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ocuments\FST-TAMU\ANTAEUS\Personal Documents\Upwork\"/>
    </mc:Choice>
  </mc:AlternateContent>
  <xr:revisionPtr revIDLastSave="0" documentId="13_ncr:1_{D2E09A24-4540-4E8A-AF39-C581C4612800}" xr6:coauthVersionLast="44" xr6:coauthVersionMax="44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Executive Summary" sheetId="23" r:id="rId1"/>
    <sheet name="Engineering Summary" sheetId="1" r:id="rId2"/>
    <sheet name="Engineering_Sum_Two" sheetId="22" state="hidden" r:id="rId3"/>
    <sheet name="Project Costing" sheetId="16" r:id="rId4"/>
    <sheet name="Pipes &amp; Fittings" sheetId="6" r:id="rId5"/>
    <sheet name="Sheet1" sheetId="17" state="hidden" r:id="rId6"/>
    <sheet name="Equipment &amp; Materials" sheetId="7" r:id="rId7"/>
    <sheet name="Sheet2" sheetId="18" state="hidden" r:id="rId8"/>
    <sheet name="Services" sheetId="8" r:id="rId9"/>
    <sheet name="Sheet3" sheetId="19" state="hidden" r:id="rId10"/>
    <sheet name="Labor" sheetId="10" r:id="rId11"/>
    <sheet name="Sheet4" sheetId="20" state="hidden" r:id="rId12"/>
    <sheet name="Land &amp; ROW" sheetId="9" r:id="rId13"/>
    <sheet name="Sheet5" sheetId="21" state="hidden" r:id="rId14"/>
  </sheets>
  <definedNames>
    <definedName name="_xlnm._FilterDatabase" localSheetId="10" hidden="1">Labor!$I$13:$I$30</definedName>
    <definedName name="_xlnm._FilterDatabase" localSheetId="4" hidden="1">'Pipes &amp; Fittings'!$J$14:$J$1576</definedName>
    <definedName name="_xlnm._FilterDatabase" localSheetId="3" hidden="1">'Project Costing'!$E$13:$F$501</definedName>
    <definedName name="alist">'Project Costing'!#REF!</definedName>
    <definedName name="blist">'Project Costing'!#REF!</definedName>
    <definedName name="DropDownListCell8_EquipMat">Sheet2!$C$8:INDEX(Sheet2!$C$8:$C$3000,COUNTIF(Sheet2!$C$8:$C$3000,"?*"))</definedName>
    <definedName name="DropDownListCell8_Labor">Sheet4!$C$8:INDEX(Sheet4!$C$8:$C$3000,COUNTIF(Sheet4!$C$8:$C$3000,"?*"))</definedName>
    <definedName name="DropDownListCell8_PipesFittings">Sheet1!#REF!:INDEX(Sheet1!#REF!,COUNTIF(Sheet1!#REF!,"?*"))</definedName>
    <definedName name="DropDownListCell8_Services">Sheet3!$C$8:INDEX(Sheet3!$C$8:$C$3000,COUNTIF(Sheet3!$C$8:$C$3000,"?*"))</definedName>
    <definedName name="DropDownListCell9_EquipMat">Sheet2!$H$8:INDEX(Sheet2!$H$8:$H$3000,COUNTIF(Sheet2!$H$8:$H$3000,"?*"))</definedName>
    <definedName name="DropDownListCell9_Labor">Sheet4!$H$8:INDEX(Sheet4!$H$8:$H$3000,COUNTIF(Sheet4!$H$8:$H$3000,"?*"))</definedName>
    <definedName name="DropDownListCell9_PipesFittings">Sheet1!#REF!:INDEX(Sheet1!#REF!,COUNTIF(Sheet1!#REF!,"?*"))</definedName>
    <definedName name="DropDownListCell9_Services">Sheet3!$H$8:INDEX(Sheet3!$H$8:$H$3000,COUNTIF(Sheet3!$H$8:$H$3000,"?*"))</definedName>
    <definedName name="Equipment_and_Materials">'Equipment &amp; Materials'!$J$12:$J$3006</definedName>
    <definedName name="ItemDepart">Sheet1!$B$9:$B$13</definedName>
    <definedName name="Labor">Labor!$I$13:$I$2206</definedName>
    <definedName name="Land_and_ROW">'Land &amp; ROW'!$I$14:$I$1087</definedName>
    <definedName name="Pipes_and_Fittings">'Pipes &amp; Fittings'!$J$15:$J$5006</definedName>
    <definedName name="Services">Services!$I$13:$I$2007</definedName>
    <definedName name="sixteen">'Pipes &amp; Fittings'!$F$42:$F$48</definedName>
    <definedName name="ThreeInchPipe">'Pipes &amp; Fittings'!$F$18:$F$19</definedName>
    <definedName name="ThreeInchPipeDescriptn">'Pipes &amp; Fittings'!$J$18:$J$19</definedName>
    <definedName name="ThreeInchPipeGrade">'Pipes &amp; Fittings'!$I$18:$I$19</definedName>
    <definedName name="ThreeInchPipeSize">'Pipes &amp; Fittings'!$G$18:$G$19</definedName>
    <definedName name="ThreeInchPipeThick">'Pipes &amp; Fittings'!$H$18:$H$19</definedName>
    <definedName name="TwentyInch">'Pipes &amp; Fittings'!$J$50:$J$63</definedName>
    <definedName name="TwoInchPipe">'Pipes &amp; Fittings'!$F$15:$F$16</definedName>
    <definedName name="TwoInchPipeDescriptn">'Pipes &amp; Fittings'!$J$15:$J$16</definedName>
    <definedName name="TwoInchPipeGrade">'Pipes &amp; Fittings'!$I$15:$I$16</definedName>
    <definedName name="TwoInchPipeSize">'Pipes &amp; Fittings'!$G$15:$G$16</definedName>
    <definedName name="TwoIncPipeThick">'Pipes &amp; Fittings'!$H$15:$H$16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6" i="1" l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15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17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2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24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17" i="1"/>
  <c r="P18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K15" i="16"/>
  <c r="K16" i="16"/>
  <c r="K17" i="16"/>
  <c r="P17" i="16" s="1"/>
  <c r="K18" i="16"/>
  <c r="K19" i="16"/>
  <c r="P19" i="16" s="1"/>
  <c r="K20" i="16"/>
  <c r="P20" i="16" s="1"/>
  <c r="K21" i="16"/>
  <c r="P21" i="16" s="1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14" i="16"/>
  <c r="AI500" i="1"/>
  <c r="AI501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15" i="1"/>
  <c r="AH501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15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17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22" i="1"/>
  <c r="N501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24" i="1"/>
  <c r="F37" i="1"/>
  <c r="G37" i="1" s="1"/>
  <c r="F501" i="1"/>
  <c r="G501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17" i="1"/>
  <c r="G17" i="1" s="1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15" i="16"/>
  <c r="G16" i="16"/>
  <c r="G17" i="16"/>
  <c r="G18" i="16"/>
  <c r="G19" i="16"/>
  <c r="G20" i="16"/>
  <c r="G14" i="16"/>
  <c r="AG13" i="1" l="1"/>
  <c r="L20" i="1"/>
  <c r="S19" i="1"/>
  <c r="Z15" i="1"/>
  <c r="AG14" i="1"/>
  <c r="L19" i="1"/>
  <c r="S18" i="1"/>
  <c r="Z14" i="1"/>
  <c r="L18" i="1"/>
  <c r="S17" i="1"/>
  <c r="E13" i="1"/>
  <c r="L17" i="1"/>
  <c r="S16" i="1"/>
  <c r="E16" i="1"/>
  <c r="L13" i="1"/>
  <c r="L16" i="1"/>
  <c r="S15" i="1"/>
  <c r="E15" i="1"/>
  <c r="L23" i="1"/>
  <c r="L15" i="1"/>
  <c r="S13" i="1"/>
  <c r="S14" i="1"/>
  <c r="L22" i="1"/>
  <c r="L14" i="1"/>
  <c r="S21" i="1"/>
  <c r="Z13" i="1"/>
  <c r="L21" i="1"/>
  <c r="S20" i="1"/>
  <c r="Z16" i="1"/>
  <c r="AH14" i="1"/>
  <c r="T21" i="1"/>
  <c r="T14" i="1"/>
  <c r="T20" i="1"/>
  <c r="T19" i="1"/>
  <c r="T18" i="1"/>
  <c r="AA16" i="1"/>
  <c r="T17" i="1"/>
  <c r="AA15" i="1"/>
  <c r="T16" i="1"/>
  <c r="AA14" i="1"/>
  <c r="T15" i="1"/>
  <c r="M21" i="1"/>
  <c r="M20" i="1"/>
  <c r="M22" i="1"/>
  <c r="M19" i="1"/>
  <c r="F16" i="1"/>
  <c r="M18" i="1"/>
  <c r="F15" i="1"/>
  <c r="M17" i="1"/>
  <c r="M16" i="1"/>
  <c r="M14" i="1"/>
  <c r="M23" i="1"/>
  <c r="M15" i="1"/>
  <c r="M157" i="6"/>
  <c r="M145" i="6"/>
  <c r="N16" i="16" l="1"/>
  <c r="O16" i="16" s="1"/>
  <c r="P16" i="16" s="1"/>
  <c r="N15" i="16"/>
  <c r="O15" i="16" s="1"/>
  <c r="P15" i="16" s="1"/>
  <c r="AH13" i="1" l="1"/>
  <c r="AI13" i="1" s="1"/>
  <c r="AI14" i="1" s="1"/>
  <c r="AA13" i="1"/>
  <c r="AB13" i="1" s="1"/>
  <c r="AB14" i="1" s="1"/>
  <c r="AB15" i="1" s="1"/>
  <c r="AB16" i="1" s="1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7" i="6"/>
  <c r="M988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1057" i="6"/>
  <c r="M1058" i="6"/>
  <c r="M1059" i="6"/>
  <c r="M1060" i="6"/>
  <c r="M914" i="6"/>
  <c r="M915" i="6"/>
  <c r="M913" i="6"/>
  <c r="M911" i="6"/>
  <c r="M912" i="6"/>
  <c r="M910" i="6"/>
  <c r="M908" i="6"/>
  <c r="M909" i="6"/>
  <c r="M916" i="6"/>
  <c r="M907" i="6"/>
  <c r="M898" i="6"/>
  <c r="M899" i="6"/>
  <c r="M900" i="6"/>
  <c r="M901" i="6"/>
  <c r="M902" i="6"/>
  <c r="M903" i="6"/>
  <c r="M904" i="6"/>
  <c r="M905" i="6"/>
  <c r="M897" i="6"/>
  <c r="M891" i="6"/>
  <c r="M892" i="6"/>
  <c r="M893" i="6"/>
  <c r="M894" i="6"/>
  <c r="M895" i="6"/>
  <c r="M896" i="6"/>
  <c r="M890" i="6"/>
  <c r="M888" i="6"/>
  <c r="M887" i="6"/>
  <c r="M886" i="6"/>
  <c r="M885" i="6"/>
  <c r="M884" i="6"/>
  <c r="M883" i="6"/>
  <c r="M878" i="6"/>
  <c r="M879" i="6"/>
  <c r="M880" i="6"/>
  <c r="M881" i="6"/>
  <c r="M882" i="6"/>
  <c r="M877" i="6"/>
  <c r="M875" i="6"/>
  <c r="M874" i="6"/>
  <c r="M873" i="6"/>
  <c r="M872" i="6"/>
  <c r="M871" i="6"/>
  <c r="M870" i="6"/>
  <c r="M867" i="6"/>
  <c r="M868" i="6"/>
  <c r="M869" i="6"/>
  <c r="M866" i="6"/>
  <c r="M858" i="6"/>
  <c r="M859" i="6"/>
  <c r="M860" i="6"/>
  <c r="M861" i="6"/>
  <c r="M862" i="6"/>
  <c r="M863" i="6"/>
  <c r="M864" i="6"/>
  <c r="M865" i="6"/>
  <c r="M857" i="6"/>
  <c r="M852" i="6"/>
  <c r="M853" i="6"/>
  <c r="M854" i="6"/>
  <c r="M855" i="6"/>
  <c r="M851" i="6"/>
  <c r="M850" i="6"/>
  <c r="M849" i="6"/>
  <c r="M848" i="6"/>
  <c r="M847" i="6"/>
  <c r="M845" i="6"/>
  <c r="M844" i="6"/>
  <c r="M846" i="6"/>
  <c r="M843" i="6"/>
  <c r="M840" i="6"/>
  <c r="M841" i="6"/>
  <c r="M842" i="6"/>
  <c r="M839" i="6"/>
  <c r="M831" i="6"/>
  <c r="M832" i="6"/>
  <c r="M833" i="6"/>
  <c r="M834" i="6"/>
  <c r="M835" i="6"/>
  <c r="M836" i="6"/>
  <c r="M837" i="6"/>
  <c r="M838" i="6"/>
  <c r="M830" i="6"/>
  <c r="M825" i="6"/>
  <c r="M826" i="6"/>
  <c r="M827" i="6"/>
  <c r="M828" i="6"/>
  <c r="M824" i="6"/>
  <c r="M823" i="6"/>
  <c r="M822" i="6"/>
  <c r="M821" i="6"/>
  <c r="M820" i="6"/>
  <c r="M819" i="6"/>
  <c r="M818" i="6"/>
  <c r="M816" i="6"/>
  <c r="M815" i="6"/>
  <c r="M817" i="6"/>
  <c r="M814" i="6"/>
  <c r="M811" i="6"/>
  <c r="M812" i="6"/>
  <c r="M813" i="6"/>
  <c r="M810" i="6"/>
  <c r="M802" i="6"/>
  <c r="M803" i="6"/>
  <c r="M804" i="6"/>
  <c r="M805" i="6"/>
  <c r="M806" i="6"/>
  <c r="M807" i="6"/>
  <c r="M808" i="6"/>
  <c r="M809" i="6"/>
  <c r="M801" i="6"/>
  <c r="M796" i="6"/>
  <c r="M797" i="6"/>
  <c r="M798" i="6"/>
  <c r="M799" i="6"/>
  <c r="M795" i="6"/>
  <c r="M794" i="6"/>
  <c r="M793" i="6"/>
  <c r="M792" i="6"/>
  <c r="M791" i="6"/>
  <c r="M790" i="6"/>
  <c r="M789" i="6"/>
  <c r="M787" i="6"/>
  <c r="M783" i="6"/>
  <c r="M784" i="6"/>
  <c r="M785" i="6"/>
  <c r="M782" i="6"/>
  <c r="M778" i="6"/>
  <c r="M779" i="6"/>
  <c r="M780" i="6"/>
  <c r="M781" i="6"/>
  <c r="M777" i="6"/>
  <c r="M776" i="6"/>
  <c r="M775" i="6"/>
  <c r="M774" i="6"/>
  <c r="M773" i="6"/>
  <c r="M772" i="6"/>
  <c r="M771" i="6"/>
  <c r="M786" i="6"/>
  <c r="M788" i="6"/>
  <c r="M770" i="6"/>
  <c r="M769" i="6"/>
  <c r="M768" i="6"/>
  <c r="M765" i="6"/>
  <c r="M766" i="6"/>
  <c r="M767" i="6"/>
  <c r="M764" i="6"/>
  <c r="M760" i="6"/>
  <c r="M761" i="6"/>
  <c r="M762" i="6"/>
  <c r="M763" i="6"/>
  <c r="M759" i="6"/>
  <c r="M755" i="6"/>
  <c r="M756" i="6"/>
  <c r="M757" i="6"/>
  <c r="M754" i="6"/>
  <c r="M753" i="6"/>
  <c r="M752" i="6"/>
  <c r="M751" i="6"/>
  <c r="M750" i="6"/>
  <c r="M749" i="6"/>
  <c r="M748" i="6"/>
  <c r="M746" i="6"/>
  <c r="M744" i="6"/>
  <c r="M741" i="6"/>
  <c r="M742" i="6"/>
  <c r="M743" i="6"/>
  <c r="M740" i="6"/>
  <c r="M736" i="6"/>
  <c r="M737" i="6"/>
  <c r="M738" i="6"/>
  <c r="M739" i="6"/>
  <c r="M735" i="6"/>
  <c r="M734" i="6"/>
  <c r="M733" i="6"/>
  <c r="M732" i="6"/>
  <c r="M731" i="6"/>
  <c r="M730" i="6"/>
  <c r="M729" i="6"/>
  <c r="M745" i="6"/>
  <c r="M747" i="6"/>
  <c r="M728" i="6"/>
  <c r="M727" i="6"/>
  <c r="M726" i="6"/>
  <c r="M723" i="6"/>
  <c r="M724" i="6"/>
  <c r="M725" i="6"/>
  <c r="M722" i="6"/>
  <c r="M718" i="6"/>
  <c r="M719" i="6"/>
  <c r="M720" i="6"/>
  <c r="M721" i="6"/>
  <c r="M717" i="6"/>
  <c r="M715" i="6"/>
  <c r="M714" i="6"/>
  <c r="M713" i="6"/>
  <c r="M712" i="6"/>
  <c r="M711" i="6"/>
  <c r="M710" i="6"/>
  <c r="M709" i="6"/>
  <c r="M708" i="6"/>
  <c r="M707" i="6"/>
  <c r="M706" i="6"/>
  <c r="M704" i="6"/>
  <c r="M700" i="6"/>
  <c r="M701" i="6"/>
  <c r="M702" i="6"/>
  <c r="M699" i="6"/>
  <c r="M695" i="6"/>
  <c r="M696" i="6"/>
  <c r="M697" i="6"/>
  <c r="M698" i="6"/>
  <c r="M694" i="6"/>
  <c r="M693" i="6"/>
  <c r="M692" i="6"/>
  <c r="M691" i="6"/>
  <c r="M690" i="6"/>
  <c r="M689" i="6"/>
  <c r="M688" i="6"/>
  <c r="M687" i="6"/>
  <c r="M686" i="6"/>
  <c r="M684" i="6"/>
  <c r="M683" i="6"/>
  <c r="M680" i="6"/>
  <c r="M681" i="6"/>
  <c r="M682" i="6"/>
  <c r="M679" i="6"/>
  <c r="M675" i="6"/>
  <c r="M676" i="6"/>
  <c r="M677" i="6"/>
  <c r="M678" i="6"/>
  <c r="M674" i="6"/>
  <c r="M665" i="6"/>
  <c r="M664" i="6"/>
  <c r="M663" i="6"/>
  <c r="M660" i="6"/>
  <c r="M661" i="6"/>
  <c r="M662" i="6"/>
  <c r="M659" i="6"/>
  <c r="M655" i="6"/>
  <c r="M656" i="6"/>
  <c r="M657" i="6"/>
  <c r="M658" i="6"/>
  <c r="M654" i="6"/>
  <c r="M673" i="6"/>
  <c r="M672" i="6"/>
  <c r="M671" i="6"/>
  <c r="M670" i="6"/>
  <c r="M669" i="6"/>
  <c r="M668" i="6"/>
  <c r="M667" i="6"/>
  <c r="M666" i="6"/>
  <c r="M685" i="6"/>
  <c r="M703" i="6"/>
  <c r="M705" i="6"/>
  <c r="F13" i="1" l="1"/>
  <c r="G13" i="1" s="1"/>
  <c r="F6" i="16"/>
  <c r="G11" i="23" s="1"/>
  <c r="T13" i="1"/>
  <c r="U13" i="1" s="1"/>
  <c r="U14" i="1" s="1"/>
  <c r="U15" i="1" s="1"/>
  <c r="U16" i="1" s="1"/>
  <c r="U17" i="1" s="1"/>
  <c r="U18" i="1" s="1"/>
  <c r="U19" i="1" s="1"/>
  <c r="U20" i="1" s="1"/>
  <c r="U21" i="1" s="1"/>
  <c r="F5" i="16"/>
  <c r="G10" i="23" s="1"/>
  <c r="M13" i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F7" i="16"/>
  <c r="G12" i="23" s="1"/>
  <c r="F8" i="16"/>
  <c r="G13" i="23" s="1"/>
  <c r="M652" i="6"/>
  <c r="M651" i="6"/>
  <c r="M650" i="6"/>
  <c r="M649" i="6"/>
  <c r="M648" i="6"/>
  <c r="M647" i="6"/>
  <c r="M646" i="6"/>
  <c r="M645" i="6"/>
  <c r="M644" i="6"/>
  <c r="M643" i="6"/>
  <c r="M641" i="6"/>
  <c r="M637" i="6"/>
  <c r="M638" i="6"/>
  <c r="M639" i="6"/>
  <c r="M636" i="6"/>
  <c r="M632" i="6"/>
  <c r="M633" i="6"/>
  <c r="M634" i="6"/>
  <c r="M635" i="6"/>
  <c r="M631" i="6"/>
  <c r="M629" i="6"/>
  <c r="M630" i="6"/>
  <c r="M628" i="6"/>
  <c r="M627" i="6"/>
  <c r="M626" i="6"/>
  <c r="M625" i="6"/>
  <c r="M624" i="6"/>
  <c r="M623" i="6"/>
  <c r="M621" i="6"/>
  <c r="M618" i="6"/>
  <c r="M619" i="6"/>
  <c r="M620" i="6"/>
  <c r="M617" i="6"/>
  <c r="M613" i="6"/>
  <c r="M614" i="6"/>
  <c r="M615" i="6"/>
  <c r="M616" i="6"/>
  <c r="M612" i="6"/>
  <c r="M611" i="6"/>
  <c r="M610" i="6"/>
  <c r="M609" i="6"/>
  <c r="M608" i="6"/>
  <c r="M607" i="6"/>
  <c r="M606" i="6"/>
  <c r="M605" i="6"/>
  <c r="M604" i="6"/>
  <c r="M603" i="6"/>
  <c r="M622" i="6"/>
  <c r="M640" i="6"/>
  <c r="M642" i="6"/>
  <c r="M602" i="6"/>
  <c r="M601" i="6"/>
  <c r="M600" i="6"/>
  <c r="M597" i="6"/>
  <c r="M598" i="6"/>
  <c r="M599" i="6"/>
  <c r="M596" i="6"/>
  <c r="M592" i="6"/>
  <c r="M593" i="6"/>
  <c r="M594" i="6"/>
  <c r="M595" i="6"/>
  <c r="M591" i="6"/>
  <c r="M586" i="6"/>
  <c r="M587" i="6"/>
  <c r="M588" i="6"/>
  <c r="M589" i="6"/>
  <c r="M585" i="6"/>
  <c r="M584" i="6"/>
  <c r="M583" i="6"/>
  <c r="M582" i="6"/>
  <c r="M581" i="6"/>
  <c r="M580" i="6"/>
  <c r="M579" i="6"/>
  <c r="M578" i="6"/>
  <c r="M577" i="6"/>
  <c r="M576" i="6"/>
  <c r="M575" i="6"/>
  <c r="M573" i="6"/>
  <c r="M569" i="6"/>
  <c r="M570" i="6"/>
  <c r="M571" i="6"/>
  <c r="M568" i="6"/>
  <c r="M564" i="6"/>
  <c r="M565" i="6"/>
  <c r="M566" i="6"/>
  <c r="M567" i="6"/>
  <c r="M563" i="6"/>
  <c r="M562" i="6"/>
  <c r="M561" i="6"/>
  <c r="M560" i="6"/>
  <c r="M559" i="6"/>
  <c r="M558" i="6"/>
  <c r="M557" i="6"/>
  <c r="M556" i="6"/>
  <c r="M555" i="6"/>
  <c r="M554" i="6"/>
  <c r="M553" i="6"/>
  <c r="M551" i="6"/>
  <c r="M550" i="6"/>
  <c r="M547" i="6"/>
  <c r="M548" i="6"/>
  <c r="M549" i="6"/>
  <c r="M546" i="6"/>
  <c r="M542" i="6"/>
  <c r="M543" i="6"/>
  <c r="M544" i="6"/>
  <c r="M545" i="6"/>
  <c r="M541" i="6"/>
  <c r="M540" i="6"/>
  <c r="M539" i="6"/>
  <c r="M538" i="6"/>
  <c r="M537" i="6"/>
  <c r="M536" i="6"/>
  <c r="M535" i="6"/>
  <c r="M534" i="6"/>
  <c r="M533" i="6"/>
  <c r="M532" i="6"/>
  <c r="M531" i="6"/>
  <c r="M552" i="6"/>
  <c r="M572" i="6"/>
  <c r="M574" i="6"/>
  <c r="M530" i="6"/>
  <c r="M529" i="6"/>
  <c r="M528" i="6"/>
  <c r="M525" i="6"/>
  <c r="M526" i="6"/>
  <c r="M527" i="6"/>
  <c r="M524" i="6"/>
  <c r="M520" i="6"/>
  <c r="M521" i="6"/>
  <c r="M522" i="6"/>
  <c r="M523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3" i="6"/>
  <c r="M504" i="6"/>
  <c r="M505" i="6"/>
  <c r="M506" i="6"/>
  <c r="M500" i="6"/>
  <c r="M501" i="6"/>
  <c r="M502" i="6"/>
  <c r="M499" i="6"/>
  <c r="M498" i="6"/>
  <c r="M495" i="6"/>
  <c r="M496" i="6"/>
  <c r="M497" i="6"/>
  <c r="M494" i="6"/>
  <c r="M493" i="6"/>
  <c r="M492" i="6"/>
  <c r="M491" i="6"/>
  <c r="M490" i="6"/>
  <c r="M489" i="6"/>
  <c r="M488" i="6"/>
  <c r="M487" i="6"/>
  <c r="M486" i="6"/>
  <c r="M485" i="6"/>
  <c r="M484" i="6"/>
  <c r="M482" i="6"/>
  <c r="M479" i="6"/>
  <c r="M480" i="6"/>
  <c r="M481" i="6"/>
  <c r="M478" i="6"/>
  <c r="M474" i="6"/>
  <c r="M475" i="6"/>
  <c r="M476" i="6"/>
  <c r="M477" i="6"/>
  <c r="M473" i="6"/>
  <c r="M472" i="6"/>
  <c r="M471" i="6"/>
  <c r="M470" i="6"/>
  <c r="M469" i="6"/>
  <c r="M468" i="6"/>
  <c r="M467" i="6"/>
  <c r="M466" i="6"/>
  <c r="M465" i="6"/>
  <c r="M464" i="6"/>
  <c r="M463" i="6"/>
  <c r="M460" i="6"/>
  <c r="M457" i="6"/>
  <c r="M458" i="6"/>
  <c r="M459" i="6"/>
  <c r="M456" i="6"/>
  <c r="M452" i="6"/>
  <c r="M453" i="6"/>
  <c r="M454" i="6"/>
  <c r="M455" i="6"/>
  <c r="M451" i="6"/>
  <c r="M450" i="6"/>
  <c r="M449" i="6"/>
  <c r="M448" i="6"/>
  <c r="M447" i="6"/>
  <c r="M446" i="6"/>
  <c r="M445" i="6"/>
  <c r="M444" i="6"/>
  <c r="M443" i="6"/>
  <c r="M442" i="6"/>
  <c r="M441" i="6"/>
  <c r="M439" i="6"/>
  <c r="M436" i="6"/>
  <c r="M437" i="6"/>
  <c r="M438" i="6"/>
  <c r="M435" i="6"/>
  <c r="M431" i="6"/>
  <c r="M432" i="6"/>
  <c r="M433" i="6"/>
  <c r="M434" i="6"/>
  <c r="M430" i="6"/>
  <c r="M429" i="6"/>
  <c r="M428" i="6"/>
  <c r="M427" i="6"/>
  <c r="M426" i="6"/>
  <c r="M425" i="6"/>
  <c r="M424" i="6"/>
  <c r="M423" i="6"/>
  <c r="M422" i="6"/>
  <c r="M421" i="6"/>
  <c r="M420" i="6"/>
  <c r="M440" i="6"/>
  <c r="M461" i="6"/>
  <c r="M462" i="6"/>
  <c r="M483" i="6"/>
  <c r="M419" i="6"/>
  <c r="M418" i="6"/>
  <c r="M417" i="6"/>
  <c r="M414" i="6"/>
  <c r="M415" i="6"/>
  <c r="M416" i="6"/>
  <c r="M413" i="6"/>
  <c r="M409" i="6"/>
  <c r="M410" i="6"/>
  <c r="M411" i="6"/>
  <c r="M412" i="6"/>
  <c r="M408" i="6"/>
  <c r="M405" i="6"/>
  <c r="M406" i="6"/>
  <c r="M404" i="6"/>
  <c r="M403" i="6"/>
  <c r="M402" i="6"/>
  <c r="M401" i="6"/>
  <c r="M400" i="6"/>
  <c r="M399" i="6"/>
  <c r="M398" i="6"/>
  <c r="M397" i="6"/>
  <c r="M396" i="6"/>
  <c r="M395" i="6"/>
  <c r="M394" i="6"/>
  <c r="M392" i="6"/>
  <c r="M389" i="6"/>
  <c r="M390" i="6"/>
  <c r="M391" i="6"/>
  <c r="M388" i="6"/>
  <c r="M384" i="6"/>
  <c r="M385" i="6"/>
  <c r="M386" i="6"/>
  <c r="M387" i="6"/>
  <c r="M383" i="6"/>
  <c r="M382" i="6"/>
  <c r="M381" i="6"/>
  <c r="M380" i="6"/>
  <c r="M379" i="6"/>
  <c r="M378" i="6"/>
  <c r="M377" i="6"/>
  <c r="M376" i="6"/>
  <c r="M375" i="6"/>
  <c r="M374" i="6"/>
  <c r="M373" i="6"/>
  <c r="M370" i="6"/>
  <c r="M367" i="6"/>
  <c r="M368" i="6"/>
  <c r="M369" i="6"/>
  <c r="M366" i="6"/>
  <c r="M362" i="6"/>
  <c r="M363" i="6"/>
  <c r="M364" i="6"/>
  <c r="M365" i="6"/>
  <c r="M361" i="6"/>
  <c r="M360" i="6"/>
  <c r="M359" i="6"/>
  <c r="M358" i="6"/>
  <c r="M357" i="6"/>
  <c r="M356" i="6"/>
  <c r="M355" i="6"/>
  <c r="M354" i="6"/>
  <c r="M353" i="6"/>
  <c r="M352" i="6"/>
  <c r="M351" i="6"/>
  <c r="M349" i="6"/>
  <c r="M346" i="6"/>
  <c r="M347" i="6"/>
  <c r="M348" i="6"/>
  <c r="M345" i="6"/>
  <c r="M341" i="6"/>
  <c r="M342" i="6"/>
  <c r="M343" i="6"/>
  <c r="M344" i="6"/>
  <c r="M340" i="6"/>
  <c r="M339" i="6"/>
  <c r="M338" i="6"/>
  <c r="M337" i="6"/>
  <c r="M336" i="6"/>
  <c r="M335" i="6"/>
  <c r="M334" i="6"/>
  <c r="M333" i="6"/>
  <c r="M332" i="6"/>
  <c r="M331" i="6"/>
  <c r="M330" i="6"/>
  <c r="M350" i="6"/>
  <c r="M371" i="6"/>
  <c r="M372" i="6"/>
  <c r="M393" i="6"/>
  <c r="M329" i="6"/>
  <c r="M328" i="6"/>
  <c r="M327" i="6"/>
  <c r="M324" i="6"/>
  <c r="M325" i="6"/>
  <c r="M326" i="6"/>
  <c r="M323" i="6"/>
  <c r="M319" i="6"/>
  <c r="M320" i="6"/>
  <c r="M321" i="6"/>
  <c r="M322" i="6"/>
  <c r="M318" i="6"/>
  <c r="M316" i="6"/>
  <c r="M314" i="6"/>
  <c r="M315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0" i="6"/>
  <c r="M299" i="6"/>
  <c r="M298" i="6"/>
  <c r="M295" i="6"/>
  <c r="M296" i="6"/>
  <c r="M297" i="6"/>
  <c r="M294" i="6"/>
  <c r="M290" i="6"/>
  <c r="M291" i="6"/>
  <c r="M292" i="6"/>
  <c r="M293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6" i="6"/>
  <c r="M271" i="6"/>
  <c r="M272" i="6"/>
  <c r="M273" i="6"/>
  <c r="M274" i="6"/>
  <c r="M275" i="6"/>
  <c r="M270" i="6"/>
  <c r="M266" i="6"/>
  <c r="M267" i="6"/>
  <c r="M268" i="6"/>
  <c r="M269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77" i="6"/>
  <c r="M301" i="6"/>
  <c r="M253" i="6"/>
  <c r="M252" i="6"/>
  <c r="M251" i="6"/>
  <c r="M250" i="6"/>
  <c r="M249" i="6"/>
  <c r="M248" i="6"/>
  <c r="M247" i="6"/>
  <c r="M246" i="6"/>
  <c r="M243" i="6"/>
  <c r="M244" i="6"/>
  <c r="M245" i="6"/>
  <c r="M242" i="6"/>
  <c r="M241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8" i="6"/>
  <c r="M206" i="6"/>
  <c r="M207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8" i="6"/>
  <c r="M189" i="6"/>
  <c r="M165" i="6"/>
  <c r="M187" i="6"/>
  <c r="M186" i="6"/>
  <c r="M185" i="6"/>
  <c r="M184" i="6"/>
  <c r="M183" i="6"/>
  <c r="M182" i="6"/>
  <c r="M181" i="6"/>
  <c r="M180" i="6"/>
  <c r="M179" i="6"/>
  <c r="M178" i="6"/>
  <c r="M169" i="6"/>
  <c r="M168" i="6"/>
  <c r="M209" i="6"/>
  <c r="M653" i="6"/>
  <c r="M716" i="6"/>
  <c r="M177" i="6"/>
  <c r="M176" i="6"/>
  <c r="M175" i="6"/>
  <c r="M174" i="6"/>
  <c r="M173" i="6"/>
  <c r="M172" i="6"/>
  <c r="M171" i="6"/>
  <c r="M170" i="6"/>
  <c r="M167" i="6"/>
  <c r="M166" i="6"/>
  <c r="M164" i="6"/>
  <c r="M163" i="6"/>
  <c r="M162" i="6"/>
  <c r="M161" i="6"/>
  <c r="M160" i="6"/>
  <c r="M159" i="6"/>
  <c r="M156" i="6"/>
  <c r="M155" i="6"/>
  <c r="M154" i="6"/>
  <c r="M153" i="6"/>
  <c r="M152" i="6"/>
  <c r="M151" i="6"/>
  <c r="M150" i="6"/>
  <c r="M149" i="6"/>
  <c r="M148" i="6"/>
  <c r="M147" i="6"/>
  <c r="M146" i="6"/>
  <c r="M139" i="6"/>
  <c r="M138" i="6"/>
  <c r="M137" i="6"/>
  <c r="M136" i="6"/>
  <c r="M135" i="6"/>
  <c r="M134" i="6"/>
  <c r="M133" i="6"/>
  <c r="L144" i="6"/>
  <c r="M144" i="6" s="1"/>
  <c r="L143" i="6"/>
  <c r="M143" i="6" s="1"/>
  <c r="L142" i="6"/>
  <c r="M142" i="6" s="1"/>
  <c r="L141" i="6"/>
  <c r="M141" i="6" s="1"/>
  <c r="L140" i="6"/>
  <c r="M140" i="6" s="1"/>
  <c r="L139" i="6"/>
  <c r="F9" i="20" l="1"/>
  <c r="G9" i="20" s="1"/>
  <c r="F10" i="20"/>
  <c r="F11" i="20"/>
  <c r="F12" i="20"/>
  <c r="F13" i="20"/>
  <c r="G13" i="20" s="1"/>
  <c r="F14" i="20"/>
  <c r="G14" i="20" s="1"/>
  <c r="F15" i="20"/>
  <c r="G15" i="20" s="1"/>
  <c r="F16" i="20"/>
  <c r="F17" i="20"/>
  <c r="F18" i="20"/>
  <c r="F19" i="20"/>
  <c r="F20" i="20"/>
  <c r="F21" i="20"/>
  <c r="F22" i="20"/>
  <c r="F23" i="20"/>
  <c r="F24" i="20"/>
  <c r="G24" i="20" s="1"/>
  <c r="F25" i="20"/>
  <c r="G25" i="20" s="1"/>
  <c r="F26" i="20"/>
  <c r="F27" i="20"/>
  <c r="F28" i="20"/>
  <c r="F29" i="20"/>
  <c r="G29" i="20" s="1"/>
  <c r="F30" i="20"/>
  <c r="G30" i="20" s="1"/>
  <c r="F31" i="20"/>
  <c r="G31" i="20" s="1"/>
  <c r="F32" i="20"/>
  <c r="G32" i="20" s="1"/>
  <c r="F33" i="20"/>
  <c r="F34" i="20"/>
  <c r="F35" i="20"/>
  <c r="F36" i="20"/>
  <c r="F37" i="20"/>
  <c r="F38" i="20"/>
  <c r="F39" i="20"/>
  <c r="F40" i="20"/>
  <c r="G40" i="20" s="1"/>
  <c r="F41" i="20"/>
  <c r="F42" i="20"/>
  <c r="F43" i="20"/>
  <c r="F44" i="20"/>
  <c r="F45" i="20"/>
  <c r="F46" i="20"/>
  <c r="F47" i="20"/>
  <c r="F48" i="20"/>
  <c r="G48" i="20" s="1"/>
  <c r="F49" i="20"/>
  <c r="F50" i="20"/>
  <c r="F51" i="20"/>
  <c r="F52" i="20"/>
  <c r="F53" i="20"/>
  <c r="F54" i="20"/>
  <c r="F55" i="20"/>
  <c r="F56" i="20"/>
  <c r="G56" i="20" s="1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G71" i="20" s="1"/>
  <c r="F72" i="20"/>
  <c r="G72" i="20" s="1"/>
  <c r="F73" i="20"/>
  <c r="G73" i="20" s="1"/>
  <c r="F74" i="20"/>
  <c r="F75" i="20"/>
  <c r="F76" i="20"/>
  <c r="F77" i="20"/>
  <c r="F78" i="20"/>
  <c r="G78" i="20" s="1"/>
  <c r="F79" i="20"/>
  <c r="G79" i="20" s="1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G119" i="20" s="1"/>
  <c r="F120" i="20"/>
  <c r="G120" i="20" s="1"/>
  <c r="F121" i="20"/>
  <c r="F122" i="20"/>
  <c r="F123" i="20"/>
  <c r="F124" i="20"/>
  <c r="F125" i="20"/>
  <c r="F126" i="20"/>
  <c r="F127" i="20"/>
  <c r="F128" i="20"/>
  <c r="G128" i="20" s="1"/>
  <c r="F129" i="20"/>
  <c r="F130" i="20"/>
  <c r="F131" i="20"/>
  <c r="F132" i="20"/>
  <c r="F133" i="20"/>
  <c r="F134" i="20"/>
  <c r="F135" i="20"/>
  <c r="F136" i="20"/>
  <c r="G136" i="20" s="1"/>
  <c r="F137" i="20"/>
  <c r="F138" i="20"/>
  <c r="F139" i="20"/>
  <c r="F140" i="20"/>
  <c r="F141" i="20"/>
  <c r="F142" i="20"/>
  <c r="F143" i="20"/>
  <c r="F144" i="20"/>
  <c r="G144" i="20" s="1"/>
  <c r="F145" i="20"/>
  <c r="G145" i="20" s="1"/>
  <c r="F146" i="20"/>
  <c r="F147" i="20"/>
  <c r="F148" i="20"/>
  <c r="F149" i="20"/>
  <c r="F150" i="20"/>
  <c r="F151" i="20"/>
  <c r="F152" i="20"/>
  <c r="F153" i="20"/>
  <c r="G153" i="20" s="1"/>
  <c r="F154" i="20"/>
  <c r="F155" i="20"/>
  <c r="F156" i="20"/>
  <c r="F157" i="20"/>
  <c r="F158" i="20"/>
  <c r="F159" i="20"/>
  <c r="F160" i="20"/>
  <c r="F161" i="20"/>
  <c r="G161" i="20" s="1"/>
  <c r="F162" i="20"/>
  <c r="F163" i="20"/>
  <c r="F164" i="20"/>
  <c r="F165" i="20"/>
  <c r="F166" i="20"/>
  <c r="F167" i="20"/>
  <c r="G167" i="20" s="1"/>
  <c r="F168" i="20"/>
  <c r="G168" i="20" s="1"/>
  <c r="F169" i="20"/>
  <c r="F170" i="20"/>
  <c r="F171" i="20"/>
  <c r="F172" i="20"/>
  <c r="F173" i="20"/>
  <c r="G173" i="20" s="1"/>
  <c r="F174" i="20"/>
  <c r="G174" i="20" s="1"/>
  <c r="F175" i="20"/>
  <c r="G175" i="20" s="1"/>
  <c r="F176" i="20"/>
  <c r="G176" i="20" s="1"/>
  <c r="F177" i="20"/>
  <c r="G177" i="20" s="1"/>
  <c r="F178" i="20"/>
  <c r="F179" i="20"/>
  <c r="F180" i="20"/>
  <c r="F181" i="20"/>
  <c r="G181" i="20" s="1"/>
  <c r="F182" i="20"/>
  <c r="G182" i="20" s="1"/>
  <c r="F183" i="20"/>
  <c r="G183" i="20" s="1"/>
  <c r="F184" i="20"/>
  <c r="G184" i="20" s="1"/>
  <c r="F185" i="20"/>
  <c r="G185" i="20" s="1"/>
  <c r="F186" i="20"/>
  <c r="F187" i="20"/>
  <c r="F188" i="20"/>
  <c r="F189" i="20"/>
  <c r="G189" i="20" s="1"/>
  <c r="F190" i="20"/>
  <c r="G190" i="20" s="1"/>
  <c r="F191" i="20"/>
  <c r="G191" i="20" s="1"/>
  <c r="F192" i="20"/>
  <c r="G192" i="20" s="1"/>
  <c r="F193" i="20"/>
  <c r="G193" i="20" s="1"/>
  <c r="F194" i="20"/>
  <c r="F195" i="20"/>
  <c r="F196" i="20"/>
  <c r="F197" i="20"/>
  <c r="G197" i="20" s="1"/>
  <c r="F198" i="20"/>
  <c r="G198" i="20" s="1"/>
  <c r="F199" i="20"/>
  <c r="G199" i="20" s="1"/>
  <c r="F200" i="20"/>
  <c r="G200" i="20" s="1"/>
  <c r="F201" i="20"/>
  <c r="G201" i="20" s="1"/>
  <c r="F202" i="20"/>
  <c r="F203" i="20"/>
  <c r="F204" i="20"/>
  <c r="F205" i="20"/>
  <c r="G205" i="20" s="1"/>
  <c r="F206" i="20"/>
  <c r="G206" i="20" s="1"/>
  <c r="F207" i="20"/>
  <c r="G207" i="20" s="1"/>
  <c r="F208" i="20"/>
  <c r="G208" i="20" s="1"/>
  <c r="F209" i="20"/>
  <c r="G209" i="20" s="1"/>
  <c r="F210" i="20"/>
  <c r="F211" i="20"/>
  <c r="F212" i="20"/>
  <c r="F213" i="20"/>
  <c r="G213" i="20" s="1"/>
  <c r="F214" i="20"/>
  <c r="G214" i="20" s="1"/>
  <c r="F215" i="20"/>
  <c r="G215" i="20" s="1"/>
  <c r="F216" i="20"/>
  <c r="G216" i="20" s="1"/>
  <c r="F217" i="20"/>
  <c r="F218" i="20"/>
  <c r="F219" i="20"/>
  <c r="F220" i="20"/>
  <c r="F221" i="20"/>
  <c r="G221" i="20" s="1"/>
  <c r="F222" i="20"/>
  <c r="G222" i="20" s="1"/>
  <c r="F223" i="20"/>
  <c r="G223" i="20" s="1"/>
  <c r="F224" i="20"/>
  <c r="G224" i="20" s="1"/>
  <c r="F225" i="20"/>
  <c r="G225" i="20" s="1"/>
  <c r="F226" i="20"/>
  <c r="F227" i="20"/>
  <c r="F228" i="20"/>
  <c r="F229" i="20"/>
  <c r="G229" i="20" s="1"/>
  <c r="F230" i="20"/>
  <c r="G230" i="20" s="1"/>
  <c r="F231" i="20"/>
  <c r="G231" i="20" s="1"/>
  <c r="F232" i="20"/>
  <c r="G232" i="20" s="1"/>
  <c r="F233" i="20"/>
  <c r="G233" i="20" s="1"/>
  <c r="F234" i="20"/>
  <c r="F235" i="20"/>
  <c r="F236" i="20"/>
  <c r="F237" i="20"/>
  <c r="G237" i="20" s="1"/>
  <c r="F238" i="20"/>
  <c r="G238" i="20" s="1"/>
  <c r="F239" i="20"/>
  <c r="G239" i="20" s="1"/>
  <c r="F240" i="20"/>
  <c r="G240" i="20" s="1"/>
  <c r="F241" i="20"/>
  <c r="G241" i="20" s="1"/>
  <c r="F242" i="20"/>
  <c r="F243" i="20"/>
  <c r="F244" i="20"/>
  <c r="F245" i="20"/>
  <c r="G245" i="20" s="1"/>
  <c r="F246" i="20"/>
  <c r="G246" i="20" s="1"/>
  <c r="F247" i="20"/>
  <c r="G247" i="20" s="1"/>
  <c r="F248" i="20"/>
  <c r="G248" i="20" s="1"/>
  <c r="F249" i="20"/>
  <c r="G249" i="20" s="1"/>
  <c r="F250" i="20"/>
  <c r="F251" i="20"/>
  <c r="F252" i="20"/>
  <c r="F253" i="20"/>
  <c r="G253" i="20" s="1"/>
  <c r="F254" i="20"/>
  <c r="G254" i="20" s="1"/>
  <c r="F255" i="20"/>
  <c r="G255" i="20" s="1"/>
  <c r="F256" i="20"/>
  <c r="G256" i="20" s="1"/>
  <c r="F257" i="20"/>
  <c r="G257" i="20" s="1"/>
  <c r="F258" i="20"/>
  <c r="F259" i="20"/>
  <c r="F260" i="20"/>
  <c r="F261" i="20"/>
  <c r="G261" i="20" s="1"/>
  <c r="F262" i="20"/>
  <c r="G262" i="20" s="1"/>
  <c r="F263" i="20"/>
  <c r="G263" i="20" s="1"/>
  <c r="F264" i="20"/>
  <c r="G264" i="20" s="1"/>
  <c r="F265" i="20"/>
  <c r="F266" i="20"/>
  <c r="F267" i="20"/>
  <c r="F268" i="20"/>
  <c r="F269" i="20"/>
  <c r="G269" i="20" s="1"/>
  <c r="F270" i="20"/>
  <c r="G270" i="20" s="1"/>
  <c r="F271" i="20"/>
  <c r="G271" i="20" s="1"/>
  <c r="F272" i="20"/>
  <c r="G272" i="20" s="1"/>
  <c r="F273" i="20"/>
  <c r="G273" i="20" s="1"/>
  <c r="F274" i="20"/>
  <c r="F275" i="20"/>
  <c r="F276" i="20"/>
  <c r="F277" i="20"/>
  <c r="G277" i="20" s="1"/>
  <c r="F278" i="20"/>
  <c r="G278" i="20" s="1"/>
  <c r="F279" i="20"/>
  <c r="G279" i="20" s="1"/>
  <c r="F280" i="20"/>
  <c r="G280" i="20" s="1"/>
  <c r="F281" i="20"/>
  <c r="G281" i="20" s="1"/>
  <c r="F282" i="20"/>
  <c r="F283" i="20"/>
  <c r="F284" i="20"/>
  <c r="F285" i="20"/>
  <c r="G285" i="20" s="1"/>
  <c r="F286" i="20"/>
  <c r="G286" i="20" s="1"/>
  <c r="F287" i="20"/>
  <c r="G287" i="20" s="1"/>
  <c r="F288" i="20"/>
  <c r="G288" i="20" s="1"/>
  <c r="F289" i="20"/>
  <c r="G289" i="20" s="1"/>
  <c r="F290" i="20"/>
  <c r="F291" i="20"/>
  <c r="F292" i="20"/>
  <c r="F293" i="20"/>
  <c r="G293" i="20" s="1"/>
  <c r="F294" i="20"/>
  <c r="G294" i="20" s="1"/>
  <c r="F295" i="20"/>
  <c r="G295" i="20" s="1"/>
  <c r="F296" i="20"/>
  <c r="G296" i="20" s="1"/>
  <c r="F297" i="20"/>
  <c r="G297" i="20" s="1"/>
  <c r="F298" i="20"/>
  <c r="F299" i="20"/>
  <c r="F300" i="20"/>
  <c r="F301" i="20"/>
  <c r="G301" i="20" s="1"/>
  <c r="F302" i="20"/>
  <c r="G302" i="20" s="1"/>
  <c r="F303" i="20"/>
  <c r="G303" i="20" s="1"/>
  <c r="F304" i="20"/>
  <c r="G304" i="20" s="1"/>
  <c r="F305" i="20"/>
  <c r="G305" i="20" s="1"/>
  <c r="F306" i="20"/>
  <c r="F307" i="20"/>
  <c r="F308" i="20"/>
  <c r="F309" i="20"/>
  <c r="G309" i="20" s="1"/>
  <c r="F310" i="20"/>
  <c r="G310" i="20" s="1"/>
  <c r="F311" i="20"/>
  <c r="G311" i="20" s="1"/>
  <c r="F312" i="20"/>
  <c r="G312" i="20" s="1"/>
  <c r="F313" i="20"/>
  <c r="G313" i="20" s="1"/>
  <c r="F314" i="20"/>
  <c r="F315" i="20"/>
  <c r="F316" i="20"/>
  <c r="F317" i="20"/>
  <c r="G317" i="20" s="1"/>
  <c r="F318" i="20"/>
  <c r="G318" i="20" s="1"/>
  <c r="F319" i="20"/>
  <c r="G319" i="20" s="1"/>
  <c r="F320" i="20"/>
  <c r="G320" i="20" s="1"/>
  <c r="F321" i="20"/>
  <c r="G321" i="20" s="1"/>
  <c r="F322" i="20"/>
  <c r="F323" i="20"/>
  <c r="F324" i="20"/>
  <c r="F325" i="20"/>
  <c r="G325" i="20" s="1"/>
  <c r="F326" i="20"/>
  <c r="G326" i="20" s="1"/>
  <c r="F327" i="20"/>
  <c r="G327" i="20" s="1"/>
  <c r="F328" i="20"/>
  <c r="G328" i="20" s="1"/>
  <c r="F329" i="20"/>
  <c r="F330" i="20"/>
  <c r="F331" i="20"/>
  <c r="F332" i="20"/>
  <c r="F333" i="20"/>
  <c r="G333" i="20" s="1"/>
  <c r="F334" i="20"/>
  <c r="G334" i="20" s="1"/>
  <c r="F335" i="20"/>
  <c r="G335" i="20" s="1"/>
  <c r="F336" i="20"/>
  <c r="G336" i="20" s="1"/>
  <c r="F337" i="20"/>
  <c r="G337" i="20" s="1"/>
  <c r="F338" i="20"/>
  <c r="F339" i="20"/>
  <c r="F340" i="20"/>
  <c r="F341" i="20"/>
  <c r="G341" i="20" s="1"/>
  <c r="F342" i="20"/>
  <c r="G342" i="20" s="1"/>
  <c r="F343" i="20"/>
  <c r="G343" i="20" s="1"/>
  <c r="F344" i="20"/>
  <c r="G344" i="20" s="1"/>
  <c r="F345" i="20"/>
  <c r="G345" i="20" s="1"/>
  <c r="F346" i="20"/>
  <c r="F347" i="20"/>
  <c r="F348" i="20"/>
  <c r="F349" i="20"/>
  <c r="G349" i="20" s="1"/>
  <c r="F350" i="20"/>
  <c r="G350" i="20" s="1"/>
  <c r="F351" i="20"/>
  <c r="G351" i="20" s="1"/>
  <c r="F352" i="20"/>
  <c r="G352" i="20" s="1"/>
  <c r="F353" i="20"/>
  <c r="G353" i="20" s="1"/>
  <c r="F354" i="20"/>
  <c r="F355" i="20"/>
  <c r="F356" i="20"/>
  <c r="F357" i="20"/>
  <c r="G357" i="20" s="1"/>
  <c r="F358" i="20"/>
  <c r="G358" i="20" s="1"/>
  <c r="F359" i="20"/>
  <c r="G359" i="20" s="1"/>
  <c r="F360" i="20"/>
  <c r="G360" i="20" s="1"/>
  <c r="F361" i="20"/>
  <c r="G361" i="20" s="1"/>
  <c r="F362" i="20"/>
  <c r="F363" i="20"/>
  <c r="F364" i="20"/>
  <c r="F365" i="20"/>
  <c r="G365" i="20" s="1"/>
  <c r="F366" i="20"/>
  <c r="G366" i="20" s="1"/>
  <c r="F367" i="20"/>
  <c r="G367" i="20" s="1"/>
  <c r="F368" i="20"/>
  <c r="G368" i="20" s="1"/>
  <c r="F369" i="20"/>
  <c r="G369" i="20" s="1"/>
  <c r="F370" i="20"/>
  <c r="F371" i="20"/>
  <c r="F372" i="20"/>
  <c r="F373" i="20"/>
  <c r="G373" i="20" s="1"/>
  <c r="F374" i="20"/>
  <c r="G374" i="20" s="1"/>
  <c r="F375" i="20"/>
  <c r="G375" i="20" s="1"/>
  <c r="F376" i="20"/>
  <c r="G376" i="20" s="1"/>
  <c r="F377" i="20"/>
  <c r="G377" i="20" s="1"/>
  <c r="F378" i="20"/>
  <c r="F379" i="20"/>
  <c r="F380" i="20"/>
  <c r="F381" i="20"/>
  <c r="G381" i="20" s="1"/>
  <c r="F382" i="20"/>
  <c r="G382" i="20" s="1"/>
  <c r="F383" i="20"/>
  <c r="G383" i="20" s="1"/>
  <c r="F384" i="20"/>
  <c r="G384" i="20" s="1"/>
  <c r="F385" i="20"/>
  <c r="F386" i="20"/>
  <c r="F387" i="20"/>
  <c r="F388" i="20"/>
  <c r="F389" i="20"/>
  <c r="G389" i="20" s="1"/>
  <c r="F390" i="20"/>
  <c r="G390" i="20" s="1"/>
  <c r="F391" i="20"/>
  <c r="G391" i="20" s="1"/>
  <c r="F392" i="20"/>
  <c r="G392" i="20" s="1"/>
  <c r="F393" i="20"/>
  <c r="G393" i="20" s="1"/>
  <c r="F394" i="20"/>
  <c r="F395" i="20"/>
  <c r="F396" i="20"/>
  <c r="F397" i="20"/>
  <c r="G397" i="20" s="1"/>
  <c r="F398" i="20"/>
  <c r="G398" i="20" s="1"/>
  <c r="F399" i="20"/>
  <c r="G399" i="20" s="1"/>
  <c r="F400" i="20"/>
  <c r="G400" i="20" s="1"/>
  <c r="F401" i="20"/>
  <c r="G401" i="20" s="1"/>
  <c r="F402" i="20"/>
  <c r="F403" i="20"/>
  <c r="F404" i="20"/>
  <c r="F405" i="20"/>
  <c r="G405" i="20" s="1"/>
  <c r="F406" i="20"/>
  <c r="G406" i="20" s="1"/>
  <c r="F407" i="20"/>
  <c r="G407" i="20" s="1"/>
  <c r="F408" i="20"/>
  <c r="G408" i="20" s="1"/>
  <c r="F409" i="20"/>
  <c r="G409" i="20" s="1"/>
  <c r="F410" i="20"/>
  <c r="F411" i="20"/>
  <c r="F412" i="20"/>
  <c r="F413" i="20"/>
  <c r="G413" i="20" s="1"/>
  <c r="F414" i="20"/>
  <c r="G414" i="20" s="1"/>
  <c r="F415" i="20"/>
  <c r="G415" i="20" s="1"/>
  <c r="F416" i="20"/>
  <c r="G416" i="20" s="1"/>
  <c r="F417" i="20"/>
  <c r="G417" i="20" s="1"/>
  <c r="F418" i="20"/>
  <c r="F419" i="20"/>
  <c r="F420" i="20"/>
  <c r="F421" i="20"/>
  <c r="G421" i="20" s="1"/>
  <c r="F422" i="20"/>
  <c r="G422" i="20" s="1"/>
  <c r="F423" i="20"/>
  <c r="G423" i="20" s="1"/>
  <c r="F424" i="20"/>
  <c r="G424" i="20" s="1"/>
  <c r="F425" i="20"/>
  <c r="G425" i="20" s="1"/>
  <c r="F426" i="20"/>
  <c r="F427" i="20"/>
  <c r="F428" i="20"/>
  <c r="F429" i="20"/>
  <c r="G429" i="20" s="1"/>
  <c r="F430" i="20"/>
  <c r="G430" i="20" s="1"/>
  <c r="F431" i="20"/>
  <c r="G431" i="20" s="1"/>
  <c r="F432" i="20"/>
  <c r="G432" i="20" s="1"/>
  <c r="F433" i="20"/>
  <c r="F434" i="20"/>
  <c r="F435" i="20"/>
  <c r="F436" i="20"/>
  <c r="F437" i="20"/>
  <c r="G437" i="20" s="1"/>
  <c r="F438" i="20"/>
  <c r="G438" i="20" s="1"/>
  <c r="F439" i="20"/>
  <c r="G439" i="20" s="1"/>
  <c r="F440" i="20"/>
  <c r="G440" i="20" s="1"/>
  <c r="F441" i="20"/>
  <c r="G441" i="20" s="1"/>
  <c r="F442" i="20"/>
  <c r="F443" i="20"/>
  <c r="F444" i="20"/>
  <c r="F445" i="20"/>
  <c r="G445" i="20" s="1"/>
  <c r="F446" i="20"/>
  <c r="G446" i="20" s="1"/>
  <c r="F447" i="20"/>
  <c r="G447" i="20" s="1"/>
  <c r="F448" i="20"/>
  <c r="G448" i="20" s="1"/>
  <c r="F449" i="20"/>
  <c r="G449" i="20" s="1"/>
  <c r="F450" i="20"/>
  <c r="F451" i="20"/>
  <c r="F452" i="20"/>
  <c r="F453" i="20"/>
  <c r="G453" i="20" s="1"/>
  <c r="F454" i="20"/>
  <c r="G454" i="20" s="1"/>
  <c r="F455" i="20"/>
  <c r="G455" i="20" s="1"/>
  <c r="F456" i="20"/>
  <c r="G456" i="20" s="1"/>
  <c r="F457" i="20"/>
  <c r="G457" i="20" s="1"/>
  <c r="F458" i="20"/>
  <c r="F459" i="20"/>
  <c r="F460" i="20"/>
  <c r="F461" i="20"/>
  <c r="G461" i="20" s="1"/>
  <c r="F462" i="20"/>
  <c r="G462" i="20" s="1"/>
  <c r="F463" i="20"/>
  <c r="G463" i="20" s="1"/>
  <c r="F464" i="20"/>
  <c r="G464" i="20" s="1"/>
  <c r="F465" i="20"/>
  <c r="G465" i="20" s="1"/>
  <c r="F466" i="20"/>
  <c r="F467" i="20"/>
  <c r="F468" i="20"/>
  <c r="F469" i="20"/>
  <c r="G469" i="20" s="1"/>
  <c r="F470" i="20"/>
  <c r="G470" i="20" s="1"/>
  <c r="F471" i="20"/>
  <c r="G471" i="20" s="1"/>
  <c r="F472" i="20"/>
  <c r="G472" i="20" s="1"/>
  <c r="F473" i="20"/>
  <c r="G473" i="20" s="1"/>
  <c r="F474" i="20"/>
  <c r="F475" i="20"/>
  <c r="F476" i="20"/>
  <c r="F477" i="20"/>
  <c r="G477" i="20" s="1"/>
  <c r="F478" i="20"/>
  <c r="G478" i="20" s="1"/>
  <c r="F479" i="20"/>
  <c r="G479" i="20" s="1"/>
  <c r="F480" i="20"/>
  <c r="G480" i="20" s="1"/>
  <c r="F481" i="20"/>
  <c r="G481" i="20" s="1"/>
  <c r="F482" i="20"/>
  <c r="F483" i="20"/>
  <c r="F484" i="20"/>
  <c r="F485" i="20"/>
  <c r="G485" i="20" s="1"/>
  <c r="F486" i="20"/>
  <c r="G486" i="20" s="1"/>
  <c r="F487" i="20"/>
  <c r="G487" i="20" s="1"/>
  <c r="F488" i="20"/>
  <c r="G488" i="20" s="1"/>
  <c r="F489" i="20"/>
  <c r="G489" i="20" s="1"/>
  <c r="F490" i="20"/>
  <c r="F491" i="20"/>
  <c r="F492" i="20"/>
  <c r="F493" i="20"/>
  <c r="G493" i="20" s="1"/>
  <c r="F494" i="20"/>
  <c r="G494" i="20" s="1"/>
  <c r="F495" i="20"/>
  <c r="G495" i="20" s="1"/>
  <c r="F496" i="20"/>
  <c r="G496" i="20" s="1"/>
  <c r="F497" i="20"/>
  <c r="F498" i="20"/>
  <c r="F499" i="20"/>
  <c r="F500" i="20"/>
  <c r="F501" i="20"/>
  <c r="G501" i="20" s="1"/>
  <c r="F502" i="20"/>
  <c r="G502" i="20" s="1"/>
  <c r="F503" i="20"/>
  <c r="G503" i="20" s="1"/>
  <c r="F504" i="20"/>
  <c r="G504" i="20" s="1"/>
  <c r="F505" i="20"/>
  <c r="G505" i="20" s="1"/>
  <c r="F506" i="20"/>
  <c r="F507" i="20"/>
  <c r="F508" i="20"/>
  <c r="F509" i="20"/>
  <c r="G509" i="20" s="1"/>
  <c r="F510" i="20"/>
  <c r="G510" i="20" s="1"/>
  <c r="F511" i="20"/>
  <c r="G511" i="20" s="1"/>
  <c r="F512" i="20"/>
  <c r="G512" i="20" s="1"/>
  <c r="F513" i="20"/>
  <c r="G513" i="20" s="1"/>
  <c r="F514" i="20"/>
  <c r="F515" i="20"/>
  <c r="F516" i="20"/>
  <c r="F517" i="20"/>
  <c r="G517" i="20" s="1"/>
  <c r="F518" i="20"/>
  <c r="G518" i="20" s="1"/>
  <c r="F519" i="20"/>
  <c r="G519" i="20" s="1"/>
  <c r="F520" i="20"/>
  <c r="G520" i="20" s="1"/>
  <c r="F521" i="20"/>
  <c r="G521" i="20" s="1"/>
  <c r="F522" i="20"/>
  <c r="F523" i="20"/>
  <c r="F524" i="20"/>
  <c r="F525" i="20"/>
  <c r="G525" i="20" s="1"/>
  <c r="F526" i="20"/>
  <c r="G526" i="20" s="1"/>
  <c r="F527" i="20"/>
  <c r="G527" i="20" s="1"/>
  <c r="F528" i="20"/>
  <c r="G528" i="20" s="1"/>
  <c r="F529" i="20"/>
  <c r="G529" i="20" s="1"/>
  <c r="F530" i="20"/>
  <c r="F531" i="20"/>
  <c r="F532" i="20"/>
  <c r="F533" i="20"/>
  <c r="G533" i="20" s="1"/>
  <c r="F534" i="20"/>
  <c r="G534" i="20" s="1"/>
  <c r="F535" i="20"/>
  <c r="G535" i="20" s="1"/>
  <c r="F536" i="20"/>
  <c r="G536" i="20" s="1"/>
  <c r="F537" i="20"/>
  <c r="G537" i="20" s="1"/>
  <c r="F538" i="20"/>
  <c r="F539" i="20"/>
  <c r="F540" i="20"/>
  <c r="F541" i="20"/>
  <c r="G541" i="20" s="1"/>
  <c r="F542" i="20"/>
  <c r="G542" i="20" s="1"/>
  <c r="F543" i="20"/>
  <c r="G543" i="20" s="1"/>
  <c r="F544" i="20"/>
  <c r="G544" i="20" s="1"/>
  <c r="F545" i="20"/>
  <c r="F546" i="20"/>
  <c r="F547" i="20"/>
  <c r="F548" i="20"/>
  <c r="F549" i="20"/>
  <c r="G549" i="20" s="1"/>
  <c r="F550" i="20"/>
  <c r="F551" i="20"/>
  <c r="G551" i="20" s="1"/>
  <c r="F552" i="20"/>
  <c r="G552" i="20" s="1"/>
  <c r="F553" i="20"/>
  <c r="G553" i="20" s="1"/>
  <c r="F554" i="20"/>
  <c r="F555" i="20"/>
  <c r="F556" i="20"/>
  <c r="F557" i="20"/>
  <c r="G557" i="20" s="1"/>
  <c r="F558" i="20"/>
  <c r="F559" i="20"/>
  <c r="G559" i="20" s="1"/>
  <c r="F560" i="20"/>
  <c r="G560" i="20" s="1"/>
  <c r="F561" i="20"/>
  <c r="G561" i="20" s="1"/>
  <c r="F562" i="20"/>
  <c r="F563" i="20"/>
  <c r="F564" i="20"/>
  <c r="F565" i="20"/>
  <c r="G565" i="20" s="1"/>
  <c r="F566" i="20"/>
  <c r="F567" i="20"/>
  <c r="G567" i="20" s="1"/>
  <c r="F568" i="20"/>
  <c r="G568" i="20" s="1"/>
  <c r="F569" i="20"/>
  <c r="G569" i="20" s="1"/>
  <c r="F570" i="20"/>
  <c r="F571" i="20"/>
  <c r="F572" i="20"/>
  <c r="F573" i="20"/>
  <c r="G573" i="20" s="1"/>
  <c r="F574" i="20"/>
  <c r="F575" i="20"/>
  <c r="G575" i="20" s="1"/>
  <c r="F576" i="20"/>
  <c r="G576" i="20" s="1"/>
  <c r="F577" i="20"/>
  <c r="G577" i="20" s="1"/>
  <c r="F578" i="20"/>
  <c r="F579" i="20"/>
  <c r="F580" i="20"/>
  <c r="F581" i="20"/>
  <c r="G581" i="20" s="1"/>
  <c r="F582" i="20"/>
  <c r="F583" i="20"/>
  <c r="G583" i="20" s="1"/>
  <c r="F584" i="20"/>
  <c r="G584" i="20" s="1"/>
  <c r="F585" i="20"/>
  <c r="G585" i="20" s="1"/>
  <c r="F586" i="20"/>
  <c r="F587" i="20"/>
  <c r="F588" i="20"/>
  <c r="F589" i="20"/>
  <c r="G589" i="20" s="1"/>
  <c r="F590" i="20"/>
  <c r="F591" i="20"/>
  <c r="G591" i="20" s="1"/>
  <c r="F592" i="20"/>
  <c r="G592" i="20" s="1"/>
  <c r="F593" i="20"/>
  <c r="G593" i="20" s="1"/>
  <c r="F594" i="20"/>
  <c r="F595" i="20"/>
  <c r="F596" i="20"/>
  <c r="F597" i="20"/>
  <c r="F598" i="20"/>
  <c r="G598" i="20" s="1"/>
  <c r="F599" i="20"/>
  <c r="G599" i="20" s="1"/>
  <c r="F600" i="20"/>
  <c r="G600" i="20" s="1"/>
  <c r="F601" i="20"/>
  <c r="G601" i="20" s="1"/>
  <c r="F602" i="20"/>
  <c r="F603" i="20"/>
  <c r="F604" i="20"/>
  <c r="F605" i="20"/>
  <c r="G605" i="20" s="1"/>
  <c r="F606" i="20"/>
  <c r="G606" i="20" s="1"/>
  <c r="F607" i="20"/>
  <c r="G607" i="20" s="1"/>
  <c r="F608" i="20"/>
  <c r="G608" i="20" s="1"/>
  <c r="F609" i="20"/>
  <c r="G609" i="20" s="1"/>
  <c r="F610" i="20"/>
  <c r="F611" i="20"/>
  <c r="F612" i="20"/>
  <c r="F613" i="20"/>
  <c r="G613" i="20" s="1"/>
  <c r="F614" i="20"/>
  <c r="G614" i="20" s="1"/>
  <c r="F615" i="20"/>
  <c r="G615" i="20" s="1"/>
  <c r="F616" i="20"/>
  <c r="G616" i="20" s="1"/>
  <c r="F617" i="20"/>
  <c r="G617" i="20" s="1"/>
  <c r="F618" i="20"/>
  <c r="F619" i="20"/>
  <c r="F620" i="20"/>
  <c r="F621" i="20"/>
  <c r="G621" i="20" s="1"/>
  <c r="F622" i="20"/>
  <c r="G622" i="20" s="1"/>
  <c r="F623" i="20"/>
  <c r="G623" i="20" s="1"/>
  <c r="F624" i="20"/>
  <c r="G624" i="20" s="1"/>
  <c r="F625" i="20"/>
  <c r="G625" i="20" s="1"/>
  <c r="F626" i="20"/>
  <c r="F627" i="20"/>
  <c r="F628" i="20"/>
  <c r="F629" i="20"/>
  <c r="G629" i="20" s="1"/>
  <c r="F630" i="20"/>
  <c r="G630" i="20" s="1"/>
  <c r="F631" i="20"/>
  <c r="G631" i="20" s="1"/>
  <c r="F632" i="20"/>
  <c r="G632" i="20" s="1"/>
  <c r="F633" i="20"/>
  <c r="G633" i="20" s="1"/>
  <c r="F634" i="20"/>
  <c r="F635" i="20"/>
  <c r="F636" i="20"/>
  <c r="F637" i="20"/>
  <c r="G637" i="20" s="1"/>
  <c r="F638" i="20"/>
  <c r="G638" i="20" s="1"/>
  <c r="F639" i="20"/>
  <c r="G639" i="20" s="1"/>
  <c r="F640" i="20"/>
  <c r="G640" i="20" s="1"/>
  <c r="F641" i="20"/>
  <c r="G641" i="20" s="1"/>
  <c r="F642" i="20"/>
  <c r="F643" i="20"/>
  <c r="F644" i="20"/>
  <c r="F645" i="20"/>
  <c r="G645" i="20" s="1"/>
  <c r="F646" i="20"/>
  <c r="G646" i="20" s="1"/>
  <c r="F647" i="20"/>
  <c r="G647" i="20" s="1"/>
  <c r="F648" i="20"/>
  <c r="G648" i="20" s="1"/>
  <c r="F649" i="20"/>
  <c r="F650" i="20"/>
  <c r="F651" i="20"/>
  <c r="F652" i="20"/>
  <c r="F653" i="20"/>
  <c r="G653" i="20" s="1"/>
  <c r="F654" i="20"/>
  <c r="G654" i="20" s="1"/>
  <c r="F655" i="20"/>
  <c r="G655" i="20" s="1"/>
  <c r="F656" i="20"/>
  <c r="G656" i="20" s="1"/>
  <c r="F657" i="20"/>
  <c r="G657" i="20" s="1"/>
  <c r="F658" i="20"/>
  <c r="F659" i="20"/>
  <c r="F660" i="20"/>
  <c r="F661" i="20"/>
  <c r="G661" i="20" s="1"/>
  <c r="F662" i="20"/>
  <c r="G662" i="20" s="1"/>
  <c r="F663" i="20"/>
  <c r="G663" i="20" s="1"/>
  <c r="F664" i="20"/>
  <c r="G664" i="20" s="1"/>
  <c r="F665" i="20"/>
  <c r="G665" i="20" s="1"/>
  <c r="F666" i="20"/>
  <c r="F667" i="20"/>
  <c r="F668" i="20"/>
  <c r="F669" i="20"/>
  <c r="G669" i="20" s="1"/>
  <c r="F670" i="20"/>
  <c r="G670" i="20" s="1"/>
  <c r="F671" i="20"/>
  <c r="G671" i="20" s="1"/>
  <c r="F672" i="20"/>
  <c r="G672" i="20" s="1"/>
  <c r="F673" i="20"/>
  <c r="G673" i="20" s="1"/>
  <c r="F674" i="20"/>
  <c r="F675" i="20"/>
  <c r="F676" i="20"/>
  <c r="F677" i="20"/>
  <c r="G677" i="20" s="1"/>
  <c r="F678" i="20"/>
  <c r="G678" i="20" s="1"/>
  <c r="F679" i="20"/>
  <c r="G679" i="20" s="1"/>
  <c r="F680" i="20"/>
  <c r="G680" i="20" s="1"/>
  <c r="F681" i="20"/>
  <c r="G681" i="20" s="1"/>
  <c r="F682" i="20"/>
  <c r="F683" i="20"/>
  <c r="F684" i="20"/>
  <c r="F685" i="20"/>
  <c r="G685" i="20" s="1"/>
  <c r="F686" i="20"/>
  <c r="G686" i="20" s="1"/>
  <c r="F687" i="20"/>
  <c r="G687" i="20" s="1"/>
  <c r="F688" i="20"/>
  <c r="G688" i="20" s="1"/>
  <c r="F689" i="20"/>
  <c r="G689" i="20" s="1"/>
  <c r="F690" i="20"/>
  <c r="F691" i="20"/>
  <c r="F692" i="20"/>
  <c r="F693" i="20"/>
  <c r="G693" i="20" s="1"/>
  <c r="F694" i="20"/>
  <c r="G694" i="20" s="1"/>
  <c r="F695" i="20"/>
  <c r="G695" i="20" s="1"/>
  <c r="F696" i="20"/>
  <c r="G696" i="20" s="1"/>
  <c r="F697" i="20"/>
  <c r="G697" i="20" s="1"/>
  <c r="F698" i="20"/>
  <c r="F699" i="20"/>
  <c r="F700" i="20"/>
  <c r="F701" i="20"/>
  <c r="G701" i="20" s="1"/>
  <c r="F702" i="20"/>
  <c r="G702" i="20" s="1"/>
  <c r="F703" i="20"/>
  <c r="G703" i="20" s="1"/>
  <c r="F704" i="20"/>
  <c r="G704" i="20" s="1"/>
  <c r="F705" i="20"/>
  <c r="F706" i="20"/>
  <c r="F707" i="20"/>
  <c r="F708" i="20"/>
  <c r="F709" i="20"/>
  <c r="G709" i="20" s="1"/>
  <c r="F710" i="20"/>
  <c r="G710" i="20" s="1"/>
  <c r="F711" i="20"/>
  <c r="G711" i="20" s="1"/>
  <c r="F712" i="20"/>
  <c r="G712" i="20" s="1"/>
  <c r="F713" i="20"/>
  <c r="G713" i="20" s="1"/>
  <c r="F714" i="20"/>
  <c r="F715" i="20"/>
  <c r="F716" i="20"/>
  <c r="F717" i="20"/>
  <c r="G717" i="20" s="1"/>
  <c r="F718" i="20"/>
  <c r="G718" i="20" s="1"/>
  <c r="F719" i="20"/>
  <c r="G719" i="20" s="1"/>
  <c r="F720" i="20"/>
  <c r="G720" i="20" s="1"/>
  <c r="F721" i="20"/>
  <c r="G721" i="20" s="1"/>
  <c r="F722" i="20"/>
  <c r="F723" i="20"/>
  <c r="F724" i="20"/>
  <c r="F725" i="20"/>
  <c r="G725" i="20" s="1"/>
  <c r="F726" i="20"/>
  <c r="F727" i="20"/>
  <c r="G727" i="20" s="1"/>
  <c r="F728" i="20"/>
  <c r="G728" i="20" s="1"/>
  <c r="F729" i="20"/>
  <c r="G729" i="20" s="1"/>
  <c r="F730" i="20"/>
  <c r="F731" i="20"/>
  <c r="F732" i="20"/>
  <c r="F733" i="20"/>
  <c r="G733" i="20" s="1"/>
  <c r="F734" i="20"/>
  <c r="G734" i="20" s="1"/>
  <c r="F735" i="20"/>
  <c r="G735" i="20" s="1"/>
  <c r="F736" i="20"/>
  <c r="G736" i="20" s="1"/>
  <c r="F737" i="20"/>
  <c r="G737" i="20" s="1"/>
  <c r="F738" i="20"/>
  <c r="F739" i="20"/>
  <c r="F740" i="20"/>
  <c r="F741" i="20"/>
  <c r="G741" i="20" s="1"/>
  <c r="F742" i="20"/>
  <c r="F743" i="20"/>
  <c r="G743" i="20" s="1"/>
  <c r="F744" i="20"/>
  <c r="G744" i="20" s="1"/>
  <c r="F745" i="20"/>
  <c r="G745" i="20" s="1"/>
  <c r="F746" i="20"/>
  <c r="F747" i="20"/>
  <c r="F748" i="20"/>
  <c r="F749" i="20"/>
  <c r="G749" i="20" s="1"/>
  <c r="F750" i="20"/>
  <c r="G750" i="20" s="1"/>
  <c r="F751" i="20"/>
  <c r="G751" i="20" s="1"/>
  <c r="F752" i="20"/>
  <c r="G752" i="20" s="1"/>
  <c r="F753" i="20"/>
  <c r="G753" i="20" s="1"/>
  <c r="F754" i="20"/>
  <c r="F755" i="20"/>
  <c r="F756" i="20"/>
  <c r="F757" i="20"/>
  <c r="G757" i="20" s="1"/>
  <c r="F758" i="20"/>
  <c r="G758" i="20" s="1"/>
  <c r="F759" i="20"/>
  <c r="G759" i="20" s="1"/>
  <c r="F760" i="20"/>
  <c r="G760" i="20" s="1"/>
  <c r="F761" i="20"/>
  <c r="G761" i="20" s="1"/>
  <c r="F762" i="20"/>
  <c r="F763" i="20"/>
  <c r="F764" i="20"/>
  <c r="F765" i="20"/>
  <c r="G765" i="20" s="1"/>
  <c r="F766" i="20"/>
  <c r="G766" i="20" s="1"/>
  <c r="F767" i="20"/>
  <c r="G767" i="20" s="1"/>
  <c r="F768" i="20"/>
  <c r="G768" i="20" s="1"/>
  <c r="F769" i="20"/>
  <c r="G769" i="20" s="1"/>
  <c r="F770" i="20"/>
  <c r="F771" i="20"/>
  <c r="F772" i="20"/>
  <c r="F773" i="20"/>
  <c r="G773" i="20" s="1"/>
  <c r="F774" i="20"/>
  <c r="G774" i="20" s="1"/>
  <c r="F775" i="20"/>
  <c r="G775" i="20" s="1"/>
  <c r="F776" i="20"/>
  <c r="G776" i="20" s="1"/>
  <c r="F777" i="20"/>
  <c r="G777" i="20" s="1"/>
  <c r="F778" i="20"/>
  <c r="F779" i="20"/>
  <c r="F780" i="20"/>
  <c r="F781" i="20"/>
  <c r="G781" i="20" s="1"/>
  <c r="F782" i="20"/>
  <c r="G782" i="20" s="1"/>
  <c r="F783" i="20"/>
  <c r="G783" i="20" s="1"/>
  <c r="F784" i="20"/>
  <c r="G784" i="20" s="1"/>
  <c r="F785" i="20"/>
  <c r="G785" i="20" s="1"/>
  <c r="F786" i="20"/>
  <c r="F787" i="20"/>
  <c r="F788" i="20"/>
  <c r="F789" i="20"/>
  <c r="G789" i="20" s="1"/>
  <c r="F790" i="20"/>
  <c r="G790" i="20" s="1"/>
  <c r="F791" i="20"/>
  <c r="G791" i="20" s="1"/>
  <c r="F792" i="20"/>
  <c r="G792" i="20" s="1"/>
  <c r="F793" i="20"/>
  <c r="G793" i="20" s="1"/>
  <c r="F794" i="20"/>
  <c r="F795" i="20"/>
  <c r="F796" i="20"/>
  <c r="F797" i="20"/>
  <c r="F798" i="20"/>
  <c r="G798" i="20" s="1"/>
  <c r="F799" i="20"/>
  <c r="G799" i="20" s="1"/>
  <c r="F800" i="20"/>
  <c r="G800" i="20" s="1"/>
  <c r="F801" i="20"/>
  <c r="F802" i="20"/>
  <c r="F803" i="20"/>
  <c r="F804" i="20"/>
  <c r="F805" i="20"/>
  <c r="G805" i="20" s="1"/>
  <c r="F806" i="20"/>
  <c r="F807" i="20"/>
  <c r="G807" i="20" s="1"/>
  <c r="F808" i="20"/>
  <c r="G808" i="20" s="1"/>
  <c r="F809" i="20"/>
  <c r="G809" i="20" s="1"/>
  <c r="F810" i="20"/>
  <c r="F811" i="20"/>
  <c r="F812" i="20"/>
  <c r="F813" i="20"/>
  <c r="G813" i="20" s="1"/>
  <c r="F814" i="20"/>
  <c r="G814" i="20" s="1"/>
  <c r="F815" i="20"/>
  <c r="G815" i="20" s="1"/>
  <c r="F816" i="20"/>
  <c r="G816" i="20" s="1"/>
  <c r="F817" i="20"/>
  <c r="G817" i="20" s="1"/>
  <c r="F818" i="20"/>
  <c r="F819" i="20"/>
  <c r="F820" i="20"/>
  <c r="F821" i="20"/>
  <c r="G821" i="20" s="1"/>
  <c r="F822" i="20"/>
  <c r="G822" i="20" s="1"/>
  <c r="F823" i="20"/>
  <c r="G823" i="20" s="1"/>
  <c r="F824" i="20"/>
  <c r="G824" i="20" s="1"/>
  <c r="F825" i="20"/>
  <c r="G825" i="20" s="1"/>
  <c r="F826" i="20"/>
  <c r="F827" i="20"/>
  <c r="F828" i="20"/>
  <c r="F829" i="20"/>
  <c r="F830" i="20"/>
  <c r="F831" i="20"/>
  <c r="G831" i="20" s="1"/>
  <c r="F832" i="20"/>
  <c r="G832" i="20" s="1"/>
  <c r="F833" i="20"/>
  <c r="G833" i="20" s="1"/>
  <c r="F834" i="20"/>
  <c r="F835" i="20"/>
  <c r="F836" i="20"/>
  <c r="F837" i="20"/>
  <c r="G837" i="20" s="1"/>
  <c r="F838" i="20"/>
  <c r="G838" i="20" s="1"/>
  <c r="F839" i="20"/>
  <c r="G839" i="20" s="1"/>
  <c r="F840" i="20"/>
  <c r="G840" i="20" s="1"/>
  <c r="F841" i="20"/>
  <c r="F842" i="20"/>
  <c r="F843" i="20"/>
  <c r="F844" i="20"/>
  <c r="F845" i="20"/>
  <c r="F846" i="20"/>
  <c r="F847" i="20"/>
  <c r="G847" i="20" s="1"/>
  <c r="F848" i="20"/>
  <c r="G848" i="20" s="1"/>
  <c r="F849" i="20"/>
  <c r="G849" i="20" s="1"/>
  <c r="F850" i="20"/>
  <c r="F851" i="20"/>
  <c r="F852" i="20"/>
  <c r="F853" i="20"/>
  <c r="G853" i="20" s="1"/>
  <c r="F854" i="20"/>
  <c r="G854" i="20" s="1"/>
  <c r="F855" i="20"/>
  <c r="G855" i="20" s="1"/>
  <c r="F856" i="20"/>
  <c r="G856" i="20" s="1"/>
  <c r="F857" i="20"/>
  <c r="G857" i="20" s="1"/>
  <c r="F858" i="20"/>
  <c r="F859" i="20"/>
  <c r="F860" i="20"/>
  <c r="F861" i="20"/>
  <c r="G861" i="20" s="1"/>
  <c r="F862" i="20"/>
  <c r="G862" i="20" s="1"/>
  <c r="F863" i="20"/>
  <c r="G863" i="20" s="1"/>
  <c r="F864" i="20"/>
  <c r="G864" i="20" s="1"/>
  <c r="F865" i="20"/>
  <c r="G865" i="20" s="1"/>
  <c r="F866" i="20"/>
  <c r="F867" i="20"/>
  <c r="F868" i="20"/>
  <c r="F869" i="20"/>
  <c r="G869" i="20" s="1"/>
  <c r="F870" i="20"/>
  <c r="G870" i="20" s="1"/>
  <c r="F871" i="20"/>
  <c r="G871" i="20" s="1"/>
  <c r="F872" i="20"/>
  <c r="G872" i="20" s="1"/>
  <c r="F873" i="20"/>
  <c r="G873" i="20" s="1"/>
  <c r="F874" i="20"/>
  <c r="F875" i="20"/>
  <c r="F876" i="20"/>
  <c r="F877" i="20"/>
  <c r="G877" i="20" s="1"/>
  <c r="F878" i="20"/>
  <c r="G878" i="20" s="1"/>
  <c r="F879" i="20"/>
  <c r="G879" i="20" s="1"/>
  <c r="F880" i="20"/>
  <c r="G880" i="20" s="1"/>
  <c r="F881" i="20"/>
  <c r="G881" i="20" s="1"/>
  <c r="F882" i="20"/>
  <c r="F883" i="20"/>
  <c r="F884" i="20"/>
  <c r="F885" i="20"/>
  <c r="G885" i="20" s="1"/>
  <c r="F886" i="20"/>
  <c r="G886" i="20" s="1"/>
  <c r="F887" i="20"/>
  <c r="G887" i="20" s="1"/>
  <c r="F888" i="20"/>
  <c r="G888" i="20" s="1"/>
  <c r="F889" i="20"/>
  <c r="F890" i="20"/>
  <c r="F891" i="20"/>
  <c r="F892" i="20"/>
  <c r="F893" i="20"/>
  <c r="G893" i="20" s="1"/>
  <c r="F894" i="20"/>
  <c r="G894" i="20" s="1"/>
  <c r="F895" i="20"/>
  <c r="G895" i="20" s="1"/>
  <c r="F896" i="20"/>
  <c r="G896" i="20" s="1"/>
  <c r="F897" i="20"/>
  <c r="G897" i="20" s="1"/>
  <c r="F898" i="20"/>
  <c r="F899" i="20"/>
  <c r="F900" i="20"/>
  <c r="F901" i="20"/>
  <c r="G901" i="20" s="1"/>
  <c r="F902" i="20"/>
  <c r="G902" i="20" s="1"/>
  <c r="F903" i="20"/>
  <c r="G903" i="20" s="1"/>
  <c r="F904" i="20"/>
  <c r="G904" i="20" s="1"/>
  <c r="F905" i="20"/>
  <c r="G905" i="20" s="1"/>
  <c r="F906" i="20"/>
  <c r="F907" i="20"/>
  <c r="F908" i="20"/>
  <c r="F909" i="20"/>
  <c r="G909" i="20" s="1"/>
  <c r="F910" i="20"/>
  <c r="G910" i="20" s="1"/>
  <c r="F911" i="20"/>
  <c r="G911" i="20" s="1"/>
  <c r="F912" i="20"/>
  <c r="G912" i="20" s="1"/>
  <c r="F913" i="20"/>
  <c r="G913" i="20" s="1"/>
  <c r="F914" i="20"/>
  <c r="F915" i="20"/>
  <c r="F916" i="20"/>
  <c r="F917" i="20"/>
  <c r="G917" i="20" s="1"/>
  <c r="F918" i="20"/>
  <c r="G918" i="20" s="1"/>
  <c r="F919" i="20"/>
  <c r="G919" i="20" s="1"/>
  <c r="F920" i="20"/>
  <c r="G920" i="20" s="1"/>
  <c r="F921" i="20"/>
  <c r="G921" i="20" s="1"/>
  <c r="F922" i="20"/>
  <c r="F923" i="20"/>
  <c r="F924" i="20"/>
  <c r="F925" i="20"/>
  <c r="G925" i="20" s="1"/>
  <c r="F926" i="20"/>
  <c r="G926" i="20" s="1"/>
  <c r="F927" i="20"/>
  <c r="G927" i="20" s="1"/>
  <c r="F928" i="20"/>
  <c r="G928" i="20" s="1"/>
  <c r="F929" i="20"/>
  <c r="G929" i="20" s="1"/>
  <c r="F930" i="20"/>
  <c r="F931" i="20"/>
  <c r="F932" i="20"/>
  <c r="F933" i="20"/>
  <c r="G933" i="20" s="1"/>
  <c r="F934" i="20"/>
  <c r="G934" i="20" s="1"/>
  <c r="F935" i="20"/>
  <c r="G935" i="20" s="1"/>
  <c r="F936" i="20"/>
  <c r="G936" i="20" s="1"/>
  <c r="F937" i="20"/>
  <c r="G937" i="20" s="1"/>
  <c r="F938" i="20"/>
  <c r="F939" i="20"/>
  <c r="F940" i="20"/>
  <c r="F941" i="20"/>
  <c r="G941" i="20" s="1"/>
  <c r="F942" i="20"/>
  <c r="G942" i="20" s="1"/>
  <c r="F943" i="20"/>
  <c r="G943" i="20" s="1"/>
  <c r="F944" i="20"/>
  <c r="G944" i="20" s="1"/>
  <c r="F945" i="20"/>
  <c r="G945" i="20" s="1"/>
  <c r="F946" i="20"/>
  <c r="F947" i="20"/>
  <c r="F948" i="20"/>
  <c r="F949" i="20"/>
  <c r="G949" i="20" s="1"/>
  <c r="F950" i="20"/>
  <c r="G950" i="20" s="1"/>
  <c r="F951" i="20"/>
  <c r="G951" i="20" s="1"/>
  <c r="F952" i="20"/>
  <c r="G952" i="20" s="1"/>
  <c r="F953" i="20"/>
  <c r="F954" i="20"/>
  <c r="F955" i="20"/>
  <c r="F956" i="20"/>
  <c r="F957" i="20"/>
  <c r="G957" i="20" s="1"/>
  <c r="F958" i="20"/>
  <c r="G958" i="20" s="1"/>
  <c r="F959" i="20"/>
  <c r="G959" i="20" s="1"/>
  <c r="F960" i="20"/>
  <c r="G960" i="20" s="1"/>
  <c r="F961" i="20"/>
  <c r="G961" i="20" s="1"/>
  <c r="F962" i="20"/>
  <c r="F963" i="20"/>
  <c r="F964" i="20"/>
  <c r="F965" i="20"/>
  <c r="G965" i="20" s="1"/>
  <c r="F966" i="20"/>
  <c r="G966" i="20" s="1"/>
  <c r="F967" i="20"/>
  <c r="G967" i="20" s="1"/>
  <c r="F968" i="20"/>
  <c r="G968" i="20" s="1"/>
  <c r="F969" i="20"/>
  <c r="G969" i="20" s="1"/>
  <c r="F970" i="20"/>
  <c r="F971" i="20"/>
  <c r="F972" i="20"/>
  <c r="F973" i="20"/>
  <c r="G973" i="20" s="1"/>
  <c r="F974" i="20"/>
  <c r="G974" i="20" s="1"/>
  <c r="F975" i="20"/>
  <c r="G975" i="20" s="1"/>
  <c r="F976" i="20"/>
  <c r="G976" i="20" s="1"/>
  <c r="F977" i="20"/>
  <c r="G977" i="20" s="1"/>
  <c r="F978" i="20"/>
  <c r="F979" i="20"/>
  <c r="F980" i="20"/>
  <c r="F981" i="20"/>
  <c r="G981" i="20" s="1"/>
  <c r="F982" i="20"/>
  <c r="G982" i="20" s="1"/>
  <c r="F983" i="20"/>
  <c r="G983" i="20" s="1"/>
  <c r="F984" i="20"/>
  <c r="G984" i="20" s="1"/>
  <c r="F985" i="20"/>
  <c r="G985" i="20" s="1"/>
  <c r="F986" i="20"/>
  <c r="F987" i="20"/>
  <c r="F988" i="20"/>
  <c r="F989" i="20"/>
  <c r="G989" i="20" s="1"/>
  <c r="F990" i="20"/>
  <c r="G990" i="20" s="1"/>
  <c r="F991" i="20"/>
  <c r="G991" i="20" s="1"/>
  <c r="F992" i="20"/>
  <c r="G992" i="20" s="1"/>
  <c r="F993" i="20"/>
  <c r="G993" i="20" s="1"/>
  <c r="F994" i="20"/>
  <c r="F995" i="20"/>
  <c r="F996" i="20"/>
  <c r="F997" i="20"/>
  <c r="G997" i="20" s="1"/>
  <c r="F998" i="20"/>
  <c r="G998" i="20" s="1"/>
  <c r="F999" i="20"/>
  <c r="G999" i="20" s="1"/>
  <c r="F1000" i="20"/>
  <c r="G1000" i="20" s="1"/>
  <c r="F1001" i="20"/>
  <c r="F1002" i="20"/>
  <c r="F1003" i="20"/>
  <c r="F1004" i="20"/>
  <c r="F1005" i="20"/>
  <c r="G1005" i="20" s="1"/>
  <c r="F1006" i="20"/>
  <c r="G1006" i="20" s="1"/>
  <c r="F1007" i="20"/>
  <c r="G1007" i="20" s="1"/>
  <c r="F1008" i="20"/>
  <c r="G1008" i="20" s="1"/>
  <c r="F1009" i="20"/>
  <c r="G1009" i="20" s="1"/>
  <c r="F1010" i="20"/>
  <c r="F1011" i="20"/>
  <c r="F1012" i="20"/>
  <c r="F1013" i="20"/>
  <c r="G1013" i="20" s="1"/>
  <c r="F1014" i="20"/>
  <c r="G1014" i="20" s="1"/>
  <c r="F1015" i="20"/>
  <c r="G1015" i="20" s="1"/>
  <c r="F1016" i="20"/>
  <c r="G1016" i="20" s="1"/>
  <c r="F1017" i="20"/>
  <c r="G1017" i="20" s="1"/>
  <c r="F1018" i="20"/>
  <c r="F1019" i="20"/>
  <c r="F1020" i="20"/>
  <c r="F1021" i="20"/>
  <c r="G1021" i="20" s="1"/>
  <c r="F1022" i="20"/>
  <c r="G1022" i="20" s="1"/>
  <c r="F1023" i="20"/>
  <c r="G1023" i="20" s="1"/>
  <c r="F1024" i="20"/>
  <c r="G1024" i="20" s="1"/>
  <c r="F1025" i="20"/>
  <c r="G1025" i="20" s="1"/>
  <c r="F1026" i="20"/>
  <c r="F1027" i="20"/>
  <c r="F1028" i="20"/>
  <c r="F1029" i="20"/>
  <c r="G1029" i="20" s="1"/>
  <c r="F1030" i="20"/>
  <c r="F1031" i="20"/>
  <c r="G1031" i="20" s="1"/>
  <c r="F1032" i="20"/>
  <c r="G1032" i="20" s="1"/>
  <c r="F1033" i="20"/>
  <c r="G1033" i="20" s="1"/>
  <c r="F1034" i="20"/>
  <c r="F1035" i="20"/>
  <c r="F1036" i="20"/>
  <c r="F1037" i="20"/>
  <c r="G1037" i="20" s="1"/>
  <c r="F1038" i="20"/>
  <c r="F1039" i="20"/>
  <c r="G1039" i="20" s="1"/>
  <c r="F1040" i="20"/>
  <c r="G1040" i="20" s="1"/>
  <c r="F1041" i="20"/>
  <c r="G1041" i="20" s="1"/>
  <c r="F1042" i="20"/>
  <c r="F1043" i="20"/>
  <c r="F1044" i="20"/>
  <c r="F1045" i="20"/>
  <c r="G1045" i="20" s="1"/>
  <c r="F1046" i="20"/>
  <c r="G1046" i="20" s="1"/>
  <c r="F1047" i="20"/>
  <c r="G1047" i="20" s="1"/>
  <c r="F1048" i="20"/>
  <c r="G1048" i="20" s="1"/>
  <c r="F1049" i="20"/>
  <c r="G1049" i="20" s="1"/>
  <c r="F1050" i="20"/>
  <c r="F1051" i="20"/>
  <c r="F1052" i="20"/>
  <c r="F1053" i="20"/>
  <c r="G1053" i="20" s="1"/>
  <c r="F1054" i="20"/>
  <c r="G1054" i="20" s="1"/>
  <c r="F1055" i="20"/>
  <c r="G1055" i="20" s="1"/>
  <c r="F1056" i="20"/>
  <c r="G1056" i="20" s="1"/>
  <c r="F1057" i="20"/>
  <c r="G1057" i="20" s="1"/>
  <c r="F1058" i="20"/>
  <c r="F1059" i="20"/>
  <c r="F1060" i="20"/>
  <c r="F1061" i="20"/>
  <c r="G1061" i="20" s="1"/>
  <c r="F1062" i="20"/>
  <c r="G1062" i="20" s="1"/>
  <c r="F1063" i="20"/>
  <c r="G1063" i="20" s="1"/>
  <c r="F1064" i="20"/>
  <c r="G1064" i="20" s="1"/>
  <c r="F1065" i="20"/>
  <c r="G1065" i="20" s="1"/>
  <c r="F1066" i="20"/>
  <c r="F1067" i="20"/>
  <c r="F1068" i="20"/>
  <c r="F1069" i="20"/>
  <c r="G1069" i="20" s="1"/>
  <c r="F1070" i="20"/>
  <c r="G1070" i="20" s="1"/>
  <c r="F1071" i="20"/>
  <c r="G1071" i="20" s="1"/>
  <c r="F1072" i="20"/>
  <c r="G1072" i="20" s="1"/>
  <c r="F1073" i="20"/>
  <c r="G1073" i="20" s="1"/>
  <c r="F1074" i="20"/>
  <c r="F1075" i="20"/>
  <c r="F1076" i="20"/>
  <c r="F1077" i="20"/>
  <c r="G1077" i="20" s="1"/>
  <c r="F1078" i="20"/>
  <c r="G1078" i="20" s="1"/>
  <c r="F1079" i="20"/>
  <c r="G1079" i="20" s="1"/>
  <c r="F1080" i="20"/>
  <c r="G1080" i="20" s="1"/>
  <c r="F1081" i="20"/>
  <c r="G1081" i="20" s="1"/>
  <c r="F1082" i="20"/>
  <c r="F1083" i="20"/>
  <c r="F1084" i="20"/>
  <c r="F1085" i="20"/>
  <c r="G1085" i="20" s="1"/>
  <c r="F1086" i="20"/>
  <c r="G1086" i="20" s="1"/>
  <c r="F1087" i="20"/>
  <c r="G1087" i="20" s="1"/>
  <c r="F1088" i="20"/>
  <c r="G1088" i="20" s="1"/>
  <c r="F1089" i="20"/>
  <c r="G1089" i="20" s="1"/>
  <c r="F1090" i="20"/>
  <c r="F1091" i="20"/>
  <c r="F1092" i="20"/>
  <c r="F1093" i="20"/>
  <c r="G1093" i="20" s="1"/>
  <c r="F1094" i="20"/>
  <c r="F1095" i="20"/>
  <c r="G1095" i="20" s="1"/>
  <c r="F1096" i="20"/>
  <c r="G1096" i="20" s="1"/>
  <c r="F1097" i="20"/>
  <c r="G1097" i="20" s="1"/>
  <c r="F1098" i="20"/>
  <c r="F1099" i="20"/>
  <c r="F1100" i="20"/>
  <c r="F1101" i="20"/>
  <c r="G1101" i="20" s="1"/>
  <c r="F1102" i="20"/>
  <c r="G1102" i="20" s="1"/>
  <c r="F1103" i="20"/>
  <c r="G1103" i="20" s="1"/>
  <c r="F1104" i="20"/>
  <c r="G1104" i="20" s="1"/>
  <c r="F1105" i="20"/>
  <c r="G1105" i="20" s="1"/>
  <c r="F1106" i="20"/>
  <c r="F1107" i="20"/>
  <c r="F1108" i="20"/>
  <c r="F1109" i="20"/>
  <c r="G1109" i="20" s="1"/>
  <c r="F1110" i="20"/>
  <c r="F1111" i="20"/>
  <c r="G1111" i="20" s="1"/>
  <c r="F1112" i="20"/>
  <c r="G1112" i="20" s="1"/>
  <c r="F1113" i="20"/>
  <c r="G1113" i="20" s="1"/>
  <c r="F1114" i="20"/>
  <c r="F1115" i="20"/>
  <c r="F1116" i="20"/>
  <c r="F1117" i="20"/>
  <c r="G1117" i="20" s="1"/>
  <c r="F1118" i="20"/>
  <c r="G1118" i="20" s="1"/>
  <c r="F1119" i="20"/>
  <c r="G1119" i="20" s="1"/>
  <c r="F1120" i="20"/>
  <c r="G1120" i="20" s="1"/>
  <c r="F1121" i="20"/>
  <c r="G1121" i="20" s="1"/>
  <c r="F1122" i="20"/>
  <c r="F1123" i="20"/>
  <c r="F1124" i="20"/>
  <c r="F1125" i="20"/>
  <c r="G1125" i="20" s="1"/>
  <c r="F1126" i="20"/>
  <c r="G1126" i="20" s="1"/>
  <c r="F1127" i="20"/>
  <c r="G1127" i="20" s="1"/>
  <c r="F1128" i="20"/>
  <c r="G1128" i="20" s="1"/>
  <c r="F1129" i="20"/>
  <c r="G1129" i="20" s="1"/>
  <c r="F1130" i="20"/>
  <c r="F1131" i="20"/>
  <c r="F1132" i="20"/>
  <c r="F1133" i="20"/>
  <c r="G1133" i="20" s="1"/>
  <c r="F1134" i="20"/>
  <c r="G1134" i="20" s="1"/>
  <c r="F1135" i="20"/>
  <c r="G1135" i="20" s="1"/>
  <c r="F1136" i="20"/>
  <c r="G1136" i="20" s="1"/>
  <c r="F1137" i="20"/>
  <c r="G1137" i="20" s="1"/>
  <c r="F1138" i="20"/>
  <c r="F1139" i="20"/>
  <c r="F1140" i="20"/>
  <c r="F1141" i="20"/>
  <c r="G1141" i="20" s="1"/>
  <c r="F1142" i="20"/>
  <c r="G1142" i="20" s="1"/>
  <c r="F1143" i="20"/>
  <c r="G1143" i="20" s="1"/>
  <c r="F1144" i="20"/>
  <c r="G1144" i="20" s="1"/>
  <c r="F1145" i="20"/>
  <c r="G1145" i="20" s="1"/>
  <c r="F1146" i="20"/>
  <c r="F1147" i="20"/>
  <c r="F1148" i="20"/>
  <c r="F1149" i="20"/>
  <c r="G1149" i="20" s="1"/>
  <c r="F1150" i="20"/>
  <c r="G1150" i="20" s="1"/>
  <c r="F1151" i="20"/>
  <c r="G1151" i="20" s="1"/>
  <c r="F1152" i="20"/>
  <c r="G1152" i="20" s="1"/>
  <c r="F1153" i="20"/>
  <c r="G1153" i="20" s="1"/>
  <c r="F1154" i="20"/>
  <c r="F1155" i="20"/>
  <c r="F1156" i="20"/>
  <c r="F1157" i="20"/>
  <c r="G1157" i="20" s="1"/>
  <c r="F1158" i="20"/>
  <c r="F1159" i="20"/>
  <c r="G1159" i="20" s="1"/>
  <c r="F1160" i="20"/>
  <c r="G1160" i="20" s="1"/>
  <c r="F1161" i="20"/>
  <c r="G1161" i="20" s="1"/>
  <c r="F1162" i="20"/>
  <c r="F1163" i="20"/>
  <c r="F1164" i="20"/>
  <c r="F1165" i="20"/>
  <c r="G1165" i="20" s="1"/>
  <c r="F1166" i="20"/>
  <c r="G1166" i="20" s="1"/>
  <c r="F1167" i="20"/>
  <c r="G1167" i="20" s="1"/>
  <c r="F1168" i="20"/>
  <c r="G1168" i="20" s="1"/>
  <c r="F1169" i="20"/>
  <c r="G1169" i="20" s="1"/>
  <c r="F1170" i="20"/>
  <c r="F1171" i="20"/>
  <c r="F1172" i="20"/>
  <c r="F1173" i="20"/>
  <c r="G1173" i="20" s="1"/>
  <c r="F1174" i="20"/>
  <c r="G1174" i="20" s="1"/>
  <c r="F1175" i="20"/>
  <c r="G1175" i="20" s="1"/>
  <c r="F1176" i="20"/>
  <c r="G1176" i="20" s="1"/>
  <c r="F1177" i="20"/>
  <c r="G1177" i="20" s="1"/>
  <c r="F1178" i="20"/>
  <c r="F1179" i="20"/>
  <c r="F1180" i="20"/>
  <c r="F1181" i="20"/>
  <c r="G1181" i="20" s="1"/>
  <c r="F1182" i="20"/>
  <c r="G1182" i="20" s="1"/>
  <c r="F1183" i="20"/>
  <c r="G1183" i="20" s="1"/>
  <c r="F1184" i="20"/>
  <c r="G1184" i="20" s="1"/>
  <c r="F1185" i="20"/>
  <c r="G1185" i="20" s="1"/>
  <c r="F1186" i="20"/>
  <c r="F1187" i="20"/>
  <c r="F1188" i="20"/>
  <c r="F1189" i="20"/>
  <c r="G1189" i="20" s="1"/>
  <c r="F1190" i="20"/>
  <c r="F1191" i="20"/>
  <c r="G1191" i="20" s="1"/>
  <c r="F1192" i="20"/>
  <c r="G1192" i="20" s="1"/>
  <c r="F1193" i="20"/>
  <c r="G1193" i="20" s="1"/>
  <c r="F1194" i="20"/>
  <c r="F1195" i="20"/>
  <c r="F1196" i="20"/>
  <c r="F1197" i="20"/>
  <c r="G1197" i="20" s="1"/>
  <c r="F1198" i="20"/>
  <c r="G1198" i="20" s="1"/>
  <c r="F1199" i="20"/>
  <c r="G1199" i="20" s="1"/>
  <c r="F1200" i="20"/>
  <c r="G1200" i="20" s="1"/>
  <c r="F1201" i="20"/>
  <c r="G1201" i="20" s="1"/>
  <c r="F1202" i="20"/>
  <c r="F1203" i="20"/>
  <c r="F1204" i="20"/>
  <c r="F1205" i="20"/>
  <c r="G1205" i="20" s="1"/>
  <c r="F1206" i="20"/>
  <c r="G1206" i="20" s="1"/>
  <c r="F1207" i="20"/>
  <c r="G1207" i="20" s="1"/>
  <c r="F1208" i="20"/>
  <c r="G1208" i="20" s="1"/>
  <c r="F1209" i="20"/>
  <c r="G1209" i="20" s="1"/>
  <c r="F1210" i="20"/>
  <c r="F1211" i="20"/>
  <c r="F1212" i="20"/>
  <c r="F1213" i="20"/>
  <c r="G1213" i="20" s="1"/>
  <c r="F1214" i="20"/>
  <c r="G1214" i="20" s="1"/>
  <c r="F1215" i="20"/>
  <c r="G1215" i="20" s="1"/>
  <c r="F1216" i="20"/>
  <c r="G1216" i="20" s="1"/>
  <c r="F1217" i="20"/>
  <c r="G1217" i="20" s="1"/>
  <c r="F1218" i="20"/>
  <c r="F1219" i="20"/>
  <c r="F1220" i="20"/>
  <c r="F1221" i="20"/>
  <c r="G1221" i="20" s="1"/>
  <c r="F1222" i="20"/>
  <c r="G1222" i="20" s="1"/>
  <c r="F1223" i="20"/>
  <c r="G1223" i="20" s="1"/>
  <c r="F1224" i="20"/>
  <c r="G1224" i="20" s="1"/>
  <c r="F1225" i="20"/>
  <c r="F1226" i="20"/>
  <c r="F1227" i="20"/>
  <c r="F1228" i="20"/>
  <c r="F1229" i="20"/>
  <c r="G1229" i="20" s="1"/>
  <c r="F1230" i="20"/>
  <c r="G1230" i="20" s="1"/>
  <c r="F1231" i="20"/>
  <c r="G1231" i="20" s="1"/>
  <c r="F1232" i="20"/>
  <c r="G1232" i="20" s="1"/>
  <c r="F1233" i="20"/>
  <c r="G1233" i="20" s="1"/>
  <c r="F1234" i="20"/>
  <c r="F1235" i="20"/>
  <c r="F1236" i="20"/>
  <c r="F1237" i="20"/>
  <c r="G1237" i="20" s="1"/>
  <c r="F1238" i="20"/>
  <c r="G1238" i="20" s="1"/>
  <c r="F1239" i="20"/>
  <c r="G1239" i="20" s="1"/>
  <c r="F1240" i="20"/>
  <c r="G1240" i="20" s="1"/>
  <c r="F1241" i="20"/>
  <c r="G1241" i="20" s="1"/>
  <c r="F1242" i="20"/>
  <c r="F1243" i="20"/>
  <c r="F1244" i="20"/>
  <c r="F1245" i="20"/>
  <c r="G1245" i="20" s="1"/>
  <c r="F1246" i="20"/>
  <c r="G1246" i="20" s="1"/>
  <c r="F1247" i="20"/>
  <c r="G1247" i="20" s="1"/>
  <c r="F1248" i="20"/>
  <c r="G1248" i="20" s="1"/>
  <c r="F1249" i="20"/>
  <c r="G1249" i="20" s="1"/>
  <c r="F1250" i="20"/>
  <c r="F1251" i="20"/>
  <c r="F1252" i="20"/>
  <c r="F1253" i="20"/>
  <c r="G1253" i="20" s="1"/>
  <c r="F1254" i="20"/>
  <c r="G1254" i="20" s="1"/>
  <c r="F1255" i="20"/>
  <c r="G1255" i="20" s="1"/>
  <c r="F1256" i="20"/>
  <c r="G1256" i="20" s="1"/>
  <c r="F1257" i="20"/>
  <c r="G1257" i="20" s="1"/>
  <c r="F1258" i="20"/>
  <c r="F1259" i="20"/>
  <c r="F1260" i="20"/>
  <c r="F1261" i="20"/>
  <c r="G1261" i="20" s="1"/>
  <c r="F1262" i="20"/>
  <c r="F1263" i="20"/>
  <c r="G1263" i="20" s="1"/>
  <c r="F1264" i="20"/>
  <c r="G1264" i="20" s="1"/>
  <c r="F1265" i="20"/>
  <c r="G1265" i="20" s="1"/>
  <c r="F1266" i="20"/>
  <c r="F1267" i="20"/>
  <c r="F1268" i="20"/>
  <c r="F1269" i="20"/>
  <c r="G1269" i="20" s="1"/>
  <c r="F1270" i="20"/>
  <c r="F1271" i="20"/>
  <c r="G1271" i="20" s="1"/>
  <c r="F1272" i="20"/>
  <c r="G1272" i="20" s="1"/>
  <c r="F1273" i="20"/>
  <c r="G1273" i="20" s="1"/>
  <c r="F1274" i="20"/>
  <c r="F1275" i="20"/>
  <c r="F1276" i="20"/>
  <c r="F1277" i="20"/>
  <c r="G1277" i="20" s="1"/>
  <c r="F1278" i="20"/>
  <c r="F1279" i="20"/>
  <c r="G1279" i="20" s="1"/>
  <c r="F1280" i="20"/>
  <c r="G1280" i="20" s="1"/>
  <c r="F1281" i="20"/>
  <c r="G1281" i="20" s="1"/>
  <c r="F1282" i="20"/>
  <c r="F1283" i="20"/>
  <c r="F1284" i="20"/>
  <c r="F1285" i="20"/>
  <c r="F1286" i="20"/>
  <c r="G1286" i="20" s="1"/>
  <c r="F1287" i="20"/>
  <c r="G1287" i="20" s="1"/>
  <c r="F1288" i="20"/>
  <c r="G1288" i="20" s="1"/>
  <c r="F1289" i="20"/>
  <c r="G1289" i="20" s="1"/>
  <c r="F1290" i="20"/>
  <c r="F1291" i="20"/>
  <c r="F1292" i="20"/>
  <c r="F1293" i="20"/>
  <c r="G1293" i="20" s="1"/>
  <c r="F1294" i="20"/>
  <c r="G1294" i="20" s="1"/>
  <c r="F1295" i="20"/>
  <c r="G1295" i="20" s="1"/>
  <c r="F1296" i="20"/>
  <c r="G1296" i="20" s="1"/>
  <c r="F1297" i="20"/>
  <c r="G1297" i="20" s="1"/>
  <c r="F1298" i="20"/>
  <c r="F1299" i="20"/>
  <c r="F1300" i="20"/>
  <c r="F1301" i="20"/>
  <c r="G1301" i="20" s="1"/>
  <c r="F1302" i="20"/>
  <c r="F1303" i="20"/>
  <c r="G1303" i="20" s="1"/>
  <c r="F1304" i="20"/>
  <c r="G1304" i="20" s="1"/>
  <c r="F1305" i="20"/>
  <c r="G1305" i="20" s="1"/>
  <c r="F1306" i="20"/>
  <c r="F1307" i="20"/>
  <c r="F1308" i="20"/>
  <c r="F1309" i="20"/>
  <c r="G1309" i="20" s="1"/>
  <c r="F1310" i="20"/>
  <c r="F1311" i="20"/>
  <c r="G1311" i="20" s="1"/>
  <c r="F1312" i="20"/>
  <c r="G1312" i="20" s="1"/>
  <c r="F1313" i="20"/>
  <c r="G1313" i="20" s="1"/>
  <c r="F1314" i="20"/>
  <c r="F1315" i="20"/>
  <c r="F1316" i="20"/>
  <c r="F1317" i="20"/>
  <c r="G1317" i="20" s="1"/>
  <c r="F1318" i="20"/>
  <c r="G1318" i="20" s="1"/>
  <c r="F1319" i="20"/>
  <c r="G1319" i="20" s="1"/>
  <c r="F1320" i="20"/>
  <c r="G1320" i="20" s="1"/>
  <c r="F1321" i="20"/>
  <c r="G1321" i="20" s="1"/>
  <c r="F1322" i="20"/>
  <c r="F1323" i="20"/>
  <c r="F1324" i="20"/>
  <c r="F1325" i="20"/>
  <c r="G1325" i="20" s="1"/>
  <c r="F1326" i="20"/>
  <c r="G1326" i="20" s="1"/>
  <c r="F1327" i="20"/>
  <c r="G1327" i="20" s="1"/>
  <c r="F1328" i="20"/>
  <c r="G1328" i="20" s="1"/>
  <c r="F1329" i="20"/>
  <c r="G1329" i="20" s="1"/>
  <c r="F1330" i="20"/>
  <c r="F1331" i="20"/>
  <c r="F1332" i="20"/>
  <c r="F1333" i="20"/>
  <c r="G1333" i="20" s="1"/>
  <c r="F1334" i="20"/>
  <c r="G1334" i="20" s="1"/>
  <c r="F1335" i="20"/>
  <c r="G1335" i="20" s="1"/>
  <c r="F1336" i="20"/>
  <c r="G1336" i="20" s="1"/>
  <c r="F1337" i="20"/>
  <c r="F1338" i="20"/>
  <c r="F1339" i="20"/>
  <c r="F1340" i="20"/>
  <c r="F1341" i="20"/>
  <c r="G1341" i="20" s="1"/>
  <c r="F1342" i="20"/>
  <c r="G1342" i="20" s="1"/>
  <c r="F1343" i="20"/>
  <c r="G1343" i="20" s="1"/>
  <c r="F1344" i="20"/>
  <c r="G1344" i="20" s="1"/>
  <c r="F1345" i="20"/>
  <c r="F1346" i="20"/>
  <c r="F1347" i="20"/>
  <c r="F1348" i="20"/>
  <c r="F1349" i="20"/>
  <c r="G1349" i="20" s="1"/>
  <c r="F1350" i="20"/>
  <c r="G1350" i="20" s="1"/>
  <c r="F1351" i="20"/>
  <c r="G1351" i="20" s="1"/>
  <c r="F1352" i="20"/>
  <c r="G1352" i="20" s="1"/>
  <c r="F1353" i="20"/>
  <c r="F1354" i="20"/>
  <c r="F1355" i="20"/>
  <c r="F1356" i="20"/>
  <c r="F1357" i="20"/>
  <c r="G1357" i="20" s="1"/>
  <c r="F1358" i="20"/>
  <c r="G1358" i="20" s="1"/>
  <c r="F1359" i="20"/>
  <c r="G1359" i="20" s="1"/>
  <c r="F1360" i="20"/>
  <c r="G1360" i="20" s="1"/>
  <c r="F1361" i="20"/>
  <c r="F1362" i="20"/>
  <c r="F1363" i="20"/>
  <c r="F1364" i="20"/>
  <c r="F1365" i="20"/>
  <c r="G1365" i="20" s="1"/>
  <c r="F1366" i="20"/>
  <c r="G1366" i="20" s="1"/>
  <c r="F1367" i="20"/>
  <c r="G1367" i="20" s="1"/>
  <c r="F1368" i="20"/>
  <c r="G1368" i="20" s="1"/>
  <c r="F1369" i="20"/>
  <c r="G1369" i="20" s="1"/>
  <c r="F1370" i="20"/>
  <c r="F1371" i="20"/>
  <c r="F1372" i="20"/>
  <c r="F1373" i="20"/>
  <c r="G1373" i="20" s="1"/>
  <c r="F1374" i="20"/>
  <c r="G1374" i="20" s="1"/>
  <c r="F1375" i="20"/>
  <c r="G1375" i="20" s="1"/>
  <c r="F1376" i="20"/>
  <c r="G1376" i="20" s="1"/>
  <c r="F1377" i="20"/>
  <c r="G1377" i="20" s="1"/>
  <c r="F1378" i="20"/>
  <c r="F1379" i="20"/>
  <c r="F1380" i="20"/>
  <c r="F1381" i="20"/>
  <c r="G1381" i="20" s="1"/>
  <c r="F1382" i="20"/>
  <c r="F1383" i="20"/>
  <c r="G1383" i="20" s="1"/>
  <c r="F1384" i="20"/>
  <c r="G1384" i="20" s="1"/>
  <c r="F1385" i="20"/>
  <c r="G1385" i="20" s="1"/>
  <c r="F1386" i="20"/>
  <c r="F1387" i="20"/>
  <c r="F1388" i="20"/>
  <c r="F1389" i="20"/>
  <c r="G1389" i="20" s="1"/>
  <c r="F1390" i="20"/>
  <c r="G1390" i="20" s="1"/>
  <c r="F1391" i="20"/>
  <c r="G1391" i="20" s="1"/>
  <c r="F1392" i="20"/>
  <c r="G1392" i="20" s="1"/>
  <c r="F1393" i="20"/>
  <c r="G1393" i="20" s="1"/>
  <c r="F1394" i="20"/>
  <c r="F1395" i="20"/>
  <c r="F1396" i="20"/>
  <c r="F1397" i="20"/>
  <c r="G1397" i="20" s="1"/>
  <c r="F1398" i="20"/>
  <c r="G1398" i="20" s="1"/>
  <c r="F1399" i="20"/>
  <c r="G1399" i="20" s="1"/>
  <c r="F1400" i="20"/>
  <c r="G1400" i="20" s="1"/>
  <c r="F1401" i="20"/>
  <c r="G1401" i="20" s="1"/>
  <c r="F1402" i="20"/>
  <c r="F1403" i="20"/>
  <c r="F1404" i="20"/>
  <c r="F1405" i="20"/>
  <c r="G1405" i="20" s="1"/>
  <c r="F1406" i="20"/>
  <c r="G1406" i="20" s="1"/>
  <c r="F1407" i="20"/>
  <c r="G1407" i="20" s="1"/>
  <c r="F1408" i="20"/>
  <c r="G1408" i="20" s="1"/>
  <c r="F1409" i="20"/>
  <c r="G1409" i="20" s="1"/>
  <c r="F1410" i="20"/>
  <c r="F1411" i="20"/>
  <c r="F1412" i="20"/>
  <c r="F1413" i="20"/>
  <c r="G1413" i="20" s="1"/>
  <c r="F1414" i="20"/>
  <c r="G1414" i="20" s="1"/>
  <c r="F1415" i="20"/>
  <c r="G1415" i="20" s="1"/>
  <c r="F1416" i="20"/>
  <c r="G1416" i="20" s="1"/>
  <c r="F1417" i="20"/>
  <c r="G1417" i="20" s="1"/>
  <c r="F1418" i="20"/>
  <c r="F1419" i="20"/>
  <c r="F1420" i="20"/>
  <c r="F1421" i="20"/>
  <c r="G1421" i="20" s="1"/>
  <c r="F1422" i="20"/>
  <c r="F1423" i="20"/>
  <c r="G1423" i="20" s="1"/>
  <c r="F1424" i="20"/>
  <c r="G1424" i="20" s="1"/>
  <c r="F1425" i="20"/>
  <c r="G1425" i="20" s="1"/>
  <c r="F1426" i="20"/>
  <c r="F1427" i="20"/>
  <c r="F1428" i="20"/>
  <c r="F1429" i="20"/>
  <c r="G1429" i="20" s="1"/>
  <c r="F1430" i="20"/>
  <c r="G1430" i="20" s="1"/>
  <c r="F1431" i="20"/>
  <c r="G1431" i="20" s="1"/>
  <c r="F1432" i="20"/>
  <c r="G1432" i="20" s="1"/>
  <c r="F1433" i="20"/>
  <c r="G1433" i="20" s="1"/>
  <c r="F1434" i="20"/>
  <c r="F1435" i="20"/>
  <c r="F1436" i="20"/>
  <c r="F1437" i="20"/>
  <c r="G1437" i="20" s="1"/>
  <c r="F1438" i="20"/>
  <c r="G1438" i="20" s="1"/>
  <c r="F1439" i="20"/>
  <c r="G1439" i="20" s="1"/>
  <c r="F1440" i="20"/>
  <c r="G1440" i="20" s="1"/>
  <c r="F1441" i="20"/>
  <c r="G1441" i="20" s="1"/>
  <c r="F1442" i="20"/>
  <c r="F1443" i="20"/>
  <c r="F1444" i="20"/>
  <c r="F1445" i="20"/>
  <c r="G1445" i="20" s="1"/>
  <c r="F1446" i="20"/>
  <c r="F1447" i="20"/>
  <c r="G1447" i="20" s="1"/>
  <c r="F1448" i="20"/>
  <c r="G1448" i="20" s="1"/>
  <c r="F1449" i="20"/>
  <c r="G1449" i="20" s="1"/>
  <c r="F1450" i="20"/>
  <c r="F1451" i="20"/>
  <c r="F1452" i="20"/>
  <c r="F1453" i="20"/>
  <c r="G1453" i="20" s="1"/>
  <c r="F1454" i="20"/>
  <c r="G1454" i="20" s="1"/>
  <c r="F1455" i="20"/>
  <c r="G1455" i="20" s="1"/>
  <c r="F1456" i="20"/>
  <c r="G1456" i="20" s="1"/>
  <c r="F1457" i="20"/>
  <c r="G1457" i="20" s="1"/>
  <c r="F1458" i="20"/>
  <c r="F1459" i="20"/>
  <c r="F1460" i="20"/>
  <c r="F1461" i="20"/>
  <c r="G1461" i="20" s="1"/>
  <c r="F1462" i="20"/>
  <c r="G1462" i="20" s="1"/>
  <c r="F1463" i="20"/>
  <c r="G1463" i="20" s="1"/>
  <c r="F1464" i="20"/>
  <c r="G1464" i="20" s="1"/>
  <c r="F1465" i="20"/>
  <c r="G1465" i="20" s="1"/>
  <c r="F1466" i="20"/>
  <c r="F1467" i="20"/>
  <c r="F1468" i="20"/>
  <c r="F1469" i="20"/>
  <c r="G1469" i="20" s="1"/>
  <c r="F1470" i="20"/>
  <c r="G1470" i="20" s="1"/>
  <c r="F1471" i="20"/>
  <c r="G1471" i="20" s="1"/>
  <c r="F1472" i="20"/>
  <c r="G1472" i="20" s="1"/>
  <c r="F1473" i="20"/>
  <c r="G1473" i="20" s="1"/>
  <c r="F1474" i="20"/>
  <c r="F1475" i="20"/>
  <c r="F1476" i="20"/>
  <c r="F1477" i="20"/>
  <c r="G1477" i="20" s="1"/>
  <c r="F1478" i="20"/>
  <c r="G1478" i="20" s="1"/>
  <c r="F1479" i="20"/>
  <c r="G1479" i="20" s="1"/>
  <c r="F1480" i="20"/>
  <c r="G1480" i="20" s="1"/>
  <c r="F1481" i="20"/>
  <c r="G1481" i="20" s="1"/>
  <c r="F1482" i="20"/>
  <c r="F1483" i="20"/>
  <c r="F1484" i="20"/>
  <c r="F1485" i="20"/>
  <c r="G1485" i="20" s="1"/>
  <c r="F1486" i="20"/>
  <c r="G1486" i="20" s="1"/>
  <c r="F1487" i="20"/>
  <c r="G1487" i="20" s="1"/>
  <c r="F1488" i="20"/>
  <c r="G1488" i="20" s="1"/>
  <c r="F1489" i="20"/>
  <c r="G1489" i="20" s="1"/>
  <c r="F1490" i="20"/>
  <c r="F1491" i="20"/>
  <c r="F1492" i="20"/>
  <c r="F1493" i="20"/>
  <c r="G1493" i="20" s="1"/>
  <c r="F1494" i="20"/>
  <c r="G1494" i="20" s="1"/>
  <c r="F1495" i="20"/>
  <c r="G1495" i="20" s="1"/>
  <c r="F1496" i="20"/>
  <c r="G1496" i="20" s="1"/>
  <c r="F1497" i="20"/>
  <c r="G1497" i="20" s="1"/>
  <c r="F1498" i="20"/>
  <c r="F1499" i="20"/>
  <c r="F1500" i="20"/>
  <c r="F1501" i="20"/>
  <c r="G1501" i="20" s="1"/>
  <c r="F1502" i="20"/>
  <c r="F1503" i="20"/>
  <c r="G1503" i="20" s="1"/>
  <c r="F1504" i="20"/>
  <c r="G1504" i="20" s="1"/>
  <c r="F1505" i="20"/>
  <c r="G1505" i="20" s="1"/>
  <c r="F1506" i="20"/>
  <c r="F1507" i="20"/>
  <c r="F1508" i="20"/>
  <c r="F1509" i="20"/>
  <c r="G1509" i="20" s="1"/>
  <c r="F1510" i="20"/>
  <c r="G1510" i="20" s="1"/>
  <c r="F1511" i="20"/>
  <c r="G1511" i="20" s="1"/>
  <c r="F1512" i="20"/>
  <c r="G1512" i="20" s="1"/>
  <c r="F1513" i="20"/>
  <c r="F1514" i="20"/>
  <c r="F1515" i="20"/>
  <c r="F1516" i="20"/>
  <c r="F1517" i="20"/>
  <c r="G1517" i="20" s="1"/>
  <c r="F1518" i="20"/>
  <c r="G1518" i="20" s="1"/>
  <c r="F1519" i="20"/>
  <c r="G1519" i="20" s="1"/>
  <c r="F1520" i="20"/>
  <c r="G1520" i="20" s="1"/>
  <c r="F1521" i="20"/>
  <c r="F1522" i="20"/>
  <c r="F1523" i="20"/>
  <c r="F1524" i="20"/>
  <c r="F1525" i="20"/>
  <c r="G1525" i="20" s="1"/>
  <c r="F1526" i="20"/>
  <c r="G1526" i="20" s="1"/>
  <c r="F1527" i="20"/>
  <c r="G1527" i="20" s="1"/>
  <c r="F1528" i="20"/>
  <c r="G1528" i="20" s="1"/>
  <c r="F1529" i="20"/>
  <c r="F1530" i="20"/>
  <c r="F1531" i="20"/>
  <c r="F1532" i="20"/>
  <c r="F1533" i="20"/>
  <c r="G1533" i="20" s="1"/>
  <c r="F1534" i="20"/>
  <c r="G1534" i="20" s="1"/>
  <c r="F1535" i="20"/>
  <c r="G1535" i="20" s="1"/>
  <c r="F1536" i="20"/>
  <c r="G1536" i="20" s="1"/>
  <c r="F1537" i="20"/>
  <c r="F1538" i="20"/>
  <c r="F1539" i="20"/>
  <c r="F1540" i="20"/>
  <c r="F1541" i="20"/>
  <c r="G1541" i="20" s="1"/>
  <c r="F1542" i="20"/>
  <c r="G1542" i="20" s="1"/>
  <c r="F1543" i="20"/>
  <c r="G1543" i="20" s="1"/>
  <c r="F1544" i="20"/>
  <c r="G1544" i="20" s="1"/>
  <c r="F1545" i="20"/>
  <c r="F1546" i="20"/>
  <c r="F1547" i="20"/>
  <c r="F1548" i="20"/>
  <c r="F1549" i="20"/>
  <c r="G1549" i="20" s="1"/>
  <c r="F1550" i="20"/>
  <c r="G1550" i="20" s="1"/>
  <c r="F1551" i="20"/>
  <c r="G1551" i="20" s="1"/>
  <c r="F1552" i="20"/>
  <c r="G1552" i="20" s="1"/>
  <c r="F1553" i="20"/>
  <c r="G1553" i="20" s="1"/>
  <c r="F1554" i="20"/>
  <c r="F1555" i="20"/>
  <c r="F1556" i="20"/>
  <c r="F1557" i="20"/>
  <c r="G1557" i="20" s="1"/>
  <c r="F1558" i="20"/>
  <c r="F1559" i="20"/>
  <c r="G1559" i="20" s="1"/>
  <c r="F1560" i="20"/>
  <c r="G1560" i="20" s="1"/>
  <c r="F1561" i="20"/>
  <c r="G1561" i="20" s="1"/>
  <c r="F1562" i="20"/>
  <c r="F1563" i="20"/>
  <c r="F1564" i="20"/>
  <c r="F1565" i="20"/>
  <c r="G1565" i="20" s="1"/>
  <c r="F1566" i="20"/>
  <c r="G1566" i="20" s="1"/>
  <c r="F1567" i="20"/>
  <c r="G1567" i="20" s="1"/>
  <c r="F1568" i="20"/>
  <c r="G1568" i="20" s="1"/>
  <c r="F1569" i="20"/>
  <c r="G1569" i="20" s="1"/>
  <c r="F1570" i="20"/>
  <c r="F1571" i="20"/>
  <c r="F1572" i="20"/>
  <c r="F1573" i="20"/>
  <c r="G1573" i="20" s="1"/>
  <c r="F1574" i="20"/>
  <c r="G1574" i="20" s="1"/>
  <c r="F1575" i="20"/>
  <c r="G1575" i="20" s="1"/>
  <c r="F1576" i="20"/>
  <c r="G1576" i="20" s="1"/>
  <c r="F1577" i="20"/>
  <c r="G1577" i="20" s="1"/>
  <c r="F1578" i="20"/>
  <c r="F1579" i="20"/>
  <c r="F1580" i="20"/>
  <c r="F1581" i="20"/>
  <c r="G1581" i="20" s="1"/>
  <c r="F1582" i="20"/>
  <c r="G1582" i="20" s="1"/>
  <c r="F1583" i="20"/>
  <c r="G1583" i="20" s="1"/>
  <c r="F1584" i="20"/>
  <c r="G1584" i="20" s="1"/>
  <c r="F1585" i="20"/>
  <c r="G1585" i="20" s="1"/>
  <c r="F1586" i="20"/>
  <c r="F1587" i="20"/>
  <c r="F1588" i="20"/>
  <c r="F1589" i="20"/>
  <c r="G1589" i="20" s="1"/>
  <c r="F1590" i="20"/>
  <c r="F1591" i="20"/>
  <c r="G1591" i="20" s="1"/>
  <c r="F1592" i="20"/>
  <c r="G1592" i="20" s="1"/>
  <c r="F1593" i="20"/>
  <c r="G1593" i="20" s="1"/>
  <c r="F1594" i="20"/>
  <c r="F1595" i="20"/>
  <c r="F1596" i="20"/>
  <c r="F1597" i="20"/>
  <c r="G1597" i="20" s="1"/>
  <c r="F1598" i="20"/>
  <c r="G1598" i="20" s="1"/>
  <c r="F1599" i="20"/>
  <c r="G1599" i="20" s="1"/>
  <c r="F1600" i="20"/>
  <c r="G1600" i="20" s="1"/>
  <c r="F1601" i="20"/>
  <c r="G1601" i="20" s="1"/>
  <c r="F1602" i="20"/>
  <c r="F1603" i="20"/>
  <c r="F1604" i="20"/>
  <c r="F1605" i="20"/>
  <c r="G1605" i="20" s="1"/>
  <c r="F1606" i="20"/>
  <c r="F1607" i="20"/>
  <c r="G1607" i="20" s="1"/>
  <c r="F1608" i="20"/>
  <c r="G1608" i="20" s="1"/>
  <c r="F1609" i="20"/>
  <c r="G1609" i="20" s="1"/>
  <c r="F1610" i="20"/>
  <c r="F1611" i="20"/>
  <c r="F1612" i="20"/>
  <c r="F1613" i="20"/>
  <c r="G1613" i="20" s="1"/>
  <c r="F1614" i="20"/>
  <c r="F1615" i="20"/>
  <c r="G1615" i="20" s="1"/>
  <c r="F1616" i="20"/>
  <c r="G1616" i="20" s="1"/>
  <c r="F1617" i="20"/>
  <c r="G1617" i="20" s="1"/>
  <c r="F1618" i="20"/>
  <c r="F1619" i="20"/>
  <c r="F1620" i="20"/>
  <c r="F1621" i="20"/>
  <c r="G1621" i="20" s="1"/>
  <c r="F1622" i="20"/>
  <c r="G1622" i="20" s="1"/>
  <c r="F1623" i="20"/>
  <c r="G1623" i="20" s="1"/>
  <c r="F1624" i="20"/>
  <c r="G1624" i="20" s="1"/>
  <c r="F1625" i="20"/>
  <c r="G1625" i="20" s="1"/>
  <c r="F1626" i="20"/>
  <c r="F1627" i="20"/>
  <c r="F1628" i="20"/>
  <c r="F1629" i="20"/>
  <c r="G1629" i="20" s="1"/>
  <c r="F1630" i="20"/>
  <c r="G1630" i="20" s="1"/>
  <c r="F1631" i="20"/>
  <c r="G1631" i="20" s="1"/>
  <c r="F1632" i="20"/>
  <c r="G1632" i="20" s="1"/>
  <c r="F1633" i="20"/>
  <c r="G1633" i="20" s="1"/>
  <c r="F1634" i="20"/>
  <c r="F1635" i="20"/>
  <c r="F1636" i="20"/>
  <c r="F1637" i="20"/>
  <c r="G1637" i="20" s="1"/>
  <c r="F1638" i="20"/>
  <c r="G1638" i="20" s="1"/>
  <c r="F1639" i="20"/>
  <c r="G1639" i="20" s="1"/>
  <c r="F1640" i="20"/>
  <c r="G1640" i="20" s="1"/>
  <c r="F1641" i="20"/>
  <c r="G1641" i="20" s="1"/>
  <c r="F1642" i="20"/>
  <c r="F1643" i="20"/>
  <c r="F1644" i="20"/>
  <c r="F1645" i="20"/>
  <c r="G1645" i="20" s="1"/>
  <c r="F1646" i="20"/>
  <c r="G1646" i="20" s="1"/>
  <c r="F1647" i="20"/>
  <c r="G1647" i="20" s="1"/>
  <c r="F1648" i="20"/>
  <c r="G1648" i="20" s="1"/>
  <c r="F1649" i="20"/>
  <c r="G1649" i="20" s="1"/>
  <c r="F1650" i="20"/>
  <c r="F1651" i="20"/>
  <c r="F1652" i="20"/>
  <c r="F1653" i="20"/>
  <c r="F1654" i="20"/>
  <c r="G1654" i="20" s="1"/>
  <c r="F1655" i="20"/>
  <c r="G1655" i="20" s="1"/>
  <c r="F1656" i="20"/>
  <c r="G1656" i="20" s="1"/>
  <c r="F1657" i="20"/>
  <c r="G1657" i="20" s="1"/>
  <c r="F1658" i="20"/>
  <c r="F1659" i="20"/>
  <c r="F1660" i="20"/>
  <c r="F1661" i="20"/>
  <c r="G1661" i="20" s="1"/>
  <c r="F1662" i="20"/>
  <c r="F1663" i="20"/>
  <c r="G1663" i="20" s="1"/>
  <c r="F1664" i="20"/>
  <c r="G1664" i="20" s="1"/>
  <c r="F1665" i="20"/>
  <c r="G1665" i="20" s="1"/>
  <c r="F1666" i="20"/>
  <c r="F1667" i="20"/>
  <c r="F1668" i="20"/>
  <c r="F1669" i="20"/>
  <c r="G1669" i="20" s="1"/>
  <c r="F1670" i="20"/>
  <c r="G1670" i="20" s="1"/>
  <c r="F1671" i="20"/>
  <c r="G1671" i="20" s="1"/>
  <c r="F1672" i="20"/>
  <c r="G1672" i="20" s="1"/>
  <c r="F1673" i="20"/>
  <c r="G1673" i="20" s="1"/>
  <c r="F1674" i="20"/>
  <c r="F1675" i="20"/>
  <c r="F1676" i="20"/>
  <c r="F1677" i="20"/>
  <c r="G1677" i="20" s="1"/>
  <c r="F1678" i="20"/>
  <c r="G1678" i="20" s="1"/>
  <c r="F1679" i="20"/>
  <c r="G1679" i="20" s="1"/>
  <c r="F1680" i="20"/>
  <c r="G1680" i="20" s="1"/>
  <c r="F1681" i="20"/>
  <c r="F1682" i="20"/>
  <c r="F1683" i="20"/>
  <c r="F1684" i="20"/>
  <c r="F1685" i="20"/>
  <c r="G1685" i="20" s="1"/>
  <c r="F1686" i="20"/>
  <c r="G1686" i="20" s="1"/>
  <c r="F1687" i="20"/>
  <c r="G1687" i="20" s="1"/>
  <c r="F1688" i="20"/>
  <c r="G1688" i="20" s="1"/>
  <c r="F1689" i="20"/>
  <c r="F1690" i="20"/>
  <c r="F1691" i="20"/>
  <c r="F1692" i="20"/>
  <c r="F1693" i="20"/>
  <c r="G1693" i="20" s="1"/>
  <c r="F1694" i="20"/>
  <c r="G1694" i="20" s="1"/>
  <c r="F1695" i="20"/>
  <c r="G1695" i="20" s="1"/>
  <c r="F1696" i="20"/>
  <c r="G1696" i="20" s="1"/>
  <c r="F1697" i="20"/>
  <c r="G1697" i="20" s="1"/>
  <c r="F1698" i="20"/>
  <c r="F1699" i="20"/>
  <c r="F1700" i="20"/>
  <c r="F1701" i="20"/>
  <c r="G1701" i="20" s="1"/>
  <c r="F1702" i="20"/>
  <c r="G1702" i="20" s="1"/>
  <c r="F1703" i="20"/>
  <c r="G1703" i="20" s="1"/>
  <c r="F1704" i="20"/>
  <c r="G1704" i="20" s="1"/>
  <c r="F1705" i="20"/>
  <c r="G1705" i="20" s="1"/>
  <c r="F1706" i="20"/>
  <c r="F1707" i="20"/>
  <c r="F1708" i="20"/>
  <c r="F1709" i="20"/>
  <c r="G1709" i="20" s="1"/>
  <c r="F1710" i="20"/>
  <c r="G1710" i="20" s="1"/>
  <c r="F1711" i="20"/>
  <c r="G1711" i="20" s="1"/>
  <c r="F1712" i="20"/>
  <c r="G1712" i="20" s="1"/>
  <c r="F1713" i="20"/>
  <c r="G1713" i="20" s="1"/>
  <c r="F1714" i="20"/>
  <c r="F1715" i="20"/>
  <c r="F1716" i="20"/>
  <c r="F1717" i="20"/>
  <c r="G1717" i="20" s="1"/>
  <c r="F1718" i="20"/>
  <c r="G1718" i="20" s="1"/>
  <c r="F1719" i="20"/>
  <c r="G1719" i="20" s="1"/>
  <c r="F1720" i="20"/>
  <c r="G1720" i="20" s="1"/>
  <c r="F1721" i="20"/>
  <c r="G1721" i="20" s="1"/>
  <c r="F1722" i="20"/>
  <c r="F1723" i="20"/>
  <c r="F1724" i="20"/>
  <c r="F1725" i="20"/>
  <c r="G1725" i="20" s="1"/>
  <c r="F1726" i="20"/>
  <c r="G1726" i="20" s="1"/>
  <c r="F1727" i="20"/>
  <c r="G1727" i="20" s="1"/>
  <c r="F1728" i="20"/>
  <c r="G1728" i="20" s="1"/>
  <c r="F1729" i="20"/>
  <c r="G1729" i="20" s="1"/>
  <c r="F1730" i="20"/>
  <c r="F1731" i="20"/>
  <c r="F1732" i="20"/>
  <c r="F1733" i="20"/>
  <c r="G1733" i="20" s="1"/>
  <c r="F1734" i="20"/>
  <c r="G1734" i="20" s="1"/>
  <c r="F1735" i="20"/>
  <c r="G1735" i="20" s="1"/>
  <c r="F1736" i="20"/>
  <c r="G1736" i="20" s="1"/>
  <c r="F1737" i="20"/>
  <c r="G1737" i="20" s="1"/>
  <c r="F1738" i="20"/>
  <c r="F1739" i="20"/>
  <c r="F1740" i="20"/>
  <c r="F1741" i="20"/>
  <c r="G1741" i="20" s="1"/>
  <c r="F1742" i="20"/>
  <c r="G1742" i="20" s="1"/>
  <c r="F1743" i="20"/>
  <c r="G1743" i="20" s="1"/>
  <c r="F1744" i="20"/>
  <c r="G1744" i="20" s="1"/>
  <c r="F1745" i="20"/>
  <c r="G1745" i="20" s="1"/>
  <c r="F1746" i="20"/>
  <c r="F1747" i="20"/>
  <c r="F1748" i="20"/>
  <c r="F1749" i="20"/>
  <c r="G1749" i="20" s="1"/>
  <c r="F1750" i="20"/>
  <c r="F1751" i="20"/>
  <c r="G1751" i="20" s="1"/>
  <c r="F1752" i="20"/>
  <c r="G1752" i="20" s="1"/>
  <c r="F1753" i="20"/>
  <c r="G1753" i="20" s="1"/>
  <c r="F1754" i="20"/>
  <c r="F1755" i="20"/>
  <c r="F1756" i="20"/>
  <c r="F1757" i="20"/>
  <c r="G1757" i="20" s="1"/>
  <c r="F1758" i="20"/>
  <c r="F1759" i="20"/>
  <c r="G1759" i="20" s="1"/>
  <c r="F1760" i="20"/>
  <c r="G1760" i="20" s="1"/>
  <c r="F1761" i="20"/>
  <c r="G1761" i="20" s="1"/>
  <c r="F1762" i="20"/>
  <c r="F1763" i="20"/>
  <c r="F1764" i="20"/>
  <c r="F1765" i="20"/>
  <c r="G1765" i="20" s="1"/>
  <c r="F1766" i="20"/>
  <c r="G1766" i="20" s="1"/>
  <c r="F1767" i="20"/>
  <c r="G1767" i="20" s="1"/>
  <c r="F1768" i="20"/>
  <c r="G1768" i="20" s="1"/>
  <c r="F1769" i="20"/>
  <c r="G1769" i="20" s="1"/>
  <c r="F1770" i="20"/>
  <c r="F1771" i="20"/>
  <c r="F1772" i="20"/>
  <c r="F1773" i="20"/>
  <c r="G1773" i="20" s="1"/>
  <c r="F1774" i="20"/>
  <c r="G1774" i="20" s="1"/>
  <c r="F1775" i="20"/>
  <c r="G1775" i="20" s="1"/>
  <c r="F1776" i="20"/>
  <c r="G1776" i="20" s="1"/>
  <c r="F1777" i="20"/>
  <c r="G1777" i="20" s="1"/>
  <c r="F1778" i="20"/>
  <c r="F1779" i="20"/>
  <c r="F1780" i="20"/>
  <c r="F1781" i="20"/>
  <c r="G1781" i="20" s="1"/>
  <c r="F1782" i="20"/>
  <c r="G1782" i="20" s="1"/>
  <c r="F1783" i="20"/>
  <c r="G1783" i="20" s="1"/>
  <c r="F1784" i="20"/>
  <c r="G1784" i="20" s="1"/>
  <c r="F1785" i="20"/>
  <c r="G1785" i="20" s="1"/>
  <c r="F1786" i="20"/>
  <c r="F1787" i="20"/>
  <c r="F1788" i="20"/>
  <c r="F1789" i="20"/>
  <c r="G1789" i="20" s="1"/>
  <c r="F1790" i="20"/>
  <c r="G1790" i="20" s="1"/>
  <c r="F1791" i="20"/>
  <c r="G1791" i="20" s="1"/>
  <c r="F1792" i="20"/>
  <c r="G1792" i="20" s="1"/>
  <c r="F1793" i="20"/>
  <c r="G1793" i="20" s="1"/>
  <c r="F1794" i="20"/>
  <c r="F1795" i="20"/>
  <c r="F1796" i="20"/>
  <c r="F1797" i="20"/>
  <c r="G1797" i="20" s="1"/>
  <c r="F1798" i="20"/>
  <c r="G1798" i="20" s="1"/>
  <c r="F1799" i="20"/>
  <c r="G1799" i="20" s="1"/>
  <c r="F1800" i="20"/>
  <c r="G1800" i="20" s="1"/>
  <c r="F1801" i="20"/>
  <c r="G1801" i="20" s="1"/>
  <c r="F1802" i="20"/>
  <c r="F1803" i="20"/>
  <c r="F1804" i="20"/>
  <c r="F1805" i="20"/>
  <c r="G1805" i="20" s="1"/>
  <c r="F1806" i="20"/>
  <c r="G1806" i="20" s="1"/>
  <c r="F1807" i="20"/>
  <c r="G1807" i="20" s="1"/>
  <c r="F1808" i="20"/>
  <c r="G1808" i="20" s="1"/>
  <c r="F1809" i="20"/>
  <c r="G1809" i="20" s="1"/>
  <c r="F1810" i="20"/>
  <c r="F1811" i="20"/>
  <c r="F1812" i="20"/>
  <c r="F1813" i="20"/>
  <c r="G1813" i="20" s="1"/>
  <c r="F1814" i="20"/>
  <c r="G1814" i="20" s="1"/>
  <c r="F1815" i="20"/>
  <c r="G1815" i="20" s="1"/>
  <c r="F1816" i="20"/>
  <c r="G1816" i="20" s="1"/>
  <c r="F1817" i="20"/>
  <c r="G1817" i="20" s="1"/>
  <c r="F1818" i="20"/>
  <c r="F1819" i="20"/>
  <c r="F1820" i="20"/>
  <c r="F1821" i="20"/>
  <c r="G1821" i="20" s="1"/>
  <c r="F1822" i="20"/>
  <c r="G1822" i="20" s="1"/>
  <c r="F1823" i="20"/>
  <c r="G1823" i="20" s="1"/>
  <c r="F1824" i="20"/>
  <c r="G1824" i="20" s="1"/>
  <c r="F1825" i="20"/>
  <c r="G1825" i="20" s="1"/>
  <c r="F1826" i="20"/>
  <c r="F1827" i="20"/>
  <c r="F1828" i="20"/>
  <c r="F1829" i="20"/>
  <c r="G1829" i="20" s="1"/>
  <c r="F1830" i="20"/>
  <c r="G1830" i="20" s="1"/>
  <c r="F1831" i="20"/>
  <c r="G1831" i="20" s="1"/>
  <c r="F1832" i="20"/>
  <c r="G1832" i="20" s="1"/>
  <c r="F1833" i="20"/>
  <c r="G1833" i="20" s="1"/>
  <c r="F1834" i="20"/>
  <c r="F1835" i="20"/>
  <c r="F1836" i="20"/>
  <c r="F1837" i="20"/>
  <c r="G1837" i="20" s="1"/>
  <c r="F1838" i="20"/>
  <c r="F1839" i="20"/>
  <c r="G1839" i="20" s="1"/>
  <c r="F1840" i="20"/>
  <c r="G1840" i="20" s="1"/>
  <c r="F1841" i="20"/>
  <c r="G1841" i="20" s="1"/>
  <c r="F1842" i="20"/>
  <c r="F1843" i="20"/>
  <c r="F1844" i="20"/>
  <c r="F1845" i="20"/>
  <c r="G1845" i="20" s="1"/>
  <c r="F1846" i="20"/>
  <c r="G1846" i="20" s="1"/>
  <c r="F1847" i="20"/>
  <c r="G1847" i="20" s="1"/>
  <c r="F1848" i="20"/>
  <c r="G1848" i="20" s="1"/>
  <c r="F1849" i="20"/>
  <c r="G1849" i="20" s="1"/>
  <c r="F1850" i="20"/>
  <c r="F1851" i="20"/>
  <c r="F1852" i="20"/>
  <c r="F1853" i="20"/>
  <c r="G1853" i="20" s="1"/>
  <c r="F1854" i="20"/>
  <c r="G1854" i="20" s="1"/>
  <c r="F1855" i="20"/>
  <c r="G1855" i="20" s="1"/>
  <c r="F1856" i="20"/>
  <c r="G1856" i="20" s="1"/>
  <c r="F1857" i="20"/>
  <c r="F1858" i="20"/>
  <c r="F1859" i="20"/>
  <c r="F1860" i="20"/>
  <c r="F1861" i="20"/>
  <c r="G1861" i="20" s="1"/>
  <c r="F1862" i="20"/>
  <c r="G1862" i="20" s="1"/>
  <c r="F1863" i="20"/>
  <c r="G1863" i="20" s="1"/>
  <c r="F1864" i="20"/>
  <c r="G1864" i="20" s="1"/>
  <c r="F1865" i="20"/>
  <c r="G1865" i="20" s="1"/>
  <c r="F1866" i="20"/>
  <c r="F1867" i="20"/>
  <c r="F1868" i="20"/>
  <c r="F1869" i="20"/>
  <c r="G1869" i="20" s="1"/>
  <c r="F1870" i="20"/>
  <c r="G1870" i="20" s="1"/>
  <c r="F1871" i="20"/>
  <c r="G1871" i="20" s="1"/>
  <c r="F1872" i="20"/>
  <c r="G1872" i="20" s="1"/>
  <c r="F1873" i="20"/>
  <c r="G1873" i="20" s="1"/>
  <c r="F1874" i="20"/>
  <c r="F1875" i="20"/>
  <c r="F1876" i="20"/>
  <c r="F1877" i="20"/>
  <c r="G1877" i="20" s="1"/>
  <c r="F1878" i="20"/>
  <c r="G1878" i="20" s="1"/>
  <c r="F1879" i="20"/>
  <c r="G1879" i="20" s="1"/>
  <c r="F1880" i="20"/>
  <c r="G1880" i="20" s="1"/>
  <c r="F1881" i="20"/>
  <c r="G1881" i="20" s="1"/>
  <c r="F1882" i="20"/>
  <c r="F1883" i="20"/>
  <c r="F1884" i="20"/>
  <c r="F1885" i="20"/>
  <c r="F1886" i="20"/>
  <c r="G1886" i="20" s="1"/>
  <c r="F1887" i="20"/>
  <c r="G1887" i="20" s="1"/>
  <c r="F1888" i="20"/>
  <c r="G1888" i="20" s="1"/>
  <c r="F1889" i="20"/>
  <c r="G1889" i="20" s="1"/>
  <c r="F1890" i="20"/>
  <c r="F1891" i="20"/>
  <c r="F1892" i="20"/>
  <c r="F1893" i="20"/>
  <c r="G1893" i="20" s="1"/>
  <c r="F1894" i="20"/>
  <c r="G1894" i="20" s="1"/>
  <c r="F1895" i="20"/>
  <c r="G1895" i="20" s="1"/>
  <c r="F1896" i="20"/>
  <c r="G1896" i="20" s="1"/>
  <c r="F1897" i="20"/>
  <c r="G1897" i="20" s="1"/>
  <c r="F1898" i="20"/>
  <c r="F1899" i="20"/>
  <c r="F1900" i="20"/>
  <c r="F1901" i="20"/>
  <c r="G1901" i="20" s="1"/>
  <c r="F1902" i="20"/>
  <c r="G1902" i="20" s="1"/>
  <c r="F1903" i="20"/>
  <c r="G1903" i="20" s="1"/>
  <c r="F1904" i="20"/>
  <c r="G1904" i="20" s="1"/>
  <c r="F1905" i="20"/>
  <c r="G1905" i="20" s="1"/>
  <c r="F1906" i="20"/>
  <c r="F1907" i="20"/>
  <c r="F1908" i="20"/>
  <c r="F1909" i="20"/>
  <c r="G1909" i="20" s="1"/>
  <c r="F1910" i="20"/>
  <c r="G1910" i="20" s="1"/>
  <c r="F1911" i="20"/>
  <c r="G1911" i="20" s="1"/>
  <c r="F1912" i="20"/>
  <c r="G1912" i="20" s="1"/>
  <c r="F1913" i="20"/>
  <c r="G1913" i="20" s="1"/>
  <c r="F1914" i="20"/>
  <c r="F1915" i="20"/>
  <c r="F1916" i="20"/>
  <c r="F1917" i="20"/>
  <c r="G1917" i="20" s="1"/>
  <c r="F1918" i="20"/>
  <c r="F1919" i="20"/>
  <c r="G1919" i="20" s="1"/>
  <c r="F1920" i="20"/>
  <c r="G1920" i="20" s="1"/>
  <c r="F1921" i="20"/>
  <c r="G1921" i="20" s="1"/>
  <c r="F1922" i="20"/>
  <c r="F1923" i="20"/>
  <c r="F1924" i="20"/>
  <c r="F1925" i="20"/>
  <c r="G1925" i="20" s="1"/>
  <c r="F1926" i="20"/>
  <c r="G1926" i="20" s="1"/>
  <c r="F1927" i="20"/>
  <c r="G1927" i="20" s="1"/>
  <c r="F1928" i="20"/>
  <c r="G1928" i="20" s="1"/>
  <c r="F1929" i="20"/>
  <c r="G1929" i="20" s="1"/>
  <c r="F1930" i="20"/>
  <c r="F1931" i="20"/>
  <c r="F1932" i="20"/>
  <c r="F1933" i="20"/>
  <c r="G1933" i="20" s="1"/>
  <c r="F1934" i="20"/>
  <c r="G1934" i="20" s="1"/>
  <c r="F1935" i="20"/>
  <c r="G1935" i="20" s="1"/>
  <c r="F1936" i="20"/>
  <c r="G1936" i="20" s="1"/>
  <c r="F1937" i="20"/>
  <c r="G1937" i="20" s="1"/>
  <c r="F1938" i="20"/>
  <c r="F1939" i="20"/>
  <c r="F1940" i="20"/>
  <c r="F1941" i="20"/>
  <c r="G1941" i="20" s="1"/>
  <c r="F1942" i="20"/>
  <c r="F1943" i="20"/>
  <c r="G1943" i="20" s="1"/>
  <c r="F1944" i="20"/>
  <c r="G1944" i="20" s="1"/>
  <c r="F1945" i="20"/>
  <c r="G1945" i="20" s="1"/>
  <c r="F1946" i="20"/>
  <c r="F1947" i="20"/>
  <c r="F1948" i="20"/>
  <c r="F1949" i="20"/>
  <c r="G1949" i="20" s="1"/>
  <c r="F1950" i="20"/>
  <c r="G1950" i="20" s="1"/>
  <c r="F1951" i="20"/>
  <c r="G1951" i="20" s="1"/>
  <c r="F1952" i="20"/>
  <c r="G1952" i="20" s="1"/>
  <c r="F1953" i="20"/>
  <c r="G1953" i="20" s="1"/>
  <c r="F1954" i="20"/>
  <c r="F1955" i="20"/>
  <c r="F1956" i="20"/>
  <c r="F1957" i="20"/>
  <c r="G1957" i="20" s="1"/>
  <c r="F1958" i="20"/>
  <c r="G1958" i="20" s="1"/>
  <c r="F1959" i="20"/>
  <c r="G1959" i="20" s="1"/>
  <c r="F1960" i="20"/>
  <c r="G1960" i="20" s="1"/>
  <c r="F1961" i="20"/>
  <c r="G1961" i="20" s="1"/>
  <c r="F1962" i="20"/>
  <c r="F1963" i="20"/>
  <c r="F1964" i="20"/>
  <c r="F1965" i="20"/>
  <c r="G1965" i="20" s="1"/>
  <c r="F1966" i="20"/>
  <c r="G1966" i="20" s="1"/>
  <c r="F1967" i="20"/>
  <c r="G1967" i="20" s="1"/>
  <c r="F1968" i="20"/>
  <c r="G1968" i="20" s="1"/>
  <c r="F1969" i="20"/>
  <c r="G1969" i="20" s="1"/>
  <c r="F1970" i="20"/>
  <c r="F1971" i="20"/>
  <c r="F1972" i="20"/>
  <c r="F1973" i="20"/>
  <c r="G1973" i="20" s="1"/>
  <c r="F1974" i="20"/>
  <c r="G1974" i="20" s="1"/>
  <c r="F1975" i="20"/>
  <c r="G1975" i="20" s="1"/>
  <c r="F1976" i="20"/>
  <c r="G1976" i="20" s="1"/>
  <c r="F1977" i="20"/>
  <c r="G1977" i="20" s="1"/>
  <c r="F1978" i="20"/>
  <c r="F1979" i="20"/>
  <c r="F1980" i="20"/>
  <c r="F1981" i="20"/>
  <c r="G1981" i="20" s="1"/>
  <c r="F1982" i="20"/>
  <c r="G1982" i="20" s="1"/>
  <c r="F1983" i="20"/>
  <c r="G1983" i="20" s="1"/>
  <c r="F1984" i="20"/>
  <c r="G1984" i="20" s="1"/>
  <c r="F1985" i="20"/>
  <c r="G1985" i="20" s="1"/>
  <c r="F1986" i="20"/>
  <c r="F1987" i="20"/>
  <c r="F1988" i="20"/>
  <c r="F1989" i="20"/>
  <c r="G1989" i="20" s="1"/>
  <c r="F1990" i="20"/>
  <c r="G1990" i="20" s="1"/>
  <c r="F1991" i="20"/>
  <c r="G1991" i="20" s="1"/>
  <c r="F1992" i="20"/>
  <c r="G1992" i="20" s="1"/>
  <c r="F1993" i="20"/>
  <c r="G1993" i="20" s="1"/>
  <c r="F1994" i="20"/>
  <c r="F1995" i="20"/>
  <c r="F1996" i="20"/>
  <c r="F1997" i="20"/>
  <c r="G1997" i="20" s="1"/>
  <c r="F1998" i="20"/>
  <c r="F1999" i="20"/>
  <c r="G1999" i="20" s="1"/>
  <c r="F2000" i="20"/>
  <c r="G2000" i="20" s="1"/>
  <c r="F2001" i="20"/>
  <c r="G2001" i="20" s="1"/>
  <c r="F2002" i="20"/>
  <c r="F2003" i="20"/>
  <c r="F2004" i="20"/>
  <c r="F2005" i="20"/>
  <c r="G2005" i="20" s="1"/>
  <c r="F2006" i="20"/>
  <c r="G2006" i="20" s="1"/>
  <c r="F2007" i="20"/>
  <c r="G2007" i="20" s="1"/>
  <c r="F2008" i="20"/>
  <c r="G2008" i="20" s="1"/>
  <c r="F2009" i="20"/>
  <c r="G2009" i="20" s="1"/>
  <c r="F2010" i="20"/>
  <c r="F2011" i="20"/>
  <c r="F2012" i="20"/>
  <c r="F2013" i="20"/>
  <c r="F2014" i="20"/>
  <c r="G2014" i="20" s="1"/>
  <c r="F2015" i="20"/>
  <c r="G2015" i="20" s="1"/>
  <c r="F2016" i="20"/>
  <c r="G2016" i="20" s="1"/>
  <c r="F2017" i="20"/>
  <c r="G2017" i="20" s="1"/>
  <c r="F2018" i="20"/>
  <c r="F2019" i="20"/>
  <c r="F2020" i="20"/>
  <c r="F2021" i="20"/>
  <c r="G2021" i="20" s="1"/>
  <c r="F2022" i="20"/>
  <c r="G2022" i="20" s="1"/>
  <c r="F2023" i="20"/>
  <c r="G2023" i="20" s="1"/>
  <c r="F2024" i="20"/>
  <c r="G2024" i="20" s="1"/>
  <c r="F2025" i="20"/>
  <c r="G2025" i="20" s="1"/>
  <c r="F2026" i="20"/>
  <c r="F2027" i="20"/>
  <c r="F2028" i="20"/>
  <c r="F2029" i="20"/>
  <c r="G2029" i="20" s="1"/>
  <c r="F2030" i="20"/>
  <c r="G2030" i="20" s="1"/>
  <c r="F2031" i="20"/>
  <c r="G2031" i="20" s="1"/>
  <c r="F2032" i="20"/>
  <c r="G2032" i="20" s="1"/>
  <c r="F2033" i="20"/>
  <c r="G2033" i="20" s="1"/>
  <c r="F2034" i="20"/>
  <c r="F2035" i="20"/>
  <c r="F2036" i="20"/>
  <c r="F2037" i="20"/>
  <c r="G2037" i="20" s="1"/>
  <c r="F2038" i="20"/>
  <c r="G2038" i="20" s="1"/>
  <c r="F2039" i="20"/>
  <c r="G2039" i="20" s="1"/>
  <c r="F2040" i="20"/>
  <c r="G2040" i="20" s="1"/>
  <c r="F2041" i="20"/>
  <c r="G2041" i="20" s="1"/>
  <c r="F2042" i="20"/>
  <c r="F2043" i="20"/>
  <c r="F2044" i="20"/>
  <c r="F2045" i="20"/>
  <c r="G2045" i="20" s="1"/>
  <c r="F2046" i="20"/>
  <c r="F2047" i="20"/>
  <c r="G2047" i="20" s="1"/>
  <c r="F2048" i="20"/>
  <c r="G2048" i="20" s="1"/>
  <c r="F2049" i="20"/>
  <c r="G2049" i="20" s="1"/>
  <c r="F2050" i="20"/>
  <c r="F2051" i="20"/>
  <c r="F2052" i="20"/>
  <c r="F2053" i="20"/>
  <c r="G2053" i="20" s="1"/>
  <c r="F2054" i="20"/>
  <c r="G2054" i="20" s="1"/>
  <c r="F2055" i="20"/>
  <c r="G2055" i="20" s="1"/>
  <c r="F2056" i="20"/>
  <c r="G2056" i="20" s="1"/>
  <c r="F2057" i="20"/>
  <c r="G2057" i="20" s="1"/>
  <c r="F2058" i="20"/>
  <c r="F2059" i="20"/>
  <c r="F2060" i="20"/>
  <c r="F2061" i="20"/>
  <c r="G2061" i="20" s="1"/>
  <c r="F2062" i="20"/>
  <c r="G2062" i="20" s="1"/>
  <c r="F2063" i="20"/>
  <c r="G2063" i="20" s="1"/>
  <c r="F2064" i="20"/>
  <c r="G2064" i="20" s="1"/>
  <c r="F2065" i="20"/>
  <c r="G2065" i="20" s="1"/>
  <c r="F2066" i="20"/>
  <c r="F2067" i="20"/>
  <c r="F2068" i="20"/>
  <c r="F2069" i="20"/>
  <c r="G2069" i="20" s="1"/>
  <c r="F2070" i="20"/>
  <c r="F2071" i="20"/>
  <c r="G2071" i="20" s="1"/>
  <c r="F2072" i="20"/>
  <c r="G2072" i="20" s="1"/>
  <c r="F2073" i="20"/>
  <c r="G2073" i="20" s="1"/>
  <c r="F2074" i="20"/>
  <c r="F2075" i="20"/>
  <c r="F2076" i="20"/>
  <c r="F2077" i="20"/>
  <c r="G2077" i="20" s="1"/>
  <c r="F2078" i="20"/>
  <c r="G2078" i="20" s="1"/>
  <c r="F2079" i="20"/>
  <c r="G2079" i="20" s="1"/>
  <c r="F2080" i="20"/>
  <c r="G2080" i="20" s="1"/>
  <c r="F2081" i="20"/>
  <c r="G2081" i="20" s="1"/>
  <c r="F2082" i="20"/>
  <c r="F2083" i="20"/>
  <c r="F2084" i="20"/>
  <c r="F2085" i="20"/>
  <c r="G2085" i="20" s="1"/>
  <c r="F2086" i="20"/>
  <c r="G2086" i="20" s="1"/>
  <c r="F2087" i="20"/>
  <c r="G2087" i="20" s="1"/>
  <c r="F2088" i="20"/>
  <c r="G2088" i="20" s="1"/>
  <c r="F2089" i="20"/>
  <c r="G2089" i="20" s="1"/>
  <c r="F2090" i="20"/>
  <c r="F2091" i="20"/>
  <c r="F2092" i="20"/>
  <c r="F2093" i="20"/>
  <c r="G2093" i="20" s="1"/>
  <c r="F2094" i="20"/>
  <c r="G2094" i="20" s="1"/>
  <c r="F2095" i="20"/>
  <c r="G2095" i="20" s="1"/>
  <c r="F2096" i="20"/>
  <c r="G2096" i="20" s="1"/>
  <c r="F2097" i="20"/>
  <c r="G2097" i="20" s="1"/>
  <c r="F2098" i="20"/>
  <c r="F2099" i="20"/>
  <c r="F2100" i="20"/>
  <c r="F2101" i="20"/>
  <c r="G2101" i="20" s="1"/>
  <c r="F2102" i="20"/>
  <c r="G2102" i="20" s="1"/>
  <c r="F2103" i="20"/>
  <c r="G2103" i="20" s="1"/>
  <c r="F2104" i="20"/>
  <c r="G2104" i="20" s="1"/>
  <c r="F2105" i="20"/>
  <c r="G2105" i="20" s="1"/>
  <c r="F2106" i="20"/>
  <c r="F2107" i="20"/>
  <c r="F2108" i="20"/>
  <c r="F2109" i="20"/>
  <c r="G2109" i="20" s="1"/>
  <c r="F2110" i="20"/>
  <c r="G2110" i="20" s="1"/>
  <c r="F2111" i="20"/>
  <c r="G2111" i="20" s="1"/>
  <c r="F2112" i="20"/>
  <c r="G2112" i="20" s="1"/>
  <c r="F2113" i="20"/>
  <c r="G2113" i="20" s="1"/>
  <c r="F2114" i="20"/>
  <c r="F2115" i="20"/>
  <c r="F2116" i="20"/>
  <c r="F2117" i="20"/>
  <c r="G2117" i="20" s="1"/>
  <c r="F2118" i="20"/>
  <c r="G2118" i="20" s="1"/>
  <c r="F2119" i="20"/>
  <c r="G2119" i="20" s="1"/>
  <c r="F2120" i="20"/>
  <c r="G2120" i="20" s="1"/>
  <c r="F2121" i="20"/>
  <c r="G2121" i="20" s="1"/>
  <c r="F2122" i="20"/>
  <c r="F2123" i="20"/>
  <c r="F2124" i="20"/>
  <c r="F2125" i="20"/>
  <c r="G2125" i="20" s="1"/>
  <c r="F2126" i="20"/>
  <c r="G2126" i="20" s="1"/>
  <c r="F2127" i="20"/>
  <c r="G2127" i="20" s="1"/>
  <c r="F2128" i="20"/>
  <c r="G2128" i="20" s="1"/>
  <c r="F2129" i="20"/>
  <c r="G2129" i="20" s="1"/>
  <c r="F2130" i="20"/>
  <c r="F2131" i="20"/>
  <c r="F2132" i="20"/>
  <c r="F2133" i="20"/>
  <c r="G2133" i="20" s="1"/>
  <c r="F2134" i="20"/>
  <c r="G2134" i="20" s="1"/>
  <c r="F2135" i="20"/>
  <c r="G2135" i="20" s="1"/>
  <c r="F2136" i="20"/>
  <c r="G2136" i="20" s="1"/>
  <c r="F2137" i="20"/>
  <c r="G2137" i="20" s="1"/>
  <c r="F2138" i="20"/>
  <c r="F2139" i="20"/>
  <c r="F2140" i="20"/>
  <c r="F2141" i="20"/>
  <c r="G2141" i="20" s="1"/>
  <c r="F2142" i="20"/>
  <c r="G2142" i="20" s="1"/>
  <c r="F2143" i="20"/>
  <c r="G2143" i="20" s="1"/>
  <c r="F2144" i="20"/>
  <c r="G2144" i="20" s="1"/>
  <c r="F2145" i="20"/>
  <c r="G2145" i="20" s="1"/>
  <c r="F2146" i="20"/>
  <c r="F2147" i="20"/>
  <c r="F2148" i="20"/>
  <c r="F2149" i="20"/>
  <c r="G2149" i="20" s="1"/>
  <c r="F2150" i="20"/>
  <c r="G2150" i="20" s="1"/>
  <c r="F2151" i="20"/>
  <c r="G2151" i="20" s="1"/>
  <c r="F2152" i="20"/>
  <c r="G2152" i="20" s="1"/>
  <c r="F2153" i="20"/>
  <c r="G2153" i="20" s="1"/>
  <c r="F2154" i="20"/>
  <c r="F2155" i="20"/>
  <c r="F2156" i="20"/>
  <c r="F2157" i="20"/>
  <c r="G2157" i="20" s="1"/>
  <c r="F2158" i="20"/>
  <c r="G2158" i="20" s="1"/>
  <c r="F2159" i="20"/>
  <c r="G2159" i="20" s="1"/>
  <c r="F2160" i="20"/>
  <c r="G2160" i="20" s="1"/>
  <c r="F2161" i="20"/>
  <c r="G2161" i="20" s="1"/>
  <c r="F2162" i="20"/>
  <c r="F2163" i="20"/>
  <c r="F2164" i="20"/>
  <c r="F2165" i="20"/>
  <c r="F2166" i="20"/>
  <c r="G2166" i="20" s="1"/>
  <c r="F2167" i="20"/>
  <c r="G2167" i="20" s="1"/>
  <c r="F2168" i="20"/>
  <c r="G2168" i="20" s="1"/>
  <c r="F2169" i="20"/>
  <c r="G2169" i="20" s="1"/>
  <c r="F2170" i="20"/>
  <c r="F2171" i="20"/>
  <c r="F2172" i="20"/>
  <c r="F2173" i="20"/>
  <c r="G2173" i="20" s="1"/>
  <c r="F2174" i="20"/>
  <c r="G2174" i="20" s="1"/>
  <c r="F2175" i="20"/>
  <c r="G2175" i="20" s="1"/>
  <c r="F2176" i="20"/>
  <c r="G2176" i="20" s="1"/>
  <c r="F2177" i="20"/>
  <c r="G2177" i="20" s="1"/>
  <c r="F2178" i="20"/>
  <c r="F2179" i="20"/>
  <c r="F2180" i="20"/>
  <c r="F2181" i="20"/>
  <c r="G2181" i="20" s="1"/>
  <c r="F2182" i="20"/>
  <c r="G2182" i="20" s="1"/>
  <c r="F2183" i="20"/>
  <c r="G2183" i="20" s="1"/>
  <c r="F2184" i="20"/>
  <c r="G2184" i="20" s="1"/>
  <c r="F2185" i="20"/>
  <c r="G2185" i="20" s="1"/>
  <c r="F2186" i="20"/>
  <c r="F2187" i="20"/>
  <c r="F2188" i="20"/>
  <c r="F2189" i="20"/>
  <c r="G2189" i="20" s="1"/>
  <c r="F2190" i="20"/>
  <c r="G2190" i="20" s="1"/>
  <c r="F2191" i="20"/>
  <c r="G2191" i="20" s="1"/>
  <c r="F2192" i="20"/>
  <c r="G2192" i="20" s="1"/>
  <c r="F2193" i="20"/>
  <c r="G2193" i="20" s="1"/>
  <c r="F2194" i="20"/>
  <c r="F2195" i="20"/>
  <c r="F2196" i="20"/>
  <c r="F2197" i="20"/>
  <c r="G2197" i="20" s="1"/>
  <c r="F2198" i="20"/>
  <c r="G2198" i="20" s="1"/>
  <c r="F2199" i="20"/>
  <c r="G2199" i="20" s="1"/>
  <c r="F2200" i="20"/>
  <c r="G2200" i="20" s="1"/>
  <c r="F2201" i="20"/>
  <c r="F2202" i="20"/>
  <c r="F2203" i="20"/>
  <c r="F2204" i="20"/>
  <c r="F2205" i="20"/>
  <c r="G2205" i="20" s="1"/>
  <c r="F2206" i="20"/>
  <c r="G2206" i="20" s="1"/>
  <c r="F2207" i="20"/>
  <c r="G2207" i="20" s="1"/>
  <c r="F2208" i="20"/>
  <c r="G2208" i="20" s="1"/>
  <c r="F2209" i="20"/>
  <c r="G2209" i="20" s="1"/>
  <c r="F2210" i="20"/>
  <c r="F2211" i="20"/>
  <c r="F2212" i="20"/>
  <c r="F2213" i="20"/>
  <c r="G2213" i="20" s="1"/>
  <c r="F2214" i="20"/>
  <c r="G2214" i="20" s="1"/>
  <c r="F2215" i="20"/>
  <c r="G2215" i="20" s="1"/>
  <c r="F2216" i="20"/>
  <c r="G2216" i="20" s="1"/>
  <c r="F2217" i="20"/>
  <c r="G2217" i="20" s="1"/>
  <c r="F2218" i="20"/>
  <c r="F2219" i="20"/>
  <c r="F2220" i="20"/>
  <c r="F2221" i="20"/>
  <c r="G2221" i="20" s="1"/>
  <c r="F2222" i="20"/>
  <c r="G2222" i="20" s="1"/>
  <c r="F2223" i="20"/>
  <c r="G2223" i="20" s="1"/>
  <c r="F2224" i="20"/>
  <c r="G2224" i="20" s="1"/>
  <c r="F2225" i="20"/>
  <c r="G2225" i="20" s="1"/>
  <c r="F2226" i="20"/>
  <c r="F2227" i="20"/>
  <c r="F2228" i="20"/>
  <c r="F2229" i="20"/>
  <c r="G2229" i="20" s="1"/>
  <c r="F2230" i="20"/>
  <c r="G2230" i="20" s="1"/>
  <c r="F2231" i="20"/>
  <c r="G2231" i="20" s="1"/>
  <c r="F2232" i="20"/>
  <c r="G2232" i="20" s="1"/>
  <c r="F2233" i="20"/>
  <c r="G2233" i="20" s="1"/>
  <c r="F2234" i="20"/>
  <c r="F2235" i="20"/>
  <c r="F2236" i="20"/>
  <c r="F2237" i="20"/>
  <c r="G2237" i="20" s="1"/>
  <c r="F2238" i="20"/>
  <c r="G2238" i="20" s="1"/>
  <c r="F2239" i="20"/>
  <c r="G2239" i="20" s="1"/>
  <c r="F2240" i="20"/>
  <c r="G2240" i="20" s="1"/>
  <c r="F2241" i="20"/>
  <c r="G2241" i="20" s="1"/>
  <c r="F2242" i="20"/>
  <c r="F2243" i="20"/>
  <c r="F2244" i="20"/>
  <c r="F2245" i="20"/>
  <c r="G2245" i="20" s="1"/>
  <c r="F2246" i="20"/>
  <c r="G2246" i="20" s="1"/>
  <c r="F2247" i="20"/>
  <c r="G2247" i="20" s="1"/>
  <c r="F2248" i="20"/>
  <c r="G2248" i="20" s="1"/>
  <c r="F2249" i="20"/>
  <c r="G2249" i="20" s="1"/>
  <c r="F2250" i="20"/>
  <c r="F2251" i="20"/>
  <c r="F2252" i="20"/>
  <c r="F2253" i="20"/>
  <c r="G2253" i="20" s="1"/>
  <c r="F2254" i="20"/>
  <c r="G2254" i="20" s="1"/>
  <c r="F2255" i="20"/>
  <c r="G2255" i="20" s="1"/>
  <c r="F2256" i="20"/>
  <c r="G2256" i="20" s="1"/>
  <c r="F2257" i="20"/>
  <c r="G2257" i="20" s="1"/>
  <c r="F2258" i="20"/>
  <c r="F2259" i="20"/>
  <c r="F2260" i="20"/>
  <c r="F2261" i="20"/>
  <c r="G2261" i="20" s="1"/>
  <c r="F2262" i="20"/>
  <c r="G2262" i="20" s="1"/>
  <c r="F2263" i="20"/>
  <c r="G2263" i="20" s="1"/>
  <c r="F2264" i="20"/>
  <c r="G2264" i="20" s="1"/>
  <c r="F2265" i="20"/>
  <c r="G2265" i="20" s="1"/>
  <c r="F2266" i="20"/>
  <c r="F2267" i="20"/>
  <c r="F2268" i="20"/>
  <c r="F2269" i="20"/>
  <c r="G2269" i="20" s="1"/>
  <c r="F2270" i="20"/>
  <c r="G2270" i="20" s="1"/>
  <c r="F2271" i="20"/>
  <c r="G2271" i="20" s="1"/>
  <c r="F2272" i="20"/>
  <c r="G2272" i="20" s="1"/>
  <c r="F2273" i="20"/>
  <c r="G2273" i="20" s="1"/>
  <c r="F2274" i="20"/>
  <c r="F2275" i="20"/>
  <c r="F2276" i="20"/>
  <c r="F2277" i="20"/>
  <c r="G2277" i="20" s="1"/>
  <c r="F2278" i="20"/>
  <c r="G2278" i="20" s="1"/>
  <c r="F2279" i="20"/>
  <c r="G2279" i="20" s="1"/>
  <c r="F2280" i="20"/>
  <c r="G2280" i="20" s="1"/>
  <c r="F2281" i="20"/>
  <c r="G2281" i="20" s="1"/>
  <c r="F2282" i="20"/>
  <c r="F2283" i="20"/>
  <c r="F2284" i="20"/>
  <c r="F2285" i="20"/>
  <c r="G2285" i="20" s="1"/>
  <c r="F2286" i="20"/>
  <c r="G2286" i="20" s="1"/>
  <c r="F2287" i="20"/>
  <c r="G2287" i="20" s="1"/>
  <c r="F2288" i="20"/>
  <c r="G2288" i="20" s="1"/>
  <c r="F2289" i="20"/>
  <c r="G2289" i="20" s="1"/>
  <c r="F2290" i="20"/>
  <c r="F2291" i="20"/>
  <c r="F2292" i="20"/>
  <c r="F2293" i="20"/>
  <c r="G2293" i="20" s="1"/>
  <c r="F2294" i="20"/>
  <c r="G2294" i="20" s="1"/>
  <c r="F2295" i="20"/>
  <c r="G2295" i="20" s="1"/>
  <c r="F2296" i="20"/>
  <c r="G2296" i="20" s="1"/>
  <c r="F2297" i="20"/>
  <c r="G2297" i="20" s="1"/>
  <c r="F2298" i="20"/>
  <c r="F2299" i="20"/>
  <c r="F2300" i="20"/>
  <c r="F2301" i="20"/>
  <c r="G2301" i="20" s="1"/>
  <c r="F2302" i="20"/>
  <c r="G2302" i="20" s="1"/>
  <c r="F2303" i="20"/>
  <c r="G2303" i="20" s="1"/>
  <c r="F2304" i="20"/>
  <c r="G2304" i="20" s="1"/>
  <c r="F2305" i="20"/>
  <c r="G2305" i="20" s="1"/>
  <c r="F2306" i="20"/>
  <c r="F2307" i="20"/>
  <c r="F2308" i="20"/>
  <c r="F2309" i="20"/>
  <c r="G2309" i="20" s="1"/>
  <c r="F2310" i="20"/>
  <c r="G2310" i="20" s="1"/>
  <c r="F2311" i="20"/>
  <c r="G2311" i="20" s="1"/>
  <c r="F2312" i="20"/>
  <c r="G2312" i="20" s="1"/>
  <c r="F2313" i="20"/>
  <c r="G2313" i="20" s="1"/>
  <c r="F2314" i="20"/>
  <c r="F2315" i="20"/>
  <c r="F2316" i="20"/>
  <c r="F2317" i="20"/>
  <c r="G2317" i="20" s="1"/>
  <c r="F2318" i="20"/>
  <c r="G2318" i="20" s="1"/>
  <c r="F2319" i="20"/>
  <c r="G2319" i="20" s="1"/>
  <c r="F2320" i="20"/>
  <c r="G2320" i="20" s="1"/>
  <c r="F2321" i="20"/>
  <c r="G2321" i="20" s="1"/>
  <c r="F2322" i="20"/>
  <c r="F2323" i="20"/>
  <c r="F2324" i="20"/>
  <c r="F2325" i="20"/>
  <c r="G2325" i="20" s="1"/>
  <c r="F2326" i="20"/>
  <c r="G2326" i="20" s="1"/>
  <c r="F2327" i="20"/>
  <c r="G2327" i="20" s="1"/>
  <c r="F2328" i="20"/>
  <c r="G2328" i="20" s="1"/>
  <c r="F2329" i="20"/>
  <c r="G2329" i="20" s="1"/>
  <c r="F2330" i="20"/>
  <c r="F2331" i="20"/>
  <c r="F2332" i="20"/>
  <c r="F2333" i="20"/>
  <c r="G2333" i="20" s="1"/>
  <c r="F2334" i="20"/>
  <c r="G2334" i="20" s="1"/>
  <c r="F2335" i="20"/>
  <c r="G2335" i="20" s="1"/>
  <c r="F2336" i="20"/>
  <c r="G2336" i="20" s="1"/>
  <c r="F2337" i="20"/>
  <c r="G2337" i="20" s="1"/>
  <c r="F2338" i="20"/>
  <c r="F2339" i="20"/>
  <c r="F2340" i="20"/>
  <c r="F2341" i="20"/>
  <c r="G2341" i="20" s="1"/>
  <c r="F2342" i="20"/>
  <c r="G2342" i="20" s="1"/>
  <c r="F2343" i="20"/>
  <c r="G2343" i="20" s="1"/>
  <c r="F2344" i="20"/>
  <c r="G2344" i="20" s="1"/>
  <c r="F2345" i="20"/>
  <c r="G2345" i="20" s="1"/>
  <c r="F2346" i="20"/>
  <c r="F2347" i="20"/>
  <c r="F2348" i="20"/>
  <c r="F2349" i="20"/>
  <c r="G2349" i="20" s="1"/>
  <c r="F2350" i="20"/>
  <c r="G2350" i="20" s="1"/>
  <c r="F2351" i="20"/>
  <c r="G2351" i="20" s="1"/>
  <c r="F2352" i="20"/>
  <c r="G2352" i="20" s="1"/>
  <c r="F2353" i="20"/>
  <c r="G2353" i="20" s="1"/>
  <c r="F2354" i="20"/>
  <c r="F2355" i="20"/>
  <c r="F2356" i="20"/>
  <c r="F2357" i="20"/>
  <c r="G2357" i="20" s="1"/>
  <c r="F2358" i="20"/>
  <c r="G2358" i="20" s="1"/>
  <c r="F2359" i="20"/>
  <c r="G2359" i="20" s="1"/>
  <c r="F2360" i="20"/>
  <c r="G2360" i="20" s="1"/>
  <c r="F2361" i="20"/>
  <c r="F2362" i="20"/>
  <c r="F2363" i="20"/>
  <c r="F2364" i="20"/>
  <c r="F2365" i="20"/>
  <c r="G2365" i="20" s="1"/>
  <c r="F2366" i="20"/>
  <c r="G2366" i="20" s="1"/>
  <c r="F2367" i="20"/>
  <c r="G2367" i="20" s="1"/>
  <c r="F2368" i="20"/>
  <c r="G2368" i="20" s="1"/>
  <c r="F2369" i="20"/>
  <c r="G2369" i="20" s="1"/>
  <c r="F2370" i="20"/>
  <c r="F2371" i="20"/>
  <c r="F2372" i="20"/>
  <c r="F2373" i="20"/>
  <c r="G2373" i="20" s="1"/>
  <c r="F2374" i="20"/>
  <c r="G2374" i="20" s="1"/>
  <c r="F2375" i="20"/>
  <c r="G2375" i="20" s="1"/>
  <c r="F2376" i="20"/>
  <c r="G2376" i="20" s="1"/>
  <c r="F2377" i="20"/>
  <c r="G2377" i="20" s="1"/>
  <c r="F2378" i="20"/>
  <c r="F2379" i="20"/>
  <c r="F2380" i="20"/>
  <c r="F2381" i="20"/>
  <c r="G2381" i="20" s="1"/>
  <c r="F2382" i="20"/>
  <c r="G2382" i="20" s="1"/>
  <c r="F2383" i="20"/>
  <c r="G2383" i="20" s="1"/>
  <c r="F2384" i="20"/>
  <c r="G2384" i="20" s="1"/>
  <c r="F2385" i="20"/>
  <c r="G2385" i="20" s="1"/>
  <c r="F2386" i="20"/>
  <c r="F2387" i="20"/>
  <c r="F2388" i="20"/>
  <c r="F2389" i="20"/>
  <c r="G2389" i="20" s="1"/>
  <c r="F2390" i="20"/>
  <c r="G2390" i="20" s="1"/>
  <c r="F2391" i="20"/>
  <c r="G2391" i="20" s="1"/>
  <c r="F2392" i="20"/>
  <c r="G2392" i="20" s="1"/>
  <c r="F2393" i="20"/>
  <c r="G2393" i="20" s="1"/>
  <c r="F2394" i="20"/>
  <c r="F2395" i="20"/>
  <c r="F2396" i="20"/>
  <c r="F2397" i="20"/>
  <c r="G2397" i="20" s="1"/>
  <c r="F2398" i="20"/>
  <c r="F2399" i="20"/>
  <c r="G2399" i="20" s="1"/>
  <c r="F2400" i="20"/>
  <c r="G2400" i="20" s="1"/>
  <c r="F2401" i="20"/>
  <c r="G2401" i="20" s="1"/>
  <c r="F2402" i="20"/>
  <c r="F2403" i="20"/>
  <c r="F2404" i="20"/>
  <c r="F2405" i="20"/>
  <c r="G2405" i="20" s="1"/>
  <c r="F2406" i="20"/>
  <c r="G2406" i="20" s="1"/>
  <c r="F2407" i="20"/>
  <c r="G2407" i="20" s="1"/>
  <c r="F2408" i="20"/>
  <c r="G2408" i="20" s="1"/>
  <c r="F2409" i="20"/>
  <c r="G2409" i="20" s="1"/>
  <c r="F2410" i="20"/>
  <c r="F2411" i="20"/>
  <c r="F2412" i="20"/>
  <c r="F2413" i="20"/>
  <c r="G2413" i="20" s="1"/>
  <c r="F2414" i="20"/>
  <c r="G2414" i="20" s="1"/>
  <c r="F2415" i="20"/>
  <c r="G2415" i="20" s="1"/>
  <c r="F2416" i="20"/>
  <c r="G2416" i="20" s="1"/>
  <c r="F2417" i="20"/>
  <c r="G2417" i="20" s="1"/>
  <c r="F2418" i="20"/>
  <c r="F2419" i="20"/>
  <c r="F2420" i="20"/>
  <c r="F2421" i="20"/>
  <c r="G2421" i="20" s="1"/>
  <c r="F2422" i="20"/>
  <c r="G2422" i="20" s="1"/>
  <c r="F2423" i="20"/>
  <c r="G2423" i="20" s="1"/>
  <c r="F2424" i="20"/>
  <c r="G2424" i="20" s="1"/>
  <c r="F2425" i="20"/>
  <c r="G2425" i="20" s="1"/>
  <c r="F2426" i="20"/>
  <c r="F2427" i="20"/>
  <c r="F2428" i="20"/>
  <c r="F2429" i="20"/>
  <c r="G2429" i="20" s="1"/>
  <c r="F2430" i="20"/>
  <c r="G2430" i="20" s="1"/>
  <c r="F2431" i="20"/>
  <c r="G2431" i="20" s="1"/>
  <c r="F2432" i="20"/>
  <c r="G2432" i="20" s="1"/>
  <c r="F2433" i="20"/>
  <c r="G2433" i="20" s="1"/>
  <c r="F2434" i="20"/>
  <c r="F2435" i="20"/>
  <c r="F2436" i="20"/>
  <c r="F2437" i="20"/>
  <c r="G2437" i="20" s="1"/>
  <c r="F2438" i="20"/>
  <c r="G2438" i="20" s="1"/>
  <c r="F2439" i="20"/>
  <c r="G2439" i="20" s="1"/>
  <c r="F2440" i="20"/>
  <c r="G2440" i="20" s="1"/>
  <c r="F2441" i="20"/>
  <c r="G2441" i="20" s="1"/>
  <c r="F2442" i="20"/>
  <c r="F2443" i="20"/>
  <c r="F2444" i="20"/>
  <c r="F2445" i="20"/>
  <c r="G2445" i="20" s="1"/>
  <c r="F2446" i="20"/>
  <c r="G2446" i="20" s="1"/>
  <c r="F2447" i="20"/>
  <c r="G2447" i="20" s="1"/>
  <c r="F2448" i="20"/>
  <c r="G2448" i="20" s="1"/>
  <c r="F2449" i="20"/>
  <c r="G2449" i="20" s="1"/>
  <c r="F2450" i="20"/>
  <c r="F2451" i="20"/>
  <c r="F2452" i="20"/>
  <c r="F2453" i="20"/>
  <c r="G2453" i="20" s="1"/>
  <c r="F2454" i="20"/>
  <c r="G2454" i="20" s="1"/>
  <c r="F2455" i="20"/>
  <c r="G2455" i="20" s="1"/>
  <c r="F2456" i="20"/>
  <c r="G2456" i="20" s="1"/>
  <c r="F2457" i="20"/>
  <c r="G2457" i="20" s="1"/>
  <c r="F2458" i="20"/>
  <c r="F2459" i="20"/>
  <c r="F2460" i="20"/>
  <c r="F2461" i="20"/>
  <c r="G2461" i="20" s="1"/>
  <c r="F2462" i="20"/>
  <c r="G2462" i="20" s="1"/>
  <c r="F2463" i="20"/>
  <c r="G2463" i="20" s="1"/>
  <c r="F2464" i="20"/>
  <c r="G2464" i="20" s="1"/>
  <c r="F2465" i="20"/>
  <c r="G2465" i="20" s="1"/>
  <c r="F2466" i="20"/>
  <c r="F2467" i="20"/>
  <c r="F2468" i="20"/>
  <c r="F2469" i="20"/>
  <c r="G2469" i="20" s="1"/>
  <c r="F2470" i="20"/>
  <c r="G2470" i="20" s="1"/>
  <c r="F2471" i="20"/>
  <c r="G2471" i="20" s="1"/>
  <c r="F2472" i="20"/>
  <c r="G2472" i="20" s="1"/>
  <c r="F2473" i="20"/>
  <c r="G2473" i="20" s="1"/>
  <c r="F2474" i="20"/>
  <c r="F2475" i="20"/>
  <c r="F2476" i="20"/>
  <c r="F2477" i="20"/>
  <c r="G2477" i="20" s="1"/>
  <c r="F2478" i="20"/>
  <c r="G2478" i="20" s="1"/>
  <c r="F2479" i="20"/>
  <c r="G2479" i="20" s="1"/>
  <c r="F2480" i="20"/>
  <c r="G2480" i="20" s="1"/>
  <c r="F2481" i="20"/>
  <c r="G2481" i="20" s="1"/>
  <c r="F2482" i="20"/>
  <c r="F2483" i="20"/>
  <c r="F2484" i="20"/>
  <c r="F2485" i="20"/>
  <c r="G2485" i="20" s="1"/>
  <c r="F2486" i="20"/>
  <c r="G2486" i="20" s="1"/>
  <c r="F2487" i="20"/>
  <c r="G2487" i="20" s="1"/>
  <c r="F2488" i="20"/>
  <c r="G2488" i="20" s="1"/>
  <c r="F2489" i="20"/>
  <c r="G2489" i="20" s="1"/>
  <c r="F2490" i="20"/>
  <c r="F2491" i="20"/>
  <c r="F2492" i="20"/>
  <c r="F2493" i="20"/>
  <c r="G2493" i="20" s="1"/>
  <c r="F2494" i="20"/>
  <c r="G2494" i="20" s="1"/>
  <c r="F2495" i="20"/>
  <c r="G2495" i="20" s="1"/>
  <c r="F2496" i="20"/>
  <c r="G2496" i="20" s="1"/>
  <c r="F2497" i="20"/>
  <c r="G2497" i="20" s="1"/>
  <c r="F2498" i="20"/>
  <c r="F2499" i="20"/>
  <c r="F2500" i="20"/>
  <c r="F2501" i="20"/>
  <c r="G2501" i="20" s="1"/>
  <c r="F2502" i="20"/>
  <c r="G2502" i="20" s="1"/>
  <c r="F2503" i="20"/>
  <c r="G2503" i="20" s="1"/>
  <c r="F2504" i="20"/>
  <c r="G2504" i="20" s="1"/>
  <c r="F2505" i="20"/>
  <c r="G2505" i="20" s="1"/>
  <c r="F2506" i="20"/>
  <c r="F2507" i="20"/>
  <c r="F2508" i="20"/>
  <c r="F2509" i="20"/>
  <c r="G2509" i="20" s="1"/>
  <c r="F2510" i="20"/>
  <c r="G2510" i="20" s="1"/>
  <c r="F2511" i="20"/>
  <c r="G2511" i="20" s="1"/>
  <c r="F2512" i="20"/>
  <c r="G2512" i="20" s="1"/>
  <c r="F2513" i="20"/>
  <c r="F2514" i="20"/>
  <c r="F2515" i="20"/>
  <c r="F2516" i="20"/>
  <c r="F2517" i="20"/>
  <c r="G2517" i="20" s="1"/>
  <c r="F2518" i="20"/>
  <c r="G2518" i="20" s="1"/>
  <c r="F2519" i="20"/>
  <c r="G2519" i="20" s="1"/>
  <c r="F2520" i="20"/>
  <c r="G2520" i="20" s="1"/>
  <c r="F2521" i="20"/>
  <c r="G2521" i="20" s="1"/>
  <c r="F2522" i="20"/>
  <c r="F2523" i="20"/>
  <c r="F2524" i="20"/>
  <c r="F2525" i="20"/>
  <c r="G2525" i="20" s="1"/>
  <c r="F2526" i="20"/>
  <c r="G2526" i="20" s="1"/>
  <c r="F2527" i="20"/>
  <c r="G2527" i="20" s="1"/>
  <c r="F2528" i="20"/>
  <c r="G2528" i="20" s="1"/>
  <c r="F2529" i="20"/>
  <c r="F2530" i="20"/>
  <c r="F2531" i="20"/>
  <c r="F2532" i="20"/>
  <c r="F2533" i="20"/>
  <c r="G2533" i="20" s="1"/>
  <c r="F2534" i="20"/>
  <c r="G2534" i="20" s="1"/>
  <c r="F2535" i="20"/>
  <c r="G2535" i="20" s="1"/>
  <c r="F2536" i="20"/>
  <c r="G2536" i="20" s="1"/>
  <c r="F2537" i="20"/>
  <c r="G2537" i="20" s="1"/>
  <c r="F2538" i="20"/>
  <c r="F2539" i="20"/>
  <c r="F2540" i="20"/>
  <c r="F2541" i="20"/>
  <c r="G2541" i="20" s="1"/>
  <c r="F2542" i="20"/>
  <c r="G2542" i="20" s="1"/>
  <c r="F2543" i="20"/>
  <c r="G2543" i="20" s="1"/>
  <c r="F2544" i="20"/>
  <c r="G2544" i="20" s="1"/>
  <c r="F2545" i="20"/>
  <c r="G2545" i="20" s="1"/>
  <c r="F2546" i="20"/>
  <c r="F2547" i="20"/>
  <c r="F2548" i="20"/>
  <c r="F2549" i="20"/>
  <c r="G2549" i="20" s="1"/>
  <c r="F2550" i="20"/>
  <c r="G2550" i="20" s="1"/>
  <c r="F2551" i="20"/>
  <c r="G2551" i="20" s="1"/>
  <c r="F2552" i="20"/>
  <c r="G2552" i="20" s="1"/>
  <c r="F2553" i="20"/>
  <c r="F2554" i="20"/>
  <c r="F2555" i="20"/>
  <c r="F2556" i="20"/>
  <c r="F2557" i="20"/>
  <c r="G2557" i="20" s="1"/>
  <c r="F2558" i="20"/>
  <c r="G2558" i="20" s="1"/>
  <c r="F2559" i="20"/>
  <c r="G2559" i="20" s="1"/>
  <c r="F2560" i="20"/>
  <c r="G2560" i="20" s="1"/>
  <c r="F2561" i="20"/>
  <c r="G2561" i="20" s="1"/>
  <c r="F2562" i="20"/>
  <c r="F2563" i="20"/>
  <c r="F2564" i="20"/>
  <c r="F2565" i="20"/>
  <c r="G2565" i="20" s="1"/>
  <c r="F2566" i="20"/>
  <c r="G2566" i="20" s="1"/>
  <c r="F2567" i="20"/>
  <c r="G2567" i="20" s="1"/>
  <c r="F2568" i="20"/>
  <c r="G2568" i="20" s="1"/>
  <c r="F2569" i="20"/>
  <c r="G2569" i="20" s="1"/>
  <c r="F2570" i="20"/>
  <c r="F2571" i="20"/>
  <c r="F2572" i="20"/>
  <c r="F2573" i="20"/>
  <c r="G2573" i="20" s="1"/>
  <c r="F2574" i="20"/>
  <c r="F2575" i="20"/>
  <c r="G2575" i="20" s="1"/>
  <c r="F2576" i="20"/>
  <c r="G2576" i="20" s="1"/>
  <c r="F2577" i="20"/>
  <c r="G2577" i="20" s="1"/>
  <c r="F2578" i="20"/>
  <c r="F2579" i="20"/>
  <c r="F2580" i="20"/>
  <c r="F2581" i="20"/>
  <c r="G2581" i="20" s="1"/>
  <c r="F2582" i="20"/>
  <c r="G2582" i="20" s="1"/>
  <c r="F2583" i="20"/>
  <c r="G2583" i="20" s="1"/>
  <c r="F2584" i="20"/>
  <c r="G2584" i="20" s="1"/>
  <c r="F2585" i="20"/>
  <c r="G2585" i="20" s="1"/>
  <c r="F2586" i="20"/>
  <c r="F2587" i="20"/>
  <c r="F2588" i="20"/>
  <c r="F2589" i="20"/>
  <c r="G2589" i="20" s="1"/>
  <c r="F2590" i="20"/>
  <c r="G2590" i="20" s="1"/>
  <c r="F2591" i="20"/>
  <c r="G2591" i="20" s="1"/>
  <c r="F2592" i="20"/>
  <c r="G2592" i="20" s="1"/>
  <c r="F2593" i="20"/>
  <c r="G2593" i="20" s="1"/>
  <c r="F2594" i="20"/>
  <c r="F2595" i="20"/>
  <c r="F2596" i="20"/>
  <c r="F2597" i="20"/>
  <c r="G2597" i="20" s="1"/>
  <c r="F2598" i="20"/>
  <c r="G2598" i="20" s="1"/>
  <c r="F2599" i="20"/>
  <c r="G2599" i="20" s="1"/>
  <c r="F2600" i="20"/>
  <c r="G2600" i="20" s="1"/>
  <c r="F2601" i="20"/>
  <c r="G2601" i="20" s="1"/>
  <c r="F2602" i="20"/>
  <c r="F2603" i="20"/>
  <c r="F2604" i="20"/>
  <c r="F2605" i="20"/>
  <c r="G2605" i="20" s="1"/>
  <c r="F2606" i="20"/>
  <c r="G2606" i="20" s="1"/>
  <c r="F2607" i="20"/>
  <c r="G2607" i="20" s="1"/>
  <c r="F2608" i="20"/>
  <c r="G2608" i="20" s="1"/>
  <c r="F2609" i="20"/>
  <c r="G2609" i="20" s="1"/>
  <c r="F2610" i="20"/>
  <c r="F2611" i="20"/>
  <c r="F2612" i="20"/>
  <c r="F2613" i="20"/>
  <c r="G2613" i="20" s="1"/>
  <c r="F2614" i="20"/>
  <c r="G2614" i="20" s="1"/>
  <c r="F2615" i="20"/>
  <c r="G2615" i="20" s="1"/>
  <c r="F2616" i="20"/>
  <c r="G2616" i="20" s="1"/>
  <c r="F2617" i="20"/>
  <c r="G2617" i="20" s="1"/>
  <c r="F2618" i="20"/>
  <c r="F2619" i="20"/>
  <c r="F2620" i="20"/>
  <c r="F2621" i="20"/>
  <c r="G2621" i="20" s="1"/>
  <c r="F2622" i="20"/>
  <c r="F2623" i="20"/>
  <c r="G2623" i="20" s="1"/>
  <c r="F2624" i="20"/>
  <c r="G2624" i="20" s="1"/>
  <c r="F2625" i="20"/>
  <c r="G2625" i="20" s="1"/>
  <c r="F2626" i="20"/>
  <c r="F2627" i="20"/>
  <c r="F2628" i="20"/>
  <c r="F2629" i="20"/>
  <c r="G2629" i="20" s="1"/>
  <c r="F2630" i="20"/>
  <c r="G2630" i="20" s="1"/>
  <c r="F2631" i="20"/>
  <c r="G2631" i="20" s="1"/>
  <c r="F2632" i="20"/>
  <c r="G2632" i="20" s="1"/>
  <c r="F2633" i="20"/>
  <c r="G2633" i="20" s="1"/>
  <c r="F2634" i="20"/>
  <c r="F2635" i="20"/>
  <c r="F2636" i="20"/>
  <c r="F2637" i="20"/>
  <c r="G2637" i="20" s="1"/>
  <c r="F2638" i="20"/>
  <c r="G2638" i="20" s="1"/>
  <c r="F2639" i="20"/>
  <c r="G2639" i="20" s="1"/>
  <c r="F2640" i="20"/>
  <c r="G2640" i="20" s="1"/>
  <c r="F2641" i="20"/>
  <c r="G2641" i="20" s="1"/>
  <c r="F2642" i="20"/>
  <c r="F2643" i="20"/>
  <c r="F2644" i="20"/>
  <c r="F2645" i="20"/>
  <c r="G2645" i="20" s="1"/>
  <c r="F2646" i="20"/>
  <c r="G2646" i="20" s="1"/>
  <c r="F2647" i="20"/>
  <c r="G2647" i="20" s="1"/>
  <c r="F2648" i="20"/>
  <c r="G2648" i="20" s="1"/>
  <c r="F2649" i="20"/>
  <c r="G2649" i="20" s="1"/>
  <c r="F2650" i="20"/>
  <c r="F2651" i="20"/>
  <c r="F2652" i="20"/>
  <c r="F2653" i="20"/>
  <c r="G2653" i="20" s="1"/>
  <c r="F2654" i="20"/>
  <c r="G2654" i="20" s="1"/>
  <c r="F2655" i="20"/>
  <c r="G2655" i="20" s="1"/>
  <c r="F2656" i="20"/>
  <c r="G2656" i="20" s="1"/>
  <c r="F2657" i="20"/>
  <c r="G2657" i="20" s="1"/>
  <c r="F2658" i="20"/>
  <c r="F2659" i="20"/>
  <c r="F2660" i="20"/>
  <c r="F2661" i="20"/>
  <c r="G2661" i="20" s="1"/>
  <c r="F2662" i="20"/>
  <c r="G2662" i="20" s="1"/>
  <c r="F2663" i="20"/>
  <c r="G2663" i="20" s="1"/>
  <c r="F2664" i="20"/>
  <c r="G2664" i="20" s="1"/>
  <c r="F2665" i="20"/>
  <c r="G2665" i="20" s="1"/>
  <c r="F2666" i="20"/>
  <c r="F2667" i="20"/>
  <c r="F2668" i="20"/>
  <c r="F2669" i="20"/>
  <c r="G2669" i="20" s="1"/>
  <c r="F2670" i="20"/>
  <c r="G2670" i="20" s="1"/>
  <c r="F2671" i="20"/>
  <c r="G2671" i="20" s="1"/>
  <c r="F2672" i="20"/>
  <c r="G2672" i="20" s="1"/>
  <c r="F2673" i="20"/>
  <c r="G2673" i="20" s="1"/>
  <c r="F2674" i="20"/>
  <c r="F2675" i="20"/>
  <c r="F2676" i="20"/>
  <c r="F2677" i="20"/>
  <c r="G2677" i="20" s="1"/>
  <c r="F2678" i="20"/>
  <c r="G2678" i="20" s="1"/>
  <c r="F2679" i="20"/>
  <c r="G2679" i="20" s="1"/>
  <c r="F2680" i="20"/>
  <c r="G2680" i="20" s="1"/>
  <c r="F2681" i="20"/>
  <c r="G2681" i="20" s="1"/>
  <c r="F2682" i="20"/>
  <c r="F2683" i="20"/>
  <c r="F2684" i="20"/>
  <c r="F2685" i="20"/>
  <c r="G2685" i="20" s="1"/>
  <c r="F2686" i="20"/>
  <c r="G2686" i="20" s="1"/>
  <c r="F2687" i="20"/>
  <c r="G2687" i="20" s="1"/>
  <c r="F2688" i="20"/>
  <c r="G2688" i="20" s="1"/>
  <c r="F2689" i="20"/>
  <c r="G2689" i="20" s="1"/>
  <c r="F2690" i="20"/>
  <c r="F2691" i="20"/>
  <c r="F2692" i="20"/>
  <c r="F2693" i="20"/>
  <c r="G2693" i="20" s="1"/>
  <c r="F2694" i="20"/>
  <c r="G2694" i="20" s="1"/>
  <c r="F2695" i="20"/>
  <c r="G2695" i="20" s="1"/>
  <c r="F2696" i="20"/>
  <c r="G2696" i="20" s="1"/>
  <c r="F2697" i="20"/>
  <c r="G2697" i="20" s="1"/>
  <c r="F2698" i="20"/>
  <c r="F2699" i="20"/>
  <c r="F2700" i="20"/>
  <c r="F2701" i="20"/>
  <c r="G2701" i="20" s="1"/>
  <c r="F2702" i="20"/>
  <c r="G2702" i="20" s="1"/>
  <c r="F2703" i="20"/>
  <c r="G2703" i="20" s="1"/>
  <c r="F2704" i="20"/>
  <c r="G2704" i="20" s="1"/>
  <c r="F2705" i="20"/>
  <c r="G2705" i="20" s="1"/>
  <c r="F2706" i="20"/>
  <c r="F2707" i="20"/>
  <c r="F2708" i="20"/>
  <c r="F2709" i="20"/>
  <c r="G2709" i="20" s="1"/>
  <c r="F2710" i="20"/>
  <c r="G2710" i="20" s="1"/>
  <c r="F2711" i="20"/>
  <c r="G2711" i="20" s="1"/>
  <c r="F2712" i="20"/>
  <c r="G2712" i="20" s="1"/>
  <c r="F2713" i="20"/>
  <c r="G2713" i="20" s="1"/>
  <c r="F2714" i="20"/>
  <c r="F2715" i="20"/>
  <c r="F2716" i="20"/>
  <c r="F2717" i="20"/>
  <c r="G2717" i="20" s="1"/>
  <c r="F2718" i="20"/>
  <c r="F2719" i="20"/>
  <c r="G2719" i="20" s="1"/>
  <c r="F2720" i="20"/>
  <c r="G2720" i="20" s="1"/>
  <c r="F2721" i="20"/>
  <c r="G2721" i="20" s="1"/>
  <c r="F2722" i="20"/>
  <c r="F2723" i="20"/>
  <c r="F2724" i="20"/>
  <c r="F2725" i="20"/>
  <c r="G2725" i="20" s="1"/>
  <c r="F2726" i="20"/>
  <c r="G2726" i="20" s="1"/>
  <c r="F2727" i="20"/>
  <c r="G2727" i="20" s="1"/>
  <c r="F2728" i="20"/>
  <c r="G2728" i="20" s="1"/>
  <c r="F2729" i="20"/>
  <c r="G2729" i="20" s="1"/>
  <c r="F2730" i="20"/>
  <c r="F2731" i="20"/>
  <c r="F2732" i="20"/>
  <c r="F2733" i="20"/>
  <c r="G2733" i="20" s="1"/>
  <c r="F2734" i="20"/>
  <c r="G2734" i="20" s="1"/>
  <c r="F2735" i="20"/>
  <c r="G2735" i="20" s="1"/>
  <c r="F2736" i="20"/>
  <c r="G2736" i="20" s="1"/>
  <c r="F2737" i="20"/>
  <c r="G2737" i="20" s="1"/>
  <c r="F2738" i="20"/>
  <c r="F2739" i="20"/>
  <c r="F2740" i="20"/>
  <c r="F2741" i="20"/>
  <c r="G2741" i="20" s="1"/>
  <c r="F2742" i="20"/>
  <c r="G2742" i="20" s="1"/>
  <c r="F2743" i="20"/>
  <c r="G2743" i="20" s="1"/>
  <c r="F2744" i="20"/>
  <c r="G2744" i="20" s="1"/>
  <c r="F2745" i="20"/>
  <c r="G2745" i="20" s="1"/>
  <c r="F2746" i="20"/>
  <c r="F2747" i="20"/>
  <c r="F2748" i="20"/>
  <c r="F2749" i="20"/>
  <c r="G2749" i="20" s="1"/>
  <c r="F2750" i="20"/>
  <c r="G2750" i="20" s="1"/>
  <c r="F2751" i="20"/>
  <c r="G2751" i="20" s="1"/>
  <c r="F2752" i="20"/>
  <c r="G2752" i="20" s="1"/>
  <c r="F2753" i="20"/>
  <c r="G2753" i="20" s="1"/>
  <c r="F2754" i="20"/>
  <c r="F2755" i="20"/>
  <c r="F2756" i="20"/>
  <c r="F2757" i="20"/>
  <c r="G2757" i="20" s="1"/>
  <c r="F2758" i="20"/>
  <c r="G2758" i="20" s="1"/>
  <c r="F2759" i="20"/>
  <c r="G2759" i="20" s="1"/>
  <c r="F2760" i="20"/>
  <c r="G2760" i="20" s="1"/>
  <c r="F2761" i="20"/>
  <c r="G2761" i="20" s="1"/>
  <c r="F2762" i="20"/>
  <c r="F2763" i="20"/>
  <c r="F2764" i="20"/>
  <c r="F2765" i="20"/>
  <c r="G2765" i="20" s="1"/>
  <c r="F2766" i="20"/>
  <c r="G2766" i="20" s="1"/>
  <c r="F2767" i="20"/>
  <c r="G2767" i="20" s="1"/>
  <c r="F2768" i="20"/>
  <c r="G2768" i="20" s="1"/>
  <c r="F2769" i="20"/>
  <c r="G2769" i="20" s="1"/>
  <c r="F2770" i="20"/>
  <c r="F2771" i="20"/>
  <c r="F2772" i="20"/>
  <c r="F2773" i="20"/>
  <c r="G2773" i="20" s="1"/>
  <c r="F2774" i="20"/>
  <c r="G2774" i="20" s="1"/>
  <c r="F2775" i="20"/>
  <c r="G2775" i="20" s="1"/>
  <c r="F2776" i="20"/>
  <c r="G2776" i="20" s="1"/>
  <c r="F2777" i="20"/>
  <c r="G2777" i="20" s="1"/>
  <c r="F2778" i="20"/>
  <c r="F2779" i="20"/>
  <c r="F2780" i="20"/>
  <c r="F2781" i="20"/>
  <c r="G2781" i="20" s="1"/>
  <c r="F2782" i="20"/>
  <c r="G2782" i="20" s="1"/>
  <c r="F2783" i="20"/>
  <c r="G2783" i="20" s="1"/>
  <c r="F2784" i="20"/>
  <c r="G2784" i="20" s="1"/>
  <c r="F2785" i="20"/>
  <c r="G2785" i="20" s="1"/>
  <c r="F2786" i="20"/>
  <c r="F2787" i="20"/>
  <c r="F2788" i="20"/>
  <c r="F2789" i="20"/>
  <c r="G2789" i="20" s="1"/>
  <c r="F2790" i="20"/>
  <c r="G2790" i="20" s="1"/>
  <c r="F2791" i="20"/>
  <c r="G2791" i="20" s="1"/>
  <c r="F2792" i="20"/>
  <c r="G2792" i="20" s="1"/>
  <c r="F2793" i="20"/>
  <c r="G2793" i="20" s="1"/>
  <c r="F2794" i="20"/>
  <c r="F2795" i="20"/>
  <c r="F2796" i="20"/>
  <c r="F2797" i="20"/>
  <c r="G2797" i="20" s="1"/>
  <c r="F2798" i="20"/>
  <c r="G2798" i="20" s="1"/>
  <c r="F2799" i="20"/>
  <c r="G2799" i="20" s="1"/>
  <c r="F2800" i="20"/>
  <c r="G2800" i="20" s="1"/>
  <c r="F2801" i="20"/>
  <c r="G2801" i="20" s="1"/>
  <c r="F2802" i="20"/>
  <c r="F2803" i="20"/>
  <c r="F2804" i="20"/>
  <c r="F2805" i="20"/>
  <c r="G2805" i="20" s="1"/>
  <c r="F2806" i="20"/>
  <c r="G2806" i="20" s="1"/>
  <c r="F2807" i="20"/>
  <c r="G2807" i="20" s="1"/>
  <c r="F2808" i="20"/>
  <c r="G2808" i="20" s="1"/>
  <c r="F2809" i="20"/>
  <c r="G2809" i="20" s="1"/>
  <c r="F2810" i="20"/>
  <c r="F2811" i="20"/>
  <c r="F2812" i="20"/>
  <c r="F2813" i="20"/>
  <c r="G2813" i="20" s="1"/>
  <c r="F2814" i="20"/>
  <c r="G2814" i="20" s="1"/>
  <c r="F2815" i="20"/>
  <c r="G2815" i="20" s="1"/>
  <c r="F2816" i="20"/>
  <c r="G2816" i="20" s="1"/>
  <c r="F2817" i="20"/>
  <c r="G2817" i="20" s="1"/>
  <c r="F2818" i="20"/>
  <c r="F2819" i="20"/>
  <c r="F2820" i="20"/>
  <c r="F2821" i="20"/>
  <c r="G2821" i="20" s="1"/>
  <c r="F2822" i="20"/>
  <c r="G2822" i="20" s="1"/>
  <c r="F2823" i="20"/>
  <c r="G2823" i="20" s="1"/>
  <c r="F2824" i="20"/>
  <c r="G2824" i="20" s="1"/>
  <c r="F2825" i="20"/>
  <c r="G2825" i="20" s="1"/>
  <c r="F2826" i="20"/>
  <c r="F2827" i="20"/>
  <c r="F2828" i="20"/>
  <c r="F2829" i="20"/>
  <c r="G2829" i="20" s="1"/>
  <c r="F2830" i="20"/>
  <c r="G2830" i="20" s="1"/>
  <c r="F2831" i="20"/>
  <c r="G2831" i="20" s="1"/>
  <c r="F2832" i="20"/>
  <c r="G2832" i="20" s="1"/>
  <c r="F2833" i="20"/>
  <c r="G2833" i="20" s="1"/>
  <c r="F2834" i="20"/>
  <c r="F2835" i="20"/>
  <c r="F2836" i="20"/>
  <c r="F2837" i="20"/>
  <c r="G2837" i="20" s="1"/>
  <c r="F2838" i="20"/>
  <c r="F2839" i="20"/>
  <c r="G2839" i="20" s="1"/>
  <c r="F2840" i="20"/>
  <c r="G2840" i="20" s="1"/>
  <c r="F2841" i="20"/>
  <c r="G2841" i="20" s="1"/>
  <c r="F2842" i="20"/>
  <c r="F2843" i="20"/>
  <c r="F2844" i="20"/>
  <c r="F2845" i="20"/>
  <c r="G2845" i="20" s="1"/>
  <c r="F2846" i="20"/>
  <c r="G2846" i="20" s="1"/>
  <c r="F2847" i="20"/>
  <c r="G2847" i="20" s="1"/>
  <c r="F2848" i="20"/>
  <c r="G2848" i="20" s="1"/>
  <c r="F2849" i="20"/>
  <c r="G2849" i="20" s="1"/>
  <c r="F2850" i="20"/>
  <c r="F2851" i="20"/>
  <c r="F2852" i="20"/>
  <c r="F2853" i="20"/>
  <c r="G2853" i="20" s="1"/>
  <c r="F2854" i="20"/>
  <c r="G2854" i="20" s="1"/>
  <c r="F2855" i="20"/>
  <c r="G2855" i="20" s="1"/>
  <c r="F2856" i="20"/>
  <c r="G2856" i="20" s="1"/>
  <c r="F2857" i="20"/>
  <c r="G2857" i="20" s="1"/>
  <c r="F2858" i="20"/>
  <c r="F2859" i="20"/>
  <c r="F2860" i="20"/>
  <c r="F2861" i="20"/>
  <c r="G2861" i="20" s="1"/>
  <c r="F2862" i="20"/>
  <c r="G2862" i="20" s="1"/>
  <c r="F2863" i="20"/>
  <c r="G2863" i="20" s="1"/>
  <c r="F2864" i="20"/>
  <c r="G2864" i="20" s="1"/>
  <c r="F2865" i="20"/>
  <c r="G2865" i="20" s="1"/>
  <c r="F2866" i="20"/>
  <c r="F2867" i="20"/>
  <c r="F2868" i="20"/>
  <c r="F2869" i="20"/>
  <c r="G2869" i="20" s="1"/>
  <c r="F2870" i="20"/>
  <c r="G2870" i="20" s="1"/>
  <c r="F2871" i="20"/>
  <c r="G2871" i="20" s="1"/>
  <c r="F2872" i="20"/>
  <c r="G2872" i="20" s="1"/>
  <c r="F2873" i="20"/>
  <c r="G2873" i="20" s="1"/>
  <c r="F2874" i="20"/>
  <c r="F2875" i="20"/>
  <c r="F2876" i="20"/>
  <c r="F2877" i="20"/>
  <c r="G2877" i="20" s="1"/>
  <c r="F2878" i="20"/>
  <c r="G2878" i="20" s="1"/>
  <c r="F2879" i="20"/>
  <c r="G2879" i="20" s="1"/>
  <c r="F2880" i="20"/>
  <c r="G2880" i="20" s="1"/>
  <c r="F2881" i="20"/>
  <c r="G2881" i="20" s="1"/>
  <c r="F2882" i="20"/>
  <c r="F2883" i="20"/>
  <c r="F2884" i="20"/>
  <c r="F2885" i="20"/>
  <c r="G2885" i="20" s="1"/>
  <c r="F2886" i="20"/>
  <c r="G2886" i="20" s="1"/>
  <c r="F2887" i="20"/>
  <c r="G2887" i="20" s="1"/>
  <c r="F2888" i="20"/>
  <c r="G2888" i="20" s="1"/>
  <c r="F2889" i="20"/>
  <c r="G2889" i="20" s="1"/>
  <c r="F2890" i="20"/>
  <c r="F2891" i="20"/>
  <c r="F2892" i="20"/>
  <c r="F2893" i="20"/>
  <c r="G2893" i="20" s="1"/>
  <c r="F2894" i="20"/>
  <c r="G2894" i="20" s="1"/>
  <c r="F2895" i="20"/>
  <c r="G2895" i="20" s="1"/>
  <c r="F2896" i="20"/>
  <c r="G2896" i="20" s="1"/>
  <c r="F2897" i="20"/>
  <c r="G2897" i="20" s="1"/>
  <c r="F2898" i="20"/>
  <c r="F2899" i="20"/>
  <c r="F2900" i="20"/>
  <c r="F2901" i="20"/>
  <c r="G2901" i="20" s="1"/>
  <c r="F2902" i="20"/>
  <c r="G2902" i="20" s="1"/>
  <c r="F2903" i="20"/>
  <c r="G2903" i="20" s="1"/>
  <c r="F2904" i="20"/>
  <c r="G2904" i="20" s="1"/>
  <c r="F2905" i="20"/>
  <c r="G2905" i="20" s="1"/>
  <c r="F2906" i="20"/>
  <c r="F2907" i="20"/>
  <c r="F2908" i="20"/>
  <c r="F2909" i="20"/>
  <c r="G2909" i="20" s="1"/>
  <c r="F2910" i="20"/>
  <c r="G2910" i="20" s="1"/>
  <c r="F2911" i="20"/>
  <c r="G2911" i="20" s="1"/>
  <c r="F2912" i="20"/>
  <c r="G2912" i="20" s="1"/>
  <c r="F2913" i="20"/>
  <c r="G2913" i="20" s="1"/>
  <c r="F2914" i="20"/>
  <c r="F2915" i="20"/>
  <c r="F2916" i="20"/>
  <c r="F2917" i="20"/>
  <c r="G2917" i="20" s="1"/>
  <c r="F2918" i="20"/>
  <c r="G2918" i="20" s="1"/>
  <c r="F2919" i="20"/>
  <c r="G2919" i="20" s="1"/>
  <c r="F2920" i="20"/>
  <c r="G2920" i="20" s="1"/>
  <c r="F2921" i="20"/>
  <c r="G2921" i="20" s="1"/>
  <c r="F2922" i="20"/>
  <c r="F2923" i="20"/>
  <c r="F2924" i="20"/>
  <c r="F2925" i="20"/>
  <c r="G2925" i="20" s="1"/>
  <c r="F2926" i="20"/>
  <c r="G2926" i="20" s="1"/>
  <c r="F2927" i="20"/>
  <c r="G2927" i="20" s="1"/>
  <c r="F2928" i="20"/>
  <c r="G2928" i="20" s="1"/>
  <c r="F2929" i="20"/>
  <c r="G2929" i="20" s="1"/>
  <c r="F2930" i="20"/>
  <c r="F2931" i="20"/>
  <c r="F2932" i="20"/>
  <c r="F2933" i="20"/>
  <c r="G2933" i="20" s="1"/>
  <c r="F2934" i="20"/>
  <c r="G2934" i="20" s="1"/>
  <c r="F2935" i="20"/>
  <c r="G2935" i="20" s="1"/>
  <c r="F2936" i="20"/>
  <c r="G2936" i="20" s="1"/>
  <c r="F2937" i="20"/>
  <c r="G2937" i="20" s="1"/>
  <c r="F2938" i="20"/>
  <c r="F2939" i="20"/>
  <c r="F2940" i="20"/>
  <c r="F2941" i="20"/>
  <c r="G2941" i="20" s="1"/>
  <c r="F2942" i="20"/>
  <c r="G2942" i="20" s="1"/>
  <c r="F2943" i="20"/>
  <c r="G2943" i="20" s="1"/>
  <c r="F2944" i="20"/>
  <c r="G2944" i="20" s="1"/>
  <c r="F2945" i="20"/>
  <c r="G2945" i="20" s="1"/>
  <c r="F2946" i="20"/>
  <c r="F2947" i="20"/>
  <c r="F2948" i="20"/>
  <c r="F2949" i="20"/>
  <c r="G2949" i="20" s="1"/>
  <c r="F2950" i="20"/>
  <c r="G2950" i="20" s="1"/>
  <c r="F2951" i="20"/>
  <c r="G2951" i="20" s="1"/>
  <c r="F2952" i="20"/>
  <c r="G2952" i="20" s="1"/>
  <c r="F2953" i="20"/>
  <c r="G2953" i="20" s="1"/>
  <c r="F2954" i="20"/>
  <c r="F2955" i="20"/>
  <c r="F2956" i="20"/>
  <c r="F2957" i="20"/>
  <c r="G2957" i="20" s="1"/>
  <c r="F2958" i="20"/>
  <c r="G2958" i="20" s="1"/>
  <c r="F2959" i="20"/>
  <c r="G2959" i="20" s="1"/>
  <c r="F2960" i="20"/>
  <c r="G2960" i="20" s="1"/>
  <c r="F2961" i="20"/>
  <c r="G2961" i="20" s="1"/>
  <c r="F2962" i="20"/>
  <c r="F2963" i="20"/>
  <c r="F2964" i="20"/>
  <c r="F2965" i="20"/>
  <c r="G2965" i="20" s="1"/>
  <c r="F2966" i="20"/>
  <c r="G2966" i="20" s="1"/>
  <c r="F2967" i="20"/>
  <c r="G2967" i="20" s="1"/>
  <c r="F2968" i="20"/>
  <c r="G2968" i="20" s="1"/>
  <c r="F2969" i="20"/>
  <c r="G2969" i="20" s="1"/>
  <c r="F2970" i="20"/>
  <c r="F2971" i="20"/>
  <c r="F2972" i="20"/>
  <c r="F2973" i="20"/>
  <c r="G2973" i="20" s="1"/>
  <c r="F2974" i="20"/>
  <c r="G2974" i="20" s="1"/>
  <c r="F2975" i="20"/>
  <c r="G2975" i="20" s="1"/>
  <c r="F2976" i="20"/>
  <c r="G2976" i="20" s="1"/>
  <c r="F2977" i="20"/>
  <c r="G2977" i="20" s="1"/>
  <c r="F2978" i="20"/>
  <c r="F2979" i="20"/>
  <c r="F2980" i="20"/>
  <c r="F2981" i="20"/>
  <c r="G2981" i="20" s="1"/>
  <c r="F2982" i="20"/>
  <c r="F2983" i="20"/>
  <c r="G2983" i="20" s="1"/>
  <c r="F2984" i="20"/>
  <c r="G2984" i="20" s="1"/>
  <c r="F2985" i="20"/>
  <c r="G2985" i="20" s="1"/>
  <c r="F2986" i="20"/>
  <c r="F2987" i="20"/>
  <c r="F2988" i="20"/>
  <c r="F2989" i="20"/>
  <c r="G2989" i="20" s="1"/>
  <c r="F2990" i="20"/>
  <c r="G2990" i="20" s="1"/>
  <c r="F2991" i="20"/>
  <c r="G2991" i="20" s="1"/>
  <c r="F2992" i="20"/>
  <c r="G2992" i="20" s="1"/>
  <c r="F2993" i="20"/>
  <c r="G2993" i="20" s="1"/>
  <c r="F2994" i="20"/>
  <c r="F2995" i="20"/>
  <c r="F2996" i="20"/>
  <c r="F2997" i="20"/>
  <c r="G2997" i="20" s="1"/>
  <c r="F2998" i="20"/>
  <c r="G2998" i="20" s="1"/>
  <c r="F2999" i="20"/>
  <c r="G2999" i="20" s="1"/>
  <c r="F3000" i="20"/>
  <c r="G3000" i="20" s="1"/>
  <c r="F8" i="20"/>
  <c r="G8" i="20" s="1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B24" i="20" s="1"/>
  <c r="A25" i="20"/>
  <c r="A26" i="20"/>
  <c r="A27" i="20"/>
  <c r="A28" i="20"/>
  <c r="B28" i="20" s="1"/>
  <c r="A29" i="20"/>
  <c r="B29" i="20" s="1"/>
  <c r="A30" i="20"/>
  <c r="B30" i="20" s="1"/>
  <c r="A31" i="20"/>
  <c r="B31" i="20" s="1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B71" i="20" s="1"/>
  <c r="A72" i="20"/>
  <c r="B72" i="20" s="1"/>
  <c r="A73" i="20"/>
  <c r="A74" i="20"/>
  <c r="A75" i="20"/>
  <c r="A76" i="20"/>
  <c r="B76" i="20" s="1"/>
  <c r="A77" i="20"/>
  <c r="B77" i="20" s="1"/>
  <c r="A78" i="20"/>
  <c r="B78" i="20" s="1"/>
  <c r="A79" i="20"/>
  <c r="B79" i="20" s="1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B119" i="20" s="1"/>
  <c r="A120" i="20"/>
  <c r="B120" i="20" s="1"/>
  <c r="A121" i="20"/>
  <c r="A122" i="20"/>
  <c r="A123" i="20"/>
  <c r="A124" i="20"/>
  <c r="A125" i="20"/>
  <c r="A126" i="20"/>
  <c r="A127" i="20"/>
  <c r="A128" i="20"/>
  <c r="B128" i="20" s="1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B167" i="20" s="1"/>
  <c r="A168" i="20"/>
  <c r="B168" i="20" s="1"/>
  <c r="A169" i="20"/>
  <c r="A170" i="20"/>
  <c r="A171" i="20"/>
  <c r="A172" i="20"/>
  <c r="B172" i="20" s="1"/>
  <c r="A173" i="20"/>
  <c r="B173" i="20" s="1"/>
  <c r="A174" i="20"/>
  <c r="B174" i="20" s="1"/>
  <c r="A175" i="20"/>
  <c r="B175" i="20" s="1"/>
  <c r="A176" i="20"/>
  <c r="B176" i="20" s="1"/>
  <c r="A177" i="20"/>
  <c r="A178" i="20"/>
  <c r="A179" i="20"/>
  <c r="A180" i="20"/>
  <c r="B180" i="20" s="1"/>
  <c r="A181" i="20"/>
  <c r="B181" i="20" s="1"/>
  <c r="A182" i="20"/>
  <c r="B182" i="20" s="1"/>
  <c r="A183" i="20"/>
  <c r="B183" i="20" s="1"/>
  <c r="A184" i="20"/>
  <c r="B184" i="20" s="1"/>
  <c r="A185" i="20"/>
  <c r="A186" i="20"/>
  <c r="A187" i="20"/>
  <c r="A188" i="20"/>
  <c r="B188" i="20" s="1"/>
  <c r="A189" i="20"/>
  <c r="B189" i="20" s="1"/>
  <c r="A190" i="20"/>
  <c r="B190" i="20" s="1"/>
  <c r="A191" i="20"/>
  <c r="B191" i="20" s="1"/>
  <c r="A192" i="20"/>
  <c r="B192" i="20" s="1"/>
  <c r="A193" i="20"/>
  <c r="A194" i="20"/>
  <c r="A195" i="20"/>
  <c r="A196" i="20"/>
  <c r="B196" i="20" s="1"/>
  <c r="A197" i="20"/>
  <c r="B197" i="20" s="1"/>
  <c r="A198" i="20"/>
  <c r="B198" i="20" s="1"/>
  <c r="A199" i="20"/>
  <c r="B199" i="20" s="1"/>
  <c r="A200" i="20"/>
  <c r="B200" i="20" s="1"/>
  <c r="A201" i="20"/>
  <c r="A202" i="20"/>
  <c r="A203" i="20"/>
  <c r="A204" i="20"/>
  <c r="B204" i="20" s="1"/>
  <c r="A205" i="20"/>
  <c r="B205" i="20" s="1"/>
  <c r="A206" i="20"/>
  <c r="B206" i="20" s="1"/>
  <c r="A207" i="20"/>
  <c r="B207" i="20" s="1"/>
  <c r="A208" i="20"/>
  <c r="B208" i="20" s="1"/>
  <c r="A209" i="20"/>
  <c r="A210" i="20"/>
  <c r="A211" i="20"/>
  <c r="A212" i="20"/>
  <c r="B212" i="20" s="1"/>
  <c r="A213" i="20"/>
  <c r="B213" i="20" s="1"/>
  <c r="A214" i="20"/>
  <c r="B214" i="20" s="1"/>
  <c r="A215" i="20"/>
  <c r="B215" i="20" s="1"/>
  <c r="A216" i="20"/>
  <c r="B216" i="20" s="1"/>
  <c r="A217" i="20"/>
  <c r="A218" i="20"/>
  <c r="A219" i="20"/>
  <c r="A220" i="20"/>
  <c r="B220" i="20" s="1"/>
  <c r="A221" i="20"/>
  <c r="B221" i="20" s="1"/>
  <c r="A222" i="20"/>
  <c r="B222" i="20" s="1"/>
  <c r="A223" i="20"/>
  <c r="B223" i="20" s="1"/>
  <c r="A224" i="20"/>
  <c r="B224" i="20" s="1"/>
  <c r="A225" i="20"/>
  <c r="A226" i="20"/>
  <c r="A227" i="20"/>
  <c r="A228" i="20"/>
  <c r="B228" i="20" s="1"/>
  <c r="A229" i="20"/>
  <c r="B229" i="20" s="1"/>
  <c r="A230" i="20"/>
  <c r="B230" i="20" s="1"/>
  <c r="A231" i="20"/>
  <c r="B231" i="20" s="1"/>
  <c r="A232" i="20"/>
  <c r="B232" i="20" s="1"/>
  <c r="A233" i="20"/>
  <c r="A234" i="20"/>
  <c r="A235" i="20"/>
  <c r="A236" i="20"/>
  <c r="B236" i="20" s="1"/>
  <c r="A237" i="20"/>
  <c r="B237" i="20" s="1"/>
  <c r="A238" i="20"/>
  <c r="B238" i="20" s="1"/>
  <c r="A239" i="20"/>
  <c r="B239" i="20" s="1"/>
  <c r="A240" i="20"/>
  <c r="B240" i="20" s="1"/>
  <c r="A241" i="20"/>
  <c r="A242" i="20"/>
  <c r="A243" i="20"/>
  <c r="A244" i="20"/>
  <c r="B244" i="20" s="1"/>
  <c r="A245" i="20"/>
  <c r="B245" i="20" s="1"/>
  <c r="A246" i="20"/>
  <c r="B246" i="20" s="1"/>
  <c r="A247" i="20"/>
  <c r="B247" i="20" s="1"/>
  <c r="A248" i="20"/>
  <c r="B248" i="20" s="1"/>
  <c r="A249" i="20"/>
  <c r="A250" i="20"/>
  <c r="A251" i="20"/>
  <c r="A252" i="20"/>
  <c r="B252" i="20" s="1"/>
  <c r="A253" i="20"/>
  <c r="B253" i="20" s="1"/>
  <c r="A254" i="20"/>
  <c r="B254" i="20" s="1"/>
  <c r="A255" i="20"/>
  <c r="B255" i="20" s="1"/>
  <c r="A256" i="20"/>
  <c r="B256" i="20" s="1"/>
  <c r="A257" i="20"/>
  <c r="A258" i="20"/>
  <c r="A259" i="20"/>
  <c r="A260" i="20"/>
  <c r="B260" i="20" s="1"/>
  <c r="A261" i="20"/>
  <c r="B261" i="20" s="1"/>
  <c r="A262" i="20"/>
  <c r="B262" i="20" s="1"/>
  <c r="A263" i="20"/>
  <c r="B263" i="20" s="1"/>
  <c r="A264" i="20"/>
  <c r="B264" i="20" s="1"/>
  <c r="A265" i="20"/>
  <c r="A266" i="20"/>
  <c r="A267" i="20"/>
  <c r="A268" i="20"/>
  <c r="B268" i="20" s="1"/>
  <c r="A269" i="20"/>
  <c r="B269" i="20" s="1"/>
  <c r="A270" i="20"/>
  <c r="B270" i="20" s="1"/>
  <c r="A271" i="20"/>
  <c r="B271" i="20" s="1"/>
  <c r="A272" i="20"/>
  <c r="B272" i="20" s="1"/>
  <c r="A273" i="20"/>
  <c r="A274" i="20"/>
  <c r="A275" i="20"/>
  <c r="A276" i="20"/>
  <c r="B276" i="20" s="1"/>
  <c r="A277" i="20"/>
  <c r="B277" i="20" s="1"/>
  <c r="A278" i="20"/>
  <c r="B278" i="20" s="1"/>
  <c r="A279" i="20"/>
  <c r="B279" i="20" s="1"/>
  <c r="A280" i="20"/>
  <c r="B280" i="20" s="1"/>
  <c r="A281" i="20"/>
  <c r="A282" i="20"/>
  <c r="A283" i="20"/>
  <c r="A284" i="20"/>
  <c r="B284" i="20" s="1"/>
  <c r="A285" i="20"/>
  <c r="B285" i="20" s="1"/>
  <c r="A286" i="20"/>
  <c r="B286" i="20" s="1"/>
  <c r="A287" i="20"/>
  <c r="B287" i="20" s="1"/>
  <c r="A288" i="20"/>
  <c r="B288" i="20" s="1"/>
  <c r="A289" i="20"/>
  <c r="A290" i="20"/>
  <c r="A291" i="20"/>
  <c r="A292" i="20"/>
  <c r="B292" i="20" s="1"/>
  <c r="A293" i="20"/>
  <c r="B293" i="20" s="1"/>
  <c r="A294" i="20"/>
  <c r="B294" i="20" s="1"/>
  <c r="A295" i="20"/>
  <c r="B295" i="20" s="1"/>
  <c r="A296" i="20"/>
  <c r="B296" i="20" s="1"/>
  <c r="A297" i="20"/>
  <c r="A298" i="20"/>
  <c r="A299" i="20"/>
  <c r="A300" i="20"/>
  <c r="B300" i="20" s="1"/>
  <c r="A301" i="20"/>
  <c r="B301" i="20" s="1"/>
  <c r="A302" i="20"/>
  <c r="B302" i="20" s="1"/>
  <c r="A303" i="20"/>
  <c r="B303" i="20" s="1"/>
  <c r="A304" i="20"/>
  <c r="B304" i="20" s="1"/>
  <c r="A305" i="20"/>
  <c r="A306" i="20"/>
  <c r="A307" i="20"/>
  <c r="A308" i="20"/>
  <c r="B308" i="20" s="1"/>
  <c r="A309" i="20"/>
  <c r="A310" i="20"/>
  <c r="B310" i="20" s="1"/>
  <c r="A311" i="20"/>
  <c r="B311" i="20" s="1"/>
  <c r="A312" i="20"/>
  <c r="B312" i="20" s="1"/>
  <c r="A313" i="20"/>
  <c r="A314" i="20"/>
  <c r="A315" i="20"/>
  <c r="A316" i="20"/>
  <c r="B316" i="20" s="1"/>
  <c r="A317" i="20"/>
  <c r="B317" i="20" s="1"/>
  <c r="A318" i="20"/>
  <c r="B318" i="20" s="1"/>
  <c r="A319" i="20"/>
  <c r="B319" i="20" s="1"/>
  <c r="A320" i="20"/>
  <c r="B320" i="20" s="1"/>
  <c r="A321" i="20"/>
  <c r="A322" i="20"/>
  <c r="A323" i="20"/>
  <c r="A324" i="20"/>
  <c r="B324" i="20" s="1"/>
  <c r="A325" i="20"/>
  <c r="B325" i="20" s="1"/>
  <c r="A326" i="20"/>
  <c r="B326" i="20" s="1"/>
  <c r="A327" i="20"/>
  <c r="B327" i="20" s="1"/>
  <c r="A328" i="20"/>
  <c r="B328" i="20" s="1"/>
  <c r="A329" i="20"/>
  <c r="A330" i="20"/>
  <c r="A331" i="20"/>
  <c r="A332" i="20"/>
  <c r="B332" i="20" s="1"/>
  <c r="A333" i="20"/>
  <c r="B333" i="20" s="1"/>
  <c r="A334" i="20"/>
  <c r="B334" i="20" s="1"/>
  <c r="A335" i="20"/>
  <c r="B335" i="20" s="1"/>
  <c r="A336" i="20"/>
  <c r="B336" i="20" s="1"/>
  <c r="A337" i="20"/>
  <c r="A338" i="20"/>
  <c r="A339" i="20"/>
  <c r="A340" i="20"/>
  <c r="B340" i="20" s="1"/>
  <c r="A341" i="20"/>
  <c r="B341" i="20" s="1"/>
  <c r="A342" i="20"/>
  <c r="B342" i="20" s="1"/>
  <c r="A343" i="20"/>
  <c r="B343" i="20" s="1"/>
  <c r="A344" i="20"/>
  <c r="B344" i="20" s="1"/>
  <c r="A345" i="20"/>
  <c r="A346" i="20"/>
  <c r="A347" i="20"/>
  <c r="A348" i="20"/>
  <c r="B348" i="20" s="1"/>
  <c r="A349" i="20"/>
  <c r="B349" i="20" s="1"/>
  <c r="A350" i="20"/>
  <c r="B350" i="20" s="1"/>
  <c r="A351" i="20"/>
  <c r="B351" i="20" s="1"/>
  <c r="A352" i="20"/>
  <c r="B352" i="20" s="1"/>
  <c r="A353" i="20"/>
  <c r="A354" i="20"/>
  <c r="A355" i="20"/>
  <c r="A356" i="20"/>
  <c r="B356" i="20" s="1"/>
  <c r="A357" i="20"/>
  <c r="B357" i="20" s="1"/>
  <c r="A358" i="20"/>
  <c r="B358" i="20" s="1"/>
  <c r="A359" i="20"/>
  <c r="B359" i="20" s="1"/>
  <c r="A360" i="20"/>
  <c r="B360" i="20" s="1"/>
  <c r="A361" i="20"/>
  <c r="A362" i="20"/>
  <c r="A363" i="20"/>
  <c r="A364" i="20"/>
  <c r="B364" i="20" s="1"/>
  <c r="A365" i="20"/>
  <c r="B365" i="20" s="1"/>
  <c r="A366" i="20"/>
  <c r="B366" i="20" s="1"/>
  <c r="A367" i="20"/>
  <c r="B367" i="20" s="1"/>
  <c r="A368" i="20"/>
  <c r="B368" i="20" s="1"/>
  <c r="A369" i="20"/>
  <c r="A370" i="20"/>
  <c r="A371" i="20"/>
  <c r="A372" i="20"/>
  <c r="B372" i="20" s="1"/>
  <c r="A373" i="20"/>
  <c r="B373" i="20" s="1"/>
  <c r="A374" i="20"/>
  <c r="B374" i="20" s="1"/>
  <c r="A375" i="20"/>
  <c r="B375" i="20" s="1"/>
  <c r="A376" i="20"/>
  <c r="B376" i="20" s="1"/>
  <c r="A377" i="20"/>
  <c r="A378" i="20"/>
  <c r="A379" i="20"/>
  <c r="A380" i="20"/>
  <c r="B380" i="20" s="1"/>
  <c r="A381" i="20"/>
  <c r="B381" i="20" s="1"/>
  <c r="A382" i="20"/>
  <c r="B382" i="20" s="1"/>
  <c r="A383" i="20"/>
  <c r="B383" i="20" s="1"/>
  <c r="A384" i="20"/>
  <c r="B384" i="20" s="1"/>
  <c r="A385" i="20"/>
  <c r="A386" i="20"/>
  <c r="A387" i="20"/>
  <c r="A388" i="20"/>
  <c r="B388" i="20" s="1"/>
  <c r="A389" i="20"/>
  <c r="B389" i="20" s="1"/>
  <c r="A390" i="20"/>
  <c r="B390" i="20" s="1"/>
  <c r="A391" i="20"/>
  <c r="B391" i="20" s="1"/>
  <c r="A392" i="20"/>
  <c r="B392" i="20" s="1"/>
  <c r="A393" i="20"/>
  <c r="A394" i="20"/>
  <c r="A395" i="20"/>
  <c r="A396" i="20"/>
  <c r="B396" i="20" s="1"/>
  <c r="A397" i="20"/>
  <c r="B397" i="20" s="1"/>
  <c r="A398" i="20"/>
  <c r="B398" i="20" s="1"/>
  <c r="A399" i="20"/>
  <c r="B399" i="20" s="1"/>
  <c r="A400" i="20"/>
  <c r="B400" i="20" s="1"/>
  <c r="A401" i="20"/>
  <c r="A402" i="20"/>
  <c r="A403" i="20"/>
  <c r="A404" i="20"/>
  <c r="B404" i="20" s="1"/>
  <c r="A405" i="20"/>
  <c r="B405" i="20" s="1"/>
  <c r="A406" i="20"/>
  <c r="B406" i="20" s="1"/>
  <c r="A407" i="20"/>
  <c r="B407" i="20" s="1"/>
  <c r="A408" i="20"/>
  <c r="B408" i="20" s="1"/>
  <c r="A409" i="20"/>
  <c r="A410" i="20"/>
  <c r="A411" i="20"/>
  <c r="A412" i="20"/>
  <c r="B412" i="20" s="1"/>
  <c r="A413" i="20"/>
  <c r="B413" i="20" s="1"/>
  <c r="A414" i="20"/>
  <c r="B414" i="20" s="1"/>
  <c r="A415" i="20"/>
  <c r="B415" i="20" s="1"/>
  <c r="A416" i="20"/>
  <c r="B416" i="20" s="1"/>
  <c r="A417" i="20"/>
  <c r="A418" i="20"/>
  <c r="A419" i="20"/>
  <c r="A420" i="20"/>
  <c r="B420" i="20" s="1"/>
  <c r="A421" i="20"/>
  <c r="B421" i="20" s="1"/>
  <c r="A422" i="20"/>
  <c r="B422" i="20" s="1"/>
  <c r="A423" i="20"/>
  <c r="B423" i="20" s="1"/>
  <c r="A424" i="20"/>
  <c r="B424" i="20" s="1"/>
  <c r="A425" i="20"/>
  <c r="A426" i="20"/>
  <c r="A427" i="20"/>
  <c r="A428" i="20"/>
  <c r="B428" i="20" s="1"/>
  <c r="A429" i="20"/>
  <c r="B429" i="20" s="1"/>
  <c r="A430" i="20"/>
  <c r="B430" i="20" s="1"/>
  <c r="A431" i="20"/>
  <c r="B431" i="20" s="1"/>
  <c r="A432" i="20"/>
  <c r="B432" i="20" s="1"/>
  <c r="A433" i="20"/>
  <c r="A434" i="20"/>
  <c r="A435" i="20"/>
  <c r="A436" i="20"/>
  <c r="B436" i="20" s="1"/>
  <c r="A437" i="20"/>
  <c r="B437" i="20" s="1"/>
  <c r="A438" i="20"/>
  <c r="B438" i="20" s="1"/>
  <c r="A439" i="20"/>
  <c r="B439" i="20" s="1"/>
  <c r="A440" i="20"/>
  <c r="B440" i="20" s="1"/>
  <c r="A441" i="20"/>
  <c r="A442" i="20"/>
  <c r="A443" i="20"/>
  <c r="A444" i="20"/>
  <c r="B444" i="20" s="1"/>
  <c r="A445" i="20"/>
  <c r="B445" i="20" s="1"/>
  <c r="A446" i="20"/>
  <c r="B446" i="20" s="1"/>
  <c r="A447" i="20"/>
  <c r="B447" i="20" s="1"/>
  <c r="A448" i="20"/>
  <c r="B448" i="20" s="1"/>
  <c r="A449" i="20"/>
  <c r="A450" i="20"/>
  <c r="A451" i="20"/>
  <c r="A452" i="20"/>
  <c r="B452" i="20" s="1"/>
  <c r="A453" i="20"/>
  <c r="B453" i="20" s="1"/>
  <c r="A454" i="20"/>
  <c r="B454" i="20" s="1"/>
  <c r="A455" i="20"/>
  <c r="B455" i="20" s="1"/>
  <c r="A456" i="20"/>
  <c r="B456" i="20" s="1"/>
  <c r="A457" i="20"/>
  <c r="A458" i="20"/>
  <c r="A459" i="20"/>
  <c r="A460" i="20"/>
  <c r="B460" i="20" s="1"/>
  <c r="A461" i="20"/>
  <c r="B461" i="20" s="1"/>
  <c r="A462" i="20"/>
  <c r="B462" i="20" s="1"/>
  <c r="A463" i="20"/>
  <c r="B463" i="20" s="1"/>
  <c r="A464" i="20"/>
  <c r="B464" i="20" s="1"/>
  <c r="A465" i="20"/>
  <c r="A466" i="20"/>
  <c r="A467" i="20"/>
  <c r="A468" i="20"/>
  <c r="B468" i="20" s="1"/>
  <c r="A469" i="20"/>
  <c r="B469" i="20" s="1"/>
  <c r="A470" i="20"/>
  <c r="B470" i="20" s="1"/>
  <c r="A471" i="20"/>
  <c r="B471" i="20" s="1"/>
  <c r="A472" i="20"/>
  <c r="B472" i="20" s="1"/>
  <c r="A473" i="20"/>
  <c r="A474" i="20"/>
  <c r="A475" i="20"/>
  <c r="A476" i="20"/>
  <c r="B476" i="20" s="1"/>
  <c r="A477" i="20"/>
  <c r="B477" i="20" s="1"/>
  <c r="A478" i="20"/>
  <c r="B478" i="20" s="1"/>
  <c r="A479" i="20"/>
  <c r="B479" i="20" s="1"/>
  <c r="A480" i="20"/>
  <c r="B480" i="20" s="1"/>
  <c r="A481" i="20"/>
  <c r="A482" i="20"/>
  <c r="A483" i="20"/>
  <c r="A484" i="20"/>
  <c r="B484" i="20" s="1"/>
  <c r="A485" i="20"/>
  <c r="B485" i="20" s="1"/>
  <c r="A486" i="20"/>
  <c r="B486" i="20" s="1"/>
  <c r="A487" i="20"/>
  <c r="B487" i="20" s="1"/>
  <c r="A488" i="20"/>
  <c r="B488" i="20" s="1"/>
  <c r="A489" i="20"/>
  <c r="A490" i="20"/>
  <c r="A491" i="20"/>
  <c r="A492" i="20"/>
  <c r="B492" i="20" s="1"/>
  <c r="A493" i="20"/>
  <c r="B493" i="20" s="1"/>
  <c r="A494" i="20"/>
  <c r="B494" i="20" s="1"/>
  <c r="A495" i="20"/>
  <c r="B495" i="20" s="1"/>
  <c r="A496" i="20"/>
  <c r="B496" i="20" s="1"/>
  <c r="A497" i="20"/>
  <c r="A498" i="20"/>
  <c r="A499" i="20"/>
  <c r="A500" i="20"/>
  <c r="B500" i="20" s="1"/>
  <c r="A501" i="20"/>
  <c r="B501" i="20" s="1"/>
  <c r="A502" i="20"/>
  <c r="B502" i="20" s="1"/>
  <c r="A503" i="20"/>
  <c r="B503" i="20" s="1"/>
  <c r="A504" i="20"/>
  <c r="B504" i="20" s="1"/>
  <c r="A505" i="20"/>
  <c r="A506" i="20"/>
  <c r="A507" i="20"/>
  <c r="A508" i="20"/>
  <c r="B508" i="20" s="1"/>
  <c r="A509" i="20"/>
  <c r="B509" i="20" s="1"/>
  <c r="A510" i="20"/>
  <c r="B510" i="20" s="1"/>
  <c r="A511" i="20"/>
  <c r="B511" i="20" s="1"/>
  <c r="A512" i="20"/>
  <c r="B512" i="20" s="1"/>
  <c r="A513" i="20"/>
  <c r="A514" i="20"/>
  <c r="A515" i="20"/>
  <c r="A516" i="20"/>
  <c r="B516" i="20" s="1"/>
  <c r="A517" i="20"/>
  <c r="B517" i="20" s="1"/>
  <c r="A518" i="20"/>
  <c r="B518" i="20" s="1"/>
  <c r="A519" i="20"/>
  <c r="B519" i="20" s="1"/>
  <c r="A520" i="20"/>
  <c r="B520" i="20" s="1"/>
  <c r="A521" i="20"/>
  <c r="A522" i="20"/>
  <c r="A523" i="20"/>
  <c r="A524" i="20"/>
  <c r="B524" i="20" s="1"/>
  <c r="A525" i="20"/>
  <c r="B525" i="20" s="1"/>
  <c r="A526" i="20"/>
  <c r="B526" i="20" s="1"/>
  <c r="A527" i="20"/>
  <c r="B527" i="20" s="1"/>
  <c r="A528" i="20"/>
  <c r="B528" i="20" s="1"/>
  <c r="A529" i="20"/>
  <c r="A530" i="20"/>
  <c r="A531" i="20"/>
  <c r="A532" i="20"/>
  <c r="B532" i="20" s="1"/>
  <c r="A533" i="20"/>
  <c r="B533" i="20" s="1"/>
  <c r="A534" i="20"/>
  <c r="B534" i="20" s="1"/>
  <c r="A535" i="20"/>
  <c r="B535" i="20" s="1"/>
  <c r="A536" i="20"/>
  <c r="B536" i="20" s="1"/>
  <c r="A537" i="20"/>
  <c r="A538" i="20"/>
  <c r="A539" i="20"/>
  <c r="A540" i="20"/>
  <c r="B540" i="20" s="1"/>
  <c r="A541" i="20"/>
  <c r="B541" i="20" s="1"/>
  <c r="A542" i="20"/>
  <c r="B542" i="20" s="1"/>
  <c r="A543" i="20"/>
  <c r="B543" i="20" s="1"/>
  <c r="A544" i="20"/>
  <c r="B544" i="20" s="1"/>
  <c r="A545" i="20"/>
  <c r="A546" i="20"/>
  <c r="A547" i="20"/>
  <c r="A548" i="20"/>
  <c r="B548" i="20" s="1"/>
  <c r="A549" i="20"/>
  <c r="B549" i="20" s="1"/>
  <c r="A550" i="20"/>
  <c r="B550" i="20" s="1"/>
  <c r="A551" i="20"/>
  <c r="B551" i="20" s="1"/>
  <c r="A552" i="20"/>
  <c r="B552" i="20" s="1"/>
  <c r="A553" i="20"/>
  <c r="A554" i="20"/>
  <c r="A555" i="20"/>
  <c r="A556" i="20"/>
  <c r="B556" i="20" s="1"/>
  <c r="A557" i="20"/>
  <c r="B557" i="20" s="1"/>
  <c r="A558" i="20"/>
  <c r="B558" i="20" s="1"/>
  <c r="A559" i="20"/>
  <c r="B559" i="20" s="1"/>
  <c r="A560" i="20"/>
  <c r="B560" i="20" s="1"/>
  <c r="A561" i="20"/>
  <c r="A562" i="20"/>
  <c r="A563" i="20"/>
  <c r="A564" i="20"/>
  <c r="B564" i="20" s="1"/>
  <c r="A565" i="20"/>
  <c r="B565" i="20" s="1"/>
  <c r="A566" i="20"/>
  <c r="B566" i="20" s="1"/>
  <c r="A567" i="20"/>
  <c r="B567" i="20" s="1"/>
  <c r="A568" i="20"/>
  <c r="B568" i="20" s="1"/>
  <c r="A569" i="20"/>
  <c r="A570" i="20"/>
  <c r="A571" i="20"/>
  <c r="A572" i="20"/>
  <c r="B572" i="20" s="1"/>
  <c r="A573" i="20"/>
  <c r="B573" i="20" s="1"/>
  <c r="A574" i="20"/>
  <c r="B574" i="20" s="1"/>
  <c r="A575" i="20"/>
  <c r="B575" i="20" s="1"/>
  <c r="A576" i="20"/>
  <c r="B576" i="20" s="1"/>
  <c r="A577" i="20"/>
  <c r="A578" i="20"/>
  <c r="A579" i="20"/>
  <c r="A580" i="20"/>
  <c r="B580" i="20" s="1"/>
  <c r="A581" i="20"/>
  <c r="B581" i="20" s="1"/>
  <c r="A582" i="20"/>
  <c r="B582" i="20" s="1"/>
  <c r="A583" i="20"/>
  <c r="B583" i="20" s="1"/>
  <c r="A584" i="20"/>
  <c r="B584" i="20" s="1"/>
  <c r="A585" i="20"/>
  <c r="A586" i="20"/>
  <c r="A587" i="20"/>
  <c r="A588" i="20"/>
  <c r="B588" i="20" s="1"/>
  <c r="A589" i="20"/>
  <c r="B589" i="20" s="1"/>
  <c r="A590" i="20"/>
  <c r="B590" i="20" s="1"/>
  <c r="A591" i="20"/>
  <c r="B591" i="20" s="1"/>
  <c r="A592" i="20"/>
  <c r="B592" i="20" s="1"/>
  <c r="A593" i="20"/>
  <c r="A594" i="20"/>
  <c r="A595" i="20"/>
  <c r="A596" i="20"/>
  <c r="B596" i="20" s="1"/>
  <c r="A597" i="20"/>
  <c r="B597" i="20" s="1"/>
  <c r="A598" i="20"/>
  <c r="B598" i="20" s="1"/>
  <c r="A599" i="20"/>
  <c r="B599" i="20" s="1"/>
  <c r="A600" i="20"/>
  <c r="B600" i="20" s="1"/>
  <c r="A601" i="20"/>
  <c r="A602" i="20"/>
  <c r="A603" i="20"/>
  <c r="A604" i="20"/>
  <c r="B604" i="20" s="1"/>
  <c r="A605" i="20"/>
  <c r="A606" i="20"/>
  <c r="B606" i="20" s="1"/>
  <c r="A607" i="20"/>
  <c r="B607" i="20" s="1"/>
  <c r="A608" i="20"/>
  <c r="B608" i="20" s="1"/>
  <c r="A609" i="20"/>
  <c r="A610" i="20"/>
  <c r="A611" i="20"/>
  <c r="A612" i="20"/>
  <c r="B612" i="20" s="1"/>
  <c r="A613" i="20"/>
  <c r="A614" i="20"/>
  <c r="B614" i="20" s="1"/>
  <c r="A615" i="20"/>
  <c r="B615" i="20" s="1"/>
  <c r="A616" i="20"/>
  <c r="B616" i="20" s="1"/>
  <c r="A617" i="20"/>
  <c r="A618" i="20"/>
  <c r="A619" i="20"/>
  <c r="A620" i="20"/>
  <c r="B620" i="20" s="1"/>
  <c r="A621" i="20"/>
  <c r="A622" i="20"/>
  <c r="B622" i="20" s="1"/>
  <c r="A623" i="20"/>
  <c r="B623" i="20" s="1"/>
  <c r="A624" i="20"/>
  <c r="B624" i="20" s="1"/>
  <c r="A625" i="20"/>
  <c r="A626" i="20"/>
  <c r="A627" i="20"/>
  <c r="A628" i="20"/>
  <c r="B628" i="20" s="1"/>
  <c r="A629" i="20"/>
  <c r="A630" i="20"/>
  <c r="B630" i="20" s="1"/>
  <c r="A631" i="20"/>
  <c r="B631" i="20" s="1"/>
  <c r="A632" i="20"/>
  <c r="B632" i="20" s="1"/>
  <c r="A633" i="20"/>
  <c r="A634" i="20"/>
  <c r="A635" i="20"/>
  <c r="A636" i="20"/>
  <c r="B636" i="20" s="1"/>
  <c r="A637" i="20"/>
  <c r="A638" i="20"/>
  <c r="B638" i="20" s="1"/>
  <c r="A639" i="20"/>
  <c r="B639" i="20" s="1"/>
  <c r="A640" i="20"/>
  <c r="B640" i="20" s="1"/>
  <c r="A641" i="20"/>
  <c r="A642" i="20"/>
  <c r="A643" i="20"/>
  <c r="A644" i="20"/>
  <c r="B644" i="20" s="1"/>
  <c r="A645" i="20"/>
  <c r="A646" i="20"/>
  <c r="B646" i="20" s="1"/>
  <c r="A647" i="20"/>
  <c r="B647" i="20" s="1"/>
  <c r="A648" i="20"/>
  <c r="B648" i="20" s="1"/>
  <c r="A649" i="20"/>
  <c r="A650" i="20"/>
  <c r="A651" i="20"/>
  <c r="A652" i="20"/>
  <c r="B652" i="20" s="1"/>
  <c r="A653" i="20"/>
  <c r="B653" i="20" s="1"/>
  <c r="A654" i="20"/>
  <c r="B654" i="20" s="1"/>
  <c r="A655" i="20"/>
  <c r="B655" i="20" s="1"/>
  <c r="A656" i="20"/>
  <c r="B656" i="20" s="1"/>
  <c r="A657" i="20"/>
  <c r="A658" i="20"/>
  <c r="A659" i="20"/>
  <c r="A660" i="20"/>
  <c r="B660" i="20" s="1"/>
  <c r="A661" i="20"/>
  <c r="B661" i="20" s="1"/>
  <c r="A662" i="20"/>
  <c r="B662" i="20" s="1"/>
  <c r="A663" i="20"/>
  <c r="B663" i="20" s="1"/>
  <c r="A664" i="20"/>
  <c r="B664" i="20" s="1"/>
  <c r="A665" i="20"/>
  <c r="A666" i="20"/>
  <c r="A667" i="20"/>
  <c r="A668" i="20"/>
  <c r="B668" i="20" s="1"/>
  <c r="A669" i="20"/>
  <c r="B669" i="20" s="1"/>
  <c r="A670" i="20"/>
  <c r="B670" i="20" s="1"/>
  <c r="A671" i="20"/>
  <c r="B671" i="20" s="1"/>
  <c r="A672" i="20"/>
  <c r="B672" i="20" s="1"/>
  <c r="A673" i="20"/>
  <c r="A674" i="20"/>
  <c r="A675" i="20"/>
  <c r="A676" i="20"/>
  <c r="B676" i="20" s="1"/>
  <c r="A677" i="20"/>
  <c r="B677" i="20" s="1"/>
  <c r="A678" i="20"/>
  <c r="B678" i="20" s="1"/>
  <c r="A679" i="20"/>
  <c r="B679" i="20" s="1"/>
  <c r="A680" i="20"/>
  <c r="B680" i="20" s="1"/>
  <c r="A681" i="20"/>
  <c r="A682" i="20"/>
  <c r="A683" i="20"/>
  <c r="A684" i="20"/>
  <c r="B684" i="20" s="1"/>
  <c r="A685" i="20"/>
  <c r="B685" i="20" s="1"/>
  <c r="A686" i="20"/>
  <c r="B686" i="20" s="1"/>
  <c r="A687" i="20"/>
  <c r="B687" i="20" s="1"/>
  <c r="A688" i="20"/>
  <c r="B688" i="20" s="1"/>
  <c r="A689" i="20"/>
  <c r="A690" i="20"/>
  <c r="A691" i="20"/>
  <c r="A692" i="20"/>
  <c r="B692" i="20" s="1"/>
  <c r="A693" i="20"/>
  <c r="B693" i="20" s="1"/>
  <c r="A694" i="20"/>
  <c r="B694" i="20" s="1"/>
  <c r="A695" i="20"/>
  <c r="B695" i="20" s="1"/>
  <c r="A696" i="20"/>
  <c r="B696" i="20" s="1"/>
  <c r="A697" i="20"/>
  <c r="A698" i="20"/>
  <c r="A699" i="20"/>
  <c r="A700" i="20"/>
  <c r="B700" i="20" s="1"/>
  <c r="A701" i="20"/>
  <c r="B701" i="20" s="1"/>
  <c r="A702" i="20"/>
  <c r="B702" i="20" s="1"/>
  <c r="A703" i="20"/>
  <c r="B703" i="20" s="1"/>
  <c r="A704" i="20"/>
  <c r="B704" i="20" s="1"/>
  <c r="A705" i="20"/>
  <c r="A706" i="20"/>
  <c r="A707" i="20"/>
  <c r="A708" i="20"/>
  <c r="B708" i="20" s="1"/>
  <c r="A709" i="20"/>
  <c r="B709" i="20" s="1"/>
  <c r="A710" i="20"/>
  <c r="B710" i="20" s="1"/>
  <c r="A711" i="20"/>
  <c r="B711" i="20" s="1"/>
  <c r="A712" i="20"/>
  <c r="B712" i="20" s="1"/>
  <c r="A713" i="20"/>
  <c r="A714" i="20"/>
  <c r="A715" i="20"/>
  <c r="A716" i="20"/>
  <c r="B716" i="20" s="1"/>
  <c r="A717" i="20"/>
  <c r="B717" i="20" s="1"/>
  <c r="A718" i="20"/>
  <c r="B718" i="20" s="1"/>
  <c r="A719" i="20"/>
  <c r="B719" i="20" s="1"/>
  <c r="A720" i="20"/>
  <c r="B720" i="20" s="1"/>
  <c r="A721" i="20"/>
  <c r="A722" i="20"/>
  <c r="A723" i="20"/>
  <c r="A724" i="20"/>
  <c r="B724" i="20" s="1"/>
  <c r="A725" i="20"/>
  <c r="B725" i="20" s="1"/>
  <c r="A726" i="20"/>
  <c r="B726" i="20" s="1"/>
  <c r="A727" i="20"/>
  <c r="B727" i="20" s="1"/>
  <c r="A728" i="20"/>
  <c r="B728" i="20" s="1"/>
  <c r="A729" i="20"/>
  <c r="A730" i="20"/>
  <c r="A731" i="20"/>
  <c r="A732" i="20"/>
  <c r="B732" i="20" s="1"/>
  <c r="A733" i="20"/>
  <c r="B733" i="20" s="1"/>
  <c r="A734" i="20"/>
  <c r="B734" i="20" s="1"/>
  <c r="A735" i="20"/>
  <c r="B735" i="20" s="1"/>
  <c r="A736" i="20"/>
  <c r="B736" i="20" s="1"/>
  <c r="A737" i="20"/>
  <c r="A738" i="20"/>
  <c r="A739" i="20"/>
  <c r="A740" i="20"/>
  <c r="B740" i="20" s="1"/>
  <c r="A741" i="20"/>
  <c r="B741" i="20" s="1"/>
  <c r="A742" i="20"/>
  <c r="B742" i="20" s="1"/>
  <c r="A743" i="20"/>
  <c r="B743" i="20" s="1"/>
  <c r="A744" i="20"/>
  <c r="B744" i="20" s="1"/>
  <c r="A745" i="20"/>
  <c r="A746" i="20"/>
  <c r="A747" i="20"/>
  <c r="A748" i="20"/>
  <c r="B748" i="20" s="1"/>
  <c r="A749" i="20"/>
  <c r="B749" i="20" s="1"/>
  <c r="A750" i="20"/>
  <c r="B750" i="20" s="1"/>
  <c r="A751" i="20"/>
  <c r="B751" i="20" s="1"/>
  <c r="A752" i="20"/>
  <c r="B752" i="20" s="1"/>
  <c r="A753" i="20"/>
  <c r="A754" i="20"/>
  <c r="A755" i="20"/>
  <c r="A756" i="20"/>
  <c r="B756" i="20" s="1"/>
  <c r="A757" i="20"/>
  <c r="B757" i="20" s="1"/>
  <c r="A758" i="20"/>
  <c r="B758" i="20" s="1"/>
  <c r="A759" i="20"/>
  <c r="B759" i="20" s="1"/>
  <c r="A760" i="20"/>
  <c r="B760" i="20" s="1"/>
  <c r="A761" i="20"/>
  <c r="A762" i="20"/>
  <c r="A763" i="20"/>
  <c r="A764" i="20"/>
  <c r="B764" i="20" s="1"/>
  <c r="A765" i="20"/>
  <c r="B765" i="20" s="1"/>
  <c r="A766" i="20"/>
  <c r="B766" i="20" s="1"/>
  <c r="A767" i="20"/>
  <c r="B767" i="20" s="1"/>
  <c r="A768" i="20"/>
  <c r="B768" i="20" s="1"/>
  <c r="A769" i="20"/>
  <c r="A770" i="20"/>
  <c r="A771" i="20"/>
  <c r="A772" i="20"/>
  <c r="B772" i="20" s="1"/>
  <c r="A773" i="20"/>
  <c r="B773" i="20" s="1"/>
  <c r="A774" i="20"/>
  <c r="B774" i="20" s="1"/>
  <c r="A775" i="20"/>
  <c r="B775" i="20" s="1"/>
  <c r="A776" i="20"/>
  <c r="B776" i="20" s="1"/>
  <c r="A777" i="20"/>
  <c r="A778" i="20"/>
  <c r="A779" i="20"/>
  <c r="A780" i="20"/>
  <c r="B780" i="20" s="1"/>
  <c r="A781" i="20"/>
  <c r="B781" i="20" s="1"/>
  <c r="A782" i="20"/>
  <c r="B782" i="20" s="1"/>
  <c r="A783" i="20"/>
  <c r="B783" i="20" s="1"/>
  <c r="A784" i="20"/>
  <c r="B784" i="20" s="1"/>
  <c r="A785" i="20"/>
  <c r="A786" i="20"/>
  <c r="A787" i="20"/>
  <c r="A788" i="20"/>
  <c r="B788" i="20" s="1"/>
  <c r="A789" i="20"/>
  <c r="B789" i="20" s="1"/>
  <c r="A790" i="20"/>
  <c r="B790" i="20" s="1"/>
  <c r="A791" i="20"/>
  <c r="B791" i="20" s="1"/>
  <c r="A792" i="20"/>
  <c r="B792" i="20" s="1"/>
  <c r="A793" i="20"/>
  <c r="A794" i="20"/>
  <c r="A795" i="20"/>
  <c r="A796" i="20"/>
  <c r="B796" i="20" s="1"/>
  <c r="A797" i="20"/>
  <c r="B797" i="20" s="1"/>
  <c r="A798" i="20"/>
  <c r="B798" i="20" s="1"/>
  <c r="A799" i="20"/>
  <c r="B799" i="20" s="1"/>
  <c r="A800" i="20"/>
  <c r="B800" i="20" s="1"/>
  <c r="A801" i="20"/>
  <c r="A802" i="20"/>
  <c r="A803" i="20"/>
  <c r="A804" i="20"/>
  <c r="B804" i="20" s="1"/>
  <c r="A805" i="20"/>
  <c r="B805" i="20" s="1"/>
  <c r="A806" i="20"/>
  <c r="B806" i="20" s="1"/>
  <c r="A807" i="20"/>
  <c r="B807" i="20" s="1"/>
  <c r="A808" i="20"/>
  <c r="B808" i="20" s="1"/>
  <c r="A809" i="20"/>
  <c r="A810" i="20"/>
  <c r="A811" i="20"/>
  <c r="A812" i="20"/>
  <c r="B812" i="20" s="1"/>
  <c r="A813" i="20"/>
  <c r="B813" i="20" s="1"/>
  <c r="A814" i="20"/>
  <c r="B814" i="20" s="1"/>
  <c r="A815" i="20"/>
  <c r="B815" i="20" s="1"/>
  <c r="A816" i="20"/>
  <c r="B816" i="20" s="1"/>
  <c r="A817" i="20"/>
  <c r="A818" i="20"/>
  <c r="A819" i="20"/>
  <c r="A820" i="20"/>
  <c r="B820" i="20" s="1"/>
  <c r="A821" i="20"/>
  <c r="B821" i="20" s="1"/>
  <c r="A822" i="20"/>
  <c r="B822" i="20" s="1"/>
  <c r="A823" i="20"/>
  <c r="B823" i="20" s="1"/>
  <c r="A824" i="20"/>
  <c r="B824" i="20" s="1"/>
  <c r="A825" i="20"/>
  <c r="A826" i="20"/>
  <c r="A827" i="20"/>
  <c r="A828" i="20"/>
  <c r="B828" i="20" s="1"/>
  <c r="A829" i="20"/>
  <c r="B829" i="20" s="1"/>
  <c r="A830" i="20"/>
  <c r="B830" i="20" s="1"/>
  <c r="A831" i="20"/>
  <c r="B831" i="20" s="1"/>
  <c r="A832" i="20"/>
  <c r="B832" i="20" s="1"/>
  <c r="A833" i="20"/>
  <c r="A834" i="20"/>
  <c r="A835" i="20"/>
  <c r="A836" i="20"/>
  <c r="B836" i="20" s="1"/>
  <c r="A837" i="20"/>
  <c r="B837" i="20" s="1"/>
  <c r="A838" i="20"/>
  <c r="B838" i="20" s="1"/>
  <c r="A839" i="20"/>
  <c r="B839" i="20" s="1"/>
  <c r="A840" i="20"/>
  <c r="B840" i="20" s="1"/>
  <c r="A841" i="20"/>
  <c r="A842" i="20"/>
  <c r="A843" i="20"/>
  <c r="A844" i="20"/>
  <c r="B844" i="20" s="1"/>
  <c r="A845" i="20"/>
  <c r="B845" i="20" s="1"/>
  <c r="A846" i="20"/>
  <c r="B846" i="20" s="1"/>
  <c r="A847" i="20"/>
  <c r="B847" i="20" s="1"/>
  <c r="A848" i="20"/>
  <c r="B848" i="20" s="1"/>
  <c r="A849" i="20"/>
  <c r="A850" i="20"/>
  <c r="A851" i="20"/>
  <c r="A852" i="20"/>
  <c r="B852" i="20" s="1"/>
  <c r="A853" i="20"/>
  <c r="B853" i="20" s="1"/>
  <c r="A854" i="20"/>
  <c r="B854" i="20" s="1"/>
  <c r="A855" i="20"/>
  <c r="B855" i="20" s="1"/>
  <c r="A856" i="20"/>
  <c r="B856" i="20" s="1"/>
  <c r="A857" i="20"/>
  <c r="A858" i="20"/>
  <c r="A859" i="20"/>
  <c r="A860" i="20"/>
  <c r="B860" i="20" s="1"/>
  <c r="A861" i="20"/>
  <c r="B861" i="20" s="1"/>
  <c r="A862" i="20"/>
  <c r="B862" i="20" s="1"/>
  <c r="A863" i="20"/>
  <c r="B863" i="20" s="1"/>
  <c r="A864" i="20"/>
  <c r="B864" i="20" s="1"/>
  <c r="A865" i="20"/>
  <c r="A866" i="20"/>
  <c r="A867" i="20"/>
  <c r="A868" i="20"/>
  <c r="B868" i="20" s="1"/>
  <c r="A869" i="20"/>
  <c r="B869" i="20" s="1"/>
  <c r="A870" i="20"/>
  <c r="B870" i="20" s="1"/>
  <c r="A871" i="20"/>
  <c r="B871" i="20" s="1"/>
  <c r="A872" i="20"/>
  <c r="B872" i="20" s="1"/>
  <c r="A873" i="20"/>
  <c r="A874" i="20"/>
  <c r="A875" i="20"/>
  <c r="A876" i="20"/>
  <c r="B876" i="20" s="1"/>
  <c r="A877" i="20"/>
  <c r="B877" i="20" s="1"/>
  <c r="A878" i="20"/>
  <c r="B878" i="20" s="1"/>
  <c r="A879" i="20"/>
  <c r="B879" i="20" s="1"/>
  <c r="A880" i="20"/>
  <c r="B880" i="20" s="1"/>
  <c r="A881" i="20"/>
  <c r="A882" i="20"/>
  <c r="A883" i="20"/>
  <c r="A884" i="20"/>
  <c r="B884" i="20" s="1"/>
  <c r="A885" i="20"/>
  <c r="B885" i="20" s="1"/>
  <c r="A886" i="20"/>
  <c r="B886" i="20" s="1"/>
  <c r="A887" i="20"/>
  <c r="B887" i="20" s="1"/>
  <c r="A888" i="20"/>
  <c r="B888" i="20" s="1"/>
  <c r="A889" i="20"/>
  <c r="A890" i="20"/>
  <c r="A891" i="20"/>
  <c r="A892" i="20"/>
  <c r="B892" i="20" s="1"/>
  <c r="A893" i="20"/>
  <c r="B893" i="20" s="1"/>
  <c r="A894" i="20"/>
  <c r="B894" i="20" s="1"/>
  <c r="A895" i="20"/>
  <c r="B895" i="20" s="1"/>
  <c r="A896" i="20"/>
  <c r="B896" i="20" s="1"/>
  <c r="A897" i="20"/>
  <c r="A898" i="20"/>
  <c r="A899" i="20"/>
  <c r="A900" i="20"/>
  <c r="B900" i="20" s="1"/>
  <c r="A901" i="20"/>
  <c r="B901" i="20" s="1"/>
  <c r="A902" i="20"/>
  <c r="B902" i="20" s="1"/>
  <c r="A903" i="20"/>
  <c r="B903" i="20" s="1"/>
  <c r="A904" i="20"/>
  <c r="B904" i="20" s="1"/>
  <c r="A905" i="20"/>
  <c r="A906" i="20"/>
  <c r="A907" i="20"/>
  <c r="A908" i="20"/>
  <c r="B908" i="20" s="1"/>
  <c r="A909" i="20"/>
  <c r="B909" i="20" s="1"/>
  <c r="A910" i="20"/>
  <c r="B910" i="20" s="1"/>
  <c r="A911" i="20"/>
  <c r="B911" i="20" s="1"/>
  <c r="A912" i="20"/>
  <c r="B912" i="20" s="1"/>
  <c r="A913" i="20"/>
  <c r="A914" i="20"/>
  <c r="A915" i="20"/>
  <c r="A916" i="20"/>
  <c r="B916" i="20" s="1"/>
  <c r="A917" i="20"/>
  <c r="B917" i="20" s="1"/>
  <c r="A918" i="20"/>
  <c r="B918" i="20" s="1"/>
  <c r="A919" i="20"/>
  <c r="B919" i="20" s="1"/>
  <c r="A920" i="20"/>
  <c r="B920" i="20" s="1"/>
  <c r="A921" i="20"/>
  <c r="A922" i="20"/>
  <c r="A923" i="20"/>
  <c r="A924" i="20"/>
  <c r="B924" i="20" s="1"/>
  <c r="A925" i="20"/>
  <c r="B925" i="20" s="1"/>
  <c r="A926" i="20"/>
  <c r="B926" i="20" s="1"/>
  <c r="A927" i="20"/>
  <c r="B927" i="20" s="1"/>
  <c r="A928" i="20"/>
  <c r="B928" i="20" s="1"/>
  <c r="A929" i="20"/>
  <c r="A930" i="20"/>
  <c r="A931" i="20"/>
  <c r="A932" i="20"/>
  <c r="B932" i="20" s="1"/>
  <c r="A933" i="20"/>
  <c r="B933" i="20" s="1"/>
  <c r="A934" i="20"/>
  <c r="B934" i="20" s="1"/>
  <c r="A935" i="20"/>
  <c r="B935" i="20" s="1"/>
  <c r="A936" i="20"/>
  <c r="B936" i="20" s="1"/>
  <c r="A937" i="20"/>
  <c r="A938" i="20"/>
  <c r="A939" i="20"/>
  <c r="B939" i="20" s="1"/>
  <c r="A940" i="20"/>
  <c r="B940" i="20" s="1"/>
  <c r="A941" i="20"/>
  <c r="B941" i="20" s="1"/>
  <c r="A942" i="20"/>
  <c r="B942" i="20" s="1"/>
  <c r="A943" i="20"/>
  <c r="B943" i="20" s="1"/>
  <c r="A944" i="20"/>
  <c r="B944" i="20" s="1"/>
  <c r="A945" i="20"/>
  <c r="A946" i="20"/>
  <c r="A947" i="20"/>
  <c r="A948" i="20"/>
  <c r="B948" i="20" s="1"/>
  <c r="A949" i="20"/>
  <c r="B949" i="20" s="1"/>
  <c r="A950" i="20"/>
  <c r="B950" i="20" s="1"/>
  <c r="A951" i="20"/>
  <c r="B951" i="20" s="1"/>
  <c r="A952" i="20"/>
  <c r="B952" i="20" s="1"/>
  <c r="A953" i="20"/>
  <c r="A954" i="20"/>
  <c r="A955" i="20"/>
  <c r="A956" i="20"/>
  <c r="B956" i="20" s="1"/>
  <c r="A957" i="20"/>
  <c r="B957" i="20" s="1"/>
  <c r="A958" i="20"/>
  <c r="B958" i="20" s="1"/>
  <c r="A959" i="20"/>
  <c r="B959" i="20" s="1"/>
  <c r="A960" i="20"/>
  <c r="B960" i="20" s="1"/>
  <c r="A961" i="20"/>
  <c r="A962" i="20"/>
  <c r="A963" i="20"/>
  <c r="A964" i="20"/>
  <c r="B964" i="20" s="1"/>
  <c r="A965" i="20"/>
  <c r="B965" i="20" s="1"/>
  <c r="A966" i="20"/>
  <c r="B966" i="20" s="1"/>
  <c r="A967" i="20"/>
  <c r="B967" i="20" s="1"/>
  <c r="A968" i="20"/>
  <c r="B968" i="20" s="1"/>
  <c r="A969" i="20"/>
  <c r="A970" i="20"/>
  <c r="A971" i="20"/>
  <c r="A972" i="20"/>
  <c r="B972" i="20" s="1"/>
  <c r="A973" i="20"/>
  <c r="B973" i="20" s="1"/>
  <c r="A974" i="20"/>
  <c r="B974" i="20" s="1"/>
  <c r="A975" i="20"/>
  <c r="B975" i="20" s="1"/>
  <c r="A976" i="20"/>
  <c r="B976" i="20" s="1"/>
  <c r="A977" i="20"/>
  <c r="A978" i="20"/>
  <c r="A979" i="20"/>
  <c r="A980" i="20"/>
  <c r="B980" i="20" s="1"/>
  <c r="A981" i="20"/>
  <c r="B981" i="20" s="1"/>
  <c r="A982" i="20"/>
  <c r="B982" i="20" s="1"/>
  <c r="A983" i="20"/>
  <c r="B983" i="20" s="1"/>
  <c r="A984" i="20"/>
  <c r="B984" i="20" s="1"/>
  <c r="A985" i="20"/>
  <c r="A986" i="20"/>
  <c r="A987" i="20"/>
  <c r="A988" i="20"/>
  <c r="B988" i="20" s="1"/>
  <c r="A989" i="20"/>
  <c r="B989" i="20" s="1"/>
  <c r="A990" i="20"/>
  <c r="B990" i="20" s="1"/>
  <c r="A991" i="20"/>
  <c r="B991" i="20" s="1"/>
  <c r="A992" i="20"/>
  <c r="B992" i="20" s="1"/>
  <c r="A993" i="20"/>
  <c r="A994" i="20"/>
  <c r="A995" i="20"/>
  <c r="A996" i="20"/>
  <c r="B996" i="20" s="1"/>
  <c r="A997" i="20"/>
  <c r="B997" i="20" s="1"/>
  <c r="A998" i="20"/>
  <c r="B998" i="20" s="1"/>
  <c r="A999" i="20"/>
  <c r="B999" i="20" s="1"/>
  <c r="A1000" i="20"/>
  <c r="B1000" i="20" s="1"/>
  <c r="A1001" i="20"/>
  <c r="A1002" i="20"/>
  <c r="A1003" i="20"/>
  <c r="B1003" i="20" s="1"/>
  <c r="A1004" i="20"/>
  <c r="B1004" i="20" s="1"/>
  <c r="A1005" i="20"/>
  <c r="B1005" i="20" s="1"/>
  <c r="A1006" i="20"/>
  <c r="B1006" i="20" s="1"/>
  <c r="A1007" i="20"/>
  <c r="B1007" i="20" s="1"/>
  <c r="A1008" i="20"/>
  <c r="B1008" i="20" s="1"/>
  <c r="A1009" i="20"/>
  <c r="A1010" i="20"/>
  <c r="A1011" i="20"/>
  <c r="B1011" i="20" s="1"/>
  <c r="A1012" i="20"/>
  <c r="B1012" i="20" s="1"/>
  <c r="A1013" i="20"/>
  <c r="B1013" i="20" s="1"/>
  <c r="A1014" i="20"/>
  <c r="B1014" i="20" s="1"/>
  <c r="A1015" i="20"/>
  <c r="B1015" i="20" s="1"/>
  <c r="A1016" i="20"/>
  <c r="B1016" i="20" s="1"/>
  <c r="A1017" i="20"/>
  <c r="A1018" i="20"/>
  <c r="A1019" i="20"/>
  <c r="A1020" i="20"/>
  <c r="B1020" i="20" s="1"/>
  <c r="A1021" i="20"/>
  <c r="B1021" i="20" s="1"/>
  <c r="A1022" i="20"/>
  <c r="B1022" i="20" s="1"/>
  <c r="A1023" i="20"/>
  <c r="B1023" i="20" s="1"/>
  <c r="A1024" i="20"/>
  <c r="B1024" i="20" s="1"/>
  <c r="A1025" i="20"/>
  <c r="A1026" i="20"/>
  <c r="A1027" i="20"/>
  <c r="B1027" i="20" s="1"/>
  <c r="A1028" i="20"/>
  <c r="B1028" i="20" s="1"/>
  <c r="A1029" i="20"/>
  <c r="B1029" i="20" s="1"/>
  <c r="A1030" i="20"/>
  <c r="B1030" i="20" s="1"/>
  <c r="A1031" i="20"/>
  <c r="B1031" i="20" s="1"/>
  <c r="A1032" i="20"/>
  <c r="B1032" i="20" s="1"/>
  <c r="A1033" i="20"/>
  <c r="A1034" i="20"/>
  <c r="A1035" i="20"/>
  <c r="B1035" i="20" s="1"/>
  <c r="A1036" i="20"/>
  <c r="B1036" i="20" s="1"/>
  <c r="A1037" i="20"/>
  <c r="B1037" i="20" s="1"/>
  <c r="A1038" i="20"/>
  <c r="B1038" i="20" s="1"/>
  <c r="A1039" i="20"/>
  <c r="B1039" i="20" s="1"/>
  <c r="A1040" i="20"/>
  <c r="B1040" i="20" s="1"/>
  <c r="A1041" i="20"/>
  <c r="A1042" i="20"/>
  <c r="A1043" i="20"/>
  <c r="B1043" i="20" s="1"/>
  <c r="A1044" i="20"/>
  <c r="B1044" i="20" s="1"/>
  <c r="A1045" i="20"/>
  <c r="B1045" i="20" s="1"/>
  <c r="A1046" i="20"/>
  <c r="B1046" i="20" s="1"/>
  <c r="A1047" i="20"/>
  <c r="B1047" i="20" s="1"/>
  <c r="A1048" i="20"/>
  <c r="B1048" i="20" s="1"/>
  <c r="A1049" i="20"/>
  <c r="A1050" i="20"/>
  <c r="A1051" i="20"/>
  <c r="B1051" i="20" s="1"/>
  <c r="A1052" i="20"/>
  <c r="B1052" i="20" s="1"/>
  <c r="A1053" i="20"/>
  <c r="B1053" i="20" s="1"/>
  <c r="A1054" i="20"/>
  <c r="B1054" i="20" s="1"/>
  <c r="A1055" i="20"/>
  <c r="B1055" i="20" s="1"/>
  <c r="A1056" i="20"/>
  <c r="B1056" i="20" s="1"/>
  <c r="A1057" i="20"/>
  <c r="A1058" i="20"/>
  <c r="A1059" i="20"/>
  <c r="B1059" i="20" s="1"/>
  <c r="A1060" i="20"/>
  <c r="B1060" i="20" s="1"/>
  <c r="A1061" i="20"/>
  <c r="B1061" i="20" s="1"/>
  <c r="A1062" i="20"/>
  <c r="B1062" i="20" s="1"/>
  <c r="A1063" i="20"/>
  <c r="B1063" i="20" s="1"/>
  <c r="A1064" i="20"/>
  <c r="B1064" i="20" s="1"/>
  <c r="A1065" i="20"/>
  <c r="A1066" i="20"/>
  <c r="A1067" i="20"/>
  <c r="B1067" i="20" s="1"/>
  <c r="A1068" i="20"/>
  <c r="B1068" i="20" s="1"/>
  <c r="A1069" i="20"/>
  <c r="B1069" i="20" s="1"/>
  <c r="A1070" i="20"/>
  <c r="B1070" i="20" s="1"/>
  <c r="A1071" i="20"/>
  <c r="B1071" i="20" s="1"/>
  <c r="A1072" i="20"/>
  <c r="B1072" i="20" s="1"/>
  <c r="A1073" i="20"/>
  <c r="A1074" i="20"/>
  <c r="A1075" i="20"/>
  <c r="B1075" i="20" s="1"/>
  <c r="A1076" i="20"/>
  <c r="B1076" i="20" s="1"/>
  <c r="A1077" i="20"/>
  <c r="B1077" i="20" s="1"/>
  <c r="A1078" i="20"/>
  <c r="B1078" i="20" s="1"/>
  <c r="A1079" i="20"/>
  <c r="B1079" i="20" s="1"/>
  <c r="A1080" i="20"/>
  <c r="B1080" i="20" s="1"/>
  <c r="A1081" i="20"/>
  <c r="A1082" i="20"/>
  <c r="A1083" i="20"/>
  <c r="B1083" i="20" s="1"/>
  <c r="A1084" i="20"/>
  <c r="B1084" i="20" s="1"/>
  <c r="A1085" i="20"/>
  <c r="B1085" i="20" s="1"/>
  <c r="A1086" i="20"/>
  <c r="B1086" i="20" s="1"/>
  <c r="A1087" i="20"/>
  <c r="B1087" i="20" s="1"/>
  <c r="A1088" i="20"/>
  <c r="B1088" i="20" s="1"/>
  <c r="A1089" i="20"/>
  <c r="A1090" i="20"/>
  <c r="A1091" i="20"/>
  <c r="B1091" i="20" s="1"/>
  <c r="A1092" i="20"/>
  <c r="B1092" i="20" s="1"/>
  <c r="A1093" i="20"/>
  <c r="B1093" i="20" s="1"/>
  <c r="A1094" i="20"/>
  <c r="B1094" i="20" s="1"/>
  <c r="A1095" i="20"/>
  <c r="B1095" i="20" s="1"/>
  <c r="A1096" i="20"/>
  <c r="B1096" i="20" s="1"/>
  <c r="A1097" i="20"/>
  <c r="A1098" i="20"/>
  <c r="A1099" i="20"/>
  <c r="B1099" i="20" s="1"/>
  <c r="A1100" i="20"/>
  <c r="B1100" i="20" s="1"/>
  <c r="A1101" i="20"/>
  <c r="B1101" i="20" s="1"/>
  <c r="A1102" i="20"/>
  <c r="B1102" i="20" s="1"/>
  <c r="A1103" i="20"/>
  <c r="B1103" i="20" s="1"/>
  <c r="A1104" i="20"/>
  <c r="B1104" i="20" s="1"/>
  <c r="A1105" i="20"/>
  <c r="A1106" i="20"/>
  <c r="A1107" i="20"/>
  <c r="B1107" i="20" s="1"/>
  <c r="A1108" i="20"/>
  <c r="B1108" i="20" s="1"/>
  <c r="A1109" i="20"/>
  <c r="B1109" i="20" s="1"/>
  <c r="A1110" i="20"/>
  <c r="B1110" i="20" s="1"/>
  <c r="A1111" i="20"/>
  <c r="B1111" i="20" s="1"/>
  <c r="A1112" i="20"/>
  <c r="B1112" i="20" s="1"/>
  <c r="A1113" i="20"/>
  <c r="A1114" i="20"/>
  <c r="A1115" i="20"/>
  <c r="B1115" i="20" s="1"/>
  <c r="A1116" i="20"/>
  <c r="B1116" i="20" s="1"/>
  <c r="A1117" i="20"/>
  <c r="B1117" i="20" s="1"/>
  <c r="A1118" i="20"/>
  <c r="B1118" i="20" s="1"/>
  <c r="A1119" i="20"/>
  <c r="B1119" i="20" s="1"/>
  <c r="A1120" i="20"/>
  <c r="B1120" i="20" s="1"/>
  <c r="A1121" i="20"/>
  <c r="A1122" i="20"/>
  <c r="A1123" i="20"/>
  <c r="B1123" i="20" s="1"/>
  <c r="A1124" i="20"/>
  <c r="B1124" i="20" s="1"/>
  <c r="A1125" i="20"/>
  <c r="B1125" i="20" s="1"/>
  <c r="A1126" i="20"/>
  <c r="B1126" i="20" s="1"/>
  <c r="A1127" i="20"/>
  <c r="B1127" i="20" s="1"/>
  <c r="A1128" i="20"/>
  <c r="B1128" i="20" s="1"/>
  <c r="A1129" i="20"/>
  <c r="A1130" i="20"/>
  <c r="A1131" i="20"/>
  <c r="A1132" i="20"/>
  <c r="B1132" i="20" s="1"/>
  <c r="A1133" i="20"/>
  <c r="B1133" i="20" s="1"/>
  <c r="A1134" i="20"/>
  <c r="B1134" i="20" s="1"/>
  <c r="A1135" i="20"/>
  <c r="B1135" i="20" s="1"/>
  <c r="A1136" i="20"/>
  <c r="B1136" i="20" s="1"/>
  <c r="A1137" i="20"/>
  <c r="A1138" i="20"/>
  <c r="A1139" i="20"/>
  <c r="B1139" i="20" s="1"/>
  <c r="A1140" i="20"/>
  <c r="B1140" i="20" s="1"/>
  <c r="A1141" i="20"/>
  <c r="B1141" i="20" s="1"/>
  <c r="A1142" i="20"/>
  <c r="B1142" i="20" s="1"/>
  <c r="A1143" i="20"/>
  <c r="B1143" i="20" s="1"/>
  <c r="A1144" i="20"/>
  <c r="B1144" i="20" s="1"/>
  <c r="A1145" i="20"/>
  <c r="A1146" i="20"/>
  <c r="A1147" i="20"/>
  <c r="B1147" i="20" s="1"/>
  <c r="A1148" i="20"/>
  <c r="B1148" i="20" s="1"/>
  <c r="A1149" i="20"/>
  <c r="B1149" i="20" s="1"/>
  <c r="A1150" i="20"/>
  <c r="B1150" i="20" s="1"/>
  <c r="A1151" i="20"/>
  <c r="B1151" i="20" s="1"/>
  <c r="A1152" i="20"/>
  <c r="B1152" i="20" s="1"/>
  <c r="A1153" i="20"/>
  <c r="A1154" i="20"/>
  <c r="A1155" i="20"/>
  <c r="A1156" i="20"/>
  <c r="B1156" i="20" s="1"/>
  <c r="A1157" i="20"/>
  <c r="B1157" i="20" s="1"/>
  <c r="A1158" i="20"/>
  <c r="B1158" i="20" s="1"/>
  <c r="A1159" i="20"/>
  <c r="B1159" i="20" s="1"/>
  <c r="A1160" i="20"/>
  <c r="B1160" i="20" s="1"/>
  <c r="A1161" i="20"/>
  <c r="A1162" i="20"/>
  <c r="A1163" i="20"/>
  <c r="B1163" i="20" s="1"/>
  <c r="A1164" i="20"/>
  <c r="B1164" i="20" s="1"/>
  <c r="A1165" i="20"/>
  <c r="B1165" i="20" s="1"/>
  <c r="A1166" i="20"/>
  <c r="B1166" i="20" s="1"/>
  <c r="A1167" i="20"/>
  <c r="B1167" i="20" s="1"/>
  <c r="A1168" i="20"/>
  <c r="B1168" i="20" s="1"/>
  <c r="A1169" i="20"/>
  <c r="A1170" i="20"/>
  <c r="A1171" i="20"/>
  <c r="B1171" i="20" s="1"/>
  <c r="A1172" i="20"/>
  <c r="B1172" i="20" s="1"/>
  <c r="A1173" i="20"/>
  <c r="B1173" i="20" s="1"/>
  <c r="A1174" i="20"/>
  <c r="B1174" i="20" s="1"/>
  <c r="A1175" i="20"/>
  <c r="B1175" i="20" s="1"/>
  <c r="A1176" i="20"/>
  <c r="B1176" i="20" s="1"/>
  <c r="A1177" i="20"/>
  <c r="A1178" i="20"/>
  <c r="A1179" i="20"/>
  <c r="B1179" i="20" s="1"/>
  <c r="A1180" i="20"/>
  <c r="B1180" i="20" s="1"/>
  <c r="A1181" i="20"/>
  <c r="B1181" i="20" s="1"/>
  <c r="A1182" i="20"/>
  <c r="B1182" i="20" s="1"/>
  <c r="A1183" i="20"/>
  <c r="B1183" i="20" s="1"/>
  <c r="A1184" i="20"/>
  <c r="B1184" i="20" s="1"/>
  <c r="A1185" i="20"/>
  <c r="B1185" i="20" s="1"/>
  <c r="A1186" i="20"/>
  <c r="A1187" i="20"/>
  <c r="B1187" i="20" s="1"/>
  <c r="A1188" i="20"/>
  <c r="B1188" i="20" s="1"/>
  <c r="A1189" i="20"/>
  <c r="B1189" i="20" s="1"/>
  <c r="A1190" i="20"/>
  <c r="B1190" i="20" s="1"/>
  <c r="A1191" i="20"/>
  <c r="B1191" i="20" s="1"/>
  <c r="A1192" i="20"/>
  <c r="B1192" i="20" s="1"/>
  <c r="A1193" i="20"/>
  <c r="A1194" i="20"/>
  <c r="A1195" i="20"/>
  <c r="A1196" i="20"/>
  <c r="B1196" i="20" s="1"/>
  <c r="A1197" i="20"/>
  <c r="B1197" i="20" s="1"/>
  <c r="A1198" i="20"/>
  <c r="B1198" i="20" s="1"/>
  <c r="A1199" i="20"/>
  <c r="B1199" i="20" s="1"/>
  <c r="A1200" i="20"/>
  <c r="B1200" i="20" s="1"/>
  <c r="A1201" i="20"/>
  <c r="A1202" i="20"/>
  <c r="A1203" i="20"/>
  <c r="B1203" i="20" s="1"/>
  <c r="A1204" i="20"/>
  <c r="B1204" i="20" s="1"/>
  <c r="A1205" i="20"/>
  <c r="B1205" i="20" s="1"/>
  <c r="A1206" i="20"/>
  <c r="B1206" i="20" s="1"/>
  <c r="A1207" i="20"/>
  <c r="B1207" i="20" s="1"/>
  <c r="A1208" i="20"/>
  <c r="B1208" i="20" s="1"/>
  <c r="A1209" i="20"/>
  <c r="A1210" i="20"/>
  <c r="A1211" i="20"/>
  <c r="B1211" i="20" s="1"/>
  <c r="A1212" i="20"/>
  <c r="B1212" i="20" s="1"/>
  <c r="A1213" i="20"/>
  <c r="B1213" i="20" s="1"/>
  <c r="A1214" i="20"/>
  <c r="B1214" i="20" s="1"/>
  <c r="A1215" i="20"/>
  <c r="B1215" i="20" s="1"/>
  <c r="A1216" i="20"/>
  <c r="B1216" i="20" s="1"/>
  <c r="A1217" i="20"/>
  <c r="A1218" i="20"/>
  <c r="A1219" i="20"/>
  <c r="A1220" i="20"/>
  <c r="B1220" i="20" s="1"/>
  <c r="A1221" i="20"/>
  <c r="B1221" i="20" s="1"/>
  <c r="A1222" i="20"/>
  <c r="B1222" i="20" s="1"/>
  <c r="A1223" i="20"/>
  <c r="B1223" i="20" s="1"/>
  <c r="A1224" i="20"/>
  <c r="B1224" i="20" s="1"/>
  <c r="A1225" i="20"/>
  <c r="A1226" i="20"/>
  <c r="A1227" i="20"/>
  <c r="B1227" i="20" s="1"/>
  <c r="A1228" i="20"/>
  <c r="B1228" i="20" s="1"/>
  <c r="A1229" i="20"/>
  <c r="B1229" i="20" s="1"/>
  <c r="A1230" i="20"/>
  <c r="B1230" i="20" s="1"/>
  <c r="A1231" i="20"/>
  <c r="B1231" i="20" s="1"/>
  <c r="A1232" i="20"/>
  <c r="B1232" i="20" s="1"/>
  <c r="A1233" i="20"/>
  <c r="A1234" i="20"/>
  <c r="A1235" i="20"/>
  <c r="B1235" i="20" s="1"/>
  <c r="A1236" i="20"/>
  <c r="B1236" i="20" s="1"/>
  <c r="A1237" i="20"/>
  <c r="B1237" i="20" s="1"/>
  <c r="A1238" i="20"/>
  <c r="B1238" i="20" s="1"/>
  <c r="A1239" i="20"/>
  <c r="B1239" i="20" s="1"/>
  <c r="A1240" i="20"/>
  <c r="B1240" i="20" s="1"/>
  <c r="A1241" i="20"/>
  <c r="A1242" i="20"/>
  <c r="A1243" i="20"/>
  <c r="A1244" i="20"/>
  <c r="B1244" i="20" s="1"/>
  <c r="A1245" i="20"/>
  <c r="B1245" i="20" s="1"/>
  <c r="A1246" i="20"/>
  <c r="B1246" i="20" s="1"/>
  <c r="A1247" i="20"/>
  <c r="B1247" i="20" s="1"/>
  <c r="A1248" i="20"/>
  <c r="B1248" i="20" s="1"/>
  <c r="A1249" i="20"/>
  <c r="A1250" i="20"/>
  <c r="A1251" i="20"/>
  <c r="B1251" i="20" s="1"/>
  <c r="A1252" i="20"/>
  <c r="B1252" i="20" s="1"/>
  <c r="A1253" i="20"/>
  <c r="B1253" i="20" s="1"/>
  <c r="A1254" i="20"/>
  <c r="B1254" i="20" s="1"/>
  <c r="A1255" i="20"/>
  <c r="B1255" i="20" s="1"/>
  <c r="A1256" i="20"/>
  <c r="B1256" i="20" s="1"/>
  <c r="A1257" i="20"/>
  <c r="A1258" i="20"/>
  <c r="A1259" i="20"/>
  <c r="B1259" i="20" s="1"/>
  <c r="A1260" i="20"/>
  <c r="B1260" i="20" s="1"/>
  <c r="A1261" i="20"/>
  <c r="B1261" i="20" s="1"/>
  <c r="A1262" i="20"/>
  <c r="B1262" i="20" s="1"/>
  <c r="A1263" i="20"/>
  <c r="B1263" i="20" s="1"/>
  <c r="A1264" i="20"/>
  <c r="B1264" i="20" s="1"/>
  <c r="A1265" i="20"/>
  <c r="A1266" i="20"/>
  <c r="A1267" i="20"/>
  <c r="A1268" i="20"/>
  <c r="B1268" i="20" s="1"/>
  <c r="A1269" i="20"/>
  <c r="B1269" i="20" s="1"/>
  <c r="A1270" i="20"/>
  <c r="B1270" i="20" s="1"/>
  <c r="A1271" i="20"/>
  <c r="B1271" i="20" s="1"/>
  <c r="A1272" i="20"/>
  <c r="B1272" i="20" s="1"/>
  <c r="A1273" i="20"/>
  <c r="A1274" i="20"/>
  <c r="A1275" i="20"/>
  <c r="B1275" i="20" s="1"/>
  <c r="A1276" i="20"/>
  <c r="B1276" i="20" s="1"/>
  <c r="A1277" i="20"/>
  <c r="B1277" i="20" s="1"/>
  <c r="A1278" i="20"/>
  <c r="B1278" i="20" s="1"/>
  <c r="A1279" i="20"/>
  <c r="B1279" i="20" s="1"/>
  <c r="A1280" i="20"/>
  <c r="B1280" i="20" s="1"/>
  <c r="A1281" i="20"/>
  <c r="B1281" i="20" s="1"/>
  <c r="A1282" i="20"/>
  <c r="A1283" i="20"/>
  <c r="B1283" i="20" s="1"/>
  <c r="A1284" i="20"/>
  <c r="B1284" i="20" s="1"/>
  <c r="A1285" i="20"/>
  <c r="B1285" i="20" s="1"/>
  <c r="A1286" i="20"/>
  <c r="B1286" i="20" s="1"/>
  <c r="A1287" i="20"/>
  <c r="B1287" i="20" s="1"/>
  <c r="A1288" i="20"/>
  <c r="B1288" i="20" s="1"/>
  <c r="A1289" i="20"/>
  <c r="B1289" i="20" s="1"/>
  <c r="A1290" i="20"/>
  <c r="A1291" i="20"/>
  <c r="B1291" i="20" s="1"/>
  <c r="A1292" i="20"/>
  <c r="B1292" i="20" s="1"/>
  <c r="A1293" i="20"/>
  <c r="A1294" i="20"/>
  <c r="B1294" i="20" s="1"/>
  <c r="A1295" i="20"/>
  <c r="B1295" i="20" s="1"/>
  <c r="A1296" i="20"/>
  <c r="B1296" i="20" s="1"/>
  <c r="A1297" i="20"/>
  <c r="A1298" i="20"/>
  <c r="A1299" i="20"/>
  <c r="B1299" i="20" s="1"/>
  <c r="A1300" i="20"/>
  <c r="B1300" i="20" s="1"/>
  <c r="A1301" i="20"/>
  <c r="B1301" i="20" s="1"/>
  <c r="A1302" i="20"/>
  <c r="B1302" i="20" s="1"/>
  <c r="A1303" i="20"/>
  <c r="B1303" i="20" s="1"/>
  <c r="A1304" i="20"/>
  <c r="B1304" i="20" s="1"/>
  <c r="A1305" i="20"/>
  <c r="A1306" i="20"/>
  <c r="A1307" i="20"/>
  <c r="A1308" i="20"/>
  <c r="B1308" i="20" s="1"/>
  <c r="A1309" i="20"/>
  <c r="B1309" i="20" s="1"/>
  <c r="A1310" i="20"/>
  <c r="B1310" i="20" s="1"/>
  <c r="A1311" i="20"/>
  <c r="B1311" i="20" s="1"/>
  <c r="A1312" i="20"/>
  <c r="B1312" i="20" s="1"/>
  <c r="A1313" i="20"/>
  <c r="A1314" i="20"/>
  <c r="A1315" i="20"/>
  <c r="B1315" i="20" s="1"/>
  <c r="A1316" i="20"/>
  <c r="B1316" i="20" s="1"/>
  <c r="A1317" i="20"/>
  <c r="B1317" i="20" s="1"/>
  <c r="A1318" i="20"/>
  <c r="B1318" i="20" s="1"/>
  <c r="A1319" i="20"/>
  <c r="B1319" i="20" s="1"/>
  <c r="A1320" i="20"/>
  <c r="B1320" i="20" s="1"/>
  <c r="A1321" i="20"/>
  <c r="B1321" i="20" s="1"/>
  <c r="A1322" i="20"/>
  <c r="A1323" i="20"/>
  <c r="B1323" i="20" s="1"/>
  <c r="A1324" i="20"/>
  <c r="B1324" i="20" s="1"/>
  <c r="A1325" i="20"/>
  <c r="B1325" i="20" s="1"/>
  <c r="A1326" i="20"/>
  <c r="B1326" i="20" s="1"/>
  <c r="A1327" i="20"/>
  <c r="B1327" i="20" s="1"/>
  <c r="A1328" i="20"/>
  <c r="B1328" i="20" s="1"/>
  <c r="A1329" i="20"/>
  <c r="B1329" i="20" s="1"/>
  <c r="A1330" i="20"/>
  <c r="A1331" i="20"/>
  <c r="A1332" i="20"/>
  <c r="B1332" i="20" s="1"/>
  <c r="A1333" i="20"/>
  <c r="B1333" i="20" s="1"/>
  <c r="A1334" i="20"/>
  <c r="B1334" i="20" s="1"/>
  <c r="A1335" i="20"/>
  <c r="B1335" i="20" s="1"/>
  <c r="A1336" i="20"/>
  <c r="B1336" i="20" s="1"/>
  <c r="A1337" i="20"/>
  <c r="B1337" i="20" s="1"/>
  <c r="A1338" i="20"/>
  <c r="A1339" i="20"/>
  <c r="B1339" i="20" s="1"/>
  <c r="A1340" i="20"/>
  <c r="B1340" i="20" s="1"/>
  <c r="A1341" i="20"/>
  <c r="B1341" i="20" s="1"/>
  <c r="A1342" i="20"/>
  <c r="B1342" i="20" s="1"/>
  <c r="A1343" i="20"/>
  <c r="B1343" i="20" s="1"/>
  <c r="A1344" i="20"/>
  <c r="B1344" i="20" s="1"/>
  <c r="A1345" i="20"/>
  <c r="B1345" i="20" s="1"/>
  <c r="A1346" i="20"/>
  <c r="A1347" i="20"/>
  <c r="B1347" i="20" s="1"/>
  <c r="A1348" i="20"/>
  <c r="B1348" i="20" s="1"/>
  <c r="A1349" i="20"/>
  <c r="B1349" i="20" s="1"/>
  <c r="A1350" i="20"/>
  <c r="B1350" i="20" s="1"/>
  <c r="A1351" i="20"/>
  <c r="B1351" i="20" s="1"/>
  <c r="A1352" i="20"/>
  <c r="B1352" i="20" s="1"/>
  <c r="A1353" i="20"/>
  <c r="B1353" i="20" s="1"/>
  <c r="A1354" i="20"/>
  <c r="A1355" i="20"/>
  <c r="B1355" i="20" s="1"/>
  <c r="A1356" i="20"/>
  <c r="B1356" i="20" s="1"/>
  <c r="A1357" i="20"/>
  <c r="B1357" i="20" s="1"/>
  <c r="A1358" i="20"/>
  <c r="B1358" i="20" s="1"/>
  <c r="A1359" i="20"/>
  <c r="B1359" i="20" s="1"/>
  <c r="A1360" i="20"/>
  <c r="B1360" i="20" s="1"/>
  <c r="A1361" i="20"/>
  <c r="B1361" i="20" s="1"/>
  <c r="A1362" i="20"/>
  <c r="A1363" i="20"/>
  <c r="B1363" i="20" s="1"/>
  <c r="A1364" i="20"/>
  <c r="B1364" i="20" s="1"/>
  <c r="A1365" i="20"/>
  <c r="B1365" i="20" s="1"/>
  <c r="A1366" i="20"/>
  <c r="B1366" i="20" s="1"/>
  <c r="A1367" i="20"/>
  <c r="B1367" i="20" s="1"/>
  <c r="A1368" i="20"/>
  <c r="B1368" i="20" s="1"/>
  <c r="A1369" i="20"/>
  <c r="A1370" i="20"/>
  <c r="A1371" i="20"/>
  <c r="A1372" i="20"/>
  <c r="B1372" i="20" s="1"/>
  <c r="A1373" i="20"/>
  <c r="B1373" i="20" s="1"/>
  <c r="A1374" i="20"/>
  <c r="B1374" i="20" s="1"/>
  <c r="A1375" i="20"/>
  <c r="B1375" i="20" s="1"/>
  <c r="A1376" i="20"/>
  <c r="B1376" i="20" s="1"/>
  <c r="A1377" i="20"/>
  <c r="A1378" i="20"/>
  <c r="A1379" i="20"/>
  <c r="B1379" i="20" s="1"/>
  <c r="A1380" i="20"/>
  <c r="B1380" i="20" s="1"/>
  <c r="A1381" i="20"/>
  <c r="B1381" i="20" s="1"/>
  <c r="A1382" i="20"/>
  <c r="B1382" i="20" s="1"/>
  <c r="A1383" i="20"/>
  <c r="B1383" i="20" s="1"/>
  <c r="A1384" i="20"/>
  <c r="B1384" i="20" s="1"/>
  <c r="A1385" i="20"/>
  <c r="B1385" i="20" s="1"/>
  <c r="A1386" i="20"/>
  <c r="A1387" i="20"/>
  <c r="B1387" i="20" s="1"/>
  <c r="A1388" i="20"/>
  <c r="B1388" i="20" s="1"/>
  <c r="A1389" i="20"/>
  <c r="B1389" i="20" s="1"/>
  <c r="A1390" i="20"/>
  <c r="B1390" i="20" s="1"/>
  <c r="A1391" i="20"/>
  <c r="B1391" i="20" s="1"/>
  <c r="A1392" i="20"/>
  <c r="B1392" i="20" s="1"/>
  <c r="A1393" i="20"/>
  <c r="A1394" i="20"/>
  <c r="A1395" i="20"/>
  <c r="A1396" i="20"/>
  <c r="B1396" i="20" s="1"/>
  <c r="A1397" i="20"/>
  <c r="B1397" i="20" s="1"/>
  <c r="A1398" i="20"/>
  <c r="B1398" i="20" s="1"/>
  <c r="A1399" i="20"/>
  <c r="B1399" i="20" s="1"/>
  <c r="A1400" i="20"/>
  <c r="B1400" i="20" s="1"/>
  <c r="A1401" i="20"/>
  <c r="A1402" i="20"/>
  <c r="A1403" i="20"/>
  <c r="B1403" i="20" s="1"/>
  <c r="A1404" i="20"/>
  <c r="B1404" i="20" s="1"/>
  <c r="A1405" i="20"/>
  <c r="B1405" i="20" s="1"/>
  <c r="A1406" i="20"/>
  <c r="B1406" i="20" s="1"/>
  <c r="A1407" i="20"/>
  <c r="B1407" i="20" s="1"/>
  <c r="A1408" i="20"/>
  <c r="B1408" i="20" s="1"/>
  <c r="A1409" i="20"/>
  <c r="A1410" i="20"/>
  <c r="A1411" i="20"/>
  <c r="B1411" i="20" s="1"/>
  <c r="A1412" i="20"/>
  <c r="B1412" i="20" s="1"/>
  <c r="A1413" i="20"/>
  <c r="B1413" i="20" s="1"/>
  <c r="A1414" i="20"/>
  <c r="B1414" i="20" s="1"/>
  <c r="A1415" i="20"/>
  <c r="B1415" i="20" s="1"/>
  <c r="A1416" i="20"/>
  <c r="B1416" i="20" s="1"/>
  <c r="A1417" i="20"/>
  <c r="A1418" i="20"/>
  <c r="A1419" i="20"/>
  <c r="B1419" i="20" s="1"/>
  <c r="A1420" i="20"/>
  <c r="B1420" i="20" s="1"/>
  <c r="A1421" i="20"/>
  <c r="B1421" i="20" s="1"/>
  <c r="A1422" i="20"/>
  <c r="B1422" i="20" s="1"/>
  <c r="A1423" i="20"/>
  <c r="B1423" i="20" s="1"/>
  <c r="A1424" i="20"/>
  <c r="B1424" i="20" s="1"/>
  <c r="A1425" i="20"/>
  <c r="A1426" i="20"/>
  <c r="A1427" i="20"/>
  <c r="B1427" i="20" s="1"/>
  <c r="A1428" i="20"/>
  <c r="B1428" i="20" s="1"/>
  <c r="A1429" i="20"/>
  <c r="B1429" i="20" s="1"/>
  <c r="A1430" i="20"/>
  <c r="B1430" i="20" s="1"/>
  <c r="A1431" i="20"/>
  <c r="B1431" i="20" s="1"/>
  <c r="A1432" i="20"/>
  <c r="B1432" i="20" s="1"/>
  <c r="A1433" i="20"/>
  <c r="B1433" i="20" s="1"/>
  <c r="A1434" i="20"/>
  <c r="A1435" i="20"/>
  <c r="A1436" i="20"/>
  <c r="B1436" i="20" s="1"/>
  <c r="A1437" i="20"/>
  <c r="B1437" i="20" s="1"/>
  <c r="A1438" i="20"/>
  <c r="B1438" i="20" s="1"/>
  <c r="A1439" i="20"/>
  <c r="B1439" i="20" s="1"/>
  <c r="A1440" i="20"/>
  <c r="B1440" i="20" s="1"/>
  <c r="A1441" i="20"/>
  <c r="B1441" i="20" s="1"/>
  <c r="A1442" i="20"/>
  <c r="A1443" i="20"/>
  <c r="B1443" i="20" s="1"/>
  <c r="A1444" i="20"/>
  <c r="B1444" i="20" s="1"/>
  <c r="A1445" i="20"/>
  <c r="B1445" i="20" s="1"/>
  <c r="A1446" i="20"/>
  <c r="B1446" i="20" s="1"/>
  <c r="A1447" i="20"/>
  <c r="B1447" i="20" s="1"/>
  <c r="A1448" i="20"/>
  <c r="B1448" i="20" s="1"/>
  <c r="A1449" i="20"/>
  <c r="B1449" i="20" s="1"/>
  <c r="A1450" i="20"/>
  <c r="A1451" i="20"/>
  <c r="B1451" i="20" s="1"/>
  <c r="A1452" i="20"/>
  <c r="B1452" i="20" s="1"/>
  <c r="A1453" i="20"/>
  <c r="B1453" i="20" s="1"/>
  <c r="A1454" i="20"/>
  <c r="B1454" i="20" s="1"/>
  <c r="A1455" i="20"/>
  <c r="B1455" i="20" s="1"/>
  <c r="A1456" i="20"/>
  <c r="B1456" i="20" s="1"/>
  <c r="A1457" i="20"/>
  <c r="A1458" i="20"/>
  <c r="A1459" i="20"/>
  <c r="B1459" i="20" s="1"/>
  <c r="A1460" i="20"/>
  <c r="B1460" i="20" s="1"/>
  <c r="A1461" i="20"/>
  <c r="B1461" i="20" s="1"/>
  <c r="A1462" i="20"/>
  <c r="B1462" i="20" s="1"/>
  <c r="A1463" i="20"/>
  <c r="B1463" i="20" s="1"/>
  <c r="A1464" i="20"/>
  <c r="B1464" i="20" s="1"/>
  <c r="A1465" i="20"/>
  <c r="B1465" i="20" s="1"/>
  <c r="A1466" i="20"/>
  <c r="A1467" i="20"/>
  <c r="B1467" i="20" s="1"/>
  <c r="A1468" i="20"/>
  <c r="B1468" i="20" s="1"/>
  <c r="A1469" i="20"/>
  <c r="B1469" i="20" s="1"/>
  <c r="A1470" i="20"/>
  <c r="B1470" i="20" s="1"/>
  <c r="A1471" i="20"/>
  <c r="B1471" i="20" s="1"/>
  <c r="A1472" i="20"/>
  <c r="B1472" i="20" s="1"/>
  <c r="A1473" i="20"/>
  <c r="A1474" i="20"/>
  <c r="A1475" i="20"/>
  <c r="B1475" i="20" s="1"/>
  <c r="A1476" i="20"/>
  <c r="B1476" i="20" s="1"/>
  <c r="A1477" i="20"/>
  <c r="B1477" i="20" s="1"/>
  <c r="A1478" i="20"/>
  <c r="B1478" i="20" s="1"/>
  <c r="A1479" i="20"/>
  <c r="B1479" i="20" s="1"/>
  <c r="A1480" i="20"/>
  <c r="B1480" i="20" s="1"/>
  <c r="A1481" i="20"/>
  <c r="A1482" i="20"/>
  <c r="A1483" i="20"/>
  <c r="A1484" i="20"/>
  <c r="B1484" i="20" s="1"/>
  <c r="A1485" i="20"/>
  <c r="B1485" i="20" s="1"/>
  <c r="A1486" i="20"/>
  <c r="B1486" i="20" s="1"/>
  <c r="A1487" i="20"/>
  <c r="B1487" i="20" s="1"/>
  <c r="A1488" i="20"/>
  <c r="B1488" i="20" s="1"/>
  <c r="A1489" i="20"/>
  <c r="A1490" i="20"/>
  <c r="A1491" i="20"/>
  <c r="B1491" i="20" s="1"/>
  <c r="A1492" i="20"/>
  <c r="B1492" i="20" s="1"/>
  <c r="A1493" i="20"/>
  <c r="B1493" i="20" s="1"/>
  <c r="A1494" i="20"/>
  <c r="B1494" i="20" s="1"/>
  <c r="A1495" i="20"/>
  <c r="B1495" i="20" s="1"/>
  <c r="A1496" i="20"/>
  <c r="B1496" i="20" s="1"/>
  <c r="A1497" i="20"/>
  <c r="A1498" i="20"/>
  <c r="A1499" i="20"/>
  <c r="B1499" i="20" s="1"/>
  <c r="A1500" i="20"/>
  <c r="B1500" i="20" s="1"/>
  <c r="A1501" i="20"/>
  <c r="B1501" i="20" s="1"/>
  <c r="A1502" i="20"/>
  <c r="B1502" i="20" s="1"/>
  <c r="A1503" i="20"/>
  <c r="B1503" i="20" s="1"/>
  <c r="A1504" i="20"/>
  <c r="B1504" i="20" s="1"/>
  <c r="A1505" i="20"/>
  <c r="A1506" i="20"/>
  <c r="A1507" i="20"/>
  <c r="A1508" i="20"/>
  <c r="B1508" i="20" s="1"/>
  <c r="A1509" i="20"/>
  <c r="B1509" i="20" s="1"/>
  <c r="A1510" i="20"/>
  <c r="B1510" i="20" s="1"/>
  <c r="A1511" i="20"/>
  <c r="B1511" i="20" s="1"/>
  <c r="A1512" i="20"/>
  <c r="B1512" i="20" s="1"/>
  <c r="A1513" i="20"/>
  <c r="A1514" i="20"/>
  <c r="A1515" i="20"/>
  <c r="B1515" i="20" s="1"/>
  <c r="A1516" i="20"/>
  <c r="B1516" i="20" s="1"/>
  <c r="A1517" i="20"/>
  <c r="B1517" i="20" s="1"/>
  <c r="A1518" i="20"/>
  <c r="B1518" i="20" s="1"/>
  <c r="A1519" i="20"/>
  <c r="B1519" i="20" s="1"/>
  <c r="A1520" i="20"/>
  <c r="B1520" i="20" s="1"/>
  <c r="A1521" i="20"/>
  <c r="A1522" i="20"/>
  <c r="A1523" i="20"/>
  <c r="B1523" i="20" s="1"/>
  <c r="A1524" i="20"/>
  <c r="B1524" i="20" s="1"/>
  <c r="A1525" i="20"/>
  <c r="B1525" i="20" s="1"/>
  <c r="A1526" i="20"/>
  <c r="B1526" i="20" s="1"/>
  <c r="A1527" i="20"/>
  <c r="B1527" i="20" s="1"/>
  <c r="A1528" i="20"/>
  <c r="B1528" i="20" s="1"/>
  <c r="A1529" i="20"/>
  <c r="B1529" i="20" s="1"/>
  <c r="A1530" i="20"/>
  <c r="A1531" i="20"/>
  <c r="B1531" i="20" s="1"/>
  <c r="A1532" i="20"/>
  <c r="B1532" i="20" s="1"/>
  <c r="A1533" i="20"/>
  <c r="B1533" i="20" s="1"/>
  <c r="A1534" i="20"/>
  <c r="B1534" i="20" s="1"/>
  <c r="A1535" i="20"/>
  <c r="B1535" i="20" s="1"/>
  <c r="A1536" i="20"/>
  <c r="B1536" i="20" s="1"/>
  <c r="A1537" i="20"/>
  <c r="B1537" i="20" s="1"/>
  <c r="A1538" i="20"/>
  <c r="A1539" i="20"/>
  <c r="B1539" i="20" s="1"/>
  <c r="A1540" i="20"/>
  <c r="B1540" i="20" s="1"/>
  <c r="A1541" i="20"/>
  <c r="B1541" i="20" s="1"/>
  <c r="A1542" i="20"/>
  <c r="B1542" i="20" s="1"/>
  <c r="A1543" i="20"/>
  <c r="B1543" i="20" s="1"/>
  <c r="A1544" i="20"/>
  <c r="B1544" i="20" s="1"/>
  <c r="A1545" i="20"/>
  <c r="B1545" i="20" s="1"/>
  <c r="A1546" i="20"/>
  <c r="A1547" i="20"/>
  <c r="A1548" i="20"/>
  <c r="B1548" i="20" s="1"/>
  <c r="A1549" i="20"/>
  <c r="B1549" i="20" s="1"/>
  <c r="A1550" i="20"/>
  <c r="B1550" i="20" s="1"/>
  <c r="A1551" i="20"/>
  <c r="B1551" i="20" s="1"/>
  <c r="A1552" i="20"/>
  <c r="B1552" i="20" s="1"/>
  <c r="A1553" i="20"/>
  <c r="A1554" i="20"/>
  <c r="A1555" i="20"/>
  <c r="B1555" i="20" s="1"/>
  <c r="A1556" i="20"/>
  <c r="B1556" i="20" s="1"/>
  <c r="A1557" i="20"/>
  <c r="B1557" i="20" s="1"/>
  <c r="A1558" i="20"/>
  <c r="B1558" i="20" s="1"/>
  <c r="A1559" i="20"/>
  <c r="B1559" i="20" s="1"/>
  <c r="A1560" i="20"/>
  <c r="B1560" i="20" s="1"/>
  <c r="A1561" i="20"/>
  <c r="B1561" i="20" s="1"/>
  <c r="A1562" i="20"/>
  <c r="A1563" i="20"/>
  <c r="B1563" i="20" s="1"/>
  <c r="A1564" i="20"/>
  <c r="B1564" i="20" s="1"/>
  <c r="A1565" i="20"/>
  <c r="B1565" i="20" s="1"/>
  <c r="A1566" i="20"/>
  <c r="B1566" i="20" s="1"/>
  <c r="A1567" i="20"/>
  <c r="B1567" i="20" s="1"/>
  <c r="A1568" i="20"/>
  <c r="B1568" i="20" s="1"/>
  <c r="A1569" i="20"/>
  <c r="A1570" i="20"/>
  <c r="A1571" i="20"/>
  <c r="B1571" i="20" s="1"/>
  <c r="A1572" i="20"/>
  <c r="B1572" i="20" s="1"/>
  <c r="A1573" i="20"/>
  <c r="B1573" i="20" s="1"/>
  <c r="A1574" i="20"/>
  <c r="B1574" i="20" s="1"/>
  <c r="A1575" i="20"/>
  <c r="B1575" i="20" s="1"/>
  <c r="A1576" i="20"/>
  <c r="B1576" i="20" s="1"/>
  <c r="A1577" i="20"/>
  <c r="A1578" i="20"/>
  <c r="A1579" i="20"/>
  <c r="B1579" i="20" s="1"/>
  <c r="A1580" i="20"/>
  <c r="B1580" i="20" s="1"/>
  <c r="A1581" i="20"/>
  <c r="B1581" i="20" s="1"/>
  <c r="A1582" i="20"/>
  <c r="B1582" i="20" s="1"/>
  <c r="A1583" i="20"/>
  <c r="B1583" i="20" s="1"/>
  <c r="A1584" i="20"/>
  <c r="B1584" i="20" s="1"/>
  <c r="A1585" i="20"/>
  <c r="B1585" i="20" s="1"/>
  <c r="A1586" i="20"/>
  <c r="A1587" i="20"/>
  <c r="B1587" i="20" s="1"/>
  <c r="A1588" i="20"/>
  <c r="B1588" i="20" s="1"/>
  <c r="A1589" i="20"/>
  <c r="B1589" i="20" s="1"/>
  <c r="A1590" i="20"/>
  <c r="B1590" i="20" s="1"/>
  <c r="A1591" i="20"/>
  <c r="B1591" i="20" s="1"/>
  <c r="A1592" i="20"/>
  <c r="B1592" i="20" s="1"/>
  <c r="A1593" i="20"/>
  <c r="B1593" i="20" s="1"/>
  <c r="A1594" i="20"/>
  <c r="A1595" i="20"/>
  <c r="B1595" i="20" s="1"/>
  <c r="A1596" i="20"/>
  <c r="B1596" i="20" s="1"/>
  <c r="A1597" i="20"/>
  <c r="B1597" i="20" s="1"/>
  <c r="A1598" i="20"/>
  <c r="B1598" i="20" s="1"/>
  <c r="A1599" i="20"/>
  <c r="B1599" i="20" s="1"/>
  <c r="A1600" i="20"/>
  <c r="B1600" i="20" s="1"/>
  <c r="A1601" i="20"/>
  <c r="B1601" i="20" s="1"/>
  <c r="A1602" i="20"/>
  <c r="A1603" i="20"/>
  <c r="B1603" i="20" s="1"/>
  <c r="A1604" i="20"/>
  <c r="B1604" i="20" s="1"/>
  <c r="A1605" i="20"/>
  <c r="B1605" i="20" s="1"/>
  <c r="A1606" i="20"/>
  <c r="B1606" i="20" s="1"/>
  <c r="A1607" i="20"/>
  <c r="B1607" i="20" s="1"/>
  <c r="A1608" i="20"/>
  <c r="B1608" i="20" s="1"/>
  <c r="A1609" i="20"/>
  <c r="B1609" i="20" s="1"/>
  <c r="A1610" i="20"/>
  <c r="A1611" i="20"/>
  <c r="A1612" i="20"/>
  <c r="B1612" i="20" s="1"/>
  <c r="A1613" i="20"/>
  <c r="B1613" i="20" s="1"/>
  <c r="A1614" i="20"/>
  <c r="B1614" i="20" s="1"/>
  <c r="A1615" i="20"/>
  <c r="B1615" i="20" s="1"/>
  <c r="A1616" i="20"/>
  <c r="B1616" i="20" s="1"/>
  <c r="A1617" i="20"/>
  <c r="B1617" i="20" s="1"/>
  <c r="A1618" i="20"/>
  <c r="A1619" i="20"/>
  <c r="B1619" i="20" s="1"/>
  <c r="A1620" i="20"/>
  <c r="B1620" i="20" s="1"/>
  <c r="A1621" i="20"/>
  <c r="B1621" i="20" s="1"/>
  <c r="A1622" i="20"/>
  <c r="B1622" i="20" s="1"/>
  <c r="A1623" i="20"/>
  <c r="B1623" i="20" s="1"/>
  <c r="A1624" i="20"/>
  <c r="B1624" i="20" s="1"/>
  <c r="A1625" i="20"/>
  <c r="B1625" i="20" s="1"/>
  <c r="A1626" i="20"/>
  <c r="A1627" i="20"/>
  <c r="B1627" i="20" s="1"/>
  <c r="A1628" i="20"/>
  <c r="B1628" i="20" s="1"/>
  <c r="A1629" i="20"/>
  <c r="B1629" i="20" s="1"/>
  <c r="A1630" i="20"/>
  <c r="B1630" i="20" s="1"/>
  <c r="A1631" i="20"/>
  <c r="B1631" i="20" s="1"/>
  <c r="A1632" i="20"/>
  <c r="B1632" i="20" s="1"/>
  <c r="A1633" i="20"/>
  <c r="A1634" i="20"/>
  <c r="A1635" i="20"/>
  <c r="B1635" i="20" s="1"/>
  <c r="A1636" i="20"/>
  <c r="B1636" i="20" s="1"/>
  <c r="A1637" i="20"/>
  <c r="B1637" i="20" s="1"/>
  <c r="A1638" i="20"/>
  <c r="B1638" i="20" s="1"/>
  <c r="A1639" i="20"/>
  <c r="B1639" i="20" s="1"/>
  <c r="A1640" i="20"/>
  <c r="B1640" i="20" s="1"/>
  <c r="A1641" i="20"/>
  <c r="A1642" i="20"/>
  <c r="A1643" i="20"/>
  <c r="B1643" i="20" s="1"/>
  <c r="A1644" i="20"/>
  <c r="B1644" i="20" s="1"/>
  <c r="A1645" i="20"/>
  <c r="B1645" i="20" s="1"/>
  <c r="A1646" i="20"/>
  <c r="B1646" i="20" s="1"/>
  <c r="A1647" i="20"/>
  <c r="B1647" i="20" s="1"/>
  <c r="A1648" i="20"/>
  <c r="B1648" i="20" s="1"/>
  <c r="A1649" i="20"/>
  <c r="B1649" i="20" s="1"/>
  <c r="A1650" i="20"/>
  <c r="A1651" i="20"/>
  <c r="B1651" i="20" s="1"/>
  <c r="A1652" i="20"/>
  <c r="B1652" i="20" s="1"/>
  <c r="A1653" i="20"/>
  <c r="B1653" i="20" s="1"/>
  <c r="A1654" i="20"/>
  <c r="B1654" i="20" s="1"/>
  <c r="A1655" i="20"/>
  <c r="B1655" i="20" s="1"/>
  <c r="A1656" i="20"/>
  <c r="B1656" i="20" s="1"/>
  <c r="A1657" i="20"/>
  <c r="B1657" i="20" s="1"/>
  <c r="A1658" i="20"/>
  <c r="A1659" i="20"/>
  <c r="B1659" i="20" s="1"/>
  <c r="A1660" i="20"/>
  <c r="B1660" i="20" s="1"/>
  <c r="A1661" i="20"/>
  <c r="B1661" i="20" s="1"/>
  <c r="A1662" i="20"/>
  <c r="B1662" i="20" s="1"/>
  <c r="A1663" i="20"/>
  <c r="B1663" i="20" s="1"/>
  <c r="A1664" i="20"/>
  <c r="B1664" i="20" s="1"/>
  <c r="A1665" i="20"/>
  <c r="A1666" i="20"/>
  <c r="A1667" i="20"/>
  <c r="B1667" i="20" s="1"/>
  <c r="A1668" i="20"/>
  <c r="B1668" i="20" s="1"/>
  <c r="A1669" i="20"/>
  <c r="B1669" i="20" s="1"/>
  <c r="A1670" i="20"/>
  <c r="B1670" i="20" s="1"/>
  <c r="A1671" i="20"/>
  <c r="B1671" i="20" s="1"/>
  <c r="A1672" i="20"/>
  <c r="B1672" i="20" s="1"/>
  <c r="A1673" i="20"/>
  <c r="B1673" i="20" s="1"/>
  <c r="A1674" i="20"/>
  <c r="A1675" i="20"/>
  <c r="A1676" i="20"/>
  <c r="B1676" i="20" s="1"/>
  <c r="A1677" i="20"/>
  <c r="B1677" i="20" s="1"/>
  <c r="A1678" i="20"/>
  <c r="B1678" i="20" s="1"/>
  <c r="A1679" i="20"/>
  <c r="B1679" i="20" s="1"/>
  <c r="A1680" i="20"/>
  <c r="B1680" i="20" s="1"/>
  <c r="A1681" i="20"/>
  <c r="B1681" i="20" s="1"/>
  <c r="A1682" i="20"/>
  <c r="A1683" i="20"/>
  <c r="B1683" i="20" s="1"/>
  <c r="A1684" i="20"/>
  <c r="B1684" i="20" s="1"/>
  <c r="A1685" i="20"/>
  <c r="B1685" i="20" s="1"/>
  <c r="A1686" i="20"/>
  <c r="B1686" i="20" s="1"/>
  <c r="A1687" i="20"/>
  <c r="B1687" i="20" s="1"/>
  <c r="A1688" i="20"/>
  <c r="B1688" i="20" s="1"/>
  <c r="A1689" i="20"/>
  <c r="B1689" i="20" s="1"/>
  <c r="A1690" i="20"/>
  <c r="A1691" i="20"/>
  <c r="B1691" i="20" s="1"/>
  <c r="A1692" i="20"/>
  <c r="B1692" i="20" s="1"/>
  <c r="A1693" i="20"/>
  <c r="B1693" i="20" s="1"/>
  <c r="A1694" i="20"/>
  <c r="B1694" i="20" s="1"/>
  <c r="A1695" i="20"/>
  <c r="B1695" i="20" s="1"/>
  <c r="A1696" i="20"/>
  <c r="B1696" i="20" s="1"/>
  <c r="A1697" i="20"/>
  <c r="A1698" i="20"/>
  <c r="A1699" i="20"/>
  <c r="A1700" i="20"/>
  <c r="B1700" i="20" s="1"/>
  <c r="A1701" i="20"/>
  <c r="B1701" i="20" s="1"/>
  <c r="A1702" i="20"/>
  <c r="B1702" i="20" s="1"/>
  <c r="A1703" i="20"/>
  <c r="B1703" i="20" s="1"/>
  <c r="A1704" i="20"/>
  <c r="B1704" i="20" s="1"/>
  <c r="A1705" i="20"/>
  <c r="A1706" i="20"/>
  <c r="A1707" i="20"/>
  <c r="B1707" i="20" s="1"/>
  <c r="A1708" i="20"/>
  <c r="B1708" i="20" s="1"/>
  <c r="A1709" i="20"/>
  <c r="B1709" i="20" s="1"/>
  <c r="A1710" i="20"/>
  <c r="B1710" i="20" s="1"/>
  <c r="A1711" i="20"/>
  <c r="B1711" i="20" s="1"/>
  <c r="A1712" i="20"/>
  <c r="B1712" i="20" s="1"/>
  <c r="A1713" i="20"/>
  <c r="B1713" i="20" s="1"/>
  <c r="A1714" i="20"/>
  <c r="A1715" i="20"/>
  <c r="A1716" i="20"/>
  <c r="B1716" i="20" s="1"/>
  <c r="A1717" i="20"/>
  <c r="B1717" i="20" s="1"/>
  <c r="A1718" i="20"/>
  <c r="B1718" i="20" s="1"/>
  <c r="A1719" i="20"/>
  <c r="B1719" i="20" s="1"/>
  <c r="A1720" i="20"/>
  <c r="B1720" i="20" s="1"/>
  <c r="A1721" i="20"/>
  <c r="B1721" i="20" s="1"/>
  <c r="A1722" i="20"/>
  <c r="A1723" i="20"/>
  <c r="B1723" i="20" s="1"/>
  <c r="A1724" i="20"/>
  <c r="B1724" i="20" s="1"/>
  <c r="A1725" i="20"/>
  <c r="B1725" i="20" s="1"/>
  <c r="A1726" i="20"/>
  <c r="B1726" i="20" s="1"/>
  <c r="A1727" i="20"/>
  <c r="B1727" i="20" s="1"/>
  <c r="A1728" i="20"/>
  <c r="B1728" i="20" s="1"/>
  <c r="A1729" i="20"/>
  <c r="B1729" i="20" s="1"/>
  <c r="A1730" i="20"/>
  <c r="A1731" i="20"/>
  <c r="B1731" i="20" s="1"/>
  <c r="A1732" i="20"/>
  <c r="B1732" i="20" s="1"/>
  <c r="A1733" i="20"/>
  <c r="B1733" i="20" s="1"/>
  <c r="A1734" i="20"/>
  <c r="B1734" i="20" s="1"/>
  <c r="A1735" i="20"/>
  <c r="B1735" i="20" s="1"/>
  <c r="A1736" i="20"/>
  <c r="B1736" i="20" s="1"/>
  <c r="A1737" i="20"/>
  <c r="B1737" i="20" s="1"/>
  <c r="A1738" i="20"/>
  <c r="A1739" i="20"/>
  <c r="B1739" i="20" s="1"/>
  <c r="A1740" i="20"/>
  <c r="B1740" i="20" s="1"/>
  <c r="A1741" i="20"/>
  <c r="B1741" i="20" s="1"/>
  <c r="A1742" i="20"/>
  <c r="B1742" i="20" s="1"/>
  <c r="A1743" i="20"/>
  <c r="B1743" i="20" s="1"/>
  <c r="A1744" i="20"/>
  <c r="B1744" i="20" s="1"/>
  <c r="A1745" i="20"/>
  <c r="B1745" i="20" s="1"/>
  <c r="A1746" i="20"/>
  <c r="A1747" i="20"/>
  <c r="B1747" i="20" s="1"/>
  <c r="A1748" i="20"/>
  <c r="B1748" i="20" s="1"/>
  <c r="A1749" i="20"/>
  <c r="B1749" i="20" s="1"/>
  <c r="A1750" i="20"/>
  <c r="B1750" i="20" s="1"/>
  <c r="A1751" i="20"/>
  <c r="B1751" i="20" s="1"/>
  <c r="A1752" i="20"/>
  <c r="B1752" i="20" s="1"/>
  <c r="A1753" i="20"/>
  <c r="A1754" i="20"/>
  <c r="A1755" i="20"/>
  <c r="B1755" i="20" s="1"/>
  <c r="A1756" i="20"/>
  <c r="B1756" i="20" s="1"/>
  <c r="A1757" i="20"/>
  <c r="B1757" i="20" s="1"/>
  <c r="A1758" i="20"/>
  <c r="B1758" i="20" s="1"/>
  <c r="A1759" i="20"/>
  <c r="B1759" i="20" s="1"/>
  <c r="A1760" i="20"/>
  <c r="B1760" i="20" s="1"/>
  <c r="A1761" i="20"/>
  <c r="A1762" i="20"/>
  <c r="A1763" i="20"/>
  <c r="B1763" i="20" s="1"/>
  <c r="A1764" i="20"/>
  <c r="B1764" i="20" s="1"/>
  <c r="A1765" i="20"/>
  <c r="B1765" i="20" s="1"/>
  <c r="A1766" i="20"/>
  <c r="B1766" i="20" s="1"/>
  <c r="A1767" i="20"/>
  <c r="B1767" i="20" s="1"/>
  <c r="A1768" i="20"/>
  <c r="B1768" i="20" s="1"/>
  <c r="A1769" i="20"/>
  <c r="B1769" i="20" s="1"/>
  <c r="A1770" i="20"/>
  <c r="A1771" i="20"/>
  <c r="B1771" i="20" s="1"/>
  <c r="A1772" i="20"/>
  <c r="B1772" i="20" s="1"/>
  <c r="A1773" i="20"/>
  <c r="B1773" i="20" s="1"/>
  <c r="A1774" i="20"/>
  <c r="B1774" i="20" s="1"/>
  <c r="A1775" i="20"/>
  <c r="B1775" i="20" s="1"/>
  <c r="A1776" i="20"/>
  <c r="B1776" i="20" s="1"/>
  <c r="A1777" i="20"/>
  <c r="A1778" i="20"/>
  <c r="A1779" i="20"/>
  <c r="B1779" i="20" s="1"/>
  <c r="A1780" i="20"/>
  <c r="B1780" i="20" s="1"/>
  <c r="A1781" i="20"/>
  <c r="B1781" i="20" s="1"/>
  <c r="A1782" i="20"/>
  <c r="B1782" i="20" s="1"/>
  <c r="A1783" i="20"/>
  <c r="B1783" i="20" s="1"/>
  <c r="A1784" i="20"/>
  <c r="B1784" i="20" s="1"/>
  <c r="A1785" i="20"/>
  <c r="B1785" i="20" s="1"/>
  <c r="A1786" i="20"/>
  <c r="A1787" i="20"/>
  <c r="B1787" i="20" s="1"/>
  <c r="A1788" i="20"/>
  <c r="B1788" i="20" s="1"/>
  <c r="A1789" i="20"/>
  <c r="B1789" i="20" s="1"/>
  <c r="A1790" i="20"/>
  <c r="B1790" i="20" s="1"/>
  <c r="A1791" i="20"/>
  <c r="B1791" i="20" s="1"/>
  <c r="A1792" i="20"/>
  <c r="B1792" i="20" s="1"/>
  <c r="A1793" i="20"/>
  <c r="B1793" i="20" s="1"/>
  <c r="A1794" i="20"/>
  <c r="A1795" i="20"/>
  <c r="B1795" i="20" s="1"/>
  <c r="A1796" i="20"/>
  <c r="B1796" i="20" s="1"/>
  <c r="A1797" i="20"/>
  <c r="B1797" i="20" s="1"/>
  <c r="A1798" i="20"/>
  <c r="B1798" i="20" s="1"/>
  <c r="A1799" i="20"/>
  <c r="B1799" i="20" s="1"/>
  <c r="A1800" i="20"/>
  <c r="B1800" i="20" s="1"/>
  <c r="A1801" i="20"/>
  <c r="B1801" i="20" s="1"/>
  <c r="A1802" i="20"/>
  <c r="A1803" i="20"/>
  <c r="B1803" i="20" s="1"/>
  <c r="A1804" i="20"/>
  <c r="B1804" i="20" s="1"/>
  <c r="A1805" i="20"/>
  <c r="B1805" i="20" s="1"/>
  <c r="A1806" i="20"/>
  <c r="B1806" i="20" s="1"/>
  <c r="A1807" i="20"/>
  <c r="B1807" i="20" s="1"/>
  <c r="A1808" i="20"/>
  <c r="B1808" i="20" s="1"/>
  <c r="A1809" i="20"/>
  <c r="B1809" i="20" s="1"/>
  <c r="A1810" i="20"/>
  <c r="A1811" i="20"/>
  <c r="B1811" i="20" s="1"/>
  <c r="A1812" i="20"/>
  <c r="B1812" i="20" s="1"/>
  <c r="A1813" i="20"/>
  <c r="B1813" i="20" s="1"/>
  <c r="A1814" i="20"/>
  <c r="B1814" i="20" s="1"/>
  <c r="A1815" i="20"/>
  <c r="B1815" i="20" s="1"/>
  <c r="A1816" i="20"/>
  <c r="B1816" i="20" s="1"/>
  <c r="A1817" i="20"/>
  <c r="A1818" i="20"/>
  <c r="A1819" i="20"/>
  <c r="B1819" i="20" s="1"/>
  <c r="A1820" i="20"/>
  <c r="B1820" i="20" s="1"/>
  <c r="A1821" i="20"/>
  <c r="B1821" i="20" s="1"/>
  <c r="A1822" i="20"/>
  <c r="B1822" i="20" s="1"/>
  <c r="A1823" i="20"/>
  <c r="B1823" i="20" s="1"/>
  <c r="A1824" i="20"/>
  <c r="B1824" i="20" s="1"/>
  <c r="A1825" i="20"/>
  <c r="A1826" i="20"/>
  <c r="A1827" i="20"/>
  <c r="B1827" i="20" s="1"/>
  <c r="A1828" i="20"/>
  <c r="B1828" i="20" s="1"/>
  <c r="A1829" i="20"/>
  <c r="B1829" i="20" s="1"/>
  <c r="A1830" i="20"/>
  <c r="B1830" i="20" s="1"/>
  <c r="A1831" i="20"/>
  <c r="B1831" i="20" s="1"/>
  <c r="A1832" i="20"/>
  <c r="B1832" i="20" s="1"/>
  <c r="A1833" i="20"/>
  <c r="B1833" i="20" s="1"/>
  <c r="A1834" i="20"/>
  <c r="A1835" i="20"/>
  <c r="A1836" i="20"/>
  <c r="B1836" i="20" s="1"/>
  <c r="A1837" i="20"/>
  <c r="B1837" i="20" s="1"/>
  <c r="A1838" i="20"/>
  <c r="B1838" i="20" s="1"/>
  <c r="A1839" i="20"/>
  <c r="B1839" i="20" s="1"/>
  <c r="A1840" i="20"/>
  <c r="B1840" i="20" s="1"/>
  <c r="A1841" i="20"/>
  <c r="B1841" i="20" s="1"/>
  <c r="A1842" i="20"/>
  <c r="A1843" i="20"/>
  <c r="B1843" i="20" s="1"/>
  <c r="A1844" i="20"/>
  <c r="B1844" i="20" s="1"/>
  <c r="A1845" i="20"/>
  <c r="B1845" i="20" s="1"/>
  <c r="A1846" i="20"/>
  <c r="B1846" i="20" s="1"/>
  <c r="A1847" i="20"/>
  <c r="B1847" i="20" s="1"/>
  <c r="A1848" i="20"/>
  <c r="B1848" i="20" s="1"/>
  <c r="A1849" i="20"/>
  <c r="A1850" i="20"/>
  <c r="A1851" i="20"/>
  <c r="A1852" i="20"/>
  <c r="B1852" i="20" s="1"/>
  <c r="A1853" i="20"/>
  <c r="B1853" i="20" s="1"/>
  <c r="A1854" i="20"/>
  <c r="B1854" i="20" s="1"/>
  <c r="A1855" i="20"/>
  <c r="B1855" i="20" s="1"/>
  <c r="A1856" i="20"/>
  <c r="B1856" i="20" s="1"/>
  <c r="A1857" i="20"/>
  <c r="A1858" i="20"/>
  <c r="A1859" i="20"/>
  <c r="B1859" i="20" s="1"/>
  <c r="A1860" i="20"/>
  <c r="B1860" i="20" s="1"/>
  <c r="A1861" i="20"/>
  <c r="B1861" i="20" s="1"/>
  <c r="A1862" i="20"/>
  <c r="B1862" i="20" s="1"/>
  <c r="A1863" i="20"/>
  <c r="B1863" i="20" s="1"/>
  <c r="A1864" i="20"/>
  <c r="B1864" i="20" s="1"/>
  <c r="A1865" i="20"/>
  <c r="B1865" i="20" s="1"/>
  <c r="A1866" i="20"/>
  <c r="A1867" i="20"/>
  <c r="A1868" i="20"/>
  <c r="B1868" i="20" s="1"/>
  <c r="A1869" i="20"/>
  <c r="B1869" i="20" s="1"/>
  <c r="A1870" i="20"/>
  <c r="B1870" i="20" s="1"/>
  <c r="A1871" i="20"/>
  <c r="B1871" i="20" s="1"/>
  <c r="A1872" i="20"/>
  <c r="B1872" i="20" s="1"/>
  <c r="A1873" i="20"/>
  <c r="B1873" i="20" s="1"/>
  <c r="A1874" i="20"/>
  <c r="A1875" i="20"/>
  <c r="B1875" i="20" s="1"/>
  <c r="A1876" i="20"/>
  <c r="B1876" i="20" s="1"/>
  <c r="A1877" i="20"/>
  <c r="B1877" i="20" s="1"/>
  <c r="A1878" i="20"/>
  <c r="B1878" i="20" s="1"/>
  <c r="A1879" i="20"/>
  <c r="B1879" i="20" s="1"/>
  <c r="A1880" i="20"/>
  <c r="B1880" i="20" s="1"/>
  <c r="A1881" i="20"/>
  <c r="A1882" i="20"/>
  <c r="A1883" i="20"/>
  <c r="B1883" i="20" s="1"/>
  <c r="A1884" i="20"/>
  <c r="B1884" i="20" s="1"/>
  <c r="A1885" i="20"/>
  <c r="B1885" i="20" s="1"/>
  <c r="A1886" i="20"/>
  <c r="B1886" i="20" s="1"/>
  <c r="A1887" i="20"/>
  <c r="B1887" i="20" s="1"/>
  <c r="A1888" i="20"/>
  <c r="B1888" i="20" s="1"/>
  <c r="A1889" i="20"/>
  <c r="A1890" i="20"/>
  <c r="A1891" i="20"/>
  <c r="B1891" i="20" s="1"/>
  <c r="A1892" i="20"/>
  <c r="B1892" i="20" s="1"/>
  <c r="A1893" i="20"/>
  <c r="B1893" i="20" s="1"/>
  <c r="A1894" i="20"/>
  <c r="B1894" i="20" s="1"/>
  <c r="A1895" i="20"/>
  <c r="B1895" i="20" s="1"/>
  <c r="A1896" i="20"/>
  <c r="B1896" i="20" s="1"/>
  <c r="A1897" i="20"/>
  <c r="B1897" i="20" s="1"/>
  <c r="A1898" i="20"/>
  <c r="A1899" i="20"/>
  <c r="B1899" i="20" s="1"/>
  <c r="A1900" i="20"/>
  <c r="B1900" i="20" s="1"/>
  <c r="A1901" i="20"/>
  <c r="B1901" i="20" s="1"/>
  <c r="A1902" i="20"/>
  <c r="B1902" i="20" s="1"/>
  <c r="A1903" i="20"/>
  <c r="B1903" i="20" s="1"/>
  <c r="A1904" i="20"/>
  <c r="B1904" i="20" s="1"/>
  <c r="A1905" i="20"/>
  <c r="B1905" i="20" s="1"/>
  <c r="A1906" i="20"/>
  <c r="A1907" i="20"/>
  <c r="B1907" i="20" s="1"/>
  <c r="A1908" i="20"/>
  <c r="B1908" i="20" s="1"/>
  <c r="A1909" i="20"/>
  <c r="B1909" i="20" s="1"/>
  <c r="A1910" i="20"/>
  <c r="B1910" i="20" s="1"/>
  <c r="A1911" i="20"/>
  <c r="B1911" i="20" s="1"/>
  <c r="A1912" i="20"/>
  <c r="B1912" i="20" s="1"/>
  <c r="A1913" i="20"/>
  <c r="B1913" i="20" s="1"/>
  <c r="A1914" i="20"/>
  <c r="A1915" i="20"/>
  <c r="B1915" i="20" s="1"/>
  <c r="A1916" i="20"/>
  <c r="B1916" i="20" s="1"/>
  <c r="A1917" i="20"/>
  <c r="B1917" i="20" s="1"/>
  <c r="A1918" i="20"/>
  <c r="B1918" i="20" s="1"/>
  <c r="A1919" i="20"/>
  <c r="B1919" i="20" s="1"/>
  <c r="A1920" i="20"/>
  <c r="B1920" i="20" s="1"/>
  <c r="A1921" i="20"/>
  <c r="B1921" i="20" s="1"/>
  <c r="A1922" i="20"/>
  <c r="A1923" i="20"/>
  <c r="B1923" i="20" s="1"/>
  <c r="A1924" i="20"/>
  <c r="B1924" i="20" s="1"/>
  <c r="A1925" i="20"/>
  <c r="B1925" i="20" s="1"/>
  <c r="A1926" i="20"/>
  <c r="B1926" i="20" s="1"/>
  <c r="A1927" i="20"/>
  <c r="B1927" i="20" s="1"/>
  <c r="A1928" i="20"/>
  <c r="B1928" i="20" s="1"/>
  <c r="A1929" i="20"/>
  <c r="A1930" i="20"/>
  <c r="A1931" i="20"/>
  <c r="B1931" i="20" s="1"/>
  <c r="A1932" i="20"/>
  <c r="B1932" i="20" s="1"/>
  <c r="A1933" i="20"/>
  <c r="B1933" i="20" s="1"/>
  <c r="A1934" i="20"/>
  <c r="B1934" i="20" s="1"/>
  <c r="A1935" i="20"/>
  <c r="B1935" i="20" s="1"/>
  <c r="A1936" i="20"/>
  <c r="B1936" i="20" s="1"/>
  <c r="A1937" i="20"/>
  <c r="A1938" i="20"/>
  <c r="A1939" i="20"/>
  <c r="B1939" i="20" s="1"/>
  <c r="A1940" i="20"/>
  <c r="B1940" i="20" s="1"/>
  <c r="A1941" i="20"/>
  <c r="B1941" i="20" s="1"/>
  <c r="A1942" i="20"/>
  <c r="B1942" i="20" s="1"/>
  <c r="A1943" i="20"/>
  <c r="B1943" i="20" s="1"/>
  <c r="A1944" i="20"/>
  <c r="B1944" i="20" s="1"/>
  <c r="A1945" i="20"/>
  <c r="B1945" i="20" s="1"/>
  <c r="A1946" i="20"/>
  <c r="A1947" i="20"/>
  <c r="B1947" i="20" s="1"/>
  <c r="A1948" i="20"/>
  <c r="B1948" i="20" s="1"/>
  <c r="A1949" i="20"/>
  <c r="B1949" i="20" s="1"/>
  <c r="A1950" i="20"/>
  <c r="B1950" i="20" s="1"/>
  <c r="A1951" i="20"/>
  <c r="B1951" i="20" s="1"/>
  <c r="A1952" i="20"/>
  <c r="B1952" i="20" s="1"/>
  <c r="A1953" i="20"/>
  <c r="A1954" i="20"/>
  <c r="A1955" i="20"/>
  <c r="A1956" i="20"/>
  <c r="B1956" i="20" s="1"/>
  <c r="A1957" i="20"/>
  <c r="B1957" i="20" s="1"/>
  <c r="A1958" i="20"/>
  <c r="B1958" i="20" s="1"/>
  <c r="A1959" i="20"/>
  <c r="B1959" i="20" s="1"/>
  <c r="A1960" i="20"/>
  <c r="B1960" i="20" s="1"/>
  <c r="A1961" i="20"/>
  <c r="A1962" i="20"/>
  <c r="A1963" i="20"/>
  <c r="B1963" i="20" s="1"/>
  <c r="A1964" i="20"/>
  <c r="B1964" i="20" s="1"/>
  <c r="A1965" i="20"/>
  <c r="B1965" i="20" s="1"/>
  <c r="A1966" i="20"/>
  <c r="B1966" i="20" s="1"/>
  <c r="A1967" i="20"/>
  <c r="B1967" i="20" s="1"/>
  <c r="A1968" i="20"/>
  <c r="B1968" i="20" s="1"/>
  <c r="A1969" i="20"/>
  <c r="B1969" i="20" s="1"/>
  <c r="A1970" i="20"/>
  <c r="A1971" i="20"/>
  <c r="B1971" i="20" s="1"/>
  <c r="A1972" i="20"/>
  <c r="B1972" i="20" s="1"/>
  <c r="A1973" i="20"/>
  <c r="B1973" i="20" s="1"/>
  <c r="A1974" i="20"/>
  <c r="B1974" i="20" s="1"/>
  <c r="A1975" i="20"/>
  <c r="B1975" i="20" s="1"/>
  <c r="A1976" i="20"/>
  <c r="B1976" i="20" s="1"/>
  <c r="A1977" i="20"/>
  <c r="B1977" i="20" s="1"/>
  <c r="A1978" i="20"/>
  <c r="A1979" i="20"/>
  <c r="B1979" i="20" s="1"/>
  <c r="A1980" i="20"/>
  <c r="B1980" i="20" s="1"/>
  <c r="A1981" i="20"/>
  <c r="B1981" i="20" s="1"/>
  <c r="A1982" i="20"/>
  <c r="B1982" i="20" s="1"/>
  <c r="A1983" i="20"/>
  <c r="B1983" i="20" s="1"/>
  <c r="A1984" i="20"/>
  <c r="B1984" i="20" s="1"/>
  <c r="A1985" i="20"/>
  <c r="B1985" i="20" s="1"/>
  <c r="A1986" i="20"/>
  <c r="A1987" i="20"/>
  <c r="A1988" i="20"/>
  <c r="B1988" i="20" s="1"/>
  <c r="A1989" i="20"/>
  <c r="B1989" i="20" s="1"/>
  <c r="A1990" i="20"/>
  <c r="B1990" i="20" s="1"/>
  <c r="A1991" i="20"/>
  <c r="B1991" i="20" s="1"/>
  <c r="A1992" i="20"/>
  <c r="B1992" i="20" s="1"/>
  <c r="A1993" i="20"/>
  <c r="B1993" i="20" s="1"/>
  <c r="A1994" i="20"/>
  <c r="A1995" i="20"/>
  <c r="B1995" i="20" s="1"/>
  <c r="A1996" i="20"/>
  <c r="B1996" i="20" s="1"/>
  <c r="A1997" i="20"/>
  <c r="B1997" i="20" s="1"/>
  <c r="A1998" i="20"/>
  <c r="B1998" i="20" s="1"/>
  <c r="A1999" i="20"/>
  <c r="B1999" i="20" s="1"/>
  <c r="A2000" i="20"/>
  <c r="B2000" i="20" s="1"/>
  <c r="A2001" i="20"/>
  <c r="B2001" i="20" s="1"/>
  <c r="A2002" i="20"/>
  <c r="A2003" i="20"/>
  <c r="A2004" i="20"/>
  <c r="B2004" i="20" s="1"/>
  <c r="A2005" i="20"/>
  <c r="B2005" i="20" s="1"/>
  <c r="A2006" i="20"/>
  <c r="B2006" i="20" s="1"/>
  <c r="A2007" i="20"/>
  <c r="B2007" i="20" s="1"/>
  <c r="A2008" i="20"/>
  <c r="B2008" i="20" s="1"/>
  <c r="A2009" i="20"/>
  <c r="B2009" i="20" s="1"/>
  <c r="A2010" i="20"/>
  <c r="A2011" i="20"/>
  <c r="B2011" i="20" s="1"/>
  <c r="A2012" i="20"/>
  <c r="B2012" i="20" s="1"/>
  <c r="A2013" i="20"/>
  <c r="B2013" i="20" s="1"/>
  <c r="A2014" i="20"/>
  <c r="B2014" i="20" s="1"/>
  <c r="A2015" i="20"/>
  <c r="B2015" i="20" s="1"/>
  <c r="A2016" i="20"/>
  <c r="B2016" i="20" s="1"/>
  <c r="A2017" i="20"/>
  <c r="B2017" i="20" s="1"/>
  <c r="A2018" i="20"/>
  <c r="A2019" i="20"/>
  <c r="B2019" i="20" s="1"/>
  <c r="A2020" i="20"/>
  <c r="B2020" i="20" s="1"/>
  <c r="A2021" i="20"/>
  <c r="B2021" i="20" s="1"/>
  <c r="A2022" i="20"/>
  <c r="B2022" i="20" s="1"/>
  <c r="A2023" i="20"/>
  <c r="B2023" i="20" s="1"/>
  <c r="A2024" i="20"/>
  <c r="B2024" i="20" s="1"/>
  <c r="A2025" i="20"/>
  <c r="B2025" i="20" s="1"/>
  <c r="A2026" i="20"/>
  <c r="A2027" i="20"/>
  <c r="B2027" i="20" s="1"/>
  <c r="A2028" i="20"/>
  <c r="B2028" i="20" s="1"/>
  <c r="A2029" i="20"/>
  <c r="B2029" i="20" s="1"/>
  <c r="A2030" i="20"/>
  <c r="B2030" i="20" s="1"/>
  <c r="A2031" i="20"/>
  <c r="B2031" i="20" s="1"/>
  <c r="A2032" i="20"/>
  <c r="B2032" i="20" s="1"/>
  <c r="A2033" i="20"/>
  <c r="B2033" i="20" s="1"/>
  <c r="A2034" i="20"/>
  <c r="A2035" i="20"/>
  <c r="B2035" i="20" s="1"/>
  <c r="A2036" i="20"/>
  <c r="B2036" i="20" s="1"/>
  <c r="A2037" i="20"/>
  <c r="B2037" i="20" s="1"/>
  <c r="A2038" i="20"/>
  <c r="B2038" i="20" s="1"/>
  <c r="A2039" i="20"/>
  <c r="B2039" i="20" s="1"/>
  <c r="A2040" i="20"/>
  <c r="B2040" i="20" s="1"/>
  <c r="A2041" i="20"/>
  <c r="A2042" i="20"/>
  <c r="A2043" i="20"/>
  <c r="B2043" i="20" s="1"/>
  <c r="A2044" i="20"/>
  <c r="B2044" i="20" s="1"/>
  <c r="A2045" i="20"/>
  <c r="B2045" i="20" s="1"/>
  <c r="A2046" i="20"/>
  <c r="B2046" i="20" s="1"/>
  <c r="A2047" i="20"/>
  <c r="B2047" i="20" s="1"/>
  <c r="A2048" i="20"/>
  <c r="B2048" i="20" s="1"/>
  <c r="A2049" i="20"/>
  <c r="A2050" i="20"/>
  <c r="A2051" i="20"/>
  <c r="B2051" i="20" s="1"/>
  <c r="A2052" i="20"/>
  <c r="B2052" i="20" s="1"/>
  <c r="A2053" i="20"/>
  <c r="B2053" i="20" s="1"/>
  <c r="A2054" i="20"/>
  <c r="B2054" i="20" s="1"/>
  <c r="A2055" i="20"/>
  <c r="B2055" i="20" s="1"/>
  <c r="A2056" i="20"/>
  <c r="B2056" i="20" s="1"/>
  <c r="A2057" i="20"/>
  <c r="B2057" i="20" s="1"/>
  <c r="A2058" i="20"/>
  <c r="A2059" i="20"/>
  <c r="B2059" i="20" s="1"/>
  <c r="A2060" i="20"/>
  <c r="B2060" i="20" s="1"/>
  <c r="A2061" i="20"/>
  <c r="B2061" i="20" s="1"/>
  <c r="A2062" i="20"/>
  <c r="B2062" i="20" s="1"/>
  <c r="A2063" i="20"/>
  <c r="B2063" i="20" s="1"/>
  <c r="A2064" i="20"/>
  <c r="B2064" i="20" s="1"/>
  <c r="A2065" i="20"/>
  <c r="A2066" i="20"/>
  <c r="A2067" i="20"/>
  <c r="B2067" i="20" s="1"/>
  <c r="A2068" i="20"/>
  <c r="B2068" i="20" s="1"/>
  <c r="A2069" i="20"/>
  <c r="B2069" i="20" s="1"/>
  <c r="A2070" i="20"/>
  <c r="B2070" i="20" s="1"/>
  <c r="A2071" i="20"/>
  <c r="B2071" i="20" s="1"/>
  <c r="A2072" i="20"/>
  <c r="B2072" i="20" s="1"/>
  <c r="A2073" i="20"/>
  <c r="A2074" i="20"/>
  <c r="A2075" i="20"/>
  <c r="A2076" i="20"/>
  <c r="B2076" i="20" s="1"/>
  <c r="A2077" i="20"/>
  <c r="B2077" i="20" s="1"/>
  <c r="A2078" i="20"/>
  <c r="B2078" i="20" s="1"/>
  <c r="A2079" i="20"/>
  <c r="B2079" i="20" s="1"/>
  <c r="A2080" i="20"/>
  <c r="B2080" i="20" s="1"/>
  <c r="A2081" i="20"/>
  <c r="A2082" i="20"/>
  <c r="A2083" i="20"/>
  <c r="B2083" i="20" s="1"/>
  <c r="A2084" i="20"/>
  <c r="B2084" i="20" s="1"/>
  <c r="A2085" i="20"/>
  <c r="B2085" i="20" s="1"/>
  <c r="A2086" i="20"/>
  <c r="B2086" i="20" s="1"/>
  <c r="A2087" i="20"/>
  <c r="B2087" i="20" s="1"/>
  <c r="A2088" i="20"/>
  <c r="B2088" i="20" s="1"/>
  <c r="A2089" i="20"/>
  <c r="B2089" i="20" s="1"/>
  <c r="A2090" i="20"/>
  <c r="A2091" i="20"/>
  <c r="A2092" i="20"/>
  <c r="B2092" i="20" s="1"/>
  <c r="A2093" i="20"/>
  <c r="B2093" i="20" s="1"/>
  <c r="A2094" i="20"/>
  <c r="B2094" i="20" s="1"/>
  <c r="A2095" i="20"/>
  <c r="B2095" i="20" s="1"/>
  <c r="A2096" i="20"/>
  <c r="B2096" i="20" s="1"/>
  <c r="A2097" i="20"/>
  <c r="B2097" i="20" s="1"/>
  <c r="A2098" i="20"/>
  <c r="A2099" i="20"/>
  <c r="B2099" i="20" s="1"/>
  <c r="A2100" i="20"/>
  <c r="B2100" i="20" s="1"/>
  <c r="A2101" i="20"/>
  <c r="B2101" i="20" s="1"/>
  <c r="A2102" i="20"/>
  <c r="B2102" i="20" s="1"/>
  <c r="A2103" i="20"/>
  <c r="B2103" i="20" s="1"/>
  <c r="A2104" i="20"/>
  <c r="B2104" i="20" s="1"/>
  <c r="A2105" i="20"/>
  <c r="B2105" i="20" s="1"/>
  <c r="A2106" i="20"/>
  <c r="A2107" i="20"/>
  <c r="B2107" i="20" s="1"/>
  <c r="A2108" i="20"/>
  <c r="B2108" i="20" s="1"/>
  <c r="A2109" i="20"/>
  <c r="B2109" i="20" s="1"/>
  <c r="A2110" i="20"/>
  <c r="B2110" i="20" s="1"/>
  <c r="A2111" i="20"/>
  <c r="B2111" i="20" s="1"/>
  <c r="A2112" i="20"/>
  <c r="B2112" i="20" s="1"/>
  <c r="A2113" i="20"/>
  <c r="B2113" i="20" s="1"/>
  <c r="A2114" i="20"/>
  <c r="A2115" i="20"/>
  <c r="B2115" i="20" s="1"/>
  <c r="A2116" i="20"/>
  <c r="B2116" i="20" s="1"/>
  <c r="A2117" i="20"/>
  <c r="B2117" i="20" s="1"/>
  <c r="A2118" i="20"/>
  <c r="B2118" i="20" s="1"/>
  <c r="A2119" i="20"/>
  <c r="B2119" i="20" s="1"/>
  <c r="A2120" i="20"/>
  <c r="B2120" i="20" s="1"/>
  <c r="A2121" i="20"/>
  <c r="B2121" i="20" s="1"/>
  <c r="A2122" i="20"/>
  <c r="A2123" i="20"/>
  <c r="A2124" i="20"/>
  <c r="B2124" i="20" s="1"/>
  <c r="A2125" i="20"/>
  <c r="B2125" i="20" s="1"/>
  <c r="A2126" i="20"/>
  <c r="B2126" i="20" s="1"/>
  <c r="A2127" i="20"/>
  <c r="B2127" i="20" s="1"/>
  <c r="A2128" i="20"/>
  <c r="B2128" i="20" s="1"/>
  <c r="A2129" i="20"/>
  <c r="B2129" i="20" s="1"/>
  <c r="A2130" i="20"/>
  <c r="A2131" i="20"/>
  <c r="B2131" i="20" s="1"/>
  <c r="A2132" i="20"/>
  <c r="B2132" i="20" s="1"/>
  <c r="A2133" i="20"/>
  <c r="B2133" i="20" s="1"/>
  <c r="A2134" i="20"/>
  <c r="B2134" i="20" s="1"/>
  <c r="A2135" i="20"/>
  <c r="B2135" i="20" s="1"/>
  <c r="A2136" i="20"/>
  <c r="B2136" i="20" s="1"/>
  <c r="A2137" i="20"/>
  <c r="B2137" i="20" s="1"/>
  <c r="A2138" i="20"/>
  <c r="A2139" i="20"/>
  <c r="B2139" i="20" s="1"/>
  <c r="A2140" i="20"/>
  <c r="B2140" i="20" s="1"/>
  <c r="A2141" i="20"/>
  <c r="B2141" i="20" s="1"/>
  <c r="A2142" i="20"/>
  <c r="B2142" i="20" s="1"/>
  <c r="A2143" i="20"/>
  <c r="B2143" i="20" s="1"/>
  <c r="A2144" i="20"/>
  <c r="B2144" i="20" s="1"/>
  <c r="A2145" i="20"/>
  <c r="A2146" i="20"/>
  <c r="A2147" i="20"/>
  <c r="B2147" i="20" s="1"/>
  <c r="A2148" i="20"/>
  <c r="B2148" i="20" s="1"/>
  <c r="A2149" i="20"/>
  <c r="B2149" i="20" s="1"/>
  <c r="A2150" i="20"/>
  <c r="B2150" i="20" s="1"/>
  <c r="A2151" i="20"/>
  <c r="B2151" i="20" s="1"/>
  <c r="A2152" i="20"/>
  <c r="B2152" i="20" s="1"/>
  <c r="A2153" i="20"/>
  <c r="B2153" i="20" s="1"/>
  <c r="A2154" i="20"/>
  <c r="A2155" i="20"/>
  <c r="B2155" i="20" s="1"/>
  <c r="A2156" i="20"/>
  <c r="B2156" i="20" s="1"/>
  <c r="A2157" i="20"/>
  <c r="B2157" i="20" s="1"/>
  <c r="A2158" i="20"/>
  <c r="B2158" i="20" s="1"/>
  <c r="A2159" i="20"/>
  <c r="B2159" i="20" s="1"/>
  <c r="A2160" i="20"/>
  <c r="B2160" i="20" s="1"/>
  <c r="A2161" i="20"/>
  <c r="A2162" i="20"/>
  <c r="A2163" i="20"/>
  <c r="B2163" i="20" s="1"/>
  <c r="A2164" i="20"/>
  <c r="B2164" i="20" s="1"/>
  <c r="A2165" i="20"/>
  <c r="B2165" i="20" s="1"/>
  <c r="A2166" i="20"/>
  <c r="B2166" i="20" s="1"/>
  <c r="A2167" i="20"/>
  <c r="B2167" i="20" s="1"/>
  <c r="A2168" i="20"/>
  <c r="B2168" i="20" s="1"/>
  <c r="A2169" i="20"/>
  <c r="A2170" i="20"/>
  <c r="A2171" i="20"/>
  <c r="B2171" i="20" s="1"/>
  <c r="A2172" i="20"/>
  <c r="B2172" i="20" s="1"/>
  <c r="A2173" i="20"/>
  <c r="B2173" i="20" s="1"/>
  <c r="A2174" i="20"/>
  <c r="B2174" i="20" s="1"/>
  <c r="A2175" i="20"/>
  <c r="B2175" i="20" s="1"/>
  <c r="A2176" i="20"/>
  <c r="B2176" i="20" s="1"/>
  <c r="A2177" i="20"/>
  <c r="B2177" i="20" s="1"/>
  <c r="A2178" i="20"/>
  <c r="A2179" i="20"/>
  <c r="B2179" i="20" s="1"/>
  <c r="A2180" i="20"/>
  <c r="B2180" i="20" s="1"/>
  <c r="A2181" i="20"/>
  <c r="B2181" i="20" s="1"/>
  <c r="A2182" i="20"/>
  <c r="B2182" i="20" s="1"/>
  <c r="A2183" i="20"/>
  <c r="B2183" i="20" s="1"/>
  <c r="A2184" i="20"/>
  <c r="B2184" i="20" s="1"/>
  <c r="A2185" i="20"/>
  <c r="B2185" i="20" s="1"/>
  <c r="A2186" i="20"/>
  <c r="A2187" i="20"/>
  <c r="B2187" i="20" s="1"/>
  <c r="A2188" i="20"/>
  <c r="B2188" i="20" s="1"/>
  <c r="A2189" i="20"/>
  <c r="B2189" i="20" s="1"/>
  <c r="A2190" i="20"/>
  <c r="B2190" i="20" s="1"/>
  <c r="A2191" i="20"/>
  <c r="B2191" i="20" s="1"/>
  <c r="A2192" i="20"/>
  <c r="B2192" i="20" s="1"/>
  <c r="A2193" i="20"/>
  <c r="B2193" i="20" s="1"/>
  <c r="A2194" i="20"/>
  <c r="A2195" i="20"/>
  <c r="B2195" i="20" s="1"/>
  <c r="A2196" i="20"/>
  <c r="B2196" i="20" s="1"/>
  <c r="A2197" i="20"/>
  <c r="B2197" i="20" s="1"/>
  <c r="A2198" i="20"/>
  <c r="B2198" i="20" s="1"/>
  <c r="A2199" i="20"/>
  <c r="B2199" i="20" s="1"/>
  <c r="A2200" i="20"/>
  <c r="B2200" i="20" s="1"/>
  <c r="A2201" i="20"/>
  <c r="B2201" i="20" s="1"/>
  <c r="A2202" i="20"/>
  <c r="A2203" i="20"/>
  <c r="B2203" i="20" s="1"/>
  <c r="A2204" i="20"/>
  <c r="B2204" i="20" s="1"/>
  <c r="A2205" i="20"/>
  <c r="B2205" i="20" s="1"/>
  <c r="A2206" i="20"/>
  <c r="B2206" i="20" s="1"/>
  <c r="A2207" i="20"/>
  <c r="B2207" i="20" s="1"/>
  <c r="A2208" i="20"/>
  <c r="B2208" i="20" s="1"/>
  <c r="A2209" i="20"/>
  <c r="B2209" i="20" s="1"/>
  <c r="A2210" i="20"/>
  <c r="A2211" i="20"/>
  <c r="B2211" i="20" s="1"/>
  <c r="A2212" i="20"/>
  <c r="B2212" i="20" s="1"/>
  <c r="A2213" i="20"/>
  <c r="B2213" i="20" s="1"/>
  <c r="A2214" i="20"/>
  <c r="B2214" i="20" s="1"/>
  <c r="A2215" i="20"/>
  <c r="B2215" i="20" s="1"/>
  <c r="A2216" i="20"/>
  <c r="B2216" i="20" s="1"/>
  <c r="A2217" i="20"/>
  <c r="B2217" i="20" s="1"/>
  <c r="A2218" i="20"/>
  <c r="A2219" i="20"/>
  <c r="B2219" i="20" s="1"/>
  <c r="A2220" i="20"/>
  <c r="B2220" i="20" s="1"/>
  <c r="A2221" i="20"/>
  <c r="B2221" i="20" s="1"/>
  <c r="A2222" i="20"/>
  <c r="B2222" i="20" s="1"/>
  <c r="A2223" i="20"/>
  <c r="B2223" i="20" s="1"/>
  <c r="A2224" i="20"/>
  <c r="B2224" i="20" s="1"/>
  <c r="A2225" i="20"/>
  <c r="B2225" i="20" s="1"/>
  <c r="A2226" i="20"/>
  <c r="A2227" i="20"/>
  <c r="B2227" i="20" s="1"/>
  <c r="A2228" i="20"/>
  <c r="B2228" i="20" s="1"/>
  <c r="A2229" i="20"/>
  <c r="B2229" i="20" s="1"/>
  <c r="A2230" i="20"/>
  <c r="B2230" i="20" s="1"/>
  <c r="A2231" i="20"/>
  <c r="B2231" i="20" s="1"/>
  <c r="A2232" i="20"/>
  <c r="B2232" i="20" s="1"/>
  <c r="A2233" i="20"/>
  <c r="A2234" i="20"/>
  <c r="A2235" i="20"/>
  <c r="B2235" i="20" s="1"/>
  <c r="A2236" i="20"/>
  <c r="B2236" i="20" s="1"/>
  <c r="A2237" i="20"/>
  <c r="B2237" i="20" s="1"/>
  <c r="A2238" i="20"/>
  <c r="B2238" i="20" s="1"/>
  <c r="A2239" i="20"/>
  <c r="B2239" i="20" s="1"/>
  <c r="A2240" i="20"/>
  <c r="B2240" i="20" s="1"/>
  <c r="A2241" i="20"/>
  <c r="B2241" i="20" s="1"/>
  <c r="A2242" i="20"/>
  <c r="A2243" i="20"/>
  <c r="A2244" i="20"/>
  <c r="B2244" i="20" s="1"/>
  <c r="A2245" i="20"/>
  <c r="B2245" i="20" s="1"/>
  <c r="A2246" i="20"/>
  <c r="B2246" i="20" s="1"/>
  <c r="A2247" i="20"/>
  <c r="B2247" i="20" s="1"/>
  <c r="A2248" i="20"/>
  <c r="B2248" i="20" s="1"/>
  <c r="A2249" i="20"/>
  <c r="B2249" i="20" s="1"/>
  <c r="A2250" i="20"/>
  <c r="A2251" i="20"/>
  <c r="B2251" i="20" s="1"/>
  <c r="A2252" i="20"/>
  <c r="B2252" i="20" s="1"/>
  <c r="A2253" i="20"/>
  <c r="B2253" i="20" s="1"/>
  <c r="A2254" i="20"/>
  <c r="B2254" i="20" s="1"/>
  <c r="A2255" i="20"/>
  <c r="B2255" i="20" s="1"/>
  <c r="A2256" i="20"/>
  <c r="B2256" i="20" s="1"/>
  <c r="A2257" i="20"/>
  <c r="A2258" i="20"/>
  <c r="A2259" i="20"/>
  <c r="A2260" i="20"/>
  <c r="B2260" i="20" s="1"/>
  <c r="A2261" i="20"/>
  <c r="B2261" i="20" s="1"/>
  <c r="A2262" i="20"/>
  <c r="B2262" i="20" s="1"/>
  <c r="A2263" i="20"/>
  <c r="B2263" i="20" s="1"/>
  <c r="A2264" i="20"/>
  <c r="B2264" i="20" s="1"/>
  <c r="A2265" i="20"/>
  <c r="A2266" i="20"/>
  <c r="A2267" i="20"/>
  <c r="B2267" i="20" s="1"/>
  <c r="A2268" i="20"/>
  <c r="B2268" i="20" s="1"/>
  <c r="A2269" i="20"/>
  <c r="B2269" i="20" s="1"/>
  <c r="A2270" i="20"/>
  <c r="B2270" i="20" s="1"/>
  <c r="A2271" i="20"/>
  <c r="B2271" i="20" s="1"/>
  <c r="A2272" i="20"/>
  <c r="B2272" i="20" s="1"/>
  <c r="A2273" i="20"/>
  <c r="B2273" i="20" s="1"/>
  <c r="A2274" i="20"/>
  <c r="A2275" i="20"/>
  <c r="B2275" i="20" s="1"/>
  <c r="A2276" i="20"/>
  <c r="B2276" i="20" s="1"/>
  <c r="A2277" i="20"/>
  <c r="B2277" i="20" s="1"/>
  <c r="A2278" i="20"/>
  <c r="B2278" i="20" s="1"/>
  <c r="A2279" i="20"/>
  <c r="B2279" i="20" s="1"/>
  <c r="A2280" i="20"/>
  <c r="B2280" i="20" s="1"/>
  <c r="A2281" i="20"/>
  <c r="B2281" i="20" s="1"/>
  <c r="A2282" i="20"/>
  <c r="A2283" i="20"/>
  <c r="B2283" i="20" s="1"/>
  <c r="A2284" i="20"/>
  <c r="B2284" i="20" s="1"/>
  <c r="A2285" i="20"/>
  <c r="B2285" i="20" s="1"/>
  <c r="A2286" i="20"/>
  <c r="B2286" i="20" s="1"/>
  <c r="A2287" i="20"/>
  <c r="B2287" i="20" s="1"/>
  <c r="A2288" i="20"/>
  <c r="B2288" i="20" s="1"/>
  <c r="A2289" i="20"/>
  <c r="B2289" i="20" s="1"/>
  <c r="A2290" i="20"/>
  <c r="A2291" i="20"/>
  <c r="B2291" i="20" s="1"/>
  <c r="A2292" i="20"/>
  <c r="B2292" i="20" s="1"/>
  <c r="A2293" i="20"/>
  <c r="B2293" i="20" s="1"/>
  <c r="A2294" i="20"/>
  <c r="B2294" i="20" s="1"/>
  <c r="A2295" i="20"/>
  <c r="B2295" i="20" s="1"/>
  <c r="A2296" i="20"/>
  <c r="B2296" i="20" s="1"/>
  <c r="A2297" i="20"/>
  <c r="B2297" i="20" s="1"/>
  <c r="A2298" i="20"/>
  <c r="A2299" i="20"/>
  <c r="A2300" i="20"/>
  <c r="B2300" i="20" s="1"/>
  <c r="A2301" i="20"/>
  <c r="B2301" i="20" s="1"/>
  <c r="A2302" i="20"/>
  <c r="B2302" i="20" s="1"/>
  <c r="A2303" i="20"/>
  <c r="B2303" i="20" s="1"/>
  <c r="A2304" i="20"/>
  <c r="B2304" i="20" s="1"/>
  <c r="A2305" i="20"/>
  <c r="B2305" i="20" s="1"/>
  <c r="A2306" i="20"/>
  <c r="A2307" i="20"/>
  <c r="B2307" i="20" s="1"/>
  <c r="A2308" i="20"/>
  <c r="B2308" i="20" s="1"/>
  <c r="A2309" i="20"/>
  <c r="B2309" i="20" s="1"/>
  <c r="A2310" i="20"/>
  <c r="B2310" i="20" s="1"/>
  <c r="A2311" i="20"/>
  <c r="B2311" i="20" s="1"/>
  <c r="A2312" i="20"/>
  <c r="B2312" i="20" s="1"/>
  <c r="A2313" i="20"/>
  <c r="B2313" i="20" s="1"/>
  <c r="A2314" i="20"/>
  <c r="A2315" i="20"/>
  <c r="B2315" i="20" s="1"/>
  <c r="A2316" i="20"/>
  <c r="B2316" i="20" s="1"/>
  <c r="A2317" i="20"/>
  <c r="B2317" i="20" s="1"/>
  <c r="A2318" i="20"/>
  <c r="B2318" i="20" s="1"/>
  <c r="A2319" i="20"/>
  <c r="B2319" i="20" s="1"/>
  <c r="A2320" i="20"/>
  <c r="B2320" i="20" s="1"/>
  <c r="A2321" i="20"/>
  <c r="A2322" i="20"/>
  <c r="A2323" i="20"/>
  <c r="B2323" i="20" s="1"/>
  <c r="A2324" i="20"/>
  <c r="B2324" i="20" s="1"/>
  <c r="A2325" i="20"/>
  <c r="B2325" i="20" s="1"/>
  <c r="A2326" i="20"/>
  <c r="B2326" i="20" s="1"/>
  <c r="A2327" i="20"/>
  <c r="B2327" i="20" s="1"/>
  <c r="A2328" i="20"/>
  <c r="B2328" i="20" s="1"/>
  <c r="A2329" i="20"/>
  <c r="B2329" i="20" s="1"/>
  <c r="A2330" i="20"/>
  <c r="A2331" i="20"/>
  <c r="B2331" i="20" s="1"/>
  <c r="A2332" i="20"/>
  <c r="B2332" i="20" s="1"/>
  <c r="A2333" i="20"/>
  <c r="B2333" i="20" s="1"/>
  <c r="A2334" i="20"/>
  <c r="B2334" i="20" s="1"/>
  <c r="A2335" i="20"/>
  <c r="B2335" i="20" s="1"/>
  <c r="A2336" i="20"/>
  <c r="B2336" i="20" s="1"/>
  <c r="A2337" i="20"/>
  <c r="A2338" i="20"/>
  <c r="A2339" i="20"/>
  <c r="B2339" i="20" s="1"/>
  <c r="A2340" i="20"/>
  <c r="B2340" i="20" s="1"/>
  <c r="A2341" i="20"/>
  <c r="B2341" i="20" s="1"/>
  <c r="A2342" i="20"/>
  <c r="B2342" i="20" s="1"/>
  <c r="A2343" i="20"/>
  <c r="B2343" i="20" s="1"/>
  <c r="A2344" i="20"/>
  <c r="B2344" i="20" s="1"/>
  <c r="A2345" i="20"/>
  <c r="B2345" i="20" s="1"/>
  <c r="A2346" i="20"/>
  <c r="A2347" i="20"/>
  <c r="A2348" i="20"/>
  <c r="B2348" i="20" s="1"/>
  <c r="A2349" i="20"/>
  <c r="B2349" i="20" s="1"/>
  <c r="A2350" i="20"/>
  <c r="B2350" i="20" s="1"/>
  <c r="A2351" i="20"/>
  <c r="B2351" i="20" s="1"/>
  <c r="A2352" i="20"/>
  <c r="B2352" i="20" s="1"/>
  <c r="A2353" i="20"/>
  <c r="B2353" i="20" s="1"/>
  <c r="A2354" i="20"/>
  <c r="A2355" i="20"/>
  <c r="B2355" i="20" s="1"/>
  <c r="A2356" i="20"/>
  <c r="B2356" i="20" s="1"/>
  <c r="A2357" i="20"/>
  <c r="B2357" i="20" s="1"/>
  <c r="A2358" i="20"/>
  <c r="B2358" i="20" s="1"/>
  <c r="A2359" i="20"/>
  <c r="B2359" i="20" s="1"/>
  <c r="A2360" i="20"/>
  <c r="B2360" i="20" s="1"/>
  <c r="A2361" i="20"/>
  <c r="B2361" i="20" s="1"/>
  <c r="A2362" i="20"/>
  <c r="A2363" i="20"/>
  <c r="B2363" i="20" s="1"/>
  <c r="A2364" i="20"/>
  <c r="B2364" i="20" s="1"/>
  <c r="A2365" i="20"/>
  <c r="B2365" i="20" s="1"/>
  <c r="A2366" i="20"/>
  <c r="B2366" i="20" s="1"/>
  <c r="A2367" i="20"/>
  <c r="B2367" i="20" s="1"/>
  <c r="A2368" i="20"/>
  <c r="B2368" i="20" s="1"/>
  <c r="A2369" i="20"/>
  <c r="B2369" i="20" s="1"/>
  <c r="A2370" i="20"/>
  <c r="A2371" i="20"/>
  <c r="B2371" i="20" s="1"/>
  <c r="A2372" i="20"/>
  <c r="B2372" i="20" s="1"/>
  <c r="A2373" i="20"/>
  <c r="B2373" i="20" s="1"/>
  <c r="A2374" i="20"/>
  <c r="B2374" i="20" s="1"/>
  <c r="A2375" i="20"/>
  <c r="B2375" i="20" s="1"/>
  <c r="A2376" i="20"/>
  <c r="B2376" i="20" s="1"/>
  <c r="A2377" i="20"/>
  <c r="B2377" i="20" s="1"/>
  <c r="A2378" i="20"/>
  <c r="A2379" i="20"/>
  <c r="B2379" i="20" s="1"/>
  <c r="A2380" i="20"/>
  <c r="B2380" i="20" s="1"/>
  <c r="A2381" i="20"/>
  <c r="B2381" i="20" s="1"/>
  <c r="A2382" i="20"/>
  <c r="B2382" i="20" s="1"/>
  <c r="A2383" i="20"/>
  <c r="B2383" i="20" s="1"/>
  <c r="A2384" i="20"/>
  <c r="B2384" i="20" s="1"/>
  <c r="A2385" i="20"/>
  <c r="B2385" i="20" s="1"/>
  <c r="A2386" i="20"/>
  <c r="A2387" i="20"/>
  <c r="B2387" i="20" s="1"/>
  <c r="A2388" i="20"/>
  <c r="B2388" i="20" s="1"/>
  <c r="A2389" i="20"/>
  <c r="B2389" i="20" s="1"/>
  <c r="A2390" i="20"/>
  <c r="B2390" i="20" s="1"/>
  <c r="A2391" i="20"/>
  <c r="B2391" i="20" s="1"/>
  <c r="A2392" i="20"/>
  <c r="B2392" i="20" s="1"/>
  <c r="A2393" i="20"/>
  <c r="B2393" i="20" s="1"/>
  <c r="A2394" i="20"/>
  <c r="A2395" i="20"/>
  <c r="B2395" i="20" s="1"/>
  <c r="A2396" i="20"/>
  <c r="B2396" i="20" s="1"/>
  <c r="A2397" i="20"/>
  <c r="B2397" i="20" s="1"/>
  <c r="A2398" i="20"/>
  <c r="B2398" i="20" s="1"/>
  <c r="A2399" i="20"/>
  <c r="B2399" i="20" s="1"/>
  <c r="A2400" i="20"/>
  <c r="B2400" i="20" s="1"/>
  <c r="A2401" i="20"/>
  <c r="B2401" i="20" s="1"/>
  <c r="A2402" i="20"/>
  <c r="A2403" i="20"/>
  <c r="B2403" i="20" s="1"/>
  <c r="A2404" i="20"/>
  <c r="B2404" i="20" s="1"/>
  <c r="A2405" i="20"/>
  <c r="B2405" i="20" s="1"/>
  <c r="A2406" i="20"/>
  <c r="B2406" i="20" s="1"/>
  <c r="A2407" i="20"/>
  <c r="B2407" i="20" s="1"/>
  <c r="A2408" i="20"/>
  <c r="B2408" i="20" s="1"/>
  <c r="A2409" i="20"/>
  <c r="B2409" i="20" s="1"/>
  <c r="A2410" i="20"/>
  <c r="A2411" i="20"/>
  <c r="B2411" i="20" s="1"/>
  <c r="A2412" i="20"/>
  <c r="B2412" i="20" s="1"/>
  <c r="A2413" i="20"/>
  <c r="B2413" i="20" s="1"/>
  <c r="A2414" i="20"/>
  <c r="B2414" i="20" s="1"/>
  <c r="A2415" i="20"/>
  <c r="B2415" i="20" s="1"/>
  <c r="A2416" i="20"/>
  <c r="B2416" i="20" s="1"/>
  <c r="A2417" i="20"/>
  <c r="A2418" i="20"/>
  <c r="A2419" i="20"/>
  <c r="B2419" i="20" s="1"/>
  <c r="A2420" i="20"/>
  <c r="B2420" i="20" s="1"/>
  <c r="A2421" i="20"/>
  <c r="B2421" i="20" s="1"/>
  <c r="A2422" i="20"/>
  <c r="B2422" i="20" s="1"/>
  <c r="A2423" i="20"/>
  <c r="B2423" i="20" s="1"/>
  <c r="A2424" i="20"/>
  <c r="B2424" i="20" s="1"/>
  <c r="A2425" i="20"/>
  <c r="B2425" i="20" s="1"/>
  <c r="A2426" i="20"/>
  <c r="A2427" i="20"/>
  <c r="B2427" i="20" s="1"/>
  <c r="A2428" i="20"/>
  <c r="B2428" i="20" s="1"/>
  <c r="A2429" i="20"/>
  <c r="B2429" i="20" s="1"/>
  <c r="A2430" i="20"/>
  <c r="B2430" i="20" s="1"/>
  <c r="A2431" i="20"/>
  <c r="B2431" i="20" s="1"/>
  <c r="A2432" i="20"/>
  <c r="B2432" i="20" s="1"/>
  <c r="A2433" i="20"/>
  <c r="A2434" i="20"/>
  <c r="A2435" i="20"/>
  <c r="A2436" i="20"/>
  <c r="B2436" i="20" s="1"/>
  <c r="A2437" i="20"/>
  <c r="B2437" i="20" s="1"/>
  <c r="A2438" i="20"/>
  <c r="B2438" i="20" s="1"/>
  <c r="A2439" i="20"/>
  <c r="B2439" i="20" s="1"/>
  <c r="A2440" i="20"/>
  <c r="B2440" i="20" s="1"/>
  <c r="A2441" i="20"/>
  <c r="A2442" i="20"/>
  <c r="A2443" i="20"/>
  <c r="B2443" i="20" s="1"/>
  <c r="A2444" i="20"/>
  <c r="B2444" i="20" s="1"/>
  <c r="A2445" i="20"/>
  <c r="B2445" i="20" s="1"/>
  <c r="A2446" i="20"/>
  <c r="B2446" i="20" s="1"/>
  <c r="A2447" i="20"/>
  <c r="B2447" i="20" s="1"/>
  <c r="A2448" i="20"/>
  <c r="B2448" i="20" s="1"/>
  <c r="A2449" i="20"/>
  <c r="B2449" i="20" s="1"/>
  <c r="A2450" i="20"/>
  <c r="A2451" i="20"/>
  <c r="B2451" i="20" s="1"/>
  <c r="A2452" i="20"/>
  <c r="B2452" i="20" s="1"/>
  <c r="A2453" i="20"/>
  <c r="B2453" i="20" s="1"/>
  <c r="A2454" i="20"/>
  <c r="B2454" i="20" s="1"/>
  <c r="A2455" i="20"/>
  <c r="B2455" i="20" s="1"/>
  <c r="A2456" i="20"/>
  <c r="B2456" i="20" s="1"/>
  <c r="A2457" i="20"/>
  <c r="B2457" i="20" s="1"/>
  <c r="A2458" i="20"/>
  <c r="A2459" i="20"/>
  <c r="B2459" i="20" s="1"/>
  <c r="A2460" i="20"/>
  <c r="B2460" i="20" s="1"/>
  <c r="A2461" i="20"/>
  <c r="B2461" i="20" s="1"/>
  <c r="A2462" i="20"/>
  <c r="B2462" i="20" s="1"/>
  <c r="A2463" i="20"/>
  <c r="B2463" i="20" s="1"/>
  <c r="A2464" i="20"/>
  <c r="B2464" i="20" s="1"/>
  <c r="A2465" i="20"/>
  <c r="B2465" i="20" s="1"/>
  <c r="A2466" i="20"/>
  <c r="A2467" i="20"/>
  <c r="B2467" i="20" s="1"/>
  <c r="A2468" i="20"/>
  <c r="B2468" i="20" s="1"/>
  <c r="A2469" i="20"/>
  <c r="B2469" i="20" s="1"/>
  <c r="A2470" i="20"/>
  <c r="B2470" i="20" s="1"/>
  <c r="A2471" i="20"/>
  <c r="B2471" i="20" s="1"/>
  <c r="A2472" i="20"/>
  <c r="B2472" i="20" s="1"/>
  <c r="A2473" i="20"/>
  <c r="B2473" i="20" s="1"/>
  <c r="A2474" i="20"/>
  <c r="A2475" i="20"/>
  <c r="B2475" i="20" s="1"/>
  <c r="A2476" i="20"/>
  <c r="B2476" i="20" s="1"/>
  <c r="A2477" i="20"/>
  <c r="B2477" i="20" s="1"/>
  <c r="A2478" i="20"/>
  <c r="B2478" i="20" s="1"/>
  <c r="A2479" i="20"/>
  <c r="B2479" i="20" s="1"/>
  <c r="A2480" i="20"/>
  <c r="B2480" i="20" s="1"/>
  <c r="A2481" i="20"/>
  <c r="B2481" i="20" s="1"/>
  <c r="A2482" i="20"/>
  <c r="A2483" i="20"/>
  <c r="B2483" i="20" s="1"/>
  <c r="A2484" i="20"/>
  <c r="B2484" i="20" s="1"/>
  <c r="A2485" i="20"/>
  <c r="B2485" i="20" s="1"/>
  <c r="A2486" i="20"/>
  <c r="B2486" i="20" s="1"/>
  <c r="A2487" i="20"/>
  <c r="B2487" i="20" s="1"/>
  <c r="A2488" i="20"/>
  <c r="B2488" i="20" s="1"/>
  <c r="A2489" i="20"/>
  <c r="B2489" i="20" s="1"/>
  <c r="A2490" i="20"/>
  <c r="A2491" i="20"/>
  <c r="B2491" i="20" s="1"/>
  <c r="A2492" i="20"/>
  <c r="B2492" i="20" s="1"/>
  <c r="A2493" i="20"/>
  <c r="B2493" i="20" s="1"/>
  <c r="A2494" i="20"/>
  <c r="B2494" i="20" s="1"/>
  <c r="A2495" i="20"/>
  <c r="B2495" i="20" s="1"/>
  <c r="A2496" i="20"/>
  <c r="B2496" i="20" s="1"/>
  <c r="A2497" i="20"/>
  <c r="B2497" i="20" s="1"/>
  <c r="A2498" i="20"/>
  <c r="A2499" i="20"/>
  <c r="B2499" i="20" s="1"/>
  <c r="A2500" i="20"/>
  <c r="B2500" i="20" s="1"/>
  <c r="A2501" i="20"/>
  <c r="B2501" i="20" s="1"/>
  <c r="A2502" i="20"/>
  <c r="B2502" i="20" s="1"/>
  <c r="A2503" i="20"/>
  <c r="B2503" i="20" s="1"/>
  <c r="A2504" i="20"/>
  <c r="B2504" i="20" s="1"/>
  <c r="A2505" i="20"/>
  <c r="B2505" i="20" s="1"/>
  <c r="A2506" i="20"/>
  <c r="A2507" i="20"/>
  <c r="B2507" i="20" s="1"/>
  <c r="A2508" i="20"/>
  <c r="B2508" i="20" s="1"/>
  <c r="A2509" i="20"/>
  <c r="B2509" i="20" s="1"/>
  <c r="A2510" i="20"/>
  <c r="B2510" i="20" s="1"/>
  <c r="A2511" i="20"/>
  <c r="B2511" i="20" s="1"/>
  <c r="A2512" i="20"/>
  <c r="B2512" i="20" s="1"/>
  <c r="A2513" i="20"/>
  <c r="B2513" i="20" s="1"/>
  <c r="A2514" i="20"/>
  <c r="A2515" i="20"/>
  <c r="B2515" i="20" s="1"/>
  <c r="A2516" i="20"/>
  <c r="B2516" i="20" s="1"/>
  <c r="A2517" i="20"/>
  <c r="B2517" i="20" s="1"/>
  <c r="A2518" i="20"/>
  <c r="B2518" i="20" s="1"/>
  <c r="A2519" i="20"/>
  <c r="B2519" i="20" s="1"/>
  <c r="A2520" i="20"/>
  <c r="B2520" i="20" s="1"/>
  <c r="A2521" i="20"/>
  <c r="B2521" i="20" s="1"/>
  <c r="A2522" i="20"/>
  <c r="A2523" i="20"/>
  <c r="B2523" i="20" s="1"/>
  <c r="A2524" i="20"/>
  <c r="B2524" i="20" s="1"/>
  <c r="A2525" i="20"/>
  <c r="B2525" i="20" s="1"/>
  <c r="A2526" i="20"/>
  <c r="B2526" i="20" s="1"/>
  <c r="A2527" i="20"/>
  <c r="B2527" i="20" s="1"/>
  <c r="A2528" i="20"/>
  <c r="B2528" i="20" s="1"/>
  <c r="A2529" i="20"/>
  <c r="B2529" i="20" s="1"/>
  <c r="A2530" i="20"/>
  <c r="A2531" i="20"/>
  <c r="B2531" i="20" s="1"/>
  <c r="A2532" i="20"/>
  <c r="B2532" i="20" s="1"/>
  <c r="A2533" i="20"/>
  <c r="B2533" i="20" s="1"/>
  <c r="A2534" i="20"/>
  <c r="B2534" i="20" s="1"/>
  <c r="A2535" i="20"/>
  <c r="B2535" i="20" s="1"/>
  <c r="A2536" i="20"/>
  <c r="B2536" i="20" s="1"/>
  <c r="A2537" i="20"/>
  <c r="B2537" i="20" s="1"/>
  <c r="A2538" i="20"/>
  <c r="A2539" i="20"/>
  <c r="B2539" i="20" s="1"/>
  <c r="A2540" i="20"/>
  <c r="B2540" i="20" s="1"/>
  <c r="A2541" i="20"/>
  <c r="B2541" i="20" s="1"/>
  <c r="A2542" i="20"/>
  <c r="B2542" i="20" s="1"/>
  <c r="A2543" i="20"/>
  <c r="B2543" i="20" s="1"/>
  <c r="A2544" i="20"/>
  <c r="B2544" i="20" s="1"/>
  <c r="A2545" i="20"/>
  <c r="B2545" i="20" s="1"/>
  <c r="A2546" i="20"/>
  <c r="A2547" i="20"/>
  <c r="B2547" i="20" s="1"/>
  <c r="A2548" i="20"/>
  <c r="B2548" i="20" s="1"/>
  <c r="A2549" i="20"/>
  <c r="B2549" i="20" s="1"/>
  <c r="A2550" i="20"/>
  <c r="B2550" i="20" s="1"/>
  <c r="A2551" i="20"/>
  <c r="B2551" i="20" s="1"/>
  <c r="A2552" i="20"/>
  <c r="B2552" i="20" s="1"/>
  <c r="A2553" i="20"/>
  <c r="B2553" i="20" s="1"/>
  <c r="A2554" i="20"/>
  <c r="A2555" i="20"/>
  <c r="A2556" i="20"/>
  <c r="B2556" i="20" s="1"/>
  <c r="A2557" i="20"/>
  <c r="B2557" i="20" s="1"/>
  <c r="A2558" i="20"/>
  <c r="B2558" i="20" s="1"/>
  <c r="A2559" i="20"/>
  <c r="B2559" i="20" s="1"/>
  <c r="A2560" i="20"/>
  <c r="B2560" i="20" s="1"/>
  <c r="A2561" i="20"/>
  <c r="B2561" i="20" s="1"/>
  <c r="A2562" i="20"/>
  <c r="A2563" i="20"/>
  <c r="B2563" i="20" s="1"/>
  <c r="A2564" i="20"/>
  <c r="B2564" i="20" s="1"/>
  <c r="A2565" i="20"/>
  <c r="B2565" i="20" s="1"/>
  <c r="A2566" i="20"/>
  <c r="B2566" i="20" s="1"/>
  <c r="A2567" i="20"/>
  <c r="B2567" i="20" s="1"/>
  <c r="A2568" i="20"/>
  <c r="B2568" i="20" s="1"/>
  <c r="A2569" i="20"/>
  <c r="B2569" i="20" s="1"/>
  <c r="A2570" i="20"/>
  <c r="A2571" i="20"/>
  <c r="B2571" i="20" s="1"/>
  <c r="A2572" i="20"/>
  <c r="B2572" i="20" s="1"/>
  <c r="A2573" i="20"/>
  <c r="B2573" i="20" s="1"/>
  <c r="A2574" i="20"/>
  <c r="B2574" i="20" s="1"/>
  <c r="A2575" i="20"/>
  <c r="B2575" i="20" s="1"/>
  <c r="A2576" i="20"/>
  <c r="B2576" i="20" s="1"/>
  <c r="A2577" i="20"/>
  <c r="B2577" i="20" s="1"/>
  <c r="A2578" i="20"/>
  <c r="A2579" i="20"/>
  <c r="B2579" i="20" s="1"/>
  <c r="A2580" i="20"/>
  <c r="B2580" i="20" s="1"/>
  <c r="A2581" i="20"/>
  <c r="B2581" i="20" s="1"/>
  <c r="A2582" i="20"/>
  <c r="B2582" i="20" s="1"/>
  <c r="A2583" i="20"/>
  <c r="B2583" i="20" s="1"/>
  <c r="A2584" i="20"/>
  <c r="B2584" i="20" s="1"/>
  <c r="A2585" i="20"/>
  <c r="B2585" i="20" s="1"/>
  <c r="A2586" i="20"/>
  <c r="A2587" i="20"/>
  <c r="B2587" i="20" s="1"/>
  <c r="A2588" i="20"/>
  <c r="B2588" i="20" s="1"/>
  <c r="A2589" i="20"/>
  <c r="B2589" i="20" s="1"/>
  <c r="A2590" i="20"/>
  <c r="B2590" i="20" s="1"/>
  <c r="A2591" i="20"/>
  <c r="B2591" i="20" s="1"/>
  <c r="A2592" i="20"/>
  <c r="B2592" i="20" s="1"/>
  <c r="A2593" i="20"/>
  <c r="A2594" i="20"/>
  <c r="A2595" i="20"/>
  <c r="B2595" i="20" s="1"/>
  <c r="A2596" i="20"/>
  <c r="B2596" i="20" s="1"/>
  <c r="A2597" i="20"/>
  <c r="B2597" i="20" s="1"/>
  <c r="A2598" i="20"/>
  <c r="B2598" i="20" s="1"/>
  <c r="A2599" i="20"/>
  <c r="B2599" i="20" s="1"/>
  <c r="A2600" i="20"/>
  <c r="B2600" i="20" s="1"/>
  <c r="A2601" i="20"/>
  <c r="B2601" i="20" s="1"/>
  <c r="A2602" i="20"/>
  <c r="A2603" i="20"/>
  <c r="A2604" i="20"/>
  <c r="B2604" i="20" s="1"/>
  <c r="A2605" i="20"/>
  <c r="B2605" i="20" s="1"/>
  <c r="A2606" i="20"/>
  <c r="B2606" i="20" s="1"/>
  <c r="A2607" i="20"/>
  <c r="B2607" i="20" s="1"/>
  <c r="A2608" i="20"/>
  <c r="B2608" i="20" s="1"/>
  <c r="A2609" i="20"/>
  <c r="B2609" i="20" s="1"/>
  <c r="A2610" i="20"/>
  <c r="A2611" i="20"/>
  <c r="B2611" i="20" s="1"/>
  <c r="A2612" i="20"/>
  <c r="B2612" i="20" s="1"/>
  <c r="A2613" i="20"/>
  <c r="B2613" i="20" s="1"/>
  <c r="A2614" i="20"/>
  <c r="B2614" i="20" s="1"/>
  <c r="A2615" i="20"/>
  <c r="B2615" i="20" s="1"/>
  <c r="A2616" i="20"/>
  <c r="B2616" i="20" s="1"/>
  <c r="A2617" i="20"/>
  <c r="A2618" i="20"/>
  <c r="A2619" i="20"/>
  <c r="B2619" i="20" s="1"/>
  <c r="A2620" i="20"/>
  <c r="B2620" i="20" s="1"/>
  <c r="A2621" i="20"/>
  <c r="B2621" i="20" s="1"/>
  <c r="A2622" i="20"/>
  <c r="B2622" i="20" s="1"/>
  <c r="A2623" i="20"/>
  <c r="B2623" i="20" s="1"/>
  <c r="A2624" i="20"/>
  <c r="B2624" i="20" s="1"/>
  <c r="A2625" i="20"/>
  <c r="B2625" i="20" s="1"/>
  <c r="A2626" i="20"/>
  <c r="A2627" i="20"/>
  <c r="B2627" i="20" s="1"/>
  <c r="A2628" i="20"/>
  <c r="B2628" i="20" s="1"/>
  <c r="A2629" i="20"/>
  <c r="B2629" i="20" s="1"/>
  <c r="A2630" i="20"/>
  <c r="B2630" i="20" s="1"/>
  <c r="A2631" i="20"/>
  <c r="B2631" i="20" s="1"/>
  <c r="A2632" i="20"/>
  <c r="B2632" i="20" s="1"/>
  <c r="A2633" i="20"/>
  <c r="B2633" i="20" s="1"/>
  <c r="A2634" i="20"/>
  <c r="A2635" i="20"/>
  <c r="B2635" i="20" s="1"/>
  <c r="A2636" i="20"/>
  <c r="B2636" i="20" s="1"/>
  <c r="A2637" i="20"/>
  <c r="B2637" i="20" s="1"/>
  <c r="A2638" i="20"/>
  <c r="B2638" i="20" s="1"/>
  <c r="A2639" i="20"/>
  <c r="B2639" i="20" s="1"/>
  <c r="A2640" i="20"/>
  <c r="B2640" i="20" s="1"/>
  <c r="A2641" i="20"/>
  <c r="B2641" i="20" s="1"/>
  <c r="A2642" i="20"/>
  <c r="A2643" i="20"/>
  <c r="B2643" i="20" s="1"/>
  <c r="A2644" i="20"/>
  <c r="B2644" i="20" s="1"/>
  <c r="A2645" i="20"/>
  <c r="B2645" i="20" s="1"/>
  <c r="A2646" i="20"/>
  <c r="B2646" i="20" s="1"/>
  <c r="A2647" i="20"/>
  <c r="B2647" i="20" s="1"/>
  <c r="A2648" i="20"/>
  <c r="B2648" i="20" s="1"/>
  <c r="A2649" i="20"/>
  <c r="B2649" i="20" s="1"/>
  <c r="A2650" i="20"/>
  <c r="A2651" i="20"/>
  <c r="B2651" i="20" s="1"/>
  <c r="A2652" i="20"/>
  <c r="B2652" i="20" s="1"/>
  <c r="A2653" i="20"/>
  <c r="B2653" i="20" s="1"/>
  <c r="A2654" i="20"/>
  <c r="B2654" i="20" s="1"/>
  <c r="A2655" i="20"/>
  <c r="B2655" i="20" s="1"/>
  <c r="A2656" i="20"/>
  <c r="B2656" i="20" s="1"/>
  <c r="A2657" i="20"/>
  <c r="B2657" i="20" s="1"/>
  <c r="A2658" i="20"/>
  <c r="A2659" i="20"/>
  <c r="B2659" i="20" s="1"/>
  <c r="A2660" i="20"/>
  <c r="B2660" i="20" s="1"/>
  <c r="A2661" i="20"/>
  <c r="B2661" i="20" s="1"/>
  <c r="A2662" i="20"/>
  <c r="B2662" i="20" s="1"/>
  <c r="A2663" i="20"/>
  <c r="B2663" i="20" s="1"/>
  <c r="A2664" i="20"/>
  <c r="B2664" i="20" s="1"/>
  <c r="A2665" i="20"/>
  <c r="A2666" i="20"/>
  <c r="A2667" i="20"/>
  <c r="B2667" i="20" s="1"/>
  <c r="A2668" i="20"/>
  <c r="B2668" i="20" s="1"/>
  <c r="A2669" i="20"/>
  <c r="B2669" i="20" s="1"/>
  <c r="A2670" i="20"/>
  <c r="B2670" i="20" s="1"/>
  <c r="A2671" i="20"/>
  <c r="B2671" i="20" s="1"/>
  <c r="A2672" i="20"/>
  <c r="B2672" i="20" s="1"/>
  <c r="A2673" i="20"/>
  <c r="B2673" i="20" s="1"/>
  <c r="A2674" i="20"/>
  <c r="A2675" i="20"/>
  <c r="B2675" i="20" s="1"/>
  <c r="A2676" i="20"/>
  <c r="B2676" i="20" s="1"/>
  <c r="A2677" i="20"/>
  <c r="B2677" i="20" s="1"/>
  <c r="A2678" i="20"/>
  <c r="B2678" i="20" s="1"/>
  <c r="A2679" i="20"/>
  <c r="B2679" i="20" s="1"/>
  <c r="A2680" i="20"/>
  <c r="B2680" i="20" s="1"/>
  <c r="A2681" i="20"/>
  <c r="A2682" i="20"/>
  <c r="A2683" i="20"/>
  <c r="B2683" i="20" s="1"/>
  <c r="A2684" i="20"/>
  <c r="B2684" i="20" s="1"/>
  <c r="A2685" i="20"/>
  <c r="B2685" i="20" s="1"/>
  <c r="A2686" i="20"/>
  <c r="B2686" i="20" s="1"/>
  <c r="A2687" i="20"/>
  <c r="B2687" i="20" s="1"/>
  <c r="A2688" i="20"/>
  <c r="B2688" i="20" s="1"/>
  <c r="A2689" i="20"/>
  <c r="B2689" i="20" s="1"/>
  <c r="A2690" i="20"/>
  <c r="A2691" i="20"/>
  <c r="B2691" i="20" s="1"/>
  <c r="A2692" i="20"/>
  <c r="B2692" i="20" s="1"/>
  <c r="A2693" i="20"/>
  <c r="B2693" i="20" s="1"/>
  <c r="A2694" i="20"/>
  <c r="B2694" i="20" s="1"/>
  <c r="A2695" i="20"/>
  <c r="B2695" i="20" s="1"/>
  <c r="A2696" i="20"/>
  <c r="B2696" i="20" s="1"/>
  <c r="A2697" i="20"/>
  <c r="B2697" i="20" s="1"/>
  <c r="A2698" i="20"/>
  <c r="A2699" i="20"/>
  <c r="B2699" i="20" s="1"/>
  <c r="A2700" i="20"/>
  <c r="B2700" i="20" s="1"/>
  <c r="A2701" i="20"/>
  <c r="B2701" i="20" s="1"/>
  <c r="A2702" i="20"/>
  <c r="B2702" i="20" s="1"/>
  <c r="A2703" i="20"/>
  <c r="B2703" i="20" s="1"/>
  <c r="A2704" i="20"/>
  <c r="B2704" i="20" s="1"/>
  <c r="A2705" i="20"/>
  <c r="B2705" i="20" s="1"/>
  <c r="A2706" i="20"/>
  <c r="A2707" i="20"/>
  <c r="B2707" i="20" s="1"/>
  <c r="A2708" i="20"/>
  <c r="B2708" i="20" s="1"/>
  <c r="A2709" i="20"/>
  <c r="B2709" i="20" s="1"/>
  <c r="A2710" i="20"/>
  <c r="B2710" i="20" s="1"/>
  <c r="A2711" i="20"/>
  <c r="B2711" i="20" s="1"/>
  <c r="A2712" i="20"/>
  <c r="B2712" i="20" s="1"/>
  <c r="A2713" i="20"/>
  <c r="B2713" i="20" s="1"/>
  <c r="A2714" i="20"/>
  <c r="A2715" i="20"/>
  <c r="B2715" i="20" s="1"/>
  <c r="A2716" i="20"/>
  <c r="B2716" i="20" s="1"/>
  <c r="A2717" i="20"/>
  <c r="B2717" i="20" s="1"/>
  <c r="A2718" i="20"/>
  <c r="B2718" i="20" s="1"/>
  <c r="A2719" i="20"/>
  <c r="B2719" i="20" s="1"/>
  <c r="A2720" i="20"/>
  <c r="B2720" i="20" s="1"/>
  <c r="A2721" i="20"/>
  <c r="B2721" i="20" s="1"/>
  <c r="A2722" i="20"/>
  <c r="A2723" i="20"/>
  <c r="B2723" i="20" s="1"/>
  <c r="A2724" i="20"/>
  <c r="B2724" i="20" s="1"/>
  <c r="A2725" i="20"/>
  <c r="B2725" i="20" s="1"/>
  <c r="A2726" i="20"/>
  <c r="B2726" i="20" s="1"/>
  <c r="A2727" i="20"/>
  <c r="B2727" i="20" s="1"/>
  <c r="A2728" i="20"/>
  <c r="B2728" i="20" s="1"/>
  <c r="A2729" i="20"/>
  <c r="A2730" i="20"/>
  <c r="A2731" i="20"/>
  <c r="B2731" i="20" s="1"/>
  <c r="A2732" i="20"/>
  <c r="B2732" i="20" s="1"/>
  <c r="A2733" i="20"/>
  <c r="B2733" i="20" s="1"/>
  <c r="A2734" i="20"/>
  <c r="B2734" i="20" s="1"/>
  <c r="A2735" i="20"/>
  <c r="B2735" i="20" s="1"/>
  <c r="A2736" i="20"/>
  <c r="B2736" i="20" s="1"/>
  <c r="A2737" i="20"/>
  <c r="B2737" i="20" s="1"/>
  <c r="A2738" i="20"/>
  <c r="A2739" i="20"/>
  <c r="B2739" i="20" s="1"/>
  <c r="A2740" i="20"/>
  <c r="B2740" i="20" s="1"/>
  <c r="A2741" i="20"/>
  <c r="B2741" i="20" s="1"/>
  <c r="A2742" i="20"/>
  <c r="B2742" i="20" s="1"/>
  <c r="A2743" i="20"/>
  <c r="B2743" i="20" s="1"/>
  <c r="A2744" i="20"/>
  <c r="B2744" i="20" s="1"/>
  <c r="A2745" i="20"/>
  <c r="B2745" i="20" s="1"/>
  <c r="A2746" i="20"/>
  <c r="A2747" i="20"/>
  <c r="B2747" i="20" s="1"/>
  <c r="A2748" i="20"/>
  <c r="B2748" i="20" s="1"/>
  <c r="A2749" i="20"/>
  <c r="B2749" i="20" s="1"/>
  <c r="A2750" i="20"/>
  <c r="B2750" i="20" s="1"/>
  <c r="A2751" i="20"/>
  <c r="B2751" i="20" s="1"/>
  <c r="A2752" i="20"/>
  <c r="B2752" i="20" s="1"/>
  <c r="A2753" i="20"/>
  <c r="B2753" i="20" s="1"/>
  <c r="A2754" i="20"/>
  <c r="A2755" i="20"/>
  <c r="B2755" i="20" s="1"/>
  <c r="A2756" i="20"/>
  <c r="B2756" i="20" s="1"/>
  <c r="A2757" i="20"/>
  <c r="B2757" i="20" s="1"/>
  <c r="A2758" i="20"/>
  <c r="B2758" i="20" s="1"/>
  <c r="A2759" i="20"/>
  <c r="B2759" i="20" s="1"/>
  <c r="A2760" i="20"/>
  <c r="B2760" i="20" s="1"/>
  <c r="A2761" i="20"/>
  <c r="B2761" i="20" s="1"/>
  <c r="A2762" i="20"/>
  <c r="A2763" i="20"/>
  <c r="A2764" i="20"/>
  <c r="B2764" i="20" s="1"/>
  <c r="A2765" i="20"/>
  <c r="B2765" i="20" s="1"/>
  <c r="A2766" i="20"/>
  <c r="B2766" i="20" s="1"/>
  <c r="A2767" i="20"/>
  <c r="B2767" i="20" s="1"/>
  <c r="A2768" i="20"/>
  <c r="B2768" i="20" s="1"/>
  <c r="A2769" i="20"/>
  <c r="B2769" i="20" s="1"/>
  <c r="A2770" i="20"/>
  <c r="A2771" i="20"/>
  <c r="B2771" i="20" s="1"/>
  <c r="A2772" i="20"/>
  <c r="B2772" i="20" s="1"/>
  <c r="A2773" i="20"/>
  <c r="B2773" i="20" s="1"/>
  <c r="A2774" i="20"/>
  <c r="B2774" i="20" s="1"/>
  <c r="A2775" i="20"/>
  <c r="B2775" i="20" s="1"/>
  <c r="A2776" i="20"/>
  <c r="B2776" i="20" s="1"/>
  <c r="A2777" i="20"/>
  <c r="B2777" i="20" s="1"/>
  <c r="A2778" i="20"/>
  <c r="A2779" i="20"/>
  <c r="B2779" i="20" s="1"/>
  <c r="A2780" i="20"/>
  <c r="B2780" i="20" s="1"/>
  <c r="A2781" i="20"/>
  <c r="B2781" i="20" s="1"/>
  <c r="A2782" i="20"/>
  <c r="B2782" i="20" s="1"/>
  <c r="A2783" i="20"/>
  <c r="B2783" i="20" s="1"/>
  <c r="A2784" i="20"/>
  <c r="B2784" i="20" s="1"/>
  <c r="A2785" i="20"/>
  <c r="B2785" i="20" s="1"/>
  <c r="A2786" i="20"/>
  <c r="A2787" i="20"/>
  <c r="B2787" i="20" s="1"/>
  <c r="A2788" i="20"/>
  <c r="B2788" i="20" s="1"/>
  <c r="A2789" i="20"/>
  <c r="B2789" i="20" s="1"/>
  <c r="A2790" i="20"/>
  <c r="B2790" i="20" s="1"/>
  <c r="A2791" i="20"/>
  <c r="B2791" i="20" s="1"/>
  <c r="A2792" i="20"/>
  <c r="B2792" i="20" s="1"/>
  <c r="A2793" i="20"/>
  <c r="B2793" i="20" s="1"/>
  <c r="A2794" i="20"/>
  <c r="A2795" i="20"/>
  <c r="B2795" i="20" s="1"/>
  <c r="A2796" i="20"/>
  <c r="B2796" i="20" s="1"/>
  <c r="A2797" i="20"/>
  <c r="B2797" i="20" s="1"/>
  <c r="A2798" i="20"/>
  <c r="B2798" i="20" s="1"/>
  <c r="A2799" i="20"/>
  <c r="B2799" i="20" s="1"/>
  <c r="A2800" i="20"/>
  <c r="B2800" i="20" s="1"/>
  <c r="A2801" i="20"/>
  <c r="B2801" i="20" s="1"/>
  <c r="A2802" i="20"/>
  <c r="A2803" i="20"/>
  <c r="B2803" i="20" s="1"/>
  <c r="A2804" i="20"/>
  <c r="B2804" i="20" s="1"/>
  <c r="A2805" i="20"/>
  <c r="B2805" i="20" s="1"/>
  <c r="A2806" i="20"/>
  <c r="B2806" i="20" s="1"/>
  <c r="A2807" i="20"/>
  <c r="B2807" i="20" s="1"/>
  <c r="A2808" i="20"/>
  <c r="B2808" i="20" s="1"/>
  <c r="A2809" i="20"/>
  <c r="B2809" i="20" s="1"/>
  <c r="A2810" i="20"/>
  <c r="A2811" i="20"/>
  <c r="B2811" i="20" s="1"/>
  <c r="A2812" i="20"/>
  <c r="B2812" i="20" s="1"/>
  <c r="A2813" i="20"/>
  <c r="B2813" i="20" s="1"/>
  <c r="A2814" i="20"/>
  <c r="B2814" i="20" s="1"/>
  <c r="A2815" i="20"/>
  <c r="B2815" i="20" s="1"/>
  <c r="A2816" i="20"/>
  <c r="B2816" i="20" s="1"/>
  <c r="A2817" i="20"/>
  <c r="B2817" i="20" s="1"/>
  <c r="A2818" i="20"/>
  <c r="A2819" i="20"/>
  <c r="B2819" i="20" s="1"/>
  <c r="A2820" i="20"/>
  <c r="B2820" i="20" s="1"/>
  <c r="A2821" i="20"/>
  <c r="B2821" i="20" s="1"/>
  <c r="A2822" i="20"/>
  <c r="B2822" i="20" s="1"/>
  <c r="A2823" i="20"/>
  <c r="B2823" i="20" s="1"/>
  <c r="A2824" i="20"/>
  <c r="B2824" i="20" s="1"/>
  <c r="A2825" i="20"/>
  <c r="B2825" i="20" s="1"/>
  <c r="A2826" i="20"/>
  <c r="A2827" i="20"/>
  <c r="B2827" i="20" s="1"/>
  <c r="A2828" i="20"/>
  <c r="B2828" i="20" s="1"/>
  <c r="A2829" i="20"/>
  <c r="B2829" i="20" s="1"/>
  <c r="A2830" i="20"/>
  <c r="B2830" i="20" s="1"/>
  <c r="A2831" i="20"/>
  <c r="B2831" i="20" s="1"/>
  <c r="A2832" i="20"/>
  <c r="B2832" i="20" s="1"/>
  <c r="A2833" i="20"/>
  <c r="B2833" i="20" s="1"/>
  <c r="A2834" i="20"/>
  <c r="A2835" i="20"/>
  <c r="B2835" i="20" s="1"/>
  <c r="A2836" i="20"/>
  <c r="B2836" i="20" s="1"/>
  <c r="A2837" i="20"/>
  <c r="B2837" i="20" s="1"/>
  <c r="A2838" i="20"/>
  <c r="B2838" i="20" s="1"/>
  <c r="A2839" i="20"/>
  <c r="B2839" i="20" s="1"/>
  <c r="A2840" i="20"/>
  <c r="B2840" i="20" s="1"/>
  <c r="A2841" i="20"/>
  <c r="B2841" i="20" s="1"/>
  <c r="A2842" i="20"/>
  <c r="A2843" i="20"/>
  <c r="B2843" i="20" s="1"/>
  <c r="A2844" i="20"/>
  <c r="B2844" i="20" s="1"/>
  <c r="A2845" i="20"/>
  <c r="B2845" i="20" s="1"/>
  <c r="A2846" i="20"/>
  <c r="B2846" i="20" s="1"/>
  <c r="A2847" i="20"/>
  <c r="B2847" i="20" s="1"/>
  <c r="A2848" i="20"/>
  <c r="B2848" i="20" s="1"/>
  <c r="A2849" i="20"/>
  <c r="B2849" i="20" s="1"/>
  <c r="A2850" i="20"/>
  <c r="A2851" i="20"/>
  <c r="B2851" i="20" s="1"/>
  <c r="A2852" i="20"/>
  <c r="B2852" i="20" s="1"/>
  <c r="A2853" i="20"/>
  <c r="B2853" i="20" s="1"/>
  <c r="A2854" i="20"/>
  <c r="B2854" i="20" s="1"/>
  <c r="A2855" i="20"/>
  <c r="B2855" i="20" s="1"/>
  <c r="A2856" i="20"/>
  <c r="B2856" i="20" s="1"/>
  <c r="A2857" i="20"/>
  <c r="B2857" i="20" s="1"/>
  <c r="A2858" i="20"/>
  <c r="B2858" i="20" s="1"/>
  <c r="A2859" i="20"/>
  <c r="B2859" i="20" s="1"/>
  <c r="A2860" i="20"/>
  <c r="B2860" i="20" s="1"/>
  <c r="A2861" i="20"/>
  <c r="B2861" i="20" s="1"/>
  <c r="A2862" i="20"/>
  <c r="B2862" i="20" s="1"/>
  <c r="A2863" i="20"/>
  <c r="B2863" i="20" s="1"/>
  <c r="A2864" i="20"/>
  <c r="B2864" i="20" s="1"/>
  <c r="A2865" i="20"/>
  <c r="B2865" i="20" s="1"/>
  <c r="A2866" i="20"/>
  <c r="A2867" i="20"/>
  <c r="B2867" i="20" s="1"/>
  <c r="A2868" i="20"/>
  <c r="B2868" i="20" s="1"/>
  <c r="A2869" i="20"/>
  <c r="B2869" i="20" s="1"/>
  <c r="A2870" i="20"/>
  <c r="B2870" i="20" s="1"/>
  <c r="A2871" i="20"/>
  <c r="B2871" i="20" s="1"/>
  <c r="A2872" i="20"/>
  <c r="B2872" i="20" s="1"/>
  <c r="A2873" i="20"/>
  <c r="B2873" i="20" s="1"/>
  <c r="A2874" i="20"/>
  <c r="A2875" i="20"/>
  <c r="B2875" i="20" s="1"/>
  <c r="A2876" i="20"/>
  <c r="B2876" i="20" s="1"/>
  <c r="A2877" i="20"/>
  <c r="B2877" i="20" s="1"/>
  <c r="A2878" i="20"/>
  <c r="B2878" i="20" s="1"/>
  <c r="A2879" i="20"/>
  <c r="B2879" i="20" s="1"/>
  <c r="A2880" i="20"/>
  <c r="B2880" i="20" s="1"/>
  <c r="A2881" i="20"/>
  <c r="B2881" i="20" s="1"/>
  <c r="A2882" i="20"/>
  <c r="A2883" i="20"/>
  <c r="B2883" i="20" s="1"/>
  <c r="A2884" i="20"/>
  <c r="B2884" i="20" s="1"/>
  <c r="A2885" i="20"/>
  <c r="B2885" i="20" s="1"/>
  <c r="A2886" i="20"/>
  <c r="B2886" i="20" s="1"/>
  <c r="A2887" i="20"/>
  <c r="B2887" i="20" s="1"/>
  <c r="A2888" i="20"/>
  <c r="B2888" i="20" s="1"/>
  <c r="A2889" i="20"/>
  <c r="B2889" i="20" s="1"/>
  <c r="A2890" i="20"/>
  <c r="A2891" i="20"/>
  <c r="B2891" i="20" s="1"/>
  <c r="A2892" i="20"/>
  <c r="B2892" i="20" s="1"/>
  <c r="A2893" i="20"/>
  <c r="B2893" i="20" s="1"/>
  <c r="A2894" i="20"/>
  <c r="B2894" i="20" s="1"/>
  <c r="A2895" i="20"/>
  <c r="B2895" i="20" s="1"/>
  <c r="A2896" i="20"/>
  <c r="B2896" i="20" s="1"/>
  <c r="A2897" i="20"/>
  <c r="B2897" i="20" s="1"/>
  <c r="A2898" i="20"/>
  <c r="A2899" i="20"/>
  <c r="B2899" i="20" s="1"/>
  <c r="A2900" i="20"/>
  <c r="B2900" i="20" s="1"/>
  <c r="A2901" i="20"/>
  <c r="B2901" i="20" s="1"/>
  <c r="A2902" i="20"/>
  <c r="B2902" i="20" s="1"/>
  <c r="A2903" i="20"/>
  <c r="B2903" i="20" s="1"/>
  <c r="A2904" i="20"/>
  <c r="B2904" i="20" s="1"/>
  <c r="A2905" i="20"/>
  <c r="B2905" i="20" s="1"/>
  <c r="A2906" i="20"/>
  <c r="A2907" i="20"/>
  <c r="B2907" i="20" s="1"/>
  <c r="A2908" i="20"/>
  <c r="B2908" i="20" s="1"/>
  <c r="A2909" i="20"/>
  <c r="B2909" i="20" s="1"/>
  <c r="A2910" i="20"/>
  <c r="B2910" i="20" s="1"/>
  <c r="A2911" i="20"/>
  <c r="B2911" i="20" s="1"/>
  <c r="A2912" i="20"/>
  <c r="B2912" i="20" s="1"/>
  <c r="A2913" i="20"/>
  <c r="B2913" i="20" s="1"/>
  <c r="A2914" i="20"/>
  <c r="A2915" i="20"/>
  <c r="B2915" i="20" s="1"/>
  <c r="A2916" i="20"/>
  <c r="B2916" i="20" s="1"/>
  <c r="A2917" i="20"/>
  <c r="B2917" i="20" s="1"/>
  <c r="A2918" i="20"/>
  <c r="B2918" i="20" s="1"/>
  <c r="A2919" i="20"/>
  <c r="B2919" i="20" s="1"/>
  <c r="A2920" i="20"/>
  <c r="B2920" i="20" s="1"/>
  <c r="A2921" i="20"/>
  <c r="B2921" i="20" s="1"/>
  <c r="A2922" i="20"/>
  <c r="A2923" i="20"/>
  <c r="B2923" i="20" s="1"/>
  <c r="A2924" i="20"/>
  <c r="B2924" i="20" s="1"/>
  <c r="A2925" i="20"/>
  <c r="B2925" i="20" s="1"/>
  <c r="A2926" i="20"/>
  <c r="B2926" i="20" s="1"/>
  <c r="A2927" i="20"/>
  <c r="B2927" i="20" s="1"/>
  <c r="A2928" i="20"/>
  <c r="B2928" i="20" s="1"/>
  <c r="A2929" i="20"/>
  <c r="B2929" i="20" s="1"/>
  <c r="A2930" i="20"/>
  <c r="A2931" i="20"/>
  <c r="B2931" i="20" s="1"/>
  <c r="A2932" i="20"/>
  <c r="B2932" i="20" s="1"/>
  <c r="A2933" i="20"/>
  <c r="B2933" i="20" s="1"/>
  <c r="A2934" i="20"/>
  <c r="B2934" i="20" s="1"/>
  <c r="A2935" i="20"/>
  <c r="B2935" i="20" s="1"/>
  <c r="A2936" i="20"/>
  <c r="B2936" i="20" s="1"/>
  <c r="A2937" i="20"/>
  <c r="B2937" i="20" s="1"/>
  <c r="A2938" i="20"/>
  <c r="A2939" i="20"/>
  <c r="B2939" i="20" s="1"/>
  <c r="A2940" i="20"/>
  <c r="B2940" i="20" s="1"/>
  <c r="A2941" i="20"/>
  <c r="B2941" i="20" s="1"/>
  <c r="A2942" i="20"/>
  <c r="B2942" i="20" s="1"/>
  <c r="A2943" i="20"/>
  <c r="B2943" i="20" s="1"/>
  <c r="A2944" i="20"/>
  <c r="B2944" i="20" s="1"/>
  <c r="A2945" i="20"/>
  <c r="B2945" i="20" s="1"/>
  <c r="A2946" i="20"/>
  <c r="A2947" i="20"/>
  <c r="B2947" i="20" s="1"/>
  <c r="A2948" i="20"/>
  <c r="B2948" i="20" s="1"/>
  <c r="A2949" i="20"/>
  <c r="B2949" i="20" s="1"/>
  <c r="A2950" i="20"/>
  <c r="B2950" i="20" s="1"/>
  <c r="A2951" i="20"/>
  <c r="B2951" i="20" s="1"/>
  <c r="A2952" i="20"/>
  <c r="B2952" i="20" s="1"/>
  <c r="A2953" i="20"/>
  <c r="B2953" i="20" s="1"/>
  <c r="A2954" i="20"/>
  <c r="A2955" i="20"/>
  <c r="B2955" i="20" s="1"/>
  <c r="A2956" i="20"/>
  <c r="B2956" i="20" s="1"/>
  <c r="A2957" i="20"/>
  <c r="B2957" i="20" s="1"/>
  <c r="A2958" i="20"/>
  <c r="B2958" i="20" s="1"/>
  <c r="A2959" i="20"/>
  <c r="B2959" i="20" s="1"/>
  <c r="A2960" i="20"/>
  <c r="B2960" i="20" s="1"/>
  <c r="A2961" i="20"/>
  <c r="B2961" i="20" s="1"/>
  <c r="A2962" i="20"/>
  <c r="A2963" i="20"/>
  <c r="B2963" i="20" s="1"/>
  <c r="A2964" i="20"/>
  <c r="B2964" i="20" s="1"/>
  <c r="A2965" i="20"/>
  <c r="B2965" i="20" s="1"/>
  <c r="A2966" i="20"/>
  <c r="B2966" i="20" s="1"/>
  <c r="A2967" i="20"/>
  <c r="B2967" i="20" s="1"/>
  <c r="A2968" i="20"/>
  <c r="B2968" i="20" s="1"/>
  <c r="A2969" i="20"/>
  <c r="B2969" i="20" s="1"/>
  <c r="A2970" i="20"/>
  <c r="A2971" i="20"/>
  <c r="B2971" i="20" s="1"/>
  <c r="A2972" i="20"/>
  <c r="B2972" i="20" s="1"/>
  <c r="A2973" i="20"/>
  <c r="B2973" i="20" s="1"/>
  <c r="A2974" i="20"/>
  <c r="B2974" i="20" s="1"/>
  <c r="A2975" i="20"/>
  <c r="B2975" i="20" s="1"/>
  <c r="A2976" i="20"/>
  <c r="B2976" i="20" s="1"/>
  <c r="A2977" i="20"/>
  <c r="B2977" i="20" s="1"/>
  <c r="A2978" i="20"/>
  <c r="A2979" i="20"/>
  <c r="B2979" i="20" s="1"/>
  <c r="A2980" i="20"/>
  <c r="B2980" i="20" s="1"/>
  <c r="A2981" i="20"/>
  <c r="B2981" i="20" s="1"/>
  <c r="A2982" i="20"/>
  <c r="B2982" i="20" s="1"/>
  <c r="A2983" i="20"/>
  <c r="B2983" i="20" s="1"/>
  <c r="A2984" i="20"/>
  <c r="B2984" i="20" s="1"/>
  <c r="A2985" i="20"/>
  <c r="B2985" i="20" s="1"/>
  <c r="A2986" i="20"/>
  <c r="A2987" i="20"/>
  <c r="B2987" i="20" s="1"/>
  <c r="A2988" i="20"/>
  <c r="B2988" i="20" s="1"/>
  <c r="A2989" i="20"/>
  <c r="B2989" i="20" s="1"/>
  <c r="A2990" i="20"/>
  <c r="B2990" i="20" s="1"/>
  <c r="A2991" i="20"/>
  <c r="B2991" i="20" s="1"/>
  <c r="A2992" i="20"/>
  <c r="B2992" i="20" s="1"/>
  <c r="A2993" i="20"/>
  <c r="B2993" i="20" s="1"/>
  <c r="A2994" i="20"/>
  <c r="B2994" i="20" s="1"/>
  <c r="A2995" i="20"/>
  <c r="B2995" i="20" s="1"/>
  <c r="A2996" i="20"/>
  <c r="B2996" i="20" s="1"/>
  <c r="A2997" i="20"/>
  <c r="B2997" i="20" s="1"/>
  <c r="A2998" i="20"/>
  <c r="B2998" i="20" s="1"/>
  <c r="A2999" i="20"/>
  <c r="B2999" i="20" s="1"/>
  <c r="A3000" i="20"/>
  <c r="B3000" i="20" s="1"/>
  <c r="A8" i="20"/>
  <c r="B8" i="20" s="1"/>
  <c r="F3000" i="21"/>
  <c r="G3000" i="21" s="1"/>
  <c r="A3000" i="21"/>
  <c r="B3000" i="21" s="1"/>
  <c r="F2999" i="21"/>
  <c r="G2999" i="21" s="1"/>
  <c r="A2999" i="21"/>
  <c r="B2999" i="21" s="1"/>
  <c r="F2998" i="21"/>
  <c r="G2998" i="21" s="1"/>
  <c r="A2998" i="21"/>
  <c r="B2998" i="21" s="1"/>
  <c r="F2997" i="21"/>
  <c r="G2997" i="21" s="1"/>
  <c r="A2997" i="21"/>
  <c r="B2997" i="21" s="1"/>
  <c r="F2996" i="21"/>
  <c r="G2996" i="21" s="1"/>
  <c r="A2996" i="21"/>
  <c r="B2996" i="21" s="1"/>
  <c r="F2995" i="21"/>
  <c r="G2995" i="21" s="1"/>
  <c r="A2995" i="21"/>
  <c r="B2995" i="21" s="1"/>
  <c r="F2994" i="21"/>
  <c r="G2994" i="21" s="1"/>
  <c r="A2994" i="21"/>
  <c r="B2994" i="21" s="1"/>
  <c r="F2993" i="21"/>
  <c r="G2993" i="21" s="1"/>
  <c r="A2993" i="21"/>
  <c r="B2993" i="21" s="1"/>
  <c r="F2992" i="21"/>
  <c r="G2992" i="21" s="1"/>
  <c r="A2992" i="21"/>
  <c r="B2992" i="21" s="1"/>
  <c r="F2991" i="21"/>
  <c r="G2991" i="21" s="1"/>
  <c r="A2991" i="21"/>
  <c r="B2991" i="21" s="1"/>
  <c r="F2990" i="21"/>
  <c r="G2990" i="21" s="1"/>
  <c r="A2990" i="21"/>
  <c r="B2990" i="21" s="1"/>
  <c r="F2989" i="21"/>
  <c r="G2989" i="21" s="1"/>
  <c r="A2989" i="21"/>
  <c r="B2989" i="21" s="1"/>
  <c r="F2988" i="21"/>
  <c r="G2988" i="21" s="1"/>
  <c r="A2988" i="21"/>
  <c r="B2988" i="21" s="1"/>
  <c r="F2987" i="21"/>
  <c r="G2987" i="21" s="1"/>
  <c r="A2987" i="21"/>
  <c r="B2987" i="21" s="1"/>
  <c r="F2986" i="21"/>
  <c r="G2986" i="21" s="1"/>
  <c r="A2986" i="21"/>
  <c r="B2986" i="21" s="1"/>
  <c r="F2985" i="21"/>
  <c r="G2985" i="21" s="1"/>
  <c r="A2985" i="21"/>
  <c r="B2985" i="21" s="1"/>
  <c r="F2984" i="21"/>
  <c r="G2984" i="21" s="1"/>
  <c r="A2984" i="21"/>
  <c r="B2984" i="21" s="1"/>
  <c r="F2983" i="21"/>
  <c r="G2983" i="21" s="1"/>
  <c r="A2983" i="21"/>
  <c r="B2983" i="21" s="1"/>
  <c r="F2982" i="21"/>
  <c r="G2982" i="21" s="1"/>
  <c r="A2982" i="21"/>
  <c r="B2982" i="21" s="1"/>
  <c r="F2981" i="21"/>
  <c r="G2981" i="21" s="1"/>
  <c r="A2981" i="21"/>
  <c r="B2981" i="21" s="1"/>
  <c r="F2980" i="21"/>
  <c r="G2980" i="21" s="1"/>
  <c r="A2980" i="21"/>
  <c r="B2980" i="21" s="1"/>
  <c r="F2979" i="21"/>
  <c r="G2979" i="21" s="1"/>
  <c r="A2979" i="21"/>
  <c r="B2979" i="21" s="1"/>
  <c r="F2978" i="21"/>
  <c r="G2978" i="21" s="1"/>
  <c r="A2978" i="21"/>
  <c r="B2978" i="21" s="1"/>
  <c r="F2977" i="21"/>
  <c r="G2977" i="21" s="1"/>
  <c r="A2977" i="21"/>
  <c r="B2977" i="21" s="1"/>
  <c r="F2976" i="21"/>
  <c r="G2976" i="21" s="1"/>
  <c r="A2976" i="21"/>
  <c r="B2976" i="21" s="1"/>
  <c r="F2975" i="21"/>
  <c r="G2975" i="21" s="1"/>
  <c r="A2975" i="21"/>
  <c r="B2975" i="21" s="1"/>
  <c r="F2974" i="21"/>
  <c r="G2974" i="21" s="1"/>
  <c r="A2974" i="21"/>
  <c r="B2974" i="21" s="1"/>
  <c r="F2973" i="21"/>
  <c r="G2973" i="21" s="1"/>
  <c r="A2973" i="21"/>
  <c r="B2973" i="21" s="1"/>
  <c r="F2972" i="21"/>
  <c r="G2972" i="21" s="1"/>
  <c r="A2972" i="21"/>
  <c r="B2972" i="21" s="1"/>
  <c r="F2971" i="21"/>
  <c r="G2971" i="21" s="1"/>
  <c r="A2971" i="21"/>
  <c r="B2971" i="21" s="1"/>
  <c r="F2970" i="21"/>
  <c r="G2970" i="21" s="1"/>
  <c r="A2970" i="21"/>
  <c r="B2970" i="21" s="1"/>
  <c r="F2969" i="21"/>
  <c r="G2969" i="21" s="1"/>
  <c r="A2969" i="21"/>
  <c r="B2969" i="21" s="1"/>
  <c r="F2968" i="21"/>
  <c r="G2968" i="21" s="1"/>
  <c r="A2968" i="21"/>
  <c r="B2968" i="21" s="1"/>
  <c r="F2967" i="21"/>
  <c r="G2967" i="21" s="1"/>
  <c r="A2967" i="21"/>
  <c r="B2967" i="21" s="1"/>
  <c r="F2966" i="21"/>
  <c r="G2966" i="21" s="1"/>
  <c r="A2966" i="21"/>
  <c r="B2966" i="21" s="1"/>
  <c r="F2965" i="21"/>
  <c r="G2965" i="21" s="1"/>
  <c r="A2965" i="21"/>
  <c r="B2965" i="21" s="1"/>
  <c r="F2964" i="21"/>
  <c r="G2964" i="21" s="1"/>
  <c r="A2964" i="21"/>
  <c r="B2964" i="21" s="1"/>
  <c r="F2963" i="21"/>
  <c r="G2963" i="21" s="1"/>
  <c r="A2963" i="21"/>
  <c r="B2963" i="21" s="1"/>
  <c r="F2962" i="21"/>
  <c r="G2962" i="21" s="1"/>
  <c r="A2962" i="21"/>
  <c r="B2962" i="21" s="1"/>
  <c r="F2961" i="21"/>
  <c r="G2961" i="21" s="1"/>
  <c r="A2961" i="21"/>
  <c r="B2961" i="21" s="1"/>
  <c r="F2960" i="21"/>
  <c r="G2960" i="21" s="1"/>
  <c r="A2960" i="21"/>
  <c r="B2960" i="21" s="1"/>
  <c r="F2959" i="21"/>
  <c r="G2959" i="21" s="1"/>
  <c r="A2959" i="21"/>
  <c r="B2959" i="21" s="1"/>
  <c r="F2958" i="21"/>
  <c r="G2958" i="21" s="1"/>
  <c r="A2958" i="21"/>
  <c r="B2958" i="21" s="1"/>
  <c r="F2957" i="21"/>
  <c r="G2957" i="21" s="1"/>
  <c r="A2957" i="21"/>
  <c r="B2957" i="21" s="1"/>
  <c r="F2956" i="21"/>
  <c r="G2956" i="21" s="1"/>
  <c r="A2956" i="21"/>
  <c r="B2956" i="21" s="1"/>
  <c r="F2955" i="21"/>
  <c r="G2955" i="21" s="1"/>
  <c r="A2955" i="21"/>
  <c r="B2955" i="21" s="1"/>
  <c r="F2954" i="21"/>
  <c r="G2954" i="21" s="1"/>
  <c r="A2954" i="21"/>
  <c r="B2954" i="21" s="1"/>
  <c r="F2953" i="21"/>
  <c r="G2953" i="21" s="1"/>
  <c r="A2953" i="21"/>
  <c r="B2953" i="21" s="1"/>
  <c r="F2952" i="21"/>
  <c r="G2952" i="21" s="1"/>
  <c r="A2952" i="21"/>
  <c r="B2952" i="21" s="1"/>
  <c r="F2951" i="21"/>
  <c r="G2951" i="21" s="1"/>
  <c r="A2951" i="21"/>
  <c r="B2951" i="21" s="1"/>
  <c r="F2950" i="21"/>
  <c r="G2950" i="21" s="1"/>
  <c r="A2950" i="21"/>
  <c r="B2950" i="21" s="1"/>
  <c r="F2949" i="21"/>
  <c r="G2949" i="21" s="1"/>
  <c r="A2949" i="21"/>
  <c r="B2949" i="21" s="1"/>
  <c r="F2948" i="21"/>
  <c r="G2948" i="21" s="1"/>
  <c r="A2948" i="21"/>
  <c r="B2948" i="21" s="1"/>
  <c r="F2947" i="21"/>
  <c r="G2947" i="21" s="1"/>
  <c r="A2947" i="21"/>
  <c r="B2947" i="21" s="1"/>
  <c r="F2946" i="21"/>
  <c r="G2946" i="21" s="1"/>
  <c r="A2946" i="21"/>
  <c r="B2946" i="21" s="1"/>
  <c r="F2945" i="21"/>
  <c r="G2945" i="21" s="1"/>
  <c r="A2945" i="21"/>
  <c r="B2945" i="21" s="1"/>
  <c r="F2944" i="21"/>
  <c r="G2944" i="21" s="1"/>
  <c r="A2944" i="21"/>
  <c r="B2944" i="21" s="1"/>
  <c r="F2943" i="21"/>
  <c r="G2943" i="21" s="1"/>
  <c r="A2943" i="21"/>
  <c r="B2943" i="21" s="1"/>
  <c r="F2942" i="21"/>
  <c r="G2942" i="21" s="1"/>
  <c r="A2942" i="21"/>
  <c r="B2942" i="21" s="1"/>
  <c r="F2941" i="21"/>
  <c r="G2941" i="21" s="1"/>
  <c r="A2941" i="21"/>
  <c r="B2941" i="21" s="1"/>
  <c r="F2940" i="21"/>
  <c r="G2940" i="21" s="1"/>
  <c r="A2940" i="21"/>
  <c r="B2940" i="21" s="1"/>
  <c r="F2939" i="21"/>
  <c r="G2939" i="21" s="1"/>
  <c r="A2939" i="21"/>
  <c r="B2939" i="21" s="1"/>
  <c r="F2938" i="21"/>
  <c r="G2938" i="21" s="1"/>
  <c r="A2938" i="21"/>
  <c r="B2938" i="21" s="1"/>
  <c r="F2937" i="21"/>
  <c r="G2937" i="21" s="1"/>
  <c r="A2937" i="21"/>
  <c r="B2937" i="21" s="1"/>
  <c r="F2936" i="21"/>
  <c r="G2936" i="21" s="1"/>
  <c r="A2936" i="21"/>
  <c r="B2936" i="21" s="1"/>
  <c r="F2935" i="21"/>
  <c r="G2935" i="21" s="1"/>
  <c r="A2935" i="21"/>
  <c r="B2935" i="21" s="1"/>
  <c r="F2934" i="21"/>
  <c r="G2934" i="21" s="1"/>
  <c r="A2934" i="21"/>
  <c r="B2934" i="21" s="1"/>
  <c r="F2933" i="21"/>
  <c r="G2933" i="21" s="1"/>
  <c r="A2933" i="21"/>
  <c r="B2933" i="21" s="1"/>
  <c r="F2932" i="21"/>
  <c r="G2932" i="21" s="1"/>
  <c r="A2932" i="21"/>
  <c r="B2932" i="21" s="1"/>
  <c r="F2931" i="21"/>
  <c r="G2931" i="21" s="1"/>
  <c r="A2931" i="21"/>
  <c r="B2931" i="21" s="1"/>
  <c r="F2930" i="21"/>
  <c r="G2930" i="21" s="1"/>
  <c r="A2930" i="21"/>
  <c r="B2930" i="21" s="1"/>
  <c r="F2929" i="21"/>
  <c r="G2929" i="21" s="1"/>
  <c r="A2929" i="21"/>
  <c r="B2929" i="21" s="1"/>
  <c r="F2928" i="21"/>
  <c r="G2928" i="21" s="1"/>
  <c r="A2928" i="21"/>
  <c r="B2928" i="21" s="1"/>
  <c r="F2927" i="21"/>
  <c r="G2927" i="21" s="1"/>
  <c r="A2927" i="21"/>
  <c r="B2927" i="21" s="1"/>
  <c r="F2926" i="21"/>
  <c r="G2926" i="21" s="1"/>
  <c r="A2926" i="21"/>
  <c r="B2926" i="21" s="1"/>
  <c r="F2925" i="21"/>
  <c r="G2925" i="21" s="1"/>
  <c r="A2925" i="21"/>
  <c r="B2925" i="21" s="1"/>
  <c r="F2924" i="21"/>
  <c r="G2924" i="21" s="1"/>
  <c r="A2924" i="21"/>
  <c r="B2924" i="21" s="1"/>
  <c r="F2923" i="21"/>
  <c r="G2923" i="21" s="1"/>
  <c r="A2923" i="21"/>
  <c r="B2923" i="21" s="1"/>
  <c r="F2922" i="21"/>
  <c r="G2922" i="21" s="1"/>
  <c r="A2922" i="21"/>
  <c r="B2922" i="21" s="1"/>
  <c r="F2921" i="21"/>
  <c r="G2921" i="21" s="1"/>
  <c r="A2921" i="21"/>
  <c r="B2921" i="21" s="1"/>
  <c r="F2920" i="21"/>
  <c r="G2920" i="21" s="1"/>
  <c r="A2920" i="21"/>
  <c r="B2920" i="21" s="1"/>
  <c r="F2919" i="21"/>
  <c r="G2919" i="21" s="1"/>
  <c r="A2919" i="21"/>
  <c r="B2919" i="21" s="1"/>
  <c r="F2918" i="21"/>
  <c r="G2918" i="21" s="1"/>
  <c r="A2918" i="21"/>
  <c r="B2918" i="21" s="1"/>
  <c r="F2917" i="21"/>
  <c r="G2917" i="21" s="1"/>
  <c r="A2917" i="21"/>
  <c r="B2917" i="21" s="1"/>
  <c r="F2916" i="21"/>
  <c r="G2916" i="21" s="1"/>
  <c r="A2916" i="21"/>
  <c r="B2916" i="21" s="1"/>
  <c r="F2915" i="21"/>
  <c r="G2915" i="21" s="1"/>
  <c r="A2915" i="21"/>
  <c r="B2915" i="21" s="1"/>
  <c r="F2914" i="21"/>
  <c r="G2914" i="21" s="1"/>
  <c r="A2914" i="21"/>
  <c r="B2914" i="21" s="1"/>
  <c r="F2913" i="21"/>
  <c r="G2913" i="21" s="1"/>
  <c r="A2913" i="21"/>
  <c r="B2913" i="21" s="1"/>
  <c r="F2912" i="21"/>
  <c r="G2912" i="21" s="1"/>
  <c r="A2912" i="21"/>
  <c r="B2912" i="21" s="1"/>
  <c r="F2911" i="21"/>
  <c r="G2911" i="21" s="1"/>
  <c r="A2911" i="21"/>
  <c r="B2911" i="21" s="1"/>
  <c r="F2910" i="21"/>
  <c r="G2910" i="21" s="1"/>
  <c r="A2910" i="21"/>
  <c r="B2910" i="21" s="1"/>
  <c r="F2909" i="21"/>
  <c r="G2909" i="21" s="1"/>
  <c r="A2909" i="21"/>
  <c r="B2909" i="21" s="1"/>
  <c r="F2908" i="21"/>
  <c r="G2908" i="21" s="1"/>
  <c r="A2908" i="21"/>
  <c r="B2908" i="21" s="1"/>
  <c r="F2907" i="21"/>
  <c r="G2907" i="21" s="1"/>
  <c r="A2907" i="21"/>
  <c r="B2907" i="21" s="1"/>
  <c r="F2906" i="21"/>
  <c r="G2906" i="21" s="1"/>
  <c r="A2906" i="21"/>
  <c r="B2906" i="21" s="1"/>
  <c r="F2905" i="21"/>
  <c r="G2905" i="21" s="1"/>
  <c r="A2905" i="21"/>
  <c r="B2905" i="21" s="1"/>
  <c r="F2904" i="21"/>
  <c r="G2904" i="21" s="1"/>
  <c r="A2904" i="21"/>
  <c r="B2904" i="21" s="1"/>
  <c r="F2903" i="21"/>
  <c r="G2903" i="21" s="1"/>
  <c r="A2903" i="21"/>
  <c r="B2903" i="21" s="1"/>
  <c r="F2902" i="21"/>
  <c r="G2902" i="21" s="1"/>
  <c r="A2902" i="21"/>
  <c r="B2902" i="21" s="1"/>
  <c r="F2901" i="21"/>
  <c r="G2901" i="21" s="1"/>
  <c r="A2901" i="21"/>
  <c r="B2901" i="21" s="1"/>
  <c r="F2900" i="21"/>
  <c r="G2900" i="21" s="1"/>
  <c r="A2900" i="21"/>
  <c r="B2900" i="21" s="1"/>
  <c r="F2899" i="21"/>
  <c r="G2899" i="21" s="1"/>
  <c r="A2899" i="21"/>
  <c r="B2899" i="21" s="1"/>
  <c r="F2898" i="21"/>
  <c r="G2898" i="21" s="1"/>
  <c r="A2898" i="21"/>
  <c r="B2898" i="21" s="1"/>
  <c r="F2897" i="21"/>
  <c r="G2897" i="21" s="1"/>
  <c r="A2897" i="21"/>
  <c r="B2897" i="21" s="1"/>
  <c r="F2896" i="21"/>
  <c r="G2896" i="21" s="1"/>
  <c r="A2896" i="21"/>
  <c r="B2896" i="21" s="1"/>
  <c r="F2895" i="21"/>
  <c r="G2895" i="21" s="1"/>
  <c r="A2895" i="21"/>
  <c r="B2895" i="21" s="1"/>
  <c r="F2894" i="21"/>
  <c r="G2894" i="21" s="1"/>
  <c r="A2894" i="21"/>
  <c r="B2894" i="21" s="1"/>
  <c r="F2893" i="21"/>
  <c r="G2893" i="21" s="1"/>
  <c r="A2893" i="21"/>
  <c r="B2893" i="21" s="1"/>
  <c r="F2892" i="21"/>
  <c r="G2892" i="21" s="1"/>
  <c r="A2892" i="21"/>
  <c r="B2892" i="21" s="1"/>
  <c r="F2891" i="21"/>
  <c r="G2891" i="21" s="1"/>
  <c r="A2891" i="21"/>
  <c r="B2891" i="21" s="1"/>
  <c r="F2890" i="21"/>
  <c r="G2890" i="21" s="1"/>
  <c r="A2890" i="21"/>
  <c r="B2890" i="21" s="1"/>
  <c r="F2889" i="21"/>
  <c r="G2889" i="21" s="1"/>
  <c r="A2889" i="21"/>
  <c r="B2889" i="21" s="1"/>
  <c r="F2888" i="21"/>
  <c r="G2888" i="21" s="1"/>
  <c r="A2888" i="21"/>
  <c r="B2888" i="21" s="1"/>
  <c r="F2887" i="21"/>
  <c r="G2887" i="21" s="1"/>
  <c r="A2887" i="21"/>
  <c r="B2887" i="21" s="1"/>
  <c r="F2886" i="21"/>
  <c r="G2886" i="21" s="1"/>
  <c r="A2886" i="21"/>
  <c r="B2886" i="21" s="1"/>
  <c r="F2885" i="21"/>
  <c r="G2885" i="21" s="1"/>
  <c r="A2885" i="21"/>
  <c r="B2885" i="21" s="1"/>
  <c r="F2884" i="21"/>
  <c r="G2884" i="21" s="1"/>
  <c r="A2884" i="21"/>
  <c r="B2884" i="21" s="1"/>
  <c r="F2883" i="21"/>
  <c r="G2883" i="21" s="1"/>
  <c r="A2883" i="21"/>
  <c r="B2883" i="21" s="1"/>
  <c r="F2882" i="21"/>
  <c r="G2882" i="21" s="1"/>
  <c r="A2882" i="21"/>
  <c r="B2882" i="21" s="1"/>
  <c r="F2881" i="21"/>
  <c r="G2881" i="21" s="1"/>
  <c r="A2881" i="21"/>
  <c r="B2881" i="21" s="1"/>
  <c r="F2880" i="21"/>
  <c r="G2880" i="21" s="1"/>
  <c r="A2880" i="21"/>
  <c r="B2880" i="21" s="1"/>
  <c r="F2879" i="21"/>
  <c r="G2879" i="21" s="1"/>
  <c r="A2879" i="21"/>
  <c r="B2879" i="21" s="1"/>
  <c r="F2878" i="21"/>
  <c r="G2878" i="21" s="1"/>
  <c r="A2878" i="21"/>
  <c r="B2878" i="21" s="1"/>
  <c r="F2877" i="21"/>
  <c r="G2877" i="21" s="1"/>
  <c r="A2877" i="21"/>
  <c r="B2877" i="21" s="1"/>
  <c r="F2876" i="21"/>
  <c r="G2876" i="21" s="1"/>
  <c r="A2876" i="21"/>
  <c r="B2876" i="21" s="1"/>
  <c r="F2875" i="21"/>
  <c r="G2875" i="21" s="1"/>
  <c r="A2875" i="21"/>
  <c r="B2875" i="21" s="1"/>
  <c r="F2874" i="21"/>
  <c r="G2874" i="21" s="1"/>
  <c r="A2874" i="21"/>
  <c r="B2874" i="21" s="1"/>
  <c r="F2873" i="21"/>
  <c r="G2873" i="21" s="1"/>
  <c r="A2873" i="21"/>
  <c r="B2873" i="21" s="1"/>
  <c r="F2872" i="21"/>
  <c r="G2872" i="21" s="1"/>
  <c r="A2872" i="21"/>
  <c r="B2872" i="21" s="1"/>
  <c r="F2871" i="21"/>
  <c r="G2871" i="21" s="1"/>
  <c r="A2871" i="21"/>
  <c r="B2871" i="21" s="1"/>
  <c r="F2870" i="21"/>
  <c r="G2870" i="21" s="1"/>
  <c r="A2870" i="21"/>
  <c r="B2870" i="21" s="1"/>
  <c r="F2869" i="21"/>
  <c r="G2869" i="21" s="1"/>
  <c r="A2869" i="21"/>
  <c r="B2869" i="21" s="1"/>
  <c r="F2868" i="21"/>
  <c r="G2868" i="21" s="1"/>
  <c r="A2868" i="21"/>
  <c r="B2868" i="21" s="1"/>
  <c r="F2867" i="21"/>
  <c r="G2867" i="21" s="1"/>
  <c r="A2867" i="21"/>
  <c r="B2867" i="21" s="1"/>
  <c r="F2866" i="21"/>
  <c r="G2866" i="21" s="1"/>
  <c r="A2866" i="21"/>
  <c r="B2866" i="21" s="1"/>
  <c r="F2865" i="21"/>
  <c r="G2865" i="21" s="1"/>
  <c r="A2865" i="21"/>
  <c r="B2865" i="21" s="1"/>
  <c r="F2864" i="21"/>
  <c r="G2864" i="21" s="1"/>
  <c r="A2864" i="21"/>
  <c r="B2864" i="21" s="1"/>
  <c r="F2863" i="21"/>
  <c r="G2863" i="21" s="1"/>
  <c r="A2863" i="21"/>
  <c r="B2863" i="21" s="1"/>
  <c r="F2862" i="21"/>
  <c r="G2862" i="21" s="1"/>
  <c r="A2862" i="21"/>
  <c r="B2862" i="21" s="1"/>
  <c r="F2861" i="21"/>
  <c r="G2861" i="21" s="1"/>
  <c r="A2861" i="21"/>
  <c r="B2861" i="21" s="1"/>
  <c r="F2860" i="21"/>
  <c r="G2860" i="21" s="1"/>
  <c r="A2860" i="21"/>
  <c r="B2860" i="21" s="1"/>
  <c r="F2859" i="21"/>
  <c r="G2859" i="21" s="1"/>
  <c r="A2859" i="21"/>
  <c r="B2859" i="21" s="1"/>
  <c r="F2858" i="21"/>
  <c r="G2858" i="21" s="1"/>
  <c r="A2858" i="21"/>
  <c r="B2858" i="21" s="1"/>
  <c r="F2857" i="21"/>
  <c r="G2857" i="21" s="1"/>
  <c r="A2857" i="21"/>
  <c r="B2857" i="21" s="1"/>
  <c r="F2856" i="21"/>
  <c r="G2856" i="21" s="1"/>
  <c r="A2856" i="21"/>
  <c r="B2856" i="21" s="1"/>
  <c r="F2855" i="21"/>
  <c r="G2855" i="21" s="1"/>
  <c r="A2855" i="21"/>
  <c r="B2855" i="21" s="1"/>
  <c r="F2854" i="21"/>
  <c r="G2854" i="21" s="1"/>
  <c r="A2854" i="21"/>
  <c r="B2854" i="21" s="1"/>
  <c r="F2853" i="21"/>
  <c r="G2853" i="21" s="1"/>
  <c r="A2853" i="21"/>
  <c r="B2853" i="21" s="1"/>
  <c r="F2852" i="21"/>
  <c r="G2852" i="21" s="1"/>
  <c r="A2852" i="21"/>
  <c r="B2852" i="21" s="1"/>
  <c r="F2851" i="21"/>
  <c r="G2851" i="21" s="1"/>
  <c r="A2851" i="21"/>
  <c r="B2851" i="21" s="1"/>
  <c r="F2850" i="21"/>
  <c r="G2850" i="21" s="1"/>
  <c r="A2850" i="21"/>
  <c r="B2850" i="21" s="1"/>
  <c r="F2849" i="21"/>
  <c r="G2849" i="21" s="1"/>
  <c r="A2849" i="21"/>
  <c r="B2849" i="21" s="1"/>
  <c r="F2848" i="21"/>
  <c r="G2848" i="21" s="1"/>
  <c r="A2848" i="21"/>
  <c r="B2848" i="21" s="1"/>
  <c r="F2847" i="21"/>
  <c r="G2847" i="21" s="1"/>
  <c r="A2847" i="21"/>
  <c r="B2847" i="21" s="1"/>
  <c r="F2846" i="21"/>
  <c r="G2846" i="21" s="1"/>
  <c r="A2846" i="21"/>
  <c r="B2846" i="21" s="1"/>
  <c r="F2845" i="21"/>
  <c r="G2845" i="21" s="1"/>
  <c r="A2845" i="21"/>
  <c r="B2845" i="21" s="1"/>
  <c r="F2844" i="21"/>
  <c r="G2844" i="21" s="1"/>
  <c r="A2844" i="21"/>
  <c r="B2844" i="21" s="1"/>
  <c r="F2843" i="21"/>
  <c r="G2843" i="21" s="1"/>
  <c r="A2843" i="21"/>
  <c r="B2843" i="21" s="1"/>
  <c r="F2842" i="21"/>
  <c r="G2842" i="21" s="1"/>
  <c r="A2842" i="21"/>
  <c r="B2842" i="21" s="1"/>
  <c r="F2841" i="21"/>
  <c r="G2841" i="21" s="1"/>
  <c r="A2841" i="21"/>
  <c r="B2841" i="21" s="1"/>
  <c r="F2840" i="21"/>
  <c r="G2840" i="21" s="1"/>
  <c r="A2840" i="21"/>
  <c r="B2840" i="21" s="1"/>
  <c r="F2839" i="21"/>
  <c r="G2839" i="21" s="1"/>
  <c r="A2839" i="21"/>
  <c r="B2839" i="21" s="1"/>
  <c r="F2838" i="21"/>
  <c r="G2838" i="21" s="1"/>
  <c r="A2838" i="21"/>
  <c r="B2838" i="21" s="1"/>
  <c r="F2837" i="21"/>
  <c r="G2837" i="21" s="1"/>
  <c r="A2837" i="21"/>
  <c r="B2837" i="21" s="1"/>
  <c r="F2836" i="21"/>
  <c r="G2836" i="21" s="1"/>
  <c r="A2836" i="21"/>
  <c r="B2836" i="21" s="1"/>
  <c r="F2835" i="21"/>
  <c r="G2835" i="21" s="1"/>
  <c r="A2835" i="21"/>
  <c r="B2835" i="21" s="1"/>
  <c r="F2834" i="21"/>
  <c r="G2834" i="21" s="1"/>
  <c r="A2834" i="21"/>
  <c r="B2834" i="21" s="1"/>
  <c r="F2833" i="21"/>
  <c r="G2833" i="21" s="1"/>
  <c r="A2833" i="21"/>
  <c r="B2833" i="21" s="1"/>
  <c r="F2832" i="21"/>
  <c r="G2832" i="21" s="1"/>
  <c r="A2832" i="21"/>
  <c r="B2832" i="21" s="1"/>
  <c r="F2831" i="21"/>
  <c r="G2831" i="21" s="1"/>
  <c r="A2831" i="21"/>
  <c r="B2831" i="21" s="1"/>
  <c r="F2830" i="21"/>
  <c r="G2830" i="21" s="1"/>
  <c r="A2830" i="21"/>
  <c r="B2830" i="21" s="1"/>
  <c r="F2829" i="21"/>
  <c r="G2829" i="21" s="1"/>
  <c r="A2829" i="21"/>
  <c r="B2829" i="21" s="1"/>
  <c r="F2828" i="21"/>
  <c r="G2828" i="21" s="1"/>
  <c r="A2828" i="21"/>
  <c r="B2828" i="21" s="1"/>
  <c r="F2827" i="21"/>
  <c r="G2827" i="21" s="1"/>
  <c r="A2827" i="21"/>
  <c r="B2827" i="21" s="1"/>
  <c r="F2826" i="21"/>
  <c r="G2826" i="21" s="1"/>
  <c r="A2826" i="21"/>
  <c r="B2826" i="21" s="1"/>
  <c r="F2825" i="21"/>
  <c r="G2825" i="21" s="1"/>
  <c r="A2825" i="21"/>
  <c r="B2825" i="21" s="1"/>
  <c r="F2824" i="21"/>
  <c r="G2824" i="21" s="1"/>
  <c r="A2824" i="21"/>
  <c r="B2824" i="21" s="1"/>
  <c r="F2823" i="21"/>
  <c r="G2823" i="21" s="1"/>
  <c r="A2823" i="21"/>
  <c r="B2823" i="21" s="1"/>
  <c r="F2822" i="21"/>
  <c r="G2822" i="21" s="1"/>
  <c r="A2822" i="21"/>
  <c r="B2822" i="21" s="1"/>
  <c r="F2821" i="21"/>
  <c r="G2821" i="21" s="1"/>
  <c r="A2821" i="21"/>
  <c r="B2821" i="21" s="1"/>
  <c r="F2820" i="21"/>
  <c r="G2820" i="21" s="1"/>
  <c r="A2820" i="21"/>
  <c r="B2820" i="21" s="1"/>
  <c r="F2819" i="21"/>
  <c r="G2819" i="21" s="1"/>
  <c r="A2819" i="21"/>
  <c r="B2819" i="21" s="1"/>
  <c r="F2818" i="21"/>
  <c r="G2818" i="21" s="1"/>
  <c r="A2818" i="21"/>
  <c r="B2818" i="21" s="1"/>
  <c r="F2817" i="21"/>
  <c r="G2817" i="21" s="1"/>
  <c r="A2817" i="21"/>
  <c r="B2817" i="21" s="1"/>
  <c r="F2816" i="21"/>
  <c r="G2816" i="21" s="1"/>
  <c r="A2816" i="21"/>
  <c r="B2816" i="21" s="1"/>
  <c r="F2815" i="21"/>
  <c r="G2815" i="21" s="1"/>
  <c r="A2815" i="21"/>
  <c r="B2815" i="21" s="1"/>
  <c r="F2814" i="21"/>
  <c r="G2814" i="21" s="1"/>
  <c r="A2814" i="21"/>
  <c r="B2814" i="21" s="1"/>
  <c r="F2813" i="21"/>
  <c r="G2813" i="21" s="1"/>
  <c r="A2813" i="21"/>
  <c r="B2813" i="21" s="1"/>
  <c r="F2812" i="21"/>
  <c r="G2812" i="21" s="1"/>
  <c r="A2812" i="21"/>
  <c r="B2812" i="21" s="1"/>
  <c r="F2811" i="21"/>
  <c r="G2811" i="21" s="1"/>
  <c r="A2811" i="21"/>
  <c r="B2811" i="21" s="1"/>
  <c r="F2810" i="21"/>
  <c r="G2810" i="21" s="1"/>
  <c r="A2810" i="21"/>
  <c r="B2810" i="21" s="1"/>
  <c r="F2809" i="21"/>
  <c r="G2809" i="21" s="1"/>
  <c r="A2809" i="21"/>
  <c r="B2809" i="21" s="1"/>
  <c r="F2808" i="21"/>
  <c r="G2808" i="21" s="1"/>
  <c r="A2808" i="21"/>
  <c r="B2808" i="21" s="1"/>
  <c r="F2807" i="21"/>
  <c r="G2807" i="21" s="1"/>
  <c r="A2807" i="21"/>
  <c r="B2807" i="21" s="1"/>
  <c r="F2806" i="21"/>
  <c r="G2806" i="21" s="1"/>
  <c r="A2806" i="21"/>
  <c r="B2806" i="21" s="1"/>
  <c r="F2805" i="21"/>
  <c r="G2805" i="21" s="1"/>
  <c r="A2805" i="21"/>
  <c r="B2805" i="21" s="1"/>
  <c r="F2804" i="21"/>
  <c r="G2804" i="21" s="1"/>
  <c r="A2804" i="21"/>
  <c r="B2804" i="21" s="1"/>
  <c r="F2803" i="21"/>
  <c r="G2803" i="21" s="1"/>
  <c r="A2803" i="21"/>
  <c r="B2803" i="21" s="1"/>
  <c r="F2802" i="21"/>
  <c r="G2802" i="21" s="1"/>
  <c r="A2802" i="21"/>
  <c r="B2802" i="21" s="1"/>
  <c r="F2801" i="21"/>
  <c r="G2801" i="21" s="1"/>
  <c r="A2801" i="21"/>
  <c r="B2801" i="21" s="1"/>
  <c r="F2800" i="21"/>
  <c r="G2800" i="21" s="1"/>
  <c r="A2800" i="21"/>
  <c r="B2800" i="21" s="1"/>
  <c r="F2799" i="21"/>
  <c r="G2799" i="21" s="1"/>
  <c r="A2799" i="21"/>
  <c r="B2799" i="21" s="1"/>
  <c r="F2798" i="21"/>
  <c r="G2798" i="21" s="1"/>
  <c r="A2798" i="21"/>
  <c r="B2798" i="21" s="1"/>
  <c r="F2797" i="21"/>
  <c r="G2797" i="21" s="1"/>
  <c r="A2797" i="21"/>
  <c r="B2797" i="21" s="1"/>
  <c r="F2796" i="21"/>
  <c r="G2796" i="21" s="1"/>
  <c r="A2796" i="21"/>
  <c r="B2796" i="21" s="1"/>
  <c r="F2795" i="21"/>
  <c r="G2795" i="21" s="1"/>
  <c r="A2795" i="21"/>
  <c r="B2795" i="21" s="1"/>
  <c r="F2794" i="21"/>
  <c r="G2794" i="21" s="1"/>
  <c r="A2794" i="21"/>
  <c r="B2794" i="21" s="1"/>
  <c r="F2793" i="21"/>
  <c r="G2793" i="21" s="1"/>
  <c r="A2793" i="21"/>
  <c r="B2793" i="21" s="1"/>
  <c r="F2792" i="21"/>
  <c r="G2792" i="21" s="1"/>
  <c r="A2792" i="21"/>
  <c r="B2792" i="21" s="1"/>
  <c r="F2791" i="21"/>
  <c r="G2791" i="21" s="1"/>
  <c r="A2791" i="21"/>
  <c r="B2791" i="21" s="1"/>
  <c r="F2790" i="21"/>
  <c r="G2790" i="21" s="1"/>
  <c r="A2790" i="21"/>
  <c r="B2790" i="21" s="1"/>
  <c r="F2789" i="21"/>
  <c r="G2789" i="21" s="1"/>
  <c r="A2789" i="21"/>
  <c r="B2789" i="21" s="1"/>
  <c r="F2788" i="21"/>
  <c r="G2788" i="21" s="1"/>
  <c r="A2788" i="21"/>
  <c r="B2788" i="21" s="1"/>
  <c r="F2787" i="21"/>
  <c r="G2787" i="21" s="1"/>
  <c r="A2787" i="21"/>
  <c r="B2787" i="21" s="1"/>
  <c r="F2786" i="21"/>
  <c r="G2786" i="21" s="1"/>
  <c r="A2786" i="21"/>
  <c r="B2786" i="21" s="1"/>
  <c r="F2785" i="21"/>
  <c r="G2785" i="21" s="1"/>
  <c r="A2785" i="21"/>
  <c r="B2785" i="21" s="1"/>
  <c r="F2784" i="21"/>
  <c r="G2784" i="21" s="1"/>
  <c r="A2784" i="21"/>
  <c r="B2784" i="21" s="1"/>
  <c r="F2783" i="21"/>
  <c r="G2783" i="21" s="1"/>
  <c r="A2783" i="21"/>
  <c r="B2783" i="21" s="1"/>
  <c r="F2782" i="21"/>
  <c r="G2782" i="21" s="1"/>
  <c r="A2782" i="21"/>
  <c r="B2782" i="21" s="1"/>
  <c r="F2781" i="21"/>
  <c r="G2781" i="21" s="1"/>
  <c r="A2781" i="21"/>
  <c r="B2781" i="21" s="1"/>
  <c r="F2780" i="21"/>
  <c r="G2780" i="21" s="1"/>
  <c r="A2780" i="21"/>
  <c r="B2780" i="21" s="1"/>
  <c r="F2779" i="21"/>
  <c r="G2779" i="21" s="1"/>
  <c r="A2779" i="21"/>
  <c r="B2779" i="21" s="1"/>
  <c r="F2778" i="21"/>
  <c r="G2778" i="21" s="1"/>
  <c r="A2778" i="21"/>
  <c r="B2778" i="21" s="1"/>
  <c r="F2777" i="21"/>
  <c r="G2777" i="21" s="1"/>
  <c r="A2777" i="21"/>
  <c r="B2777" i="21" s="1"/>
  <c r="F2776" i="21"/>
  <c r="G2776" i="21" s="1"/>
  <c r="A2776" i="21"/>
  <c r="B2776" i="21" s="1"/>
  <c r="F2775" i="21"/>
  <c r="G2775" i="21" s="1"/>
  <c r="A2775" i="21"/>
  <c r="B2775" i="21" s="1"/>
  <c r="F2774" i="21"/>
  <c r="G2774" i="21" s="1"/>
  <c r="A2774" i="21"/>
  <c r="B2774" i="21" s="1"/>
  <c r="F2773" i="21"/>
  <c r="G2773" i="21" s="1"/>
  <c r="A2773" i="21"/>
  <c r="B2773" i="21" s="1"/>
  <c r="F2772" i="21"/>
  <c r="G2772" i="21" s="1"/>
  <c r="A2772" i="21"/>
  <c r="B2772" i="21" s="1"/>
  <c r="F2771" i="21"/>
  <c r="G2771" i="21" s="1"/>
  <c r="A2771" i="21"/>
  <c r="B2771" i="21" s="1"/>
  <c r="F2770" i="21"/>
  <c r="G2770" i="21" s="1"/>
  <c r="A2770" i="21"/>
  <c r="B2770" i="21" s="1"/>
  <c r="F2769" i="21"/>
  <c r="G2769" i="21" s="1"/>
  <c r="A2769" i="21"/>
  <c r="B2769" i="21" s="1"/>
  <c r="F2768" i="21"/>
  <c r="G2768" i="21" s="1"/>
  <c r="A2768" i="21"/>
  <c r="B2768" i="21" s="1"/>
  <c r="F2767" i="21"/>
  <c r="G2767" i="21" s="1"/>
  <c r="A2767" i="21"/>
  <c r="B2767" i="21" s="1"/>
  <c r="F2766" i="21"/>
  <c r="G2766" i="21" s="1"/>
  <c r="A2766" i="21"/>
  <c r="B2766" i="21" s="1"/>
  <c r="F2765" i="21"/>
  <c r="G2765" i="21" s="1"/>
  <c r="A2765" i="21"/>
  <c r="B2765" i="21" s="1"/>
  <c r="F2764" i="21"/>
  <c r="G2764" i="21" s="1"/>
  <c r="A2764" i="21"/>
  <c r="B2764" i="21" s="1"/>
  <c r="F2763" i="21"/>
  <c r="G2763" i="21" s="1"/>
  <c r="A2763" i="21"/>
  <c r="B2763" i="21" s="1"/>
  <c r="F2762" i="21"/>
  <c r="G2762" i="21" s="1"/>
  <c r="A2762" i="21"/>
  <c r="B2762" i="21" s="1"/>
  <c r="F2761" i="21"/>
  <c r="G2761" i="21" s="1"/>
  <c r="A2761" i="21"/>
  <c r="B2761" i="21" s="1"/>
  <c r="F2760" i="21"/>
  <c r="G2760" i="21" s="1"/>
  <c r="A2760" i="21"/>
  <c r="B2760" i="21" s="1"/>
  <c r="F2759" i="21"/>
  <c r="G2759" i="21" s="1"/>
  <c r="A2759" i="21"/>
  <c r="B2759" i="21" s="1"/>
  <c r="F2758" i="21"/>
  <c r="G2758" i="21" s="1"/>
  <c r="A2758" i="21"/>
  <c r="B2758" i="21" s="1"/>
  <c r="F2757" i="21"/>
  <c r="G2757" i="21" s="1"/>
  <c r="A2757" i="21"/>
  <c r="B2757" i="21" s="1"/>
  <c r="F2756" i="21"/>
  <c r="G2756" i="21" s="1"/>
  <c r="A2756" i="21"/>
  <c r="B2756" i="21" s="1"/>
  <c r="F2755" i="21"/>
  <c r="G2755" i="21" s="1"/>
  <c r="A2755" i="21"/>
  <c r="B2755" i="21" s="1"/>
  <c r="F2754" i="21"/>
  <c r="G2754" i="21" s="1"/>
  <c r="A2754" i="21"/>
  <c r="B2754" i="21" s="1"/>
  <c r="F2753" i="21"/>
  <c r="G2753" i="21" s="1"/>
  <c r="A2753" i="21"/>
  <c r="B2753" i="21" s="1"/>
  <c r="F2752" i="21"/>
  <c r="G2752" i="21" s="1"/>
  <c r="A2752" i="21"/>
  <c r="B2752" i="21" s="1"/>
  <c r="F2751" i="21"/>
  <c r="G2751" i="21" s="1"/>
  <c r="A2751" i="21"/>
  <c r="B2751" i="21" s="1"/>
  <c r="F2750" i="21"/>
  <c r="G2750" i="21" s="1"/>
  <c r="A2750" i="21"/>
  <c r="B2750" i="21" s="1"/>
  <c r="F2749" i="21"/>
  <c r="G2749" i="21" s="1"/>
  <c r="A2749" i="21"/>
  <c r="B2749" i="21" s="1"/>
  <c r="F2748" i="21"/>
  <c r="G2748" i="21" s="1"/>
  <c r="A2748" i="21"/>
  <c r="B2748" i="21" s="1"/>
  <c r="F2747" i="21"/>
  <c r="G2747" i="21" s="1"/>
  <c r="A2747" i="21"/>
  <c r="B2747" i="21" s="1"/>
  <c r="F2746" i="21"/>
  <c r="G2746" i="21" s="1"/>
  <c r="A2746" i="21"/>
  <c r="B2746" i="21" s="1"/>
  <c r="F2745" i="21"/>
  <c r="G2745" i="21" s="1"/>
  <c r="A2745" i="21"/>
  <c r="B2745" i="21" s="1"/>
  <c r="F2744" i="21"/>
  <c r="G2744" i="21" s="1"/>
  <c r="A2744" i="21"/>
  <c r="B2744" i="21" s="1"/>
  <c r="F2743" i="21"/>
  <c r="G2743" i="21" s="1"/>
  <c r="A2743" i="21"/>
  <c r="B2743" i="21" s="1"/>
  <c r="F2742" i="21"/>
  <c r="G2742" i="21" s="1"/>
  <c r="A2742" i="21"/>
  <c r="B2742" i="21" s="1"/>
  <c r="F2741" i="21"/>
  <c r="G2741" i="21" s="1"/>
  <c r="A2741" i="21"/>
  <c r="B2741" i="21" s="1"/>
  <c r="F2740" i="21"/>
  <c r="G2740" i="21" s="1"/>
  <c r="A2740" i="21"/>
  <c r="B2740" i="21" s="1"/>
  <c r="F2739" i="21"/>
  <c r="G2739" i="21" s="1"/>
  <c r="A2739" i="21"/>
  <c r="B2739" i="21" s="1"/>
  <c r="F2738" i="21"/>
  <c r="G2738" i="21" s="1"/>
  <c r="A2738" i="21"/>
  <c r="B2738" i="21" s="1"/>
  <c r="F2737" i="21"/>
  <c r="G2737" i="21" s="1"/>
  <c r="A2737" i="21"/>
  <c r="B2737" i="21" s="1"/>
  <c r="F2736" i="21"/>
  <c r="G2736" i="21" s="1"/>
  <c r="A2736" i="21"/>
  <c r="B2736" i="21" s="1"/>
  <c r="F2735" i="21"/>
  <c r="G2735" i="21" s="1"/>
  <c r="A2735" i="21"/>
  <c r="B2735" i="21" s="1"/>
  <c r="F2734" i="21"/>
  <c r="G2734" i="21" s="1"/>
  <c r="A2734" i="21"/>
  <c r="B2734" i="21" s="1"/>
  <c r="F2733" i="21"/>
  <c r="G2733" i="21" s="1"/>
  <c r="A2733" i="21"/>
  <c r="B2733" i="21" s="1"/>
  <c r="F2732" i="21"/>
  <c r="G2732" i="21" s="1"/>
  <c r="A2732" i="21"/>
  <c r="B2732" i="21" s="1"/>
  <c r="F2731" i="21"/>
  <c r="G2731" i="21" s="1"/>
  <c r="A2731" i="21"/>
  <c r="B2731" i="21" s="1"/>
  <c r="F2730" i="21"/>
  <c r="G2730" i="21" s="1"/>
  <c r="A2730" i="21"/>
  <c r="B2730" i="21" s="1"/>
  <c r="F2729" i="21"/>
  <c r="G2729" i="21" s="1"/>
  <c r="A2729" i="21"/>
  <c r="B2729" i="21" s="1"/>
  <c r="F2728" i="21"/>
  <c r="G2728" i="21" s="1"/>
  <c r="A2728" i="21"/>
  <c r="B2728" i="21" s="1"/>
  <c r="F2727" i="21"/>
  <c r="G2727" i="21" s="1"/>
  <c r="A2727" i="21"/>
  <c r="B2727" i="21" s="1"/>
  <c r="F2726" i="21"/>
  <c r="G2726" i="21" s="1"/>
  <c r="A2726" i="21"/>
  <c r="B2726" i="21" s="1"/>
  <c r="F2725" i="21"/>
  <c r="G2725" i="21" s="1"/>
  <c r="A2725" i="21"/>
  <c r="B2725" i="21" s="1"/>
  <c r="F2724" i="21"/>
  <c r="G2724" i="21" s="1"/>
  <c r="A2724" i="21"/>
  <c r="B2724" i="21" s="1"/>
  <c r="F2723" i="21"/>
  <c r="G2723" i="21" s="1"/>
  <c r="A2723" i="21"/>
  <c r="B2723" i="21" s="1"/>
  <c r="F2722" i="21"/>
  <c r="G2722" i="21" s="1"/>
  <c r="A2722" i="21"/>
  <c r="B2722" i="21" s="1"/>
  <c r="F2721" i="21"/>
  <c r="G2721" i="21" s="1"/>
  <c r="A2721" i="21"/>
  <c r="B2721" i="21" s="1"/>
  <c r="F2720" i="21"/>
  <c r="G2720" i="21" s="1"/>
  <c r="A2720" i="21"/>
  <c r="B2720" i="21" s="1"/>
  <c r="F2719" i="21"/>
  <c r="G2719" i="21" s="1"/>
  <c r="A2719" i="21"/>
  <c r="B2719" i="21" s="1"/>
  <c r="F2718" i="21"/>
  <c r="G2718" i="21" s="1"/>
  <c r="A2718" i="21"/>
  <c r="B2718" i="21" s="1"/>
  <c r="F2717" i="21"/>
  <c r="G2717" i="21" s="1"/>
  <c r="A2717" i="21"/>
  <c r="B2717" i="21" s="1"/>
  <c r="F2716" i="21"/>
  <c r="G2716" i="21" s="1"/>
  <c r="A2716" i="21"/>
  <c r="B2716" i="21" s="1"/>
  <c r="F2715" i="21"/>
  <c r="G2715" i="21" s="1"/>
  <c r="A2715" i="21"/>
  <c r="B2715" i="21" s="1"/>
  <c r="F2714" i="21"/>
  <c r="G2714" i="21" s="1"/>
  <c r="A2714" i="21"/>
  <c r="B2714" i="21" s="1"/>
  <c r="F2713" i="21"/>
  <c r="G2713" i="21" s="1"/>
  <c r="A2713" i="21"/>
  <c r="B2713" i="21" s="1"/>
  <c r="F2712" i="21"/>
  <c r="G2712" i="21" s="1"/>
  <c r="A2712" i="21"/>
  <c r="B2712" i="21" s="1"/>
  <c r="F2711" i="21"/>
  <c r="G2711" i="21" s="1"/>
  <c r="A2711" i="21"/>
  <c r="B2711" i="21" s="1"/>
  <c r="F2710" i="21"/>
  <c r="G2710" i="21" s="1"/>
  <c r="A2710" i="21"/>
  <c r="B2710" i="21" s="1"/>
  <c r="F2709" i="21"/>
  <c r="G2709" i="21" s="1"/>
  <c r="A2709" i="21"/>
  <c r="B2709" i="21" s="1"/>
  <c r="F2708" i="21"/>
  <c r="G2708" i="21" s="1"/>
  <c r="A2708" i="21"/>
  <c r="B2708" i="21" s="1"/>
  <c r="F2707" i="21"/>
  <c r="G2707" i="21" s="1"/>
  <c r="A2707" i="21"/>
  <c r="B2707" i="21" s="1"/>
  <c r="F2706" i="21"/>
  <c r="G2706" i="21" s="1"/>
  <c r="A2706" i="21"/>
  <c r="B2706" i="21" s="1"/>
  <c r="F2705" i="21"/>
  <c r="G2705" i="21" s="1"/>
  <c r="A2705" i="21"/>
  <c r="B2705" i="21" s="1"/>
  <c r="F2704" i="21"/>
  <c r="G2704" i="21" s="1"/>
  <c r="A2704" i="21"/>
  <c r="B2704" i="21" s="1"/>
  <c r="F2703" i="21"/>
  <c r="G2703" i="21" s="1"/>
  <c r="A2703" i="21"/>
  <c r="B2703" i="21" s="1"/>
  <c r="F2702" i="21"/>
  <c r="G2702" i="21" s="1"/>
  <c r="A2702" i="21"/>
  <c r="B2702" i="21" s="1"/>
  <c r="F2701" i="21"/>
  <c r="G2701" i="21" s="1"/>
  <c r="A2701" i="21"/>
  <c r="B2701" i="21" s="1"/>
  <c r="F2700" i="21"/>
  <c r="G2700" i="21" s="1"/>
  <c r="A2700" i="21"/>
  <c r="B2700" i="21" s="1"/>
  <c r="F2699" i="21"/>
  <c r="G2699" i="21" s="1"/>
  <c r="A2699" i="21"/>
  <c r="B2699" i="21" s="1"/>
  <c r="F2698" i="21"/>
  <c r="G2698" i="21" s="1"/>
  <c r="A2698" i="21"/>
  <c r="B2698" i="21" s="1"/>
  <c r="F2697" i="21"/>
  <c r="G2697" i="21" s="1"/>
  <c r="A2697" i="21"/>
  <c r="B2697" i="21" s="1"/>
  <c r="F2696" i="21"/>
  <c r="G2696" i="21" s="1"/>
  <c r="A2696" i="21"/>
  <c r="B2696" i="21" s="1"/>
  <c r="F2695" i="21"/>
  <c r="G2695" i="21" s="1"/>
  <c r="A2695" i="21"/>
  <c r="B2695" i="21" s="1"/>
  <c r="F2694" i="21"/>
  <c r="G2694" i="21" s="1"/>
  <c r="A2694" i="21"/>
  <c r="B2694" i="21" s="1"/>
  <c r="F2693" i="21"/>
  <c r="G2693" i="21" s="1"/>
  <c r="A2693" i="21"/>
  <c r="B2693" i="21" s="1"/>
  <c r="F2692" i="21"/>
  <c r="G2692" i="21" s="1"/>
  <c r="A2692" i="21"/>
  <c r="B2692" i="21" s="1"/>
  <c r="F2691" i="21"/>
  <c r="G2691" i="21" s="1"/>
  <c r="A2691" i="21"/>
  <c r="B2691" i="21" s="1"/>
  <c r="F2690" i="21"/>
  <c r="G2690" i="21" s="1"/>
  <c r="A2690" i="21"/>
  <c r="B2690" i="21" s="1"/>
  <c r="F2689" i="21"/>
  <c r="G2689" i="21" s="1"/>
  <c r="A2689" i="21"/>
  <c r="B2689" i="21" s="1"/>
  <c r="F2688" i="21"/>
  <c r="G2688" i="21" s="1"/>
  <c r="A2688" i="21"/>
  <c r="B2688" i="21" s="1"/>
  <c r="F2687" i="21"/>
  <c r="G2687" i="21" s="1"/>
  <c r="A2687" i="21"/>
  <c r="B2687" i="21" s="1"/>
  <c r="F2686" i="21"/>
  <c r="G2686" i="21" s="1"/>
  <c r="A2686" i="21"/>
  <c r="B2686" i="21" s="1"/>
  <c r="F2685" i="21"/>
  <c r="G2685" i="21" s="1"/>
  <c r="A2685" i="21"/>
  <c r="B2685" i="21" s="1"/>
  <c r="F2684" i="21"/>
  <c r="G2684" i="21" s="1"/>
  <c r="A2684" i="21"/>
  <c r="B2684" i="21" s="1"/>
  <c r="F2683" i="21"/>
  <c r="G2683" i="21" s="1"/>
  <c r="A2683" i="21"/>
  <c r="B2683" i="21" s="1"/>
  <c r="F2682" i="21"/>
  <c r="G2682" i="21" s="1"/>
  <c r="A2682" i="21"/>
  <c r="B2682" i="21" s="1"/>
  <c r="F2681" i="21"/>
  <c r="G2681" i="21" s="1"/>
  <c r="A2681" i="21"/>
  <c r="B2681" i="21" s="1"/>
  <c r="F2680" i="21"/>
  <c r="G2680" i="21" s="1"/>
  <c r="A2680" i="21"/>
  <c r="B2680" i="21" s="1"/>
  <c r="F2679" i="21"/>
  <c r="G2679" i="21" s="1"/>
  <c r="A2679" i="21"/>
  <c r="B2679" i="21" s="1"/>
  <c r="F2678" i="21"/>
  <c r="G2678" i="21" s="1"/>
  <c r="A2678" i="21"/>
  <c r="B2678" i="21" s="1"/>
  <c r="F2677" i="21"/>
  <c r="G2677" i="21" s="1"/>
  <c r="A2677" i="21"/>
  <c r="B2677" i="21" s="1"/>
  <c r="F2676" i="21"/>
  <c r="G2676" i="21" s="1"/>
  <c r="A2676" i="21"/>
  <c r="B2676" i="21" s="1"/>
  <c r="F2675" i="21"/>
  <c r="G2675" i="21" s="1"/>
  <c r="A2675" i="21"/>
  <c r="B2675" i="21" s="1"/>
  <c r="F2674" i="21"/>
  <c r="G2674" i="21" s="1"/>
  <c r="A2674" i="21"/>
  <c r="B2674" i="21" s="1"/>
  <c r="F2673" i="21"/>
  <c r="G2673" i="21" s="1"/>
  <c r="A2673" i="21"/>
  <c r="B2673" i="21" s="1"/>
  <c r="F2672" i="21"/>
  <c r="G2672" i="21" s="1"/>
  <c r="A2672" i="21"/>
  <c r="B2672" i="21" s="1"/>
  <c r="F2671" i="21"/>
  <c r="G2671" i="21" s="1"/>
  <c r="A2671" i="21"/>
  <c r="B2671" i="21" s="1"/>
  <c r="F2670" i="21"/>
  <c r="G2670" i="21" s="1"/>
  <c r="A2670" i="21"/>
  <c r="B2670" i="21" s="1"/>
  <c r="F2669" i="21"/>
  <c r="G2669" i="21" s="1"/>
  <c r="A2669" i="21"/>
  <c r="B2669" i="21" s="1"/>
  <c r="F2668" i="21"/>
  <c r="G2668" i="21" s="1"/>
  <c r="A2668" i="21"/>
  <c r="B2668" i="21" s="1"/>
  <c r="F2667" i="21"/>
  <c r="G2667" i="21" s="1"/>
  <c r="A2667" i="21"/>
  <c r="B2667" i="21" s="1"/>
  <c r="F2666" i="21"/>
  <c r="G2666" i="21" s="1"/>
  <c r="A2666" i="21"/>
  <c r="B2666" i="21" s="1"/>
  <c r="F2665" i="21"/>
  <c r="G2665" i="21" s="1"/>
  <c r="A2665" i="21"/>
  <c r="B2665" i="21" s="1"/>
  <c r="F2664" i="21"/>
  <c r="G2664" i="21" s="1"/>
  <c r="A2664" i="21"/>
  <c r="B2664" i="21" s="1"/>
  <c r="F2663" i="21"/>
  <c r="G2663" i="21" s="1"/>
  <c r="A2663" i="21"/>
  <c r="B2663" i="21" s="1"/>
  <c r="F2662" i="21"/>
  <c r="G2662" i="21" s="1"/>
  <c r="A2662" i="21"/>
  <c r="B2662" i="21" s="1"/>
  <c r="F2661" i="21"/>
  <c r="G2661" i="21" s="1"/>
  <c r="A2661" i="21"/>
  <c r="B2661" i="21" s="1"/>
  <c r="F2660" i="21"/>
  <c r="G2660" i="21" s="1"/>
  <c r="A2660" i="21"/>
  <c r="B2660" i="21" s="1"/>
  <c r="F2659" i="21"/>
  <c r="G2659" i="21" s="1"/>
  <c r="A2659" i="21"/>
  <c r="B2659" i="21" s="1"/>
  <c r="F2658" i="21"/>
  <c r="G2658" i="21" s="1"/>
  <c r="A2658" i="21"/>
  <c r="B2658" i="21" s="1"/>
  <c r="F2657" i="21"/>
  <c r="G2657" i="21" s="1"/>
  <c r="A2657" i="21"/>
  <c r="B2657" i="21" s="1"/>
  <c r="F2656" i="21"/>
  <c r="G2656" i="21" s="1"/>
  <c r="A2656" i="21"/>
  <c r="B2656" i="21" s="1"/>
  <c r="F2655" i="21"/>
  <c r="G2655" i="21" s="1"/>
  <c r="A2655" i="21"/>
  <c r="B2655" i="21" s="1"/>
  <c r="F2654" i="21"/>
  <c r="G2654" i="21" s="1"/>
  <c r="A2654" i="21"/>
  <c r="B2654" i="21" s="1"/>
  <c r="F2653" i="21"/>
  <c r="G2653" i="21" s="1"/>
  <c r="A2653" i="21"/>
  <c r="B2653" i="21" s="1"/>
  <c r="F2652" i="21"/>
  <c r="G2652" i="21" s="1"/>
  <c r="A2652" i="21"/>
  <c r="B2652" i="21" s="1"/>
  <c r="F2651" i="21"/>
  <c r="G2651" i="21" s="1"/>
  <c r="A2651" i="21"/>
  <c r="B2651" i="21" s="1"/>
  <c r="F2650" i="21"/>
  <c r="G2650" i="21" s="1"/>
  <c r="A2650" i="21"/>
  <c r="B2650" i="21" s="1"/>
  <c r="F2649" i="21"/>
  <c r="G2649" i="21" s="1"/>
  <c r="A2649" i="21"/>
  <c r="B2649" i="21" s="1"/>
  <c r="F2648" i="21"/>
  <c r="G2648" i="21" s="1"/>
  <c r="A2648" i="21"/>
  <c r="B2648" i="21" s="1"/>
  <c r="F2647" i="21"/>
  <c r="G2647" i="21" s="1"/>
  <c r="A2647" i="21"/>
  <c r="B2647" i="21" s="1"/>
  <c r="F2646" i="21"/>
  <c r="G2646" i="21" s="1"/>
  <c r="A2646" i="21"/>
  <c r="B2646" i="21" s="1"/>
  <c r="F2645" i="21"/>
  <c r="G2645" i="21" s="1"/>
  <c r="A2645" i="21"/>
  <c r="B2645" i="21" s="1"/>
  <c r="F2644" i="21"/>
  <c r="G2644" i="21" s="1"/>
  <c r="A2644" i="21"/>
  <c r="B2644" i="21" s="1"/>
  <c r="F2643" i="21"/>
  <c r="G2643" i="21" s="1"/>
  <c r="A2643" i="21"/>
  <c r="B2643" i="21" s="1"/>
  <c r="F2642" i="21"/>
  <c r="G2642" i="21" s="1"/>
  <c r="A2642" i="21"/>
  <c r="B2642" i="21" s="1"/>
  <c r="F2641" i="21"/>
  <c r="G2641" i="21" s="1"/>
  <c r="A2641" i="21"/>
  <c r="B2641" i="21" s="1"/>
  <c r="F2640" i="21"/>
  <c r="G2640" i="21" s="1"/>
  <c r="A2640" i="21"/>
  <c r="B2640" i="21" s="1"/>
  <c r="F2639" i="21"/>
  <c r="G2639" i="21" s="1"/>
  <c r="A2639" i="21"/>
  <c r="B2639" i="21" s="1"/>
  <c r="F2638" i="21"/>
  <c r="G2638" i="21" s="1"/>
  <c r="A2638" i="21"/>
  <c r="B2638" i="21" s="1"/>
  <c r="F2637" i="21"/>
  <c r="G2637" i="21" s="1"/>
  <c r="A2637" i="21"/>
  <c r="B2637" i="21" s="1"/>
  <c r="F2636" i="21"/>
  <c r="G2636" i="21" s="1"/>
  <c r="A2636" i="21"/>
  <c r="B2636" i="21" s="1"/>
  <c r="F2635" i="21"/>
  <c r="G2635" i="21" s="1"/>
  <c r="A2635" i="21"/>
  <c r="B2635" i="21" s="1"/>
  <c r="F2634" i="21"/>
  <c r="G2634" i="21" s="1"/>
  <c r="A2634" i="21"/>
  <c r="B2634" i="21" s="1"/>
  <c r="F2633" i="21"/>
  <c r="G2633" i="21" s="1"/>
  <c r="A2633" i="21"/>
  <c r="B2633" i="21" s="1"/>
  <c r="F2632" i="21"/>
  <c r="G2632" i="21" s="1"/>
  <c r="A2632" i="21"/>
  <c r="B2632" i="21" s="1"/>
  <c r="F2631" i="21"/>
  <c r="G2631" i="21" s="1"/>
  <c r="A2631" i="21"/>
  <c r="B2631" i="21" s="1"/>
  <c r="F2630" i="21"/>
  <c r="G2630" i="21" s="1"/>
  <c r="A2630" i="21"/>
  <c r="B2630" i="21" s="1"/>
  <c r="F2629" i="21"/>
  <c r="G2629" i="21" s="1"/>
  <c r="A2629" i="21"/>
  <c r="B2629" i="21" s="1"/>
  <c r="F2628" i="21"/>
  <c r="G2628" i="21" s="1"/>
  <c r="A2628" i="21"/>
  <c r="B2628" i="21" s="1"/>
  <c r="F2627" i="21"/>
  <c r="G2627" i="21" s="1"/>
  <c r="A2627" i="21"/>
  <c r="B2627" i="21" s="1"/>
  <c r="F2626" i="21"/>
  <c r="G2626" i="21" s="1"/>
  <c r="A2626" i="21"/>
  <c r="B2626" i="21" s="1"/>
  <c r="F2625" i="21"/>
  <c r="G2625" i="21" s="1"/>
  <c r="A2625" i="21"/>
  <c r="B2625" i="21" s="1"/>
  <c r="F2624" i="21"/>
  <c r="G2624" i="21" s="1"/>
  <c r="A2624" i="21"/>
  <c r="B2624" i="21" s="1"/>
  <c r="F2623" i="21"/>
  <c r="G2623" i="21" s="1"/>
  <c r="A2623" i="21"/>
  <c r="B2623" i="21" s="1"/>
  <c r="F2622" i="21"/>
  <c r="G2622" i="21" s="1"/>
  <c r="A2622" i="21"/>
  <c r="B2622" i="21" s="1"/>
  <c r="F2621" i="21"/>
  <c r="G2621" i="21" s="1"/>
  <c r="A2621" i="21"/>
  <c r="B2621" i="21" s="1"/>
  <c r="F2620" i="21"/>
  <c r="G2620" i="21" s="1"/>
  <c r="A2620" i="21"/>
  <c r="B2620" i="21" s="1"/>
  <c r="F2619" i="21"/>
  <c r="G2619" i="21" s="1"/>
  <c r="A2619" i="21"/>
  <c r="B2619" i="21" s="1"/>
  <c r="F2618" i="21"/>
  <c r="G2618" i="21" s="1"/>
  <c r="A2618" i="21"/>
  <c r="B2618" i="21" s="1"/>
  <c r="F2617" i="21"/>
  <c r="G2617" i="21" s="1"/>
  <c r="A2617" i="21"/>
  <c r="B2617" i="21" s="1"/>
  <c r="F2616" i="21"/>
  <c r="G2616" i="21" s="1"/>
  <c r="A2616" i="21"/>
  <c r="B2616" i="21" s="1"/>
  <c r="F2615" i="21"/>
  <c r="G2615" i="21" s="1"/>
  <c r="A2615" i="21"/>
  <c r="B2615" i="21" s="1"/>
  <c r="F2614" i="21"/>
  <c r="G2614" i="21" s="1"/>
  <c r="A2614" i="21"/>
  <c r="B2614" i="21" s="1"/>
  <c r="F2613" i="21"/>
  <c r="G2613" i="21" s="1"/>
  <c r="A2613" i="21"/>
  <c r="B2613" i="21" s="1"/>
  <c r="F2612" i="21"/>
  <c r="G2612" i="21" s="1"/>
  <c r="A2612" i="21"/>
  <c r="B2612" i="21" s="1"/>
  <c r="F2611" i="21"/>
  <c r="G2611" i="21" s="1"/>
  <c r="A2611" i="21"/>
  <c r="B2611" i="21" s="1"/>
  <c r="F2610" i="21"/>
  <c r="G2610" i="21" s="1"/>
  <c r="A2610" i="21"/>
  <c r="B2610" i="21" s="1"/>
  <c r="F2609" i="21"/>
  <c r="G2609" i="21" s="1"/>
  <c r="A2609" i="21"/>
  <c r="B2609" i="21" s="1"/>
  <c r="F2608" i="21"/>
  <c r="G2608" i="21" s="1"/>
  <c r="A2608" i="21"/>
  <c r="B2608" i="21" s="1"/>
  <c r="F2607" i="21"/>
  <c r="G2607" i="21" s="1"/>
  <c r="A2607" i="21"/>
  <c r="B2607" i="21" s="1"/>
  <c r="F2606" i="21"/>
  <c r="G2606" i="21" s="1"/>
  <c r="A2606" i="21"/>
  <c r="B2606" i="21" s="1"/>
  <c r="F2605" i="21"/>
  <c r="G2605" i="21" s="1"/>
  <c r="A2605" i="21"/>
  <c r="B2605" i="21" s="1"/>
  <c r="F2604" i="21"/>
  <c r="G2604" i="21" s="1"/>
  <c r="A2604" i="21"/>
  <c r="B2604" i="21" s="1"/>
  <c r="F2603" i="21"/>
  <c r="G2603" i="21" s="1"/>
  <c r="A2603" i="21"/>
  <c r="B2603" i="21" s="1"/>
  <c r="F2602" i="21"/>
  <c r="G2602" i="21" s="1"/>
  <c r="A2602" i="21"/>
  <c r="B2602" i="21" s="1"/>
  <c r="F2601" i="21"/>
  <c r="G2601" i="21" s="1"/>
  <c r="A2601" i="21"/>
  <c r="B2601" i="21" s="1"/>
  <c r="F2600" i="21"/>
  <c r="G2600" i="21" s="1"/>
  <c r="A2600" i="21"/>
  <c r="B2600" i="21" s="1"/>
  <c r="F2599" i="21"/>
  <c r="G2599" i="21" s="1"/>
  <c r="A2599" i="21"/>
  <c r="B2599" i="21" s="1"/>
  <c r="F2598" i="21"/>
  <c r="G2598" i="21" s="1"/>
  <c r="A2598" i="21"/>
  <c r="B2598" i="21" s="1"/>
  <c r="F2597" i="21"/>
  <c r="G2597" i="21" s="1"/>
  <c r="A2597" i="21"/>
  <c r="B2597" i="21" s="1"/>
  <c r="F2596" i="21"/>
  <c r="G2596" i="21" s="1"/>
  <c r="A2596" i="21"/>
  <c r="B2596" i="21" s="1"/>
  <c r="F2595" i="21"/>
  <c r="G2595" i="21" s="1"/>
  <c r="A2595" i="21"/>
  <c r="B2595" i="21" s="1"/>
  <c r="F2594" i="21"/>
  <c r="G2594" i="21" s="1"/>
  <c r="A2594" i="21"/>
  <c r="B2594" i="21" s="1"/>
  <c r="F2593" i="21"/>
  <c r="G2593" i="21" s="1"/>
  <c r="A2593" i="21"/>
  <c r="B2593" i="21" s="1"/>
  <c r="F2592" i="21"/>
  <c r="G2592" i="21" s="1"/>
  <c r="A2592" i="21"/>
  <c r="B2592" i="21" s="1"/>
  <c r="F2591" i="21"/>
  <c r="G2591" i="21" s="1"/>
  <c r="A2591" i="21"/>
  <c r="B2591" i="21" s="1"/>
  <c r="F2590" i="21"/>
  <c r="G2590" i="21" s="1"/>
  <c r="A2590" i="21"/>
  <c r="B2590" i="21" s="1"/>
  <c r="F2589" i="21"/>
  <c r="G2589" i="21" s="1"/>
  <c r="A2589" i="21"/>
  <c r="B2589" i="21" s="1"/>
  <c r="F2588" i="21"/>
  <c r="G2588" i="21" s="1"/>
  <c r="A2588" i="21"/>
  <c r="B2588" i="21" s="1"/>
  <c r="F2587" i="21"/>
  <c r="G2587" i="21" s="1"/>
  <c r="A2587" i="21"/>
  <c r="B2587" i="21" s="1"/>
  <c r="F2586" i="21"/>
  <c r="G2586" i="21" s="1"/>
  <c r="A2586" i="21"/>
  <c r="B2586" i="21" s="1"/>
  <c r="F2585" i="21"/>
  <c r="G2585" i="21" s="1"/>
  <c r="A2585" i="21"/>
  <c r="B2585" i="21" s="1"/>
  <c r="F2584" i="21"/>
  <c r="G2584" i="21" s="1"/>
  <c r="A2584" i="21"/>
  <c r="B2584" i="21" s="1"/>
  <c r="F2583" i="21"/>
  <c r="G2583" i="21" s="1"/>
  <c r="A2583" i="21"/>
  <c r="B2583" i="21" s="1"/>
  <c r="F2582" i="21"/>
  <c r="G2582" i="21" s="1"/>
  <c r="A2582" i="21"/>
  <c r="B2582" i="21" s="1"/>
  <c r="F2581" i="21"/>
  <c r="G2581" i="21" s="1"/>
  <c r="A2581" i="21"/>
  <c r="B2581" i="21" s="1"/>
  <c r="F2580" i="21"/>
  <c r="G2580" i="21" s="1"/>
  <c r="A2580" i="21"/>
  <c r="B2580" i="21" s="1"/>
  <c r="F2579" i="21"/>
  <c r="G2579" i="21" s="1"/>
  <c r="A2579" i="21"/>
  <c r="B2579" i="21" s="1"/>
  <c r="F2578" i="21"/>
  <c r="G2578" i="21" s="1"/>
  <c r="A2578" i="21"/>
  <c r="B2578" i="21" s="1"/>
  <c r="F2577" i="21"/>
  <c r="G2577" i="21" s="1"/>
  <c r="A2577" i="21"/>
  <c r="B2577" i="21" s="1"/>
  <c r="F2576" i="21"/>
  <c r="G2576" i="21" s="1"/>
  <c r="A2576" i="21"/>
  <c r="B2576" i="21" s="1"/>
  <c r="F2575" i="21"/>
  <c r="G2575" i="21" s="1"/>
  <c r="A2575" i="21"/>
  <c r="B2575" i="21" s="1"/>
  <c r="F2574" i="21"/>
  <c r="G2574" i="21" s="1"/>
  <c r="A2574" i="21"/>
  <c r="B2574" i="21" s="1"/>
  <c r="F2573" i="21"/>
  <c r="G2573" i="21" s="1"/>
  <c r="A2573" i="21"/>
  <c r="B2573" i="21" s="1"/>
  <c r="F2572" i="21"/>
  <c r="G2572" i="21" s="1"/>
  <c r="A2572" i="21"/>
  <c r="B2572" i="21" s="1"/>
  <c r="F2571" i="21"/>
  <c r="G2571" i="21" s="1"/>
  <c r="A2571" i="21"/>
  <c r="B2571" i="21" s="1"/>
  <c r="F2570" i="21"/>
  <c r="G2570" i="21" s="1"/>
  <c r="A2570" i="21"/>
  <c r="B2570" i="21" s="1"/>
  <c r="F2569" i="21"/>
  <c r="G2569" i="21" s="1"/>
  <c r="A2569" i="21"/>
  <c r="B2569" i="21" s="1"/>
  <c r="F2568" i="21"/>
  <c r="G2568" i="21" s="1"/>
  <c r="A2568" i="21"/>
  <c r="B2568" i="21" s="1"/>
  <c r="F2567" i="21"/>
  <c r="G2567" i="21" s="1"/>
  <c r="A2567" i="21"/>
  <c r="B2567" i="21" s="1"/>
  <c r="F2566" i="21"/>
  <c r="G2566" i="21" s="1"/>
  <c r="A2566" i="21"/>
  <c r="B2566" i="21" s="1"/>
  <c r="F2565" i="21"/>
  <c r="G2565" i="21" s="1"/>
  <c r="A2565" i="21"/>
  <c r="B2565" i="21" s="1"/>
  <c r="F2564" i="21"/>
  <c r="G2564" i="21" s="1"/>
  <c r="A2564" i="21"/>
  <c r="B2564" i="21" s="1"/>
  <c r="F2563" i="21"/>
  <c r="G2563" i="21" s="1"/>
  <c r="A2563" i="21"/>
  <c r="B2563" i="21" s="1"/>
  <c r="F2562" i="21"/>
  <c r="G2562" i="21" s="1"/>
  <c r="A2562" i="21"/>
  <c r="B2562" i="21" s="1"/>
  <c r="F2561" i="21"/>
  <c r="G2561" i="21" s="1"/>
  <c r="A2561" i="21"/>
  <c r="B2561" i="21" s="1"/>
  <c r="F2560" i="21"/>
  <c r="G2560" i="21" s="1"/>
  <c r="A2560" i="21"/>
  <c r="B2560" i="21" s="1"/>
  <c r="F2559" i="21"/>
  <c r="G2559" i="21" s="1"/>
  <c r="A2559" i="21"/>
  <c r="B2559" i="21" s="1"/>
  <c r="F2558" i="21"/>
  <c r="G2558" i="21" s="1"/>
  <c r="A2558" i="21"/>
  <c r="B2558" i="21" s="1"/>
  <c r="F2557" i="21"/>
  <c r="G2557" i="21" s="1"/>
  <c r="A2557" i="21"/>
  <c r="B2557" i="21" s="1"/>
  <c r="F2556" i="21"/>
  <c r="G2556" i="21" s="1"/>
  <c r="A2556" i="21"/>
  <c r="B2556" i="21" s="1"/>
  <c r="F2555" i="21"/>
  <c r="G2555" i="21" s="1"/>
  <c r="A2555" i="21"/>
  <c r="B2555" i="21" s="1"/>
  <c r="F2554" i="21"/>
  <c r="G2554" i="21" s="1"/>
  <c r="A2554" i="21"/>
  <c r="B2554" i="21" s="1"/>
  <c r="F2553" i="21"/>
  <c r="G2553" i="21" s="1"/>
  <c r="A2553" i="21"/>
  <c r="B2553" i="21" s="1"/>
  <c r="F2552" i="21"/>
  <c r="G2552" i="21" s="1"/>
  <c r="A2552" i="21"/>
  <c r="B2552" i="21" s="1"/>
  <c r="F2551" i="21"/>
  <c r="G2551" i="21" s="1"/>
  <c r="A2551" i="21"/>
  <c r="B2551" i="21" s="1"/>
  <c r="F2550" i="21"/>
  <c r="G2550" i="21" s="1"/>
  <c r="A2550" i="21"/>
  <c r="B2550" i="21" s="1"/>
  <c r="F2549" i="21"/>
  <c r="G2549" i="21" s="1"/>
  <c r="A2549" i="21"/>
  <c r="B2549" i="21" s="1"/>
  <c r="F2548" i="21"/>
  <c r="G2548" i="21" s="1"/>
  <c r="A2548" i="21"/>
  <c r="B2548" i="21" s="1"/>
  <c r="F2547" i="21"/>
  <c r="G2547" i="21" s="1"/>
  <c r="A2547" i="21"/>
  <c r="B2547" i="21" s="1"/>
  <c r="F2546" i="21"/>
  <c r="G2546" i="21" s="1"/>
  <c r="A2546" i="21"/>
  <c r="B2546" i="21" s="1"/>
  <c r="F2545" i="21"/>
  <c r="G2545" i="21" s="1"/>
  <c r="A2545" i="21"/>
  <c r="B2545" i="21" s="1"/>
  <c r="F2544" i="21"/>
  <c r="G2544" i="21" s="1"/>
  <c r="A2544" i="21"/>
  <c r="B2544" i="21" s="1"/>
  <c r="F2543" i="21"/>
  <c r="G2543" i="21" s="1"/>
  <c r="A2543" i="21"/>
  <c r="B2543" i="21" s="1"/>
  <c r="F2542" i="21"/>
  <c r="G2542" i="21" s="1"/>
  <c r="A2542" i="21"/>
  <c r="B2542" i="21" s="1"/>
  <c r="F2541" i="21"/>
  <c r="G2541" i="21" s="1"/>
  <c r="A2541" i="21"/>
  <c r="B2541" i="21" s="1"/>
  <c r="F2540" i="21"/>
  <c r="G2540" i="21" s="1"/>
  <c r="A2540" i="21"/>
  <c r="B2540" i="21" s="1"/>
  <c r="F2539" i="21"/>
  <c r="G2539" i="21" s="1"/>
  <c r="A2539" i="21"/>
  <c r="B2539" i="21" s="1"/>
  <c r="F2538" i="21"/>
  <c r="G2538" i="21" s="1"/>
  <c r="A2538" i="21"/>
  <c r="B2538" i="21" s="1"/>
  <c r="F2537" i="21"/>
  <c r="G2537" i="21" s="1"/>
  <c r="A2537" i="21"/>
  <c r="B2537" i="21" s="1"/>
  <c r="F2536" i="21"/>
  <c r="G2536" i="21" s="1"/>
  <c r="A2536" i="21"/>
  <c r="B2536" i="21" s="1"/>
  <c r="F2535" i="21"/>
  <c r="G2535" i="21" s="1"/>
  <c r="A2535" i="21"/>
  <c r="B2535" i="21" s="1"/>
  <c r="F2534" i="21"/>
  <c r="G2534" i="21" s="1"/>
  <c r="A2534" i="21"/>
  <c r="B2534" i="21" s="1"/>
  <c r="F2533" i="21"/>
  <c r="G2533" i="21" s="1"/>
  <c r="A2533" i="21"/>
  <c r="B2533" i="21" s="1"/>
  <c r="F2532" i="21"/>
  <c r="G2532" i="21" s="1"/>
  <c r="A2532" i="21"/>
  <c r="B2532" i="21" s="1"/>
  <c r="F2531" i="21"/>
  <c r="G2531" i="21" s="1"/>
  <c r="A2531" i="21"/>
  <c r="B2531" i="21" s="1"/>
  <c r="F2530" i="21"/>
  <c r="G2530" i="21" s="1"/>
  <c r="A2530" i="21"/>
  <c r="B2530" i="21" s="1"/>
  <c r="F2529" i="21"/>
  <c r="G2529" i="21" s="1"/>
  <c r="A2529" i="21"/>
  <c r="B2529" i="21" s="1"/>
  <c r="F2528" i="21"/>
  <c r="G2528" i="21" s="1"/>
  <c r="A2528" i="21"/>
  <c r="B2528" i="21" s="1"/>
  <c r="F2527" i="21"/>
  <c r="G2527" i="21" s="1"/>
  <c r="A2527" i="21"/>
  <c r="B2527" i="21" s="1"/>
  <c r="F2526" i="21"/>
  <c r="G2526" i="21" s="1"/>
  <c r="A2526" i="21"/>
  <c r="B2526" i="21" s="1"/>
  <c r="F2525" i="21"/>
  <c r="G2525" i="21" s="1"/>
  <c r="A2525" i="21"/>
  <c r="B2525" i="21" s="1"/>
  <c r="F2524" i="21"/>
  <c r="G2524" i="21" s="1"/>
  <c r="A2524" i="21"/>
  <c r="B2524" i="21" s="1"/>
  <c r="F2523" i="21"/>
  <c r="G2523" i="21" s="1"/>
  <c r="A2523" i="21"/>
  <c r="B2523" i="21" s="1"/>
  <c r="F2522" i="21"/>
  <c r="G2522" i="21" s="1"/>
  <c r="A2522" i="21"/>
  <c r="B2522" i="21" s="1"/>
  <c r="F2521" i="21"/>
  <c r="G2521" i="21" s="1"/>
  <c r="A2521" i="21"/>
  <c r="B2521" i="21" s="1"/>
  <c r="F2520" i="21"/>
  <c r="G2520" i="21" s="1"/>
  <c r="A2520" i="21"/>
  <c r="B2520" i="21" s="1"/>
  <c r="F2519" i="21"/>
  <c r="G2519" i="21" s="1"/>
  <c r="A2519" i="21"/>
  <c r="B2519" i="21" s="1"/>
  <c r="F2518" i="21"/>
  <c r="G2518" i="21" s="1"/>
  <c r="A2518" i="21"/>
  <c r="B2518" i="21" s="1"/>
  <c r="F2517" i="21"/>
  <c r="G2517" i="21" s="1"/>
  <c r="A2517" i="21"/>
  <c r="B2517" i="21" s="1"/>
  <c r="F2516" i="21"/>
  <c r="G2516" i="21" s="1"/>
  <c r="A2516" i="21"/>
  <c r="B2516" i="21" s="1"/>
  <c r="F2515" i="21"/>
  <c r="G2515" i="21" s="1"/>
  <c r="A2515" i="21"/>
  <c r="B2515" i="21" s="1"/>
  <c r="F2514" i="21"/>
  <c r="G2514" i="21" s="1"/>
  <c r="A2514" i="21"/>
  <c r="B2514" i="21" s="1"/>
  <c r="F2513" i="21"/>
  <c r="G2513" i="21" s="1"/>
  <c r="A2513" i="21"/>
  <c r="B2513" i="21" s="1"/>
  <c r="F2512" i="21"/>
  <c r="G2512" i="21" s="1"/>
  <c r="A2512" i="21"/>
  <c r="B2512" i="21" s="1"/>
  <c r="F2511" i="21"/>
  <c r="G2511" i="21" s="1"/>
  <c r="A2511" i="21"/>
  <c r="B2511" i="21" s="1"/>
  <c r="F2510" i="21"/>
  <c r="G2510" i="21" s="1"/>
  <c r="A2510" i="21"/>
  <c r="B2510" i="21" s="1"/>
  <c r="F2509" i="21"/>
  <c r="G2509" i="21" s="1"/>
  <c r="A2509" i="21"/>
  <c r="B2509" i="21" s="1"/>
  <c r="F2508" i="21"/>
  <c r="G2508" i="21" s="1"/>
  <c r="A2508" i="21"/>
  <c r="B2508" i="21" s="1"/>
  <c r="F2507" i="21"/>
  <c r="G2507" i="21" s="1"/>
  <c r="A2507" i="21"/>
  <c r="B2507" i="21" s="1"/>
  <c r="F2506" i="21"/>
  <c r="G2506" i="21" s="1"/>
  <c r="A2506" i="21"/>
  <c r="B2506" i="21" s="1"/>
  <c r="F2505" i="21"/>
  <c r="G2505" i="21" s="1"/>
  <c r="A2505" i="21"/>
  <c r="B2505" i="21" s="1"/>
  <c r="F2504" i="21"/>
  <c r="G2504" i="21" s="1"/>
  <c r="A2504" i="21"/>
  <c r="B2504" i="21" s="1"/>
  <c r="F2503" i="21"/>
  <c r="G2503" i="21" s="1"/>
  <c r="A2503" i="21"/>
  <c r="B2503" i="21" s="1"/>
  <c r="F2502" i="21"/>
  <c r="G2502" i="21" s="1"/>
  <c r="A2502" i="21"/>
  <c r="B2502" i="21" s="1"/>
  <c r="F2501" i="21"/>
  <c r="G2501" i="21" s="1"/>
  <c r="A2501" i="21"/>
  <c r="B2501" i="21" s="1"/>
  <c r="F2500" i="21"/>
  <c r="G2500" i="21" s="1"/>
  <c r="A2500" i="21"/>
  <c r="B2500" i="21" s="1"/>
  <c r="F2499" i="21"/>
  <c r="G2499" i="21" s="1"/>
  <c r="A2499" i="21"/>
  <c r="B2499" i="21" s="1"/>
  <c r="F2498" i="21"/>
  <c r="G2498" i="21" s="1"/>
  <c r="A2498" i="21"/>
  <c r="B2498" i="21" s="1"/>
  <c r="F2497" i="21"/>
  <c r="G2497" i="21" s="1"/>
  <c r="A2497" i="21"/>
  <c r="B2497" i="21" s="1"/>
  <c r="F2496" i="21"/>
  <c r="G2496" i="21" s="1"/>
  <c r="A2496" i="21"/>
  <c r="B2496" i="21" s="1"/>
  <c r="F2495" i="21"/>
  <c r="G2495" i="21" s="1"/>
  <c r="A2495" i="21"/>
  <c r="B2495" i="21" s="1"/>
  <c r="F2494" i="21"/>
  <c r="G2494" i="21" s="1"/>
  <c r="A2494" i="21"/>
  <c r="B2494" i="21" s="1"/>
  <c r="F2493" i="21"/>
  <c r="G2493" i="21" s="1"/>
  <c r="A2493" i="21"/>
  <c r="B2493" i="21" s="1"/>
  <c r="F2492" i="21"/>
  <c r="G2492" i="21" s="1"/>
  <c r="A2492" i="21"/>
  <c r="B2492" i="21" s="1"/>
  <c r="F2491" i="21"/>
  <c r="G2491" i="21" s="1"/>
  <c r="A2491" i="21"/>
  <c r="B2491" i="21" s="1"/>
  <c r="F2490" i="21"/>
  <c r="G2490" i="21" s="1"/>
  <c r="A2490" i="21"/>
  <c r="B2490" i="21" s="1"/>
  <c r="F2489" i="21"/>
  <c r="G2489" i="21" s="1"/>
  <c r="A2489" i="21"/>
  <c r="B2489" i="21" s="1"/>
  <c r="F2488" i="21"/>
  <c r="G2488" i="21" s="1"/>
  <c r="A2488" i="21"/>
  <c r="B2488" i="21" s="1"/>
  <c r="F2487" i="21"/>
  <c r="G2487" i="21" s="1"/>
  <c r="A2487" i="21"/>
  <c r="B2487" i="21" s="1"/>
  <c r="F2486" i="21"/>
  <c r="G2486" i="21" s="1"/>
  <c r="A2486" i="21"/>
  <c r="B2486" i="21" s="1"/>
  <c r="F2485" i="21"/>
  <c r="G2485" i="21" s="1"/>
  <c r="A2485" i="21"/>
  <c r="B2485" i="21" s="1"/>
  <c r="F2484" i="21"/>
  <c r="G2484" i="21" s="1"/>
  <c r="A2484" i="21"/>
  <c r="B2484" i="21" s="1"/>
  <c r="F2483" i="21"/>
  <c r="G2483" i="21" s="1"/>
  <c r="A2483" i="21"/>
  <c r="B2483" i="21" s="1"/>
  <c r="F2482" i="21"/>
  <c r="G2482" i="21" s="1"/>
  <c r="A2482" i="21"/>
  <c r="B2482" i="21" s="1"/>
  <c r="F2481" i="21"/>
  <c r="G2481" i="21" s="1"/>
  <c r="A2481" i="21"/>
  <c r="B2481" i="21" s="1"/>
  <c r="F2480" i="21"/>
  <c r="G2480" i="21" s="1"/>
  <c r="A2480" i="21"/>
  <c r="B2480" i="21" s="1"/>
  <c r="F2479" i="21"/>
  <c r="G2479" i="21" s="1"/>
  <c r="A2479" i="21"/>
  <c r="B2479" i="21" s="1"/>
  <c r="F2478" i="21"/>
  <c r="G2478" i="21" s="1"/>
  <c r="A2478" i="21"/>
  <c r="B2478" i="21" s="1"/>
  <c r="F2477" i="21"/>
  <c r="G2477" i="21" s="1"/>
  <c r="A2477" i="21"/>
  <c r="B2477" i="21" s="1"/>
  <c r="F2476" i="21"/>
  <c r="G2476" i="21" s="1"/>
  <c r="A2476" i="21"/>
  <c r="B2476" i="21" s="1"/>
  <c r="F2475" i="21"/>
  <c r="G2475" i="21" s="1"/>
  <c r="A2475" i="21"/>
  <c r="B2475" i="21" s="1"/>
  <c r="F2474" i="21"/>
  <c r="G2474" i="21" s="1"/>
  <c r="A2474" i="21"/>
  <c r="B2474" i="21" s="1"/>
  <c r="F2473" i="21"/>
  <c r="G2473" i="21" s="1"/>
  <c r="A2473" i="21"/>
  <c r="B2473" i="21" s="1"/>
  <c r="F2472" i="21"/>
  <c r="G2472" i="21" s="1"/>
  <c r="A2472" i="21"/>
  <c r="B2472" i="21" s="1"/>
  <c r="F2471" i="21"/>
  <c r="G2471" i="21" s="1"/>
  <c r="A2471" i="21"/>
  <c r="B2471" i="21" s="1"/>
  <c r="F2470" i="21"/>
  <c r="G2470" i="21" s="1"/>
  <c r="A2470" i="21"/>
  <c r="B2470" i="21" s="1"/>
  <c r="F2469" i="21"/>
  <c r="G2469" i="21" s="1"/>
  <c r="A2469" i="21"/>
  <c r="B2469" i="21" s="1"/>
  <c r="F2468" i="21"/>
  <c r="G2468" i="21" s="1"/>
  <c r="A2468" i="21"/>
  <c r="B2468" i="21" s="1"/>
  <c r="F2467" i="21"/>
  <c r="G2467" i="21" s="1"/>
  <c r="A2467" i="21"/>
  <c r="B2467" i="21" s="1"/>
  <c r="F2466" i="21"/>
  <c r="G2466" i="21" s="1"/>
  <c r="A2466" i="21"/>
  <c r="B2466" i="21" s="1"/>
  <c r="F2465" i="21"/>
  <c r="G2465" i="21" s="1"/>
  <c r="A2465" i="21"/>
  <c r="B2465" i="21" s="1"/>
  <c r="F2464" i="21"/>
  <c r="G2464" i="21" s="1"/>
  <c r="A2464" i="21"/>
  <c r="B2464" i="21" s="1"/>
  <c r="F2463" i="21"/>
  <c r="G2463" i="21" s="1"/>
  <c r="A2463" i="21"/>
  <c r="B2463" i="21" s="1"/>
  <c r="F2462" i="21"/>
  <c r="G2462" i="21" s="1"/>
  <c r="A2462" i="21"/>
  <c r="B2462" i="21" s="1"/>
  <c r="F2461" i="21"/>
  <c r="G2461" i="21" s="1"/>
  <c r="A2461" i="21"/>
  <c r="B2461" i="21" s="1"/>
  <c r="F2460" i="21"/>
  <c r="G2460" i="21" s="1"/>
  <c r="A2460" i="21"/>
  <c r="B2460" i="21" s="1"/>
  <c r="F2459" i="21"/>
  <c r="G2459" i="21" s="1"/>
  <c r="A2459" i="21"/>
  <c r="B2459" i="21" s="1"/>
  <c r="F2458" i="21"/>
  <c r="G2458" i="21" s="1"/>
  <c r="A2458" i="21"/>
  <c r="B2458" i="21" s="1"/>
  <c r="F2457" i="21"/>
  <c r="G2457" i="21" s="1"/>
  <c r="A2457" i="21"/>
  <c r="B2457" i="21" s="1"/>
  <c r="F2456" i="21"/>
  <c r="G2456" i="21" s="1"/>
  <c r="A2456" i="21"/>
  <c r="B2456" i="21" s="1"/>
  <c r="F2455" i="21"/>
  <c r="G2455" i="21" s="1"/>
  <c r="A2455" i="21"/>
  <c r="B2455" i="21" s="1"/>
  <c r="F2454" i="21"/>
  <c r="G2454" i="21" s="1"/>
  <c r="A2454" i="21"/>
  <c r="B2454" i="21" s="1"/>
  <c r="F2453" i="21"/>
  <c r="G2453" i="21" s="1"/>
  <c r="A2453" i="21"/>
  <c r="B2453" i="21" s="1"/>
  <c r="F2452" i="21"/>
  <c r="G2452" i="21" s="1"/>
  <c r="A2452" i="21"/>
  <c r="B2452" i="21" s="1"/>
  <c r="F2451" i="21"/>
  <c r="G2451" i="21" s="1"/>
  <c r="A2451" i="21"/>
  <c r="B2451" i="21" s="1"/>
  <c r="F2450" i="21"/>
  <c r="G2450" i="21" s="1"/>
  <c r="A2450" i="21"/>
  <c r="B2450" i="21" s="1"/>
  <c r="F2449" i="21"/>
  <c r="G2449" i="21" s="1"/>
  <c r="A2449" i="21"/>
  <c r="B2449" i="21" s="1"/>
  <c r="F2448" i="21"/>
  <c r="G2448" i="21" s="1"/>
  <c r="A2448" i="21"/>
  <c r="B2448" i="21" s="1"/>
  <c r="F2447" i="21"/>
  <c r="G2447" i="21" s="1"/>
  <c r="A2447" i="21"/>
  <c r="B2447" i="21" s="1"/>
  <c r="F2446" i="21"/>
  <c r="G2446" i="21" s="1"/>
  <c r="A2446" i="21"/>
  <c r="B2446" i="21" s="1"/>
  <c r="F2445" i="21"/>
  <c r="G2445" i="21" s="1"/>
  <c r="A2445" i="21"/>
  <c r="B2445" i="21" s="1"/>
  <c r="F2444" i="21"/>
  <c r="G2444" i="21" s="1"/>
  <c r="A2444" i="21"/>
  <c r="B2444" i="21" s="1"/>
  <c r="F2443" i="21"/>
  <c r="G2443" i="21" s="1"/>
  <c r="A2443" i="21"/>
  <c r="B2443" i="21" s="1"/>
  <c r="F2442" i="21"/>
  <c r="G2442" i="21" s="1"/>
  <c r="A2442" i="21"/>
  <c r="B2442" i="21" s="1"/>
  <c r="F2441" i="21"/>
  <c r="G2441" i="21" s="1"/>
  <c r="A2441" i="21"/>
  <c r="B2441" i="21" s="1"/>
  <c r="F2440" i="21"/>
  <c r="G2440" i="21" s="1"/>
  <c r="A2440" i="21"/>
  <c r="B2440" i="21" s="1"/>
  <c r="F2439" i="21"/>
  <c r="G2439" i="21" s="1"/>
  <c r="A2439" i="21"/>
  <c r="B2439" i="21" s="1"/>
  <c r="F2438" i="21"/>
  <c r="G2438" i="21" s="1"/>
  <c r="A2438" i="21"/>
  <c r="B2438" i="21" s="1"/>
  <c r="F2437" i="21"/>
  <c r="G2437" i="21" s="1"/>
  <c r="A2437" i="21"/>
  <c r="B2437" i="21" s="1"/>
  <c r="F2436" i="21"/>
  <c r="G2436" i="21" s="1"/>
  <c r="A2436" i="21"/>
  <c r="B2436" i="21" s="1"/>
  <c r="F2435" i="21"/>
  <c r="G2435" i="21" s="1"/>
  <c r="A2435" i="21"/>
  <c r="B2435" i="21" s="1"/>
  <c r="F2434" i="21"/>
  <c r="G2434" i="21" s="1"/>
  <c r="A2434" i="21"/>
  <c r="B2434" i="21" s="1"/>
  <c r="F2433" i="21"/>
  <c r="G2433" i="21" s="1"/>
  <c r="A2433" i="21"/>
  <c r="B2433" i="21" s="1"/>
  <c r="F2432" i="21"/>
  <c r="G2432" i="21" s="1"/>
  <c r="A2432" i="21"/>
  <c r="B2432" i="21" s="1"/>
  <c r="F2431" i="21"/>
  <c r="G2431" i="21" s="1"/>
  <c r="A2431" i="21"/>
  <c r="B2431" i="21" s="1"/>
  <c r="F2430" i="21"/>
  <c r="G2430" i="21" s="1"/>
  <c r="A2430" i="21"/>
  <c r="B2430" i="21" s="1"/>
  <c r="F2429" i="21"/>
  <c r="G2429" i="21" s="1"/>
  <c r="A2429" i="21"/>
  <c r="B2429" i="21" s="1"/>
  <c r="F2428" i="21"/>
  <c r="G2428" i="21" s="1"/>
  <c r="A2428" i="21"/>
  <c r="B2428" i="21" s="1"/>
  <c r="F2427" i="21"/>
  <c r="G2427" i="21" s="1"/>
  <c r="A2427" i="21"/>
  <c r="B2427" i="21" s="1"/>
  <c r="F2426" i="21"/>
  <c r="G2426" i="21" s="1"/>
  <c r="A2426" i="21"/>
  <c r="B2426" i="21" s="1"/>
  <c r="F2425" i="21"/>
  <c r="G2425" i="21" s="1"/>
  <c r="A2425" i="21"/>
  <c r="B2425" i="21" s="1"/>
  <c r="F2424" i="21"/>
  <c r="G2424" i="21" s="1"/>
  <c r="A2424" i="21"/>
  <c r="B2424" i="21" s="1"/>
  <c r="F2423" i="21"/>
  <c r="G2423" i="21" s="1"/>
  <c r="A2423" i="21"/>
  <c r="B2423" i="21" s="1"/>
  <c r="F2422" i="21"/>
  <c r="G2422" i="21" s="1"/>
  <c r="A2422" i="21"/>
  <c r="B2422" i="21" s="1"/>
  <c r="F2421" i="21"/>
  <c r="G2421" i="21" s="1"/>
  <c r="A2421" i="21"/>
  <c r="B2421" i="21" s="1"/>
  <c r="F2420" i="21"/>
  <c r="G2420" i="21" s="1"/>
  <c r="A2420" i="21"/>
  <c r="B2420" i="21" s="1"/>
  <c r="F2419" i="21"/>
  <c r="G2419" i="21" s="1"/>
  <c r="A2419" i="21"/>
  <c r="B2419" i="21" s="1"/>
  <c r="F2418" i="21"/>
  <c r="G2418" i="21" s="1"/>
  <c r="A2418" i="21"/>
  <c r="B2418" i="21" s="1"/>
  <c r="F2417" i="21"/>
  <c r="G2417" i="21" s="1"/>
  <c r="A2417" i="21"/>
  <c r="B2417" i="21" s="1"/>
  <c r="F2416" i="21"/>
  <c r="G2416" i="21" s="1"/>
  <c r="A2416" i="21"/>
  <c r="B2416" i="21" s="1"/>
  <c r="F2415" i="21"/>
  <c r="G2415" i="21" s="1"/>
  <c r="A2415" i="21"/>
  <c r="B2415" i="21" s="1"/>
  <c r="F2414" i="21"/>
  <c r="G2414" i="21" s="1"/>
  <c r="A2414" i="21"/>
  <c r="B2414" i="21" s="1"/>
  <c r="F2413" i="21"/>
  <c r="G2413" i="21" s="1"/>
  <c r="A2413" i="21"/>
  <c r="B2413" i="21" s="1"/>
  <c r="F2412" i="21"/>
  <c r="G2412" i="21" s="1"/>
  <c r="A2412" i="21"/>
  <c r="B2412" i="21" s="1"/>
  <c r="F2411" i="21"/>
  <c r="G2411" i="21" s="1"/>
  <c r="A2411" i="21"/>
  <c r="B2411" i="21" s="1"/>
  <c r="F2410" i="21"/>
  <c r="G2410" i="21" s="1"/>
  <c r="A2410" i="21"/>
  <c r="B2410" i="21" s="1"/>
  <c r="F2409" i="21"/>
  <c r="G2409" i="21" s="1"/>
  <c r="A2409" i="21"/>
  <c r="B2409" i="21" s="1"/>
  <c r="F2408" i="21"/>
  <c r="G2408" i="21" s="1"/>
  <c r="A2408" i="21"/>
  <c r="B2408" i="21" s="1"/>
  <c r="F2407" i="21"/>
  <c r="G2407" i="21" s="1"/>
  <c r="A2407" i="21"/>
  <c r="B2407" i="21" s="1"/>
  <c r="F2406" i="21"/>
  <c r="G2406" i="21" s="1"/>
  <c r="A2406" i="21"/>
  <c r="B2406" i="21" s="1"/>
  <c r="F2405" i="21"/>
  <c r="G2405" i="21" s="1"/>
  <c r="A2405" i="21"/>
  <c r="B2405" i="21" s="1"/>
  <c r="F2404" i="21"/>
  <c r="G2404" i="21" s="1"/>
  <c r="A2404" i="21"/>
  <c r="B2404" i="21" s="1"/>
  <c r="F2403" i="21"/>
  <c r="G2403" i="21" s="1"/>
  <c r="A2403" i="21"/>
  <c r="B2403" i="21" s="1"/>
  <c r="F2402" i="21"/>
  <c r="G2402" i="21" s="1"/>
  <c r="A2402" i="21"/>
  <c r="B2402" i="21" s="1"/>
  <c r="F2401" i="21"/>
  <c r="G2401" i="21" s="1"/>
  <c r="A2401" i="21"/>
  <c r="B2401" i="21" s="1"/>
  <c r="F2400" i="21"/>
  <c r="G2400" i="21" s="1"/>
  <c r="A2400" i="21"/>
  <c r="B2400" i="21" s="1"/>
  <c r="F2399" i="21"/>
  <c r="G2399" i="21" s="1"/>
  <c r="A2399" i="21"/>
  <c r="B2399" i="21" s="1"/>
  <c r="F2398" i="21"/>
  <c r="G2398" i="21" s="1"/>
  <c r="A2398" i="21"/>
  <c r="B2398" i="21" s="1"/>
  <c r="F2397" i="21"/>
  <c r="G2397" i="21" s="1"/>
  <c r="A2397" i="21"/>
  <c r="B2397" i="21" s="1"/>
  <c r="F2396" i="21"/>
  <c r="G2396" i="21" s="1"/>
  <c r="A2396" i="21"/>
  <c r="B2396" i="21" s="1"/>
  <c r="F2395" i="21"/>
  <c r="G2395" i="21" s="1"/>
  <c r="A2395" i="21"/>
  <c r="B2395" i="21" s="1"/>
  <c r="F2394" i="21"/>
  <c r="G2394" i="21" s="1"/>
  <c r="A2394" i="21"/>
  <c r="B2394" i="21" s="1"/>
  <c r="F2393" i="21"/>
  <c r="G2393" i="21" s="1"/>
  <c r="A2393" i="21"/>
  <c r="B2393" i="21" s="1"/>
  <c r="F2392" i="21"/>
  <c r="G2392" i="21" s="1"/>
  <c r="A2392" i="21"/>
  <c r="B2392" i="21" s="1"/>
  <c r="F2391" i="21"/>
  <c r="G2391" i="21" s="1"/>
  <c r="A2391" i="21"/>
  <c r="B2391" i="21" s="1"/>
  <c r="F2390" i="21"/>
  <c r="G2390" i="21" s="1"/>
  <c r="A2390" i="21"/>
  <c r="B2390" i="21" s="1"/>
  <c r="F2389" i="21"/>
  <c r="G2389" i="21" s="1"/>
  <c r="A2389" i="21"/>
  <c r="B2389" i="21" s="1"/>
  <c r="F2388" i="21"/>
  <c r="G2388" i="21" s="1"/>
  <c r="A2388" i="21"/>
  <c r="B2388" i="21" s="1"/>
  <c r="F2387" i="21"/>
  <c r="G2387" i="21" s="1"/>
  <c r="A2387" i="21"/>
  <c r="B2387" i="21" s="1"/>
  <c r="F2386" i="21"/>
  <c r="G2386" i="21" s="1"/>
  <c r="A2386" i="21"/>
  <c r="B2386" i="21" s="1"/>
  <c r="F2385" i="21"/>
  <c r="G2385" i="21" s="1"/>
  <c r="A2385" i="21"/>
  <c r="B2385" i="21" s="1"/>
  <c r="F2384" i="21"/>
  <c r="G2384" i="21" s="1"/>
  <c r="A2384" i="21"/>
  <c r="B2384" i="21" s="1"/>
  <c r="F2383" i="21"/>
  <c r="G2383" i="21" s="1"/>
  <c r="A2383" i="21"/>
  <c r="B2383" i="21" s="1"/>
  <c r="F2382" i="21"/>
  <c r="G2382" i="21" s="1"/>
  <c r="A2382" i="21"/>
  <c r="B2382" i="21" s="1"/>
  <c r="F2381" i="21"/>
  <c r="G2381" i="21" s="1"/>
  <c r="A2381" i="21"/>
  <c r="B2381" i="21" s="1"/>
  <c r="F2380" i="21"/>
  <c r="G2380" i="21" s="1"/>
  <c r="A2380" i="21"/>
  <c r="B2380" i="21" s="1"/>
  <c r="F2379" i="21"/>
  <c r="G2379" i="21" s="1"/>
  <c r="A2379" i="21"/>
  <c r="B2379" i="21" s="1"/>
  <c r="F2378" i="21"/>
  <c r="G2378" i="21" s="1"/>
  <c r="A2378" i="21"/>
  <c r="B2378" i="21" s="1"/>
  <c r="F2377" i="21"/>
  <c r="G2377" i="21" s="1"/>
  <c r="A2377" i="21"/>
  <c r="B2377" i="21" s="1"/>
  <c r="F2376" i="21"/>
  <c r="G2376" i="21" s="1"/>
  <c r="A2376" i="21"/>
  <c r="B2376" i="21" s="1"/>
  <c r="F2375" i="21"/>
  <c r="G2375" i="21" s="1"/>
  <c r="A2375" i="21"/>
  <c r="B2375" i="21" s="1"/>
  <c r="F2374" i="21"/>
  <c r="G2374" i="21" s="1"/>
  <c r="A2374" i="21"/>
  <c r="B2374" i="21" s="1"/>
  <c r="F2373" i="21"/>
  <c r="G2373" i="21" s="1"/>
  <c r="A2373" i="21"/>
  <c r="B2373" i="21" s="1"/>
  <c r="F2372" i="21"/>
  <c r="G2372" i="21" s="1"/>
  <c r="A2372" i="21"/>
  <c r="B2372" i="21" s="1"/>
  <c r="F2371" i="21"/>
  <c r="G2371" i="21" s="1"/>
  <c r="A2371" i="21"/>
  <c r="B2371" i="21" s="1"/>
  <c r="F2370" i="21"/>
  <c r="G2370" i="21" s="1"/>
  <c r="A2370" i="21"/>
  <c r="B2370" i="21" s="1"/>
  <c r="F2369" i="21"/>
  <c r="G2369" i="21" s="1"/>
  <c r="A2369" i="21"/>
  <c r="B2369" i="21" s="1"/>
  <c r="F2368" i="21"/>
  <c r="G2368" i="21" s="1"/>
  <c r="A2368" i="21"/>
  <c r="B2368" i="21" s="1"/>
  <c r="F2367" i="21"/>
  <c r="G2367" i="21" s="1"/>
  <c r="A2367" i="21"/>
  <c r="B2367" i="21" s="1"/>
  <c r="F2366" i="21"/>
  <c r="G2366" i="21" s="1"/>
  <c r="A2366" i="21"/>
  <c r="B2366" i="21" s="1"/>
  <c r="F2365" i="21"/>
  <c r="G2365" i="21" s="1"/>
  <c r="A2365" i="21"/>
  <c r="B2365" i="21" s="1"/>
  <c r="F2364" i="21"/>
  <c r="G2364" i="21" s="1"/>
  <c r="A2364" i="21"/>
  <c r="B2364" i="21" s="1"/>
  <c r="F2363" i="21"/>
  <c r="G2363" i="21" s="1"/>
  <c r="A2363" i="21"/>
  <c r="B2363" i="21" s="1"/>
  <c r="F2362" i="21"/>
  <c r="G2362" i="21" s="1"/>
  <c r="A2362" i="21"/>
  <c r="B2362" i="21" s="1"/>
  <c r="F2361" i="21"/>
  <c r="G2361" i="21" s="1"/>
  <c r="A2361" i="21"/>
  <c r="B2361" i="21" s="1"/>
  <c r="F2360" i="21"/>
  <c r="G2360" i="21" s="1"/>
  <c r="A2360" i="21"/>
  <c r="B2360" i="21" s="1"/>
  <c r="F2359" i="21"/>
  <c r="G2359" i="21" s="1"/>
  <c r="A2359" i="21"/>
  <c r="B2359" i="21" s="1"/>
  <c r="F2358" i="21"/>
  <c r="G2358" i="21" s="1"/>
  <c r="A2358" i="21"/>
  <c r="B2358" i="21" s="1"/>
  <c r="F2357" i="21"/>
  <c r="G2357" i="21" s="1"/>
  <c r="A2357" i="21"/>
  <c r="B2357" i="21" s="1"/>
  <c r="F2356" i="21"/>
  <c r="G2356" i="21" s="1"/>
  <c r="A2356" i="21"/>
  <c r="B2356" i="21" s="1"/>
  <c r="F2355" i="21"/>
  <c r="G2355" i="21" s="1"/>
  <c r="A2355" i="21"/>
  <c r="B2355" i="21" s="1"/>
  <c r="F2354" i="21"/>
  <c r="G2354" i="21" s="1"/>
  <c r="A2354" i="21"/>
  <c r="B2354" i="21" s="1"/>
  <c r="F2353" i="21"/>
  <c r="G2353" i="21" s="1"/>
  <c r="A2353" i="21"/>
  <c r="B2353" i="21" s="1"/>
  <c r="F2352" i="21"/>
  <c r="G2352" i="21" s="1"/>
  <c r="A2352" i="21"/>
  <c r="B2352" i="21" s="1"/>
  <c r="F2351" i="21"/>
  <c r="G2351" i="21" s="1"/>
  <c r="A2351" i="21"/>
  <c r="B2351" i="21" s="1"/>
  <c r="F2350" i="21"/>
  <c r="G2350" i="21" s="1"/>
  <c r="A2350" i="21"/>
  <c r="B2350" i="21" s="1"/>
  <c r="F2349" i="21"/>
  <c r="G2349" i="21" s="1"/>
  <c r="A2349" i="21"/>
  <c r="B2349" i="21" s="1"/>
  <c r="F2348" i="21"/>
  <c r="G2348" i="21" s="1"/>
  <c r="A2348" i="21"/>
  <c r="B2348" i="21" s="1"/>
  <c r="F2347" i="21"/>
  <c r="G2347" i="21" s="1"/>
  <c r="A2347" i="21"/>
  <c r="B2347" i="21" s="1"/>
  <c r="F2346" i="21"/>
  <c r="G2346" i="21" s="1"/>
  <c r="A2346" i="21"/>
  <c r="B2346" i="21" s="1"/>
  <c r="F2345" i="21"/>
  <c r="G2345" i="21" s="1"/>
  <c r="A2345" i="21"/>
  <c r="B2345" i="21" s="1"/>
  <c r="F2344" i="21"/>
  <c r="G2344" i="21" s="1"/>
  <c r="A2344" i="21"/>
  <c r="B2344" i="21" s="1"/>
  <c r="F2343" i="21"/>
  <c r="G2343" i="21" s="1"/>
  <c r="A2343" i="21"/>
  <c r="B2343" i="21" s="1"/>
  <c r="F2342" i="21"/>
  <c r="G2342" i="21" s="1"/>
  <c r="A2342" i="21"/>
  <c r="B2342" i="21" s="1"/>
  <c r="F2341" i="21"/>
  <c r="G2341" i="21" s="1"/>
  <c r="A2341" i="21"/>
  <c r="B2341" i="21" s="1"/>
  <c r="F2340" i="21"/>
  <c r="G2340" i="21" s="1"/>
  <c r="A2340" i="21"/>
  <c r="B2340" i="21" s="1"/>
  <c r="F2339" i="21"/>
  <c r="G2339" i="21" s="1"/>
  <c r="A2339" i="21"/>
  <c r="B2339" i="21" s="1"/>
  <c r="F2338" i="21"/>
  <c r="G2338" i="21" s="1"/>
  <c r="A2338" i="21"/>
  <c r="B2338" i="21" s="1"/>
  <c r="F2337" i="21"/>
  <c r="G2337" i="21" s="1"/>
  <c r="A2337" i="21"/>
  <c r="B2337" i="21" s="1"/>
  <c r="F2336" i="21"/>
  <c r="G2336" i="21" s="1"/>
  <c r="A2336" i="21"/>
  <c r="B2336" i="21" s="1"/>
  <c r="F2335" i="21"/>
  <c r="G2335" i="21" s="1"/>
  <c r="A2335" i="21"/>
  <c r="B2335" i="21" s="1"/>
  <c r="F2334" i="21"/>
  <c r="G2334" i="21" s="1"/>
  <c r="A2334" i="21"/>
  <c r="B2334" i="21" s="1"/>
  <c r="F2333" i="21"/>
  <c r="G2333" i="21" s="1"/>
  <c r="A2333" i="21"/>
  <c r="B2333" i="21" s="1"/>
  <c r="F2332" i="21"/>
  <c r="G2332" i="21" s="1"/>
  <c r="A2332" i="21"/>
  <c r="B2332" i="21" s="1"/>
  <c r="F2331" i="21"/>
  <c r="G2331" i="21" s="1"/>
  <c r="A2331" i="21"/>
  <c r="B2331" i="21" s="1"/>
  <c r="F2330" i="21"/>
  <c r="G2330" i="21" s="1"/>
  <c r="A2330" i="21"/>
  <c r="B2330" i="21" s="1"/>
  <c r="F2329" i="21"/>
  <c r="G2329" i="21" s="1"/>
  <c r="A2329" i="21"/>
  <c r="B2329" i="21" s="1"/>
  <c r="F2328" i="21"/>
  <c r="G2328" i="21" s="1"/>
  <c r="A2328" i="21"/>
  <c r="B2328" i="21" s="1"/>
  <c r="F2327" i="21"/>
  <c r="G2327" i="21" s="1"/>
  <c r="A2327" i="21"/>
  <c r="B2327" i="21" s="1"/>
  <c r="F2326" i="21"/>
  <c r="G2326" i="21" s="1"/>
  <c r="A2326" i="21"/>
  <c r="B2326" i="21" s="1"/>
  <c r="F2325" i="21"/>
  <c r="G2325" i="21" s="1"/>
  <c r="A2325" i="21"/>
  <c r="B2325" i="21" s="1"/>
  <c r="F2324" i="21"/>
  <c r="G2324" i="21" s="1"/>
  <c r="A2324" i="21"/>
  <c r="B2324" i="21" s="1"/>
  <c r="F2323" i="21"/>
  <c r="G2323" i="21" s="1"/>
  <c r="A2323" i="21"/>
  <c r="B2323" i="21" s="1"/>
  <c r="F2322" i="21"/>
  <c r="G2322" i="21" s="1"/>
  <c r="A2322" i="21"/>
  <c r="B2322" i="21" s="1"/>
  <c r="F2321" i="21"/>
  <c r="G2321" i="21" s="1"/>
  <c r="A2321" i="21"/>
  <c r="B2321" i="21" s="1"/>
  <c r="F2320" i="21"/>
  <c r="G2320" i="21" s="1"/>
  <c r="A2320" i="21"/>
  <c r="B2320" i="21" s="1"/>
  <c r="F2319" i="21"/>
  <c r="G2319" i="21" s="1"/>
  <c r="A2319" i="21"/>
  <c r="B2319" i="21" s="1"/>
  <c r="F2318" i="21"/>
  <c r="G2318" i="21" s="1"/>
  <c r="A2318" i="21"/>
  <c r="B2318" i="21" s="1"/>
  <c r="F2317" i="21"/>
  <c r="G2317" i="21" s="1"/>
  <c r="A2317" i="21"/>
  <c r="B2317" i="21" s="1"/>
  <c r="F2316" i="21"/>
  <c r="G2316" i="21" s="1"/>
  <c r="A2316" i="21"/>
  <c r="B2316" i="21" s="1"/>
  <c r="F2315" i="21"/>
  <c r="G2315" i="21" s="1"/>
  <c r="A2315" i="21"/>
  <c r="B2315" i="21" s="1"/>
  <c r="F2314" i="21"/>
  <c r="G2314" i="21" s="1"/>
  <c r="A2314" i="21"/>
  <c r="B2314" i="21" s="1"/>
  <c r="F2313" i="21"/>
  <c r="G2313" i="21" s="1"/>
  <c r="A2313" i="21"/>
  <c r="B2313" i="21" s="1"/>
  <c r="F2312" i="21"/>
  <c r="G2312" i="21" s="1"/>
  <c r="A2312" i="21"/>
  <c r="B2312" i="21" s="1"/>
  <c r="F2311" i="21"/>
  <c r="G2311" i="21" s="1"/>
  <c r="A2311" i="21"/>
  <c r="B2311" i="21" s="1"/>
  <c r="F2310" i="21"/>
  <c r="G2310" i="21" s="1"/>
  <c r="A2310" i="21"/>
  <c r="B2310" i="21" s="1"/>
  <c r="F2309" i="21"/>
  <c r="G2309" i="21" s="1"/>
  <c r="A2309" i="21"/>
  <c r="B2309" i="21" s="1"/>
  <c r="F2308" i="21"/>
  <c r="G2308" i="21" s="1"/>
  <c r="A2308" i="21"/>
  <c r="B2308" i="21" s="1"/>
  <c r="F2307" i="21"/>
  <c r="G2307" i="21" s="1"/>
  <c r="A2307" i="21"/>
  <c r="B2307" i="21" s="1"/>
  <c r="F2306" i="21"/>
  <c r="G2306" i="21" s="1"/>
  <c r="A2306" i="21"/>
  <c r="B2306" i="21" s="1"/>
  <c r="F2305" i="21"/>
  <c r="G2305" i="21" s="1"/>
  <c r="A2305" i="21"/>
  <c r="B2305" i="21" s="1"/>
  <c r="F2304" i="21"/>
  <c r="G2304" i="21" s="1"/>
  <c r="A2304" i="21"/>
  <c r="B2304" i="21" s="1"/>
  <c r="F2303" i="21"/>
  <c r="G2303" i="21" s="1"/>
  <c r="A2303" i="21"/>
  <c r="B2303" i="21" s="1"/>
  <c r="F2302" i="21"/>
  <c r="G2302" i="21" s="1"/>
  <c r="A2302" i="21"/>
  <c r="B2302" i="21" s="1"/>
  <c r="F2301" i="21"/>
  <c r="G2301" i="21" s="1"/>
  <c r="A2301" i="21"/>
  <c r="B2301" i="21" s="1"/>
  <c r="F2300" i="21"/>
  <c r="G2300" i="21" s="1"/>
  <c r="A2300" i="21"/>
  <c r="B2300" i="21" s="1"/>
  <c r="F2299" i="21"/>
  <c r="G2299" i="21" s="1"/>
  <c r="A2299" i="21"/>
  <c r="B2299" i="21" s="1"/>
  <c r="F2298" i="21"/>
  <c r="G2298" i="21" s="1"/>
  <c r="A2298" i="21"/>
  <c r="B2298" i="21" s="1"/>
  <c r="F2297" i="21"/>
  <c r="G2297" i="21" s="1"/>
  <c r="A2297" i="21"/>
  <c r="B2297" i="21" s="1"/>
  <c r="F2296" i="21"/>
  <c r="G2296" i="21" s="1"/>
  <c r="A2296" i="21"/>
  <c r="B2296" i="21" s="1"/>
  <c r="F2295" i="21"/>
  <c r="G2295" i="21" s="1"/>
  <c r="A2295" i="21"/>
  <c r="B2295" i="21" s="1"/>
  <c r="F2294" i="21"/>
  <c r="G2294" i="21" s="1"/>
  <c r="A2294" i="21"/>
  <c r="B2294" i="21" s="1"/>
  <c r="F2293" i="21"/>
  <c r="G2293" i="21" s="1"/>
  <c r="A2293" i="21"/>
  <c r="B2293" i="21" s="1"/>
  <c r="F2292" i="21"/>
  <c r="G2292" i="21" s="1"/>
  <c r="A2292" i="21"/>
  <c r="B2292" i="21" s="1"/>
  <c r="F2291" i="21"/>
  <c r="G2291" i="21" s="1"/>
  <c r="A2291" i="21"/>
  <c r="B2291" i="21" s="1"/>
  <c r="F2290" i="21"/>
  <c r="G2290" i="21" s="1"/>
  <c r="A2290" i="21"/>
  <c r="B2290" i="21" s="1"/>
  <c r="F2289" i="21"/>
  <c r="G2289" i="21" s="1"/>
  <c r="A2289" i="21"/>
  <c r="B2289" i="21" s="1"/>
  <c r="F2288" i="21"/>
  <c r="G2288" i="21" s="1"/>
  <c r="A2288" i="21"/>
  <c r="B2288" i="21" s="1"/>
  <c r="F2287" i="21"/>
  <c r="G2287" i="21" s="1"/>
  <c r="A2287" i="21"/>
  <c r="B2287" i="21" s="1"/>
  <c r="F2286" i="21"/>
  <c r="G2286" i="21" s="1"/>
  <c r="A2286" i="21"/>
  <c r="B2286" i="21" s="1"/>
  <c r="F2285" i="21"/>
  <c r="G2285" i="21" s="1"/>
  <c r="A2285" i="21"/>
  <c r="B2285" i="21" s="1"/>
  <c r="F2284" i="21"/>
  <c r="G2284" i="21" s="1"/>
  <c r="A2284" i="21"/>
  <c r="B2284" i="21" s="1"/>
  <c r="F2283" i="21"/>
  <c r="G2283" i="21" s="1"/>
  <c r="A2283" i="21"/>
  <c r="B2283" i="21" s="1"/>
  <c r="F2282" i="21"/>
  <c r="G2282" i="21" s="1"/>
  <c r="A2282" i="21"/>
  <c r="B2282" i="21" s="1"/>
  <c r="F2281" i="21"/>
  <c r="G2281" i="21" s="1"/>
  <c r="A2281" i="21"/>
  <c r="B2281" i="21" s="1"/>
  <c r="F2280" i="21"/>
  <c r="G2280" i="21" s="1"/>
  <c r="A2280" i="21"/>
  <c r="B2280" i="21" s="1"/>
  <c r="F2279" i="21"/>
  <c r="G2279" i="21" s="1"/>
  <c r="A2279" i="21"/>
  <c r="B2279" i="21" s="1"/>
  <c r="F2278" i="21"/>
  <c r="G2278" i="21" s="1"/>
  <c r="A2278" i="21"/>
  <c r="B2278" i="21" s="1"/>
  <c r="F2277" i="21"/>
  <c r="G2277" i="21" s="1"/>
  <c r="A2277" i="21"/>
  <c r="B2277" i="21" s="1"/>
  <c r="F2276" i="21"/>
  <c r="G2276" i="21" s="1"/>
  <c r="A2276" i="21"/>
  <c r="B2276" i="21" s="1"/>
  <c r="F2275" i="21"/>
  <c r="G2275" i="21" s="1"/>
  <c r="A2275" i="21"/>
  <c r="B2275" i="21" s="1"/>
  <c r="F2274" i="21"/>
  <c r="G2274" i="21" s="1"/>
  <c r="A2274" i="21"/>
  <c r="B2274" i="21" s="1"/>
  <c r="F2273" i="21"/>
  <c r="G2273" i="21" s="1"/>
  <c r="A2273" i="21"/>
  <c r="B2273" i="21" s="1"/>
  <c r="F2272" i="21"/>
  <c r="G2272" i="21" s="1"/>
  <c r="A2272" i="21"/>
  <c r="B2272" i="21" s="1"/>
  <c r="F2271" i="21"/>
  <c r="G2271" i="21" s="1"/>
  <c r="A2271" i="21"/>
  <c r="B2271" i="21" s="1"/>
  <c r="F2270" i="21"/>
  <c r="G2270" i="21" s="1"/>
  <c r="A2270" i="21"/>
  <c r="B2270" i="21" s="1"/>
  <c r="F2269" i="21"/>
  <c r="G2269" i="21" s="1"/>
  <c r="A2269" i="21"/>
  <c r="B2269" i="21" s="1"/>
  <c r="F2268" i="21"/>
  <c r="G2268" i="21" s="1"/>
  <c r="A2268" i="21"/>
  <c r="B2268" i="21" s="1"/>
  <c r="F2267" i="21"/>
  <c r="G2267" i="21" s="1"/>
  <c r="A2267" i="21"/>
  <c r="B2267" i="21" s="1"/>
  <c r="F2266" i="21"/>
  <c r="G2266" i="21" s="1"/>
  <c r="A2266" i="21"/>
  <c r="B2266" i="21" s="1"/>
  <c r="F2265" i="21"/>
  <c r="G2265" i="21" s="1"/>
  <c r="A2265" i="21"/>
  <c r="B2265" i="21" s="1"/>
  <c r="F2264" i="21"/>
  <c r="G2264" i="21" s="1"/>
  <c r="A2264" i="21"/>
  <c r="B2264" i="21" s="1"/>
  <c r="F2263" i="21"/>
  <c r="G2263" i="21" s="1"/>
  <c r="A2263" i="21"/>
  <c r="B2263" i="21" s="1"/>
  <c r="F2262" i="21"/>
  <c r="G2262" i="21" s="1"/>
  <c r="A2262" i="21"/>
  <c r="B2262" i="21" s="1"/>
  <c r="F2261" i="21"/>
  <c r="G2261" i="21" s="1"/>
  <c r="A2261" i="21"/>
  <c r="B2261" i="21" s="1"/>
  <c r="F2260" i="21"/>
  <c r="G2260" i="21" s="1"/>
  <c r="A2260" i="21"/>
  <c r="B2260" i="21" s="1"/>
  <c r="F2259" i="21"/>
  <c r="G2259" i="21" s="1"/>
  <c r="A2259" i="21"/>
  <c r="B2259" i="21" s="1"/>
  <c r="F2258" i="21"/>
  <c r="G2258" i="21" s="1"/>
  <c r="A2258" i="21"/>
  <c r="B2258" i="21" s="1"/>
  <c r="F2257" i="21"/>
  <c r="G2257" i="21" s="1"/>
  <c r="A2257" i="21"/>
  <c r="B2257" i="21" s="1"/>
  <c r="F2256" i="21"/>
  <c r="G2256" i="21" s="1"/>
  <c r="A2256" i="21"/>
  <c r="B2256" i="21" s="1"/>
  <c r="F2255" i="21"/>
  <c r="G2255" i="21" s="1"/>
  <c r="A2255" i="21"/>
  <c r="B2255" i="21" s="1"/>
  <c r="F2254" i="21"/>
  <c r="G2254" i="21" s="1"/>
  <c r="A2254" i="21"/>
  <c r="B2254" i="21" s="1"/>
  <c r="F2253" i="21"/>
  <c r="G2253" i="21" s="1"/>
  <c r="A2253" i="21"/>
  <c r="B2253" i="21" s="1"/>
  <c r="F2252" i="21"/>
  <c r="G2252" i="21" s="1"/>
  <c r="A2252" i="21"/>
  <c r="B2252" i="21" s="1"/>
  <c r="F2251" i="21"/>
  <c r="G2251" i="21" s="1"/>
  <c r="A2251" i="21"/>
  <c r="B2251" i="21" s="1"/>
  <c r="F2250" i="21"/>
  <c r="G2250" i="21" s="1"/>
  <c r="A2250" i="21"/>
  <c r="B2250" i="21" s="1"/>
  <c r="F2249" i="21"/>
  <c r="G2249" i="21" s="1"/>
  <c r="A2249" i="21"/>
  <c r="B2249" i="21" s="1"/>
  <c r="F2248" i="21"/>
  <c r="G2248" i="21" s="1"/>
  <c r="A2248" i="21"/>
  <c r="B2248" i="21" s="1"/>
  <c r="F2247" i="21"/>
  <c r="G2247" i="21" s="1"/>
  <c r="A2247" i="21"/>
  <c r="B2247" i="21" s="1"/>
  <c r="F2246" i="21"/>
  <c r="G2246" i="21" s="1"/>
  <c r="A2246" i="21"/>
  <c r="B2246" i="21" s="1"/>
  <c r="F2245" i="21"/>
  <c r="G2245" i="21" s="1"/>
  <c r="A2245" i="21"/>
  <c r="B2245" i="21" s="1"/>
  <c r="F2244" i="21"/>
  <c r="G2244" i="21" s="1"/>
  <c r="A2244" i="21"/>
  <c r="B2244" i="21" s="1"/>
  <c r="F2243" i="21"/>
  <c r="G2243" i="21" s="1"/>
  <c r="A2243" i="21"/>
  <c r="B2243" i="21" s="1"/>
  <c r="F2242" i="21"/>
  <c r="G2242" i="21" s="1"/>
  <c r="A2242" i="21"/>
  <c r="B2242" i="21" s="1"/>
  <c r="F2241" i="21"/>
  <c r="G2241" i="21" s="1"/>
  <c r="A2241" i="21"/>
  <c r="B2241" i="21" s="1"/>
  <c r="F2240" i="21"/>
  <c r="G2240" i="21" s="1"/>
  <c r="A2240" i="21"/>
  <c r="B2240" i="21" s="1"/>
  <c r="F2239" i="21"/>
  <c r="G2239" i="21" s="1"/>
  <c r="A2239" i="21"/>
  <c r="B2239" i="21" s="1"/>
  <c r="F2238" i="21"/>
  <c r="G2238" i="21" s="1"/>
  <c r="A2238" i="21"/>
  <c r="B2238" i="21" s="1"/>
  <c r="F2237" i="21"/>
  <c r="G2237" i="21" s="1"/>
  <c r="A2237" i="21"/>
  <c r="B2237" i="21" s="1"/>
  <c r="F2236" i="21"/>
  <c r="G2236" i="21" s="1"/>
  <c r="A2236" i="21"/>
  <c r="B2236" i="21" s="1"/>
  <c r="F2235" i="21"/>
  <c r="G2235" i="21" s="1"/>
  <c r="A2235" i="21"/>
  <c r="B2235" i="21" s="1"/>
  <c r="F2234" i="21"/>
  <c r="G2234" i="21" s="1"/>
  <c r="A2234" i="21"/>
  <c r="B2234" i="21" s="1"/>
  <c r="F2233" i="21"/>
  <c r="G2233" i="21" s="1"/>
  <c r="A2233" i="21"/>
  <c r="B2233" i="21" s="1"/>
  <c r="F2232" i="21"/>
  <c r="G2232" i="21" s="1"/>
  <c r="A2232" i="21"/>
  <c r="B2232" i="21" s="1"/>
  <c r="F2231" i="21"/>
  <c r="G2231" i="21" s="1"/>
  <c r="A2231" i="21"/>
  <c r="B2231" i="21" s="1"/>
  <c r="F2230" i="21"/>
  <c r="G2230" i="21" s="1"/>
  <c r="A2230" i="21"/>
  <c r="B2230" i="21" s="1"/>
  <c r="F2229" i="21"/>
  <c r="G2229" i="21" s="1"/>
  <c r="A2229" i="21"/>
  <c r="B2229" i="21" s="1"/>
  <c r="F2228" i="21"/>
  <c r="G2228" i="21" s="1"/>
  <c r="A2228" i="21"/>
  <c r="B2228" i="21" s="1"/>
  <c r="F2227" i="21"/>
  <c r="G2227" i="21" s="1"/>
  <c r="A2227" i="21"/>
  <c r="B2227" i="21" s="1"/>
  <c r="F2226" i="21"/>
  <c r="G2226" i="21" s="1"/>
  <c r="A2226" i="21"/>
  <c r="B2226" i="21" s="1"/>
  <c r="F2225" i="21"/>
  <c r="G2225" i="21" s="1"/>
  <c r="A2225" i="21"/>
  <c r="B2225" i="21" s="1"/>
  <c r="F2224" i="21"/>
  <c r="G2224" i="21" s="1"/>
  <c r="A2224" i="21"/>
  <c r="B2224" i="21" s="1"/>
  <c r="F2223" i="21"/>
  <c r="G2223" i="21" s="1"/>
  <c r="A2223" i="21"/>
  <c r="B2223" i="21" s="1"/>
  <c r="F2222" i="21"/>
  <c r="G2222" i="21" s="1"/>
  <c r="A2222" i="21"/>
  <c r="B2222" i="21" s="1"/>
  <c r="F2221" i="21"/>
  <c r="G2221" i="21" s="1"/>
  <c r="A2221" i="21"/>
  <c r="B2221" i="21" s="1"/>
  <c r="F2220" i="21"/>
  <c r="G2220" i="21" s="1"/>
  <c r="A2220" i="21"/>
  <c r="B2220" i="21" s="1"/>
  <c r="F2219" i="21"/>
  <c r="G2219" i="21" s="1"/>
  <c r="A2219" i="21"/>
  <c r="B2219" i="21" s="1"/>
  <c r="F2218" i="21"/>
  <c r="G2218" i="21" s="1"/>
  <c r="A2218" i="21"/>
  <c r="B2218" i="21" s="1"/>
  <c r="F2217" i="21"/>
  <c r="G2217" i="21" s="1"/>
  <c r="A2217" i="21"/>
  <c r="B2217" i="21" s="1"/>
  <c r="F2216" i="21"/>
  <c r="G2216" i="21" s="1"/>
  <c r="A2216" i="21"/>
  <c r="B2216" i="21" s="1"/>
  <c r="F2215" i="21"/>
  <c r="G2215" i="21" s="1"/>
  <c r="A2215" i="21"/>
  <c r="B2215" i="21" s="1"/>
  <c r="F2214" i="21"/>
  <c r="G2214" i="21" s="1"/>
  <c r="A2214" i="21"/>
  <c r="B2214" i="21" s="1"/>
  <c r="F2213" i="21"/>
  <c r="G2213" i="21" s="1"/>
  <c r="A2213" i="21"/>
  <c r="B2213" i="21" s="1"/>
  <c r="F2212" i="21"/>
  <c r="G2212" i="21" s="1"/>
  <c r="A2212" i="21"/>
  <c r="B2212" i="21" s="1"/>
  <c r="F2211" i="21"/>
  <c r="G2211" i="21" s="1"/>
  <c r="A2211" i="21"/>
  <c r="B2211" i="21" s="1"/>
  <c r="F2210" i="21"/>
  <c r="G2210" i="21" s="1"/>
  <c r="A2210" i="21"/>
  <c r="B2210" i="21" s="1"/>
  <c r="F2209" i="21"/>
  <c r="G2209" i="21" s="1"/>
  <c r="A2209" i="21"/>
  <c r="B2209" i="21" s="1"/>
  <c r="F2208" i="21"/>
  <c r="G2208" i="21" s="1"/>
  <c r="A2208" i="21"/>
  <c r="B2208" i="21" s="1"/>
  <c r="F2207" i="21"/>
  <c r="G2207" i="21" s="1"/>
  <c r="A2207" i="21"/>
  <c r="B2207" i="21" s="1"/>
  <c r="F2206" i="21"/>
  <c r="G2206" i="21" s="1"/>
  <c r="A2206" i="21"/>
  <c r="B2206" i="21" s="1"/>
  <c r="F2205" i="21"/>
  <c r="G2205" i="21" s="1"/>
  <c r="A2205" i="21"/>
  <c r="B2205" i="21" s="1"/>
  <c r="F2204" i="21"/>
  <c r="G2204" i="21" s="1"/>
  <c r="A2204" i="21"/>
  <c r="B2204" i="21" s="1"/>
  <c r="F2203" i="21"/>
  <c r="G2203" i="21" s="1"/>
  <c r="A2203" i="21"/>
  <c r="B2203" i="21" s="1"/>
  <c r="F2202" i="21"/>
  <c r="G2202" i="21" s="1"/>
  <c r="A2202" i="21"/>
  <c r="B2202" i="21" s="1"/>
  <c r="F2201" i="21"/>
  <c r="G2201" i="21" s="1"/>
  <c r="A2201" i="21"/>
  <c r="B2201" i="21" s="1"/>
  <c r="F2200" i="21"/>
  <c r="G2200" i="21" s="1"/>
  <c r="A2200" i="21"/>
  <c r="B2200" i="21" s="1"/>
  <c r="F2199" i="21"/>
  <c r="G2199" i="21" s="1"/>
  <c r="A2199" i="21"/>
  <c r="B2199" i="21" s="1"/>
  <c r="F2198" i="21"/>
  <c r="G2198" i="21" s="1"/>
  <c r="A2198" i="21"/>
  <c r="B2198" i="21" s="1"/>
  <c r="F2197" i="21"/>
  <c r="G2197" i="21" s="1"/>
  <c r="A2197" i="21"/>
  <c r="B2197" i="21" s="1"/>
  <c r="F2196" i="21"/>
  <c r="G2196" i="21" s="1"/>
  <c r="A2196" i="21"/>
  <c r="B2196" i="21" s="1"/>
  <c r="F2195" i="21"/>
  <c r="G2195" i="21" s="1"/>
  <c r="A2195" i="21"/>
  <c r="B2195" i="21" s="1"/>
  <c r="F2194" i="21"/>
  <c r="G2194" i="21" s="1"/>
  <c r="A2194" i="21"/>
  <c r="B2194" i="21" s="1"/>
  <c r="F2193" i="21"/>
  <c r="G2193" i="21" s="1"/>
  <c r="A2193" i="21"/>
  <c r="B2193" i="21" s="1"/>
  <c r="F2192" i="21"/>
  <c r="G2192" i="21" s="1"/>
  <c r="A2192" i="21"/>
  <c r="B2192" i="21" s="1"/>
  <c r="F2191" i="21"/>
  <c r="G2191" i="21" s="1"/>
  <c r="A2191" i="21"/>
  <c r="B2191" i="21" s="1"/>
  <c r="F2190" i="21"/>
  <c r="G2190" i="21" s="1"/>
  <c r="A2190" i="21"/>
  <c r="B2190" i="21" s="1"/>
  <c r="F2189" i="21"/>
  <c r="G2189" i="21" s="1"/>
  <c r="A2189" i="21"/>
  <c r="B2189" i="21" s="1"/>
  <c r="F2188" i="21"/>
  <c r="G2188" i="21" s="1"/>
  <c r="A2188" i="21"/>
  <c r="B2188" i="21" s="1"/>
  <c r="F2187" i="21"/>
  <c r="G2187" i="21" s="1"/>
  <c r="A2187" i="21"/>
  <c r="B2187" i="21" s="1"/>
  <c r="F2186" i="21"/>
  <c r="G2186" i="21" s="1"/>
  <c r="A2186" i="21"/>
  <c r="B2186" i="21" s="1"/>
  <c r="F2185" i="21"/>
  <c r="G2185" i="21" s="1"/>
  <c r="A2185" i="21"/>
  <c r="B2185" i="21" s="1"/>
  <c r="F2184" i="21"/>
  <c r="G2184" i="21" s="1"/>
  <c r="A2184" i="21"/>
  <c r="B2184" i="21" s="1"/>
  <c r="F2183" i="21"/>
  <c r="G2183" i="21" s="1"/>
  <c r="A2183" i="21"/>
  <c r="B2183" i="21" s="1"/>
  <c r="F2182" i="21"/>
  <c r="G2182" i="21" s="1"/>
  <c r="A2182" i="21"/>
  <c r="B2182" i="21" s="1"/>
  <c r="F2181" i="21"/>
  <c r="G2181" i="21" s="1"/>
  <c r="A2181" i="21"/>
  <c r="B2181" i="21" s="1"/>
  <c r="F2180" i="21"/>
  <c r="G2180" i="21" s="1"/>
  <c r="A2180" i="21"/>
  <c r="B2180" i="21" s="1"/>
  <c r="F2179" i="21"/>
  <c r="G2179" i="21" s="1"/>
  <c r="A2179" i="21"/>
  <c r="B2179" i="21" s="1"/>
  <c r="F2178" i="21"/>
  <c r="G2178" i="21" s="1"/>
  <c r="A2178" i="21"/>
  <c r="B2178" i="21" s="1"/>
  <c r="F2177" i="21"/>
  <c r="G2177" i="21" s="1"/>
  <c r="A2177" i="21"/>
  <c r="B2177" i="21" s="1"/>
  <c r="F2176" i="21"/>
  <c r="G2176" i="21" s="1"/>
  <c r="A2176" i="21"/>
  <c r="B2176" i="21" s="1"/>
  <c r="F2175" i="21"/>
  <c r="G2175" i="21" s="1"/>
  <c r="A2175" i="21"/>
  <c r="B2175" i="21" s="1"/>
  <c r="F2174" i="21"/>
  <c r="G2174" i="21" s="1"/>
  <c r="A2174" i="21"/>
  <c r="B2174" i="21" s="1"/>
  <c r="F2173" i="21"/>
  <c r="G2173" i="21" s="1"/>
  <c r="A2173" i="21"/>
  <c r="B2173" i="21" s="1"/>
  <c r="F2172" i="21"/>
  <c r="G2172" i="21" s="1"/>
  <c r="A2172" i="21"/>
  <c r="B2172" i="21" s="1"/>
  <c r="F2171" i="21"/>
  <c r="G2171" i="21" s="1"/>
  <c r="A2171" i="21"/>
  <c r="B2171" i="21" s="1"/>
  <c r="F2170" i="21"/>
  <c r="G2170" i="21" s="1"/>
  <c r="A2170" i="21"/>
  <c r="B2170" i="21" s="1"/>
  <c r="F2169" i="21"/>
  <c r="G2169" i="21" s="1"/>
  <c r="A2169" i="21"/>
  <c r="B2169" i="21" s="1"/>
  <c r="F2168" i="21"/>
  <c r="G2168" i="21" s="1"/>
  <c r="A2168" i="21"/>
  <c r="B2168" i="21" s="1"/>
  <c r="F2167" i="21"/>
  <c r="G2167" i="21" s="1"/>
  <c r="A2167" i="21"/>
  <c r="B2167" i="21" s="1"/>
  <c r="F2166" i="21"/>
  <c r="G2166" i="21" s="1"/>
  <c r="A2166" i="21"/>
  <c r="B2166" i="21" s="1"/>
  <c r="F2165" i="21"/>
  <c r="G2165" i="21" s="1"/>
  <c r="A2165" i="21"/>
  <c r="B2165" i="21" s="1"/>
  <c r="F2164" i="21"/>
  <c r="G2164" i="21" s="1"/>
  <c r="A2164" i="21"/>
  <c r="B2164" i="21" s="1"/>
  <c r="F2163" i="21"/>
  <c r="G2163" i="21" s="1"/>
  <c r="A2163" i="21"/>
  <c r="B2163" i="21" s="1"/>
  <c r="F2162" i="21"/>
  <c r="G2162" i="21" s="1"/>
  <c r="A2162" i="21"/>
  <c r="B2162" i="21" s="1"/>
  <c r="F2161" i="21"/>
  <c r="G2161" i="21" s="1"/>
  <c r="A2161" i="21"/>
  <c r="B2161" i="21" s="1"/>
  <c r="F2160" i="21"/>
  <c r="G2160" i="21" s="1"/>
  <c r="A2160" i="21"/>
  <c r="B2160" i="21" s="1"/>
  <c r="F2159" i="21"/>
  <c r="G2159" i="21" s="1"/>
  <c r="A2159" i="21"/>
  <c r="B2159" i="21" s="1"/>
  <c r="F2158" i="21"/>
  <c r="G2158" i="21" s="1"/>
  <c r="A2158" i="21"/>
  <c r="B2158" i="21" s="1"/>
  <c r="F2157" i="21"/>
  <c r="G2157" i="21" s="1"/>
  <c r="A2157" i="21"/>
  <c r="B2157" i="21" s="1"/>
  <c r="F2156" i="21"/>
  <c r="G2156" i="21" s="1"/>
  <c r="A2156" i="21"/>
  <c r="B2156" i="21" s="1"/>
  <c r="F2155" i="21"/>
  <c r="G2155" i="21" s="1"/>
  <c r="A2155" i="21"/>
  <c r="B2155" i="21" s="1"/>
  <c r="F2154" i="21"/>
  <c r="G2154" i="21" s="1"/>
  <c r="A2154" i="21"/>
  <c r="B2154" i="21" s="1"/>
  <c r="F2153" i="21"/>
  <c r="G2153" i="21" s="1"/>
  <c r="A2153" i="21"/>
  <c r="B2153" i="21" s="1"/>
  <c r="F2152" i="21"/>
  <c r="G2152" i="21" s="1"/>
  <c r="A2152" i="21"/>
  <c r="B2152" i="21" s="1"/>
  <c r="F2151" i="21"/>
  <c r="G2151" i="21" s="1"/>
  <c r="A2151" i="21"/>
  <c r="B2151" i="21" s="1"/>
  <c r="F2150" i="21"/>
  <c r="G2150" i="21" s="1"/>
  <c r="A2150" i="21"/>
  <c r="B2150" i="21" s="1"/>
  <c r="F2149" i="21"/>
  <c r="G2149" i="21" s="1"/>
  <c r="A2149" i="21"/>
  <c r="B2149" i="21" s="1"/>
  <c r="F2148" i="21"/>
  <c r="G2148" i="21" s="1"/>
  <c r="A2148" i="21"/>
  <c r="B2148" i="21" s="1"/>
  <c r="F2147" i="21"/>
  <c r="G2147" i="21" s="1"/>
  <c r="A2147" i="21"/>
  <c r="B2147" i="21" s="1"/>
  <c r="F2146" i="21"/>
  <c r="G2146" i="21" s="1"/>
  <c r="A2146" i="21"/>
  <c r="B2146" i="21" s="1"/>
  <c r="F2145" i="21"/>
  <c r="G2145" i="21" s="1"/>
  <c r="A2145" i="21"/>
  <c r="B2145" i="21" s="1"/>
  <c r="F2144" i="21"/>
  <c r="G2144" i="21" s="1"/>
  <c r="A2144" i="21"/>
  <c r="B2144" i="21" s="1"/>
  <c r="F2143" i="21"/>
  <c r="G2143" i="21" s="1"/>
  <c r="A2143" i="21"/>
  <c r="B2143" i="21" s="1"/>
  <c r="F2142" i="21"/>
  <c r="G2142" i="21" s="1"/>
  <c r="A2142" i="21"/>
  <c r="B2142" i="21" s="1"/>
  <c r="F2141" i="21"/>
  <c r="G2141" i="21" s="1"/>
  <c r="A2141" i="21"/>
  <c r="B2141" i="21" s="1"/>
  <c r="F2140" i="21"/>
  <c r="G2140" i="21" s="1"/>
  <c r="A2140" i="21"/>
  <c r="B2140" i="21" s="1"/>
  <c r="F2139" i="21"/>
  <c r="G2139" i="21" s="1"/>
  <c r="A2139" i="21"/>
  <c r="B2139" i="21" s="1"/>
  <c r="F2138" i="21"/>
  <c r="G2138" i="21" s="1"/>
  <c r="A2138" i="21"/>
  <c r="B2138" i="21" s="1"/>
  <c r="F2137" i="21"/>
  <c r="G2137" i="21" s="1"/>
  <c r="A2137" i="21"/>
  <c r="B2137" i="21" s="1"/>
  <c r="F2136" i="21"/>
  <c r="G2136" i="21" s="1"/>
  <c r="A2136" i="21"/>
  <c r="B2136" i="21" s="1"/>
  <c r="F2135" i="21"/>
  <c r="G2135" i="21" s="1"/>
  <c r="A2135" i="21"/>
  <c r="B2135" i="21" s="1"/>
  <c r="F2134" i="21"/>
  <c r="G2134" i="21" s="1"/>
  <c r="A2134" i="21"/>
  <c r="B2134" i="21" s="1"/>
  <c r="F2133" i="21"/>
  <c r="G2133" i="21" s="1"/>
  <c r="A2133" i="21"/>
  <c r="B2133" i="21" s="1"/>
  <c r="F2132" i="21"/>
  <c r="G2132" i="21" s="1"/>
  <c r="A2132" i="21"/>
  <c r="B2132" i="21" s="1"/>
  <c r="F2131" i="21"/>
  <c r="G2131" i="21" s="1"/>
  <c r="A2131" i="21"/>
  <c r="B2131" i="21" s="1"/>
  <c r="F2130" i="21"/>
  <c r="G2130" i="21" s="1"/>
  <c r="A2130" i="21"/>
  <c r="B2130" i="21" s="1"/>
  <c r="F2129" i="21"/>
  <c r="G2129" i="21" s="1"/>
  <c r="A2129" i="21"/>
  <c r="B2129" i="21" s="1"/>
  <c r="F2128" i="21"/>
  <c r="G2128" i="21" s="1"/>
  <c r="A2128" i="21"/>
  <c r="B2128" i="21" s="1"/>
  <c r="F2127" i="21"/>
  <c r="G2127" i="21" s="1"/>
  <c r="A2127" i="21"/>
  <c r="B2127" i="21" s="1"/>
  <c r="F2126" i="21"/>
  <c r="G2126" i="21" s="1"/>
  <c r="A2126" i="21"/>
  <c r="B2126" i="21" s="1"/>
  <c r="F2125" i="21"/>
  <c r="G2125" i="21" s="1"/>
  <c r="A2125" i="21"/>
  <c r="B2125" i="21" s="1"/>
  <c r="F2124" i="21"/>
  <c r="G2124" i="21" s="1"/>
  <c r="A2124" i="21"/>
  <c r="B2124" i="21" s="1"/>
  <c r="F2123" i="21"/>
  <c r="G2123" i="21" s="1"/>
  <c r="A2123" i="21"/>
  <c r="B2123" i="21" s="1"/>
  <c r="F2122" i="21"/>
  <c r="G2122" i="21" s="1"/>
  <c r="A2122" i="21"/>
  <c r="B2122" i="21" s="1"/>
  <c r="F2121" i="21"/>
  <c r="G2121" i="21" s="1"/>
  <c r="A2121" i="21"/>
  <c r="B2121" i="21" s="1"/>
  <c r="F2120" i="21"/>
  <c r="G2120" i="21" s="1"/>
  <c r="A2120" i="21"/>
  <c r="B2120" i="21" s="1"/>
  <c r="F2119" i="21"/>
  <c r="G2119" i="21" s="1"/>
  <c r="A2119" i="21"/>
  <c r="B2119" i="21" s="1"/>
  <c r="F2118" i="21"/>
  <c r="G2118" i="21" s="1"/>
  <c r="A2118" i="21"/>
  <c r="B2118" i="21" s="1"/>
  <c r="F2117" i="21"/>
  <c r="G2117" i="21" s="1"/>
  <c r="A2117" i="21"/>
  <c r="B2117" i="21" s="1"/>
  <c r="F2116" i="21"/>
  <c r="G2116" i="21" s="1"/>
  <c r="A2116" i="21"/>
  <c r="B2116" i="21" s="1"/>
  <c r="F2115" i="21"/>
  <c r="G2115" i="21" s="1"/>
  <c r="A2115" i="21"/>
  <c r="B2115" i="21" s="1"/>
  <c r="F2114" i="21"/>
  <c r="G2114" i="21" s="1"/>
  <c r="A2114" i="21"/>
  <c r="B2114" i="21" s="1"/>
  <c r="F2113" i="21"/>
  <c r="G2113" i="21" s="1"/>
  <c r="A2113" i="21"/>
  <c r="B2113" i="21" s="1"/>
  <c r="F2112" i="21"/>
  <c r="G2112" i="21" s="1"/>
  <c r="A2112" i="21"/>
  <c r="B2112" i="21" s="1"/>
  <c r="F2111" i="21"/>
  <c r="G2111" i="21" s="1"/>
  <c r="A2111" i="21"/>
  <c r="B2111" i="21" s="1"/>
  <c r="F2110" i="21"/>
  <c r="G2110" i="21" s="1"/>
  <c r="A2110" i="21"/>
  <c r="B2110" i="21" s="1"/>
  <c r="F2109" i="21"/>
  <c r="G2109" i="21" s="1"/>
  <c r="A2109" i="21"/>
  <c r="B2109" i="21" s="1"/>
  <c r="F2108" i="21"/>
  <c r="G2108" i="21" s="1"/>
  <c r="A2108" i="21"/>
  <c r="B2108" i="21" s="1"/>
  <c r="F2107" i="21"/>
  <c r="G2107" i="21" s="1"/>
  <c r="A2107" i="21"/>
  <c r="B2107" i="21" s="1"/>
  <c r="F2106" i="21"/>
  <c r="G2106" i="21" s="1"/>
  <c r="A2106" i="21"/>
  <c r="B2106" i="21" s="1"/>
  <c r="F2105" i="21"/>
  <c r="G2105" i="21" s="1"/>
  <c r="A2105" i="21"/>
  <c r="B2105" i="21" s="1"/>
  <c r="F2104" i="21"/>
  <c r="G2104" i="21" s="1"/>
  <c r="A2104" i="21"/>
  <c r="B2104" i="21" s="1"/>
  <c r="F2103" i="21"/>
  <c r="G2103" i="21" s="1"/>
  <c r="A2103" i="21"/>
  <c r="B2103" i="21" s="1"/>
  <c r="F2102" i="21"/>
  <c r="G2102" i="21" s="1"/>
  <c r="A2102" i="21"/>
  <c r="B2102" i="21" s="1"/>
  <c r="F2101" i="21"/>
  <c r="G2101" i="21" s="1"/>
  <c r="A2101" i="21"/>
  <c r="B2101" i="21" s="1"/>
  <c r="F2100" i="21"/>
  <c r="G2100" i="21" s="1"/>
  <c r="A2100" i="21"/>
  <c r="B2100" i="21" s="1"/>
  <c r="F2099" i="21"/>
  <c r="G2099" i="21" s="1"/>
  <c r="A2099" i="21"/>
  <c r="B2099" i="21" s="1"/>
  <c r="F2098" i="21"/>
  <c r="G2098" i="21" s="1"/>
  <c r="A2098" i="21"/>
  <c r="B2098" i="21" s="1"/>
  <c r="F2097" i="21"/>
  <c r="G2097" i="21" s="1"/>
  <c r="A2097" i="21"/>
  <c r="B2097" i="21" s="1"/>
  <c r="F2096" i="21"/>
  <c r="G2096" i="21" s="1"/>
  <c r="A2096" i="21"/>
  <c r="B2096" i="21" s="1"/>
  <c r="F2095" i="21"/>
  <c r="G2095" i="21" s="1"/>
  <c r="A2095" i="21"/>
  <c r="B2095" i="21" s="1"/>
  <c r="F2094" i="21"/>
  <c r="G2094" i="21" s="1"/>
  <c r="A2094" i="21"/>
  <c r="B2094" i="21" s="1"/>
  <c r="F2093" i="21"/>
  <c r="G2093" i="21" s="1"/>
  <c r="A2093" i="21"/>
  <c r="B2093" i="21" s="1"/>
  <c r="F2092" i="21"/>
  <c r="G2092" i="21" s="1"/>
  <c r="A2092" i="21"/>
  <c r="B2092" i="21" s="1"/>
  <c r="F2091" i="21"/>
  <c r="G2091" i="21" s="1"/>
  <c r="A2091" i="21"/>
  <c r="B2091" i="21" s="1"/>
  <c r="F2090" i="21"/>
  <c r="G2090" i="21" s="1"/>
  <c r="A2090" i="21"/>
  <c r="B2090" i="21" s="1"/>
  <c r="F2089" i="21"/>
  <c r="G2089" i="21" s="1"/>
  <c r="A2089" i="21"/>
  <c r="B2089" i="21" s="1"/>
  <c r="F2088" i="21"/>
  <c r="G2088" i="21" s="1"/>
  <c r="A2088" i="21"/>
  <c r="B2088" i="21" s="1"/>
  <c r="F2087" i="21"/>
  <c r="G2087" i="21" s="1"/>
  <c r="A2087" i="21"/>
  <c r="B2087" i="21" s="1"/>
  <c r="F2086" i="21"/>
  <c r="G2086" i="21" s="1"/>
  <c r="A2086" i="21"/>
  <c r="B2086" i="21" s="1"/>
  <c r="F2085" i="21"/>
  <c r="G2085" i="21" s="1"/>
  <c r="A2085" i="21"/>
  <c r="B2085" i="21" s="1"/>
  <c r="F2084" i="21"/>
  <c r="G2084" i="21" s="1"/>
  <c r="A2084" i="21"/>
  <c r="B2084" i="21" s="1"/>
  <c r="F2083" i="21"/>
  <c r="G2083" i="21" s="1"/>
  <c r="A2083" i="21"/>
  <c r="B2083" i="21" s="1"/>
  <c r="F2082" i="21"/>
  <c r="G2082" i="21" s="1"/>
  <c r="A2082" i="21"/>
  <c r="B2082" i="21" s="1"/>
  <c r="F2081" i="21"/>
  <c r="G2081" i="21" s="1"/>
  <c r="A2081" i="21"/>
  <c r="B2081" i="21" s="1"/>
  <c r="F2080" i="21"/>
  <c r="G2080" i="21" s="1"/>
  <c r="A2080" i="21"/>
  <c r="B2080" i="21" s="1"/>
  <c r="F2079" i="21"/>
  <c r="G2079" i="21" s="1"/>
  <c r="A2079" i="21"/>
  <c r="B2079" i="21" s="1"/>
  <c r="F2078" i="21"/>
  <c r="G2078" i="21" s="1"/>
  <c r="A2078" i="21"/>
  <c r="B2078" i="21" s="1"/>
  <c r="F2077" i="21"/>
  <c r="G2077" i="21" s="1"/>
  <c r="A2077" i="21"/>
  <c r="B2077" i="21" s="1"/>
  <c r="F2076" i="21"/>
  <c r="G2076" i="21" s="1"/>
  <c r="A2076" i="21"/>
  <c r="B2076" i="21" s="1"/>
  <c r="F2075" i="21"/>
  <c r="G2075" i="21" s="1"/>
  <c r="A2075" i="21"/>
  <c r="B2075" i="21" s="1"/>
  <c r="F2074" i="21"/>
  <c r="G2074" i="21" s="1"/>
  <c r="A2074" i="21"/>
  <c r="B2074" i="21" s="1"/>
  <c r="F2073" i="21"/>
  <c r="G2073" i="21" s="1"/>
  <c r="A2073" i="21"/>
  <c r="B2073" i="21" s="1"/>
  <c r="F2072" i="21"/>
  <c r="G2072" i="21" s="1"/>
  <c r="A2072" i="21"/>
  <c r="B2072" i="21" s="1"/>
  <c r="F2071" i="21"/>
  <c r="G2071" i="21" s="1"/>
  <c r="A2071" i="21"/>
  <c r="B2071" i="21" s="1"/>
  <c r="F2070" i="21"/>
  <c r="G2070" i="21" s="1"/>
  <c r="A2070" i="21"/>
  <c r="B2070" i="21" s="1"/>
  <c r="F2069" i="21"/>
  <c r="G2069" i="21" s="1"/>
  <c r="A2069" i="21"/>
  <c r="B2069" i="21" s="1"/>
  <c r="F2068" i="21"/>
  <c r="G2068" i="21" s="1"/>
  <c r="A2068" i="21"/>
  <c r="B2068" i="21" s="1"/>
  <c r="F2067" i="21"/>
  <c r="G2067" i="21" s="1"/>
  <c r="A2067" i="21"/>
  <c r="B2067" i="21" s="1"/>
  <c r="F2066" i="21"/>
  <c r="G2066" i="21" s="1"/>
  <c r="A2066" i="21"/>
  <c r="B2066" i="21" s="1"/>
  <c r="F2065" i="21"/>
  <c r="G2065" i="21" s="1"/>
  <c r="A2065" i="21"/>
  <c r="B2065" i="21" s="1"/>
  <c r="F2064" i="21"/>
  <c r="G2064" i="21" s="1"/>
  <c r="A2064" i="21"/>
  <c r="B2064" i="21" s="1"/>
  <c r="F2063" i="21"/>
  <c r="G2063" i="21" s="1"/>
  <c r="A2063" i="21"/>
  <c r="B2063" i="21" s="1"/>
  <c r="F2062" i="21"/>
  <c r="G2062" i="21" s="1"/>
  <c r="A2062" i="21"/>
  <c r="B2062" i="21" s="1"/>
  <c r="F2061" i="21"/>
  <c r="G2061" i="21" s="1"/>
  <c r="A2061" i="21"/>
  <c r="B2061" i="21" s="1"/>
  <c r="F2060" i="21"/>
  <c r="G2060" i="21" s="1"/>
  <c r="A2060" i="21"/>
  <c r="B2060" i="21" s="1"/>
  <c r="F2059" i="21"/>
  <c r="G2059" i="21" s="1"/>
  <c r="A2059" i="21"/>
  <c r="B2059" i="21" s="1"/>
  <c r="F2058" i="21"/>
  <c r="G2058" i="21" s="1"/>
  <c r="A2058" i="21"/>
  <c r="B2058" i="21" s="1"/>
  <c r="F2057" i="21"/>
  <c r="G2057" i="21" s="1"/>
  <c r="A2057" i="21"/>
  <c r="B2057" i="21" s="1"/>
  <c r="F2056" i="21"/>
  <c r="G2056" i="21" s="1"/>
  <c r="A2056" i="21"/>
  <c r="B2056" i="21" s="1"/>
  <c r="F2055" i="21"/>
  <c r="G2055" i="21" s="1"/>
  <c r="A2055" i="21"/>
  <c r="B2055" i="21" s="1"/>
  <c r="F2054" i="21"/>
  <c r="G2054" i="21" s="1"/>
  <c r="A2054" i="21"/>
  <c r="B2054" i="21" s="1"/>
  <c r="F2053" i="21"/>
  <c r="G2053" i="21" s="1"/>
  <c r="A2053" i="21"/>
  <c r="B2053" i="21" s="1"/>
  <c r="F2052" i="21"/>
  <c r="G2052" i="21" s="1"/>
  <c r="A2052" i="21"/>
  <c r="B2052" i="21" s="1"/>
  <c r="F2051" i="21"/>
  <c r="G2051" i="21" s="1"/>
  <c r="A2051" i="21"/>
  <c r="B2051" i="21" s="1"/>
  <c r="F2050" i="21"/>
  <c r="G2050" i="21" s="1"/>
  <c r="A2050" i="21"/>
  <c r="B2050" i="21" s="1"/>
  <c r="F2049" i="21"/>
  <c r="G2049" i="21" s="1"/>
  <c r="A2049" i="21"/>
  <c r="B2049" i="21" s="1"/>
  <c r="F2048" i="21"/>
  <c r="G2048" i="21" s="1"/>
  <c r="A2048" i="21"/>
  <c r="B2048" i="21" s="1"/>
  <c r="F2047" i="21"/>
  <c r="G2047" i="21" s="1"/>
  <c r="A2047" i="21"/>
  <c r="B2047" i="21" s="1"/>
  <c r="F2046" i="21"/>
  <c r="G2046" i="21" s="1"/>
  <c r="A2046" i="21"/>
  <c r="B2046" i="21" s="1"/>
  <c r="F2045" i="21"/>
  <c r="G2045" i="21" s="1"/>
  <c r="A2045" i="21"/>
  <c r="B2045" i="21" s="1"/>
  <c r="F2044" i="21"/>
  <c r="G2044" i="21" s="1"/>
  <c r="A2044" i="21"/>
  <c r="B2044" i="21" s="1"/>
  <c r="F2043" i="21"/>
  <c r="G2043" i="21" s="1"/>
  <c r="A2043" i="21"/>
  <c r="B2043" i="21" s="1"/>
  <c r="F2042" i="21"/>
  <c r="G2042" i="21" s="1"/>
  <c r="A2042" i="21"/>
  <c r="B2042" i="21" s="1"/>
  <c r="F2041" i="21"/>
  <c r="G2041" i="21" s="1"/>
  <c r="A2041" i="21"/>
  <c r="B2041" i="21" s="1"/>
  <c r="F2040" i="21"/>
  <c r="G2040" i="21" s="1"/>
  <c r="A2040" i="21"/>
  <c r="B2040" i="21" s="1"/>
  <c r="F2039" i="21"/>
  <c r="G2039" i="21" s="1"/>
  <c r="A2039" i="21"/>
  <c r="B2039" i="21" s="1"/>
  <c r="F2038" i="21"/>
  <c r="G2038" i="21" s="1"/>
  <c r="A2038" i="21"/>
  <c r="B2038" i="21" s="1"/>
  <c r="F2037" i="21"/>
  <c r="G2037" i="21" s="1"/>
  <c r="A2037" i="21"/>
  <c r="B2037" i="21" s="1"/>
  <c r="F2036" i="21"/>
  <c r="G2036" i="21" s="1"/>
  <c r="A2036" i="21"/>
  <c r="B2036" i="21" s="1"/>
  <c r="F2035" i="21"/>
  <c r="G2035" i="21" s="1"/>
  <c r="A2035" i="21"/>
  <c r="B2035" i="21" s="1"/>
  <c r="F2034" i="21"/>
  <c r="G2034" i="21" s="1"/>
  <c r="A2034" i="21"/>
  <c r="B2034" i="21" s="1"/>
  <c r="F2033" i="21"/>
  <c r="G2033" i="21" s="1"/>
  <c r="A2033" i="21"/>
  <c r="B2033" i="21" s="1"/>
  <c r="F2032" i="21"/>
  <c r="G2032" i="21" s="1"/>
  <c r="A2032" i="21"/>
  <c r="B2032" i="21" s="1"/>
  <c r="F2031" i="21"/>
  <c r="G2031" i="21" s="1"/>
  <c r="A2031" i="21"/>
  <c r="B2031" i="21" s="1"/>
  <c r="F2030" i="21"/>
  <c r="G2030" i="21" s="1"/>
  <c r="A2030" i="21"/>
  <c r="B2030" i="21" s="1"/>
  <c r="F2029" i="21"/>
  <c r="G2029" i="21" s="1"/>
  <c r="A2029" i="21"/>
  <c r="B2029" i="21" s="1"/>
  <c r="F2028" i="21"/>
  <c r="G2028" i="21" s="1"/>
  <c r="A2028" i="21"/>
  <c r="B2028" i="21" s="1"/>
  <c r="F2027" i="21"/>
  <c r="G2027" i="21" s="1"/>
  <c r="A2027" i="21"/>
  <c r="B2027" i="21" s="1"/>
  <c r="F2026" i="21"/>
  <c r="G2026" i="21" s="1"/>
  <c r="A2026" i="21"/>
  <c r="B2026" i="21" s="1"/>
  <c r="F2025" i="21"/>
  <c r="G2025" i="21" s="1"/>
  <c r="A2025" i="21"/>
  <c r="B2025" i="21" s="1"/>
  <c r="F2024" i="21"/>
  <c r="G2024" i="21" s="1"/>
  <c r="A2024" i="21"/>
  <c r="B2024" i="21" s="1"/>
  <c r="F2023" i="21"/>
  <c r="G2023" i="21" s="1"/>
  <c r="A2023" i="21"/>
  <c r="B2023" i="21" s="1"/>
  <c r="F2022" i="21"/>
  <c r="G2022" i="21" s="1"/>
  <c r="A2022" i="21"/>
  <c r="B2022" i="21" s="1"/>
  <c r="F2021" i="21"/>
  <c r="G2021" i="21" s="1"/>
  <c r="A2021" i="21"/>
  <c r="B2021" i="21" s="1"/>
  <c r="F2020" i="21"/>
  <c r="G2020" i="21" s="1"/>
  <c r="A2020" i="21"/>
  <c r="B2020" i="21" s="1"/>
  <c r="F2019" i="21"/>
  <c r="G2019" i="21" s="1"/>
  <c r="A2019" i="21"/>
  <c r="B2019" i="21" s="1"/>
  <c r="F2018" i="21"/>
  <c r="G2018" i="21" s="1"/>
  <c r="A2018" i="21"/>
  <c r="B2018" i="21" s="1"/>
  <c r="F2017" i="21"/>
  <c r="G2017" i="21" s="1"/>
  <c r="A2017" i="21"/>
  <c r="B2017" i="21" s="1"/>
  <c r="F2016" i="21"/>
  <c r="G2016" i="21" s="1"/>
  <c r="A2016" i="21"/>
  <c r="B2016" i="21" s="1"/>
  <c r="F2015" i="21"/>
  <c r="G2015" i="21" s="1"/>
  <c r="A2015" i="21"/>
  <c r="B2015" i="21" s="1"/>
  <c r="F2014" i="21"/>
  <c r="G2014" i="21" s="1"/>
  <c r="A2014" i="21"/>
  <c r="B2014" i="21" s="1"/>
  <c r="F2013" i="21"/>
  <c r="G2013" i="21" s="1"/>
  <c r="A2013" i="21"/>
  <c r="B2013" i="21" s="1"/>
  <c r="F2012" i="21"/>
  <c r="G2012" i="21" s="1"/>
  <c r="A2012" i="21"/>
  <c r="B2012" i="21" s="1"/>
  <c r="F2011" i="21"/>
  <c r="G2011" i="21" s="1"/>
  <c r="A2011" i="21"/>
  <c r="B2011" i="21" s="1"/>
  <c r="F2010" i="21"/>
  <c r="G2010" i="21" s="1"/>
  <c r="A2010" i="21"/>
  <c r="B2010" i="21" s="1"/>
  <c r="F2009" i="21"/>
  <c r="G2009" i="21" s="1"/>
  <c r="A2009" i="21"/>
  <c r="B2009" i="21" s="1"/>
  <c r="F2008" i="21"/>
  <c r="G2008" i="21" s="1"/>
  <c r="A2008" i="21"/>
  <c r="B2008" i="21" s="1"/>
  <c r="F2007" i="21"/>
  <c r="G2007" i="21" s="1"/>
  <c r="A2007" i="21"/>
  <c r="B2007" i="21" s="1"/>
  <c r="F2006" i="21"/>
  <c r="G2006" i="21" s="1"/>
  <c r="A2006" i="21"/>
  <c r="B2006" i="21" s="1"/>
  <c r="F2005" i="21"/>
  <c r="G2005" i="21" s="1"/>
  <c r="A2005" i="21"/>
  <c r="B2005" i="21" s="1"/>
  <c r="F2004" i="21"/>
  <c r="G2004" i="21" s="1"/>
  <c r="A2004" i="21"/>
  <c r="B2004" i="21" s="1"/>
  <c r="F2003" i="21"/>
  <c r="G2003" i="21" s="1"/>
  <c r="A2003" i="21"/>
  <c r="B2003" i="21" s="1"/>
  <c r="F2002" i="21"/>
  <c r="G2002" i="21" s="1"/>
  <c r="A2002" i="21"/>
  <c r="B2002" i="21" s="1"/>
  <c r="F2001" i="21"/>
  <c r="G2001" i="21" s="1"/>
  <c r="A2001" i="21"/>
  <c r="B2001" i="21" s="1"/>
  <c r="F2000" i="21"/>
  <c r="G2000" i="21" s="1"/>
  <c r="A2000" i="21"/>
  <c r="B2000" i="21" s="1"/>
  <c r="F1999" i="21"/>
  <c r="G1999" i="21" s="1"/>
  <c r="A1999" i="21"/>
  <c r="B1999" i="21" s="1"/>
  <c r="F1998" i="21"/>
  <c r="G1998" i="21" s="1"/>
  <c r="A1998" i="21"/>
  <c r="B1998" i="21" s="1"/>
  <c r="F1997" i="21"/>
  <c r="G1997" i="21" s="1"/>
  <c r="A1997" i="21"/>
  <c r="B1997" i="21" s="1"/>
  <c r="F1996" i="21"/>
  <c r="G1996" i="21" s="1"/>
  <c r="A1996" i="21"/>
  <c r="B1996" i="21" s="1"/>
  <c r="F1995" i="21"/>
  <c r="G1995" i="21" s="1"/>
  <c r="A1995" i="21"/>
  <c r="B1995" i="21" s="1"/>
  <c r="F1994" i="21"/>
  <c r="G1994" i="21" s="1"/>
  <c r="A1994" i="21"/>
  <c r="B1994" i="21" s="1"/>
  <c r="F1993" i="21"/>
  <c r="G1993" i="21" s="1"/>
  <c r="A1993" i="21"/>
  <c r="B1993" i="21" s="1"/>
  <c r="F1992" i="21"/>
  <c r="G1992" i="21" s="1"/>
  <c r="A1992" i="21"/>
  <c r="B1992" i="21" s="1"/>
  <c r="F1991" i="21"/>
  <c r="G1991" i="21" s="1"/>
  <c r="A1991" i="21"/>
  <c r="B1991" i="21" s="1"/>
  <c r="F1990" i="21"/>
  <c r="G1990" i="21" s="1"/>
  <c r="A1990" i="21"/>
  <c r="B1990" i="21" s="1"/>
  <c r="F1989" i="21"/>
  <c r="G1989" i="21" s="1"/>
  <c r="A1989" i="21"/>
  <c r="B1989" i="21" s="1"/>
  <c r="F1988" i="21"/>
  <c r="G1988" i="21" s="1"/>
  <c r="A1988" i="21"/>
  <c r="B1988" i="21" s="1"/>
  <c r="F1987" i="21"/>
  <c r="G1987" i="21" s="1"/>
  <c r="A1987" i="21"/>
  <c r="B1987" i="21" s="1"/>
  <c r="F1986" i="21"/>
  <c r="G1986" i="21" s="1"/>
  <c r="A1986" i="21"/>
  <c r="B1986" i="21" s="1"/>
  <c r="F1985" i="21"/>
  <c r="G1985" i="21" s="1"/>
  <c r="A1985" i="21"/>
  <c r="B1985" i="21" s="1"/>
  <c r="F1984" i="21"/>
  <c r="G1984" i="21" s="1"/>
  <c r="A1984" i="21"/>
  <c r="B1984" i="21" s="1"/>
  <c r="F1983" i="21"/>
  <c r="G1983" i="21" s="1"/>
  <c r="A1983" i="21"/>
  <c r="B1983" i="21" s="1"/>
  <c r="F1982" i="21"/>
  <c r="G1982" i="21" s="1"/>
  <c r="A1982" i="21"/>
  <c r="B1982" i="21" s="1"/>
  <c r="F1981" i="21"/>
  <c r="G1981" i="21" s="1"/>
  <c r="A1981" i="21"/>
  <c r="B1981" i="21" s="1"/>
  <c r="F1980" i="21"/>
  <c r="G1980" i="21" s="1"/>
  <c r="A1980" i="21"/>
  <c r="B1980" i="21" s="1"/>
  <c r="F1979" i="21"/>
  <c r="G1979" i="21" s="1"/>
  <c r="A1979" i="21"/>
  <c r="B1979" i="21" s="1"/>
  <c r="F1978" i="21"/>
  <c r="G1978" i="21" s="1"/>
  <c r="A1978" i="21"/>
  <c r="B1978" i="21" s="1"/>
  <c r="F1977" i="21"/>
  <c r="G1977" i="21" s="1"/>
  <c r="A1977" i="21"/>
  <c r="B1977" i="21" s="1"/>
  <c r="F1976" i="21"/>
  <c r="G1976" i="21" s="1"/>
  <c r="A1976" i="21"/>
  <c r="B1976" i="21" s="1"/>
  <c r="F1975" i="21"/>
  <c r="G1975" i="21" s="1"/>
  <c r="A1975" i="21"/>
  <c r="B1975" i="21" s="1"/>
  <c r="F1974" i="21"/>
  <c r="G1974" i="21" s="1"/>
  <c r="A1974" i="21"/>
  <c r="B1974" i="21" s="1"/>
  <c r="F1973" i="21"/>
  <c r="G1973" i="21" s="1"/>
  <c r="A1973" i="21"/>
  <c r="B1973" i="21" s="1"/>
  <c r="F1972" i="21"/>
  <c r="G1972" i="21" s="1"/>
  <c r="A1972" i="21"/>
  <c r="B1972" i="21" s="1"/>
  <c r="F1971" i="21"/>
  <c r="G1971" i="21" s="1"/>
  <c r="A1971" i="21"/>
  <c r="B1971" i="21" s="1"/>
  <c r="F1970" i="21"/>
  <c r="G1970" i="21" s="1"/>
  <c r="A1970" i="21"/>
  <c r="B1970" i="21" s="1"/>
  <c r="F1969" i="21"/>
  <c r="G1969" i="21" s="1"/>
  <c r="A1969" i="21"/>
  <c r="B1969" i="21" s="1"/>
  <c r="F1968" i="21"/>
  <c r="G1968" i="21" s="1"/>
  <c r="A1968" i="21"/>
  <c r="B1968" i="21" s="1"/>
  <c r="F1967" i="21"/>
  <c r="G1967" i="21" s="1"/>
  <c r="A1967" i="21"/>
  <c r="B1967" i="21" s="1"/>
  <c r="F1966" i="21"/>
  <c r="G1966" i="21" s="1"/>
  <c r="A1966" i="21"/>
  <c r="B1966" i="21" s="1"/>
  <c r="F1965" i="21"/>
  <c r="G1965" i="21" s="1"/>
  <c r="A1965" i="21"/>
  <c r="B1965" i="21" s="1"/>
  <c r="F1964" i="21"/>
  <c r="G1964" i="21" s="1"/>
  <c r="A1964" i="21"/>
  <c r="B1964" i="21" s="1"/>
  <c r="F1963" i="21"/>
  <c r="G1963" i="21" s="1"/>
  <c r="A1963" i="21"/>
  <c r="B1963" i="21" s="1"/>
  <c r="F1962" i="21"/>
  <c r="G1962" i="21" s="1"/>
  <c r="A1962" i="21"/>
  <c r="B1962" i="21" s="1"/>
  <c r="F1961" i="21"/>
  <c r="G1961" i="21" s="1"/>
  <c r="A1961" i="21"/>
  <c r="B1961" i="21" s="1"/>
  <c r="F1960" i="21"/>
  <c r="G1960" i="21" s="1"/>
  <c r="A1960" i="21"/>
  <c r="B1960" i="21" s="1"/>
  <c r="F1959" i="21"/>
  <c r="G1959" i="21" s="1"/>
  <c r="A1959" i="21"/>
  <c r="B1959" i="21" s="1"/>
  <c r="F1958" i="21"/>
  <c r="G1958" i="21" s="1"/>
  <c r="A1958" i="21"/>
  <c r="B1958" i="21" s="1"/>
  <c r="F1957" i="21"/>
  <c r="G1957" i="21" s="1"/>
  <c r="A1957" i="21"/>
  <c r="B1957" i="21" s="1"/>
  <c r="F1956" i="21"/>
  <c r="G1956" i="21" s="1"/>
  <c r="A1956" i="21"/>
  <c r="B1956" i="21" s="1"/>
  <c r="F1955" i="21"/>
  <c r="G1955" i="21" s="1"/>
  <c r="A1955" i="21"/>
  <c r="B1955" i="21" s="1"/>
  <c r="F1954" i="21"/>
  <c r="G1954" i="21" s="1"/>
  <c r="A1954" i="21"/>
  <c r="B1954" i="21" s="1"/>
  <c r="F1953" i="21"/>
  <c r="G1953" i="21" s="1"/>
  <c r="A1953" i="21"/>
  <c r="B1953" i="21" s="1"/>
  <c r="F1952" i="21"/>
  <c r="G1952" i="21" s="1"/>
  <c r="A1952" i="21"/>
  <c r="B1952" i="21" s="1"/>
  <c r="F1951" i="21"/>
  <c r="G1951" i="21" s="1"/>
  <c r="A1951" i="21"/>
  <c r="B1951" i="21" s="1"/>
  <c r="F1950" i="21"/>
  <c r="G1950" i="21" s="1"/>
  <c r="A1950" i="21"/>
  <c r="B1950" i="21" s="1"/>
  <c r="F1949" i="21"/>
  <c r="G1949" i="21" s="1"/>
  <c r="A1949" i="21"/>
  <c r="B1949" i="21" s="1"/>
  <c r="F1948" i="21"/>
  <c r="G1948" i="21" s="1"/>
  <c r="A1948" i="21"/>
  <c r="B1948" i="21" s="1"/>
  <c r="F1947" i="21"/>
  <c r="G1947" i="21" s="1"/>
  <c r="A1947" i="21"/>
  <c r="B1947" i="21" s="1"/>
  <c r="F1946" i="21"/>
  <c r="G1946" i="21" s="1"/>
  <c r="A1946" i="21"/>
  <c r="B1946" i="21" s="1"/>
  <c r="F1945" i="21"/>
  <c r="G1945" i="21" s="1"/>
  <c r="A1945" i="21"/>
  <c r="B1945" i="21" s="1"/>
  <c r="F1944" i="21"/>
  <c r="G1944" i="21" s="1"/>
  <c r="A1944" i="21"/>
  <c r="B1944" i="21" s="1"/>
  <c r="F1943" i="21"/>
  <c r="G1943" i="21" s="1"/>
  <c r="A1943" i="21"/>
  <c r="B1943" i="21" s="1"/>
  <c r="F1942" i="21"/>
  <c r="G1942" i="21" s="1"/>
  <c r="A1942" i="21"/>
  <c r="B1942" i="21" s="1"/>
  <c r="F1941" i="21"/>
  <c r="G1941" i="21" s="1"/>
  <c r="A1941" i="21"/>
  <c r="B1941" i="21" s="1"/>
  <c r="F1940" i="21"/>
  <c r="G1940" i="21" s="1"/>
  <c r="A1940" i="21"/>
  <c r="B1940" i="21" s="1"/>
  <c r="F1939" i="21"/>
  <c r="G1939" i="21" s="1"/>
  <c r="A1939" i="21"/>
  <c r="B1939" i="21" s="1"/>
  <c r="F1938" i="21"/>
  <c r="G1938" i="21" s="1"/>
  <c r="A1938" i="21"/>
  <c r="B1938" i="21" s="1"/>
  <c r="F1937" i="21"/>
  <c r="G1937" i="21" s="1"/>
  <c r="A1937" i="21"/>
  <c r="B1937" i="21" s="1"/>
  <c r="F1936" i="21"/>
  <c r="G1936" i="21" s="1"/>
  <c r="A1936" i="21"/>
  <c r="B1936" i="21" s="1"/>
  <c r="F1935" i="21"/>
  <c r="G1935" i="21" s="1"/>
  <c r="A1935" i="21"/>
  <c r="B1935" i="21" s="1"/>
  <c r="F1934" i="21"/>
  <c r="G1934" i="21" s="1"/>
  <c r="A1934" i="21"/>
  <c r="B1934" i="21" s="1"/>
  <c r="F1933" i="21"/>
  <c r="G1933" i="21" s="1"/>
  <c r="A1933" i="21"/>
  <c r="B1933" i="21" s="1"/>
  <c r="F1932" i="21"/>
  <c r="G1932" i="21" s="1"/>
  <c r="A1932" i="21"/>
  <c r="B1932" i="21" s="1"/>
  <c r="F1931" i="21"/>
  <c r="G1931" i="21" s="1"/>
  <c r="A1931" i="21"/>
  <c r="B1931" i="21" s="1"/>
  <c r="F1930" i="21"/>
  <c r="G1930" i="21" s="1"/>
  <c r="A1930" i="21"/>
  <c r="B1930" i="21" s="1"/>
  <c r="F1929" i="21"/>
  <c r="G1929" i="21" s="1"/>
  <c r="A1929" i="21"/>
  <c r="B1929" i="21" s="1"/>
  <c r="F1928" i="21"/>
  <c r="G1928" i="21" s="1"/>
  <c r="A1928" i="21"/>
  <c r="B1928" i="21" s="1"/>
  <c r="F1927" i="21"/>
  <c r="G1927" i="21" s="1"/>
  <c r="A1927" i="21"/>
  <c r="B1927" i="21" s="1"/>
  <c r="F1926" i="21"/>
  <c r="G1926" i="21" s="1"/>
  <c r="A1926" i="21"/>
  <c r="B1926" i="21" s="1"/>
  <c r="F1925" i="21"/>
  <c r="G1925" i="21" s="1"/>
  <c r="A1925" i="21"/>
  <c r="B1925" i="21" s="1"/>
  <c r="F1924" i="21"/>
  <c r="G1924" i="21" s="1"/>
  <c r="A1924" i="21"/>
  <c r="B1924" i="21" s="1"/>
  <c r="F1923" i="21"/>
  <c r="G1923" i="21" s="1"/>
  <c r="A1923" i="21"/>
  <c r="B1923" i="21" s="1"/>
  <c r="F1922" i="21"/>
  <c r="G1922" i="21" s="1"/>
  <c r="A1922" i="21"/>
  <c r="B1922" i="21" s="1"/>
  <c r="F1921" i="21"/>
  <c r="G1921" i="21" s="1"/>
  <c r="A1921" i="21"/>
  <c r="B1921" i="21" s="1"/>
  <c r="F1920" i="21"/>
  <c r="G1920" i="21" s="1"/>
  <c r="A1920" i="21"/>
  <c r="B1920" i="21" s="1"/>
  <c r="F1919" i="21"/>
  <c r="G1919" i="21" s="1"/>
  <c r="A1919" i="21"/>
  <c r="B1919" i="21" s="1"/>
  <c r="F1918" i="21"/>
  <c r="G1918" i="21" s="1"/>
  <c r="A1918" i="21"/>
  <c r="B1918" i="21" s="1"/>
  <c r="F1917" i="21"/>
  <c r="G1917" i="21" s="1"/>
  <c r="A1917" i="21"/>
  <c r="B1917" i="21" s="1"/>
  <c r="F1916" i="21"/>
  <c r="G1916" i="21" s="1"/>
  <c r="A1916" i="21"/>
  <c r="B1916" i="21" s="1"/>
  <c r="F1915" i="21"/>
  <c r="G1915" i="21" s="1"/>
  <c r="A1915" i="21"/>
  <c r="B1915" i="21" s="1"/>
  <c r="F1914" i="21"/>
  <c r="G1914" i="21" s="1"/>
  <c r="A1914" i="21"/>
  <c r="B1914" i="21" s="1"/>
  <c r="F1913" i="21"/>
  <c r="G1913" i="21" s="1"/>
  <c r="A1913" i="21"/>
  <c r="B1913" i="21" s="1"/>
  <c r="F1912" i="21"/>
  <c r="G1912" i="21" s="1"/>
  <c r="A1912" i="21"/>
  <c r="B1912" i="21" s="1"/>
  <c r="F1911" i="21"/>
  <c r="G1911" i="21" s="1"/>
  <c r="A1911" i="21"/>
  <c r="B1911" i="21" s="1"/>
  <c r="F1910" i="21"/>
  <c r="G1910" i="21" s="1"/>
  <c r="A1910" i="21"/>
  <c r="B1910" i="21" s="1"/>
  <c r="F1909" i="21"/>
  <c r="G1909" i="21" s="1"/>
  <c r="A1909" i="21"/>
  <c r="B1909" i="21" s="1"/>
  <c r="F1908" i="21"/>
  <c r="G1908" i="21" s="1"/>
  <c r="A1908" i="21"/>
  <c r="B1908" i="21" s="1"/>
  <c r="F1907" i="21"/>
  <c r="G1907" i="21" s="1"/>
  <c r="A1907" i="21"/>
  <c r="B1907" i="21" s="1"/>
  <c r="F1906" i="21"/>
  <c r="G1906" i="21" s="1"/>
  <c r="A1906" i="21"/>
  <c r="B1906" i="21" s="1"/>
  <c r="F1905" i="21"/>
  <c r="G1905" i="21" s="1"/>
  <c r="A1905" i="21"/>
  <c r="B1905" i="21" s="1"/>
  <c r="F1904" i="21"/>
  <c r="G1904" i="21" s="1"/>
  <c r="A1904" i="21"/>
  <c r="B1904" i="21" s="1"/>
  <c r="F1903" i="21"/>
  <c r="G1903" i="21" s="1"/>
  <c r="A1903" i="21"/>
  <c r="B1903" i="21" s="1"/>
  <c r="F1902" i="21"/>
  <c r="G1902" i="21" s="1"/>
  <c r="A1902" i="21"/>
  <c r="B1902" i="21" s="1"/>
  <c r="F1901" i="21"/>
  <c r="G1901" i="21" s="1"/>
  <c r="A1901" i="21"/>
  <c r="B1901" i="21" s="1"/>
  <c r="F1900" i="21"/>
  <c r="G1900" i="21" s="1"/>
  <c r="A1900" i="21"/>
  <c r="B1900" i="21" s="1"/>
  <c r="F1899" i="21"/>
  <c r="G1899" i="21" s="1"/>
  <c r="A1899" i="21"/>
  <c r="B1899" i="21" s="1"/>
  <c r="F1898" i="21"/>
  <c r="G1898" i="21" s="1"/>
  <c r="A1898" i="21"/>
  <c r="B1898" i="21" s="1"/>
  <c r="F1897" i="21"/>
  <c r="G1897" i="21" s="1"/>
  <c r="A1897" i="21"/>
  <c r="B1897" i="21" s="1"/>
  <c r="F1896" i="21"/>
  <c r="G1896" i="21" s="1"/>
  <c r="A1896" i="21"/>
  <c r="B1896" i="21" s="1"/>
  <c r="F1895" i="21"/>
  <c r="G1895" i="21" s="1"/>
  <c r="A1895" i="21"/>
  <c r="B1895" i="21" s="1"/>
  <c r="F1894" i="21"/>
  <c r="G1894" i="21" s="1"/>
  <c r="A1894" i="21"/>
  <c r="B1894" i="21" s="1"/>
  <c r="F1893" i="21"/>
  <c r="G1893" i="21" s="1"/>
  <c r="A1893" i="21"/>
  <c r="B1893" i="21" s="1"/>
  <c r="F1892" i="21"/>
  <c r="G1892" i="21" s="1"/>
  <c r="A1892" i="21"/>
  <c r="B1892" i="21" s="1"/>
  <c r="F1891" i="21"/>
  <c r="G1891" i="21" s="1"/>
  <c r="A1891" i="21"/>
  <c r="B1891" i="21" s="1"/>
  <c r="F1890" i="21"/>
  <c r="G1890" i="21" s="1"/>
  <c r="A1890" i="21"/>
  <c r="B1890" i="21" s="1"/>
  <c r="F1889" i="21"/>
  <c r="G1889" i="21" s="1"/>
  <c r="A1889" i="21"/>
  <c r="B1889" i="21" s="1"/>
  <c r="F1888" i="21"/>
  <c r="G1888" i="21" s="1"/>
  <c r="A1888" i="21"/>
  <c r="B1888" i="21" s="1"/>
  <c r="F1887" i="21"/>
  <c r="G1887" i="21" s="1"/>
  <c r="A1887" i="21"/>
  <c r="B1887" i="21" s="1"/>
  <c r="F1886" i="21"/>
  <c r="G1886" i="21" s="1"/>
  <c r="A1886" i="21"/>
  <c r="B1886" i="21" s="1"/>
  <c r="F1885" i="21"/>
  <c r="G1885" i="21" s="1"/>
  <c r="A1885" i="21"/>
  <c r="B1885" i="21" s="1"/>
  <c r="F1884" i="21"/>
  <c r="G1884" i="21" s="1"/>
  <c r="A1884" i="21"/>
  <c r="B1884" i="21" s="1"/>
  <c r="F1883" i="21"/>
  <c r="G1883" i="21" s="1"/>
  <c r="A1883" i="21"/>
  <c r="B1883" i="21" s="1"/>
  <c r="F1882" i="21"/>
  <c r="G1882" i="21" s="1"/>
  <c r="A1882" i="21"/>
  <c r="B1882" i="21" s="1"/>
  <c r="F1881" i="21"/>
  <c r="G1881" i="21" s="1"/>
  <c r="A1881" i="21"/>
  <c r="B1881" i="21" s="1"/>
  <c r="F1880" i="21"/>
  <c r="G1880" i="21" s="1"/>
  <c r="A1880" i="21"/>
  <c r="B1880" i="21" s="1"/>
  <c r="F1879" i="21"/>
  <c r="G1879" i="21" s="1"/>
  <c r="A1879" i="21"/>
  <c r="B1879" i="21" s="1"/>
  <c r="F1878" i="21"/>
  <c r="G1878" i="21" s="1"/>
  <c r="A1878" i="21"/>
  <c r="B1878" i="21" s="1"/>
  <c r="F1877" i="21"/>
  <c r="G1877" i="21" s="1"/>
  <c r="A1877" i="21"/>
  <c r="B1877" i="21" s="1"/>
  <c r="F1876" i="21"/>
  <c r="G1876" i="21" s="1"/>
  <c r="A1876" i="21"/>
  <c r="B1876" i="21" s="1"/>
  <c r="F1875" i="21"/>
  <c r="G1875" i="21" s="1"/>
  <c r="A1875" i="21"/>
  <c r="B1875" i="21" s="1"/>
  <c r="F1874" i="21"/>
  <c r="G1874" i="21" s="1"/>
  <c r="A1874" i="21"/>
  <c r="B1874" i="21" s="1"/>
  <c r="F1873" i="21"/>
  <c r="G1873" i="21" s="1"/>
  <c r="A1873" i="21"/>
  <c r="B1873" i="21" s="1"/>
  <c r="F1872" i="21"/>
  <c r="G1872" i="21" s="1"/>
  <c r="A1872" i="21"/>
  <c r="B1872" i="21" s="1"/>
  <c r="F1871" i="21"/>
  <c r="G1871" i="21" s="1"/>
  <c r="A1871" i="21"/>
  <c r="B1871" i="21" s="1"/>
  <c r="F1870" i="21"/>
  <c r="G1870" i="21" s="1"/>
  <c r="A1870" i="21"/>
  <c r="B1870" i="21" s="1"/>
  <c r="F1869" i="21"/>
  <c r="G1869" i="21" s="1"/>
  <c r="A1869" i="21"/>
  <c r="B1869" i="21" s="1"/>
  <c r="F1868" i="21"/>
  <c r="G1868" i="21" s="1"/>
  <c r="A1868" i="21"/>
  <c r="B1868" i="21" s="1"/>
  <c r="F1867" i="21"/>
  <c r="G1867" i="21" s="1"/>
  <c r="A1867" i="21"/>
  <c r="B1867" i="21" s="1"/>
  <c r="F1866" i="21"/>
  <c r="G1866" i="21" s="1"/>
  <c r="A1866" i="21"/>
  <c r="B1866" i="21" s="1"/>
  <c r="F1865" i="21"/>
  <c r="G1865" i="21" s="1"/>
  <c r="A1865" i="21"/>
  <c r="B1865" i="21" s="1"/>
  <c r="F1864" i="21"/>
  <c r="G1864" i="21" s="1"/>
  <c r="A1864" i="21"/>
  <c r="B1864" i="21" s="1"/>
  <c r="F1863" i="21"/>
  <c r="G1863" i="21" s="1"/>
  <c r="A1863" i="21"/>
  <c r="B1863" i="21" s="1"/>
  <c r="F1862" i="21"/>
  <c r="G1862" i="21" s="1"/>
  <c r="A1862" i="21"/>
  <c r="B1862" i="21" s="1"/>
  <c r="F1861" i="21"/>
  <c r="G1861" i="21" s="1"/>
  <c r="A1861" i="21"/>
  <c r="B1861" i="21" s="1"/>
  <c r="F1860" i="21"/>
  <c r="G1860" i="21" s="1"/>
  <c r="A1860" i="21"/>
  <c r="B1860" i="21" s="1"/>
  <c r="F1859" i="21"/>
  <c r="G1859" i="21" s="1"/>
  <c r="A1859" i="21"/>
  <c r="B1859" i="21" s="1"/>
  <c r="F1858" i="21"/>
  <c r="G1858" i="21" s="1"/>
  <c r="A1858" i="21"/>
  <c r="B1858" i="21" s="1"/>
  <c r="F1857" i="21"/>
  <c r="G1857" i="21" s="1"/>
  <c r="A1857" i="21"/>
  <c r="B1857" i="21" s="1"/>
  <c r="F1856" i="21"/>
  <c r="G1856" i="21" s="1"/>
  <c r="A1856" i="21"/>
  <c r="B1856" i="21" s="1"/>
  <c r="F1855" i="21"/>
  <c r="G1855" i="21" s="1"/>
  <c r="A1855" i="21"/>
  <c r="B1855" i="21" s="1"/>
  <c r="F1854" i="21"/>
  <c r="G1854" i="21" s="1"/>
  <c r="A1854" i="21"/>
  <c r="B1854" i="21" s="1"/>
  <c r="F1853" i="21"/>
  <c r="G1853" i="21" s="1"/>
  <c r="A1853" i="21"/>
  <c r="B1853" i="21" s="1"/>
  <c r="F1852" i="21"/>
  <c r="G1852" i="21" s="1"/>
  <c r="A1852" i="21"/>
  <c r="B1852" i="21" s="1"/>
  <c r="F1851" i="21"/>
  <c r="G1851" i="21" s="1"/>
  <c r="A1851" i="21"/>
  <c r="B1851" i="21" s="1"/>
  <c r="F1850" i="21"/>
  <c r="G1850" i="21" s="1"/>
  <c r="A1850" i="21"/>
  <c r="B1850" i="21" s="1"/>
  <c r="F1849" i="21"/>
  <c r="G1849" i="21" s="1"/>
  <c r="A1849" i="21"/>
  <c r="B1849" i="21" s="1"/>
  <c r="F1848" i="21"/>
  <c r="G1848" i="21" s="1"/>
  <c r="A1848" i="21"/>
  <c r="B1848" i="21" s="1"/>
  <c r="F1847" i="21"/>
  <c r="G1847" i="21" s="1"/>
  <c r="A1847" i="21"/>
  <c r="B1847" i="21" s="1"/>
  <c r="F1846" i="21"/>
  <c r="G1846" i="21" s="1"/>
  <c r="A1846" i="21"/>
  <c r="B1846" i="21" s="1"/>
  <c r="F1845" i="21"/>
  <c r="G1845" i="21" s="1"/>
  <c r="A1845" i="21"/>
  <c r="B1845" i="21" s="1"/>
  <c r="F1844" i="21"/>
  <c r="G1844" i="21" s="1"/>
  <c r="A1844" i="21"/>
  <c r="B1844" i="21" s="1"/>
  <c r="F1843" i="21"/>
  <c r="G1843" i="21" s="1"/>
  <c r="A1843" i="21"/>
  <c r="B1843" i="21" s="1"/>
  <c r="F1842" i="21"/>
  <c r="G1842" i="21" s="1"/>
  <c r="A1842" i="21"/>
  <c r="B1842" i="21" s="1"/>
  <c r="F1841" i="21"/>
  <c r="G1841" i="21" s="1"/>
  <c r="A1841" i="21"/>
  <c r="B1841" i="21" s="1"/>
  <c r="F1840" i="21"/>
  <c r="G1840" i="21" s="1"/>
  <c r="A1840" i="21"/>
  <c r="B1840" i="21" s="1"/>
  <c r="F1839" i="21"/>
  <c r="G1839" i="21" s="1"/>
  <c r="A1839" i="21"/>
  <c r="B1839" i="21" s="1"/>
  <c r="F1838" i="21"/>
  <c r="G1838" i="21" s="1"/>
  <c r="A1838" i="21"/>
  <c r="B1838" i="21" s="1"/>
  <c r="F1837" i="21"/>
  <c r="G1837" i="21" s="1"/>
  <c r="A1837" i="21"/>
  <c r="B1837" i="21" s="1"/>
  <c r="F1836" i="21"/>
  <c r="G1836" i="21" s="1"/>
  <c r="A1836" i="21"/>
  <c r="B1836" i="21" s="1"/>
  <c r="F1835" i="21"/>
  <c r="G1835" i="21" s="1"/>
  <c r="A1835" i="21"/>
  <c r="B1835" i="21" s="1"/>
  <c r="F1834" i="21"/>
  <c r="G1834" i="21" s="1"/>
  <c r="A1834" i="21"/>
  <c r="B1834" i="21" s="1"/>
  <c r="F1833" i="21"/>
  <c r="G1833" i="21" s="1"/>
  <c r="A1833" i="21"/>
  <c r="B1833" i="21" s="1"/>
  <c r="F1832" i="21"/>
  <c r="G1832" i="21" s="1"/>
  <c r="A1832" i="21"/>
  <c r="B1832" i="21" s="1"/>
  <c r="F1831" i="21"/>
  <c r="G1831" i="21" s="1"/>
  <c r="A1831" i="21"/>
  <c r="B1831" i="21" s="1"/>
  <c r="F1830" i="21"/>
  <c r="G1830" i="21" s="1"/>
  <c r="A1830" i="21"/>
  <c r="B1830" i="21" s="1"/>
  <c r="F1829" i="21"/>
  <c r="G1829" i="21" s="1"/>
  <c r="A1829" i="21"/>
  <c r="B1829" i="21" s="1"/>
  <c r="F1828" i="21"/>
  <c r="G1828" i="21" s="1"/>
  <c r="A1828" i="21"/>
  <c r="B1828" i="21" s="1"/>
  <c r="F1827" i="21"/>
  <c r="G1827" i="21" s="1"/>
  <c r="A1827" i="21"/>
  <c r="B1827" i="21" s="1"/>
  <c r="F1826" i="21"/>
  <c r="G1826" i="21" s="1"/>
  <c r="A1826" i="21"/>
  <c r="B1826" i="21" s="1"/>
  <c r="F1825" i="21"/>
  <c r="G1825" i="21" s="1"/>
  <c r="A1825" i="21"/>
  <c r="B1825" i="21" s="1"/>
  <c r="F1824" i="21"/>
  <c r="G1824" i="21" s="1"/>
  <c r="A1824" i="21"/>
  <c r="B1824" i="21" s="1"/>
  <c r="F1823" i="21"/>
  <c r="G1823" i="21" s="1"/>
  <c r="A1823" i="21"/>
  <c r="B1823" i="21" s="1"/>
  <c r="F1822" i="21"/>
  <c r="G1822" i="21" s="1"/>
  <c r="A1822" i="21"/>
  <c r="B1822" i="21" s="1"/>
  <c r="F1821" i="21"/>
  <c r="G1821" i="21" s="1"/>
  <c r="A1821" i="21"/>
  <c r="B1821" i="21" s="1"/>
  <c r="F1820" i="21"/>
  <c r="G1820" i="21" s="1"/>
  <c r="A1820" i="21"/>
  <c r="B1820" i="21" s="1"/>
  <c r="F1819" i="21"/>
  <c r="G1819" i="21" s="1"/>
  <c r="A1819" i="21"/>
  <c r="B1819" i="21" s="1"/>
  <c r="F1818" i="21"/>
  <c r="G1818" i="21" s="1"/>
  <c r="A1818" i="21"/>
  <c r="B1818" i="21" s="1"/>
  <c r="F1817" i="21"/>
  <c r="G1817" i="21" s="1"/>
  <c r="A1817" i="21"/>
  <c r="B1817" i="21" s="1"/>
  <c r="F1816" i="21"/>
  <c r="G1816" i="21" s="1"/>
  <c r="A1816" i="21"/>
  <c r="B1816" i="21" s="1"/>
  <c r="F1815" i="21"/>
  <c r="G1815" i="21" s="1"/>
  <c r="A1815" i="21"/>
  <c r="B1815" i="21" s="1"/>
  <c r="F1814" i="21"/>
  <c r="G1814" i="21" s="1"/>
  <c r="A1814" i="21"/>
  <c r="B1814" i="21" s="1"/>
  <c r="F1813" i="21"/>
  <c r="G1813" i="21" s="1"/>
  <c r="A1813" i="21"/>
  <c r="B1813" i="21" s="1"/>
  <c r="F1812" i="21"/>
  <c r="G1812" i="21" s="1"/>
  <c r="A1812" i="21"/>
  <c r="B1812" i="21" s="1"/>
  <c r="F1811" i="21"/>
  <c r="G1811" i="21" s="1"/>
  <c r="A1811" i="21"/>
  <c r="B1811" i="21" s="1"/>
  <c r="F1810" i="21"/>
  <c r="G1810" i="21" s="1"/>
  <c r="A1810" i="21"/>
  <c r="B1810" i="21" s="1"/>
  <c r="F1809" i="21"/>
  <c r="G1809" i="21" s="1"/>
  <c r="A1809" i="21"/>
  <c r="B1809" i="21" s="1"/>
  <c r="F1808" i="21"/>
  <c r="G1808" i="21" s="1"/>
  <c r="A1808" i="21"/>
  <c r="B1808" i="21" s="1"/>
  <c r="F1807" i="21"/>
  <c r="G1807" i="21" s="1"/>
  <c r="A1807" i="21"/>
  <c r="B1807" i="21" s="1"/>
  <c r="F1806" i="21"/>
  <c r="G1806" i="21" s="1"/>
  <c r="A1806" i="21"/>
  <c r="B1806" i="21" s="1"/>
  <c r="F1805" i="21"/>
  <c r="G1805" i="21" s="1"/>
  <c r="A1805" i="21"/>
  <c r="B1805" i="21" s="1"/>
  <c r="F1804" i="21"/>
  <c r="G1804" i="21" s="1"/>
  <c r="A1804" i="21"/>
  <c r="B1804" i="21" s="1"/>
  <c r="F1803" i="21"/>
  <c r="G1803" i="21" s="1"/>
  <c r="A1803" i="21"/>
  <c r="B1803" i="21" s="1"/>
  <c r="F1802" i="21"/>
  <c r="G1802" i="21" s="1"/>
  <c r="A1802" i="21"/>
  <c r="B1802" i="21" s="1"/>
  <c r="F1801" i="21"/>
  <c r="G1801" i="21" s="1"/>
  <c r="A1801" i="21"/>
  <c r="B1801" i="21" s="1"/>
  <c r="F1800" i="21"/>
  <c r="G1800" i="21" s="1"/>
  <c r="A1800" i="21"/>
  <c r="B1800" i="21" s="1"/>
  <c r="F1799" i="21"/>
  <c r="G1799" i="21" s="1"/>
  <c r="A1799" i="21"/>
  <c r="B1799" i="21" s="1"/>
  <c r="F1798" i="21"/>
  <c r="G1798" i="21" s="1"/>
  <c r="A1798" i="21"/>
  <c r="B1798" i="21" s="1"/>
  <c r="F1797" i="21"/>
  <c r="G1797" i="21" s="1"/>
  <c r="A1797" i="21"/>
  <c r="B1797" i="21" s="1"/>
  <c r="F1796" i="21"/>
  <c r="G1796" i="21" s="1"/>
  <c r="A1796" i="21"/>
  <c r="B1796" i="21" s="1"/>
  <c r="F1795" i="21"/>
  <c r="G1795" i="21" s="1"/>
  <c r="A1795" i="21"/>
  <c r="B1795" i="21" s="1"/>
  <c r="F1794" i="21"/>
  <c r="G1794" i="21" s="1"/>
  <c r="A1794" i="21"/>
  <c r="B1794" i="21" s="1"/>
  <c r="F1793" i="21"/>
  <c r="G1793" i="21" s="1"/>
  <c r="A1793" i="21"/>
  <c r="B1793" i="21" s="1"/>
  <c r="F1792" i="21"/>
  <c r="G1792" i="21" s="1"/>
  <c r="A1792" i="21"/>
  <c r="B1792" i="21" s="1"/>
  <c r="F1791" i="21"/>
  <c r="G1791" i="21" s="1"/>
  <c r="A1791" i="21"/>
  <c r="B1791" i="21" s="1"/>
  <c r="F1790" i="21"/>
  <c r="G1790" i="21" s="1"/>
  <c r="A1790" i="21"/>
  <c r="B1790" i="21" s="1"/>
  <c r="F1789" i="21"/>
  <c r="G1789" i="21" s="1"/>
  <c r="A1789" i="21"/>
  <c r="B1789" i="21" s="1"/>
  <c r="F1788" i="21"/>
  <c r="G1788" i="21" s="1"/>
  <c r="A1788" i="21"/>
  <c r="B1788" i="21" s="1"/>
  <c r="F1787" i="21"/>
  <c r="G1787" i="21" s="1"/>
  <c r="A1787" i="21"/>
  <c r="B1787" i="21" s="1"/>
  <c r="F1786" i="21"/>
  <c r="G1786" i="21" s="1"/>
  <c r="A1786" i="21"/>
  <c r="B1786" i="21" s="1"/>
  <c r="F1785" i="21"/>
  <c r="G1785" i="21" s="1"/>
  <c r="A1785" i="21"/>
  <c r="B1785" i="21" s="1"/>
  <c r="F1784" i="21"/>
  <c r="G1784" i="21" s="1"/>
  <c r="A1784" i="21"/>
  <c r="B1784" i="21" s="1"/>
  <c r="F1783" i="21"/>
  <c r="G1783" i="21" s="1"/>
  <c r="A1783" i="21"/>
  <c r="B1783" i="21" s="1"/>
  <c r="F1782" i="21"/>
  <c r="G1782" i="21" s="1"/>
  <c r="A1782" i="21"/>
  <c r="B1782" i="21" s="1"/>
  <c r="F1781" i="21"/>
  <c r="G1781" i="21" s="1"/>
  <c r="A1781" i="21"/>
  <c r="B1781" i="21" s="1"/>
  <c r="F1780" i="21"/>
  <c r="G1780" i="21" s="1"/>
  <c r="A1780" i="21"/>
  <c r="B1780" i="21" s="1"/>
  <c r="F1779" i="21"/>
  <c r="G1779" i="21" s="1"/>
  <c r="A1779" i="21"/>
  <c r="B1779" i="21" s="1"/>
  <c r="F1778" i="21"/>
  <c r="G1778" i="21" s="1"/>
  <c r="A1778" i="21"/>
  <c r="B1778" i="21" s="1"/>
  <c r="F1777" i="21"/>
  <c r="G1777" i="21" s="1"/>
  <c r="A1777" i="21"/>
  <c r="B1777" i="21" s="1"/>
  <c r="F1776" i="21"/>
  <c r="G1776" i="21" s="1"/>
  <c r="A1776" i="21"/>
  <c r="B1776" i="21" s="1"/>
  <c r="F1775" i="21"/>
  <c r="G1775" i="21" s="1"/>
  <c r="A1775" i="21"/>
  <c r="B1775" i="21" s="1"/>
  <c r="F1774" i="21"/>
  <c r="G1774" i="21" s="1"/>
  <c r="A1774" i="21"/>
  <c r="B1774" i="21" s="1"/>
  <c r="F1773" i="21"/>
  <c r="G1773" i="21" s="1"/>
  <c r="A1773" i="21"/>
  <c r="B1773" i="21" s="1"/>
  <c r="F1772" i="21"/>
  <c r="G1772" i="21" s="1"/>
  <c r="A1772" i="21"/>
  <c r="B1772" i="21" s="1"/>
  <c r="F1771" i="21"/>
  <c r="G1771" i="21" s="1"/>
  <c r="A1771" i="21"/>
  <c r="B1771" i="21" s="1"/>
  <c r="F1770" i="21"/>
  <c r="G1770" i="21" s="1"/>
  <c r="A1770" i="21"/>
  <c r="B1770" i="21" s="1"/>
  <c r="F1769" i="21"/>
  <c r="G1769" i="21" s="1"/>
  <c r="A1769" i="21"/>
  <c r="B1769" i="21" s="1"/>
  <c r="F1768" i="21"/>
  <c r="G1768" i="21" s="1"/>
  <c r="A1768" i="21"/>
  <c r="B1768" i="21" s="1"/>
  <c r="F1767" i="21"/>
  <c r="G1767" i="21" s="1"/>
  <c r="A1767" i="21"/>
  <c r="B1767" i="21" s="1"/>
  <c r="F1766" i="21"/>
  <c r="G1766" i="21" s="1"/>
  <c r="A1766" i="21"/>
  <c r="B1766" i="21" s="1"/>
  <c r="F1765" i="21"/>
  <c r="G1765" i="21" s="1"/>
  <c r="A1765" i="21"/>
  <c r="B1765" i="21" s="1"/>
  <c r="F1764" i="21"/>
  <c r="G1764" i="21" s="1"/>
  <c r="A1764" i="21"/>
  <c r="B1764" i="21" s="1"/>
  <c r="F1763" i="21"/>
  <c r="G1763" i="21" s="1"/>
  <c r="A1763" i="21"/>
  <c r="B1763" i="21" s="1"/>
  <c r="F1762" i="21"/>
  <c r="G1762" i="21" s="1"/>
  <c r="A1762" i="21"/>
  <c r="B1762" i="21" s="1"/>
  <c r="F1761" i="21"/>
  <c r="G1761" i="21" s="1"/>
  <c r="A1761" i="21"/>
  <c r="B1761" i="21" s="1"/>
  <c r="F1760" i="21"/>
  <c r="G1760" i="21" s="1"/>
  <c r="A1760" i="21"/>
  <c r="B1760" i="21" s="1"/>
  <c r="F1759" i="21"/>
  <c r="G1759" i="21" s="1"/>
  <c r="A1759" i="21"/>
  <c r="B1759" i="21" s="1"/>
  <c r="F1758" i="21"/>
  <c r="G1758" i="21" s="1"/>
  <c r="A1758" i="21"/>
  <c r="B1758" i="21" s="1"/>
  <c r="F1757" i="21"/>
  <c r="G1757" i="21" s="1"/>
  <c r="A1757" i="21"/>
  <c r="B1757" i="21" s="1"/>
  <c r="F1756" i="21"/>
  <c r="G1756" i="21" s="1"/>
  <c r="A1756" i="21"/>
  <c r="B1756" i="21" s="1"/>
  <c r="F1755" i="21"/>
  <c r="G1755" i="21" s="1"/>
  <c r="A1755" i="21"/>
  <c r="B1755" i="21" s="1"/>
  <c r="F1754" i="21"/>
  <c r="G1754" i="21" s="1"/>
  <c r="A1754" i="21"/>
  <c r="B1754" i="21" s="1"/>
  <c r="F1753" i="21"/>
  <c r="G1753" i="21" s="1"/>
  <c r="A1753" i="21"/>
  <c r="B1753" i="21" s="1"/>
  <c r="F1752" i="21"/>
  <c r="G1752" i="21" s="1"/>
  <c r="A1752" i="21"/>
  <c r="B1752" i="21" s="1"/>
  <c r="F1751" i="21"/>
  <c r="G1751" i="21" s="1"/>
  <c r="A1751" i="21"/>
  <c r="B1751" i="21" s="1"/>
  <c r="F1750" i="21"/>
  <c r="G1750" i="21" s="1"/>
  <c r="A1750" i="21"/>
  <c r="B1750" i="21" s="1"/>
  <c r="F1749" i="21"/>
  <c r="G1749" i="21" s="1"/>
  <c r="A1749" i="21"/>
  <c r="B1749" i="21" s="1"/>
  <c r="F1748" i="21"/>
  <c r="G1748" i="21" s="1"/>
  <c r="A1748" i="21"/>
  <c r="B1748" i="21" s="1"/>
  <c r="F1747" i="21"/>
  <c r="G1747" i="21" s="1"/>
  <c r="A1747" i="21"/>
  <c r="B1747" i="21" s="1"/>
  <c r="F1746" i="21"/>
  <c r="G1746" i="21" s="1"/>
  <c r="A1746" i="21"/>
  <c r="B1746" i="21" s="1"/>
  <c r="F1745" i="21"/>
  <c r="G1745" i="21" s="1"/>
  <c r="A1745" i="21"/>
  <c r="B1745" i="21" s="1"/>
  <c r="F1744" i="21"/>
  <c r="G1744" i="21" s="1"/>
  <c r="A1744" i="21"/>
  <c r="B1744" i="21" s="1"/>
  <c r="F1743" i="21"/>
  <c r="G1743" i="21" s="1"/>
  <c r="A1743" i="21"/>
  <c r="B1743" i="21" s="1"/>
  <c r="F1742" i="21"/>
  <c r="G1742" i="21" s="1"/>
  <c r="A1742" i="21"/>
  <c r="B1742" i="21" s="1"/>
  <c r="F1741" i="21"/>
  <c r="G1741" i="21" s="1"/>
  <c r="A1741" i="21"/>
  <c r="B1741" i="21" s="1"/>
  <c r="F1740" i="21"/>
  <c r="G1740" i="21" s="1"/>
  <c r="A1740" i="21"/>
  <c r="B1740" i="21" s="1"/>
  <c r="F1739" i="21"/>
  <c r="G1739" i="21" s="1"/>
  <c r="A1739" i="21"/>
  <c r="B1739" i="21" s="1"/>
  <c r="F1738" i="21"/>
  <c r="G1738" i="21" s="1"/>
  <c r="A1738" i="21"/>
  <c r="B1738" i="21" s="1"/>
  <c r="F1737" i="21"/>
  <c r="G1737" i="21" s="1"/>
  <c r="A1737" i="21"/>
  <c r="B1737" i="21" s="1"/>
  <c r="F1736" i="21"/>
  <c r="G1736" i="21" s="1"/>
  <c r="A1736" i="21"/>
  <c r="B1736" i="21" s="1"/>
  <c r="F1735" i="21"/>
  <c r="G1735" i="21" s="1"/>
  <c r="A1735" i="21"/>
  <c r="B1735" i="21" s="1"/>
  <c r="F1734" i="21"/>
  <c r="G1734" i="21" s="1"/>
  <c r="A1734" i="21"/>
  <c r="B1734" i="21" s="1"/>
  <c r="F1733" i="21"/>
  <c r="G1733" i="21" s="1"/>
  <c r="A1733" i="21"/>
  <c r="B1733" i="21" s="1"/>
  <c r="F1732" i="21"/>
  <c r="G1732" i="21" s="1"/>
  <c r="A1732" i="21"/>
  <c r="B1732" i="21" s="1"/>
  <c r="F1731" i="21"/>
  <c r="G1731" i="21" s="1"/>
  <c r="A1731" i="21"/>
  <c r="B1731" i="21" s="1"/>
  <c r="F1730" i="21"/>
  <c r="G1730" i="21" s="1"/>
  <c r="A1730" i="21"/>
  <c r="B1730" i="21" s="1"/>
  <c r="F1729" i="21"/>
  <c r="G1729" i="21" s="1"/>
  <c r="A1729" i="21"/>
  <c r="B1729" i="21" s="1"/>
  <c r="F1728" i="21"/>
  <c r="G1728" i="21" s="1"/>
  <c r="A1728" i="21"/>
  <c r="B1728" i="21" s="1"/>
  <c r="F1727" i="21"/>
  <c r="G1727" i="21" s="1"/>
  <c r="A1727" i="21"/>
  <c r="B1727" i="21" s="1"/>
  <c r="F1726" i="21"/>
  <c r="G1726" i="21" s="1"/>
  <c r="A1726" i="21"/>
  <c r="B1726" i="21" s="1"/>
  <c r="F1725" i="21"/>
  <c r="G1725" i="21" s="1"/>
  <c r="A1725" i="21"/>
  <c r="B1725" i="21" s="1"/>
  <c r="F1724" i="21"/>
  <c r="G1724" i="21" s="1"/>
  <c r="A1724" i="21"/>
  <c r="B1724" i="21" s="1"/>
  <c r="F1723" i="21"/>
  <c r="G1723" i="21" s="1"/>
  <c r="A1723" i="21"/>
  <c r="B1723" i="21" s="1"/>
  <c r="F1722" i="21"/>
  <c r="G1722" i="21" s="1"/>
  <c r="A1722" i="21"/>
  <c r="B1722" i="21" s="1"/>
  <c r="F1721" i="21"/>
  <c r="G1721" i="21" s="1"/>
  <c r="A1721" i="21"/>
  <c r="B1721" i="21" s="1"/>
  <c r="F1720" i="21"/>
  <c r="G1720" i="21" s="1"/>
  <c r="A1720" i="21"/>
  <c r="B1720" i="21" s="1"/>
  <c r="F1719" i="21"/>
  <c r="G1719" i="21" s="1"/>
  <c r="A1719" i="21"/>
  <c r="B1719" i="21" s="1"/>
  <c r="F1718" i="21"/>
  <c r="G1718" i="21" s="1"/>
  <c r="A1718" i="21"/>
  <c r="B1718" i="21" s="1"/>
  <c r="F1717" i="21"/>
  <c r="G1717" i="21" s="1"/>
  <c r="A1717" i="21"/>
  <c r="B1717" i="21" s="1"/>
  <c r="F1716" i="21"/>
  <c r="G1716" i="21" s="1"/>
  <c r="A1716" i="21"/>
  <c r="B1716" i="21" s="1"/>
  <c r="F1715" i="21"/>
  <c r="G1715" i="21" s="1"/>
  <c r="A1715" i="21"/>
  <c r="B1715" i="21" s="1"/>
  <c r="F1714" i="21"/>
  <c r="G1714" i="21" s="1"/>
  <c r="A1714" i="21"/>
  <c r="B1714" i="21" s="1"/>
  <c r="F1713" i="21"/>
  <c r="G1713" i="21" s="1"/>
  <c r="A1713" i="21"/>
  <c r="B1713" i="21" s="1"/>
  <c r="F1712" i="21"/>
  <c r="G1712" i="21" s="1"/>
  <c r="A1712" i="21"/>
  <c r="B1712" i="21" s="1"/>
  <c r="F1711" i="21"/>
  <c r="G1711" i="21" s="1"/>
  <c r="A1711" i="21"/>
  <c r="B1711" i="21" s="1"/>
  <c r="F1710" i="21"/>
  <c r="G1710" i="21" s="1"/>
  <c r="A1710" i="21"/>
  <c r="B1710" i="21" s="1"/>
  <c r="F1709" i="21"/>
  <c r="G1709" i="21" s="1"/>
  <c r="A1709" i="21"/>
  <c r="B1709" i="21" s="1"/>
  <c r="F1708" i="21"/>
  <c r="G1708" i="21" s="1"/>
  <c r="A1708" i="21"/>
  <c r="B1708" i="21" s="1"/>
  <c r="F1707" i="21"/>
  <c r="G1707" i="21" s="1"/>
  <c r="A1707" i="21"/>
  <c r="B1707" i="21" s="1"/>
  <c r="F1706" i="21"/>
  <c r="G1706" i="21" s="1"/>
  <c r="A1706" i="21"/>
  <c r="B1706" i="21" s="1"/>
  <c r="F1705" i="21"/>
  <c r="G1705" i="21" s="1"/>
  <c r="A1705" i="21"/>
  <c r="B1705" i="21" s="1"/>
  <c r="F1704" i="21"/>
  <c r="G1704" i="21" s="1"/>
  <c r="A1704" i="21"/>
  <c r="B1704" i="21" s="1"/>
  <c r="F1703" i="21"/>
  <c r="G1703" i="21" s="1"/>
  <c r="A1703" i="21"/>
  <c r="B1703" i="21" s="1"/>
  <c r="F1702" i="21"/>
  <c r="G1702" i="21" s="1"/>
  <c r="A1702" i="21"/>
  <c r="B1702" i="21" s="1"/>
  <c r="F1701" i="21"/>
  <c r="G1701" i="21" s="1"/>
  <c r="A1701" i="21"/>
  <c r="B1701" i="21" s="1"/>
  <c r="F1700" i="21"/>
  <c r="G1700" i="21" s="1"/>
  <c r="A1700" i="21"/>
  <c r="B1700" i="21" s="1"/>
  <c r="F1699" i="21"/>
  <c r="G1699" i="21" s="1"/>
  <c r="A1699" i="21"/>
  <c r="B1699" i="21" s="1"/>
  <c r="F1698" i="21"/>
  <c r="G1698" i="21" s="1"/>
  <c r="A1698" i="21"/>
  <c r="B1698" i="21" s="1"/>
  <c r="F1697" i="21"/>
  <c r="G1697" i="21" s="1"/>
  <c r="A1697" i="21"/>
  <c r="B1697" i="21" s="1"/>
  <c r="F1696" i="21"/>
  <c r="G1696" i="21" s="1"/>
  <c r="A1696" i="21"/>
  <c r="B1696" i="21" s="1"/>
  <c r="F1695" i="21"/>
  <c r="G1695" i="21" s="1"/>
  <c r="A1695" i="21"/>
  <c r="B1695" i="21" s="1"/>
  <c r="F1694" i="21"/>
  <c r="G1694" i="21" s="1"/>
  <c r="A1694" i="21"/>
  <c r="B1694" i="21" s="1"/>
  <c r="F1693" i="21"/>
  <c r="G1693" i="21" s="1"/>
  <c r="A1693" i="21"/>
  <c r="B1693" i="21" s="1"/>
  <c r="F1692" i="21"/>
  <c r="G1692" i="21" s="1"/>
  <c r="A1692" i="21"/>
  <c r="B1692" i="21" s="1"/>
  <c r="F1691" i="21"/>
  <c r="G1691" i="21" s="1"/>
  <c r="A1691" i="21"/>
  <c r="B1691" i="21" s="1"/>
  <c r="F1690" i="21"/>
  <c r="G1690" i="21" s="1"/>
  <c r="A1690" i="21"/>
  <c r="B1690" i="21" s="1"/>
  <c r="F1689" i="21"/>
  <c r="G1689" i="21" s="1"/>
  <c r="A1689" i="21"/>
  <c r="B1689" i="21" s="1"/>
  <c r="F1688" i="21"/>
  <c r="G1688" i="21" s="1"/>
  <c r="A1688" i="21"/>
  <c r="B1688" i="21" s="1"/>
  <c r="F1687" i="21"/>
  <c r="G1687" i="21" s="1"/>
  <c r="A1687" i="21"/>
  <c r="B1687" i="21" s="1"/>
  <c r="F1686" i="21"/>
  <c r="G1686" i="21" s="1"/>
  <c r="A1686" i="21"/>
  <c r="B1686" i="21" s="1"/>
  <c r="F1685" i="21"/>
  <c r="G1685" i="21" s="1"/>
  <c r="A1685" i="21"/>
  <c r="B1685" i="21" s="1"/>
  <c r="F1684" i="21"/>
  <c r="G1684" i="21" s="1"/>
  <c r="A1684" i="21"/>
  <c r="B1684" i="21" s="1"/>
  <c r="F1683" i="21"/>
  <c r="G1683" i="21" s="1"/>
  <c r="A1683" i="21"/>
  <c r="B1683" i="21" s="1"/>
  <c r="F1682" i="21"/>
  <c r="G1682" i="21" s="1"/>
  <c r="A1682" i="21"/>
  <c r="B1682" i="21" s="1"/>
  <c r="F1681" i="21"/>
  <c r="G1681" i="21" s="1"/>
  <c r="A1681" i="21"/>
  <c r="B1681" i="21" s="1"/>
  <c r="F1680" i="21"/>
  <c r="G1680" i="21" s="1"/>
  <c r="A1680" i="21"/>
  <c r="B1680" i="21" s="1"/>
  <c r="F1679" i="21"/>
  <c r="G1679" i="21" s="1"/>
  <c r="A1679" i="21"/>
  <c r="B1679" i="21" s="1"/>
  <c r="F1678" i="21"/>
  <c r="G1678" i="21" s="1"/>
  <c r="A1678" i="21"/>
  <c r="B1678" i="21" s="1"/>
  <c r="F1677" i="21"/>
  <c r="G1677" i="21" s="1"/>
  <c r="A1677" i="21"/>
  <c r="B1677" i="21" s="1"/>
  <c r="F1676" i="21"/>
  <c r="G1676" i="21" s="1"/>
  <c r="A1676" i="21"/>
  <c r="B1676" i="21" s="1"/>
  <c r="F1675" i="21"/>
  <c r="G1675" i="21" s="1"/>
  <c r="A1675" i="21"/>
  <c r="B1675" i="21" s="1"/>
  <c r="F1674" i="21"/>
  <c r="G1674" i="21" s="1"/>
  <c r="A1674" i="21"/>
  <c r="B1674" i="21" s="1"/>
  <c r="F1673" i="21"/>
  <c r="G1673" i="21" s="1"/>
  <c r="A1673" i="21"/>
  <c r="B1673" i="21" s="1"/>
  <c r="F1672" i="21"/>
  <c r="G1672" i="21" s="1"/>
  <c r="A1672" i="21"/>
  <c r="B1672" i="21" s="1"/>
  <c r="F1671" i="21"/>
  <c r="G1671" i="21" s="1"/>
  <c r="A1671" i="21"/>
  <c r="B1671" i="21" s="1"/>
  <c r="F1670" i="21"/>
  <c r="G1670" i="21" s="1"/>
  <c r="A1670" i="21"/>
  <c r="B1670" i="21" s="1"/>
  <c r="F1669" i="21"/>
  <c r="G1669" i="21" s="1"/>
  <c r="A1669" i="21"/>
  <c r="B1669" i="21" s="1"/>
  <c r="F1668" i="21"/>
  <c r="G1668" i="21" s="1"/>
  <c r="A1668" i="21"/>
  <c r="B1668" i="21" s="1"/>
  <c r="F1667" i="21"/>
  <c r="G1667" i="21" s="1"/>
  <c r="A1667" i="21"/>
  <c r="B1667" i="21" s="1"/>
  <c r="F1666" i="21"/>
  <c r="G1666" i="21" s="1"/>
  <c r="A1666" i="21"/>
  <c r="B1666" i="21" s="1"/>
  <c r="F1665" i="21"/>
  <c r="G1665" i="21" s="1"/>
  <c r="A1665" i="21"/>
  <c r="B1665" i="21" s="1"/>
  <c r="F1664" i="21"/>
  <c r="G1664" i="21" s="1"/>
  <c r="A1664" i="21"/>
  <c r="B1664" i="21" s="1"/>
  <c r="F1663" i="21"/>
  <c r="G1663" i="21" s="1"/>
  <c r="A1663" i="21"/>
  <c r="B1663" i="21" s="1"/>
  <c r="F1662" i="21"/>
  <c r="G1662" i="21" s="1"/>
  <c r="A1662" i="21"/>
  <c r="B1662" i="21" s="1"/>
  <c r="F1661" i="21"/>
  <c r="G1661" i="21" s="1"/>
  <c r="A1661" i="21"/>
  <c r="B1661" i="21" s="1"/>
  <c r="F1660" i="21"/>
  <c r="G1660" i="21" s="1"/>
  <c r="A1660" i="21"/>
  <c r="B1660" i="21" s="1"/>
  <c r="F1659" i="21"/>
  <c r="G1659" i="21" s="1"/>
  <c r="A1659" i="21"/>
  <c r="B1659" i="21" s="1"/>
  <c r="F1658" i="21"/>
  <c r="G1658" i="21" s="1"/>
  <c r="A1658" i="21"/>
  <c r="B1658" i="21" s="1"/>
  <c r="F1657" i="21"/>
  <c r="G1657" i="21" s="1"/>
  <c r="A1657" i="21"/>
  <c r="B1657" i="21" s="1"/>
  <c r="F1656" i="21"/>
  <c r="G1656" i="21" s="1"/>
  <c r="A1656" i="21"/>
  <c r="B1656" i="21" s="1"/>
  <c r="F1655" i="21"/>
  <c r="G1655" i="21" s="1"/>
  <c r="A1655" i="21"/>
  <c r="B1655" i="21" s="1"/>
  <c r="F1654" i="21"/>
  <c r="G1654" i="21" s="1"/>
  <c r="A1654" i="21"/>
  <c r="B1654" i="21" s="1"/>
  <c r="F1653" i="21"/>
  <c r="G1653" i="21" s="1"/>
  <c r="A1653" i="21"/>
  <c r="B1653" i="21" s="1"/>
  <c r="F1652" i="21"/>
  <c r="G1652" i="21" s="1"/>
  <c r="A1652" i="21"/>
  <c r="B1652" i="21" s="1"/>
  <c r="F1651" i="21"/>
  <c r="G1651" i="21" s="1"/>
  <c r="A1651" i="21"/>
  <c r="B1651" i="21" s="1"/>
  <c r="F1650" i="21"/>
  <c r="G1650" i="21" s="1"/>
  <c r="A1650" i="21"/>
  <c r="B1650" i="21" s="1"/>
  <c r="F1649" i="21"/>
  <c r="G1649" i="21" s="1"/>
  <c r="A1649" i="21"/>
  <c r="B1649" i="21" s="1"/>
  <c r="F1648" i="21"/>
  <c r="G1648" i="21" s="1"/>
  <c r="A1648" i="21"/>
  <c r="B1648" i="21" s="1"/>
  <c r="F1647" i="21"/>
  <c r="G1647" i="21" s="1"/>
  <c r="A1647" i="21"/>
  <c r="B1647" i="21" s="1"/>
  <c r="F1646" i="21"/>
  <c r="G1646" i="21" s="1"/>
  <c r="A1646" i="21"/>
  <c r="B1646" i="21" s="1"/>
  <c r="F1645" i="21"/>
  <c r="G1645" i="21" s="1"/>
  <c r="A1645" i="21"/>
  <c r="B1645" i="21" s="1"/>
  <c r="F1644" i="21"/>
  <c r="G1644" i="21" s="1"/>
  <c r="A1644" i="21"/>
  <c r="B1644" i="21" s="1"/>
  <c r="F1643" i="21"/>
  <c r="G1643" i="21" s="1"/>
  <c r="A1643" i="21"/>
  <c r="B1643" i="21" s="1"/>
  <c r="F1642" i="21"/>
  <c r="G1642" i="21" s="1"/>
  <c r="A1642" i="21"/>
  <c r="B1642" i="21" s="1"/>
  <c r="F1641" i="21"/>
  <c r="G1641" i="21" s="1"/>
  <c r="A1641" i="21"/>
  <c r="B1641" i="21" s="1"/>
  <c r="F1640" i="21"/>
  <c r="G1640" i="21" s="1"/>
  <c r="A1640" i="21"/>
  <c r="B1640" i="21" s="1"/>
  <c r="F1639" i="21"/>
  <c r="G1639" i="21" s="1"/>
  <c r="A1639" i="21"/>
  <c r="B1639" i="21" s="1"/>
  <c r="F1638" i="21"/>
  <c r="G1638" i="21" s="1"/>
  <c r="A1638" i="21"/>
  <c r="B1638" i="21" s="1"/>
  <c r="F1637" i="21"/>
  <c r="G1637" i="21" s="1"/>
  <c r="A1637" i="21"/>
  <c r="B1637" i="21" s="1"/>
  <c r="F1636" i="21"/>
  <c r="G1636" i="21" s="1"/>
  <c r="A1636" i="21"/>
  <c r="B1636" i="21" s="1"/>
  <c r="F1635" i="21"/>
  <c r="G1635" i="21" s="1"/>
  <c r="A1635" i="21"/>
  <c r="B1635" i="21" s="1"/>
  <c r="F1634" i="21"/>
  <c r="G1634" i="21" s="1"/>
  <c r="A1634" i="21"/>
  <c r="B1634" i="21" s="1"/>
  <c r="F1633" i="21"/>
  <c r="G1633" i="21" s="1"/>
  <c r="A1633" i="21"/>
  <c r="B1633" i="21" s="1"/>
  <c r="F1632" i="21"/>
  <c r="G1632" i="21" s="1"/>
  <c r="A1632" i="21"/>
  <c r="B1632" i="21" s="1"/>
  <c r="F1631" i="21"/>
  <c r="G1631" i="21" s="1"/>
  <c r="A1631" i="21"/>
  <c r="B1631" i="21" s="1"/>
  <c r="F1630" i="21"/>
  <c r="G1630" i="21" s="1"/>
  <c r="A1630" i="21"/>
  <c r="B1630" i="21" s="1"/>
  <c r="F1629" i="21"/>
  <c r="G1629" i="21" s="1"/>
  <c r="A1629" i="21"/>
  <c r="B1629" i="21" s="1"/>
  <c r="F1628" i="21"/>
  <c r="G1628" i="21" s="1"/>
  <c r="A1628" i="21"/>
  <c r="B1628" i="21" s="1"/>
  <c r="F1627" i="21"/>
  <c r="G1627" i="21" s="1"/>
  <c r="A1627" i="21"/>
  <c r="B1627" i="21" s="1"/>
  <c r="F1626" i="21"/>
  <c r="G1626" i="21" s="1"/>
  <c r="A1626" i="21"/>
  <c r="B1626" i="21" s="1"/>
  <c r="F1625" i="21"/>
  <c r="G1625" i="21" s="1"/>
  <c r="A1625" i="21"/>
  <c r="B1625" i="21" s="1"/>
  <c r="F1624" i="21"/>
  <c r="G1624" i="21" s="1"/>
  <c r="A1624" i="21"/>
  <c r="B1624" i="21" s="1"/>
  <c r="F1623" i="21"/>
  <c r="G1623" i="21" s="1"/>
  <c r="A1623" i="21"/>
  <c r="B1623" i="21" s="1"/>
  <c r="F1622" i="21"/>
  <c r="G1622" i="21" s="1"/>
  <c r="A1622" i="21"/>
  <c r="B1622" i="21" s="1"/>
  <c r="F1621" i="21"/>
  <c r="G1621" i="21" s="1"/>
  <c r="A1621" i="21"/>
  <c r="B1621" i="21" s="1"/>
  <c r="F1620" i="21"/>
  <c r="G1620" i="21" s="1"/>
  <c r="A1620" i="21"/>
  <c r="B1620" i="21" s="1"/>
  <c r="F1619" i="21"/>
  <c r="G1619" i="21" s="1"/>
  <c r="A1619" i="21"/>
  <c r="B1619" i="21" s="1"/>
  <c r="F1618" i="21"/>
  <c r="G1618" i="21" s="1"/>
  <c r="A1618" i="21"/>
  <c r="B1618" i="21" s="1"/>
  <c r="F1617" i="21"/>
  <c r="G1617" i="21" s="1"/>
  <c r="A1617" i="21"/>
  <c r="B1617" i="21" s="1"/>
  <c r="F1616" i="21"/>
  <c r="G1616" i="21" s="1"/>
  <c r="A1616" i="21"/>
  <c r="B1616" i="21" s="1"/>
  <c r="F1615" i="21"/>
  <c r="G1615" i="21" s="1"/>
  <c r="A1615" i="21"/>
  <c r="B1615" i="21" s="1"/>
  <c r="F1614" i="21"/>
  <c r="G1614" i="21" s="1"/>
  <c r="A1614" i="21"/>
  <c r="B1614" i="21" s="1"/>
  <c r="F1613" i="21"/>
  <c r="G1613" i="21" s="1"/>
  <c r="A1613" i="21"/>
  <c r="B1613" i="21" s="1"/>
  <c r="F1612" i="21"/>
  <c r="G1612" i="21" s="1"/>
  <c r="A1612" i="21"/>
  <c r="B1612" i="21" s="1"/>
  <c r="F1611" i="21"/>
  <c r="G1611" i="21" s="1"/>
  <c r="A1611" i="21"/>
  <c r="B1611" i="21" s="1"/>
  <c r="F1610" i="21"/>
  <c r="G1610" i="21" s="1"/>
  <c r="A1610" i="21"/>
  <c r="B1610" i="21" s="1"/>
  <c r="F1609" i="21"/>
  <c r="G1609" i="21" s="1"/>
  <c r="A1609" i="21"/>
  <c r="B1609" i="21" s="1"/>
  <c r="F1608" i="21"/>
  <c r="G1608" i="21" s="1"/>
  <c r="A1608" i="21"/>
  <c r="B1608" i="21" s="1"/>
  <c r="F1607" i="21"/>
  <c r="G1607" i="21" s="1"/>
  <c r="A1607" i="21"/>
  <c r="B1607" i="21" s="1"/>
  <c r="F1606" i="21"/>
  <c r="G1606" i="21" s="1"/>
  <c r="A1606" i="21"/>
  <c r="B1606" i="21" s="1"/>
  <c r="F1605" i="21"/>
  <c r="G1605" i="21" s="1"/>
  <c r="A1605" i="21"/>
  <c r="B1605" i="21" s="1"/>
  <c r="F1604" i="21"/>
  <c r="G1604" i="21" s="1"/>
  <c r="A1604" i="21"/>
  <c r="B1604" i="21" s="1"/>
  <c r="F1603" i="21"/>
  <c r="G1603" i="21" s="1"/>
  <c r="A1603" i="21"/>
  <c r="B1603" i="21" s="1"/>
  <c r="F1602" i="21"/>
  <c r="G1602" i="21" s="1"/>
  <c r="A1602" i="21"/>
  <c r="B1602" i="21" s="1"/>
  <c r="F1601" i="21"/>
  <c r="G1601" i="21" s="1"/>
  <c r="A1601" i="21"/>
  <c r="B1601" i="21" s="1"/>
  <c r="F1600" i="21"/>
  <c r="G1600" i="21" s="1"/>
  <c r="A1600" i="21"/>
  <c r="B1600" i="21" s="1"/>
  <c r="F1599" i="21"/>
  <c r="G1599" i="21" s="1"/>
  <c r="A1599" i="21"/>
  <c r="B1599" i="21" s="1"/>
  <c r="F1598" i="21"/>
  <c r="G1598" i="21" s="1"/>
  <c r="A1598" i="21"/>
  <c r="B1598" i="21" s="1"/>
  <c r="F1597" i="21"/>
  <c r="G1597" i="21" s="1"/>
  <c r="A1597" i="21"/>
  <c r="B1597" i="21" s="1"/>
  <c r="F1596" i="21"/>
  <c r="G1596" i="21" s="1"/>
  <c r="A1596" i="21"/>
  <c r="B1596" i="21" s="1"/>
  <c r="F1595" i="21"/>
  <c r="G1595" i="21" s="1"/>
  <c r="A1595" i="21"/>
  <c r="B1595" i="21" s="1"/>
  <c r="F1594" i="21"/>
  <c r="G1594" i="21" s="1"/>
  <c r="A1594" i="21"/>
  <c r="B1594" i="21" s="1"/>
  <c r="F1593" i="21"/>
  <c r="G1593" i="21" s="1"/>
  <c r="A1593" i="21"/>
  <c r="B1593" i="21" s="1"/>
  <c r="F1592" i="21"/>
  <c r="G1592" i="21" s="1"/>
  <c r="A1592" i="21"/>
  <c r="B1592" i="21" s="1"/>
  <c r="F1591" i="21"/>
  <c r="G1591" i="21" s="1"/>
  <c r="A1591" i="21"/>
  <c r="B1591" i="21" s="1"/>
  <c r="F1590" i="21"/>
  <c r="G1590" i="21" s="1"/>
  <c r="A1590" i="21"/>
  <c r="B1590" i="21" s="1"/>
  <c r="F1589" i="21"/>
  <c r="G1589" i="21" s="1"/>
  <c r="A1589" i="21"/>
  <c r="B1589" i="21" s="1"/>
  <c r="F1588" i="21"/>
  <c r="G1588" i="21" s="1"/>
  <c r="A1588" i="21"/>
  <c r="B1588" i="21" s="1"/>
  <c r="F1587" i="21"/>
  <c r="G1587" i="21" s="1"/>
  <c r="A1587" i="21"/>
  <c r="B1587" i="21" s="1"/>
  <c r="F1586" i="21"/>
  <c r="G1586" i="21" s="1"/>
  <c r="A1586" i="21"/>
  <c r="B1586" i="21" s="1"/>
  <c r="F1585" i="21"/>
  <c r="G1585" i="21" s="1"/>
  <c r="A1585" i="21"/>
  <c r="B1585" i="21" s="1"/>
  <c r="F1584" i="21"/>
  <c r="G1584" i="21" s="1"/>
  <c r="A1584" i="21"/>
  <c r="B1584" i="21" s="1"/>
  <c r="F1583" i="21"/>
  <c r="G1583" i="21" s="1"/>
  <c r="A1583" i="21"/>
  <c r="B1583" i="21" s="1"/>
  <c r="F1582" i="21"/>
  <c r="G1582" i="21" s="1"/>
  <c r="A1582" i="21"/>
  <c r="B1582" i="21" s="1"/>
  <c r="F1581" i="21"/>
  <c r="G1581" i="21" s="1"/>
  <c r="A1581" i="21"/>
  <c r="B1581" i="21" s="1"/>
  <c r="F1580" i="21"/>
  <c r="G1580" i="21" s="1"/>
  <c r="A1580" i="21"/>
  <c r="B1580" i="21" s="1"/>
  <c r="F1579" i="21"/>
  <c r="G1579" i="21" s="1"/>
  <c r="A1579" i="21"/>
  <c r="B1579" i="21" s="1"/>
  <c r="F1578" i="21"/>
  <c r="G1578" i="21" s="1"/>
  <c r="A1578" i="21"/>
  <c r="B1578" i="21" s="1"/>
  <c r="F1577" i="21"/>
  <c r="G1577" i="21" s="1"/>
  <c r="A1577" i="21"/>
  <c r="B1577" i="21" s="1"/>
  <c r="F1576" i="21"/>
  <c r="G1576" i="21" s="1"/>
  <c r="A1576" i="21"/>
  <c r="B1576" i="21" s="1"/>
  <c r="F1575" i="21"/>
  <c r="G1575" i="21" s="1"/>
  <c r="A1575" i="21"/>
  <c r="B1575" i="21" s="1"/>
  <c r="F1574" i="21"/>
  <c r="G1574" i="21" s="1"/>
  <c r="A1574" i="21"/>
  <c r="B1574" i="21" s="1"/>
  <c r="F1573" i="21"/>
  <c r="G1573" i="21" s="1"/>
  <c r="A1573" i="21"/>
  <c r="B1573" i="21" s="1"/>
  <c r="F1572" i="21"/>
  <c r="G1572" i="21" s="1"/>
  <c r="A1572" i="21"/>
  <c r="B1572" i="21" s="1"/>
  <c r="F1571" i="21"/>
  <c r="G1571" i="21" s="1"/>
  <c r="A1571" i="21"/>
  <c r="B1571" i="21" s="1"/>
  <c r="F1570" i="21"/>
  <c r="G1570" i="21" s="1"/>
  <c r="A1570" i="21"/>
  <c r="B1570" i="21" s="1"/>
  <c r="F1569" i="21"/>
  <c r="G1569" i="21" s="1"/>
  <c r="A1569" i="21"/>
  <c r="B1569" i="21" s="1"/>
  <c r="F1568" i="21"/>
  <c r="G1568" i="21" s="1"/>
  <c r="A1568" i="21"/>
  <c r="B1568" i="21" s="1"/>
  <c r="F1567" i="21"/>
  <c r="G1567" i="21" s="1"/>
  <c r="A1567" i="21"/>
  <c r="B1567" i="21" s="1"/>
  <c r="F1566" i="21"/>
  <c r="G1566" i="21" s="1"/>
  <c r="A1566" i="21"/>
  <c r="B1566" i="21" s="1"/>
  <c r="F1565" i="21"/>
  <c r="G1565" i="21" s="1"/>
  <c r="A1565" i="21"/>
  <c r="B1565" i="21" s="1"/>
  <c r="F1564" i="21"/>
  <c r="G1564" i="21" s="1"/>
  <c r="A1564" i="21"/>
  <c r="B1564" i="21" s="1"/>
  <c r="F1563" i="21"/>
  <c r="G1563" i="21" s="1"/>
  <c r="A1563" i="21"/>
  <c r="B1563" i="21" s="1"/>
  <c r="F1562" i="21"/>
  <c r="G1562" i="21" s="1"/>
  <c r="A1562" i="21"/>
  <c r="B1562" i="21" s="1"/>
  <c r="F1561" i="21"/>
  <c r="G1561" i="21" s="1"/>
  <c r="A1561" i="21"/>
  <c r="B1561" i="21" s="1"/>
  <c r="F1560" i="21"/>
  <c r="G1560" i="21" s="1"/>
  <c r="A1560" i="21"/>
  <c r="B1560" i="21" s="1"/>
  <c r="F1559" i="21"/>
  <c r="G1559" i="21" s="1"/>
  <c r="A1559" i="21"/>
  <c r="B1559" i="21" s="1"/>
  <c r="F1558" i="21"/>
  <c r="G1558" i="21" s="1"/>
  <c r="A1558" i="21"/>
  <c r="B1558" i="21" s="1"/>
  <c r="F1557" i="21"/>
  <c r="G1557" i="21" s="1"/>
  <c r="A1557" i="21"/>
  <c r="B1557" i="21" s="1"/>
  <c r="F1556" i="21"/>
  <c r="G1556" i="21" s="1"/>
  <c r="A1556" i="21"/>
  <c r="B1556" i="21" s="1"/>
  <c r="F1555" i="21"/>
  <c r="G1555" i="21" s="1"/>
  <c r="A1555" i="21"/>
  <c r="B1555" i="21" s="1"/>
  <c r="F1554" i="21"/>
  <c r="G1554" i="21" s="1"/>
  <c r="A1554" i="21"/>
  <c r="B1554" i="21" s="1"/>
  <c r="F1553" i="21"/>
  <c r="G1553" i="21" s="1"/>
  <c r="A1553" i="21"/>
  <c r="B1553" i="21" s="1"/>
  <c r="F1552" i="21"/>
  <c r="G1552" i="21" s="1"/>
  <c r="A1552" i="21"/>
  <c r="B1552" i="21" s="1"/>
  <c r="F1551" i="21"/>
  <c r="G1551" i="21" s="1"/>
  <c r="A1551" i="21"/>
  <c r="B1551" i="21" s="1"/>
  <c r="F1550" i="21"/>
  <c r="G1550" i="21" s="1"/>
  <c r="A1550" i="21"/>
  <c r="B1550" i="21" s="1"/>
  <c r="F1549" i="21"/>
  <c r="G1549" i="21" s="1"/>
  <c r="A1549" i="21"/>
  <c r="B1549" i="21" s="1"/>
  <c r="F1548" i="21"/>
  <c r="G1548" i="21" s="1"/>
  <c r="A1548" i="21"/>
  <c r="B1548" i="21" s="1"/>
  <c r="F1547" i="21"/>
  <c r="G1547" i="21" s="1"/>
  <c r="A1547" i="21"/>
  <c r="B1547" i="21" s="1"/>
  <c r="F1546" i="21"/>
  <c r="G1546" i="21" s="1"/>
  <c r="A1546" i="21"/>
  <c r="B1546" i="21" s="1"/>
  <c r="F1545" i="21"/>
  <c r="G1545" i="21" s="1"/>
  <c r="A1545" i="21"/>
  <c r="B1545" i="21" s="1"/>
  <c r="F1544" i="21"/>
  <c r="G1544" i="21" s="1"/>
  <c r="A1544" i="21"/>
  <c r="B1544" i="21" s="1"/>
  <c r="F1543" i="21"/>
  <c r="G1543" i="21" s="1"/>
  <c r="A1543" i="21"/>
  <c r="B1543" i="21" s="1"/>
  <c r="F1542" i="21"/>
  <c r="G1542" i="21" s="1"/>
  <c r="A1542" i="21"/>
  <c r="B1542" i="21" s="1"/>
  <c r="F1541" i="21"/>
  <c r="G1541" i="21" s="1"/>
  <c r="A1541" i="21"/>
  <c r="B1541" i="21" s="1"/>
  <c r="F1540" i="21"/>
  <c r="G1540" i="21" s="1"/>
  <c r="A1540" i="21"/>
  <c r="B1540" i="21" s="1"/>
  <c r="F1539" i="21"/>
  <c r="G1539" i="21" s="1"/>
  <c r="A1539" i="21"/>
  <c r="B1539" i="21" s="1"/>
  <c r="F1538" i="21"/>
  <c r="G1538" i="21" s="1"/>
  <c r="A1538" i="21"/>
  <c r="B1538" i="21" s="1"/>
  <c r="F1537" i="21"/>
  <c r="G1537" i="21" s="1"/>
  <c r="A1537" i="21"/>
  <c r="B1537" i="21" s="1"/>
  <c r="F1536" i="21"/>
  <c r="G1536" i="21" s="1"/>
  <c r="A1536" i="21"/>
  <c r="B1536" i="21" s="1"/>
  <c r="F1535" i="21"/>
  <c r="G1535" i="21" s="1"/>
  <c r="A1535" i="21"/>
  <c r="B1535" i="21" s="1"/>
  <c r="F1534" i="21"/>
  <c r="G1534" i="21" s="1"/>
  <c r="A1534" i="21"/>
  <c r="B1534" i="21" s="1"/>
  <c r="F1533" i="21"/>
  <c r="G1533" i="21" s="1"/>
  <c r="A1533" i="21"/>
  <c r="B1533" i="21" s="1"/>
  <c r="F1532" i="21"/>
  <c r="G1532" i="21" s="1"/>
  <c r="A1532" i="21"/>
  <c r="B1532" i="21" s="1"/>
  <c r="F1531" i="21"/>
  <c r="G1531" i="21" s="1"/>
  <c r="A1531" i="21"/>
  <c r="B1531" i="21" s="1"/>
  <c r="F1530" i="21"/>
  <c r="G1530" i="21" s="1"/>
  <c r="A1530" i="21"/>
  <c r="B1530" i="21" s="1"/>
  <c r="F1529" i="21"/>
  <c r="G1529" i="21" s="1"/>
  <c r="A1529" i="21"/>
  <c r="B1529" i="21" s="1"/>
  <c r="F1528" i="21"/>
  <c r="G1528" i="21" s="1"/>
  <c r="A1528" i="21"/>
  <c r="B1528" i="21" s="1"/>
  <c r="F1527" i="21"/>
  <c r="G1527" i="21" s="1"/>
  <c r="A1527" i="21"/>
  <c r="B1527" i="21" s="1"/>
  <c r="F1526" i="21"/>
  <c r="G1526" i="21" s="1"/>
  <c r="A1526" i="21"/>
  <c r="B1526" i="21" s="1"/>
  <c r="F1525" i="21"/>
  <c r="G1525" i="21" s="1"/>
  <c r="A1525" i="21"/>
  <c r="B1525" i="21" s="1"/>
  <c r="F1524" i="21"/>
  <c r="G1524" i="21" s="1"/>
  <c r="A1524" i="21"/>
  <c r="B1524" i="21" s="1"/>
  <c r="F1523" i="21"/>
  <c r="G1523" i="21" s="1"/>
  <c r="A1523" i="21"/>
  <c r="B1523" i="21" s="1"/>
  <c r="F1522" i="21"/>
  <c r="G1522" i="21" s="1"/>
  <c r="A1522" i="21"/>
  <c r="B1522" i="21" s="1"/>
  <c r="F1521" i="21"/>
  <c r="G1521" i="21" s="1"/>
  <c r="A1521" i="21"/>
  <c r="B1521" i="21" s="1"/>
  <c r="F1520" i="21"/>
  <c r="G1520" i="21" s="1"/>
  <c r="A1520" i="21"/>
  <c r="B1520" i="21" s="1"/>
  <c r="F1519" i="21"/>
  <c r="G1519" i="21" s="1"/>
  <c r="A1519" i="21"/>
  <c r="B1519" i="21" s="1"/>
  <c r="F1518" i="21"/>
  <c r="G1518" i="21" s="1"/>
  <c r="A1518" i="21"/>
  <c r="B1518" i="21" s="1"/>
  <c r="F1517" i="21"/>
  <c r="G1517" i="21" s="1"/>
  <c r="A1517" i="21"/>
  <c r="B1517" i="21" s="1"/>
  <c r="F1516" i="21"/>
  <c r="G1516" i="21" s="1"/>
  <c r="A1516" i="21"/>
  <c r="B1516" i="21" s="1"/>
  <c r="F1515" i="21"/>
  <c r="G1515" i="21" s="1"/>
  <c r="A1515" i="21"/>
  <c r="B1515" i="21" s="1"/>
  <c r="F1514" i="21"/>
  <c r="G1514" i="21" s="1"/>
  <c r="A1514" i="21"/>
  <c r="B1514" i="21" s="1"/>
  <c r="F1513" i="21"/>
  <c r="G1513" i="21" s="1"/>
  <c r="A1513" i="21"/>
  <c r="B1513" i="21" s="1"/>
  <c r="F1512" i="21"/>
  <c r="G1512" i="21" s="1"/>
  <c r="A1512" i="21"/>
  <c r="B1512" i="21" s="1"/>
  <c r="F1511" i="21"/>
  <c r="G1511" i="21" s="1"/>
  <c r="A1511" i="21"/>
  <c r="B1511" i="21" s="1"/>
  <c r="F1510" i="21"/>
  <c r="G1510" i="21" s="1"/>
  <c r="A1510" i="21"/>
  <c r="B1510" i="21" s="1"/>
  <c r="F1509" i="21"/>
  <c r="G1509" i="21" s="1"/>
  <c r="A1509" i="21"/>
  <c r="B1509" i="21" s="1"/>
  <c r="F1508" i="21"/>
  <c r="G1508" i="21" s="1"/>
  <c r="A1508" i="21"/>
  <c r="B1508" i="21" s="1"/>
  <c r="F1507" i="21"/>
  <c r="G1507" i="21" s="1"/>
  <c r="A1507" i="21"/>
  <c r="B1507" i="21" s="1"/>
  <c r="F1506" i="21"/>
  <c r="G1506" i="21" s="1"/>
  <c r="A1506" i="21"/>
  <c r="B1506" i="21" s="1"/>
  <c r="F1505" i="21"/>
  <c r="G1505" i="21" s="1"/>
  <c r="A1505" i="21"/>
  <c r="B1505" i="21" s="1"/>
  <c r="F1504" i="21"/>
  <c r="G1504" i="21" s="1"/>
  <c r="A1504" i="21"/>
  <c r="B1504" i="21" s="1"/>
  <c r="F1503" i="21"/>
  <c r="G1503" i="21" s="1"/>
  <c r="A1503" i="21"/>
  <c r="B1503" i="21" s="1"/>
  <c r="F1502" i="21"/>
  <c r="G1502" i="21" s="1"/>
  <c r="A1502" i="21"/>
  <c r="B1502" i="21" s="1"/>
  <c r="F1501" i="21"/>
  <c r="G1501" i="21" s="1"/>
  <c r="A1501" i="21"/>
  <c r="B1501" i="21" s="1"/>
  <c r="F1500" i="21"/>
  <c r="G1500" i="21" s="1"/>
  <c r="A1500" i="21"/>
  <c r="B1500" i="21" s="1"/>
  <c r="F1499" i="21"/>
  <c r="G1499" i="21" s="1"/>
  <c r="A1499" i="21"/>
  <c r="B1499" i="21" s="1"/>
  <c r="F1498" i="21"/>
  <c r="G1498" i="21" s="1"/>
  <c r="A1498" i="21"/>
  <c r="B1498" i="21" s="1"/>
  <c r="F1497" i="21"/>
  <c r="G1497" i="21" s="1"/>
  <c r="A1497" i="21"/>
  <c r="B1497" i="21" s="1"/>
  <c r="F1496" i="21"/>
  <c r="G1496" i="21" s="1"/>
  <c r="A1496" i="21"/>
  <c r="B1496" i="21" s="1"/>
  <c r="F1495" i="21"/>
  <c r="G1495" i="21" s="1"/>
  <c r="A1495" i="21"/>
  <c r="B1495" i="21" s="1"/>
  <c r="F1494" i="21"/>
  <c r="G1494" i="21" s="1"/>
  <c r="A1494" i="21"/>
  <c r="B1494" i="21" s="1"/>
  <c r="F1493" i="21"/>
  <c r="G1493" i="21" s="1"/>
  <c r="A1493" i="21"/>
  <c r="B1493" i="21" s="1"/>
  <c r="F1492" i="21"/>
  <c r="G1492" i="21" s="1"/>
  <c r="A1492" i="21"/>
  <c r="B1492" i="21" s="1"/>
  <c r="F1491" i="21"/>
  <c r="G1491" i="21" s="1"/>
  <c r="A1491" i="21"/>
  <c r="B1491" i="21" s="1"/>
  <c r="F1490" i="21"/>
  <c r="G1490" i="21" s="1"/>
  <c r="A1490" i="21"/>
  <c r="B1490" i="21" s="1"/>
  <c r="F1489" i="21"/>
  <c r="G1489" i="21" s="1"/>
  <c r="A1489" i="21"/>
  <c r="B1489" i="21" s="1"/>
  <c r="F1488" i="21"/>
  <c r="G1488" i="21" s="1"/>
  <c r="A1488" i="21"/>
  <c r="B1488" i="21" s="1"/>
  <c r="F1487" i="21"/>
  <c r="G1487" i="21" s="1"/>
  <c r="A1487" i="21"/>
  <c r="B1487" i="21" s="1"/>
  <c r="F1486" i="21"/>
  <c r="G1486" i="21" s="1"/>
  <c r="A1486" i="21"/>
  <c r="B1486" i="21" s="1"/>
  <c r="F1485" i="21"/>
  <c r="G1485" i="21" s="1"/>
  <c r="A1485" i="21"/>
  <c r="B1485" i="21" s="1"/>
  <c r="F1484" i="21"/>
  <c r="G1484" i="21" s="1"/>
  <c r="A1484" i="21"/>
  <c r="B1484" i="21" s="1"/>
  <c r="F1483" i="21"/>
  <c r="G1483" i="21" s="1"/>
  <c r="A1483" i="21"/>
  <c r="B1483" i="21" s="1"/>
  <c r="F1482" i="21"/>
  <c r="G1482" i="21" s="1"/>
  <c r="A1482" i="21"/>
  <c r="B1482" i="21" s="1"/>
  <c r="F1481" i="21"/>
  <c r="G1481" i="21" s="1"/>
  <c r="A1481" i="21"/>
  <c r="B1481" i="21" s="1"/>
  <c r="F1480" i="21"/>
  <c r="G1480" i="21" s="1"/>
  <c r="A1480" i="21"/>
  <c r="B1480" i="21" s="1"/>
  <c r="F1479" i="21"/>
  <c r="G1479" i="21" s="1"/>
  <c r="A1479" i="21"/>
  <c r="B1479" i="21" s="1"/>
  <c r="F1478" i="21"/>
  <c r="G1478" i="21" s="1"/>
  <c r="A1478" i="21"/>
  <c r="B1478" i="21" s="1"/>
  <c r="F1477" i="21"/>
  <c r="G1477" i="21" s="1"/>
  <c r="A1477" i="21"/>
  <c r="B1477" i="21" s="1"/>
  <c r="F1476" i="21"/>
  <c r="G1476" i="21" s="1"/>
  <c r="A1476" i="21"/>
  <c r="B1476" i="21" s="1"/>
  <c r="F1475" i="21"/>
  <c r="G1475" i="21" s="1"/>
  <c r="A1475" i="21"/>
  <c r="B1475" i="21" s="1"/>
  <c r="F1474" i="21"/>
  <c r="G1474" i="21" s="1"/>
  <c r="A1474" i="21"/>
  <c r="B1474" i="21" s="1"/>
  <c r="F1473" i="21"/>
  <c r="G1473" i="21" s="1"/>
  <c r="A1473" i="21"/>
  <c r="B1473" i="21" s="1"/>
  <c r="F1472" i="21"/>
  <c r="G1472" i="21" s="1"/>
  <c r="A1472" i="21"/>
  <c r="B1472" i="21" s="1"/>
  <c r="F1471" i="21"/>
  <c r="G1471" i="21" s="1"/>
  <c r="A1471" i="21"/>
  <c r="B1471" i="21" s="1"/>
  <c r="F1470" i="21"/>
  <c r="G1470" i="21" s="1"/>
  <c r="A1470" i="21"/>
  <c r="B1470" i="21" s="1"/>
  <c r="F1469" i="21"/>
  <c r="G1469" i="21" s="1"/>
  <c r="A1469" i="21"/>
  <c r="B1469" i="21" s="1"/>
  <c r="F1468" i="21"/>
  <c r="G1468" i="21" s="1"/>
  <c r="A1468" i="21"/>
  <c r="B1468" i="21" s="1"/>
  <c r="F1467" i="21"/>
  <c r="G1467" i="21" s="1"/>
  <c r="A1467" i="21"/>
  <c r="B1467" i="21" s="1"/>
  <c r="F1466" i="21"/>
  <c r="G1466" i="21" s="1"/>
  <c r="A1466" i="21"/>
  <c r="B1466" i="21" s="1"/>
  <c r="F1465" i="21"/>
  <c r="G1465" i="21" s="1"/>
  <c r="A1465" i="21"/>
  <c r="B1465" i="21" s="1"/>
  <c r="F1464" i="21"/>
  <c r="G1464" i="21" s="1"/>
  <c r="A1464" i="21"/>
  <c r="B1464" i="21" s="1"/>
  <c r="F1463" i="21"/>
  <c r="G1463" i="21" s="1"/>
  <c r="A1463" i="21"/>
  <c r="B1463" i="21" s="1"/>
  <c r="F1462" i="21"/>
  <c r="G1462" i="21" s="1"/>
  <c r="A1462" i="21"/>
  <c r="B1462" i="21" s="1"/>
  <c r="F1461" i="21"/>
  <c r="G1461" i="21" s="1"/>
  <c r="A1461" i="21"/>
  <c r="B1461" i="21" s="1"/>
  <c r="F1460" i="21"/>
  <c r="G1460" i="21" s="1"/>
  <c r="A1460" i="21"/>
  <c r="B1460" i="21" s="1"/>
  <c r="F1459" i="21"/>
  <c r="G1459" i="21" s="1"/>
  <c r="A1459" i="21"/>
  <c r="B1459" i="21" s="1"/>
  <c r="F1458" i="21"/>
  <c r="G1458" i="21" s="1"/>
  <c r="A1458" i="21"/>
  <c r="B1458" i="21" s="1"/>
  <c r="F1457" i="21"/>
  <c r="G1457" i="21" s="1"/>
  <c r="A1457" i="21"/>
  <c r="B1457" i="21" s="1"/>
  <c r="F1456" i="21"/>
  <c r="G1456" i="21" s="1"/>
  <c r="A1456" i="21"/>
  <c r="B1456" i="21" s="1"/>
  <c r="F1455" i="21"/>
  <c r="G1455" i="21" s="1"/>
  <c r="A1455" i="21"/>
  <c r="B1455" i="21" s="1"/>
  <c r="F1454" i="21"/>
  <c r="G1454" i="21" s="1"/>
  <c r="A1454" i="21"/>
  <c r="B1454" i="21" s="1"/>
  <c r="F1453" i="21"/>
  <c r="G1453" i="21" s="1"/>
  <c r="A1453" i="21"/>
  <c r="B1453" i="21" s="1"/>
  <c r="F1452" i="21"/>
  <c r="G1452" i="21" s="1"/>
  <c r="A1452" i="21"/>
  <c r="B1452" i="21" s="1"/>
  <c r="F1451" i="21"/>
  <c r="G1451" i="21" s="1"/>
  <c r="A1451" i="21"/>
  <c r="B1451" i="21" s="1"/>
  <c r="F1450" i="21"/>
  <c r="G1450" i="21" s="1"/>
  <c r="A1450" i="21"/>
  <c r="B1450" i="21" s="1"/>
  <c r="F1449" i="21"/>
  <c r="G1449" i="21" s="1"/>
  <c r="A1449" i="21"/>
  <c r="B1449" i="21" s="1"/>
  <c r="F1448" i="21"/>
  <c r="G1448" i="21" s="1"/>
  <c r="A1448" i="21"/>
  <c r="B1448" i="21" s="1"/>
  <c r="F1447" i="21"/>
  <c r="G1447" i="21" s="1"/>
  <c r="A1447" i="21"/>
  <c r="B1447" i="21" s="1"/>
  <c r="F1446" i="21"/>
  <c r="G1446" i="21" s="1"/>
  <c r="A1446" i="21"/>
  <c r="B1446" i="21" s="1"/>
  <c r="F1445" i="21"/>
  <c r="G1445" i="21" s="1"/>
  <c r="A1445" i="21"/>
  <c r="B1445" i="21" s="1"/>
  <c r="F1444" i="21"/>
  <c r="G1444" i="21" s="1"/>
  <c r="A1444" i="21"/>
  <c r="B1444" i="21" s="1"/>
  <c r="F1443" i="21"/>
  <c r="G1443" i="21" s="1"/>
  <c r="A1443" i="21"/>
  <c r="B1443" i="21" s="1"/>
  <c r="F1442" i="21"/>
  <c r="G1442" i="21" s="1"/>
  <c r="A1442" i="21"/>
  <c r="B1442" i="21" s="1"/>
  <c r="F1441" i="21"/>
  <c r="G1441" i="21" s="1"/>
  <c r="A1441" i="21"/>
  <c r="B1441" i="21" s="1"/>
  <c r="F1440" i="21"/>
  <c r="G1440" i="21" s="1"/>
  <c r="A1440" i="21"/>
  <c r="B1440" i="21" s="1"/>
  <c r="F1439" i="21"/>
  <c r="G1439" i="21" s="1"/>
  <c r="A1439" i="21"/>
  <c r="B1439" i="21" s="1"/>
  <c r="F1438" i="21"/>
  <c r="G1438" i="21" s="1"/>
  <c r="A1438" i="21"/>
  <c r="B1438" i="21" s="1"/>
  <c r="F1437" i="21"/>
  <c r="G1437" i="21" s="1"/>
  <c r="A1437" i="21"/>
  <c r="B1437" i="21" s="1"/>
  <c r="F1436" i="21"/>
  <c r="G1436" i="21" s="1"/>
  <c r="A1436" i="21"/>
  <c r="B1436" i="21" s="1"/>
  <c r="F1435" i="21"/>
  <c r="G1435" i="21" s="1"/>
  <c r="A1435" i="21"/>
  <c r="B1435" i="21" s="1"/>
  <c r="F1434" i="21"/>
  <c r="G1434" i="21" s="1"/>
  <c r="A1434" i="21"/>
  <c r="B1434" i="21" s="1"/>
  <c r="F1433" i="21"/>
  <c r="G1433" i="21" s="1"/>
  <c r="A1433" i="21"/>
  <c r="B1433" i="21" s="1"/>
  <c r="F1432" i="21"/>
  <c r="G1432" i="21" s="1"/>
  <c r="A1432" i="21"/>
  <c r="B1432" i="21" s="1"/>
  <c r="F1431" i="21"/>
  <c r="G1431" i="21" s="1"/>
  <c r="A1431" i="21"/>
  <c r="B1431" i="21" s="1"/>
  <c r="F1430" i="21"/>
  <c r="G1430" i="21" s="1"/>
  <c r="A1430" i="21"/>
  <c r="B1430" i="21" s="1"/>
  <c r="F1429" i="21"/>
  <c r="G1429" i="21" s="1"/>
  <c r="A1429" i="21"/>
  <c r="B1429" i="21" s="1"/>
  <c r="F1428" i="21"/>
  <c r="G1428" i="21" s="1"/>
  <c r="A1428" i="21"/>
  <c r="B1428" i="21" s="1"/>
  <c r="F1427" i="21"/>
  <c r="G1427" i="21" s="1"/>
  <c r="A1427" i="21"/>
  <c r="B1427" i="21" s="1"/>
  <c r="F1426" i="21"/>
  <c r="G1426" i="21" s="1"/>
  <c r="A1426" i="21"/>
  <c r="B1426" i="21" s="1"/>
  <c r="F1425" i="21"/>
  <c r="G1425" i="21" s="1"/>
  <c r="A1425" i="21"/>
  <c r="B1425" i="21" s="1"/>
  <c r="F1424" i="21"/>
  <c r="G1424" i="21" s="1"/>
  <c r="A1424" i="21"/>
  <c r="B1424" i="21" s="1"/>
  <c r="F1423" i="21"/>
  <c r="G1423" i="21" s="1"/>
  <c r="A1423" i="21"/>
  <c r="B1423" i="21" s="1"/>
  <c r="F1422" i="21"/>
  <c r="G1422" i="21" s="1"/>
  <c r="A1422" i="21"/>
  <c r="B1422" i="21" s="1"/>
  <c r="F1421" i="21"/>
  <c r="G1421" i="21" s="1"/>
  <c r="A1421" i="21"/>
  <c r="B1421" i="21" s="1"/>
  <c r="F1420" i="21"/>
  <c r="G1420" i="21" s="1"/>
  <c r="A1420" i="21"/>
  <c r="B1420" i="21" s="1"/>
  <c r="F1419" i="21"/>
  <c r="G1419" i="21" s="1"/>
  <c r="A1419" i="21"/>
  <c r="B1419" i="21" s="1"/>
  <c r="F1418" i="21"/>
  <c r="G1418" i="21" s="1"/>
  <c r="A1418" i="21"/>
  <c r="B1418" i="21" s="1"/>
  <c r="F1417" i="21"/>
  <c r="G1417" i="21" s="1"/>
  <c r="A1417" i="21"/>
  <c r="B1417" i="21" s="1"/>
  <c r="F1416" i="21"/>
  <c r="G1416" i="21" s="1"/>
  <c r="A1416" i="21"/>
  <c r="B1416" i="21" s="1"/>
  <c r="F1415" i="21"/>
  <c r="G1415" i="21" s="1"/>
  <c r="A1415" i="21"/>
  <c r="B1415" i="21" s="1"/>
  <c r="F1414" i="21"/>
  <c r="G1414" i="21" s="1"/>
  <c r="A1414" i="21"/>
  <c r="B1414" i="21" s="1"/>
  <c r="F1413" i="21"/>
  <c r="G1413" i="21" s="1"/>
  <c r="A1413" i="21"/>
  <c r="B1413" i="21" s="1"/>
  <c r="F1412" i="21"/>
  <c r="G1412" i="21" s="1"/>
  <c r="A1412" i="21"/>
  <c r="B1412" i="21" s="1"/>
  <c r="F1411" i="21"/>
  <c r="G1411" i="21" s="1"/>
  <c r="A1411" i="21"/>
  <c r="B1411" i="21" s="1"/>
  <c r="F1410" i="21"/>
  <c r="G1410" i="21" s="1"/>
  <c r="A1410" i="21"/>
  <c r="B1410" i="21" s="1"/>
  <c r="F1409" i="21"/>
  <c r="G1409" i="21" s="1"/>
  <c r="A1409" i="21"/>
  <c r="B1409" i="21" s="1"/>
  <c r="F1408" i="21"/>
  <c r="G1408" i="21" s="1"/>
  <c r="A1408" i="21"/>
  <c r="B1408" i="21" s="1"/>
  <c r="F1407" i="21"/>
  <c r="G1407" i="21" s="1"/>
  <c r="A1407" i="21"/>
  <c r="B1407" i="21" s="1"/>
  <c r="F1406" i="21"/>
  <c r="G1406" i="21" s="1"/>
  <c r="A1406" i="21"/>
  <c r="B1406" i="21" s="1"/>
  <c r="F1405" i="21"/>
  <c r="G1405" i="21" s="1"/>
  <c r="A1405" i="21"/>
  <c r="B1405" i="21" s="1"/>
  <c r="F1404" i="21"/>
  <c r="G1404" i="21" s="1"/>
  <c r="A1404" i="21"/>
  <c r="B1404" i="21" s="1"/>
  <c r="F1403" i="21"/>
  <c r="G1403" i="21" s="1"/>
  <c r="A1403" i="21"/>
  <c r="B1403" i="21" s="1"/>
  <c r="F1402" i="21"/>
  <c r="G1402" i="21" s="1"/>
  <c r="A1402" i="21"/>
  <c r="B1402" i="21" s="1"/>
  <c r="F1401" i="21"/>
  <c r="G1401" i="21" s="1"/>
  <c r="A1401" i="21"/>
  <c r="B1401" i="21" s="1"/>
  <c r="F1400" i="21"/>
  <c r="G1400" i="21" s="1"/>
  <c r="A1400" i="21"/>
  <c r="B1400" i="21" s="1"/>
  <c r="F1399" i="21"/>
  <c r="G1399" i="21" s="1"/>
  <c r="A1399" i="21"/>
  <c r="B1399" i="21" s="1"/>
  <c r="F1398" i="21"/>
  <c r="G1398" i="21" s="1"/>
  <c r="A1398" i="21"/>
  <c r="B1398" i="21" s="1"/>
  <c r="F1397" i="21"/>
  <c r="G1397" i="21" s="1"/>
  <c r="A1397" i="21"/>
  <c r="B1397" i="21" s="1"/>
  <c r="F1396" i="21"/>
  <c r="G1396" i="21" s="1"/>
  <c r="A1396" i="21"/>
  <c r="B1396" i="21" s="1"/>
  <c r="F1395" i="21"/>
  <c r="G1395" i="21" s="1"/>
  <c r="A1395" i="21"/>
  <c r="B1395" i="21" s="1"/>
  <c r="F1394" i="21"/>
  <c r="G1394" i="21" s="1"/>
  <c r="A1394" i="21"/>
  <c r="B1394" i="21" s="1"/>
  <c r="F1393" i="21"/>
  <c r="G1393" i="21" s="1"/>
  <c r="A1393" i="21"/>
  <c r="B1393" i="21" s="1"/>
  <c r="F1392" i="21"/>
  <c r="G1392" i="21" s="1"/>
  <c r="A1392" i="21"/>
  <c r="B1392" i="21" s="1"/>
  <c r="F1391" i="21"/>
  <c r="G1391" i="21" s="1"/>
  <c r="A1391" i="21"/>
  <c r="B1391" i="21" s="1"/>
  <c r="F1390" i="21"/>
  <c r="G1390" i="21" s="1"/>
  <c r="A1390" i="21"/>
  <c r="B1390" i="21" s="1"/>
  <c r="F1389" i="21"/>
  <c r="G1389" i="21" s="1"/>
  <c r="A1389" i="21"/>
  <c r="B1389" i="21" s="1"/>
  <c r="F1388" i="21"/>
  <c r="G1388" i="21" s="1"/>
  <c r="A1388" i="21"/>
  <c r="B1388" i="21" s="1"/>
  <c r="F1387" i="21"/>
  <c r="G1387" i="21" s="1"/>
  <c r="A1387" i="21"/>
  <c r="B1387" i="21" s="1"/>
  <c r="F1386" i="21"/>
  <c r="G1386" i="21" s="1"/>
  <c r="A1386" i="21"/>
  <c r="B1386" i="21" s="1"/>
  <c r="F1385" i="21"/>
  <c r="G1385" i="21" s="1"/>
  <c r="A1385" i="21"/>
  <c r="B1385" i="21" s="1"/>
  <c r="F1384" i="21"/>
  <c r="G1384" i="21" s="1"/>
  <c r="A1384" i="21"/>
  <c r="B1384" i="21" s="1"/>
  <c r="F1383" i="21"/>
  <c r="G1383" i="21" s="1"/>
  <c r="A1383" i="21"/>
  <c r="B1383" i="21" s="1"/>
  <c r="F1382" i="21"/>
  <c r="G1382" i="21" s="1"/>
  <c r="A1382" i="21"/>
  <c r="B1382" i="21" s="1"/>
  <c r="F1381" i="21"/>
  <c r="G1381" i="21" s="1"/>
  <c r="A1381" i="21"/>
  <c r="B1381" i="21" s="1"/>
  <c r="F1380" i="21"/>
  <c r="G1380" i="21" s="1"/>
  <c r="A1380" i="21"/>
  <c r="B1380" i="21" s="1"/>
  <c r="F1379" i="21"/>
  <c r="G1379" i="21" s="1"/>
  <c r="A1379" i="21"/>
  <c r="B1379" i="21" s="1"/>
  <c r="F1378" i="21"/>
  <c r="G1378" i="21" s="1"/>
  <c r="A1378" i="21"/>
  <c r="B1378" i="21" s="1"/>
  <c r="F1377" i="21"/>
  <c r="G1377" i="21" s="1"/>
  <c r="A1377" i="21"/>
  <c r="B1377" i="21" s="1"/>
  <c r="F1376" i="21"/>
  <c r="G1376" i="21" s="1"/>
  <c r="A1376" i="21"/>
  <c r="B1376" i="21" s="1"/>
  <c r="F1375" i="21"/>
  <c r="G1375" i="21" s="1"/>
  <c r="A1375" i="21"/>
  <c r="B1375" i="21" s="1"/>
  <c r="F1374" i="21"/>
  <c r="G1374" i="21" s="1"/>
  <c r="A1374" i="21"/>
  <c r="B1374" i="21" s="1"/>
  <c r="F1373" i="21"/>
  <c r="G1373" i="21" s="1"/>
  <c r="A1373" i="21"/>
  <c r="B1373" i="21" s="1"/>
  <c r="F1372" i="21"/>
  <c r="G1372" i="21" s="1"/>
  <c r="A1372" i="21"/>
  <c r="B1372" i="21" s="1"/>
  <c r="F1371" i="21"/>
  <c r="G1371" i="21" s="1"/>
  <c r="A1371" i="21"/>
  <c r="B1371" i="21" s="1"/>
  <c r="F1370" i="21"/>
  <c r="G1370" i="21" s="1"/>
  <c r="A1370" i="21"/>
  <c r="B1370" i="21" s="1"/>
  <c r="F1369" i="21"/>
  <c r="G1369" i="21" s="1"/>
  <c r="A1369" i="21"/>
  <c r="B1369" i="21" s="1"/>
  <c r="F1368" i="21"/>
  <c r="G1368" i="21" s="1"/>
  <c r="A1368" i="21"/>
  <c r="B1368" i="21" s="1"/>
  <c r="F1367" i="21"/>
  <c r="G1367" i="21" s="1"/>
  <c r="A1367" i="21"/>
  <c r="B1367" i="21" s="1"/>
  <c r="F1366" i="21"/>
  <c r="G1366" i="21" s="1"/>
  <c r="A1366" i="21"/>
  <c r="B1366" i="21" s="1"/>
  <c r="F1365" i="21"/>
  <c r="G1365" i="21" s="1"/>
  <c r="A1365" i="21"/>
  <c r="B1365" i="21" s="1"/>
  <c r="F1364" i="21"/>
  <c r="G1364" i="21" s="1"/>
  <c r="A1364" i="21"/>
  <c r="B1364" i="21" s="1"/>
  <c r="F1363" i="21"/>
  <c r="G1363" i="21" s="1"/>
  <c r="A1363" i="21"/>
  <c r="B1363" i="21" s="1"/>
  <c r="F1362" i="21"/>
  <c r="G1362" i="21" s="1"/>
  <c r="A1362" i="21"/>
  <c r="B1362" i="21" s="1"/>
  <c r="F1361" i="21"/>
  <c r="G1361" i="21" s="1"/>
  <c r="A1361" i="21"/>
  <c r="B1361" i="21" s="1"/>
  <c r="F1360" i="21"/>
  <c r="G1360" i="21" s="1"/>
  <c r="A1360" i="21"/>
  <c r="B1360" i="21" s="1"/>
  <c r="F1359" i="21"/>
  <c r="G1359" i="21" s="1"/>
  <c r="A1359" i="21"/>
  <c r="B1359" i="21" s="1"/>
  <c r="F1358" i="21"/>
  <c r="G1358" i="21" s="1"/>
  <c r="A1358" i="21"/>
  <c r="B1358" i="21" s="1"/>
  <c r="F1357" i="21"/>
  <c r="G1357" i="21" s="1"/>
  <c r="A1357" i="21"/>
  <c r="B1357" i="21" s="1"/>
  <c r="F1356" i="21"/>
  <c r="G1356" i="21" s="1"/>
  <c r="A1356" i="21"/>
  <c r="B1356" i="21" s="1"/>
  <c r="F1355" i="21"/>
  <c r="G1355" i="21" s="1"/>
  <c r="A1355" i="21"/>
  <c r="B1355" i="21" s="1"/>
  <c r="F1354" i="21"/>
  <c r="G1354" i="21" s="1"/>
  <c r="A1354" i="21"/>
  <c r="B1354" i="21" s="1"/>
  <c r="F1353" i="21"/>
  <c r="G1353" i="21" s="1"/>
  <c r="A1353" i="21"/>
  <c r="B1353" i="21" s="1"/>
  <c r="F1352" i="21"/>
  <c r="G1352" i="21" s="1"/>
  <c r="A1352" i="21"/>
  <c r="B1352" i="21" s="1"/>
  <c r="F1351" i="21"/>
  <c r="G1351" i="21" s="1"/>
  <c r="A1351" i="21"/>
  <c r="B1351" i="21" s="1"/>
  <c r="F1350" i="21"/>
  <c r="G1350" i="21" s="1"/>
  <c r="A1350" i="21"/>
  <c r="B1350" i="21" s="1"/>
  <c r="F1349" i="21"/>
  <c r="G1349" i="21" s="1"/>
  <c r="A1349" i="21"/>
  <c r="B1349" i="21" s="1"/>
  <c r="F1348" i="21"/>
  <c r="G1348" i="21" s="1"/>
  <c r="A1348" i="21"/>
  <c r="B1348" i="21" s="1"/>
  <c r="F1347" i="21"/>
  <c r="G1347" i="21" s="1"/>
  <c r="A1347" i="21"/>
  <c r="B1347" i="21" s="1"/>
  <c r="F1346" i="21"/>
  <c r="G1346" i="21" s="1"/>
  <c r="A1346" i="21"/>
  <c r="B1346" i="21" s="1"/>
  <c r="F1345" i="21"/>
  <c r="G1345" i="21" s="1"/>
  <c r="A1345" i="21"/>
  <c r="B1345" i="21" s="1"/>
  <c r="F1344" i="21"/>
  <c r="G1344" i="21" s="1"/>
  <c r="A1344" i="21"/>
  <c r="B1344" i="21" s="1"/>
  <c r="F1343" i="21"/>
  <c r="G1343" i="21" s="1"/>
  <c r="A1343" i="21"/>
  <c r="B1343" i="21" s="1"/>
  <c r="F1342" i="21"/>
  <c r="G1342" i="21" s="1"/>
  <c r="A1342" i="21"/>
  <c r="B1342" i="21" s="1"/>
  <c r="F1341" i="21"/>
  <c r="G1341" i="21" s="1"/>
  <c r="A1341" i="21"/>
  <c r="B1341" i="21" s="1"/>
  <c r="F1340" i="21"/>
  <c r="G1340" i="21" s="1"/>
  <c r="A1340" i="21"/>
  <c r="B1340" i="21" s="1"/>
  <c r="F1339" i="21"/>
  <c r="G1339" i="21" s="1"/>
  <c r="A1339" i="21"/>
  <c r="B1339" i="21" s="1"/>
  <c r="F1338" i="21"/>
  <c r="G1338" i="21" s="1"/>
  <c r="A1338" i="21"/>
  <c r="B1338" i="21" s="1"/>
  <c r="F1337" i="21"/>
  <c r="G1337" i="21" s="1"/>
  <c r="A1337" i="21"/>
  <c r="B1337" i="21" s="1"/>
  <c r="F1336" i="21"/>
  <c r="G1336" i="21" s="1"/>
  <c r="A1336" i="21"/>
  <c r="B1336" i="21" s="1"/>
  <c r="F1335" i="21"/>
  <c r="G1335" i="21" s="1"/>
  <c r="A1335" i="21"/>
  <c r="B1335" i="21" s="1"/>
  <c r="F1334" i="21"/>
  <c r="G1334" i="21" s="1"/>
  <c r="A1334" i="21"/>
  <c r="B1334" i="21" s="1"/>
  <c r="F1333" i="21"/>
  <c r="G1333" i="21" s="1"/>
  <c r="A1333" i="21"/>
  <c r="B1333" i="21" s="1"/>
  <c r="F1332" i="21"/>
  <c r="G1332" i="21" s="1"/>
  <c r="A1332" i="21"/>
  <c r="B1332" i="21" s="1"/>
  <c r="F1331" i="21"/>
  <c r="G1331" i="21" s="1"/>
  <c r="A1331" i="21"/>
  <c r="B1331" i="21" s="1"/>
  <c r="F1330" i="21"/>
  <c r="G1330" i="21" s="1"/>
  <c r="A1330" i="21"/>
  <c r="B1330" i="21" s="1"/>
  <c r="F1329" i="21"/>
  <c r="G1329" i="21" s="1"/>
  <c r="A1329" i="21"/>
  <c r="B1329" i="21" s="1"/>
  <c r="F1328" i="21"/>
  <c r="G1328" i="21" s="1"/>
  <c r="A1328" i="21"/>
  <c r="B1328" i="21" s="1"/>
  <c r="F1327" i="21"/>
  <c r="G1327" i="21" s="1"/>
  <c r="A1327" i="21"/>
  <c r="B1327" i="21" s="1"/>
  <c r="F1326" i="21"/>
  <c r="G1326" i="21" s="1"/>
  <c r="A1326" i="21"/>
  <c r="B1326" i="21" s="1"/>
  <c r="F1325" i="21"/>
  <c r="G1325" i="21" s="1"/>
  <c r="A1325" i="21"/>
  <c r="B1325" i="21" s="1"/>
  <c r="F1324" i="21"/>
  <c r="G1324" i="21" s="1"/>
  <c r="A1324" i="21"/>
  <c r="B1324" i="21" s="1"/>
  <c r="F1323" i="21"/>
  <c r="G1323" i="21" s="1"/>
  <c r="A1323" i="21"/>
  <c r="B1323" i="21" s="1"/>
  <c r="F1322" i="21"/>
  <c r="G1322" i="21" s="1"/>
  <c r="A1322" i="21"/>
  <c r="B1322" i="21" s="1"/>
  <c r="F1321" i="21"/>
  <c r="G1321" i="21" s="1"/>
  <c r="A1321" i="21"/>
  <c r="B1321" i="21" s="1"/>
  <c r="F1320" i="21"/>
  <c r="G1320" i="21" s="1"/>
  <c r="A1320" i="21"/>
  <c r="B1320" i="21" s="1"/>
  <c r="F1319" i="21"/>
  <c r="G1319" i="21" s="1"/>
  <c r="A1319" i="21"/>
  <c r="B1319" i="21" s="1"/>
  <c r="F1318" i="21"/>
  <c r="G1318" i="21" s="1"/>
  <c r="A1318" i="21"/>
  <c r="B1318" i="21" s="1"/>
  <c r="F1317" i="21"/>
  <c r="G1317" i="21" s="1"/>
  <c r="A1317" i="21"/>
  <c r="B1317" i="21" s="1"/>
  <c r="F1316" i="21"/>
  <c r="G1316" i="21" s="1"/>
  <c r="A1316" i="21"/>
  <c r="B1316" i="21" s="1"/>
  <c r="F1315" i="21"/>
  <c r="G1315" i="21" s="1"/>
  <c r="A1315" i="21"/>
  <c r="B1315" i="21" s="1"/>
  <c r="F1314" i="21"/>
  <c r="G1314" i="21" s="1"/>
  <c r="A1314" i="21"/>
  <c r="B1314" i="21" s="1"/>
  <c r="F1313" i="21"/>
  <c r="G1313" i="21" s="1"/>
  <c r="A1313" i="21"/>
  <c r="B1313" i="21" s="1"/>
  <c r="F1312" i="21"/>
  <c r="G1312" i="21" s="1"/>
  <c r="A1312" i="21"/>
  <c r="B1312" i="21" s="1"/>
  <c r="F1311" i="21"/>
  <c r="G1311" i="21" s="1"/>
  <c r="A1311" i="21"/>
  <c r="B1311" i="21" s="1"/>
  <c r="F1310" i="21"/>
  <c r="G1310" i="21" s="1"/>
  <c r="A1310" i="21"/>
  <c r="B1310" i="21" s="1"/>
  <c r="F1309" i="21"/>
  <c r="G1309" i="21" s="1"/>
  <c r="A1309" i="21"/>
  <c r="B1309" i="21" s="1"/>
  <c r="F1308" i="21"/>
  <c r="G1308" i="21" s="1"/>
  <c r="A1308" i="21"/>
  <c r="B1308" i="21" s="1"/>
  <c r="F1307" i="21"/>
  <c r="G1307" i="21" s="1"/>
  <c r="A1307" i="21"/>
  <c r="B1307" i="21" s="1"/>
  <c r="F1306" i="21"/>
  <c r="G1306" i="21" s="1"/>
  <c r="A1306" i="21"/>
  <c r="B1306" i="21" s="1"/>
  <c r="F1305" i="21"/>
  <c r="G1305" i="21" s="1"/>
  <c r="A1305" i="21"/>
  <c r="B1305" i="21" s="1"/>
  <c r="F1304" i="21"/>
  <c r="G1304" i="21" s="1"/>
  <c r="A1304" i="21"/>
  <c r="B1304" i="21" s="1"/>
  <c r="F1303" i="21"/>
  <c r="G1303" i="21" s="1"/>
  <c r="A1303" i="21"/>
  <c r="B1303" i="21" s="1"/>
  <c r="F1302" i="21"/>
  <c r="G1302" i="21" s="1"/>
  <c r="A1302" i="21"/>
  <c r="B1302" i="21" s="1"/>
  <c r="F1301" i="21"/>
  <c r="G1301" i="21" s="1"/>
  <c r="A1301" i="21"/>
  <c r="B1301" i="21" s="1"/>
  <c r="F1300" i="21"/>
  <c r="G1300" i="21" s="1"/>
  <c r="A1300" i="21"/>
  <c r="B1300" i="21" s="1"/>
  <c r="F1299" i="21"/>
  <c r="G1299" i="21" s="1"/>
  <c r="A1299" i="21"/>
  <c r="B1299" i="21" s="1"/>
  <c r="F1298" i="21"/>
  <c r="G1298" i="21" s="1"/>
  <c r="A1298" i="21"/>
  <c r="B1298" i="21" s="1"/>
  <c r="F1297" i="21"/>
  <c r="G1297" i="21" s="1"/>
  <c r="A1297" i="21"/>
  <c r="B1297" i="21" s="1"/>
  <c r="F1296" i="21"/>
  <c r="G1296" i="21" s="1"/>
  <c r="A1296" i="21"/>
  <c r="B1296" i="21" s="1"/>
  <c r="F1295" i="21"/>
  <c r="G1295" i="21" s="1"/>
  <c r="A1295" i="21"/>
  <c r="B1295" i="21" s="1"/>
  <c r="F1294" i="21"/>
  <c r="G1294" i="21" s="1"/>
  <c r="A1294" i="21"/>
  <c r="B1294" i="21" s="1"/>
  <c r="F1293" i="21"/>
  <c r="G1293" i="21" s="1"/>
  <c r="A1293" i="21"/>
  <c r="B1293" i="21" s="1"/>
  <c r="F1292" i="21"/>
  <c r="G1292" i="21" s="1"/>
  <c r="A1292" i="21"/>
  <c r="B1292" i="21" s="1"/>
  <c r="F1291" i="21"/>
  <c r="G1291" i="21" s="1"/>
  <c r="A1291" i="21"/>
  <c r="B1291" i="21" s="1"/>
  <c r="F1290" i="21"/>
  <c r="G1290" i="21" s="1"/>
  <c r="A1290" i="21"/>
  <c r="B1290" i="21" s="1"/>
  <c r="F1289" i="21"/>
  <c r="G1289" i="21" s="1"/>
  <c r="A1289" i="21"/>
  <c r="B1289" i="21" s="1"/>
  <c r="F1288" i="21"/>
  <c r="G1288" i="21" s="1"/>
  <c r="A1288" i="21"/>
  <c r="B1288" i="21" s="1"/>
  <c r="F1287" i="21"/>
  <c r="G1287" i="21" s="1"/>
  <c r="A1287" i="21"/>
  <c r="B1287" i="21" s="1"/>
  <c r="F1286" i="21"/>
  <c r="G1286" i="21" s="1"/>
  <c r="A1286" i="21"/>
  <c r="B1286" i="21" s="1"/>
  <c r="F1285" i="21"/>
  <c r="G1285" i="21" s="1"/>
  <c r="A1285" i="21"/>
  <c r="B1285" i="21" s="1"/>
  <c r="F1284" i="21"/>
  <c r="G1284" i="21" s="1"/>
  <c r="A1284" i="21"/>
  <c r="B1284" i="21" s="1"/>
  <c r="F1283" i="21"/>
  <c r="G1283" i="21" s="1"/>
  <c r="A1283" i="21"/>
  <c r="B1283" i="21" s="1"/>
  <c r="F1282" i="21"/>
  <c r="G1282" i="21" s="1"/>
  <c r="A1282" i="21"/>
  <c r="B1282" i="21" s="1"/>
  <c r="F1281" i="21"/>
  <c r="G1281" i="21" s="1"/>
  <c r="A1281" i="21"/>
  <c r="B1281" i="21" s="1"/>
  <c r="F1280" i="21"/>
  <c r="G1280" i="21" s="1"/>
  <c r="A1280" i="21"/>
  <c r="B1280" i="21" s="1"/>
  <c r="F1279" i="21"/>
  <c r="G1279" i="21" s="1"/>
  <c r="A1279" i="21"/>
  <c r="B1279" i="21" s="1"/>
  <c r="F1278" i="21"/>
  <c r="G1278" i="21" s="1"/>
  <c r="A1278" i="21"/>
  <c r="B1278" i="21" s="1"/>
  <c r="F1277" i="21"/>
  <c r="G1277" i="21" s="1"/>
  <c r="A1277" i="21"/>
  <c r="B1277" i="21" s="1"/>
  <c r="F1276" i="21"/>
  <c r="G1276" i="21" s="1"/>
  <c r="A1276" i="21"/>
  <c r="B1276" i="21" s="1"/>
  <c r="F1275" i="21"/>
  <c r="G1275" i="21" s="1"/>
  <c r="A1275" i="21"/>
  <c r="B1275" i="21" s="1"/>
  <c r="F1274" i="21"/>
  <c r="G1274" i="21" s="1"/>
  <c r="A1274" i="21"/>
  <c r="B1274" i="21" s="1"/>
  <c r="F1273" i="21"/>
  <c r="G1273" i="21" s="1"/>
  <c r="A1273" i="21"/>
  <c r="B1273" i="21" s="1"/>
  <c r="F1272" i="21"/>
  <c r="G1272" i="21" s="1"/>
  <c r="A1272" i="21"/>
  <c r="B1272" i="21" s="1"/>
  <c r="F1271" i="21"/>
  <c r="G1271" i="21" s="1"/>
  <c r="A1271" i="21"/>
  <c r="B1271" i="21" s="1"/>
  <c r="F1270" i="21"/>
  <c r="G1270" i="21" s="1"/>
  <c r="A1270" i="21"/>
  <c r="B1270" i="21" s="1"/>
  <c r="F1269" i="21"/>
  <c r="G1269" i="21" s="1"/>
  <c r="A1269" i="21"/>
  <c r="B1269" i="21" s="1"/>
  <c r="F1268" i="21"/>
  <c r="G1268" i="21" s="1"/>
  <c r="A1268" i="21"/>
  <c r="B1268" i="21" s="1"/>
  <c r="F1267" i="21"/>
  <c r="G1267" i="21" s="1"/>
  <c r="A1267" i="21"/>
  <c r="B1267" i="21" s="1"/>
  <c r="F1266" i="21"/>
  <c r="G1266" i="21" s="1"/>
  <c r="A1266" i="21"/>
  <c r="B1266" i="21" s="1"/>
  <c r="F1265" i="21"/>
  <c r="G1265" i="21" s="1"/>
  <c r="A1265" i="21"/>
  <c r="B1265" i="21" s="1"/>
  <c r="F1264" i="21"/>
  <c r="G1264" i="21" s="1"/>
  <c r="A1264" i="21"/>
  <c r="B1264" i="21" s="1"/>
  <c r="F1263" i="21"/>
  <c r="G1263" i="21" s="1"/>
  <c r="A1263" i="21"/>
  <c r="B1263" i="21" s="1"/>
  <c r="F1262" i="21"/>
  <c r="G1262" i="21" s="1"/>
  <c r="A1262" i="21"/>
  <c r="B1262" i="21" s="1"/>
  <c r="F1261" i="21"/>
  <c r="G1261" i="21" s="1"/>
  <c r="A1261" i="21"/>
  <c r="B1261" i="21" s="1"/>
  <c r="F1260" i="21"/>
  <c r="G1260" i="21" s="1"/>
  <c r="A1260" i="21"/>
  <c r="B1260" i="21" s="1"/>
  <c r="F1259" i="21"/>
  <c r="G1259" i="21" s="1"/>
  <c r="A1259" i="21"/>
  <c r="B1259" i="21" s="1"/>
  <c r="F1258" i="21"/>
  <c r="G1258" i="21" s="1"/>
  <c r="A1258" i="21"/>
  <c r="B1258" i="21" s="1"/>
  <c r="F1257" i="21"/>
  <c r="G1257" i="21" s="1"/>
  <c r="A1257" i="21"/>
  <c r="B1257" i="21" s="1"/>
  <c r="F1256" i="21"/>
  <c r="G1256" i="21" s="1"/>
  <c r="A1256" i="21"/>
  <c r="B1256" i="21" s="1"/>
  <c r="F1255" i="21"/>
  <c r="G1255" i="21" s="1"/>
  <c r="A1255" i="21"/>
  <c r="B1255" i="21" s="1"/>
  <c r="F1254" i="21"/>
  <c r="G1254" i="21" s="1"/>
  <c r="A1254" i="21"/>
  <c r="B1254" i="21" s="1"/>
  <c r="F1253" i="21"/>
  <c r="G1253" i="21" s="1"/>
  <c r="A1253" i="21"/>
  <c r="B1253" i="21" s="1"/>
  <c r="F1252" i="21"/>
  <c r="G1252" i="21" s="1"/>
  <c r="A1252" i="21"/>
  <c r="B1252" i="21" s="1"/>
  <c r="F1251" i="21"/>
  <c r="G1251" i="21" s="1"/>
  <c r="A1251" i="21"/>
  <c r="B1251" i="21" s="1"/>
  <c r="F1250" i="21"/>
  <c r="G1250" i="21" s="1"/>
  <c r="A1250" i="21"/>
  <c r="B1250" i="21" s="1"/>
  <c r="F1249" i="21"/>
  <c r="G1249" i="21" s="1"/>
  <c r="A1249" i="21"/>
  <c r="B1249" i="21" s="1"/>
  <c r="F1248" i="21"/>
  <c r="G1248" i="21" s="1"/>
  <c r="A1248" i="21"/>
  <c r="B1248" i="21" s="1"/>
  <c r="F1247" i="21"/>
  <c r="G1247" i="21" s="1"/>
  <c r="A1247" i="21"/>
  <c r="B1247" i="21" s="1"/>
  <c r="F1246" i="21"/>
  <c r="G1246" i="21" s="1"/>
  <c r="A1246" i="21"/>
  <c r="B1246" i="21" s="1"/>
  <c r="F1245" i="21"/>
  <c r="G1245" i="21" s="1"/>
  <c r="A1245" i="21"/>
  <c r="B1245" i="21" s="1"/>
  <c r="F1244" i="21"/>
  <c r="G1244" i="21" s="1"/>
  <c r="A1244" i="21"/>
  <c r="B1244" i="21" s="1"/>
  <c r="F1243" i="21"/>
  <c r="G1243" i="21" s="1"/>
  <c r="A1243" i="21"/>
  <c r="B1243" i="21" s="1"/>
  <c r="F1242" i="21"/>
  <c r="G1242" i="21" s="1"/>
  <c r="A1242" i="21"/>
  <c r="B1242" i="21" s="1"/>
  <c r="F1241" i="21"/>
  <c r="G1241" i="21" s="1"/>
  <c r="A1241" i="21"/>
  <c r="B1241" i="21" s="1"/>
  <c r="F1240" i="21"/>
  <c r="G1240" i="21" s="1"/>
  <c r="A1240" i="21"/>
  <c r="B1240" i="21" s="1"/>
  <c r="F1239" i="21"/>
  <c r="G1239" i="21" s="1"/>
  <c r="A1239" i="21"/>
  <c r="B1239" i="21" s="1"/>
  <c r="F1238" i="21"/>
  <c r="G1238" i="21" s="1"/>
  <c r="A1238" i="21"/>
  <c r="B1238" i="21" s="1"/>
  <c r="F1237" i="21"/>
  <c r="G1237" i="21" s="1"/>
  <c r="A1237" i="21"/>
  <c r="B1237" i="21" s="1"/>
  <c r="F1236" i="21"/>
  <c r="G1236" i="21" s="1"/>
  <c r="A1236" i="21"/>
  <c r="B1236" i="21" s="1"/>
  <c r="F1235" i="21"/>
  <c r="G1235" i="21" s="1"/>
  <c r="A1235" i="21"/>
  <c r="B1235" i="21" s="1"/>
  <c r="F1234" i="21"/>
  <c r="G1234" i="21" s="1"/>
  <c r="A1234" i="21"/>
  <c r="B1234" i="21" s="1"/>
  <c r="F1233" i="21"/>
  <c r="G1233" i="21" s="1"/>
  <c r="A1233" i="21"/>
  <c r="B1233" i="21" s="1"/>
  <c r="F1232" i="21"/>
  <c r="G1232" i="21" s="1"/>
  <c r="A1232" i="21"/>
  <c r="B1232" i="21" s="1"/>
  <c r="F1231" i="21"/>
  <c r="G1231" i="21" s="1"/>
  <c r="A1231" i="21"/>
  <c r="B1231" i="21" s="1"/>
  <c r="F1230" i="21"/>
  <c r="G1230" i="21" s="1"/>
  <c r="A1230" i="21"/>
  <c r="B1230" i="21" s="1"/>
  <c r="F1229" i="21"/>
  <c r="G1229" i="21" s="1"/>
  <c r="A1229" i="21"/>
  <c r="B1229" i="21" s="1"/>
  <c r="F1228" i="21"/>
  <c r="G1228" i="21" s="1"/>
  <c r="A1228" i="21"/>
  <c r="B1228" i="21" s="1"/>
  <c r="F1227" i="21"/>
  <c r="G1227" i="21" s="1"/>
  <c r="A1227" i="21"/>
  <c r="B1227" i="21" s="1"/>
  <c r="F1226" i="21"/>
  <c r="G1226" i="21" s="1"/>
  <c r="A1226" i="21"/>
  <c r="B1226" i="21" s="1"/>
  <c r="F1225" i="21"/>
  <c r="G1225" i="21" s="1"/>
  <c r="A1225" i="21"/>
  <c r="B1225" i="21" s="1"/>
  <c r="F1224" i="21"/>
  <c r="G1224" i="21" s="1"/>
  <c r="A1224" i="21"/>
  <c r="B1224" i="21" s="1"/>
  <c r="F1223" i="21"/>
  <c r="G1223" i="21" s="1"/>
  <c r="A1223" i="21"/>
  <c r="B1223" i="21" s="1"/>
  <c r="F1222" i="21"/>
  <c r="G1222" i="21" s="1"/>
  <c r="A1222" i="21"/>
  <c r="B1222" i="21" s="1"/>
  <c r="F1221" i="21"/>
  <c r="G1221" i="21" s="1"/>
  <c r="A1221" i="21"/>
  <c r="B1221" i="21" s="1"/>
  <c r="F1220" i="21"/>
  <c r="G1220" i="21" s="1"/>
  <c r="A1220" i="21"/>
  <c r="B1220" i="21" s="1"/>
  <c r="F1219" i="21"/>
  <c r="G1219" i="21" s="1"/>
  <c r="A1219" i="21"/>
  <c r="B1219" i="21" s="1"/>
  <c r="F1218" i="21"/>
  <c r="G1218" i="21" s="1"/>
  <c r="A1218" i="21"/>
  <c r="B1218" i="21" s="1"/>
  <c r="F1217" i="21"/>
  <c r="G1217" i="21" s="1"/>
  <c r="A1217" i="21"/>
  <c r="B1217" i="21" s="1"/>
  <c r="F1216" i="21"/>
  <c r="G1216" i="21" s="1"/>
  <c r="A1216" i="21"/>
  <c r="B1216" i="21" s="1"/>
  <c r="F1215" i="21"/>
  <c r="G1215" i="21" s="1"/>
  <c r="A1215" i="21"/>
  <c r="B1215" i="21" s="1"/>
  <c r="F1214" i="21"/>
  <c r="G1214" i="21" s="1"/>
  <c r="A1214" i="21"/>
  <c r="B1214" i="21" s="1"/>
  <c r="F1213" i="21"/>
  <c r="G1213" i="21" s="1"/>
  <c r="A1213" i="21"/>
  <c r="B1213" i="21" s="1"/>
  <c r="F1212" i="21"/>
  <c r="G1212" i="21" s="1"/>
  <c r="A1212" i="21"/>
  <c r="B1212" i="21" s="1"/>
  <c r="F1211" i="21"/>
  <c r="G1211" i="21" s="1"/>
  <c r="A1211" i="21"/>
  <c r="B1211" i="21" s="1"/>
  <c r="F1210" i="21"/>
  <c r="G1210" i="21" s="1"/>
  <c r="A1210" i="21"/>
  <c r="B1210" i="21" s="1"/>
  <c r="F1209" i="21"/>
  <c r="G1209" i="21" s="1"/>
  <c r="A1209" i="21"/>
  <c r="B1209" i="21" s="1"/>
  <c r="F1208" i="21"/>
  <c r="G1208" i="21" s="1"/>
  <c r="A1208" i="21"/>
  <c r="B1208" i="21" s="1"/>
  <c r="F1207" i="21"/>
  <c r="G1207" i="21" s="1"/>
  <c r="A1207" i="21"/>
  <c r="B1207" i="21" s="1"/>
  <c r="F1206" i="21"/>
  <c r="G1206" i="21" s="1"/>
  <c r="A1206" i="21"/>
  <c r="B1206" i="21" s="1"/>
  <c r="F1205" i="21"/>
  <c r="G1205" i="21" s="1"/>
  <c r="A1205" i="21"/>
  <c r="B1205" i="21" s="1"/>
  <c r="F1204" i="21"/>
  <c r="G1204" i="21" s="1"/>
  <c r="A1204" i="21"/>
  <c r="B1204" i="21" s="1"/>
  <c r="F1203" i="21"/>
  <c r="G1203" i="21" s="1"/>
  <c r="A1203" i="21"/>
  <c r="B1203" i="21" s="1"/>
  <c r="F1202" i="21"/>
  <c r="G1202" i="21" s="1"/>
  <c r="A1202" i="21"/>
  <c r="B1202" i="21" s="1"/>
  <c r="F1201" i="21"/>
  <c r="G1201" i="21" s="1"/>
  <c r="A1201" i="21"/>
  <c r="B1201" i="21" s="1"/>
  <c r="F1200" i="21"/>
  <c r="G1200" i="21" s="1"/>
  <c r="A1200" i="21"/>
  <c r="B1200" i="21" s="1"/>
  <c r="F1199" i="21"/>
  <c r="G1199" i="21" s="1"/>
  <c r="A1199" i="21"/>
  <c r="B1199" i="21" s="1"/>
  <c r="F1198" i="21"/>
  <c r="G1198" i="21" s="1"/>
  <c r="A1198" i="21"/>
  <c r="B1198" i="21" s="1"/>
  <c r="F1197" i="21"/>
  <c r="G1197" i="21" s="1"/>
  <c r="A1197" i="21"/>
  <c r="B1197" i="21" s="1"/>
  <c r="F1196" i="21"/>
  <c r="G1196" i="21" s="1"/>
  <c r="A1196" i="21"/>
  <c r="B1196" i="21" s="1"/>
  <c r="F1195" i="21"/>
  <c r="G1195" i="21" s="1"/>
  <c r="A1195" i="21"/>
  <c r="B1195" i="21" s="1"/>
  <c r="F1194" i="21"/>
  <c r="G1194" i="21" s="1"/>
  <c r="A1194" i="21"/>
  <c r="B1194" i="21" s="1"/>
  <c r="F1193" i="21"/>
  <c r="G1193" i="21" s="1"/>
  <c r="A1193" i="21"/>
  <c r="B1193" i="21" s="1"/>
  <c r="F1192" i="21"/>
  <c r="G1192" i="21" s="1"/>
  <c r="A1192" i="21"/>
  <c r="B1192" i="21" s="1"/>
  <c r="F1191" i="21"/>
  <c r="G1191" i="21" s="1"/>
  <c r="A1191" i="21"/>
  <c r="B1191" i="21" s="1"/>
  <c r="F1190" i="21"/>
  <c r="G1190" i="21" s="1"/>
  <c r="A1190" i="21"/>
  <c r="B1190" i="21" s="1"/>
  <c r="F1189" i="21"/>
  <c r="G1189" i="21" s="1"/>
  <c r="A1189" i="21"/>
  <c r="B1189" i="21" s="1"/>
  <c r="F1188" i="21"/>
  <c r="G1188" i="21" s="1"/>
  <c r="A1188" i="21"/>
  <c r="B1188" i="21" s="1"/>
  <c r="F1187" i="21"/>
  <c r="G1187" i="21" s="1"/>
  <c r="A1187" i="21"/>
  <c r="B1187" i="21" s="1"/>
  <c r="F1186" i="21"/>
  <c r="G1186" i="21" s="1"/>
  <c r="A1186" i="21"/>
  <c r="B1186" i="21" s="1"/>
  <c r="F1185" i="21"/>
  <c r="G1185" i="21" s="1"/>
  <c r="A1185" i="21"/>
  <c r="B1185" i="21" s="1"/>
  <c r="F1184" i="21"/>
  <c r="G1184" i="21" s="1"/>
  <c r="A1184" i="21"/>
  <c r="B1184" i="21" s="1"/>
  <c r="F1183" i="21"/>
  <c r="G1183" i="21" s="1"/>
  <c r="A1183" i="21"/>
  <c r="B1183" i="21" s="1"/>
  <c r="F1182" i="21"/>
  <c r="G1182" i="21" s="1"/>
  <c r="A1182" i="21"/>
  <c r="B1182" i="21" s="1"/>
  <c r="F1181" i="21"/>
  <c r="G1181" i="21" s="1"/>
  <c r="A1181" i="21"/>
  <c r="B1181" i="21" s="1"/>
  <c r="F1180" i="21"/>
  <c r="G1180" i="21" s="1"/>
  <c r="A1180" i="21"/>
  <c r="B1180" i="21" s="1"/>
  <c r="F1179" i="21"/>
  <c r="G1179" i="21" s="1"/>
  <c r="A1179" i="21"/>
  <c r="B1179" i="21" s="1"/>
  <c r="F1178" i="21"/>
  <c r="G1178" i="21" s="1"/>
  <c r="A1178" i="21"/>
  <c r="B1178" i="21" s="1"/>
  <c r="F1177" i="21"/>
  <c r="G1177" i="21" s="1"/>
  <c r="A1177" i="21"/>
  <c r="B1177" i="21" s="1"/>
  <c r="F1176" i="21"/>
  <c r="G1176" i="21" s="1"/>
  <c r="A1176" i="21"/>
  <c r="B1176" i="21" s="1"/>
  <c r="F1175" i="21"/>
  <c r="G1175" i="21" s="1"/>
  <c r="A1175" i="21"/>
  <c r="B1175" i="21" s="1"/>
  <c r="F1174" i="21"/>
  <c r="G1174" i="21" s="1"/>
  <c r="A1174" i="21"/>
  <c r="B1174" i="21" s="1"/>
  <c r="F1173" i="21"/>
  <c r="G1173" i="21" s="1"/>
  <c r="A1173" i="21"/>
  <c r="B1173" i="21" s="1"/>
  <c r="F1172" i="21"/>
  <c r="G1172" i="21" s="1"/>
  <c r="A1172" i="21"/>
  <c r="B1172" i="21" s="1"/>
  <c r="F1171" i="21"/>
  <c r="G1171" i="21" s="1"/>
  <c r="A1171" i="21"/>
  <c r="B1171" i="21" s="1"/>
  <c r="F1170" i="21"/>
  <c r="G1170" i="21" s="1"/>
  <c r="A1170" i="21"/>
  <c r="B1170" i="21" s="1"/>
  <c r="F1169" i="21"/>
  <c r="G1169" i="21" s="1"/>
  <c r="A1169" i="21"/>
  <c r="B1169" i="21" s="1"/>
  <c r="F1168" i="21"/>
  <c r="G1168" i="21" s="1"/>
  <c r="A1168" i="21"/>
  <c r="B1168" i="21" s="1"/>
  <c r="F1167" i="21"/>
  <c r="G1167" i="21" s="1"/>
  <c r="A1167" i="21"/>
  <c r="B1167" i="21" s="1"/>
  <c r="F1166" i="21"/>
  <c r="G1166" i="21" s="1"/>
  <c r="A1166" i="21"/>
  <c r="B1166" i="21" s="1"/>
  <c r="F1165" i="21"/>
  <c r="G1165" i="21" s="1"/>
  <c r="A1165" i="21"/>
  <c r="B1165" i="21" s="1"/>
  <c r="F1164" i="21"/>
  <c r="G1164" i="21" s="1"/>
  <c r="A1164" i="21"/>
  <c r="B1164" i="21" s="1"/>
  <c r="F1163" i="21"/>
  <c r="G1163" i="21" s="1"/>
  <c r="A1163" i="21"/>
  <c r="B1163" i="21" s="1"/>
  <c r="F1162" i="21"/>
  <c r="G1162" i="21" s="1"/>
  <c r="A1162" i="21"/>
  <c r="B1162" i="21" s="1"/>
  <c r="F1161" i="21"/>
  <c r="G1161" i="21" s="1"/>
  <c r="A1161" i="21"/>
  <c r="B1161" i="21" s="1"/>
  <c r="F1160" i="21"/>
  <c r="G1160" i="21" s="1"/>
  <c r="A1160" i="21"/>
  <c r="B1160" i="21" s="1"/>
  <c r="F1159" i="21"/>
  <c r="G1159" i="21" s="1"/>
  <c r="A1159" i="21"/>
  <c r="B1159" i="21" s="1"/>
  <c r="F1158" i="21"/>
  <c r="G1158" i="21" s="1"/>
  <c r="A1158" i="21"/>
  <c r="B1158" i="21" s="1"/>
  <c r="F1157" i="21"/>
  <c r="G1157" i="21" s="1"/>
  <c r="A1157" i="21"/>
  <c r="B1157" i="21" s="1"/>
  <c r="F1156" i="21"/>
  <c r="G1156" i="21" s="1"/>
  <c r="A1156" i="21"/>
  <c r="B1156" i="21" s="1"/>
  <c r="F1155" i="21"/>
  <c r="G1155" i="21" s="1"/>
  <c r="A1155" i="21"/>
  <c r="B1155" i="21" s="1"/>
  <c r="F1154" i="21"/>
  <c r="G1154" i="21" s="1"/>
  <c r="A1154" i="21"/>
  <c r="B1154" i="21" s="1"/>
  <c r="F1153" i="21"/>
  <c r="G1153" i="21" s="1"/>
  <c r="A1153" i="21"/>
  <c r="B1153" i="21" s="1"/>
  <c r="F1152" i="21"/>
  <c r="G1152" i="21" s="1"/>
  <c r="A1152" i="21"/>
  <c r="B1152" i="21" s="1"/>
  <c r="F1151" i="21"/>
  <c r="G1151" i="21" s="1"/>
  <c r="A1151" i="21"/>
  <c r="B1151" i="21" s="1"/>
  <c r="F1150" i="21"/>
  <c r="G1150" i="21" s="1"/>
  <c r="A1150" i="21"/>
  <c r="B1150" i="21" s="1"/>
  <c r="F1149" i="21"/>
  <c r="G1149" i="21" s="1"/>
  <c r="A1149" i="21"/>
  <c r="B1149" i="21" s="1"/>
  <c r="F1148" i="21"/>
  <c r="G1148" i="21" s="1"/>
  <c r="A1148" i="21"/>
  <c r="B1148" i="21" s="1"/>
  <c r="F1147" i="21"/>
  <c r="G1147" i="21" s="1"/>
  <c r="A1147" i="21"/>
  <c r="B1147" i="21" s="1"/>
  <c r="F1146" i="21"/>
  <c r="G1146" i="21" s="1"/>
  <c r="A1146" i="21"/>
  <c r="B1146" i="21" s="1"/>
  <c r="F1145" i="21"/>
  <c r="G1145" i="21" s="1"/>
  <c r="A1145" i="21"/>
  <c r="B1145" i="21" s="1"/>
  <c r="F1144" i="21"/>
  <c r="G1144" i="21" s="1"/>
  <c r="A1144" i="21"/>
  <c r="B1144" i="21" s="1"/>
  <c r="F1143" i="21"/>
  <c r="G1143" i="21" s="1"/>
  <c r="A1143" i="21"/>
  <c r="B1143" i="21" s="1"/>
  <c r="F1142" i="21"/>
  <c r="G1142" i="21" s="1"/>
  <c r="A1142" i="21"/>
  <c r="B1142" i="21" s="1"/>
  <c r="F1141" i="21"/>
  <c r="G1141" i="21" s="1"/>
  <c r="A1141" i="21"/>
  <c r="B1141" i="21" s="1"/>
  <c r="F1140" i="21"/>
  <c r="G1140" i="21" s="1"/>
  <c r="A1140" i="21"/>
  <c r="B1140" i="21" s="1"/>
  <c r="F1139" i="21"/>
  <c r="G1139" i="21" s="1"/>
  <c r="A1139" i="21"/>
  <c r="B1139" i="21" s="1"/>
  <c r="F1138" i="21"/>
  <c r="G1138" i="21" s="1"/>
  <c r="A1138" i="21"/>
  <c r="B1138" i="21" s="1"/>
  <c r="F1137" i="21"/>
  <c r="G1137" i="21" s="1"/>
  <c r="A1137" i="21"/>
  <c r="B1137" i="21" s="1"/>
  <c r="F1136" i="21"/>
  <c r="G1136" i="21" s="1"/>
  <c r="A1136" i="21"/>
  <c r="B1136" i="21" s="1"/>
  <c r="F1135" i="21"/>
  <c r="G1135" i="21" s="1"/>
  <c r="A1135" i="21"/>
  <c r="B1135" i="21" s="1"/>
  <c r="F1134" i="21"/>
  <c r="G1134" i="21" s="1"/>
  <c r="A1134" i="21"/>
  <c r="B1134" i="21" s="1"/>
  <c r="F1133" i="21"/>
  <c r="G1133" i="21" s="1"/>
  <c r="A1133" i="21"/>
  <c r="B1133" i="21" s="1"/>
  <c r="F1132" i="21"/>
  <c r="G1132" i="21" s="1"/>
  <c r="A1132" i="21"/>
  <c r="B1132" i="21" s="1"/>
  <c r="F1131" i="21"/>
  <c r="G1131" i="21" s="1"/>
  <c r="A1131" i="21"/>
  <c r="B1131" i="21" s="1"/>
  <c r="F1130" i="21"/>
  <c r="G1130" i="21" s="1"/>
  <c r="A1130" i="21"/>
  <c r="B1130" i="21" s="1"/>
  <c r="F1129" i="21"/>
  <c r="G1129" i="21" s="1"/>
  <c r="A1129" i="21"/>
  <c r="B1129" i="21" s="1"/>
  <c r="F1128" i="21"/>
  <c r="G1128" i="21" s="1"/>
  <c r="A1128" i="21"/>
  <c r="B1128" i="21" s="1"/>
  <c r="F1127" i="21"/>
  <c r="G1127" i="21" s="1"/>
  <c r="A1127" i="21"/>
  <c r="B1127" i="21" s="1"/>
  <c r="F1126" i="21"/>
  <c r="G1126" i="21" s="1"/>
  <c r="A1126" i="21"/>
  <c r="B1126" i="21" s="1"/>
  <c r="F1125" i="21"/>
  <c r="G1125" i="21" s="1"/>
  <c r="A1125" i="21"/>
  <c r="B1125" i="21" s="1"/>
  <c r="F1124" i="21"/>
  <c r="G1124" i="21" s="1"/>
  <c r="A1124" i="21"/>
  <c r="B1124" i="21" s="1"/>
  <c r="F1123" i="21"/>
  <c r="G1123" i="21" s="1"/>
  <c r="A1123" i="21"/>
  <c r="B1123" i="21" s="1"/>
  <c r="F1122" i="21"/>
  <c r="G1122" i="21" s="1"/>
  <c r="A1122" i="21"/>
  <c r="B1122" i="21" s="1"/>
  <c r="F1121" i="21"/>
  <c r="G1121" i="21" s="1"/>
  <c r="A1121" i="21"/>
  <c r="B1121" i="21" s="1"/>
  <c r="F1120" i="21"/>
  <c r="G1120" i="21" s="1"/>
  <c r="A1120" i="21"/>
  <c r="B1120" i="21" s="1"/>
  <c r="F1119" i="21"/>
  <c r="G1119" i="21" s="1"/>
  <c r="A1119" i="21"/>
  <c r="B1119" i="21" s="1"/>
  <c r="F1118" i="21"/>
  <c r="G1118" i="21" s="1"/>
  <c r="A1118" i="21"/>
  <c r="B1118" i="21" s="1"/>
  <c r="F1117" i="21"/>
  <c r="G1117" i="21" s="1"/>
  <c r="A1117" i="21"/>
  <c r="B1117" i="21" s="1"/>
  <c r="F1116" i="21"/>
  <c r="G1116" i="21" s="1"/>
  <c r="A1116" i="21"/>
  <c r="B1116" i="21" s="1"/>
  <c r="F1115" i="21"/>
  <c r="G1115" i="21" s="1"/>
  <c r="A1115" i="21"/>
  <c r="B1115" i="21" s="1"/>
  <c r="F1114" i="21"/>
  <c r="G1114" i="21" s="1"/>
  <c r="A1114" i="21"/>
  <c r="B1114" i="21" s="1"/>
  <c r="F1113" i="21"/>
  <c r="G1113" i="21" s="1"/>
  <c r="A1113" i="21"/>
  <c r="B1113" i="21" s="1"/>
  <c r="F1112" i="21"/>
  <c r="G1112" i="21" s="1"/>
  <c r="A1112" i="21"/>
  <c r="B1112" i="21" s="1"/>
  <c r="F1111" i="21"/>
  <c r="G1111" i="21" s="1"/>
  <c r="A1111" i="21"/>
  <c r="B1111" i="21" s="1"/>
  <c r="F1110" i="21"/>
  <c r="G1110" i="21" s="1"/>
  <c r="A1110" i="21"/>
  <c r="B1110" i="21" s="1"/>
  <c r="F1109" i="21"/>
  <c r="G1109" i="21" s="1"/>
  <c r="A1109" i="21"/>
  <c r="B1109" i="21" s="1"/>
  <c r="F1108" i="21"/>
  <c r="G1108" i="21" s="1"/>
  <c r="A1108" i="21"/>
  <c r="B1108" i="21" s="1"/>
  <c r="F1107" i="21"/>
  <c r="G1107" i="21" s="1"/>
  <c r="A1107" i="21"/>
  <c r="B1107" i="21" s="1"/>
  <c r="F1106" i="21"/>
  <c r="G1106" i="21" s="1"/>
  <c r="A1106" i="21"/>
  <c r="B1106" i="21" s="1"/>
  <c r="F1105" i="21"/>
  <c r="G1105" i="21" s="1"/>
  <c r="A1105" i="21"/>
  <c r="B1105" i="21" s="1"/>
  <c r="F1104" i="21"/>
  <c r="G1104" i="21" s="1"/>
  <c r="A1104" i="21"/>
  <c r="B1104" i="21" s="1"/>
  <c r="F1103" i="21"/>
  <c r="G1103" i="21" s="1"/>
  <c r="A1103" i="21"/>
  <c r="B1103" i="21" s="1"/>
  <c r="F1102" i="21"/>
  <c r="G1102" i="21" s="1"/>
  <c r="A1102" i="21"/>
  <c r="B1102" i="21" s="1"/>
  <c r="F1101" i="21"/>
  <c r="G1101" i="21" s="1"/>
  <c r="A1101" i="21"/>
  <c r="B1101" i="21" s="1"/>
  <c r="F1100" i="21"/>
  <c r="G1100" i="21" s="1"/>
  <c r="A1100" i="21"/>
  <c r="B1100" i="21" s="1"/>
  <c r="F1099" i="21"/>
  <c r="G1099" i="21" s="1"/>
  <c r="A1099" i="21"/>
  <c r="B1099" i="21" s="1"/>
  <c r="F1098" i="21"/>
  <c r="G1098" i="21" s="1"/>
  <c r="A1098" i="21"/>
  <c r="B1098" i="21" s="1"/>
  <c r="F1097" i="21"/>
  <c r="G1097" i="21" s="1"/>
  <c r="A1097" i="21"/>
  <c r="B1097" i="21" s="1"/>
  <c r="F1096" i="21"/>
  <c r="G1096" i="21" s="1"/>
  <c r="A1096" i="21"/>
  <c r="B1096" i="21" s="1"/>
  <c r="F1095" i="21"/>
  <c r="G1095" i="21" s="1"/>
  <c r="A1095" i="21"/>
  <c r="B1095" i="21" s="1"/>
  <c r="F1094" i="21"/>
  <c r="G1094" i="21" s="1"/>
  <c r="A1094" i="21"/>
  <c r="B1094" i="21" s="1"/>
  <c r="F1093" i="21"/>
  <c r="G1093" i="21" s="1"/>
  <c r="A1093" i="21"/>
  <c r="B1093" i="21" s="1"/>
  <c r="F1092" i="21"/>
  <c r="G1092" i="21" s="1"/>
  <c r="A1092" i="21"/>
  <c r="B1092" i="21" s="1"/>
  <c r="F1091" i="21"/>
  <c r="G1091" i="21" s="1"/>
  <c r="A1091" i="21"/>
  <c r="B1091" i="21" s="1"/>
  <c r="F1090" i="21"/>
  <c r="G1090" i="21" s="1"/>
  <c r="A1090" i="21"/>
  <c r="B1090" i="21" s="1"/>
  <c r="F1089" i="21"/>
  <c r="G1089" i="21" s="1"/>
  <c r="A1089" i="21"/>
  <c r="B1089" i="21" s="1"/>
  <c r="F1088" i="21"/>
  <c r="G1088" i="21" s="1"/>
  <c r="A1088" i="21"/>
  <c r="B1088" i="21" s="1"/>
  <c r="F1087" i="21"/>
  <c r="G1087" i="21" s="1"/>
  <c r="A1087" i="21"/>
  <c r="B1087" i="21" s="1"/>
  <c r="F1086" i="21"/>
  <c r="G1086" i="21" s="1"/>
  <c r="A1086" i="21"/>
  <c r="B1086" i="21" s="1"/>
  <c r="F1085" i="21"/>
  <c r="G1085" i="21" s="1"/>
  <c r="A1085" i="21"/>
  <c r="B1085" i="21" s="1"/>
  <c r="F1084" i="21"/>
  <c r="G1084" i="21" s="1"/>
  <c r="A1084" i="21"/>
  <c r="B1084" i="21" s="1"/>
  <c r="F1083" i="21"/>
  <c r="G1083" i="21" s="1"/>
  <c r="A1083" i="21"/>
  <c r="B1083" i="21" s="1"/>
  <c r="F1082" i="21"/>
  <c r="G1082" i="21" s="1"/>
  <c r="A1082" i="21"/>
  <c r="B1082" i="21" s="1"/>
  <c r="F1081" i="21"/>
  <c r="G1081" i="21" s="1"/>
  <c r="A1081" i="21"/>
  <c r="B1081" i="21" s="1"/>
  <c r="F1080" i="21"/>
  <c r="G1080" i="21" s="1"/>
  <c r="A1080" i="21"/>
  <c r="B1080" i="21" s="1"/>
  <c r="F1079" i="21"/>
  <c r="G1079" i="21" s="1"/>
  <c r="A1079" i="21"/>
  <c r="B1079" i="21" s="1"/>
  <c r="F1078" i="21"/>
  <c r="G1078" i="21" s="1"/>
  <c r="A1078" i="21"/>
  <c r="B1078" i="21" s="1"/>
  <c r="F1077" i="21"/>
  <c r="G1077" i="21" s="1"/>
  <c r="A1077" i="21"/>
  <c r="B1077" i="21" s="1"/>
  <c r="F1076" i="21"/>
  <c r="G1076" i="21" s="1"/>
  <c r="A1076" i="21"/>
  <c r="B1076" i="21" s="1"/>
  <c r="F1075" i="21"/>
  <c r="G1075" i="21" s="1"/>
  <c r="A1075" i="21"/>
  <c r="B1075" i="21" s="1"/>
  <c r="F1074" i="21"/>
  <c r="G1074" i="21" s="1"/>
  <c r="A1074" i="21"/>
  <c r="B1074" i="21" s="1"/>
  <c r="F1073" i="21"/>
  <c r="G1073" i="21" s="1"/>
  <c r="A1073" i="21"/>
  <c r="B1073" i="21" s="1"/>
  <c r="F1072" i="21"/>
  <c r="G1072" i="21" s="1"/>
  <c r="A1072" i="21"/>
  <c r="B1072" i="21" s="1"/>
  <c r="F1071" i="21"/>
  <c r="G1071" i="21" s="1"/>
  <c r="A1071" i="21"/>
  <c r="B1071" i="21" s="1"/>
  <c r="F1070" i="21"/>
  <c r="G1070" i="21" s="1"/>
  <c r="A1070" i="21"/>
  <c r="B1070" i="21" s="1"/>
  <c r="F1069" i="21"/>
  <c r="G1069" i="21" s="1"/>
  <c r="A1069" i="21"/>
  <c r="B1069" i="21" s="1"/>
  <c r="F1068" i="21"/>
  <c r="G1068" i="21" s="1"/>
  <c r="A1068" i="21"/>
  <c r="B1068" i="21" s="1"/>
  <c r="F1067" i="21"/>
  <c r="G1067" i="21" s="1"/>
  <c r="A1067" i="21"/>
  <c r="B1067" i="21" s="1"/>
  <c r="F1066" i="21"/>
  <c r="G1066" i="21" s="1"/>
  <c r="A1066" i="21"/>
  <c r="B1066" i="21" s="1"/>
  <c r="F1065" i="21"/>
  <c r="G1065" i="21" s="1"/>
  <c r="A1065" i="21"/>
  <c r="B1065" i="21" s="1"/>
  <c r="F1064" i="21"/>
  <c r="G1064" i="21" s="1"/>
  <c r="A1064" i="21"/>
  <c r="B1064" i="21" s="1"/>
  <c r="F1063" i="21"/>
  <c r="G1063" i="21" s="1"/>
  <c r="A1063" i="21"/>
  <c r="B1063" i="21" s="1"/>
  <c r="F1062" i="21"/>
  <c r="G1062" i="21" s="1"/>
  <c r="A1062" i="21"/>
  <c r="B1062" i="21" s="1"/>
  <c r="F1061" i="21"/>
  <c r="G1061" i="21" s="1"/>
  <c r="A1061" i="21"/>
  <c r="B1061" i="21" s="1"/>
  <c r="F1060" i="21"/>
  <c r="G1060" i="21" s="1"/>
  <c r="A1060" i="21"/>
  <c r="B1060" i="21" s="1"/>
  <c r="F1059" i="21"/>
  <c r="G1059" i="21" s="1"/>
  <c r="A1059" i="21"/>
  <c r="B1059" i="21" s="1"/>
  <c r="F1058" i="21"/>
  <c r="G1058" i="21" s="1"/>
  <c r="A1058" i="21"/>
  <c r="B1058" i="21" s="1"/>
  <c r="F1057" i="21"/>
  <c r="G1057" i="21" s="1"/>
  <c r="A1057" i="21"/>
  <c r="B1057" i="21" s="1"/>
  <c r="F1056" i="21"/>
  <c r="G1056" i="21" s="1"/>
  <c r="A1056" i="21"/>
  <c r="B1056" i="21" s="1"/>
  <c r="F1055" i="21"/>
  <c r="G1055" i="21" s="1"/>
  <c r="A1055" i="21"/>
  <c r="B1055" i="21" s="1"/>
  <c r="F1054" i="21"/>
  <c r="G1054" i="21" s="1"/>
  <c r="A1054" i="21"/>
  <c r="B1054" i="21" s="1"/>
  <c r="F1053" i="21"/>
  <c r="G1053" i="21" s="1"/>
  <c r="A1053" i="21"/>
  <c r="B1053" i="21" s="1"/>
  <c r="F1052" i="21"/>
  <c r="G1052" i="21" s="1"/>
  <c r="A1052" i="21"/>
  <c r="B1052" i="21" s="1"/>
  <c r="F1051" i="21"/>
  <c r="G1051" i="21" s="1"/>
  <c r="A1051" i="21"/>
  <c r="B1051" i="21" s="1"/>
  <c r="F1050" i="21"/>
  <c r="G1050" i="21" s="1"/>
  <c r="A1050" i="21"/>
  <c r="B1050" i="21" s="1"/>
  <c r="F1049" i="21"/>
  <c r="G1049" i="21" s="1"/>
  <c r="A1049" i="21"/>
  <c r="B1049" i="21" s="1"/>
  <c r="F1048" i="21"/>
  <c r="G1048" i="21" s="1"/>
  <c r="A1048" i="21"/>
  <c r="B1048" i="21" s="1"/>
  <c r="F1047" i="21"/>
  <c r="G1047" i="21" s="1"/>
  <c r="A1047" i="21"/>
  <c r="B1047" i="21" s="1"/>
  <c r="F1046" i="21"/>
  <c r="G1046" i="21" s="1"/>
  <c r="A1046" i="21"/>
  <c r="B1046" i="21" s="1"/>
  <c r="F1045" i="21"/>
  <c r="G1045" i="21" s="1"/>
  <c r="A1045" i="21"/>
  <c r="B1045" i="21" s="1"/>
  <c r="F1044" i="21"/>
  <c r="G1044" i="21" s="1"/>
  <c r="A1044" i="21"/>
  <c r="B1044" i="21" s="1"/>
  <c r="F1043" i="21"/>
  <c r="G1043" i="21" s="1"/>
  <c r="A1043" i="21"/>
  <c r="B1043" i="21" s="1"/>
  <c r="F1042" i="21"/>
  <c r="G1042" i="21" s="1"/>
  <c r="A1042" i="21"/>
  <c r="B1042" i="21" s="1"/>
  <c r="F1041" i="21"/>
  <c r="G1041" i="21" s="1"/>
  <c r="A1041" i="21"/>
  <c r="B1041" i="21" s="1"/>
  <c r="F1040" i="21"/>
  <c r="G1040" i="21" s="1"/>
  <c r="A1040" i="21"/>
  <c r="B1040" i="21" s="1"/>
  <c r="F1039" i="21"/>
  <c r="G1039" i="21" s="1"/>
  <c r="A1039" i="21"/>
  <c r="B1039" i="21" s="1"/>
  <c r="F1038" i="21"/>
  <c r="G1038" i="21" s="1"/>
  <c r="A1038" i="21"/>
  <c r="B1038" i="21" s="1"/>
  <c r="F1037" i="21"/>
  <c r="G1037" i="21" s="1"/>
  <c r="A1037" i="21"/>
  <c r="B1037" i="21" s="1"/>
  <c r="F1036" i="21"/>
  <c r="G1036" i="21" s="1"/>
  <c r="A1036" i="21"/>
  <c r="B1036" i="21" s="1"/>
  <c r="F1035" i="21"/>
  <c r="G1035" i="21" s="1"/>
  <c r="A1035" i="21"/>
  <c r="B1035" i="21" s="1"/>
  <c r="F1034" i="21"/>
  <c r="G1034" i="21" s="1"/>
  <c r="A1034" i="21"/>
  <c r="B1034" i="21" s="1"/>
  <c r="F1033" i="21"/>
  <c r="G1033" i="21" s="1"/>
  <c r="A1033" i="21"/>
  <c r="B1033" i="21" s="1"/>
  <c r="F1032" i="21"/>
  <c r="G1032" i="21" s="1"/>
  <c r="A1032" i="21"/>
  <c r="B1032" i="21" s="1"/>
  <c r="F1031" i="21"/>
  <c r="G1031" i="21" s="1"/>
  <c r="A1031" i="21"/>
  <c r="B1031" i="21" s="1"/>
  <c r="F1030" i="21"/>
  <c r="G1030" i="21" s="1"/>
  <c r="A1030" i="21"/>
  <c r="B1030" i="21" s="1"/>
  <c r="F1029" i="21"/>
  <c r="G1029" i="21" s="1"/>
  <c r="A1029" i="21"/>
  <c r="B1029" i="21" s="1"/>
  <c r="F1028" i="21"/>
  <c r="G1028" i="21" s="1"/>
  <c r="A1028" i="21"/>
  <c r="B1028" i="21" s="1"/>
  <c r="F1027" i="21"/>
  <c r="G1027" i="21" s="1"/>
  <c r="A1027" i="21"/>
  <c r="B1027" i="21" s="1"/>
  <c r="F1026" i="21"/>
  <c r="G1026" i="21" s="1"/>
  <c r="A1026" i="21"/>
  <c r="B1026" i="21" s="1"/>
  <c r="F1025" i="21"/>
  <c r="G1025" i="21" s="1"/>
  <c r="A1025" i="21"/>
  <c r="B1025" i="21" s="1"/>
  <c r="F1024" i="21"/>
  <c r="G1024" i="21" s="1"/>
  <c r="A1024" i="21"/>
  <c r="B1024" i="21" s="1"/>
  <c r="F1023" i="21"/>
  <c r="G1023" i="21" s="1"/>
  <c r="A1023" i="21"/>
  <c r="B1023" i="21" s="1"/>
  <c r="F1022" i="21"/>
  <c r="G1022" i="21" s="1"/>
  <c r="A1022" i="21"/>
  <c r="B1022" i="21" s="1"/>
  <c r="F1021" i="21"/>
  <c r="G1021" i="21" s="1"/>
  <c r="A1021" i="21"/>
  <c r="B1021" i="21" s="1"/>
  <c r="F1020" i="21"/>
  <c r="G1020" i="21" s="1"/>
  <c r="A1020" i="21"/>
  <c r="B1020" i="21" s="1"/>
  <c r="F1019" i="21"/>
  <c r="G1019" i="21" s="1"/>
  <c r="A1019" i="21"/>
  <c r="B1019" i="21" s="1"/>
  <c r="F1018" i="21"/>
  <c r="G1018" i="21" s="1"/>
  <c r="A1018" i="21"/>
  <c r="B1018" i="21" s="1"/>
  <c r="F1017" i="21"/>
  <c r="G1017" i="21" s="1"/>
  <c r="A1017" i="21"/>
  <c r="B1017" i="21" s="1"/>
  <c r="F1016" i="21"/>
  <c r="G1016" i="21" s="1"/>
  <c r="A1016" i="21"/>
  <c r="B1016" i="21" s="1"/>
  <c r="F1015" i="21"/>
  <c r="G1015" i="21" s="1"/>
  <c r="A1015" i="21"/>
  <c r="B1015" i="21" s="1"/>
  <c r="F1014" i="21"/>
  <c r="G1014" i="21" s="1"/>
  <c r="A1014" i="21"/>
  <c r="B1014" i="21" s="1"/>
  <c r="F1013" i="21"/>
  <c r="G1013" i="21" s="1"/>
  <c r="A1013" i="21"/>
  <c r="B1013" i="21" s="1"/>
  <c r="F1012" i="21"/>
  <c r="G1012" i="21" s="1"/>
  <c r="A1012" i="21"/>
  <c r="B1012" i="21" s="1"/>
  <c r="F1011" i="21"/>
  <c r="G1011" i="21" s="1"/>
  <c r="A1011" i="21"/>
  <c r="B1011" i="21" s="1"/>
  <c r="F1010" i="21"/>
  <c r="G1010" i="21" s="1"/>
  <c r="A1010" i="21"/>
  <c r="B1010" i="21" s="1"/>
  <c r="F1009" i="21"/>
  <c r="G1009" i="21" s="1"/>
  <c r="A1009" i="21"/>
  <c r="B1009" i="21" s="1"/>
  <c r="F1008" i="21"/>
  <c r="G1008" i="21" s="1"/>
  <c r="A1008" i="21"/>
  <c r="B1008" i="21" s="1"/>
  <c r="F1007" i="21"/>
  <c r="G1007" i="21" s="1"/>
  <c r="A1007" i="21"/>
  <c r="B1007" i="21" s="1"/>
  <c r="F1006" i="21"/>
  <c r="G1006" i="21" s="1"/>
  <c r="A1006" i="21"/>
  <c r="B1006" i="21" s="1"/>
  <c r="F1005" i="21"/>
  <c r="G1005" i="21" s="1"/>
  <c r="A1005" i="21"/>
  <c r="B1005" i="21" s="1"/>
  <c r="F1004" i="21"/>
  <c r="G1004" i="21" s="1"/>
  <c r="A1004" i="21"/>
  <c r="B1004" i="21" s="1"/>
  <c r="F1003" i="21"/>
  <c r="G1003" i="21" s="1"/>
  <c r="A1003" i="21"/>
  <c r="B1003" i="21" s="1"/>
  <c r="F1002" i="21"/>
  <c r="G1002" i="21" s="1"/>
  <c r="A1002" i="21"/>
  <c r="B1002" i="21" s="1"/>
  <c r="F1001" i="21"/>
  <c r="G1001" i="21" s="1"/>
  <c r="A1001" i="21"/>
  <c r="B1001" i="21" s="1"/>
  <c r="F1000" i="21"/>
  <c r="G1000" i="21" s="1"/>
  <c r="A1000" i="21"/>
  <c r="B1000" i="21" s="1"/>
  <c r="F999" i="21"/>
  <c r="G999" i="21" s="1"/>
  <c r="A999" i="21"/>
  <c r="B999" i="21" s="1"/>
  <c r="F998" i="21"/>
  <c r="G998" i="21" s="1"/>
  <c r="A998" i="21"/>
  <c r="B998" i="21" s="1"/>
  <c r="F997" i="21"/>
  <c r="G997" i="21" s="1"/>
  <c r="A997" i="21"/>
  <c r="B997" i="21" s="1"/>
  <c r="F996" i="21"/>
  <c r="G996" i="21" s="1"/>
  <c r="A996" i="21"/>
  <c r="B996" i="21" s="1"/>
  <c r="F995" i="21"/>
  <c r="G995" i="21" s="1"/>
  <c r="A995" i="21"/>
  <c r="B995" i="21" s="1"/>
  <c r="F994" i="21"/>
  <c r="G994" i="21" s="1"/>
  <c r="A994" i="21"/>
  <c r="B994" i="21" s="1"/>
  <c r="F993" i="21"/>
  <c r="G993" i="21" s="1"/>
  <c r="A993" i="21"/>
  <c r="B993" i="21" s="1"/>
  <c r="F992" i="21"/>
  <c r="G992" i="21" s="1"/>
  <c r="A992" i="21"/>
  <c r="B992" i="21" s="1"/>
  <c r="F991" i="21"/>
  <c r="G991" i="21" s="1"/>
  <c r="A991" i="21"/>
  <c r="B991" i="21" s="1"/>
  <c r="F990" i="21"/>
  <c r="G990" i="21" s="1"/>
  <c r="A990" i="21"/>
  <c r="B990" i="21" s="1"/>
  <c r="F989" i="21"/>
  <c r="G989" i="21" s="1"/>
  <c r="A989" i="21"/>
  <c r="B989" i="21" s="1"/>
  <c r="F988" i="21"/>
  <c r="G988" i="21" s="1"/>
  <c r="A988" i="21"/>
  <c r="B988" i="21" s="1"/>
  <c r="F987" i="21"/>
  <c r="G987" i="21" s="1"/>
  <c r="A987" i="21"/>
  <c r="B987" i="21" s="1"/>
  <c r="F986" i="21"/>
  <c r="G986" i="21" s="1"/>
  <c r="A986" i="21"/>
  <c r="B986" i="21" s="1"/>
  <c r="F985" i="21"/>
  <c r="G985" i="21" s="1"/>
  <c r="A985" i="21"/>
  <c r="B985" i="21" s="1"/>
  <c r="F984" i="21"/>
  <c r="G984" i="21" s="1"/>
  <c r="A984" i="21"/>
  <c r="B984" i="21" s="1"/>
  <c r="F983" i="21"/>
  <c r="G983" i="21" s="1"/>
  <c r="A983" i="21"/>
  <c r="B983" i="21" s="1"/>
  <c r="F982" i="21"/>
  <c r="G982" i="21" s="1"/>
  <c r="A982" i="21"/>
  <c r="B982" i="21" s="1"/>
  <c r="F981" i="21"/>
  <c r="G981" i="21" s="1"/>
  <c r="A981" i="21"/>
  <c r="B981" i="21" s="1"/>
  <c r="F980" i="21"/>
  <c r="G980" i="21" s="1"/>
  <c r="A980" i="21"/>
  <c r="B980" i="21" s="1"/>
  <c r="F979" i="21"/>
  <c r="G979" i="21" s="1"/>
  <c r="A979" i="21"/>
  <c r="B979" i="21" s="1"/>
  <c r="F978" i="21"/>
  <c r="G978" i="21" s="1"/>
  <c r="A978" i="21"/>
  <c r="B978" i="21" s="1"/>
  <c r="F977" i="21"/>
  <c r="G977" i="21" s="1"/>
  <c r="A977" i="21"/>
  <c r="B977" i="21" s="1"/>
  <c r="F976" i="21"/>
  <c r="G976" i="21" s="1"/>
  <c r="A976" i="21"/>
  <c r="B976" i="21" s="1"/>
  <c r="F975" i="21"/>
  <c r="G975" i="21" s="1"/>
  <c r="A975" i="21"/>
  <c r="B975" i="21" s="1"/>
  <c r="F974" i="21"/>
  <c r="G974" i="21" s="1"/>
  <c r="A974" i="21"/>
  <c r="B974" i="21" s="1"/>
  <c r="F973" i="21"/>
  <c r="G973" i="21" s="1"/>
  <c r="A973" i="21"/>
  <c r="B973" i="21" s="1"/>
  <c r="F972" i="21"/>
  <c r="G972" i="21" s="1"/>
  <c r="A972" i="21"/>
  <c r="B972" i="21" s="1"/>
  <c r="F971" i="21"/>
  <c r="G971" i="21" s="1"/>
  <c r="A971" i="21"/>
  <c r="B971" i="21" s="1"/>
  <c r="F970" i="21"/>
  <c r="G970" i="21" s="1"/>
  <c r="A970" i="21"/>
  <c r="B970" i="21" s="1"/>
  <c r="F969" i="21"/>
  <c r="G969" i="21" s="1"/>
  <c r="A969" i="21"/>
  <c r="B969" i="21" s="1"/>
  <c r="F968" i="21"/>
  <c r="G968" i="21" s="1"/>
  <c r="A968" i="21"/>
  <c r="B968" i="21" s="1"/>
  <c r="F967" i="21"/>
  <c r="G967" i="21" s="1"/>
  <c r="A967" i="21"/>
  <c r="B967" i="21" s="1"/>
  <c r="F966" i="21"/>
  <c r="G966" i="21" s="1"/>
  <c r="A966" i="21"/>
  <c r="B966" i="21" s="1"/>
  <c r="F965" i="21"/>
  <c r="G965" i="21" s="1"/>
  <c r="A965" i="21"/>
  <c r="B965" i="21" s="1"/>
  <c r="F964" i="21"/>
  <c r="G964" i="21" s="1"/>
  <c r="A964" i="21"/>
  <c r="B964" i="21" s="1"/>
  <c r="F963" i="21"/>
  <c r="G963" i="21" s="1"/>
  <c r="A963" i="21"/>
  <c r="B963" i="21" s="1"/>
  <c r="F962" i="21"/>
  <c r="G962" i="21" s="1"/>
  <c r="A962" i="21"/>
  <c r="B962" i="21" s="1"/>
  <c r="F961" i="21"/>
  <c r="G961" i="21" s="1"/>
  <c r="A961" i="21"/>
  <c r="B961" i="21" s="1"/>
  <c r="F960" i="21"/>
  <c r="G960" i="21" s="1"/>
  <c r="A960" i="21"/>
  <c r="B960" i="21" s="1"/>
  <c r="F959" i="21"/>
  <c r="G959" i="21" s="1"/>
  <c r="A959" i="21"/>
  <c r="B959" i="21" s="1"/>
  <c r="F958" i="21"/>
  <c r="G958" i="21" s="1"/>
  <c r="A958" i="21"/>
  <c r="B958" i="21" s="1"/>
  <c r="F957" i="21"/>
  <c r="G957" i="21" s="1"/>
  <c r="A957" i="21"/>
  <c r="B957" i="21" s="1"/>
  <c r="F956" i="21"/>
  <c r="G956" i="21" s="1"/>
  <c r="A956" i="21"/>
  <c r="B956" i="21" s="1"/>
  <c r="F955" i="21"/>
  <c r="G955" i="21" s="1"/>
  <c r="A955" i="21"/>
  <c r="B955" i="21" s="1"/>
  <c r="F954" i="21"/>
  <c r="G954" i="21" s="1"/>
  <c r="A954" i="21"/>
  <c r="B954" i="21" s="1"/>
  <c r="F953" i="21"/>
  <c r="G953" i="21" s="1"/>
  <c r="A953" i="21"/>
  <c r="B953" i="21" s="1"/>
  <c r="F952" i="21"/>
  <c r="G952" i="21" s="1"/>
  <c r="A952" i="21"/>
  <c r="B952" i="21" s="1"/>
  <c r="F951" i="21"/>
  <c r="G951" i="21" s="1"/>
  <c r="A951" i="21"/>
  <c r="B951" i="21" s="1"/>
  <c r="F950" i="21"/>
  <c r="G950" i="21" s="1"/>
  <c r="A950" i="21"/>
  <c r="B950" i="21" s="1"/>
  <c r="F949" i="21"/>
  <c r="G949" i="21" s="1"/>
  <c r="A949" i="21"/>
  <c r="B949" i="21" s="1"/>
  <c r="F948" i="21"/>
  <c r="G948" i="21" s="1"/>
  <c r="A948" i="21"/>
  <c r="B948" i="21" s="1"/>
  <c r="F947" i="21"/>
  <c r="G947" i="21" s="1"/>
  <c r="A947" i="21"/>
  <c r="B947" i="21" s="1"/>
  <c r="F946" i="21"/>
  <c r="G946" i="21" s="1"/>
  <c r="A946" i="21"/>
  <c r="B946" i="21" s="1"/>
  <c r="F945" i="21"/>
  <c r="G945" i="21" s="1"/>
  <c r="A945" i="21"/>
  <c r="B945" i="21" s="1"/>
  <c r="F944" i="21"/>
  <c r="G944" i="21" s="1"/>
  <c r="A944" i="21"/>
  <c r="B944" i="21" s="1"/>
  <c r="F943" i="21"/>
  <c r="G943" i="21" s="1"/>
  <c r="A943" i="21"/>
  <c r="B943" i="21" s="1"/>
  <c r="F942" i="21"/>
  <c r="G942" i="21" s="1"/>
  <c r="A942" i="21"/>
  <c r="B942" i="21" s="1"/>
  <c r="F941" i="21"/>
  <c r="G941" i="21" s="1"/>
  <c r="A941" i="21"/>
  <c r="B941" i="21" s="1"/>
  <c r="F940" i="21"/>
  <c r="G940" i="21" s="1"/>
  <c r="A940" i="21"/>
  <c r="B940" i="21" s="1"/>
  <c r="F939" i="21"/>
  <c r="G939" i="21" s="1"/>
  <c r="A939" i="21"/>
  <c r="B939" i="21" s="1"/>
  <c r="F938" i="21"/>
  <c r="G938" i="21" s="1"/>
  <c r="A938" i="21"/>
  <c r="B938" i="21" s="1"/>
  <c r="F937" i="21"/>
  <c r="G937" i="21" s="1"/>
  <c r="A937" i="21"/>
  <c r="B937" i="21" s="1"/>
  <c r="F936" i="21"/>
  <c r="G936" i="21" s="1"/>
  <c r="A936" i="21"/>
  <c r="B936" i="21" s="1"/>
  <c r="F935" i="21"/>
  <c r="G935" i="21" s="1"/>
  <c r="A935" i="21"/>
  <c r="B935" i="21" s="1"/>
  <c r="F934" i="21"/>
  <c r="G934" i="21" s="1"/>
  <c r="A934" i="21"/>
  <c r="B934" i="21" s="1"/>
  <c r="F933" i="21"/>
  <c r="G933" i="21" s="1"/>
  <c r="A933" i="21"/>
  <c r="B933" i="21" s="1"/>
  <c r="F932" i="21"/>
  <c r="G932" i="21" s="1"/>
  <c r="A932" i="21"/>
  <c r="B932" i="21" s="1"/>
  <c r="F931" i="21"/>
  <c r="G931" i="21" s="1"/>
  <c r="A931" i="21"/>
  <c r="B931" i="21" s="1"/>
  <c r="F930" i="21"/>
  <c r="G930" i="21" s="1"/>
  <c r="A930" i="21"/>
  <c r="B930" i="21" s="1"/>
  <c r="F929" i="21"/>
  <c r="G929" i="21" s="1"/>
  <c r="A929" i="21"/>
  <c r="B929" i="21" s="1"/>
  <c r="F928" i="21"/>
  <c r="G928" i="21" s="1"/>
  <c r="A928" i="21"/>
  <c r="B928" i="21" s="1"/>
  <c r="F927" i="21"/>
  <c r="G927" i="21" s="1"/>
  <c r="A927" i="21"/>
  <c r="B927" i="21" s="1"/>
  <c r="F926" i="21"/>
  <c r="G926" i="21" s="1"/>
  <c r="A926" i="21"/>
  <c r="B926" i="21" s="1"/>
  <c r="F925" i="21"/>
  <c r="G925" i="21" s="1"/>
  <c r="A925" i="21"/>
  <c r="B925" i="21" s="1"/>
  <c r="F924" i="21"/>
  <c r="G924" i="21" s="1"/>
  <c r="A924" i="21"/>
  <c r="B924" i="21" s="1"/>
  <c r="F923" i="21"/>
  <c r="G923" i="21" s="1"/>
  <c r="A923" i="21"/>
  <c r="B923" i="21" s="1"/>
  <c r="F922" i="21"/>
  <c r="G922" i="21" s="1"/>
  <c r="A922" i="21"/>
  <c r="B922" i="21" s="1"/>
  <c r="F921" i="21"/>
  <c r="G921" i="21" s="1"/>
  <c r="A921" i="21"/>
  <c r="B921" i="21" s="1"/>
  <c r="F920" i="21"/>
  <c r="G920" i="21" s="1"/>
  <c r="A920" i="21"/>
  <c r="B920" i="21" s="1"/>
  <c r="F919" i="21"/>
  <c r="G919" i="21" s="1"/>
  <c r="A919" i="21"/>
  <c r="B919" i="21" s="1"/>
  <c r="F918" i="21"/>
  <c r="G918" i="21" s="1"/>
  <c r="A918" i="21"/>
  <c r="B918" i="21" s="1"/>
  <c r="F917" i="21"/>
  <c r="G917" i="21" s="1"/>
  <c r="A917" i="21"/>
  <c r="B917" i="21" s="1"/>
  <c r="F916" i="21"/>
  <c r="G916" i="21" s="1"/>
  <c r="A916" i="21"/>
  <c r="B916" i="21" s="1"/>
  <c r="F915" i="21"/>
  <c r="G915" i="21" s="1"/>
  <c r="A915" i="21"/>
  <c r="B915" i="21" s="1"/>
  <c r="F914" i="21"/>
  <c r="G914" i="21" s="1"/>
  <c r="A914" i="21"/>
  <c r="B914" i="21" s="1"/>
  <c r="F913" i="21"/>
  <c r="G913" i="21" s="1"/>
  <c r="A913" i="21"/>
  <c r="B913" i="21" s="1"/>
  <c r="F912" i="21"/>
  <c r="G912" i="21" s="1"/>
  <c r="A912" i="21"/>
  <c r="B912" i="21" s="1"/>
  <c r="F911" i="21"/>
  <c r="G911" i="21" s="1"/>
  <c r="A911" i="21"/>
  <c r="B911" i="21" s="1"/>
  <c r="F910" i="21"/>
  <c r="G910" i="21" s="1"/>
  <c r="A910" i="21"/>
  <c r="B910" i="21" s="1"/>
  <c r="F909" i="21"/>
  <c r="G909" i="21" s="1"/>
  <c r="A909" i="21"/>
  <c r="B909" i="21" s="1"/>
  <c r="F908" i="21"/>
  <c r="G908" i="21" s="1"/>
  <c r="A908" i="21"/>
  <c r="B908" i="21" s="1"/>
  <c r="F907" i="21"/>
  <c r="G907" i="21" s="1"/>
  <c r="A907" i="21"/>
  <c r="B907" i="21" s="1"/>
  <c r="F906" i="21"/>
  <c r="G906" i="21" s="1"/>
  <c r="A906" i="21"/>
  <c r="B906" i="21" s="1"/>
  <c r="F905" i="21"/>
  <c r="G905" i="21" s="1"/>
  <c r="A905" i="21"/>
  <c r="B905" i="21" s="1"/>
  <c r="F904" i="21"/>
  <c r="G904" i="21" s="1"/>
  <c r="A904" i="21"/>
  <c r="B904" i="21" s="1"/>
  <c r="F903" i="21"/>
  <c r="G903" i="21" s="1"/>
  <c r="A903" i="21"/>
  <c r="B903" i="21" s="1"/>
  <c r="F902" i="21"/>
  <c r="G902" i="21" s="1"/>
  <c r="A902" i="21"/>
  <c r="B902" i="21" s="1"/>
  <c r="F901" i="21"/>
  <c r="G901" i="21" s="1"/>
  <c r="A901" i="21"/>
  <c r="B901" i="21" s="1"/>
  <c r="F900" i="21"/>
  <c r="G900" i="21" s="1"/>
  <c r="A900" i="21"/>
  <c r="B900" i="21" s="1"/>
  <c r="F899" i="21"/>
  <c r="G899" i="21" s="1"/>
  <c r="A899" i="21"/>
  <c r="B899" i="21" s="1"/>
  <c r="F898" i="21"/>
  <c r="G898" i="21" s="1"/>
  <c r="A898" i="21"/>
  <c r="B898" i="21" s="1"/>
  <c r="F897" i="21"/>
  <c r="G897" i="21" s="1"/>
  <c r="A897" i="21"/>
  <c r="B897" i="21" s="1"/>
  <c r="F896" i="21"/>
  <c r="G896" i="21" s="1"/>
  <c r="A896" i="21"/>
  <c r="B896" i="21" s="1"/>
  <c r="F895" i="21"/>
  <c r="G895" i="21" s="1"/>
  <c r="A895" i="21"/>
  <c r="B895" i="21" s="1"/>
  <c r="F894" i="21"/>
  <c r="G894" i="21" s="1"/>
  <c r="A894" i="21"/>
  <c r="B894" i="21" s="1"/>
  <c r="F893" i="21"/>
  <c r="G893" i="21" s="1"/>
  <c r="A893" i="21"/>
  <c r="B893" i="21" s="1"/>
  <c r="F892" i="21"/>
  <c r="G892" i="21" s="1"/>
  <c r="A892" i="21"/>
  <c r="B892" i="21" s="1"/>
  <c r="F891" i="21"/>
  <c r="G891" i="21" s="1"/>
  <c r="A891" i="21"/>
  <c r="B891" i="21" s="1"/>
  <c r="F890" i="21"/>
  <c r="G890" i="21" s="1"/>
  <c r="A890" i="21"/>
  <c r="B890" i="21" s="1"/>
  <c r="F889" i="21"/>
  <c r="G889" i="21" s="1"/>
  <c r="A889" i="21"/>
  <c r="B889" i="21" s="1"/>
  <c r="F888" i="21"/>
  <c r="G888" i="21" s="1"/>
  <c r="A888" i="21"/>
  <c r="B888" i="21" s="1"/>
  <c r="F887" i="21"/>
  <c r="G887" i="21" s="1"/>
  <c r="A887" i="21"/>
  <c r="B887" i="21" s="1"/>
  <c r="F886" i="21"/>
  <c r="G886" i="21" s="1"/>
  <c r="A886" i="21"/>
  <c r="B886" i="21" s="1"/>
  <c r="F885" i="21"/>
  <c r="G885" i="21" s="1"/>
  <c r="A885" i="21"/>
  <c r="B885" i="21" s="1"/>
  <c r="F884" i="21"/>
  <c r="G884" i="21" s="1"/>
  <c r="A884" i="21"/>
  <c r="B884" i="21" s="1"/>
  <c r="F883" i="21"/>
  <c r="G883" i="21" s="1"/>
  <c r="A883" i="21"/>
  <c r="B883" i="21" s="1"/>
  <c r="F882" i="21"/>
  <c r="G882" i="21" s="1"/>
  <c r="A882" i="21"/>
  <c r="B882" i="21" s="1"/>
  <c r="F881" i="21"/>
  <c r="G881" i="21" s="1"/>
  <c r="A881" i="21"/>
  <c r="B881" i="21" s="1"/>
  <c r="F880" i="21"/>
  <c r="G880" i="21" s="1"/>
  <c r="A880" i="21"/>
  <c r="B880" i="21" s="1"/>
  <c r="F879" i="21"/>
  <c r="G879" i="21" s="1"/>
  <c r="A879" i="21"/>
  <c r="B879" i="21" s="1"/>
  <c r="F878" i="21"/>
  <c r="G878" i="21" s="1"/>
  <c r="A878" i="21"/>
  <c r="B878" i="21" s="1"/>
  <c r="F877" i="21"/>
  <c r="G877" i="21" s="1"/>
  <c r="A877" i="21"/>
  <c r="B877" i="21" s="1"/>
  <c r="F876" i="21"/>
  <c r="G876" i="21" s="1"/>
  <c r="A876" i="21"/>
  <c r="B876" i="21" s="1"/>
  <c r="F875" i="21"/>
  <c r="G875" i="21" s="1"/>
  <c r="A875" i="21"/>
  <c r="B875" i="21" s="1"/>
  <c r="F874" i="21"/>
  <c r="G874" i="21" s="1"/>
  <c r="A874" i="21"/>
  <c r="B874" i="21" s="1"/>
  <c r="F873" i="21"/>
  <c r="G873" i="21" s="1"/>
  <c r="A873" i="21"/>
  <c r="B873" i="21" s="1"/>
  <c r="F872" i="21"/>
  <c r="G872" i="21" s="1"/>
  <c r="A872" i="21"/>
  <c r="B872" i="21" s="1"/>
  <c r="F871" i="21"/>
  <c r="G871" i="21" s="1"/>
  <c r="A871" i="21"/>
  <c r="B871" i="21" s="1"/>
  <c r="F870" i="21"/>
  <c r="G870" i="21" s="1"/>
  <c r="A870" i="21"/>
  <c r="B870" i="21" s="1"/>
  <c r="F869" i="21"/>
  <c r="G869" i="21" s="1"/>
  <c r="A869" i="21"/>
  <c r="B869" i="21" s="1"/>
  <c r="F868" i="21"/>
  <c r="G868" i="21" s="1"/>
  <c r="A868" i="21"/>
  <c r="B868" i="21" s="1"/>
  <c r="F867" i="21"/>
  <c r="G867" i="21" s="1"/>
  <c r="A867" i="21"/>
  <c r="B867" i="21" s="1"/>
  <c r="F866" i="21"/>
  <c r="G866" i="21" s="1"/>
  <c r="A866" i="21"/>
  <c r="B866" i="21" s="1"/>
  <c r="F865" i="21"/>
  <c r="G865" i="21" s="1"/>
  <c r="A865" i="21"/>
  <c r="B865" i="21" s="1"/>
  <c r="F864" i="21"/>
  <c r="G864" i="21" s="1"/>
  <c r="A864" i="21"/>
  <c r="B864" i="21" s="1"/>
  <c r="F863" i="21"/>
  <c r="G863" i="21" s="1"/>
  <c r="A863" i="21"/>
  <c r="B863" i="21" s="1"/>
  <c r="F862" i="21"/>
  <c r="G862" i="21" s="1"/>
  <c r="A862" i="21"/>
  <c r="B862" i="21" s="1"/>
  <c r="F861" i="21"/>
  <c r="G861" i="21" s="1"/>
  <c r="A861" i="21"/>
  <c r="B861" i="21" s="1"/>
  <c r="F860" i="21"/>
  <c r="G860" i="21" s="1"/>
  <c r="A860" i="21"/>
  <c r="B860" i="21" s="1"/>
  <c r="F859" i="21"/>
  <c r="G859" i="21" s="1"/>
  <c r="A859" i="21"/>
  <c r="B859" i="21" s="1"/>
  <c r="F858" i="21"/>
  <c r="G858" i="21" s="1"/>
  <c r="A858" i="21"/>
  <c r="B858" i="21" s="1"/>
  <c r="F857" i="21"/>
  <c r="G857" i="21" s="1"/>
  <c r="A857" i="21"/>
  <c r="B857" i="21" s="1"/>
  <c r="F856" i="21"/>
  <c r="G856" i="21" s="1"/>
  <c r="A856" i="21"/>
  <c r="B856" i="21" s="1"/>
  <c r="F855" i="21"/>
  <c r="G855" i="21" s="1"/>
  <c r="A855" i="21"/>
  <c r="B855" i="21" s="1"/>
  <c r="F854" i="21"/>
  <c r="G854" i="21" s="1"/>
  <c r="A854" i="21"/>
  <c r="B854" i="21" s="1"/>
  <c r="F853" i="21"/>
  <c r="G853" i="21" s="1"/>
  <c r="A853" i="21"/>
  <c r="B853" i="21" s="1"/>
  <c r="F852" i="21"/>
  <c r="G852" i="21" s="1"/>
  <c r="A852" i="21"/>
  <c r="B852" i="21" s="1"/>
  <c r="F851" i="21"/>
  <c r="G851" i="21" s="1"/>
  <c r="A851" i="21"/>
  <c r="B851" i="21" s="1"/>
  <c r="F850" i="21"/>
  <c r="G850" i="21" s="1"/>
  <c r="A850" i="21"/>
  <c r="B850" i="21" s="1"/>
  <c r="F849" i="21"/>
  <c r="G849" i="21" s="1"/>
  <c r="A849" i="21"/>
  <c r="B849" i="21" s="1"/>
  <c r="F848" i="21"/>
  <c r="G848" i="21" s="1"/>
  <c r="A848" i="21"/>
  <c r="B848" i="21" s="1"/>
  <c r="F847" i="21"/>
  <c r="G847" i="21" s="1"/>
  <c r="A847" i="21"/>
  <c r="B847" i="21" s="1"/>
  <c r="F846" i="21"/>
  <c r="G846" i="21" s="1"/>
  <c r="A846" i="21"/>
  <c r="B846" i="21" s="1"/>
  <c r="F845" i="21"/>
  <c r="G845" i="21" s="1"/>
  <c r="A845" i="21"/>
  <c r="B845" i="21" s="1"/>
  <c r="F844" i="21"/>
  <c r="G844" i="21" s="1"/>
  <c r="A844" i="21"/>
  <c r="B844" i="21" s="1"/>
  <c r="F843" i="21"/>
  <c r="G843" i="21" s="1"/>
  <c r="A843" i="21"/>
  <c r="B843" i="21" s="1"/>
  <c r="F842" i="21"/>
  <c r="G842" i="21" s="1"/>
  <c r="A842" i="21"/>
  <c r="B842" i="21" s="1"/>
  <c r="F841" i="21"/>
  <c r="G841" i="21" s="1"/>
  <c r="A841" i="21"/>
  <c r="B841" i="21" s="1"/>
  <c r="F840" i="21"/>
  <c r="G840" i="21" s="1"/>
  <c r="A840" i="21"/>
  <c r="B840" i="21" s="1"/>
  <c r="F839" i="21"/>
  <c r="G839" i="21" s="1"/>
  <c r="A839" i="21"/>
  <c r="B839" i="21" s="1"/>
  <c r="F838" i="21"/>
  <c r="G838" i="21" s="1"/>
  <c r="A838" i="21"/>
  <c r="B838" i="21" s="1"/>
  <c r="F837" i="21"/>
  <c r="G837" i="21" s="1"/>
  <c r="A837" i="21"/>
  <c r="B837" i="21" s="1"/>
  <c r="F836" i="21"/>
  <c r="G836" i="21" s="1"/>
  <c r="A836" i="21"/>
  <c r="B836" i="21" s="1"/>
  <c r="F835" i="21"/>
  <c r="G835" i="21" s="1"/>
  <c r="A835" i="21"/>
  <c r="B835" i="21" s="1"/>
  <c r="F834" i="21"/>
  <c r="G834" i="21" s="1"/>
  <c r="A834" i="21"/>
  <c r="B834" i="21" s="1"/>
  <c r="F833" i="21"/>
  <c r="G833" i="21" s="1"/>
  <c r="A833" i="21"/>
  <c r="B833" i="21" s="1"/>
  <c r="F832" i="21"/>
  <c r="G832" i="21" s="1"/>
  <c r="A832" i="21"/>
  <c r="B832" i="21" s="1"/>
  <c r="F831" i="21"/>
  <c r="G831" i="21" s="1"/>
  <c r="A831" i="21"/>
  <c r="B831" i="21" s="1"/>
  <c r="F830" i="21"/>
  <c r="G830" i="21" s="1"/>
  <c r="A830" i="21"/>
  <c r="B830" i="21" s="1"/>
  <c r="F829" i="21"/>
  <c r="G829" i="21" s="1"/>
  <c r="A829" i="21"/>
  <c r="B829" i="21" s="1"/>
  <c r="F828" i="21"/>
  <c r="G828" i="21" s="1"/>
  <c r="A828" i="21"/>
  <c r="B828" i="21" s="1"/>
  <c r="F827" i="21"/>
  <c r="G827" i="21" s="1"/>
  <c r="A827" i="21"/>
  <c r="B827" i="21" s="1"/>
  <c r="F826" i="21"/>
  <c r="G826" i="21" s="1"/>
  <c r="A826" i="21"/>
  <c r="B826" i="21" s="1"/>
  <c r="F825" i="21"/>
  <c r="G825" i="21" s="1"/>
  <c r="A825" i="21"/>
  <c r="B825" i="21" s="1"/>
  <c r="F824" i="21"/>
  <c r="G824" i="21" s="1"/>
  <c r="A824" i="21"/>
  <c r="B824" i="21" s="1"/>
  <c r="F823" i="21"/>
  <c r="G823" i="21" s="1"/>
  <c r="A823" i="21"/>
  <c r="B823" i="21" s="1"/>
  <c r="F822" i="21"/>
  <c r="G822" i="21" s="1"/>
  <c r="A822" i="21"/>
  <c r="B822" i="21" s="1"/>
  <c r="F821" i="21"/>
  <c r="G821" i="21" s="1"/>
  <c r="A821" i="21"/>
  <c r="B821" i="21" s="1"/>
  <c r="F820" i="21"/>
  <c r="G820" i="21" s="1"/>
  <c r="A820" i="21"/>
  <c r="B820" i="21" s="1"/>
  <c r="F819" i="21"/>
  <c r="G819" i="21" s="1"/>
  <c r="A819" i="21"/>
  <c r="B819" i="21" s="1"/>
  <c r="F818" i="21"/>
  <c r="G818" i="21" s="1"/>
  <c r="A818" i="21"/>
  <c r="B818" i="21" s="1"/>
  <c r="F817" i="21"/>
  <c r="G817" i="21" s="1"/>
  <c r="A817" i="21"/>
  <c r="B817" i="21" s="1"/>
  <c r="F816" i="21"/>
  <c r="G816" i="21" s="1"/>
  <c r="A816" i="21"/>
  <c r="B816" i="21" s="1"/>
  <c r="F815" i="21"/>
  <c r="G815" i="21" s="1"/>
  <c r="A815" i="21"/>
  <c r="B815" i="21" s="1"/>
  <c r="F814" i="21"/>
  <c r="G814" i="21" s="1"/>
  <c r="A814" i="21"/>
  <c r="B814" i="21" s="1"/>
  <c r="F813" i="21"/>
  <c r="G813" i="21" s="1"/>
  <c r="A813" i="21"/>
  <c r="B813" i="21" s="1"/>
  <c r="F812" i="21"/>
  <c r="G812" i="21" s="1"/>
  <c r="A812" i="21"/>
  <c r="B812" i="21" s="1"/>
  <c r="F811" i="21"/>
  <c r="G811" i="21" s="1"/>
  <c r="A811" i="21"/>
  <c r="B811" i="21" s="1"/>
  <c r="F810" i="21"/>
  <c r="G810" i="21" s="1"/>
  <c r="A810" i="21"/>
  <c r="B810" i="21" s="1"/>
  <c r="F809" i="21"/>
  <c r="G809" i="21" s="1"/>
  <c r="A809" i="21"/>
  <c r="B809" i="21" s="1"/>
  <c r="F808" i="21"/>
  <c r="G808" i="21" s="1"/>
  <c r="A808" i="21"/>
  <c r="B808" i="21" s="1"/>
  <c r="F807" i="21"/>
  <c r="G807" i="21" s="1"/>
  <c r="A807" i="21"/>
  <c r="B807" i="21" s="1"/>
  <c r="F806" i="21"/>
  <c r="G806" i="21" s="1"/>
  <c r="A806" i="21"/>
  <c r="B806" i="21" s="1"/>
  <c r="F805" i="21"/>
  <c r="G805" i="21" s="1"/>
  <c r="A805" i="21"/>
  <c r="B805" i="21" s="1"/>
  <c r="F804" i="21"/>
  <c r="G804" i="21" s="1"/>
  <c r="A804" i="21"/>
  <c r="B804" i="21" s="1"/>
  <c r="F803" i="21"/>
  <c r="G803" i="21" s="1"/>
  <c r="A803" i="21"/>
  <c r="B803" i="21" s="1"/>
  <c r="F802" i="21"/>
  <c r="G802" i="21" s="1"/>
  <c r="A802" i="21"/>
  <c r="B802" i="21" s="1"/>
  <c r="F801" i="21"/>
  <c r="G801" i="21" s="1"/>
  <c r="A801" i="21"/>
  <c r="B801" i="21" s="1"/>
  <c r="F800" i="21"/>
  <c r="G800" i="21" s="1"/>
  <c r="A800" i="21"/>
  <c r="B800" i="21" s="1"/>
  <c r="F799" i="21"/>
  <c r="G799" i="21" s="1"/>
  <c r="A799" i="21"/>
  <c r="B799" i="21" s="1"/>
  <c r="F798" i="21"/>
  <c r="G798" i="21" s="1"/>
  <c r="A798" i="21"/>
  <c r="B798" i="21" s="1"/>
  <c r="F797" i="21"/>
  <c r="G797" i="21" s="1"/>
  <c r="A797" i="21"/>
  <c r="B797" i="21" s="1"/>
  <c r="F796" i="21"/>
  <c r="G796" i="21" s="1"/>
  <c r="A796" i="21"/>
  <c r="B796" i="21" s="1"/>
  <c r="F795" i="21"/>
  <c r="G795" i="21" s="1"/>
  <c r="A795" i="21"/>
  <c r="B795" i="21" s="1"/>
  <c r="F794" i="21"/>
  <c r="G794" i="21" s="1"/>
  <c r="A794" i="21"/>
  <c r="B794" i="21" s="1"/>
  <c r="F793" i="21"/>
  <c r="G793" i="21" s="1"/>
  <c r="A793" i="21"/>
  <c r="B793" i="21" s="1"/>
  <c r="F792" i="21"/>
  <c r="G792" i="21" s="1"/>
  <c r="A792" i="21"/>
  <c r="B792" i="21" s="1"/>
  <c r="F791" i="21"/>
  <c r="G791" i="21" s="1"/>
  <c r="A791" i="21"/>
  <c r="B791" i="21" s="1"/>
  <c r="F790" i="21"/>
  <c r="G790" i="21" s="1"/>
  <c r="A790" i="21"/>
  <c r="B790" i="21" s="1"/>
  <c r="F789" i="21"/>
  <c r="G789" i="21" s="1"/>
  <c r="A789" i="21"/>
  <c r="B789" i="21" s="1"/>
  <c r="F788" i="21"/>
  <c r="G788" i="21" s="1"/>
  <c r="A788" i="21"/>
  <c r="B788" i="21" s="1"/>
  <c r="F787" i="21"/>
  <c r="G787" i="21" s="1"/>
  <c r="A787" i="21"/>
  <c r="B787" i="21" s="1"/>
  <c r="F786" i="21"/>
  <c r="G786" i="21" s="1"/>
  <c r="A786" i="21"/>
  <c r="B786" i="21" s="1"/>
  <c r="F785" i="21"/>
  <c r="G785" i="21" s="1"/>
  <c r="A785" i="21"/>
  <c r="B785" i="21" s="1"/>
  <c r="F784" i="21"/>
  <c r="G784" i="21" s="1"/>
  <c r="A784" i="21"/>
  <c r="B784" i="21" s="1"/>
  <c r="F783" i="21"/>
  <c r="G783" i="21" s="1"/>
  <c r="A783" i="21"/>
  <c r="B783" i="21" s="1"/>
  <c r="F782" i="21"/>
  <c r="G782" i="21" s="1"/>
  <c r="A782" i="21"/>
  <c r="B782" i="21" s="1"/>
  <c r="F781" i="21"/>
  <c r="G781" i="21" s="1"/>
  <c r="A781" i="21"/>
  <c r="B781" i="21" s="1"/>
  <c r="F780" i="21"/>
  <c r="G780" i="21" s="1"/>
  <c r="A780" i="21"/>
  <c r="B780" i="21" s="1"/>
  <c r="F779" i="21"/>
  <c r="G779" i="21" s="1"/>
  <c r="A779" i="21"/>
  <c r="B779" i="21" s="1"/>
  <c r="F778" i="21"/>
  <c r="G778" i="21" s="1"/>
  <c r="A778" i="21"/>
  <c r="B778" i="21" s="1"/>
  <c r="F777" i="21"/>
  <c r="G777" i="21" s="1"/>
  <c r="A777" i="21"/>
  <c r="B777" i="21" s="1"/>
  <c r="F776" i="21"/>
  <c r="G776" i="21" s="1"/>
  <c r="A776" i="21"/>
  <c r="B776" i="21" s="1"/>
  <c r="F775" i="21"/>
  <c r="G775" i="21" s="1"/>
  <c r="A775" i="21"/>
  <c r="B775" i="21" s="1"/>
  <c r="F774" i="21"/>
  <c r="G774" i="21" s="1"/>
  <c r="A774" i="21"/>
  <c r="B774" i="21" s="1"/>
  <c r="F773" i="21"/>
  <c r="G773" i="21" s="1"/>
  <c r="A773" i="21"/>
  <c r="B773" i="21" s="1"/>
  <c r="F772" i="21"/>
  <c r="G772" i="21" s="1"/>
  <c r="A772" i="21"/>
  <c r="B772" i="21" s="1"/>
  <c r="F771" i="21"/>
  <c r="G771" i="21" s="1"/>
  <c r="A771" i="21"/>
  <c r="B771" i="21" s="1"/>
  <c r="F770" i="21"/>
  <c r="G770" i="21" s="1"/>
  <c r="A770" i="21"/>
  <c r="B770" i="21" s="1"/>
  <c r="F769" i="21"/>
  <c r="G769" i="21" s="1"/>
  <c r="A769" i="21"/>
  <c r="B769" i="21" s="1"/>
  <c r="F768" i="21"/>
  <c r="G768" i="21" s="1"/>
  <c r="A768" i="21"/>
  <c r="B768" i="21" s="1"/>
  <c r="F767" i="21"/>
  <c r="G767" i="21" s="1"/>
  <c r="A767" i="21"/>
  <c r="B767" i="21" s="1"/>
  <c r="F766" i="21"/>
  <c r="G766" i="21" s="1"/>
  <c r="A766" i="21"/>
  <c r="B766" i="21" s="1"/>
  <c r="F765" i="21"/>
  <c r="G765" i="21" s="1"/>
  <c r="A765" i="21"/>
  <c r="B765" i="21" s="1"/>
  <c r="F764" i="21"/>
  <c r="G764" i="21" s="1"/>
  <c r="A764" i="21"/>
  <c r="B764" i="21" s="1"/>
  <c r="F763" i="21"/>
  <c r="G763" i="21" s="1"/>
  <c r="A763" i="21"/>
  <c r="B763" i="21" s="1"/>
  <c r="F762" i="21"/>
  <c r="G762" i="21" s="1"/>
  <c r="A762" i="21"/>
  <c r="B762" i="21" s="1"/>
  <c r="F761" i="21"/>
  <c r="G761" i="21" s="1"/>
  <c r="A761" i="21"/>
  <c r="B761" i="21" s="1"/>
  <c r="F760" i="21"/>
  <c r="G760" i="21" s="1"/>
  <c r="A760" i="21"/>
  <c r="B760" i="21" s="1"/>
  <c r="F759" i="21"/>
  <c r="G759" i="21" s="1"/>
  <c r="A759" i="21"/>
  <c r="B759" i="21" s="1"/>
  <c r="F758" i="21"/>
  <c r="G758" i="21" s="1"/>
  <c r="A758" i="21"/>
  <c r="B758" i="21" s="1"/>
  <c r="F757" i="21"/>
  <c r="G757" i="21" s="1"/>
  <c r="A757" i="21"/>
  <c r="B757" i="21" s="1"/>
  <c r="F756" i="21"/>
  <c r="G756" i="21" s="1"/>
  <c r="A756" i="21"/>
  <c r="B756" i="21" s="1"/>
  <c r="F755" i="21"/>
  <c r="G755" i="21" s="1"/>
  <c r="A755" i="21"/>
  <c r="B755" i="21" s="1"/>
  <c r="F754" i="21"/>
  <c r="G754" i="21" s="1"/>
  <c r="A754" i="21"/>
  <c r="B754" i="21" s="1"/>
  <c r="F753" i="21"/>
  <c r="G753" i="21" s="1"/>
  <c r="A753" i="21"/>
  <c r="B753" i="21" s="1"/>
  <c r="F752" i="21"/>
  <c r="G752" i="21" s="1"/>
  <c r="A752" i="21"/>
  <c r="B752" i="21" s="1"/>
  <c r="F751" i="21"/>
  <c r="G751" i="21" s="1"/>
  <c r="A751" i="21"/>
  <c r="B751" i="21" s="1"/>
  <c r="F750" i="21"/>
  <c r="G750" i="21" s="1"/>
  <c r="A750" i="21"/>
  <c r="B750" i="21" s="1"/>
  <c r="F749" i="21"/>
  <c r="G749" i="21" s="1"/>
  <c r="A749" i="21"/>
  <c r="B749" i="21" s="1"/>
  <c r="F748" i="21"/>
  <c r="G748" i="21" s="1"/>
  <c r="A748" i="21"/>
  <c r="B748" i="21" s="1"/>
  <c r="F747" i="21"/>
  <c r="G747" i="21" s="1"/>
  <c r="A747" i="21"/>
  <c r="B747" i="21" s="1"/>
  <c r="F746" i="21"/>
  <c r="G746" i="21" s="1"/>
  <c r="A746" i="21"/>
  <c r="B746" i="21" s="1"/>
  <c r="F745" i="21"/>
  <c r="G745" i="21" s="1"/>
  <c r="A745" i="21"/>
  <c r="B745" i="21" s="1"/>
  <c r="F744" i="21"/>
  <c r="G744" i="21" s="1"/>
  <c r="A744" i="21"/>
  <c r="B744" i="21" s="1"/>
  <c r="F743" i="21"/>
  <c r="G743" i="21" s="1"/>
  <c r="A743" i="21"/>
  <c r="B743" i="21" s="1"/>
  <c r="F742" i="21"/>
  <c r="G742" i="21" s="1"/>
  <c r="A742" i="21"/>
  <c r="B742" i="21" s="1"/>
  <c r="F741" i="21"/>
  <c r="G741" i="21" s="1"/>
  <c r="A741" i="21"/>
  <c r="B741" i="21" s="1"/>
  <c r="F740" i="21"/>
  <c r="G740" i="21" s="1"/>
  <c r="A740" i="21"/>
  <c r="B740" i="21" s="1"/>
  <c r="F739" i="21"/>
  <c r="G739" i="21" s="1"/>
  <c r="A739" i="21"/>
  <c r="B739" i="21" s="1"/>
  <c r="F738" i="21"/>
  <c r="G738" i="21" s="1"/>
  <c r="A738" i="21"/>
  <c r="B738" i="21" s="1"/>
  <c r="F737" i="21"/>
  <c r="G737" i="21" s="1"/>
  <c r="A737" i="21"/>
  <c r="B737" i="21" s="1"/>
  <c r="F736" i="21"/>
  <c r="G736" i="21" s="1"/>
  <c r="A736" i="21"/>
  <c r="B736" i="21" s="1"/>
  <c r="F735" i="21"/>
  <c r="G735" i="21" s="1"/>
  <c r="A735" i="21"/>
  <c r="B735" i="21" s="1"/>
  <c r="F734" i="21"/>
  <c r="G734" i="21" s="1"/>
  <c r="A734" i="21"/>
  <c r="B734" i="21" s="1"/>
  <c r="F733" i="21"/>
  <c r="G733" i="21" s="1"/>
  <c r="A733" i="21"/>
  <c r="B733" i="21" s="1"/>
  <c r="F732" i="21"/>
  <c r="G732" i="21" s="1"/>
  <c r="A732" i="21"/>
  <c r="B732" i="21" s="1"/>
  <c r="F731" i="21"/>
  <c r="G731" i="21" s="1"/>
  <c r="A731" i="21"/>
  <c r="B731" i="21" s="1"/>
  <c r="F730" i="21"/>
  <c r="G730" i="21" s="1"/>
  <c r="A730" i="21"/>
  <c r="B730" i="21" s="1"/>
  <c r="F729" i="21"/>
  <c r="G729" i="21" s="1"/>
  <c r="A729" i="21"/>
  <c r="B729" i="21" s="1"/>
  <c r="F728" i="21"/>
  <c r="G728" i="21" s="1"/>
  <c r="A728" i="21"/>
  <c r="B728" i="21" s="1"/>
  <c r="F727" i="21"/>
  <c r="G727" i="21" s="1"/>
  <c r="A727" i="21"/>
  <c r="B727" i="21" s="1"/>
  <c r="F726" i="21"/>
  <c r="G726" i="21" s="1"/>
  <c r="A726" i="21"/>
  <c r="B726" i="21" s="1"/>
  <c r="F725" i="21"/>
  <c r="G725" i="21" s="1"/>
  <c r="A725" i="21"/>
  <c r="B725" i="21" s="1"/>
  <c r="F724" i="21"/>
  <c r="G724" i="21" s="1"/>
  <c r="A724" i="21"/>
  <c r="B724" i="21" s="1"/>
  <c r="F723" i="21"/>
  <c r="G723" i="21" s="1"/>
  <c r="A723" i="21"/>
  <c r="B723" i="21" s="1"/>
  <c r="F722" i="21"/>
  <c r="G722" i="21" s="1"/>
  <c r="A722" i="21"/>
  <c r="B722" i="21" s="1"/>
  <c r="F721" i="21"/>
  <c r="G721" i="21" s="1"/>
  <c r="A721" i="21"/>
  <c r="B721" i="21" s="1"/>
  <c r="F720" i="21"/>
  <c r="G720" i="21" s="1"/>
  <c r="A720" i="21"/>
  <c r="B720" i="21" s="1"/>
  <c r="F719" i="21"/>
  <c r="G719" i="21" s="1"/>
  <c r="A719" i="21"/>
  <c r="B719" i="21" s="1"/>
  <c r="F718" i="21"/>
  <c r="G718" i="21" s="1"/>
  <c r="A718" i="21"/>
  <c r="B718" i="21" s="1"/>
  <c r="F717" i="21"/>
  <c r="G717" i="21" s="1"/>
  <c r="A717" i="21"/>
  <c r="B717" i="21" s="1"/>
  <c r="F716" i="21"/>
  <c r="G716" i="21" s="1"/>
  <c r="A716" i="21"/>
  <c r="B716" i="21" s="1"/>
  <c r="F715" i="21"/>
  <c r="G715" i="21" s="1"/>
  <c r="A715" i="21"/>
  <c r="B715" i="21" s="1"/>
  <c r="F714" i="21"/>
  <c r="G714" i="21" s="1"/>
  <c r="A714" i="21"/>
  <c r="B714" i="21" s="1"/>
  <c r="F713" i="21"/>
  <c r="G713" i="21" s="1"/>
  <c r="A713" i="21"/>
  <c r="B713" i="21" s="1"/>
  <c r="F712" i="21"/>
  <c r="G712" i="21" s="1"/>
  <c r="A712" i="21"/>
  <c r="B712" i="21" s="1"/>
  <c r="F711" i="21"/>
  <c r="G711" i="21" s="1"/>
  <c r="A711" i="21"/>
  <c r="B711" i="21" s="1"/>
  <c r="F710" i="21"/>
  <c r="G710" i="21" s="1"/>
  <c r="A710" i="21"/>
  <c r="B710" i="21" s="1"/>
  <c r="F709" i="21"/>
  <c r="G709" i="21" s="1"/>
  <c r="A709" i="21"/>
  <c r="B709" i="21" s="1"/>
  <c r="F708" i="21"/>
  <c r="G708" i="21" s="1"/>
  <c r="A708" i="21"/>
  <c r="B708" i="21" s="1"/>
  <c r="F707" i="21"/>
  <c r="G707" i="21" s="1"/>
  <c r="A707" i="21"/>
  <c r="B707" i="21" s="1"/>
  <c r="F706" i="21"/>
  <c r="G706" i="21" s="1"/>
  <c r="A706" i="21"/>
  <c r="B706" i="21" s="1"/>
  <c r="F705" i="21"/>
  <c r="G705" i="21" s="1"/>
  <c r="A705" i="21"/>
  <c r="B705" i="21" s="1"/>
  <c r="F704" i="21"/>
  <c r="G704" i="21" s="1"/>
  <c r="A704" i="21"/>
  <c r="B704" i="21" s="1"/>
  <c r="F703" i="21"/>
  <c r="G703" i="21" s="1"/>
  <c r="A703" i="21"/>
  <c r="B703" i="21" s="1"/>
  <c r="F702" i="21"/>
  <c r="G702" i="21" s="1"/>
  <c r="A702" i="21"/>
  <c r="B702" i="21" s="1"/>
  <c r="F701" i="21"/>
  <c r="G701" i="21" s="1"/>
  <c r="A701" i="21"/>
  <c r="B701" i="21" s="1"/>
  <c r="F700" i="21"/>
  <c r="G700" i="21" s="1"/>
  <c r="A700" i="21"/>
  <c r="B700" i="21" s="1"/>
  <c r="F699" i="21"/>
  <c r="G699" i="21" s="1"/>
  <c r="A699" i="21"/>
  <c r="B699" i="21" s="1"/>
  <c r="F698" i="21"/>
  <c r="G698" i="21" s="1"/>
  <c r="A698" i="21"/>
  <c r="B698" i="21" s="1"/>
  <c r="F697" i="21"/>
  <c r="G697" i="21" s="1"/>
  <c r="A697" i="21"/>
  <c r="B697" i="21" s="1"/>
  <c r="F696" i="21"/>
  <c r="G696" i="21" s="1"/>
  <c r="A696" i="21"/>
  <c r="B696" i="21" s="1"/>
  <c r="F695" i="21"/>
  <c r="G695" i="21" s="1"/>
  <c r="A695" i="21"/>
  <c r="B695" i="21" s="1"/>
  <c r="F694" i="21"/>
  <c r="G694" i="21" s="1"/>
  <c r="A694" i="21"/>
  <c r="B694" i="21" s="1"/>
  <c r="F693" i="21"/>
  <c r="G693" i="21" s="1"/>
  <c r="A693" i="21"/>
  <c r="B693" i="21" s="1"/>
  <c r="F692" i="21"/>
  <c r="G692" i="21" s="1"/>
  <c r="A692" i="21"/>
  <c r="B692" i="21" s="1"/>
  <c r="F691" i="21"/>
  <c r="G691" i="21" s="1"/>
  <c r="A691" i="21"/>
  <c r="B691" i="21" s="1"/>
  <c r="F690" i="21"/>
  <c r="G690" i="21" s="1"/>
  <c r="A690" i="21"/>
  <c r="B690" i="21" s="1"/>
  <c r="F689" i="21"/>
  <c r="G689" i="21" s="1"/>
  <c r="A689" i="21"/>
  <c r="B689" i="21" s="1"/>
  <c r="F688" i="21"/>
  <c r="G688" i="21" s="1"/>
  <c r="A688" i="21"/>
  <c r="B688" i="21" s="1"/>
  <c r="F687" i="21"/>
  <c r="G687" i="21" s="1"/>
  <c r="A687" i="21"/>
  <c r="B687" i="21" s="1"/>
  <c r="F686" i="21"/>
  <c r="G686" i="21" s="1"/>
  <c r="A686" i="21"/>
  <c r="B686" i="21" s="1"/>
  <c r="F685" i="21"/>
  <c r="G685" i="21" s="1"/>
  <c r="A685" i="21"/>
  <c r="B685" i="21" s="1"/>
  <c r="F684" i="21"/>
  <c r="G684" i="21" s="1"/>
  <c r="A684" i="21"/>
  <c r="B684" i="21" s="1"/>
  <c r="F683" i="21"/>
  <c r="G683" i="21" s="1"/>
  <c r="A683" i="21"/>
  <c r="B683" i="21" s="1"/>
  <c r="F682" i="21"/>
  <c r="G682" i="21" s="1"/>
  <c r="A682" i="21"/>
  <c r="B682" i="21" s="1"/>
  <c r="F681" i="21"/>
  <c r="G681" i="21" s="1"/>
  <c r="A681" i="21"/>
  <c r="B681" i="21" s="1"/>
  <c r="F680" i="21"/>
  <c r="G680" i="21" s="1"/>
  <c r="A680" i="21"/>
  <c r="B680" i="21" s="1"/>
  <c r="F679" i="21"/>
  <c r="G679" i="21" s="1"/>
  <c r="A679" i="21"/>
  <c r="B679" i="21" s="1"/>
  <c r="F678" i="21"/>
  <c r="G678" i="21" s="1"/>
  <c r="A678" i="21"/>
  <c r="B678" i="21" s="1"/>
  <c r="F677" i="21"/>
  <c r="G677" i="21" s="1"/>
  <c r="A677" i="21"/>
  <c r="B677" i="21" s="1"/>
  <c r="F676" i="21"/>
  <c r="G676" i="21" s="1"/>
  <c r="A676" i="21"/>
  <c r="B676" i="21" s="1"/>
  <c r="F675" i="21"/>
  <c r="G675" i="21" s="1"/>
  <c r="A675" i="21"/>
  <c r="B675" i="21" s="1"/>
  <c r="F674" i="21"/>
  <c r="G674" i="21" s="1"/>
  <c r="A674" i="21"/>
  <c r="B674" i="21" s="1"/>
  <c r="F673" i="21"/>
  <c r="G673" i="21" s="1"/>
  <c r="A673" i="21"/>
  <c r="B673" i="21" s="1"/>
  <c r="F672" i="21"/>
  <c r="G672" i="21" s="1"/>
  <c r="A672" i="21"/>
  <c r="B672" i="21" s="1"/>
  <c r="F671" i="21"/>
  <c r="G671" i="21" s="1"/>
  <c r="A671" i="21"/>
  <c r="B671" i="21" s="1"/>
  <c r="F670" i="21"/>
  <c r="G670" i="21" s="1"/>
  <c r="A670" i="21"/>
  <c r="B670" i="21" s="1"/>
  <c r="F669" i="21"/>
  <c r="G669" i="21" s="1"/>
  <c r="A669" i="21"/>
  <c r="B669" i="21" s="1"/>
  <c r="F668" i="21"/>
  <c r="G668" i="21" s="1"/>
  <c r="A668" i="21"/>
  <c r="B668" i="21" s="1"/>
  <c r="F667" i="21"/>
  <c r="G667" i="21" s="1"/>
  <c r="A667" i="21"/>
  <c r="B667" i="21" s="1"/>
  <c r="F666" i="21"/>
  <c r="G666" i="21" s="1"/>
  <c r="A666" i="21"/>
  <c r="B666" i="21" s="1"/>
  <c r="F665" i="21"/>
  <c r="G665" i="21" s="1"/>
  <c r="A665" i="21"/>
  <c r="B665" i="21" s="1"/>
  <c r="F664" i="21"/>
  <c r="G664" i="21" s="1"/>
  <c r="A664" i="21"/>
  <c r="B664" i="21" s="1"/>
  <c r="F663" i="21"/>
  <c r="G663" i="21" s="1"/>
  <c r="A663" i="21"/>
  <c r="B663" i="21" s="1"/>
  <c r="F662" i="21"/>
  <c r="G662" i="21" s="1"/>
  <c r="A662" i="21"/>
  <c r="B662" i="21" s="1"/>
  <c r="F661" i="21"/>
  <c r="G661" i="21" s="1"/>
  <c r="A661" i="21"/>
  <c r="B661" i="21" s="1"/>
  <c r="F660" i="21"/>
  <c r="G660" i="21" s="1"/>
  <c r="A660" i="21"/>
  <c r="B660" i="21" s="1"/>
  <c r="F659" i="21"/>
  <c r="G659" i="21" s="1"/>
  <c r="A659" i="21"/>
  <c r="B659" i="21" s="1"/>
  <c r="F658" i="21"/>
  <c r="G658" i="21" s="1"/>
  <c r="A658" i="21"/>
  <c r="B658" i="21" s="1"/>
  <c r="F657" i="21"/>
  <c r="G657" i="21" s="1"/>
  <c r="A657" i="21"/>
  <c r="B657" i="21" s="1"/>
  <c r="F656" i="21"/>
  <c r="G656" i="21" s="1"/>
  <c r="A656" i="21"/>
  <c r="B656" i="21" s="1"/>
  <c r="F655" i="21"/>
  <c r="G655" i="21" s="1"/>
  <c r="A655" i="21"/>
  <c r="B655" i="21" s="1"/>
  <c r="F654" i="21"/>
  <c r="G654" i="21" s="1"/>
  <c r="A654" i="21"/>
  <c r="B654" i="21" s="1"/>
  <c r="F653" i="21"/>
  <c r="G653" i="21" s="1"/>
  <c r="A653" i="21"/>
  <c r="B653" i="21" s="1"/>
  <c r="F652" i="21"/>
  <c r="G652" i="21" s="1"/>
  <c r="A652" i="21"/>
  <c r="B652" i="21" s="1"/>
  <c r="F651" i="21"/>
  <c r="G651" i="21" s="1"/>
  <c r="A651" i="21"/>
  <c r="B651" i="21" s="1"/>
  <c r="F650" i="21"/>
  <c r="G650" i="21" s="1"/>
  <c r="A650" i="21"/>
  <c r="B650" i="21" s="1"/>
  <c r="F649" i="21"/>
  <c r="G649" i="21" s="1"/>
  <c r="A649" i="21"/>
  <c r="B649" i="21" s="1"/>
  <c r="F648" i="21"/>
  <c r="G648" i="21" s="1"/>
  <c r="A648" i="21"/>
  <c r="B648" i="21" s="1"/>
  <c r="F647" i="21"/>
  <c r="G647" i="21" s="1"/>
  <c r="A647" i="21"/>
  <c r="B647" i="21" s="1"/>
  <c r="F646" i="21"/>
  <c r="G646" i="21" s="1"/>
  <c r="A646" i="21"/>
  <c r="B646" i="21" s="1"/>
  <c r="F645" i="21"/>
  <c r="G645" i="21" s="1"/>
  <c r="A645" i="21"/>
  <c r="B645" i="21" s="1"/>
  <c r="F644" i="21"/>
  <c r="G644" i="21" s="1"/>
  <c r="A644" i="21"/>
  <c r="B644" i="21" s="1"/>
  <c r="F643" i="21"/>
  <c r="G643" i="21" s="1"/>
  <c r="A643" i="21"/>
  <c r="B643" i="21" s="1"/>
  <c r="F642" i="21"/>
  <c r="G642" i="21" s="1"/>
  <c r="A642" i="21"/>
  <c r="B642" i="21" s="1"/>
  <c r="F641" i="21"/>
  <c r="G641" i="21" s="1"/>
  <c r="A641" i="21"/>
  <c r="B641" i="21" s="1"/>
  <c r="F640" i="21"/>
  <c r="G640" i="21" s="1"/>
  <c r="A640" i="21"/>
  <c r="B640" i="21" s="1"/>
  <c r="F639" i="21"/>
  <c r="G639" i="21" s="1"/>
  <c r="A639" i="21"/>
  <c r="B639" i="21" s="1"/>
  <c r="F638" i="21"/>
  <c r="G638" i="21" s="1"/>
  <c r="A638" i="21"/>
  <c r="B638" i="21" s="1"/>
  <c r="F637" i="21"/>
  <c r="G637" i="21" s="1"/>
  <c r="A637" i="21"/>
  <c r="B637" i="21" s="1"/>
  <c r="F636" i="21"/>
  <c r="G636" i="21" s="1"/>
  <c r="A636" i="21"/>
  <c r="B636" i="21" s="1"/>
  <c r="F635" i="21"/>
  <c r="G635" i="21" s="1"/>
  <c r="A635" i="21"/>
  <c r="B635" i="21" s="1"/>
  <c r="F634" i="21"/>
  <c r="G634" i="21" s="1"/>
  <c r="A634" i="21"/>
  <c r="B634" i="21" s="1"/>
  <c r="F633" i="21"/>
  <c r="G633" i="21" s="1"/>
  <c r="A633" i="21"/>
  <c r="B633" i="21" s="1"/>
  <c r="F632" i="21"/>
  <c r="G632" i="21" s="1"/>
  <c r="A632" i="21"/>
  <c r="B632" i="21" s="1"/>
  <c r="F631" i="21"/>
  <c r="G631" i="21" s="1"/>
  <c r="A631" i="21"/>
  <c r="B631" i="21" s="1"/>
  <c r="F630" i="21"/>
  <c r="G630" i="21" s="1"/>
  <c r="A630" i="21"/>
  <c r="B630" i="21" s="1"/>
  <c r="F629" i="21"/>
  <c r="G629" i="21" s="1"/>
  <c r="A629" i="21"/>
  <c r="B629" i="21" s="1"/>
  <c r="F628" i="21"/>
  <c r="G628" i="21" s="1"/>
  <c r="A628" i="21"/>
  <c r="B628" i="21" s="1"/>
  <c r="F627" i="21"/>
  <c r="G627" i="21" s="1"/>
  <c r="A627" i="21"/>
  <c r="B627" i="21" s="1"/>
  <c r="F626" i="21"/>
  <c r="G626" i="21" s="1"/>
  <c r="A626" i="21"/>
  <c r="B626" i="21" s="1"/>
  <c r="F625" i="21"/>
  <c r="G625" i="21" s="1"/>
  <c r="A625" i="21"/>
  <c r="B625" i="21" s="1"/>
  <c r="F624" i="21"/>
  <c r="G624" i="21" s="1"/>
  <c r="A624" i="21"/>
  <c r="B624" i="21" s="1"/>
  <c r="F623" i="21"/>
  <c r="G623" i="21" s="1"/>
  <c r="A623" i="21"/>
  <c r="B623" i="21" s="1"/>
  <c r="F622" i="21"/>
  <c r="G622" i="21" s="1"/>
  <c r="A622" i="21"/>
  <c r="B622" i="21" s="1"/>
  <c r="F621" i="21"/>
  <c r="G621" i="21" s="1"/>
  <c r="A621" i="21"/>
  <c r="B621" i="21" s="1"/>
  <c r="F620" i="21"/>
  <c r="G620" i="21" s="1"/>
  <c r="A620" i="21"/>
  <c r="B620" i="21" s="1"/>
  <c r="F619" i="21"/>
  <c r="G619" i="21" s="1"/>
  <c r="A619" i="21"/>
  <c r="B619" i="21" s="1"/>
  <c r="F618" i="21"/>
  <c r="G618" i="21" s="1"/>
  <c r="A618" i="21"/>
  <c r="B618" i="21" s="1"/>
  <c r="F617" i="21"/>
  <c r="G617" i="21" s="1"/>
  <c r="A617" i="21"/>
  <c r="B617" i="21" s="1"/>
  <c r="F616" i="21"/>
  <c r="G616" i="21" s="1"/>
  <c r="A616" i="21"/>
  <c r="B616" i="21" s="1"/>
  <c r="F615" i="21"/>
  <c r="G615" i="21" s="1"/>
  <c r="A615" i="21"/>
  <c r="B615" i="21" s="1"/>
  <c r="F614" i="21"/>
  <c r="G614" i="21" s="1"/>
  <c r="A614" i="21"/>
  <c r="B614" i="21" s="1"/>
  <c r="F613" i="21"/>
  <c r="G613" i="21" s="1"/>
  <c r="A613" i="21"/>
  <c r="B613" i="21" s="1"/>
  <c r="F612" i="21"/>
  <c r="G612" i="21" s="1"/>
  <c r="A612" i="21"/>
  <c r="B612" i="21" s="1"/>
  <c r="F611" i="21"/>
  <c r="G611" i="21" s="1"/>
  <c r="A611" i="21"/>
  <c r="B611" i="21" s="1"/>
  <c r="F610" i="21"/>
  <c r="G610" i="21" s="1"/>
  <c r="A610" i="21"/>
  <c r="B610" i="21" s="1"/>
  <c r="F609" i="21"/>
  <c r="G609" i="21" s="1"/>
  <c r="A609" i="21"/>
  <c r="B609" i="21" s="1"/>
  <c r="F608" i="21"/>
  <c r="G608" i="21" s="1"/>
  <c r="A608" i="21"/>
  <c r="B608" i="21" s="1"/>
  <c r="F607" i="21"/>
  <c r="G607" i="21" s="1"/>
  <c r="A607" i="21"/>
  <c r="B607" i="21" s="1"/>
  <c r="F606" i="21"/>
  <c r="G606" i="21" s="1"/>
  <c r="A606" i="21"/>
  <c r="B606" i="21" s="1"/>
  <c r="F605" i="21"/>
  <c r="G605" i="21" s="1"/>
  <c r="A605" i="21"/>
  <c r="B605" i="21" s="1"/>
  <c r="F604" i="21"/>
  <c r="G604" i="21" s="1"/>
  <c r="A604" i="21"/>
  <c r="B604" i="21" s="1"/>
  <c r="F603" i="21"/>
  <c r="G603" i="21" s="1"/>
  <c r="A603" i="21"/>
  <c r="B603" i="21" s="1"/>
  <c r="F602" i="21"/>
  <c r="G602" i="21" s="1"/>
  <c r="A602" i="21"/>
  <c r="B602" i="21" s="1"/>
  <c r="F601" i="21"/>
  <c r="G601" i="21" s="1"/>
  <c r="A601" i="21"/>
  <c r="B601" i="21" s="1"/>
  <c r="F600" i="21"/>
  <c r="G600" i="21" s="1"/>
  <c r="A600" i="21"/>
  <c r="B600" i="21" s="1"/>
  <c r="F599" i="21"/>
  <c r="G599" i="21" s="1"/>
  <c r="A599" i="21"/>
  <c r="B599" i="21" s="1"/>
  <c r="F598" i="21"/>
  <c r="G598" i="21" s="1"/>
  <c r="A598" i="21"/>
  <c r="B598" i="21" s="1"/>
  <c r="F597" i="21"/>
  <c r="G597" i="21" s="1"/>
  <c r="A597" i="21"/>
  <c r="B597" i="21" s="1"/>
  <c r="F596" i="21"/>
  <c r="G596" i="21" s="1"/>
  <c r="A596" i="21"/>
  <c r="B596" i="21" s="1"/>
  <c r="F595" i="21"/>
  <c r="G595" i="21" s="1"/>
  <c r="A595" i="21"/>
  <c r="B595" i="21" s="1"/>
  <c r="F594" i="21"/>
  <c r="G594" i="21" s="1"/>
  <c r="A594" i="21"/>
  <c r="B594" i="21" s="1"/>
  <c r="F593" i="21"/>
  <c r="G593" i="21" s="1"/>
  <c r="A593" i="21"/>
  <c r="B593" i="21" s="1"/>
  <c r="F592" i="21"/>
  <c r="G592" i="21" s="1"/>
  <c r="A592" i="21"/>
  <c r="B592" i="21" s="1"/>
  <c r="F591" i="21"/>
  <c r="G591" i="21" s="1"/>
  <c r="A591" i="21"/>
  <c r="B591" i="21" s="1"/>
  <c r="F590" i="21"/>
  <c r="G590" i="21" s="1"/>
  <c r="A590" i="21"/>
  <c r="B590" i="21" s="1"/>
  <c r="F589" i="21"/>
  <c r="G589" i="21" s="1"/>
  <c r="A589" i="21"/>
  <c r="B589" i="21" s="1"/>
  <c r="F588" i="21"/>
  <c r="G588" i="21" s="1"/>
  <c r="A588" i="21"/>
  <c r="B588" i="21" s="1"/>
  <c r="F587" i="21"/>
  <c r="G587" i="21" s="1"/>
  <c r="A587" i="21"/>
  <c r="B587" i="21" s="1"/>
  <c r="F586" i="21"/>
  <c r="G586" i="21" s="1"/>
  <c r="A586" i="21"/>
  <c r="B586" i="21" s="1"/>
  <c r="F585" i="21"/>
  <c r="G585" i="21" s="1"/>
  <c r="A585" i="21"/>
  <c r="B585" i="21" s="1"/>
  <c r="F584" i="21"/>
  <c r="G584" i="21" s="1"/>
  <c r="A584" i="21"/>
  <c r="B584" i="21" s="1"/>
  <c r="F583" i="21"/>
  <c r="G583" i="21" s="1"/>
  <c r="A583" i="21"/>
  <c r="B583" i="21" s="1"/>
  <c r="F582" i="21"/>
  <c r="G582" i="21" s="1"/>
  <c r="A582" i="21"/>
  <c r="B582" i="21" s="1"/>
  <c r="F581" i="21"/>
  <c r="G581" i="21" s="1"/>
  <c r="A581" i="21"/>
  <c r="B581" i="21" s="1"/>
  <c r="F580" i="21"/>
  <c r="G580" i="21" s="1"/>
  <c r="A580" i="21"/>
  <c r="B580" i="21" s="1"/>
  <c r="F579" i="21"/>
  <c r="G579" i="21" s="1"/>
  <c r="A579" i="21"/>
  <c r="B579" i="21" s="1"/>
  <c r="F578" i="21"/>
  <c r="G578" i="21" s="1"/>
  <c r="A578" i="21"/>
  <c r="B578" i="21" s="1"/>
  <c r="F577" i="21"/>
  <c r="G577" i="21" s="1"/>
  <c r="A577" i="21"/>
  <c r="B577" i="21" s="1"/>
  <c r="F576" i="21"/>
  <c r="G576" i="21" s="1"/>
  <c r="A576" i="21"/>
  <c r="B576" i="21" s="1"/>
  <c r="F575" i="21"/>
  <c r="G575" i="21" s="1"/>
  <c r="A575" i="21"/>
  <c r="B575" i="21" s="1"/>
  <c r="F574" i="21"/>
  <c r="G574" i="21" s="1"/>
  <c r="A574" i="21"/>
  <c r="B574" i="21" s="1"/>
  <c r="F573" i="21"/>
  <c r="G573" i="21" s="1"/>
  <c r="A573" i="21"/>
  <c r="B573" i="21" s="1"/>
  <c r="F572" i="21"/>
  <c r="G572" i="21" s="1"/>
  <c r="A572" i="21"/>
  <c r="B572" i="21" s="1"/>
  <c r="F571" i="21"/>
  <c r="G571" i="21" s="1"/>
  <c r="A571" i="21"/>
  <c r="B571" i="21" s="1"/>
  <c r="F570" i="21"/>
  <c r="G570" i="21" s="1"/>
  <c r="A570" i="21"/>
  <c r="B570" i="21" s="1"/>
  <c r="F569" i="21"/>
  <c r="G569" i="21" s="1"/>
  <c r="A569" i="21"/>
  <c r="B569" i="21" s="1"/>
  <c r="F568" i="21"/>
  <c r="G568" i="21" s="1"/>
  <c r="A568" i="21"/>
  <c r="B568" i="21" s="1"/>
  <c r="F567" i="21"/>
  <c r="G567" i="21" s="1"/>
  <c r="A567" i="21"/>
  <c r="B567" i="21" s="1"/>
  <c r="F566" i="21"/>
  <c r="G566" i="21" s="1"/>
  <c r="A566" i="21"/>
  <c r="B566" i="21" s="1"/>
  <c r="F565" i="21"/>
  <c r="G565" i="21" s="1"/>
  <c r="A565" i="21"/>
  <c r="B565" i="21" s="1"/>
  <c r="F564" i="21"/>
  <c r="G564" i="21" s="1"/>
  <c r="A564" i="21"/>
  <c r="B564" i="21" s="1"/>
  <c r="F563" i="21"/>
  <c r="G563" i="21" s="1"/>
  <c r="A563" i="21"/>
  <c r="B563" i="21" s="1"/>
  <c r="F562" i="21"/>
  <c r="G562" i="21" s="1"/>
  <c r="A562" i="21"/>
  <c r="B562" i="21" s="1"/>
  <c r="F561" i="21"/>
  <c r="G561" i="21" s="1"/>
  <c r="A561" i="21"/>
  <c r="B561" i="21" s="1"/>
  <c r="F560" i="21"/>
  <c r="G560" i="21" s="1"/>
  <c r="A560" i="21"/>
  <c r="B560" i="21" s="1"/>
  <c r="F559" i="21"/>
  <c r="G559" i="21" s="1"/>
  <c r="A559" i="21"/>
  <c r="B559" i="21" s="1"/>
  <c r="F558" i="21"/>
  <c r="G558" i="21" s="1"/>
  <c r="A558" i="21"/>
  <c r="B558" i="21" s="1"/>
  <c r="F557" i="21"/>
  <c r="G557" i="21" s="1"/>
  <c r="A557" i="21"/>
  <c r="B557" i="21" s="1"/>
  <c r="F556" i="21"/>
  <c r="G556" i="21" s="1"/>
  <c r="A556" i="21"/>
  <c r="B556" i="21" s="1"/>
  <c r="F555" i="21"/>
  <c r="G555" i="21" s="1"/>
  <c r="A555" i="21"/>
  <c r="B555" i="21" s="1"/>
  <c r="F554" i="21"/>
  <c r="G554" i="21" s="1"/>
  <c r="A554" i="21"/>
  <c r="B554" i="21" s="1"/>
  <c r="F553" i="21"/>
  <c r="G553" i="21" s="1"/>
  <c r="A553" i="21"/>
  <c r="B553" i="21" s="1"/>
  <c r="F552" i="21"/>
  <c r="G552" i="21" s="1"/>
  <c r="A552" i="21"/>
  <c r="B552" i="21" s="1"/>
  <c r="F551" i="21"/>
  <c r="G551" i="21" s="1"/>
  <c r="A551" i="21"/>
  <c r="B551" i="21" s="1"/>
  <c r="F550" i="21"/>
  <c r="G550" i="21" s="1"/>
  <c r="A550" i="21"/>
  <c r="B550" i="21" s="1"/>
  <c r="F549" i="21"/>
  <c r="G549" i="21" s="1"/>
  <c r="A549" i="21"/>
  <c r="B549" i="21" s="1"/>
  <c r="F548" i="21"/>
  <c r="G548" i="21" s="1"/>
  <c r="A548" i="21"/>
  <c r="B548" i="21" s="1"/>
  <c r="F547" i="21"/>
  <c r="G547" i="21" s="1"/>
  <c r="A547" i="21"/>
  <c r="B547" i="21" s="1"/>
  <c r="F546" i="21"/>
  <c r="G546" i="21" s="1"/>
  <c r="A546" i="21"/>
  <c r="B546" i="21" s="1"/>
  <c r="F545" i="21"/>
  <c r="G545" i="21" s="1"/>
  <c r="A545" i="21"/>
  <c r="B545" i="21" s="1"/>
  <c r="F544" i="21"/>
  <c r="G544" i="21" s="1"/>
  <c r="A544" i="21"/>
  <c r="B544" i="21" s="1"/>
  <c r="F543" i="21"/>
  <c r="G543" i="21" s="1"/>
  <c r="A543" i="21"/>
  <c r="B543" i="21" s="1"/>
  <c r="F542" i="21"/>
  <c r="G542" i="21" s="1"/>
  <c r="A542" i="21"/>
  <c r="B542" i="21" s="1"/>
  <c r="F541" i="21"/>
  <c r="G541" i="21" s="1"/>
  <c r="A541" i="21"/>
  <c r="B541" i="21" s="1"/>
  <c r="F540" i="21"/>
  <c r="G540" i="21" s="1"/>
  <c r="A540" i="21"/>
  <c r="B540" i="21" s="1"/>
  <c r="F539" i="21"/>
  <c r="G539" i="21" s="1"/>
  <c r="A539" i="21"/>
  <c r="B539" i="21" s="1"/>
  <c r="F538" i="21"/>
  <c r="G538" i="21" s="1"/>
  <c r="A538" i="21"/>
  <c r="B538" i="21" s="1"/>
  <c r="F537" i="21"/>
  <c r="G537" i="21" s="1"/>
  <c r="A537" i="21"/>
  <c r="B537" i="21" s="1"/>
  <c r="F536" i="21"/>
  <c r="G536" i="21" s="1"/>
  <c r="A536" i="21"/>
  <c r="B536" i="21" s="1"/>
  <c r="F535" i="21"/>
  <c r="G535" i="21" s="1"/>
  <c r="A535" i="21"/>
  <c r="B535" i="21" s="1"/>
  <c r="F534" i="21"/>
  <c r="G534" i="21" s="1"/>
  <c r="A534" i="21"/>
  <c r="B534" i="21" s="1"/>
  <c r="F533" i="21"/>
  <c r="G533" i="21" s="1"/>
  <c r="A533" i="21"/>
  <c r="B533" i="21" s="1"/>
  <c r="F532" i="21"/>
  <c r="G532" i="21" s="1"/>
  <c r="A532" i="21"/>
  <c r="B532" i="21" s="1"/>
  <c r="F531" i="21"/>
  <c r="G531" i="21" s="1"/>
  <c r="A531" i="21"/>
  <c r="B531" i="21" s="1"/>
  <c r="F530" i="21"/>
  <c r="G530" i="21" s="1"/>
  <c r="A530" i="21"/>
  <c r="B530" i="21" s="1"/>
  <c r="F529" i="21"/>
  <c r="G529" i="21" s="1"/>
  <c r="A529" i="21"/>
  <c r="B529" i="21" s="1"/>
  <c r="F528" i="21"/>
  <c r="G528" i="21" s="1"/>
  <c r="A528" i="21"/>
  <c r="B528" i="21" s="1"/>
  <c r="F527" i="21"/>
  <c r="G527" i="21" s="1"/>
  <c r="A527" i="21"/>
  <c r="B527" i="21" s="1"/>
  <c r="F526" i="21"/>
  <c r="G526" i="21" s="1"/>
  <c r="A526" i="21"/>
  <c r="B526" i="21" s="1"/>
  <c r="F525" i="21"/>
  <c r="G525" i="21" s="1"/>
  <c r="A525" i="21"/>
  <c r="B525" i="21" s="1"/>
  <c r="F524" i="21"/>
  <c r="G524" i="21" s="1"/>
  <c r="A524" i="21"/>
  <c r="B524" i="21" s="1"/>
  <c r="F523" i="21"/>
  <c r="G523" i="21" s="1"/>
  <c r="A523" i="21"/>
  <c r="B523" i="21" s="1"/>
  <c r="F522" i="21"/>
  <c r="G522" i="21" s="1"/>
  <c r="A522" i="21"/>
  <c r="B522" i="21" s="1"/>
  <c r="F521" i="21"/>
  <c r="G521" i="21" s="1"/>
  <c r="A521" i="21"/>
  <c r="B521" i="21" s="1"/>
  <c r="F520" i="21"/>
  <c r="G520" i="21" s="1"/>
  <c r="A520" i="21"/>
  <c r="B520" i="21" s="1"/>
  <c r="F519" i="21"/>
  <c r="G519" i="21" s="1"/>
  <c r="A519" i="21"/>
  <c r="B519" i="21" s="1"/>
  <c r="F518" i="21"/>
  <c r="G518" i="21" s="1"/>
  <c r="A518" i="21"/>
  <c r="B518" i="21" s="1"/>
  <c r="F517" i="21"/>
  <c r="G517" i="21" s="1"/>
  <c r="A517" i="21"/>
  <c r="B517" i="21" s="1"/>
  <c r="F516" i="21"/>
  <c r="G516" i="21" s="1"/>
  <c r="A516" i="21"/>
  <c r="B516" i="21" s="1"/>
  <c r="F515" i="21"/>
  <c r="G515" i="21" s="1"/>
  <c r="A515" i="21"/>
  <c r="B515" i="21" s="1"/>
  <c r="F514" i="21"/>
  <c r="G514" i="21" s="1"/>
  <c r="A514" i="21"/>
  <c r="B514" i="21" s="1"/>
  <c r="F513" i="21"/>
  <c r="G513" i="21" s="1"/>
  <c r="A513" i="21"/>
  <c r="B513" i="21" s="1"/>
  <c r="F512" i="21"/>
  <c r="G512" i="21" s="1"/>
  <c r="A512" i="21"/>
  <c r="B512" i="21" s="1"/>
  <c r="F511" i="21"/>
  <c r="G511" i="21" s="1"/>
  <c r="A511" i="21"/>
  <c r="B511" i="21" s="1"/>
  <c r="F510" i="21"/>
  <c r="G510" i="21" s="1"/>
  <c r="A510" i="21"/>
  <c r="B510" i="21" s="1"/>
  <c r="F509" i="21"/>
  <c r="G509" i="21" s="1"/>
  <c r="A509" i="21"/>
  <c r="B509" i="21" s="1"/>
  <c r="F508" i="21"/>
  <c r="G508" i="21" s="1"/>
  <c r="A508" i="21"/>
  <c r="B508" i="21" s="1"/>
  <c r="F507" i="21"/>
  <c r="G507" i="21" s="1"/>
  <c r="A507" i="21"/>
  <c r="B507" i="21" s="1"/>
  <c r="F506" i="21"/>
  <c r="G506" i="21" s="1"/>
  <c r="A506" i="21"/>
  <c r="B506" i="21" s="1"/>
  <c r="F505" i="21"/>
  <c r="G505" i="21" s="1"/>
  <c r="A505" i="21"/>
  <c r="B505" i="21" s="1"/>
  <c r="F504" i="21"/>
  <c r="G504" i="21" s="1"/>
  <c r="A504" i="21"/>
  <c r="B504" i="21" s="1"/>
  <c r="F503" i="21"/>
  <c r="G503" i="21" s="1"/>
  <c r="A503" i="21"/>
  <c r="B503" i="21" s="1"/>
  <c r="F502" i="21"/>
  <c r="G502" i="21" s="1"/>
  <c r="A502" i="21"/>
  <c r="B502" i="21" s="1"/>
  <c r="F501" i="21"/>
  <c r="G501" i="21" s="1"/>
  <c r="A501" i="21"/>
  <c r="B501" i="21" s="1"/>
  <c r="F500" i="21"/>
  <c r="G500" i="21" s="1"/>
  <c r="A500" i="21"/>
  <c r="B500" i="21" s="1"/>
  <c r="F499" i="21"/>
  <c r="G499" i="21" s="1"/>
  <c r="A499" i="21"/>
  <c r="B499" i="21" s="1"/>
  <c r="F498" i="21"/>
  <c r="G498" i="21" s="1"/>
  <c r="A498" i="21"/>
  <c r="B498" i="21" s="1"/>
  <c r="F497" i="21"/>
  <c r="G497" i="21" s="1"/>
  <c r="A497" i="21"/>
  <c r="B497" i="21" s="1"/>
  <c r="F496" i="21"/>
  <c r="G496" i="21" s="1"/>
  <c r="A496" i="21"/>
  <c r="B496" i="21" s="1"/>
  <c r="F495" i="21"/>
  <c r="G495" i="21" s="1"/>
  <c r="A495" i="21"/>
  <c r="B495" i="21" s="1"/>
  <c r="F494" i="21"/>
  <c r="G494" i="21" s="1"/>
  <c r="A494" i="21"/>
  <c r="B494" i="21" s="1"/>
  <c r="F493" i="21"/>
  <c r="G493" i="21" s="1"/>
  <c r="A493" i="21"/>
  <c r="B493" i="21" s="1"/>
  <c r="F492" i="21"/>
  <c r="G492" i="21" s="1"/>
  <c r="A492" i="21"/>
  <c r="B492" i="21" s="1"/>
  <c r="F491" i="21"/>
  <c r="G491" i="21" s="1"/>
  <c r="A491" i="21"/>
  <c r="B491" i="21" s="1"/>
  <c r="F490" i="21"/>
  <c r="G490" i="21" s="1"/>
  <c r="A490" i="21"/>
  <c r="B490" i="21" s="1"/>
  <c r="F489" i="21"/>
  <c r="G489" i="21" s="1"/>
  <c r="A489" i="21"/>
  <c r="B489" i="21" s="1"/>
  <c r="F488" i="21"/>
  <c r="G488" i="21" s="1"/>
  <c r="A488" i="21"/>
  <c r="B488" i="21" s="1"/>
  <c r="F487" i="21"/>
  <c r="G487" i="21" s="1"/>
  <c r="A487" i="21"/>
  <c r="B487" i="21" s="1"/>
  <c r="F486" i="21"/>
  <c r="G486" i="21" s="1"/>
  <c r="A486" i="21"/>
  <c r="B486" i="21" s="1"/>
  <c r="F485" i="21"/>
  <c r="G485" i="21" s="1"/>
  <c r="A485" i="21"/>
  <c r="B485" i="21" s="1"/>
  <c r="F484" i="21"/>
  <c r="G484" i="21" s="1"/>
  <c r="A484" i="21"/>
  <c r="B484" i="21" s="1"/>
  <c r="F483" i="21"/>
  <c r="G483" i="21" s="1"/>
  <c r="A483" i="21"/>
  <c r="B483" i="21" s="1"/>
  <c r="F482" i="21"/>
  <c r="G482" i="21" s="1"/>
  <c r="A482" i="21"/>
  <c r="B482" i="21" s="1"/>
  <c r="F481" i="21"/>
  <c r="G481" i="21" s="1"/>
  <c r="A481" i="21"/>
  <c r="B481" i="21" s="1"/>
  <c r="F480" i="21"/>
  <c r="G480" i="21" s="1"/>
  <c r="A480" i="21"/>
  <c r="B480" i="21" s="1"/>
  <c r="F479" i="21"/>
  <c r="G479" i="21" s="1"/>
  <c r="A479" i="21"/>
  <c r="B479" i="21" s="1"/>
  <c r="F478" i="21"/>
  <c r="G478" i="21" s="1"/>
  <c r="A478" i="21"/>
  <c r="B478" i="21" s="1"/>
  <c r="F477" i="21"/>
  <c r="G477" i="21" s="1"/>
  <c r="A477" i="21"/>
  <c r="B477" i="21" s="1"/>
  <c r="F476" i="21"/>
  <c r="G476" i="21" s="1"/>
  <c r="A476" i="21"/>
  <c r="B476" i="21" s="1"/>
  <c r="F475" i="21"/>
  <c r="G475" i="21" s="1"/>
  <c r="A475" i="21"/>
  <c r="B475" i="21" s="1"/>
  <c r="F474" i="21"/>
  <c r="G474" i="21" s="1"/>
  <c r="A474" i="21"/>
  <c r="B474" i="21" s="1"/>
  <c r="F473" i="21"/>
  <c r="G473" i="21" s="1"/>
  <c r="A473" i="21"/>
  <c r="B473" i="21" s="1"/>
  <c r="F472" i="21"/>
  <c r="G472" i="21" s="1"/>
  <c r="A472" i="21"/>
  <c r="B472" i="21" s="1"/>
  <c r="F471" i="21"/>
  <c r="G471" i="21" s="1"/>
  <c r="A471" i="21"/>
  <c r="B471" i="21" s="1"/>
  <c r="F470" i="21"/>
  <c r="G470" i="21" s="1"/>
  <c r="A470" i="21"/>
  <c r="B470" i="21" s="1"/>
  <c r="F469" i="21"/>
  <c r="G469" i="21" s="1"/>
  <c r="A469" i="21"/>
  <c r="B469" i="21" s="1"/>
  <c r="F468" i="21"/>
  <c r="G468" i="21" s="1"/>
  <c r="A468" i="21"/>
  <c r="B468" i="21" s="1"/>
  <c r="F467" i="21"/>
  <c r="G467" i="21" s="1"/>
  <c r="A467" i="21"/>
  <c r="B467" i="21" s="1"/>
  <c r="F466" i="21"/>
  <c r="G466" i="21" s="1"/>
  <c r="A466" i="21"/>
  <c r="B466" i="21" s="1"/>
  <c r="F465" i="21"/>
  <c r="G465" i="21" s="1"/>
  <c r="A465" i="21"/>
  <c r="B465" i="21" s="1"/>
  <c r="F464" i="21"/>
  <c r="G464" i="21" s="1"/>
  <c r="A464" i="21"/>
  <c r="B464" i="21" s="1"/>
  <c r="F463" i="21"/>
  <c r="G463" i="21" s="1"/>
  <c r="A463" i="21"/>
  <c r="B463" i="21" s="1"/>
  <c r="F462" i="21"/>
  <c r="G462" i="21" s="1"/>
  <c r="A462" i="21"/>
  <c r="B462" i="21" s="1"/>
  <c r="F461" i="21"/>
  <c r="G461" i="21" s="1"/>
  <c r="A461" i="21"/>
  <c r="B461" i="21" s="1"/>
  <c r="F460" i="21"/>
  <c r="G460" i="21" s="1"/>
  <c r="A460" i="21"/>
  <c r="B460" i="21" s="1"/>
  <c r="F459" i="21"/>
  <c r="G459" i="21" s="1"/>
  <c r="A459" i="21"/>
  <c r="B459" i="21" s="1"/>
  <c r="F458" i="21"/>
  <c r="G458" i="21" s="1"/>
  <c r="A458" i="21"/>
  <c r="B458" i="21" s="1"/>
  <c r="F457" i="21"/>
  <c r="G457" i="21" s="1"/>
  <c r="A457" i="21"/>
  <c r="B457" i="21" s="1"/>
  <c r="F456" i="21"/>
  <c r="G456" i="21" s="1"/>
  <c r="A456" i="21"/>
  <c r="B456" i="21" s="1"/>
  <c r="F455" i="21"/>
  <c r="G455" i="21" s="1"/>
  <c r="A455" i="21"/>
  <c r="B455" i="21" s="1"/>
  <c r="F454" i="21"/>
  <c r="G454" i="21" s="1"/>
  <c r="A454" i="21"/>
  <c r="B454" i="21" s="1"/>
  <c r="F453" i="21"/>
  <c r="G453" i="21" s="1"/>
  <c r="A453" i="21"/>
  <c r="B453" i="21" s="1"/>
  <c r="F452" i="21"/>
  <c r="G452" i="21" s="1"/>
  <c r="A452" i="21"/>
  <c r="B452" i="21" s="1"/>
  <c r="F451" i="21"/>
  <c r="G451" i="21" s="1"/>
  <c r="A451" i="21"/>
  <c r="B451" i="21" s="1"/>
  <c r="F450" i="21"/>
  <c r="G450" i="21" s="1"/>
  <c r="A450" i="21"/>
  <c r="B450" i="21" s="1"/>
  <c r="F449" i="21"/>
  <c r="G449" i="21" s="1"/>
  <c r="A449" i="21"/>
  <c r="B449" i="21" s="1"/>
  <c r="F448" i="21"/>
  <c r="G448" i="21" s="1"/>
  <c r="A448" i="21"/>
  <c r="B448" i="21" s="1"/>
  <c r="F447" i="21"/>
  <c r="G447" i="21" s="1"/>
  <c r="A447" i="21"/>
  <c r="B447" i="21" s="1"/>
  <c r="F446" i="21"/>
  <c r="G446" i="21" s="1"/>
  <c r="A446" i="21"/>
  <c r="B446" i="21" s="1"/>
  <c r="F445" i="21"/>
  <c r="G445" i="21" s="1"/>
  <c r="A445" i="21"/>
  <c r="B445" i="21" s="1"/>
  <c r="F444" i="21"/>
  <c r="G444" i="21" s="1"/>
  <c r="A444" i="21"/>
  <c r="B444" i="21" s="1"/>
  <c r="F443" i="21"/>
  <c r="G443" i="21" s="1"/>
  <c r="A443" i="21"/>
  <c r="B443" i="21" s="1"/>
  <c r="F442" i="21"/>
  <c r="G442" i="21" s="1"/>
  <c r="A442" i="21"/>
  <c r="B442" i="21" s="1"/>
  <c r="F441" i="21"/>
  <c r="G441" i="21" s="1"/>
  <c r="A441" i="21"/>
  <c r="B441" i="21" s="1"/>
  <c r="F440" i="21"/>
  <c r="G440" i="21" s="1"/>
  <c r="A440" i="21"/>
  <c r="B440" i="21" s="1"/>
  <c r="F439" i="21"/>
  <c r="G439" i="21" s="1"/>
  <c r="A439" i="21"/>
  <c r="B439" i="21" s="1"/>
  <c r="F438" i="21"/>
  <c r="G438" i="21" s="1"/>
  <c r="A438" i="21"/>
  <c r="B438" i="21" s="1"/>
  <c r="F437" i="21"/>
  <c r="G437" i="21" s="1"/>
  <c r="A437" i="21"/>
  <c r="B437" i="21" s="1"/>
  <c r="F436" i="21"/>
  <c r="G436" i="21" s="1"/>
  <c r="A436" i="21"/>
  <c r="B436" i="21" s="1"/>
  <c r="F435" i="21"/>
  <c r="G435" i="21" s="1"/>
  <c r="A435" i="21"/>
  <c r="B435" i="21" s="1"/>
  <c r="F434" i="21"/>
  <c r="G434" i="21" s="1"/>
  <c r="A434" i="21"/>
  <c r="B434" i="21" s="1"/>
  <c r="F433" i="21"/>
  <c r="G433" i="21" s="1"/>
  <c r="A433" i="21"/>
  <c r="B433" i="21" s="1"/>
  <c r="F432" i="21"/>
  <c r="G432" i="21" s="1"/>
  <c r="A432" i="21"/>
  <c r="B432" i="21" s="1"/>
  <c r="F431" i="21"/>
  <c r="G431" i="21" s="1"/>
  <c r="A431" i="21"/>
  <c r="B431" i="21" s="1"/>
  <c r="F430" i="21"/>
  <c r="G430" i="21" s="1"/>
  <c r="A430" i="21"/>
  <c r="B430" i="21" s="1"/>
  <c r="F429" i="21"/>
  <c r="G429" i="21" s="1"/>
  <c r="A429" i="21"/>
  <c r="B429" i="21" s="1"/>
  <c r="F428" i="21"/>
  <c r="G428" i="21" s="1"/>
  <c r="A428" i="21"/>
  <c r="B428" i="21" s="1"/>
  <c r="F427" i="21"/>
  <c r="G427" i="21" s="1"/>
  <c r="A427" i="21"/>
  <c r="B427" i="21" s="1"/>
  <c r="F426" i="21"/>
  <c r="G426" i="21" s="1"/>
  <c r="A426" i="21"/>
  <c r="B426" i="21" s="1"/>
  <c r="F425" i="21"/>
  <c r="G425" i="21" s="1"/>
  <c r="A425" i="21"/>
  <c r="B425" i="21" s="1"/>
  <c r="F424" i="21"/>
  <c r="G424" i="21" s="1"/>
  <c r="A424" i="21"/>
  <c r="B424" i="21" s="1"/>
  <c r="F423" i="21"/>
  <c r="G423" i="21" s="1"/>
  <c r="A423" i="21"/>
  <c r="B423" i="21" s="1"/>
  <c r="F422" i="21"/>
  <c r="G422" i="21" s="1"/>
  <c r="A422" i="21"/>
  <c r="B422" i="21" s="1"/>
  <c r="F421" i="21"/>
  <c r="G421" i="21" s="1"/>
  <c r="A421" i="21"/>
  <c r="B421" i="21" s="1"/>
  <c r="F420" i="21"/>
  <c r="G420" i="21" s="1"/>
  <c r="A420" i="21"/>
  <c r="B420" i="21" s="1"/>
  <c r="F419" i="21"/>
  <c r="G419" i="21" s="1"/>
  <c r="A419" i="21"/>
  <c r="B419" i="21" s="1"/>
  <c r="F418" i="21"/>
  <c r="G418" i="21" s="1"/>
  <c r="A418" i="21"/>
  <c r="B418" i="21" s="1"/>
  <c r="F417" i="21"/>
  <c r="G417" i="21" s="1"/>
  <c r="A417" i="21"/>
  <c r="B417" i="21" s="1"/>
  <c r="F416" i="21"/>
  <c r="G416" i="21" s="1"/>
  <c r="A416" i="21"/>
  <c r="B416" i="21" s="1"/>
  <c r="F415" i="21"/>
  <c r="G415" i="21" s="1"/>
  <c r="A415" i="21"/>
  <c r="B415" i="21" s="1"/>
  <c r="F414" i="21"/>
  <c r="G414" i="21" s="1"/>
  <c r="A414" i="21"/>
  <c r="B414" i="21" s="1"/>
  <c r="F413" i="21"/>
  <c r="G413" i="21" s="1"/>
  <c r="A413" i="21"/>
  <c r="B413" i="21" s="1"/>
  <c r="F412" i="21"/>
  <c r="G412" i="21" s="1"/>
  <c r="A412" i="21"/>
  <c r="B412" i="21" s="1"/>
  <c r="F411" i="21"/>
  <c r="G411" i="21" s="1"/>
  <c r="A411" i="21"/>
  <c r="B411" i="21" s="1"/>
  <c r="F410" i="21"/>
  <c r="G410" i="21" s="1"/>
  <c r="A410" i="21"/>
  <c r="B410" i="21" s="1"/>
  <c r="F409" i="21"/>
  <c r="G409" i="21" s="1"/>
  <c r="A409" i="21"/>
  <c r="B409" i="21" s="1"/>
  <c r="F408" i="21"/>
  <c r="G408" i="21" s="1"/>
  <c r="A408" i="21"/>
  <c r="B408" i="21" s="1"/>
  <c r="F407" i="21"/>
  <c r="G407" i="21" s="1"/>
  <c r="A407" i="21"/>
  <c r="B407" i="21" s="1"/>
  <c r="F406" i="21"/>
  <c r="G406" i="21" s="1"/>
  <c r="A406" i="21"/>
  <c r="B406" i="21" s="1"/>
  <c r="F405" i="21"/>
  <c r="G405" i="21" s="1"/>
  <c r="A405" i="21"/>
  <c r="B405" i="21" s="1"/>
  <c r="F404" i="21"/>
  <c r="G404" i="21" s="1"/>
  <c r="A404" i="21"/>
  <c r="B404" i="21" s="1"/>
  <c r="F403" i="21"/>
  <c r="G403" i="21" s="1"/>
  <c r="A403" i="21"/>
  <c r="B403" i="21" s="1"/>
  <c r="F402" i="21"/>
  <c r="G402" i="21" s="1"/>
  <c r="A402" i="21"/>
  <c r="B402" i="21" s="1"/>
  <c r="F401" i="21"/>
  <c r="G401" i="21" s="1"/>
  <c r="A401" i="21"/>
  <c r="B401" i="21" s="1"/>
  <c r="F400" i="21"/>
  <c r="G400" i="21" s="1"/>
  <c r="A400" i="21"/>
  <c r="B400" i="21" s="1"/>
  <c r="F399" i="21"/>
  <c r="G399" i="21" s="1"/>
  <c r="A399" i="21"/>
  <c r="B399" i="21" s="1"/>
  <c r="F398" i="21"/>
  <c r="G398" i="21" s="1"/>
  <c r="A398" i="21"/>
  <c r="B398" i="21" s="1"/>
  <c r="F397" i="21"/>
  <c r="G397" i="21" s="1"/>
  <c r="A397" i="21"/>
  <c r="B397" i="21" s="1"/>
  <c r="F396" i="21"/>
  <c r="G396" i="21" s="1"/>
  <c r="A396" i="21"/>
  <c r="B396" i="21" s="1"/>
  <c r="F395" i="21"/>
  <c r="G395" i="21" s="1"/>
  <c r="A395" i="21"/>
  <c r="B395" i="21" s="1"/>
  <c r="F394" i="21"/>
  <c r="G394" i="21" s="1"/>
  <c r="A394" i="21"/>
  <c r="B394" i="21" s="1"/>
  <c r="F393" i="21"/>
  <c r="G393" i="21" s="1"/>
  <c r="A393" i="21"/>
  <c r="B393" i="21" s="1"/>
  <c r="F392" i="21"/>
  <c r="G392" i="21" s="1"/>
  <c r="A392" i="21"/>
  <c r="B392" i="21" s="1"/>
  <c r="F391" i="21"/>
  <c r="G391" i="21" s="1"/>
  <c r="A391" i="21"/>
  <c r="B391" i="21" s="1"/>
  <c r="F390" i="21"/>
  <c r="G390" i="21" s="1"/>
  <c r="A390" i="21"/>
  <c r="B390" i="21" s="1"/>
  <c r="F389" i="21"/>
  <c r="G389" i="21" s="1"/>
  <c r="A389" i="21"/>
  <c r="B389" i="21" s="1"/>
  <c r="F388" i="21"/>
  <c r="G388" i="21" s="1"/>
  <c r="A388" i="21"/>
  <c r="B388" i="21" s="1"/>
  <c r="F387" i="21"/>
  <c r="G387" i="21" s="1"/>
  <c r="A387" i="21"/>
  <c r="B387" i="21" s="1"/>
  <c r="F386" i="21"/>
  <c r="G386" i="21" s="1"/>
  <c r="A386" i="21"/>
  <c r="B386" i="21" s="1"/>
  <c r="F385" i="21"/>
  <c r="G385" i="21" s="1"/>
  <c r="A385" i="21"/>
  <c r="B385" i="21" s="1"/>
  <c r="F384" i="21"/>
  <c r="G384" i="21" s="1"/>
  <c r="A384" i="21"/>
  <c r="B384" i="21" s="1"/>
  <c r="F383" i="21"/>
  <c r="G383" i="21" s="1"/>
  <c r="A383" i="21"/>
  <c r="B383" i="21" s="1"/>
  <c r="F382" i="21"/>
  <c r="G382" i="21" s="1"/>
  <c r="A382" i="21"/>
  <c r="B382" i="21" s="1"/>
  <c r="F381" i="21"/>
  <c r="G381" i="21" s="1"/>
  <c r="A381" i="21"/>
  <c r="B381" i="21" s="1"/>
  <c r="F380" i="21"/>
  <c r="G380" i="21" s="1"/>
  <c r="A380" i="21"/>
  <c r="B380" i="21" s="1"/>
  <c r="F379" i="21"/>
  <c r="G379" i="21" s="1"/>
  <c r="A379" i="21"/>
  <c r="B379" i="21" s="1"/>
  <c r="F378" i="21"/>
  <c r="G378" i="21" s="1"/>
  <c r="A378" i="21"/>
  <c r="B378" i="21" s="1"/>
  <c r="F377" i="21"/>
  <c r="G377" i="21" s="1"/>
  <c r="A377" i="21"/>
  <c r="B377" i="21" s="1"/>
  <c r="F376" i="21"/>
  <c r="G376" i="21" s="1"/>
  <c r="A376" i="21"/>
  <c r="B376" i="21" s="1"/>
  <c r="F375" i="21"/>
  <c r="G375" i="21" s="1"/>
  <c r="A375" i="21"/>
  <c r="B375" i="21" s="1"/>
  <c r="F374" i="21"/>
  <c r="G374" i="21" s="1"/>
  <c r="A374" i="21"/>
  <c r="B374" i="21" s="1"/>
  <c r="F373" i="21"/>
  <c r="G373" i="21" s="1"/>
  <c r="A373" i="21"/>
  <c r="B373" i="21" s="1"/>
  <c r="F372" i="21"/>
  <c r="G372" i="21" s="1"/>
  <c r="A372" i="21"/>
  <c r="B372" i="21" s="1"/>
  <c r="F371" i="21"/>
  <c r="G371" i="21" s="1"/>
  <c r="A371" i="21"/>
  <c r="B371" i="21" s="1"/>
  <c r="F370" i="21"/>
  <c r="G370" i="21" s="1"/>
  <c r="A370" i="21"/>
  <c r="B370" i="21" s="1"/>
  <c r="F369" i="21"/>
  <c r="G369" i="21" s="1"/>
  <c r="A369" i="21"/>
  <c r="B369" i="21" s="1"/>
  <c r="F368" i="21"/>
  <c r="G368" i="21" s="1"/>
  <c r="A368" i="21"/>
  <c r="B368" i="21" s="1"/>
  <c r="F367" i="21"/>
  <c r="G367" i="21" s="1"/>
  <c r="A367" i="21"/>
  <c r="B367" i="21" s="1"/>
  <c r="F366" i="21"/>
  <c r="G366" i="21" s="1"/>
  <c r="A366" i="21"/>
  <c r="B366" i="21" s="1"/>
  <c r="F365" i="21"/>
  <c r="G365" i="21" s="1"/>
  <c r="A365" i="21"/>
  <c r="B365" i="21" s="1"/>
  <c r="F364" i="21"/>
  <c r="G364" i="21" s="1"/>
  <c r="A364" i="21"/>
  <c r="B364" i="21" s="1"/>
  <c r="F363" i="21"/>
  <c r="G363" i="21" s="1"/>
  <c r="A363" i="21"/>
  <c r="B363" i="21" s="1"/>
  <c r="F362" i="21"/>
  <c r="G362" i="21" s="1"/>
  <c r="A362" i="21"/>
  <c r="B362" i="21" s="1"/>
  <c r="F361" i="21"/>
  <c r="G361" i="21" s="1"/>
  <c r="A361" i="21"/>
  <c r="B361" i="21" s="1"/>
  <c r="F360" i="21"/>
  <c r="G360" i="21" s="1"/>
  <c r="A360" i="21"/>
  <c r="B360" i="21" s="1"/>
  <c r="F359" i="21"/>
  <c r="G359" i="21" s="1"/>
  <c r="A359" i="21"/>
  <c r="B359" i="21" s="1"/>
  <c r="F358" i="21"/>
  <c r="G358" i="21" s="1"/>
  <c r="A358" i="21"/>
  <c r="B358" i="21" s="1"/>
  <c r="F357" i="21"/>
  <c r="G357" i="21" s="1"/>
  <c r="A357" i="21"/>
  <c r="B357" i="21" s="1"/>
  <c r="F356" i="21"/>
  <c r="G356" i="21" s="1"/>
  <c r="A356" i="21"/>
  <c r="B356" i="21" s="1"/>
  <c r="F355" i="21"/>
  <c r="G355" i="21" s="1"/>
  <c r="A355" i="21"/>
  <c r="B355" i="21" s="1"/>
  <c r="F354" i="21"/>
  <c r="G354" i="21" s="1"/>
  <c r="A354" i="21"/>
  <c r="B354" i="21" s="1"/>
  <c r="F353" i="21"/>
  <c r="G353" i="21" s="1"/>
  <c r="A353" i="21"/>
  <c r="B353" i="21" s="1"/>
  <c r="F352" i="21"/>
  <c r="G352" i="21" s="1"/>
  <c r="A352" i="21"/>
  <c r="B352" i="21" s="1"/>
  <c r="F351" i="21"/>
  <c r="G351" i="21" s="1"/>
  <c r="A351" i="21"/>
  <c r="B351" i="21" s="1"/>
  <c r="F350" i="21"/>
  <c r="G350" i="21" s="1"/>
  <c r="A350" i="21"/>
  <c r="B350" i="21" s="1"/>
  <c r="F349" i="21"/>
  <c r="G349" i="21" s="1"/>
  <c r="A349" i="21"/>
  <c r="B349" i="21" s="1"/>
  <c r="F348" i="21"/>
  <c r="G348" i="21" s="1"/>
  <c r="A348" i="21"/>
  <c r="B348" i="21" s="1"/>
  <c r="F347" i="21"/>
  <c r="G347" i="21" s="1"/>
  <c r="A347" i="21"/>
  <c r="B347" i="21" s="1"/>
  <c r="F346" i="21"/>
  <c r="G346" i="21" s="1"/>
  <c r="A346" i="21"/>
  <c r="B346" i="21" s="1"/>
  <c r="F345" i="21"/>
  <c r="G345" i="21" s="1"/>
  <c r="A345" i="21"/>
  <c r="B345" i="21" s="1"/>
  <c r="F344" i="21"/>
  <c r="G344" i="21" s="1"/>
  <c r="A344" i="21"/>
  <c r="B344" i="21" s="1"/>
  <c r="F343" i="21"/>
  <c r="G343" i="21" s="1"/>
  <c r="A343" i="21"/>
  <c r="B343" i="21" s="1"/>
  <c r="F342" i="21"/>
  <c r="G342" i="21" s="1"/>
  <c r="A342" i="21"/>
  <c r="B342" i="21" s="1"/>
  <c r="F341" i="21"/>
  <c r="G341" i="21" s="1"/>
  <c r="A341" i="21"/>
  <c r="B341" i="21" s="1"/>
  <c r="F340" i="21"/>
  <c r="G340" i="21" s="1"/>
  <c r="A340" i="21"/>
  <c r="B340" i="21" s="1"/>
  <c r="F339" i="21"/>
  <c r="G339" i="21" s="1"/>
  <c r="A339" i="21"/>
  <c r="B339" i="21" s="1"/>
  <c r="F338" i="21"/>
  <c r="G338" i="21" s="1"/>
  <c r="A338" i="21"/>
  <c r="B338" i="21" s="1"/>
  <c r="F337" i="21"/>
  <c r="G337" i="21" s="1"/>
  <c r="A337" i="21"/>
  <c r="B337" i="21" s="1"/>
  <c r="F336" i="21"/>
  <c r="G336" i="21" s="1"/>
  <c r="A336" i="21"/>
  <c r="B336" i="21" s="1"/>
  <c r="F335" i="21"/>
  <c r="G335" i="21" s="1"/>
  <c r="A335" i="21"/>
  <c r="B335" i="21" s="1"/>
  <c r="F334" i="21"/>
  <c r="G334" i="21" s="1"/>
  <c r="A334" i="21"/>
  <c r="B334" i="21" s="1"/>
  <c r="F333" i="21"/>
  <c r="G333" i="21" s="1"/>
  <c r="A333" i="21"/>
  <c r="B333" i="21" s="1"/>
  <c r="F332" i="21"/>
  <c r="G332" i="21" s="1"/>
  <c r="A332" i="21"/>
  <c r="B332" i="21" s="1"/>
  <c r="F331" i="21"/>
  <c r="G331" i="21" s="1"/>
  <c r="A331" i="21"/>
  <c r="B331" i="21" s="1"/>
  <c r="F330" i="21"/>
  <c r="G330" i="21" s="1"/>
  <c r="A330" i="21"/>
  <c r="B330" i="21" s="1"/>
  <c r="F329" i="21"/>
  <c r="G329" i="21" s="1"/>
  <c r="A329" i="21"/>
  <c r="B329" i="21" s="1"/>
  <c r="F328" i="21"/>
  <c r="G328" i="21" s="1"/>
  <c r="A328" i="21"/>
  <c r="B328" i="21" s="1"/>
  <c r="F327" i="21"/>
  <c r="G327" i="21" s="1"/>
  <c r="A327" i="21"/>
  <c r="B327" i="21" s="1"/>
  <c r="F326" i="21"/>
  <c r="G326" i="21" s="1"/>
  <c r="A326" i="21"/>
  <c r="B326" i="21" s="1"/>
  <c r="F325" i="21"/>
  <c r="G325" i="21" s="1"/>
  <c r="A325" i="21"/>
  <c r="B325" i="21" s="1"/>
  <c r="F324" i="21"/>
  <c r="G324" i="21" s="1"/>
  <c r="A324" i="21"/>
  <c r="B324" i="21" s="1"/>
  <c r="F323" i="21"/>
  <c r="G323" i="21" s="1"/>
  <c r="A323" i="21"/>
  <c r="B323" i="21" s="1"/>
  <c r="F322" i="21"/>
  <c r="G322" i="21" s="1"/>
  <c r="A322" i="21"/>
  <c r="B322" i="21" s="1"/>
  <c r="F321" i="21"/>
  <c r="G321" i="21" s="1"/>
  <c r="A321" i="21"/>
  <c r="B321" i="21" s="1"/>
  <c r="F320" i="21"/>
  <c r="G320" i="21" s="1"/>
  <c r="A320" i="21"/>
  <c r="B320" i="21" s="1"/>
  <c r="F319" i="21"/>
  <c r="G319" i="21" s="1"/>
  <c r="A319" i="21"/>
  <c r="B319" i="21" s="1"/>
  <c r="F318" i="21"/>
  <c r="G318" i="21" s="1"/>
  <c r="A318" i="21"/>
  <c r="B318" i="21" s="1"/>
  <c r="F317" i="21"/>
  <c r="G317" i="21" s="1"/>
  <c r="A317" i="21"/>
  <c r="B317" i="21" s="1"/>
  <c r="F316" i="21"/>
  <c r="G316" i="21" s="1"/>
  <c r="A316" i="21"/>
  <c r="B316" i="21" s="1"/>
  <c r="F315" i="21"/>
  <c r="G315" i="21" s="1"/>
  <c r="A315" i="21"/>
  <c r="B315" i="21" s="1"/>
  <c r="F314" i="21"/>
  <c r="G314" i="21" s="1"/>
  <c r="A314" i="21"/>
  <c r="B314" i="21" s="1"/>
  <c r="F313" i="21"/>
  <c r="G313" i="21" s="1"/>
  <c r="A313" i="21"/>
  <c r="B313" i="21" s="1"/>
  <c r="F312" i="21"/>
  <c r="G312" i="21" s="1"/>
  <c r="A312" i="21"/>
  <c r="B312" i="21" s="1"/>
  <c r="F311" i="21"/>
  <c r="G311" i="21" s="1"/>
  <c r="A311" i="21"/>
  <c r="B311" i="21" s="1"/>
  <c r="F310" i="21"/>
  <c r="G310" i="21" s="1"/>
  <c r="A310" i="21"/>
  <c r="B310" i="21" s="1"/>
  <c r="F309" i="21"/>
  <c r="G309" i="21" s="1"/>
  <c r="A309" i="21"/>
  <c r="B309" i="21" s="1"/>
  <c r="F308" i="21"/>
  <c r="G308" i="21" s="1"/>
  <c r="A308" i="21"/>
  <c r="B308" i="21" s="1"/>
  <c r="F307" i="21"/>
  <c r="G307" i="21" s="1"/>
  <c r="A307" i="21"/>
  <c r="B307" i="21" s="1"/>
  <c r="F306" i="21"/>
  <c r="G306" i="21" s="1"/>
  <c r="A306" i="21"/>
  <c r="B306" i="21" s="1"/>
  <c r="F305" i="21"/>
  <c r="G305" i="21" s="1"/>
  <c r="A305" i="21"/>
  <c r="B305" i="21" s="1"/>
  <c r="F304" i="21"/>
  <c r="G304" i="21" s="1"/>
  <c r="A304" i="21"/>
  <c r="B304" i="21" s="1"/>
  <c r="F303" i="21"/>
  <c r="G303" i="21" s="1"/>
  <c r="A303" i="21"/>
  <c r="B303" i="21" s="1"/>
  <c r="F302" i="21"/>
  <c r="G302" i="21" s="1"/>
  <c r="A302" i="21"/>
  <c r="B302" i="21" s="1"/>
  <c r="F301" i="21"/>
  <c r="G301" i="21" s="1"/>
  <c r="A301" i="21"/>
  <c r="B301" i="21" s="1"/>
  <c r="F300" i="21"/>
  <c r="G300" i="21" s="1"/>
  <c r="A300" i="21"/>
  <c r="B300" i="21" s="1"/>
  <c r="F299" i="21"/>
  <c r="G299" i="21" s="1"/>
  <c r="A299" i="21"/>
  <c r="B299" i="21" s="1"/>
  <c r="F298" i="21"/>
  <c r="G298" i="21" s="1"/>
  <c r="A298" i="21"/>
  <c r="B298" i="21" s="1"/>
  <c r="F297" i="21"/>
  <c r="G297" i="21" s="1"/>
  <c r="A297" i="21"/>
  <c r="B297" i="21" s="1"/>
  <c r="F296" i="21"/>
  <c r="G296" i="21" s="1"/>
  <c r="A296" i="21"/>
  <c r="B296" i="21" s="1"/>
  <c r="F295" i="21"/>
  <c r="G295" i="21" s="1"/>
  <c r="A295" i="21"/>
  <c r="B295" i="21" s="1"/>
  <c r="F294" i="21"/>
  <c r="G294" i="21" s="1"/>
  <c r="A294" i="21"/>
  <c r="B294" i="21" s="1"/>
  <c r="F293" i="21"/>
  <c r="G293" i="21" s="1"/>
  <c r="A293" i="21"/>
  <c r="B293" i="21" s="1"/>
  <c r="F292" i="21"/>
  <c r="G292" i="21" s="1"/>
  <c r="A292" i="21"/>
  <c r="B292" i="21" s="1"/>
  <c r="F291" i="21"/>
  <c r="G291" i="21" s="1"/>
  <c r="A291" i="21"/>
  <c r="B291" i="21" s="1"/>
  <c r="F290" i="21"/>
  <c r="G290" i="21" s="1"/>
  <c r="A290" i="21"/>
  <c r="B290" i="21" s="1"/>
  <c r="F289" i="21"/>
  <c r="G289" i="21" s="1"/>
  <c r="A289" i="21"/>
  <c r="B289" i="21" s="1"/>
  <c r="F288" i="21"/>
  <c r="G288" i="21" s="1"/>
  <c r="A288" i="21"/>
  <c r="B288" i="21" s="1"/>
  <c r="F287" i="21"/>
  <c r="G287" i="21" s="1"/>
  <c r="A287" i="21"/>
  <c r="B287" i="21" s="1"/>
  <c r="F286" i="21"/>
  <c r="G286" i="21" s="1"/>
  <c r="A286" i="21"/>
  <c r="B286" i="21" s="1"/>
  <c r="F285" i="21"/>
  <c r="G285" i="21" s="1"/>
  <c r="A285" i="21"/>
  <c r="B285" i="21" s="1"/>
  <c r="F284" i="21"/>
  <c r="G284" i="21" s="1"/>
  <c r="A284" i="21"/>
  <c r="B284" i="21" s="1"/>
  <c r="F283" i="21"/>
  <c r="G283" i="21" s="1"/>
  <c r="A283" i="21"/>
  <c r="B283" i="21" s="1"/>
  <c r="F282" i="21"/>
  <c r="G282" i="21" s="1"/>
  <c r="A282" i="21"/>
  <c r="B282" i="21" s="1"/>
  <c r="F281" i="21"/>
  <c r="G281" i="21" s="1"/>
  <c r="A281" i="21"/>
  <c r="B281" i="21" s="1"/>
  <c r="F280" i="21"/>
  <c r="G280" i="21" s="1"/>
  <c r="A280" i="21"/>
  <c r="B280" i="21" s="1"/>
  <c r="F279" i="21"/>
  <c r="G279" i="21" s="1"/>
  <c r="A279" i="21"/>
  <c r="B279" i="21" s="1"/>
  <c r="F278" i="21"/>
  <c r="G278" i="21" s="1"/>
  <c r="A278" i="21"/>
  <c r="B278" i="21" s="1"/>
  <c r="F277" i="21"/>
  <c r="G277" i="21" s="1"/>
  <c r="A277" i="21"/>
  <c r="B277" i="21" s="1"/>
  <c r="F276" i="21"/>
  <c r="G276" i="21" s="1"/>
  <c r="A276" i="21"/>
  <c r="B276" i="21" s="1"/>
  <c r="F275" i="21"/>
  <c r="G275" i="21" s="1"/>
  <c r="A275" i="21"/>
  <c r="B275" i="21" s="1"/>
  <c r="F274" i="21"/>
  <c r="G274" i="21" s="1"/>
  <c r="A274" i="21"/>
  <c r="B274" i="21" s="1"/>
  <c r="F273" i="21"/>
  <c r="G273" i="21" s="1"/>
  <c r="A273" i="21"/>
  <c r="B273" i="21" s="1"/>
  <c r="F272" i="21"/>
  <c r="G272" i="21" s="1"/>
  <c r="A272" i="21"/>
  <c r="B272" i="21" s="1"/>
  <c r="F271" i="21"/>
  <c r="G271" i="21" s="1"/>
  <c r="A271" i="21"/>
  <c r="B271" i="21" s="1"/>
  <c r="F270" i="21"/>
  <c r="G270" i="21" s="1"/>
  <c r="A270" i="21"/>
  <c r="B270" i="21" s="1"/>
  <c r="F269" i="21"/>
  <c r="G269" i="21" s="1"/>
  <c r="A269" i="21"/>
  <c r="B269" i="21" s="1"/>
  <c r="F268" i="21"/>
  <c r="G268" i="21" s="1"/>
  <c r="A268" i="21"/>
  <c r="B268" i="21" s="1"/>
  <c r="F267" i="21"/>
  <c r="G267" i="21" s="1"/>
  <c r="A267" i="21"/>
  <c r="B267" i="21" s="1"/>
  <c r="F266" i="21"/>
  <c r="G266" i="21" s="1"/>
  <c r="A266" i="21"/>
  <c r="B266" i="21" s="1"/>
  <c r="F265" i="21"/>
  <c r="G265" i="21" s="1"/>
  <c r="A265" i="21"/>
  <c r="B265" i="21" s="1"/>
  <c r="F264" i="21"/>
  <c r="G264" i="21" s="1"/>
  <c r="A264" i="21"/>
  <c r="B264" i="21" s="1"/>
  <c r="F263" i="21"/>
  <c r="G263" i="21" s="1"/>
  <c r="A263" i="21"/>
  <c r="B263" i="21" s="1"/>
  <c r="F262" i="21"/>
  <c r="G262" i="21" s="1"/>
  <c r="A262" i="21"/>
  <c r="B262" i="21" s="1"/>
  <c r="F261" i="21"/>
  <c r="G261" i="21" s="1"/>
  <c r="A261" i="21"/>
  <c r="B261" i="21" s="1"/>
  <c r="F260" i="21"/>
  <c r="G260" i="21" s="1"/>
  <c r="A260" i="21"/>
  <c r="B260" i="21" s="1"/>
  <c r="F259" i="21"/>
  <c r="G259" i="21" s="1"/>
  <c r="A259" i="21"/>
  <c r="B259" i="21" s="1"/>
  <c r="F258" i="21"/>
  <c r="G258" i="21" s="1"/>
  <c r="A258" i="21"/>
  <c r="B258" i="21" s="1"/>
  <c r="F257" i="21"/>
  <c r="G257" i="21" s="1"/>
  <c r="A257" i="21"/>
  <c r="B257" i="21" s="1"/>
  <c r="F256" i="21"/>
  <c r="G256" i="21" s="1"/>
  <c r="A256" i="21"/>
  <c r="B256" i="21" s="1"/>
  <c r="F255" i="21"/>
  <c r="G255" i="21" s="1"/>
  <c r="A255" i="21"/>
  <c r="B255" i="21" s="1"/>
  <c r="F254" i="21"/>
  <c r="G254" i="21" s="1"/>
  <c r="A254" i="21"/>
  <c r="B254" i="21" s="1"/>
  <c r="F253" i="21"/>
  <c r="G253" i="21" s="1"/>
  <c r="A253" i="21"/>
  <c r="B253" i="21" s="1"/>
  <c r="F252" i="21"/>
  <c r="G252" i="21" s="1"/>
  <c r="A252" i="21"/>
  <c r="B252" i="21" s="1"/>
  <c r="F251" i="21"/>
  <c r="G251" i="21" s="1"/>
  <c r="A251" i="21"/>
  <c r="B251" i="21" s="1"/>
  <c r="F250" i="21"/>
  <c r="G250" i="21" s="1"/>
  <c r="A250" i="21"/>
  <c r="B250" i="21" s="1"/>
  <c r="F249" i="21"/>
  <c r="G249" i="21" s="1"/>
  <c r="A249" i="21"/>
  <c r="B249" i="21" s="1"/>
  <c r="F248" i="21"/>
  <c r="G248" i="21" s="1"/>
  <c r="A248" i="21"/>
  <c r="B248" i="21" s="1"/>
  <c r="F247" i="21"/>
  <c r="G247" i="21" s="1"/>
  <c r="A247" i="21"/>
  <c r="B247" i="21" s="1"/>
  <c r="F246" i="21"/>
  <c r="G246" i="21" s="1"/>
  <c r="A246" i="21"/>
  <c r="B246" i="21" s="1"/>
  <c r="F245" i="21"/>
  <c r="G245" i="21" s="1"/>
  <c r="A245" i="21"/>
  <c r="B245" i="21" s="1"/>
  <c r="F244" i="21"/>
  <c r="G244" i="21" s="1"/>
  <c r="A244" i="21"/>
  <c r="B244" i="21" s="1"/>
  <c r="F243" i="21"/>
  <c r="G243" i="21" s="1"/>
  <c r="A243" i="21"/>
  <c r="B243" i="21" s="1"/>
  <c r="F242" i="21"/>
  <c r="G242" i="21" s="1"/>
  <c r="A242" i="21"/>
  <c r="B242" i="21" s="1"/>
  <c r="F241" i="21"/>
  <c r="G241" i="21" s="1"/>
  <c r="A241" i="21"/>
  <c r="B241" i="21" s="1"/>
  <c r="F240" i="21"/>
  <c r="G240" i="21" s="1"/>
  <c r="A240" i="21"/>
  <c r="B240" i="21" s="1"/>
  <c r="F239" i="21"/>
  <c r="G239" i="21" s="1"/>
  <c r="A239" i="21"/>
  <c r="B239" i="21" s="1"/>
  <c r="F238" i="21"/>
  <c r="G238" i="21" s="1"/>
  <c r="A238" i="21"/>
  <c r="B238" i="21" s="1"/>
  <c r="F237" i="21"/>
  <c r="G237" i="21" s="1"/>
  <c r="A237" i="21"/>
  <c r="B237" i="21" s="1"/>
  <c r="F236" i="21"/>
  <c r="G236" i="21" s="1"/>
  <c r="A236" i="21"/>
  <c r="B236" i="21" s="1"/>
  <c r="F235" i="21"/>
  <c r="G235" i="21" s="1"/>
  <c r="A235" i="21"/>
  <c r="B235" i="21" s="1"/>
  <c r="F234" i="21"/>
  <c r="G234" i="21" s="1"/>
  <c r="A234" i="21"/>
  <c r="B234" i="21" s="1"/>
  <c r="F233" i="21"/>
  <c r="G233" i="21" s="1"/>
  <c r="A233" i="21"/>
  <c r="B233" i="21" s="1"/>
  <c r="F232" i="21"/>
  <c r="G232" i="21" s="1"/>
  <c r="A232" i="21"/>
  <c r="B232" i="21" s="1"/>
  <c r="F231" i="21"/>
  <c r="G231" i="21" s="1"/>
  <c r="A231" i="21"/>
  <c r="B231" i="21" s="1"/>
  <c r="F230" i="21"/>
  <c r="G230" i="21" s="1"/>
  <c r="A230" i="21"/>
  <c r="B230" i="21" s="1"/>
  <c r="F229" i="21"/>
  <c r="G229" i="21" s="1"/>
  <c r="A229" i="21"/>
  <c r="B229" i="21" s="1"/>
  <c r="F228" i="21"/>
  <c r="G228" i="21" s="1"/>
  <c r="A228" i="21"/>
  <c r="B228" i="21" s="1"/>
  <c r="F227" i="21"/>
  <c r="G227" i="21" s="1"/>
  <c r="A227" i="21"/>
  <c r="B227" i="21" s="1"/>
  <c r="F226" i="21"/>
  <c r="G226" i="21" s="1"/>
  <c r="A226" i="21"/>
  <c r="B226" i="21" s="1"/>
  <c r="F225" i="21"/>
  <c r="G225" i="21" s="1"/>
  <c r="A225" i="21"/>
  <c r="B225" i="21" s="1"/>
  <c r="F224" i="21"/>
  <c r="G224" i="21" s="1"/>
  <c r="A224" i="21"/>
  <c r="B224" i="21" s="1"/>
  <c r="F223" i="21"/>
  <c r="G223" i="21" s="1"/>
  <c r="A223" i="21"/>
  <c r="B223" i="21" s="1"/>
  <c r="F222" i="21"/>
  <c r="G222" i="21" s="1"/>
  <c r="A222" i="21"/>
  <c r="B222" i="21" s="1"/>
  <c r="F221" i="21"/>
  <c r="G221" i="21" s="1"/>
  <c r="A221" i="21"/>
  <c r="B221" i="21" s="1"/>
  <c r="F220" i="21"/>
  <c r="G220" i="21" s="1"/>
  <c r="A220" i="21"/>
  <c r="B220" i="21" s="1"/>
  <c r="F219" i="21"/>
  <c r="G219" i="21" s="1"/>
  <c r="A219" i="21"/>
  <c r="B219" i="21" s="1"/>
  <c r="F218" i="21"/>
  <c r="G218" i="21" s="1"/>
  <c r="A218" i="21"/>
  <c r="B218" i="21" s="1"/>
  <c r="F217" i="21"/>
  <c r="G217" i="21" s="1"/>
  <c r="A217" i="21"/>
  <c r="B217" i="21" s="1"/>
  <c r="F216" i="21"/>
  <c r="G216" i="21" s="1"/>
  <c r="A216" i="21"/>
  <c r="B216" i="21" s="1"/>
  <c r="F215" i="21"/>
  <c r="G215" i="21" s="1"/>
  <c r="A215" i="21"/>
  <c r="B215" i="21" s="1"/>
  <c r="F214" i="21"/>
  <c r="G214" i="21" s="1"/>
  <c r="A214" i="21"/>
  <c r="B214" i="21" s="1"/>
  <c r="F213" i="21"/>
  <c r="G213" i="21" s="1"/>
  <c r="A213" i="21"/>
  <c r="B213" i="21" s="1"/>
  <c r="F212" i="21"/>
  <c r="G212" i="21" s="1"/>
  <c r="A212" i="21"/>
  <c r="B212" i="21" s="1"/>
  <c r="F211" i="21"/>
  <c r="G211" i="21" s="1"/>
  <c r="A211" i="21"/>
  <c r="B211" i="21" s="1"/>
  <c r="F210" i="21"/>
  <c r="G210" i="21" s="1"/>
  <c r="A210" i="21"/>
  <c r="B210" i="21" s="1"/>
  <c r="F209" i="21"/>
  <c r="G209" i="21" s="1"/>
  <c r="A209" i="21"/>
  <c r="B209" i="21" s="1"/>
  <c r="F208" i="21"/>
  <c r="G208" i="21" s="1"/>
  <c r="A208" i="21"/>
  <c r="B208" i="21" s="1"/>
  <c r="F207" i="21"/>
  <c r="G207" i="21" s="1"/>
  <c r="A207" i="21"/>
  <c r="B207" i="21" s="1"/>
  <c r="F206" i="21"/>
  <c r="G206" i="21" s="1"/>
  <c r="A206" i="21"/>
  <c r="B206" i="21" s="1"/>
  <c r="F205" i="21"/>
  <c r="G205" i="21" s="1"/>
  <c r="A205" i="21"/>
  <c r="B205" i="21" s="1"/>
  <c r="F204" i="21"/>
  <c r="G204" i="21" s="1"/>
  <c r="A204" i="21"/>
  <c r="B204" i="21" s="1"/>
  <c r="F203" i="21"/>
  <c r="G203" i="21" s="1"/>
  <c r="A203" i="21"/>
  <c r="B203" i="21" s="1"/>
  <c r="F202" i="21"/>
  <c r="G202" i="21" s="1"/>
  <c r="A202" i="21"/>
  <c r="B202" i="21" s="1"/>
  <c r="F201" i="21"/>
  <c r="G201" i="21" s="1"/>
  <c r="A201" i="21"/>
  <c r="B201" i="21" s="1"/>
  <c r="F200" i="21"/>
  <c r="G200" i="21" s="1"/>
  <c r="A200" i="21"/>
  <c r="B200" i="21" s="1"/>
  <c r="F199" i="21"/>
  <c r="G199" i="21" s="1"/>
  <c r="A199" i="21"/>
  <c r="B199" i="21" s="1"/>
  <c r="F198" i="21"/>
  <c r="G198" i="21" s="1"/>
  <c r="A198" i="21"/>
  <c r="B198" i="21" s="1"/>
  <c r="F197" i="21"/>
  <c r="G197" i="21" s="1"/>
  <c r="A197" i="21"/>
  <c r="B197" i="21" s="1"/>
  <c r="F196" i="21"/>
  <c r="G196" i="21" s="1"/>
  <c r="A196" i="21"/>
  <c r="B196" i="21" s="1"/>
  <c r="F195" i="21"/>
  <c r="G195" i="21" s="1"/>
  <c r="A195" i="21"/>
  <c r="B195" i="21" s="1"/>
  <c r="F194" i="21"/>
  <c r="G194" i="21" s="1"/>
  <c r="A194" i="21"/>
  <c r="B194" i="21" s="1"/>
  <c r="F193" i="21"/>
  <c r="G193" i="21" s="1"/>
  <c r="A193" i="21"/>
  <c r="B193" i="21" s="1"/>
  <c r="F192" i="21"/>
  <c r="G192" i="21" s="1"/>
  <c r="A192" i="21"/>
  <c r="B192" i="21" s="1"/>
  <c r="F191" i="21"/>
  <c r="G191" i="21" s="1"/>
  <c r="A191" i="21"/>
  <c r="B191" i="21" s="1"/>
  <c r="F190" i="21"/>
  <c r="G190" i="21" s="1"/>
  <c r="A190" i="21"/>
  <c r="B190" i="21" s="1"/>
  <c r="F189" i="21"/>
  <c r="G189" i="21" s="1"/>
  <c r="A189" i="21"/>
  <c r="B189" i="21" s="1"/>
  <c r="F188" i="21"/>
  <c r="G188" i="21" s="1"/>
  <c r="A188" i="21"/>
  <c r="B188" i="21" s="1"/>
  <c r="F187" i="21"/>
  <c r="G187" i="21" s="1"/>
  <c r="A187" i="21"/>
  <c r="B187" i="21" s="1"/>
  <c r="F186" i="21"/>
  <c r="G186" i="21" s="1"/>
  <c r="A186" i="21"/>
  <c r="B186" i="21" s="1"/>
  <c r="F185" i="21"/>
  <c r="G185" i="21" s="1"/>
  <c r="A185" i="21"/>
  <c r="B185" i="21" s="1"/>
  <c r="F184" i="21"/>
  <c r="G184" i="21" s="1"/>
  <c r="A184" i="21"/>
  <c r="B184" i="21" s="1"/>
  <c r="F183" i="21"/>
  <c r="G183" i="21" s="1"/>
  <c r="A183" i="21"/>
  <c r="B183" i="21" s="1"/>
  <c r="F182" i="21"/>
  <c r="G182" i="21" s="1"/>
  <c r="A182" i="21"/>
  <c r="B182" i="21" s="1"/>
  <c r="F181" i="21"/>
  <c r="G181" i="21" s="1"/>
  <c r="A181" i="21"/>
  <c r="B181" i="21" s="1"/>
  <c r="F180" i="21"/>
  <c r="G180" i="21" s="1"/>
  <c r="A180" i="21"/>
  <c r="B180" i="21" s="1"/>
  <c r="F179" i="21"/>
  <c r="G179" i="21" s="1"/>
  <c r="A179" i="21"/>
  <c r="B179" i="21" s="1"/>
  <c r="F178" i="21"/>
  <c r="G178" i="21" s="1"/>
  <c r="A178" i="21"/>
  <c r="B178" i="21" s="1"/>
  <c r="F177" i="21"/>
  <c r="G177" i="21" s="1"/>
  <c r="A177" i="21"/>
  <c r="B177" i="21" s="1"/>
  <c r="F176" i="21"/>
  <c r="G176" i="21" s="1"/>
  <c r="A176" i="21"/>
  <c r="B176" i="21" s="1"/>
  <c r="F175" i="21"/>
  <c r="G175" i="21" s="1"/>
  <c r="A175" i="21"/>
  <c r="B175" i="21" s="1"/>
  <c r="F174" i="21"/>
  <c r="G174" i="21" s="1"/>
  <c r="A174" i="21"/>
  <c r="B174" i="21" s="1"/>
  <c r="F173" i="21"/>
  <c r="G173" i="21" s="1"/>
  <c r="A173" i="21"/>
  <c r="B173" i="21" s="1"/>
  <c r="F172" i="21"/>
  <c r="G172" i="21" s="1"/>
  <c r="A172" i="21"/>
  <c r="B172" i="21" s="1"/>
  <c r="F171" i="21"/>
  <c r="G171" i="21" s="1"/>
  <c r="A171" i="21"/>
  <c r="B171" i="21" s="1"/>
  <c r="F170" i="21"/>
  <c r="G170" i="21" s="1"/>
  <c r="A170" i="21"/>
  <c r="B170" i="21" s="1"/>
  <c r="F169" i="21"/>
  <c r="G169" i="21" s="1"/>
  <c r="A169" i="21"/>
  <c r="B169" i="21" s="1"/>
  <c r="F168" i="21"/>
  <c r="G168" i="21" s="1"/>
  <c r="A168" i="21"/>
  <c r="B168" i="21" s="1"/>
  <c r="F167" i="21"/>
  <c r="G167" i="21" s="1"/>
  <c r="A167" i="21"/>
  <c r="B167" i="21" s="1"/>
  <c r="F166" i="21"/>
  <c r="G166" i="21" s="1"/>
  <c r="A166" i="21"/>
  <c r="B166" i="21" s="1"/>
  <c r="F165" i="21"/>
  <c r="G165" i="21" s="1"/>
  <c r="A165" i="21"/>
  <c r="B165" i="21" s="1"/>
  <c r="F164" i="21"/>
  <c r="G164" i="21" s="1"/>
  <c r="A164" i="21"/>
  <c r="B164" i="21" s="1"/>
  <c r="F163" i="21"/>
  <c r="G163" i="21" s="1"/>
  <c r="A163" i="21"/>
  <c r="B163" i="21" s="1"/>
  <c r="F162" i="21"/>
  <c r="G162" i="21" s="1"/>
  <c r="A162" i="21"/>
  <c r="B162" i="21" s="1"/>
  <c r="F161" i="21"/>
  <c r="G161" i="21" s="1"/>
  <c r="A161" i="21"/>
  <c r="B161" i="21" s="1"/>
  <c r="F160" i="21"/>
  <c r="G160" i="21" s="1"/>
  <c r="A160" i="21"/>
  <c r="B160" i="21" s="1"/>
  <c r="F159" i="21"/>
  <c r="G159" i="21" s="1"/>
  <c r="A159" i="21"/>
  <c r="B159" i="21" s="1"/>
  <c r="F158" i="21"/>
  <c r="G158" i="21" s="1"/>
  <c r="A158" i="21"/>
  <c r="B158" i="21" s="1"/>
  <c r="F157" i="21"/>
  <c r="G157" i="21" s="1"/>
  <c r="A157" i="21"/>
  <c r="B157" i="21" s="1"/>
  <c r="F156" i="21"/>
  <c r="G156" i="21" s="1"/>
  <c r="A156" i="21"/>
  <c r="B156" i="21" s="1"/>
  <c r="F155" i="21"/>
  <c r="G155" i="21" s="1"/>
  <c r="A155" i="21"/>
  <c r="B155" i="21" s="1"/>
  <c r="F154" i="21"/>
  <c r="G154" i="21" s="1"/>
  <c r="A154" i="21"/>
  <c r="B154" i="21" s="1"/>
  <c r="F153" i="21"/>
  <c r="G153" i="21" s="1"/>
  <c r="A153" i="21"/>
  <c r="B153" i="21" s="1"/>
  <c r="F152" i="21"/>
  <c r="G152" i="21" s="1"/>
  <c r="A152" i="21"/>
  <c r="B152" i="21" s="1"/>
  <c r="F151" i="21"/>
  <c r="G151" i="21" s="1"/>
  <c r="A151" i="21"/>
  <c r="B151" i="21" s="1"/>
  <c r="F150" i="21"/>
  <c r="G150" i="21" s="1"/>
  <c r="A150" i="21"/>
  <c r="B150" i="21" s="1"/>
  <c r="F149" i="21"/>
  <c r="G149" i="21" s="1"/>
  <c r="A149" i="21"/>
  <c r="B149" i="21" s="1"/>
  <c r="F148" i="21"/>
  <c r="G148" i="21" s="1"/>
  <c r="A148" i="21"/>
  <c r="B148" i="21" s="1"/>
  <c r="F147" i="21"/>
  <c r="G147" i="21" s="1"/>
  <c r="A147" i="21"/>
  <c r="B147" i="21" s="1"/>
  <c r="F146" i="21"/>
  <c r="G146" i="21" s="1"/>
  <c r="A146" i="21"/>
  <c r="B146" i="21" s="1"/>
  <c r="F145" i="21"/>
  <c r="G145" i="21" s="1"/>
  <c r="A145" i="21"/>
  <c r="B145" i="21" s="1"/>
  <c r="F144" i="21"/>
  <c r="G144" i="21" s="1"/>
  <c r="A144" i="21"/>
  <c r="B144" i="21" s="1"/>
  <c r="F143" i="21"/>
  <c r="G143" i="21" s="1"/>
  <c r="A143" i="21"/>
  <c r="B143" i="21" s="1"/>
  <c r="F142" i="21"/>
  <c r="G142" i="21" s="1"/>
  <c r="A142" i="21"/>
  <c r="B142" i="21" s="1"/>
  <c r="F141" i="21"/>
  <c r="G141" i="21" s="1"/>
  <c r="A141" i="21"/>
  <c r="B141" i="21" s="1"/>
  <c r="F140" i="21"/>
  <c r="G140" i="21" s="1"/>
  <c r="A140" i="21"/>
  <c r="B140" i="21" s="1"/>
  <c r="F139" i="21"/>
  <c r="G139" i="21" s="1"/>
  <c r="A139" i="21"/>
  <c r="B139" i="21" s="1"/>
  <c r="F138" i="21"/>
  <c r="G138" i="21" s="1"/>
  <c r="A138" i="21"/>
  <c r="B138" i="21" s="1"/>
  <c r="F137" i="21"/>
  <c r="G137" i="21" s="1"/>
  <c r="A137" i="21"/>
  <c r="B137" i="21" s="1"/>
  <c r="F136" i="21"/>
  <c r="G136" i="21" s="1"/>
  <c r="A136" i="21"/>
  <c r="B136" i="21" s="1"/>
  <c r="F135" i="21"/>
  <c r="G135" i="21" s="1"/>
  <c r="A135" i="21"/>
  <c r="B135" i="21" s="1"/>
  <c r="F134" i="21"/>
  <c r="G134" i="21" s="1"/>
  <c r="A134" i="21"/>
  <c r="B134" i="21" s="1"/>
  <c r="F133" i="21"/>
  <c r="G133" i="21" s="1"/>
  <c r="A133" i="21"/>
  <c r="B133" i="21" s="1"/>
  <c r="F132" i="21"/>
  <c r="G132" i="21" s="1"/>
  <c r="A132" i="21"/>
  <c r="B132" i="21" s="1"/>
  <c r="F131" i="21"/>
  <c r="G131" i="21" s="1"/>
  <c r="A131" i="21"/>
  <c r="B131" i="21" s="1"/>
  <c r="F130" i="21"/>
  <c r="G130" i="21" s="1"/>
  <c r="A130" i="21"/>
  <c r="B130" i="21" s="1"/>
  <c r="F129" i="21"/>
  <c r="G129" i="21" s="1"/>
  <c r="A129" i="21"/>
  <c r="B129" i="21" s="1"/>
  <c r="F128" i="21"/>
  <c r="G128" i="21" s="1"/>
  <c r="A128" i="21"/>
  <c r="B128" i="21" s="1"/>
  <c r="F127" i="21"/>
  <c r="G127" i="21" s="1"/>
  <c r="A127" i="21"/>
  <c r="B127" i="21" s="1"/>
  <c r="F126" i="21"/>
  <c r="G126" i="21" s="1"/>
  <c r="A126" i="21"/>
  <c r="B126" i="21" s="1"/>
  <c r="F125" i="21"/>
  <c r="G125" i="21" s="1"/>
  <c r="A125" i="21"/>
  <c r="B125" i="21" s="1"/>
  <c r="F124" i="21"/>
  <c r="G124" i="21" s="1"/>
  <c r="A124" i="21"/>
  <c r="B124" i="21" s="1"/>
  <c r="F123" i="21"/>
  <c r="G123" i="21" s="1"/>
  <c r="A123" i="21"/>
  <c r="B123" i="21" s="1"/>
  <c r="F122" i="21"/>
  <c r="G122" i="21" s="1"/>
  <c r="A122" i="21"/>
  <c r="B122" i="21" s="1"/>
  <c r="F121" i="21"/>
  <c r="G121" i="21" s="1"/>
  <c r="A121" i="21"/>
  <c r="B121" i="21" s="1"/>
  <c r="F120" i="21"/>
  <c r="G120" i="21" s="1"/>
  <c r="A120" i="21"/>
  <c r="B120" i="21" s="1"/>
  <c r="F119" i="21"/>
  <c r="G119" i="21" s="1"/>
  <c r="A119" i="21"/>
  <c r="B119" i="21" s="1"/>
  <c r="F118" i="21"/>
  <c r="G118" i="21" s="1"/>
  <c r="A118" i="21"/>
  <c r="B118" i="21" s="1"/>
  <c r="F117" i="21"/>
  <c r="G117" i="21" s="1"/>
  <c r="A117" i="21"/>
  <c r="B117" i="21" s="1"/>
  <c r="F116" i="21"/>
  <c r="G116" i="21" s="1"/>
  <c r="A116" i="21"/>
  <c r="B116" i="21" s="1"/>
  <c r="F115" i="21"/>
  <c r="G115" i="21" s="1"/>
  <c r="A115" i="21"/>
  <c r="B115" i="21" s="1"/>
  <c r="F114" i="21"/>
  <c r="G114" i="21" s="1"/>
  <c r="A114" i="21"/>
  <c r="B114" i="21" s="1"/>
  <c r="F113" i="21"/>
  <c r="G113" i="21" s="1"/>
  <c r="A113" i="21"/>
  <c r="B113" i="21" s="1"/>
  <c r="F112" i="21"/>
  <c r="G112" i="21" s="1"/>
  <c r="A112" i="21"/>
  <c r="B112" i="21" s="1"/>
  <c r="F111" i="21"/>
  <c r="G111" i="21" s="1"/>
  <c r="A111" i="21"/>
  <c r="B111" i="21" s="1"/>
  <c r="F110" i="21"/>
  <c r="G110" i="21" s="1"/>
  <c r="A110" i="21"/>
  <c r="B110" i="21" s="1"/>
  <c r="F109" i="21"/>
  <c r="G109" i="21" s="1"/>
  <c r="A109" i="21"/>
  <c r="B109" i="21" s="1"/>
  <c r="F108" i="21"/>
  <c r="G108" i="21" s="1"/>
  <c r="A108" i="21"/>
  <c r="B108" i="21" s="1"/>
  <c r="F107" i="21"/>
  <c r="G107" i="21" s="1"/>
  <c r="A107" i="21"/>
  <c r="B107" i="21" s="1"/>
  <c r="F106" i="21"/>
  <c r="G106" i="21" s="1"/>
  <c r="A106" i="21"/>
  <c r="B106" i="21" s="1"/>
  <c r="F105" i="21"/>
  <c r="G105" i="21" s="1"/>
  <c r="A105" i="21"/>
  <c r="B105" i="21" s="1"/>
  <c r="F104" i="21"/>
  <c r="G104" i="21" s="1"/>
  <c r="A104" i="21"/>
  <c r="B104" i="21" s="1"/>
  <c r="F103" i="21"/>
  <c r="G103" i="21" s="1"/>
  <c r="A103" i="21"/>
  <c r="B103" i="21" s="1"/>
  <c r="F102" i="21"/>
  <c r="G102" i="21" s="1"/>
  <c r="A102" i="21"/>
  <c r="B102" i="21" s="1"/>
  <c r="F101" i="21"/>
  <c r="G101" i="21" s="1"/>
  <c r="A101" i="21"/>
  <c r="B101" i="21" s="1"/>
  <c r="F100" i="21"/>
  <c r="G100" i="21" s="1"/>
  <c r="A100" i="21"/>
  <c r="B100" i="21" s="1"/>
  <c r="F99" i="21"/>
  <c r="G99" i="21" s="1"/>
  <c r="A99" i="21"/>
  <c r="B99" i="21" s="1"/>
  <c r="F98" i="21"/>
  <c r="G98" i="21" s="1"/>
  <c r="A98" i="21"/>
  <c r="B98" i="21" s="1"/>
  <c r="F97" i="21"/>
  <c r="G97" i="21" s="1"/>
  <c r="A97" i="21"/>
  <c r="B97" i="21" s="1"/>
  <c r="F96" i="21"/>
  <c r="G96" i="21" s="1"/>
  <c r="A96" i="21"/>
  <c r="B96" i="21" s="1"/>
  <c r="F95" i="21"/>
  <c r="G95" i="21" s="1"/>
  <c r="A95" i="21"/>
  <c r="B95" i="21" s="1"/>
  <c r="F94" i="21"/>
  <c r="G94" i="21" s="1"/>
  <c r="A94" i="21"/>
  <c r="B94" i="21" s="1"/>
  <c r="F93" i="21"/>
  <c r="G93" i="21" s="1"/>
  <c r="A93" i="21"/>
  <c r="B93" i="21" s="1"/>
  <c r="F92" i="21"/>
  <c r="G92" i="21" s="1"/>
  <c r="A92" i="21"/>
  <c r="B92" i="21" s="1"/>
  <c r="F91" i="21"/>
  <c r="G91" i="21" s="1"/>
  <c r="A91" i="21"/>
  <c r="B91" i="21" s="1"/>
  <c r="F90" i="21"/>
  <c r="G90" i="21" s="1"/>
  <c r="A90" i="21"/>
  <c r="B90" i="21" s="1"/>
  <c r="F89" i="21"/>
  <c r="G89" i="21" s="1"/>
  <c r="A89" i="21"/>
  <c r="B89" i="21" s="1"/>
  <c r="F88" i="21"/>
  <c r="G88" i="21" s="1"/>
  <c r="A88" i="21"/>
  <c r="B88" i="21" s="1"/>
  <c r="F87" i="21"/>
  <c r="G87" i="21" s="1"/>
  <c r="A87" i="21"/>
  <c r="B87" i="21" s="1"/>
  <c r="F86" i="21"/>
  <c r="G86" i="21" s="1"/>
  <c r="A86" i="21"/>
  <c r="B86" i="21" s="1"/>
  <c r="F85" i="21"/>
  <c r="G85" i="21" s="1"/>
  <c r="A85" i="21"/>
  <c r="B85" i="21" s="1"/>
  <c r="F84" i="21"/>
  <c r="G84" i="21" s="1"/>
  <c r="A84" i="21"/>
  <c r="B84" i="21" s="1"/>
  <c r="F83" i="21"/>
  <c r="G83" i="21" s="1"/>
  <c r="A83" i="21"/>
  <c r="B83" i="21" s="1"/>
  <c r="F82" i="21"/>
  <c r="G82" i="21" s="1"/>
  <c r="A82" i="21"/>
  <c r="B82" i="21" s="1"/>
  <c r="F81" i="21"/>
  <c r="G81" i="21" s="1"/>
  <c r="A81" i="21"/>
  <c r="B81" i="21" s="1"/>
  <c r="F80" i="21"/>
  <c r="G80" i="21" s="1"/>
  <c r="A80" i="21"/>
  <c r="B80" i="21" s="1"/>
  <c r="F79" i="21"/>
  <c r="G79" i="21" s="1"/>
  <c r="A79" i="21"/>
  <c r="B79" i="21" s="1"/>
  <c r="F78" i="21"/>
  <c r="G78" i="21" s="1"/>
  <c r="A78" i="21"/>
  <c r="B78" i="21" s="1"/>
  <c r="F77" i="21"/>
  <c r="G77" i="21" s="1"/>
  <c r="A77" i="21"/>
  <c r="B77" i="21" s="1"/>
  <c r="F76" i="21"/>
  <c r="G76" i="21" s="1"/>
  <c r="A76" i="21"/>
  <c r="B76" i="21" s="1"/>
  <c r="F75" i="21"/>
  <c r="G75" i="21" s="1"/>
  <c r="A75" i="21"/>
  <c r="B75" i="21" s="1"/>
  <c r="F74" i="21"/>
  <c r="G74" i="21" s="1"/>
  <c r="A74" i="21"/>
  <c r="B74" i="21" s="1"/>
  <c r="F73" i="21"/>
  <c r="G73" i="21" s="1"/>
  <c r="A73" i="21"/>
  <c r="B73" i="21" s="1"/>
  <c r="F72" i="21"/>
  <c r="G72" i="21" s="1"/>
  <c r="A72" i="21"/>
  <c r="B72" i="21" s="1"/>
  <c r="F71" i="21"/>
  <c r="G71" i="21" s="1"/>
  <c r="A71" i="21"/>
  <c r="B71" i="21" s="1"/>
  <c r="F70" i="21"/>
  <c r="G70" i="21" s="1"/>
  <c r="A70" i="21"/>
  <c r="B70" i="21" s="1"/>
  <c r="F69" i="21"/>
  <c r="G69" i="21" s="1"/>
  <c r="A69" i="21"/>
  <c r="B69" i="21" s="1"/>
  <c r="F68" i="21"/>
  <c r="G68" i="21" s="1"/>
  <c r="A68" i="21"/>
  <c r="B68" i="21" s="1"/>
  <c r="F67" i="21"/>
  <c r="G67" i="21" s="1"/>
  <c r="A67" i="21"/>
  <c r="B67" i="21" s="1"/>
  <c r="F66" i="21"/>
  <c r="G66" i="21" s="1"/>
  <c r="A66" i="21"/>
  <c r="B66" i="21" s="1"/>
  <c r="F65" i="21"/>
  <c r="G65" i="21" s="1"/>
  <c r="A65" i="21"/>
  <c r="B65" i="21" s="1"/>
  <c r="F64" i="21"/>
  <c r="G64" i="21" s="1"/>
  <c r="A64" i="21"/>
  <c r="B64" i="21" s="1"/>
  <c r="F63" i="21"/>
  <c r="G63" i="21" s="1"/>
  <c r="A63" i="21"/>
  <c r="B63" i="21" s="1"/>
  <c r="F62" i="21"/>
  <c r="G62" i="21" s="1"/>
  <c r="A62" i="21"/>
  <c r="B62" i="21" s="1"/>
  <c r="F61" i="21"/>
  <c r="G61" i="21" s="1"/>
  <c r="A61" i="21"/>
  <c r="B61" i="21" s="1"/>
  <c r="F60" i="21"/>
  <c r="G60" i="21" s="1"/>
  <c r="A60" i="21"/>
  <c r="B60" i="21" s="1"/>
  <c r="F59" i="21"/>
  <c r="G59" i="21" s="1"/>
  <c r="A59" i="21"/>
  <c r="B59" i="21" s="1"/>
  <c r="F58" i="21"/>
  <c r="G58" i="21" s="1"/>
  <c r="A58" i="21"/>
  <c r="B58" i="21" s="1"/>
  <c r="F57" i="21"/>
  <c r="G57" i="21" s="1"/>
  <c r="A57" i="21"/>
  <c r="B57" i="21" s="1"/>
  <c r="F56" i="21"/>
  <c r="G56" i="21" s="1"/>
  <c r="A56" i="21"/>
  <c r="B56" i="21" s="1"/>
  <c r="F55" i="21"/>
  <c r="G55" i="21" s="1"/>
  <c r="A55" i="21"/>
  <c r="B55" i="21" s="1"/>
  <c r="F54" i="21"/>
  <c r="G54" i="21" s="1"/>
  <c r="A54" i="21"/>
  <c r="B54" i="21" s="1"/>
  <c r="F53" i="21"/>
  <c r="G53" i="21" s="1"/>
  <c r="A53" i="21"/>
  <c r="B53" i="21" s="1"/>
  <c r="F52" i="21"/>
  <c r="G52" i="21" s="1"/>
  <c r="A52" i="21"/>
  <c r="B52" i="21" s="1"/>
  <c r="F51" i="21"/>
  <c r="G51" i="21" s="1"/>
  <c r="A51" i="21"/>
  <c r="B51" i="21" s="1"/>
  <c r="F50" i="21"/>
  <c r="G50" i="21" s="1"/>
  <c r="A50" i="21"/>
  <c r="B50" i="21" s="1"/>
  <c r="F49" i="21"/>
  <c r="G49" i="21" s="1"/>
  <c r="A49" i="21"/>
  <c r="B49" i="21" s="1"/>
  <c r="F48" i="21"/>
  <c r="G48" i="21" s="1"/>
  <c r="A48" i="21"/>
  <c r="B48" i="21" s="1"/>
  <c r="F47" i="21"/>
  <c r="G47" i="21" s="1"/>
  <c r="A47" i="21"/>
  <c r="B47" i="21" s="1"/>
  <c r="F46" i="21"/>
  <c r="G46" i="21" s="1"/>
  <c r="A46" i="21"/>
  <c r="B46" i="21" s="1"/>
  <c r="F45" i="21"/>
  <c r="G45" i="21" s="1"/>
  <c r="A45" i="21"/>
  <c r="B45" i="21" s="1"/>
  <c r="F44" i="21"/>
  <c r="G44" i="21" s="1"/>
  <c r="A44" i="21"/>
  <c r="B44" i="21" s="1"/>
  <c r="F43" i="21"/>
  <c r="G43" i="21" s="1"/>
  <c r="A43" i="21"/>
  <c r="B43" i="21" s="1"/>
  <c r="F42" i="21"/>
  <c r="G42" i="21" s="1"/>
  <c r="A42" i="21"/>
  <c r="B42" i="21" s="1"/>
  <c r="F41" i="21"/>
  <c r="G41" i="21" s="1"/>
  <c r="A41" i="21"/>
  <c r="B41" i="21" s="1"/>
  <c r="F40" i="21"/>
  <c r="G40" i="21" s="1"/>
  <c r="A40" i="21"/>
  <c r="B40" i="21" s="1"/>
  <c r="F39" i="21"/>
  <c r="G39" i="21" s="1"/>
  <c r="A39" i="21"/>
  <c r="B39" i="21" s="1"/>
  <c r="F38" i="21"/>
  <c r="G38" i="21" s="1"/>
  <c r="A38" i="21"/>
  <c r="B38" i="21" s="1"/>
  <c r="F37" i="21"/>
  <c r="G37" i="21" s="1"/>
  <c r="A37" i="21"/>
  <c r="B37" i="21" s="1"/>
  <c r="F36" i="21"/>
  <c r="G36" i="21" s="1"/>
  <c r="A36" i="21"/>
  <c r="B36" i="21" s="1"/>
  <c r="F35" i="21"/>
  <c r="G35" i="21" s="1"/>
  <c r="A35" i="21"/>
  <c r="B35" i="21" s="1"/>
  <c r="F34" i="21"/>
  <c r="G34" i="21" s="1"/>
  <c r="A34" i="21"/>
  <c r="B34" i="21" s="1"/>
  <c r="F33" i="21"/>
  <c r="A33" i="21"/>
  <c r="B33" i="21" s="1"/>
  <c r="F32" i="21"/>
  <c r="G32" i="21" s="1"/>
  <c r="A32" i="21"/>
  <c r="B32" i="21" s="1"/>
  <c r="F31" i="21"/>
  <c r="G31" i="21" s="1"/>
  <c r="A31" i="21"/>
  <c r="B31" i="21" s="1"/>
  <c r="F30" i="21"/>
  <c r="G30" i="21" s="1"/>
  <c r="A30" i="21"/>
  <c r="B30" i="21" s="1"/>
  <c r="F29" i="21"/>
  <c r="G29" i="21" s="1"/>
  <c r="A29" i="21"/>
  <c r="B29" i="21" s="1"/>
  <c r="F28" i="21"/>
  <c r="G28" i="21" s="1"/>
  <c r="A28" i="21"/>
  <c r="B28" i="21" s="1"/>
  <c r="F27" i="21"/>
  <c r="G27" i="21" s="1"/>
  <c r="A27" i="21"/>
  <c r="B27" i="21" s="1"/>
  <c r="F26" i="21"/>
  <c r="G26" i="21" s="1"/>
  <c r="A26" i="21"/>
  <c r="B26" i="21" s="1"/>
  <c r="F25" i="21"/>
  <c r="G25" i="21" s="1"/>
  <c r="A25" i="21"/>
  <c r="B25" i="21" s="1"/>
  <c r="F24" i="21"/>
  <c r="G24" i="21" s="1"/>
  <c r="A24" i="21"/>
  <c r="B24" i="21" s="1"/>
  <c r="F23" i="21"/>
  <c r="G23" i="21" s="1"/>
  <c r="A23" i="21"/>
  <c r="B23" i="21" s="1"/>
  <c r="F22" i="21"/>
  <c r="G22" i="21" s="1"/>
  <c r="A22" i="21"/>
  <c r="B22" i="21" s="1"/>
  <c r="F21" i="21"/>
  <c r="G21" i="21" s="1"/>
  <c r="A21" i="21"/>
  <c r="B21" i="21" s="1"/>
  <c r="F20" i="21"/>
  <c r="G20" i="21" s="1"/>
  <c r="A20" i="21"/>
  <c r="B20" i="21" s="1"/>
  <c r="F19" i="21"/>
  <c r="G19" i="21" s="1"/>
  <c r="A19" i="21"/>
  <c r="B19" i="21" s="1"/>
  <c r="F18" i="21"/>
  <c r="G18" i="21" s="1"/>
  <c r="A18" i="21"/>
  <c r="B18" i="21" s="1"/>
  <c r="F17" i="21"/>
  <c r="G17" i="21" s="1"/>
  <c r="A17" i="21"/>
  <c r="B17" i="21" s="1"/>
  <c r="F16" i="21"/>
  <c r="G16" i="21" s="1"/>
  <c r="A16" i="21"/>
  <c r="B16" i="21" s="1"/>
  <c r="F15" i="21"/>
  <c r="G15" i="21" s="1"/>
  <c r="A15" i="21"/>
  <c r="B15" i="21" s="1"/>
  <c r="F14" i="21"/>
  <c r="G14" i="21" s="1"/>
  <c r="A14" i="21"/>
  <c r="B14" i="21" s="1"/>
  <c r="F13" i="21"/>
  <c r="G13" i="21" s="1"/>
  <c r="A13" i="21"/>
  <c r="B13" i="21" s="1"/>
  <c r="F12" i="21"/>
  <c r="G12" i="21" s="1"/>
  <c r="A12" i="21"/>
  <c r="B12" i="21" s="1"/>
  <c r="F11" i="21"/>
  <c r="G11" i="21" s="1"/>
  <c r="A11" i="21"/>
  <c r="B11" i="21" s="1"/>
  <c r="F10" i="21"/>
  <c r="G10" i="21" s="1"/>
  <c r="A10" i="21"/>
  <c r="B10" i="21" s="1"/>
  <c r="F9" i="21"/>
  <c r="G9" i="21" s="1"/>
  <c r="A9" i="21"/>
  <c r="F8" i="21"/>
  <c r="G8" i="21" s="1"/>
  <c r="A8" i="21"/>
  <c r="B8" i="21" s="1"/>
  <c r="G2996" i="20"/>
  <c r="G2995" i="20"/>
  <c r="G2994" i="20"/>
  <c r="G2988" i="20"/>
  <c r="G2987" i="20"/>
  <c r="G2986" i="20"/>
  <c r="B2986" i="20"/>
  <c r="G2982" i="20"/>
  <c r="G2980" i="20"/>
  <c r="G2979" i="20"/>
  <c r="G2978" i="20"/>
  <c r="B2978" i="20"/>
  <c r="G2972" i="20"/>
  <c r="G2971" i="20"/>
  <c r="G2970" i="20"/>
  <c r="B2970" i="20"/>
  <c r="G2964" i="20"/>
  <c r="G2963" i="20"/>
  <c r="G2962" i="20"/>
  <c r="B2962" i="20"/>
  <c r="G2956" i="20"/>
  <c r="G2955" i="20"/>
  <c r="G2954" i="20"/>
  <c r="B2954" i="20"/>
  <c r="G2948" i="20"/>
  <c r="G2947" i="20"/>
  <c r="G2946" i="20"/>
  <c r="B2946" i="20"/>
  <c r="G2940" i="20"/>
  <c r="G2939" i="20"/>
  <c r="G2938" i="20"/>
  <c r="B2938" i="20"/>
  <c r="G2932" i="20"/>
  <c r="G2931" i="20"/>
  <c r="G2930" i="20"/>
  <c r="B2930" i="20"/>
  <c r="G2924" i="20"/>
  <c r="G2923" i="20"/>
  <c r="G2922" i="20"/>
  <c r="B2922" i="20"/>
  <c r="G2916" i="20"/>
  <c r="G2915" i="20"/>
  <c r="G2914" i="20"/>
  <c r="B2914" i="20"/>
  <c r="G2908" i="20"/>
  <c r="G2907" i="20"/>
  <c r="G2906" i="20"/>
  <c r="B2906" i="20"/>
  <c r="G2900" i="20"/>
  <c r="G2899" i="20"/>
  <c r="G2898" i="20"/>
  <c r="B2898" i="20"/>
  <c r="G2892" i="20"/>
  <c r="G2891" i="20"/>
  <c r="G2890" i="20"/>
  <c r="B2890" i="20"/>
  <c r="G2884" i="20"/>
  <c r="G2883" i="20"/>
  <c r="G2882" i="20"/>
  <c r="B2882" i="20"/>
  <c r="G2876" i="20"/>
  <c r="G2875" i="20"/>
  <c r="G2874" i="20"/>
  <c r="B2874" i="20"/>
  <c r="G2868" i="20"/>
  <c r="G2867" i="20"/>
  <c r="G2866" i="20"/>
  <c r="B2866" i="20"/>
  <c r="G2860" i="20"/>
  <c r="G2859" i="20"/>
  <c r="G2858" i="20"/>
  <c r="G2852" i="20"/>
  <c r="G2851" i="20"/>
  <c r="G2850" i="20"/>
  <c r="B2850" i="20"/>
  <c r="G2844" i="20"/>
  <c r="G2843" i="20"/>
  <c r="G2842" i="20"/>
  <c r="B2842" i="20"/>
  <c r="G2838" i="20"/>
  <c r="G2836" i="20"/>
  <c r="G2835" i="20"/>
  <c r="G2834" i="20"/>
  <c r="B2834" i="20"/>
  <c r="G2828" i="20"/>
  <c r="G2827" i="20"/>
  <c r="G2826" i="20"/>
  <c r="B2826" i="20"/>
  <c r="G2820" i="20"/>
  <c r="G2819" i="20"/>
  <c r="G2818" i="20"/>
  <c r="B2818" i="20"/>
  <c r="G2812" i="20"/>
  <c r="G2811" i="20"/>
  <c r="G2810" i="20"/>
  <c r="B2810" i="20"/>
  <c r="G2804" i="20"/>
  <c r="G2803" i="20"/>
  <c r="G2802" i="20"/>
  <c r="B2802" i="20"/>
  <c r="G2796" i="20"/>
  <c r="G2795" i="20"/>
  <c r="G2794" i="20"/>
  <c r="B2794" i="20"/>
  <c r="G2788" i="20"/>
  <c r="G2787" i="20"/>
  <c r="G2786" i="20"/>
  <c r="B2786" i="20"/>
  <c r="G2780" i="20"/>
  <c r="G2779" i="20"/>
  <c r="G2778" i="20"/>
  <c r="B2778" i="20"/>
  <c r="G2772" i="20"/>
  <c r="G2771" i="20"/>
  <c r="G2770" i="20"/>
  <c r="B2770" i="20"/>
  <c r="G2764" i="20"/>
  <c r="G2763" i="20"/>
  <c r="B2763" i="20"/>
  <c r="G2762" i="20"/>
  <c r="B2762" i="20"/>
  <c r="G2756" i="20"/>
  <c r="G2755" i="20"/>
  <c r="G2754" i="20"/>
  <c r="B2754" i="20"/>
  <c r="G2748" i="20"/>
  <c r="G2747" i="20"/>
  <c r="G2746" i="20"/>
  <c r="B2746" i="20"/>
  <c r="G2740" i="20"/>
  <c r="G2739" i="20"/>
  <c r="G2738" i="20"/>
  <c r="B2738" i="20"/>
  <c r="G2732" i="20"/>
  <c r="G2731" i="20"/>
  <c r="G2730" i="20"/>
  <c r="B2730" i="20"/>
  <c r="B2729" i="20"/>
  <c r="G2724" i="20"/>
  <c r="G2723" i="20"/>
  <c r="G2722" i="20"/>
  <c r="B2722" i="20"/>
  <c r="G2718" i="20"/>
  <c r="G2716" i="20"/>
  <c r="G2715" i="20"/>
  <c r="G2714" i="20"/>
  <c r="B2714" i="20"/>
  <c r="G2708" i="20"/>
  <c r="G2707" i="20"/>
  <c r="G2706" i="20"/>
  <c r="B2706" i="20"/>
  <c r="G2700" i="20"/>
  <c r="G2699" i="20"/>
  <c r="G2698" i="20"/>
  <c r="B2698" i="20"/>
  <c r="G2692" i="20"/>
  <c r="G2691" i="20"/>
  <c r="G2690" i="20"/>
  <c r="B2690" i="20"/>
  <c r="G2684" i="20"/>
  <c r="G2683" i="20"/>
  <c r="G2682" i="20"/>
  <c r="B2682" i="20"/>
  <c r="B2681" i="20"/>
  <c r="G2676" i="20"/>
  <c r="G2675" i="20"/>
  <c r="G2674" i="20"/>
  <c r="B2674" i="20"/>
  <c r="G2668" i="20"/>
  <c r="G2667" i="20"/>
  <c r="G2666" i="20"/>
  <c r="B2666" i="20"/>
  <c r="B2665" i="20"/>
  <c r="G2660" i="20"/>
  <c r="G2659" i="20"/>
  <c r="G2658" i="20"/>
  <c r="B2658" i="20"/>
  <c r="G2652" i="20"/>
  <c r="G2651" i="20"/>
  <c r="G2650" i="20"/>
  <c r="B2650" i="20"/>
  <c r="G2644" i="20"/>
  <c r="G2643" i="20"/>
  <c r="G2642" i="20"/>
  <c r="B2642" i="20"/>
  <c r="G2636" i="20"/>
  <c r="G2635" i="20"/>
  <c r="G2634" i="20"/>
  <c r="B2634" i="20"/>
  <c r="G2628" i="20"/>
  <c r="G2627" i="20"/>
  <c r="G2626" i="20"/>
  <c r="B2626" i="20"/>
  <c r="G2622" i="20"/>
  <c r="G2620" i="20"/>
  <c r="G2619" i="20"/>
  <c r="G2618" i="20"/>
  <c r="B2618" i="20"/>
  <c r="B2617" i="20"/>
  <c r="G2612" i="20"/>
  <c r="G2611" i="20"/>
  <c r="G2610" i="20"/>
  <c r="B2610" i="20"/>
  <c r="G2604" i="20"/>
  <c r="G2603" i="20"/>
  <c r="B2603" i="20"/>
  <c r="G2602" i="20"/>
  <c r="B2602" i="20"/>
  <c r="G2596" i="20"/>
  <c r="G2595" i="20"/>
  <c r="G2594" i="20"/>
  <c r="B2594" i="20"/>
  <c r="B2593" i="20"/>
  <c r="G2588" i="20"/>
  <c r="G2587" i="20"/>
  <c r="G2586" i="20"/>
  <c r="B2586" i="20"/>
  <c r="G2580" i="20"/>
  <c r="G2579" i="20"/>
  <c r="G2578" i="20"/>
  <c r="B2578" i="20"/>
  <c r="G2574" i="20"/>
  <c r="G2572" i="20"/>
  <c r="G2571" i="20"/>
  <c r="G2570" i="20"/>
  <c r="B2570" i="20"/>
  <c r="G2564" i="20"/>
  <c r="G2563" i="20"/>
  <c r="G2562" i="20"/>
  <c r="B2562" i="20"/>
  <c r="G2556" i="20"/>
  <c r="G2555" i="20"/>
  <c r="B2555" i="20"/>
  <c r="G2554" i="20"/>
  <c r="B2554" i="20"/>
  <c r="G2553" i="20"/>
  <c r="G2548" i="20"/>
  <c r="G2547" i="20"/>
  <c r="G2546" i="20"/>
  <c r="B2546" i="20"/>
  <c r="G2540" i="20"/>
  <c r="G2539" i="20"/>
  <c r="G2538" i="20"/>
  <c r="B2538" i="20"/>
  <c r="G2532" i="20"/>
  <c r="G2531" i="20"/>
  <c r="G2530" i="20"/>
  <c r="B2530" i="20"/>
  <c r="G2529" i="20"/>
  <c r="G2524" i="20"/>
  <c r="G2523" i="20"/>
  <c r="G2522" i="20"/>
  <c r="B2522" i="20"/>
  <c r="G2516" i="20"/>
  <c r="G2515" i="20"/>
  <c r="G2514" i="20"/>
  <c r="B2514" i="20"/>
  <c r="G2513" i="20"/>
  <c r="G2508" i="20"/>
  <c r="G2507" i="20"/>
  <c r="G2506" i="20"/>
  <c r="B2506" i="20"/>
  <c r="G2500" i="20"/>
  <c r="G2499" i="20"/>
  <c r="G2498" i="20"/>
  <c r="B2498" i="20"/>
  <c r="G2492" i="20"/>
  <c r="G2491" i="20"/>
  <c r="G2490" i="20"/>
  <c r="B2490" i="20"/>
  <c r="G2484" i="20"/>
  <c r="G2483" i="20"/>
  <c r="G2482" i="20"/>
  <c r="B2482" i="20"/>
  <c r="G2476" i="20"/>
  <c r="G2475" i="20"/>
  <c r="G2474" i="20"/>
  <c r="B2474" i="20"/>
  <c r="G2468" i="20"/>
  <c r="G2467" i="20"/>
  <c r="G2466" i="20"/>
  <c r="B2466" i="20"/>
  <c r="G2460" i="20"/>
  <c r="G2459" i="20"/>
  <c r="G2458" i="20"/>
  <c r="B2458" i="20"/>
  <c r="G2452" i="20"/>
  <c r="G2451" i="20"/>
  <c r="G2450" i="20"/>
  <c r="B2450" i="20"/>
  <c r="G2444" i="20"/>
  <c r="G2443" i="20"/>
  <c r="G2442" i="20"/>
  <c r="B2442" i="20"/>
  <c r="B2441" i="20"/>
  <c r="G2436" i="20"/>
  <c r="G2435" i="20"/>
  <c r="B2435" i="20"/>
  <c r="G2434" i="20"/>
  <c r="B2434" i="20"/>
  <c r="B2433" i="20"/>
  <c r="G2428" i="20"/>
  <c r="G2427" i="20"/>
  <c r="G2426" i="20"/>
  <c r="B2426" i="20"/>
  <c r="G2420" i="20"/>
  <c r="G2419" i="20"/>
  <c r="G2418" i="20"/>
  <c r="B2418" i="20"/>
  <c r="B2417" i="20"/>
  <c r="G2412" i="20"/>
  <c r="G2411" i="20"/>
  <c r="G2410" i="20"/>
  <c r="B2410" i="20"/>
  <c r="G2404" i="20"/>
  <c r="G2403" i="20"/>
  <c r="G2402" i="20"/>
  <c r="B2402" i="20"/>
  <c r="G2398" i="20"/>
  <c r="G2396" i="20"/>
  <c r="G2395" i="20"/>
  <c r="G2394" i="20"/>
  <c r="B2394" i="20"/>
  <c r="G2388" i="20"/>
  <c r="G2387" i="20"/>
  <c r="G2386" i="20"/>
  <c r="B2386" i="20"/>
  <c r="G2380" i="20"/>
  <c r="G2379" i="20"/>
  <c r="G2378" i="20"/>
  <c r="B2378" i="20"/>
  <c r="G2372" i="20"/>
  <c r="G2371" i="20"/>
  <c r="G2370" i="20"/>
  <c r="B2370" i="20"/>
  <c r="G2364" i="20"/>
  <c r="G2363" i="20"/>
  <c r="G2362" i="20"/>
  <c r="B2362" i="20"/>
  <c r="G2361" i="20"/>
  <c r="G2356" i="20"/>
  <c r="G2355" i="20"/>
  <c r="G2354" i="20"/>
  <c r="B2354" i="20"/>
  <c r="G2348" i="20"/>
  <c r="G2347" i="20"/>
  <c r="B2347" i="20"/>
  <c r="G2346" i="20"/>
  <c r="B2346" i="20"/>
  <c r="G2340" i="20"/>
  <c r="G2339" i="20"/>
  <c r="G2338" i="20"/>
  <c r="B2338" i="20"/>
  <c r="B2337" i="20"/>
  <c r="G2332" i="20"/>
  <c r="G2331" i="20"/>
  <c r="G2330" i="20"/>
  <c r="B2330" i="20"/>
  <c r="G2324" i="20"/>
  <c r="G2323" i="20"/>
  <c r="G2322" i="20"/>
  <c r="B2322" i="20"/>
  <c r="B2321" i="20"/>
  <c r="G2316" i="20"/>
  <c r="G2315" i="20"/>
  <c r="G2314" i="20"/>
  <c r="B2314" i="20"/>
  <c r="G2308" i="20"/>
  <c r="G2307" i="20"/>
  <c r="G2306" i="20"/>
  <c r="B2306" i="20"/>
  <c r="G2300" i="20"/>
  <c r="G2299" i="20"/>
  <c r="B2299" i="20"/>
  <c r="G2298" i="20"/>
  <c r="B2298" i="20"/>
  <c r="G2292" i="20"/>
  <c r="G2291" i="20"/>
  <c r="G2290" i="20"/>
  <c r="B2290" i="20"/>
  <c r="G2284" i="20"/>
  <c r="G2283" i="20"/>
  <c r="G2282" i="20"/>
  <c r="B2282" i="20"/>
  <c r="G2276" i="20"/>
  <c r="G2275" i="20"/>
  <c r="G2274" i="20"/>
  <c r="B2274" i="20"/>
  <c r="G2268" i="20"/>
  <c r="G2267" i="20"/>
  <c r="G2266" i="20"/>
  <c r="B2266" i="20"/>
  <c r="B2265" i="20"/>
  <c r="G2260" i="20"/>
  <c r="G2259" i="20"/>
  <c r="B2259" i="20"/>
  <c r="G2258" i="20"/>
  <c r="B2258" i="20"/>
  <c r="B2257" i="20"/>
  <c r="G2252" i="20"/>
  <c r="G2251" i="20"/>
  <c r="G2250" i="20"/>
  <c r="B2250" i="20"/>
  <c r="G2244" i="20"/>
  <c r="G2243" i="20"/>
  <c r="B2243" i="20"/>
  <c r="G2242" i="20"/>
  <c r="B2242" i="20"/>
  <c r="G2236" i="20"/>
  <c r="G2235" i="20"/>
  <c r="G2234" i="20"/>
  <c r="B2234" i="20"/>
  <c r="B2233" i="20"/>
  <c r="G2228" i="20"/>
  <c r="G2227" i="20"/>
  <c r="G2226" i="20"/>
  <c r="B2226" i="20"/>
  <c r="G2220" i="20"/>
  <c r="G2219" i="20"/>
  <c r="G2218" i="20"/>
  <c r="B2218" i="20"/>
  <c r="G2212" i="20"/>
  <c r="G2211" i="20"/>
  <c r="G2210" i="20"/>
  <c r="B2210" i="20"/>
  <c r="G2204" i="20"/>
  <c r="G2203" i="20"/>
  <c r="G2202" i="20"/>
  <c r="B2202" i="20"/>
  <c r="G2201" i="20"/>
  <c r="G2196" i="20"/>
  <c r="G2195" i="20"/>
  <c r="G2194" i="20"/>
  <c r="B2194" i="20"/>
  <c r="G2188" i="20"/>
  <c r="G2187" i="20"/>
  <c r="G2186" i="20"/>
  <c r="B2186" i="20"/>
  <c r="G2180" i="20"/>
  <c r="G2179" i="20"/>
  <c r="G2178" i="20"/>
  <c r="B2178" i="20"/>
  <c r="G2172" i="20"/>
  <c r="G2171" i="20"/>
  <c r="G2170" i="20"/>
  <c r="B2170" i="20"/>
  <c r="B2169" i="20"/>
  <c r="G2165" i="20"/>
  <c r="G2164" i="20"/>
  <c r="G2163" i="20"/>
  <c r="G2162" i="20"/>
  <c r="B2162" i="20"/>
  <c r="B2161" i="20"/>
  <c r="G2156" i="20"/>
  <c r="G2155" i="20"/>
  <c r="G2154" i="20"/>
  <c r="B2154" i="20"/>
  <c r="G2148" i="20"/>
  <c r="G2147" i="20"/>
  <c r="G2146" i="20"/>
  <c r="B2146" i="20"/>
  <c r="B2145" i="20"/>
  <c r="G2140" i="20"/>
  <c r="G2139" i="20"/>
  <c r="G2138" i="20"/>
  <c r="B2138" i="20"/>
  <c r="G2132" i="20"/>
  <c r="G2131" i="20"/>
  <c r="G2130" i="20"/>
  <c r="B2130" i="20"/>
  <c r="G2124" i="20"/>
  <c r="G2123" i="20"/>
  <c r="B2123" i="20"/>
  <c r="G2122" i="20"/>
  <c r="B2122" i="20"/>
  <c r="G2116" i="20"/>
  <c r="G2115" i="20"/>
  <c r="G2114" i="20"/>
  <c r="B2114" i="20"/>
  <c r="G2108" i="20"/>
  <c r="G2107" i="20"/>
  <c r="G2106" i="20"/>
  <c r="B2106" i="20"/>
  <c r="G2100" i="20"/>
  <c r="G2099" i="20"/>
  <c r="G2098" i="20"/>
  <c r="B2098" i="20"/>
  <c r="G2092" i="20"/>
  <c r="G2091" i="20"/>
  <c r="B2091" i="20"/>
  <c r="G2090" i="20"/>
  <c r="B2090" i="20"/>
  <c r="G2084" i="20"/>
  <c r="G2083" i="20"/>
  <c r="G2082" i="20"/>
  <c r="B2082" i="20"/>
  <c r="B2081" i="20"/>
  <c r="G2076" i="20"/>
  <c r="G2075" i="20"/>
  <c r="B2075" i="20"/>
  <c r="G2074" i="20"/>
  <c r="B2074" i="20"/>
  <c r="B2073" i="20"/>
  <c r="G2070" i="20"/>
  <c r="G2068" i="20"/>
  <c r="G2067" i="20"/>
  <c r="G2066" i="20"/>
  <c r="B2066" i="20"/>
  <c r="B2065" i="20"/>
  <c r="G2060" i="20"/>
  <c r="G2059" i="20"/>
  <c r="G2058" i="20"/>
  <c r="B2058" i="20"/>
  <c r="G2052" i="20"/>
  <c r="G2051" i="20"/>
  <c r="G2050" i="20"/>
  <c r="B2050" i="20"/>
  <c r="B2049" i="20"/>
  <c r="G2046" i="20"/>
  <c r="G2044" i="20"/>
  <c r="G2043" i="20"/>
  <c r="G2042" i="20"/>
  <c r="B2042" i="20"/>
  <c r="B2041" i="20"/>
  <c r="G2036" i="20"/>
  <c r="G2035" i="20"/>
  <c r="G2034" i="20"/>
  <c r="B2034" i="20"/>
  <c r="G2028" i="20"/>
  <c r="G2027" i="20"/>
  <c r="G2026" i="20"/>
  <c r="B2026" i="20"/>
  <c r="G2020" i="20"/>
  <c r="G2019" i="20"/>
  <c r="G2018" i="20"/>
  <c r="B2018" i="20"/>
  <c r="G2013" i="20"/>
  <c r="G2012" i="20"/>
  <c r="G2011" i="20"/>
  <c r="G2010" i="20"/>
  <c r="B2010" i="20"/>
  <c r="G2004" i="20"/>
  <c r="G2003" i="20"/>
  <c r="B2003" i="20"/>
  <c r="G2002" i="20"/>
  <c r="B2002" i="20"/>
  <c r="G1998" i="20"/>
  <c r="G1996" i="20"/>
  <c r="G1995" i="20"/>
  <c r="G1994" i="20"/>
  <c r="B1994" i="20"/>
  <c r="G1988" i="20"/>
  <c r="G1987" i="20"/>
  <c r="B1987" i="20"/>
  <c r="G1986" i="20"/>
  <c r="B1986" i="20"/>
  <c r="G1980" i="20"/>
  <c r="G1979" i="20"/>
  <c r="G1978" i="20"/>
  <c r="B1978" i="20"/>
  <c r="G1972" i="20"/>
  <c r="G1971" i="20"/>
  <c r="G1970" i="20"/>
  <c r="B1970" i="20"/>
  <c r="G1964" i="20"/>
  <c r="G1963" i="20"/>
  <c r="G1962" i="20"/>
  <c r="B1962" i="20"/>
  <c r="B1961" i="20"/>
  <c r="G1956" i="20"/>
  <c r="G1955" i="20"/>
  <c r="B1955" i="20"/>
  <c r="G1954" i="20"/>
  <c r="B1954" i="20"/>
  <c r="B1953" i="20"/>
  <c r="G1948" i="20"/>
  <c r="G1947" i="20"/>
  <c r="G1946" i="20"/>
  <c r="B1946" i="20"/>
  <c r="G1942" i="20"/>
  <c r="G1940" i="20"/>
  <c r="G1939" i="20"/>
  <c r="G1938" i="20"/>
  <c r="B1938" i="20"/>
  <c r="B1937" i="20"/>
  <c r="G1932" i="20"/>
  <c r="G1931" i="20"/>
  <c r="G1930" i="20"/>
  <c r="B1930" i="20"/>
  <c r="B1929" i="20"/>
  <c r="G1924" i="20"/>
  <c r="G1923" i="20"/>
  <c r="G1922" i="20"/>
  <c r="B1922" i="20"/>
  <c r="G1918" i="20"/>
  <c r="G1916" i="20"/>
  <c r="G1915" i="20"/>
  <c r="G1914" i="20"/>
  <c r="B1914" i="20"/>
  <c r="G1908" i="20"/>
  <c r="G1907" i="20"/>
  <c r="G1906" i="20"/>
  <c r="B1906" i="20"/>
  <c r="G1900" i="20"/>
  <c r="G1899" i="20"/>
  <c r="G1898" i="20"/>
  <c r="B1898" i="20"/>
  <c r="G1892" i="20"/>
  <c r="G1891" i="20"/>
  <c r="G1890" i="20"/>
  <c r="B1890" i="20"/>
  <c r="B1889" i="20"/>
  <c r="G1885" i="20"/>
  <c r="G1884" i="20"/>
  <c r="G1883" i="20"/>
  <c r="G1882" i="20"/>
  <c r="B1882" i="20"/>
  <c r="B1881" i="20"/>
  <c r="G1876" i="20"/>
  <c r="G1875" i="20"/>
  <c r="G1874" i="20"/>
  <c r="B1874" i="20"/>
  <c r="G1868" i="20"/>
  <c r="G1867" i="20"/>
  <c r="B1867" i="20"/>
  <c r="G1866" i="20"/>
  <c r="B1866" i="20"/>
  <c r="G1860" i="20"/>
  <c r="G1859" i="20"/>
  <c r="G1858" i="20"/>
  <c r="B1858" i="20"/>
  <c r="G1857" i="20"/>
  <c r="B1857" i="20"/>
  <c r="G1852" i="20"/>
  <c r="G1851" i="20"/>
  <c r="B1851" i="20"/>
  <c r="G1850" i="20"/>
  <c r="B1850" i="20"/>
  <c r="B1849" i="20"/>
  <c r="G1844" i="20"/>
  <c r="G1843" i="20"/>
  <c r="G1842" i="20"/>
  <c r="B1842" i="20"/>
  <c r="G1838" i="20"/>
  <c r="G1836" i="20"/>
  <c r="G1835" i="20"/>
  <c r="B1835" i="20"/>
  <c r="G1834" i="20"/>
  <c r="B1834" i="20"/>
  <c r="G1828" i="20"/>
  <c r="G1827" i="20"/>
  <c r="G1826" i="20"/>
  <c r="B1826" i="20"/>
  <c r="B1825" i="20"/>
  <c r="G1820" i="20"/>
  <c r="G1819" i="20"/>
  <c r="G1818" i="20"/>
  <c r="B1818" i="20"/>
  <c r="B1817" i="20"/>
  <c r="G1812" i="20"/>
  <c r="G1811" i="20"/>
  <c r="G1810" i="20"/>
  <c r="B1810" i="20"/>
  <c r="G1804" i="20"/>
  <c r="G1803" i="20"/>
  <c r="G1802" i="20"/>
  <c r="B1802" i="20"/>
  <c r="G1796" i="20"/>
  <c r="G1795" i="20"/>
  <c r="G1794" i="20"/>
  <c r="B1794" i="20"/>
  <c r="G1788" i="20"/>
  <c r="G1787" i="20"/>
  <c r="G1786" i="20"/>
  <c r="B1786" i="20"/>
  <c r="G1780" i="20"/>
  <c r="G1779" i="20"/>
  <c r="G1778" i="20"/>
  <c r="B1778" i="20"/>
  <c r="B1777" i="20"/>
  <c r="G1772" i="20"/>
  <c r="G1771" i="20"/>
  <c r="G1770" i="20"/>
  <c r="B1770" i="20"/>
  <c r="G1764" i="20"/>
  <c r="G1763" i="20"/>
  <c r="G1762" i="20"/>
  <c r="B1762" i="20"/>
  <c r="B1761" i="20"/>
  <c r="G1758" i="20"/>
  <c r="G1756" i="20"/>
  <c r="G1755" i="20"/>
  <c r="G1754" i="20"/>
  <c r="B1754" i="20"/>
  <c r="B1753" i="20"/>
  <c r="G1750" i="20"/>
  <c r="G1748" i="20"/>
  <c r="G1747" i="20"/>
  <c r="G1746" i="20"/>
  <c r="B1746" i="20"/>
  <c r="G1740" i="20"/>
  <c r="G1739" i="20"/>
  <c r="G1738" i="20"/>
  <c r="B1738" i="20"/>
  <c r="G1732" i="20"/>
  <c r="G1731" i="20"/>
  <c r="G1730" i="20"/>
  <c r="B1730" i="20"/>
  <c r="G1724" i="20"/>
  <c r="G1723" i="20"/>
  <c r="G1722" i="20"/>
  <c r="B1722" i="20"/>
  <c r="G1716" i="20"/>
  <c r="G1715" i="20"/>
  <c r="B1715" i="20"/>
  <c r="G1714" i="20"/>
  <c r="B1714" i="20"/>
  <c r="G1708" i="20"/>
  <c r="G1707" i="20"/>
  <c r="G1706" i="20"/>
  <c r="B1706" i="20"/>
  <c r="B1705" i="20"/>
  <c r="G1700" i="20"/>
  <c r="G1699" i="20"/>
  <c r="B1699" i="20"/>
  <c r="G1698" i="20"/>
  <c r="B1698" i="20"/>
  <c r="B1697" i="20"/>
  <c r="G1692" i="20"/>
  <c r="G1691" i="20"/>
  <c r="G1690" i="20"/>
  <c r="B1690" i="20"/>
  <c r="G1689" i="20"/>
  <c r="G1684" i="20"/>
  <c r="G1683" i="20"/>
  <c r="G1682" i="20"/>
  <c r="B1682" i="20"/>
  <c r="G1681" i="20"/>
  <c r="G1676" i="20"/>
  <c r="G1675" i="20"/>
  <c r="B1675" i="20"/>
  <c r="G1674" i="20"/>
  <c r="B1674" i="20"/>
  <c r="G1668" i="20"/>
  <c r="G1667" i="20"/>
  <c r="G1666" i="20"/>
  <c r="B1666" i="20"/>
  <c r="B1665" i="20"/>
  <c r="G1662" i="20"/>
  <c r="G1660" i="20"/>
  <c r="G1659" i="20"/>
  <c r="G1658" i="20"/>
  <c r="B1658" i="20"/>
  <c r="G1653" i="20"/>
  <c r="G1652" i="20"/>
  <c r="G1651" i="20"/>
  <c r="G1650" i="20"/>
  <c r="B1650" i="20"/>
  <c r="G1644" i="20"/>
  <c r="G1643" i="20"/>
  <c r="G1642" i="20"/>
  <c r="B1642" i="20"/>
  <c r="B1641" i="20"/>
  <c r="G1636" i="20"/>
  <c r="G1635" i="20"/>
  <c r="G1634" i="20"/>
  <c r="B1634" i="20"/>
  <c r="B1633" i="20"/>
  <c r="G1628" i="20"/>
  <c r="G1627" i="20"/>
  <c r="G1626" i="20"/>
  <c r="B1626" i="20"/>
  <c r="G1620" i="20"/>
  <c r="G1619" i="20"/>
  <c r="G1618" i="20"/>
  <c r="B1618" i="20"/>
  <c r="G1614" i="20"/>
  <c r="G1612" i="20"/>
  <c r="G1611" i="20"/>
  <c r="B1611" i="20"/>
  <c r="G1610" i="20"/>
  <c r="B1610" i="20"/>
  <c r="G1606" i="20"/>
  <c r="G1604" i="20"/>
  <c r="G1603" i="20"/>
  <c r="G1602" i="20"/>
  <c r="B1602" i="20"/>
  <c r="G1596" i="20"/>
  <c r="G1595" i="20"/>
  <c r="G1594" i="20"/>
  <c r="B1594" i="20"/>
  <c r="G1590" i="20"/>
  <c r="G1588" i="20"/>
  <c r="G1587" i="20"/>
  <c r="G1586" i="20"/>
  <c r="B1586" i="20"/>
  <c r="G1580" i="20"/>
  <c r="G1579" i="20"/>
  <c r="G1578" i="20"/>
  <c r="B1578" i="20"/>
  <c r="B1577" i="20"/>
  <c r="G1572" i="20"/>
  <c r="G1571" i="20"/>
  <c r="G1570" i="20"/>
  <c r="B1570" i="20"/>
  <c r="B1569" i="20"/>
  <c r="G1564" i="20"/>
  <c r="G1563" i="20"/>
  <c r="G1562" i="20"/>
  <c r="B1562" i="20"/>
  <c r="G1558" i="20"/>
  <c r="G1556" i="20"/>
  <c r="G1555" i="20"/>
  <c r="G1554" i="20"/>
  <c r="B1554" i="20"/>
  <c r="B1553" i="20"/>
  <c r="G1548" i="20"/>
  <c r="G1547" i="20"/>
  <c r="B1547" i="20"/>
  <c r="G1546" i="20"/>
  <c r="B1546" i="20"/>
  <c r="G1545" i="20"/>
  <c r="G1540" i="20"/>
  <c r="G1539" i="20"/>
  <c r="G1538" i="20"/>
  <c r="B1538" i="20"/>
  <c r="G1537" i="20"/>
  <c r="G1532" i="20"/>
  <c r="G1531" i="20"/>
  <c r="G1530" i="20"/>
  <c r="B1530" i="20"/>
  <c r="G1529" i="20"/>
  <c r="G1524" i="20"/>
  <c r="G1523" i="20"/>
  <c r="G1522" i="20"/>
  <c r="B1522" i="20"/>
  <c r="G1521" i="20"/>
  <c r="B1521" i="20"/>
  <c r="G1516" i="20"/>
  <c r="G1515" i="20"/>
  <c r="G1514" i="20"/>
  <c r="B1514" i="20"/>
  <c r="G1513" i="20"/>
  <c r="B1513" i="20"/>
  <c r="G1508" i="20"/>
  <c r="G1507" i="20"/>
  <c r="B1507" i="20"/>
  <c r="G1506" i="20"/>
  <c r="B1506" i="20"/>
  <c r="B1505" i="20"/>
  <c r="G1502" i="20"/>
  <c r="G1500" i="20"/>
  <c r="G1499" i="20"/>
  <c r="G1498" i="20"/>
  <c r="B1498" i="20"/>
  <c r="B1497" i="20"/>
  <c r="G1492" i="20"/>
  <c r="G1491" i="20"/>
  <c r="G1490" i="20"/>
  <c r="B1490" i="20"/>
  <c r="B1489" i="20"/>
  <c r="G1484" i="20"/>
  <c r="G1483" i="20"/>
  <c r="B1483" i="20"/>
  <c r="G1482" i="20"/>
  <c r="B1482" i="20"/>
  <c r="B1481" i="20"/>
  <c r="G1476" i="20"/>
  <c r="G1475" i="20"/>
  <c r="G1474" i="20"/>
  <c r="B1474" i="20"/>
  <c r="B1473" i="20"/>
  <c r="G1468" i="20"/>
  <c r="G1467" i="20"/>
  <c r="G1466" i="20"/>
  <c r="B1466" i="20"/>
  <c r="G1460" i="20"/>
  <c r="G1459" i="20"/>
  <c r="G1458" i="20"/>
  <c r="B1458" i="20"/>
  <c r="B1457" i="20"/>
  <c r="G1452" i="20"/>
  <c r="G1451" i="20"/>
  <c r="G1450" i="20"/>
  <c r="B1450" i="20"/>
  <c r="G1446" i="20"/>
  <c r="G1444" i="20"/>
  <c r="G1443" i="20"/>
  <c r="G1442" i="20"/>
  <c r="B1442" i="20"/>
  <c r="G1436" i="20"/>
  <c r="G1435" i="20"/>
  <c r="B1435" i="20"/>
  <c r="G1434" i="20"/>
  <c r="B1434" i="20"/>
  <c r="G1428" i="20"/>
  <c r="G1427" i="20"/>
  <c r="G1426" i="20"/>
  <c r="B1426" i="20"/>
  <c r="B1425" i="20"/>
  <c r="G1422" i="20"/>
  <c r="G1420" i="20"/>
  <c r="G1419" i="20"/>
  <c r="G1418" i="20"/>
  <c r="B1418" i="20"/>
  <c r="B1417" i="20"/>
  <c r="G1412" i="20"/>
  <c r="G1411" i="20"/>
  <c r="G1410" i="20"/>
  <c r="B1410" i="20"/>
  <c r="B1409" i="20"/>
  <c r="G1404" i="20"/>
  <c r="G1403" i="20"/>
  <c r="G1402" i="20"/>
  <c r="B1402" i="20"/>
  <c r="B1401" i="20"/>
  <c r="G1396" i="20"/>
  <c r="G1395" i="20"/>
  <c r="B1395" i="20"/>
  <c r="G1394" i="20"/>
  <c r="B1394" i="20"/>
  <c r="B1393" i="20"/>
  <c r="G1388" i="20"/>
  <c r="G1387" i="20"/>
  <c r="G1386" i="20"/>
  <c r="B1386" i="20"/>
  <c r="G1382" i="20"/>
  <c r="G1380" i="20"/>
  <c r="G1379" i="20"/>
  <c r="G1378" i="20"/>
  <c r="B1378" i="20"/>
  <c r="B1377" i="20"/>
  <c r="G1372" i="20"/>
  <c r="G1371" i="20"/>
  <c r="B1371" i="20"/>
  <c r="G1370" i="20"/>
  <c r="B1370" i="20"/>
  <c r="B1369" i="20"/>
  <c r="G1364" i="20"/>
  <c r="G1363" i="20"/>
  <c r="G1362" i="20"/>
  <c r="B1362" i="20"/>
  <c r="G1361" i="20"/>
  <c r="G1356" i="20"/>
  <c r="G1355" i="20"/>
  <c r="G1354" i="20"/>
  <c r="B1354" i="20"/>
  <c r="G1353" i="20"/>
  <c r="G1348" i="20"/>
  <c r="G1347" i="20"/>
  <c r="G1346" i="20"/>
  <c r="B1346" i="20"/>
  <c r="G1345" i="20"/>
  <c r="G1340" i="20"/>
  <c r="G1339" i="20"/>
  <c r="G1338" i="20"/>
  <c r="B1338" i="20"/>
  <c r="G1337" i="20"/>
  <c r="G1332" i="20"/>
  <c r="G1331" i="20"/>
  <c r="B1331" i="20"/>
  <c r="G1330" i="20"/>
  <c r="B1330" i="20"/>
  <c r="G1324" i="20"/>
  <c r="G1323" i="20"/>
  <c r="G1322" i="20"/>
  <c r="B1322" i="20"/>
  <c r="G1316" i="20"/>
  <c r="G1315" i="20"/>
  <c r="G1314" i="20"/>
  <c r="B1314" i="20"/>
  <c r="B1313" i="20"/>
  <c r="G1310" i="20"/>
  <c r="G1308" i="20"/>
  <c r="G1307" i="20"/>
  <c r="B1307" i="20"/>
  <c r="G1306" i="20"/>
  <c r="B1306" i="20"/>
  <c r="B1305" i="20"/>
  <c r="G1302" i="20"/>
  <c r="G1300" i="20"/>
  <c r="G1299" i="20"/>
  <c r="G1298" i="20"/>
  <c r="B1298" i="20"/>
  <c r="B1297" i="20"/>
  <c r="B1293" i="20"/>
  <c r="G1292" i="20"/>
  <c r="G1291" i="20"/>
  <c r="G1290" i="20"/>
  <c r="B1290" i="20"/>
  <c r="G1285" i="20"/>
  <c r="G1284" i="20"/>
  <c r="G1283" i="20"/>
  <c r="G1282" i="20"/>
  <c r="B1282" i="20"/>
  <c r="G1278" i="20"/>
  <c r="G1276" i="20"/>
  <c r="G1275" i="20"/>
  <c r="G1274" i="20"/>
  <c r="B1274" i="20"/>
  <c r="B1273" i="20"/>
  <c r="G1270" i="20"/>
  <c r="G1268" i="20"/>
  <c r="G1267" i="20"/>
  <c r="B1267" i="20"/>
  <c r="G1266" i="20"/>
  <c r="B1266" i="20"/>
  <c r="B1265" i="20"/>
  <c r="G1262" i="20"/>
  <c r="G1260" i="20"/>
  <c r="G1259" i="20"/>
  <c r="G1258" i="20"/>
  <c r="B1258" i="20"/>
  <c r="B1257" i="20"/>
  <c r="G1252" i="20"/>
  <c r="G1251" i="20"/>
  <c r="G1250" i="20"/>
  <c r="B1250" i="20"/>
  <c r="B1249" i="20"/>
  <c r="G1244" i="20"/>
  <c r="G1243" i="20"/>
  <c r="B1243" i="20"/>
  <c r="G1242" i="20"/>
  <c r="B1242" i="20"/>
  <c r="B1241" i="20"/>
  <c r="G1236" i="20"/>
  <c r="G1235" i="20"/>
  <c r="G1234" i="20"/>
  <c r="B1234" i="20"/>
  <c r="B1233" i="20"/>
  <c r="G1228" i="20"/>
  <c r="G1227" i="20"/>
  <c r="G1226" i="20"/>
  <c r="B1226" i="20"/>
  <c r="G1225" i="20"/>
  <c r="B1225" i="20"/>
  <c r="G1220" i="20"/>
  <c r="G1219" i="20"/>
  <c r="B1219" i="20"/>
  <c r="G1218" i="20"/>
  <c r="B1218" i="20"/>
  <c r="B1217" i="20"/>
  <c r="G1212" i="20"/>
  <c r="G1211" i="20"/>
  <c r="G1210" i="20"/>
  <c r="B1210" i="20"/>
  <c r="B1209" i="20"/>
  <c r="G1204" i="20"/>
  <c r="G1203" i="20"/>
  <c r="G1202" i="20"/>
  <c r="B1202" i="20"/>
  <c r="B1201" i="20"/>
  <c r="G1196" i="20"/>
  <c r="G1195" i="20"/>
  <c r="B1195" i="20"/>
  <c r="G1194" i="20"/>
  <c r="B1194" i="20"/>
  <c r="B1193" i="20"/>
  <c r="G1190" i="20"/>
  <c r="G1188" i="20"/>
  <c r="G1187" i="20"/>
  <c r="G1186" i="20"/>
  <c r="B1186" i="20"/>
  <c r="G1180" i="20"/>
  <c r="G1179" i="20"/>
  <c r="G1178" i="20"/>
  <c r="B1178" i="20"/>
  <c r="B1177" i="20"/>
  <c r="G1172" i="20"/>
  <c r="G1171" i="20"/>
  <c r="G1170" i="20"/>
  <c r="B1170" i="20"/>
  <c r="B1169" i="20"/>
  <c r="G1164" i="20"/>
  <c r="G1163" i="20"/>
  <c r="G1162" i="20"/>
  <c r="B1162" i="20"/>
  <c r="B1161" i="20"/>
  <c r="G1158" i="20"/>
  <c r="G1156" i="20"/>
  <c r="G1155" i="20"/>
  <c r="B1155" i="20"/>
  <c r="G1154" i="20"/>
  <c r="B1154" i="20"/>
  <c r="B1153" i="20"/>
  <c r="G1148" i="20"/>
  <c r="G1147" i="20"/>
  <c r="G1146" i="20"/>
  <c r="B1146" i="20"/>
  <c r="B1145" i="20"/>
  <c r="G1140" i="20"/>
  <c r="G1139" i="20"/>
  <c r="G1138" i="20"/>
  <c r="B1138" i="20"/>
  <c r="B1137" i="20"/>
  <c r="G1132" i="20"/>
  <c r="G1131" i="20"/>
  <c r="B1131" i="20"/>
  <c r="G1130" i="20"/>
  <c r="B1130" i="20"/>
  <c r="B1129" i="20"/>
  <c r="G1124" i="20"/>
  <c r="G1123" i="20"/>
  <c r="G1122" i="20"/>
  <c r="B1122" i="20"/>
  <c r="B1121" i="20"/>
  <c r="G1116" i="20"/>
  <c r="G1115" i="20"/>
  <c r="G1114" i="20"/>
  <c r="B1114" i="20"/>
  <c r="B1113" i="20"/>
  <c r="G1110" i="20"/>
  <c r="G1108" i="20"/>
  <c r="G1107" i="20"/>
  <c r="G1106" i="20"/>
  <c r="B1106" i="20"/>
  <c r="B1105" i="20"/>
  <c r="G1100" i="20"/>
  <c r="G1099" i="20"/>
  <c r="G1098" i="20"/>
  <c r="B1098" i="20"/>
  <c r="B1097" i="20"/>
  <c r="G1094" i="20"/>
  <c r="G1092" i="20"/>
  <c r="G1091" i="20"/>
  <c r="G1090" i="20"/>
  <c r="B1090" i="20"/>
  <c r="B1089" i="20"/>
  <c r="G1084" i="20"/>
  <c r="G1083" i="20"/>
  <c r="G1082" i="20"/>
  <c r="B1082" i="20"/>
  <c r="B1081" i="20"/>
  <c r="G1076" i="20"/>
  <c r="G1075" i="20"/>
  <c r="G1074" i="20"/>
  <c r="B1074" i="20"/>
  <c r="B1073" i="20"/>
  <c r="G1068" i="20"/>
  <c r="G1067" i="20"/>
  <c r="G1066" i="20"/>
  <c r="B1066" i="20"/>
  <c r="B1065" i="20"/>
  <c r="G1060" i="20"/>
  <c r="G1059" i="20"/>
  <c r="G1058" i="20"/>
  <c r="B1058" i="20"/>
  <c r="B1057" i="20"/>
  <c r="G1052" i="20"/>
  <c r="G1051" i="20"/>
  <c r="G1050" i="20"/>
  <c r="B1050" i="20"/>
  <c r="B1049" i="20"/>
  <c r="G1044" i="20"/>
  <c r="G1043" i="20"/>
  <c r="G1042" i="20"/>
  <c r="B1042" i="20"/>
  <c r="B1041" i="20"/>
  <c r="G1038" i="20"/>
  <c r="G1036" i="20"/>
  <c r="G1035" i="20"/>
  <c r="G1034" i="20"/>
  <c r="B1034" i="20"/>
  <c r="B1033" i="20"/>
  <c r="G1030" i="20"/>
  <c r="G1028" i="20"/>
  <c r="G1027" i="20"/>
  <c r="G1026" i="20"/>
  <c r="B1026" i="20"/>
  <c r="B1025" i="20"/>
  <c r="G1020" i="20"/>
  <c r="G1019" i="20"/>
  <c r="B1019" i="20"/>
  <c r="G1018" i="20"/>
  <c r="B1018" i="20"/>
  <c r="B1017" i="20"/>
  <c r="G1012" i="20"/>
  <c r="G1011" i="20"/>
  <c r="G1010" i="20"/>
  <c r="B1010" i="20"/>
  <c r="B1009" i="20"/>
  <c r="G1004" i="20"/>
  <c r="G1003" i="20"/>
  <c r="G1002" i="20"/>
  <c r="B1002" i="20"/>
  <c r="G1001" i="20"/>
  <c r="B1001" i="20"/>
  <c r="G996" i="20"/>
  <c r="G995" i="20"/>
  <c r="B995" i="20"/>
  <c r="G994" i="20"/>
  <c r="B994" i="20"/>
  <c r="B993" i="20"/>
  <c r="G988" i="20"/>
  <c r="G987" i="20"/>
  <c r="B987" i="20"/>
  <c r="G986" i="20"/>
  <c r="B986" i="20"/>
  <c r="B985" i="20"/>
  <c r="G980" i="20"/>
  <c r="G979" i="20"/>
  <c r="B979" i="20"/>
  <c r="G978" i="20"/>
  <c r="B978" i="20"/>
  <c r="B977" i="20"/>
  <c r="G972" i="20"/>
  <c r="G971" i="20"/>
  <c r="B971" i="20"/>
  <c r="G970" i="20"/>
  <c r="B970" i="20"/>
  <c r="B969" i="20"/>
  <c r="G964" i="20"/>
  <c r="G963" i="20"/>
  <c r="B963" i="20"/>
  <c r="G962" i="20"/>
  <c r="B962" i="20"/>
  <c r="B961" i="20"/>
  <c r="G956" i="20"/>
  <c r="G955" i="20"/>
  <c r="B955" i="20"/>
  <c r="G954" i="20"/>
  <c r="B954" i="20"/>
  <c r="G953" i="20"/>
  <c r="B953" i="20"/>
  <c r="G948" i="20"/>
  <c r="G947" i="20"/>
  <c r="B947" i="20"/>
  <c r="G946" i="20"/>
  <c r="B946" i="20"/>
  <c r="B945" i="20"/>
  <c r="G940" i="20"/>
  <c r="G939" i="20"/>
  <c r="G938" i="20"/>
  <c r="B938" i="20"/>
  <c r="B937" i="20"/>
  <c r="G932" i="20"/>
  <c r="G931" i="20"/>
  <c r="B931" i="20"/>
  <c r="G930" i="20"/>
  <c r="B930" i="20"/>
  <c r="B929" i="20"/>
  <c r="G924" i="20"/>
  <c r="G923" i="20"/>
  <c r="B923" i="20"/>
  <c r="G922" i="20"/>
  <c r="B922" i="20"/>
  <c r="B921" i="20"/>
  <c r="G916" i="20"/>
  <c r="G915" i="20"/>
  <c r="B915" i="20"/>
  <c r="G914" i="20"/>
  <c r="B914" i="20"/>
  <c r="B913" i="20"/>
  <c r="G908" i="20"/>
  <c r="G907" i="20"/>
  <c r="B907" i="20"/>
  <c r="G906" i="20"/>
  <c r="B906" i="20"/>
  <c r="B905" i="20"/>
  <c r="G900" i="20"/>
  <c r="G899" i="20"/>
  <c r="B899" i="20"/>
  <c r="G898" i="20"/>
  <c r="B898" i="20"/>
  <c r="B897" i="20"/>
  <c r="G892" i="20"/>
  <c r="G891" i="20"/>
  <c r="B891" i="20"/>
  <c r="G890" i="20"/>
  <c r="B890" i="20"/>
  <c r="G889" i="20"/>
  <c r="B889" i="20"/>
  <c r="G884" i="20"/>
  <c r="G883" i="20"/>
  <c r="B883" i="20"/>
  <c r="G882" i="20"/>
  <c r="B882" i="20"/>
  <c r="B881" i="20"/>
  <c r="G876" i="20"/>
  <c r="G875" i="20"/>
  <c r="B875" i="20"/>
  <c r="G874" i="20"/>
  <c r="B874" i="20"/>
  <c r="B873" i="20"/>
  <c r="G868" i="20"/>
  <c r="G867" i="20"/>
  <c r="B867" i="20"/>
  <c r="G866" i="20"/>
  <c r="B866" i="20"/>
  <c r="B865" i="20"/>
  <c r="G860" i="20"/>
  <c r="G859" i="20"/>
  <c r="B859" i="20"/>
  <c r="G858" i="20"/>
  <c r="B858" i="20"/>
  <c r="B857" i="20"/>
  <c r="G852" i="20"/>
  <c r="G851" i="20"/>
  <c r="B851" i="20"/>
  <c r="G850" i="20"/>
  <c r="B850" i="20"/>
  <c r="B849" i="20"/>
  <c r="G846" i="20"/>
  <c r="G845" i="20"/>
  <c r="G844" i="20"/>
  <c r="G843" i="20"/>
  <c r="B843" i="20"/>
  <c r="G842" i="20"/>
  <c r="B842" i="20"/>
  <c r="G841" i="20"/>
  <c r="B841" i="20"/>
  <c r="G836" i="20"/>
  <c r="G835" i="20"/>
  <c r="B835" i="20"/>
  <c r="G834" i="20"/>
  <c r="B834" i="20"/>
  <c r="B833" i="20"/>
  <c r="G830" i="20"/>
  <c r="G829" i="20"/>
  <c r="G828" i="20"/>
  <c r="G827" i="20"/>
  <c r="B827" i="20"/>
  <c r="G826" i="20"/>
  <c r="B826" i="20"/>
  <c r="B825" i="20"/>
  <c r="G820" i="20"/>
  <c r="G819" i="20"/>
  <c r="B819" i="20"/>
  <c r="G818" i="20"/>
  <c r="B818" i="20"/>
  <c r="B817" i="20"/>
  <c r="G812" i="20"/>
  <c r="G811" i="20"/>
  <c r="B811" i="20"/>
  <c r="G810" i="20"/>
  <c r="B810" i="20"/>
  <c r="B809" i="20"/>
  <c r="G806" i="20"/>
  <c r="G804" i="20"/>
  <c r="G803" i="20"/>
  <c r="B803" i="20"/>
  <c r="G802" i="20"/>
  <c r="B802" i="20"/>
  <c r="G801" i="20"/>
  <c r="B801" i="20"/>
  <c r="G797" i="20"/>
  <c r="G796" i="20"/>
  <c r="G795" i="20"/>
  <c r="B795" i="20"/>
  <c r="G794" i="20"/>
  <c r="B794" i="20"/>
  <c r="B793" i="20"/>
  <c r="G788" i="20"/>
  <c r="G787" i="20"/>
  <c r="B787" i="20"/>
  <c r="G786" i="20"/>
  <c r="B786" i="20"/>
  <c r="B785" i="20"/>
  <c r="G780" i="20"/>
  <c r="G779" i="20"/>
  <c r="B779" i="20"/>
  <c r="G778" i="20"/>
  <c r="B778" i="20"/>
  <c r="B777" i="20"/>
  <c r="G772" i="20"/>
  <c r="G771" i="20"/>
  <c r="B771" i="20"/>
  <c r="G770" i="20"/>
  <c r="B770" i="20"/>
  <c r="B769" i="20"/>
  <c r="G764" i="20"/>
  <c r="G763" i="20"/>
  <c r="B763" i="20"/>
  <c r="G762" i="20"/>
  <c r="B762" i="20"/>
  <c r="B761" i="20"/>
  <c r="G756" i="20"/>
  <c r="G755" i="20"/>
  <c r="B755" i="20"/>
  <c r="G754" i="20"/>
  <c r="B754" i="20"/>
  <c r="B753" i="20"/>
  <c r="G748" i="20"/>
  <c r="G747" i="20"/>
  <c r="B747" i="20"/>
  <c r="G746" i="20"/>
  <c r="B746" i="20"/>
  <c r="B745" i="20"/>
  <c r="G742" i="20"/>
  <c r="G740" i="20"/>
  <c r="G739" i="20"/>
  <c r="B739" i="20"/>
  <c r="G738" i="20"/>
  <c r="B738" i="20"/>
  <c r="B737" i="20"/>
  <c r="G732" i="20"/>
  <c r="G731" i="20"/>
  <c r="B731" i="20"/>
  <c r="G730" i="20"/>
  <c r="B730" i="20"/>
  <c r="B729" i="20"/>
  <c r="G726" i="20"/>
  <c r="G724" i="20"/>
  <c r="G723" i="20"/>
  <c r="B723" i="20"/>
  <c r="G722" i="20"/>
  <c r="B722" i="20"/>
  <c r="B721" i="20"/>
  <c r="G716" i="20"/>
  <c r="G715" i="20"/>
  <c r="B715" i="20"/>
  <c r="G714" i="20"/>
  <c r="B714" i="20"/>
  <c r="B713" i="20"/>
  <c r="G708" i="20"/>
  <c r="G707" i="20"/>
  <c r="B707" i="20"/>
  <c r="G706" i="20"/>
  <c r="B706" i="20"/>
  <c r="G705" i="20"/>
  <c r="B705" i="20"/>
  <c r="G700" i="20"/>
  <c r="G699" i="20"/>
  <c r="B699" i="20"/>
  <c r="G698" i="20"/>
  <c r="B698" i="20"/>
  <c r="B697" i="20"/>
  <c r="G692" i="20"/>
  <c r="G691" i="20"/>
  <c r="B691" i="20"/>
  <c r="G690" i="20"/>
  <c r="B690" i="20"/>
  <c r="B689" i="20"/>
  <c r="G684" i="20"/>
  <c r="G683" i="20"/>
  <c r="B683" i="20"/>
  <c r="G682" i="20"/>
  <c r="B682" i="20"/>
  <c r="B681" i="20"/>
  <c r="G676" i="20"/>
  <c r="G675" i="20"/>
  <c r="B675" i="20"/>
  <c r="G674" i="20"/>
  <c r="B674" i="20"/>
  <c r="B673" i="20"/>
  <c r="G668" i="20"/>
  <c r="G667" i="20"/>
  <c r="B667" i="20"/>
  <c r="G666" i="20"/>
  <c r="B666" i="20"/>
  <c r="B665" i="20"/>
  <c r="G660" i="20"/>
  <c r="G659" i="20"/>
  <c r="B659" i="20"/>
  <c r="G658" i="20"/>
  <c r="B658" i="20"/>
  <c r="B657" i="20"/>
  <c r="G652" i="20"/>
  <c r="G651" i="20"/>
  <c r="B651" i="20"/>
  <c r="G650" i="20"/>
  <c r="B650" i="20"/>
  <c r="G649" i="20"/>
  <c r="B649" i="20"/>
  <c r="B645" i="20"/>
  <c r="G644" i="20"/>
  <c r="G643" i="20"/>
  <c r="B643" i="20"/>
  <c r="G642" i="20"/>
  <c r="B642" i="20"/>
  <c r="B641" i="20"/>
  <c r="B637" i="20"/>
  <c r="G636" i="20"/>
  <c r="G635" i="20"/>
  <c r="B635" i="20"/>
  <c r="G634" i="20"/>
  <c r="B634" i="20"/>
  <c r="B633" i="20"/>
  <c r="B629" i="20"/>
  <c r="G628" i="20"/>
  <c r="G627" i="20"/>
  <c r="B627" i="20"/>
  <c r="G626" i="20"/>
  <c r="B626" i="20"/>
  <c r="B625" i="20"/>
  <c r="B621" i="20"/>
  <c r="G620" i="20"/>
  <c r="G619" i="20"/>
  <c r="B619" i="20"/>
  <c r="G618" i="20"/>
  <c r="B618" i="20"/>
  <c r="B617" i="20"/>
  <c r="B613" i="20"/>
  <c r="G612" i="20"/>
  <c r="G611" i="20"/>
  <c r="B611" i="20"/>
  <c r="G610" i="20"/>
  <c r="B610" i="20"/>
  <c r="B609" i="20"/>
  <c r="B605" i="20"/>
  <c r="G604" i="20"/>
  <c r="G603" i="20"/>
  <c r="B603" i="20"/>
  <c r="G602" i="20"/>
  <c r="B602" i="20"/>
  <c r="B601" i="20"/>
  <c r="G597" i="20"/>
  <c r="G596" i="20"/>
  <c r="G595" i="20"/>
  <c r="B595" i="20"/>
  <c r="G594" i="20"/>
  <c r="B594" i="20"/>
  <c r="B593" i="20"/>
  <c r="G590" i="20"/>
  <c r="G588" i="20"/>
  <c r="G587" i="20"/>
  <c r="B587" i="20"/>
  <c r="G586" i="20"/>
  <c r="B586" i="20"/>
  <c r="B585" i="20"/>
  <c r="G582" i="20"/>
  <c r="G580" i="20"/>
  <c r="G579" i="20"/>
  <c r="B579" i="20"/>
  <c r="G578" i="20"/>
  <c r="B578" i="20"/>
  <c r="B577" i="20"/>
  <c r="G574" i="20"/>
  <c r="G572" i="20"/>
  <c r="G571" i="20"/>
  <c r="B571" i="20"/>
  <c r="G570" i="20"/>
  <c r="B570" i="20"/>
  <c r="B569" i="20"/>
  <c r="G566" i="20"/>
  <c r="G564" i="20"/>
  <c r="G563" i="20"/>
  <c r="B563" i="20"/>
  <c r="G562" i="20"/>
  <c r="B562" i="20"/>
  <c r="B561" i="20"/>
  <c r="G558" i="20"/>
  <c r="G556" i="20"/>
  <c r="G555" i="20"/>
  <c r="B555" i="20"/>
  <c r="G554" i="20"/>
  <c r="B554" i="20"/>
  <c r="B553" i="20"/>
  <c r="G550" i="20"/>
  <c r="G548" i="20"/>
  <c r="G547" i="20"/>
  <c r="B547" i="20"/>
  <c r="G546" i="20"/>
  <c r="B546" i="20"/>
  <c r="G545" i="20"/>
  <c r="B545" i="20"/>
  <c r="G540" i="20"/>
  <c r="G539" i="20"/>
  <c r="B539" i="20"/>
  <c r="G538" i="20"/>
  <c r="B538" i="20"/>
  <c r="B537" i="20"/>
  <c r="G532" i="20"/>
  <c r="G531" i="20"/>
  <c r="B531" i="20"/>
  <c r="G530" i="20"/>
  <c r="B530" i="20"/>
  <c r="B529" i="20"/>
  <c r="G524" i="20"/>
  <c r="G523" i="20"/>
  <c r="B523" i="20"/>
  <c r="G522" i="20"/>
  <c r="B522" i="20"/>
  <c r="B521" i="20"/>
  <c r="G516" i="20"/>
  <c r="G515" i="20"/>
  <c r="B515" i="20"/>
  <c r="G514" i="20"/>
  <c r="B514" i="20"/>
  <c r="B513" i="20"/>
  <c r="G508" i="20"/>
  <c r="G507" i="20"/>
  <c r="B507" i="20"/>
  <c r="G506" i="20"/>
  <c r="B506" i="20"/>
  <c r="B505" i="20"/>
  <c r="G500" i="20"/>
  <c r="G499" i="20"/>
  <c r="B499" i="20"/>
  <c r="G498" i="20"/>
  <c r="B498" i="20"/>
  <c r="G497" i="20"/>
  <c r="B497" i="20"/>
  <c r="G492" i="20"/>
  <c r="G491" i="20"/>
  <c r="B491" i="20"/>
  <c r="G490" i="20"/>
  <c r="B490" i="20"/>
  <c r="B489" i="20"/>
  <c r="G484" i="20"/>
  <c r="G483" i="20"/>
  <c r="B483" i="20"/>
  <c r="G482" i="20"/>
  <c r="B482" i="20"/>
  <c r="B481" i="20"/>
  <c r="G476" i="20"/>
  <c r="G475" i="20"/>
  <c r="B475" i="20"/>
  <c r="G474" i="20"/>
  <c r="B474" i="20"/>
  <c r="B473" i="20"/>
  <c r="G468" i="20"/>
  <c r="G467" i="20"/>
  <c r="B467" i="20"/>
  <c r="G466" i="20"/>
  <c r="B466" i="20"/>
  <c r="B465" i="20"/>
  <c r="G460" i="20"/>
  <c r="G459" i="20"/>
  <c r="B459" i="20"/>
  <c r="G458" i="20"/>
  <c r="B458" i="20"/>
  <c r="B457" i="20"/>
  <c r="G452" i="20"/>
  <c r="G451" i="20"/>
  <c r="B451" i="20"/>
  <c r="G450" i="20"/>
  <c r="B450" i="20"/>
  <c r="B449" i="20"/>
  <c r="G444" i="20"/>
  <c r="G443" i="20"/>
  <c r="B443" i="20"/>
  <c r="G442" i="20"/>
  <c r="B442" i="20"/>
  <c r="B441" i="20"/>
  <c r="G436" i="20"/>
  <c r="G435" i="20"/>
  <c r="B435" i="20"/>
  <c r="G434" i="20"/>
  <c r="B434" i="20"/>
  <c r="G433" i="20"/>
  <c r="B433" i="20"/>
  <c r="G428" i="20"/>
  <c r="G427" i="20"/>
  <c r="B427" i="20"/>
  <c r="G426" i="20"/>
  <c r="B426" i="20"/>
  <c r="B425" i="20"/>
  <c r="G420" i="20"/>
  <c r="G419" i="20"/>
  <c r="B419" i="20"/>
  <c r="G418" i="20"/>
  <c r="B418" i="20"/>
  <c r="B417" i="20"/>
  <c r="G412" i="20"/>
  <c r="G411" i="20"/>
  <c r="B411" i="20"/>
  <c r="G410" i="20"/>
  <c r="B410" i="20"/>
  <c r="B409" i="20"/>
  <c r="G404" i="20"/>
  <c r="G403" i="20"/>
  <c r="B403" i="20"/>
  <c r="G402" i="20"/>
  <c r="B402" i="20"/>
  <c r="B401" i="20"/>
  <c r="G396" i="20"/>
  <c r="G395" i="20"/>
  <c r="B395" i="20"/>
  <c r="G394" i="20"/>
  <c r="B394" i="20"/>
  <c r="B393" i="20"/>
  <c r="G388" i="20"/>
  <c r="G387" i="20"/>
  <c r="B387" i="20"/>
  <c r="G386" i="20"/>
  <c r="B386" i="20"/>
  <c r="G385" i="20"/>
  <c r="B385" i="20"/>
  <c r="G380" i="20"/>
  <c r="G379" i="20"/>
  <c r="B379" i="20"/>
  <c r="G378" i="20"/>
  <c r="B378" i="20"/>
  <c r="B377" i="20"/>
  <c r="G372" i="20"/>
  <c r="G371" i="20"/>
  <c r="B371" i="20"/>
  <c r="G370" i="20"/>
  <c r="B370" i="20"/>
  <c r="B369" i="20"/>
  <c r="G364" i="20"/>
  <c r="G363" i="20"/>
  <c r="B363" i="20"/>
  <c r="G362" i="20"/>
  <c r="B362" i="20"/>
  <c r="B361" i="20"/>
  <c r="G356" i="20"/>
  <c r="G355" i="20"/>
  <c r="B355" i="20"/>
  <c r="G354" i="20"/>
  <c r="B354" i="20"/>
  <c r="B353" i="20"/>
  <c r="G348" i="20"/>
  <c r="G347" i="20"/>
  <c r="B347" i="20"/>
  <c r="G346" i="20"/>
  <c r="B346" i="20"/>
  <c r="B345" i="20"/>
  <c r="G340" i="20"/>
  <c r="G339" i="20"/>
  <c r="B339" i="20"/>
  <c r="G338" i="20"/>
  <c r="B338" i="20"/>
  <c r="B337" i="20"/>
  <c r="G332" i="20"/>
  <c r="G331" i="20"/>
  <c r="B331" i="20"/>
  <c r="G330" i="20"/>
  <c r="B330" i="20"/>
  <c r="G329" i="20"/>
  <c r="B329" i="20"/>
  <c r="G324" i="20"/>
  <c r="G323" i="20"/>
  <c r="B323" i="20"/>
  <c r="G322" i="20"/>
  <c r="B322" i="20"/>
  <c r="B321" i="20"/>
  <c r="G316" i="20"/>
  <c r="G315" i="20"/>
  <c r="B315" i="20"/>
  <c r="G314" i="20"/>
  <c r="B314" i="20"/>
  <c r="B313" i="20"/>
  <c r="B309" i="20"/>
  <c r="G308" i="20"/>
  <c r="G307" i="20"/>
  <c r="B307" i="20"/>
  <c r="G306" i="20"/>
  <c r="B306" i="20"/>
  <c r="B305" i="20"/>
  <c r="G300" i="20"/>
  <c r="G299" i="20"/>
  <c r="B299" i="20"/>
  <c r="G298" i="20"/>
  <c r="B298" i="20"/>
  <c r="B297" i="20"/>
  <c r="G292" i="20"/>
  <c r="G291" i="20"/>
  <c r="B291" i="20"/>
  <c r="G290" i="20"/>
  <c r="B290" i="20"/>
  <c r="B289" i="20"/>
  <c r="G284" i="20"/>
  <c r="G283" i="20"/>
  <c r="B283" i="20"/>
  <c r="G282" i="20"/>
  <c r="B282" i="20"/>
  <c r="B281" i="20"/>
  <c r="G276" i="20"/>
  <c r="G275" i="20"/>
  <c r="B275" i="20"/>
  <c r="G274" i="20"/>
  <c r="B274" i="20"/>
  <c r="B273" i="20"/>
  <c r="G268" i="20"/>
  <c r="G267" i="20"/>
  <c r="B267" i="20"/>
  <c r="G266" i="20"/>
  <c r="B266" i="20"/>
  <c r="G265" i="20"/>
  <c r="B265" i="20"/>
  <c r="G260" i="20"/>
  <c r="G259" i="20"/>
  <c r="B259" i="20"/>
  <c r="G258" i="20"/>
  <c r="B258" i="20"/>
  <c r="B257" i="20"/>
  <c r="G252" i="20"/>
  <c r="G251" i="20"/>
  <c r="B251" i="20"/>
  <c r="G250" i="20"/>
  <c r="B250" i="20"/>
  <c r="B249" i="20"/>
  <c r="G244" i="20"/>
  <c r="G243" i="20"/>
  <c r="B243" i="20"/>
  <c r="G242" i="20"/>
  <c r="B242" i="20"/>
  <c r="B241" i="20"/>
  <c r="G236" i="20"/>
  <c r="G235" i="20"/>
  <c r="B235" i="20"/>
  <c r="G234" i="20"/>
  <c r="B234" i="20"/>
  <c r="B233" i="20"/>
  <c r="G228" i="20"/>
  <c r="G227" i="20"/>
  <c r="B227" i="20"/>
  <c r="G226" i="20"/>
  <c r="B226" i="20"/>
  <c r="B225" i="20"/>
  <c r="G220" i="20"/>
  <c r="G219" i="20"/>
  <c r="B219" i="20"/>
  <c r="G218" i="20"/>
  <c r="B218" i="20"/>
  <c r="G217" i="20"/>
  <c r="B217" i="20"/>
  <c r="G212" i="20"/>
  <c r="G211" i="20"/>
  <c r="B211" i="20"/>
  <c r="G210" i="20"/>
  <c r="B210" i="20"/>
  <c r="B209" i="20"/>
  <c r="G204" i="20"/>
  <c r="G203" i="20"/>
  <c r="B203" i="20"/>
  <c r="G202" i="20"/>
  <c r="B202" i="20"/>
  <c r="B201" i="20"/>
  <c r="G196" i="20"/>
  <c r="G195" i="20"/>
  <c r="B195" i="20"/>
  <c r="G194" i="20"/>
  <c r="B194" i="20"/>
  <c r="B193" i="20"/>
  <c r="G188" i="20"/>
  <c r="G187" i="20"/>
  <c r="B187" i="20"/>
  <c r="G186" i="20"/>
  <c r="B186" i="20"/>
  <c r="B185" i="20"/>
  <c r="G180" i="20"/>
  <c r="G179" i="20"/>
  <c r="B179" i="20"/>
  <c r="G178" i="20"/>
  <c r="B178" i="20"/>
  <c r="B177" i="20"/>
  <c r="G172" i="20"/>
  <c r="G171" i="20"/>
  <c r="B171" i="20"/>
  <c r="G170" i="20"/>
  <c r="B170" i="20"/>
  <c r="G169" i="20"/>
  <c r="B169" i="20"/>
  <c r="B161" i="20"/>
  <c r="B153" i="20"/>
  <c r="B145" i="20"/>
  <c r="G121" i="20"/>
  <c r="B121" i="20"/>
  <c r="G77" i="20"/>
  <c r="G76" i="20"/>
  <c r="G75" i="20"/>
  <c r="B75" i="20"/>
  <c r="G74" i="20"/>
  <c r="B74" i="20"/>
  <c r="B73" i="20"/>
  <c r="G28" i="20"/>
  <c r="G27" i="20"/>
  <c r="B27" i="20"/>
  <c r="G26" i="20"/>
  <c r="B26" i="20"/>
  <c r="B25" i="20"/>
  <c r="G12" i="20"/>
  <c r="G11" i="20"/>
  <c r="B11" i="20"/>
  <c r="G10" i="20"/>
  <c r="B10" i="20"/>
  <c r="G158" i="20" l="1"/>
  <c r="B14" i="20"/>
  <c r="B13" i="20"/>
  <c r="B144" i="20"/>
  <c r="B136" i="20"/>
  <c r="B56" i="20"/>
  <c r="B48" i="20"/>
  <c r="B23" i="20"/>
  <c r="B112" i="20"/>
  <c r="B64" i="20"/>
  <c r="B12" i="20"/>
  <c r="G38" i="20"/>
  <c r="G46" i="20"/>
  <c r="G108" i="20"/>
  <c r="G68" i="20"/>
  <c r="B40" i="20"/>
  <c r="B160" i="20"/>
  <c r="B104" i="20"/>
  <c r="B32" i="20"/>
  <c r="B90" i="20"/>
  <c r="B15" i="20"/>
  <c r="B117" i="20"/>
  <c r="B80" i="20"/>
  <c r="B19" i="20"/>
  <c r="B35" i="20"/>
  <c r="B152" i="20"/>
  <c r="B67" i="20"/>
  <c r="B141" i="20"/>
  <c r="G109" i="20"/>
  <c r="G80" i="20"/>
  <c r="G69" i="20"/>
  <c r="G104" i="20"/>
  <c r="G163" i="20"/>
  <c r="G156" i="20"/>
  <c r="G149" i="20"/>
  <c r="G142" i="20"/>
  <c r="G135" i="20"/>
  <c r="G127" i="20"/>
  <c r="G114" i="20"/>
  <c r="G107" i="20"/>
  <c r="G99" i="20"/>
  <c r="G91" i="20"/>
  <c r="G83" i="20"/>
  <c r="G67" i="20"/>
  <c r="G60" i="20"/>
  <c r="G52" i="20"/>
  <c r="G44" i="20"/>
  <c r="G36" i="20"/>
  <c r="G20" i="20"/>
  <c r="G162" i="20"/>
  <c r="G155" i="20"/>
  <c r="G148" i="20"/>
  <c r="G141" i="20"/>
  <c r="G134" i="20"/>
  <c r="G126" i="20"/>
  <c r="G113" i="20"/>
  <c r="G106" i="20"/>
  <c r="G98" i="20"/>
  <c r="G90" i="20"/>
  <c r="G82" i="20"/>
  <c r="G59" i="20"/>
  <c r="G51" i="20"/>
  <c r="G43" i="20"/>
  <c r="G35" i="20"/>
  <c r="G19" i="20"/>
  <c r="G34" i="20"/>
  <c r="G154" i="20"/>
  <c r="G147" i="20"/>
  <c r="G133" i="20"/>
  <c r="G125" i="20"/>
  <c r="G105" i="20"/>
  <c r="G97" i="20"/>
  <c r="G89" i="20"/>
  <c r="G81" i="20"/>
  <c r="G66" i="20"/>
  <c r="G58" i="20"/>
  <c r="G50" i="20"/>
  <c r="G42" i="20"/>
  <c r="G18" i="20"/>
  <c r="G146" i="20"/>
  <c r="G140" i="20"/>
  <c r="G132" i="20"/>
  <c r="G124" i="20"/>
  <c r="G118" i="20"/>
  <c r="G65" i="20"/>
  <c r="G57" i="20"/>
  <c r="G49" i="20"/>
  <c r="G41" i="20"/>
  <c r="G139" i="20"/>
  <c r="G131" i="20"/>
  <c r="G123" i="20"/>
  <c r="G117" i="20"/>
  <c r="G111" i="20"/>
  <c r="G103" i="20"/>
  <c r="G95" i="20"/>
  <c r="G87" i="20"/>
  <c r="G23" i="20"/>
  <c r="G17" i="20"/>
  <c r="G16" i="20"/>
  <c r="G166" i="20"/>
  <c r="G159" i="20"/>
  <c r="G138" i="20"/>
  <c r="G130" i="20"/>
  <c r="G122" i="20"/>
  <c r="G110" i="20"/>
  <c r="G102" i="20"/>
  <c r="G94" i="20"/>
  <c r="G86" i="20"/>
  <c r="G70" i="20"/>
  <c r="G63" i="20"/>
  <c r="G55" i="20"/>
  <c r="G47" i="20"/>
  <c r="G39" i="20"/>
  <c r="G84" i="20"/>
  <c r="G53" i="20"/>
  <c r="G85" i="20"/>
  <c r="G115" i="20"/>
  <c r="G129" i="20"/>
  <c r="G150" i="20"/>
  <c r="G164" i="20"/>
  <c r="G112" i="20"/>
  <c r="G64" i="20"/>
  <c r="G165" i="20"/>
  <c r="G21" i="20"/>
  <c r="G61" i="20"/>
  <c r="G93" i="20"/>
  <c r="G137" i="20"/>
  <c r="G160" i="20"/>
  <c r="G96" i="20"/>
  <c r="G45" i="20"/>
  <c r="G54" i="20"/>
  <c r="G151" i="20"/>
  <c r="G62" i="20"/>
  <c r="G152" i="20"/>
  <c r="G88" i="20"/>
  <c r="G92" i="20"/>
  <c r="G116" i="20"/>
  <c r="G22" i="20"/>
  <c r="G100" i="20"/>
  <c r="G37" i="20"/>
  <c r="G101" i="20"/>
  <c r="G143" i="20"/>
  <c r="G157" i="20"/>
  <c r="B88" i="20"/>
  <c r="B93" i="20"/>
  <c r="B89" i="20"/>
  <c r="B70" i="20"/>
  <c r="B66" i="20"/>
  <c r="B62" i="20"/>
  <c r="B58" i="20"/>
  <c r="B54" i="20"/>
  <c r="B50" i="20"/>
  <c r="B46" i="20"/>
  <c r="B42" i="20"/>
  <c r="B38" i="20"/>
  <c r="B164" i="20"/>
  <c r="B156" i="20"/>
  <c r="B148" i="20"/>
  <c r="B140" i="20"/>
  <c r="B132" i="20"/>
  <c r="B124" i="20"/>
  <c r="B92" i="20"/>
  <c r="B69" i="20"/>
  <c r="B65" i="20"/>
  <c r="B61" i="20"/>
  <c r="B57" i="20"/>
  <c r="B53" i="20"/>
  <c r="B49" i="20"/>
  <c r="B45" i="20"/>
  <c r="B41" i="20"/>
  <c r="B37" i="20"/>
  <c r="B163" i="20"/>
  <c r="B159" i="20"/>
  <c r="B155" i="20"/>
  <c r="B151" i="20"/>
  <c r="B147" i="20"/>
  <c r="B143" i="20"/>
  <c r="B139" i="20"/>
  <c r="B135" i="20"/>
  <c r="B131" i="20"/>
  <c r="B127" i="20"/>
  <c r="B123" i="20"/>
  <c r="B115" i="20"/>
  <c r="B111" i="20"/>
  <c r="B95" i="20"/>
  <c r="B91" i="20"/>
  <c r="B87" i="20"/>
  <c r="B68" i="20"/>
  <c r="B60" i="20"/>
  <c r="B52" i="20"/>
  <c r="B44" i="20"/>
  <c r="B36" i="20"/>
  <c r="B166" i="20"/>
  <c r="B162" i="20"/>
  <c r="B158" i="20"/>
  <c r="B154" i="20"/>
  <c r="B150" i="20"/>
  <c r="B146" i="20"/>
  <c r="B142" i="20"/>
  <c r="B138" i="20"/>
  <c r="B134" i="20"/>
  <c r="B130" i="20"/>
  <c r="B126" i="20"/>
  <c r="B122" i="20"/>
  <c r="B118" i="20"/>
  <c r="B114" i="20"/>
  <c r="B108" i="20"/>
  <c r="B16" i="20"/>
  <c r="B43" i="20"/>
  <c r="B113" i="20"/>
  <c r="B149" i="20"/>
  <c r="B96" i="20"/>
  <c r="B100" i="20"/>
  <c r="B63" i="20"/>
  <c r="B97" i="20"/>
  <c r="B105" i="20"/>
  <c r="B109" i="20"/>
  <c r="B137" i="20"/>
  <c r="B81" i="20"/>
  <c r="B20" i="20"/>
  <c r="B82" i="20"/>
  <c r="B101" i="20"/>
  <c r="B17" i="20"/>
  <c r="B21" i="20"/>
  <c r="B33" i="20"/>
  <c r="B51" i="20"/>
  <c r="B86" i="20"/>
  <c r="B125" i="20"/>
  <c r="B157" i="20"/>
  <c r="B83" i="20"/>
  <c r="B110" i="20"/>
  <c r="B39" i="20"/>
  <c r="B98" i="20"/>
  <c r="B102" i="20"/>
  <c r="B106" i="20"/>
  <c r="B18" i="20"/>
  <c r="B22" i="20"/>
  <c r="B34" i="20"/>
  <c r="B59" i="20"/>
  <c r="B94" i="20"/>
  <c r="B116" i="20"/>
  <c r="B133" i="20"/>
  <c r="B165" i="20"/>
  <c r="B55" i="20"/>
  <c r="B85" i="20"/>
  <c r="B129" i="20"/>
  <c r="B47" i="20"/>
  <c r="B84" i="20"/>
  <c r="B99" i="20"/>
  <c r="B103" i="20"/>
  <c r="B107" i="20"/>
  <c r="G33" i="21"/>
  <c r="H84" i="21" s="1"/>
  <c r="B9" i="21"/>
  <c r="C90" i="21" s="1"/>
  <c r="G33" i="20"/>
  <c r="B9" i="20"/>
  <c r="C14" i="20" l="1"/>
  <c r="H27" i="20"/>
  <c r="H9" i="20"/>
  <c r="H49" i="20"/>
  <c r="H18" i="20"/>
  <c r="H82" i="20"/>
  <c r="H51" i="20"/>
  <c r="H80" i="20"/>
  <c r="H68" i="20"/>
  <c r="H45" i="20"/>
  <c r="H22" i="20"/>
  <c r="H86" i="20"/>
  <c r="H63" i="20"/>
  <c r="H57" i="20"/>
  <c r="H26" i="20"/>
  <c r="H90" i="20"/>
  <c r="H59" i="20"/>
  <c r="H12" i="20"/>
  <c r="H76" i="20"/>
  <c r="H53" i="20"/>
  <c r="H30" i="20"/>
  <c r="H48" i="20"/>
  <c r="H71" i="20"/>
  <c r="H65" i="20"/>
  <c r="H34" i="20"/>
  <c r="H56" i="20"/>
  <c r="H67" i="20"/>
  <c r="H20" i="20"/>
  <c r="H84" i="20"/>
  <c r="H61" i="20"/>
  <c r="H38" i="20"/>
  <c r="H15" i="20"/>
  <c r="H79" i="20"/>
  <c r="H73" i="20"/>
  <c r="H42" i="20"/>
  <c r="H11" i="20"/>
  <c r="H75" i="20"/>
  <c r="H28" i="20"/>
  <c r="H64" i="20"/>
  <c r="H69" i="20"/>
  <c r="H46" i="20"/>
  <c r="H23" i="20"/>
  <c r="H87" i="20"/>
  <c r="C8" i="20"/>
  <c r="H17" i="20"/>
  <c r="H81" i="20"/>
  <c r="H50" i="20"/>
  <c r="H19" i="20"/>
  <c r="H83" i="20"/>
  <c r="H36" i="20"/>
  <c r="H13" i="20"/>
  <c r="H77" i="20"/>
  <c r="H54" i="20"/>
  <c r="H31" i="20"/>
  <c r="H32" i="20"/>
  <c r="H25" i="20"/>
  <c r="H89" i="20"/>
  <c r="H58" i="20"/>
  <c r="H8" i="20"/>
  <c r="H44" i="20"/>
  <c r="H21" i="20"/>
  <c r="H85" i="20"/>
  <c r="H62" i="20"/>
  <c r="H39" i="20"/>
  <c r="H72" i="20"/>
  <c r="H33" i="20"/>
  <c r="H40" i="20"/>
  <c r="H66" i="20"/>
  <c r="H35" i="20"/>
  <c r="H52" i="20"/>
  <c r="H29" i="20"/>
  <c r="H16" i="20"/>
  <c r="H70" i="20"/>
  <c r="H47" i="20"/>
  <c r="H88" i="20"/>
  <c r="H41" i="20"/>
  <c r="H10" i="20"/>
  <c r="H74" i="20"/>
  <c r="H43" i="20"/>
  <c r="H24" i="20"/>
  <c r="H60" i="20"/>
  <c r="H37" i="20"/>
  <c r="H14" i="20"/>
  <c r="H78" i="20"/>
  <c r="H55" i="20"/>
  <c r="C83" i="20"/>
  <c r="C42" i="20"/>
  <c r="C39" i="20"/>
  <c r="C19" i="20"/>
  <c r="C61" i="20"/>
  <c r="C76" i="20"/>
  <c r="C12" i="20"/>
  <c r="C35" i="20"/>
  <c r="C58" i="20"/>
  <c r="C81" i="20"/>
  <c r="C17" i="20"/>
  <c r="C40" i="20"/>
  <c r="C55" i="20"/>
  <c r="C70" i="20"/>
  <c r="C53" i="20"/>
  <c r="C68" i="20"/>
  <c r="C27" i="20"/>
  <c r="C50" i="20"/>
  <c r="C73" i="20"/>
  <c r="C9" i="20"/>
  <c r="C32" i="20"/>
  <c r="C47" i="20"/>
  <c r="C62" i="20"/>
  <c r="C65" i="20"/>
  <c r="C54" i="20"/>
  <c r="C37" i="20"/>
  <c r="C52" i="20"/>
  <c r="C75" i="20"/>
  <c r="C11" i="20"/>
  <c r="C34" i="20"/>
  <c r="C57" i="20"/>
  <c r="C80" i="20"/>
  <c r="C16" i="20"/>
  <c r="C31" i="20"/>
  <c r="C46" i="20"/>
  <c r="C45" i="20"/>
  <c r="C60" i="20"/>
  <c r="C88" i="20"/>
  <c r="C29" i="20"/>
  <c r="C44" i="20"/>
  <c r="C67" i="20"/>
  <c r="C90" i="20"/>
  <c r="C26" i="20"/>
  <c r="C49" i="20"/>
  <c r="C72" i="20"/>
  <c r="C87" i="20"/>
  <c r="C23" i="20"/>
  <c r="C38" i="20"/>
  <c r="C24" i="20"/>
  <c r="C85" i="20"/>
  <c r="C21" i="20"/>
  <c r="C36" i="20"/>
  <c r="C59" i="20"/>
  <c r="C82" i="20"/>
  <c r="C18" i="20"/>
  <c r="C41" i="20"/>
  <c r="C64" i="20"/>
  <c r="C79" i="20"/>
  <c r="C15" i="20"/>
  <c r="C30" i="20"/>
  <c r="C77" i="20"/>
  <c r="C13" i="20"/>
  <c r="C28" i="20"/>
  <c r="C51" i="20"/>
  <c r="C74" i="20"/>
  <c r="C10" i="20"/>
  <c r="C33" i="20"/>
  <c r="C56" i="20"/>
  <c r="C71" i="20"/>
  <c r="C86" i="20"/>
  <c r="C22" i="20"/>
  <c r="C69" i="20"/>
  <c r="C84" i="20"/>
  <c r="C20" i="20"/>
  <c r="C43" i="20"/>
  <c r="C66" i="20"/>
  <c r="C89" i="20"/>
  <c r="C25" i="20"/>
  <c r="C48" i="20"/>
  <c r="C63" i="20"/>
  <c r="C78" i="20"/>
  <c r="C19" i="21"/>
  <c r="C23" i="21"/>
  <c r="C55" i="21"/>
  <c r="C20" i="21"/>
  <c r="C60" i="21"/>
  <c r="C35" i="21"/>
  <c r="C9" i="21"/>
  <c r="C36" i="21"/>
  <c r="C10" i="21"/>
  <c r="C39" i="21"/>
  <c r="C17" i="21"/>
  <c r="C43" i="21"/>
  <c r="C18" i="21"/>
  <c r="C44" i="21"/>
  <c r="H38" i="21"/>
  <c r="H47" i="21"/>
  <c r="H58" i="21"/>
  <c r="H10" i="21"/>
  <c r="H74" i="21"/>
  <c r="H14" i="21"/>
  <c r="H22" i="21"/>
  <c r="H30" i="21"/>
  <c r="C83" i="21"/>
  <c r="C84" i="21"/>
  <c r="C59" i="21"/>
  <c r="H26" i="21"/>
  <c r="H66" i="21"/>
  <c r="H11" i="21"/>
  <c r="H19" i="21"/>
  <c r="H27" i="21"/>
  <c r="H35" i="21"/>
  <c r="H43" i="21"/>
  <c r="H54" i="21"/>
  <c r="H67" i="21"/>
  <c r="H85" i="21"/>
  <c r="H34" i="21"/>
  <c r="H53" i="21"/>
  <c r="H12" i="21"/>
  <c r="H20" i="21"/>
  <c r="H28" i="21"/>
  <c r="H36" i="21"/>
  <c r="H45" i="21"/>
  <c r="H55" i="21"/>
  <c r="H69" i="21"/>
  <c r="H18" i="21"/>
  <c r="H42" i="21"/>
  <c r="H13" i="21"/>
  <c r="H21" i="21"/>
  <c r="H29" i="21"/>
  <c r="H37" i="21"/>
  <c r="H46" i="21"/>
  <c r="H57" i="21"/>
  <c r="H73" i="21"/>
  <c r="H15" i="21"/>
  <c r="H31" i="21"/>
  <c r="H39" i="21"/>
  <c r="H49" i="21"/>
  <c r="H59" i="21"/>
  <c r="H75" i="21"/>
  <c r="H23" i="21"/>
  <c r="H8" i="21"/>
  <c r="H16" i="21"/>
  <c r="H24" i="21"/>
  <c r="H32" i="21"/>
  <c r="H40" i="21"/>
  <c r="H50" i="21"/>
  <c r="H61" i="21"/>
  <c r="H77" i="21"/>
  <c r="H9" i="21"/>
  <c r="H17" i="21"/>
  <c r="H25" i="21"/>
  <c r="H33" i="21"/>
  <c r="H41" i="21"/>
  <c r="H51" i="21"/>
  <c r="H65" i="21"/>
  <c r="H81" i="21"/>
  <c r="H82" i="21"/>
  <c r="C63" i="21"/>
  <c r="C67" i="21"/>
  <c r="C11" i="21"/>
  <c r="C27" i="21"/>
  <c r="C47" i="21"/>
  <c r="C71" i="21"/>
  <c r="C12" i="21"/>
  <c r="C28" i="21"/>
  <c r="C51" i="21"/>
  <c r="C75" i="21"/>
  <c r="C15" i="21"/>
  <c r="C31" i="21"/>
  <c r="C52" i="21"/>
  <c r="C76" i="21"/>
  <c r="C79" i="21"/>
  <c r="C68" i="21"/>
  <c r="H62" i="21"/>
  <c r="H70" i="21"/>
  <c r="H78" i="21"/>
  <c r="H86" i="21"/>
  <c r="H63" i="21"/>
  <c r="H71" i="21"/>
  <c r="H79" i="21"/>
  <c r="H87" i="21"/>
  <c r="H48" i="21"/>
  <c r="H56" i="21"/>
  <c r="H64" i="21"/>
  <c r="H72" i="21"/>
  <c r="H80" i="21"/>
  <c r="H88" i="21"/>
  <c r="H89" i="21"/>
  <c r="H90" i="21"/>
  <c r="H83" i="21"/>
  <c r="H44" i="21"/>
  <c r="H52" i="21"/>
  <c r="H60" i="21"/>
  <c r="H68" i="21"/>
  <c r="H76" i="21"/>
  <c r="C13" i="21"/>
  <c r="C21" i="21"/>
  <c r="C29" i="21"/>
  <c r="C37" i="21"/>
  <c r="C45" i="21"/>
  <c r="C53" i="21"/>
  <c r="C61" i="21"/>
  <c r="C69" i="21"/>
  <c r="C77" i="21"/>
  <c r="C85" i="21"/>
  <c r="C14" i="21"/>
  <c r="C22" i="21"/>
  <c r="C30" i="21"/>
  <c r="C38" i="21"/>
  <c r="C46" i="21"/>
  <c r="C54" i="21"/>
  <c r="C62" i="21"/>
  <c r="C70" i="21"/>
  <c r="C78" i="21"/>
  <c r="C86" i="21"/>
  <c r="C87" i="21"/>
  <c r="C8" i="21"/>
  <c r="C16" i="21"/>
  <c r="C24" i="21"/>
  <c r="C32" i="21"/>
  <c r="C40" i="21"/>
  <c r="C48" i="21"/>
  <c r="C56" i="21"/>
  <c r="C64" i="21"/>
  <c r="C72" i="21"/>
  <c r="C80" i="21"/>
  <c r="C88" i="21"/>
  <c r="C25" i="21"/>
  <c r="C33" i="21"/>
  <c r="C41" i="21"/>
  <c r="C49" i="21"/>
  <c r="C57" i="21"/>
  <c r="C65" i="21"/>
  <c r="C73" i="21"/>
  <c r="C81" i="21"/>
  <c r="C89" i="21"/>
  <c r="C26" i="21"/>
  <c r="C34" i="21"/>
  <c r="C42" i="21"/>
  <c r="C50" i="21"/>
  <c r="C58" i="21"/>
  <c r="C66" i="21"/>
  <c r="C74" i="21"/>
  <c r="C82" i="21"/>
  <c r="I8" i="20" l="1"/>
  <c r="I1005" i="21"/>
  <c r="I42" i="21"/>
  <c r="I90" i="21"/>
  <c r="I261" i="21"/>
  <c r="I519" i="21"/>
  <c r="I892" i="21"/>
  <c r="I257" i="21"/>
  <c r="I1646" i="21"/>
  <c r="I11" i="21"/>
  <c r="I19" i="21"/>
  <c r="I27" i="21"/>
  <c r="I35" i="21"/>
  <c r="I43" i="21"/>
  <c r="I51" i="21"/>
  <c r="I59" i="21"/>
  <c r="I67" i="21"/>
  <c r="I75" i="21"/>
  <c r="I83" i="21"/>
  <c r="I94" i="21"/>
  <c r="I126" i="21"/>
  <c r="I93" i="21"/>
  <c r="I129" i="21"/>
  <c r="I135" i="21"/>
  <c r="I95" i="21"/>
  <c r="I149" i="21"/>
  <c r="I293" i="21"/>
  <c r="I216" i="21"/>
  <c r="I479" i="21"/>
  <c r="I383" i="21"/>
  <c r="I322" i="21"/>
  <c r="I616" i="21"/>
  <c r="I551" i="21"/>
  <c r="I478" i="21"/>
  <c r="I738" i="21"/>
  <c r="I1148" i="21"/>
  <c r="I58" i="21"/>
  <c r="I475" i="21"/>
  <c r="I440" i="21"/>
  <c r="I12" i="21"/>
  <c r="I44" i="21"/>
  <c r="I76" i="21"/>
  <c r="I98" i="21"/>
  <c r="I97" i="21"/>
  <c r="I96" i="21"/>
  <c r="I138" i="21"/>
  <c r="I99" i="21"/>
  <c r="I157" i="21"/>
  <c r="I325" i="21"/>
  <c r="I248" i="21"/>
  <c r="I159" i="21"/>
  <c r="I415" i="21"/>
  <c r="I354" i="21"/>
  <c r="I648" i="21"/>
  <c r="I583" i="21"/>
  <c r="I510" i="21"/>
  <c r="I783" i="21"/>
  <c r="I1099" i="21"/>
  <c r="I50" i="21"/>
  <c r="I125" i="21"/>
  <c r="I351" i="21"/>
  <c r="I20" i="21"/>
  <c r="I60" i="21"/>
  <c r="I84" i="21"/>
  <c r="I130" i="21"/>
  <c r="I13" i="21"/>
  <c r="I21" i="21"/>
  <c r="I29" i="21"/>
  <c r="I37" i="21"/>
  <c r="I45" i="21"/>
  <c r="I53" i="21"/>
  <c r="I61" i="21"/>
  <c r="I69" i="21"/>
  <c r="I77" i="21"/>
  <c r="I85" i="21"/>
  <c r="I102" i="21"/>
  <c r="I484" i="21"/>
  <c r="I101" i="21"/>
  <c r="I100" i="21"/>
  <c r="I158" i="21"/>
  <c r="I103" i="21"/>
  <c r="I165" i="21"/>
  <c r="I357" i="21"/>
  <c r="I280" i="21"/>
  <c r="I191" i="21"/>
  <c r="I447" i="21"/>
  <c r="I386" i="21"/>
  <c r="I680" i="21"/>
  <c r="I615" i="21"/>
  <c r="I542" i="21"/>
  <c r="I653" i="21"/>
  <c r="I1279" i="21"/>
  <c r="I18" i="21"/>
  <c r="I74" i="21"/>
  <c r="I91" i="21"/>
  <c r="I584" i="21"/>
  <c r="I36" i="21"/>
  <c r="I14" i="21"/>
  <c r="I22" i="21"/>
  <c r="I30" i="21"/>
  <c r="I38" i="21"/>
  <c r="I46" i="21"/>
  <c r="I54" i="21"/>
  <c r="I62" i="21"/>
  <c r="I70" i="21"/>
  <c r="I78" i="21"/>
  <c r="I86" i="21"/>
  <c r="I106" i="21"/>
  <c r="I133" i="21"/>
  <c r="I109" i="21"/>
  <c r="I104" i="21"/>
  <c r="I459" i="21"/>
  <c r="I115" i="21"/>
  <c r="I177" i="21"/>
  <c r="I389" i="21"/>
  <c r="I312" i="21"/>
  <c r="I223" i="21"/>
  <c r="I162" i="21"/>
  <c r="I418" i="21"/>
  <c r="I712" i="21"/>
  <c r="I647" i="21"/>
  <c r="I574" i="21"/>
  <c r="I829" i="21"/>
  <c r="I1533" i="21"/>
  <c r="I10" i="21"/>
  <c r="I66" i="21"/>
  <c r="I128" i="21"/>
  <c r="I290" i="21"/>
  <c r="I28" i="21"/>
  <c r="I68" i="21"/>
  <c r="I23" i="21"/>
  <c r="I31" i="21"/>
  <c r="I39" i="21"/>
  <c r="I47" i="21"/>
  <c r="I55" i="21"/>
  <c r="I63" i="21"/>
  <c r="I71" i="21"/>
  <c r="I79" i="21"/>
  <c r="I87" i="21"/>
  <c r="I110" i="21"/>
  <c r="I456" i="21"/>
  <c r="I113" i="21"/>
  <c r="I108" i="21"/>
  <c r="I142" i="21"/>
  <c r="I119" i="21"/>
  <c r="I181" i="21"/>
  <c r="I421" i="21"/>
  <c r="I344" i="21"/>
  <c r="I255" i="21"/>
  <c r="I194" i="21"/>
  <c r="I450" i="21"/>
  <c r="I744" i="21"/>
  <c r="I679" i="21"/>
  <c r="I606" i="21"/>
  <c r="I867" i="21"/>
  <c r="I26" i="21"/>
  <c r="I122" i="21"/>
  <c r="I184" i="21"/>
  <c r="I702" i="21"/>
  <c r="I52" i="21"/>
  <c r="I15" i="21"/>
  <c r="I8" i="21"/>
  <c r="I16" i="21"/>
  <c r="I24" i="21"/>
  <c r="I32" i="21"/>
  <c r="I40" i="21"/>
  <c r="I48" i="21"/>
  <c r="I56" i="21"/>
  <c r="I64" i="21"/>
  <c r="I72" i="21"/>
  <c r="I80" i="21"/>
  <c r="I88" i="21"/>
  <c r="I114" i="21"/>
  <c r="I460" i="21"/>
  <c r="I117" i="21"/>
  <c r="I112" i="21"/>
  <c r="I154" i="21"/>
  <c r="I127" i="21"/>
  <c r="I197" i="21"/>
  <c r="I453" i="21"/>
  <c r="I376" i="21"/>
  <c r="I287" i="21"/>
  <c r="I226" i="21"/>
  <c r="I520" i="21"/>
  <c r="I777" i="21"/>
  <c r="I711" i="21"/>
  <c r="I638" i="21"/>
  <c r="I1082" i="21"/>
  <c r="I34" i="21"/>
  <c r="I82" i="21"/>
  <c r="I145" i="21"/>
  <c r="I788" i="21"/>
  <c r="I9" i="21"/>
  <c r="I17" i="21"/>
  <c r="I25" i="21"/>
  <c r="I33" i="21"/>
  <c r="I41" i="21"/>
  <c r="I49" i="21"/>
  <c r="I57" i="21"/>
  <c r="I65" i="21"/>
  <c r="I73" i="21"/>
  <c r="I81" i="21"/>
  <c r="I89" i="21"/>
  <c r="I118" i="21"/>
  <c r="I471" i="21"/>
  <c r="I121" i="21"/>
  <c r="I116" i="21"/>
  <c r="I463" i="21"/>
  <c r="I134" i="21"/>
  <c r="I229" i="21"/>
  <c r="I152" i="21"/>
  <c r="I408" i="21"/>
  <c r="I319" i="21"/>
  <c r="I258" i="21"/>
  <c r="I552" i="21"/>
  <c r="I487" i="21"/>
  <c r="I743" i="21"/>
  <c r="I670" i="21"/>
  <c r="I681" i="21"/>
  <c r="I1193" i="21"/>
  <c r="I508" i="21"/>
  <c r="I120" i="21"/>
  <c r="I146" i="21"/>
  <c r="I107" i="21"/>
  <c r="I137" i="21"/>
  <c r="I169" i="21"/>
  <c r="I201" i="21"/>
  <c r="I233" i="21"/>
  <c r="I265" i="21"/>
  <c r="I297" i="21"/>
  <c r="I329" i="21"/>
  <c r="I361" i="21"/>
  <c r="I393" i="21"/>
  <c r="I425" i="21"/>
  <c r="I466" i="21"/>
  <c r="I156" i="21"/>
  <c r="I188" i="21"/>
  <c r="I220" i="21"/>
  <c r="I252" i="21"/>
  <c r="I284" i="21"/>
  <c r="I316" i="21"/>
  <c r="I348" i="21"/>
  <c r="I380" i="21"/>
  <c r="I412" i="21"/>
  <c r="I444" i="21"/>
  <c r="I492" i="21"/>
  <c r="I163" i="21"/>
  <c r="I195" i="21"/>
  <c r="I227" i="21"/>
  <c r="I259" i="21"/>
  <c r="I291" i="21"/>
  <c r="I323" i="21"/>
  <c r="I355" i="21"/>
  <c r="I387" i="21"/>
  <c r="I419" i="21"/>
  <c r="I451" i="21"/>
  <c r="I166" i="21"/>
  <c r="I198" i="21"/>
  <c r="I230" i="21"/>
  <c r="I262" i="21"/>
  <c r="I294" i="21"/>
  <c r="I326" i="21"/>
  <c r="I358" i="21"/>
  <c r="I390" i="21"/>
  <c r="I422" i="21"/>
  <c r="I454" i="21"/>
  <c r="I524" i="21"/>
  <c r="I556" i="21"/>
  <c r="I588" i="21"/>
  <c r="I620" i="21"/>
  <c r="I652" i="21"/>
  <c r="I684" i="21"/>
  <c r="I716" i="21"/>
  <c r="I748" i="21"/>
  <c r="I793" i="21"/>
  <c r="I491" i="21"/>
  <c r="I523" i="21"/>
  <c r="I555" i="21"/>
  <c r="I587" i="21"/>
  <c r="I619" i="21"/>
  <c r="I651" i="21"/>
  <c r="I683" i="21"/>
  <c r="I715" i="21"/>
  <c r="I747" i="21"/>
  <c r="I801" i="21"/>
  <c r="I482" i="21"/>
  <c r="I514" i="21"/>
  <c r="I546" i="21"/>
  <c r="I578" i="21"/>
  <c r="I610" i="21"/>
  <c r="I642" i="21"/>
  <c r="I674" i="21"/>
  <c r="I706" i="21"/>
  <c r="I742" i="21"/>
  <c r="I800" i="21"/>
  <c r="I685" i="21"/>
  <c r="I861" i="21"/>
  <c r="I1228" i="21"/>
  <c r="I1114" i="21"/>
  <c r="I1037" i="21"/>
  <c r="I924" i="21"/>
  <c r="I1180" i="21"/>
  <c r="I1163" i="21"/>
  <c r="I1427" i="21"/>
  <c r="I1771" i="21"/>
  <c r="I105" i="21"/>
  <c r="I92" i="21"/>
  <c r="I124" i="21"/>
  <c r="I150" i="21"/>
  <c r="I111" i="21"/>
  <c r="I141" i="21"/>
  <c r="I173" i="21"/>
  <c r="I205" i="21"/>
  <c r="I237" i="21"/>
  <c r="I269" i="21"/>
  <c r="I301" i="21"/>
  <c r="I333" i="21"/>
  <c r="I365" i="21"/>
  <c r="I397" i="21"/>
  <c r="I429" i="21"/>
  <c r="I480" i="21"/>
  <c r="I160" i="21"/>
  <c r="I192" i="21"/>
  <c r="I224" i="21"/>
  <c r="I256" i="21"/>
  <c r="I288" i="21"/>
  <c r="I320" i="21"/>
  <c r="I352" i="21"/>
  <c r="I384" i="21"/>
  <c r="I416" i="21"/>
  <c r="I448" i="21"/>
  <c r="I504" i="21"/>
  <c r="I167" i="21"/>
  <c r="I199" i="21"/>
  <c r="I231" i="21"/>
  <c r="I263" i="21"/>
  <c r="I295" i="21"/>
  <c r="I327" i="21"/>
  <c r="I359" i="21"/>
  <c r="I391" i="21"/>
  <c r="I423" i="21"/>
  <c r="I458" i="21"/>
  <c r="I170" i="21"/>
  <c r="I202" i="21"/>
  <c r="I234" i="21"/>
  <c r="I266" i="21"/>
  <c r="I298" i="21"/>
  <c r="I330" i="21"/>
  <c r="I362" i="21"/>
  <c r="I394" i="21"/>
  <c r="I426" i="21"/>
  <c r="I476" i="21"/>
  <c r="I528" i="21"/>
  <c r="I560" i="21"/>
  <c r="I592" i="21"/>
  <c r="I624" i="21"/>
  <c r="I656" i="21"/>
  <c r="I688" i="21"/>
  <c r="I720" i="21"/>
  <c r="I752" i="21"/>
  <c r="I813" i="21"/>
  <c r="I495" i="21"/>
  <c r="I527" i="21"/>
  <c r="I559" i="21"/>
  <c r="I591" i="21"/>
  <c r="I623" i="21"/>
  <c r="I655" i="21"/>
  <c r="I687" i="21"/>
  <c r="I719" i="21"/>
  <c r="I751" i="21"/>
  <c r="I805" i="21"/>
  <c r="I486" i="21"/>
  <c r="I518" i="21"/>
  <c r="I550" i="21"/>
  <c r="I582" i="21"/>
  <c r="I614" i="21"/>
  <c r="I646" i="21"/>
  <c r="I678" i="21"/>
  <c r="I710" i="21"/>
  <c r="I750" i="21"/>
  <c r="I461" i="21"/>
  <c r="I717" i="21"/>
  <c r="I1219" i="21"/>
  <c r="I1249" i="21"/>
  <c r="I1146" i="21"/>
  <c r="I1069" i="21"/>
  <c r="I956" i="21"/>
  <c r="I1218" i="21"/>
  <c r="I1297" i="21"/>
  <c r="I1278" i="21"/>
  <c r="I1826" i="21"/>
  <c r="I209" i="21"/>
  <c r="I241" i="21"/>
  <c r="I273" i="21"/>
  <c r="I305" i="21"/>
  <c r="I337" i="21"/>
  <c r="I369" i="21"/>
  <c r="I401" i="21"/>
  <c r="I433" i="21"/>
  <c r="I132" i="21"/>
  <c r="I164" i="21"/>
  <c r="I196" i="21"/>
  <c r="I228" i="21"/>
  <c r="I260" i="21"/>
  <c r="I292" i="21"/>
  <c r="I324" i="21"/>
  <c r="I356" i="21"/>
  <c r="I388" i="21"/>
  <c r="I420" i="21"/>
  <c r="I452" i="21"/>
  <c r="I139" i="21"/>
  <c r="I171" i="21"/>
  <c r="I203" i="21"/>
  <c r="I235" i="21"/>
  <c r="I267" i="21"/>
  <c r="I299" i="21"/>
  <c r="I331" i="21"/>
  <c r="I363" i="21"/>
  <c r="I395" i="21"/>
  <c r="I427" i="21"/>
  <c r="I467" i="21"/>
  <c r="I174" i="21"/>
  <c r="I206" i="21"/>
  <c r="I238" i="21"/>
  <c r="I270" i="21"/>
  <c r="I302" i="21"/>
  <c r="I334" i="21"/>
  <c r="I366" i="21"/>
  <c r="I398" i="21"/>
  <c r="I430" i="21"/>
  <c r="I780" i="21"/>
  <c r="I532" i="21"/>
  <c r="I564" i="21"/>
  <c r="I596" i="21"/>
  <c r="I628" i="21"/>
  <c r="I660" i="21"/>
  <c r="I692" i="21"/>
  <c r="I724" i="21"/>
  <c r="I756" i="21"/>
  <c r="I774" i="21"/>
  <c r="I499" i="21"/>
  <c r="I531" i="21"/>
  <c r="I563" i="21"/>
  <c r="I595" i="21"/>
  <c r="I627" i="21"/>
  <c r="I659" i="21"/>
  <c r="I691" i="21"/>
  <c r="I723" i="21"/>
  <c r="I755" i="21"/>
  <c r="I770" i="21"/>
  <c r="I490" i="21"/>
  <c r="I522" i="21"/>
  <c r="I554" i="21"/>
  <c r="I586" i="21"/>
  <c r="I618" i="21"/>
  <c r="I650" i="21"/>
  <c r="I682" i="21"/>
  <c r="I714" i="21"/>
  <c r="I754" i="21"/>
  <c r="I493" i="21"/>
  <c r="I749" i="21"/>
  <c r="I824" i="21"/>
  <c r="I922" i="21"/>
  <c r="I1178" i="21"/>
  <c r="I1101" i="21"/>
  <c r="I988" i="21"/>
  <c r="I1236" i="21"/>
  <c r="I1369" i="21"/>
  <c r="I1422" i="21"/>
  <c r="I2321" i="21"/>
  <c r="I213" i="21"/>
  <c r="I245" i="21"/>
  <c r="I277" i="21"/>
  <c r="I309" i="21"/>
  <c r="I341" i="21"/>
  <c r="I373" i="21"/>
  <c r="I405" i="21"/>
  <c r="I437" i="21"/>
  <c r="I136" i="21"/>
  <c r="I168" i="21"/>
  <c r="I200" i="21"/>
  <c r="I232" i="21"/>
  <c r="I264" i="21"/>
  <c r="I296" i="21"/>
  <c r="I328" i="21"/>
  <c r="I360" i="21"/>
  <c r="I392" i="21"/>
  <c r="I424" i="21"/>
  <c r="I462" i="21"/>
  <c r="I143" i="21"/>
  <c r="I175" i="21"/>
  <c r="I207" i="21"/>
  <c r="I239" i="21"/>
  <c r="I271" i="21"/>
  <c r="I303" i="21"/>
  <c r="I335" i="21"/>
  <c r="I367" i="21"/>
  <c r="I399" i="21"/>
  <c r="I431" i="21"/>
  <c r="I472" i="21"/>
  <c r="I178" i="21"/>
  <c r="I210" i="21"/>
  <c r="I242" i="21"/>
  <c r="I274" i="21"/>
  <c r="I306" i="21"/>
  <c r="I338" i="21"/>
  <c r="I370" i="21"/>
  <c r="I402" i="21"/>
  <c r="I434" i="21"/>
  <c r="I789" i="21"/>
  <c r="I536" i="21"/>
  <c r="I568" i="21"/>
  <c r="I600" i="21"/>
  <c r="I632" i="21"/>
  <c r="I664" i="21"/>
  <c r="I696" i="21"/>
  <c r="I728" i="21"/>
  <c r="I760" i="21"/>
  <c r="I784" i="21"/>
  <c r="I503" i="21"/>
  <c r="I535" i="21"/>
  <c r="I567" i="21"/>
  <c r="I599" i="21"/>
  <c r="I631" i="21"/>
  <c r="I663" i="21"/>
  <c r="I695" i="21"/>
  <c r="I727" i="21"/>
  <c r="I759" i="21"/>
  <c r="I776" i="21"/>
  <c r="I494" i="21"/>
  <c r="I526" i="21"/>
  <c r="I558" i="21"/>
  <c r="I590" i="21"/>
  <c r="I622" i="21"/>
  <c r="I654" i="21"/>
  <c r="I686" i="21"/>
  <c r="I718" i="21"/>
  <c r="I758" i="21"/>
  <c r="I525" i="21"/>
  <c r="I785" i="21"/>
  <c r="I856" i="21"/>
  <c r="I954" i="21"/>
  <c r="I1210" i="21"/>
  <c r="I1133" i="21"/>
  <c r="I1020" i="21"/>
  <c r="I907" i="21"/>
  <c r="I1461" i="21"/>
  <c r="I1495" i="21"/>
  <c r="I1840" i="21"/>
  <c r="I123" i="21"/>
  <c r="I153" i="21"/>
  <c r="I185" i="21"/>
  <c r="I217" i="21"/>
  <c r="I249" i="21"/>
  <c r="I281" i="21"/>
  <c r="I313" i="21"/>
  <c r="I345" i="21"/>
  <c r="I377" i="21"/>
  <c r="I409" i="21"/>
  <c r="I441" i="21"/>
  <c r="I140" i="21"/>
  <c r="I172" i="21"/>
  <c r="I204" i="21"/>
  <c r="I236" i="21"/>
  <c r="I268" i="21"/>
  <c r="I300" i="21"/>
  <c r="I332" i="21"/>
  <c r="I364" i="21"/>
  <c r="I396" i="21"/>
  <c r="I428" i="21"/>
  <c r="I468" i="21"/>
  <c r="I147" i="21"/>
  <c r="I179" i="21"/>
  <c r="I211" i="21"/>
  <c r="I243" i="21"/>
  <c r="I275" i="21"/>
  <c r="I307" i="21"/>
  <c r="I339" i="21"/>
  <c r="I371" i="21"/>
  <c r="I403" i="21"/>
  <c r="I435" i="21"/>
  <c r="I496" i="21"/>
  <c r="I182" i="21"/>
  <c r="I214" i="21"/>
  <c r="I246" i="21"/>
  <c r="I278" i="21"/>
  <c r="I310" i="21"/>
  <c r="I342" i="21"/>
  <c r="I374" i="21"/>
  <c r="I406" i="21"/>
  <c r="I438" i="21"/>
  <c r="I817" i="21"/>
  <c r="I540" i="21"/>
  <c r="I572" i="21"/>
  <c r="I604" i="21"/>
  <c r="I636" i="21"/>
  <c r="I668" i="21"/>
  <c r="I700" i="21"/>
  <c r="I732" i="21"/>
  <c r="I764" i="21"/>
  <c r="I797" i="21"/>
  <c r="I507" i="21"/>
  <c r="I539" i="21"/>
  <c r="I571" i="21"/>
  <c r="I603" i="21"/>
  <c r="I635" i="21"/>
  <c r="I667" i="21"/>
  <c r="I699" i="21"/>
  <c r="I731" i="21"/>
  <c r="I763" i="21"/>
  <c r="I792" i="21"/>
  <c r="I498" i="21"/>
  <c r="I530" i="21"/>
  <c r="I562" i="21"/>
  <c r="I594" i="21"/>
  <c r="I626" i="21"/>
  <c r="I658" i="21"/>
  <c r="I690" i="21"/>
  <c r="I722" i="21"/>
  <c r="I762" i="21"/>
  <c r="I557" i="21"/>
  <c r="I810" i="21"/>
  <c r="I888" i="21"/>
  <c r="I986" i="21"/>
  <c r="I909" i="21"/>
  <c r="I1165" i="21"/>
  <c r="I1052" i="21"/>
  <c r="I943" i="21"/>
  <c r="I1747" i="21"/>
  <c r="I1671" i="21"/>
  <c r="I189" i="21"/>
  <c r="I221" i="21"/>
  <c r="I253" i="21"/>
  <c r="I285" i="21"/>
  <c r="I317" i="21"/>
  <c r="I349" i="21"/>
  <c r="I381" i="21"/>
  <c r="I413" i="21"/>
  <c r="I445" i="21"/>
  <c r="I144" i="21"/>
  <c r="I176" i="21"/>
  <c r="I208" i="21"/>
  <c r="I240" i="21"/>
  <c r="I272" i="21"/>
  <c r="I304" i="21"/>
  <c r="I336" i="21"/>
  <c r="I368" i="21"/>
  <c r="I400" i="21"/>
  <c r="I432" i="21"/>
  <c r="I488" i="21"/>
  <c r="I151" i="21"/>
  <c r="I183" i="21"/>
  <c r="I215" i="21"/>
  <c r="I247" i="21"/>
  <c r="I279" i="21"/>
  <c r="I311" i="21"/>
  <c r="I343" i="21"/>
  <c r="I375" i="21"/>
  <c r="I407" i="21"/>
  <c r="I439" i="21"/>
  <c r="I500" i="21"/>
  <c r="I186" i="21"/>
  <c r="I218" i="21"/>
  <c r="I250" i="21"/>
  <c r="I282" i="21"/>
  <c r="I314" i="21"/>
  <c r="I346" i="21"/>
  <c r="I378" i="21"/>
  <c r="I410" i="21"/>
  <c r="I442" i="21"/>
  <c r="I512" i="21"/>
  <c r="I544" i="21"/>
  <c r="I576" i="21"/>
  <c r="I608" i="21"/>
  <c r="I640" i="21"/>
  <c r="I672" i="21"/>
  <c r="I704" i="21"/>
  <c r="I736" i="21"/>
  <c r="I768" i="21"/>
  <c r="I809" i="21"/>
  <c r="I511" i="21"/>
  <c r="I543" i="21"/>
  <c r="I575" i="21"/>
  <c r="I607" i="21"/>
  <c r="I639" i="21"/>
  <c r="I671" i="21"/>
  <c r="I703" i="21"/>
  <c r="I735" i="21"/>
  <c r="I767" i="21"/>
  <c r="I470" i="21"/>
  <c r="I502" i="21"/>
  <c r="I534" i="21"/>
  <c r="I566" i="21"/>
  <c r="I598" i="21"/>
  <c r="I630" i="21"/>
  <c r="I662" i="21"/>
  <c r="I694" i="21"/>
  <c r="I726" i="21"/>
  <c r="I773" i="21"/>
  <c r="I589" i="21"/>
  <c r="I842" i="21"/>
  <c r="I803" i="21"/>
  <c r="I1018" i="21"/>
  <c r="I941" i="21"/>
  <c r="I1197" i="21"/>
  <c r="I1084" i="21"/>
  <c r="I987" i="21"/>
  <c r="I1320" i="21"/>
  <c r="I1478" i="21"/>
  <c r="I131" i="21"/>
  <c r="I161" i="21"/>
  <c r="I193" i="21"/>
  <c r="I225" i="21"/>
  <c r="I289" i="21"/>
  <c r="I321" i="21"/>
  <c r="I353" i="21"/>
  <c r="I385" i="21"/>
  <c r="I417" i="21"/>
  <c r="I449" i="21"/>
  <c r="I148" i="21"/>
  <c r="I180" i="21"/>
  <c r="I212" i="21"/>
  <c r="I244" i="21"/>
  <c r="I276" i="21"/>
  <c r="I308" i="21"/>
  <c r="I340" i="21"/>
  <c r="I372" i="21"/>
  <c r="I404" i="21"/>
  <c r="I436" i="21"/>
  <c r="I455" i="21"/>
  <c r="I155" i="21"/>
  <c r="I187" i="21"/>
  <c r="I219" i="21"/>
  <c r="I251" i="21"/>
  <c r="I283" i="21"/>
  <c r="I315" i="21"/>
  <c r="I347" i="21"/>
  <c r="I379" i="21"/>
  <c r="I411" i="21"/>
  <c r="I443" i="21"/>
  <c r="I464" i="21"/>
  <c r="I190" i="21"/>
  <c r="I222" i="21"/>
  <c r="I254" i="21"/>
  <c r="I286" i="21"/>
  <c r="I318" i="21"/>
  <c r="I350" i="21"/>
  <c r="I382" i="21"/>
  <c r="I414" i="21"/>
  <c r="I446" i="21"/>
  <c r="I516" i="21"/>
  <c r="I548" i="21"/>
  <c r="I580" i="21"/>
  <c r="I612" i="21"/>
  <c r="I644" i="21"/>
  <c r="I676" i="21"/>
  <c r="I708" i="21"/>
  <c r="I740" i="21"/>
  <c r="I771" i="21"/>
  <c r="I483" i="21"/>
  <c r="I515" i="21"/>
  <c r="I547" i="21"/>
  <c r="I579" i="21"/>
  <c r="I611" i="21"/>
  <c r="I643" i="21"/>
  <c r="I675" i="21"/>
  <c r="I707" i="21"/>
  <c r="I739" i="21"/>
  <c r="I779" i="21"/>
  <c r="I474" i="21"/>
  <c r="I506" i="21"/>
  <c r="I538" i="21"/>
  <c r="I570" i="21"/>
  <c r="I602" i="21"/>
  <c r="I634" i="21"/>
  <c r="I666" i="21"/>
  <c r="I698" i="21"/>
  <c r="I730" i="21"/>
  <c r="I781" i="21"/>
  <c r="I621" i="21"/>
  <c r="I874" i="21"/>
  <c r="I835" i="21"/>
  <c r="I1050" i="21"/>
  <c r="I973" i="21"/>
  <c r="I1223" i="21"/>
  <c r="I1116" i="21"/>
  <c r="I1035" i="21"/>
  <c r="I1444" i="21"/>
  <c r="I2333" i="21"/>
  <c r="I2156" i="21"/>
  <c r="I2106" i="21"/>
  <c r="I2002" i="21"/>
  <c r="I2083" i="21"/>
  <c r="I2209" i="21"/>
  <c r="I2076" i="21"/>
  <c r="I2020" i="21"/>
  <c r="I2123" i="21"/>
  <c r="I1948" i="21"/>
  <c r="I1892" i="21"/>
  <c r="I2167" i="21"/>
  <c r="I2136" i="21"/>
  <c r="I2082" i="21"/>
  <c r="I2143" i="21"/>
  <c r="I2063" i="21"/>
  <c r="I2116" i="21"/>
  <c r="I2056" i="21"/>
  <c r="I2012" i="21"/>
  <c r="I1984" i="21"/>
  <c r="I1936" i="21"/>
  <c r="I1884" i="21"/>
  <c r="I1828" i="21"/>
  <c r="I1784" i="21"/>
  <c r="I2005" i="21"/>
  <c r="I1957" i="21"/>
  <c r="I1917" i="21"/>
  <c r="I1885" i="21"/>
  <c r="I1853" i="21"/>
  <c r="I1821" i="21"/>
  <c r="I1789" i="21"/>
  <c r="I1757" i="21"/>
  <c r="I2221" i="21"/>
  <c r="I2003" i="21"/>
  <c r="I1974" i="21"/>
  <c r="I1942" i="21"/>
  <c r="I1910" i="21"/>
  <c r="I1878" i="21"/>
  <c r="I1846" i="21"/>
  <c r="I1814" i="21"/>
  <c r="I1782" i="21"/>
  <c r="I2049" i="21"/>
  <c r="I1979" i="21"/>
  <c r="I1733" i="21"/>
  <c r="I1855" i="21"/>
  <c r="I1767" i="21"/>
  <c r="I1709" i="21"/>
  <c r="I1677" i="21"/>
  <c r="I1645" i="21"/>
  <c r="I1613" i="21"/>
  <c r="I1581" i="21"/>
  <c r="I1549" i="21"/>
  <c r="I1517" i="21"/>
  <c r="I1891" i="21"/>
  <c r="I1723" i="21"/>
  <c r="I1744" i="21"/>
  <c r="I2278" i="21"/>
  <c r="I2251" i="21"/>
  <c r="I2381" i="21"/>
  <c r="I2066" i="21"/>
  <c r="I2139" i="21"/>
  <c r="I2051" i="21"/>
  <c r="I2108" i="21"/>
  <c r="I2052" i="21"/>
  <c r="I2004" i="21"/>
  <c r="I1980" i="21"/>
  <c r="I1924" i="21"/>
  <c r="I1880" i="21"/>
  <c r="I1824" i="21"/>
  <c r="I1776" i="21"/>
  <c r="I1997" i="21"/>
  <c r="I1953" i="21"/>
  <c r="I1913" i="21"/>
  <c r="I1881" i="21"/>
  <c r="I1849" i="21"/>
  <c r="I1817" i="21"/>
  <c r="I1785" i="21"/>
  <c r="I1753" i="21"/>
  <c r="I2189" i="21"/>
  <c r="I1995" i="21"/>
  <c r="I1970" i="21"/>
  <c r="I1938" i="21"/>
  <c r="I1906" i="21"/>
  <c r="I1874" i="21"/>
  <c r="I1842" i="21"/>
  <c r="I1810" i="21"/>
  <c r="I1778" i="21"/>
  <c r="I2033" i="21"/>
  <c r="I1947" i="21"/>
  <c r="I1725" i="21"/>
  <c r="I1823" i="21"/>
  <c r="I1763" i="21"/>
  <c r="I1705" i="21"/>
  <c r="I1673" i="21"/>
  <c r="I1641" i="21"/>
  <c r="I1609" i="21"/>
  <c r="I1577" i="21"/>
  <c r="I1545" i="21"/>
  <c r="I1513" i="21"/>
  <c r="I1859" i="21"/>
  <c r="I1715" i="21"/>
  <c r="I1734" i="21"/>
  <c r="I1690" i="21"/>
  <c r="I1658" i="21"/>
  <c r="I1626" i="21"/>
  <c r="I1594" i="21"/>
  <c r="I1562" i="21"/>
  <c r="I1530" i="21"/>
  <c r="I1498" i="21"/>
  <c r="I1466" i="21"/>
  <c r="I1867" i="21"/>
  <c r="I1713" i="21"/>
  <c r="I1807" i="21"/>
  <c r="I1699" i="21"/>
  <c r="I1667" i="21"/>
  <c r="I1635" i="21"/>
  <c r="I1603" i="21"/>
  <c r="I1571" i="21"/>
  <c r="I1539" i="21"/>
  <c r="I1507" i="21"/>
  <c r="I1475" i="21"/>
  <c r="I1628" i="21"/>
  <c r="I1754" i="21"/>
  <c r="I1504" i="21"/>
  <c r="I2323" i="21"/>
  <c r="I2237" i="21"/>
  <c r="I2349" i="21"/>
  <c r="I2046" i="21"/>
  <c r="I2325" i="21"/>
  <c r="I2047" i="21"/>
  <c r="I2100" i="21"/>
  <c r="I2048" i="21"/>
  <c r="I1992" i="21"/>
  <c r="I1976" i="21"/>
  <c r="I1920" i="21"/>
  <c r="I1872" i="21"/>
  <c r="I1820" i="21"/>
  <c r="I1764" i="21"/>
  <c r="I2101" i="21"/>
  <c r="I1945" i="21"/>
  <c r="I1909" i="21"/>
  <c r="I1877" i="21"/>
  <c r="I1845" i="21"/>
  <c r="I1813" i="21"/>
  <c r="I1781" i="21"/>
  <c r="I1749" i="21"/>
  <c r="I2105" i="21"/>
  <c r="I2109" i="21"/>
  <c r="I1966" i="21"/>
  <c r="I1934" i="21"/>
  <c r="I1902" i="21"/>
  <c r="I1870" i="21"/>
  <c r="I1838" i="21"/>
  <c r="I1806" i="21"/>
  <c r="I1774" i="21"/>
  <c r="I2017" i="21"/>
  <c r="I1915" i="21"/>
  <c r="I1717" i="21"/>
  <c r="I1791" i="21"/>
  <c r="I1759" i="21"/>
  <c r="I1701" i="21"/>
  <c r="I1669" i="21"/>
  <c r="I1637" i="21"/>
  <c r="I1605" i="21"/>
  <c r="I1573" i="21"/>
  <c r="I1541" i="21"/>
  <c r="I1509" i="21"/>
  <c r="I1827" i="21"/>
  <c r="I1959" i="21"/>
  <c r="I1726" i="21"/>
  <c r="I1686" i="21"/>
  <c r="I1654" i="21"/>
  <c r="I1622" i="21"/>
  <c r="I1590" i="21"/>
  <c r="I1558" i="21"/>
  <c r="I1526" i="21"/>
  <c r="I1494" i="21"/>
  <c r="I1462" i="21"/>
  <c r="I1835" i="21"/>
  <c r="I2085" i="21"/>
  <c r="I1758" i="21"/>
  <c r="I1695" i="21"/>
  <c r="I1663" i="21"/>
  <c r="I1631" i="21"/>
  <c r="I1599" i="21"/>
  <c r="I1567" i="21"/>
  <c r="I1535" i="21"/>
  <c r="I1503" i="21"/>
  <c r="I1471" i="21"/>
  <c r="I1596" i="21"/>
  <c r="I1727" i="21"/>
  <c r="I1489" i="21"/>
  <c r="I1434" i="21"/>
  <c r="I1402" i="21"/>
  <c r="I1370" i="21"/>
  <c r="I1338" i="21"/>
  <c r="I1306" i="21"/>
  <c r="I1274" i="21"/>
  <c r="I1636" i="21"/>
  <c r="I1939" i="21"/>
  <c r="I1512" i="21"/>
  <c r="I1443" i="21"/>
  <c r="I1411" i="21"/>
  <c r="I1379" i="21"/>
  <c r="I1347" i="21"/>
  <c r="I1315" i="21"/>
  <c r="I1283" i="21"/>
  <c r="I1719" i="21"/>
  <c r="I1492" i="21"/>
  <c r="I2348" i="21"/>
  <c r="I2204" i="21"/>
  <c r="I2157" i="21"/>
  <c r="I2042" i="21"/>
  <c r="I2126" i="21"/>
  <c r="I2031" i="21"/>
  <c r="I2088" i="21"/>
  <c r="I2044" i="21"/>
  <c r="I2213" i="21"/>
  <c r="I1968" i="21"/>
  <c r="I1916" i="21"/>
  <c r="I1860" i="21"/>
  <c r="I1816" i="21"/>
  <c r="I1760" i="21"/>
  <c r="I1989" i="21"/>
  <c r="I1941" i="21"/>
  <c r="I1905" i="21"/>
  <c r="I1873" i="21"/>
  <c r="I1841" i="21"/>
  <c r="I1809" i="21"/>
  <c r="I1777" i="21"/>
  <c r="I1745" i="21"/>
  <c r="I2073" i="21"/>
  <c r="I2077" i="21"/>
  <c r="I2152" i="21"/>
  <c r="I2095" i="21"/>
  <c r="I2036" i="21"/>
  <c r="I1944" i="21"/>
  <c r="I1808" i="21"/>
  <c r="I1977" i="21"/>
  <c r="I1901" i="21"/>
  <c r="I1837" i="21"/>
  <c r="I1773" i="21"/>
  <c r="I2041" i="21"/>
  <c r="I1962" i="21"/>
  <c r="I1918" i="21"/>
  <c r="I1862" i="21"/>
  <c r="I1818" i="21"/>
  <c r="I1762" i="21"/>
  <c r="I1883" i="21"/>
  <c r="I1919" i="21"/>
  <c r="I1736" i="21"/>
  <c r="I1681" i="21"/>
  <c r="I1625" i="21"/>
  <c r="I1569" i="21"/>
  <c r="I1525" i="21"/>
  <c r="I1755" i="21"/>
  <c r="I1799" i="21"/>
  <c r="I1678" i="21"/>
  <c r="I1638" i="21"/>
  <c r="I1598" i="21"/>
  <c r="I1550" i="21"/>
  <c r="I1510" i="21"/>
  <c r="I1470" i="21"/>
  <c r="I1751" i="21"/>
  <c r="I1903" i="21"/>
  <c r="I1703" i="21"/>
  <c r="I1655" i="21"/>
  <c r="I1615" i="21"/>
  <c r="I1575" i="21"/>
  <c r="I1527" i="21"/>
  <c r="I1487" i="21"/>
  <c r="I1660" i="21"/>
  <c r="I1664" i="21"/>
  <c r="I1450" i="21"/>
  <c r="I1414" i="21"/>
  <c r="I1378" i="21"/>
  <c r="I1342" i="21"/>
  <c r="I1302" i="21"/>
  <c r="I1266" i="21"/>
  <c r="I1540" i="21"/>
  <c r="I1640" i="21"/>
  <c r="I1455" i="21"/>
  <c r="I1419" i="21"/>
  <c r="I1383" i="21"/>
  <c r="I1343" i="21"/>
  <c r="I1307" i="21"/>
  <c r="I1271" i="21"/>
  <c r="I1612" i="21"/>
  <c r="I1714" i="21"/>
  <c r="I1481" i="21"/>
  <c r="I1436" i="21"/>
  <c r="I1404" i="21"/>
  <c r="I1372" i="21"/>
  <c r="I1340" i="21"/>
  <c r="I1308" i="21"/>
  <c r="I1276" i="21"/>
  <c r="I1735" i="21"/>
  <c r="I1488" i="21"/>
  <c r="I1624" i="21"/>
  <c r="I1453" i="21"/>
  <c r="I1421" i="21"/>
  <c r="I1389" i="21"/>
  <c r="I1357" i="21"/>
  <c r="I1325" i="21"/>
  <c r="I1293" i="21"/>
  <c r="I1254" i="21"/>
  <c r="I1187" i="21"/>
  <c r="I1155" i="21"/>
  <c r="I1123" i="21"/>
  <c r="I1091" i="21"/>
  <c r="I1059" i="21"/>
  <c r="I1027" i="21"/>
  <c r="I995" i="21"/>
  <c r="I963" i="21"/>
  <c r="I2145" i="21"/>
  <c r="I2079" i="21"/>
  <c r="I2024" i="21"/>
  <c r="I1912" i="21"/>
  <c r="I1796" i="21"/>
  <c r="I1973" i="21"/>
  <c r="I1897" i="21"/>
  <c r="I1833" i="21"/>
  <c r="I1769" i="21"/>
  <c r="I2037" i="21"/>
  <c r="I1958" i="21"/>
  <c r="I1914" i="21"/>
  <c r="I1858" i="21"/>
  <c r="I1802" i="21"/>
  <c r="I2113" i="21"/>
  <c r="I1851" i="21"/>
  <c r="I1887" i="21"/>
  <c r="I1728" i="21"/>
  <c r="I1665" i="21"/>
  <c r="I1621" i="21"/>
  <c r="I1565" i="21"/>
  <c r="I1521" i="21"/>
  <c r="I1746" i="21"/>
  <c r="I1718" i="21"/>
  <c r="I1674" i="21"/>
  <c r="I1634" i="21"/>
  <c r="I1586" i="21"/>
  <c r="I1546" i="21"/>
  <c r="I1506" i="21"/>
  <c r="I2353" i="21"/>
  <c r="I1742" i="21"/>
  <c r="I1871" i="21"/>
  <c r="I1691" i="21"/>
  <c r="I1651" i="21"/>
  <c r="I1611" i="21"/>
  <c r="I1563" i="21"/>
  <c r="I1523" i="21"/>
  <c r="I1483" i="21"/>
  <c r="I1564" i="21"/>
  <c r="I1632" i="21"/>
  <c r="I1446" i="21"/>
  <c r="I1410" i="21"/>
  <c r="I1374" i="21"/>
  <c r="I1334" i="21"/>
  <c r="I1298" i="21"/>
  <c r="I1262" i="21"/>
  <c r="I1508" i="21"/>
  <c r="I1608" i="21"/>
  <c r="I1451" i="21"/>
  <c r="I1415" i="21"/>
  <c r="I1375" i="21"/>
  <c r="I1339" i="21"/>
  <c r="I1303" i="21"/>
  <c r="I1267" i="21"/>
  <c r="I1580" i="21"/>
  <c r="I1680" i="21"/>
  <c r="I1465" i="21"/>
  <c r="I1432" i="21"/>
  <c r="I1400" i="21"/>
  <c r="I1368" i="21"/>
  <c r="I1336" i="21"/>
  <c r="I1304" i="21"/>
  <c r="I1272" i="21"/>
  <c r="I1684" i="21"/>
  <c r="I1472" i="21"/>
  <c r="I1592" i="21"/>
  <c r="I1449" i="21"/>
  <c r="I1417" i="21"/>
  <c r="I1385" i="21"/>
  <c r="I1353" i="21"/>
  <c r="I1321" i="21"/>
  <c r="I1289" i="21"/>
  <c r="I1238" i="21"/>
  <c r="I1183" i="21"/>
  <c r="I2141" i="21"/>
  <c r="I2019" i="21"/>
  <c r="I2016" i="21"/>
  <c r="I1904" i="21"/>
  <c r="I1792" i="21"/>
  <c r="I1969" i="21"/>
  <c r="I1893" i="21"/>
  <c r="I1829" i="21"/>
  <c r="I1765" i="21"/>
  <c r="I2021" i="21"/>
  <c r="I1954" i="21"/>
  <c r="I1898" i="21"/>
  <c r="I1854" i="21"/>
  <c r="I1798" i="21"/>
  <c r="I2081" i="21"/>
  <c r="I1819" i="21"/>
  <c r="I1787" i="21"/>
  <c r="I1720" i="21"/>
  <c r="I1661" i="21"/>
  <c r="I1617" i="21"/>
  <c r="I1561" i="21"/>
  <c r="I1505" i="21"/>
  <c r="I1739" i="21"/>
  <c r="I1710" i="21"/>
  <c r="I1670" i="21"/>
  <c r="I1630" i="21"/>
  <c r="I1582" i="21"/>
  <c r="I1542" i="21"/>
  <c r="I1502" i="21"/>
  <c r="I2117" i="21"/>
  <c r="I1737" i="21"/>
  <c r="I1839" i="21"/>
  <c r="I1687" i="21"/>
  <c r="I1647" i="21"/>
  <c r="I1607" i="21"/>
  <c r="I1559" i="21"/>
  <c r="I1519" i="21"/>
  <c r="I1479" i="21"/>
  <c r="I1532" i="21"/>
  <c r="I1600" i="21"/>
  <c r="I1442" i="21"/>
  <c r="I1406" i="21"/>
  <c r="I1366" i="21"/>
  <c r="I1330" i="21"/>
  <c r="I1294" i="21"/>
  <c r="I1879" i="21"/>
  <c r="I1500" i="21"/>
  <c r="I1576" i="21"/>
  <c r="I1447" i="21"/>
  <c r="I1407" i="21"/>
  <c r="I1371" i="21"/>
  <c r="I1335" i="21"/>
  <c r="I1299" i="21"/>
  <c r="I1975" i="21"/>
  <c r="I1548" i="21"/>
  <c r="I1648" i="21"/>
  <c r="I1460" i="21"/>
  <c r="I1428" i="21"/>
  <c r="I1396" i="21"/>
  <c r="I1364" i="21"/>
  <c r="I1332" i="21"/>
  <c r="I1300" i="21"/>
  <c r="I1268" i="21"/>
  <c r="I1652" i="21"/>
  <c r="I1875" i="21"/>
  <c r="I1560" i="21"/>
  <c r="I1445" i="21"/>
  <c r="I1413" i="21"/>
  <c r="I1381" i="21"/>
  <c r="I1349" i="21"/>
  <c r="I1317" i="21"/>
  <c r="I1285" i="21"/>
  <c r="I1222" i="21"/>
  <c r="I1179" i="21"/>
  <c r="I1147" i="21"/>
  <c r="I1115" i="21"/>
  <c r="I1083" i="21"/>
  <c r="I1051" i="21"/>
  <c r="I2236" i="21"/>
  <c r="I2086" i="21"/>
  <c r="I2233" i="21"/>
  <c r="I2181" i="21"/>
  <c r="I1888" i="21"/>
  <c r="I1788" i="21"/>
  <c r="I1965" i="21"/>
  <c r="I1889" i="21"/>
  <c r="I1825" i="21"/>
  <c r="I1761" i="21"/>
  <c r="I2011" i="21"/>
  <c r="I1950" i="21"/>
  <c r="I1894" i="21"/>
  <c r="I1850" i="21"/>
  <c r="I1794" i="21"/>
  <c r="I2009" i="21"/>
  <c r="I1750" i="21"/>
  <c r="I1783" i="21"/>
  <c r="I1712" i="21"/>
  <c r="I1657" i="21"/>
  <c r="I1601" i="21"/>
  <c r="I1557" i="21"/>
  <c r="I1991" i="21"/>
  <c r="I1731" i="21"/>
  <c r="I1706" i="21"/>
  <c r="I1666" i="21"/>
  <c r="I1618" i="21"/>
  <c r="I1578" i="21"/>
  <c r="I1538" i="21"/>
  <c r="I1490" i="21"/>
  <c r="I2007" i="21"/>
  <c r="I1729" i="21"/>
  <c r="I1740" i="21"/>
  <c r="I1683" i="21"/>
  <c r="I1643" i="21"/>
  <c r="I1595" i="21"/>
  <c r="I1555" i="21"/>
  <c r="I1515" i="21"/>
  <c r="I1467" i="21"/>
  <c r="I1484" i="21"/>
  <c r="I1568" i="21"/>
  <c r="I1438" i="21"/>
  <c r="I1398" i="21"/>
  <c r="I1362" i="21"/>
  <c r="I1326" i="21"/>
  <c r="I1290" i="21"/>
  <c r="I1722" i="21"/>
  <c r="I1480" i="21"/>
  <c r="I1544" i="21"/>
  <c r="I1439" i="21"/>
  <c r="I1403" i="21"/>
  <c r="I1367" i="21"/>
  <c r="I1331" i="21"/>
  <c r="I1295" i="21"/>
  <c r="I1847" i="21"/>
  <c r="I1516" i="21"/>
  <c r="I1616" i="21"/>
  <c r="I1456" i="21"/>
  <c r="I1424" i="21"/>
  <c r="I1392" i="21"/>
  <c r="I1360" i="21"/>
  <c r="I1328" i="21"/>
  <c r="I1296" i="21"/>
  <c r="I1264" i="21"/>
  <c r="I1620" i="21"/>
  <c r="I1752" i="21"/>
  <c r="I1528" i="21"/>
  <c r="I1441" i="21"/>
  <c r="I1409" i="21"/>
  <c r="I1377" i="21"/>
  <c r="I1345" i="21"/>
  <c r="I1313" i="21"/>
  <c r="I1281" i="21"/>
  <c r="I1207" i="21"/>
  <c r="I1175" i="21"/>
  <c r="I1143" i="21"/>
  <c r="I1111" i="21"/>
  <c r="I1079" i="21"/>
  <c r="I1047" i="21"/>
  <c r="I1015" i="21"/>
  <c r="I983" i="21"/>
  <c r="I951" i="21"/>
  <c r="I919" i="21"/>
  <c r="I1259" i="21"/>
  <c r="I1213" i="21"/>
  <c r="I2206" i="21"/>
  <c r="I2018" i="21"/>
  <c r="I2122" i="21"/>
  <c r="I2127" i="21"/>
  <c r="I1856" i="21"/>
  <c r="I1756" i="21"/>
  <c r="I1937" i="21"/>
  <c r="I1869" i="21"/>
  <c r="I1805" i="21"/>
  <c r="I1741" i="21"/>
  <c r="I2045" i="21"/>
  <c r="I1946" i="21"/>
  <c r="I1890" i="21"/>
  <c r="I1834" i="21"/>
  <c r="I1790" i="21"/>
  <c r="I2001" i="21"/>
  <c r="I1743" i="21"/>
  <c r="I1779" i="21"/>
  <c r="I1697" i="21"/>
  <c r="I1653" i="21"/>
  <c r="I1597" i="21"/>
  <c r="I1553" i="21"/>
  <c r="I1987" i="21"/>
  <c r="I1927" i="21"/>
  <c r="I1702" i="21"/>
  <c r="I1662" i="21"/>
  <c r="I1614" i="21"/>
  <c r="I1574" i="21"/>
  <c r="I1534" i="21"/>
  <c r="I1486" i="21"/>
  <c r="I1963" i="21"/>
  <c r="I1721" i="21"/>
  <c r="I1732" i="21"/>
  <c r="I1679" i="21"/>
  <c r="I1639" i="21"/>
  <c r="I1591" i="21"/>
  <c r="I1551" i="21"/>
  <c r="I1511" i="21"/>
  <c r="I1463" i="21"/>
  <c r="I1468" i="21"/>
  <c r="I1536" i="21"/>
  <c r="I1430" i="21"/>
  <c r="I1394" i="21"/>
  <c r="I1358" i="21"/>
  <c r="I1322" i="21"/>
  <c r="I1286" i="21"/>
  <c r="I1700" i="21"/>
  <c r="I1464" i="21"/>
  <c r="I1496" i="21"/>
  <c r="I1435" i="21"/>
  <c r="I1399" i="21"/>
  <c r="I1363" i="21"/>
  <c r="I1327" i="21"/>
  <c r="I1291" i="21"/>
  <c r="I1738" i="21"/>
  <c r="I1476" i="21"/>
  <c r="I1584" i="21"/>
  <c r="I1452" i="21"/>
  <c r="I1420" i="21"/>
  <c r="I1388" i="21"/>
  <c r="I1356" i="21"/>
  <c r="I1324" i="21"/>
  <c r="I1292" i="21"/>
  <c r="I1260" i="21"/>
  <c r="I1588" i="21"/>
  <c r="I1730" i="21"/>
  <c r="I1493" i="21"/>
  <c r="I1437" i="21"/>
  <c r="I1405" i="21"/>
  <c r="I1373" i="21"/>
  <c r="I1341" i="21"/>
  <c r="I1309" i="21"/>
  <c r="I1277" i="21"/>
  <c r="I1203" i="21"/>
  <c r="I1171" i="21"/>
  <c r="I1139" i="21"/>
  <c r="I1107" i="21"/>
  <c r="I1075" i="21"/>
  <c r="I1043" i="21"/>
  <c r="I1011" i="21"/>
  <c r="I2223" i="21"/>
  <c r="I2006" i="21"/>
  <c r="I2084" i="21"/>
  <c r="I1988" i="21"/>
  <c r="I1852" i="21"/>
  <c r="I2217" i="21"/>
  <c r="I1933" i="21"/>
  <c r="I1865" i="21"/>
  <c r="I1801" i="21"/>
  <c r="I2385" i="21"/>
  <c r="I1986" i="21"/>
  <c r="I1930" i="21"/>
  <c r="I1886" i="21"/>
  <c r="I1830" i="21"/>
  <c r="I1786" i="21"/>
  <c r="I1993" i="21"/>
  <c r="I2015" i="21"/>
  <c r="I1775" i="21"/>
  <c r="I1693" i="21"/>
  <c r="I1649" i="21"/>
  <c r="I1593" i="21"/>
  <c r="I1537" i="21"/>
  <c r="I1955" i="21"/>
  <c r="I1895" i="21"/>
  <c r="I1698" i="21"/>
  <c r="I1650" i="21"/>
  <c r="I1610" i="21"/>
  <c r="I1570" i="21"/>
  <c r="I1522" i="21"/>
  <c r="I1482" i="21"/>
  <c r="I1931" i="21"/>
  <c r="I2053" i="21"/>
  <c r="I1724" i="21"/>
  <c r="I1675" i="21"/>
  <c r="I1627" i="21"/>
  <c r="I1587" i="21"/>
  <c r="I1547" i="21"/>
  <c r="I1499" i="21"/>
  <c r="I2675" i="21"/>
  <c r="I1971" i="21"/>
  <c r="I1473" i="21"/>
  <c r="I1426" i="21"/>
  <c r="I1390" i="21"/>
  <c r="I1354" i="21"/>
  <c r="I1318" i="21"/>
  <c r="I1282" i="21"/>
  <c r="I1668" i="21"/>
  <c r="I1811" i="21"/>
  <c r="I1485" i="21"/>
  <c r="I1431" i="21"/>
  <c r="I1395" i="21"/>
  <c r="I1359" i="21"/>
  <c r="I1323" i="21"/>
  <c r="I1287" i="21"/>
  <c r="I1708" i="21"/>
  <c r="I2029" i="21"/>
  <c r="I1552" i="21"/>
  <c r="I1448" i="21"/>
  <c r="I1416" i="21"/>
  <c r="I1384" i="21"/>
  <c r="I1352" i="21"/>
  <c r="I2200" i="21"/>
  <c r="I2165" i="21"/>
  <c r="I2080" i="21"/>
  <c r="I1956" i="21"/>
  <c r="I1848" i="21"/>
  <c r="I2097" i="21"/>
  <c r="I465" i="21"/>
  <c r="I497" i="21"/>
  <c r="I529" i="21"/>
  <c r="I561" i="21"/>
  <c r="I593" i="21"/>
  <c r="I625" i="21"/>
  <c r="I657" i="21"/>
  <c r="I689" i="21"/>
  <c r="I721" i="21"/>
  <c r="I753" i="21"/>
  <c r="I782" i="21"/>
  <c r="I814" i="21"/>
  <c r="I846" i="21"/>
  <c r="I878" i="21"/>
  <c r="I833" i="21"/>
  <c r="I865" i="21"/>
  <c r="I1251" i="21"/>
  <c r="I828" i="21"/>
  <c r="I860" i="21"/>
  <c r="I1212" i="21"/>
  <c r="I807" i="21"/>
  <c r="I839" i="21"/>
  <c r="I871" i="21"/>
  <c r="I1215" i="21"/>
  <c r="I1256" i="21"/>
  <c r="I926" i="21"/>
  <c r="I958" i="21"/>
  <c r="I990" i="21"/>
  <c r="I1022" i="21"/>
  <c r="I1054" i="21"/>
  <c r="I1086" i="21"/>
  <c r="I1118" i="21"/>
  <c r="I1150" i="21"/>
  <c r="I1182" i="21"/>
  <c r="I1226" i="21"/>
  <c r="I913" i="21"/>
  <c r="I945" i="21"/>
  <c r="I977" i="21"/>
  <c r="I1009" i="21"/>
  <c r="I1041" i="21"/>
  <c r="I1073" i="21"/>
  <c r="I1105" i="21"/>
  <c r="I1137" i="21"/>
  <c r="I1169" i="21"/>
  <c r="I1201" i="21"/>
  <c r="I1225" i="21"/>
  <c r="I896" i="21"/>
  <c r="I928" i="21"/>
  <c r="I960" i="21"/>
  <c r="I992" i="21"/>
  <c r="I1024" i="21"/>
  <c r="I1056" i="21"/>
  <c r="I1088" i="21"/>
  <c r="I1120" i="21"/>
  <c r="I1152" i="21"/>
  <c r="I1184" i="21"/>
  <c r="I1234" i="21"/>
  <c r="I1243" i="21"/>
  <c r="I911" i="21"/>
  <c r="I947" i="21"/>
  <c r="I991" i="21"/>
  <c r="I1039" i="21"/>
  <c r="I1103" i="21"/>
  <c r="I1167" i="21"/>
  <c r="I1301" i="21"/>
  <c r="I1393" i="21"/>
  <c r="I1477" i="21"/>
  <c r="I1815" i="21"/>
  <c r="I1344" i="21"/>
  <c r="I1501" i="21"/>
  <c r="I1311" i="21"/>
  <c r="I1459" i="21"/>
  <c r="I1310" i="21"/>
  <c r="I1454" i="21"/>
  <c r="I1531" i="21"/>
  <c r="I1707" i="21"/>
  <c r="I1514" i="21"/>
  <c r="I1682" i="21"/>
  <c r="I1585" i="21"/>
  <c r="I1951" i="21"/>
  <c r="I1866" i="21"/>
  <c r="I1793" i="21"/>
  <c r="I1952" i="21"/>
  <c r="I746" i="21"/>
  <c r="I796" i="21"/>
  <c r="I469" i="21"/>
  <c r="I501" i="21"/>
  <c r="I533" i="21"/>
  <c r="I565" i="21"/>
  <c r="I597" i="21"/>
  <c r="I629" i="21"/>
  <c r="I661" i="21"/>
  <c r="I693" i="21"/>
  <c r="I725" i="21"/>
  <c r="I757" i="21"/>
  <c r="I786" i="21"/>
  <c r="I818" i="21"/>
  <c r="I850" i="21"/>
  <c r="I882" i="21"/>
  <c r="I837" i="21"/>
  <c r="I869" i="21"/>
  <c r="I1244" i="21"/>
  <c r="I832" i="21"/>
  <c r="I864" i="21"/>
  <c r="I894" i="21"/>
  <c r="I811" i="21"/>
  <c r="I843" i="21"/>
  <c r="I875" i="21"/>
  <c r="I1217" i="21"/>
  <c r="I898" i="21"/>
  <c r="I930" i="21"/>
  <c r="I962" i="21"/>
  <c r="I994" i="21"/>
  <c r="I1026" i="21"/>
  <c r="I1058" i="21"/>
  <c r="I1090" i="21"/>
  <c r="I1122" i="21"/>
  <c r="I1154" i="21"/>
  <c r="I1186" i="21"/>
  <c r="I1242" i="21"/>
  <c r="I917" i="21"/>
  <c r="I949" i="21"/>
  <c r="I981" i="21"/>
  <c r="I1013" i="21"/>
  <c r="I1045" i="21"/>
  <c r="I1077" i="21"/>
  <c r="I1109" i="21"/>
  <c r="I1141" i="21"/>
  <c r="I1173" i="21"/>
  <c r="I1205" i="21"/>
  <c r="I1232" i="21"/>
  <c r="I900" i="21"/>
  <c r="I932" i="21"/>
  <c r="I964" i="21"/>
  <c r="I996" i="21"/>
  <c r="I1028" i="21"/>
  <c r="I1060" i="21"/>
  <c r="I1092" i="21"/>
  <c r="I1124" i="21"/>
  <c r="I1156" i="21"/>
  <c r="I1188" i="21"/>
  <c r="I1250" i="21"/>
  <c r="I1245" i="21"/>
  <c r="I915" i="21"/>
  <c r="I955" i="21"/>
  <c r="I999" i="21"/>
  <c r="I1055" i="21"/>
  <c r="I1119" i="21"/>
  <c r="I1191" i="21"/>
  <c r="I1305" i="21"/>
  <c r="I1397" i="21"/>
  <c r="I1656" i="21"/>
  <c r="I1943" i="21"/>
  <c r="I1348" i="21"/>
  <c r="I1520" i="21"/>
  <c r="I1319" i="21"/>
  <c r="I1469" i="21"/>
  <c r="I1314" i="21"/>
  <c r="I1458" i="21"/>
  <c r="I1543" i="21"/>
  <c r="I1716" i="21"/>
  <c r="I1518" i="21"/>
  <c r="I1694" i="21"/>
  <c r="I1589" i="21"/>
  <c r="I1983" i="21"/>
  <c r="I1882" i="21"/>
  <c r="I1797" i="21"/>
  <c r="I2068" i="21"/>
  <c r="I778" i="21"/>
  <c r="I473" i="21"/>
  <c r="I505" i="21"/>
  <c r="I537" i="21"/>
  <c r="I569" i="21"/>
  <c r="I601" i="21"/>
  <c r="I633" i="21"/>
  <c r="I665" i="21"/>
  <c r="I697" i="21"/>
  <c r="I729" i="21"/>
  <c r="I761" i="21"/>
  <c r="I790" i="21"/>
  <c r="I822" i="21"/>
  <c r="I854" i="21"/>
  <c r="I886" i="21"/>
  <c r="I841" i="21"/>
  <c r="I873" i="21"/>
  <c r="I804" i="21"/>
  <c r="I836" i="21"/>
  <c r="I868" i="21"/>
  <c r="I1237" i="21"/>
  <c r="I815" i="21"/>
  <c r="I847" i="21"/>
  <c r="I879" i="21"/>
  <c r="I1224" i="21"/>
  <c r="I902" i="21"/>
  <c r="I934" i="21"/>
  <c r="I966" i="21"/>
  <c r="I998" i="21"/>
  <c r="I1030" i="21"/>
  <c r="I1062" i="21"/>
  <c r="I1094" i="21"/>
  <c r="I1126" i="21"/>
  <c r="I1158" i="21"/>
  <c r="I1190" i="21"/>
  <c r="I1258" i="21"/>
  <c r="I921" i="21"/>
  <c r="I953" i="21"/>
  <c r="I985" i="21"/>
  <c r="I1017" i="21"/>
  <c r="I1049" i="21"/>
  <c r="I1081" i="21"/>
  <c r="I1113" i="21"/>
  <c r="I1145" i="21"/>
  <c r="I1177" i="21"/>
  <c r="I1209" i="21"/>
  <c r="I1239" i="21"/>
  <c r="I904" i="21"/>
  <c r="I936" i="21"/>
  <c r="I968" i="21"/>
  <c r="I1000" i="21"/>
  <c r="I1032" i="21"/>
  <c r="I1064" i="21"/>
  <c r="I1096" i="21"/>
  <c r="I1128" i="21"/>
  <c r="I1160" i="21"/>
  <c r="I1192" i="21"/>
  <c r="I1261" i="21"/>
  <c r="I1252" i="21"/>
  <c r="I923" i="21"/>
  <c r="I959" i="21"/>
  <c r="I1003" i="21"/>
  <c r="I1063" i="21"/>
  <c r="I1127" i="21"/>
  <c r="I1195" i="21"/>
  <c r="I1329" i="21"/>
  <c r="I1401" i="21"/>
  <c r="I1688" i="21"/>
  <c r="I1280" i="21"/>
  <c r="I1376" i="21"/>
  <c r="I1907" i="21"/>
  <c r="I1351" i="21"/>
  <c r="I1672" i="21"/>
  <c r="I1346" i="21"/>
  <c r="I1696" i="21"/>
  <c r="I1579" i="21"/>
  <c r="I1935" i="21"/>
  <c r="I1554" i="21"/>
  <c r="I1831" i="21"/>
  <c r="I1629" i="21"/>
  <c r="I2057" i="21"/>
  <c r="I1922" i="21"/>
  <c r="I1857" i="21"/>
  <c r="I2119" i="21"/>
  <c r="I477" i="21"/>
  <c r="I509" i="21"/>
  <c r="I541" i="21"/>
  <c r="I573" i="21"/>
  <c r="I605" i="21"/>
  <c r="I637" i="21"/>
  <c r="I669" i="21"/>
  <c r="I701" i="21"/>
  <c r="I733" i="21"/>
  <c r="I765" i="21"/>
  <c r="I794" i="21"/>
  <c r="I826" i="21"/>
  <c r="I858" i="21"/>
  <c r="I890" i="21"/>
  <c r="I845" i="21"/>
  <c r="I877" i="21"/>
  <c r="I808" i="21"/>
  <c r="I840" i="21"/>
  <c r="I872" i="21"/>
  <c r="I787" i="21"/>
  <c r="I819" i="21"/>
  <c r="I851" i="21"/>
  <c r="I883" i="21"/>
  <c r="I1231" i="21"/>
  <c r="I906" i="21"/>
  <c r="I938" i="21"/>
  <c r="I970" i="21"/>
  <c r="I1002" i="21"/>
  <c r="I1034" i="21"/>
  <c r="I1066" i="21"/>
  <c r="I1098" i="21"/>
  <c r="I1130" i="21"/>
  <c r="I1162" i="21"/>
  <c r="I1194" i="21"/>
  <c r="I893" i="21"/>
  <c r="I925" i="21"/>
  <c r="I957" i="21"/>
  <c r="I989" i="21"/>
  <c r="I1021" i="21"/>
  <c r="I1053" i="21"/>
  <c r="I1085" i="21"/>
  <c r="I1117" i="21"/>
  <c r="I1149" i="21"/>
  <c r="I1181" i="21"/>
  <c r="I1214" i="21"/>
  <c r="I1241" i="21"/>
  <c r="I908" i="21"/>
  <c r="I940" i="21"/>
  <c r="I972" i="21"/>
  <c r="I1004" i="21"/>
  <c r="I1036" i="21"/>
  <c r="I1068" i="21"/>
  <c r="I1100" i="21"/>
  <c r="I1132" i="21"/>
  <c r="I1164" i="21"/>
  <c r="I1196" i="21"/>
  <c r="I1211" i="21"/>
  <c r="I1263" i="21"/>
  <c r="I927" i="21"/>
  <c r="I967" i="21"/>
  <c r="I1007" i="21"/>
  <c r="I1067" i="21"/>
  <c r="I1131" i="21"/>
  <c r="I1199" i="21"/>
  <c r="I1333" i="21"/>
  <c r="I1425" i="21"/>
  <c r="I1711" i="21"/>
  <c r="I1284" i="21"/>
  <c r="I1380" i="21"/>
  <c r="I1999" i="21"/>
  <c r="I1355" i="21"/>
  <c r="I1704" i="21"/>
  <c r="I1350" i="21"/>
  <c r="I1843" i="21"/>
  <c r="I1583" i="21"/>
  <c r="I1967" i="21"/>
  <c r="I1566" i="21"/>
  <c r="I1863" i="21"/>
  <c r="I1633" i="21"/>
  <c r="I2089" i="21"/>
  <c r="I1926" i="21"/>
  <c r="I1861" i="21"/>
  <c r="I2176" i="21"/>
  <c r="I481" i="21"/>
  <c r="I513" i="21"/>
  <c r="I545" i="21"/>
  <c r="I577" i="21"/>
  <c r="I609" i="21"/>
  <c r="I641" i="21"/>
  <c r="I673" i="21"/>
  <c r="I705" i="21"/>
  <c r="I737" i="21"/>
  <c r="I769" i="21"/>
  <c r="I798" i="21"/>
  <c r="I830" i="21"/>
  <c r="I862" i="21"/>
  <c r="I1221" i="21"/>
  <c r="I849" i="21"/>
  <c r="I881" i="21"/>
  <c r="I812" i="21"/>
  <c r="I844" i="21"/>
  <c r="I876" i="21"/>
  <c r="I791" i="21"/>
  <c r="I823" i="21"/>
  <c r="I855" i="21"/>
  <c r="I887" i="21"/>
  <c r="I1233" i="21"/>
  <c r="I910" i="21"/>
  <c r="I942" i="21"/>
  <c r="I974" i="21"/>
  <c r="I1006" i="21"/>
  <c r="I1038" i="21"/>
  <c r="I1070" i="21"/>
  <c r="I1102" i="21"/>
  <c r="I1134" i="21"/>
  <c r="I1166" i="21"/>
  <c r="I1198" i="21"/>
  <c r="I897" i="21"/>
  <c r="I929" i="21"/>
  <c r="I961" i="21"/>
  <c r="I993" i="21"/>
  <c r="I1025" i="21"/>
  <c r="I1057" i="21"/>
  <c r="I1089" i="21"/>
  <c r="I1121" i="21"/>
  <c r="I1153" i="21"/>
  <c r="I1185" i="21"/>
  <c r="I1230" i="21"/>
  <c r="I1248" i="21"/>
  <c r="I912" i="21"/>
  <c r="I944" i="21"/>
  <c r="I976" i="21"/>
  <c r="I1008" i="21"/>
  <c r="I1040" i="21"/>
  <c r="I1072" i="21"/>
  <c r="I1104" i="21"/>
  <c r="I1136" i="21"/>
  <c r="I1168" i="21"/>
  <c r="I1200" i="21"/>
  <c r="I1220" i="21"/>
  <c r="I895" i="21"/>
  <c r="I931" i="21"/>
  <c r="I971" i="21"/>
  <c r="I1019" i="21"/>
  <c r="I1071" i="21"/>
  <c r="I1135" i="21"/>
  <c r="I1265" i="21"/>
  <c r="I1337" i="21"/>
  <c r="I1429" i="21"/>
  <c r="I1497" i="21"/>
  <c r="I1288" i="21"/>
  <c r="I1408" i="21"/>
  <c r="I1644" i="21"/>
  <c r="I1387" i="21"/>
  <c r="I1572" i="21"/>
  <c r="I1382" i="21"/>
  <c r="I1692" i="21"/>
  <c r="I1619" i="21"/>
  <c r="I1803" i="21"/>
  <c r="I1602" i="21"/>
  <c r="I1795" i="21"/>
  <c r="I1685" i="21"/>
  <c r="I1766" i="21"/>
  <c r="I1978" i="21"/>
  <c r="I1921" i="21"/>
  <c r="I821" i="21"/>
  <c r="I485" i="21"/>
  <c r="I517" i="21"/>
  <c r="I549" i="21"/>
  <c r="I581" i="21"/>
  <c r="I613" i="21"/>
  <c r="I645" i="21"/>
  <c r="I677" i="21"/>
  <c r="I709" i="21"/>
  <c r="I741" i="21"/>
  <c r="I772" i="21"/>
  <c r="I802" i="21"/>
  <c r="I834" i="21"/>
  <c r="I866" i="21"/>
  <c r="I1253" i="21"/>
  <c r="I853" i="21"/>
  <c r="I885" i="21"/>
  <c r="I816" i="21"/>
  <c r="I848" i="21"/>
  <c r="I880" i="21"/>
  <c r="I795" i="21"/>
  <c r="I827" i="21"/>
  <c r="I859" i="21"/>
  <c r="I891" i="21"/>
  <c r="I1240" i="21"/>
  <c r="I914" i="21"/>
  <c r="I946" i="21"/>
  <c r="I978" i="21"/>
  <c r="I1010" i="21"/>
  <c r="I1042" i="21"/>
  <c r="I1074" i="21"/>
  <c r="I1106" i="21"/>
  <c r="I1138" i="21"/>
  <c r="I1170" i="21"/>
  <c r="I1202" i="21"/>
  <c r="I901" i="21"/>
  <c r="I933" i="21"/>
  <c r="I965" i="21"/>
  <c r="I997" i="21"/>
  <c r="I1029" i="21"/>
  <c r="I1061" i="21"/>
  <c r="I1093" i="21"/>
  <c r="I1125" i="21"/>
  <c r="I1157" i="21"/>
  <c r="I1189" i="21"/>
  <c r="I1246" i="21"/>
  <c r="I1255" i="21"/>
  <c r="I916" i="21"/>
  <c r="I948" i="21"/>
  <c r="I980" i="21"/>
  <c r="I1012" i="21"/>
  <c r="I1044" i="21"/>
  <c r="I1076" i="21"/>
  <c r="I1108" i="21"/>
  <c r="I1140" i="21"/>
  <c r="I1172" i="21"/>
  <c r="I1204" i="21"/>
  <c r="I1227" i="21"/>
  <c r="I899" i="21"/>
  <c r="I935" i="21"/>
  <c r="I975" i="21"/>
  <c r="I1023" i="21"/>
  <c r="I1087" i="21"/>
  <c r="I1151" i="21"/>
  <c r="I1269" i="21"/>
  <c r="I1361" i="21"/>
  <c r="I1433" i="21"/>
  <c r="I1524" i="21"/>
  <c r="I1312" i="21"/>
  <c r="I1412" i="21"/>
  <c r="I1676" i="21"/>
  <c r="I1391" i="21"/>
  <c r="I1604" i="21"/>
  <c r="I1386" i="21"/>
  <c r="I1911" i="21"/>
  <c r="I1623" i="21"/>
  <c r="I1899" i="21"/>
  <c r="I1606" i="21"/>
  <c r="I1923" i="21"/>
  <c r="I1689" i="21"/>
  <c r="I1770" i="21"/>
  <c r="I1982" i="21"/>
  <c r="I1925" i="21"/>
  <c r="I734" i="21"/>
  <c r="I766" i="21"/>
  <c r="I457" i="21"/>
  <c r="I489" i="21"/>
  <c r="I521" i="21"/>
  <c r="I553" i="21"/>
  <c r="I585" i="21"/>
  <c r="I617" i="21"/>
  <c r="I649" i="21"/>
  <c r="I713" i="21"/>
  <c r="I745" i="21"/>
  <c r="I775" i="21"/>
  <c r="I806" i="21"/>
  <c r="I838" i="21"/>
  <c r="I870" i="21"/>
  <c r="I825" i="21"/>
  <c r="I857" i="21"/>
  <c r="I889" i="21"/>
  <c r="I820" i="21"/>
  <c r="I852" i="21"/>
  <c r="I884" i="21"/>
  <c r="I799" i="21"/>
  <c r="I831" i="21"/>
  <c r="I863" i="21"/>
  <c r="I1235" i="21"/>
  <c r="I1247" i="21"/>
  <c r="I918" i="21"/>
  <c r="I950" i="21"/>
  <c r="I982" i="21"/>
  <c r="I1014" i="21"/>
  <c r="I1046" i="21"/>
  <c r="I1078" i="21"/>
  <c r="I1110" i="21"/>
  <c r="I1142" i="21"/>
  <c r="I1174" i="21"/>
  <c r="I1206" i="21"/>
  <c r="I905" i="21"/>
  <c r="I937" i="21"/>
  <c r="I969" i="21"/>
  <c r="I1001" i="21"/>
  <c r="I1033" i="21"/>
  <c r="I1065" i="21"/>
  <c r="I1097" i="21"/>
  <c r="I1129" i="21"/>
  <c r="I1161" i="21"/>
  <c r="I1216" i="21"/>
  <c r="I1257" i="21"/>
  <c r="I920" i="21"/>
  <c r="I952" i="21"/>
  <c r="I984" i="21"/>
  <c r="I1016" i="21"/>
  <c r="I1048" i="21"/>
  <c r="I1080" i="21"/>
  <c r="I1112" i="21"/>
  <c r="I1144" i="21"/>
  <c r="I1176" i="21"/>
  <c r="I1208" i="21"/>
  <c r="I1229" i="21"/>
  <c r="I903" i="21"/>
  <c r="I939" i="21"/>
  <c r="I979" i="21"/>
  <c r="I1031" i="21"/>
  <c r="I1095" i="21"/>
  <c r="I1159" i="21"/>
  <c r="I1273" i="21"/>
  <c r="I1365" i="21"/>
  <c r="I1457" i="21"/>
  <c r="I1556" i="21"/>
  <c r="I1316" i="21"/>
  <c r="I1440" i="21"/>
  <c r="I1275" i="21"/>
  <c r="I1423" i="21"/>
  <c r="I1270" i="21"/>
  <c r="I1418" i="21"/>
  <c r="I1491" i="21"/>
  <c r="I1659" i="21"/>
  <c r="I1474" i="21"/>
  <c r="I1642" i="21"/>
  <c r="I1529" i="21"/>
  <c r="I1748" i="21"/>
  <c r="I1822" i="21"/>
  <c r="I2247" i="21"/>
  <c r="I2013" i="21"/>
  <c r="I2995" i="21"/>
  <c r="I2405" i="21"/>
  <c r="I2179" i="21"/>
  <c r="I2227" i="21"/>
  <c r="I2134" i="21"/>
  <c r="I2210" i="21"/>
  <c r="I2256" i="21"/>
  <c r="I2364" i="21"/>
  <c r="I2327" i="21"/>
  <c r="I2282" i="21"/>
  <c r="I2380" i="21"/>
  <c r="I1949" i="21"/>
  <c r="I1981" i="21"/>
  <c r="I2025" i="21"/>
  <c r="I1768" i="21"/>
  <c r="I1800" i="21"/>
  <c r="I1832" i="21"/>
  <c r="I1864" i="21"/>
  <c r="I1896" i="21"/>
  <c r="I1928" i="21"/>
  <c r="I1960" i="21"/>
  <c r="I2061" i="21"/>
  <c r="I1996" i="21"/>
  <c r="I2028" i="21"/>
  <c r="I2060" i="21"/>
  <c r="I2092" i="21"/>
  <c r="I2129" i="21"/>
  <c r="I2023" i="21"/>
  <c r="I2055" i="21"/>
  <c r="I2087" i="21"/>
  <c r="I2133" i="21"/>
  <c r="I2155" i="21"/>
  <c r="I2010" i="21"/>
  <c r="I2050" i="21"/>
  <c r="I2098" i="21"/>
  <c r="I2149" i="21"/>
  <c r="I2120" i="21"/>
  <c r="I2168" i="21"/>
  <c r="I2208" i="21"/>
  <c r="I2253" i="21"/>
  <c r="I2187" i="21"/>
  <c r="I2231" i="21"/>
  <c r="I2142" i="21"/>
  <c r="I2222" i="21"/>
  <c r="I2260" i="21"/>
  <c r="I2384" i="21"/>
  <c r="I2343" i="21"/>
  <c r="I2338" i="21"/>
  <c r="I1985" i="21"/>
  <c r="I2065" i="21"/>
  <c r="I1772" i="21"/>
  <c r="I1804" i="21"/>
  <c r="I1836" i="21"/>
  <c r="I1868" i="21"/>
  <c r="I1900" i="21"/>
  <c r="I1932" i="21"/>
  <c r="I1964" i="21"/>
  <c r="I2093" i="21"/>
  <c r="I2000" i="21"/>
  <c r="I2032" i="21"/>
  <c r="I2064" i="21"/>
  <c r="I2096" i="21"/>
  <c r="I2177" i="21"/>
  <c r="I2027" i="21"/>
  <c r="I2059" i="21"/>
  <c r="I2091" i="21"/>
  <c r="I2135" i="21"/>
  <c r="I2159" i="21"/>
  <c r="I2014" i="21"/>
  <c r="I2054" i="21"/>
  <c r="I2102" i="21"/>
  <c r="I2153" i="21"/>
  <c r="I2124" i="21"/>
  <c r="I2172" i="21"/>
  <c r="I2212" i="21"/>
  <c r="I2313" i="21"/>
  <c r="I2191" i="21"/>
  <c r="I2255" i="21"/>
  <c r="I2146" i="21"/>
  <c r="I2245" i="21"/>
  <c r="I2280" i="21"/>
  <c r="I2388" i="21"/>
  <c r="I2363" i="21"/>
  <c r="I2216" i="21"/>
  <c r="I2412" i="21"/>
  <c r="I2195" i="21"/>
  <c r="I2305" i="21"/>
  <c r="I2158" i="21"/>
  <c r="I2263" i="21"/>
  <c r="I2300" i="21"/>
  <c r="I2711" i="21"/>
  <c r="I2367" i="21"/>
  <c r="I2485" i="21"/>
  <c r="I2572" i="21"/>
  <c r="I1929" i="21"/>
  <c r="I1961" i="21"/>
  <c r="I2069" i="21"/>
  <c r="I2185" i="21"/>
  <c r="I1780" i="21"/>
  <c r="I1812" i="21"/>
  <c r="I1844" i="21"/>
  <c r="I1876" i="21"/>
  <c r="I1908" i="21"/>
  <c r="I1940" i="21"/>
  <c r="I1972" i="21"/>
  <c r="I2125" i="21"/>
  <c r="I2008" i="21"/>
  <c r="I2040" i="21"/>
  <c r="I2072" i="21"/>
  <c r="I2104" i="21"/>
  <c r="I2131" i="21"/>
  <c r="I2035" i="21"/>
  <c r="I2067" i="21"/>
  <c r="I2099" i="21"/>
  <c r="I2357" i="21"/>
  <c r="I2197" i="21"/>
  <c r="I2022" i="21"/>
  <c r="I2070" i="21"/>
  <c r="I2110" i="21"/>
  <c r="I2161" i="21"/>
  <c r="I2140" i="21"/>
  <c r="I2180" i="21"/>
  <c r="I2220" i="21"/>
  <c r="I2341" i="21"/>
  <c r="I2199" i="21"/>
  <c r="I2337" i="21"/>
  <c r="I2174" i="21"/>
  <c r="I2273" i="21"/>
  <c r="I2308" i="21"/>
  <c r="I2279" i="21"/>
  <c r="I2387" i="21"/>
  <c r="I2428" i="21"/>
  <c r="I2173" i="21"/>
  <c r="I2039" i="21"/>
  <c r="I2071" i="21"/>
  <c r="I2111" i="21"/>
  <c r="I2389" i="21"/>
  <c r="I2229" i="21"/>
  <c r="I2034" i="21"/>
  <c r="I2074" i="21"/>
  <c r="I2114" i="21"/>
  <c r="I2249" i="21"/>
  <c r="I2144" i="21"/>
  <c r="I2184" i="21"/>
  <c r="I2232" i="21"/>
  <c r="I2373" i="21"/>
  <c r="I2211" i="21"/>
  <c r="I2369" i="21"/>
  <c r="I2178" i="21"/>
  <c r="I2297" i="21"/>
  <c r="I2320" i="21"/>
  <c r="I2287" i="21"/>
  <c r="I2234" i="21"/>
  <c r="I2459" i="21"/>
  <c r="I2112" i="21"/>
  <c r="I2205" i="21"/>
  <c r="I2043" i="21"/>
  <c r="I2075" i="21"/>
  <c r="I2115" i="21"/>
  <c r="I2137" i="21"/>
  <c r="I1990" i="21"/>
  <c r="I2038" i="21"/>
  <c r="I2078" i="21"/>
  <c r="I2118" i="21"/>
  <c r="I2317" i="21"/>
  <c r="I2148" i="21"/>
  <c r="I2188" i="21"/>
  <c r="I2235" i="21"/>
  <c r="I2163" i="21"/>
  <c r="I2219" i="21"/>
  <c r="I2259" i="21"/>
  <c r="I2190" i="21"/>
  <c r="I2329" i="21"/>
  <c r="I2344" i="21"/>
  <c r="I2299" i="21"/>
  <c r="I2242" i="21"/>
  <c r="I2103" i="21"/>
  <c r="I2169" i="21"/>
  <c r="I2147" i="21"/>
  <c r="I1994" i="21"/>
  <c r="I2026" i="21"/>
  <c r="I2058" i="21"/>
  <c r="I2090" i="21"/>
  <c r="I2121" i="21"/>
  <c r="I2193" i="21"/>
  <c r="I2128" i="21"/>
  <c r="I2160" i="21"/>
  <c r="I2192" i="21"/>
  <c r="I2224" i="21"/>
  <c r="I2345" i="21"/>
  <c r="I2171" i="21"/>
  <c r="I2203" i="21"/>
  <c r="I2239" i="21"/>
  <c r="I2261" i="21"/>
  <c r="I2150" i="21"/>
  <c r="I2182" i="21"/>
  <c r="I2214" i="21"/>
  <c r="I2265" i="21"/>
  <c r="I2361" i="21"/>
  <c r="I2268" i="21"/>
  <c r="I2312" i="21"/>
  <c r="I2352" i="21"/>
  <c r="I2396" i="21"/>
  <c r="I2291" i="21"/>
  <c r="I2331" i="21"/>
  <c r="I2375" i="21"/>
  <c r="I2246" i="21"/>
  <c r="I2290" i="21"/>
  <c r="I2354" i="21"/>
  <c r="I2421" i="21"/>
  <c r="I2513" i="21"/>
  <c r="I2476" i="21"/>
  <c r="I2527" i="21"/>
  <c r="I2107" i="21"/>
  <c r="I2201" i="21"/>
  <c r="I2151" i="21"/>
  <c r="I1998" i="21"/>
  <c r="I2030" i="21"/>
  <c r="I2062" i="21"/>
  <c r="I2094" i="21"/>
  <c r="I2130" i="21"/>
  <c r="I2225" i="21"/>
  <c r="I2132" i="21"/>
  <c r="I2164" i="21"/>
  <c r="I2196" i="21"/>
  <c r="I2228" i="21"/>
  <c r="I2377" i="21"/>
  <c r="I2175" i="21"/>
  <c r="I2207" i="21"/>
  <c r="I2241" i="21"/>
  <c r="I2301" i="21"/>
  <c r="I2154" i="21"/>
  <c r="I2186" i="21"/>
  <c r="I2218" i="21"/>
  <c r="I2269" i="21"/>
  <c r="I2393" i="21"/>
  <c r="I2276" i="21"/>
  <c r="I2316" i="21"/>
  <c r="I2356" i="21"/>
  <c r="I2401" i="21"/>
  <c r="I2295" i="21"/>
  <c r="I2335" i="21"/>
  <c r="I2383" i="21"/>
  <c r="I2250" i="21"/>
  <c r="I2298" i="21"/>
  <c r="I2362" i="21"/>
  <c r="I2429" i="21"/>
  <c r="I2521" i="21"/>
  <c r="I2508" i="21"/>
  <c r="I2254" i="21"/>
  <c r="I2306" i="21"/>
  <c r="I2370" i="21"/>
  <c r="I2441" i="21"/>
  <c r="I2537" i="21"/>
  <c r="I2536" i="21"/>
  <c r="I2564" i="21"/>
  <c r="I2676" i="21"/>
  <c r="I2309" i="21"/>
  <c r="I2183" i="21"/>
  <c r="I2215" i="21"/>
  <c r="I2257" i="21"/>
  <c r="I2365" i="21"/>
  <c r="I2162" i="21"/>
  <c r="I2194" i="21"/>
  <c r="I2226" i="21"/>
  <c r="I2277" i="21"/>
  <c r="I2244" i="21"/>
  <c r="I2284" i="21"/>
  <c r="I2324" i="21"/>
  <c r="I2372" i="21"/>
  <c r="I2408" i="21"/>
  <c r="I2303" i="21"/>
  <c r="I2351" i="21"/>
  <c r="I2391" i="21"/>
  <c r="I2258" i="21"/>
  <c r="I2314" i="21"/>
  <c r="I2382" i="21"/>
  <c r="I2449" i="21"/>
  <c r="I2551" i="21"/>
  <c r="I2639" i="21"/>
  <c r="I2470" i="21"/>
  <c r="I2166" i="21"/>
  <c r="I2198" i="21"/>
  <c r="I2230" i="21"/>
  <c r="I2285" i="21"/>
  <c r="I2248" i="21"/>
  <c r="I2288" i="21"/>
  <c r="I2332" i="21"/>
  <c r="I2376" i="21"/>
  <c r="I2267" i="21"/>
  <c r="I2311" i="21"/>
  <c r="I2355" i="21"/>
  <c r="I2395" i="21"/>
  <c r="I2266" i="21"/>
  <c r="I2322" i="21"/>
  <c r="I2390" i="21"/>
  <c r="I2461" i="21"/>
  <c r="I2631" i="21"/>
  <c r="I2407" i="21"/>
  <c r="I2763" i="21"/>
  <c r="I2138" i="21"/>
  <c r="I2170" i="21"/>
  <c r="I2202" i="21"/>
  <c r="I2243" i="21"/>
  <c r="I2293" i="21"/>
  <c r="I2252" i="21"/>
  <c r="I2292" i="21"/>
  <c r="I2340" i="21"/>
  <c r="I2271" i="21"/>
  <c r="I2319" i="21"/>
  <c r="I2359" i="21"/>
  <c r="I2404" i="21"/>
  <c r="I2274" i="21"/>
  <c r="I2330" i="21"/>
  <c r="I2400" i="21"/>
  <c r="I2477" i="21"/>
  <c r="I2619" i="21"/>
  <c r="I2427" i="21"/>
  <c r="I2346" i="21"/>
  <c r="I2413" i="21"/>
  <c r="I2501" i="21"/>
  <c r="I2452" i="21"/>
  <c r="I2495" i="21"/>
  <c r="I2286" i="21"/>
  <c r="I2318" i="21"/>
  <c r="I2350" i="21"/>
  <c r="I2386" i="21"/>
  <c r="I2417" i="21"/>
  <c r="I2453" i="21"/>
  <c r="I2509" i="21"/>
  <c r="I2555" i="21"/>
  <c r="I2651" i="21"/>
  <c r="I2460" i="21"/>
  <c r="I2512" i="21"/>
  <c r="I2548" i="21"/>
  <c r="I2447" i="21"/>
  <c r="I2503" i="21"/>
  <c r="I2615" i="21"/>
  <c r="I2514" i="21"/>
  <c r="I2559" i="21"/>
  <c r="I2416" i="21"/>
  <c r="I2468" i="21"/>
  <c r="I2516" i="21"/>
  <c r="I2576" i="21"/>
  <c r="I2451" i="21"/>
  <c r="I2515" i="21"/>
  <c r="I2542" i="21"/>
  <c r="I2687" i="21"/>
  <c r="I2281" i="21"/>
  <c r="I2397" i="21"/>
  <c r="I2264" i="21"/>
  <c r="I2296" i="21"/>
  <c r="I2328" i="21"/>
  <c r="I2360" i="21"/>
  <c r="I2392" i="21"/>
  <c r="I2275" i="21"/>
  <c r="I2307" i="21"/>
  <c r="I2339" i="21"/>
  <c r="I2371" i="21"/>
  <c r="I2571" i="21"/>
  <c r="I2262" i="21"/>
  <c r="I2294" i="21"/>
  <c r="I2326" i="21"/>
  <c r="I2358" i="21"/>
  <c r="I2394" i="21"/>
  <c r="I2425" i="21"/>
  <c r="I2473" i="21"/>
  <c r="I2517" i="21"/>
  <c r="I2567" i="21"/>
  <c r="I2424" i="21"/>
  <c r="I2472" i="21"/>
  <c r="I2520" i="21"/>
  <c r="I2627" i="21"/>
  <c r="I2455" i="21"/>
  <c r="I2519" i="21"/>
  <c r="I2560" i="21"/>
  <c r="I2626" i="21"/>
  <c r="I2289" i="21"/>
  <c r="I2240" i="21"/>
  <c r="I2272" i="21"/>
  <c r="I2304" i="21"/>
  <c r="I2336" i="21"/>
  <c r="I2368" i="21"/>
  <c r="I2399" i="21"/>
  <c r="I2283" i="21"/>
  <c r="I2315" i="21"/>
  <c r="I2347" i="21"/>
  <c r="I2379" i="21"/>
  <c r="I2238" i="21"/>
  <c r="I2270" i="21"/>
  <c r="I2302" i="21"/>
  <c r="I2334" i="21"/>
  <c r="I2366" i="21"/>
  <c r="I2611" i="21"/>
  <c r="I2437" i="21"/>
  <c r="I2481" i="21"/>
  <c r="I2525" i="21"/>
  <c r="I2701" i="21"/>
  <c r="I2436" i="21"/>
  <c r="I2480" i="21"/>
  <c r="I2543" i="21"/>
  <c r="I2411" i="21"/>
  <c r="I2463" i="21"/>
  <c r="I2539" i="21"/>
  <c r="I2568" i="21"/>
  <c r="I2625" i="21"/>
  <c r="I2725" i="21"/>
  <c r="I2440" i="21"/>
  <c r="I2488" i="21"/>
  <c r="I2546" i="21"/>
  <c r="I2415" i="21"/>
  <c r="I2483" i="21"/>
  <c r="I2562" i="21"/>
  <c r="I2398" i="21"/>
  <c r="I2680" i="21"/>
  <c r="I2310" i="21"/>
  <c r="I2342" i="21"/>
  <c r="I2378" i="21"/>
  <c r="I2409" i="21"/>
  <c r="I2445" i="21"/>
  <c r="I2489" i="21"/>
  <c r="I2544" i="21"/>
  <c r="I2582" i="21"/>
  <c r="I2444" i="21"/>
  <c r="I2504" i="21"/>
  <c r="I2578" i="21"/>
  <c r="I2419" i="21"/>
  <c r="I2491" i="21"/>
  <c r="I2566" i="21"/>
  <c r="I2414" i="21"/>
  <c r="I2430" i="21"/>
  <c r="I2474" i="21"/>
  <c r="I2518" i="21"/>
  <c r="I2703" i="21"/>
  <c r="I2650" i="21"/>
  <c r="I2692" i="21"/>
  <c r="I2661" i="21"/>
  <c r="I2783" i="21"/>
  <c r="I2808" i="21"/>
  <c r="I2434" i="21"/>
  <c r="I2478" i="21"/>
  <c r="I2526" i="21"/>
  <c r="I2705" i="21"/>
  <c r="I2654" i="21"/>
  <c r="I2700" i="21"/>
  <c r="I2665" i="21"/>
  <c r="I2799" i="21"/>
  <c r="I2457" i="21"/>
  <c r="I2493" i="21"/>
  <c r="I2533" i="21"/>
  <c r="I2599" i="21"/>
  <c r="I2683" i="21"/>
  <c r="I2448" i="21"/>
  <c r="I2484" i="21"/>
  <c r="I2532" i="21"/>
  <c r="I2574" i="21"/>
  <c r="I2423" i="21"/>
  <c r="I2479" i="21"/>
  <c r="I2523" i="21"/>
  <c r="I2583" i="21"/>
  <c r="I2635" i="21"/>
  <c r="I2438" i="21"/>
  <c r="I2482" i="21"/>
  <c r="I2538" i="21"/>
  <c r="I2723" i="21"/>
  <c r="I2658" i="21"/>
  <c r="I2545" i="21"/>
  <c r="I2710" i="21"/>
  <c r="I2762" i="21"/>
  <c r="I2475" i="21"/>
  <c r="I2442" i="21"/>
  <c r="I2486" i="21"/>
  <c r="I2547" i="21"/>
  <c r="I2586" i="21"/>
  <c r="I2674" i="21"/>
  <c r="I2573" i="21"/>
  <c r="I2719" i="21"/>
  <c r="I2782" i="21"/>
  <c r="I2469" i="21"/>
  <c r="I2505" i="21"/>
  <c r="I2541" i="21"/>
  <c r="I2663" i="21"/>
  <c r="I2420" i="21"/>
  <c r="I2456" i="21"/>
  <c r="I2500" i="21"/>
  <c r="I2540" i="21"/>
  <c r="I2595" i="21"/>
  <c r="I2443" i="21"/>
  <c r="I2487" i="21"/>
  <c r="I2535" i="21"/>
  <c r="I2693" i="21"/>
  <c r="I2402" i="21"/>
  <c r="I2446" i="21"/>
  <c r="I2502" i="21"/>
  <c r="I2575" i="21"/>
  <c r="I2610" i="21"/>
  <c r="I2695" i="21"/>
  <c r="I2577" i="21"/>
  <c r="I2612" i="21"/>
  <c r="I2773" i="21"/>
  <c r="I2406" i="21"/>
  <c r="I2450" i="21"/>
  <c r="I2506" i="21"/>
  <c r="I2591" i="21"/>
  <c r="I2614" i="21"/>
  <c r="I2714" i="21"/>
  <c r="I2593" i="21"/>
  <c r="I2632" i="21"/>
  <c r="I2943" i="21"/>
  <c r="I2558" i="21"/>
  <c r="I2556" i="21"/>
  <c r="I2410" i="21"/>
  <c r="I2466" i="21"/>
  <c r="I2510" i="21"/>
  <c r="I2655" i="21"/>
  <c r="I2618" i="21"/>
  <c r="I2747" i="21"/>
  <c r="I2613" i="21"/>
  <c r="I2823" i="21"/>
  <c r="I2622" i="21"/>
  <c r="I2662" i="21"/>
  <c r="I2755" i="21"/>
  <c r="I2721" i="21"/>
  <c r="I2581" i="21"/>
  <c r="I2629" i="21"/>
  <c r="I2669" i="21"/>
  <c r="I2819" i="21"/>
  <c r="I2636" i="21"/>
  <c r="I2691" i="21"/>
  <c r="I2815" i="21"/>
  <c r="I2794" i="21"/>
  <c r="I2821" i="21"/>
  <c r="I2941" i="21"/>
  <c r="I2633" i="21"/>
  <c r="I2673" i="21"/>
  <c r="I2584" i="21"/>
  <c r="I2640" i="21"/>
  <c r="I2699" i="21"/>
  <c r="I2836" i="21"/>
  <c r="I2806" i="21"/>
  <c r="I2825" i="21"/>
  <c r="I2872" i="21"/>
  <c r="I2590" i="21"/>
  <c r="I2630" i="21"/>
  <c r="I2678" i="21"/>
  <c r="I2771" i="21"/>
  <c r="I2549" i="21"/>
  <c r="I2597" i="21"/>
  <c r="I2637" i="21"/>
  <c r="I2677" i="21"/>
  <c r="I2596" i="21"/>
  <c r="I2644" i="21"/>
  <c r="I2715" i="21"/>
  <c r="I2722" i="21"/>
  <c r="I2810" i="21"/>
  <c r="I2724" i="21"/>
  <c r="I2946" i="21"/>
  <c r="I2492" i="21"/>
  <c r="I2524" i="21"/>
  <c r="I2580" i="21"/>
  <c r="I2659" i="21"/>
  <c r="I2431" i="21"/>
  <c r="I2471" i="21"/>
  <c r="I2507" i="21"/>
  <c r="I2550" i="21"/>
  <c r="I2647" i="21"/>
  <c r="I2579" i="21"/>
  <c r="I2418" i="21"/>
  <c r="I2454" i="21"/>
  <c r="I2494" i="21"/>
  <c r="I2530" i="21"/>
  <c r="I2690" i="21"/>
  <c r="I2594" i="21"/>
  <c r="I2642" i="21"/>
  <c r="I2682" i="21"/>
  <c r="I2779" i="21"/>
  <c r="I2561" i="21"/>
  <c r="I2601" i="21"/>
  <c r="I2641" i="21"/>
  <c r="I2689" i="21"/>
  <c r="I2600" i="21"/>
  <c r="I2648" i="21"/>
  <c r="I2743" i="21"/>
  <c r="I2742" i="21"/>
  <c r="I2822" i="21"/>
  <c r="I2736" i="21"/>
  <c r="I2374" i="21"/>
  <c r="I2643" i="21"/>
  <c r="I2433" i="21"/>
  <c r="I2465" i="21"/>
  <c r="I2497" i="21"/>
  <c r="I2529" i="21"/>
  <c r="I2563" i="21"/>
  <c r="I2587" i="21"/>
  <c r="I2432" i="21"/>
  <c r="I2464" i="21"/>
  <c r="I2496" i="21"/>
  <c r="I2528" i="21"/>
  <c r="I2607" i="21"/>
  <c r="I2718" i="21"/>
  <c r="I2439" i="21"/>
  <c r="I2511" i="21"/>
  <c r="I2554" i="21"/>
  <c r="I2679" i="21"/>
  <c r="I2603" i="21"/>
  <c r="I2422" i="21"/>
  <c r="I2462" i="21"/>
  <c r="I2498" i="21"/>
  <c r="I2534" i="21"/>
  <c r="I2698" i="21"/>
  <c r="I2598" i="21"/>
  <c r="I2646" i="21"/>
  <c r="I2686" i="21"/>
  <c r="I2787" i="21"/>
  <c r="I2565" i="21"/>
  <c r="I2605" i="21"/>
  <c r="I2645" i="21"/>
  <c r="I2697" i="21"/>
  <c r="I2604" i="21"/>
  <c r="I2660" i="21"/>
  <c r="I2767" i="21"/>
  <c r="I2754" i="21"/>
  <c r="I2733" i="21"/>
  <c r="I2804" i="21"/>
  <c r="I2811" i="21"/>
  <c r="I2569" i="21"/>
  <c r="I2609" i="21"/>
  <c r="I2657" i="21"/>
  <c r="I2702" i="21"/>
  <c r="I2608" i="21"/>
  <c r="I2672" i="21"/>
  <c r="I2775" i="21"/>
  <c r="I2758" i="21"/>
  <c r="I2737" i="21"/>
  <c r="I2777" i="21"/>
  <c r="I2927" i="21"/>
  <c r="I2671" i="21"/>
  <c r="I2403" i="21"/>
  <c r="I2435" i="21"/>
  <c r="I2467" i="21"/>
  <c r="I2499" i="21"/>
  <c r="I2531" i="21"/>
  <c r="I2570" i="21"/>
  <c r="I2552" i="21"/>
  <c r="I2667" i="21"/>
  <c r="I2426" i="21"/>
  <c r="I2458" i="21"/>
  <c r="I2490" i="21"/>
  <c r="I2522" i="21"/>
  <c r="I2623" i="21"/>
  <c r="I2709" i="21"/>
  <c r="I2606" i="21"/>
  <c r="I2638" i="21"/>
  <c r="I2670" i="21"/>
  <c r="I2739" i="21"/>
  <c r="I2803" i="21"/>
  <c r="I2557" i="21"/>
  <c r="I2589" i="21"/>
  <c r="I2621" i="21"/>
  <c r="I2653" i="21"/>
  <c r="I2685" i="21"/>
  <c r="I2717" i="21"/>
  <c r="I2628" i="21"/>
  <c r="I2668" i="21"/>
  <c r="I2735" i="21"/>
  <c r="I2713" i="21"/>
  <c r="I2750" i="21"/>
  <c r="I2790" i="21"/>
  <c r="I2858" i="21"/>
  <c r="I2765" i="21"/>
  <c r="I2805" i="21"/>
  <c r="I2708" i="21"/>
  <c r="I2776" i="21"/>
  <c r="I2883" i="21"/>
  <c r="I2873" i="21"/>
  <c r="I2729" i="21"/>
  <c r="I2769" i="21"/>
  <c r="I2809" i="21"/>
  <c r="I2712" i="21"/>
  <c r="I2788" i="21"/>
  <c r="I2935" i="21"/>
  <c r="I2937" i="21"/>
  <c r="I2726" i="21"/>
  <c r="I2774" i="21"/>
  <c r="I2814" i="21"/>
  <c r="I2741" i="21"/>
  <c r="I2789" i="21"/>
  <c r="I2829" i="21"/>
  <c r="I2740" i="21"/>
  <c r="I2820" i="21"/>
  <c r="I2999" i="21"/>
  <c r="I2996" i="21"/>
  <c r="I2791" i="21"/>
  <c r="I2730" i="21"/>
  <c r="I2778" i="21"/>
  <c r="I2818" i="21"/>
  <c r="I2745" i="21"/>
  <c r="I2793" i="21"/>
  <c r="I2854" i="21"/>
  <c r="I2744" i="21"/>
  <c r="I2839" i="21"/>
  <c r="I2757" i="21"/>
  <c r="I2797" i="21"/>
  <c r="I2842" i="21"/>
  <c r="I2756" i="21"/>
  <c r="I2843" i="21"/>
  <c r="I2950" i="21"/>
  <c r="I2880" i="21"/>
  <c r="I2707" i="21"/>
  <c r="I2602" i="21"/>
  <c r="I2634" i="21"/>
  <c r="I2666" i="21"/>
  <c r="I2731" i="21"/>
  <c r="I2795" i="21"/>
  <c r="I2553" i="21"/>
  <c r="I2585" i="21"/>
  <c r="I2617" i="21"/>
  <c r="I2649" i="21"/>
  <c r="I2681" i="21"/>
  <c r="I2694" i="21"/>
  <c r="I2616" i="21"/>
  <c r="I2664" i="21"/>
  <c r="I2727" i="21"/>
  <c r="I2807" i="21"/>
  <c r="I2746" i="21"/>
  <c r="I2786" i="21"/>
  <c r="I2826" i="21"/>
  <c r="I2761" i="21"/>
  <c r="I2801" i="21"/>
  <c r="I2704" i="21"/>
  <c r="I2772" i="21"/>
  <c r="I2879" i="21"/>
  <c r="I2845" i="21"/>
  <c r="D163" i="21"/>
  <c r="I2716" i="21"/>
  <c r="I2748" i="21"/>
  <c r="I2780" i="21"/>
  <c r="I2812" i="21"/>
  <c r="I2847" i="21"/>
  <c r="I2887" i="21"/>
  <c r="I2951" i="21"/>
  <c r="I2886" i="21"/>
  <c r="I2954" i="21"/>
  <c r="I2877" i="21"/>
  <c r="I2945" i="21"/>
  <c r="I2876" i="21"/>
  <c r="I3000" i="21"/>
  <c r="I11" i="20"/>
  <c r="I2832" i="21"/>
  <c r="I2720" i="21"/>
  <c r="I2752" i="21"/>
  <c r="I2784" i="21"/>
  <c r="I2816" i="21"/>
  <c r="I2851" i="21"/>
  <c r="I2903" i="21"/>
  <c r="I2955" i="21"/>
  <c r="I2890" i="21"/>
  <c r="I2970" i="21"/>
  <c r="I2881" i="21"/>
  <c r="I2973" i="21"/>
  <c r="I107" i="20"/>
  <c r="I2855" i="21"/>
  <c r="I2907" i="21"/>
  <c r="I2959" i="21"/>
  <c r="I2906" i="21"/>
  <c r="I2986" i="21"/>
  <c r="I2897" i="21"/>
  <c r="I2977" i="21"/>
  <c r="I2896" i="21"/>
  <c r="I2964" i="21"/>
  <c r="I271" i="20"/>
  <c r="I2588" i="21"/>
  <c r="I2620" i="21"/>
  <c r="I2652" i="21"/>
  <c r="I2684" i="21"/>
  <c r="I2751" i="21"/>
  <c r="I2827" i="21"/>
  <c r="I2734" i="21"/>
  <c r="I2766" i="21"/>
  <c r="I2798" i="21"/>
  <c r="I2830" i="21"/>
  <c r="I2749" i="21"/>
  <c r="I2781" i="21"/>
  <c r="I2813" i="21"/>
  <c r="I2846" i="21"/>
  <c r="I2728" i="21"/>
  <c r="I2760" i="21"/>
  <c r="I2792" i="21"/>
  <c r="I2824" i="21"/>
  <c r="I2863" i="21"/>
  <c r="I2911" i="21"/>
  <c r="I2983" i="21"/>
  <c r="I2910" i="21"/>
  <c r="I2833" i="21"/>
  <c r="I2901" i="21"/>
  <c r="I2993" i="21"/>
  <c r="I2912" i="21"/>
  <c r="I2706" i="21"/>
  <c r="I2592" i="21"/>
  <c r="I2624" i="21"/>
  <c r="I2656" i="21"/>
  <c r="I2688" i="21"/>
  <c r="I2759" i="21"/>
  <c r="I2696" i="21"/>
  <c r="I2738" i="21"/>
  <c r="I2770" i="21"/>
  <c r="I2802" i="21"/>
  <c r="I2838" i="21"/>
  <c r="I2753" i="21"/>
  <c r="I2785" i="21"/>
  <c r="I2817" i="21"/>
  <c r="I2850" i="21"/>
  <c r="I2732" i="21"/>
  <c r="I2764" i="21"/>
  <c r="I2796" i="21"/>
  <c r="I2828" i="21"/>
  <c r="I2871" i="21"/>
  <c r="I2915" i="21"/>
  <c r="I2987" i="21"/>
  <c r="I2914" i="21"/>
  <c r="I2837" i="21"/>
  <c r="I2929" i="21"/>
  <c r="I2997" i="21"/>
  <c r="I2928" i="21"/>
  <c r="I2768" i="21"/>
  <c r="I2800" i="21"/>
  <c r="I2831" i="21"/>
  <c r="I2875" i="21"/>
  <c r="I2919" i="21"/>
  <c r="I2991" i="21"/>
  <c r="I2942" i="21"/>
  <c r="I2841" i="21"/>
  <c r="I2933" i="21"/>
  <c r="I2840" i="21"/>
  <c r="I2932" i="21"/>
  <c r="I2868" i="21"/>
  <c r="I2940" i="21"/>
  <c r="D497" i="21"/>
  <c r="D1971" i="20"/>
  <c r="I64" i="20"/>
  <c r="I259" i="20"/>
  <c r="I2835" i="21"/>
  <c r="I2867" i="21"/>
  <c r="I2899" i="21"/>
  <c r="I2931" i="21"/>
  <c r="I2975" i="21"/>
  <c r="I2882" i="21"/>
  <c r="I2938" i="21"/>
  <c r="I2982" i="21"/>
  <c r="I2869" i="21"/>
  <c r="I2913" i="21"/>
  <c r="I2969" i="21"/>
  <c r="I2864" i="21"/>
  <c r="I2908" i="21"/>
  <c r="I2968" i="21"/>
  <c r="I2976" i="21"/>
  <c r="I2487" i="20"/>
  <c r="I2936" i="21"/>
  <c r="I53" i="20"/>
  <c r="I2973" i="20"/>
  <c r="I2988" i="21"/>
  <c r="I2843" i="20"/>
  <c r="I73" i="20"/>
  <c r="I2834" i="21"/>
  <c r="I2859" i="21"/>
  <c r="I2891" i="21"/>
  <c r="I2923" i="21"/>
  <c r="I2963" i="21"/>
  <c r="I2874" i="21"/>
  <c r="I2918" i="21"/>
  <c r="I2974" i="21"/>
  <c r="I2849" i="21"/>
  <c r="I2905" i="21"/>
  <c r="I2961" i="21"/>
  <c r="I2844" i="21"/>
  <c r="I2900" i="21"/>
  <c r="I2944" i="21"/>
  <c r="I2895" i="20"/>
  <c r="I2895" i="21"/>
  <c r="I2967" i="21"/>
  <c r="I2878" i="21"/>
  <c r="I2922" i="21"/>
  <c r="I2978" i="21"/>
  <c r="I2865" i="21"/>
  <c r="I2909" i="21"/>
  <c r="I2965" i="21"/>
  <c r="I2848" i="21"/>
  <c r="I2904" i="21"/>
  <c r="I2960" i="21"/>
  <c r="D214" i="21"/>
  <c r="D1274" i="21"/>
  <c r="D377" i="21"/>
  <c r="D554" i="21"/>
  <c r="D500" i="21"/>
  <c r="D864" i="21"/>
  <c r="D1995" i="21"/>
  <c r="D55" i="20"/>
  <c r="D115" i="20"/>
  <c r="D9" i="20"/>
  <c r="D82" i="20"/>
  <c r="D209" i="20"/>
  <c r="D357" i="20"/>
  <c r="D300" i="20"/>
  <c r="D127" i="20"/>
  <c r="D299" i="20"/>
  <c r="D150" i="20"/>
  <c r="D322" i="20"/>
  <c r="D544" i="20"/>
  <c r="D734" i="20"/>
  <c r="D451" i="20"/>
  <c r="D623" i="20"/>
  <c r="D438" i="20"/>
  <c r="D610" i="20"/>
  <c r="D847" i="20"/>
  <c r="D549" i="20"/>
  <c r="D947" i="20"/>
  <c r="D942" i="20"/>
  <c r="D929" i="20"/>
  <c r="D804" i="20"/>
  <c r="D1174" i="20"/>
  <c r="D2682" i="20"/>
  <c r="D1946" i="20"/>
  <c r="D196" i="20"/>
  <c r="D96" i="20"/>
  <c r="D345" i="20"/>
  <c r="D142" i="20"/>
  <c r="D449" i="20"/>
  <c r="D56" i="20"/>
  <c r="D10" i="20"/>
  <c r="D89" i="20"/>
  <c r="D332" i="20"/>
  <c r="D182" i="20"/>
  <c r="D811" i="20"/>
  <c r="D470" i="20"/>
  <c r="D593" i="20"/>
  <c r="D992" i="20"/>
  <c r="D180" i="20"/>
  <c r="D148" i="20"/>
  <c r="D339" i="20"/>
  <c r="D366" i="20"/>
  <c r="D663" i="20"/>
  <c r="D482" i="20"/>
  <c r="D654" i="20"/>
  <c r="D927" i="20"/>
  <c r="D605" i="20"/>
  <c r="D1000" i="20"/>
  <c r="D1103" i="20"/>
  <c r="D998" i="20"/>
  <c r="D876" i="20"/>
  <c r="D1165" i="20"/>
  <c r="D204" i="20"/>
  <c r="D201" i="20"/>
  <c r="D310" i="20"/>
  <c r="D100" i="20"/>
  <c r="D156" i="20"/>
  <c r="D37" i="20"/>
  <c r="D237" i="20"/>
  <c r="D159" i="20"/>
  <c r="D354" i="20"/>
  <c r="D483" i="20"/>
  <c r="D642" i="20"/>
  <c r="D987" i="20"/>
  <c r="D1037" i="20"/>
  <c r="D16" i="20"/>
  <c r="D402" i="20"/>
  <c r="D44" i="20"/>
  <c r="D64" i="20"/>
  <c r="D171" i="20"/>
  <c r="D835" i="20"/>
  <c r="D101" i="20"/>
  <c r="D65" i="20"/>
  <c r="D484" i="20"/>
  <c r="D371" i="20"/>
  <c r="D616" i="20"/>
  <c r="D730" i="20"/>
  <c r="D453" i="20"/>
  <c r="D793" i="20"/>
  <c r="D944" i="20"/>
  <c r="D128" i="20"/>
  <c r="D20" i="20"/>
  <c r="D71" i="20"/>
  <c r="D281" i="20"/>
  <c r="D401" i="20"/>
  <c r="D211" i="20"/>
  <c r="D383" i="20"/>
  <c r="D238" i="20"/>
  <c r="D472" i="20"/>
  <c r="D628" i="20"/>
  <c r="D923" i="20"/>
  <c r="D535" i="20"/>
  <c r="D755" i="20"/>
  <c r="D526" i="20"/>
  <c r="D693" i="20"/>
  <c r="D465" i="20"/>
  <c r="D657" i="20"/>
  <c r="D814" i="20"/>
  <c r="D801" i="20"/>
  <c r="D1059" i="20"/>
  <c r="D975" i="20"/>
  <c r="D1148" i="20"/>
  <c r="D38" i="20"/>
  <c r="D344" i="20"/>
  <c r="D584" i="20"/>
  <c r="D18" i="20"/>
  <c r="D273" i="20"/>
  <c r="D203" i="20"/>
  <c r="D400" i="20"/>
  <c r="D527" i="20"/>
  <c r="D689" i="20"/>
  <c r="D641" i="20"/>
  <c r="D1019" i="20"/>
  <c r="D1116" i="20"/>
  <c r="D208" i="20"/>
  <c r="D46" i="20"/>
  <c r="D137" i="20"/>
  <c r="D220" i="20"/>
  <c r="D107" i="20"/>
  <c r="D144" i="20"/>
  <c r="D95" i="20"/>
  <c r="D25" i="20"/>
  <c r="D47" i="20"/>
  <c r="D73" i="20"/>
  <c r="D165" i="20"/>
  <c r="D309" i="20"/>
  <c r="D248" i="20"/>
  <c r="D428" i="20"/>
  <c r="D243" i="20"/>
  <c r="D476" i="20"/>
  <c r="D270" i="20"/>
  <c r="D806" i="20"/>
  <c r="D660" i="20"/>
  <c r="D399" i="20"/>
  <c r="D567" i="20"/>
  <c r="D721" i="20"/>
  <c r="D558" i="20"/>
  <c r="D726" i="20"/>
  <c r="D497" i="20"/>
  <c r="D738" i="20"/>
  <c r="D870" i="20"/>
  <c r="D857" i="20"/>
  <c r="D724" i="20"/>
  <c r="D1038" i="20"/>
  <c r="D1302" i="20"/>
  <c r="D29" i="20"/>
  <c r="D292" i="20"/>
  <c r="D532" i="20"/>
  <c r="D34" i="20"/>
  <c r="D413" i="20"/>
  <c r="D62" i="20"/>
  <c r="D381" i="20"/>
  <c r="D331" i="20"/>
  <c r="D576" i="20"/>
  <c r="D655" i="20"/>
  <c r="D911" i="20"/>
  <c r="D1022" i="20"/>
  <c r="D868" i="20"/>
  <c r="D429" i="20"/>
  <c r="D245" i="20"/>
  <c r="D194" i="20"/>
  <c r="D495" i="20"/>
  <c r="D437" i="20"/>
  <c r="D125" i="20"/>
  <c r="D376" i="20"/>
  <c r="D226" i="20"/>
  <c r="D899" i="20"/>
  <c r="D514" i="20"/>
  <c r="D1027" i="20"/>
  <c r="D168" i="20"/>
  <c r="D488" i="20"/>
  <c r="D99" i="20"/>
  <c r="D28" i="20"/>
  <c r="D53" i="20"/>
  <c r="D74" i="20"/>
  <c r="D173" i="20"/>
  <c r="D317" i="20"/>
  <c r="D260" i="20"/>
  <c r="D436" i="20"/>
  <c r="D255" i="20"/>
  <c r="D110" i="20"/>
  <c r="D278" i="20"/>
  <c r="D500" i="20"/>
  <c r="D672" i="20"/>
  <c r="D407" i="20"/>
  <c r="D579" i="20"/>
  <c r="D769" i="20"/>
  <c r="D566" i="20"/>
  <c r="D751" i="20"/>
  <c r="D509" i="20"/>
  <c r="D754" i="20"/>
  <c r="D878" i="20"/>
  <c r="D865" i="20"/>
  <c r="D732" i="20"/>
  <c r="D1046" i="20"/>
  <c r="D1525" i="20"/>
  <c r="D80" i="20"/>
  <c r="D287" i="20"/>
  <c r="D718" i="20"/>
  <c r="D439" i="20"/>
  <c r="D611" i="20"/>
  <c r="D430" i="20"/>
  <c r="D598" i="20"/>
  <c r="D823" i="20"/>
  <c r="D541" i="20"/>
  <c r="D1047" i="20"/>
  <c r="D934" i="20"/>
  <c r="D921" i="20"/>
  <c r="D796" i="20"/>
  <c r="D1118" i="20"/>
  <c r="D537" i="20"/>
  <c r="I82" i="20"/>
  <c r="I35" i="20"/>
  <c r="I36" i="20"/>
  <c r="I198" i="20"/>
  <c r="I205" i="20"/>
  <c r="I649" i="20"/>
  <c r="I328" i="20"/>
  <c r="I462" i="20"/>
  <c r="I548" i="20"/>
  <c r="I459" i="20"/>
  <c r="I761" i="20"/>
  <c r="I788" i="20"/>
  <c r="I1027" i="20"/>
  <c r="I1139" i="20"/>
  <c r="I1077" i="20"/>
  <c r="I1340" i="20"/>
  <c r="I1560" i="20"/>
  <c r="I1643" i="20"/>
  <c r="I1872" i="20"/>
  <c r="I2504" i="20"/>
  <c r="I65" i="20"/>
  <c r="I549" i="20"/>
  <c r="I350" i="20"/>
  <c r="I172" i="20"/>
  <c r="I552" i="20"/>
  <c r="I792" i="20"/>
  <c r="I1405" i="20"/>
  <c r="I1997" i="20"/>
  <c r="I130" i="20"/>
  <c r="I19" i="20"/>
  <c r="I633" i="20"/>
  <c r="I209" i="20"/>
  <c r="I444" i="20"/>
  <c r="I652" i="20"/>
  <c r="I1102" i="20"/>
  <c r="I1017" i="20"/>
  <c r="I1100" i="20"/>
  <c r="I1499" i="20"/>
  <c r="I2986" i="20"/>
  <c r="I134" i="20"/>
  <c r="I367" i="20"/>
  <c r="I355" i="20"/>
  <c r="I171" i="20"/>
  <c r="I21" i="20"/>
  <c r="I57" i="20"/>
  <c r="I66" i="20"/>
  <c r="I75" i="20"/>
  <c r="I86" i="20"/>
  <c r="I135" i="20"/>
  <c r="I29" i="20"/>
  <c r="I287" i="20"/>
  <c r="I101" i="20"/>
  <c r="I9" i="20"/>
  <c r="I263" i="20"/>
  <c r="I52" i="20"/>
  <c r="I405" i="20"/>
  <c r="I158" i="20"/>
  <c r="I206" i="20"/>
  <c r="I286" i="20"/>
  <c r="I354" i="20"/>
  <c r="I425" i="20"/>
  <c r="I145" i="20"/>
  <c r="I225" i="20"/>
  <c r="I305" i="20"/>
  <c r="I397" i="20"/>
  <c r="I108" i="20"/>
  <c r="I200" i="20"/>
  <c r="I268" i="20"/>
  <c r="I360" i="20"/>
  <c r="I448" i="20"/>
  <c r="I402" i="20"/>
  <c r="I494" i="20"/>
  <c r="I594" i="20"/>
  <c r="I696" i="20"/>
  <c r="I580" i="20"/>
  <c r="I391" i="20"/>
  <c r="I491" i="20"/>
  <c r="I591" i="20"/>
  <c r="I681" i="20"/>
  <c r="I793" i="20"/>
  <c r="I905" i="20"/>
  <c r="I1066" i="20"/>
  <c r="I828" i="20"/>
  <c r="I960" i="20"/>
  <c r="I763" i="20"/>
  <c r="I923" i="20"/>
  <c r="I722" i="20"/>
  <c r="I882" i="20"/>
  <c r="I1328" i="20"/>
  <c r="I1183" i="20"/>
  <c r="I1412" i="20"/>
  <c r="I1295" i="20"/>
  <c r="I1117" i="20"/>
  <c r="I1393" i="20"/>
  <c r="I1128" i="20"/>
  <c r="I1372" i="20"/>
  <c r="I1614" i="20"/>
  <c r="I1630" i="20"/>
  <c r="I1299" i="20"/>
  <c r="I1515" i="20"/>
  <c r="I1458" i="20"/>
  <c r="I1718" i="20"/>
  <c r="I1713" i="20"/>
  <c r="I1928" i="20"/>
  <c r="I2088" i="20"/>
  <c r="I2395" i="20"/>
  <c r="I2645" i="20"/>
  <c r="I56" i="20"/>
  <c r="I223" i="20"/>
  <c r="I202" i="20"/>
  <c r="I369" i="20"/>
  <c r="I466" i="20"/>
  <c r="I674" i="20"/>
  <c r="I711" i="20"/>
  <c r="I1254" i="20"/>
  <c r="I1349" i="20"/>
  <c r="I1885" i="20"/>
  <c r="I2391" i="20"/>
  <c r="I482" i="20"/>
  <c r="I450" i="20"/>
  <c r="I418" i="20"/>
  <c r="I386" i="20"/>
  <c r="I485" i="20"/>
  <c r="I509" i="20"/>
  <c r="I428" i="20"/>
  <c r="I376" i="20"/>
  <c r="I344" i="20"/>
  <c r="I312" i="20"/>
  <c r="I280" i="20"/>
  <c r="I248" i="20"/>
  <c r="I216" i="20"/>
  <c r="I184" i="20"/>
  <c r="I152" i="20"/>
  <c r="I120" i="20"/>
  <c r="I553" i="20"/>
  <c r="I661" i="20"/>
  <c r="I381" i="20"/>
  <c r="I349" i="20"/>
  <c r="I317" i="20"/>
  <c r="I285" i="20"/>
  <c r="I253" i="20"/>
  <c r="I221" i="20"/>
  <c r="I189" i="20"/>
  <c r="I157" i="20"/>
  <c r="I125" i="20"/>
  <c r="I464" i="20"/>
  <c r="I421" i="20"/>
  <c r="I525" i="20"/>
  <c r="I378" i="20"/>
  <c r="I346" i="20"/>
  <c r="I314" i="20"/>
  <c r="I282" i="20"/>
  <c r="I250" i="20"/>
  <c r="I521" i="20"/>
  <c r="I629" i="20"/>
  <c r="I377" i="20"/>
  <c r="I345" i="20"/>
  <c r="I313" i="20"/>
  <c r="I281" i="20"/>
  <c r="I249" i="20"/>
  <c r="I217" i="20"/>
  <c r="I185" i="20"/>
  <c r="I153" i="20"/>
  <c r="I121" i="20"/>
  <c r="I449" i="20"/>
  <c r="I417" i="20"/>
  <c r="I493" i="20"/>
  <c r="I374" i="20"/>
  <c r="I342" i="20"/>
  <c r="I310" i="20"/>
  <c r="I278" i="20"/>
  <c r="I246" i="20"/>
  <c r="I214" i="20"/>
  <c r="I182" i="20"/>
  <c r="I150" i="20"/>
  <c r="I481" i="20"/>
  <c r="I347" i="20"/>
  <c r="I114" i="20"/>
  <c r="I41" i="20"/>
  <c r="I359" i="20"/>
  <c r="I138" i="20"/>
  <c r="I24" i="20"/>
  <c r="I307" i="20"/>
  <c r="I97" i="20"/>
  <c r="I20" i="20"/>
  <c r="I255" i="20"/>
  <c r="I113" i="20"/>
  <c r="I23" i="20"/>
  <c r="I235" i="20"/>
  <c r="I474" i="20"/>
  <c r="I442" i="20"/>
  <c r="I410" i="20"/>
  <c r="I657" i="20"/>
  <c r="I396" i="20"/>
  <c r="I452" i="20"/>
  <c r="I420" i="20"/>
  <c r="I368" i="20"/>
  <c r="I336" i="20"/>
  <c r="I304" i="20"/>
  <c r="I272" i="20"/>
  <c r="I240" i="20"/>
  <c r="I208" i="20"/>
  <c r="I176" i="20"/>
  <c r="I144" i="20"/>
  <c r="I112" i="20"/>
  <c r="I489" i="20"/>
  <c r="I597" i="20"/>
  <c r="I373" i="20"/>
  <c r="I341" i="20"/>
  <c r="I309" i="20"/>
  <c r="I277" i="20"/>
  <c r="I245" i="20"/>
  <c r="I213" i="20"/>
  <c r="I181" i="20"/>
  <c r="I149" i="20"/>
  <c r="I641" i="20"/>
  <c r="I445" i="20"/>
  <c r="I413" i="20"/>
  <c r="I468" i="20"/>
  <c r="I370" i="20"/>
  <c r="I338" i="20"/>
  <c r="I306" i="20"/>
  <c r="I274" i="20"/>
  <c r="I2717" i="20"/>
  <c r="I2827" i="20"/>
  <c r="I2687" i="20"/>
  <c r="I2498" i="20"/>
  <c r="I2427" i="20"/>
  <c r="I2443" i="20"/>
  <c r="I2327" i="20"/>
  <c r="I2150" i="20"/>
  <c r="I2232" i="20"/>
  <c r="I1946" i="20"/>
  <c r="I2059" i="20"/>
  <c r="I1924" i="20"/>
  <c r="I1844" i="20"/>
  <c r="I1809" i="20"/>
  <c r="I1693" i="20"/>
  <c r="I1888" i="20"/>
  <c r="I1766" i="20"/>
  <c r="I1827" i="20"/>
  <c r="I1546" i="20"/>
  <c r="I1454" i="20"/>
  <c r="I1590" i="20"/>
  <c r="I1587" i="20"/>
  <c r="I1495" i="20"/>
  <c r="I1403" i="20"/>
  <c r="I1335" i="20"/>
  <c r="I2049" i="20"/>
  <c r="I1668" i="20"/>
  <c r="I1622" i="20"/>
  <c r="I1528" i="20"/>
  <c r="I1448" i="20"/>
  <c r="I1803" i="20"/>
  <c r="I1573" i="20"/>
  <c r="I1493" i="20"/>
  <c r="I1284" i="20"/>
  <c r="I1216" i="20"/>
  <c r="I1124" i="20"/>
  <c r="I1056" i="20"/>
  <c r="I1422" i="20"/>
  <c r="I1329" i="20"/>
  <c r="I1233" i="20"/>
  <c r="I1141" i="20"/>
  <c r="I1073" i="20"/>
  <c r="I1298" i="20"/>
  <c r="I1266" i="20"/>
  <c r="I1198" i="20"/>
  <c r="I1106" i="20"/>
  <c r="I1392" i="20"/>
  <c r="I1247" i="20"/>
  <c r="I1155" i="20"/>
  <c r="I1087" i="20"/>
  <c r="I1033" i="20"/>
  <c r="I958" i="20"/>
  <c r="I866" i="20"/>
  <c r="I786" i="20"/>
  <c r="I706" i="20"/>
  <c r="I1003" i="20"/>
  <c r="I907" i="20"/>
  <c r="I827" i="20"/>
  <c r="I735" i="20"/>
  <c r="I1058" i="20"/>
  <c r="I956" i="20"/>
  <c r="I896" i="20"/>
  <c r="I824" i="20"/>
  <c r="I752" i="20"/>
  <c r="I1041" i="20"/>
  <c r="I953" i="20"/>
  <c r="I901" i="20"/>
  <c r="I837" i="20"/>
  <c r="I777" i="20"/>
  <c r="I733" i="20"/>
  <c r="I677" i="20"/>
  <c r="I643" i="20"/>
  <c r="I587" i="20"/>
  <c r="I531" i="20"/>
  <c r="I487" i="20"/>
  <c r="I431" i="20"/>
  <c r="I387" i="20"/>
  <c r="I620" i="20"/>
  <c r="I564" i="20"/>
  <c r="I520" i="20"/>
  <c r="I692" i="20"/>
  <c r="I646" i="20"/>
  <c r="I590" i="20"/>
  <c r="I534" i="20"/>
  <c r="I490" i="20"/>
  <c r="I434" i="20"/>
  <c r="I390" i="20"/>
  <c r="I605" i="20"/>
  <c r="I416" i="20"/>
  <c r="I352" i="20"/>
  <c r="I296" i="20"/>
  <c r="I252" i="20"/>
  <c r="I196" i="20"/>
  <c r="I140" i="20"/>
  <c r="I617" i="20"/>
  <c r="I533" i="20"/>
  <c r="I353" i="20"/>
  <c r="I297" i="20"/>
  <c r="I241" i="20"/>
  <c r="I197" i="20"/>
  <c r="I141" i="20"/>
  <c r="I477" i="20"/>
  <c r="I621" i="20"/>
  <c r="I366" i="20"/>
  <c r="I322" i="20"/>
  <c r="I266" i="20"/>
  <c r="I226" i="20"/>
  <c r="I190" i="20"/>
  <c r="I154" i="20"/>
  <c r="I472" i="20"/>
  <c r="I283" i="20"/>
  <c r="I100" i="20"/>
  <c r="I22" i="20"/>
  <c r="I191" i="20"/>
  <c r="I34" i="20"/>
  <c r="I339" i="20"/>
  <c r="I93" i="20"/>
  <c r="I10" i="20"/>
  <c r="I183" i="20"/>
  <c r="I44" i="20"/>
  <c r="I331" i="20"/>
  <c r="I111" i="20"/>
  <c r="I85" i="20"/>
  <c r="I2709" i="20"/>
  <c r="I2831" i="20"/>
  <c r="I2683" i="20"/>
  <c r="I2507" i="20"/>
  <c r="I2420" i="20"/>
  <c r="I2410" i="20"/>
  <c r="I2265" i="20"/>
  <c r="I2263" i="20"/>
  <c r="I2284" i="20"/>
  <c r="I2061" i="20"/>
  <c r="I2057" i="20"/>
  <c r="I2180" i="20"/>
  <c r="I1840" i="20"/>
  <c r="I1805" i="20"/>
  <c r="I1689" i="20"/>
  <c r="I1878" i="20"/>
  <c r="I1726" i="20"/>
  <c r="I1723" i="20"/>
  <c r="I1542" i="20"/>
  <c r="I1450" i="20"/>
  <c r="I1895" i="20"/>
  <c r="I1559" i="20"/>
  <c r="I1491" i="20"/>
  <c r="I1399" i="20"/>
  <c r="I1331" i="20"/>
  <c r="I1882" i="20"/>
  <c r="I1654" i="20"/>
  <c r="I1620" i="20"/>
  <c r="I1512" i="20"/>
  <c r="I1444" i="20"/>
  <c r="I1771" i="20"/>
  <c r="I1557" i="20"/>
  <c r="I1477" i="20"/>
  <c r="I1280" i="20"/>
  <c r="I1200" i="20"/>
  <c r="I1120" i="20"/>
  <c r="I1028" i="20"/>
  <c r="I1406" i="20"/>
  <c r="I1324" i="20"/>
  <c r="I1229" i="20"/>
  <c r="I1137" i="20"/>
  <c r="I1469" i="20"/>
  <c r="I1425" i="20"/>
  <c r="I1262" i="20"/>
  <c r="I1194" i="20"/>
  <c r="I1453" i="20"/>
  <c r="I1337" i="20"/>
  <c r="I1243" i="20"/>
  <c r="I1151" i="20"/>
  <c r="I1083" i="20"/>
  <c r="I1031" i="20"/>
  <c r="I930" i="20"/>
  <c r="I862" i="20"/>
  <c r="I770" i="20"/>
  <c r="I702" i="20"/>
  <c r="I971" i="20"/>
  <c r="I891" i="20"/>
  <c r="I811" i="20"/>
  <c r="I731" i="20"/>
  <c r="I1023" i="20"/>
  <c r="I952" i="20"/>
  <c r="I880" i="20"/>
  <c r="I820" i="20"/>
  <c r="I740" i="20"/>
  <c r="I1039" i="20"/>
  <c r="I949" i="20"/>
  <c r="I881" i="20"/>
  <c r="I829" i="20"/>
  <c r="I773" i="20"/>
  <c r="I729" i="20"/>
  <c r="I673" i="20"/>
  <c r="I627" i="20"/>
  <c r="I583" i="20"/>
  <c r="I527" i="20"/>
  <c r="I483" i="20"/>
  <c r="I427" i="20"/>
  <c r="I660" i="20"/>
  <c r="I616" i="20"/>
  <c r="I560" i="20"/>
  <c r="I516" i="20"/>
  <c r="I688" i="20"/>
  <c r="I630" i="20"/>
  <c r="I586" i="20"/>
  <c r="I530" i="20"/>
  <c r="I486" i="20"/>
  <c r="I430" i="20"/>
  <c r="I625" i="20"/>
  <c r="I573" i="20"/>
  <c r="I412" i="20"/>
  <c r="I348" i="20"/>
  <c r="I292" i="20"/>
  <c r="I236" i="20"/>
  <c r="I192" i="20"/>
  <c r="I136" i="20"/>
  <c r="I585" i="20"/>
  <c r="I501" i="20"/>
  <c r="I337" i="20"/>
  <c r="I293" i="20"/>
  <c r="I237" i="20"/>
  <c r="I193" i="20"/>
  <c r="I137" i="20"/>
  <c r="I441" i="20"/>
  <c r="I589" i="20"/>
  <c r="I362" i="20"/>
  <c r="I318" i="20"/>
  <c r="I262" i="20"/>
  <c r="I222" i="20"/>
  <c r="I186" i="20"/>
  <c r="I146" i="20"/>
  <c r="I457" i="20"/>
  <c r="I251" i="20"/>
  <c r="I96" i="20"/>
  <c r="I17" i="20"/>
  <c r="I179" i="20"/>
  <c r="I28" i="20"/>
  <c r="I275" i="20"/>
  <c r="I51" i="20"/>
  <c r="I517" i="20"/>
  <c r="I147" i="20"/>
  <c r="I38" i="20"/>
  <c r="I299" i="20"/>
  <c r="I98" i="20"/>
  <c r="I84" i="20"/>
  <c r="I76" i="20"/>
  <c r="I68" i="20"/>
  <c r="I60" i="20"/>
  <c r="I42" i="20"/>
  <c r="I343" i="20"/>
  <c r="I105" i="20"/>
  <c r="I291" i="20"/>
  <c r="I335" i="20"/>
  <c r="I2956" i="20"/>
  <c r="I2701" i="20"/>
  <c r="I2949" i="20"/>
  <c r="I2675" i="20"/>
  <c r="I2495" i="20"/>
  <c r="I2529" i="20"/>
  <c r="I2382" i="20"/>
  <c r="I2201" i="20"/>
  <c r="I2255" i="20"/>
  <c r="I2092" i="20"/>
  <c r="I2038" i="20"/>
  <c r="I2066" i="20"/>
  <c r="I2021" i="20"/>
  <c r="I1953" i="20"/>
  <c r="I1789" i="20"/>
  <c r="I1649" i="20"/>
  <c r="I1862" i="20"/>
  <c r="I1722" i="20"/>
  <c r="I1610" i="20"/>
  <c r="I1538" i="20"/>
  <c r="I1720" i="20"/>
  <c r="I1863" i="20"/>
  <c r="I1555" i="20"/>
  <c r="I1487" i="20"/>
  <c r="I1395" i="20"/>
  <c r="I1303" i="20"/>
  <c r="I1855" i="20"/>
  <c r="I1652" i="20"/>
  <c r="I1618" i="20"/>
  <c r="I1508" i="20"/>
  <c r="I1715" i="20"/>
  <c r="I1764" i="20"/>
  <c r="I1541" i="20"/>
  <c r="I1473" i="20"/>
  <c r="I1264" i="20"/>
  <c r="I1184" i="20"/>
  <c r="I1104" i="20"/>
  <c r="I1024" i="20"/>
  <c r="I1354" i="20"/>
  <c r="I1291" i="20"/>
  <c r="I1201" i="20"/>
  <c r="I1133" i="20"/>
  <c r="I1461" i="20"/>
  <c r="I1416" i="20"/>
  <c r="I1258" i="20"/>
  <c r="I1166" i="20"/>
  <c r="I1437" i="20"/>
  <c r="I1318" i="20"/>
  <c r="I1239" i="20"/>
  <c r="I1147" i="20"/>
  <c r="I1055" i="20"/>
  <c r="I1026" i="20"/>
  <c r="I926" i="20"/>
  <c r="I858" i="20"/>
  <c r="I766" i="20"/>
  <c r="I1046" i="20"/>
  <c r="I967" i="20"/>
  <c r="I875" i="20"/>
  <c r="I807" i="20"/>
  <c r="I715" i="20"/>
  <c r="I981" i="20"/>
  <c r="I948" i="20"/>
  <c r="I868" i="20"/>
  <c r="I816" i="20"/>
  <c r="I736" i="20"/>
  <c r="I985" i="20"/>
  <c r="I945" i="20"/>
  <c r="I877" i="20"/>
  <c r="I825" i="20"/>
  <c r="I769" i="20"/>
  <c r="I713" i="20"/>
  <c r="I676" i="20"/>
  <c r="I623" i="20"/>
  <c r="I579" i="20"/>
  <c r="I523" i="20"/>
  <c r="I467" i="20"/>
  <c r="I423" i="20"/>
  <c r="I656" i="20"/>
  <c r="I612" i="20"/>
  <c r="I556" i="20"/>
  <c r="I500" i="20"/>
  <c r="I684" i="20"/>
  <c r="I626" i="20"/>
  <c r="I582" i="20"/>
  <c r="I526" i="20"/>
  <c r="I470" i="20"/>
  <c r="I426" i="20"/>
  <c r="I593" i="20"/>
  <c r="I541" i="20"/>
  <c r="I401" i="20"/>
  <c r="I332" i="20"/>
  <c r="I288" i="20"/>
  <c r="I232" i="20"/>
  <c r="I188" i="20"/>
  <c r="I132" i="20"/>
  <c r="I473" i="20"/>
  <c r="I460" i="20"/>
  <c r="I333" i="20"/>
  <c r="I289" i="20"/>
  <c r="I233" i="20"/>
  <c r="I177" i="20"/>
  <c r="I133" i="20"/>
  <c r="I437" i="20"/>
  <c r="I557" i="20"/>
  <c r="I358" i="20"/>
  <c r="I302" i="20"/>
  <c r="I258" i="20"/>
  <c r="I218" i="20"/>
  <c r="I178" i="20"/>
  <c r="I665" i="20"/>
  <c r="I400" i="20"/>
  <c r="I211" i="20"/>
  <c r="I92" i="20"/>
  <c r="I12" i="20"/>
  <c r="I155" i="20"/>
  <c r="I18" i="20"/>
  <c r="I243" i="20"/>
  <c r="I45" i="20"/>
  <c r="I383" i="20"/>
  <c r="I142" i="20"/>
  <c r="I33" i="20"/>
  <c r="I2868" i="20"/>
  <c r="I2734" i="20"/>
  <c r="I2865" i="20"/>
  <c r="I2632" i="20"/>
  <c r="I2483" i="20"/>
  <c r="I2445" i="20"/>
  <c r="I2426" i="20"/>
  <c r="I2173" i="20"/>
  <c r="I2134" i="20"/>
  <c r="I2084" i="20"/>
  <c r="I1971" i="20"/>
  <c r="I1964" i="20"/>
  <c r="I1906" i="20"/>
  <c r="I1873" i="20"/>
  <c r="I1757" i="20"/>
  <c r="I1617" i="20"/>
  <c r="I1818" i="20"/>
  <c r="I1690" i="20"/>
  <c r="I1775" i="20"/>
  <c r="I1510" i="20"/>
  <c r="I1688" i="20"/>
  <c r="I1740" i="20"/>
  <c r="I1547" i="20"/>
  <c r="I1455" i="20"/>
  <c r="I1387" i="20"/>
  <c r="I1981" i="20"/>
  <c r="I1751" i="20"/>
  <c r="I1648" i="20"/>
  <c r="I1568" i="20"/>
  <c r="I1500" i="20"/>
  <c r="I1683" i="20"/>
  <c r="I1676" i="20"/>
  <c r="I1533" i="20"/>
  <c r="I1365" i="20"/>
  <c r="I1256" i="20"/>
  <c r="I1164" i="20"/>
  <c r="I1072" i="20"/>
  <c r="I1004" i="20"/>
  <c r="I1413" i="20"/>
  <c r="I1273" i="20"/>
  <c r="I1181" i="20"/>
  <c r="I1101" i="20"/>
  <c r="I1402" i="20"/>
  <c r="I1357" i="20"/>
  <c r="I1238" i="20"/>
  <c r="I1158" i="20"/>
  <c r="I1320" i="20"/>
  <c r="I1305" i="20"/>
  <c r="I2971" i="20"/>
  <c r="I2730" i="20"/>
  <c r="I2796" i="20"/>
  <c r="I2628" i="20"/>
  <c r="I2508" i="20"/>
  <c r="I2431" i="20"/>
  <c r="I2403" i="20"/>
  <c r="I2489" i="20"/>
  <c r="I2126" i="20"/>
  <c r="I2018" i="20"/>
  <c r="I1967" i="20"/>
  <c r="I1960" i="20"/>
  <c r="I1904" i="20"/>
  <c r="I1869" i="20"/>
  <c r="I1717" i="20"/>
  <c r="I1977" i="20"/>
  <c r="I1790" i="20"/>
  <c r="I1686" i="20"/>
  <c r="I1716" i="20"/>
  <c r="I1486" i="20"/>
  <c r="I1647" i="20"/>
  <c r="I1731" i="20"/>
  <c r="I1531" i="20"/>
  <c r="I1451" i="20"/>
  <c r="I1359" i="20"/>
  <c r="I1892" i="20"/>
  <c r="I1744" i="20"/>
  <c r="I1646" i="20"/>
  <c r="I1564" i="20"/>
  <c r="I1472" i="20"/>
  <c r="I1672" i="20"/>
  <c r="I1612" i="20"/>
  <c r="I1529" i="20"/>
  <c r="I1356" i="20"/>
  <c r="I1228" i="20"/>
  <c r="I1160" i="20"/>
  <c r="I1068" i="20"/>
  <c r="I1000" i="20"/>
  <c r="I1404" i="20"/>
  <c r="I1245" i="20"/>
  <c r="I1177" i="20"/>
  <c r="I1085" i="20"/>
  <c r="I1400" i="20"/>
  <c r="I1310" i="20"/>
  <c r="I1222" i="20"/>
  <c r="I1142" i="20"/>
  <c r="I1286" i="20"/>
  <c r="I1283" i="20"/>
  <c r="I1203" i="20"/>
  <c r="I1111" i="20"/>
  <c r="I1457" i="20"/>
  <c r="I999" i="20"/>
  <c r="I914" i="20"/>
  <c r="I822" i="20"/>
  <c r="I730" i="20"/>
  <c r="I1022" i="20"/>
  <c r="I931" i="20"/>
  <c r="I863" i="20"/>
  <c r="I771" i="20"/>
  <c r="I679" i="20"/>
  <c r="I1007" i="20"/>
  <c r="I916" i="20"/>
  <c r="I856" i="20"/>
  <c r="I784" i="20"/>
  <c r="I704" i="20"/>
  <c r="I998" i="20"/>
  <c r="I913" i="20"/>
  <c r="I861" i="20"/>
  <c r="I801" i="20"/>
  <c r="I745" i="20"/>
  <c r="I701" i="20"/>
  <c r="I655" i="20"/>
  <c r="I611" i="20"/>
  <c r="I555" i="20"/>
  <c r="I499" i="20"/>
  <c r="I455" i="20"/>
  <c r="I399" i="20"/>
  <c r="I644" i="20"/>
  <c r="I588" i="20"/>
  <c r="I532" i="20"/>
  <c r="I488" i="20"/>
  <c r="I658" i="20"/>
  <c r="I614" i="20"/>
  <c r="I558" i="20"/>
  <c r="I502" i="20"/>
  <c r="I163" i="20"/>
  <c r="I645" i="20"/>
  <c r="I91" i="20"/>
  <c r="I207" i="20"/>
  <c r="I26" i="20"/>
  <c r="I58" i="20"/>
  <c r="I67" i="20"/>
  <c r="I77" i="20"/>
  <c r="I87" i="20"/>
  <c r="I159" i="20"/>
  <c r="I48" i="20"/>
  <c r="I319" i="20"/>
  <c r="I106" i="20"/>
  <c r="I13" i="20"/>
  <c r="I295" i="20"/>
  <c r="I103" i="20"/>
  <c r="I613" i="20"/>
  <c r="I162" i="20"/>
  <c r="I210" i="20"/>
  <c r="I290" i="20"/>
  <c r="I382" i="20"/>
  <c r="I429" i="20"/>
  <c r="I161" i="20"/>
  <c r="I229" i="20"/>
  <c r="I321" i="20"/>
  <c r="I565" i="20"/>
  <c r="I124" i="20"/>
  <c r="I204" i="20"/>
  <c r="I284" i="20"/>
  <c r="I364" i="20"/>
  <c r="I637" i="20"/>
  <c r="I406" i="20"/>
  <c r="I498" i="20"/>
  <c r="I598" i="20"/>
  <c r="I484" i="20"/>
  <c r="I584" i="20"/>
  <c r="I395" i="20"/>
  <c r="I495" i="20"/>
  <c r="I595" i="20"/>
  <c r="I697" i="20"/>
  <c r="I797" i="20"/>
  <c r="I909" i="20"/>
  <c r="I1098" i="20"/>
  <c r="I832" i="20"/>
  <c r="I994" i="20"/>
  <c r="I767" i="20"/>
  <c r="I927" i="20"/>
  <c r="I726" i="20"/>
  <c r="I886" i="20"/>
  <c r="I1390" i="20"/>
  <c r="I1187" i="20"/>
  <c r="I1414" i="20"/>
  <c r="I1304" i="20"/>
  <c r="I1145" i="20"/>
  <c r="I1306" i="20"/>
  <c r="I1156" i="20"/>
  <c r="I1497" i="20"/>
  <c r="I1704" i="20"/>
  <c r="I1632" i="20"/>
  <c r="I1339" i="20"/>
  <c r="I1551" i="20"/>
  <c r="I1470" i="20"/>
  <c r="I1782" i="20"/>
  <c r="I1773" i="20"/>
  <c r="I1932" i="20"/>
  <c r="I2098" i="20"/>
  <c r="I2378" i="20"/>
  <c r="I2620" i="20"/>
  <c r="I2805" i="20"/>
  <c r="I334" i="20"/>
  <c r="I303" i="20"/>
  <c r="I119" i="20"/>
  <c r="I379" i="20"/>
  <c r="I301" i="20"/>
  <c r="I398" i="20"/>
  <c r="I563" i="20"/>
  <c r="I1029" i="20"/>
  <c r="I1709" i="20"/>
  <c r="I247" i="20"/>
  <c r="I78" i="20"/>
  <c r="I88" i="20"/>
  <c r="I195" i="20"/>
  <c r="I55" i="20"/>
  <c r="I351" i="20"/>
  <c r="I131" i="20"/>
  <c r="I39" i="20"/>
  <c r="I327" i="20"/>
  <c r="I110" i="20"/>
  <c r="I388" i="20"/>
  <c r="I166" i="20"/>
  <c r="I230" i="20"/>
  <c r="I294" i="20"/>
  <c r="I385" i="20"/>
  <c r="I433" i="20"/>
  <c r="I165" i="20"/>
  <c r="I257" i="20"/>
  <c r="I325" i="20"/>
  <c r="I384" i="20"/>
  <c r="I128" i="20"/>
  <c r="I220" i="20"/>
  <c r="I300" i="20"/>
  <c r="I380" i="20"/>
  <c r="I669" i="20"/>
  <c r="I422" i="20"/>
  <c r="I518" i="20"/>
  <c r="I618" i="20"/>
  <c r="I492" i="20"/>
  <c r="I592" i="20"/>
  <c r="I403" i="20"/>
  <c r="I515" i="20"/>
  <c r="I615" i="20"/>
  <c r="I705" i="20"/>
  <c r="I805" i="20"/>
  <c r="I917" i="20"/>
  <c r="I728" i="20"/>
  <c r="I860" i="20"/>
  <c r="I1034" i="20"/>
  <c r="I775" i="20"/>
  <c r="I935" i="20"/>
  <c r="I758" i="20"/>
  <c r="I918" i="20"/>
  <c r="I1465" i="20"/>
  <c r="I1207" i="20"/>
  <c r="I1110" i="20"/>
  <c r="I1364" i="20"/>
  <c r="I1173" i="20"/>
  <c r="I1445" i="20"/>
  <c r="I1168" i="20"/>
  <c r="I1501" i="20"/>
  <c r="I1464" i="20"/>
  <c r="I1650" i="20"/>
  <c r="I1355" i="20"/>
  <c r="I1604" i="20"/>
  <c r="I1534" i="20"/>
  <c r="I1786" i="20"/>
  <c r="I1849" i="20"/>
  <c r="I2050" i="20"/>
  <c r="I2102" i="20"/>
  <c r="I2473" i="20"/>
  <c r="I2640" i="20"/>
  <c r="I2887" i="20"/>
  <c r="I323" i="20"/>
  <c r="I83" i="20"/>
  <c r="I46" i="20"/>
  <c r="I129" i="20"/>
  <c r="I356" i="20"/>
  <c r="I680" i="20"/>
  <c r="I873" i="20"/>
  <c r="I830" i="20"/>
  <c r="I1384" i="20"/>
  <c r="I1707" i="20"/>
  <c r="I1978" i="20"/>
  <c r="I95" i="20"/>
  <c r="I69" i="20"/>
  <c r="I151" i="20"/>
  <c r="I99" i="20"/>
  <c r="I279" i="20"/>
  <c r="I37" i="20"/>
  <c r="I61" i="20"/>
  <c r="I70" i="20"/>
  <c r="I79" i="20"/>
  <c r="I89" i="20"/>
  <c r="I267" i="20"/>
  <c r="I109" i="20"/>
  <c r="I15" i="20"/>
  <c r="I167" i="20"/>
  <c r="I43" i="20"/>
  <c r="I581" i="20"/>
  <c r="I118" i="20"/>
  <c r="I505" i="20"/>
  <c r="I170" i="20"/>
  <c r="I234" i="20"/>
  <c r="I298" i="20"/>
  <c r="I393" i="20"/>
  <c r="I513" i="20"/>
  <c r="I169" i="20"/>
  <c r="I261" i="20"/>
  <c r="I329" i="20"/>
  <c r="I392" i="20"/>
  <c r="I156" i="20"/>
  <c r="I224" i="20"/>
  <c r="I316" i="20"/>
  <c r="I389" i="20"/>
  <c r="I497" i="20"/>
  <c r="I438" i="20"/>
  <c r="I522" i="20"/>
  <c r="I622" i="20"/>
  <c r="I496" i="20"/>
  <c r="I596" i="20"/>
  <c r="I419" i="20"/>
  <c r="I519" i="20"/>
  <c r="I619" i="20"/>
  <c r="I709" i="20"/>
  <c r="I809" i="20"/>
  <c r="I941" i="20"/>
  <c r="I732" i="20"/>
  <c r="I864" i="20"/>
  <c r="I1043" i="20"/>
  <c r="I779" i="20"/>
  <c r="I963" i="20"/>
  <c r="I762" i="20"/>
  <c r="I922" i="20"/>
  <c r="I1051" i="20"/>
  <c r="I1211" i="20"/>
  <c r="I1138" i="20"/>
  <c r="I1301" i="20"/>
  <c r="I1197" i="20"/>
  <c r="I972" i="20"/>
  <c r="I1220" i="20"/>
  <c r="I1537" i="20"/>
  <c r="I1468" i="20"/>
  <c r="I1679" i="20"/>
  <c r="I1391" i="20"/>
  <c r="I1671" i="20"/>
  <c r="I1684" i="20"/>
  <c r="I1846" i="20"/>
  <c r="I1853" i="20"/>
  <c r="I1899" i="20"/>
  <c r="I2159" i="20"/>
  <c r="I2417" i="20"/>
  <c r="I2674" i="20"/>
  <c r="I2928" i="20"/>
  <c r="I115" i="20"/>
  <c r="I215" i="20"/>
  <c r="I122" i="20"/>
  <c r="I601" i="20"/>
  <c r="I609" i="20"/>
  <c r="I365" i="20"/>
  <c r="I260" i="20"/>
  <c r="I394" i="20"/>
  <c r="I662" i="20"/>
  <c r="I559" i="20"/>
  <c r="I869" i="20"/>
  <c r="I920" i="20"/>
  <c r="I867" i="20"/>
  <c r="I1002" i="20"/>
  <c r="I1206" i="20"/>
  <c r="I1064" i="20"/>
  <c r="I1755" i="20"/>
  <c r="I1459" i="20"/>
  <c r="I1645" i="20"/>
  <c r="I2197" i="20"/>
  <c r="I74" i="20"/>
  <c r="I231" i="20"/>
  <c r="I404" i="20"/>
  <c r="I264" i="20"/>
  <c r="I463" i="20"/>
  <c r="I944" i="20"/>
  <c r="I1143" i="20"/>
  <c r="I1572" i="20"/>
  <c r="I2984" i="20"/>
  <c r="I139" i="20"/>
  <c r="I59" i="20"/>
  <c r="I199" i="20"/>
  <c r="I219" i="20"/>
  <c r="I187" i="20"/>
  <c r="I123" i="20"/>
  <c r="I311" i="20"/>
  <c r="I47" i="20"/>
  <c r="I62" i="20"/>
  <c r="I71" i="20"/>
  <c r="I80" i="20"/>
  <c r="I90" i="20"/>
  <c r="I363" i="20"/>
  <c r="I117" i="20"/>
  <c r="I25" i="20"/>
  <c r="I203" i="20"/>
  <c r="I49" i="20"/>
  <c r="I27" i="20"/>
  <c r="I127" i="20"/>
  <c r="I537" i="20"/>
  <c r="I174" i="20"/>
  <c r="I238" i="20"/>
  <c r="I326" i="20"/>
  <c r="I409" i="20"/>
  <c r="I545" i="20"/>
  <c r="I173" i="20"/>
  <c r="I265" i="20"/>
  <c r="I357" i="20"/>
  <c r="I408" i="20"/>
  <c r="I160" i="20"/>
  <c r="I228" i="20"/>
  <c r="I320" i="20"/>
  <c r="I432" i="20"/>
  <c r="I529" i="20"/>
  <c r="I454" i="20"/>
  <c r="I550" i="20"/>
  <c r="I650" i="20"/>
  <c r="I524" i="20"/>
  <c r="I624" i="20"/>
  <c r="I435" i="20"/>
  <c r="I547" i="20"/>
  <c r="I647" i="20"/>
  <c r="I737" i="20"/>
  <c r="I841" i="20"/>
  <c r="I965" i="20"/>
  <c r="I768" i="20"/>
  <c r="I900" i="20"/>
  <c r="I1090" i="20"/>
  <c r="I831" i="20"/>
  <c r="I1006" i="20"/>
  <c r="I802" i="20"/>
  <c r="I962" i="20"/>
  <c r="I1091" i="20"/>
  <c r="I1251" i="20"/>
  <c r="I1162" i="20"/>
  <c r="I1312" i="20"/>
  <c r="I1237" i="20"/>
  <c r="I1008" i="20"/>
  <c r="I1224" i="20"/>
  <c r="I1589" i="20"/>
  <c r="I1504" i="20"/>
  <c r="I1735" i="20"/>
  <c r="I1431" i="20"/>
  <c r="I1831" i="20"/>
  <c r="I1695" i="20"/>
  <c r="I1891" i="20"/>
  <c r="I2077" i="20"/>
  <c r="I1963" i="20"/>
  <c r="I2158" i="20"/>
  <c r="I2462" i="20"/>
  <c r="I2678" i="20"/>
  <c r="I14" i="20"/>
  <c r="I461" i="20"/>
  <c r="I315" i="20"/>
  <c r="I254" i="20"/>
  <c r="I273" i="20"/>
  <c r="I168" i="20"/>
  <c r="I440" i="20"/>
  <c r="I562" i="20"/>
  <c r="I648" i="20"/>
  <c r="I659" i="20"/>
  <c r="I1070" i="20"/>
  <c r="I707" i="20"/>
  <c r="I826" i="20"/>
  <c r="I1313" i="20"/>
  <c r="I1277" i="20"/>
  <c r="I1609" i="20"/>
  <c r="I1859" i="20"/>
  <c r="I1970" i="20"/>
  <c r="I16" i="20"/>
  <c r="I40" i="20"/>
  <c r="I270" i="20"/>
  <c r="I104" i="20"/>
  <c r="I566" i="20"/>
  <c r="I765" i="20"/>
  <c r="I871" i="20"/>
  <c r="I1081" i="20"/>
  <c r="I1815" i="20"/>
  <c r="I1699" i="20"/>
  <c r="I175" i="20"/>
  <c r="I32" i="20"/>
  <c r="I239" i="20"/>
  <c r="I227" i="20"/>
  <c r="I102" i="20"/>
  <c r="I375" i="20"/>
  <c r="I50" i="20"/>
  <c r="I63" i="20"/>
  <c r="I72" i="20"/>
  <c r="I81" i="20"/>
  <c r="I94" i="20"/>
  <c r="I126" i="20"/>
  <c r="I30" i="20"/>
  <c r="I371" i="20"/>
  <c r="I54" i="20"/>
  <c r="I31" i="20"/>
  <c r="I143" i="20"/>
  <c r="I569" i="20"/>
  <c r="I194" i="20"/>
  <c r="I242" i="20"/>
  <c r="I330" i="20"/>
  <c r="I453" i="20"/>
  <c r="I577" i="20"/>
  <c r="I201" i="20"/>
  <c r="I269" i="20"/>
  <c r="I361" i="20"/>
  <c r="I456" i="20"/>
  <c r="I164" i="20"/>
  <c r="I256" i="20"/>
  <c r="I324" i="20"/>
  <c r="I436" i="20"/>
  <c r="I561" i="20"/>
  <c r="I458" i="20"/>
  <c r="I554" i="20"/>
  <c r="I654" i="20"/>
  <c r="I528" i="20"/>
  <c r="I628" i="20"/>
  <c r="I451" i="20"/>
  <c r="I551" i="20"/>
  <c r="I651" i="20"/>
  <c r="I741" i="20"/>
  <c r="I845" i="20"/>
  <c r="I995" i="20"/>
  <c r="I772" i="20"/>
  <c r="I912" i="20"/>
  <c r="I675" i="20"/>
  <c r="I835" i="20"/>
  <c r="I1013" i="20"/>
  <c r="I818" i="20"/>
  <c r="I986" i="20"/>
  <c r="I1107" i="20"/>
  <c r="I1267" i="20"/>
  <c r="I1202" i="20"/>
  <c r="I1449" i="20"/>
  <c r="I1241" i="20"/>
  <c r="I1060" i="20"/>
  <c r="I1260" i="20"/>
  <c r="I1596" i="20"/>
  <c r="I1544" i="20"/>
  <c r="I1823" i="20"/>
  <c r="I1435" i="20"/>
  <c r="I1606" i="20"/>
  <c r="I1784" i="20"/>
  <c r="I1905" i="20"/>
  <c r="I1860" i="20"/>
  <c r="I1999" i="20"/>
  <c r="I2182" i="20"/>
  <c r="I2500" i="20"/>
  <c r="I2886" i="20"/>
  <c r="I653" i="20"/>
  <c r="I2861" i="20"/>
  <c r="I2960" i="20"/>
  <c r="I2896" i="20"/>
  <c r="I2999" i="20"/>
  <c r="I2935" i="20"/>
  <c r="I2875" i="20"/>
  <c r="I2969" i="20"/>
  <c r="I2829" i="20"/>
  <c r="I2785" i="20"/>
  <c r="I2749" i="20"/>
  <c r="I2713" i="20"/>
  <c r="I2934" i="20"/>
  <c r="I2941" i="20"/>
  <c r="I2826" i="20"/>
  <c r="I2786" i="20"/>
  <c r="I2750" i="20"/>
  <c r="I2714" i="20"/>
  <c r="I2938" i="20"/>
  <c r="I2961" i="20"/>
  <c r="I2834" i="20"/>
  <c r="I2795" i="20"/>
  <c r="I2755" i="20"/>
  <c r="I2719" i="20"/>
  <c r="I2942" i="20"/>
  <c r="I2965" i="20"/>
  <c r="I2846" i="20"/>
  <c r="I2800" i="20"/>
  <c r="I2764" i="20"/>
  <c r="I2724" i="20"/>
  <c r="I2869" i="20"/>
  <c r="I2670" i="20"/>
  <c r="I2634" i="20"/>
  <c r="I2598" i="20"/>
  <c r="I2679" i="20"/>
  <c r="I2643" i="20"/>
  <c r="I2603" i="20"/>
  <c r="I2567" i="20"/>
  <c r="I2676" i="20"/>
  <c r="I2644" i="20"/>
  <c r="I2612" i="20"/>
  <c r="I2580" i="20"/>
  <c r="I2673" i="20"/>
  <c r="I2554" i="20"/>
  <c r="I2522" i="20"/>
  <c r="I2490" i="20"/>
  <c r="I2653" i="20"/>
  <c r="I2531" i="20"/>
  <c r="I2499" i="20"/>
  <c r="I2467" i="20"/>
  <c r="I2621" i="20"/>
  <c r="I2589" i="20"/>
  <c r="I2556" i="20"/>
  <c r="I2524" i="20"/>
  <c r="I2492" i="20"/>
  <c r="I2633" i="20"/>
  <c r="I2452" i="20"/>
  <c r="I2412" i="20"/>
  <c r="I2380" i="20"/>
  <c r="I2348" i="20"/>
  <c r="I2316" i="20"/>
  <c r="I2545" i="20"/>
  <c r="I2457" i="20"/>
  <c r="I2409" i="20"/>
  <c r="I2377" i="20"/>
  <c r="I2345" i="20"/>
  <c r="I2313" i="20"/>
  <c r="I2517" i="20"/>
  <c r="I2428" i="20"/>
  <c r="I3000" i="20"/>
  <c r="I2936" i="20"/>
  <c r="I2872" i="20"/>
  <c r="I2975" i="20"/>
  <c r="I2911" i="20"/>
  <c r="I2867" i="20"/>
  <c r="I2921" i="20"/>
  <c r="I2817" i="20"/>
  <c r="I2777" i="20"/>
  <c r="I2741" i="20"/>
  <c r="I2705" i="20"/>
  <c r="I2898" i="20"/>
  <c r="I2902" i="20"/>
  <c r="I2814" i="20"/>
  <c r="I2778" i="20"/>
  <c r="I2742" i="20"/>
  <c r="I2706" i="20"/>
  <c r="I2906" i="20"/>
  <c r="I2929" i="20"/>
  <c r="I2819" i="20"/>
  <c r="I2783" i="20"/>
  <c r="I2747" i="20"/>
  <c r="I2711" i="20"/>
  <c r="I2910" i="20"/>
  <c r="I2933" i="20"/>
  <c r="I2828" i="20"/>
  <c r="I2788" i="20"/>
  <c r="I2752" i="20"/>
  <c r="I2716" i="20"/>
  <c r="I2837" i="20"/>
  <c r="I2662" i="20"/>
  <c r="I2626" i="20"/>
  <c r="I2590" i="20"/>
  <c r="I2667" i="20"/>
  <c r="I2631" i="20"/>
  <c r="I2595" i="20"/>
  <c r="I2914" i="20"/>
  <c r="I2668" i="20"/>
  <c r="I2636" i="20"/>
  <c r="I2604" i="20"/>
  <c r="I2572" i="20"/>
  <c r="I2577" i="20"/>
  <c r="I2546" i="20"/>
  <c r="I2514" i="20"/>
  <c r="I2482" i="20"/>
  <c r="I2555" i="20"/>
  <c r="I2523" i="20"/>
  <c r="I2491" i="20"/>
  <c r="I2459" i="20"/>
  <c r="I2613" i="20"/>
  <c r="I2578" i="20"/>
  <c r="I2548" i="20"/>
  <c r="I2516" i="20"/>
  <c r="I2484" i="20"/>
  <c r="I2574" i="20"/>
  <c r="I2442" i="20"/>
  <c r="I2404" i="20"/>
  <c r="I2372" i="20"/>
  <c r="I2340" i="20"/>
  <c r="I2308" i="20"/>
  <c r="I2513" i="20"/>
  <c r="I2437" i="20"/>
  <c r="I2401" i="20"/>
  <c r="I2369" i="20"/>
  <c r="I2337" i="20"/>
  <c r="I2305" i="20"/>
  <c r="I2481" i="20"/>
  <c r="I2485" i="20"/>
  <c r="I2425" i="20"/>
  <c r="I2394" i="20"/>
  <c r="I2362" i="20"/>
  <c r="I2330" i="20"/>
  <c r="I2298" i="20"/>
  <c r="I2429" i="20"/>
  <c r="I2399" i="20"/>
  <c r="I2367" i="20"/>
  <c r="I2335" i="20"/>
  <c r="I2447" i="20"/>
  <c r="I2285" i="20"/>
  <c r="I2253" i="20"/>
  <c r="I2221" i="20"/>
  <c r="I2189" i="20"/>
  <c r="I2299" i="20"/>
  <c r="I2258" i="20"/>
  <c r="I2226" i="20"/>
  <c r="I2194" i="20"/>
  <c r="I2162" i="20"/>
  <c r="I2432" i="20"/>
  <c r="I2267" i="20"/>
  <c r="I2235" i="20"/>
  <c r="I2203" i="20"/>
  <c r="I2171" i="20"/>
  <c r="I2276" i="20"/>
  <c r="I2122" i="20"/>
  <c r="I2287" i="20"/>
  <c r="I2248" i="20"/>
  <c r="I2115" i="20"/>
  <c r="I2083" i="20"/>
  <c r="I2144" i="20"/>
  <c r="I2132" i="20"/>
  <c r="I2100" i="20"/>
  <c r="I2068" i="20"/>
  <c r="I2036" i="20"/>
  <c r="I2140" i="20"/>
  <c r="I2006" i="20"/>
  <c r="I1974" i="20"/>
  <c r="I1942" i="20"/>
  <c r="I2121" i="20"/>
  <c r="I2022" i="20"/>
  <c r="I2932" i="20"/>
  <c r="I2860" i="20"/>
  <c r="I2939" i="20"/>
  <c r="I2863" i="20"/>
  <c r="I2862" i="20"/>
  <c r="I2789" i="20"/>
  <c r="I2737" i="20"/>
  <c r="I2982" i="20"/>
  <c r="I2957" i="20"/>
  <c r="I2810" i="20"/>
  <c r="I2766" i="20"/>
  <c r="I2718" i="20"/>
  <c r="I2885" i="20"/>
  <c r="I2857" i="20"/>
  <c r="I2799" i="20"/>
  <c r="I2743" i="20"/>
  <c r="I2699" i="20"/>
  <c r="I2981" i="20"/>
  <c r="I2820" i="20"/>
  <c r="I2776" i="20"/>
  <c r="I2732" i="20"/>
  <c r="I2832" i="20"/>
  <c r="I2646" i="20"/>
  <c r="I2602" i="20"/>
  <c r="I2663" i="20"/>
  <c r="I2619" i="20"/>
  <c r="I2571" i="20"/>
  <c r="I2664" i="20"/>
  <c r="I2624" i="20"/>
  <c r="I2584" i="20"/>
  <c r="I2570" i="20"/>
  <c r="I2534" i="20"/>
  <c r="I2494" i="20"/>
  <c r="I2551" i="20"/>
  <c r="I2511" i="20"/>
  <c r="I2471" i="20"/>
  <c r="I2609" i="20"/>
  <c r="I2661" i="20"/>
  <c r="I2528" i="20"/>
  <c r="I2480" i="20"/>
  <c r="I2468" i="20"/>
  <c r="I2416" i="20"/>
  <c r="I2368" i="20"/>
  <c r="I2328" i="20"/>
  <c r="I2288" i="20"/>
  <c r="I2434" i="20"/>
  <c r="I2389" i="20"/>
  <c r="I2349" i="20"/>
  <c r="I2301" i="20"/>
  <c r="I2448" i="20"/>
  <c r="I2446" i="20"/>
  <c r="I2402" i="20"/>
  <c r="I2366" i="20"/>
  <c r="I2326" i="20"/>
  <c r="I2470" i="20"/>
  <c r="I2419" i="20"/>
  <c r="I2383" i="20"/>
  <c r="I2347" i="20"/>
  <c r="I2509" i="20"/>
  <c r="I2303" i="20"/>
  <c r="I2249" i="20"/>
  <c r="I2213" i="20"/>
  <c r="I2177" i="20"/>
  <c r="I2274" i="20"/>
  <c r="I2238" i="20"/>
  <c r="I2202" i="20"/>
  <c r="I2166" i="20"/>
  <c r="I2286" i="20"/>
  <c r="I2259" i="20"/>
  <c r="I2223" i="20"/>
  <c r="I2187" i="20"/>
  <c r="I2553" i="20"/>
  <c r="I2130" i="20"/>
  <c r="I2094" i="20"/>
  <c r="I2228" i="20"/>
  <c r="I2107" i="20"/>
  <c r="I2071" i="20"/>
  <c r="I2252" i="20"/>
  <c r="I2112" i="20"/>
  <c r="I2076" i="20"/>
  <c r="I2040" i="20"/>
  <c r="I2081" i="20"/>
  <c r="I1998" i="20"/>
  <c r="I1962" i="20"/>
  <c r="I1926" i="20"/>
  <c r="I2996" i="20"/>
  <c r="I2924" i="20"/>
  <c r="I2998" i="20"/>
  <c r="I2907" i="20"/>
  <c r="I2847" i="20"/>
  <c r="I2842" i="20"/>
  <c r="I2773" i="20"/>
  <c r="I2725" i="20"/>
  <c r="I2950" i="20"/>
  <c r="I2881" i="20"/>
  <c r="I2802" i="20"/>
  <c r="I2754" i="20"/>
  <c r="I2702" i="20"/>
  <c r="I2849" i="20"/>
  <c r="I2836" i="20"/>
  <c r="I2779" i="20"/>
  <c r="I2735" i="20"/>
  <c r="I2958" i="20"/>
  <c r="I2917" i="20"/>
  <c r="I2812" i="20"/>
  <c r="I2768" i="20"/>
  <c r="I2712" i="20"/>
  <c r="I2686" i="20"/>
  <c r="I2638" i="20"/>
  <c r="I2946" i="20"/>
  <c r="I2655" i="20"/>
  <c r="I2611" i="20"/>
  <c r="I2858" i="20"/>
  <c r="I2656" i="20"/>
  <c r="I2616" i="20"/>
  <c r="I2568" i="20"/>
  <c r="I2685" i="20"/>
  <c r="I2526" i="20"/>
  <c r="I2649" i="20"/>
  <c r="I2543" i="20"/>
  <c r="I2503" i="20"/>
  <c r="I2455" i="20"/>
  <c r="I2601" i="20"/>
  <c r="I2560" i="20"/>
  <c r="I2512" i="20"/>
  <c r="I2472" i="20"/>
  <c r="I2461" i="20"/>
  <c r="I2400" i="20"/>
  <c r="I2360" i="20"/>
  <c r="I2320" i="20"/>
  <c r="I2497" i="20"/>
  <c r="I2421" i="20"/>
  <c r="I2381" i="20"/>
  <c r="I2333" i="20"/>
  <c r="I2293" i="20"/>
  <c r="I2440" i="20"/>
  <c r="I2435" i="20"/>
  <c r="I2390" i="20"/>
  <c r="I2354" i="20"/>
  <c r="I2318" i="20"/>
  <c r="I2456" i="20"/>
  <c r="I2411" i="20"/>
  <c r="I2375" i="20"/>
  <c r="I2339" i="20"/>
  <c r="I2444" i="20"/>
  <c r="I2277" i="20"/>
  <c r="I2241" i="20"/>
  <c r="I2205" i="20"/>
  <c r="I2169" i="20"/>
  <c r="I2266" i="20"/>
  <c r="I2230" i="20"/>
  <c r="I2190" i="20"/>
  <c r="I2154" i="20"/>
  <c r="I2295" i="20"/>
  <c r="I2251" i="20"/>
  <c r="I2215" i="20"/>
  <c r="I2179" i="20"/>
  <c r="I2311" i="20"/>
  <c r="I2118" i="20"/>
  <c r="I2156" i="20"/>
  <c r="I2135" i="20"/>
  <c r="I2099" i="20"/>
  <c r="I2161" i="20"/>
  <c r="I2157" i="20"/>
  <c r="I2104" i="20"/>
  <c r="I2064" i="20"/>
  <c r="I2145" i="20"/>
  <c r="I2042" i="20"/>
  <c r="I1990" i="20"/>
  <c r="I1954" i="20"/>
  <c r="I2904" i="20"/>
  <c r="I2967" i="20"/>
  <c r="I2871" i="20"/>
  <c r="I2821" i="20"/>
  <c r="I2757" i="20"/>
  <c r="I2693" i="20"/>
  <c r="I2870" i="20"/>
  <c r="I2782" i="20"/>
  <c r="I2722" i="20"/>
  <c r="I2845" i="20"/>
  <c r="I2811" i="20"/>
  <c r="I2751" i="20"/>
  <c r="I2926" i="20"/>
  <c r="I2854" i="20"/>
  <c r="I2780" i="20"/>
  <c r="I2708" i="20"/>
  <c r="I2666" i="20"/>
  <c r="I2606" i="20"/>
  <c r="I2651" i="20"/>
  <c r="I2587" i="20"/>
  <c r="I2672" i="20"/>
  <c r="I2608" i="20"/>
  <c r="I2692" i="20"/>
  <c r="I2538" i="20"/>
  <c r="I2582" i="20"/>
  <c r="I2527" i="20"/>
  <c r="I2475" i="20"/>
  <c r="I2597" i="20"/>
  <c r="I2540" i="20"/>
  <c r="I2488" i="20"/>
  <c r="I2450" i="20"/>
  <c r="I2388" i="20"/>
  <c r="I2332" i="20"/>
  <c r="I2424" i="20"/>
  <c r="I2405" i="20"/>
  <c r="I2353" i="20"/>
  <c r="I2549" i="20"/>
  <c r="I2460" i="20"/>
  <c r="I2406" i="20"/>
  <c r="I2350" i="20"/>
  <c r="I2306" i="20"/>
  <c r="I2423" i="20"/>
  <c r="I2371" i="20"/>
  <c r="I2323" i="20"/>
  <c r="I2291" i="20"/>
  <c r="I2237" i="20"/>
  <c r="I2193" i="20"/>
  <c r="I2278" i="20"/>
  <c r="I2222" i="20"/>
  <c r="I2178" i="20"/>
  <c r="I2474" i="20"/>
  <c r="I2247" i="20"/>
  <c r="I2199" i="20"/>
  <c r="I2155" i="20"/>
  <c r="I2114" i="20"/>
  <c r="I2315" i="20"/>
  <c r="I2111" i="20"/>
  <c r="I2152" i="20"/>
  <c r="I2124" i="20"/>
  <c r="I2080" i="20"/>
  <c r="I2136" i="20"/>
  <c r="I2014" i="20"/>
  <c r="I1966" i="20"/>
  <c r="I1918" i="20"/>
  <c r="I2031" i="20"/>
  <c r="I2029" i="20"/>
  <c r="I1991" i="20"/>
  <c r="I1959" i="20"/>
  <c r="I1927" i="20"/>
  <c r="I2153" i="20"/>
  <c r="I2043" i="20"/>
  <c r="I2192" i="20"/>
  <c r="I2016" i="20"/>
  <c r="I1984" i="20"/>
  <c r="I1952" i="20"/>
  <c r="I2290" i="20"/>
  <c r="I2053" i="20"/>
  <c r="I2164" i="20"/>
  <c r="I2013" i="20"/>
  <c r="I1929" i="20"/>
  <c r="I1941" i="20"/>
  <c r="I1868" i="20"/>
  <c r="I1836" i="20"/>
  <c r="I2051" i="20"/>
  <c r="I1965" i="20"/>
  <c r="I2900" i="20"/>
  <c r="I2963" i="20"/>
  <c r="I2855" i="20"/>
  <c r="I2813" i="20"/>
  <c r="I2753" i="20"/>
  <c r="I2966" i="20"/>
  <c r="I2840" i="20"/>
  <c r="I2774" i="20"/>
  <c r="I2710" i="20"/>
  <c r="I2977" i="20"/>
  <c r="I2807" i="20"/>
  <c r="I2739" i="20"/>
  <c r="I2893" i="20"/>
  <c r="I2850" i="20"/>
  <c r="I2772" i="20"/>
  <c r="I2704" i="20"/>
  <c r="I2658" i="20"/>
  <c r="I2594" i="20"/>
  <c r="I2647" i="20"/>
  <c r="I2583" i="20"/>
  <c r="I2660" i="20"/>
  <c r="I2600" i="20"/>
  <c r="I2695" i="20"/>
  <c r="I2530" i="20"/>
  <c r="I2573" i="20"/>
  <c r="I2519" i="20"/>
  <c r="I2463" i="20"/>
  <c r="I2593" i="20"/>
  <c r="I2536" i="20"/>
  <c r="I2476" i="20"/>
  <c r="I2433" i="20"/>
  <c r="I2384" i="20"/>
  <c r="I2324" i="20"/>
  <c r="I2637" i="20"/>
  <c r="I2397" i="20"/>
  <c r="I2341" i="20"/>
  <c r="I2533" i="20"/>
  <c r="I2458" i="20"/>
  <c r="I2398" i="20"/>
  <c r="I2346" i="20"/>
  <c r="I2302" i="20"/>
  <c r="I2415" i="20"/>
  <c r="I2363" i="20"/>
  <c r="I2541" i="20"/>
  <c r="I2281" i="20"/>
  <c r="I2233" i="20"/>
  <c r="I2185" i="20"/>
  <c r="I2270" i="20"/>
  <c r="I2218" i="20"/>
  <c r="I2174" i="20"/>
  <c r="I2505" i="20"/>
  <c r="I2243" i="20"/>
  <c r="I2195" i="20"/>
  <c r="I2478" i="20"/>
  <c r="I2110" i="20"/>
  <c r="I2280" i="20"/>
  <c r="I2103" i="20"/>
  <c r="I2147" i="20"/>
  <c r="I2120" i="20"/>
  <c r="I2072" i="20"/>
  <c r="I2216" i="20"/>
  <c r="I2010" i="20"/>
  <c r="I1958" i="20"/>
  <c r="I2151" i="20"/>
  <c r="I2204" i="20"/>
  <c r="I2019" i="20"/>
  <c r="I1987" i="20"/>
  <c r="I1955" i="20"/>
  <c r="I1923" i="20"/>
  <c r="I2137" i="20"/>
  <c r="I2041" i="20"/>
  <c r="I2176" i="20"/>
  <c r="I2012" i="20"/>
  <c r="I1980" i="20"/>
  <c r="I1948" i="20"/>
  <c r="I2148" i="20"/>
  <c r="I2039" i="20"/>
  <c r="I2086" i="20"/>
  <c r="I2009" i="20"/>
  <c r="I1913" i="20"/>
  <c r="I1920" i="20"/>
  <c r="I1864" i="20"/>
  <c r="I1832" i="20"/>
  <c r="I1985" i="20"/>
  <c r="I1933" i="20"/>
  <c r="I2992" i="20"/>
  <c r="I2892" i="20"/>
  <c r="I2943" i="20"/>
  <c r="I2994" i="20"/>
  <c r="I2809" i="20"/>
  <c r="I2745" i="20"/>
  <c r="I2918" i="20"/>
  <c r="I2838" i="20"/>
  <c r="I2770" i="20"/>
  <c r="I2698" i="20"/>
  <c r="I2945" i="20"/>
  <c r="I2803" i="20"/>
  <c r="I2731" i="20"/>
  <c r="I2882" i="20"/>
  <c r="I2839" i="20"/>
  <c r="I2756" i="20"/>
  <c r="I2700" i="20"/>
  <c r="I2654" i="20"/>
  <c r="I2890" i="20"/>
  <c r="I2635" i="20"/>
  <c r="I2579" i="20"/>
  <c r="I2652" i="20"/>
  <c r="I2596" i="20"/>
  <c r="I2641" i="20"/>
  <c r="I2518" i="20"/>
  <c r="I2566" i="20"/>
  <c r="I2515" i="20"/>
  <c r="I2451" i="20"/>
  <c r="I2585" i="20"/>
  <c r="I2532" i="20"/>
  <c r="I2681" i="20"/>
  <c r="I2430" i="20"/>
  <c r="I2376" i="20"/>
  <c r="I2312" i="20"/>
  <c r="I2464" i="20"/>
  <c r="I2393" i="20"/>
  <c r="I2329" i="20"/>
  <c r="I2501" i="20"/>
  <c r="I2453" i="20"/>
  <c r="I2386" i="20"/>
  <c r="I2342" i="20"/>
  <c r="I2294" i="20"/>
  <c r="I2407" i="20"/>
  <c r="I2359" i="20"/>
  <c r="I2525" i="20"/>
  <c r="I2273" i="20"/>
  <c r="I2229" i="20"/>
  <c r="I2181" i="20"/>
  <c r="I2262" i="20"/>
  <c r="I2214" i="20"/>
  <c r="I2170" i="20"/>
  <c r="I2283" i="20"/>
  <c r="I2239" i="20"/>
  <c r="I2191" i="20"/>
  <c r="I2260" i="20"/>
  <c r="I2106" i="20"/>
  <c r="I2264" i="20"/>
  <c r="I2095" i="20"/>
  <c r="I2319" i="20"/>
  <c r="I2116" i="20"/>
  <c r="I2060" i="20"/>
  <c r="I2200" i="20"/>
  <c r="I2002" i="20"/>
  <c r="I1950" i="20"/>
  <c r="I2105" i="20"/>
  <c r="I2188" i="20"/>
  <c r="I2015" i="20"/>
  <c r="I1983" i="20"/>
  <c r="I1951" i="20"/>
  <c r="I1919" i="20"/>
  <c r="I2125" i="20"/>
  <c r="I2026" i="20"/>
  <c r="I2143" i="20"/>
  <c r="I2008" i="20"/>
  <c r="I1976" i="20"/>
  <c r="I1944" i="20"/>
  <c r="I2129" i="20"/>
  <c r="I2037" i="20"/>
  <c r="I2073" i="20"/>
  <c r="I2864" i="20"/>
  <c r="I2879" i="20"/>
  <c r="I2781" i="20"/>
  <c r="I2866" i="20"/>
  <c r="I2798" i="20"/>
  <c r="I2970" i="20"/>
  <c r="I2815" i="20"/>
  <c r="I2707" i="20"/>
  <c r="I2816" i="20"/>
  <c r="I2736" i="20"/>
  <c r="I2630" i="20"/>
  <c r="I2659" i="20"/>
  <c r="I2688" i="20"/>
  <c r="I2592" i="20"/>
  <c r="I2550" i="20"/>
  <c r="I2559" i="20"/>
  <c r="I2479" i="20"/>
  <c r="I2629" i="20"/>
  <c r="I2665" i="20"/>
  <c r="I2396" i="20"/>
  <c r="I2300" i="20"/>
  <c r="I2413" i="20"/>
  <c r="I2317" i="20"/>
  <c r="I2438" i="20"/>
  <c r="I2370" i="20"/>
  <c r="I2454" i="20"/>
  <c r="I2379" i="20"/>
  <c r="I2436" i="20"/>
  <c r="I2225" i="20"/>
  <c r="I2289" i="20"/>
  <c r="I2206" i="20"/>
  <c r="I2138" i="20"/>
  <c r="I2219" i="20"/>
  <c r="I2244" i="20"/>
  <c r="I2149" i="20"/>
  <c r="I2087" i="20"/>
  <c r="I2128" i="20"/>
  <c r="I2048" i="20"/>
  <c r="I1994" i="20"/>
  <c r="I1930" i="20"/>
  <c r="I2089" i="20"/>
  <c r="I1995" i="20"/>
  <c r="I1939" i="20"/>
  <c r="I2109" i="20"/>
  <c r="I2240" i="20"/>
  <c r="I2000" i="20"/>
  <c r="I1956" i="20"/>
  <c r="I2082" i="20"/>
  <c r="I2062" i="20"/>
  <c r="I2033" i="20"/>
  <c r="I1973" i="20"/>
  <c r="I1856" i="20"/>
  <c r="I1816" i="20"/>
  <c r="I2035" i="20"/>
  <c r="I1865" i="20"/>
  <c r="I1833" i="20"/>
  <c r="I1801" i="20"/>
  <c r="I1769" i="20"/>
  <c r="I1737" i="20"/>
  <c r="I1705" i="20"/>
  <c r="I1673" i="20"/>
  <c r="I1641" i="20"/>
  <c r="I1945" i="20"/>
  <c r="I1989" i="20"/>
  <c r="I1874" i="20"/>
  <c r="I1842" i="20"/>
  <c r="I1810" i="20"/>
  <c r="I1778" i="20"/>
  <c r="I1746" i="20"/>
  <c r="I1714" i="20"/>
  <c r="I1682" i="20"/>
  <c r="I1937" i="20"/>
  <c r="I1712" i="20"/>
  <c r="I1871" i="20"/>
  <c r="I1759" i="20"/>
  <c r="I1608" i="20"/>
  <c r="I1562" i="20"/>
  <c r="I1530" i="20"/>
  <c r="I1498" i="20"/>
  <c r="I1466" i="20"/>
  <c r="I1434" i="20"/>
  <c r="I1667" i="20"/>
  <c r="I1635" i="20"/>
  <c r="I1599" i="20"/>
  <c r="I1788" i="20"/>
  <c r="I2993" i="20"/>
  <c r="I2985" i="20"/>
  <c r="I2769" i="20"/>
  <c r="I2833" i="20"/>
  <c r="I2794" i="20"/>
  <c r="I2954" i="20"/>
  <c r="I2787" i="20"/>
  <c r="I2703" i="20"/>
  <c r="I2808" i="20"/>
  <c r="I2720" i="20"/>
  <c r="I2622" i="20"/>
  <c r="I2627" i="20"/>
  <c r="I2684" i="20"/>
  <c r="I2588" i="20"/>
  <c r="I2542" i="20"/>
  <c r="I2547" i="20"/>
  <c r="I2689" i="20"/>
  <c r="I2552" i="20"/>
  <c r="I2581" i="20"/>
  <c r="I2392" i="20"/>
  <c r="I2296" i="20"/>
  <c r="I2385" i="20"/>
  <c r="I2309" i="20"/>
  <c r="I2422" i="20"/>
  <c r="I2358" i="20"/>
  <c r="I2449" i="20"/>
  <c r="I2355" i="20"/>
  <c r="I2521" i="20"/>
  <c r="I2217" i="20"/>
  <c r="I2282" i="20"/>
  <c r="I2198" i="20"/>
  <c r="I2279" i="20"/>
  <c r="I2211" i="20"/>
  <c r="I2220" i="20"/>
  <c r="I2141" i="20"/>
  <c r="I2079" i="20"/>
  <c r="I2108" i="20"/>
  <c r="I2044" i="20"/>
  <c r="I1986" i="20"/>
  <c r="I1922" i="20"/>
  <c r="I2070" i="20"/>
  <c r="I1979" i="20"/>
  <c r="I1935" i="20"/>
  <c r="I2093" i="20"/>
  <c r="I2208" i="20"/>
  <c r="I1996" i="20"/>
  <c r="I1940" i="20"/>
  <c r="I2069" i="20"/>
  <c r="I2046" i="20"/>
  <c r="I1993" i="20"/>
  <c r="I1896" i="20"/>
  <c r="I1852" i="20"/>
  <c r="I1812" i="20"/>
  <c r="I1902" i="20"/>
  <c r="I1861" i="20"/>
  <c r="I1829" i="20"/>
  <c r="I1797" i="20"/>
  <c r="I1765" i="20"/>
  <c r="I1733" i="20"/>
  <c r="I1701" i="20"/>
  <c r="I1669" i="20"/>
  <c r="I1637" i="20"/>
  <c r="I1914" i="20"/>
  <c r="I1957" i="20"/>
  <c r="I1870" i="20"/>
  <c r="I1838" i="20"/>
  <c r="I1806" i="20"/>
  <c r="I1774" i="20"/>
  <c r="I1742" i="20"/>
  <c r="I1710" i="20"/>
  <c r="I1678" i="20"/>
  <c r="I1917" i="20"/>
  <c r="I1691" i="20"/>
  <c r="I1839" i="20"/>
  <c r="I1752" i="20"/>
  <c r="I1592" i="20"/>
  <c r="I1558" i="20"/>
  <c r="I1526" i="20"/>
  <c r="I1494" i="20"/>
  <c r="I1462" i="20"/>
  <c r="I2028" i="20"/>
  <c r="I1663" i="20"/>
  <c r="I1631" i="20"/>
  <c r="I1597" i="20"/>
  <c r="I1779" i="20"/>
  <c r="I2988" i="20"/>
  <c r="I2995" i="20"/>
  <c r="I2953" i="20"/>
  <c r="I2765" i="20"/>
  <c r="I2989" i="20"/>
  <c r="I2762" i="20"/>
  <c r="I2922" i="20"/>
  <c r="I2775" i="20"/>
  <c r="I2974" i="20"/>
  <c r="I2804" i="20"/>
  <c r="I2978" i="20"/>
  <c r="I2614" i="20"/>
  <c r="I2623" i="20"/>
  <c r="I2680" i="20"/>
  <c r="I2576" i="20"/>
  <c r="I2510" i="20"/>
  <c r="I2539" i="20"/>
  <c r="I2657" i="20"/>
  <c r="I2544" i="20"/>
  <c r="I2565" i="20"/>
  <c r="I2364" i="20"/>
  <c r="I2292" i="20"/>
  <c r="I2373" i="20"/>
  <c r="I2297" i="20"/>
  <c r="I2418" i="20"/>
  <c r="I2338" i="20"/>
  <c r="I2441" i="20"/>
  <c r="I2351" i="20"/>
  <c r="I2307" i="20"/>
  <c r="I2209" i="20"/>
  <c r="I2254" i="20"/>
  <c r="I2186" i="20"/>
  <c r="I2275" i="20"/>
  <c r="I2207" i="20"/>
  <c r="I2160" i="20"/>
  <c r="I2165" i="20"/>
  <c r="I2075" i="20"/>
  <c r="I2096" i="20"/>
  <c r="I2032" i="20"/>
  <c r="I1982" i="20"/>
  <c r="I2085" i="20"/>
  <c r="I2054" i="20"/>
  <c r="I1975" i="20"/>
  <c r="I1931" i="20"/>
  <c r="I2074" i="20"/>
  <c r="I2078" i="20"/>
  <c r="I1992" i="20"/>
  <c r="I1936" i="20"/>
  <c r="I2055" i="20"/>
  <c r="I2030" i="20"/>
  <c r="I1961" i="20"/>
  <c r="I1886" i="20"/>
  <c r="I1848" i="20"/>
  <c r="I1808" i="20"/>
  <c r="I1890" i="20"/>
  <c r="I1857" i="20"/>
  <c r="I1825" i="20"/>
  <c r="I1793" i="20"/>
  <c r="I1761" i="20"/>
  <c r="I1729" i="20"/>
  <c r="I1697" i="20"/>
  <c r="I1665" i="20"/>
  <c r="I1633" i="20"/>
  <c r="I1912" i="20"/>
  <c r="I1925" i="20"/>
  <c r="I1866" i="20"/>
  <c r="I1834" i="20"/>
  <c r="I1802" i="20"/>
  <c r="I1770" i="20"/>
  <c r="I1738" i="20"/>
  <c r="I1706" i="20"/>
  <c r="I1674" i="20"/>
  <c r="I1910" i="20"/>
  <c r="I1680" i="20"/>
  <c r="I1807" i="20"/>
  <c r="I1743" i="20"/>
  <c r="I1586" i="20"/>
  <c r="I1554" i="20"/>
  <c r="I2931" i="20"/>
  <c r="I2797" i="20"/>
  <c r="I2830" i="20"/>
  <c r="I2853" i="20"/>
  <c r="I2723" i="20"/>
  <c r="I2784" i="20"/>
  <c r="I2642" i="20"/>
  <c r="I2591" i="20"/>
  <c r="I2564" i="20"/>
  <c r="I2486" i="20"/>
  <c r="I2617" i="20"/>
  <c r="I2496" i="20"/>
  <c r="I2344" i="20"/>
  <c r="I2365" i="20"/>
  <c r="I2669" i="20"/>
  <c r="I2322" i="20"/>
  <c r="I2387" i="20"/>
  <c r="I2261" i="20"/>
  <c r="I2250" i="20"/>
  <c r="I2146" i="20"/>
  <c r="I2175" i="20"/>
  <c r="I2224" i="20"/>
  <c r="I2268" i="20"/>
  <c r="I2184" i="20"/>
  <c r="I1938" i="20"/>
  <c r="I2011" i="20"/>
  <c r="I1943" i="20"/>
  <c r="I2023" i="20"/>
  <c r="I1988" i="20"/>
  <c r="I2113" i="20"/>
  <c r="I2017" i="20"/>
  <c r="I2067" i="20"/>
  <c r="I1828" i="20"/>
  <c r="I1887" i="20"/>
  <c r="I1841" i="20"/>
  <c r="I1785" i="20"/>
  <c r="I1741" i="20"/>
  <c r="I1685" i="20"/>
  <c r="I1629" i="20"/>
  <c r="I1881" i="20"/>
  <c r="I1858" i="20"/>
  <c r="I1814" i="20"/>
  <c r="I1758" i="20"/>
  <c r="I1702" i="20"/>
  <c r="I2065" i="20"/>
  <c r="I1603" i="20"/>
  <c r="I1768" i="20"/>
  <c r="I1574" i="20"/>
  <c r="I1522" i="20"/>
  <c r="I1482" i="20"/>
  <c r="I1442" i="20"/>
  <c r="I1659" i="20"/>
  <c r="I1619" i="20"/>
  <c r="I1804" i="20"/>
  <c r="I1724" i="20"/>
  <c r="I1575" i="20"/>
  <c r="I1543" i="20"/>
  <c r="I1511" i="20"/>
  <c r="I1479" i="20"/>
  <c r="I1447" i="20"/>
  <c r="I1415" i="20"/>
  <c r="I1383" i="20"/>
  <c r="I1351" i="20"/>
  <c r="I1319" i="20"/>
  <c r="I1875" i="20"/>
  <c r="I1602" i="20"/>
  <c r="I1792" i="20"/>
  <c r="I1728" i="20"/>
  <c r="I1660" i="20"/>
  <c r="I1644" i="20"/>
  <c r="I1628" i="20"/>
  <c r="I1588" i="20"/>
  <c r="I1556" i="20"/>
  <c r="I1524" i="20"/>
  <c r="I1492" i="20"/>
  <c r="I1460" i="20"/>
  <c r="I2133" i="20"/>
  <c r="I1607" i="20"/>
  <c r="I1796" i="20"/>
  <c r="I1732" i="20"/>
  <c r="I1585" i="20"/>
  <c r="I1553" i="20"/>
  <c r="I1521" i="20"/>
  <c r="I1489" i="20"/>
  <c r="I1401" i="20"/>
  <c r="I1333" i="20"/>
  <c r="I1276" i="20"/>
  <c r="I1244" i="20"/>
  <c r="I1212" i="20"/>
  <c r="I1180" i="20"/>
  <c r="I1148" i="20"/>
  <c r="I1116" i="20"/>
  <c r="I1084" i="20"/>
  <c r="I1052" i="20"/>
  <c r="I1020" i="20"/>
  <c r="I988" i="20"/>
  <c r="I1397" i="20"/>
  <c r="I1300" i="20"/>
  <c r="I1368" i="20"/>
  <c r="I1288" i="20"/>
  <c r="I1257" i="20"/>
  <c r="I1225" i="20"/>
  <c r="I1193" i="20"/>
  <c r="I1161" i="20"/>
  <c r="I1129" i="20"/>
  <c r="I1097" i="20"/>
  <c r="I1065" i="20"/>
  <c r="I1433" i="20"/>
  <c r="I1334" i="20"/>
  <c r="I1409" i="20"/>
  <c r="I1348" i="20"/>
  <c r="I1282" i="20"/>
  <c r="I1250" i="20"/>
  <c r="I1218" i="20"/>
  <c r="I1186" i="20"/>
  <c r="I1154" i="20"/>
  <c r="I1122" i="20"/>
  <c r="I1394" i="20"/>
  <c r="I1430" i="20"/>
  <c r="I1369" i="20"/>
  <c r="I1302" i="20"/>
  <c r="I1263" i="20"/>
  <c r="I1231" i="20"/>
  <c r="I1199" i="20"/>
  <c r="I1167" i="20"/>
  <c r="I1135" i="20"/>
  <c r="I1103" i="20"/>
  <c r="I1071" i="20"/>
  <c r="I1441" i="20"/>
  <c r="I1308" i="20"/>
  <c r="I1010" i="20"/>
  <c r="I983" i="20"/>
  <c r="I942" i="20"/>
  <c r="I910" i="20"/>
  <c r="I878" i="20"/>
  <c r="I846" i="20"/>
  <c r="I814" i="20"/>
  <c r="I782" i="20"/>
  <c r="I750" i="20"/>
  <c r="I718" i="20"/>
  <c r="I686" i="20"/>
  <c r="I1011" i="20"/>
  <c r="I990" i="20"/>
  <c r="I951" i="20"/>
  <c r="I919" i="20"/>
  <c r="I887" i="20"/>
  <c r="I855" i="20"/>
  <c r="I823" i="20"/>
  <c r="I791" i="20"/>
  <c r="I759" i="20"/>
  <c r="I727" i="20"/>
  <c r="I695" i="20"/>
  <c r="I1047" i="20"/>
  <c r="I1094" i="20"/>
  <c r="I2903" i="20"/>
  <c r="I2733" i="20"/>
  <c r="I2818" i="20"/>
  <c r="I2889" i="20"/>
  <c r="I2715" i="20"/>
  <c r="I2748" i="20"/>
  <c r="I2610" i="20"/>
  <c r="I2563" i="20"/>
  <c r="I2901" i="20"/>
  <c r="I2677" i="20"/>
  <c r="I2605" i="20"/>
  <c r="I2557" i="20"/>
  <c r="I2336" i="20"/>
  <c r="I2361" i="20"/>
  <c r="I2469" i="20"/>
  <c r="I2314" i="20"/>
  <c r="I2343" i="20"/>
  <c r="I2257" i="20"/>
  <c r="I2246" i="20"/>
  <c r="I2142" i="20"/>
  <c r="I2167" i="20"/>
  <c r="I2131" i="20"/>
  <c r="I2236" i="20"/>
  <c r="I2168" i="20"/>
  <c r="I1934" i="20"/>
  <c r="I2007" i="20"/>
  <c r="I1915" i="20"/>
  <c r="I2272" i="20"/>
  <c r="I1972" i="20"/>
  <c r="I2097" i="20"/>
  <c r="I2005" i="20"/>
  <c r="I1883" i="20"/>
  <c r="I1824" i="20"/>
  <c r="I1884" i="20"/>
  <c r="I1837" i="20"/>
  <c r="I1781" i="20"/>
  <c r="I1725" i="20"/>
  <c r="I1681" i="20"/>
  <c r="I1625" i="20"/>
  <c r="I2101" i="20"/>
  <c r="I1854" i="20"/>
  <c r="I1798" i="20"/>
  <c r="I1754" i="20"/>
  <c r="I1698" i="20"/>
  <c r="I1969" i="20"/>
  <c r="I1601" i="20"/>
  <c r="I1736" i="20"/>
  <c r="I1570" i="20"/>
  <c r="I1518" i="20"/>
  <c r="I1478" i="20"/>
  <c r="I1438" i="20"/>
  <c r="I1655" i="20"/>
  <c r="I1615" i="20"/>
  <c r="I1795" i="20"/>
  <c r="I1703" i="20"/>
  <c r="I1571" i="20"/>
  <c r="I1539" i="20"/>
  <c r="I1507" i="20"/>
  <c r="I1475" i="20"/>
  <c r="I1443" i="20"/>
  <c r="I1411" i="20"/>
  <c r="I1379" i="20"/>
  <c r="I1347" i="20"/>
  <c r="I1315" i="20"/>
  <c r="I1843" i="20"/>
  <c r="I1595" i="20"/>
  <c r="I1783" i="20"/>
  <c r="I1711" i="20"/>
  <c r="I1658" i="20"/>
  <c r="I1642" i="20"/>
  <c r="I1626" i="20"/>
  <c r="I1584" i="20"/>
  <c r="I1552" i="20"/>
  <c r="I1520" i="20"/>
  <c r="I1488" i="20"/>
  <c r="I1456" i="20"/>
  <c r="I1867" i="20"/>
  <c r="I1605" i="20"/>
  <c r="I1787" i="20"/>
  <c r="I1719" i="20"/>
  <c r="I1581" i="20"/>
  <c r="I1549" i="20"/>
  <c r="I1517" i="20"/>
  <c r="I1485" i="20"/>
  <c r="I1388" i="20"/>
  <c r="I1326" i="20"/>
  <c r="I1272" i="20"/>
  <c r="I1240" i="20"/>
  <c r="I1208" i="20"/>
  <c r="I1176" i="20"/>
  <c r="I1144" i="20"/>
  <c r="I1112" i="20"/>
  <c r="I1080" i="20"/>
  <c r="I1048" i="20"/>
  <c r="I1016" i="20"/>
  <c r="I984" i="20"/>
  <c r="I1386" i="20"/>
  <c r="I1294" i="20"/>
  <c r="I1361" i="20"/>
  <c r="I1285" i="20"/>
  <c r="I1253" i="20"/>
  <c r="I1221" i="20"/>
  <c r="I1189" i="20"/>
  <c r="I1157" i="20"/>
  <c r="I1125" i="20"/>
  <c r="I1093" i="20"/>
  <c r="I1061" i="20"/>
  <c r="I1429" i="20"/>
  <c r="I1322" i="20"/>
  <c r="I1398" i="20"/>
  <c r="I1341" i="20"/>
  <c r="I1278" i="20"/>
  <c r="I1246" i="20"/>
  <c r="I1214" i="20"/>
  <c r="I1182" i="20"/>
  <c r="I1150" i="20"/>
  <c r="I1118" i="20"/>
  <c r="I1378" i="20"/>
  <c r="I1428" i="20"/>
  <c r="I1360" i="20"/>
  <c r="I1296" i="20"/>
  <c r="I1259" i="20"/>
  <c r="I1227" i="20"/>
  <c r="I1195" i="20"/>
  <c r="I1163" i="20"/>
  <c r="I1131" i="20"/>
  <c r="I1099" i="20"/>
  <c r="I1067" i="20"/>
  <c r="I1426" i="20"/>
  <c r="I1290" i="20"/>
  <c r="I1005" i="20"/>
  <c r="I970" i="20"/>
  <c r="I938" i="20"/>
  <c r="I906" i="20"/>
  <c r="I874" i="20"/>
  <c r="I842" i="20"/>
  <c r="I810" i="20"/>
  <c r="I778" i="20"/>
  <c r="I746" i="20"/>
  <c r="I714" i="20"/>
  <c r="I1082" i="20"/>
  <c r="I993" i="20"/>
  <c r="I987" i="20"/>
  <c r="I947" i="20"/>
  <c r="I915" i="20"/>
  <c r="I883" i="20"/>
  <c r="I851" i="20"/>
  <c r="I819" i="20"/>
  <c r="I787" i="20"/>
  <c r="I755" i="20"/>
  <c r="I723" i="20"/>
  <c r="I691" i="20"/>
  <c r="I1038" i="20"/>
  <c r="I1062" i="20"/>
  <c r="I975" i="20"/>
  <c r="I940" i="20"/>
  <c r="I908" i="20"/>
  <c r="I876" i="20"/>
  <c r="I844" i="20"/>
  <c r="I812" i="20"/>
  <c r="I780" i="20"/>
  <c r="I748" i="20"/>
  <c r="I716" i="20"/>
  <c r="I1030" i="20"/>
  <c r="I1037" i="20"/>
  <c r="I961" i="20"/>
  <c r="I929" i="20"/>
  <c r="I897" i="20"/>
  <c r="I865" i="20"/>
  <c r="I833" i="20"/>
  <c r="I2968" i="20"/>
  <c r="I2899" i="20"/>
  <c r="I2721" i="20"/>
  <c r="I2806" i="20"/>
  <c r="I2878" i="20"/>
  <c r="I2841" i="20"/>
  <c r="I2744" i="20"/>
  <c r="I2930" i="20"/>
  <c r="I2691" i="20"/>
  <c r="I2561" i="20"/>
  <c r="I2535" i="20"/>
  <c r="I2569" i="20"/>
  <c r="I2466" i="20"/>
  <c r="I2304" i="20"/>
  <c r="I2357" i="20"/>
  <c r="I2414" i="20"/>
  <c r="I2310" i="20"/>
  <c r="I2331" i="20"/>
  <c r="I2245" i="20"/>
  <c r="I2242" i="20"/>
  <c r="I2271" i="20"/>
  <c r="I2163" i="20"/>
  <c r="I2127" i="20"/>
  <c r="I2139" i="20"/>
  <c r="I2058" i="20"/>
  <c r="I2063" i="20"/>
  <c r="I2003" i="20"/>
  <c r="I1911" i="20"/>
  <c r="I2256" i="20"/>
  <c r="I1968" i="20"/>
  <c r="I2027" i="20"/>
  <c r="I2001" i="20"/>
  <c r="I1880" i="20"/>
  <c r="I1820" i="20"/>
  <c r="I1877" i="20"/>
  <c r="I1821" i="20"/>
  <c r="I1777" i="20"/>
  <c r="I1721" i="20"/>
  <c r="I1677" i="20"/>
  <c r="I1621" i="20"/>
  <c r="I1921" i="20"/>
  <c r="I1850" i="20"/>
  <c r="I1794" i="20"/>
  <c r="I1750" i="20"/>
  <c r="I1694" i="20"/>
  <c r="I1908" i="20"/>
  <c r="I1594" i="20"/>
  <c r="I1727" i="20"/>
  <c r="I1566" i="20"/>
  <c r="I1514" i="20"/>
  <c r="I1474" i="20"/>
  <c r="I1949" i="20"/>
  <c r="I1651" i="20"/>
  <c r="I1613" i="20"/>
  <c r="I1772" i="20"/>
  <c r="I1692" i="20"/>
  <c r="I1567" i="20"/>
  <c r="I1535" i="20"/>
  <c r="I1503" i="20"/>
  <c r="I1471" i="20"/>
  <c r="I1439" i="20"/>
  <c r="I1407" i="20"/>
  <c r="I1375" i="20"/>
  <c r="I1343" i="20"/>
  <c r="I1311" i="20"/>
  <c r="I1811" i="20"/>
  <c r="I1593" i="20"/>
  <c r="I1776" i="20"/>
  <c r="I1700" i="20"/>
  <c r="I1656" i="20"/>
  <c r="I1640" i="20"/>
  <c r="I1624" i="20"/>
  <c r="I1580" i="20"/>
  <c r="I1548" i="20"/>
  <c r="I1516" i="20"/>
  <c r="I1484" i="20"/>
  <c r="I1452" i="20"/>
  <c r="I1835" i="20"/>
  <c r="I1598" i="20"/>
  <c r="I1780" i="20"/>
  <c r="I1708" i="20"/>
  <c r="I1577" i="20"/>
  <c r="I1545" i="20"/>
  <c r="I1513" i="20"/>
  <c r="I1481" i="20"/>
  <c r="I1381" i="20"/>
  <c r="I1321" i="20"/>
  <c r="I1268" i="20"/>
  <c r="I1236" i="20"/>
  <c r="I1204" i="20"/>
  <c r="I1172" i="20"/>
  <c r="I1140" i="20"/>
  <c r="I1108" i="20"/>
  <c r="I1076" i="20"/>
  <c r="I1044" i="20"/>
  <c r="I1012" i="20"/>
  <c r="I980" i="20"/>
  <c r="I1370" i="20"/>
  <c r="I1420" i="20"/>
  <c r="I1352" i="20"/>
  <c r="I1281" i="20"/>
  <c r="I1249" i="20"/>
  <c r="I1217" i="20"/>
  <c r="I1185" i="20"/>
  <c r="I1153" i="20"/>
  <c r="I1121" i="20"/>
  <c r="I1089" i="20"/>
  <c r="I1057" i="20"/>
  <c r="I1418" i="20"/>
  <c r="I1317" i="20"/>
  <c r="I1396" i="20"/>
  <c r="I1332" i="20"/>
  <c r="I1274" i="20"/>
  <c r="I1242" i="20"/>
  <c r="I1210" i="20"/>
  <c r="I1178" i="20"/>
  <c r="I1146" i="20"/>
  <c r="I1114" i="20"/>
  <c r="I1362" i="20"/>
  <c r="I1421" i="20"/>
  <c r="I1353" i="20"/>
  <c r="I1293" i="20"/>
  <c r="I1255" i="20"/>
  <c r="I1223" i="20"/>
  <c r="I1191" i="20"/>
  <c r="I1159" i="20"/>
  <c r="I1127" i="20"/>
  <c r="I1095" i="20"/>
  <c r="I1063" i="20"/>
  <c r="I1410" i="20"/>
  <c r="I1074" i="20"/>
  <c r="I989" i="20"/>
  <c r="I966" i="20"/>
  <c r="I934" i="20"/>
  <c r="I902" i="20"/>
  <c r="I870" i="20"/>
  <c r="I838" i="20"/>
  <c r="I806" i="20"/>
  <c r="I774" i="20"/>
  <c r="I742" i="20"/>
  <c r="I710" i="20"/>
  <c r="I1050" i="20"/>
  <c r="I977" i="20"/>
  <c r="I974" i="20"/>
  <c r="I943" i="20"/>
  <c r="I911" i="20"/>
  <c r="I879" i="20"/>
  <c r="I847" i="20"/>
  <c r="I815" i="20"/>
  <c r="I783" i="20"/>
  <c r="I751" i="20"/>
  <c r="I719" i="20"/>
  <c r="I687" i="20"/>
  <c r="I1025" i="20"/>
  <c r="I1045" i="20"/>
  <c r="I968" i="20"/>
  <c r="I936" i="20"/>
  <c r="I904" i="20"/>
  <c r="I872" i="20"/>
  <c r="I840" i="20"/>
  <c r="I808" i="20"/>
  <c r="I776" i="20"/>
  <c r="I744" i="20"/>
  <c r="I712" i="20"/>
  <c r="I1021" i="20"/>
  <c r="I1035" i="20"/>
  <c r="I957" i="20"/>
  <c r="I925" i="20"/>
  <c r="I506" i="20"/>
  <c r="I538" i="20"/>
  <c r="I570" i="20"/>
  <c r="I602" i="20"/>
  <c r="I634" i="20"/>
  <c r="I666" i="20"/>
  <c r="I700" i="20"/>
  <c r="I504" i="20"/>
  <c r="I536" i="20"/>
  <c r="I568" i="20"/>
  <c r="I600" i="20"/>
  <c r="I632" i="20"/>
  <c r="I664" i="20"/>
  <c r="I407" i="20"/>
  <c r="I439" i="20"/>
  <c r="I471" i="20"/>
  <c r="I503" i="20"/>
  <c r="I535" i="20"/>
  <c r="I567" i="20"/>
  <c r="I599" i="20"/>
  <c r="I631" i="20"/>
  <c r="I663" i="20"/>
  <c r="I685" i="20"/>
  <c r="I717" i="20"/>
  <c r="I749" i="20"/>
  <c r="I781" i="20"/>
  <c r="I813" i="20"/>
  <c r="I849" i="20"/>
  <c r="I885" i="20"/>
  <c r="I921" i="20"/>
  <c r="I969" i="20"/>
  <c r="I1001" i="20"/>
  <c r="I708" i="20"/>
  <c r="I756" i="20"/>
  <c r="I796" i="20"/>
  <c r="I836" i="20"/>
  <c r="I884" i="20"/>
  <c r="I924" i="20"/>
  <c r="I964" i="20"/>
  <c r="I997" i="20"/>
  <c r="I683" i="20"/>
  <c r="I739" i="20"/>
  <c r="I795" i="20"/>
  <c r="I839" i="20"/>
  <c r="I895" i="20"/>
  <c r="I939" i="20"/>
  <c r="I1042" i="20"/>
  <c r="I690" i="20"/>
  <c r="I734" i="20"/>
  <c r="I790" i="20"/>
  <c r="I834" i="20"/>
  <c r="I890" i="20"/>
  <c r="I946" i="20"/>
  <c r="I1078" i="20"/>
  <c r="I1342" i="20"/>
  <c r="I1059" i="20"/>
  <c r="I1115" i="20"/>
  <c r="I1171" i="20"/>
  <c r="I1215" i="20"/>
  <c r="I1271" i="20"/>
  <c r="I1344" i="20"/>
  <c r="I1325" i="20"/>
  <c r="I1126" i="20"/>
  <c r="I1170" i="20"/>
  <c r="I1226" i="20"/>
  <c r="I1270" i="20"/>
  <c r="I1373" i="20"/>
  <c r="I1350" i="20"/>
  <c r="I1049" i="20"/>
  <c r="I1105" i="20"/>
  <c r="I1149" i="20"/>
  <c r="I1205" i="20"/>
  <c r="I1261" i="20"/>
  <c r="I1336" i="20"/>
  <c r="I1309" i="20"/>
  <c r="I976" i="20"/>
  <c r="I1032" i="20"/>
  <c r="I1088" i="20"/>
  <c r="I1132" i="20"/>
  <c r="I1188" i="20"/>
  <c r="I1232" i="20"/>
  <c r="I1287" i="20"/>
  <c r="I1408" i="20"/>
  <c r="I1505" i="20"/>
  <c r="I1561" i="20"/>
  <c r="I1687" i="20"/>
  <c r="I1847" i="20"/>
  <c r="I1432" i="20"/>
  <c r="I1476" i="20"/>
  <c r="I1532" i="20"/>
  <c r="I1576" i="20"/>
  <c r="I1634" i="20"/>
  <c r="I1662" i="20"/>
  <c r="I1760" i="20"/>
  <c r="I1611" i="20"/>
  <c r="I1307" i="20"/>
  <c r="I1363" i="20"/>
  <c r="I1419" i="20"/>
  <c r="I1463" i="20"/>
  <c r="I1519" i="20"/>
  <c r="I1563" i="20"/>
  <c r="I1747" i="20"/>
  <c r="I1623" i="20"/>
  <c r="I1819" i="20"/>
  <c r="I1490" i="20"/>
  <c r="I1550" i="20"/>
  <c r="I1791" i="20"/>
  <c r="I2090" i="20"/>
  <c r="I1730" i="20"/>
  <c r="I1822" i="20"/>
  <c r="I1894" i="20"/>
  <c r="I1653" i="20"/>
  <c r="I1745" i="20"/>
  <c r="I1813" i="20"/>
  <c r="I1893" i="20"/>
  <c r="I1876" i="20"/>
  <c r="I2196" i="20"/>
  <c r="I2004" i="20"/>
  <c r="I1903" i="20"/>
  <c r="I2172" i="20"/>
  <c r="I2025" i="20"/>
  <c r="I2091" i="20"/>
  <c r="I2183" i="20"/>
  <c r="I2210" i="20"/>
  <c r="I2269" i="20"/>
  <c r="I2465" i="20"/>
  <c r="I2477" i="20"/>
  <c r="I2352" i="20"/>
  <c r="I2520" i="20"/>
  <c r="I2502" i="20"/>
  <c r="I2648" i="20"/>
  <c r="I2690" i="20"/>
  <c r="I2763" i="20"/>
  <c r="I2738" i="20"/>
  <c r="I2844" i="20"/>
  <c r="I2964" i="20"/>
  <c r="I116" i="20"/>
  <c r="I148" i="20"/>
  <c r="I180" i="20"/>
  <c r="I212" i="20"/>
  <c r="I244" i="20"/>
  <c r="I276" i="20"/>
  <c r="I308" i="20"/>
  <c r="I340" i="20"/>
  <c r="I372" i="20"/>
  <c r="I424" i="20"/>
  <c r="I469" i="20"/>
  <c r="I465" i="20"/>
  <c r="I682" i="20"/>
  <c r="I414" i="20"/>
  <c r="I446" i="20"/>
  <c r="I478" i="20"/>
  <c r="I510" i="20"/>
  <c r="I542" i="20"/>
  <c r="I574" i="20"/>
  <c r="I606" i="20"/>
  <c r="I638" i="20"/>
  <c r="I670" i="20"/>
  <c r="I476" i="20"/>
  <c r="I508" i="20"/>
  <c r="I540" i="20"/>
  <c r="I572" i="20"/>
  <c r="I604" i="20"/>
  <c r="I636" i="20"/>
  <c r="I668" i="20"/>
  <c r="I411" i="20"/>
  <c r="I443" i="20"/>
  <c r="I475" i="20"/>
  <c r="I507" i="20"/>
  <c r="I539" i="20"/>
  <c r="I571" i="20"/>
  <c r="I603" i="20"/>
  <c r="I635" i="20"/>
  <c r="I667" i="20"/>
  <c r="I689" i="20"/>
  <c r="I721" i="20"/>
  <c r="I753" i="20"/>
  <c r="I785" i="20"/>
  <c r="I817" i="20"/>
  <c r="I853" i="20"/>
  <c r="I889" i="20"/>
  <c r="I933" i="20"/>
  <c r="I979" i="20"/>
  <c r="I1014" i="20"/>
  <c r="I720" i="20"/>
  <c r="I760" i="20"/>
  <c r="I800" i="20"/>
  <c r="I848" i="20"/>
  <c r="I888" i="20"/>
  <c r="I928" i="20"/>
  <c r="I978" i="20"/>
  <c r="I1009" i="20"/>
  <c r="I699" i="20"/>
  <c r="I743" i="20"/>
  <c r="I799" i="20"/>
  <c r="I843" i="20"/>
  <c r="I899" i="20"/>
  <c r="I955" i="20"/>
  <c r="I1054" i="20"/>
  <c r="I694" i="20"/>
  <c r="I738" i="20"/>
  <c r="I794" i="20"/>
  <c r="I850" i="20"/>
  <c r="I894" i="20"/>
  <c r="I950" i="20"/>
  <c r="I973" i="20"/>
  <c r="I1358" i="20"/>
  <c r="I1075" i="20"/>
  <c r="I1119" i="20"/>
  <c r="I1175" i="20"/>
  <c r="I1219" i="20"/>
  <c r="I1275" i="20"/>
  <c r="I1376" i="20"/>
  <c r="I1330" i="20"/>
  <c r="I1130" i="20"/>
  <c r="I1174" i="20"/>
  <c r="I1230" i="20"/>
  <c r="I1289" i="20"/>
  <c r="I1380" i="20"/>
  <c r="I1366" i="20"/>
  <c r="I1053" i="20"/>
  <c r="I1109" i="20"/>
  <c r="I1165" i="20"/>
  <c r="I1209" i="20"/>
  <c r="I1265" i="20"/>
  <c r="I1345" i="20"/>
  <c r="I1314" i="20"/>
  <c r="I992" i="20"/>
  <c r="I1036" i="20"/>
  <c r="I1092" i="20"/>
  <c r="I1136" i="20"/>
  <c r="I1192" i="20"/>
  <c r="I1248" i="20"/>
  <c r="I1297" i="20"/>
  <c r="I1417" i="20"/>
  <c r="I1509" i="20"/>
  <c r="I1565" i="20"/>
  <c r="I1739" i="20"/>
  <c r="I1879" i="20"/>
  <c r="I1436" i="20"/>
  <c r="I1480" i="20"/>
  <c r="I1536" i="20"/>
  <c r="I1600" i="20"/>
  <c r="I1636" i="20"/>
  <c r="I1664" i="20"/>
  <c r="I1767" i="20"/>
  <c r="I1675" i="20"/>
  <c r="I1323" i="20"/>
  <c r="I1367" i="20"/>
  <c r="I1423" i="20"/>
  <c r="I1467" i="20"/>
  <c r="I1523" i="20"/>
  <c r="I1579" i="20"/>
  <c r="I1756" i="20"/>
  <c r="I1627" i="20"/>
  <c r="I1851" i="20"/>
  <c r="I1502" i="20"/>
  <c r="I1578" i="20"/>
  <c r="I1800" i="20"/>
  <c r="I2117" i="20"/>
  <c r="I1734" i="20"/>
  <c r="I1826" i="20"/>
  <c r="I1897" i="20"/>
  <c r="I1657" i="20"/>
  <c r="I1749" i="20"/>
  <c r="I1817" i="20"/>
  <c r="I1909" i="20"/>
  <c r="I1889" i="20"/>
  <c r="I2212" i="20"/>
  <c r="I2020" i="20"/>
  <c r="I1907" i="20"/>
  <c r="I2045" i="20"/>
  <c r="I2052" i="20"/>
  <c r="I2119" i="20"/>
  <c r="I2227" i="20"/>
  <c r="I2234" i="20"/>
  <c r="I2439" i="20"/>
  <c r="I2334" i="20"/>
  <c r="I2321" i="20"/>
  <c r="I2356" i="20"/>
  <c r="I2562" i="20"/>
  <c r="I2506" i="20"/>
  <c r="I2599" i="20"/>
  <c r="I2962" i="20"/>
  <c r="I2767" i="20"/>
  <c r="I2746" i="20"/>
  <c r="I2873" i="20"/>
  <c r="I514" i="20"/>
  <c r="I546" i="20"/>
  <c r="I578" i="20"/>
  <c r="I610" i="20"/>
  <c r="I642" i="20"/>
  <c r="I678" i="20"/>
  <c r="I480" i="20"/>
  <c r="I512" i="20"/>
  <c r="I544" i="20"/>
  <c r="I576" i="20"/>
  <c r="I608" i="20"/>
  <c r="I640" i="20"/>
  <c r="I672" i="20"/>
  <c r="I415" i="20"/>
  <c r="I447" i="20"/>
  <c r="I479" i="20"/>
  <c r="I511" i="20"/>
  <c r="I543" i="20"/>
  <c r="I575" i="20"/>
  <c r="I607" i="20"/>
  <c r="I639" i="20"/>
  <c r="I671" i="20"/>
  <c r="I693" i="20"/>
  <c r="I725" i="20"/>
  <c r="I757" i="20"/>
  <c r="I789" i="20"/>
  <c r="I821" i="20"/>
  <c r="I857" i="20"/>
  <c r="I893" i="20"/>
  <c r="I937" i="20"/>
  <c r="I982" i="20"/>
  <c r="I1019" i="20"/>
  <c r="I724" i="20"/>
  <c r="I764" i="20"/>
  <c r="I804" i="20"/>
  <c r="I852" i="20"/>
  <c r="I892" i="20"/>
  <c r="I932" i="20"/>
  <c r="I991" i="20"/>
  <c r="I1018" i="20"/>
  <c r="I703" i="20"/>
  <c r="I747" i="20"/>
  <c r="I803" i="20"/>
  <c r="I859" i="20"/>
  <c r="I903" i="20"/>
  <c r="I959" i="20"/>
  <c r="I1086" i="20"/>
  <c r="I698" i="20"/>
  <c r="I754" i="20"/>
  <c r="I798" i="20"/>
  <c r="I854" i="20"/>
  <c r="I898" i="20"/>
  <c r="I954" i="20"/>
  <c r="I1015" i="20"/>
  <c r="I1374" i="20"/>
  <c r="I1079" i="20"/>
  <c r="I1123" i="20"/>
  <c r="I1179" i="20"/>
  <c r="I1235" i="20"/>
  <c r="I1279" i="20"/>
  <c r="I1385" i="20"/>
  <c r="I1346" i="20"/>
  <c r="I1134" i="20"/>
  <c r="I1190" i="20"/>
  <c r="I1234" i="20"/>
  <c r="I1292" i="20"/>
  <c r="I1389" i="20"/>
  <c r="I1382" i="20"/>
  <c r="I1069" i="20"/>
  <c r="I1113" i="20"/>
  <c r="I1169" i="20"/>
  <c r="I1213" i="20"/>
  <c r="I1269" i="20"/>
  <c r="I1377" i="20"/>
  <c r="I1338" i="20"/>
  <c r="I996" i="20"/>
  <c r="I1040" i="20"/>
  <c r="I1096" i="20"/>
  <c r="I1152" i="20"/>
  <c r="I1196" i="20"/>
  <c r="I1252" i="20"/>
  <c r="I1316" i="20"/>
  <c r="I1424" i="20"/>
  <c r="I1525" i="20"/>
  <c r="I1569" i="20"/>
  <c r="I1748" i="20"/>
  <c r="I1591" i="20"/>
  <c r="I1440" i="20"/>
  <c r="I1496" i="20"/>
  <c r="I1540" i="20"/>
  <c r="I1616" i="20"/>
  <c r="I1638" i="20"/>
  <c r="I1666" i="20"/>
  <c r="I1799" i="20"/>
  <c r="I1696" i="20"/>
  <c r="I1327" i="20"/>
  <c r="I1371" i="20"/>
  <c r="I1427" i="20"/>
  <c r="I1483" i="20"/>
  <c r="I1527" i="20"/>
  <c r="I1583" i="20"/>
  <c r="I1763" i="20"/>
  <c r="I1639" i="20"/>
  <c r="I1446" i="20"/>
  <c r="I1506" i="20"/>
  <c r="I1582" i="20"/>
  <c r="I1898" i="20"/>
  <c r="I1670" i="20"/>
  <c r="I1762" i="20"/>
  <c r="I1830" i="20"/>
  <c r="I1900" i="20"/>
  <c r="I1661" i="20"/>
  <c r="I1753" i="20"/>
  <c r="I1845" i="20"/>
  <c r="I1916" i="20"/>
  <c r="I1901" i="20"/>
  <c r="I2024" i="20"/>
  <c r="I2034" i="20"/>
  <c r="I1947" i="20"/>
  <c r="I2047" i="20"/>
  <c r="I2056" i="20"/>
  <c r="I2123" i="20"/>
  <c r="I2231" i="20"/>
  <c r="I2537" i="20"/>
  <c r="I2493" i="20"/>
  <c r="I2374" i="20"/>
  <c r="I2325" i="20"/>
  <c r="I2408" i="20"/>
  <c r="I2625" i="20"/>
  <c r="I2558" i="20"/>
  <c r="I2615" i="20"/>
  <c r="I2740" i="20"/>
  <c r="I2771" i="20"/>
  <c r="I2925" i="20"/>
  <c r="I2894" i="20"/>
  <c r="I2727" i="20"/>
  <c r="I2939" i="21"/>
  <c r="I2971" i="21"/>
  <c r="I2862" i="21"/>
  <c r="I2894" i="21"/>
  <c r="I2926" i="21"/>
  <c r="I2958" i="21"/>
  <c r="I2990" i="21"/>
  <c r="I2853" i="21"/>
  <c r="I2885" i="21"/>
  <c r="I2917" i="21"/>
  <c r="I2949" i="21"/>
  <c r="I2981" i="21"/>
  <c r="I2852" i="21"/>
  <c r="I2884" i="21"/>
  <c r="I2916" i="21"/>
  <c r="I2948" i="21"/>
  <c r="I2980" i="21"/>
  <c r="I2866" i="21"/>
  <c r="I2898" i="21"/>
  <c r="I2930" i="21"/>
  <c r="I2962" i="21"/>
  <c r="I2994" i="21"/>
  <c r="I2857" i="21"/>
  <c r="I2889" i="21"/>
  <c r="I2921" i="21"/>
  <c r="I2953" i="21"/>
  <c r="I2985" i="21"/>
  <c r="I2856" i="21"/>
  <c r="I2888" i="21"/>
  <c r="I2920" i="21"/>
  <c r="I2952" i="21"/>
  <c r="I2984" i="21"/>
  <c r="I2972" i="20"/>
  <c r="I2947" i="21"/>
  <c r="I2979" i="21"/>
  <c r="I2870" i="21"/>
  <c r="I2902" i="21"/>
  <c r="I2934" i="21"/>
  <c r="I2966" i="21"/>
  <c r="I2998" i="21"/>
  <c r="I2861" i="21"/>
  <c r="I2893" i="21"/>
  <c r="I2925" i="21"/>
  <c r="I2957" i="21"/>
  <c r="I2989" i="21"/>
  <c r="I2860" i="21"/>
  <c r="I2892" i="21"/>
  <c r="I2924" i="21"/>
  <c r="I2956" i="21"/>
  <c r="I2992" i="21"/>
  <c r="I2972" i="21"/>
  <c r="D132" i="20"/>
  <c r="D709" i="20"/>
  <c r="D104" i="20"/>
  <c r="D92" i="20"/>
  <c r="D421" i="20"/>
  <c r="D91" i="20"/>
  <c r="D8" i="20"/>
  <c r="D17" i="20"/>
  <c r="D26" i="20"/>
  <c r="D36" i="20"/>
  <c r="D45" i="20"/>
  <c r="D54" i="20"/>
  <c r="D63" i="20"/>
  <c r="D72" i="20"/>
  <c r="D81" i="20"/>
  <c r="D90" i="20"/>
  <c r="D133" i="20"/>
  <c r="D169" i="20"/>
  <c r="D205" i="20"/>
  <c r="D241" i="20"/>
  <c r="D277" i="20"/>
  <c r="D313" i="20"/>
  <c r="D349" i="20"/>
  <c r="D397" i="20"/>
  <c r="D216" i="20"/>
  <c r="D256" i="20"/>
  <c r="D296" i="20"/>
  <c r="D340" i="20"/>
  <c r="D389" i="20"/>
  <c r="D432" i="20"/>
  <c r="D123" i="20"/>
  <c r="D167" i="20"/>
  <c r="D207" i="20"/>
  <c r="D251" i="20"/>
  <c r="D295" i="20"/>
  <c r="D335" i="20"/>
  <c r="D379" i="20"/>
  <c r="D106" i="20"/>
  <c r="D146" i="20"/>
  <c r="D190" i="20"/>
  <c r="D234" i="20"/>
  <c r="D274" i="20"/>
  <c r="D318" i="20"/>
  <c r="D362" i="20"/>
  <c r="D409" i="20"/>
  <c r="D496" i="20"/>
  <c r="D540" i="20"/>
  <c r="D580" i="20"/>
  <c r="D624" i="20"/>
  <c r="D668" i="20"/>
  <c r="D727" i="20"/>
  <c r="D827" i="20"/>
  <c r="D915" i="20"/>
  <c r="D403" i="20"/>
  <c r="D447" i="20"/>
  <c r="D491" i="20"/>
  <c r="D531" i="20"/>
  <c r="D575" i="20"/>
  <c r="D619" i="20"/>
  <c r="D659" i="20"/>
  <c r="D746" i="20"/>
  <c r="D753" i="20"/>
  <c r="D434" i="20"/>
  <c r="D478" i="20"/>
  <c r="D522" i="20"/>
  <c r="D562" i="20"/>
  <c r="D606" i="20"/>
  <c r="D650" i="20"/>
  <c r="D691" i="20"/>
  <c r="D742" i="20"/>
  <c r="D839" i="20"/>
  <c r="D919" i="20"/>
  <c r="D461" i="20"/>
  <c r="D505" i="20"/>
  <c r="D545" i="20"/>
  <c r="D601" i="20"/>
  <c r="D645" i="20"/>
  <c r="D747" i="20"/>
  <c r="D939" i="20"/>
  <c r="D990" i="20"/>
  <c r="D1075" i="20"/>
  <c r="D874" i="20"/>
  <c r="D938" i="20"/>
  <c r="D1071" i="20"/>
  <c r="D797" i="20"/>
  <c r="D861" i="20"/>
  <c r="D925" i="20"/>
  <c r="D995" i="20"/>
  <c r="D1039" i="20"/>
  <c r="D728" i="20"/>
  <c r="D800" i="20"/>
  <c r="D872" i="20"/>
  <c r="D952" i="20"/>
  <c r="D1042" i="20"/>
  <c r="D1154" i="20"/>
  <c r="D1057" i="20"/>
  <c r="D1136" i="20"/>
  <c r="D1485" i="20"/>
  <c r="D256" i="21"/>
  <c r="D114" i="21"/>
  <c r="D310" i="21"/>
  <c r="D489" i="21"/>
  <c r="D650" i="21"/>
  <c r="D596" i="21"/>
  <c r="D883" i="21"/>
  <c r="D2103" i="21"/>
  <c r="D379" i="21"/>
  <c r="D220" i="21"/>
  <c r="D342" i="21"/>
  <c r="D507" i="21"/>
  <c r="D682" i="21"/>
  <c r="D628" i="21"/>
  <c r="D912" i="21"/>
  <c r="D84" i="20"/>
  <c r="D184" i="20"/>
  <c r="D141" i="20"/>
  <c r="D177" i="20"/>
  <c r="D213" i="20"/>
  <c r="D249" i="20"/>
  <c r="D285" i="20"/>
  <c r="D325" i="20"/>
  <c r="D361" i="20"/>
  <c r="D404" i="20"/>
  <c r="D224" i="20"/>
  <c r="D264" i="20"/>
  <c r="D308" i="20"/>
  <c r="D352" i="20"/>
  <c r="D406" i="20"/>
  <c r="D444" i="20"/>
  <c r="D135" i="20"/>
  <c r="D175" i="20"/>
  <c r="D219" i="20"/>
  <c r="D263" i="20"/>
  <c r="D303" i="20"/>
  <c r="D347" i="20"/>
  <c r="D394" i="20"/>
  <c r="D114" i="20"/>
  <c r="D158" i="20"/>
  <c r="D202" i="20"/>
  <c r="D242" i="20"/>
  <c r="D286" i="20"/>
  <c r="D330" i="20"/>
  <c r="D370" i="20"/>
  <c r="D713" i="20"/>
  <c r="D508" i="20"/>
  <c r="D548" i="20"/>
  <c r="D592" i="20"/>
  <c r="D636" i="20"/>
  <c r="D677" i="20"/>
  <c r="D750" i="20"/>
  <c r="D851" i="20"/>
  <c r="D931" i="20"/>
  <c r="D415" i="20"/>
  <c r="D459" i="20"/>
  <c r="D499" i="20"/>
  <c r="D543" i="20"/>
  <c r="D587" i="20"/>
  <c r="D627" i="20"/>
  <c r="D671" i="20"/>
  <c r="D771" i="20"/>
  <c r="D785" i="20"/>
  <c r="D446" i="20"/>
  <c r="D490" i="20"/>
  <c r="D530" i="20"/>
  <c r="D574" i="20"/>
  <c r="D618" i="20"/>
  <c r="D658" i="20"/>
  <c r="D697" i="20"/>
  <c r="D767" i="20"/>
  <c r="D855" i="20"/>
  <c r="D717" i="20"/>
  <c r="D473" i="20"/>
  <c r="D513" i="20"/>
  <c r="D561" i="20"/>
  <c r="D609" i="20"/>
  <c r="D665" i="20"/>
  <c r="D763" i="20"/>
  <c r="D951" i="20"/>
  <c r="D1107" i="20"/>
  <c r="D834" i="20"/>
  <c r="D898" i="20"/>
  <c r="D962" i="20"/>
  <c r="D1183" i="20"/>
  <c r="D821" i="20"/>
  <c r="D885" i="20"/>
  <c r="D949" i="20"/>
  <c r="D1063" i="20"/>
  <c r="D688" i="20"/>
  <c r="D752" i="20"/>
  <c r="D828" i="20"/>
  <c r="D900" i="20"/>
  <c r="D988" i="20"/>
  <c r="D1074" i="20"/>
  <c r="D1178" i="20"/>
  <c r="D1185" i="20"/>
  <c r="D1264" i="20"/>
  <c r="D1344" i="20"/>
  <c r="D2891" i="20"/>
  <c r="D2307" i="20"/>
  <c r="D1747" i="20"/>
  <c r="D1677" i="20"/>
  <c r="D1397" i="20"/>
  <c r="D1471" i="20"/>
  <c r="D1244" i="20"/>
  <c r="D1104" i="20"/>
  <c r="D1317" i="20"/>
  <c r="D1133" i="20"/>
  <c r="D1387" i="20"/>
  <c r="D1242" i="20"/>
  <c r="D1150" i="20"/>
  <c r="D1106" i="20"/>
  <c r="D1070" i="20"/>
  <c r="D1034" i="20"/>
  <c r="D1030" i="20"/>
  <c r="D972" i="20"/>
  <c r="D936" i="20"/>
  <c r="D862" i="20"/>
  <c r="D830" i="20"/>
  <c r="D993" i="20"/>
  <c r="D1079" i="20"/>
  <c r="D974" i="20"/>
  <c r="D943" i="20"/>
  <c r="D803" i="20"/>
  <c r="D731" i="20"/>
  <c r="D661" i="20"/>
  <c r="D629" i="20"/>
  <c r="D597" i="20"/>
  <c r="D565" i="20"/>
  <c r="D533" i="20"/>
  <c r="D501" i="20"/>
  <c r="D469" i="20"/>
  <c r="D749" i="20"/>
  <c r="D895" i="20"/>
  <c r="D831" i="20"/>
  <c r="D758" i="20"/>
  <c r="D701" i="20"/>
  <c r="D685" i="20"/>
  <c r="D646" i="20"/>
  <c r="D614" i="20"/>
  <c r="D582" i="20"/>
  <c r="D550" i="20"/>
  <c r="D518" i="20"/>
  <c r="D486" i="20"/>
  <c r="D454" i="20"/>
  <c r="D422" i="20"/>
  <c r="D737" i="20"/>
  <c r="D762" i="20"/>
  <c r="D681" i="20"/>
  <c r="D647" i="20"/>
  <c r="D615" i="20"/>
  <c r="D583" i="20"/>
  <c r="D551" i="20"/>
  <c r="D519" i="20"/>
  <c r="D487" i="20"/>
  <c r="D455" i="20"/>
  <c r="D423" i="20"/>
  <c r="D799" i="20"/>
  <c r="D907" i="20"/>
  <c r="D843" i="20"/>
  <c r="D766" i="20"/>
  <c r="D702" i="20"/>
  <c r="D664" i="20"/>
  <c r="D632" i="20"/>
  <c r="D600" i="20"/>
  <c r="D568" i="20"/>
  <c r="D536" i="20"/>
  <c r="D504" i="20"/>
  <c r="D745" i="20"/>
  <c r="D393" i="20"/>
  <c r="D358" i="20"/>
  <c r="D326" i="20"/>
  <c r="D294" i="20"/>
  <c r="D262" i="20"/>
  <c r="D230" i="20"/>
  <c r="D198" i="20"/>
  <c r="D166" i="20"/>
  <c r="D134" i="20"/>
  <c r="D102" i="20"/>
  <c r="D386" i="20"/>
  <c r="D355" i="20"/>
  <c r="D323" i="20"/>
  <c r="D291" i="20"/>
  <c r="D259" i="20"/>
  <c r="D227" i="20"/>
  <c r="D195" i="20"/>
  <c r="D163" i="20"/>
  <c r="D131" i="20"/>
  <c r="D452" i="20"/>
  <c r="D420" i="20"/>
  <c r="D380" i="20"/>
  <c r="D348" i="20"/>
  <c r="D316" i="20"/>
  <c r="D284" i="20"/>
  <c r="D252" i="20"/>
  <c r="D2310" i="20"/>
  <c r="D1924" i="20"/>
  <c r="D1560" i="20"/>
  <c r="D1558" i="20"/>
  <c r="D1399" i="20"/>
  <c r="D1212" i="20"/>
  <c r="D1052" i="20"/>
  <c r="D1249" i="20"/>
  <c r="D1101" i="20"/>
  <c r="D1301" i="20"/>
  <c r="D1218" i="20"/>
  <c r="D1142" i="20"/>
  <c r="D1098" i="20"/>
  <c r="D1058" i="20"/>
  <c r="D1159" i="20"/>
  <c r="D1007" i="20"/>
  <c r="D964" i="20"/>
  <c r="D928" i="20"/>
  <c r="D892" i="20"/>
  <c r="D856" i="20"/>
  <c r="D816" i="20"/>
  <c r="D780" i="20"/>
  <c r="D744" i="20"/>
  <c r="D712" i="20"/>
  <c r="D680" i="20"/>
  <c r="D1179" i="20"/>
  <c r="D1026" i="20"/>
  <c r="D976" i="20"/>
  <c r="D941" i="20"/>
  <c r="D909" i="20"/>
  <c r="D877" i="20"/>
  <c r="D845" i="20"/>
  <c r="D813" i="20"/>
  <c r="D1067" i="20"/>
  <c r="D1151" i="20"/>
  <c r="D996" i="20"/>
  <c r="D954" i="20"/>
  <c r="D922" i="20"/>
  <c r="D890" i="20"/>
  <c r="D858" i="20"/>
  <c r="D826" i="20"/>
  <c r="D977" i="20"/>
  <c r="D1018" i="20"/>
  <c r="D2308" i="20"/>
  <c r="D1872" i="20"/>
  <c r="D1472" i="20"/>
  <c r="D1518" i="20"/>
  <c r="D1227" i="20"/>
  <c r="D1180" i="20"/>
  <c r="D1040" i="20"/>
  <c r="D1229" i="20"/>
  <c r="D1089" i="20"/>
  <c r="D1455" i="20"/>
  <c r="D1210" i="20"/>
  <c r="D1134" i="20"/>
  <c r="D1090" i="20"/>
  <c r="D1054" i="20"/>
  <c r="D1143" i="20"/>
  <c r="D1004" i="20"/>
  <c r="D960" i="20"/>
  <c r="D924" i="20"/>
  <c r="D888" i="20"/>
  <c r="D848" i="20"/>
  <c r="D812" i="20"/>
  <c r="D776" i="20"/>
  <c r="D740" i="20"/>
  <c r="D708" i="20"/>
  <c r="D676" i="20"/>
  <c r="D1163" i="20"/>
  <c r="D1010" i="20"/>
  <c r="D969" i="20"/>
  <c r="D937" i="20"/>
  <c r="D905" i="20"/>
  <c r="D873" i="20"/>
  <c r="D841" i="20"/>
  <c r="D809" i="20"/>
  <c r="D1031" i="20"/>
  <c r="D1135" i="20"/>
  <c r="D986" i="20"/>
  <c r="D950" i="20"/>
  <c r="D918" i="20"/>
  <c r="D886" i="20"/>
  <c r="D854" i="20"/>
  <c r="D822" i="20"/>
  <c r="D1187" i="20"/>
  <c r="D1006" i="20"/>
  <c r="D967" i="20"/>
  <c r="D1083" i="20"/>
  <c r="D779" i="20"/>
  <c r="D715" i="20"/>
  <c r="D653" i="20"/>
  <c r="D621" i="20"/>
  <c r="D589" i="20"/>
  <c r="D557" i="20"/>
  <c r="D850" i="20"/>
  <c r="D818" i="20"/>
  <c r="D1171" i="20"/>
  <c r="D1003" i="20"/>
  <c r="D963" i="20"/>
  <c r="D1051" i="20"/>
  <c r="D770" i="20"/>
  <c r="D706" i="20"/>
  <c r="D649" i="20"/>
  <c r="D617" i="20"/>
  <c r="D585" i="20"/>
  <c r="D553" i="20"/>
  <c r="D521" i="20"/>
  <c r="D489" i="20"/>
  <c r="D457" i="20"/>
  <c r="D935" i="20"/>
  <c r="D871" i="20"/>
  <c r="D810" i="20"/>
  <c r="D735" i="20"/>
  <c r="D695" i="20"/>
  <c r="D666" i="20"/>
  <c r="D634" i="20"/>
  <c r="D602" i="20"/>
  <c r="D570" i="20"/>
  <c r="D538" i="20"/>
  <c r="D506" i="20"/>
  <c r="D474" i="20"/>
  <c r="D442" i="20"/>
  <c r="D807" i="20"/>
  <c r="D683" i="20"/>
  <c r="D739" i="20"/>
  <c r="D667" i="20"/>
  <c r="D635" i="20"/>
  <c r="D603" i="20"/>
  <c r="D571" i="20"/>
  <c r="D539" i="20"/>
  <c r="D507" i="20"/>
  <c r="D475" i="20"/>
  <c r="D443" i="20"/>
  <c r="D411" i="20"/>
  <c r="D741" i="20"/>
  <c r="D883" i="20"/>
  <c r="D819" i="20"/>
  <c r="D743" i="20"/>
  <c r="D690" i="20"/>
  <c r="D652" i="20"/>
  <c r="D620" i="20"/>
  <c r="D588" i="20"/>
  <c r="D556" i="20"/>
  <c r="D524" i="20"/>
  <c r="D492" i="20"/>
  <c r="D675" i="20"/>
  <c r="D378" i="20"/>
  <c r="D346" i="20"/>
  <c r="D314" i="20"/>
  <c r="D282" i="20"/>
  <c r="D250" i="20"/>
  <c r="D218" i="20"/>
  <c r="D186" i="20"/>
  <c r="D154" i="20"/>
  <c r="D122" i="20"/>
  <c r="D388" i="20"/>
  <c r="D375" i="20"/>
  <c r="D343" i="20"/>
  <c r="D311" i="20"/>
  <c r="D279" i="20"/>
  <c r="D247" i="20"/>
  <c r="D215" i="20"/>
  <c r="D183" i="20"/>
  <c r="D151" i="20"/>
  <c r="D119" i="20"/>
  <c r="D440" i="20"/>
  <c r="D456" i="20"/>
  <c r="D368" i="20"/>
  <c r="D336" i="20"/>
  <c r="D304" i="20"/>
  <c r="D272" i="20"/>
  <c r="D240" i="20"/>
  <c r="D460" i="20"/>
  <c r="D390" i="20"/>
  <c r="D353" i="20"/>
  <c r="D321" i="20"/>
  <c r="D289" i="20"/>
  <c r="D257" i="20"/>
  <c r="D225" i="20"/>
  <c r="D193" i="20"/>
  <c r="D161" i="20"/>
  <c r="D129" i="20"/>
  <c r="D105" i="20"/>
  <c r="D83" i="20"/>
  <c r="D75" i="20"/>
  <c r="D67" i="20"/>
  <c r="D59" i="20"/>
  <c r="D51" i="20"/>
  <c r="D43" i="20"/>
  <c r="D35" i="20"/>
  <c r="D27" i="20"/>
  <c r="D19" i="20"/>
  <c r="D11" i="20"/>
  <c r="D116" i="20"/>
  <c r="D25" i="21"/>
  <c r="D268" i="21"/>
  <c r="D438" i="21"/>
  <c r="D603" i="21"/>
  <c r="D781" i="21"/>
  <c r="D724" i="21"/>
  <c r="D877" i="21"/>
  <c r="D417" i="20"/>
  <c r="D192" i="20"/>
  <c r="D212" i="20"/>
  <c r="D124" i="20"/>
  <c r="D445" i="20"/>
  <c r="D112" i="20"/>
  <c r="D12" i="20"/>
  <c r="D21" i="20"/>
  <c r="D30" i="20"/>
  <c r="D48" i="20"/>
  <c r="D57" i="20"/>
  <c r="D66" i="20"/>
  <c r="D76" i="20"/>
  <c r="D85" i="20"/>
  <c r="D109" i="20"/>
  <c r="D145" i="20"/>
  <c r="D181" i="20"/>
  <c r="D217" i="20"/>
  <c r="D253" i="20"/>
  <c r="D293" i="20"/>
  <c r="D329" i="20"/>
  <c r="D365" i="20"/>
  <c r="D464" i="20"/>
  <c r="D228" i="20"/>
  <c r="D268" i="20"/>
  <c r="D312" i="20"/>
  <c r="D356" i="20"/>
  <c r="D408" i="20"/>
  <c r="D448" i="20"/>
  <c r="D139" i="20"/>
  <c r="D179" i="20"/>
  <c r="D223" i="20"/>
  <c r="D267" i="20"/>
  <c r="D307" i="20"/>
  <c r="D351" i="20"/>
  <c r="D396" i="20"/>
  <c r="D118" i="20"/>
  <c r="D162" i="20"/>
  <c r="D206" i="20"/>
  <c r="D246" i="20"/>
  <c r="D290" i="20"/>
  <c r="D334" i="20"/>
  <c r="D374" i="20"/>
  <c r="D729" i="20"/>
  <c r="D512" i="20"/>
  <c r="D552" i="20"/>
  <c r="D596" i="20"/>
  <c r="D640" i="20"/>
  <c r="D686" i="20"/>
  <c r="D759" i="20"/>
  <c r="D859" i="20"/>
  <c r="D725" i="20"/>
  <c r="D419" i="20"/>
  <c r="D463" i="20"/>
  <c r="D503" i="20"/>
  <c r="D547" i="20"/>
  <c r="D591" i="20"/>
  <c r="D631" i="20"/>
  <c r="D674" i="20"/>
  <c r="D778" i="20"/>
  <c r="D790" i="20"/>
  <c r="D450" i="20"/>
  <c r="D494" i="20"/>
  <c r="D534" i="20"/>
  <c r="D578" i="20"/>
  <c r="D622" i="20"/>
  <c r="D662" i="20"/>
  <c r="D699" i="20"/>
  <c r="D774" i="20"/>
  <c r="D863" i="20"/>
  <c r="D733" i="20"/>
  <c r="D477" i="20"/>
  <c r="D517" i="20"/>
  <c r="D569" i="20"/>
  <c r="D613" i="20"/>
  <c r="D669" i="20"/>
  <c r="D786" i="20"/>
  <c r="D955" i="20"/>
  <c r="D1123" i="20"/>
  <c r="D838" i="20"/>
  <c r="D902" i="20"/>
  <c r="D966" i="20"/>
  <c r="D973" i="20"/>
  <c r="D825" i="20"/>
  <c r="D889" i="20"/>
  <c r="D953" i="20"/>
  <c r="D1095" i="20"/>
  <c r="D692" i="20"/>
  <c r="D760" i="20"/>
  <c r="D832" i="20"/>
  <c r="D904" i="20"/>
  <c r="D991" i="20"/>
  <c r="D1078" i="20"/>
  <c r="D1250" i="20"/>
  <c r="D1197" i="20"/>
  <c r="D1276" i="20"/>
  <c r="D1717" i="20"/>
  <c r="D271" i="21"/>
  <c r="D33" i="21"/>
  <c r="D384" i="21"/>
  <c r="D457" i="21"/>
  <c r="D635" i="21"/>
  <c r="D533" i="21"/>
  <c r="D756" i="21"/>
  <c r="D1005" i="21"/>
  <c r="D39" i="20"/>
  <c r="D425" i="20"/>
  <c r="D468" i="20"/>
  <c r="D164" i="20"/>
  <c r="D140" i="20"/>
  <c r="D103" i="20"/>
  <c r="D120" i="20"/>
  <c r="D13" i="20"/>
  <c r="D22" i="20"/>
  <c r="D31" i="20"/>
  <c r="D40" i="20"/>
  <c r="D49" i="20"/>
  <c r="D58" i="20"/>
  <c r="D68" i="20"/>
  <c r="D77" i="20"/>
  <c r="D86" i="20"/>
  <c r="D113" i="20"/>
  <c r="D149" i="20"/>
  <c r="D185" i="20"/>
  <c r="D221" i="20"/>
  <c r="D261" i="20"/>
  <c r="D297" i="20"/>
  <c r="D333" i="20"/>
  <c r="D369" i="20"/>
  <c r="D384" i="20"/>
  <c r="D232" i="20"/>
  <c r="D276" i="20"/>
  <c r="D320" i="20"/>
  <c r="D360" i="20"/>
  <c r="D412" i="20"/>
  <c r="D480" i="20"/>
  <c r="D143" i="20"/>
  <c r="D187" i="20"/>
  <c r="D231" i="20"/>
  <c r="D271" i="20"/>
  <c r="D315" i="20"/>
  <c r="D359" i="20"/>
  <c r="D405" i="20"/>
  <c r="D126" i="20"/>
  <c r="D170" i="20"/>
  <c r="D210" i="20"/>
  <c r="D254" i="20"/>
  <c r="D298" i="20"/>
  <c r="D338" i="20"/>
  <c r="D382" i="20"/>
  <c r="D761" i="20"/>
  <c r="D516" i="20"/>
  <c r="D560" i="20"/>
  <c r="D604" i="20"/>
  <c r="D644" i="20"/>
  <c r="D694" i="20"/>
  <c r="D775" i="20"/>
  <c r="D867" i="20"/>
  <c r="D757" i="20"/>
  <c r="D427" i="20"/>
  <c r="D467" i="20"/>
  <c r="D511" i="20"/>
  <c r="D555" i="20"/>
  <c r="D595" i="20"/>
  <c r="D639" i="20"/>
  <c r="D707" i="20"/>
  <c r="D787" i="20"/>
  <c r="D414" i="20"/>
  <c r="D458" i="20"/>
  <c r="D498" i="20"/>
  <c r="D542" i="20"/>
  <c r="D586" i="20"/>
  <c r="D626" i="20"/>
  <c r="D670" i="20"/>
  <c r="D703" i="20"/>
  <c r="D783" i="20"/>
  <c r="D879" i="20"/>
  <c r="D765" i="20"/>
  <c r="D481" i="20"/>
  <c r="D525" i="20"/>
  <c r="D573" i="20"/>
  <c r="D625" i="20"/>
  <c r="D673" i="20"/>
  <c r="D981" i="20"/>
  <c r="D959" i="20"/>
  <c r="D1139" i="20"/>
  <c r="D842" i="20"/>
  <c r="D906" i="20"/>
  <c r="D970" i="20"/>
  <c r="D989" i="20"/>
  <c r="D829" i="20"/>
  <c r="D893" i="20"/>
  <c r="D957" i="20"/>
  <c r="D1115" i="20"/>
  <c r="D696" i="20"/>
  <c r="D764" i="20"/>
  <c r="D836" i="20"/>
  <c r="D908" i="20"/>
  <c r="D1055" i="20"/>
  <c r="D1082" i="20"/>
  <c r="D1270" i="20"/>
  <c r="D1300" i="20"/>
  <c r="D1431" i="20"/>
  <c r="D1845" i="20"/>
  <c r="D135" i="21"/>
  <c r="D57" i="21"/>
  <c r="D200" i="21"/>
  <c r="D217" i="21"/>
  <c r="D731" i="21"/>
  <c r="D629" i="21"/>
  <c r="D917" i="21"/>
  <c r="D1103" i="21"/>
  <c r="D433" i="20"/>
  <c r="D93" i="20"/>
  <c r="D176" i="20"/>
  <c r="D152" i="20"/>
  <c r="D108" i="20"/>
  <c r="D14" i="20"/>
  <c r="D23" i="20"/>
  <c r="D32" i="20"/>
  <c r="D41" i="20"/>
  <c r="D50" i="20"/>
  <c r="D60" i="20"/>
  <c r="D69" i="20"/>
  <c r="D78" i="20"/>
  <c r="D87" i="20"/>
  <c r="D117" i="20"/>
  <c r="D153" i="20"/>
  <c r="D189" i="20"/>
  <c r="D229" i="20"/>
  <c r="D265" i="20"/>
  <c r="D301" i="20"/>
  <c r="D337" i="20"/>
  <c r="D373" i="20"/>
  <c r="D387" i="20"/>
  <c r="D236" i="20"/>
  <c r="D280" i="20"/>
  <c r="D324" i="20"/>
  <c r="D364" i="20"/>
  <c r="D416" i="20"/>
  <c r="D679" i="20"/>
  <c r="D147" i="20"/>
  <c r="D191" i="20"/>
  <c r="D235" i="20"/>
  <c r="D275" i="20"/>
  <c r="D319" i="20"/>
  <c r="D363" i="20"/>
  <c r="D410" i="20"/>
  <c r="D130" i="20"/>
  <c r="D174" i="20"/>
  <c r="D214" i="20"/>
  <c r="D258" i="20"/>
  <c r="D302" i="20"/>
  <c r="D342" i="20"/>
  <c r="D385" i="20"/>
  <c r="D777" i="20"/>
  <c r="D520" i="20"/>
  <c r="D564" i="20"/>
  <c r="D608" i="20"/>
  <c r="D648" i="20"/>
  <c r="D698" i="20"/>
  <c r="D782" i="20"/>
  <c r="D875" i="20"/>
  <c r="D773" i="20"/>
  <c r="D431" i="20"/>
  <c r="D471" i="20"/>
  <c r="D515" i="20"/>
  <c r="D559" i="20"/>
  <c r="D599" i="20"/>
  <c r="D643" i="20"/>
  <c r="D714" i="20"/>
  <c r="D802" i="20"/>
  <c r="D418" i="20"/>
  <c r="D462" i="20"/>
  <c r="D502" i="20"/>
  <c r="D546" i="20"/>
  <c r="D590" i="20"/>
  <c r="D630" i="20"/>
  <c r="D678" i="20"/>
  <c r="D710" i="20"/>
  <c r="D795" i="20"/>
  <c r="D887" i="20"/>
  <c r="D781" i="20"/>
  <c r="D485" i="20"/>
  <c r="D529" i="20"/>
  <c r="D577" i="20"/>
  <c r="D633" i="20"/>
  <c r="D682" i="20"/>
  <c r="D997" i="20"/>
  <c r="D971" i="20"/>
  <c r="D1155" i="20"/>
  <c r="D846" i="20"/>
  <c r="D910" i="20"/>
  <c r="D980" i="20"/>
  <c r="D1005" i="20"/>
  <c r="D833" i="20"/>
  <c r="D897" i="20"/>
  <c r="D961" i="20"/>
  <c r="D1131" i="20"/>
  <c r="D700" i="20"/>
  <c r="D768" i="20"/>
  <c r="D840" i="20"/>
  <c r="D912" i="20"/>
  <c r="D1087" i="20"/>
  <c r="D1110" i="20"/>
  <c r="D1282" i="20"/>
  <c r="D1343" i="20"/>
  <c r="D1511" i="20"/>
  <c r="D2297" i="20"/>
  <c r="D2071" i="20"/>
  <c r="D260" i="21"/>
  <c r="D65" i="21"/>
  <c r="D339" i="21"/>
  <c r="D249" i="21"/>
  <c r="D763" i="21"/>
  <c r="D661" i="21"/>
  <c r="D933" i="21"/>
  <c r="D982" i="21"/>
  <c r="D94" i="20"/>
  <c r="D136" i="20"/>
  <c r="D98" i="20"/>
  <c r="D441" i="20"/>
  <c r="D97" i="20"/>
  <c r="D200" i="20"/>
  <c r="D188" i="20"/>
  <c r="D172" i="20"/>
  <c r="D160" i="20"/>
  <c r="D15" i="20"/>
  <c r="D24" i="20"/>
  <c r="D33" i="20"/>
  <c r="D42" i="20"/>
  <c r="D52" i="20"/>
  <c r="D61" i="20"/>
  <c r="D70" i="20"/>
  <c r="D79" i="20"/>
  <c r="D88" i="20"/>
  <c r="D121" i="20"/>
  <c r="D157" i="20"/>
  <c r="D197" i="20"/>
  <c r="D233" i="20"/>
  <c r="D269" i="20"/>
  <c r="D305" i="20"/>
  <c r="D341" i="20"/>
  <c r="D377" i="20"/>
  <c r="D392" i="20"/>
  <c r="D244" i="20"/>
  <c r="D288" i="20"/>
  <c r="D328" i="20"/>
  <c r="D372" i="20"/>
  <c r="D424" i="20"/>
  <c r="D111" i="20"/>
  <c r="D155" i="20"/>
  <c r="D199" i="20"/>
  <c r="D239" i="20"/>
  <c r="D283" i="20"/>
  <c r="D327" i="20"/>
  <c r="D367" i="20"/>
  <c r="D391" i="20"/>
  <c r="D138" i="20"/>
  <c r="D178" i="20"/>
  <c r="D222" i="20"/>
  <c r="D266" i="20"/>
  <c r="D306" i="20"/>
  <c r="D350" i="20"/>
  <c r="D398" i="20"/>
  <c r="D791" i="20"/>
  <c r="D528" i="20"/>
  <c r="D572" i="20"/>
  <c r="D612" i="20"/>
  <c r="D656" i="20"/>
  <c r="D711" i="20"/>
  <c r="D794" i="20"/>
  <c r="D891" i="20"/>
  <c r="D395" i="20"/>
  <c r="D435" i="20"/>
  <c r="D479" i="20"/>
  <c r="D523" i="20"/>
  <c r="D563" i="20"/>
  <c r="D607" i="20"/>
  <c r="D651" i="20"/>
  <c r="D723" i="20"/>
  <c r="D705" i="20"/>
  <c r="D426" i="20"/>
  <c r="D466" i="20"/>
  <c r="D510" i="20"/>
  <c r="D554" i="20"/>
  <c r="D594" i="20"/>
  <c r="D638" i="20"/>
  <c r="D687" i="20"/>
  <c r="D719" i="20"/>
  <c r="D815" i="20"/>
  <c r="D903" i="20"/>
  <c r="D798" i="20"/>
  <c r="D493" i="20"/>
  <c r="D581" i="20"/>
  <c r="D637" i="20"/>
  <c r="D722" i="20"/>
  <c r="D1023" i="20"/>
  <c r="D984" i="20"/>
  <c r="D1011" i="20"/>
  <c r="D866" i="20"/>
  <c r="D930" i="20"/>
  <c r="D1002" i="20"/>
  <c r="D789" i="20"/>
  <c r="D853" i="20"/>
  <c r="D917" i="20"/>
  <c r="D982" i="20"/>
  <c r="D1001" i="20"/>
  <c r="D720" i="20"/>
  <c r="D792" i="20"/>
  <c r="D864" i="20"/>
  <c r="D940" i="20"/>
  <c r="D1111" i="20"/>
  <c r="D1114" i="20"/>
  <c r="D1423" i="20"/>
  <c r="D1427" i="20"/>
  <c r="D2120" i="20"/>
  <c r="D1642" i="20"/>
  <c r="D328" i="21"/>
  <c r="D89" i="21"/>
  <c r="D182" i="21"/>
  <c r="D345" i="21"/>
  <c r="D522" i="21"/>
  <c r="D757" i="21"/>
  <c r="D832" i="21"/>
  <c r="D2991" i="21"/>
  <c r="D2959" i="21"/>
  <c r="D2927" i="21"/>
  <c r="D2895" i="21"/>
  <c r="D2863" i="21"/>
  <c r="D2976" i="21"/>
  <c r="D2944" i="21"/>
  <c r="D2912" i="21"/>
  <c r="D2880" i="21"/>
  <c r="D2848" i="21"/>
  <c r="D2973" i="21"/>
  <c r="D2941" i="21"/>
  <c r="D2909" i="21"/>
  <c r="D2877" i="21"/>
  <c r="D2958" i="21"/>
  <c r="D2833" i="21"/>
  <c r="D2802" i="21"/>
  <c r="D2770" i="21"/>
  <c r="D2738" i="21"/>
  <c r="D2706" i="21"/>
  <c r="D2862" i="21"/>
  <c r="D2874" i="21"/>
  <c r="D2807" i="21"/>
  <c r="D2775" i="21"/>
  <c r="D2743" i="21"/>
  <c r="D2711" i="21"/>
  <c r="D2898" i="21"/>
  <c r="D2808" i="21"/>
  <c r="D2776" i="21"/>
  <c r="D2744" i="21"/>
  <c r="D2712" i="21"/>
  <c r="D2942" i="21"/>
  <c r="D2998" i="21"/>
  <c r="D2821" i="21"/>
  <c r="D2789" i="21"/>
  <c r="D2757" i="21"/>
  <c r="D2725" i="21"/>
  <c r="D2703" i="21"/>
  <c r="D2658" i="21"/>
  <c r="D2626" i="21"/>
  <c r="D2594" i="21"/>
  <c r="D2562" i="21"/>
  <c r="D2693" i="21"/>
  <c r="D2671" i="21"/>
  <c r="D2639" i="21"/>
  <c r="D2607" i="21"/>
  <c r="D2575" i="21"/>
  <c r="D2680" i="21"/>
  <c r="D2648" i="21"/>
  <c r="D2616" i="21"/>
  <c r="D2584" i="21"/>
  <c r="D2552" i="21"/>
  <c r="D2669" i="21"/>
  <c r="D2637" i="21"/>
  <c r="D2605" i="21"/>
  <c r="D2573" i="21"/>
  <c r="D2559" i="21"/>
  <c r="D2529" i="21"/>
  <c r="D2497" i="21"/>
  <c r="D2465" i="21"/>
  <c r="D2433" i="21"/>
  <c r="D2401" i="21"/>
  <c r="D2518" i="21"/>
  <c r="D2486" i="21"/>
  <c r="D2454" i="21"/>
  <c r="D2535" i="21"/>
  <c r="D2987" i="21"/>
  <c r="D2955" i="21"/>
  <c r="D2923" i="21"/>
  <c r="D2891" i="21"/>
  <c r="D2859" i="21"/>
  <c r="D2972" i="21"/>
  <c r="D2940" i="21"/>
  <c r="D2908" i="21"/>
  <c r="D2876" i="21"/>
  <c r="D2844" i="21"/>
  <c r="D2969" i="21"/>
  <c r="D2937" i="21"/>
  <c r="D2905" i="21"/>
  <c r="D2873" i="21"/>
  <c r="D2914" i="21"/>
  <c r="D2830" i="21"/>
  <c r="D2798" i="21"/>
  <c r="D2766" i="21"/>
  <c r="D2734" i="21"/>
  <c r="D2702" i="21"/>
  <c r="D2855" i="21"/>
  <c r="D2839" i="21"/>
  <c r="D2803" i="21"/>
  <c r="D2771" i="21"/>
  <c r="D2739" i="21"/>
  <c r="D2994" i="21"/>
  <c r="D2866" i="21"/>
  <c r="D2804" i="21"/>
  <c r="D2772" i="21"/>
  <c r="D2740" i="21"/>
  <c r="D2708" i="21"/>
  <c r="D2910" i="21"/>
  <c r="D2966" i="21"/>
  <c r="D2817" i="21"/>
  <c r="D2785" i="21"/>
  <c r="D2753" i="21"/>
  <c r="D2721" i="21"/>
  <c r="D2686" i="21"/>
  <c r="D2654" i="21"/>
  <c r="D2622" i="21"/>
  <c r="D2590" i="21"/>
  <c r="D2983" i="21"/>
  <c r="D2951" i="21"/>
  <c r="D2919" i="21"/>
  <c r="D2887" i="21"/>
  <c r="D3000" i="21"/>
  <c r="D2968" i="21"/>
  <c r="D2936" i="21"/>
  <c r="D2904" i="21"/>
  <c r="D2872" i="21"/>
  <c r="D2997" i="21"/>
  <c r="D2965" i="21"/>
  <c r="D2933" i="21"/>
  <c r="D2901" i="21"/>
  <c r="D2869" i="21"/>
  <c r="D2882" i="21"/>
  <c r="D2826" i="21"/>
  <c r="D2794" i="21"/>
  <c r="D2762" i="21"/>
  <c r="D2730" i="21"/>
  <c r="D2698" i="21"/>
  <c r="D2841" i="21"/>
  <c r="D2831" i="21"/>
  <c r="D2799" i="21"/>
  <c r="D2767" i="21"/>
  <c r="D2735" i="21"/>
  <c r="D2962" i="21"/>
  <c r="D2837" i="21"/>
  <c r="D2800" i="21"/>
  <c r="D2768" i="21"/>
  <c r="D2736" i="21"/>
  <c r="D2704" i="21"/>
  <c r="D2878" i="21"/>
  <c r="D2922" i="21"/>
  <c r="D2813" i="21"/>
  <c r="D2781" i="21"/>
  <c r="D2749" i="21"/>
  <c r="D2717" i="21"/>
  <c r="D2682" i="21"/>
  <c r="D2650" i="21"/>
  <c r="D2618" i="21"/>
  <c r="D2586" i="21"/>
  <c r="D2979" i="21"/>
  <c r="D2947" i="21"/>
  <c r="D2915" i="21"/>
  <c r="D2883" i="21"/>
  <c r="D2996" i="21"/>
  <c r="D2964" i="21"/>
  <c r="D2932" i="21"/>
  <c r="D2900" i="21"/>
  <c r="D2868" i="21"/>
  <c r="D2993" i="21"/>
  <c r="D2961" i="21"/>
  <c r="D2929" i="21"/>
  <c r="D2897" i="21"/>
  <c r="D2865" i="21"/>
  <c r="D2851" i="21"/>
  <c r="D2822" i="21"/>
  <c r="D2790" i="21"/>
  <c r="D2758" i="21"/>
  <c r="D2726" i="21"/>
  <c r="D2694" i="21"/>
  <c r="D2836" i="21"/>
  <c r="D2827" i="21"/>
  <c r="D2795" i="21"/>
  <c r="D2763" i="21"/>
  <c r="D2731" i="21"/>
  <c r="D2918" i="21"/>
  <c r="D2828" i="21"/>
  <c r="D2796" i="21"/>
  <c r="D2764" i="21"/>
  <c r="D2732" i="21"/>
  <c r="D2700" i="21"/>
  <c r="D2850" i="21"/>
  <c r="D2890" i="21"/>
  <c r="D2809" i="21"/>
  <c r="D2777" i="21"/>
  <c r="D2745" i="21"/>
  <c r="D2713" i="21"/>
  <c r="D2678" i="21"/>
  <c r="D2646" i="21"/>
  <c r="D2614" i="21"/>
  <c r="D2582" i="21"/>
  <c r="D2550" i="21"/>
  <c r="D2838" i="21"/>
  <c r="D2659" i="21"/>
  <c r="D2627" i="21"/>
  <c r="D2595" i="21"/>
  <c r="D2870" i="21"/>
  <c r="D2668" i="21"/>
  <c r="D2636" i="21"/>
  <c r="D2604" i="21"/>
  <c r="D2572" i="21"/>
  <c r="D2689" i="21"/>
  <c r="D2657" i="21"/>
  <c r="D2625" i="21"/>
  <c r="D2593" i="21"/>
  <c r="D2561" i="21"/>
  <c r="D2975" i="21"/>
  <c r="D2943" i="21"/>
  <c r="D2911" i="21"/>
  <c r="D2879" i="21"/>
  <c r="D2992" i="21"/>
  <c r="D2960" i="21"/>
  <c r="D2928" i="21"/>
  <c r="D2896" i="21"/>
  <c r="D2864" i="21"/>
  <c r="D2989" i="21"/>
  <c r="D2957" i="21"/>
  <c r="D2925" i="21"/>
  <c r="D2893" i="21"/>
  <c r="D2861" i="21"/>
  <c r="D2849" i="21"/>
  <c r="D2818" i="21"/>
  <c r="D2786" i="21"/>
  <c r="D2754" i="21"/>
  <c r="D2722" i="21"/>
  <c r="D2690" i="21"/>
  <c r="D2982" i="21"/>
  <c r="D2823" i="21"/>
  <c r="D2791" i="21"/>
  <c r="D2759" i="21"/>
  <c r="D2727" i="21"/>
  <c r="D2886" i="21"/>
  <c r="D2824" i="21"/>
  <c r="D2792" i="21"/>
  <c r="D2760" i="21"/>
  <c r="D2728" i="21"/>
  <c r="D2696" i="21"/>
  <c r="D2846" i="21"/>
  <c r="D2854" i="21"/>
  <c r="D2805" i="21"/>
  <c r="D2773" i="21"/>
  <c r="D2741" i="21"/>
  <c r="D2709" i="21"/>
  <c r="D2674" i="21"/>
  <c r="D2642" i="21"/>
  <c r="D2610" i="21"/>
  <c r="D2578" i="21"/>
  <c r="D2971" i="21"/>
  <c r="D2939" i="21"/>
  <c r="D2907" i="21"/>
  <c r="D2875" i="21"/>
  <c r="D2988" i="21"/>
  <c r="D2956" i="21"/>
  <c r="D2924" i="21"/>
  <c r="D2892" i="21"/>
  <c r="D2860" i="21"/>
  <c r="D2985" i="21"/>
  <c r="D2953" i="21"/>
  <c r="D2921" i="21"/>
  <c r="D2889" i="21"/>
  <c r="D2857" i="21"/>
  <c r="D2847" i="21"/>
  <c r="D2814" i="21"/>
  <c r="D2782" i="21"/>
  <c r="D2750" i="21"/>
  <c r="D2718" i="21"/>
  <c r="D2970" i="21"/>
  <c r="D2950" i="21"/>
  <c r="D2819" i="21"/>
  <c r="D2787" i="21"/>
  <c r="D2755" i="21"/>
  <c r="D2723" i="21"/>
  <c r="D2834" i="21"/>
  <c r="D2820" i="21"/>
  <c r="D2788" i="21"/>
  <c r="D2756" i="21"/>
  <c r="D2724" i="21"/>
  <c r="D2692" i="21"/>
  <c r="D2842" i="21"/>
  <c r="D2835" i="21"/>
  <c r="D2801" i="21"/>
  <c r="D2769" i="21"/>
  <c r="D2737" i="21"/>
  <c r="D2705" i="21"/>
  <c r="D2670" i="21"/>
  <c r="D2638" i="21"/>
  <c r="D2606" i="21"/>
  <c r="D2574" i="21"/>
  <c r="D2542" i="21"/>
  <c r="D2683" i="21"/>
  <c r="D2651" i="21"/>
  <c r="D2619" i="21"/>
  <c r="D2587" i="21"/>
  <c r="D2691" i="21"/>
  <c r="D2660" i="21"/>
  <c r="D2628" i="21"/>
  <c r="D2596" i="21"/>
  <c r="D2564" i="21"/>
  <c r="D2681" i="21"/>
  <c r="D2649" i="21"/>
  <c r="D2617" i="21"/>
  <c r="D2585" i="21"/>
  <c r="D2553" i="21"/>
  <c r="D2541" i="21"/>
  <c r="D2509" i="21"/>
  <c r="D2477" i="21"/>
  <c r="D2445" i="21"/>
  <c r="D2413" i="21"/>
  <c r="D2530" i="21"/>
  <c r="D2498" i="21"/>
  <c r="D2466" i="21"/>
  <c r="D2434" i="21"/>
  <c r="D2515" i="21"/>
  <c r="D2483" i="21"/>
  <c r="D2451" i="21"/>
  <c r="D2419" i="21"/>
  <c r="D2414" i="21"/>
  <c r="D2372" i="21"/>
  <c r="D2340" i="21"/>
  <c r="D2308" i="21"/>
  <c r="D2276" i="21"/>
  <c r="D2244" i="21"/>
  <c r="D2508" i="21"/>
  <c r="D2444" i="21"/>
  <c r="D2381" i="21"/>
  <c r="D2349" i="21"/>
  <c r="D2317" i="21"/>
  <c r="D2430" i="21"/>
  <c r="D2378" i="21"/>
  <c r="D2346" i="21"/>
  <c r="D2314" i="21"/>
  <c r="D2282" i="21"/>
  <c r="D2999" i="21"/>
  <c r="D2967" i="21"/>
  <c r="D2935" i="21"/>
  <c r="D2903" i="21"/>
  <c r="D2871" i="21"/>
  <c r="D2984" i="21"/>
  <c r="D2952" i="21"/>
  <c r="D2920" i="21"/>
  <c r="D2888" i="21"/>
  <c r="D2856" i="21"/>
  <c r="D2981" i="21"/>
  <c r="D2949" i="21"/>
  <c r="D2917" i="21"/>
  <c r="D2885" i="21"/>
  <c r="D2853" i="21"/>
  <c r="D2845" i="21"/>
  <c r="D2810" i="21"/>
  <c r="D2778" i="21"/>
  <c r="D2746" i="21"/>
  <c r="D2714" i="21"/>
  <c r="D2926" i="21"/>
  <c r="D2938" i="21"/>
  <c r="D2815" i="21"/>
  <c r="D2783" i="21"/>
  <c r="D2751" i="21"/>
  <c r="D2719" i="21"/>
  <c r="D2974" i="21"/>
  <c r="D2816" i="21"/>
  <c r="D2784" i="21"/>
  <c r="D2752" i="21"/>
  <c r="D2720" i="21"/>
  <c r="D2986" i="21"/>
  <c r="D2840" i="21"/>
  <c r="D2829" i="21"/>
  <c r="D2797" i="21"/>
  <c r="D2765" i="21"/>
  <c r="D2733" i="21"/>
  <c r="D2858" i="21"/>
  <c r="D2666" i="21"/>
  <c r="D2634" i="21"/>
  <c r="D2602" i="21"/>
  <c r="D2570" i="21"/>
  <c r="D2934" i="21"/>
  <c r="D2679" i="21"/>
  <c r="D2647" i="21"/>
  <c r="D2615" i="21"/>
  <c r="D2583" i="21"/>
  <c r="D2688" i="21"/>
  <c r="D2656" i="21"/>
  <c r="D2624" i="21"/>
  <c r="D2592" i="21"/>
  <c r="D2560" i="21"/>
  <c r="D2677" i="21"/>
  <c r="D2645" i="21"/>
  <c r="D2613" i="21"/>
  <c r="D2581" i="21"/>
  <c r="D2567" i="21"/>
  <c r="D2537" i="21"/>
  <c r="D2505" i="21"/>
  <c r="D2473" i="21"/>
  <c r="D2441" i="21"/>
  <c r="D2409" i="21"/>
  <c r="D2526" i="21"/>
  <c r="D2494" i="21"/>
  <c r="D2931" i="21"/>
  <c r="D2977" i="21"/>
  <c r="D2742" i="21"/>
  <c r="D2930" i="21"/>
  <c r="D2793" i="21"/>
  <c r="D2558" i="21"/>
  <c r="D2667" i="21"/>
  <c r="D2603" i="21"/>
  <c r="D2676" i="21"/>
  <c r="D2612" i="21"/>
  <c r="D2548" i="21"/>
  <c r="D2633" i="21"/>
  <c r="D2569" i="21"/>
  <c r="D2533" i="21"/>
  <c r="D2485" i="21"/>
  <c r="D2429" i="21"/>
  <c r="D2534" i="21"/>
  <c r="D2478" i="21"/>
  <c r="D2438" i="21"/>
  <c r="D2507" i="21"/>
  <c r="D2471" i="21"/>
  <c r="D2435" i="21"/>
  <c r="D2399" i="21"/>
  <c r="D2380" i="21"/>
  <c r="D2344" i="21"/>
  <c r="D2304" i="21"/>
  <c r="D2268" i="21"/>
  <c r="D2426" i="21"/>
  <c r="D2476" i="21"/>
  <c r="D2393" i="21"/>
  <c r="D2357" i="21"/>
  <c r="D2321" i="21"/>
  <c r="D2406" i="21"/>
  <c r="D2370" i="21"/>
  <c r="D2334" i="21"/>
  <c r="D2298" i="21"/>
  <c r="D2262" i="21"/>
  <c r="D2323" i="21"/>
  <c r="D2247" i="21"/>
  <c r="D2205" i="21"/>
  <c r="D2173" i="21"/>
  <c r="D2141" i="21"/>
  <c r="D2395" i="21"/>
  <c r="D2289" i="21"/>
  <c r="D2273" i="21"/>
  <c r="D2488" i="21"/>
  <c r="D2230" i="21"/>
  <c r="D2198" i="21"/>
  <c r="D2166" i="21"/>
  <c r="D2432" i="21"/>
  <c r="D2234" i="21"/>
  <c r="D2231" i="21"/>
  <c r="D2199" i="21"/>
  <c r="D2167" i="21"/>
  <c r="D2135" i="21"/>
  <c r="D2200" i="21"/>
  <c r="D2109" i="21"/>
  <c r="D2077" i="21"/>
  <c r="D2045" i="21"/>
  <c r="D2180" i="21"/>
  <c r="D2090" i="21"/>
  <c r="D2058" i="21"/>
  <c r="D2026" i="21"/>
  <c r="D2124" i="21"/>
  <c r="D2119" i="21"/>
  <c r="D2087" i="21"/>
  <c r="D2055" i="21"/>
  <c r="D2033" i="21"/>
  <c r="D2031" i="21"/>
  <c r="D1975" i="21"/>
  <c r="D1943" i="21"/>
  <c r="D1911" i="21"/>
  <c r="D1879" i="21"/>
  <c r="D1847" i="21"/>
  <c r="D1815" i="21"/>
  <c r="D1783" i="21"/>
  <c r="D1751" i="21"/>
  <c r="D1719" i="21"/>
  <c r="D2029" i="21"/>
  <c r="D2160" i="21"/>
  <c r="D2010" i="21"/>
  <c r="D1968" i="21"/>
  <c r="D1936" i="21"/>
  <c r="D1904" i="21"/>
  <c r="D1872" i="21"/>
  <c r="D1840" i="21"/>
  <c r="D1808" i="21"/>
  <c r="D2084" i="21"/>
  <c r="D2120" i="21"/>
  <c r="D1992" i="21"/>
  <c r="D1961" i="21"/>
  <c r="D2899" i="21"/>
  <c r="D2945" i="21"/>
  <c r="D2710" i="21"/>
  <c r="D2812" i="21"/>
  <c r="D2761" i="21"/>
  <c r="D2554" i="21"/>
  <c r="D2663" i="21"/>
  <c r="D2599" i="21"/>
  <c r="D2672" i="21"/>
  <c r="D2608" i="21"/>
  <c r="D2697" i="21"/>
  <c r="D2629" i="21"/>
  <c r="D2565" i="21"/>
  <c r="D2525" i="21"/>
  <c r="D2481" i="21"/>
  <c r="D2425" i="21"/>
  <c r="D2522" i="21"/>
  <c r="D2474" i="21"/>
  <c r="D2695" i="21"/>
  <c r="D2503" i="21"/>
  <c r="D2467" i="21"/>
  <c r="D2431" i="21"/>
  <c r="D2543" i="21"/>
  <c r="D2376" i="21"/>
  <c r="D2336" i="21"/>
  <c r="D2300" i="21"/>
  <c r="D2264" i="21"/>
  <c r="D2540" i="21"/>
  <c r="D2468" i="21"/>
  <c r="D2389" i="21"/>
  <c r="D2353" i="21"/>
  <c r="D2313" i="21"/>
  <c r="D2404" i="21"/>
  <c r="D2366" i="21"/>
  <c r="D2330" i="21"/>
  <c r="D2294" i="21"/>
  <c r="D2258" i="21"/>
  <c r="D2249" i="21"/>
  <c r="D2233" i="21"/>
  <c r="D2201" i="21"/>
  <c r="D2169" i="21"/>
  <c r="D2137" i="21"/>
  <c r="D2363" i="21"/>
  <c r="D2287" i="21"/>
  <c r="D2271" i="21"/>
  <c r="D2410" i="21"/>
  <c r="D2226" i="21"/>
  <c r="D2194" i="21"/>
  <c r="D2162" i="21"/>
  <c r="D2371" i="21"/>
  <c r="D2504" i="21"/>
  <c r="D2227" i="21"/>
  <c r="D2195" i="21"/>
  <c r="D2163" i="21"/>
  <c r="D2131" i="21"/>
  <c r="D2168" i="21"/>
  <c r="D2105" i="21"/>
  <c r="D2073" i="21"/>
  <c r="D2251" i="21"/>
  <c r="D2118" i="21"/>
  <c r="D2086" i="21"/>
  <c r="D2054" i="21"/>
  <c r="D2022" i="21"/>
  <c r="D2520" i="21"/>
  <c r="D2115" i="21"/>
  <c r="D2083" i="21"/>
  <c r="D2051" i="21"/>
  <c r="D2017" i="21"/>
  <c r="D2024" i="21"/>
  <c r="D1971" i="21"/>
  <c r="D1939" i="21"/>
  <c r="D1907" i="21"/>
  <c r="D1875" i="21"/>
  <c r="D1843" i="21"/>
  <c r="D1811" i="21"/>
  <c r="D1779" i="21"/>
  <c r="D1747" i="21"/>
  <c r="D1715" i="21"/>
  <c r="D2015" i="21"/>
  <c r="D2138" i="21"/>
  <c r="D2002" i="21"/>
  <c r="D1964" i="21"/>
  <c r="D1932" i="21"/>
  <c r="D1900" i="21"/>
  <c r="D1868" i="21"/>
  <c r="D2867" i="21"/>
  <c r="D2913" i="21"/>
  <c r="D2894" i="21"/>
  <c r="D2780" i="21"/>
  <c r="D2729" i="21"/>
  <c r="D2546" i="21"/>
  <c r="D2655" i="21"/>
  <c r="D2591" i="21"/>
  <c r="D2664" i="21"/>
  <c r="D2600" i="21"/>
  <c r="D2685" i="21"/>
  <c r="D2621" i="21"/>
  <c r="D2557" i="21"/>
  <c r="D2521" i="21"/>
  <c r="D2469" i="21"/>
  <c r="D2421" i="21"/>
  <c r="D2514" i="21"/>
  <c r="D2470" i="21"/>
  <c r="D2539" i="21"/>
  <c r="D2499" i="21"/>
  <c r="D2463" i="21"/>
  <c r="D2427" i="21"/>
  <c r="D2424" i="21"/>
  <c r="D2368" i="21"/>
  <c r="D2332" i="21"/>
  <c r="D2296" i="21"/>
  <c r="D2260" i="21"/>
  <c r="D2532" i="21"/>
  <c r="D2460" i="21"/>
  <c r="D2385" i="21"/>
  <c r="D2345" i="21"/>
  <c r="D2309" i="21"/>
  <c r="D2398" i="21"/>
  <c r="D2362" i="21"/>
  <c r="D2326" i="21"/>
  <c r="D2290" i="21"/>
  <c r="D2420" i="21"/>
  <c r="D2242" i="21"/>
  <c r="D2229" i="21"/>
  <c r="D2197" i="21"/>
  <c r="D2165" i="21"/>
  <c r="D2133" i="21"/>
  <c r="D2331" i="21"/>
  <c r="D2285" i="21"/>
  <c r="D2269" i="21"/>
  <c r="D2367" i="21"/>
  <c r="D2222" i="21"/>
  <c r="D2190" i="21"/>
  <c r="D2158" i="21"/>
  <c r="D2339" i="21"/>
  <c r="D2440" i="21"/>
  <c r="D2223" i="21"/>
  <c r="D2191" i="21"/>
  <c r="D2159" i="21"/>
  <c r="D2127" i="21"/>
  <c r="D2134" i="21"/>
  <c r="D2101" i="21"/>
  <c r="D2069" i="21"/>
  <c r="D2208" i="21"/>
  <c r="D2114" i="21"/>
  <c r="D2082" i="21"/>
  <c r="D2050" i="21"/>
  <c r="D2018" i="21"/>
  <c r="D2379" i="21"/>
  <c r="D2111" i="21"/>
  <c r="D2079" i="21"/>
  <c r="D2047" i="21"/>
  <c r="D2009" i="21"/>
  <c r="D2012" i="21"/>
  <c r="D1967" i="21"/>
  <c r="D1935" i="21"/>
  <c r="D1903" i="21"/>
  <c r="D1871" i="21"/>
  <c r="D1839" i="21"/>
  <c r="D1807" i="21"/>
  <c r="D1775" i="21"/>
  <c r="D1743" i="21"/>
  <c r="D1711" i="21"/>
  <c r="D2007" i="21"/>
  <c r="D2112" i="21"/>
  <c r="D1994" i="21"/>
  <c r="D1960" i="21"/>
  <c r="D1928" i="21"/>
  <c r="D1896" i="21"/>
  <c r="D1864" i="21"/>
  <c r="D2980" i="21"/>
  <c r="D2881" i="21"/>
  <c r="D2906" i="21"/>
  <c r="D2748" i="21"/>
  <c r="D2707" i="21"/>
  <c r="D2701" i="21"/>
  <c r="D2643" i="21"/>
  <c r="D2579" i="21"/>
  <c r="D2652" i="21"/>
  <c r="D2588" i="21"/>
  <c r="D2673" i="21"/>
  <c r="D2609" i="21"/>
  <c r="D2563" i="21"/>
  <c r="D2517" i="21"/>
  <c r="D2461" i="21"/>
  <c r="D2417" i="21"/>
  <c r="D2510" i="21"/>
  <c r="D2462" i="21"/>
  <c r="D2531" i="21"/>
  <c r="D2495" i="21"/>
  <c r="D2459" i="21"/>
  <c r="D2423" i="21"/>
  <c r="D2412" i="21"/>
  <c r="D2364" i="21"/>
  <c r="D2328" i="21"/>
  <c r="D2292" i="21"/>
  <c r="D2256" i="21"/>
  <c r="D2524" i="21"/>
  <c r="D2452" i="21"/>
  <c r="D2377" i="21"/>
  <c r="D2341" i="21"/>
  <c r="D2305" i="21"/>
  <c r="D2394" i="21"/>
  <c r="D2358" i="21"/>
  <c r="D2322" i="21"/>
  <c r="D2286" i="21"/>
  <c r="D2528" i="21"/>
  <c r="D2536" i="21"/>
  <c r="D2225" i="21"/>
  <c r="D2193" i="21"/>
  <c r="D2161" i="21"/>
  <c r="D2129" i="21"/>
  <c r="D2299" i="21"/>
  <c r="D2283" i="21"/>
  <c r="D2267" i="21"/>
  <c r="D2335" i="21"/>
  <c r="D2218" i="21"/>
  <c r="D2186" i="21"/>
  <c r="D2154" i="21"/>
  <c r="D2307" i="21"/>
  <c r="D2375" i="21"/>
  <c r="D2219" i="21"/>
  <c r="D2187" i="21"/>
  <c r="D2155" i="21"/>
  <c r="D2123" i="21"/>
  <c r="D2132" i="21"/>
  <c r="D2097" i="21"/>
  <c r="D2065" i="21"/>
  <c r="D2176" i="21"/>
  <c r="D2110" i="21"/>
  <c r="D2078" i="21"/>
  <c r="D2046" i="21"/>
  <c r="D2512" i="21"/>
  <c r="D2347" i="21"/>
  <c r="D2107" i="21"/>
  <c r="D2075" i="21"/>
  <c r="D2043" i="21"/>
  <c r="D2001" i="21"/>
  <c r="D2004" i="21"/>
  <c r="D1963" i="21"/>
  <c r="D1931" i="21"/>
  <c r="D1899" i="21"/>
  <c r="D1867" i="21"/>
  <c r="D1835" i="21"/>
  <c r="D1803" i="21"/>
  <c r="D1771" i="21"/>
  <c r="D1739" i="21"/>
  <c r="D2148" i="21"/>
  <c r="D1999" i="21"/>
  <c r="D2080" i="21"/>
  <c r="D1988" i="21"/>
  <c r="D1956" i="21"/>
  <c r="D1924" i="21"/>
  <c r="D1892" i="21"/>
  <c r="D1860" i="21"/>
  <c r="D1828" i="21"/>
  <c r="D2916" i="21"/>
  <c r="D2843" i="21"/>
  <c r="D2779" i="21"/>
  <c r="D2954" i="21"/>
  <c r="D2630" i="21"/>
  <c r="D2902" i="21"/>
  <c r="D2631" i="21"/>
  <c r="D2946" i="21"/>
  <c r="D2640" i="21"/>
  <c r="D2576" i="21"/>
  <c r="D2661" i="21"/>
  <c r="D2597" i="21"/>
  <c r="D2551" i="21"/>
  <c r="D2501" i="21"/>
  <c r="D2453" i="21"/>
  <c r="D2547" i="21"/>
  <c r="D2502" i="21"/>
  <c r="D2450" i="21"/>
  <c r="D2523" i="21"/>
  <c r="D2487" i="21"/>
  <c r="D2447" i="21"/>
  <c r="D2411" i="21"/>
  <c r="D2392" i="21"/>
  <c r="D2356" i="21"/>
  <c r="D2320" i="21"/>
  <c r="D2284" i="21"/>
  <c r="D2248" i="21"/>
  <c r="D2500" i="21"/>
  <c r="D2416" i="21"/>
  <c r="D2369" i="21"/>
  <c r="D2333" i="21"/>
  <c r="D2428" i="21"/>
  <c r="D2386" i="21"/>
  <c r="D2350" i="21"/>
  <c r="D2310" i="21"/>
  <c r="D2274" i="21"/>
  <c r="D2422" i="21"/>
  <c r="D2391" i="21"/>
  <c r="D2217" i="21"/>
  <c r="D2185" i="21"/>
  <c r="D2153" i="21"/>
  <c r="D2121" i="21"/>
  <c r="D2295" i="21"/>
  <c r="D2279" i="21"/>
  <c r="D2254" i="21"/>
  <c r="D2263" i="21"/>
  <c r="D2210" i="21"/>
  <c r="D2178" i="21"/>
  <c r="D2146" i="21"/>
  <c r="D2257" i="21"/>
  <c r="D2311" i="21"/>
  <c r="D2211" i="21"/>
  <c r="D2179" i="21"/>
  <c r="D2147" i="21"/>
  <c r="D2351" i="21"/>
  <c r="D2172" i="21"/>
  <c r="D2089" i="21"/>
  <c r="D2057" i="21"/>
  <c r="D2128" i="21"/>
  <c r="D2102" i="21"/>
  <c r="D2070" i="21"/>
  <c r="D2038" i="21"/>
  <c r="D2216" i="21"/>
  <c r="D2235" i="21"/>
  <c r="D2099" i="21"/>
  <c r="D2067" i="21"/>
  <c r="D2156" i="21"/>
  <c r="D2136" i="21"/>
  <c r="D1987" i="21"/>
  <c r="D1955" i="21"/>
  <c r="D1923" i="21"/>
  <c r="D1891" i="21"/>
  <c r="D1859" i="21"/>
  <c r="D1827" i="21"/>
  <c r="D1795" i="21"/>
  <c r="D1763" i="21"/>
  <c r="D1731" i="21"/>
  <c r="D2076" i="21"/>
  <c r="D2237" i="21"/>
  <c r="D2036" i="21"/>
  <c r="D1980" i="21"/>
  <c r="D1948" i="21"/>
  <c r="D1916" i="21"/>
  <c r="D1884" i="21"/>
  <c r="D2995" i="21"/>
  <c r="D2884" i="21"/>
  <c r="D2806" i="21"/>
  <c r="D2747" i="21"/>
  <c r="D2832" i="21"/>
  <c r="D2598" i="21"/>
  <c r="D2687" i="21"/>
  <c r="D2623" i="21"/>
  <c r="D2699" i="21"/>
  <c r="D2632" i="21"/>
  <c r="D2568" i="21"/>
  <c r="D2653" i="21"/>
  <c r="D2589" i="21"/>
  <c r="D2549" i="21"/>
  <c r="D2493" i="21"/>
  <c r="D2449" i="21"/>
  <c r="D2545" i="21"/>
  <c r="D2490" i="21"/>
  <c r="D2446" i="21"/>
  <c r="D2519" i="21"/>
  <c r="D2479" i="21"/>
  <c r="D2443" i="21"/>
  <c r="D2407" i="21"/>
  <c r="D2388" i="21"/>
  <c r="D2352" i="21"/>
  <c r="D2316" i="21"/>
  <c r="D2280" i="21"/>
  <c r="D2240" i="21"/>
  <c r="D2492" i="21"/>
  <c r="D2402" i="21"/>
  <c r="D2365" i="21"/>
  <c r="D2329" i="21"/>
  <c r="D2418" i="21"/>
  <c r="D2382" i="21"/>
  <c r="D2342" i="21"/>
  <c r="D2306" i="21"/>
  <c r="D2270" i="21"/>
  <c r="D2387" i="21"/>
  <c r="D2359" i="21"/>
  <c r="D2213" i="21"/>
  <c r="D2181" i="21"/>
  <c r="D2149" i="21"/>
  <c r="D2480" i="21"/>
  <c r="D2293" i="21"/>
  <c r="D2277" i="21"/>
  <c r="D2245" i="21"/>
  <c r="D2261" i="21"/>
  <c r="D2206" i="21"/>
  <c r="D2174" i="21"/>
  <c r="D2142" i="21"/>
  <c r="D2250" i="21"/>
  <c r="D2255" i="21"/>
  <c r="D2207" i="21"/>
  <c r="D2175" i="21"/>
  <c r="D2143" i="21"/>
  <c r="D2319" i="21"/>
  <c r="D2117" i="21"/>
  <c r="D2085" i="21"/>
  <c r="D2053" i="21"/>
  <c r="D2253" i="21"/>
  <c r="D2098" i="21"/>
  <c r="D2066" i="21"/>
  <c r="D2034" i="21"/>
  <c r="D2184" i="21"/>
  <c r="D2220" i="21"/>
  <c r="D2095" i="21"/>
  <c r="D2063" i="21"/>
  <c r="D2100" i="21"/>
  <c r="D2104" i="21"/>
  <c r="D1983" i="21"/>
  <c r="D1951" i="21"/>
  <c r="D1919" i="21"/>
  <c r="D1887" i="21"/>
  <c r="D1855" i="21"/>
  <c r="D1823" i="21"/>
  <c r="D1791" i="21"/>
  <c r="D1759" i="21"/>
  <c r="D1727" i="21"/>
  <c r="D2044" i="21"/>
  <c r="D2224" i="21"/>
  <c r="D2027" i="21"/>
  <c r="D1976" i="21"/>
  <c r="D1944" i="21"/>
  <c r="D1912" i="21"/>
  <c r="D1880" i="21"/>
  <c r="D2852" i="21"/>
  <c r="D2566" i="21"/>
  <c r="D2620" i="21"/>
  <c r="D2544" i="21"/>
  <c r="D2482" i="21"/>
  <c r="D2439" i="21"/>
  <c r="D2312" i="21"/>
  <c r="D2397" i="21"/>
  <c r="D2374" i="21"/>
  <c r="D2355" i="21"/>
  <c r="D2145" i="21"/>
  <c r="D2238" i="21"/>
  <c r="D2496" i="21"/>
  <c r="D2171" i="21"/>
  <c r="D2081" i="21"/>
  <c r="D2062" i="21"/>
  <c r="D2091" i="21"/>
  <c r="D1979" i="21"/>
  <c r="D1851" i="21"/>
  <c r="D1723" i="21"/>
  <c r="D1972" i="21"/>
  <c r="D1852" i="21"/>
  <c r="D1812" i="21"/>
  <c r="D2052" i="21"/>
  <c r="D2056" i="21"/>
  <c r="D1981" i="21"/>
  <c r="D1945" i="21"/>
  <c r="D1913" i="21"/>
  <c r="D1881" i="21"/>
  <c r="D1849" i="21"/>
  <c r="D1817" i="21"/>
  <c r="D1785" i="21"/>
  <c r="D1753" i="21"/>
  <c r="D1721" i="21"/>
  <c r="D1926" i="21"/>
  <c r="D1699" i="21"/>
  <c r="D1667" i="21"/>
  <c r="D1635" i="21"/>
  <c r="D1603" i="21"/>
  <c r="D1571" i="21"/>
  <c r="D1539" i="21"/>
  <c r="D1507" i="21"/>
  <c r="D1475" i="21"/>
  <c r="D1898" i="21"/>
  <c r="D1714" i="21"/>
  <c r="D1806" i="21"/>
  <c r="D1684" i="21"/>
  <c r="D1652" i="21"/>
  <c r="D1620" i="21"/>
  <c r="D1588" i="21"/>
  <c r="D1556" i="21"/>
  <c r="D1524" i="21"/>
  <c r="D1970" i="21"/>
  <c r="D1728" i="21"/>
  <c r="D1910" i="21"/>
  <c r="D1697" i="21"/>
  <c r="D1665" i="21"/>
  <c r="D1633" i="21"/>
  <c r="D1601" i="21"/>
  <c r="D1569" i="21"/>
  <c r="D1537" i="21"/>
  <c r="D1505" i="21"/>
  <c r="D1914" i="21"/>
  <c r="D2122" i="21"/>
  <c r="D1716" i="21"/>
  <c r="D1488" i="21"/>
  <c r="D1452" i="21"/>
  <c r="D1420" i="21"/>
  <c r="D1388" i="21"/>
  <c r="D1356" i="21"/>
  <c r="D1324" i="21"/>
  <c r="D1292" i="21"/>
  <c r="D1260" i="21"/>
  <c r="D1228" i="21"/>
  <c r="D2990" i="21"/>
  <c r="D2978" i="21"/>
  <c r="D2580" i="21"/>
  <c r="D2513" i="21"/>
  <c r="D2458" i="21"/>
  <c r="D2415" i="21"/>
  <c r="D2288" i="21"/>
  <c r="D2373" i="21"/>
  <c r="D2354" i="21"/>
  <c r="D2472" i="21"/>
  <c r="D2125" i="21"/>
  <c r="D2303" i="21"/>
  <c r="D2259" i="21"/>
  <c r="D2151" i="21"/>
  <c r="D2061" i="21"/>
  <c r="D2042" i="21"/>
  <c r="D2071" i="21"/>
  <c r="D1959" i="21"/>
  <c r="D1831" i="21"/>
  <c r="D2108" i="21"/>
  <c r="D1952" i="21"/>
  <c r="D1848" i="21"/>
  <c r="D1804" i="21"/>
  <c r="D2025" i="21"/>
  <c r="D2032" i="21"/>
  <c r="D1977" i="21"/>
  <c r="D1941" i="21"/>
  <c r="D1909" i="21"/>
  <c r="D1877" i="21"/>
  <c r="D1845" i="21"/>
  <c r="D1813" i="21"/>
  <c r="D1781" i="21"/>
  <c r="D1749" i="21"/>
  <c r="D1717" i="21"/>
  <c r="D1894" i="21"/>
  <c r="D1695" i="21"/>
  <c r="D1663" i="21"/>
  <c r="D1631" i="21"/>
  <c r="D1599" i="21"/>
  <c r="D1567" i="21"/>
  <c r="D1535" i="21"/>
  <c r="D1503" i="21"/>
  <c r="D1471" i="21"/>
  <c r="D1866" i="21"/>
  <c r="D2064" i="21"/>
  <c r="D1750" i="21"/>
  <c r="D1680" i="21"/>
  <c r="D1648" i="21"/>
  <c r="D1616" i="21"/>
  <c r="D1584" i="21"/>
  <c r="D1552" i="21"/>
  <c r="D1520" i="21"/>
  <c r="D1938" i="21"/>
  <c r="D1720" i="21"/>
  <c r="D1878" i="21"/>
  <c r="D1693" i="21"/>
  <c r="D1661" i="21"/>
  <c r="D1629" i="21"/>
  <c r="D1597" i="21"/>
  <c r="D1565" i="21"/>
  <c r="D1533" i="21"/>
  <c r="D2144" i="21"/>
  <c r="D1882" i="21"/>
  <c r="D2021" i="21"/>
  <c r="D1686" i="21"/>
  <c r="D1486" i="21"/>
  <c r="D1448" i="21"/>
  <c r="D1416" i="21"/>
  <c r="D1384" i="21"/>
  <c r="D1352" i="21"/>
  <c r="D1320" i="21"/>
  <c r="D1288" i="21"/>
  <c r="D1256" i="21"/>
  <c r="D1224" i="21"/>
  <c r="D1790" i="21"/>
  <c r="D1530" i="21"/>
  <c r="D1566" i="21"/>
  <c r="D1466" i="21"/>
  <c r="D1433" i="21"/>
  <c r="D1401" i="21"/>
  <c r="D1369" i="21"/>
  <c r="D1337" i="21"/>
  <c r="D2774" i="21"/>
  <c r="D2675" i="21"/>
  <c r="D2556" i="21"/>
  <c r="D2489" i="21"/>
  <c r="D2442" i="21"/>
  <c r="D2403" i="21"/>
  <c r="D2272" i="21"/>
  <c r="D2361" i="21"/>
  <c r="D2338" i="21"/>
  <c r="D2327" i="21"/>
  <c r="D2408" i="21"/>
  <c r="D2243" i="21"/>
  <c r="D2241" i="21"/>
  <c r="D2139" i="21"/>
  <c r="D2049" i="21"/>
  <c r="D2030" i="21"/>
  <c r="D2059" i="21"/>
  <c r="D1947" i="21"/>
  <c r="D1819" i="21"/>
  <c r="D2040" i="21"/>
  <c r="D1940" i="21"/>
  <c r="D1844" i="21"/>
  <c r="D1800" i="21"/>
  <c r="D2013" i="21"/>
  <c r="D2023" i="21"/>
  <c r="D1973" i="21"/>
  <c r="D1937" i="21"/>
  <c r="D1905" i="21"/>
  <c r="D1873" i="21"/>
  <c r="D1841" i="21"/>
  <c r="D1809" i="21"/>
  <c r="D1777" i="21"/>
  <c r="D1745" i="21"/>
  <c r="D1713" i="21"/>
  <c r="D1862" i="21"/>
  <c r="D1691" i="21"/>
  <c r="D1659" i="21"/>
  <c r="D1627" i="21"/>
  <c r="D1595" i="21"/>
  <c r="D1563" i="21"/>
  <c r="D1531" i="21"/>
  <c r="D1499" i="21"/>
  <c r="D1467" i="21"/>
  <c r="D1834" i="21"/>
  <c r="D2006" i="21"/>
  <c r="D1708" i="21"/>
  <c r="D1676" i="21"/>
  <c r="D1644" i="21"/>
  <c r="D1612" i="21"/>
  <c r="D1580" i="21"/>
  <c r="D1548" i="21"/>
  <c r="D1516" i="21"/>
  <c r="D1906" i="21"/>
  <c r="D1712" i="21"/>
  <c r="D1846" i="21"/>
  <c r="D1689" i="21"/>
  <c r="D1657" i="21"/>
  <c r="D1625" i="21"/>
  <c r="D1593" i="21"/>
  <c r="D1561" i="21"/>
  <c r="D1529" i="21"/>
  <c r="D2037" i="21"/>
  <c r="D1850" i="21"/>
  <c r="D2041" i="21"/>
  <c r="D1654" i="21"/>
  <c r="D1481" i="21"/>
  <c r="D1444" i="21"/>
  <c r="D1412" i="21"/>
  <c r="D1380" i="21"/>
  <c r="D1348" i="21"/>
  <c r="D1316" i="21"/>
  <c r="D1284" i="21"/>
  <c r="D1252" i="21"/>
  <c r="D2811" i="21"/>
  <c r="D2635" i="21"/>
  <c r="D2665" i="21"/>
  <c r="D2457" i="21"/>
  <c r="D2527" i="21"/>
  <c r="D2396" i="21"/>
  <c r="D2252" i="21"/>
  <c r="D2337" i="21"/>
  <c r="D2318" i="21"/>
  <c r="D2221" i="21"/>
  <c r="D2297" i="21"/>
  <c r="D2214" i="21"/>
  <c r="D2343" i="21"/>
  <c r="D2383" i="21"/>
  <c r="D2130" i="21"/>
  <c r="D2246" i="21"/>
  <c r="D2039" i="21"/>
  <c r="D1927" i="21"/>
  <c r="D1799" i="21"/>
  <c r="D1991" i="21"/>
  <c r="D1920" i="21"/>
  <c r="D1836" i="21"/>
  <c r="D1796" i="21"/>
  <c r="D2005" i="21"/>
  <c r="D2016" i="21"/>
  <c r="D1969" i="21"/>
  <c r="D1933" i="21"/>
  <c r="D1901" i="21"/>
  <c r="D1869" i="21"/>
  <c r="D1837" i="21"/>
  <c r="D1805" i="21"/>
  <c r="D1773" i="21"/>
  <c r="D1741" i="21"/>
  <c r="D2228" i="21"/>
  <c r="D1830" i="21"/>
  <c r="D1687" i="21"/>
  <c r="D1655" i="21"/>
  <c r="D1623" i="21"/>
  <c r="D1591" i="21"/>
  <c r="D1559" i="21"/>
  <c r="D1527" i="21"/>
  <c r="D1495" i="21"/>
  <c r="D1463" i="21"/>
  <c r="D1802" i="21"/>
  <c r="D1966" i="21"/>
  <c r="D1704" i="21"/>
  <c r="D1672" i="21"/>
  <c r="D1640" i="21"/>
  <c r="D1608" i="21"/>
  <c r="D1576" i="21"/>
  <c r="D1544" i="21"/>
  <c r="D1512" i="21"/>
  <c r="D1874" i="21"/>
  <c r="D2196" i="21"/>
  <c r="D1814" i="21"/>
  <c r="D1685" i="21"/>
  <c r="D1653" i="21"/>
  <c r="D1621" i="21"/>
  <c r="D1589" i="21"/>
  <c r="D1557" i="21"/>
  <c r="D1525" i="21"/>
  <c r="D2028" i="21"/>
  <c r="D1818" i="21"/>
  <c r="D1986" i="21"/>
  <c r="D1622" i="21"/>
  <c r="D1472" i="21"/>
  <c r="D1440" i="21"/>
  <c r="D1408" i="21"/>
  <c r="D1376" i="21"/>
  <c r="D1344" i="21"/>
  <c r="D1312" i="21"/>
  <c r="D1280" i="21"/>
  <c r="D1248" i="21"/>
  <c r="D1216" i="21"/>
  <c r="D1768" i="21"/>
  <c r="D2715" i="21"/>
  <c r="D2611" i="21"/>
  <c r="D2641" i="21"/>
  <c r="D2437" i="21"/>
  <c r="D2511" i="21"/>
  <c r="D2384" i="21"/>
  <c r="D2236" i="21"/>
  <c r="D2325" i="21"/>
  <c r="D2302" i="21"/>
  <c r="D2209" i="21"/>
  <c r="D2291" i="21"/>
  <c r="D2202" i="21"/>
  <c r="D2239" i="21"/>
  <c r="D2232" i="21"/>
  <c r="D2212" i="21"/>
  <c r="D2126" i="21"/>
  <c r="D2068" i="21"/>
  <c r="D1915" i="21"/>
  <c r="D1787" i="21"/>
  <c r="D2192" i="21"/>
  <c r="D1908" i="21"/>
  <c r="D1832" i="21"/>
  <c r="D1792" i="21"/>
  <c r="D1997" i="21"/>
  <c r="D2008" i="21"/>
  <c r="D1965" i="21"/>
  <c r="D1929" i="21"/>
  <c r="D1897" i="21"/>
  <c r="D1865" i="21"/>
  <c r="D1833" i="21"/>
  <c r="D1801" i="21"/>
  <c r="D1769" i="21"/>
  <c r="D1737" i="21"/>
  <c r="D2164" i="21"/>
  <c r="D1798" i="21"/>
  <c r="D1683" i="21"/>
  <c r="D1651" i="21"/>
  <c r="D1619" i="21"/>
  <c r="D1587" i="21"/>
  <c r="D1555" i="21"/>
  <c r="D1523" i="21"/>
  <c r="D1491" i="21"/>
  <c r="D2096" i="21"/>
  <c r="D1752" i="21"/>
  <c r="D1934" i="21"/>
  <c r="D1700" i="21"/>
  <c r="D1668" i="21"/>
  <c r="D1636" i="21"/>
  <c r="D1604" i="21"/>
  <c r="D1572" i="21"/>
  <c r="D1540" i="21"/>
  <c r="D1508" i="21"/>
  <c r="D1842" i="21"/>
  <c r="D2035" i="21"/>
  <c r="D1746" i="21"/>
  <c r="D1681" i="21"/>
  <c r="D1649" i="21"/>
  <c r="D1617" i="21"/>
  <c r="D1585" i="21"/>
  <c r="D1553" i="21"/>
  <c r="D1521" i="21"/>
  <c r="D2019" i="21"/>
  <c r="D1744" i="21"/>
  <c r="D1786" i="21"/>
  <c r="D1590" i="21"/>
  <c r="D1470" i="21"/>
  <c r="D1436" i="21"/>
  <c r="D1404" i="21"/>
  <c r="D1372" i="21"/>
  <c r="D1340" i="21"/>
  <c r="D1308" i="21"/>
  <c r="D1276" i="21"/>
  <c r="D1244" i="21"/>
  <c r="D1212" i="21"/>
  <c r="D1690" i="21"/>
  <c r="D1732" i="21"/>
  <c r="D1493" i="21"/>
  <c r="D1453" i="21"/>
  <c r="D1421" i="21"/>
  <c r="D1389" i="21"/>
  <c r="D1357" i="21"/>
  <c r="D1325" i="21"/>
  <c r="D1293" i="21"/>
  <c r="D1261" i="21"/>
  <c r="D1229" i="21"/>
  <c r="D2716" i="21"/>
  <c r="D2571" i="21"/>
  <c r="D2601" i="21"/>
  <c r="D2405" i="21"/>
  <c r="D2491" i="21"/>
  <c r="D2360" i="21"/>
  <c r="D2516" i="21"/>
  <c r="D2301" i="21"/>
  <c r="D2278" i="21"/>
  <c r="D2189" i="21"/>
  <c r="D2281" i="21"/>
  <c r="D2182" i="21"/>
  <c r="D2215" i="21"/>
  <c r="D2204" i="21"/>
  <c r="D2106" i="21"/>
  <c r="D2315" i="21"/>
  <c r="D1993" i="21"/>
  <c r="D1895" i="21"/>
  <c r="D1767" i="21"/>
  <c r="D2048" i="21"/>
  <c r="D1888" i="21"/>
  <c r="D1824" i="21"/>
  <c r="D2448" i="21"/>
  <c r="D2456" i="21"/>
  <c r="D2000" i="21"/>
  <c r="D1957" i="21"/>
  <c r="D1925" i="21"/>
  <c r="D1893" i="21"/>
  <c r="D1861" i="21"/>
  <c r="D1829" i="21"/>
  <c r="D1797" i="21"/>
  <c r="D1765" i="21"/>
  <c r="D1733" i="21"/>
  <c r="D2060" i="21"/>
  <c r="D1754" i="21"/>
  <c r="D1679" i="21"/>
  <c r="D1647" i="21"/>
  <c r="D1615" i="21"/>
  <c r="D1583" i="21"/>
  <c r="D1551" i="21"/>
  <c r="D1519" i="21"/>
  <c r="D1487" i="21"/>
  <c r="D2011" i="21"/>
  <c r="D1738" i="21"/>
  <c r="D1902" i="21"/>
  <c r="D1696" i="21"/>
  <c r="D1664" i="21"/>
  <c r="D1632" i="21"/>
  <c r="D1600" i="21"/>
  <c r="D1568" i="21"/>
  <c r="D1536" i="21"/>
  <c r="D1504" i="21"/>
  <c r="D1810" i="21"/>
  <c r="D2003" i="21"/>
  <c r="D1709" i="21"/>
  <c r="D1677" i="21"/>
  <c r="D1645" i="21"/>
  <c r="D1613" i="21"/>
  <c r="D1581" i="21"/>
  <c r="D1549" i="21"/>
  <c r="D1517" i="21"/>
  <c r="D1998" i="21"/>
  <c r="D1734" i="21"/>
  <c r="D1784" i="21"/>
  <c r="D1558" i="21"/>
  <c r="D1465" i="21"/>
  <c r="D1432" i="21"/>
  <c r="D1400" i="21"/>
  <c r="D1368" i="21"/>
  <c r="D1336" i="21"/>
  <c r="D1304" i="21"/>
  <c r="D1272" i="21"/>
  <c r="D1240" i="21"/>
  <c r="D2014" i="21"/>
  <c r="D1658" i="21"/>
  <c r="D1694" i="21"/>
  <c r="D1484" i="21"/>
  <c r="D1449" i="21"/>
  <c r="D1417" i="21"/>
  <c r="D1385" i="21"/>
  <c r="D1353" i="21"/>
  <c r="D2825" i="21"/>
  <c r="D2475" i="21"/>
  <c r="D2266" i="21"/>
  <c r="D2203" i="21"/>
  <c r="D2072" i="21"/>
  <c r="D1876" i="21"/>
  <c r="D1989" i="21"/>
  <c r="D1857" i="21"/>
  <c r="D1729" i="21"/>
  <c r="D1643" i="21"/>
  <c r="D1515" i="21"/>
  <c r="D1870" i="21"/>
  <c r="D1596" i="21"/>
  <c r="D1748" i="21"/>
  <c r="D1641" i="21"/>
  <c r="D1513" i="21"/>
  <c r="D1526" i="21"/>
  <c r="D1364" i="21"/>
  <c r="D1236" i="21"/>
  <c r="D1594" i="21"/>
  <c r="D1502" i="21"/>
  <c r="D1437" i="21"/>
  <c r="D1381" i="21"/>
  <c r="D1333" i="21"/>
  <c r="D1297" i="21"/>
  <c r="D1257" i="21"/>
  <c r="D1221" i="21"/>
  <c r="D1666" i="21"/>
  <c r="D1774" i="21"/>
  <c r="D1542" i="21"/>
  <c r="D1462" i="21"/>
  <c r="D1430" i="21"/>
  <c r="D1398" i="21"/>
  <c r="D1366" i="21"/>
  <c r="D1334" i="21"/>
  <c r="D1302" i="21"/>
  <c r="D1270" i="21"/>
  <c r="D1642" i="21"/>
  <c r="D1762" i="21"/>
  <c r="D1492" i="21"/>
  <c r="D1451" i="21"/>
  <c r="D1419" i="21"/>
  <c r="D1387" i="21"/>
  <c r="D1355" i="21"/>
  <c r="D1323" i="21"/>
  <c r="D1291" i="21"/>
  <c r="D1259" i="21"/>
  <c r="D1227" i="21"/>
  <c r="D1782" i="21"/>
  <c r="D1554" i="21"/>
  <c r="D1202" i="21"/>
  <c r="D2662" i="21"/>
  <c r="D2455" i="21"/>
  <c r="D2464" i="21"/>
  <c r="D2183" i="21"/>
  <c r="D1996" i="21"/>
  <c r="D1856" i="21"/>
  <c r="D1985" i="21"/>
  <c r="D1853" i="21"/>
  <c r="D1725" i="21"/>
  <c r="D1639" i="21"/>
  <c r="D1511" i="21"/>
  <c r="D1838" i="21"/>
  <c r="D1592" i="21"/>
  <c r="D1736" i="21"/>
  <c r="D1637" i="21"/>
  <c r="D1509" i="21"/>
  <c r="D1501" i="21"/>
  <c r="D1360" i="21"/>
  <c r="D1232" i="21"/>
  <c r="D1562" i="21"/>
  <c r="D1482" i="21"/>
  <c r="D1429" i="21"/>
  <c r="D1377" i="21"/>
  <c r="D1329" i="21"/>
  <c r="D1289" i="21"/>
  <c r="D1253" i="21"/>
  <c r="D1217" i="21"/>
  <c r="D1634" i="21"/>
  <c r="D1758" i="21"/>
  <c r="D1510" i="21"/>
  <c r="D1458" i="21"/>
  <c r="D1426" i="21"/>
  <c r="D1394" i="21"/>
  <c r="D1362" i="21"/>
  <c r="D1330" i="21"/>
  <c r="D1298" i="21"/>
  <c r="D1890" i="21"/>
  <c r="D1610" i="21"/>
  <c r="D1710" i="21"/>
  <c r="D1490" i="21"/>
  <c r="D1447" i="21"/>
  <c r="D1415" i="21"/>
  <c r="D1383" i="21"/>
  <c r="D1351" i="21"/>
  <c r="D1319" i="21"/>
  <c r="D1287" i="21"/>
  <c r="D1255" i="21"/>
  <c r="D1223" i="21"/>
  <c r="D1780" i="21"/>
  <c r="D1522" i="21"/>
  <c r="D1198" i="21"/>
  <c r="D1166" i="21"/>
  <c r="D1134" i="21"/>
  <c r="D1102" i="21"/>
  <c r="D1070" i="21"/>
  <c r="D1038" i="21"/>
  <c r="D1006" i="21"/>
  <c r="D974" i="21"/>
  <c r="D942" i="21"/>
  <c r="D1191" i="21"/>
  <c r="D1159" i="21"/>
  <c r="D1127" i="21"/>
  <c r="D1095" i="21"/>
  <c r="D1063" i="21"/>
  <c r="D1031" i="21"/>
  <c r="D999" i="21"/>
  <c r="D967" i="21"/>
  <c r="D1230" i="21"/>
  <c r="D1189" i="21"/>
  <c r="D1157" i="21"/>
  <c r="D1125" i="21"/>
  <c r="D1093" i="21"/>
  <c r="D1061" i="21"/>
  <c r="D1029" i="21"/>
  <c r="D997" i="21"/>
  <c r="D965" i="21"/>
  <c r="D1184" i="21"/>
  <c r="D948" i="21"/>
  <c r="D869" i="21"/>
  <c r="D837" i="21"/>
  <c r="D1100" i="21"/>
  <c r="D1144" i="21"/>
  <c r="D890" i="21"/>
  <c r="D858" i="21"/>
  <c r="D826" i="21"/>
  <c r="D794" i="21"/>
  <c r="D1156" i="21"/>
  <c r="D934" i="21"/>
  <c r="D918" i="21"/>
  <c r="D902" i="21"/>
  <c r="D1072" i="21"/>
  <c r="D887" i="21"/>
  <c r="D855" i="21"/>
  <c r="D2684" i="21"/>
  <c r="D2348" i="21"/>
  <c r="D2177" i="21"/>
  <c r="D2113" i="21"/>
  <c r="D1883" i="21"/>
  <c r="D1820" i="21"/>
  <c r="D1953" i="21"/>
  <c r="D1825" i="21"/>
  <c r="D1990" i="21"/>
  <c r="D1611" i="21"/>
  <c r="D1483" i="21"/>
  <c r="D1692" i="21"/>
  <c r="D1564" i="21"/>
  <c r="D1974" i="21"/>
  <c r="D1609" i="21"/>
  <c r="D1978" i="21"/>
  <c r="D1460" i="21"/>
  <c r="D1332" i="21"/>
  <c r="D1220" i="21"/>
  <c r="D1497" i="21"/>
  <c r="D1477" i="21"/>
  <c r="D1425" i="21"/>
  <c r="D1373" i="21"/>
  <c r="D1321" i="21"/>
  <c r="D1285" i="21"/>
  <c r="D1249" i="21"/>
  <c r="D1213" i="21"/>
  <c r="D1602" i="21"/>
  <c r="D1756" i="21"/>
  <c r="D1494" i="21"/>
  <c r="D1454" i="21"/>
  <c r="D1422" i="21"/>
  <c r="D1390" i="21"/>
  <c r="D1358" i="21"/>
  <c r="D1326" i="21"/>
  <c r="D1294" i="21"/>
  <c r="D1854" i="21"/>
  <c r="D1578" i="21"/>
  <c r="D1678" i="21"/>
  <c r="D1485" i="21"/>
  <c r="D1443" i="21"/>
  <c r="D1411" i="21"/>
  <c r="D1379" i="21"/>
  <c r="D1347" i="21"/>
  <c r="D1315" i="21"/>
  <c r="D1283" i="21"/>
  <c r="D1251" i="21"/>
  <c r="D1219" i="21"/>
  <c r="D1764" i="21"/>
  <c r="D1266" i="21"/>
  <c r="D1194" i="21"/>
  <c r="D1162" i="21"/>
  <c r="D1130" i="21"/>
  <c r="D1098" i="21"/>
  <c r="D1066" i="21"/>
  <c r="D1034" i="21"/>
  <c r="D1002" i="21"/>
  <c r="D970" i="21"/>
  <c r="D1254" i="21"/>
  <c r="D1187" i="21"/>
  <c r="D1155" i="21"/>
  <c r="D1123" i="21"/>
  <c r="D1091" i="21"/>
  <c r="D1059" i="21"/>
  <c r="D1027" i="21"/>
  <c r="D995" i="21"/>
  <c r="D963" i="21"/>
  <c r="D1214" i="21"/>
  <c r="D1185" i="21"/>
  <c r="D1153" i="21"/>
  <c r="D1121" i="21"/>
  <c r="D1089" i="21"/>
  <c r="D1057" i="21"/>
  <c r="D1025" i="21"/>
  <c r="D993" i="21"/>
  <c r="D961" i="21"/>
  <c r="D1152" i="21"/>
  <c r="D939" i="21"/>
  <c r="D865" i="21"/>
  <c r="D833" i="21"/>
  <c r="D1068" i="21"/>
  <c r="D1112" i="21"/>
  <c r="D886" i="21"/>
  <c r="D854" i="21"/>
  <c r="D822" i="21"/>
  <c r="D2644" i="21"/>
  <c r="D2324" i="21"/>
  <c r="D2157" i="21"/>
  <c r="D2093" i="21"/>
  <c r="D1863" i="21"/>
  <c r="D1816" i="21"/>
  <c r="D1949" i="21"/>
  <c r="D1821" i="21"/>
  <c r="D1958" i="21"/>
  <c r="D1607" i="21"/>
  <c r="D1479" i="21"/>
  <c r="D1688" i="21"/>
  <c r="D1560" i="21"/>
  <c r="D1942" i="21"/>
  <c r="D1605" i="21"/>
  <c r="D1946" i="21"/>
  <c r="D1456" i="21"/>
  <c r="D1328" i="21"/>
  <c r="D1954" i="21"/>
  <c r="D1770" i="21"/>
  <c r="D1468" i="21"/>
  <c r="D1413" i="21"/>
  <c r="D1365" i="21"/>
  <c r="D1317" i="21"/>
  <c r="D1281" i="21"/>
  <c r="D1245" i="21"/>
  <c r="D1922" i="21"/>
  <c r="D1570" i="21"/>
  <c r="D1702" i="21"/>
  <c r="D1489" i="21"/>
  <c r="D1450" i="21"/>
  <c r="D1418" i="21"/>
  <c r="D1386" i="21"/>
  <c r="D1354" i="21"/>
  <c r="D1322" i="21"/>
  <c r="D1290" i="21"/>
  <c r="D1776" i="21"/>
  <c r="D1546" i="21"/>
  <c r="D1646" i="21"/>
  <c r="D1476" i="21"/>
  <c r="D1439" i="21"/>
  <c r="D1407" i="21"/>
  <c r="D1375" i="21"/>
  <c r="D1343" i="21"/>
  <c r="D1311" i="21"/>
  <c r="D1279" i="21"/>
  <c r="D1247" i="21"/>
  <c r="D1215" i="21"/>
  <c r="D1740" i="21"/>
  <c r="D1258" i="21"/>
  <c r="D1190" i="21"/>
  <c r="D1158" i="21"/>
  <c r="D1126" i="21"/>
  <c r="D1094" i="21"/>
  <c r="D1062" i="21"/>
  <c r="D1030" i="21"/>
  <c r="D998" i="21"/>
  <c r="D966" i="21"/>
  <c r="D1238" i="21"/>
  <c r="D1183" i="21"/>
  <c r="D1151" i="21"/>
  <c r="D1119" i="21"/>
  <c r="D1087" i="21"/>
  <c r="D1055" i="21"/>
  <c r="D1023" i="21"/>
  <c r="D991" i="21"/>
  <c r="D959" i="21"/>
  <c r="D1262" i="21"/>
  <c r="D1181" i="21"/>
  <c r="D1149" i="21"/>
  <c r="D1117" i="21"/>
  <c r="D1085" i="21"/>
  <c r="D1053" i="21"/>
  <c r="D1021" i="21"/>
  <c r="D989" i="21"/>
  <c r="D957" i="21"/>
  <c r="D1120" i="21"/>
  <c r="D895" i="21"/>
  <c r="D861" i="21"/>
  <c r="D829" i="21"/>
  <c r="D1036" i="21"/>
  <c r="D1080" i="21"/>
  <c r="D882" i="21"/>
  <c r="D850" i="21"/>
  <c r="D818" i="21"/>
  <c r="D786" i="21"/>
  <c r="D1092" i="21"/>
  <c r="D2577" i="21"/>
  <c r="D2484" i="21"/>
  <c r="D2275" i="21"/>
  <c r="D2094" i="21"/>
  <c r="D1755" i="21"/>
  <c r="D2140" i="21"/>
  <c r="D1921" i="21"/>
  <c r="D1793" i="21"/>
  <c r="D1707" i="21"/>
  <c r="D1579" i="21"/>
  <c r="D1962" i="21"/>
  <c r="D1660" i="21"/>
  <c r="D1532" i="21"/>
  <c r="D1705" i="21"/>
  <c r="D1577" i="21"/>
  <c r="D1726" i="21"/>
  <c r="D1428" i="21"/>
  <c r="D1300" i="21"/>
  <c r="D1918" i="21"/>
  <c r="D1662" i="21"/>
  <c r="D1461" i="21"/>
  <c r="D1409" i="21"/>
  <c r="D1361" i="21"/>
  <c r="D1313" i="21"/>
  <c r="D1277" i="21"/>
  <c r="D1241" i="21"/>
  <c r="D1886" i="21"/>
  <c r="D1538" i="21"/>
  <c r="D1670" i="21"/>
  <c r="D1480" i="21"/>
  <c r="D1446" i="21"/>
  <c r="D1414" i="21"/>
  <c r="D1382" i="21"/>
  <c r="D1350" i="21"/>
  <c r="D1318" i="21"/>
  <c r="D1286" i="21"/>
  <c r="D1760" i="21"/>
  <c r="D1514" i="21"/>
  <c r="D1614" i="21"/>
  <c r="D1474" i="21"/>
  <c r="D1435" i="21"/>
  <c r="D1403" i="21"/>
  <c r="D1371" i="21"/>
  <c r="D1339" i="21"/>
  <c r="D1307" i="21"/>
  <c r="D1275" i="21"/>
  <c r="D1243" i="21"/>
  <c r="D1211" i="21"/>
  <c r="D1682" i="21"/>
  <c r="D1242" i="21"/>
  <c r="D1186" i="21"/>
  <c r="D1154" i="21"/>
  <c r="D1122" i="21"/>
  <c r="D1090" i="21"/>
  <c r="D1058" i="21"/>
  <c r="D1026" i="21"/>
  <c r="D994" i="21"/>
  <c r="D962" i="21"/>
  <c r="D1222" i="21"/>
  <c r="D1179" i="21"/>
  <c r="D1147" i="21"/>
  <c r="D2555" i="21"/>
  <c r="D2436" i="21"/>
  <c r="D2265" i="21"/>
  <c r="D2074" i="21"/>
  <c r="D1735" i="21"/>
  <c r="D2116" i="21"/>
  <c r="D1917" i="21"/>
  <c r="D1789" i="21"/>
  <c r="D1703" i="21"/>
  <c r="D1575" i="21"/>
  <c r="D1930" i="21"/>
  <c r="D1656" i="21"/>
  <c r="D1528" i="21"/>
  <c r="D1701" i="21"/>
  <c r="D1573" i="21"/>
  <c r="D1718" i="21"/>
  <c r="D1424" i="21"/>
  <c r="D1296" i="21"/>
  <c r="D1826" i="21"/>
  <c r="D1630" i="21"/>
  <c r="D1457" i="21"/>
  <c r="D1405" i="21"/>
  <c r="D1349" i="21"/>
  <c r="D1309" i="21"/>
  <c r="D1273" i="21"/>
  <c r="D1237" i="21"/>
  <c r="D1794" i="21"/>
  <c r="D1506" i="21"/>
  <c r="D1638" i="21"/>
  <c r="D1478" i="21"/>
  <c r="D1442" i="21"/>
  <c r="D1410" i="21"/>
  <c r="D1378" i="21"/>
  <c r="D1346" i="21"/>
  <c r="D1314" i="21"/>
  <c r="D1282" i="21"/>
  <c r="D1724" i="21"/>
  <c r="D2092" i="21"/>
  <c r="D1582" i="21"/>
  <c r="D1469" i="21"/>
  <c r="D1431" i="21"/>
  <c r="D1399" i="21"/>
  <c r="D1367" i="21"/>
  <c r="D1335" i="21"/>
  <c r="D1303" i="21"/>
  <c r="D1271" i="21"/>
  <c r="D1239" i="21"/>
  <c r="D1950" i="21"/>
  <c r="D1650" i="21"/>
  <c r="D1226" i="21"/>
  <c r="D1182" i="21"/>
  <c r="D1150" i="21"/>
  <c r="D1118" i="21"/>
  <c r="D1086" i="21"/>
  <c r="D1054" i="21"/>
  <c r="D1022" i="21"/>
  <c r="D990" i="21"/>
  <c r="D958" i="21"/>
  <c r="D1207" i="21"/>
  <c r="D1175" i="21"/>
  <c r="D1143" i="21"/>
  <c r="D1111" i="21"/>
  <c r="D1079" i="21"/>
  <c r="D1047" i="21"/>
  <c r="D1015" i="21"/>
  <c r="D983" i="21"/>
  <c r="D1250" i="21"/>
  <c r="D1205" i="21"/>
  <c r="D1173" i="21"/>
  <c r="D1141" i="21"/>
  <c r="D1109" i="21"/>
  <c r="D1077" i="21"/>
  <c r="D1045" i="21"/>
  <c r="D1013" i="21"/>
  <c r="D981" i="21"/>
  <c r="D949" i="21"/>
  <c r="D1056" i="21"/>
  <c r="D885" i="21"/>
  <c r="D853" i="21"/>
  <c r="D821" i="21"/>
  <c r="D972" i="21"/>
  <c r="D1016" i="21"/>
  <c r="D874" i="21"/>
  <c r="D842" i="21"/>
  <c r="D810" i="21"/>
  <c r="D778" i="21"/>
  <c r="D1028" i="21"/>
  <c r="D926" i="21"/>
  <c r="D910" i="21"/>
  <c r="D1200" i="21"/>
  <c r="D947" i="21"/>
  <c r="D871" i="21"/>
  <c r="D2538" i="21"/>
  <c r="D2020" i="21"/>
  <c r="D1675" i="21"/>
  <c r="D1500" i="21"/>
  <c r="D1396" i="21"/>
  <c r="D1445" i="21"/>
  <c r="D1269" i="21"/>
  <c r="D1606" i="21"/>
  <c r="D1374" i="21"/>
  <c r="D1706" i="21"/>
  <c r="D1427" i="21"/>
  <c r="D1299" i="21"/>
  <c r="D1618" i="21"/>
  <c r="D1142" i="21"/>
  <c r="D1050" i="21"/>
  <c r="D978" i="21"/>
  <c r="D1167" i="21"/>
  <c r="D1099" i="21"/>
  <c r="D1035" i="21"/>
  <c r="D971" i="21"/>
  <c r="D1193" i="21"/>
  <c r="D1129" i="21"/>
  <c r="D1065" i="21"/>
  <c r="D1001" i="21"/>
  <c r="D937" i="21"/>
  <c r="D873" i="21"/>
  <c r="D1132" i="21"/>
  <c r="D943" i="21"/>
  <c r="D830" i="21"/>
  <c r="D770" i="21"/>
  <c r="D930" i="21"/>
  <c r="D908" i="21"/>
  <c r="D1104" i="21"/>
  <c r="D879" i="21"/>
  <c r="D839" i="21"/>
  <c r="D1084" i="21"/>
  <c r="D1128" i="21"/>
  <c r="D892" i="21"/>
  <c r="D860" i="21"/>
  <c r="D828" i="21"/>
  <c r="D796" i="21"/>
  <c r="D1140" i="21"/>
  <c r="D931" i="21"/>
  <c r="D915" i="21"/>
  <c r="D899" i="21"/>
  <c r="D819" i="21"/>
  <c r="D752" i="21"/>
  <c r="D720" i="21"/>
  <c r="D688" i="21"/>
  <c r="D656" i="21"/>
  <c r="D624" i="21"/>
  <c r="D592" i="21"/>
  <c r="D560" i="21"/>
  <c r="D528" i="21"/>
  <c r="D785" i="21"/>
  <c r="D753" i="21"/>
  <c r="D721" i="21"/>
  <c r="D689" i="21"/>
  <c r="D657" i="21"/>
  <c r="D625" i="21"/>
  <c r="D593" i="21"/>
  <c r="D561" i="21"/>
  <c r="D529" i="21"/>
  <c r="D803" i="21"/>
  <c r="D742" i="21"/>
  <c r="D710" i="21"/>
  <c r="D678" i="21"/>
  <c r="D646" i="21"/>
  <c r="D614" i="21"/>
  <c r="D582" i="21"/>
  <c r="D550" i="21"/>
  <c r="D518" i="21"/>
  <c r="D486" i="21"/>
  <c r="D799" i="21"/>
  <c r="D759" i="21"/>
  <c r="D727" i="21"/>
  <c r="D695" i="21"/>
  <c r="D663" i="21"/>
  <c r="D631" i="21"/>
  <c r="D599" i="21"/>
  <c r="D567" i="21"/>
  <c r="D535" i="21"/>
  <c r="D503" i="21"/>
  <c r="D480" i="21"/>
  <c r="D437" i="21"/>
  <c r="D405" i="21"/>
  <c r="D373" i="21"/>
  <c r="D341" i="21"/>
  <c r="D309" i="21"/>
  <c r="D277" i="21"/>
  <c r="D245" i="21"/>
  <c r="D213" i="21"/>
  <c r="D181" i="21"/>
  <c r="D149" i="21"/>
  <c r="D483" i="21"/>
  <c r="D434" i="21"/>
  <c r="D402" i="21"/>
  <c r="D370" i="21"/>
  <c r="D338" i="21"/>
  <c r="D306" i="21"/>
  <c r="D274" i="21"/>
  <c r="D242" i="21"/>
  <c r="D210" i="21"/>
  <c r="D178" i="21"/>
  <c r="D461" i="21"/>
  <c r="D451" i="21"/>
  <c r="D323" i="21"/>
  <c r="D184" i="21"/>
  <c r="D129" i="21"/>
  <c r="D97" i="21"/>
  <c r="D368" i="21"/>
  <c r="D255" i="21"/>
  <c r="D496" i="21"/>
  <c r="D327" i="21"/>
  <c r="D204" i="21"/>
  <c r="D110" i="21"/>
  <c r="D420" i="21"/>
  <c r="D292" i="21"/>
  <c r="D156" i="21"/>
  <c r="D88" i="21"/>
  <c r="D80" i="21"/>
  <c r="D72" i="21"/>
  <c r="D64" i="21"/>
  <c r="D56" i="21"/>
  <c r="D48" i="21"/>
  <c r="D40" i="21"/>
  <c r="D32" i="21"/>
  <c r="D24" i="21"/>
  <c r="D16" i="21"/>
  <c r="D8" i="21"/>
  <c r="D363" i="21"/>
  <c r="D240" i="21"/>
  <c r="D146" i="21"/>
  <c r="D111" i="21"/>
  <c r="D440" i="21"/>
  <c r="D312" i="21"/>
  <c r="D183" i="21"/>
  <c r="D367" i="21"/>
  <c r="D244" i="21"/>
  <c r="D132" i="21"/>
  <c r="D100" i="21"/>
  <c r="D380" i="21"/>
  <c r="D251" i="21"/>
  <c r="D2506" i="21"/>
  <c r="D1984" i="21"/>
  <c r="D1671" i="21"/>
  <c r="D1496" i="21"/>
  <c r="D1392" i="21"/>
  <c r="D1441" i="21"/>
  <c r="D1265" i="21"/>
  <c r="D1574" i="21"/>
  <c r="D1370" i="21"/>
  <c r="D1674" i="21"/>
  <c r="D1423" i="21"/>
  <c r="D1295" i="21"/>
  <c r="D1586" i="21"/>
  <c r="D1138" i="21"/>
  <c r="D1046" i="21"/>
  <c r="D954" i="21"/>
  <c r="D1163" i="21"/>
  <c r="D1083" i="21"/>
  <c r="D1019" i="21"/>
  <c r="D955" i="21"/>
  <c r="D1177" i="21"/>
  <c r="D1113" i="21"/>
  <c r="D1049" i="21"/>
  <c r="D985" i="21"/>
  <c r="D1088" i="21"/>
  <c r="D857" i="21"/>
  <c r="D1004" i="21"/>
  <c r="D878" i="21"/>
  <c r="D814" i="21"/>
  <c r="D1188" i="21"/>
  <c r="D928" i="21"/>
  <c r="D906" i="21"/>
  <c r="D1040" i="21"/>
  <c r="D875" i="21"/>
  <c r="D835" i="21"/>
  <c r="D1052" i="21"/>
  <c r="D1096" i="21"/>
  <c r="D888" i="21"/>
  <c r="D856" i="21"/>
  <c r="D824" i="21"/>
  <c r="D792" i="21"/>
  <c r="D1108" i="21"/>
  <c r="D929" i="21"/>
  <c r="D913" i="21"/>
  <c r="D897" i="21"/>
  <c r="D817" i="21"/>
  <c r="D748" i="21"/>
  <c r="D716" i="21"/>
  <c r="D684" i="21"/>
  <c r="D652" i="21"/>
  <c r="D620" i="21"/>
  <c r="D588" i="21"/>
  <c r="D556" i="21"/>
  <c r="D524" i="21"/>
  <c r="D775" i="21"/>
  <c r="D749" i="21"/>
  <c r="D717" i="21"/>
  <c r="D685" i="21"/>
  <c r="D653" i="21"/>
  <c r="D621" i="21"/>
  <c r="D589" i="21"/>
  <c r="D557" i="21"/>
  <c r="D525" i="21"/>
  <c r="D773" i="21"/>
  <c r="D738" i="21"/>
  <c r="D706" i="21"/>
  <c r="D674" i="21"/>
  <c r="D642" i="21"/>
  <c r="D610" i="21"/>
  <c r="D578" i="21"/>
  <c r="D546" i="21"/>
  <c r="D514" i="21"/>
  <c r="D482" i="21"/>
  <c r="D779" i="21"/>
  <c r="D755" i="21"/>
  <c r="D723" i="21"/>
  <c r="D691" i="21"/>
  <c r="D659" i="21"/>
  <c r="D627" i="21"/>
  <c r="D595" i="21"/>
  <c r="D563" i="21"/>
  <c r="D531" i="21"/>
  <c r="D495" i="21"/>
  <c r="D471" i="21"/>
  <c r="D433" i="21"/>
  <c r="D401" i="21"/>
  <c r="D369" i="21"/>
  <c r="D337" i="21"/>
  <c r="D305" i="21"/>
  <c r="D273" i="21"/>
  <c r="D241" i="21"/>
  <c r="D209" i="21"/>
  <c r="D177" i="21"/>
  <c r="D145" i="21"/>
  <c r="D481" i="21"/>
  <c r="D430" i="21"/>
  <c r="D398" i="21"/>
  <c r="D366" i="21"/>
  <c r="D334" i="21"/>
  <c r="D302" i="21"/>
  <c r="D270" i="21"/>
  <c r="D238" i="21"/>
  <c r="D206" i="21"/>
  <c r="D174" i="21"/>
  <c r="D492" i="21"/>
  <c r="D435" i="21"/>
  <c r="D307" i="21"/>
  <c r="D168" i="21"/>
  <c r="D125" i="21"/>
  <c r="D93" i="21"/>
  <c r="D352" i="21"/>
  <c r="D239" i="21"/>
  <c r="D439" i="21"/>
  <c r="D311" i="21"/>
  <c r="D188" i="21"/>
  <c r="D106" i="21"/>
  <c r="D404" i="21"/>
  <c r="D259" i="21"/>
  <c r="D152" i="21"/>
  <c r="D87" i="21"/>
  <c r="D79" i="21"/>
  <c r="D71" i="21"/>
  <c r="D63" i="21"/>
  <c r="D55" i="21"/>
  <c r="D47" i="21"/>
  <c r="D39" i="21"/>
  <c r="D31" i="21"/>
  <c r="D23" i="21"/>
  <c r="D15" i="21"/>
  <c r="D488" i="21"/>
  <c r="D347" i="21"/>
  <c r="D224" i="21"/>
  <c r="D142" i="21"/>
  <c r="D107" i="21"/>
  <c r="D424" i="21"/>
  <c r="D296" i="21"/>
  <c r="D167" i="21"/>
  <c r="D351" i="21"/>
  <c r="D228" i="21"/>
  <c r="D128" i="21"/>
  <c r="D96" i="21"/>
  <c r="D364" i="21"/>
  <c r="D235" i="21"/>
  <c r="D2400" i="21"/>
  <c r="D2152" i="21"/>
  <c r="D1547" i="21"/>
  <c r="D1673" i="21"/>
  <c r="D1268" i="21"/>
  <c r="D1397" i="21"/>
  <c r="D1233" i="21"/>
  <c r="D1473" i="21"/>
  <c r="D1342" i="21"/>
  <c r="D1982" i="21"/>
  <c r="D1395" i="21"/>
  <c r="D1267" i="21"/>
  <c r="D1210" i="21"/>
  <c r="D1114" i="21"/>
  <c r="D1042" i="21"/>
  <c r="D950" i="21"/>
  <c r="D1139" i="21"/>
  <c r="D1075" i="21"/>
  <c r="D1011" i="21"/>
  <c r="D1234" i="21"/>
  <c r="D1169" i="21"/>
  <c r="D1105" i="21"/>
  <c r="D1041" i="21"/>
  <c r="D977" i="21"/>
  <c r="D1024" i="21"/>
  <c r="D849" i="21"/>
  <c r="D893" i="21"/>
  <c r="D870" i="21"/>
  <c r="D806" i="21"/>
  <c r="D1124" i="21"/>
  <c r="D924" i="21"/>
  <c r="D904" i="21"/>
  <c r="D1008" i="21"/>
  <c r="D867" i="21"/>
  <c r="D831" i="21"/>
  <c r="D1020" i="21"/>
  <c r="D1064" i="21"/>
  <c r="D884" i="21"/>
  <c r="D852" i="21"/>
  <c r="D820" i="21"/>
  <c r="D788" i="21"/>
  <c r="D1076" i="21"/>
  <c r="D927" i="21"/>
  <c r="D911" i="21"/>
  <c r="D815" i="21"/>
  <c r="D789" i="21"/>
  <c r="D744" i="21"/>
  <c r="D712" i="21"/>
  <c r="D680" i="21"/>
  <c r="D648" i="21"/>
  <c r="D616" i="21"/>
  <c r="D584" i="21"/>
  <c r="D552" i="21"/>
  <c r="D520" i="21"/>
  <c r="D783" i="21"/>
  <c r="D745" i="21"/>
  <c r="D713" i="21"/>
  <c r="D681" i="21"/>
  <c r="D649" i="21"/>
  <c r="D617" i="21"/>
  <c r="D585" i="21"/>
  <c r="D553" i="21"/>
  <c r="D521" i="21"/>
  <c r="D766" i="21"/>
  <c r="D734" i="21"/>
  <c r="D702" i="21"/>
  <c r="D670" i="21"/>
  <c r="D638" i="21"/>
  <c r="D606" i="21"/>
  <c r="D574" i="21"/>
  <c r="D542" i="21"/>
  <c r="D510" i="21"/>
  <c r="D478" i="21"/>
  <c r="D811" i="21"/>
  <c r="D751" i="21"/>
  <c r="D719" i="21"/>
  <c r="D687" i="21"/>
  <c r="D655" i="21"/>
  <c r="D623" i="21"/>
  <c r="D591" i="21"/>
  <c r="D559" i="21"/>
  <c r="D527" i="21"/>
  <c r="D493" i="21"/>
  <c r="D469" i="21"/>
  <c r="D429" i="21"/>
  <c r="D397" i="21"/>
  <c r="D365" i="21"/>
  <c r="D333" i="21"/>
  <c r="D301" i="21"/>
  <c r="D269" i="21"/>
  <c r="D237" i="21"/>
  <c r="D205" i="21"/>
  <c r="D173" i="21"/>
  <c r="D141" i="21"/>
  <c r="D476" i="21"/>
  <c r="D426" i="21"/>
  <c r="D394" i="21"/>
  <c r="D362" i="21"/>
  <c r="D330" i="21"/>
  <c r="D298" i="21"/>
  <c r="D266" i="21"/>
  <c r="D234" i="21"/>
  <c r="D202" i="21"/>
  <c r="D170" i="21"/>
  <c r="D465" i="21"/>
  <c r="D419" i="21"/>
  <c r="D291" i="21"/>
  <c r="D155" i="21"/>
  <c r="D121" i="21"/>
  <c r="D479" i="21"/>
  <c r="D336" i="21"/>
  <c r="D223" i="21"/>
  <c r="D423" i="21"/>
  <c r="D295" i="21"/>
  <c r="D172" i="21"/>
  <c r="D102" i="21"/>
  <c r="D388" i="21"/>
  <c r="D243" i="21"/>
  <c r="D148" i="21"/>
  <c r="D86" i="21"/>
  <c r="D78" i="21"/>
  <c r="D70" i="21"/>
  <c r="D62" i="21"/>
  <c r="D54" i="21"/>
  <c r="D46" i="21"/>
  <c r="D38" i="21"/>
  <c r="D30" i="21"/>
  <c r="D22" i="21"/>
  <c r="D14" i="21"/>
  <c r="D472" i="21"/>
  <c r="D331" i="21"/>
  <c r="D208" i="21"/>
  <c r="D134" i="21"/>
  <c r="D103" i="21"/>
  <c r="D408" i="21"/>
  <c r="D280" i="21"/>
  <c r="D501" i="21"/>
  <c r="D335" i="21"/>
  <c r="D212" i="21"/>
  <c r="D124" i="21"/>
  <c r="D92" i="21"/>
  <c r="D348" i="21"/>
  <c r="D219" i="21"/>
  <c r="D2390" i="21"/>
  <c r="D2088" i="21"/>
  <c r="D1543" i="21"/>
  <c r="D1669" i="21"/>
  <c r="D1264" i="21"/>
  <c r="D1393" i="21"/>
  <c r="D1225" i="21"/>
  <c r="D1464" i="21"/>
  <c r="D1338" i="21"/>
  <c r="D1778" i="21"/>
  <c r="D1391" i="21"/>
  <c r="D1263" i="21"/>
  <c r="D1206" i="21"/>
  <c r="D1110" i="21"/>
  <c r="D1018" i="21"/>
  <c r="D946" i="21"/>
  <c r="D1135" i="21"/>
  <c r="D1071" i="21"/>
  <c r="D1007" i="21"/>
  <c r="D1218" i="21"/>
  <c r="D1165" i="21"/>
  <c r="D1101" i="21"/>
  <c r="D1037" i="21"/>
  <c r="D973" i="21"/>
  <c r="D992" i="21"/>
  <c r="D845" i="21"/>
  <c r="D1208" i="21"/>
  <c r="D866" i="21"/>
  <c r="D802" i="21"/>
  <c r="D1060" i="21"/>
  <c r="D922" i="21"/>
  <c r="D900" i="21"/>
  <c r="D976" i="21"/>
  <c r="D863" i="21"/>
  <c r="D827" i="21"/>
  <c r="D988" i="21"/>
  <c r="D1032" i="21"/>
  <c r="D880" i="21"/>
  <c r="D848" i="21"/>
  <c r="D816" i="21"/>
  <c r="D784" i="21"/>
  <c r="D1044" i="21"/>
  <c r="D925" i="21"/>
  <c r="D909" i="21"/>
  <c r="D813" i="21"/>
  <c r="D787" i="21"/>
  <c r="D740" i="21"/>
  <c r="D708" i="21"/>
  <c r="D676" i="21"/>
  <c r="D644" i="21"/>
  <c r="D612" i="21"/>
  <c r="D580" i="21"/>
  <c r="D548" i="21"/>
  <c r="D516" i="21"/>
  <c r="D772" i="21"/>
  <c r="D741" i="21"/>
  <c r="D709" i="21"/>
  <c r="D677" i="21"/>
  <c r="D645" i="21"/>
  <c r="D613" i="21"/>
  <c r="D581" i="21"/>
  <c r="D549" i="21"/>
  <c r="D517" i="21"/>
  <c r="D762" i="21"/>
  <c r="D730" i="21"/>
  <c r="D698" i="21"/>
  <c r="D666" i="21"/>
  <c r="D634" i="21"/>
  <c r="D602" i="21"/>
  <c r="D570" i="21"/>
  <c r="D538" i="21"/>
  <c r="D506" i="21"/>
  <c r="D474" i="21"/>
  <c r="D809" i="21"/>
  <c r="D747" i="21"/>
  <c r="D715" i="21"/>
  <c r="D683" i="21"/>
  <c r="D651" i="21"/>
  <c r="D619" i="21"/>
  <c r="D587" i="21"/>
  <c r="D555" i="21"/>
  <c r="D523" i="21"/>
  <c r="D484" i="21"/>
  <c r="D466" i="21"/>
  <c r="D425" i="21"/>
  <c r="D393" i="21"/>
  <c r="D361" i="21"/>
  <c r="D329" i="21"/>
  <c r="D297" i="21"/>
  <c r="D265" i="21"/>
  <c r="D233" i="21"/>
  <c r="D201" i="21"/>
  <c r="D169" i="21"/>
  <c r="D487" i="21"/>
  <c r="D454" i="21"/>
  <c r="D422" i="21"/>
  <c r="D390" i="21"/>
  <c r="D358" i="21"/>
  <c r="D326" i="21"/>
  <c r="D294" i="21"/>
  <c r="D262" i="21"/>
  <c r="D230" i="21"/>
  <c r="D198" i="21"/>
  <c r="D166" i="21"/>
  <c r="D455" i="21"/>
  <c r="D403" i="21"/>
  <c r="D264" i="21"/>
  <c r="D151" i="21"/>
  <c r="D117" i="21"/>
  <c r="D448" i="21"/>
  <c r="D320" i="21"/>
  <c r="D207" i="21"/>
  <c r="D407" i="21"/>
  <c r="D279" i="21"/>
  <c r="D130" i="21"/>
  <c r="D98" i="21"/>
  <c r="D372" i="21"/>
  <c r="D227" i="21"/>
  <c r="D144" i="21"/>
  <c r="D85" i="21"/>
  <c r="D77" i="21"/>
  <c r="D69" i="21"/>
  <c r="D61" i="21"/>
  <c r="D53" i="21"/>
  <c r="D45" i="21"/>
  <c r="D37" i="21"/>
  <c r="D29" i="21"/>
  <c r="D21" i="21"/>
  <c r="D13" i="21"/>
  <c r="D443" i="21"/>
  <c r="D315" i="21"/>
  <c r="D192" i="21"/>
  <c r="D131" i="21"/>
  <c r="D99" i="21"/>
  <c r="D392" i="21"/>
  <c r="D263" i="21"/>
  <c r="D447" i="21"/>
  <c r="D319" i="21"/>
  <c r="D196" i="21"/>
  <c r="D120" i="21"/>
  <c r="D473" i="21"/>
  <c r="D332" i="21"/>
  <c r="D203" i="21"/>
  <c r="D2170" i="21"/>
  <c r="D1889" i="21"/>
  <c r="D1730" i="21"/>
  <c r="D1545" i="21"/>
  <c r="D1788" i="21"/>
  <c r="D1345" i="21"/>
  <c r="D1772" i="21"/>
  <c r="D1438" i="21"/>
  <c r="D1310" i="21"/>
  <c r="D1550" i="21"/>
  <c r="D1363" i="21"/>
  <c r="D1235" i="21"/>
  <c r="D1178" i="21"/>
  <c r="D1106" i="21"/>
  <c r="D1014" i="21"/>
  <c r="D1203" i="21"/>
  <c r="D1131" i="21"/>
  <c r="D1067" i="21"/>
  <c r="D1003" i="21"/>
  <c r="D1246" i="21"/>
  <c r="D1161" i="21"/>
  <c r="D1097" i="21"/>
  <c r="D1033" i="21"/>
  <c r="D969" i="21"/>
  <c r="D960" i="21"/>
  <c r="D841" i="21"/>
  <c r="D1176" i="21"/>
  <c r="D862" i="21"/>
  <c r="D798" i="21"/>
  <c r="D996" i="21"/>
  <c r="D920" i="21"/>
  <c r="D898" i="21"/>
  <c r="D940" i="21"/>
  <c r="D859" i="21"/>
  <c r="D823" i="21"/>
  <c r="D956" i="21"/>
  <c r="D1000" i="21"/>
  <c r="D876" i="21"/>
  <c r="D844" i="21"/>
  <c r="D812" i="21"/>
  <c r="D780" i="21"/>
  <c r="D1012" i="21"/>
  <c r="D923" i="21"/>
  <c r="D907" i="21"/>
  <c r="D793" i="21"/>
  <c r="D768" i="21"/>
  <c r="D736" i="21"/>
  <c r="D704" i="21"/>
  <c r="D672" i="21"/>
  <c r="D640" i="21"/>
  <c r="D608" i="21"/>
  <c r="D576" i="21"/>
  <c r="D544" i="21"/>
  <c r="D512" i="21"/>
  <c r="D769" i="21"/>
  <c r="D737" i="21"/>
  <c r="D705" i="21"/>
  <c r="D673" i="21"/>
  <c r="D641" i="21"/>
  <c r="D609" i="21"/>
  <c r="D577" i="21"/>
  <c r="D545" i="21"/>
  <c r="D513" i="21"/>
  <c r="D758" i="21"/>
  <c r="D726" i="21"/>
  <c r="D694" i="21"/>
  <c r="D662" i="21"/>
  <c r="D630" i="21"/>
  <c r="D598" i="21"/>
  <c r="D566" i="21"/>
  <c r="D534" i="21"/>
  <c r="D502" i="21"/>
  <c r="D470" i="21"/>
  <c r="D797" i="21"/>
  <c r="D743" i="21"/>
  <c r="D711" i="21"/>
  <c r="D679" i="21"/>
  <c r="D647" i="21"/>
  <c r="D615" i="21"/>
  <c r="D583" i="21"/>
  <c r="D551" i="21"/>
  <c r="D519" i="21"/>
  <c r="D459" i="21"/>
  <c r="D453" i="21"/>
  <c r="D421" i="21"/>
  <c r="D389" i="21"/>
  <c r="D357" i="21"/>
  <c r="D325" i="21"/>
  <c r="D293" i="21"/>
  <c r="D261" i="21"/>
  <c r="D229" i="21"/>
  <c r="D197" i="21"/>
  <c r="D165" i="21"/>
  <c r="D485" i="21"/>
  <c r="D450" i="21"/>
  <c r="D418" i="21"/>
  <c r="D386" i="21"/>
  <c r="D354" i="21"/>
  <c r="D322" i="21"/>
  <c r="D290" i="21"/>
  <c r="D258" i="21"/>
  <c r="D226" i="21"/>
  <c r="D194" i="21"/>
  <c r="D162" i="21"/>
  <c r="D477" i="21"/>
  <c r="D387" i="21"/>
  <c r="D248" i="21"/>
  <c r="D147" i="21"/>
  <c r="D113" i="21"/>
  <c r="D432" i="21"/>
  <c r="D304" i="21"/>
  <c r="D191" i="21"/>
  <c r="D391" i="21"/>
  <c r="D272" i="21"/>
  <c r="D126" i="21"/>
  <c r="D94" i="21"/>
  <c r="D356" i="21"/>
  <c r="D211" i="21"/>
  <c r="D140" i="21"/>
  <c r="D84" i="21"/>
  <c r="D76" i="21"/>
  <c r="D68" i="21"/>
  <c r="D60" i="21"/>
  <c r="D52" i="21"/>
  <c r="D44" i="21"/>
  <c r="D36" i="21"/>
  <c r="D28" i="21"/>
  <c r="D20" i="21"/>
  <c r="D12" i="21"/>
  <c r="D427" i="21"/>
  <c r="D299" i="21"/>
  <c r="D176" i="21"/>
  <c r="D127" i="21"/>
  <c r="D95" i="21"/>
  <c r="D376" i="21"/>
  <c r="D247" i="21"/>
  <c r="D431" i="21"/>
  <c r="D303" i="21"/>
  <c r="D180" i="21"/>
  <c r="D116" i="21"/>
  <c r="D444" i="21"/>
  <c r="D316" i="21"/>
  <c r="D187" i="21"/>
  <c r="D2150" i="21"/>
  <c r="D1885" i="21"/>
  <c r="D1722" i="21"/>
  <c r="D1541" i="21"/>
  <c r="D1626" i="21"/>
  <c r="D1341" i="21"/>
  <c r="D1698" i="21"/>
  <c r="D1434" i="21"/>
  <c r="D1306" i="21"/>
  <c r="D1518" i="21"/>
  <c r="D1359" i="21"/>
  <c r="D1231" i="21"/>
  <c r="D1174" i="21"/>
  <c r="D1082" i="21"/>
  <c r="D1010" i="21"/>
  <c r="D1199" i="21"/>
  <c r="D1115" i="21"/>
  <c r="D1051" i="21"/>
  <c r="D987" i="21"/>
  <c r="D1209" i="21"/>
  <c r="D1145" i="21"/>
  <c r="D1081" i="21"/>
  <c r="D1017" i="21"/>
  <c r="D953" i="21"/>
  <c r="D889" i="21"/>
  <c r="D825" i="21"/>
  <c r="D1048" i="21"/>
  <c r="D846" i="21"/>
  <c r="D790" i="21"/>
  <c r="D964" i="21"/>
  <c r="D916" i="21"/>
  <c r="D896" i="21"/>
  <c r="D938" i="21"/>
  <c r="D851" i="21"/>
  <c r="D1180" i="21"/>
  <c r="D894" i="21"/>
  <c r="D968" i="21"/>
  <c r="D872" i="21"/>
  <c r="D840" i="21"/>
  <c r="D808" i="21"/>
  <c r="D776" i="21"/>
  <c r="D980" i="21"/>
  <c r="D921" i="21"/>
  <c r="D905" i="21"/>
  <c r="D791" i="21"/>
  <c r="D764" i="21"/>
  <c r="D732" i="21"/>
  <c r="D700" i="21"/>
  <c r="D668" i="21"/>
  <c r="D636" i="21"/>
  <c r="D604" i="21"/>
  <c r="D572" i="21"/>
  <c r="D540" i="21"/>
  <c r="D508" i="21"/>
  <c r="D765" i="21"/>
  <c r="D733" i="21"/>
  <c r="D701" i="21"/>
  <c r="D669" i="21"/>
  <c r="D637" i="21"/>
  <c r="D605" i="21"/>
  <c r="D573" i="21"/>
  <c r="D541" i="21"/>
  <c r="D509" i="21"/>
  <c r="D754" i="21"/>
  <c r="D722" i="21"/>
  <c r="D690" i="21"/>
  <c r="D658" i="21"/>
  <c r="D626" i="21"/>
  <c r="D594" i="21"/>
  <c r="D562" i="21"/>
  <c r="D530" i="21"/>
  <c r="D498" i="21"/>
  <c r="D807" i="21"/>
  <c r="D795" i="21"/>
  <c r="D739" i="21"/>
  <c r="D707" i="21"/>
  <c r="D675" i="21"/>
  <c r="D643" i="21"/>
  <c r="D611" i="21"/>
  <c r="D579" i="21"/>
  <c r="D547" i="21"/>
  <c r="D515" i="21"/>
  <c r="D456" i="21"/>
  <c r="D449" i="21"/>
  <c r="D417" i="21"/>
  <c r="D385" i="21"/>
  <c r="D353" i="21"/>
  <c r="D321" i="21"/>
  <c r="D289" i="21"/>
  <c r="D257" i="21"/>
  <c r="D225" i="21"/>
  <c r="D193" i="21"/>
  <c r="D161" i="21"/>
  <c r="D463" i="21"/>
  <c r="D446" i="21"/>
  <c r="D414" i="21"/>
  <c r="D382" i="21"/>
  <c r="D350" i="21"/>
  <c r="D318" i="21"/>
  <c r="D286" i="21"/>
  <c r="D254" i="21"/>
  <c r="D222" i="21"/>
  <c r="D190" i="21"/>
  <c r="D158" i="21"/>
  <c r="D475" i="21"/>
  <c r="D371" i="21"/>
  <c r="D232" i="21"/>
  <c r="D143" i="21"/>
  <c r="D109" i="21"/>
  <c r="D416" i="21"/>
  <c r="D288" i="21"/>
  <c r="D175" i="21"/>
  <c r="D375" i="21"/>
  <c r="D252" i="21"/>
  <c r="D122" i="21"/>
  <c r="D468" i="21"/>
  <c r="D340" i="21"/>
  <c r="D195" i="21"/>
  <c r="D137" i="21"/>
  <c r="D83" i="21"/>
  <c r="D75" i="21"/>
  <c r="D67" i="21"/>
  <c r="D59" i="21"/>
  <c r="D51" i="21"/>
  <c r="D43" i="21"/>
  <c r="D35" i="21"/>
  <c r="D27" i="21"/>
  <c r="D19" i="21"/>
  <c r="D11" i="21"/>
  <c r="D411" i="21"/>
  <c r="D283" i="21"/>
  <c r="D160" i="21"/>
  <c r="D123" i="21"/>
  <c r="D91" i="21"/>
  <c r="D360" i="21"/>
  <c r="D231" i="21"/>
  <c r="D415" i="21"/>
  <c r="D287" i="21"/>
  <c r="D164" i="21"/>
  <c r="D112" i="21"/>
  <c r="D428" i="21"/>
  <c r="D300" i="21"/>
  <c r="D171" i="21"/>
  <c r="D2963" i="21"/>
  <c r="D2188" i="21"/>
  <c r="D1761" i="21"/>
  <c r="D1628" i="21"/>
  <c r="D1766" i="21"/>
  <c r="D1598" i="21"/>
  <c r="D1305" i="21"/>
  <c r="D1498" i="21"/>
  <c r="D1406" i="21"/>
  <c r="D1278" i="21"/>
  <c r="D1459" i="21"/>
  <c r="D1331" i="21"/>
  <c r="D1858" i="21"/>
  <c r="D1170" i="21"/>
  <c r="D1078" i="21"/>
  <c r="D986" i="21"/>
  <c r="D1195" i="21"/>
  <c r="D1107" i="21"/>
  <c r="D1043" i="21"/>
  <c r="D979" i="21"/>
  <c r="D1201" i="21"/>
  <c r="D1137" i="21"/>
  <c r="D1073" i="21"/>
  <c r="D1009" i="21"/>
  <c r="D945" i="21"/>
  <c r="D881" i="21"/>
  <c r="D1196" i="21"/>
  <c r="D984" i="21"/>
  <c r="D838" i="21"/>
  <c r="D782" i="21"/>
  <c r="D936" i="21"/>
  <c r="D914" i="21"/>
  <c r="D1168" i="21"/>
  <c r="D891" i="21"/>
  <c r="D847" i="21"/>
  <c r="D1148" i="21"/>
  <c r="D1192" i="21"/>
  <c r="D951" i="21"/>
  <c r="D138" i="21"/>
  <c r="D344" i="21"/>
  <c r="D276" i="21"/>
  <c r="D26" i="21"/>
  <c r="D58" i="21"/>
  <c r="D90" i="21"/>
  <c r="D118" i="21"/>
  <c r="D275" i="21"/>
  <c r="D216" i="21"/>
  <c r="D186" i="21"/>
  <c r="D314" i="21"/>
  <c r="D442" i="21"/>
  <c r="D221" i="21"/>
  <c r="D349" i="21"/>
  <c r="D491" i="21"/>
  <c r="D607" i="21"/>
  <c r="D735" i="21"/>
  <c r="D526" i="21"/>
  <c r="D654" i="21"/>
  <c r="D505" i="21"/>
  <c r="D633" i="21"/>
  <c r="D761" i="21"/>
  <c r="D600" i="21"/>
  <c r="D728" i="21"/>
  <c r="D919" i="21"/>
  <c r="D836" i="21"/>
  <c r="D1136" i="21"/>
  <c r="D941" i="21"/>
  <c r="D1171" i="21"/>
  <c r="D1402" i="21"/>
  <c r="D2948" i="21"/>
  <c r="D882" i="20"/>
  <c r="D914" i="20"/>
  <c r="D946" i="20"/>
  <c r="D983" i="20"/>
  <c r="D1119" i="20"/>
  <c r="D1015" i="20"/>
  <c r="D805" i="20"/>
  <c r="D837" i="20"/>
  <c r="D869" i="20"/>
  <c r="D901" i="20"/>
  <c r="D933" i="20"/>
  <c r="D965" i="20"/>
  <c r="D1008" i="20"/>
  <c r="D1147" i="20"/>
  <c r="D1091" i="20"/>
  <c r="D704" i="20"/>
  <c r="D736" i="20"/>
  <c r="D772" i="20"/>
  <c r="D808" i="20"/>
  <c r="D844" i="20"/>
  <c r="D880" i="20"/>
  <c r="D920" i="20"/>
  <c r="D956" i="20"/>
  <c r="D994" i="20"/>
  <c r="D1127" i="20"/>
  <c r="D1050" i="20"/>
  <c r="D1086" i="20"/>
  <c r="D1122" i="20"/>
  <c r="D1206" i="20"/>
  <c r="D1439" i="20"/>
  <c r="D1069" i="20"/>
  <c r="D1217" i="20"/>
  <c r="D1020" i="20"/>
  <c r="D1168" i="20"/>
  <c r="D1308" i="20"/>
  <c r="D1430" i="20"/>
  <c r="D1432" i="20"/>
  <c r="D1772" i="20"/>
  <c r="D284" i="21"/>
  <c r="D267" i="21"/>
  <c r="D499" i="21"/>
  <c r="D395" i="21"/>
  <c r="D34" i="21"/>
  <c r="D66" i="21"/>
  <c r="D179" i="21"/>
  <c r="D236" i="21"/>
  <c r="D400" i="21"/>
  <c r="D355" i="21"/>
  <c r="D218" i="21"/>
  <c r="D346" i="21"/>
  <c r="D460" i="21"/>
  <c r="D253" i="21"/>
  <c r="D381" i="21"/>
  <c r="D511" i="21"/>
  <c r="D639" i="21"/>
  <c r="D767" i="21"/>
  <c r="D558" i="21"/>
  <c r="D686" i="21"/>
  <c r="D537" i="21"/>
  <c r="D665" i="21"/>
  <c r="D504" i="21"/>
  <c r="D632" i="21"/>
  <c r="D760" i="21"/>
  <c r="D935" i="21"/>
  <c r="D868" i="21"/>
  <c r="D932" i="21"/>
  <c r="D1069" i="21"/>
  <c r="D1074" i="21"/>
  <c r="D1301" i="21"/>
  <c r="D1094" i="20"/>
  <c r="D1062" i="20"/>
  <c r="D1191" i="20"/>
  <c r="D1043" i="20"/>
  <c r="D978" i="20"/>
  <c r="D948" i="20"/>
  <c r="D916" i="20"/>
  <c r="D884" i="20"/>
  <c r="D852" i="20"/>
  <c r="D820" i="20"/>
  <c r="D788" i="20"/>
  <c r="D756" i="20"/>
  <c r="D396" i="21"/>
  <c r="D383" i="21"/>
  <c r="D115" i="21"/>
  <c r="D9" i="21"/>
  <c r="D41" i="21"/>
  <c r="D73" i="21"/>
  <c r="D308" i="21"/>
  <c r="D343" i="21"/>
  <c r="D101" i="21"/>
  <c r="D458" i="21"/>
  <c r="D246" i="21"/>
  <c r="D374" i="21"/>
  <c r="D153" i="21"/>
  <c r="D281" i="21"/>
  <c r="D409" i="21"/>
  <c r="D539" i="21"/>
  <c r="D667" i="21"/>
  <c r="D801" i="21"/>
  <c r="D586" i="21"/>
  <c r="D714" i="21"/>
  <c r="D565" i="21"/>
  <c r="D693" i="21"/>
  <c r="D532" i="21"/>
  <c r="D660" i="21"/>
  <c r="D771" i="21"/>
  <c r="D1172" i="21"/>
  <c r="D944" i="21"/>
  <c r="D774" i="21"/>
  <c r="D1133" i="21"/>
  <c r="D1146" i="21"/>
  <c r="D1534" i="21"/>
  <c r="D2362" i="20"/>
  <c r="D412" i="21"/>
  <c r="D399" i="21"/>
  <c r="D119" i="21"/>
  <c r="D10" i="21"/>
  <c r="D42" i="21"/>
  <c r="D74" i="21"/>
  <c r="D324" i="21"/>
  <c r="D359" i="21"/>
  <c r="D105" i="21"/>
  <c r="D462" i="21"/>
  <c r="D250" i="21"/>
  <c r="D378" i="21"/>
  <c r="D157" i="21"/>
  <c r="D285" i="21"/>
  <c r="D413" i="21"/>
  <c r="D543" i="21"/>
  <c r="D671" i="21"/>
  <c r="D805" i="21"/>
  <c r="D590" i="21"/>
  <c r="D718" i="21"/>
  <c r="D569" i="21"/>
  <c r="D697" i="21"/>
  <c r="D536" i="21"/>
  <c r="D664" i="21"/>
  <c r="D777" i="21"/>
  <c r="D1204" i="21"/>
  <c r="D1160" i="21"/>
  <c r="D834" i="21"/>
  <c r="D1197" i="21"/>
  <c r="D1822" i="21"/>
  <c r="D1742" i="21"/>
  <c r="D894" i="20"/>
  <c r="D926" i="20"/>
  <c r="D958" i="20"/>
  <c r="D999" i="20"/>
  <c r="D1167" i="20"/>
  <c r="D1099" i="20"/>
  <c r="D817" i="20"/>
  <c r="D849" i="20"/>
  <c r="D881" i="20"/>
  <c r="D913" i="20"/>
  <c r="D945" i="20"/>
  <c r="D979" i="20"/>
  <c r="D1035" i="20"/>
  <c r="D985" i="20"/>
  <c r="D684" i="20"/>
  <c r="D716" i="20"/>
  <c r="D748" i="20"/>
  <c r="D784" i="20"/>
  <c r="D824" i="20"/>
  <c r="D860" i="20"/>
  <c r="D896" i="20"/>
  <c r="D932" i="20"/>
  <c r="D968" i="20"/>
  <c r="D1014" i="20"/>
  <c r="D1175" i="20"/>
  <c r="D1066" i="20"/>
  <c r="D1102" i="20"/>
  <c r="D1146" i="20"/>
  <c r="D1238" i="20"/>
  <c r="D1371" i="20"/>
  <c r="D1121" i="20"/>
  <c r="D1261" i="20"/>
  <c r="D1084" i="20"/>
  <c r="D1232" i="20"/>
  <c r="D1419" i="20"/>
  <c r="D1357" i="20"/>
  <c r="D1912" i="20"/>
  <c r="D1695" i="20"/>
  <c r="D2160" i="20"/>
  <c r="D104" i="21"/>
  <c r="D199" i="21"/>
  <c r="D150" i="21"/>
  <c r="D17" i="21"/>
  <c r="D49" i="21"/>
  <c r="D81" i="21"/>
  <c r="D436" i="21"/>
  <c r="D133" i="21"/>
  <c r="D136" i="21"/>
  <c r="D464" i="21"/>
  <c r="D278" i="21"/>
  <c r="D406" i="21"/>
  <c r="D185" i="21"/>
  <c r="D313" i="21"/>
  <c r="D441" i="21"/>
  <c r="D571" i="21"/>
  <c r="D699" i="21"/>
  <c r="D490" i="21"/>
  <c r="D618" i="21"/>
  <c r="D746" i="21"/>
  <c r="D597" i="21"/>
  <c r="D725" i="21"/>
  <c r="D564" i="21"/>
  <c r="D692" i="21"/>
  <c r="D901" i="21"/>
  <c r="D800" i="21"/>
  <c r="D1116" i="21"/>
  <c r="D952" i="21"/>
  <c r="D975" i="21"/>
  <c r="D1327" i="21"/>
  <c r="D1624" i="21"/>
  <c r="D108" i="21"/>
  <c r="D215" i="21"/>
  <c r="D154" i="21"/>
  <c r="D18" i="21"/>
  <c r="D50" i="21"/>
  <c r="D82" i="21"/>
  <c r="D452" i="21"/>
  <c r="D159" i="21"/>
  <c r="D139" i="21"/>
  <c r="D467" i="21"/>
  <c r="D282" i="21"/>
  <c r="D410" i="21"/>
  <c r="D189" i="21"/>
  <c r="D317" i="21"/>
  <c r="D445" i="21"/>
  <c r="D575" i="21"/>
  <c r="D703" i="21"/>
  <c r="D494" i="21"/>
  <c r="D622" i="21"/>
  <c r="D750" i="21"/>
  <c r="D601" i="21"/>
  <c r="D729" i="21"/>
  <c r="D568" i="21"/>
  <c r="D696" i="21"/>
  <c r="D903" i="21"/>
  <c r="D804" i="21"/>
  <c r="D843" i="21"/>
  <c r="D1164" i="21"/>
  <c r="D1039" i="21"/>
  <c r="D1455" i="21"/>
  <c r="D1757" i="21"/>
  <c r="D1126" i="20"/>
  <c r="D1186" i="20"/>
  <c r="D1274" i="20"/>
  <c r="D1025" i="20"/>
  <c r="D1153" i="20"/>
  <c r="D1281" i="20"/>
  <c r="D1072" i="20"/>
  <c r="D1200" i="20"/>
  <c r="D1195" i="20"/>
  <c r="D1390" i="20"/>
  <c r="D1676" i="20"/>
  <c r="D1805" i="20"/>
  <c r="D1867" i="20"/>
  <c r="D2969" i="20"/>
  <c r="I2575" i="20"/>
  <c r="I2607" i="20"/>
  <c r="I2639" i="20"/>
  <c r="I2671" i="20"/>
  <c r="I2586" i="20"/>
  <c r="I2618" i="20"/>
  <c r="I2650" i="20"/>
  <c r="I2682" i="20"/>
  <c r="I2696" i="20"/>
  <c r="I2728" i="20"/>
  <c r="I2760" i="20"/>
  <c r="I2792" i="20"/>
  <c r="I2824" i="20"/>
  <c r="I2897" i="20"/>
  <c r="I2990" i="20"/>
  <c r="I2759" i="20"/>
  <c r="I2791" i="20"/>
  <c r="I2823" i="20"/>
  <c r="I2913" i="20"/>
  <c r="I2874" i="20"/>
  <c r="I2694" i="20"/>
  <c r="I2726" i="20"/>
  <c r="I2758" i="20"/>
  <c r="I2790" i="20"/>
  <c r="I2822" i="20"/>
  <c r="I2909" i="20"/>
  <c r="I2877" i="20"/>
  <c r="I2697" i="20"/>
  <c r="I2729" i="20"/>
  <c r="I2761" i="20"/>
  <c r="I2793" i="20"/>
  <c r="I2825" i="20"/>
  <c r="I2905" i="20"/>
  <c r="I2851" i="20"/>
  <c r="I2883" i="20"/>
  <c r="I2915" i="20"/>
  <c r="I2947" i="20"/>
  <c r="I2979" i="20"/>
  <c r="I2997" i="20"/>
  <c r="I2876" i="20"/>
  <c r="I2908" i="20"/>
  <c r="I2940" i="20"/>
  <c r="I2919" i="20"/>
  <c r="I2951" i="20"/>
  <c r="I2983" i="20"/>
  <c r="I2848" i="20"/>
  <c r="I2880" i="20"/>
  <c r="I2912" i="20"/>
  <c r="I2944" i="20"/>
  <c r="I2976" i="20"/>
  <c r="I2801" i="20"/>
  <c r="I2835" i="20"/>
  <c r="I2937" i="20"/>
  <c r="I2859" i="20"/>
  <c r="I2891" i="20"/>
  <c r="I2923" i="20"/>
  <c r="I2955" i="20"/>
  <c r="I2987" i="20"/>
  <c r="I2852" i="20"/>
  <c r="I2884" i="20"/>
  <c r="I2916" i="20"/>
  <c r="I2948" i="20"/>
  <c r="I2980" i="20"/>
  <c r="I2927" i="20"/>
  <c r="I2959" i="20"/>
  <c r="I2991" i="20"/>
  <c r="I2856" i="20"/>
  <c r="I2888" i="20"/>
  <c r="I2920" i="20"/>
  <c r="I2952" i="20"/>
  <c r="D1158" i="20"/>
  <c r="D1190" i="20"/>
  <c r="D1222" i="20"/>
  <c r="D1254" i="20"/>
  <c r="D1289" i="20"/>
  <c r="D1307" i="20"/>
  <c r="D1009" i="20"/>
  <c r="D1041" i="20"/>
  <c r="D1073" i="20"/>
  <c r="D1105" i="20"/>
  <c r="D1137" i="20"/>
  <c r="D1169" i="20"/>
  <c r="D1201" i="20"/>
  <c r="D1233" i="20"/>
  <c r="D1265" i="20"/>
  <c r="D1327" i="20"/>
  <c r="D1359" i="20"/>
  <c r="D1024" i="20"/>
  <c r="D1056" i="20"/>
  <c r="D1088" i="20"/>
  <c r="D1120" i="20"/>
  <c r="D1152" i="20"/>
  <c r="D1184" i="20"/>
  <c r="D1216" i="20"/>
  <c r="D1248" i="20"/>
  <c r="D1280" i="20"/>
  <c r="D1331" i="20"/>
  <c r="D1239" i="20"/>
  <c r="D1632" i="20"/>
  <c r="D1535" i="20"/>
  <c r="D1326" i="20"/>
  <c r="D1454" i="20"/>
  <c r="D1582" i="20"/>
  <c r="D1421" i="20"/>
  <c r="D1549" i="20"/>
  <c r="D1368" i="20"/>
  <c r="D1496" i="20"/>
  <c r="D1613" i="20"/>
  <c r="D1741" i="20"/>
  <c r="D1869" i="20"/>
  <c r="D1800" i="20"/>
  <c r="D1611" i="20"/>
  <c r="D1779" i="20"/>
  <c r="D1738" i="20"/>
  <c r="D2112" i="20"/>
  <c r="D2122" i="20"/>
  <c r="D2256" i="20"/>
  <c r="D2478" i="20"/>
  <c r="D1130" i="20"/>
  <c r="D1162" i="20"/>
  <c r="D1194" i="20"/>
  <c r="D1226" i="20"/>
  <c r="D1258" i="20"/>
  <c r="D1292" i="20"/>
  <c r="D1315" i="20"/>
  <c r="D1013" i="20"/>
  <c r="D1045" i="20"/>
  <c r="D1077" i="20"/>
  <c r="D1109" i="20"/>
  <c r="D1141" i="20"/>
  <c r="D1173" i="20"/>
  <c r="D1205" i="20"/>
  <c r="D1237" i="20"/>
  <c r="D1269" i="20"/>
  <c r="D1435" i="20"/>
  <c r="D1375" i="20"/>
  <c r="D1028" i="20"/>
  <c r="D1060" i="20"/>
  <c r="D1092" i="20"/>
  <c r="D1124" i="20"/>
  <c r="D1156" i="20"/>
  <c r="D1188" i="20"/>
  <c r="D1220" i="20"/>
  <c r="D1252" i="20"/>
  <c r="D1284" i="20"/>
  <c r="D1347" i="20"/>
  <c r="D1247" i="20"/>
  <c r="D1640" i="20"/>
  <c r="D1543" i="20"/>
  <c r="D1334" i="20"/>
  <c r="D1462" i="20"/>
  <c r="D1688" i="20"/>
  <c r="D1429" i="20"/>
  <c r="D1557" i="20"/>
  <c r="D1376" i="20"/>
  <c r="D1504" i="20"/>
  <c r="D1621" i="20"/>
  <c r="D1749" i="20"/>
  <c r="D1877" i="20"/>
  <c r="D1808" i="20"/>
  <c r="D1619" i="20"/>
  <c r="D1791" i="20"/>
  <c r="D1770" i="20"/>
  <c r="D2056" i="20"/>
  <c r="D2137" i="20"/>
  <c r="D2298" i="20"/>
  <c r="D2475" i="20"/>
  <c r="D1166" i="20"/>
  <c r="D1198" i="20"/>
  <c r="D1230" i="20"/>
  <c r="D1262" i="20"/>
  <c r="D1304" i="20"/>
  <c r="D1339" i="20"/>
  <c r="D1017" i="20"/>
  <c r="D1049" i="20"/>
  <c r="D1081" i="20"/>
  <c r="D1113" i="20"/>
  <c r="D1145" i="20"/>
  <c r="D1177" i="20"/>
  <c r="D1209" i="20"/>
  <c r="D1241" i="20"/>
  <c r="D1273" i="20"/>
  <c r="D1451" i="20"/>
  <c r="D1391" i="20"/>
  <c r="D1032" i="20"/>
  <c r="D1064" i="20"/>
  <c r="D1096" i="20"/>
  <c r="D1128" i="20"/>
  <c r="D1160" i="20"/>
  <c r="D1192" i="20"/>
  <c r="D1224" i="20"/>
  <c r="D1256" i="20"/>
  <c r="D1297" i="20"/>
  <c r="D1379" i="20"/>
  <c r="D1271" i="20"/>
  <c r="D1664" i="20"/>
  <c r="D1567" i="20"/>
  <c r="D1358" i="20"/>
  <c r="D1486" i="20"/>
  <c r="D1900" i="20"/>
  <c r="D1453" i="20"/>
  <c r="D1581" i="20"/>
  <c r="D1400" i="20"/>
  <c r="D1528" i="20"/>
  <c r="D1645" i="20"/>
  <c r="D1773" i="20"/>
  <c r="D2104" i="20"/>
  <c r="D1836" i="20"/>
  <c r="D1651" i="20"/>
  <c r="D1823" i="20"/>
  <c r="D1866" i="20"/>
  <c r="D1957" i="20"/>
  <c r="D2089" i="20"/>
  <c r="D2171" i="20"/>
  <c r="D2514" i="20"/>
  <c r="D1138" i="20"/>
  <c r="D1170" i="20"/>
  <c r="D1202" i="20"/>
  <c r="D1234" i="20"/>
  <c r="D1266" i="20"/>
  <c r="D1325" i="20"/>
  <c r="D1355" i="20"/>
  <c r="D1021" i="20"/>
  <c r="D1053" i="20"/>
  <c r="D1085" i="20"/>
  <c r="D1117" i="20"/>
  <c r="D1149" i="20"/>
  <c r="D1181" i="20"/>
  <c r="D1213" i="20"/>
  <c r="D1245" i="20"/>
  <c r="D1277" i="20"/>
  <c r="D1291" i="20"/>
  <c r="D1411" i="20"/>
  <c r="D1036" i="20"/>
  <c r="D1068" i="20"/>
  <c r="D1100" i="20"/>
  <c r="D1132" i="20"/>
  <c r="D1164" i="20"/>
  <c r="D1196" i="20"/>
  <c r="D1228" i="20"/>
  <c r="D1260" i="20"/>
  <c r="D1303" i="20"/>
  <c r="D1395" i="20"/>
  <c r="D1279" i="20"/>
  <c r="D1700" i="20"/>
  <c r="D1575" i="20"/>
  <c r="D1366" i="20"/>
  <c r="D1494" i="20"/>
  <c r="D1333" i="20"/>
  <c r="D1461" i="20"/>
  <c r="D1589" i="20"/>
  <c r="D1408" i="20"/>
  <c r="D1536" i="20"/>
  <c r="D1653" i="20"/>
  <c r="D1781" i="20"/>
  <c r="D1907" i="20"/>
  <c r="D1844" i="20"/>
  <c r="D1663" i="20"/>
  <c r="D1835" i="20"/>
  <c r="D1932" i="20"/>
  <c r="D1989" i="20"/>
  <c r="D2121" i="20"/>
  <c r="D2203" i="20"/>
  <c r="D2643" i="20"/>
  <c r="D1029" i="20"/>
  <c r="D1061" i="20"/>
  <c r="D1093" i="20"/>
  <c r="D1125" i="20"/>
  <c r="D1157" i="20"/>
  <c r="D1189" i="20"/>
  <c r="D1221" i="20"/>
  <c r="D1253" i="20"/>
  <c r="D1285" i="20"/>
  <c r="D1309" i="20"/>
  <c r="D1012" i="20"/>
  <c r="D1044" i="20"/>
  <c r="D1076" i="20"/>
  <c r="D1108" i="20"/>
  <c r="D1140" i="20"/>
  <c r="D1172" i="20"/>
  <c r="D1204" i="20"/>
  <c r="D1236" i="20"/>
  <c r="D1268" i="20"/>
  <c r="D1447" i="20"/>
  <c r="D1207" i="20"/>
  <c r="D1299" i="20"/>
  <c r="D1479" i="20"/>
  <c r="D1604" i="20"/>
  <c r="D1398" i="20"/>
  <c r="D1526" i="20"/>
  <c r="D1365" i="20"/>
  <c r="D1493" i="20"/>
  <c r="D1312" i="20"/>
  <c r="D1440" i="20"/>
  <c r="D1568" i="20"/>
  <c r="D1685" i="20"/>
  <c r="D1813" i="20"/>
  <c r="D1736" i="20"/>
  <c r="D1880" i="20"/>
  <c r="D1707" i="20"/>
  <c r="D1895" i="20"/>
  <c r="D2003" i="20"/>
  <c r="D2103" i="20"/>
  <c r="D2225" i="20"/>
  <c r="D2418" i="20"/>
  <c r="D2608" i="20"/>
  <c r="D1182" i="20"/>
  <c r="D1214" i="20"/>
  <c r="D1246" i="20"/>
  <c r="D1278" i="20"/>
  <c r="D1295" i="20"/>
  <c r="D1407" i="20"/>
  <c r="D1033" i="20"/>
  <c r="D1065" i="20"/>
  <c r="D1097" i="20"/>
  <c r="D1129" i="20"/>
  <c r="D1161" i="20"/>
  <c r="D1193" i="20"/>
  <c r="D1225" i="20"/>
  <c r="D1257" i="20"/>
  <c r="D1288" i="20"/>
  <c r="D1329" i="20"/>
  <c r="D1016" i="20"/>
  <c r="D1048" i="20"/>
  <c r="D1080" i="20"/>
  <c r="D1112" i="20"/>
  <c r="D1144" i="20"/>
  <c r="D1176" i="20"/>
  <c r="D1208" i="20"/>
  <c r="D1240" i="20"/>
  <c r="D1272" i="20"/>
  <c r="D1287" i="20"/>
  <c r="D1215" i="20"/>
  <c r="D1383" i="20"/>
  <c r="D1503" i="20"/>
  <c r="D1294" i="20"/>
  <c r="D1422" i="20"/>
  <c r="D1550" i="20"/>
  <c r="D1389" i="20"/>
  <c r="D1517" i="20"/>
  <c r="D1336" i="20"/>
  <c r="D1464" i="20"/>
  <c r="D1672" i="20"/>
  <c r="D1709" i="20"/>
  <c r="D1837" i="20"/>
  <c r="D1764" i="20"/>
  <c r="D1886" i="20"/>
  <c r="D1739" i="20"/>
  <c r="D1610" i="20"/>
  <c r="D1914" i="20"/>
  <c r="D2197" i="20"/>
  <c r="D2345" i="20"/>
  <c r="D2404" i="20"/>
  <c r="D2983" i="20"/>
  <c r="D2951" i="20"/>
  <c r="D2919" i="20"/>
  <c r="D2887" i="20"/>
  <c r="D2855" i="20"/>
  <c r="D2992" i="20"/>
  <c r="D2960" i="20"/>
  <c r="D2928" i="20"/>
  <c r="D2896" i="20"/>
  <c r="D2864" i="20"/>
  <c r="D2997" i="20"/>
  <c r="D2965" i="20"/>
  <c r="D2933" i="20"/>
  <c r="D2901" i="20"/>
  <c r="D2869" i="20"/>
  <c r="D2982" i="20"/>
  <c r="D2950" i="20"/>
  <c r="D2918" i="20"/>
  <c r="D2886" i="20"/>
  <c r="D2854" i="20"/>
  <c r="D2824" i="20"/>
  <c r="D2792" i="20"/>
  <c r="D2760" i="20"/>
  <c r="D2728" i="20"/>
  <c r="D2825" i="20"/>
  <c r="D2793" i="20"/>
  <c r="D2761" i="20"/>
  <c r="D2729" i="20"/>
  <c r="D2833" i="20"/>
  <c r="D2814" i="20"/>
  <c r="D2782" i="20"/>
  <c r="D2750" i="20"/>
  <c r="D2718" i="20"/>
  <c r="D2668" i="20"/>
  <c r="D2636" i="20"/>
  <c r="D2604" i="20"/>
  <c r="D2803" i="20"/>
  <c r="D2739" i="20"/>
  <c r="D2689" i="20"/>
  <c r="D2657" i="20"/>
  <c r="D2625" i="20"/>
  <c r="D2593" i="20"/>
  <c r="D2561" i="20"/>
  <c r="D2678" i="20"/>
  <c r="D2646" i="20"/>
  <c r="D2823" i="20"/>
  <c r="D2759" i="20"/>
  <c r="D2696" i="20"/>
  <c r="D2663" i="20"/>
  <c r="D2544" i="20"/>
  <c r="D2512" i="20"/>
  <c r="D2480" i="20"/>
  <c r="D2448" i="20"/>
  <c r="D2667" i="20"/>
  <c r="D2614" i="20"/>
  <c r="D2584" i="20"/>
  <c r="D2537" i="20"/>
  <c r="D2505" i="20"/>
  <c r="D2711" i="20"/>
  <c r="D2558" i="20"/>
  <c r="D2526" i="20"/>
  <c r="D2494" i="20"/>
  <c r="D2611" i="20"/>
  <c r="D2979" i="20"/>
  <c r="D2947" i="20"/>
  <c r="D2915" i="20"/>
  <c r="D2883" i="20"/>
  <c r="D2851" i="20"/>
  <c r="D2988" i="20"/>
  <c r="D2956" i="20"/>
  <c r="D2924" i="20"/>
  <c r="D2892" i="20"/>
  <c r="D2860" i="20"/>
  <c r="D2993" i="20"/>
  <c r="D2961" i="20"/>
  <c r="D2929" i="20"/>
  <c r="D2897" i="20"/>
  <c r="D2865" i="20"/>
  <c r="D2978" i="20"/>
  <c r="D2946" i="20"/>
  <c r="D2914" i="20"/>
  <c r="D2882" i="20"/>
  <c r="D2850" i="20"/>
  <c r="D2820" i="20"/>
  <c r="D2788" i="20"/>
  <c r="D2756" i="20"/>
  <c r="D2724" i="20"/>
  <c r="D2821" i="20"/>
  <c r="D2789" i="20"/>
  <c r="D2757" i="20"/>
  <c r="D2725" i="20"/>
  <c r="D2853" i="20"/>
  <c r="D2810" i="20"/>
  <c r="D2778" i="20"/>
  <c r="D2746" i="20"/>
  <c r="D2699" i="20"/>
  <c r="D2664" i="20"/>
  <c r="D2632" i="20"/>
  <c r="D2600" i="20"/>
  <c r="D2795" i="20"/>
  <c r="D2731" i="20"/>
  <c r="D2685" i="20"/>
  <c r="D2653" i="20"/>
  <c r="D2621" i="20"/>
  <c r="D2589" i="20"/>
  <c r="D2693" i="20"/>
  <c r="D2674" i="20"/>
  <c r="D2642" i="20"/>
  <c r="D2815" i="20"/>
  <c r="D2751" i="20"/>
  <c r="D2704" i="20"/>
  <c r="D2631" i="20"/>
  <c r="D2540" i="20"/>
  <c r="D2508" i="20"/>
  <c r="D2476" i="20"/>
  <c r="D2444" i="20"/>
  <c r="D2635" i="20"/>
  <c r="D2975" i="20"/>
  <c r="D2943" i="20"/>
  <c r="D2911" i="20"/>
  <c r="D2879" i="20"/>
  <c r="D2847" i="20"/>
  <c r="D2984" i="20"/>
  <c r="D2952" i="20"/>
  <c r="D2920" i="20"/>
  <c r="D2888" i="20"/>
  <c r="D2856" i="20"/>
  <c r="D2989" i="20"/>
  <c r="D2957" i="20"/>
  <c r="D2925" i="20"/>
  <c r="D2893" i="20"/>
  <c r="D2861" i="20"/>
  <c r="D2974" i="20"/>
  <c r="D2942" i="20"/>
  <c r="D2910" i="20"/>
  <c r="D2878" i="20"/>
  <c r="D2846" i="20"/>
  <c r="D2816" i="20"/>
  <c r="D2784" i="20"/>
  <c r="D2752" i="20"/>
  <c r="D2720" i="20"/>
  <c r="D2817" i="20"/>
  <c r="D2785" i="20"/>
  <c r="D2753" i="20"/>
  <c r="D2721" i="20"/>
  <c r="D2849" i="20"/>
  <c r="D2806" i="20"/>
  <c r="D2774" i="20"/>
  <c r="D2742" i="20"/>
  <c r="D2697" i="20"/>
  <c r="D2660" i="20"/>
  <c r="D2628" i="20"/>
  <c r="D2596" i="20"/>
  <c r="D2787" i="20"/>
  <c r="D2723" i="20"/>
  <c r="D2681" i="20"/>
  <c r="D2649" i="20"/>
  <c r="D2617" i="20"/>
  <c r="D2585" i="20"/>
  <c r="D2707" i="20"/>
  <c r="D2670" i="20"/>
  <c r="D2638" i="20"/>
  <c r="D2807" i="20"/>
  <c r="D2743" i="20"/>
  <c r="D2694" i="20"/>
  <c r="D2574" i="20"/>
  <c r="D2536" i="20"/>
  <c r="D2504" i="20"/>
  <c r="D2472" i="20"/>
  <c r="D2440" i="20"/>
  <c r="D2579" i="20"/>
  <c r="D2606" i="20"/>
  <c r="D2568" i="20"/>
  <c r="D2529" i="20"/>
  <c r="D2497" i="20"/>
  <c r="D2575" i="20"/>
  <c r="D2550" i="20"/>
  <c r="D2971" i="20"/>
  <c r="D2939" i="20"/>
  <c r="D2907" i="20"/>
  <c r="D2875" i="20"/>
  <c r="D2843" i="20"/>
  <c r="D2980" i="20"/>
  <c r="D2948" i="20"/>
  <c r="D2916" i="20"/>
  <c r="D2884" i="20"/>
  <c r="D2852" i="20"/>
  <c r="D2985" i="20"/>
  <c r="D2953" i="20"/>
  <c r="D2921" i="20"/>
  <c r="D2889" i="20"/>
  <c r="D2857" i="20"/>
  <c r="D2970" i="20"/>
  <c r="D2938" i="20"/>
  <c r="D2906" i="20"/>
  <c r="D2874" i="20"/>
  <c r="D2842" i="20"/>
  <c r="D2812" i="20"/>
  <c r="D2780" i="20"/>
  <c r="D2748" i="20"/>
  <c r="D2716" i="20"/>
  <c r="D2813" i="20"/>
  <c r="D2781" i="20"/>
  <c r="D2749" i="20"/>
  <c r="D2717" i="20"/>
  <c r="D2845" i="20"/>
  <c r="D2802" i="20"/>
  <c r="D2770" i="20"/>
  <c r="D2738" i="20"/>
  <c r="D2688" i="20"/>
  <c r="D2656" i="20"/>
  <c r="D2624" i="20"/>
  <c r="D2592" i="20"/>
  <c r="D2779" i="20"/>
  <c r="D2692" i="20"/>
  <c r="D2677" i="20"/>
  <c r="D2645" i="20"/>
  <c r="D2613" i="20"/>
  <c r="D2581" i="20"/>
  <c r="D2700" i="20"/>
  <c r="D2666" i="20"/>
  <c r="D2634" i="20"/>
  <c r="D2799" i="20"/>
  <c r="D2735" i="20"/>
  <c r="D2687" i="20"/>
  <c r="D2572" i="20"/>
  <c r="D2532" i="20"/>
  <c r="D2500" i="20"/>
  <c r="D2468" i="20"/>
  <c r="D2436" i="20"/>
  <c r="D2563" i="20"/>
  <c r="D2839" i="20"/>
  <c r="D2976" i="20"/>
  <c r="D2944" i="20"/>
  <c r="D2912" i="20"/>
  <c r="D2880" i="20"/>
  <c r="D2848" i="20"/>
  <c r="D2981" i="20"/>
  <c r="D2949" i="20"/>
  <c r="D2917" i="20"/>
  <c r="D2885" i="20"/>
  <c r="D2998" i="20"/>
  <c r="D2966" i="20"/>
  <c r="D2934" i="20"/>
  <c r="D2902" i="20"/>
  <c r="D2870" i="20"/>
  <c r="D2838" i="20"/>
  <c r="D2808" i="20"/>
  <c r="D2776" i="20"/>
  <c r="D2744" i="20"/>
  <c r="D2712" i="20"/>
  <c r="D2809" i="20"/>
  <c r="D2777" i="20"/>
  <c r="D2745" i="20"/>
  <c r="D2713" i="20"/>
  <c r="D2830" i="20"/>
  <c r="D2798" i="20"/>
  <c r="D2766" i="20"/>
  <c r="D2734" i="20"/>
  <c r="D2684" i="20"/>
  <c r="D2652" i="20"/>
  <c r="D2620" i="20"/>
  <c r="D2588" i="20"/>
  <c r="D2771" i="20"/>
  <c r="D2715" i="20"/>
  <c r="D2673" i="20"/>
  <c r="D2641" i="20"/>
  <c r="D2609" i="20"/>
  <c r="D2577" i="20"/>
  <c r="D2698" i="20"/>
  <c r="D2662" i="20"/>
  <c r="D2630" i="20"/>
  <c r="D2791" i="20"/>
  <c r="D2727" i="20"/>
  <c r="D2683" i="20"/>
  <c r="D2560" i="20"/>
  <c r="D2528" i="20"/>
  <c r="D2496" i="20"/>
  <c r="D2464" i="20"/>
  <c r="D2432" i="20"/>
  <c r="D2671" i="20"/>
  <c r="D2598" i="20"/>
  <c r="D2553" i="20"/>
  <c r="D2521" i="20"/>
  <c r="D2489" i="20"/>
  <c r="D2582" i="20"/>
  <c r="D2542" i="20"/>
  <c r="D2510" i="20"/>
  <c r="D2655" i="20"/>
  <c r="D2595" i="20"/>
  <c r="D2551" i="20"/>
  <c r="D2519" i="20"/>
  <c r="D2487" i="20"/>
  <c r="D2455" i="20"/>
  <c r="D2465" i="20"/>
  <c r="D2423" i="20"/>
  <c r="D2391" i="20"/>
  <c r="D2359" i="20"/>
  <c r="D2327" i="20"/>
  <c r="D2583" i="20"/>
  <c r="D2416" i="20"/>
  <c r="D2384" i="20"/>
  <c r="D2352" i="20"/>
  <c r="D2320" i="20"/>
  <c r="D2425" i="20"/>
  <c r="D2414" i="20"/>
  <c r="D2382" i="20"/>
  <c r="D2350" i="20"/>
  <c r="D2313" i="20"/>
  <c r="D2267" i="20"/>
  <c r="D2835" i="20"/>
  <c r="D2972" i="20"/>
  <c r="D2940" i="20"/>
  <c r="D2908" i="20"/>
  <c r="D2876" i="20"/>
  <c r="D2844" i="20"/>
  <c r="D2977" i="20"/>
  <c r="D2945" i="20"/>
  <c r="D2913" i="20"/>
  <c r="D2881" i="20"/>
  <c r="D2994" i="20"/>
  <c r="D2962" i="20"/>
  <c r="D2930" i="20"/>
  <c r="D2898" i="20"/>
  <c r="D2866" i="20"/>
  <c r="D2834" i="20"/>
  <c r="D2804" i="20"/>
  <c r="D2772" i="20"/>
  <c r="D2740" i="20"/>
  <c r="D2708" i="20"/>
  <c r="D2805" i="20"/>
  <c r="D2773" i="20"/>
  <c r="D2741" i="20"/>
  <c r="D2709" i="20"/>
  <c r="D2826" i="20"/>
  <c r="D2794" i="20"/>
  <c r="D2762" i="20"/>
  <c r="D2730" i="20"/>
  <c r="D2680" i="20"/>
  <c r="D2648" i="20"/>
  <c r="D2616" i="20"/>
  <c r="D2827" i="20"/>
  <c r="D2763" i="20"/>
  <c r="D2710" i="20"/>
  <c r="D2669" i="20"/>
  <c r="D2637" i="20"/>
  <c r="D2605" i="20"/>
  <c r="D2573" i="20"/>
  <c r="D2690" i="20"/>
  <c r="D2658" i="20"/>
  <c r="D2626" i="20"/>
  <c r="D2783" i="20"/>
  <c r="D2719" i="20"/>
  <c r="D2679" i="20"/>
  <c r="D2556" i="20"/>
  <c r="D2524" i="20"/>
  <c r="D2492" i="20"/>
  <c r="D2460" i="20"/>
  <c r="D2428" i="20"/>
  <c r="D2639" i="20"/>
  <c r="D2594" i="20"/>
  <c r="D2549" i="20"/>
  <c r="D2517" i="20"/>
  <c r="D2485" i="20"/>
  <c r="D2580" i="20"/>
  <c r="D2538" i="20"/>
  <c r="D2506" i="20"/>
  <c r="D2623" i="20"/>
  <c r="D2591" i="20"/>
  <c r="D2547" i="20"/>
  <c r="D2515" i="20"/>
  <c r="D2483" i="20"/>
  <c r="D2451" i="20"/>
  <c r="D2449" i="20"/>
  <c r="D2419" i="20"/>
  <c r="D2387" i="20"/>
  <c r="D2355" i="20"/>
  <c r="D2323" i="20"/>
  <c r="D2567" i="20"/>
  <c r="D2412" i="20"/>
  <c r="D2380" i="20"/>
  <c r="D2348" i="20"/>
  <c r="D2316" i="20"/>
  <c r="D2659" i="20"/>
  <c r="D2410" i="20"/>
  <c r="D2378" i="20"/>
  <c r="D2405" i="20"/>
  <c r="D2302" i="20"/>
  <c r="D2263" i="20"/>
  <c r="D2231" i="20"/>
  <c r="D3000" i="20"/>
  <c r="D2968" i="20"/>
  <c r="D2936" i="20"/>
  <c r="D2904" i="20"/>
  <c r="D2872" i="20"/>
  <c r="D2840" i="20"/>
  <c r="D2973" i="20"/>
  <c r="D2941" i="20"/>
  <c r="D2909" i="20"/>
  <c r="D2877" i="20"/>
  <c r="D2990" i="20"/>
  <c r="D2958" i="20"/>
  <c r="D2926" i="20"/>
  <c r="D2894" i="20"/>
  <c r="D2862" i="20"/>
  <c r="D2837" i="20"/>
  <c r="D2800" i="20"/>
  <c r="D2768" i="20"/>
  <c r="D2736" i="20"/>
  <c r="D2832" i="20"/>
  <c r="D2801" i="20"/>
  <c r="D2769" i="20"/>
  <c r="D2737" i="20"/>
  <c r="D2705" i="20"/>
  <c r="D2822" i="20"/>
  <c r="D2790" i="20"/>
  <c r="D2758" i="20"/>
  <c r="D2726" i="20"/>
  <c r="D2676" i="20"/>
  <c r="D2644" i="20"/>
  <c r="D2612" i="20"/>
  <c r="D2819" i="20"/>
  <c r="D2755" i="20"/>
  <c r="D2703" i="20"/>
  <c r="D2665" i="20"/>
  <c r="D2633" i="20"/>
  <c r="D2601" i="20"/>
  <c r="D2569" i="20"/>
  <c r="D2686" i="20"/>
  <c r="D2654" i="20"/>
  <c r="D2841" i="20"/>
  <c r="D2775" i="20"/>
  <c r="D2714" i="20"/>
  <c r="D2675" i="20"/>
  <c r="D2552" i="20"/>
  <c r="D2520" i="20"/>
  <c r="D2488" i="20"/>
  <c r="D2456" i="20"/>
  <c r="D2424" i="20"/>
  <c r="D2622" i="20"/>
  <c r="D2590" i="20"/>
  <c r="D2545" i="20"/>
  <c r="D2513" i="20"/>
  <c r="D2481" i="20"/>
  <c r="D2566" i="20"/>
  <c r="D2534" i="20"/>
  <c r="D2502" i="20"/>
  <c r="D2619" i="20"/>
  <c r="D2587" i="20"/>
  <c r="D2543" i="20"/>
  <c r="D2511" i="20"/>
  <c r="D2479" i="20"/>
  <c r="D2447" i="20"/>
  <c r="D2441" i="20"/>
  <c r="D2415" i="20"/>
  <c r="D2383" i="20"/>
  <c r="D2351" i="20"/>
  <c r="D2319" i="20"/>
  <c r="D2466" i="20"/>
  <c r="D2408" i="20"/>
  <c r="D2376" i="20"/>
  <c r="D2344" i="20"/>
  <c r="D2457" i="20"/>
  <c r="D2458" i="20"/>
  <c r="D2406" i="20"/>
  <c r="D2374" i="20"/>
  <c r="D2373" i="20"/>
  <c r="D2295" i="20"/>
  <c r="D2259" i="20"/>
  <c r="D2227" i="20"/>
  <c r="D2859" i="20"/>
  <c r="D2937" i="20"/>
  <c r="D2828" i="20"/>
  <c r="D2701" i="20"/>
  <c r="D2811" i="20"/>
  <c r="D2650" i="20"/>
  <c r="D2452" i="20"/>
  <c r="D2541" i="20"/>
  <c r="D2647" i="20"/>
  <c r="D2498" i="20"/>
  <c r="D2578" i="20"/>
  <c r="D2527" i="20"/>
  <c r="D2471" i="20"/>
  <c r="D2474" i="20"/>
  <c r="D2403" i="20"/>
  <c r="D2347" i="20"/>
  <c r="D2461" i="20"/>
  <c r="D2400" i="20"/>
  <c r="D2356" i="20"/>
  <c r="D2627" i="20"/>
  <c r="D2402" i="20"/>
  <c r="D2358" i="20"/>
  <c r="D2283" i="20"/>
  <c r="D2239" i="20"/>
  <c r="D2199" i="20"/>
  <c r="D2167" i="20"/>
  <c r="D2417" i="20"/>
  <c r="D2462" i="20"/>
  <c r="D2284" i="20"/>
  <c r="D2252" i="20"/>
  <c r="D2220" i="20"/>
  <c r="D2188" i="20"/>
  <c r="D2409" i="20"/>
  <c r="D2338" i="20"/>
  <c r="D2285" i="20"/>
  <c r="D2253" i="20"/>
  <c r="D2221" i="20"/>
  <c r="D2292" i="20"/>
  <c r="D2258" i="20"/>
  <c r="D2218" i="20"/>
  <c r="D2117" i="20"/>
  <c r="D2085" i="20"/>
  <c r="D2053" i="20"/>
  <c r="D2306" i="20"/>
  <c r="D2289" i="20"/>
  <c r="D2118" i="20"/>
  <c r="D2086" i="20"/>
  <c r="D2054" i="20"/>
  <c r="D2282" i="20"/>
  <c r="D2193" i="20"/>
  <c r="D2141" i="20"/>
  <c r="D2131" i="20"/>
  <c r="D2099" i="20"/>
  <c r="D2198" i="20"/>
  <c r="D2024" i="20"/>
  <c r="D2017" i="20"/>
  <c r="D1985" i="20"/>
  <c r="D1953" i="20"/>
  <c r="D1921" i="20"/>
  <c r="D1889" i="20"/>
  <c r="D2040" i="20"/>
  <c r="D2096" i="20"/>
  <c r="D2006" i="20"/>
  <c r="D1974" i="20"/>
  <c r="D1942" i="20"/>
  <c r="D1910" i="20"/>
  <c r="D2052" i="20"/>
  <c r="D2059" i="20"/>
  <c r="D1999" i="20"/>
  <c r="D1967" i="20"/>
  <c r="D1935" i="20"/>
  <c r="D2064" i="20"/>
  <c r="D1919" i="20"/>
  <c r="D1862" i="20"/>
  <c r="D1830" i="20"/>
  <c r="D1798" i="20"/>
  <c r="D1766" i="20"/>
  <c r="D1734" i="20"/>
  <c r="D1702" i="20"/>
  <c r="D1670" i="20"/>
  <c r="D1638" i="20"/>
  <c r="D1606" i="20"/>
  <c r="D1944" i="20"/>
  <c r="D2996" i="20"/>
  <c r="D2905" i="20"/>
  <c r="D2796" i="20"/>
  <c r="D2818" i="20"/>
  <c r="D2747" i="20"/>
  <c r="D2831" i="20"/>
  <c r="D2706" i="20"/>
  <c r="D2533" i="20"/>
  <c r="D2564" i="20"/>
  <c r="D2490" i="20"/>
  <c r="D2576" i="20"/>
  <c r="D2523" i="20"/>
  <c r="D2467" i="20"/>
  <c r="D2429" i="20"/>
  <c r="D2399" i="20"/>
  <c r="D2343" i="20"/>
  <c r="D2433" i="20"/>
  <c r="D2396" i="20"/>
  <c r="D2340" i="20"/>
  <c r="D2469" i="20"/>
  <c r="D2398" i="20"/>
  <c r="D2354" i="20"/>
  <c r="D2279" i="20"/>
  <c r="D2235" i="20"/>
  <c r="D2195" i="20"/>
  <c r="D2163" i="20"/>
  <c r="D2385" i="20"/>
  <c r="D2397" i="20"/>
  <c r="D2280" i="20"/>
  <c r="D2248" i="20"/>
  <c r="D2216" i="20"/>
  <c r="D2184" i="20"/>
  <c r="D2377" i="20"/>
  <c r="D2329" i="20"/>
  <c r="D2281" i="20"/>
  <c r="D2249" i="20"/>
  <c r="D2217" i="20"/>
  <c r="D2413" i="20"/>
  <c r="D2242" i="20"/>
  <c r="D2158" i="20"/>
  <c r="D2113" i="20"/>
  <c r="D2081" i="20"/>
  <c r="D2049" i="20"/>
  <c r="D2278" i="20"/>
  <c r="D2226" i="20"/>
  <c r="D2114" i="20"/>
  <c r="D2082" i="20"/>
  <c r="D2050" i="20"/>
  <c r="D2266" i="20"/>
  <c r="D2189" i="20"/>
  <c r="D2138" i="20"/>
  <c r="D2127" i="20"/>
  <c r="D2095" i="20"/>
  <c r="D2182" i="20"/>
  <c r="D2124" i="20"/>
  <c r="D2013" i="20"/>
  <c r="D1981" i="20"/>
  <c r="D1949" i="20"/>
  <c r="D1917" i="20"/>
  <c r="D1885" i="20"/>
  <c r="D2028" i="20"/>
  <c r="D2063" i="20"/>
  <c r="D2002" i="20"/>
  <c r="D1970" i="20"/>
  <c r="D1938" i="20"/>
  <c r="D1906" i="20"/>
  <c r="D2036" i="20"/>
  <c r="D2043" i="20"/>
  <c r="D1995" i="20"/>
  <c r="D1963" i="20"/>
  <c r="D1931" i="20"/>
  <c r="D2048" i="20"/>
  <c r="D1903" i="20"/>
  <c r="D1858" i="20"/>
  <c r="D1826" i="20"/>
  <c r="D1794" i="20"/>
  <c r="D1762" i="20"/>
  <c r="D1730" i="20"/>
  <c r="D1698" i="20"/>
  <c r="D1666" i="20"/>
  <c r="D1634" i="20"/>
  <c r="D1602" i="20"/>
  <c r="D1915" i="20"/>
  <c r="D1892" i="20"/>
  <c r="D1851" i="20"/>
  <c r="D1819" i="20"/>
  <c r="D1787" i="20"/>
  <c r="D1755" i="20"/>
  <c r="D1723" i="20"/>
  <c r="D1691" i="20"/>
  <c r="D1659" i="20"/>
  <c r="D1627" i="20"/>
  <c r="D1595" i="20"/>
  <c r="D2012" i="20"/>
  <c r="D2964" i="20"/>
  <c r="D2873" i="20"/>
  <c r="D2764" i="20"/>
  <c r="D2786" i="20"/>
  <c r="D2695" i="20"/>
  <c r="D2767" i="20"/>
  <c r="D2618" i="20"/>
  <c r="D2525" i="20"/>
  <c r="D2554" i="20"/>
  <c r="D2651" i="20"/>
  <c r="D2562" i="20"/>
  <c r="D2507" i="20"/>
  <c r="D2463" i="20"/>
  <c r="D2486" i="20"/>
  <c r="D2395" i="20"/>
  <c r="D2339" i="20"/>
  <c r="D2450" i="20"/>
  <c r="D2392" i="20"/>
  <c r="D2336" i="20"/>
  <c r="D2453" i="20"/>
  <c r="D2394" i="20"/>
  <c r="D2346" i="20"/>
  <c r="D2275" i="20"/>
  <c r="D2223" i="20"/>
  <c r="D2191" i="20"/>
  <c r="D2159" i="20"/>
  <c r="D2353" i="20"/>
  <c r="D2365" i="20"/>
  <c r="D2276" i="20"/>
  <c r="D2244" i="20"/>
  <c r="D2212" i="20"/>
  <c r="D2180" i="20"/>
  <c r="D2296" i="20"/>
  <c r="D2322" i="20"/>
  <c r="D2277" i="20"/>
  <c r="D2245" i="20"/>
  <c r="D2213" i="20"/>
  <c r="D2381" i="20"/>
  <c r="D2214" i="20"/>
  <c r="D2153" i="20"/>
  <c r="D2109" i="20"/>
  <c r="D2077" i="20"/>
  <c r="D2045" i="20"/>
  <c r="D2262" i="20"/>
  <c r="D2156" i="20"/>
  <c r="D2110" i="20"/>
  <c r="D2078" i="20"/>
  <c r="D2046" i="20"/>
  <c r="D2250" i="20"/>
  <c r="D2185" i="20"/>
  <c r="D2393" i="20"/>
  <c r="D2123" i="20"/>
  <c r="D2091" i="20"/>
  <c r="D2166" i="20"/>
  <c r="D2108" i="20"/>
  <c r="D2009" i="20"/>
  <c r="D1977" i="20"/>
  <c r="D1945" i="20"/>
  <c r="D1913" i="20"/>
  <c r="D1881" i="20"/>
  <c r="D2270" i="20"/>
  <c r="D2047" i="20"/>
  <c r="D1998" i="20"/>
  <c r="D1966" i="20"/>
  <c r="D1934" i="20"/>
  <c r="D2286" i="20"/>
  <c r="D2361" i="20"/>
  <c r="D2026" i="20"/>
  <c r="D1991" i="20"/>
  <c r="D1959" i="20"/>
  <c r="D1927" i="20"/>
  <c r="D2032" i="20"/>
  <c r="D1891" i="20"/>
  <c r="D1854" i="20"/>
  <c r="D1822" i="20"/>
  <c r="D1790" i="20"/>
  <c r="D1758" i="20"/>
  <c r="D1726" i="20"/>
  <c r="D1694" i="20"/>
  <c r="D1662" i="20"/>
  <c r="D1630" i="20"/>
  <c r="D1598" i="20"/>
  <c r="D2932" i="20"/>
  <c r="D2986" i="20"/>
  <c r="D2732" i="20"/>
  <c r="D2754" i="20"/>
  <c r="D2661" i="20"/>
  <c r="D2702" i="20"/>
  <c r="D2610" i="20"/>
  <c r="D2509" i="20"/>
  <c r="D2546" i="20"/>
  <c r="D2571" i="20"/>
  <c r="D2559" i="20"/>
  <c r="D2503" i="20"/>
  <c r="D2459" i="20"/>
  <c r="D2470" i="20"/>
  <c r="D2379" i="20"/>
  <c r="D2335" i="20"/>
  <c r="D2442" i="20"/>
  <c r="D2388" i="20"/>
  <c r="D2332" i="20"/>
  <c r="D2446" i="20"/>
  <c r="D2390" i="20"/>
  <c r="D2337" i="20"/>
  <c r="D2271" i="20"/>
  <c r="D2219" i="20"/>
  <c r="D2187" i="20"/>
  <c r="D2155" i="20"/>
  <c r="D2309" i="20"/>
  <c r="D2341" i="20"/>
  <c r="D2272" i="20"/>
  <c r="D2240" i="20"/>
  <c r="D2208" i="20"/>
  <c r="D2176" i="20"/>
  <c r="D2291" i="20"/>
  <c r="D2318" i="20"/>
  <c r="D2273" i="20"/>
  <c r="D2241" i="20"/>
  <c r="D2421" i="20"/>
  <c r="D2349" i="20"/>
  <c r="D2162" i="20"/>
  <c r="D2148" i="20"/>
  <c r="D2105" i="20"/>
  <c r="D2073" i="20"/>
  <c r="D2041" i="20"/>
  <c r="D2246" i="20"/>
  <c r="D2154" i="20"/>
  <c r="D2106" i="20"/>
  <c r="D2074" i="20"/>
  <c r="D2042" i="20"/>
  <c r="D2230" i="20"/>
  <c r="D2181" i="20"/>
  <c r="D2234" i="20"/>
  <c r="D2119" i="20"/>
  <c r="D2087" i="20"/>
  <c r="D2157" i="20"/>
  <c r="D2092" i="20"/>
  <c r="D2005" i="20"/>
  <c r="D1973" i="20"/>
  <c r="D1941" i="20"/>
  <c r="D1909" i="20"/>
  <c r="D2202" i="20"/>
  <c r="D2254" i="20"/>
  <c r="D2031" i="20"/>
  <c r="D1994" i="20"/>
  <c r="D1962" i="20"/>
  <c r="D1930" i="20"/>
  <c r="D2206" i="20"/>
  <c r="D2139" i="20"/>
  <c r="D2019" i="20"/>
  <c r="D1987" i="20"/>
  <c r="D1955" i="20"/>
  <c r="D2434" i="20"/>
  <c r="D2023" i="20"/>
  <c r="D1888" i="20"/>
  <c r="D1850" i="20"/>
  <c r="D1818" i="20"/>
  <c r="D1786" i="20"/>
  <c r="D1754" i="20"/>
  <c r="D1722" i="20"/>
  <c r="D1690" i="20"/>
  <c r="D1658" i="20"/>
  <c r="D1626" i="20"/>
  <c r="D1594" i="20"/>
  <c r="D1898" i="20"/>
  <c r="D1875" i="20"/>
  <c r="D2987" i="20"/>
  <c r="D2900" i="20"/>
  <c r="D2954" i="20"/>
  <c r="D2829" i="20"/>
  <c r="D2722" i="20"/>
  <c r="D2629" i="20"/>
  <c r="D2691" i="20"/>
  <c r="D2602" i="20"/>
  <c r="D2501" i="20"/>
  <c r="D2530" i="20"/>
  <c r="D2615" i="20"/>
  <c r="D2555" i="20"/>
  <c r="D2499" i="20"/>
  <c r="D2443" i="20"/>
  <c r="D2454" i="20"/>
  <c r="D2375" i="20"/>
  <c r="D2331" i="20"/>
  <c r="D2430" i="20"/>
  <c r="D2372" i="20"/>
  <c r="D2328" i="20"/>
  <c r="D2438" i="20"/>
  <c r="D2386" i="20"/>
  <c r="D2330" i="20"/>
  <c r="D2255" i="20"/>
  <c r="D2215" i="20"/>
  <c r="D2183" i="20"/>
  <c r="D2151" i="20"/>
  <c r="D2300" i="20"/>
  <c r="D2334" i="20"/>
  <c r="D2268" i="20"/>
  <c r="D2236" i="20"/>
  <c r="D2204" i="20"/>
  <c r="D2172" i="20"/>
  <c r="D2288" i="20"/>
  <c r="D2314" i="20"/>
  <c r="D2269" i="20"/>
  <c r="D2237" i="20"/>
  <c r="D2401" i="20"/>
  <c r="D2342" i="20"/>
  <c r="D2145" i="20"/>
  <c r="D2133" i="20"/>
  <c r="D2101" i="20"/>
  <c r="D2069" i="20"/>
  <c r="D2037" i="20"/>
  <c r="D2222" i="20"/>
  <c r="D2134" i="20"/>
  <c r="D2102" i="20"/>
  <c r="D2070" i="20"/>
  <c r="D2038" i="20"/>
  <c r="D2209" i="20"/>
  <c r="D2177" i="20"/>
  <c r="D2165" i="20"/>
  <c r="D2115" i="20"/>
  <c r="D2083" i="20"/>
  <c r="D2088" i="20"/>
  <c r="D2067" i="20"/>
  <c r="D2001" i="20"/>
  <c r="D1969" i="20"/>
  <c r="D1937" i="20"/>
  <c r="D1905" i="20"/>
  <c r="D2186" i="20"/>
  <c r="D2238" i="20"/>
  <c r="D2022" i="20"/>
  <c r="D1990" i="20"/>
  <c r="D1958" i="20"/>
  <c r="D1926" i="20"/>
  <c r="D2190" i="20"/>
  <c r="D2132" i="20"/>
  <c r="D2015" i="20"/>
  <c r="D1983" i="20"/>
  <c r="D1951" i="20"/>
  <c r="D2210" i="20"/>
  <c r="D2039" i="20"/>
  <c r="D1878" i="20"/>
  <c r="D1846" i="20"/>
  <c r="D1814" i="20"/>
  <c r="D1782" i="20"/>
  <c r="D1750" i="20"/>
  <c r="D1718" i="20"/>
  <c r="D1686" i="20"/>
  <c r="D1654" i="20"/>
  <c r="D1622" i="20"/>
  <c r="D1590" i="20"/>
  <c r="D1882" i="20"/>
  <c r="D1871" i="20"/>
  <c r="D2923" i="20"/>
  <c r="D2836" i="20"/>
  <c r="D2890" i="20"/>
  <c r="D2765" i="20"/>
  <c r="D2640" i="20"/>
  <c r="D2565" i="20"/>
  <c r="D2516" i="20"/>
  <c r="D2570" i="20"/>
  <c r="D2477" i="20"/>
  <c r="D2518" i="20"/>
  <c r="D2603" i="20"/>
  <c r="D2535" i="20"/>
  <c r="D2491" i="20"/>
  <c r="D2482" i="20"/>
  <c r="D2411" i="20"/>
  <c r="D2367" i="20"/>
  <c r="D2311" i="20"/>
  <c r="D2420" i="20"/>
  <c r="D2364" i="20"/>
  <c r="D2445" i="20"/>
  <c r="D2422" i="20"/>
  <c r="D2366" i="20"/>
  <c r="D2317" i="20"/>
  <c r="D2247" i="20"/>
  <c r="D2207" i="20"/>
  <c r="D2175" i="20"/>
  <c r="D2143" i="20"/>
  <c r="D2287" i="20"/>
  <c r="D2305" i="20"/>
  <c r="D2260" i="20"/>
  <c r="D2228" i="20"/>
  <c r="D2196" i="20"/>
  <c r="D2164" i="20"/>
  <c r="D2357" i="20"/>
  <c r="D2301" i="20"/>
  <c r="D2261" i="20"/>
  <c r="D2229" i="20"/>
  <c r="D2312" i="20"/>
  <c r="D2326" i="20"/>
  <c r="D2304" i="20"/>
  <c r="D2125" i="20"/>
  <c r="D2093" i="20"/>
  <c r="D2061" i="20"/>
  <c r="D2029" i="20"/>
  <c r="D2140" i="20"/>
  <c r="D2126" i="20"/>
  <c r="D2094" i="20"/>
  <c r="D2062" i="20"/>
  <c r="D2030" i="20"/>
  <c r="D2201" i="20"/>
  <c r="D2169" i="20"/>
  <c r="D2144" i="20"/>
  <c r="D2107" i="20"/>
  <c r="D2075" i="20"/>
  <c r="D2044" i="20"/>
  <c r="D2035" i="20"/>
  <c r="D1993" i="20"/>
  <c r="D1961" i="20"/>
  <c r="D1929" i="20"/>
  <c r="D1897" i="20"/>
  <c r="D2142" i="20"/>
  <c r="D2128" i="20"/>
  <c r="D2014" i="20"/>
  <c r="D1982" i="20"/>
  <c r="D1950" i="20"/>
  <c r="D1918" i="20"/>
  <c r="D2072" i="20"/>
  <c r="D2100" i="20"/>
  <c r="D2007" i="20"/>
  <c r="D1975" i="20"/>
  <c r="D1943" i="20"/>
  <c r="D2178" i="20"/>
  <c r="D1964" i="20"/>
  <c r="D1870" i="20"/>
  <c r="D1838" i="20"/>
  <c r="D1806" i="20"/>
  <c r="D1774" i="20"/>
  <c r="D1742" i="20"/>
  <c r="D1710" i="20"/>
  <c r="D1678" i="20"/>
  <c r="D1646" i="20"/>
  <c r="D1614" i="20"/>
  <c r="D2016" i="20"/>
  <c r="D1988" i="20"/>
  <c r="D1863" i="20"/>
  <c r="D1831" i="20"/>
  <c r="D1799" i="20"/>
  <c r="D1767" i="20"/>
  <c r="D1735" i="20"/>
  <c r="D1703" i="20"/>
  <c r="D1671" i="20"/>
  <c r="D1639" i="20"/>
  <c r="D1607" i="20"/>
  <c r="D1911" i="20"/>
  <c r="D1896" i="20"/>
  <c r="D1856" i="20"/>
  <c r="D1824" i="20"/>
  <c r="D1792" i="20"/>
  <c r="D1760" i="20"/>
  <c r="D1728" i="20"/>
  <c r="D1902" i="20"/>
  <c r="D1319" i="20"/>
  <c r="D1363" i="20"/>
  <c r="D1211" i="20"/>
  <c r="D1243" i="20"/>
  <c r="D1275" i="20"/>
  <c r="D1443" i="20"/>
  <c r="D1403" i="20"/>
  <c r="D1636" i="20"/>
  <c r="D1668" i="20"/>
  <c r="D1475" i="20"/>
  <c r="D1507" i="20"/>
  <c r="D1539" i="20"/>
  <c r="D1571" i="20"/>
  <c r="D2150" i="20"/>
  <c r="D1298" i="20"/>
  <c r="D1330" i="20"/>
  <c r="D1362" i="20"/>
  <c r="D1394" i="20"/>
  <c r="D1426" i="20"/>
  <c r="D1458" i="20"/>
  <c r="D1490" i="20"/>
  <c r="D1522" i="20"/>
  <c r="D1554" i="20"/>
  <c r="D1586" i="20"/>
  <c r="D1952" i="20"/>
  <c r="D1361" i="20"/>
  <c r="D1393" i="20"/>
  <c r="D1425" i="20"/>
  <c r="D1457" i="20"/>
  <c r="D1489" i="20"/>
  <c r="D1521" i="20"/>
  <c r="D1553" i="20"/>
  <c r="D1585" i="20"/>
  <c r="D1708" i="20"/>
  <c r="D1340" i="20"/>
  <c r="D1372" i="20"/>
  <c r="D1404" i="20"/>
  <c r="D1436" i="20"/>
  <c r="D1468" i="20"/>
  <c r="D1500" i="20"/>
  <c r="D1532" i="20"/>
  <c r="D1564" i="20"/>
  <c r="D1704" i="20"/>
  <c r="D1617" i="20"/>
  <c r="D1649" i="20"/>
  <c r="D1681" i="20"/>
  <c r="D1713" i="20"/>
  <c r="D1745" i="20"/>
  <c r="D1777" i="20"/>
  <c r="D1809" i="20"/>
  <c r="D1841" i="20"/>
  <c r="D1873" i="20"/>
  <c r="D1890" i="20"/>
  <c r="D1732" i="20"/>
  <c r="D1768" i="20"/>
  <c r="D1804" i="20"/>
  <c r="D1840" i="20"/>
  <c r="D1876" i="20"/>
  <c r="D1904" i="20"/>
  <c r="D1615" i="20"/>
  <c r="D1655" i="20"/>
  <c r="D1699" i="20"/>
  <c r="D1743" i="20"/>
  <c r="D1783" i="20"/>
  <c r="D1827" i="20"/>
  <c r="D1879" i="20"/>
  <c r="D1618" i="20"/>
  <c r="D1746" i="20"/>
  <c r="D1874" i="20"/>
  <c r="D1979" i="20"/>
  <c r="D1922" i="20"/>
  <c r="D2161" i="20"/>
  <c r="D1965" i="20"/>
  <c r="D2079" i="20"/>
  <c r="D2205" i="20"/>
  <c r="D2130" i="20"/>
  <c r="D2097" i="20"/>
  <c r="D2369" i="20"/>
  <c r="D2389" i="20"/>
  <c r="D2264" i="20"/>
  <c r="D2179" i="20"/>
  <c r="D2370" i="20"/>
  <c r="D2427" i="20"/>
  <c r="D2439" i="20"/>
  <c r="D2522" i="20"/>
  <c r="D2597" i="20"/>
  <c r="D2868" i="20"/>
  <c r="D1219" i="20"/>
  <c r="D1251" i="20"/>
  <c r="D1283" i="20"/>
  <c r="D1313" i="20"/>
  <c r="D1600" i="20"/>
  <c r="D1644" i="20"/>
  <c r="D1894" i="20"/>
  <c r="D1483" i="20"/>
  <c r="D1515" i="20"/>
  <c r="D1547" i="20"/>
  <c r="D1579" i="20"/>
  <c r="D1692" i="20"/>
  <c r="D1306" i="20"/>
  <c r="D1338" i="20"/>
  <c r="D1370" i="20"/>
  <c r="D1402" i="20"/>
  <c r="D1434" i="20"/>
  <c r="D1466" i="20"/>
  <c r="D1498" i="20"/>
  <c r="D1530" i="20"/>
  <c r="D1562" i="20"/>
  <c r="D1720" i="20"/>
  <c r="D1337" i="20"/>
  <c r="D1369" i="20"/>
  <c r="D1401" i="20"/>
  <c r="D1433" i="20"/>
  <c r="D1465" i="20"/>
  <c r="D1497" i="20"/>
  <c r="D1529" i="20"/>
  <c r="D1561" i="20"/>
  <c r="D1680" i="20"/>
  <c r="D1316" i="20"/>
  <c r="D1348" i="20"/>
  <c r="D1380" i="20"/>
  <c r="D1412" i="20"/>
  <c r="D1444" i="20"/>
  <c r="D1476" i="20"/>
  <c r="D1508" i="20"/>
  <c r="D1540" i="20"/>
  <c r="D1572" i="20"/>
  <c r="D1593" i="20"/>
  <c r="D1625" i="20"/>
  <c r="D1657" i="20"/>
  <c r="D1689" i="20"/>
  <c r="D1721" i="20"/>
  <c r="D1753" i="20"/>
  <c r="D1785" i="20"/>
  <c r="D1817" i="20"/>
  <c r="D1849" i="20"/>
  <c r="D1884" i="20"/>
  <c r="D1916" i="20"/>
  <c r="D1740" i="20"/>
  <c r="D1776" i="20"/>
  <c r="D1812" i="20"/>
  <c r="D1848" i="20"/>
  <c r="D1883" i="20"/>
  <c r="D1936" i="20"/>
  <c r="D1623" i="20"/>
  <c r="D1667" i="20"/>
  <c r="D1711" i="20"/>
  <c r="D1751" i="20"/>
  <c r="D1795" i="20"/>
  <c r="D1839" i="20"/>
  <c r="D1956" i="20"/>
  <c r="D1650" i="20"/>
  <c r="D1778" i="20"/>
  <c r="D1996" i="20"/>
  <c r="D2011" i="20"/>
  <c r="D1954" i="20"/>
  <c r="D2170" i="20"/>
  <c r="D1997" i="20"/>
  <c r="D2111" i="20"/>
  <c r="D2034" i="20"/>
  <c r="D2146" i="20"/>
  <c r="D2129" i="20"/>
  <c r="D2233" i="20"/>
  <c r="D2168" i="20"/>
  <c r="D2325" i="20"/>
  <c r="D2211" i="20"/>
  <c r="D2435" i="20"/>
  <c r="D2315" i="20"/>
  <c r="D2495" i="20"/>
  <c r="D2493" i="20"/>
  <c r="D2672" i="20"/>
  <c r="D2955" i="20"/>
  <c r="D1415" i="20"/>
  <c r="D1223" i="20"/>
  <c r="D1255" i="20"/>
  <c r="D1293" i="20"/>
  <c r="D1323" i="20"/>
  <c r="D1616" i="20"/>
  <c r="D1648" i="20"/>
  <c r="D2008" i="20"/>
  <c r="D1487" i="20"/>
  <c r="D1519" i="20"/>
  <c r="D1551" i="20"/>
  <c r="D1583" i="20"/>
  <c r="D1724" i="20"/>
  <c r="D1310" i="20"/>
  <c r="D1342" i="20"/>
  <c r="D1374" i="20"/>
  <c r="D1406" i="20"/>
  <c r="D1438" i="20"/>
  <c r="D1470" i="20"/>
  <c r="D1502" i="20"/>
  <c r="D1534" i="20"/>
  <c r="D1566" i="20"/>
  <c r="D1592" i="20"/>
  <c r="D1341" i="20"/>
  <c r="D1373" i="20"/>
  <c r="D1405" i="20"/>
  <c r="D1437" i="20"/>
  <c r="D1469" i="20"/>
  <c r="D1501" i="20"/>
  <c r="D1533" i="20"/>
  <c r="D1565" i="20"/>
  <c r="D1712" i="20"/>
  <c r="D1320" i="20"/>
  <c r="D1352" i="20"/>
  <c r="D1384" i="20"/>
  <c r="D1416" i="20"/>
  <c r="D1448" i="20"/>
  <c r="D1480" i="20"/>
  <c r="D1512" i="20"/>
  <c r="D1544" i="20"/>
  <c r="D1576" i="20"/>
  <c r="D1597" i="20"/>
  <c r="D1629" i="20"/>
  <c r="D1661" i="20"/>
  <c r="D1693" i="20"/>
  <c r="D1725" i="20"/>
  <c r="D1757" i="20"/>
  <c r="D1789" i="20"/>
  <c r="D1821" i="20"/>
  <c r="D1853" i="20"/>
  <c r="D1887" i="20"/>
  <c r="D1928" i="20"/>
  <c r="D1744" i="20"/>
  <c r="D1780" i="20"/>
  <c r="D1816" i="20"/>
  <c r="D1852" i="20"/>
  <c r="D1899" i="20"/>
  <c r="D1968" i="20"/>
  <c r="D1631" i="20"/>
  <c r="D1675" i="20"/>
  <c r="D1715" i="20"/>
  <c r="D1759" i="20"/>
  <c r="D1803" i="20"/>
  <c r="D1843" i="20"/>
  <c r="D2004" i="20"/>
  <c r="D1674" i="20"/>
  <c r="D1802" i="20"/>
  <c r="D2080" i="20"/>
  <c r="D2076" i="20"/>
  <c r="D1978" i="20"/>
  <c r="D1893" i="20"/>
  <c r="D2021" i="20"/>
  <c r="D2135" i="20"/>
  <c r="D2058" i="20"/>
  <c r="D2025" i="20"/>
  <c r="D2299" i="20"/>
  <c r="D2257" i="20"/>
  <c r="D2192" i="20"/>
  <c r="D2473" i="20"/>
  <c r="D2243" i="20"/>
  <c r="D2437" i="20"/>
  <c r="D2363" i="20"/>
  <c r="D2531" i="20"/>
  <c r="D2557" i="20"/>
  <c r="D2733" i="20"/>
  <c r="D1259" i="20"/>
  <c r="D1296" i="20"/>
  <c r="D1335" i="20"/>
  <c r="D1620" i="20"/>
  <c r="D1652" i="20"/>
  <c r="D1459" i="20"/>
  <c r="D1491" i="20"/>
  <c r="D1523" i="20"/>
  <c r="D1555" i="20"/>
  <c r="D1587" i="20"/>
  <c r="D1984" i="20"/>
  <c r="D1314" i="20"/>
  <c r="D1346" i="20"/>
  <c r="D1378" i="20"/>
  <c r="D1410" i="20"/>
  <c r="D1442" i="20"/>
  <c r="D1474" i="20"/>
  <c r="D1506" i="20"/>
  <c r="D1538" i="20"/>
  <c r="D1570" i="20"/>
  <c r="D1608" i="20"/>
  <c r="D1345" i="20"/>
  <c r="D1377" i="20"/>
  <c r="D1409" i="20"/>
  <c r="D1441" i="20"/>
  <c r="D1473" i="20"/>
  <c r="D1505" i="20"/>
  <c r="D1537" i="20"/>
  <c r="D1569" i="20"/>
  <c r="D1923" i="20"/>
  <c r="D1324" i="20"/>
  <c r="D1356" i="20"/>
  <c r="D1388" i="20"/>
  <c r="D1420" i="20"/>
  <c r="D1452" i="20"/>
  <c r="D1484" i="20"/>
  <c r="D1516" i="20"/>
  <c r="D1548" i="20"/>
  <c r="D1580" i="20"/>
  <c r="D1601" i="20"/>
  <c r="D1633" i="20"/>
  <c r="D1665" i="20"/>
  <c r="D1697" i="20"/>
  <c r="D1729" i="20"/>
  <c r="D1761" i="20"/>
  <c r="D1793" i="20"/>
  <c r="D1825" i="20"/>
  <c r="D1857" i="20"/>
  <c r="D1940" i="20"/>
  <c r="D1960" i="20"/>
  <c r="D1748" i="20"/>
  <c r="D1784" i="20"/>
  <c r="D1820" i="20"/>
  <c r="D1860" i="20"/>
  <c r="D1920" i="20"/>
  <c r="D1591" i="20"/>
  <c r="D1635" i="20"/>
  <c r="D1679" i="20"/>
  <c r="D1719" i="20"/>
  <c r="D1763" i="20"/>
  <c r="D1807" i="20"/>
  <c r="D1847" i="20"/>
  <c r="D1908" i="20"/>
  <c r="D1682" i="20"/>
  <c r="D1810" i="20"/>
  <c r="D2194" i="20"/>
  <c r="D2116" i="20"/>
  <c r="D1986" i="20"/>
  <c r="D1901" i="20"/>
  <c r="D2051" i="20"/>
  <c r="D2152" i="20"/>
  <c r="D2066" i="20"/>
  <c r="D2033" i="20"/>
  <c r="D2136" i="20"/>
  <c r="D2265" i="20"/>
  <c r="D2200" i="20"/>
  <c r="D2290" i="20"/>
  <c r="D2251" i="20"/>
  <c r="D2324" i="20"/>
  <c r="D2371" i="20"/>
  <c r="D2539" i="20"/>
  <c r="D2586" i="20"/>
  <c r="D2797" i="20"/>
  <c r="D1321" i="20"/>
  <c r="D1199" i="20"/>
  <c r="D1231" i="20"/>
  <c r="D1263" i="20"/>
  <c r="D1305" i="20"/>
  <c r="D1351" i="20"/>
  <c r="D1624" i="20"/>
  <c r="D1656" i="20"/>
  <c r="D1463" i="20"/>
  <c r="D1495" i="20"/>
  <c r="D1527" i="20"/>
  <c r="D1559" i="20"/>
  <c r="D1696" i="20"/>
  <c r="D1286" i="20"/>
  <c r="D1318" i="20"/>
  <c r="D1350" i="20"/>
  <c r="D1382" i="20"/>
  <c r="D1414" i="20"/>
  <c r="D1446" i="20"/>
  <c r="D1478" i="20"/>
  <c r="D1510" i="20"/>
  <c r="D1542" i="20"/>
  <c r="D1574" i="20"/>
  <c r="D1684" i="20"/>
  <c r="D1349" i="20"/>
  <c r="D1381" i="20"/>
  <c r="D1413" i="20"/>
  <c r="D1445" i="20"/>
  <c r="D1477" i="20"/>
  <c r="D1509" i="20"/>
  <c r="D1541" i="20"/>
  <c r="D1573" i="20"/>
  <c r="D1596" i="20"/>
  <c r="D1328" i="20"/>
  <c r="D1360" i="20"/>
  <c r="D1392" i="20"/>
  <c r="D1424" i="20"/>
  <c r="D1456" i="20"/>
  <c r="D1488" i="20"/>
  <c r="D1520" i="20"/>
  <c r="D1552" i="20"/>
  <c r="D1584" i="20"/>
  <c r="D1605" i="20"/>
  <c r="D1637" i="20"/>
  <c r="D1669" i="20"/>
  <c r="D1701" i="20"/>
  <c r="D1733" i="20"/>
  <c r="D1765" i="20"/>
  <c r="D1797" i="20"/>
  <c r="D1829" i="20"/>
  <c r="D1861" i="20"/>
  <c r="D1972" i="20"/>
  <c r="D1992" i="20"/>
  <c r="D1752" i="20"/>
  <c r="D1788" i="20"/>
  <c r="D1828" i="20"/>
  <c r="D1864" i="20"/>
  <c r="D1948" i="20"/>
  <c r="D1599" i="20"/>
  <c r="D1643" i="20"/>
  <c r="D1683" i="20"/>
  <c r="D1727" i="20"/>
  <c r="D1771" i="20"/>
  <c r="D1811" i="20"/>
  <c r="D1855" i="20"/>
  <c r="D1976" i="20"/>
  <c r="D1706" i="20"/>
  <c r="D1834" i="20"/>
  <c r="D1939" i="20"/>
  <c r="D2068" i="20"/>
  <c r="D2010" i="20"/>
  <c r="D1925" i="20"/>
  <c r="D2027" i="20"/>
  <c r="D2149" i="20"/>
  <c r="D2090" i="20"/>
  <c r="D2057" i="20"/>
  <c r="D2274" i="20"/>
  <c r="D2294" i="20"/>
  <c r="D2224" i="20"/>
  <c r="D2431" i="20"/>
  <c r="D2293" i="20"/>
  <c r="D2360" i="20"/>
  <c r="D2407" i="20"/>
  <c r="D2599" i="20"/>
  <c r="D2484" i="20"/>
  <c r="D2858" i="20"/>
  <c r="D1203" i="20"/>
  <c r="D1235" i="20"/>
  <c r="D1267" i="20"/>
  <c r="D1311" i="20"/>
  <c r="D1367" i="20"/>
  <c r="D1628" i="20"/>
  <c r="D1660" i="20"/>
  <c r="D1467" i="20"/>
  <c r="D1499" i="20"/>
  <c r="D1531" i="20"/>
  <c r="D1563" i="20"/>
  <c r="D2055" i="20"/>
  <c r="D1290" i="20"/>
  <c r="D1322" i="20"/>
  <c r="D1354" i="20"/>
  <c r="D1386" i="20"/>
  <c r="D1418" i="20"/>
  <c r="D1450" i="20"/>
  <c r="D1482" i="20"/>
  <c r="D1514" i="20"/>
  <c r="D1546" i="20"/>
  <c r="D1578" i="20"/>
  <c r="D1716" i="20"/>
  <c r="D1353" i="20"/>
  <c r="D1385" i="20"/>
  <c r="D1417" i="20"/>
  <c r="D1449" i="20"/>
  <c r="D1481" i="20"/>
  <c r="D1513" i="20"/>
  <c r="D1545" i="20"/>
  <c r="D1577" i="20"/>
  <c r="D1612" i="20"/>
  <c r="D1332" i="20"/>
  <c r="D1364" i="20"/>
  <c r="D1396" i="20"/>
  <c r="D1428" i="20"/>
  <c r="D1460" i="20"/>
  <c r="D1492" i="20"/>
  <c r="D1524" i="20"/>
  <c r="D1556" i="20"/>
  <c r="D1588" i="20"/>
  <c r="D1609" i="20"/>
  <c r="D1641" i="20"/>
  <c r="D1673" i="20"/>
  <c r="D1705" i="20"/>
  <c r="D1737" i="20"/>
  <c r="D1769" i="20"/>
  <c r="D1801" i="20"/>
  <c r="D1833" i="20"/>
  <c r="D1865" i="20"/>
  <c r="D2020" i="20"/>
  <c r="D2000" i="20"/>
  <c r="D1756" i="20"/>
  <c r="D1796" i="20"/>
  <c r="D1832" i="20"/>
  <c r="D1868" i="20"/>
  <c r="D1980" i="20"/>
  <c r="D1603" i="20"/>
  <c r="D1647" i="20"/>
  <c r="D1687" i="20"/>
  <c r="D1731" i="20"/>
  <c r="D1775" i="20"/>
  <c r="D1815" i="20"/>
  <c r="D1859" i="20"/>
  <c r="D2084" i="20"/>
  <c r="D1714" i="20"/>
  <c r="D1842" i="20"/>
  <c r="D1947" i="20"/>
  <c r="D2174" i="20"/>
  <c r="D2018" i="20"/>
  <c r="D1933" i="20"/>
  <c r="D2060" i="20"/>
  <c r="D2173" i="20"/>
  <c r="D2098" i="20"/>
  <c r="D2065" i="20"/>
  <c r="D2333" i="20"/>
  <c r="D2303" i="20"/>
  <c r="D2232" i="20"/>
  <c r="D2147" i="20"/>
  <c r="D2321" i="20"/>
  <c r="D2368" i="20"/>
  <c r="D2426" i="20"/>
  <c r="D2607" i="20"/>
  <c r="D2548" i="20"/>
  <c r="D2922" i="20"/>
  <c r="D2999" i="20"/>
  <c r="D2863" i="20"/>
  <c r="D2895" i="20"/>
  <c r="D2927" i="20"/>
  <c r="D2959" i="20"/>
  <c r="D2991" i="20"/>
  <c r="D2867" i="20"/>
  <c r="D2899" i="20"/>
  <c r="D2931" i="20"/>
  <c r="D2963" i="20"/>
  <c r="D2995" i="20"/>
  <c r="D2871" i="20"/>
  <c r="D2903" i="20"/>
  <c r="D2935" i="20"/>
  <c r="D2967" i="20"/>
  <c r="A9" i="19"/>
  <c r="A10" i="19"/>
  <c r="B10" i="19" s="1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B28" i="19" s="1"/>
  <c r="A29" i="19"/>
  <c r="B29" i="19" s="1"/>
  <c r="A30" i="19"/>
  <c r="A31" i="19"/>
  <c r="A32" i="19"/>
  <c r="A33" i="19"/>
  <c r="A34" i="19"/>
  <c r="A35" i="19"/>
  <c r="A36" i="19"/>
  <c r="A37" i="19"/>
  <c r="A38" i="19"/>
  <c r="A39" i="19"/>
  <c r="A40" i="19"/>
  <c r="B40" i="19" s="1"/>
  <c r="A41" i="19"/>
  <c r="B41" i="19" s="1"/>
  <c r="A42" i="19"/>
  <c r="B42" i="19" s="1"/>
  <c r="A43" i="19"/>
  <c r="A44" i="19"/>
  <c r="A45" i="19"/>
  <c r="A46" i="19"/>
  <c r="A47" i="19"/>
  <c r="A48" i="19"/>
  <c r="A49" i="19"/>
  <c r="A50" i="19"/>
  <c r="A51" i="19"/>
  <c r="A52" i="19"/>
  <c r="A53" i="19"/>
  <c r="A54" i="19"/>
  <c r="B54" i="19" s="1"/>
  <c r="A55" i="19"/>
  <c r="A56" i="19"/>
  <c r="A57" i="19"/>
  <c r="A58" i="19"/>
  <c r="A59" i="19"/>
  <c r="A60" i="19"/>
  <c r="A61" i="19"/>
  <c r="A62" i="19"/>
  <c r="B62" i="19" s="1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B76" i="19" s="1"/>
  <c r="A77" i="19"/>
  <c r="A78" i="19"/>
  <c r="A79" i="19"/>
  <c r="A80" i="19"/>
  <c r="A81" i="19"/>
  <c r="A82" i="19"/>
  <c r="A83" i="19"/>
  <c r="A84" i="19"/>
  <c r="A85" i="19"/>
  <c r="A86" i="19"/>
  <c r="A87" i="19"/>
  <c r="A88" i="19"/>
  <c r="B88" i="19" s="1"/>
  <c r="A89" i="19"/>
  <c r="A90" i="19"/>
  <c r="A91" i="19"/>
  <c r="A92" i="19"/>
  <c r="A93" i="19"/>
  <c r="A94" i="19"/>
  <c r="A95" i="19"/>
  <c r="A96" i="19"/>
  <c r="A97" i="19"/>
  <c r="A98" i="19"/>
  <c r="A99" i="19"/>
  <c r="A100" i="19"/>
  <c r="B100" i="19" s="1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B112" i="19" s="1"/>
  <c r="A113" i="19"/>
  <c r="A114" i="19"/>
  <c r="A115" i="19"/>
  <c r="A116" i="19"/>
  <c r="A117" i="19"/>
  <c r="B117" i="19" s="1"/>
  <c r="A118" i="19"/>
  <c r="B118" i="19" s="1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B130" i="19" s="1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B166" i="19" s="1"/>
  <c r="A167" i="19"/>
  <c r="B167" i="19" s="1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B202" i="19" s="1"/>
  <c r="A203" i="19"/>
  <c r="B203" i="19" s="1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B222" i="19" s="1"/>
  <c r="A223" i="19"/>
  <c r="A224" i="19"/>
  <c r="A225" i="19"/>
  <c r="A226" i="19"/>
  <c r="A227" i="19"/>
  <c r="B227" i="19" s="1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B242" i="19" s="1"/>
  <c r="A243" i="19"/>
  <c r="B243" i="19" s="1"/>
  <c r="A244" i="19"/>
  <c r="B244" i="19" s="1"/>
  <c r="A245" i="19"/>
  <c r="A246" i="19"/>
  <c r="B246" i="19" s="1"/>
  <c r="A247" i="19"/>
  <c r="A248" i="19"/>
  <c r="A249" i="19"/>
  <c r="A250" i="19"/>
  <c r="A251" i="19"/>
  <c r="B251" i="19" s="1"/>
  <c r="A252" i="19"/>
  <c r="B252" i="19" s="1"/>
  <c r="A253" i="19"/>
  <c r="B253" i="19" s="1"/>
  <c r="A254" i="19"/>
  <c r="B254" i="19" s="1"/>
  <c r="A255" i="19"/>
  <c r="B255" i="19" s="1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B282" i="19" s="1"/>
  <c r="A283" i="19"/>
  <c r="B283" i="19" s="1"/>
  <c r="A284" i="19"/>
  <c r="B284" i="19" s="1"/>
  <c r="A285" i="19"/>
  <c r="B285" i="19" s="1"/>
  <c r="A286" i="19"/>
  <c r="B286" i="19" s="1"/>
  <c r="A287" i="19"/>
  <c r="B287" i="19" s="1"/>
  <c r="A288" i="19"/>
  <c r="B288" i="19" s="1"/>
  <c r="A289" i="19"/>
  <c r="B289" i="19" s="1"/>
  <c r="A290" i="19"/>
  <c r="B290" i="19" s="1"/>
  <c r="A291" i="19"/>
  <c r="B291" i="19" s="1"/>
  <c r="A292" i="19"/>
  <c r="B292" i="19" s="1"/>
  <c r="A293" i="19"/>
  <c r="B293" i="19" s="1"/>
  <c r="A294" i="19"/>
  <c r="B294" i="19" s="1"/>
  <c r="A295" i="19"/>
  <c r="B295" i="19" s="1"/>
  <c r="A296" i="19"/>
  <c r="B296" i="19" s="1"/>
  <c r="A297" i="19"/>
  <c r="B297" i="19" s="1"/>
  <c r="A298" i="19"/>
  <c r="B298" i="19" s="1"/>
  <c r="A299" i="19"/>
  <c r="B299" i="19" s="1"/>
  <c r="A300" i="19"/>
  <c r="B300" i="19" s="1"/>
  <c r="A301" i="19"/>
  <c r="B301" i="19" s="1"/>
  <c r="A302" i="19"/>
  <c r="B302" i="19" s="1"/>
  <c r="A303" i="19"/>
  <c r="B303" i="19" s="1"/>
  <c r="A304" i="19"/>
  <c r="B304" i="19" s="1"/>
  <c r="A305" i="19"/>
  <c r="B305" i="19" s="1"/>
  <c r="A306" i="19"/>
  <c r="B306" i="19" s="1"/>
  <c r="A307" i="19"/>
  <c r="B307" i="19" s="1"/>
  <c r="A308" i="19"/>
  <c r="B308" i="19" s="1"/>
  <c r="A309" i="19"/>
  <c r="B309" i="19" s="1"/>
  <c r="A310" i="19"/>
  <c r="B310" i="19" s="1"/>
  <c r="A311" i="19"/>
  <c r="B311" i="19" s="1"/>
  <c r="A312" i="19"/>
  <c r="B312" i="19" s="1"/>
  <c r="A313" i="19"/>
  <c r="B313" i="19" s="1"/>
  <c r="A314" i="19"/>
  <c r="B314" i="19" s="1"/>
  <c r="A315" i="19"/>
  <c r="B315" i="19" s="1"/>
  <c r="A316" i="19"/>
  <c r="B316" i="19" s="1"/>
  <c r="A317" i="19"/>
  <c r="B317" i="19" s="1"/>
  <c r="A318" i="19"/>
  <c r="B318" i="19" s="1"/>
  <c r="A319" i="19"/>
  <c r="B319" i="19" s="1"/>
  <c r="A320" i="19"/>
  <c r="B320" i="19" s="1"/>
  <c r="A321" i="19"/>
  <c r="B321" i="19" s="1"/>
  <c r="A322" i="19"/>
  <c r="B322" i="19" s="1"/>
  <c r="A323" i="19"/>
  <c r="B323" i="19" s="1"/>
  <c r="A324" i="19"/>
  <c r="B324" i="19" s="1"/>
  <c r="A325" i="19"/>
  <c r="B325" i="19" s="1"/>
  <c r="A326" i="19"/>
  <c r="B326" i="19" s="1"/>
  <c r="A327" i="19"/>
  <c r="B327" i="19" s="1"/>
  <c r="A328" i="19"/>
  <c r="B328" i="19" s="1"/>
  <c r="A329" i="19"/>
  <c r="B329" i="19" s="1"/>
  <c r="A330" i="19"/>
  <c r="B330" i="19" s="1"/>
  <c r="A331" i="19"/>
  <c r="B331" i="19" s="1"/>
  <c r="A332" i="19"/>
  <c r="B332" i="19" s="1"/>
  <c r="A333" i="19"/>
  <c r="B333" i="19" s="1"/>
  <c r="A334" i="19"/>
  <c r="B334" i="19" s="1"/>
  <c r="A335" i="19"/>
  <c r="B335" i="19" s="1"/>
  <c r="A336" i="19"/>
  <c r="B336" i="19" s="1"/>
  <c r="A337" i="19"/>
  <c r="B337" i="19" s="1"/>
  <c r="A338" i="19"/>
  <c r="B338" i="19" s="1"/>
  <c r="A339" i="19"/>
  <c r="B339" i="19" s="1"/>
  <c r="A340" i="19"/>
  <c r="B340" i="19" s="1"/>
  <c r="A341" i="19"/>
  <c r="B341" i="19" s="1"/>
  <c r="A342" i="19"/>
  <c r="B342" i="19" s="1"/>
  <c r="A343" i="19"/>
  <c r="B343" i="19" s="1"/>
  <c r="A344" i="19"/>
  <c r="B344" i="19" s="1"/>
  <c r="A345" i="19"/>
  <c r="B345" i="19" s="1"/>
  <c r="A346" i="19"/>
  <c r="B346" i="19" s="1"/>
  <c r="A347" i="19"/>
  <c r="B347" i="19" s="1"/>
  <c r="A348" i="19"/>
  <c r="B348" i="19" s="1"/>
  <c r="A349" i="19"/>
  <c r="B349" i="19" s="1"/>
  <c r="A350" i="19"/>
  <c r="B350" i="19" s="1"/>
  <c r="A351" i="19"/>
  <c r="B351" i="19" s="1"/>
  <c r="A352" i="19"/>
  <c r="B352" i="19" s="1"/>
  <c r="A353" i="19"/>
  <c r="B353" i="19" s="1"/>
  <c r="A354" i="19"/>
  <c r="B354" i="19" s="1"/>
  <c r="A355" i="19"/>
  <c r="B355" i="19" s="1"/>
  <c r="A356" i="19"/>
  <c r="B356" i="19" s="1"/>
  <c r="A357" i="19"/>
  <c r="B357" i="19" s="1"/>
  <c r="A358" i="19"/>
  <c r="B358" i="19" s="1"/>
  <c r="A359" i="19"/>
  <c r="B359" i="19" s="1"/>
  <c r="A360" i="19"/>
  <c r="B360" i="19" s="1"/>
  <c r="A361" i="19"/>
  <c r="B361" i="19" s="1"/>
  <c r="A362" i="19"/>
  <c r="B362" i="19" s="1"/>
  <c r="A363" i="19"/>
  <c r="B363" i="19" s="1"/>
  <c r="A364" i="19"/>
  <c r="B364" i="19" s="1"/>
  <c r="A365" i="19"/>
  <c r="B365" i="19" s="1"/>
  <c r="A366" i="19"/>
  <c r="B366" i="19" s="1"/>
  <c r="A367" i="19"/>
  <c r="B367" i="19" s="1"/>
  <c r="A368" i="19"/>
  <c r="B368" i="19" s="1"/>
  <c r="A369" i="19"/>
  <c r="B369" i="19" s="1"/>
  <c r="A370" i="19"/>
  <c r="B370" i="19" s="1"/>
  <c r="A371" i="19"/>
  <c r="B371" i="19" s="1"/>
  <c r="A372" i="19"/>
  <c r="B372" i="19" s="1"/>
  <c r="A373" i="19"/>
  <c r="B373" i="19" s="1"/>
  <c r="A374" i="19"/>
  <c r="B374" i="19" s="1"/>
  <c r="A375" i="19"/>
  <c r="B375" i="19" s="1"/>
  <c r="A376" i="19"/>
  <c r="B376" i="19" s="1"/>
  <c r="A377" i="19"/>
  <c r="B377" i="19" s="1"/>
  <c r="A378" i="19"/>
  <c r="B378" i="19" s="1"/>
  <c r="A379" i="19"/>
  <c r="B379" i="19" s="1"/>
  <c r="A380" i="19"/>
  <c r="B380" i="19" s="1"/>
  <c r="A381" i="19"/>
  <c r="B381" i="19" s="1"/>
  <c r="A382" i="19"/>
  <c r="B382" i="19" s="1"/>
  <c r="A383" i="19"/>
  <c r="B383" i="19" s="1"/>
  <c r="A384" i="19"/>
  <c r="B384" i="19" s="1"/>
  <c r="A385" i="19"/>
  <c r="B385" i="19" s="1"/>
  <c r="A386" i="19"/>
  <c r="B386" i="19" s="1"/>
  <c r="A387" i="19"/>
  <c r="B387" i="19" s="1"/>
  <c r="A388" i="19"/>
  <c r="B388" i="19" s="1"/>
  <c r="A389" i="19"/>
  <c r="B389" i="19" s="1"/>
  <c r="A390" i="19"/>
  <c r="B390" i="19" s="1"/>
  <c r="A391" i="19"/>
  <c r="B391" i="19" s="1"/>
  <c r="A392" i="19"/>
  <c r="B392" i="19" s="1"/>
  <c r="A393" i="19"/>
  <c r="B393" i="19" s="1"/>
  <c r="A394" i="19"/>
  <c r="B394" i="19" s="1"/>
  <c r="A395" i="19"/>
  <c r="B395" i="19" s="1"/>
  <c r="A396" i="19"/>
  <c r="B396" i="19" s="1"/>
  <c r="A397" i="19"/>
  <c r="B397" i="19" s="1"/>
  <c r="A398" i="19"/>
  <c r="B398" i="19" s="1"/>
  <c r="A399" i="19"/>
  <c r="B399" i="19" s="1"/>
  <c r="A400" i="19"/>
  <c r="B400" i="19" s="1"/>
  <c r="A401" i="19"/>
  <c r="B401" i="19" s="1"/>
  <c r="A402" i="19"/>
  <c r="B402" i="19" s="1"/>
  <c r="A403" i="19"/>
  <c r="B403" i="19" s="1"/>
  <c r="A404" i="19"/>
  <c r="B404" i="19" s="1"/>
  <c r="A405" i="19"/>
  <c r="B405" i="19" s="1"/>
  <c r="A406" i="19"/>
  <c r="B406" i="19" s="1"/>
  <c r="A407" i="19"/>
  <c r="B407" i="19" s="1"/>
  <c r="A408" i="19"/>
  <c r="B408" i="19" s="1"/>
  <c r="A409" i="19"/>
  <c r="B409" i="19" s="1"/>
  <c r="A410" i="19"/>
  <c r="B410" i="19" s="1"/>
  <c r="A411" i="19"/>
  <c r="B411" i="19" s="1"/>
  <c r="A412" i="19"/>
  <c r="B412" i="19" s="1"/>
  <c r="A413" i="19"/>
  <c r="B413" i="19" s="1"/>
  <c r="A414" i="19"/>
  <c r="B414" i="19" s="1"/>
  <c r="A415" i="19"/>
  <c r="B415" i="19" s="1"/>
  <c r="A416" i="19"/>
  <c r="B416" i="19" s="1"/>
  <c r="A417" i="19"/>
  <c r="B417" i="19" s="1"/>
  <c r="A418" i="19"/>
  <c r="B418" i="19" s="1"/>
  <c r="A419" i="19"/>
  <c r="B419" i="19" s="1"/>
  <c r="A420" i="19"/>
  <c r="B420" i="19" s="1"/>
  <c r="A421" i="19"/>
  <c r="B421" i="19" s="1"/>
  <c r="A422" i="19"/>
  <c r="B422" i="19" s="1"/>
  <c r="A423" i="19"/>
  <c r="B423" i="19" s="1"/>
  <c r="A424" i="19"/>
  <c r="B424" i="19" s="1"/>
  <c r="A425" i="19"/>
  <c r="B425" i="19" s="1"/>
  <c r="A426" i="19"/>
  <c r="B426" i="19" s="1"/>
  <c r="A427" i="19"/>
  <c r="B427" i="19" s="1"/>
  <c r="A428" i="19"/>
  <c r="B428" i="19" s="1"/>
  <c r="A429" i="19"/>
  <c r="B429" i="19" s="1"/>
  <c r="A430" i="19"/>
  <c r="B430" i="19" s="1"/>
  <c r="A431" i="19"/>
  <c r="B431" i="19" s="1"/>
  <c r="A432" i="19"/>
  <c r="B432" i="19" s="1"/>
  <c r="A433" i="19"/>
  <c r="B433" i="19" s="1"/>
  <c r="A434" i="19"/>
  <c r="B434" i="19" s="1"/>
  <c r="A435" i="19"/>
  <c r="B435" i="19" s="1"/>
  <c r="A436" i="19"/>
  <c r="B436" i="19" s="1"/>
  <c r="A437" i="19"/>
  <c r="B437" i="19" s="1"/>
  <c r="A438" i="19"/>
  <c r="B438" i="19" s="1"/>
  <c r="A439" i="19"/>
  <c r="B439" i="19" s="1"/>
  <c r="A440" i="19"/>
  <c r="B440" i="19" s="1"/>
  <c r="A441" i="19"/>
  <c r="B441" i="19" s="1"/>
  <c r="A442" i="19"/>
  <c r="B442" i="19" s="1"/>
  <c r="A443" i="19"/>
  <c r="B443" i="19" s="1"/>
  <c r="A444" i="19"/>
  <c r="B444" i="19" s="1"/>
  <c r="A445" i="19"/>
  <c r="B445" i="19" s="1"/>
  <c r="A446" i="19"/>
  <c r="B446" i="19" s="1"/>
  <c r="A447" i="19"/>
  <c r="B447" i="19" s="1"/>
  <c r="A448" i="19"/>
  <c r="B448" i="19" s="1"/>
  <c r="A449" i="19"/>
  <c r="B449" i="19" s="1"/>
  <c r="A450" i="19"/>
  <c r="B450" i="19" s="1"/>
  <c r="A451" i="19"/>
  <c r="B451" i="19" s="1"/>
  <c r="A452" i="19"/>
  <c r="B452" i="19" s="1"/>
  <c r="A453" i="19"/>
  <c r="B453" i="19" s="1"/>
  <c r="A454" i="19"/>
  <c r="B454" i="19" s="1"/>
  <c r="A455" i="19"/>
  <c r="B455" i="19" s="1"/>
  <c r="A456" i="19"/>
  <c r="B456" i="19" s="1"/>
  <c r="A457" i="19"/>
  <c r="B457" i="19" s="1"/>
  <c r="A458" i="19"/>
  <c r="B458" i="19" s="1"/>
  <c r="A459" i="19"/>
  <c r="B459" i="19" s="1"/>
  <c r="A460" i="19"/>
  <c r="B460" i="19" s="1"/>
  <c r="A461" i="19"/>
  <c r="B461" i="19" s="1"/>
  <c r="A462" i="19"/>
  <c r="B462" i="19" s="1"/>
  <c r="A463" i="19"/>
  <c r="B463" i="19" s="1"/>
  <c r="A464" i="19"/>
  <c r="B464" i="19" s="1"/>
  <c r="A465" i="19"/>
  <c r="B465" i="19" s="1"/>
  <c r="A466" i="19"/>
  <c r="B466" i="19" s="1"/>
  <c r="A467" i="19"/>
  <c r="B467" i="19" s="1"/>
  <c r="A468" i="19"/>
  <c r="B468" i="19" s="1"/>
  <c r="A469" i="19"/>
  <c r="B469" i="19" s="1"/>
  <c r="A470" i="19"/>
  <c r="B470" i="19" s="1"/>
  <c r="A471" i="19"/>
  <c r="B471" i="19" s="1"/>
  <c r="A472" i="19"/>
  <c r="B472" i="19" s="1"/>
  <c r="A473" i="19"/>
  <c r="B473" i="19" s="1"/>
  <c r="A474" i="19"/>
  <c r="B474" i="19" s="1"/>
  <c r="A475" i="19"/>
  <c r="B475" i="19" s="1"/>
  <c r="A476" i="19"/>
  <c r="B476" i="19" s="1"/>
  <c r="A477" i="19"/>
  <c r="B477" i="19" s="1"/>
  <c r="A478" i="19"/>
  <c r="B478" i="19" s="1"/>
  <c r="A479" i="19"/>
  <c r="B479" i="19" s="1"/>
  <c r="A480" i="19"/>
  <c r="B480" i="19" s="1"/>
  <c r="A481" i="19"/>
  <c r="B481" i="19" s="1"/>
  <c r="A482" i="19"/>
  <c r="B482" i="19" s="1"/>
  <c r="A483" i="19"/>
  <c r="B483" i="19" s="1"/>
  <c r="A484" i="19"/>
  <c r="B484" i="19" s="1"/>
  <c r="A485" i="19"/>
  <c r="B485" i="19" s="1"/>
  <c r="A486" i="19"/>
  <c r="B486" i="19" s="1"/>
  <c r="A487" i="19"/>
  <c r="B487" i="19" s="1"/>
  <c r="A488" i="19"/>
  <c r="B488" i="19" s="1"/>
  <c r="A489" i="19"/>
  <c r="B489" i="19" s="1"/>
  <c r="A490" i="19"/>
  <c r="B490" i="19" s="1"/>
  <c r="A491" i="19"/>
  <c r="B491" i="19" s="1"/>
  <c r="A492" i="19"/>
  <c r="B492" i="19" s="1"/>
  <c r="A493" i="19"/>
  <c r="B493" i="19" s="1"/>
  <c r="A494" i="19"/>
  <c r="B494" i="19" s="1"/>
  <c r="A495" i="19"/>
  <c r="B495" i="19" s="1"/>
  <c r="A496" i="19"/>
  <c r="B496" i="19" s="1"/>
  <c r="A497" i="19"/>
  <c r="B497" i="19" s="1"/>
  <c r="A498" i="19"/>
  <c r="B498" i="19" s="1"/>
  <c r="A499" i="19"/>
  <c r="B499" i="19" s="1"/>
  <c r="A500" i="19"/>
  <c r="B500" i="19" s="1"/>
  <c r="A501" i="19"/>
  <c r="B501" i="19" s="1"/>
  <c r="A502" i="19"/>
  <c r="B502" i="19" s="1"/>
  <c r="A503" i="19"/>
  <c r="B503" i="19" s="1"/>
  <c r="A504" i="19"/>
  <c r="B504" i="19" s="1"/>
  <c r="A505" i="19"/>
  <c r="B505" i="19" s="1"/>
  <c r="A506" i="19"/>
  <c r="B506" i="19" s="1"/>
  <c r="A507" i="19"/>
  <c r="B507" i="19" s="1"/>
  <c r="A508" i="19"/>
  <c r="B508" i="19" s="1"/>
  <c r="A509" i="19"/>
  <c r="B509" i="19" s="1"/>
  <c r="A510" i="19"/>
  <c r="B510" i="19" s="1"/>
  <c r="A511" i="19"/>
  <c r="B511" i="19" s="1"/>
  <c r="A512" i="19"/>
  <c r="B512" i="19" s="1"/>
  <c r="A513" i="19"/>
  <c r="B513" i="19" s="1"/>
  <c r="A514" i="19"/>
  <c r="B514" i="19" s="1"/>
  <c r="A515" i="19"/>
  <c r="B515" i="19" s="1"/>
  <c r="A516" i="19"/>
  <c r="B516" i="19" s="1"/>
  <c r="A517" i="19"/>
  <c r="B517" i="19" s="1"/>
  <c r="A518" i="19"/>
  <c r="B518" i="19" s="1"/>
  <c r="A519" i="19"/>
  <c r="B519" i="19" s="1"/>
  <c r="A520" i="19"/>
  <c r="B520" i="19" s="1"/>
  <c r="A521" i="19"/>
  <c r="B521" i="19" s="1"/>
  <c r="A522" i="19"/>
  <c r="B522" i="19" s="1"/>
  <c r="A523" i="19"/>
  <c r="B523" i="19" s="1"/>
  <c r="A524" i="19"/>
  <c r="B524" i="19" s="1"/>
  <c r="A525" i="19"/>
  <c r="B525" i="19" s="1"/>
  <c r="A526" i="19"/>
  <c r="B526" i="19" s="1"/>
  <c r="A527" i="19"/>
  <c r="B527" i="19" s="1"/>
  <c r="A528" i="19"/>
  <c r="B528" i="19" s="1"/>
  <c r="A529" i="19"/>
  <c r="B529" i="19" s="1"/>
  <c r="A530" i="19"/>
  <c r="B530" i="19" s="1"/>
  <c r="A531" i="19"/>
  <c r="B531" i="19" s="1"/>
  <c r="A532" i="19"/>
  <c r="B532" i="19" s="1"/>
  <c r="A533" i="19"/>
  <c r="B533" i="19" s="1"/>
  <c r="A534" i="19"/>
  <c r="B534" i="19" s="1"/>
  <c r="A535" i="19"/>
  <c r="B535" i="19" s="1"/>
  <c r="A536" i="19"/>
  <c r="B536" i="19" s="1"/>
  <c r="A537" i="19"/>
  <c r="B537" i="19" s="1"/>
  <c r="A538" i="19"/>
  <c r="B538" i="19" s="1"/>
  <c r="A539" i="19"/>
  <c r="B539" i="19" s="1"/>
  <c r="A540" i="19"/>
  <c r="B540" i="19" s="1"/>
  <c r="A541" i="19"/>
  <c r="B541" i="19" s="1"/>
  <c r="A542" i="19"/>
  <c r="B542" i="19" s="1"/>
  <c r="A543" i="19"/>
  <c r="B543" i="19" s="1"/>
  <c r="A544" i="19"/>
  <c r="B544" i="19" s="1"/>
  <c r="A545" i="19"/>
  <c r="B545" i="19" s="1"/>
  <c r="A546" i="19"/>
  <c r="B546" i="19" s="1"/>
  <c r="A547" i="19"/>
  <c r="B547" i="19" s="1"/>
  <c r="A548" i="19"/>
  <c r="B548" i="19" s="1"/>
  <c r="A549" i="19"/>
  <c r="B549" i="19" s="1"/>
  <c r="A550" i="19"/>
  <c r="B550" i="19" s="1"/>
  <c r="A551" i="19"/>
  <c r="B551" i="19" s="1"/>
  <c r="A552" i="19"/>
  <c r="B552" i="19" s="1"/>
  <c r="A553" i="19"/>
  <c r="B553" i="19" s="1"/>
  <c r="A554" i="19"/>
  <c r="B554" i="19" s="1"/>
  <c r="A555" i="19"/>
  <c r="B555" i="19" s="1"/>
  <c r="A556" i="19"/>
  <c r="B556" i="19" s="1"/>
  <c r="A557" i="19"/>
  <c r="B557" i="19" s="1"/>
  <c r="A558" i="19"/>
  <c r="B558" i="19" s="1"/>
  <c r="A559" i="19"/>
  <c r="B559" i="19" s="1"/>
  <c r="A560" i="19"/>
  <c r="B560" i="19" s="1"/>
  <c r="A561" i="19"/>
  <c r="B561" i="19" s="1"/>
  <c r="A562" i="19"/>
  <c r="B562" i="19" s="1"/>
  <c r="A563" i="19"/>
  <c r="B563" i="19" s="1"/>
  <c r="A564" i="19"/>
  <c r="B564" i="19" s="1"/>
  <c r="A565" i="19"/>
  <c r="B565" i="19" s="1"/>
  <c r="A566" i="19"/>
  <c r="B566" i="19" s="1"/>
  <c r="A567" i="19"/>
  <c r="B567" i="19" s="1"/>
  <c r="A568" i="19"/>
  <c r="B568" i="19" s="1"/>
  <c r="A569" i="19"/>
  <c r="B569" i="19" s="1"/>
  <c r="A570" i="19"/>
  <c r="B570" i="19" s="1"/>
  <c r="A571" i="19"/>
  <c r="B571" i="19" s="1"/>
  <c r="A572" i="19"/>
  <c r="B572" i="19" s="1"/>
  <c r="A573" i="19"/>
  <c r="B573" i="19" s="1"/>
  <c r="A574" i="19"/>
  <c r="B574" i="19" s="1"/>
  <c r="A575" i="19"/>
  <c r="B575" i="19" s="1"/>
  <c r="A576" i="19"/>
  <c r="B576" i="19" s="1"/>
  <c r="A577" i="19"/>
  <c r="B577" i="19" s="1"/>
  <c r="A578" i="19"/>
  <c r="B578" i="19" s="1"/>
  <c r="A579" i="19"/>
  <c r="B579" i="19" s="1"/>
  <c r="A580" i="19"/>
  <c r="B580" i="19" s="1"/>
  <c r="A581" i="19"/>
  <c r="B581" i="19" s="1"/>
  <c r="A582" i="19"/>
  <c r="B582" i="19" s="1"/>
  <c r="A583" i="19"/>
  <c r="B583" i="19" s="1"/>
  <c r="A584" i="19"/>
  <c r="B584" i="19" s="1"/>
  <c r="A585" i="19"/>
  <c r="B585" i="19" s="1"/>
  <c r="A586" i="19"/>
  <c r="B586" i="19" s="1"/>
  <c r="A587" i="19"/>
  <c r="B587" i="19" s="1"/>
  <c r="A588" i="19"/>
  <c r="B588" i="19" s="1"/>
  <c r="A589" i="19"/>
  <c r="B589" i="19" s="1"/>
  <c r="A590" i="19"/>
  <c r="B590" i="19" s="1"/>
  <c r="A591" i="19"/>
  <c r="B591" i="19" s="1"/>
  <c r="A592" i="19"/>
  <c r="B592" i="19" s="1"/>
  <c r="A593" i="19"/>
  <c r="B593" i="19" s="1"/>
  <c r="A594" i="19"/>
  <c r="B594" i="19" s="1"/>
  <c r="A595" i="19"/>
  <c r="B595" i="19" s="1"/>
  <c r="A596" i="19"/>
  <c r="B596" i="19" s="1"/>
  <c r="A597" i="19"/>
  <c r="B597" i="19" s="1"/>
  <c r="A598" i="19"/>
  <c r="B598" i="19" s="1"/>
  <c r="A599" i="19"/>
  <c r="B599" i="19" s="1"/>
  <c r="A600" i="19"/>
  <c r="B600" i="19" s="1"/>
  <c r="A601" i="19"/>
  <c r="B601" i="19" s="1"/>
  <c r="A602" i="19"/>
  <c r="B602" i="19" s="1"/>
  <c r="A603" i="19"/>
  <c r="B603" i="19" s="1"/>
  <c r="A604" i="19"/>
  <c r="B604" i="19" s="1"/>
  <c r="A605" i="19"/>
  <c r="B605" i="19" s="1"/>
  <c r="A606" i="19"/>
  <c r="B606" i="19" s="1"/>
  <c r="A607" i="19"/>
  <c r="B607" i="19" s="1"/>
  <c r="A608" i="19"/>
  <c r="B608" i="19" s="1"/>
  <c r="A609" i="19"/>
  <c r="B609" i="19" s="1"/>
  <c r="A610" i="19"/>
  <c r="B610" i="19" s="1"/>
  <c r="A611" i="19"/>
  <c r="B611" i="19" s="1"/>
  <c r="A612" i="19"/>
  <c r="B612" i="19" s="1"/>
  <c r="A613" i="19"/>
  <c r="B613" i="19" s="1"/>
  <c r="A614" i="19"/>
  <c r="B614" i="19" s="1"/>
  <c r="A615" i="19"/>
  <c r="B615" i="19" s="1"/>
  <c r="A616" i="19"/>
  <c r="B616" i="19" s="1"/>
  <c r="A617" i="19"/>
  <c r="B617" i="19" s="1"/>
  <c r="A618" i="19"/>
  <c r="B618" i="19" s="1"/>
  <c r="A619" i="19"/>
  <c r="B619" i="19" s="1"/>
  <c r="A620" i="19"/>
  <c r="B620" i="19" s="1"/>
  <c r="A621" i="19"/>
  <c r="B621" i="19" s="1"/>
  <c r="A622" i="19"/>
  <c r="B622" i="19" s="1"/>
  <c r="A623" i="19"/>
  <c r="B623" i="19" s="1"/>
  <c r="A624" i="19"/>
  <c r="B624" i="19" s="1"/>
  <c r="A625" i="19"/>
  <c r="B625" i="19" s="1"/>
  <c r="A626" i="19"/>
  <c r="B626" i="19" s="1"/>
  <c r="A627" i="19"/>
  <c r="B627" i="19" s="1"/>
  <c r="A628" i="19"/>
  <c r="B628" i="19" s="1"/>
  <c r="A629" i="19"/>
  <c r="B629" i="19" s="1"/>
  <c r="A630" i="19"/>
  <c r="B630" i="19" s="1"/>
  <c r="A631" i="19"/>
  <c r="B631" i="19" s="1"/>
  <c r="A632" i="19"/>
  <c r="B632" i="19" s="1"/>
  <c r="A633" i="19"/>
  <c r="B633" i="19" s="1"/>
  <c r="A634" i="19"/>
  <c r="B634" i="19" s="1"/>
  <c r="A635" i="19"/>
  <c r="B635" i="19" s="1"/>
  <c r="A636" i="19"/>
  <c r="B636" i="19" s="1"/>
  <c r="A637" i="19"/>
  <c r="B637" i="19" s="1"/>
  <c r="A638" i="19"/>
  <c r="B638" i="19" s="1"/>
  <c r="A639" i="19"/>
  <c r="B639" i="19" s="1"/>
  <c r="A640" i="19"/>
  <c r="B640" i="19" s="1"/>
  <c r="A641" i="19"/>
  <c r="B641" i="19" s="1"/>
  <c r="A642" i="19"/>
  <c r="B642" i="19" s="1"/>
  <c r="A643" i="19"/>
  <c r="B643" i="19" s="1"/>
  <c r="A644" i="19"/>
  <c r="B644" i="19" s="1"/>
  <c r="A645" i="19"/>
  <c r="B645" i="19" s="1"/>
  <c r="A646" i="19"/>
  <c r="B646" i="19" s="1"/>
  <c r="A647" i="19"/>
  <c r="B647" i="19" s="1"/>
  <c r="A648" i="19"/>
  <c r="B648" i="19" s="1"/>
  <c r="A649" i="19"/>
  <c r="B649" i="19" s="1"/>
  <c r="A650" i="19"/>
  <c r="B650" i="19" s="1"/>
  <c r="A651" i="19"/>
  <c r="B651" i="19" s="1"/>
  <c r="A652" i="19"/>
  <c r="B652" i="19" s="1"/>
  <c r="A653" i="19"/>
  <c r="B653" i="19" s="1"/>
  <c r="A654" i="19"/>
  <c r="B654" i="19" s="1"/>
  <c r="A655" i="19"/>
  <c r="B655" i="19" s="1"/>
  <c r="A656" i="19"/>
  <c r="B656" i="19" s="1"/>
  <c r="A657" i="19"/>
  <c r="B657" i="19" s="1"/>
  <c r="A658" i="19"/>
  <c r="B658" i="19" s="1"/>
  <c r="A659" i="19"/>
  <c r="B659" i="19" s="1"/>
  <c r="A660" i="19"/>
  <c r="B660" i="19" s="1"/>
  <c r="A661" i="19"/>
  <c r="B661" i="19" s="1"/>
  <c r="A662" i="19"/>
  <c r="B662" i="19" s="1"/>
  <c r="A663" i="19"/>
  <c r="B663" i="19" s="1"/>
  <c r="A664" i="19"/>
  <c r="B664" i="19" s="1"/>
  <c r="A665" i="19"/>
  <c r="B665" i="19" s="1"/>
  <c r="A666" i="19"/>
  <c r="B666" i="19" s="1"/>
  <c r="A667" i="19"/>
  <c r="B667" i="19" s="1"/>
  <c r="A668" i="19"/>
  <c r="B668" i="19" s="1"/>
  <c r="A669" i="19"/>
  <c r="B669" i="19" s="1"/>
  <c r="A670" i="19"/>
  <c r="B670" i="19" s="1"/>
  <c r="A671" i="19"/>
  <c r="B671" i="19" s="1"/>
  <c r="A672" i="19"/>
  <c r="B672" i="19" s="1"/>
  <c r="A673" i="19"/>
  <c r="B673" i="19" s="1"/>
  <c r="A674" i="19"/>
  <c r="B674" i="19" s="1"/>
  <c r="A675" i="19"/>
  <c r="B675" i="19" s="1"/>
  <c r="A676" i="19"/>
  <c r="B676" i="19" s="1"/>
  <c r="A677" i="19"/>
  <c r="B677" i="19" s="1"/>
  <c r="A678" i="19"/>
  <c r="B678" i="19" s="1"/>
  <c r="A679" i="19"/>
  <c r="B679" i="19" s="1"/>
  <c r="A680" i="19"/>
  <c r="B680" i="19" s="1"/>
  <c r="A681" i="19"/>
  <c r="B681" i="19" s="1"/>
  <c r="A682" i="19"/>
  <c r="B682" i="19" s="1"/>
  <c r="A683" i="19"/>
  <c r="B683" i="19" s="1"/>
  <c r="A684" i="19"/>
  <c r="B684" i="19" s="1"/>
  <c r="A685" i="19"/>
  <c r="B685" i="19" s="1"/>
  <c r="A686" i="19"/>
  <c r="B686" i="19" s="1"/>
  <c r="A687" i="19"/>
  <c r="B687" i="19" s="1"/>
  <c r="A688" i="19"/>
  <c r="B688" i="19" s="1"/>
  <c r="A689" i="19"/>
  <c r="B689" i="19" s="1"/>
  <c r="A690" i="19"/>
  <c r="B690" i="19" s="1"/>
  <c r="A691" i="19"/>
  <c r="B691" i="19" s="1"/>
  <c r="A692" i="19"/>
  <c r="B692" i="19" s="1"/>
  <c r="A693" i="19"/>
  <c r="B693" i="19" s="1"/>
  <c r="A694" i="19"/>
  <c r="B694" i="19" s="1"/>
  <c r="A695" i="19"/>
  <c r="B695" i="19" s="1"/>
  <c r="A696" i="19"/>
  <c r="B696" i="19" s="1"/>
  <c r="A697" i="19"/>
  <c r="B697" i="19" s="1"/>
  <c r="A698" i="19"/>
  <c r="B698" i="19" s="1"/>
  <c r="A699" i="19"/>
  <c r="B699" i="19" s="1"/>
  <c r="A700" i="19"/>
  <c r="B700" i="19" s="1"/>
  <c r="A701" i="19"/>
  <c r="B701" i="19" s="1"/>
  <c r="A702" i="19"/>
  <c r="B702" i="19" s="1"/>
  <c r="A703" i="19"/>
  <c r="B703" i="19" s="1"/>
  <c r="A704" i="19"/>
  <c r="B704" i="19" s="1"/>
  <c r="A705" i="19"/>
  <c r="B705" i="19" s="1"/>
  <c r="A706" i="19"/>
  <c r="B706" i="19" s="1"/>
  <c r="A707" i="19"/>
  <c r="B707" i="19" s="1"/>
  <c r="A708" i="19"/>
  <c r="B708" i="19" s="1"/>
  <c r="A709" i="19"/>
  <c r="B709" i="19" s="1"/>
  <c r="A710" i="19"/>
  <c r="B710" i="19" s="1"/>
  <c r="A711" i="19"/>
  <c r="B711" i="19" s="1"/>
  <c r="A712" i="19"/>
  <c r="B712" i="19" s="1"/>
  <c r="A713" i="19"/>
  <c r="B713" i="19" s="1"/>
  <c r="A714" i="19"/>
  <c r="B714" i="19" s="1"/>
  <c r="A715" i="19"/>
  <c r="B715" i="19" s="1"/>
  <c r="A716" i="19"/>
  <c r="B716" i="19" s="1"/>
  <c r="A717" i="19"/>
  <c r="B717" i="19" s="1"/>
  <c r="A718" i="19"/>
  <c r="B718" i="19" s="1"/>
  <c r="A719" i="19"/>
  <c r="B719" i="19" s="1"/>
  <c r="A720" i="19"/>
  <c r="B720" i="19" s="1"/>
  <c r="A721" i="19"/>
  <c r="B721" i="19" s="1"/>
  <c r="A722" i="19"/>
  <c r="B722" i="19" s="1"/>
  <c r="A723" i="19"/>
  <c r="B723" i="19" s="1"/>
  <c r="A724" i="19"/>
  <c r="B724" i="19" s="1"/>
  <c r="A725" i="19"/>
  <c r="B725" i="19" s="1"/>
  <c r="A726" i="19"/>
  <c r="B726" i="19" s="1"/>
  <c r="A727" i="19"/>
  <c r="B727" i="19" s="1"/>
  <c r="A728" i="19"/>
  <c r="B728" i="19" s="1"/>
  <c r="A729" i="19"/>
  <c r="B729" i="19" s="1"/>
  <c r="A730" i="19"/>
  <c r="B730" i="19" s="1"/>
  <c r="A731" i="19"/>
  <c r="B731" i="19" s="1"/>
  <c r="A732" i="19"/>
  <c r="B732" i="19" s="1"/>
  <c r="A733" i="19"/>
  <c r="B733" i="19" s="1"/>
  <c r="A734" i="19"/>
  <c r="B734" i="19" s="1"/>
  <c r="A735" i="19"/>
  <c r="B735" i="19" s="1"/>
  <c r="A736" i="19"/>
  <c r="B736" i="19" s="1"/>
  <c r="A737" i="19"/>
  <c r="B737" i="19" s="1"/>
  <c r="A738" i="19"/>
  <c r="B738" i="19" s="1"/>
  <c r="A739" i="19"/>
  <c r="B739" i="19" s="1"/>
  <c r="A740" i="19"/>
  <c r="B740" i="19" s="1"/>
  <c r="A741" i="19"/>
  <c r="B741" i="19" s="1"/>
  <c r="A742" i="19"/>
  <c r="B742" i="19" s="1"/>
  <c r="A743" i="19"/>
  <c r="B743" i="19" s="1"/>
  <c r="A744" i="19"/>
  <c r="B744" i="19" s="1"/>
  <c r="A745" i="19"/>
  <c r="B745" i="19" s="1"/>
  <c r="A746" i="19"/>
  <c r="B746" i="19" s="1"/>
  <c r="A747" i="19"/>
  <c r="B747" i="19" s="1"/>
  <c r="A748" i="19"/>
  <c r="B748" i="19" s="1"/>
  <c r="A749" i="19"/>
  <c r="B749" i="19" s="1"/>
  <c r="A750" i="19"/>
  <c r="B750" i="19" s="1"/>
  <c r="A751" i="19"/>
  <c r="B751" i="19" s="1"/>
  <c r="A752" i="19"/>
  <c r="B752" i="19" s="1"/>
  <c r="A753" i="19"/>
  <c r="B753" i="19" s="1"/>
  <c r="A754" i="19"/>
  <c r="B754" i="19" s="1"/>
  <c r="A755" i="19"/>
  <c r="B755" i="19" s="1"/>
  <c r="A756" i="19"/>
  <c r="B756" i="19" s="1"/>
  <c r="A757" i="19"/>
  <c r="B757" i="19" s="1"/>
  <c r="A758" i="19"/>
  <c r="B758" i="19" s="1"/>
  <c r="A759" i="19"/>
  <c r="B759" i="19" s="1"/>
  <c r="A760" i="19"/>
  <c r="B760" i="19" s="1"/>
  <c r="A761" i="19"/>
  <c r="B761" i="19" s="1"/>
  <c r="A762" i="19"/>
  <c r="B762" i="19" s="1"/>
  <c r="A763" i="19"/>
  <c r="B763" i="19" s="1"/>
  <c r="A764" i="19"/>
  <c r="B764" i="19" s="1"/>
  <c r="A765" i="19"/>
  <c r="B765" i="19" s="1"/>
  <c r="A766" i="19"/>
  <c r="B766" i="19" s="1"/>
  <c r="A767" i="19"/>
  <c r="B767" i="19" s="1"/>
  <c r="A768" i="19"/>
  <c r="B768" i="19" s="1"/>
  <c r="A769" i="19"/>
  <c r="B769" i="19" s="1"/>
  <c r="A770" i="19"/>
  <c r="B770" i="19" s="1"/>
  <c r="A771" i="19"/>
  <c r="B771" i="19" s="1"/>
  <c r="A772" i="19"/>
  <c r="B772" i="19" s="1"/>
  <c r="A773" i="19"/>
  <c r="B773" i="19" s="1"/>
  <c r="A774" i="19"/>
  <c r="B774" i="19" s="1"/>
  <c r="A775" i="19"/>
  <c r="B775" i="19" s="1"/>
  <c r="A776" i="19"/>
  <c r="B776" i="19" s="1"/>
  <c r="A777" i="19"/>
  <c r="B777" i="19" s="1"/>
  <c r="A778" i="19"/>
  <c r="B778" i="19" s="1"/>
  <c r="A779" i="19"/>
  <c r="B779" i="19" s="1"/>
  <c r="A780" i="19"/>
  <c r="B780" i="19" s="1"/>
  <c r="A781" i="19"/>
  <c r="B781" i="19" s="1"/>
  <c r="A782" i="19"/>
  <c r="B782" i="19" s="1"/>
  <c r="A783" i="19"/>
  <c r="B783" i="19" s="1"/>
  <c r="A784" i="19"/>
  <c r="B784" i="19" s="1"/>
  <c r="A785" i="19"/>
  <c r="B785" i="19" s="1"/>
  <c r="A786" i="19"/>
  <c r="B786" i="19" s="1"/>
  <c r="A787" i="19"/>
  <c r="B787" i="19" s="1"/>
  <c r="A788" i="19"/>
  <c r="B788" i="19" s="1"/>
  <c r="A789" i="19"/>
  <c r="B789" i="19" s="1"/>
  <c r="A790" i="19"/>
  <c r="B790" i="19" s="1"/>
  <c r="A791" i="19"/>
  <c r="B791" i="19" s="1"/>
  <c r="A792" i="19"/>
  <c r="B792" i="19" s="1"/>
  <c r="A793" i="19"/>
  <c r="B793" i="19" s="1"/>
  <c r="A794" i="19"/>
  <c r="B794" i="19" s="1"/>
  <c r="A795" i="19"/>
  <c r="B795" i="19" s="1"/>
  <c r="A796" i="19"/>
  <c r="B796" i="19" s="1"/>
  <c r="A797" i="19"/>
  <c r="B797" i="19" s="1"/>
  <c r="A798" i="19"/>
  <c r="B798" i="19" s="1"/>
  <c r="A799" i="19"/>
  <c r="B799" i="19" s="1"/>
  <c r="A800" i="19"/>
  <c r="B800" i="19" s="1"/>
  <c r="A801" i="19"/>
  <c r="B801" i="19" s="1"/>
  <c r="A802" i="19"/>
  <c r="B802" i="19" s="1"/>
  <c r="A803" i="19"/>
  <c r="B803" i="19" s="1"/>
  <c r="A804" i="19"/>
  <c r="B804" i="19" s="1"/>
  <c r="A805" i="19"/>
  <c r="B805" i="19" s="1"/>
  <c r="A806" i="19"/>
  <c r="B806" i="19" s="1"/>
  <c r="A807" i="19"/>
  <c r="B807" i="19" s="1"/>
  <c r="A808" i="19"/>
  <c r="B808" i="19" s="1"/>
  <c r="A809" i="19"/>
  <c r="B809" i="19" s="1"/>
  <c r="A810" i="19"/>
  <c r="B810" i="19" s="1"/>
  <c r="A811" i="19"/>
  <c r="B811" i="19" s="1"/>
  <c r="A812" i="19"/>
  <c r="B812" i="19" s="1"/>
  <c r="A813" i="19"/>
  <c r="B813" i="19" s="1"/>
  <c r="A814" i="19"/>
  <c r="B814" i="19" s="1"/>
  <c r="A815" i="19"/>
  <c r="B815" i="19" s="1"/>
  <c r="A816" i="19"/>
  <c r="B816" i="19" s="1"/>
  <c r="A817" i="19"/>
  <c r="B817" i="19" s="1"/>
  <c r="A818" i="19"/>
  <c r="B818" i="19" s="1"/>
  <c r="A819" i="19"/>
  <c r="B819" i="19" s="1"/>
  <c r="A820" i="19"/>
  <c r="B820" i="19" s="1"/>
  <c r="A821" i="19"/>
  <c r="B821" i="19" s="1"/>
  <c r="A822" i="19"/>
  <c r="B822" i="19" s="1"/>
  <c r="A823" i="19"/>
  <c r="B823" i="19" s="1"/>
  <c r="A824" i="19"/>
  <c r="B824" i="19" s="1"/>
  <c r="A825" i="19"/>
  <c r="B825" i="19" s="1"/>
  <c r="A826" i="19"/>
  <c r="B826" i="19" s="1"/>
  <c r="A827" i="19"/>
  <c r="B827" i="19" s="1"/>
  <c r="A828" i="19"/>
  <c r="B828" i="19" s="1"/>
  <c r="A829" i="19"/>
  <c r="B829" i="19" s="1"/>
  <c r="A830" i="19"/>
  <c r="B830" i="19" s="1"/>
  <c r="A831" i="19"/>
  <c r="B831" i="19" s="1"/>
  <c r="A832" i="19"/>
  <c r="B832" i="19" s="1"/>
  <c r="A833" i="19"/>
  <c r="B833" i="19" s="1"/>
  <c r="A834" i="19"/>
  <c r="B834" i="19" s="1"/>
  <c r="A835" i="19"/>
  <c r="B835" i="19" s="1"/>
  <c r="A836" i="19"/>
  <c r="B836" i="19" s="1"/>
  <c r="A837" i="19"/>
  <c r="B837" i="19" s="1"/>
  <c r="A838" i="19"/>
  <c r="B838" i="19" s="1"/>
  <c r="A839" i="19"/>
  <c r="B839" i="19" s="1"/>
  <c r="A840" i="19"/>
  <c r="B840" i="19" s="1"/>
  <c r="A841" i="19"/>
  <c r="B841" i="19" s="1"/>
  <c r="A842" i="19"/>
  <c r="B842" i="19" s="1"/>
  <c r="A843" i="19"/>
  <c r="B843" i="19" s="1"/>
  <c r="A844" i="19"/>
  <c r="B844" i="19" s="1"/>
  <c r="A845" i="19"/>
  <c r="B845" i="19" s="1"/>
  <c r="A846" i="19"/>
  <c r="B846" i="19" s="1"/>
  <c r="A847" i="19"/>
  <c r="B847" i="19" s="1"/>
  <c r="A848" i="19"/>
  <c r="B848" i="19" s="1"/>
  <c r="A849" i="19"/>
  <c r="B849" i="19" s="1"/>
  <c r="A850" i="19"/>
  <c r="B850" i="19" s="1"/>
  <c r="A851" i="19"/>
  <c r="B851" i="19" s="1"/>
  <c r="A852" i="19"/>
  <c r="B852" i="19" s="1"/>
  <c r="A853" i="19"/>
  <c r="B853" i="19" s="1"/>
  <c r="A854" i="19"/>
  <c r="B854" i="19" s="1"/>
  <c r="A855" i="19"/>
  <c r="B855" i="19" s="1"/>
  <c r="A856" i="19"/>
  <c r="B856" i="19" s="1"/>
  <c r="A857" i="19"/>
  <c r="B857" i="19" s="1"/>
  <c r="A858" i="19"/>
  <c r="B858" i="19" s="1"/>
  <c r="A859" i="19"/>
  <c r="B859" i="19" s="1"/>
  <c r="A860" i="19"/>
  <c r="B860" i="19" s="1"/>
  <c r="A861" i="19"/>
  <c r="B861" i="19" s="1"/>
  <c r="A862" i="19"/>
  <c r="B862" i="19" s="1"/>
  <c r="A863" i="19"/>
  <c r="B863" i="19" s="1"/>
  <c r="A864" i="19"/>
  <c r="B864" i="19" s="1"/>
  <c r="A865" i="19"/>
  <c r="B865" i="19" s="1"/>
  <c r="A866" i="19"/>
  <c r="B866" i="19" s="1"/>
  <c r="A867" i="19"/>
  <c r="B867" i="19" s="1"/>
  <c r="A868" i="19"/>
  <c r="B868" i="19" s="1"/>
  <c r="A869" i="19"/>
  <c r="B869" i="19" s="1"/>
  <c r="A870" i="19"/>
  <c r="B870" i="19" s="1"/>
  <c r="A871" i="19"/>
  <c r="B871" i="19" s="1"/>
  <c r="A872" i="19"/>
  <c r="B872" i="19" s="1"/>
  <c r="A873" i="19"/>
  <c r="B873" i="19" s="1"/>
  <c r="A874" i="19"/>
  <c r="B874" i="19" s="1"/>
  <c r="A875" i="19"/>
  <c r="B875" i="19" s="1"/>
  <c r="A876" i="19"/>
  <c r="B876" i="19" s="1"/>
  <c r="A877" i="19"/>
  <c r="B877" i="19" s="1"/>
  <c r="A878" i="19"/>
  <c r="B878" i="19" s="1"/>
  <c r="A879" i="19"/>
  <c r="B879" i="19" s="1"/>
  <c r="A880" i="19"/>
  <c r="B880" i="19" s="1"/>
  <c r="A881" i="19"/>
  <c r="B881" i="19" s="1"/>
  <c r="A882" i="19"/>
  <c r="B882" i="19" s="1"/>
  <c r="A883" i="19"/>
  <c r="B883" i="19" s="1"/>
  <c r="A884" i="19"/>
  <c r="B884" i="19" s="1"/>
  <c r="A885" i="19"/>
  <c r="B885" i="19" s="1"/>
  <c r="A886" i="19"/>
  <c r="B886" i="19" s="1"/>
  <c r="A887" i="19"/>
  <c r="B887" i="19" s="1"/>
  <c r="A888" i="19"/>
  <c r="B888" i="19" s="1"/>
  <c r="A889" i="19"/>
  <c r="B889" i="19" s="1"/>
  <c r="A890" i="19"/>
  <c r="B890" i="19" s="1"/>
  <c r="A891" i="19"/>
  <c r="B891" i="19" s="1"/>
  <c r="A892" i="19"/>
  <c r="B892" i="19" s="1"/>
  <c r="A893" i="19"/>
  <c r="B893" i="19" s="1"/>
  <c r="A894" i="19"/>
  <c r="B894" i="19" s="1"/>
  <c r="A895" i="19"/>
  <c r="B895" i="19" s="1"/>
  <c r="A896" i="19"/>
  <c r="B896" i="19" s="1"/>
  <c r="A897" i="19"/>
  <c r="B897" i="19" s="1"/>
  <c r="A898" i="19"/>
  <c r="B898" i="19" s="1"/>
  <c r="A899" i="19"/>
  <c r="B899" i="19" s="1"/>
  <c r="A900" i="19"/>
  <c r="B900" i="19" s="1"/>
  <c r="A901" i="19"/>
  <c r="B901" i="19" s="1"/>
  <c r="A902" i="19"/>
  <c r="B902" i="19" s="1"/>
  <c r="A903" i="19"/>
  <c r="B903" i="19" s="1"/>
  <c r="A904" i="19"/>
  <c r="B904" i="19" s="1"/>
  <c r="A905" i="19"/>
  <c r="B905" i="19" s="1"/>
  <c r="A906" i="19"/>
  <c r="B906" i="19" s="1"/>
  <c r="A907" i="19"/>
  <c r="B907" i="19" s="1"/>
  <c r="A908" i="19"/>
  <c r="B908" i="19" s="1"/>
  <c r="A909" i="19"/>
  <c r="B909" i="19" s="1"/>
  <c r="A910" i="19"/>
  <c r="B910" i="19" s="1"/>
  <c r="A911" i="19"/>
  <c r="B911" i="19" s="1"/>
  <c r="A912" i="19"/>
  <c r="B912" i="19" s="1"/>
  <c r="A913" i="19"/>
  <c r="B913" i="19" s="1"/>
  <c r="A914" i="19"/>
  <c r="B914" i="19" s="1"/>
  <c r="A915" i="19"/>
  <c r="B915" i="19" s="1"/>
  <c r="A916" i="19"/>
  <c r="B916" i="19" s="1"/>
  <c r="A917" i="19"/>
  <c r="B917" i="19" s="1"/>
  <c r="A918" i="19"/>
  <c r="B918" i="19" s="1"/>
  <c r="A919" i="19"/>
  <c r="B919" i="19" s="1"/>
  <c r="A920" i="19"/>
  <c r="B920" i="19" s="1"/>
  <c r="A921" i="19"/>
  <c r="B921" i="19" s="1"/>
  <c r="A922" i="19"/>
  <c r="B922" i="19" s="1"/>
  <c r="A923" i="19"/>
  <c r="B923" i="19" s="1"/>
  <c r="A924" i="19"/>
  <c r="B924" i="19" s="1"/>
  <c r="A925" i="19"/>
  <c r="B925" i="19" s="1"/>
  <c r="A926" i="19"/>
  <c r="B926" i="19" s="1"/>
  <c r="A927" i="19"/>
  <c r="B927" i="19" s="1"/>
  <c r="A928" i="19"/>
  <c r="B928" i="19" s="1"/>
  <c r="A929" i="19"/>
  <c r="B929" i="19" s="1"/>
  <c r="A930" i="19"/>
  <c r="B930" i="19" s="1"/>
  <c r="A931" i="19"/>
  <c r="B931" i="19" s="1"/>
  <c r="A932" i="19"/>
  <c r="B932" i="19" s="1"/>
  <c r="A933" i="19"/>
  <c r="B933" i="19" s="1"/>
  <c r="A934" i="19"/>
  <c r="B934" i="19" s="1"/>
  <c r="A935" i="19"/>
  <c r="B935" i="19" s="1"/>
  <c r="A936" i="19"/>
  <c r="B936" i="19" s="1"/>
  <c r="A937" i="19"/>
  <c r="B937" i="19" s="1"/>
  <c r="A938" i="19"/>
  <c r="B938" i="19" s="1"/>
  <c r="A939" i="19"/>
  <c r="B939" i="19" s="1"/>
  <c r="A940" i="19"/>
  <c r="B940" i="19" s="1"/>
  <c r="A941" i="19"/>
  <c r="B941" i="19" s="1"/>
  <c r="A942" i="19"/>
  <c r="B942" i="19" s="1"/>
  <c r="A943" i="19"/>
  <c r="B943" i="19" s="1"/>
  <c r="A944" i="19"/>
  <c r="B944" i="19" s="1"/>
  <c r="A945" i="19"/>
  <c r="B945" i="19" s="1"/>
  <c r="A946" i="19"/>
  <c r="B946" i="19" s="1"/>
  <c r="A947" i="19"/>
  <c r="B947" i="19" s="1"/>
  <c r="A948" i="19"/>
  <c r="B948" i="19" s="1"/>
  <c r="A949" i="19"/>
  <c r="B949" i="19" s="1"/>
  <c r="A950" i="19"/>
  <c r="B950" i="19" s="1"/>
  <c r="A951" i="19"/>
  <c r="B951" i="19" s="1"/>
  <c r="A952" i="19"/>
  <c r="B952" i="19" s="1"/>
  <c r="A953" i="19"/>
  <c r="B953" i="19" s="1"/>
  <c r="A954" i="19"/>
  <c r="B954" i="19" s="1"/>
  <c r="A955" i="19"/>
  <c r="B955" i="19" s="1"/>
  <c r="A956" i="19"/>
  <c r="B956" i="19" s="1"/>
  <c r="A957" i="19"/>
  <c r="B957" i="19" s="1"/>
  <c r="A958" i="19"/>
  <c r="B958" i="19" s="1"/>
  <c r="A959" i="19"/>
  <c r="B959" i="19" s="1"/>
  <c r="A960" i="19"/>
  <c r="B960" i="19" s="1"/>
  <c r="A961" i="19"/>
  <c r="B961" i="19" s="1"/>
  <c r="A962" i="19"/>
  <c r="B962" i="19" s="1"/>
  <c r="A963" i="19"/>
  <c r="B963" i="19" s="1"/>
  <c r="A964" i="19"/>
  <c r="B964" i="19" s="1"/>
  <c r="A965" i="19"/>
  <c r="B965" i="19" s="1"/>
  <c r="A966" i="19"/>
  <c r="B966" i="19" s="1"/>
  <c r="A967" i="19"/>
  <c r="B967" i="19" s="1"/>
  <c r="A968" i="19"/>
  <c r="B968" i="19" s="1"/>
  <c r="A969" i="19"/>
  <c r="B969" i="19" s="1"/>
  <c r="A970" i="19"/>
  <c r="B970" i="19" s="1"/>
  <c r="A971" i="19"/>
  <c r="B971" i="19" s="1"/>
  <c r="A972" i="19"/>
  <c r="B972" i="19" s="1"/>
  <c r="A973" i="19"/>
  <c r="B973" i="19" s="1"/>
  <c r="A974" i="19"/>
  <c r="B974" i="19" s="1"/>
  <c r="A975" i="19"/>
  <c r="B975" i="19" s="1"/>
  <c r="A976" i="19"/>
  <c r="B976" i="19" s="1"/>
  <c r="A977" i="19"/>
  <c r="B977" i="19" s="1"/>
  <c r="A978" i="19"/>
  <c r="B978" i="19" s="1"/>
  <c r="A979" i="19"/>
  <c r="B979" i="19" s="1"/>
  <c r="A980" i="19"/>
  <c r="B980" i="19" s="1"/>
  <c r="A981" i="19"/>
  <c r="B981" i="19" s="1"/>
  <c r="A982" i="19"/>
  <c r="B982" i="19" s="1"/>
  <c r="A983" i="19"/>
  <c r="B983" i="19" s="1"/>
  <c r="A984" i="19"/>
  <c r="B984" i="19" s="1"/>
  <c r="A985" i="19"/>
  <c r="B985" i="19" s="1"/>
  <c r="A986" i="19"/>
  <c r="B986" i="19" s="1"/>
  <c r="A987" i="19"/>
  <c r="B987" i="19" s="1"/>
  <c r="A988" i="19"/>
  <c r="B988" i="19" s="1"/>
  <c r="A989" i="19"/>
  <c r="B989" i="19" s="1"/>
  <c r="A990" i="19"/>
  <c r="B990" i="19" s="1"/>
  <c r="A991" i="19"/>
  <c r="B991" i="19" s="1"/>
  <c r="A992" i="19"/>
  <c r="B992" i="19" s="1"/>
  <c r="A993" i="19"/>
  <c r="B993" i="19" s="1"/>
  <c r="A994" i="19"/>
  <c r="B994" i="19" s="1"/>
  <c r="A995" i="19"/>
  <c r="B995" i="19" s="1"/>
  <c r="A996" i="19"/>
  <c r="B996" i="19" s="1"/>
  <c r="A997" i="19"/>
  <c r="B997" i="19" s="1"/>
  <c r="A998" i="19"/>
  <c r="B998" i="19" s="1"/>
  <c r="A999" i="19"/>
  <c r="B999" i="19" s="1"/>
  <c r="A1000" i="19"/>
  <c r="B1000" i="19" s="1"/>
  <c r="A1001" i="19"/>
  <c r="B1001" i="19" s="1"/>
  <c r="A1002" i="19"/>
  <c r="B1002" i="19" s="1"/>
  <c r="A1003" i="19"/>
  <c r="B1003" i="19" s="1"/>
  <c r="A1004" i="19"/>
  <c r="B1004" i="19" s="1"/>
  <c r="A1005" i="19"/>
  <c r="B1005" i="19" s="1"/>
  <c r="A1006" i="19"/>
  <c r="B1006" i="19" s="1"/>
  <c r="A1007" i="19"/>
  <c r="B1007" i="19" s="1"/>
  <c r="A1008" i="19"/>
  <c r="B1008" i="19" s="1"/>
  <c r="A1009" i="19"/>
  <c r="B1009" i="19" s="1"/>
  <c r="A1010" i="19"/>
  <c r="B1010" i="19" s="1"/>
  <c r="A1011" i="19"/>
  <c r="B1011" i="19" s="1"/>
  <c r="A1012" i="19"/>
  <c r="B1012" i="19" s="1"/>
  <c r="A1013" i="19"/>
  <c r="B1013" i="19" s="1"/>
  <c r="A1014" i="19"/>
  <c r="B1014" i="19" s="1"/>
  <c r="A1015" i="19"/>
  <c r="B1015" i="19" s="1"/>
  <c r="A1016" i="19"/>
  <c r="B1016" i="19" s="1"/>
  <c r="A1017" i="19"/>
  <c r="B1017" i="19" s="1"/>
  <c r="A1018" i="19"/>
  <c r="B1018" i="19" s="1"/>
  <c r="A1019" i="19"/>
  <c r="B1019" i="19" s="1"/>
  <c r="A1020" i="19"/>
  <c r="B1020" i="19" s="1"/>
  <c r="A1021" i="19"/>
  <c r="B1021" i="19" s="1"/>
  <c r="A1022" i="19"/>
  <c r="B1022" i="19" s="1"/>
  <c r="A1023" i="19"/>
  <c r="B1023" i="19" s="1"/>
  <c r="A1024" i="19"/>
  <c r="B1024" i="19" s="1"/>
  <c r="A1025" i="19"/>
  <c r="B1025" i="19" s="1"/>
  <c r="A1026" i="19"/>
  <c r="B1026" i="19" s="1"/>
  <c r="A1027" i="19"/>
  <c r="B1027" i="19" s="1"/>
  <c r="A1028" i="19"/>
  <c r="B1028" i="19" s="1"/>
  <c r="A1029" i="19"/>
  <c r="B1029" i="19" s="1"/>
  <c r="A1030" i="19"/>
  <c r="B1030" i="19" s="1"/>
  <c r="A1031" i="19"/>
  <c r="B1031" i="19" s="1"/>
  <c r="A1032" i="19"/>
  <c r="B1032" i="19" s="1"/>
  <c r="A1033" i="19"/>
  <c r="B1033" i="19" s="1"/>
  <c r="A1034" i="19"/>
  <c r="B1034" i="19" s="1"/>
  <c r="A1035" i="19"/>
  <c r="B1035" i="19" s="1"/>
  <c r="A1036" i="19"/>
  <c r="B1036" i="19" s="1"/>
  <c r="A1037" i="19"/>
  <c r="B1037" i="19" s="1"/>
  <c r="A1038" i="19"/>
  <c r="B1038" i="19" s="1"/>
  <c r="A1039" i="19"/>
  <c r="B1039" i="19" s="1"/>
  <c r="A1040" i="19"/>
  <c r="B1040" i="19" s="1"/>
  <c r="A1041" i="19"/>
  <c r="B1041" i="19" s="1"/>
  <c r="A1042" i="19"/>
  <c r="B1042" i="19" s="1"/>
  <c r="A1043" i="19"/>
  <c r="B1043" i="19" s="1"/>
  <c r="A1044" i="19"/>
  <c r="B1044" i="19" s="1"/>
  <c r="A1045" i="19"/>
  <c r="B1045" i="19" s="1"/>
  <c r="A1046" i="19"/>
  <c r="B1046" i="19" s="1"/>
  <c r="A1047" i="19"/>
  <c r="B1047" i="19" s="1"/>
  <c r="A1048" i="19"/>
  <c r="B1048" i="19" s="1"/>
  <c r="A1049" i="19"/>
  <c r="B1049" i="19" s="1"/>
  <c r="A1050" i="19"/>
  <c r="B1050" i="19" s="1"/>
  <c r="A1051" i="19"/>
  <c r="B1051" i="19" s="1"/>
  <c r="A1052" i="19"/>
  <c r="B1052" i="19" s="1"/>
  <c r="A1053" i="19"/>
  <c r="B1053" i="19" s="1"/>
  <c r="A1054" i="19"/>
  <c r="B1054" i="19" s="1"/>
  <c r="A1055" i="19"/>
  <c r="B1055" i="19" s="1"/>
  <c r="A1056" i="19"/>
  <c r="B1056" i="19" s="1"/>
  <c r="A1057" i="19"/>
  <c r="B1057" i="19" s="1"/>
  <c r="A1058" i="19"/>
  <c r="B1058" i="19" s="1"/>
  <c r="A1059" i="19"/>
  <c r="B1059" i="19" s="1"/>
  <c r="A1060" i="19"/>
  <c r="B1060" i="19" s="1"/>
  <c r="A1061" i="19"/>
  <c r="B1061" i="19" s="1"/>
  <c r="A1062" i="19"/>
  <c r="B1062" i="19" s="1"/>
  <c r="A1063" i="19"/>
  <c r="B1063" i="19" s="1"/>
  <c r="A1064" i="19"/>
  <c r="B1064" i="19" s="1"/>
  <c r="A1065" i="19"/>
  <c r="B1065" i="19" s="1"/>
  <c r="A1066" i="19"/>
  <c r="B1066" i="19" s="1"/>
  <c r="A1067" i="19"/>
  <c r="B1067" i="19" s="1"/>
  <c r="A1068" i="19"/>
  <c r="B1068" i="19" s="1"/>
  <c r="A1069" i="19"/>
  <c r="B1069" i="19" s="1"/>
  <c r="A1070" i="19"/>
  <c r="B1070" i="19" s="1"/>
  <c r="A1071" i="19"/>
  <c r="B1071" i="19" s="1"/>
  <c r="A1072" i="19"/>
  <c r="B1072" i="19" s="1"/>
  <c r="A1073" i="19"/>
  <c r="B1073" i="19" s="1"/>
  <c r="A1074" i="19"/>
  <c r="B1074" i="19" s="1"/>
  <c r="A1075" i="19"/>
  <c r="B1075" i="19" s="1"/>
  <c r="A1076" i="19"/>
  <c r="B1076" i="19" s="1"/>
  <c r="A1077" i="19"/>
  <c r="B1077" i="19" s="1"/>
  <c r="A1078" i="19"/>
  <c r="B1078" i="19" s="1"/>
  <c r="A1079" i="19"/>
  <c r="B1079" i="19" s="1"/>
  <c r="A1080" i="19"/>
  <c r="B1080" i="19" s="1"/>
  <c r="A1081" i="19"/>
  <c r="B1081" i="19" s="1"/>
  <c r="A1082" i="19"/>
  <c r="B1082" i="19" s="1"/>
  <c r="A1083" i="19"/>
  <c r="B1083" i="19" s="1"/>
  <c r="A1084" i="19"/>
  <c r="B1084" i="19" s="1"/>
  <c r="A1085" i="19"/>
  <c r="B1085" i="19" s="1"/>
  <c r="A1086" i="19"/>
  <c r="B1086" i="19" s="1"/>
  <c r="A1087" i="19"/>
  <c r="B1087" i="19" s="1"/>
  <c r="A1088" i="19"/>
  <c r="B1088" i="19" s="1"/>
  <c r="A1089" i="19"/>
  <c r="B1089" i="19" s="1"/>
  <c r="A1090" i="19"/>
  <c r="B1090" i="19" s="1"/>
  <c r="A1091" i="19"/>
  <c r="B1091" i="19" s="1"/>
  <c r="A1092" i="19"/>
  <c r="B1092" i="19" s="1"/>
  <c r="A1093" i="19"/>
  <c r="B1093" i="19" s="1"/>
  <c r="A1094" i="19"/>
  <c r="B1094" i="19" s="1"/>
  <c r="A1095" i="19"/>
  <c r="B1095" i="19" s="1"/>
  <c r="A1096" i="19"/>
  <c r="B1096" i="19" s="1"/>
  <c r="A1097" i="19"/>
  <c r="B1097" i="19" s="1"/>
  <c r="A1098" i="19"/>
  <c r="B1098" i="19" s="1"/>
  <c r="A1099" i="19"/>
  <c r="B1099" i="19" s="1"/>
  <c r="A1100" i="19"/>
  <c r="B1100" i="19" s="1"/>
  <c r="A1101" i="19"/>
  <c r="B1101" i="19" s="1"/>
  <c r="A1102" i="19"/>
  <c r="B1102" i="19" s="1"/>
  <c r="A1103" i="19"/>
  <c r="B1103" i="19" s="1"/>
  <c r="A1104" i="19"/>
  <c r="B1104" i="19" s="1"/>
  <c r="A1105" i="19"/>
  <c r="B1105" i="19" s="1"/>
  <c r="A1106" i="19"/>
  <c r="B1106" i="19" s="1"/>
  <c r="A1107" i="19"/>
  <c r="B1107" i="19" s="1"/>
  <c r="A1108" i="19"/>
  <c r="B1108" i="19" s="1"/>
  <c r="A1109" i="19"/>
  <c r="B1109" i="19" s="1"/>
  <c r="A1110" i="19"/>
  <c r="B1110" i="19" s="1"/>
  <c r="A1111" i="19"/>
  <c r="B1111" i="19" s="1"/>
  <c r="A1112" i="19"/>
  <c r="B1112" i="19" s="1"/>
  <c r="A1113" i="19"/>
  <c r="B1113" i="19" s="1"/>
  <c r="A1114" i="19"/>
  <c r="B1114" i="19" s="1"/>
  <c r="A1115" i="19"/>
  <c r="B1115" i="19" s="1"/>
  <c r="A1116" i="19"/>
  <c r="B1116" i="19" s="1"/>
  <c r="A1117" i="19"/>
  <c r="B1117" i="19" s="1"/>
  <c r="A1118" i="19"/>
  <c r="B1118" i="19" s="1"/>
  <c r="A1119" i="19"/>
  <c r="B1119" i="19" s="1"/>
  <c r="A1120" i="19"/>
  <c r="B1120" i="19" s="1"/>
  <c r="A1121" i="19"/>
  <c r="B1121" i="19" s="1"/>
  <c r="A1122" i="19"/>
  <c r="B1122" i="19" s="1"/>
  <c r="A1123" i="19"/>
  <c r="B1123" i="19" s="1"/>
  <c r="A1124" i="19"/>
  <c r="B1124" i="19" s="1"/>
  <c r="A1125" i="19"/>
  <c r="B1125" i="19" s="1"/>
  <c r="A1126" i="19"/>
  <c r="B1126" i="19" s="1"/>
  <c r="A1127" i="19"/>
  <c r="B1127" i="19" s="1"/>
  <c r="A1128" i="19"/>
  <c r="B1128" i="19" s="1"/>
  <c r="A1129" i="19"/>
  <c r="B1129" i="19" s="1"/>
  <c r="A1130" i="19"/>
  <c r="B1130" i="19" s="1"/>
  <c r="A1131" i="19"/>
  <c r="B1131" i="19" s="1"/>
  <c r="A1132" i="19"/>
  <c r="B1132" i="19" s="1"/>
  <c r="A1133" i="19"/>
  <c r="B1133" i="19" s="1"/>
  <c r="A1134" i="19"/>
  <c r="B1134" i="19" s="1"/>
  <c r="A1135" i="19"/>
  <c r="B1135" i="19" s="1"/>
  <c r="A1136" i="19"/>
  <c r="B1136" i="19" s="1"/>
  <c r="A1137" i="19"/>
  <c r="B1137" i="19" s="1"/>
  <c r="A1138" i="19"/>
  <c r="B1138" i="19" s="1"/>
  <c r="A1139" i="19"/>
  <c r="B1139" i="19" s="1"/>
  <c r="A1140" i="19"/>
  <c r="B1140" i="19" s="1"/>
  <c r="A1141" i="19"/>
  <c r="B1141" i="19" s="1"/>
  <c r="A1142" i="19"/>
  <c r="B1142" i="19" s="1"/>
  <c r="A1143" i="19"/>
  <c r="B1143" i="19" s="1"/>
  <c r="A1144" i="19"/>
  <c r="B1144" i="19" s="1"/>
  <c r="A1145" i="19"/>
  <c r="B1145" i="19" s="1"/>
  <c r="A1146" i="19"/>
  <c r="B1146" i="19" s="1"/>
  <c r="A1147" i="19"/>
  <c r="B1147" i="19" s="1"/>
  <c r="A1148" i="19"/>
  <c r="B1148" i="19" s="1"/>
  <c r="A1149" i="19"/>
  <c r="B1149" i="19" s="1"/>
  <c r="A1150" i="19"/>
  <c r="B1150" i="19" s="1"/>
  <c r="A1151" i="19"/>
  <c r="B1151" i="19" s="1"/>
  <c r="A1152" i="19"/>
  <c r="B1152" i="19" s="1"/>
  <c r="A1153" i="19"/>
  <c r="B1153" i="19" s="1"/>
  <c r="A1154" i="19"/>
  <c r="B1154" i="19" s="1"/>
  <c r="A1155" i="19"/>
  <c r="B1155" i="19" s="1"/>
  <c r="A1156" i="19"/>
  <c r="B1156" i="19" s="1"/>
  <c r="A1157" i="19"/>
  <c r="B1157" i="19" s="1"/>
  <c r="A1158" i="19"/>
  <c r="B1158" i="19" s="1"/>
  <c r="A1159" i="19"/>
  <c r="B1159" i="19" s="1"/>
  <c r="A1160" i="19"/>
  <c r="B1160" i="19" s="1"/>
  <c r="A1161" i="19"/>
  <c r="B1161" i="19" s="1"/>
  <c r="A1162" i="19"/>
  <c r="B1162" i="19" s="1"/>
  <c r="A1163" i="19"/>
  <c r="B1163" i="19" s="1"/>
  <c r="A1164" i="19"/>
  <c r="B1164" i="19" s="1"/>
  <c r="A1165" i="19"/>
  <c r="B1165" i="19" s="1"/>
  <c r="A1166" i="19"/>
  <c r="B1166" i="19" s="1"/>
  <c r="A1167" i="19"/>
  <c r="B1167" i="19" s="1"/>
  <c r="A1168" i="19"/>
  <c r="B1168" i="19" s="1"/>
  <c r="A1169" i="19"/>
  <c r="B1169" i="19" s="1"/>
  <c r="A1170" i="19"/>
  <c r="B1170" i="19" s="1"/>
  <c r="A1171" i="19"/>
  <c r="B1171" i="19" s="1"/>
  <c r="A1172" i="19"/>
  <c r="B1172" i="19" s="1"/>
  <c r="A1173" i="19"/>
  <c r="B1173" i="19" s="1"/>
  <c r="A1174" i="19"/>
  <c r="B1174" i="19" s="1"/>
  <c r="A1175" i="19"/>
  <c r="B1175" i="19" s="1"/>
  <c r="A1176" i="19"/>
  <c r="B1176" i="19" s="1"/>
  <c r="A1177" i="19"/>
  <c r="B1177" i="19" s="1"/>
  <c r="A1178" i="19"/>
  <c r="B1178" i="19" s="1"/>
  <c r="A1179" i="19"/>
  <c r="B1179" i="19" s="1"/>
  <c r="A1180" i="19"/>
  <c r="B1180" i="19" s="1"/>
  <c r="A1181" i="19"/>
  <c r="B1181" i="19" s="1"/>
  <c r="A1182" i="19"/>
  <c r="B1182" i="19" s="1"/>
  <c r="A1183" i="19"/>
  <c r="B1183" i="19" s="1"/>
  <c r="A1184" i="19"/>
  <c r="B1184" i="19" s="1"/>
  <c r="A1185" i="19"/>
  <c r="B1185" i="19" s="1"/>
  <c r="A1186" i="19"/>
  <c r="B1186" i="19" s="1"/>
  <c r="A1187" i="19"/>
  <c r="B1187" i="19" s="1"/>
  <c r="A1188" i="19"/>
  <c r="B1188" i="19" s="1"/>
  <c r="A1189" i="19"/>
  <c r="B1189" i="19" s="1"/>
  <c r="A1190" i="19"/>
  <c r="B1190" i="19" s="1"/>
  <c r="A1191" i="19"/>
  <c r="B1191" i="19" s="1"/>
  <c r="A1192" i="19"/>
  <c r="B1192" i="19" s="1"/>
  <c r="A1193" i="19"/>
  <c r="B1193" i="19" s="1"/>
  <c r="A1194" i="19"/>
  <c r="B1194" i="19" s="1"/>
  <c r="A1195" i="19"/>
  <c r="B1195" i="19" s="1"/>
  <c r="A1196" i="19"/>
  <c r="B1196" i="19" s="1"/>
  <c r="A1197" i="19"/>
  <c r="B1197" i="19" s="1"/>
  <c r="A1198" i="19"/>
  <c r="B1198" i="19" s="1"/>
  <c r="A1199" i="19"/>
  <c r="B1199" i="19" s="1"/>
  <c r="A1200" i="19"/>
  <c r="B1200" i="19" s="1"/>
  <c r="A1201" i="19"/>
  <c r="B1201" i="19" s="1"/>
  <c r="A1202" i="19"/>
  <c r="B1202" i="19" s="1"/>
  <c r="A1203" i="19"/>
  <c r="B1203" i="19" s="1"/>
  <c r="A1204" i="19"/>
  <c r="B1204" i="19" s="1"/>
  <c r="A1205" i="19"/>
  <c r="B1205" i="19" s="1"/>
  <c r="A1206" i="19"/>
  <c r="B1206" i="19" s="1"/>
  <c r="A1207" i="19"/>
  <c r="B1207" i="19" s="1"/>
  <c r="A1208" i="19"/>
  <c r="B1208" i="19" s="1"/>
  <c r="A1209" i="19"/>
  <c r="B1209" i="19" s="1"/>
  <c r="A1210" i="19"/>
  <c r="B1210" i="19" s="1"/>
  <c r="A1211" i="19"/>
  <c r="B1211" i="19" s="1"/>
  <c r="A1212" i="19"/>
  <c r="B1212" i="19" s="1"/>
  <c r="A1213" i="19"/>
  <c r="B1213" i="19" s="1"/>
  <c r="A1214" i="19"/>
  <c r="B1214" i="19" s="1"/>
  <c r="A1215" i="19"/>
  <c r="B1215" i="19" s="1"/>
  <c r="A1216" i="19"/>
  <c r="B1216" i="19" s="1"/>
  <c r="A1217" i="19"/>
  <c r="B1217" i="19" s="1"/>
  <c r="A1218" i="19"/>
  <c r="B1218" i="19" s="1"/>
  <c r="A1219" i="19"/>
  <c r="B1219" i="19" s="1"/>
  <c r="A1220" i="19"/>
  <c r="B1220" i="19" s="1"/>
  <c r="A1221" i="19"/>
  <c r="B1221" i="19" s="1"/>
  <c r="A1222" i="19"/>
  <c r="B1222" i="19" s="1"/>
  <c r="A1223" i="19"/>
  <c r="B1223" i="19" s="1"/>
  <c r="A1224" i="19"/>
  <c r="B1224" i="19" s="1"/>
  <c r="A1225" i="19"/>
  <c r="B1225" i="19" s="1"/>
  <c r="A1226" i="19"/>
  <c r="B1226" i="19" s="1"/>
  <c r="A1227" i="19"/>
  <c r="B1227" i="19" s="1"/>
  <c r="A1228" i="19"/>
  <c r="B1228" i="19" s="1"/>
  <c r="A1229" i="19"/>
  <c r="B1229" i="19" s="1"/>
  <c r="A1230" i="19"/>
  <c r="B1230" i="19" s="1"/>
  <c r="A1231" i="19"/>
  <c r="B1231" i="19" s="1"/>
  <c r="A1232" i="19"/>
  <c r="B1232" i="19" s="1"/>
  <c r="A1233" i="19"/>
  <c r="B1233" i="19" s="1"/>
  <c r="A1234" i="19"/>
  <c r="B1234" i="19" s="1"/>
  <c r="A1235" i="19"/>
  <c r="B1235" i="19" s="1"/>
  <c r="A1236" i="19"/>
  <c r="B1236" i="19" s="1"/>
  <c r="A1237" i="19"/>
  <c r="B1237" i="19" s="1"/>
  <c r="A1238" i="19"/>
  <c r="B1238" i="19" s="1"/>
  <c r="A1239" i="19"/>
  <c r="B1239" i="19" s="1"/>
  <c r="A1240" i="19"/>
  <c r="B1240" i="19" s="1"/>
  <c r="A1241" i="19"/>
  <c r="B1241" i="19" s="1"/>
  <c r="A1242" i="19"/>
  <c r="B1242" i="19" s="1"/>
  <c r="A1243" i="19"/>
  <c r="B1243" i="19" s="1"/>
  <c r="A1244" i="19"/>
  <c r="B1244" i="19" s="1"/>
  <c r="A1245" i="19"/>
  <c r="B1245" i="19" s="1"/>
  <c r="A1246" i="19"/>
  <c r="B1246" i="19" s="1"/>
  <c r="A1247" i="19"/>
  <c r="B1247" i="19" s="1"/>
  <c r="A1248" i="19"/>
  <c r="B1248" i="19" s="1"/>
  <c r="A1249" i="19"/>
  <c r="B1249" i="19" s="1"/>
  <c r="A1250" i="19"/>
  <c r="B1250" i="19" s="1"/>
  <c r="A1251" i="19"/>
  <c r="B1251" i="19" s="1"/>
  <c r="A1252" i="19"/>
  <c r="B1252" i="19" s="1"/>
  <c r="A1253" i="19"/>
  <c r="B1253" i="19" s="1"/>
  <c r="A1254" i="19"/>
  <c r="B1254" i="19" s="1"/>
  <c r="A1255" i="19"/>
  <c r="B1255" i="19" s="1"/>
  <c r="A1256" i="19"/>
  <c r="B1256" i="19" s="1"/>
  <c r="A1257" i="19"/>
  <c r="B1257" i="19" s="1"/>
  <c r="A1258" i="19"/>
  <c r="B1258" i="19" s="1"/>
  <c r="A1259" i="19"/>
  <c r="B1259" i="19" s="1"/>
  <c r="A1260" i="19"/>
  <c r="B1260" i="19" s="1"/>
  <c r="A1261" i="19"/>
  <c r="B1261" i="19" s="1"/>
  <c r="A1262" i="19"/>
  <c r="B1262" i="19" s="1"/>
  <c r="A1263" i="19"/>
  <c r="B1263" i="19" s="1"/>
  <c r="A1264" i="19"/>
  <c r="B1264" i="19" s="1"/>
  <c r="A1265" i="19"/>
  <c r="B1265" i="19" s="1"/>
  <c r="A1266" i="19"/>
  <c r="B1266" i="19" s="1"/>
  <c r="A1267" i="19"/>
  <c r="B1267" i="19" s="1"/>
  <c r="A1268" i="19"/>
  <c r="B1268" i="19" s="1"/>
  <c r="A1269" i="19"/>
  <c r="B1269" i="19" s="1"/>
  <c r="A1270" i="19"/>
  <c r="B1270" i="19" s="1"/>
  <c r="A1271" i="19"/>
  <c r="B1271" i="19" s="1"/>
  <c r="A1272" i="19"/>
  <c r="B1272" i="19" s="1"/>
  <c r="A1273" i="19"/>
  <c r="B1273" i="19" s="1"/>
  <c r="A1274" i="19"/>
  <c r="B1274" i="19" s="1"/>
  <c r="A1275" i="19"/>
  <c r="B1275" i="19" s="1"/>
  <c r="A1276" i="19"/>
  <c r="B1276" i="19" s="1"/>
  <c r="A1277" i="19"/>
  <c r="B1277" i="19" s="1"/>
  <c r="A1278" i="19"/>
  <c r="B1278" i="19" s="1"/>
  <c r="A1279" i="19"/>
  <c r="B1279" i="19" s="1"/>
  <c r="A1280" i="19"/>
  <c r="B1280" i="19" s="1"/>
  <c r="A1281" i="19"/>
  <c r="B1281" i="19" s="1"/>
  <c r="A1282" i="19"/>
  <c r="B1282" i="19" s="1"/>
  <c r="A1283" i="19"/>
  <c r="B1283" i="19" s="1"/>
  <c r="A1284" i="19"/>
  <c r="B1284" i="19" s="1"/>
  <c r="A1285" i="19"/>
  <c r="B1285" i="19" s="1"/>
  <c r="A1286" i="19"/>
  <c r="B1286" i="19" s="1"/>
  <c r="A1287" i="19"/>
  <c r="B1287" i="19" s="1"/>
  <c r="A1288" i="19"/>
  <c r="B1288" i="19" s="1"/>
  <c r="A1289" i="19"/>
  <c r="B1289" i="19" s="1"/>
  <c r="A1290" i="19"/>
  <c r="B1290" i="19" s="1"/>
  <c r="A1291" i="19"/>
  <c r="B1291" i="19" s="1"/>
  <c r="A1292" i="19"/>
  <c r="B1292" i="19" s="1"/>
  <c r="A1293" i="19"/>
  <c r="B1293" i="19" s="1"/>
  <c r="A1294" i="19"/>
  <c r="B1294" i="19" s="1"/>
  <c r="A1295" i="19"/>
  <c r="B1295" i="19" s="1"/>
  <c r="A1296" i="19"/>
  <c r="B1296" i="19" s="1"/>
  <c r="A1297" i="19"/>
  <c r="B1297" i="19" s="1"/>
  <c r="A1298" i="19"/>
  <c r="B1298" i="19" s="1"/>
  <c r="A1299" i="19"/>
  <c r="B1299" i="19" s="1"/>
  <c r="A1300" i="19"/>
  <c r="B1300" i="19" s="1"/>
  <c r="A1301" i="19"/>
  <c r="B1301" i="19" s="1"/>
  <c r="A1302" i="19"/>
  <c r="B1302" i="19" s="1"/>
  <c r="A1303" i="19"/>
  <c r="B1303" i="19" s="1"/>
  <c r="A1304" i="19"/>
  <c r="B1304" i="19" s="1"/>
  <c r="A1305" i="19"/>
  <c r="B1305" i="19" s="1"/>
  <c r="A1306" i="19"/>
  <c r="B1306" i="19" s="1"/>
  <c r="A1307" i="19"/>
  <c r="B1307" i="19" s="1"/>
  <c r="A1308" i="19"/>
  <c r="B1308" i="19" s="1"/>
  <c r="A1309" i="19"/>
  <c r="B1309" i="19" s="1"/>
  <c r="A1310" i="19"/>
  <c r="B1310" i="19" s="1"/>
  <c r="A1311" i="19"/>
  <c r="B1311" i="19" s="1"/>
  <c r="A1312" i="19"/>
  <c r="B1312" i="19" s="1"/>
  <c r="A1313" i="19"/>
  <c r="B1313" i="19" s="1"/>
  <c r="A1314" i="19"/>
  <c r="B1314" i="19" s="1"/>
  <c r="A1315" i="19"/>
  <c r="B1315" i="19" s="1"/>
  <c r="A1316" i="19"/>
  <c r="B1316" i="19" s="1"/>
  <c r="A1317" i="19"/>
  <c r="B1317" i="19" s="1"/>
  <c r="A1318" i="19"/>
  <c r="B1318" i="19" s="1"/>
  <c r="A1319" i="19"/>
  <c r="B1319" i="19" s="1"/>
  <c r="A1320" i="19"/>
  <c r="B1320" i="19" s="1"/>
  <c r="A1321" i="19"/>
  <c r="B1321" i="19" s="1"/>
  <c r="A1322" i="19"/>
  <c r="B1322" i="19" s="1"/>
  <c r="A1323" i="19"/>
  <c r="B1323" i="19" s="1"/>
  <c r="A1324" i="19"/>
  <c r="B1324" i="19" s="1"/>
  <c r="A1325" i="19"/>
  <c r="B1325" i="19" s="1"/>
  <c r="A1326" i="19"/>
  <c r="B1326" i="19" s="1"/>
  <c r="A1327" i="19"/>
  <c r="B1327" i="19" s="1"/>
  <c r="A1328" i="19"/>
  <c r="B1328" i="19" s="1"/>
  <c r="A1329" i="19"/>
  <c r="B1329" i="19" s="1"/>
  <c r="A1330" i="19"/>
  <c r="B1330" i="19" s="1"/>
  <c r="A1331" i="19"/>
  <c r="B1331" i="19" s="1"/>
  <c r="A1332" i="19"/>
  <c r="B1332" i="19" s="1"/>
  <c r="A1333" i="19"/>
  <c r="B1333" i="19" s="1"/>
  <c r="A1334" i="19"/>
  <c r="B1334" i="19" s="1"/>
  <c r="A1335" i="19"/>
  <c r="B1335" i="19" s="1"/>
  <c r="A1336" i="19"/>
  <c r="B1336" i="19" s="1"/>
  <c r="A1337" i="19"/>
  <c r="B1337" i="19" s="1"/>
  <c r="A1338" i="19"/>
  <c r="B1338" i="19" s="1"/>
  <c r="A1339" i="19"/>
  <c r="B1339" i="19" s="1"/>
  <c r="A1340" i="19"/>
  <c r="B1340" i="19" s="1"/>
  <c r="A1341" i="19"/>
  <c r="B1341" i="19" s="1"/>
  <c r="A1342" i="19"/>
  <c r="B1342" i="19" s="1"/>
  <c r="A1343" i="19"/>
  <c r="B1343" i="19" s="1"/>
  <c r="A1344" i="19"/>
  <c r="B1344" i="19" s="1"/>
  <c r="A1345" i="19"/>
  <c r="B1345" i="19" s="1"/>
  <c r="A1346" i="19"/>
  <c r="B1346" i="19" s="1"/>
  <c r="A1347" i="19"/>
  <c r="B1347" i="19" s="1"/>
  <c r="A1348" i="19"/>
  <c r="B1348" i="19" s="1"/>
  <c r="A1349" i="19"/>
  <c r="B1349" i="19" s="1"/>
  <c r="A1350" i="19"/>
  <c r="B1350" i="19" s="1"/>
  <c r="A1351" i="19"/>
  <c r="B1351" i="19" s="1"/>
  <c r="A1352" i="19"/>
  <c r="B1352" i="19" s="1"/>
  <c r="A1353" i="19"/>
  <c r="B1353" i="19" s="1"/>
  <c r="A1354" i="19"/>
  <c r="B1354" i="19" s="1"/>
  <c r="A1355" i="19"/>
  <c r="B1355" i="19" s="1"/>
  <c r="A1356" i="19"/>
  <c r="B1356" i="19" s="1"/>
  <c r="A1357" i="19"/>
  <c r="B1357" i="19" s="1"/>
  <c r="A1358" i="19"/>
  <c r="B1358" i="19" s="1"/>
  <c r="A1359" i="19"/>
  <c r="B1359" i="19" s="1"/>
  <c r="A1360" i="19"/>
  <c r="B1360" i="19" s="1"/>
  <c r="A1361" i="19"/>
  <c r="B1361" i="19" s="1"/>
  <c r="A1362" i="19"/>
  <c r="B1362" i="19" s="1"/>
  <c r="A1363" i="19"/>
  <c r="B1363" i="19" s="1"/>
  <c r="A1364" i="19"/>
  <c r="B1364" i="19" s="1"/>
  <c r="A1365" i="19"/>
  <c r="B1365" i="19" s="1"/>
  <c r="A1366" i="19"/>
  <c r="B1366" i="19" s="1"/>
  <c r="A1367" i="19"/>
  <c r="B1367" i="19" s="1"/>
  <c r="A1368" i="19"/>
  <c r="B1368" i="19" s="1"/>
  <c r="A1369" i="19"/>
  <c r="B1369" i="19" s="1"/>
  <c r="A1370" i="19"/>
  <c r="B1370" i="19" s="1"/>
  <c r="A1371" i="19"/>
  <c r="B1371" i="19" s="1"/>
  <c r="A1372" i="19"/>
  <c r="B1372" i="19" s="1"/>
  <c r="A1373" i="19"/>
  <c r="B1373" i="19" s="1"/>
  <c r="A1374" i="19"/>
  <c r="B1374" i="19" s="1"/>
  <c r="A1375" i="19"/>
  <c r="B1375" i="19" s="1"/>
  <c r="A1376" i="19"/>
  <c r="B1376" i="19" s="1"/>
  <c r="A1377" i="19"/>
  <c r="B1377" i="19" s="1"/>
  <c r="A1378" i="19"/>
  <c r="B1378" i="19" s="1"/>
  <c r="A1379" i="19"/>
  <c r="B1379" i="19" s="1"/>
  <c r="A1380" i="19"/>
  <c r="B1380" i="19" s="1"/>
  <c r="A1381" i="19"/>
  <c r="B1381" i="19" s="1"/>
  <c r="A1382" i="19"/>
  <c r="B1382" i="19" s="1"/>
  <c r="A1383" i="19"/>
  <c r="B1383" i="19" s="1"/>
  <c r="A1384" i="19"/>
  <c r="B1384" i="19" s="1"/>
  <c r="A1385" i="19"/>
  <c r="B1385" i="19" s="1"/>
  <c r="A1386" i="19"/>
  <c r="B1386" i="19" s="1"/>
  <c r="A1387" i="19"/>
  <c r="B1387" i="19" s="1"/>
  <c r="A1388" i="19"/>
  <c r="B1388" i="19" s="1"/>
  <c r="A1389" i="19"/>
  <c r="B1389" i="19" s="1"/>
  <c r="A1390" i="19"/>
  <c r="B1390" i="19" s="1"/>
  <c r="A1391" i="19"/>
  <c r="B1391" i="19" s="1"/>
  <c r="A1392" i="19"/>
  <c r="B1392" i="19" s="1"/>
  <c r="A1393" i="19"/>
  <c r="B1393" i="19" s="1"/>
  <c r="A1394" i="19"/>
  <c r="B1394" i="19" s="1"/>
  <c r="A1395" i="19"/>
  <c r="B1395" i="19" s="1"/>
  <c r="A1396" i="19"/>
  <c r="B1396" i="19" s="1"/>
  <c r="A1397" i="19"/>
  <c r="B1397" i="19" s="1"/>
  <c r="A1398" i="19"/>
  <c r="B1398" i="19" s="1"/>
  <c r="A1399" i="19"/>
  <c r="B1399" i="19" s="1"/>
  <c r="A1400" i="19"/>
  <c r="B1400" i="19" s="1"/>
  <c r="A1401" i="19"/>
  <c r="B1401" i="19" s="1"/>
  <c r="A1402" i="19"/>
  <c r="B1402" i="19" s="1"/>
  <c r="A1403" i="19"/>
  <c r="B1403" i="19" s="1"/>
  <c r="A1404" i="19"/>
  <c r="B1404" i="19" s="1"/>
  <c r="A1405" i="19"/>
  <c r="B1405" i="19" s="1"/>
  <c r="A1406" i="19"/>
  <c r="B1406" i="19" s="1"/>
  <c r="A1407" i="19"/>
  <c r="B1407" i="19" s="1"/>
  <c r="A1408" i="19"/>
  <c r="B1408" i="19" s="1"/>
  <c r="A1409" i="19"/>
  <c r="B1409" i="19" s="1"/>
  <c r="A1410" i="19"/>
  <c r="B1410" i="19" s="1"/>
  <c r="A1411" i="19"/>
  <c r="B1411" i="19" s="1"/>
  <c r="A1412" i="19"/>
  <c r="B1412" i="19" s="1"/>
  <c r="A1413" i="19"/>
  <c r="B1413" i="19" s="1"/>
  <c r="A1414" i="19"/>
  <c r="B1414" i="19" s="1"/>
  <c r="A1415" i="19"/>
  <c r="B1415" i="19" s="1"/>
  <c r="A1416" i="19"/>
  <c r="B1416" i="19" s="1"/>
  <c r="A1417" i="19"/>
  <c r="B1417" i="19" s="1"/>
  <c r="A1418" i="19"/>
  <c r="B1418" i="19" s="1"/>
  <c r="A1419" i="19"/>
  <c r="B1419" i="19" s="1"/>
  <c r="A1420" i="19"/>
  <c r="B1420" i="19" s="1"/>
  <c r="A1421" i="19"/>
  <c r="B1421" i="19" s="1"/>
  <c r="A1422" i="19"/>
  <c r="B1422" i="19" s="1"/>
  <c r="A1423" i="19"/>
  <c r="B1423" i="19" s="1"/>
  <c r="A1424" i="19"/>
  <c r="B1424" i="19" s="1"/>
  <c r="A1425" i="19"/>
  <c r="B1425" i="19" s="1"/>
  <c r="A1426" i="19"/>
  <c r="B1426" i="19" s="1"/>
  <c r="A1427" i="19"/>
  <c r="B1427" i="19" s="1"/>
  <c r="A1428" i="19"/>
  <c r="B1428" i="19" s="1"/>
  <c r="A1429" i="19"/>
  <c r="B1429" i="19" s="1"/>
  <c r="A1430" i="19"/>
  <c r="B1430" i="19" s="1"/>
  <c r="A1431" i="19"/>
  <c r="B1431" i="19" s="1"/>
  <c r="A1432" i="19"/>
  <c r="B1432" i="19" s="1"/>
  <c r="A1433" i="19"/>
  <c r="B1433" i="19" s="1"/>
  <c r="A1434" i="19"/>
  <c r="B1434" i="19" s="1"/>
  <c r="A1435" i="19"/>
  <c r="B1435" i="19" s="1"/>
  <c r="A1436" i="19"/>
  <c r="B1436" i="19" s="1"/>
  <c r="A1437" i="19"/>
  <c r="B1437" i="19" s="1"/>
  <c r="A1438" i="19"/>
  <c r="B1438" i="19" s="1"/>
  <c r="A1439" i="19"/>
  <c r="B1439" i="19" s="1"/>
  <c r="A1440" i="19"/>
  <c r="B1440" i="19" s="1"/>
  <c r="A1441" i="19"/>
  <c r="B1441" i="19" s="1"/>
  <c r="A1442" i="19"/>
  <c r="B1442" i="19" s="1"/>
  <c r="A1443" i="19"/>
  <c r="B1443" i="19" s="1"/>
  <c r="A1444" i="19"/>
  <c r="B1444" i="19" s="1"/>
  <c r="A1445" i="19"/>
  <c r="B1445" i="19" s="1"/>
  <c r="A1446" i="19"/>
  <c r="B1446" i="19" s="1"/>
  <c r="A1447" i="19"/>
  <c r="B1447" i="19" s="1"/>
  <c r="A1448" i="19"/>
  <c r="B1448" i="19" s="1"/>
  <c r="A1449" i="19"/>
  <c r="B1449" i="19" s="1"/>
  <c r="A1450" i="19"/>
  <c r="B1450" i="19" s="1"/>
  <c r="A1451" i="19"/>
  <c r="B1451" i="19" s="1"/>
  <c r="A1452" i="19"/>
  <c r="B1452" i="19" s="1"/>
  <c r="A1453" i="19"/>
  <c r="B1453" i="19" s="1"/>
  <c r="A1454" i="19"/>
  <c r="B1454" i="19" s="1"/>
  <c r="A1455" i="19"/>
  <c r="B1455" i="19" s="1"/>
  <c r="A1456" i="19"/>
  <c r="B1456" i="19" s="1"/>
  <c r="A1457" i="19"/>
  <c r="B1457" i="19" s="1"/>
  <c r="A1458" i="19"/>
  <c r="B1458" i="19" s="1"/>
  <c r="A1459" i="19"/>
  <c r="B1459" i="19" s="1"/>
  <c r="A1460" i="19"/>
  <c r="B1460" i="19" s="1"/>
  <c r="A1461" i="19"/>
  <c r="B1461" i="19" s="1"/>
  <c r="A1462" i="19"/>
  <c r="B1462" i="19" s="1"/>
  <c r="A1463" i="19"/>
  <c r="B1463" i="19" s="1"/>
  <c r="A1464" i="19"/>
  <c r="B1464" i="19" s="1"/>
  <c r="A1465" i="19"/>
  <c r="B1465" i="19" s="1"/>
  <c r="A1466" i="19"/>
  <c r="B1466" i="19" s="1"/>
  <c r="A1467" i="19"/>
  <c r="B1467" i="19" s="1"/>
  <c r="A1468" i="19"/>
  <c r="B1468" i="19" s="1"/>
  <c r="A1469" i="19"/>
  <c r="B1469" i="19" s="1"/>
  <c r="A1470" i="19"/>
  <c r="B1470" i="19" s="1"/>
  <c r="A1471" i="19"/>
  <c r="B1471" i="19" s="1"/>
  <c r="A1472" i="19"/>
  <c r="B1472" i="19" s="1"/>
  <c r="A1473" i="19"/>
  <c r="B1473" i="19" s="1"/>
  <c r="A1474" i="19"/>
  <c r="B1474" i="19" s="1"/>
  <c r="A1475" i="19"/>
  <c r="B1475" i="19" s="1"/>
  <c r="A1476" i="19"/>
  <c r="B1476" i="19" s="1"/>
  <c r="A1477" i="19"/>
  <c r="B1477" i="19" s="1"/>
  <c r="A1478" i="19"/>
  <c r="B1478" i="19" s="1"/>
  <c r="A1479" i="19"/>
  <c r="B1479" i="19" s="1"/>
  <c r="A1480" i="19"/>
  <c r="B1480" i="19" s="1"/>
  <c r="A1481" i="19"/>
  <c r="B1481" i="19" s="1"/>
  <c r="A1482" i="19"/>
  <c r="B1482" i="19" s="1"/>
  <c r="A1483" i="19"/>
  <c r="B1483" i="19" s="1"/>
  <c r="A1484" i="19"/>
  <c r="B1484" i="19" s="1"/>
  <c r="A1485" i="19"/>
  <c r="B1485" i="19" s="1"/>
  <c r="A1486" i="19"/>
  <c r="B1486" i="19" s="1"/>
  <c r="A1487" i="19"/>
  <c r="B1487" i="19" s="1"/>
  <c r="A1488" i="19"/>
  <c r="B1488" i="19" s="1"/>
  <c r="A1489" i="19"/>
  <c r="B1489" i="19" s="1"/>
  <c r="A1490" i="19"/>
  <c r="B1490" i="19" s="1"/>
  <c r="A1491" i="19"/>
  <c r="B1491" i="19" s="1"/>
  <c r="A1492" i="19"/>
  <c r="B1492" i="19" s="1"/>
  <c r="A1493" i="19"/>
  <c r="B1493" i="19" s="1"/>
  <c r="A1494" i="19"/>
  <c r="B1494" i="19" s="1"/>
  <c r="A1495" i="19"/>
  <c r="B1495" i="19" s="1"/>
  <c r="A1496" i="19"/>
  <c r="B1496" i="19" s="1"/>
  <c r="A1497" i="19"/>
  <c r="B1497" i="19" s="1"/>
  <c r="A1498" i="19"/>
  <c r="B1498" i="19" s="1"/>
  <c r="A1499" i="19"/>
  <c r="B1499" i="19" s="1"/>
  <c r="A1500" i="19"/>
  <c r="B1500" i="19" s="1"/>
  <c r="A1501" i="19"/>
  <c r="B1501" i="19" s="1"/>
  <c r="A1502" i="19"/>
  <c r="B1502" i="19" s="1"/>
  <c r="A1503" i="19"/>
  <c r="B1503" i="19" s="1"/>
  <c r="A1504" i="19"/>
  <c r="B1504" i="19" s="1"/>
  <c r="A1505" i="19"/>
  <c r="B1505" i="19" s="1"/>
  <c r="A1506" i="19"/>
  <c r="B1506" i="19" s="1"/>
  <c r="A1507" i="19"/>
  <c r="B1507" i="19" s="1"/>
  <c r="A1508" i="19"/>
  <c r="B1508" i="19" s="1"/>
  <c r="A1509" i="19"/>
  <c r="B1509" i="19" s="1"/>
  <c r="A1510" i="19"/>
  <c r="B1510" i="19" s="1"/>
  <c r="A1511" i="19"/>
  <c r="B1511" i="19" s="1"/>
  <c r="A1512" i="19"/>
  <c r="B1512" i="19" s="1"/>
  <c r="A1513" i="19"/>
  <c r="B1513" i="19" s="1"/>
  <c r="A1514" i="19"/>
  <c r="B1514" i="19" s="1"/>
  <c r="A1515" i="19"/>
  <c r="B1515" i="19" s="1"/>
  <c r="A1516" i="19"/>
  <c r="B1516" i="19" s="1"/>
  <c r="A1517" i="19"/>
  <c r="B1517" i="19" s="1"/>
  <c r="A1518" i="19"/>
  <c r="B1518" i="19" s="1"/>
  <c r="A1519" i="19"/>
  <c r="B1519" i="19" s="1"/>
  <c r="A1520" i="19"/>
  <c r="B1520" i="19" s="1"/>
  <c r="A1521" i="19"/>
  <c r="B1521" i="19" s="1"/>
  <c r="A1522" i="19"/>
  <c r="B1522" i="19" s="1"/>
  <c r="A1523" i="19"/>
  <c r="B1523" i="19" s="1"/>
  <c r="A1524" i="19"/>
  <c r="B1524" i="19" s="1"/>
  <c r="A1525" i="19"/>
  <c r="B1525" i="19" s="1"/>
  <c r="A1526" i="19"/>
  <c r="B1526" i="19" s="1"/>
  <c r="A1527" i="19"/>
  <c r="B1527" i="19" s="1"/>
  <c r="A1528" i="19"/>
  <c r="B1528" i="19" s="1"/>
  <c r="A1529" i="19"/>
  <c r="B1529" i="19" s="1"/>
  <c r="A1530" i="19"/>
  <c r="B1530" i="19" s="1"/>
  <c r="A1531" i="19"/>
  <c r="B1531" i="19" s="1"/>
  <c r="A1532" i="19"/>
  <c r="B1532" i="19" s="1"/>
  <c r="A1533" i="19"/>
  <c r="B1533" i="19" s="1"/>
  <c r="A1534" i="19"/>
  <c r="B1534" i="19" s="1"/>
  <c r="A1535" i="19"/>
  <c r="B1535" i="19" s="1"/>
  <c r="A1536" i="19"/>
  <c r="B1536" i="19" s="1"/>
  <c r="A1537" i="19"/>
  <c r="B1537" i="19" s="1"/>
  <c r="A1538" i="19"/>
  <c r="B1538" i="19" s="1"/>
  <c r="A1539" i="19"/>
  <c r="B1539" i="19" s="1"/>
  <c r="A1540" i="19"/>
  <c r="B1540" i="19" s="1"/>
  <c r="A1541" i="19"/>
  <c r="B1541" i="19" s="1"/>
  <c r="A1542" i="19"/>
  <c r="B1542" i="19" s="1"/>
  <c r="A1543" i="19"/>
  <c r="B1543" i="19" s="1"/>
  <c r="A1544" i="19"/>
  <c r="B1544" i="19" s="1"/>
  <c r="A1545" i="19"/>
  <c r="B1545" i="19" s="1"/>
  <c r="A1546" i="19"/>
  <c r="B1546" i="19" s="1"/>
  <c r="A1547" i="19"/>
  <c r="B1547" i="19" s="1"/>
  <c r="A1548" i="19"/>
  <c r="B1548" i="19" s="1"/>
  <c r="A1549" i="19"/>
  <c r="B1549" i="19" s="1"/>
  <c r="A1550" i="19"/>
  <c r="B1550" i="19" s="1"/>
  <c r="A1551" i="19"/>
  <c r="B1551" i="19" s="1"/>
  <c r="A1552" i="19"/>
  <c r="B1552" i="19" s="1"/>
  <c r="A1553" i="19"/>
  <c r="B1553" i="19" s="1"/>
  <c r="A1554" i="19"/>
  <c r="B1554" i="19" s="1"/>
  <c r="A1555" i="19"/>
  <c r="B1555" i="19" s="1"/>
  <c r="A1556" i="19"/>
  <c r="B1556" i="19" s="1"/>
  <c r="A1557" i="19"/>
  <c r="B1557" i="19" s="1"/>
  <c r="A1558" i="19"/>
  <c r="B1558" i="19" s="1"/>
  <c r="A1559" i="19"/>
  <c r="B1559" i="19" s="1"/>
  <c r="A1560" i="19"/>
  <c r="B1560" i="19" s="1"/>
  <c r="A1561" i="19"/>
  <c r="B1561" i="19" s="1"/>
  <c r="A1562" i="19"/>
  <c r="B1562" i="19" s="1"/>
  <c r="A1563" i="19"/>
  <c r="B1563" i="19" s="1"/>
  <c r="A1564" i="19"/>
  <c r="B1564" i="19" s="1"/>
  <c r="A1565" i="19"/>
  <c r="B1565" i="19" s="1"/>
  <c r="A1566" i="19"/>
  <c r="B1566" i="19" s="1"/>
  <c r="A1567" i="19"/>
  <c r="B1567" i="19" s="1"/>
  <c r="A1568" i="19"/>
  <c r="B1568" i="19" s="1"/>
  <c r="A1569" i="19"/>
  <c r="B1569" i="19" s="1"/>
  <c r="A1570" i="19"/>
  <c r="B1570" i="19" s="1"/>
  <c r="A1571" i="19"/>
  <c r="B1571" i="19" s="1"/>
  <c r="A1572" i="19"/>
  <c r="B1572" i="19" s="1"/>
  <c r="A1573" i="19"/>
  <c r="B1573" i="19" s="1"/>
  <c r="A1574" i="19"/>
  <c r="B1574" i="19" s="1"/>
  <c r="A1575" i="19"/>
  <c r="B1575" i="19" s="1"/>
  <c r="A1576" i="19"/>
  <c r="B1576" i="19" s="1"/>
  <c r="A1577" i="19"/>
  <c r="B1577" i="19" s="1"/>
  <c r="A1578" i="19"/>
  <c r="B1578" i="19" s="1"/>
  <c r="A1579" i="19"/>
  <c r="B1579" i="19" s="1"/>
  <c r="A1580" i="19"/>
  <c r="B1580" i="19" s="1"/>
  <c r="A1581" i="19"/>
  <c r="B1581" i="19" s="1"/>
  <c r="A1582" i="19"/>
  <c r="B1582" i="19" s="1"/>
  <c r="A1583" i="19"/>
  <c r="B1583" i="19" s="1"/>
  <c r="A1584" i="19"/>
  <c r="B1584" i="19" s="1"/>
  <c r="A1585" i="19"/>
  <c r="B1585" i="19" s="1"/>
  <c r="A1586" i="19"/>
  <c r="B1586" i="19" s="1"/>
  <c r="A1587" i="19"/>
  <c r="B1587" i="19" s="1"/>
  <c r="A1588" i="19"/>
  <c r="B1588" i="19" s="1"/>
  <c r="A1589" i="19"/>
  <c r="B1589" i="19" s="1"/>
  <c r="A1590" i="19"/>
  <c r="B1590" i="19" s="1"/>
  <c r="A1591" i="19"/>
  <c r="B1591" i="19" s="1"/>
  <c r="A1592" i="19"/>
  <c r="B1592" i="19" s="1"/>
  <c r="A1593" i="19"/>
  <c r="B1593" i="19" s="1"/>
  <c r="A1594" i="19"/>
  <c r="B1594" i="19" s="1"/>
  <c r="A1595" i="19"/>
  <c r="B1595" i="19" s="1"/>
  <c r="A1596" i="19"/>
  <c r="B1596" i="19" s="1"/>
  <c r="A1597" i="19"/>
  <c r="B1597" i="19" s="1"/>
  <c r="A1598" i="19"/>
  <c r="B1598" i="19" s="1"/>
  <c r="A1599" i="19"/>
  <c r="B1599" i="19" s="1"/>
  <c r="A1600" i="19"/>
  <c r="B1600" i="19" s="1"/>
  <c r="A1601" i="19"/>
  <c r="B1601" i="19" s="1"/>
  <c r="A1602" i="19"/>
  <c r="B1602" i="19" s="1"/>
  <c r="A1603" i="19"/>
  <c r="B1603" i="19" s="1"/>
  <c r="A1604" i="19"/>
  <c r="B1604" i="19" s="1"/>
  <c r="A1605" i="19"/>
  <c r="B1605" i="19" s="1"/>
  <c r="A1606" i="19"/>
  <c r="B1606" i="19" s="1"/>
  <c r="A1607" i="19"/>
  <c r="B1607" i="19" s="1"/>
  <c r="A1608" i="19"/>
  <c r="B1608" i="19" s="1"/>
  <c r="A1609" i="19"/>
  <c r="B1609" i="19" s="1"/>
  <c r="A1610" i="19"/>
  <c r="B1610" i="19" s="1"/>
  <c r="A1611" i="19"/>
  <c r="B1611" i="19" s="1"/>
  <c r="A1612" i="19"/>
  <c r="B1612" i="19" s="1"/>
  <c r="A1613" i="19"/>
  <c r="B1613" i="19" s="1"/>
  <c r="A1614" i="19"/>
  <c r="B1614" i="19" s="1"/>
  <c r="A1615" i="19"/>
  <c r="B1615" i="19" s="1"/>
  <c r="A1616" i="19"/>
  <c r="B1616" i="19" s="1"/>
  <c r="A1617" i="19"/>
  <c r="B1617" i="19" s="1"/>
  <c r="A1618" i="19"/>
  <c r="B1618" i="19" s="1"/>
  <c r="A1619" i="19"/>
  <c r="B1619" i="19" s="1"/>
  <c r="A1620" i="19"/>
  <c r="B1620" i="19" s="1"/>
  <c r="A1621" i="19"/>
  <c r="B1621" i="19" s="1"/>
  <c r="A1622" i="19"/>
  <c r="B1622" i="19" s="1"/>
  <c r="A1623" i="19"/>
  <c r="B1623" i="19" s="1"/>
  <c r="A1624" i="19"/>
  <c r="B1624" i="19" s="1"/>
  <c r="A1625" i="19"/>
  <c r="B1625" i="19" s="1"/>
  <c r="A1626" i="19"/>
  <c r="B1626" i="19" s="1"/>
  <c r="A1627" i="19"/>
  <c r="B1627" i="19" s="1"/>
  <c r="A1628" i="19"/>
  <c r="B1628" i="19" s="1"/>
  <c r="A1629" i="19"/>
  <c r="B1629" i="19" s="1"/>
  <c r="A1630" i="19"/>
  <c r="B1630" i="19" s="1"/>
  <c r="A1631" i="19"/>
  <c r="B1631" i="19" s="1"/>
  <c r="A1632" i="19"/>
  <c r="B1632" i="19" s="1"/>
  <c r="A1633" i="19"/>
  <c r="B1633" i="19" s="1"/>
  <c r="A1634" i="19"/>
  <c r="B1634" i="19" s="1"/>
  <c r="A1635" i="19"/>
  <c r="B1635" i="19" s="1"/>
  <c r="A1636" i="19"/>
  <c r="B1636" i="19" s="1"/>
  <c r="A1637" i="19"/>
  <c r="B1637" i="19" s="1"/>
  <c r="A1638" i="19"/>
  <c r="B1638" i="19" s="1"/>
  <c r="A1639" i="19"/>
  <c r="B1639" i="19" s="1"/>
  <c r="A1640" i="19"/>
  <c r="B1640" i="19" s="1"/>
  <c r="A1641" i="19"/>
  <c r="B1641" i="19" s="1"/>
  <c r="A1642" i="19"/>
  <c r="B1642" i="19" s="1"/>
  <c r="A1643" i="19"/>
  <c r="B1643" i="19" s="1"/>
  <c r="A1644" i="19"/>
  <c r="B1644" i="19" s="1"/>
  <c r="A1645" i="19"/>
  <c r="B1645" i="19" s="1"/>
  <c r="A1646" i="19"/>
  <c r="B1646" i="19" s="1"/>
  <c r="A1647" i="19"/>
  <c r="B1647" i="19" s="1"/>
  <c r="A1648" i="19"/>
  <c r="B1648" i="19" s="1"/>
  <c r="A1649" i="19"/>
  <c r="B1649" i="19" s="1"/>
  <c r="A1650" i="19"/>
  <c r="B1650" i="19" s="1"/>
  <c r="A1651" i="19"/>
  <c r="B1651" i="19" s="1"/>
  <c r="A1652" i="19"/>
  <c r="B1652" i="19" s="1"/>
  <c r="A1653" i="19"/>
  <c r="B1653" i="19" s="1"/>
  <c r="A1654" i="19"/>
  <c r="B1654" i="19" s="1"/>
  <c r="A1655" i="19"/>
  <c r="B1655" i="19" s="1"/>
  <c r="A1656" i="19"/>
  <c r="B1656" i="19" s="1"/>
  <c r="A1657" i="19"/>
  <c r="B1657" i="19" s="1"/>
  <c r="A1658" i="19"/>
  <c r="B1658" i="19" s="1"/>
  <c r="A1659" i="19"/>
  <c r="B1659" i="19" s="1"/>
  <c r="A1660" i="19"/>
  <c r="B1660" i="19" s="1"/>
  <c r="A1661" i="19"/>
  <c r="B1661" i="19" s="1"/>
  <c r="A1662" i="19"/>
  <c r="B1662" i="19" s="1"/>
  <c r="A1663" i="19"/>
  <c r="B1663" i="19" s="1"/>
  <c r="A1664" i="19"/>
  <c r="B1664" i="19" s="1"/>
  <c r="A1665" i="19"/>
  <c r="B1665" i="19" s="1"/>
  <c r="A1666" i="19"/>
  <c r="B1666" i="19" s="1"/>
  <c r="A1667" i="19"/>
  <c r="B1667" i="19" s="1"/>
  <c r="A1668" i="19"/>
  <c r="B1668" i="19" s="1"/>
  <c r="A1669" i="19"/>
  <c r="B1669" i="19" s="1"/>
  <c r="A1670" i="19"/>
  <c r="B1670" i="19" s="1"/>
  <c r="A1671" i="19"/>
  <c r="B1671" i="19" s="1"/>
  <c r="A1672" i="19"/>
  <c r="B1672" i="19" s="1"/>
  <c r="A1673" i="19"/>
  <c r="B1673" i="19" s="1"/>
  <c r="A1674" i="19"/>
  <c r="B1674" i="19" s="1"/>
  <c r="A1675" i="19"/>
  <c r="B1675" i="19" s="1"/>
  <c r="A1676" i="19"/>
  <c r="B1676" i="19" s="1"/>
  <c r="A1677" i="19"/>
  <c r="B1677" i="19" s="1"/>
  <c r="A1678" i="19"/>
  <c r="B1678" i="19" s="1"/>
  <c r="A1679" i="19"/>
  <c r="B1679" i="19" s="1"/>
  <c r="A1680" i="19"/>
  <c r="B1680" i="19" s="1"/>
  <c r="A1681" i="19"/>
  <c r="B1681" i="19" s="1"/>
  <c r="A1682" i="19"/>
  <c r="B1682" i="19" s="1"/>
  <c r="A1683" i="19"/>
  <c r="B1683" i="19" s="1"/>
  <c r="A1684" i="19"/>
  <c r="B1684" i="19" s="1"/>
  <c r="A1685" i="19"/>
  <c r="B1685" i="19" s="1"/>
  <c r="A1686" i="19"/>
  <c r="B1686" i="19" s="1"/>
  <c r="A1687" i="19"/>
  <c r="B1687" i="19" s="1"/>
  <c r="A1688" i="19"/>
  <c r="B1688" i="19" s="1"/>
  <c r="A1689" i="19"/>
  <c r="B1689" i="19" s="1"/>
  <c r="A1690" i="19"/>
  <c r="B1690" i="19" s="1"/>
  <c r="A1691" i="19"/>
  <c r="B1691" i="19" s="1"/>
  <c r="A1692" i="19"/>
  <c r="B1692" i="19" s="1"/>
  <c r="A1693" i="19"/>
  <c r="B1693" i="19" s="1"/>
  <c r="A1694" i="19"/>
  <c r="B1694" i="19" s="1"/>
  <c r="A1695" i="19"/>
  <c r="B1695" i="19" s="1"/>
  <c r="A1696" i="19"/>
  <c r="B1696" i="19" s="1"/>
  <c r="A1697" i="19"/>
  <c r="B1697" i="19" s="1"/>
  <c r="A1698" i="19"/>
  <c r="B1698" i="19" s="1"/>
  <c r="A1699" i="19"/>
  <c r="B1699" i="19" s="1"/>
  <c r="A1700" i="19"/>
  <c r="B1700" i="19" s="1"/>
  <c r="A1701" i="19"/>
  <c r="B1701" i="19" s="1"/>
  <c r="A1702" i="19"/>
  <c r="B1702" i="19" s="1"/>
  <c r="A1703" i="19"/>
  <c r="B1703" i="19" s="1"/>
  <c r="A1704" i="19"/>
  <c r="B1704" i="19" s="1"/>
  <c r="A1705" i="19"/>
  <c r="B1705" i="19" s="1"/>
  <c r="A1706" i="19"/>
  <c r="B1706" i="19" s="1"/>
  <c r="A1707" i="19"/>
  <c r="B1707" i="19" s="1"/>
  <c r="A1708" i="19"/>
  <c r="B1708" i="19" s="1"/>
  <c r="A1709" i="19"/>
  <c r="B1709" i="19" s="1"/>
  <c r="A1710" i="19"/>
  <c r="B1710" i="19" s="1"/>
  <c r="A1711" i="19"/>
  <c r="B1711" i="19" s="1"/>
  <c r="A1712" i="19"/>
  <c r="B1712" i="19" s="1"/>
  <c r="A1713" i="19"/>
  <c r="B1713" i="19" s="1"/>
  <c r="A1714" i="19"/>
  <c r="B1714" i="19" s="1"/>
  <c r="A1715" i="19"/>
  <c r="B1715" i="19" s="1"/>
  <c r="A1716" i="19"/>
  <c r="B1716" i="19" s="1"/>
  <c r="A1717" i="19"/>
  <c r="B1717" i="19" s="1"/>
  <c r="A1718" i="19"/>
  <c r="B1718" i="19" s="1"/>
  <c r="A1719" i="19"/>
  <c r="B1719" i="19" s="1"/>
  <c r="A1720" i="19"/>
  <c r="B1720" i="19" s="1"/>
  <c r="A1721" i="19"/>
  <c r="B1721" i="19" s="1"/>
  <c r="A1722" i="19"/>
  <c r="B1722" i="19" s="1"/>
  <c r="A1723" i="19"/>
  <c r="B1723" i="19" s="1"/>
  <c r="A1724" i="19"/>
  <c r="B1724" i="19" s="1"/>
  <c r="A1725" i="19"/>
  <c r="B1725" i="19" s="1"/>
  <c r="A1726" i="19"/>
  <c r="B1726" i="19" s="1"/>
  <c r="A1727" i="19"/>
  <c r="B1727" i="19" s="1"/>
  <c r="A1728" i="19"/>
  <c r="B1728" i="19" s="1"/>
  <c r="A1729" i="19"/>
  <c r="B1729" i="19" s="1"/>
  <c r="A1730" i="19"/>
  <c r="B1730" i="19" s="1"/>
  <c r="A1731" i="19"/>
  <c r="B1731" i="19" s="1"/>
  <c r="A1732" i="19"/>
  <c r="B1732" i="19" s="1"/>
  <c r="A1733" i="19"/>
  <c r="B1733" i="19" s="1"/>
  <c r="A1734" i="19"/>
  <c r="B1734" i="19" s="1"/>
  <c r="A1735" i="19"/>
  <c r="B1735" i="19" s="1"/>
  <c r="A1736" i="19"/>
  <c r="B1736" i="19" s="1"/>
  <c r="A1737" i="19"/>
  <c r="B1737" i="19" s="1"/>
  <c r="A1738" i="19"/>
  <c r="B1738" i="19" s="1"/>
  <c r="A1739" i="19"/>
  <c r="B1739" i="19" s="1"/>
  <c r="A1740" i="19"/>
  <c r="B1740" i="19" s="1"/>
  <c r="A1741" i="19"/>
  <c r="B1741" i="19" s="1"/>
  <c r="A1742" i="19"/>
  <c r="B1742" i="19" s="1"/>
  <c r="A1743" i="19"/>
  <c r="B1743" i="19" s="1"/>
  <c r="A1744" i="19"/>
  <c r="B1744" i="19" s="1"/>
  <c r="A1745" i="19"/>
  <c r="B1745" i="19" s="1"/>
  <c r="A1746" i="19"/>
  <c r="B1746" i="19" s="1"/>
  <c r="A1747" i="19"/>
  <c r="B1747" i="19" s="1"/>
  <c r="A1748" i="19"/>
  <c r="B1748" i="19" s="1"/>
  <c r="A1749" i="19"/>
  <c r="B1749" i="19" s="1"/>
  <c r="A1750" i="19"/>
  <c r="B1750" i="19" s="1"/>
  <c r="A1751" i="19"/>
  <c r="B1751" i="19" s="1"/>
  <c r="A1752" i="19"/>
  <c r="B1752" i="19" s="1"/>
  <c r="A1753" i="19"/>
  <c r="B1753" i="19" s="1"/>
  <c r="A1754" i="19"/>
  <c r="B1754" i="19" s="1"/>
  <c r="A1755" i="19"/>
  <c r="B1755" i="19" s="1"/>
  <c r="A1756" i="19"/>
  <c r="B1756" i="19" s="1"/>
  <c r="A1757" i="19"/>
  <c r="B1757" i="19" s="1"/>
  <c r="A1758" i="19"/>
  <c r="B1758" i="19" s="1"/>
  <c r="A1759" i="19"/>
  <c r="B1759" i="19" s="1"/>
  <c r="A1760" i="19"/>
  <c r="B1760" i="19" s="1"/>
  <c r="A1761" i="19"/>
  <c r="B1761" i="19" s="1"/>
  <c r="A1762" i="19"/>
  <c r="B1762" i="19" s="1"/>
  <c r="A1763" i="19"/>
  <c r="B1763" i="19" s="1"/>
  <c r="A1764" i="19"/>
  <c r="B1764" i="19" s="1"/>
  <c r="A1765" i="19"/>
  <c r="B1765" i="19" s="1"/>
  <c r="A1766" i="19"/>
  <c r="B1766" i="19" s="1"/>
  <c r="A1767" i="19"/>
  <c r="B1767" i="19" s="1"/>
  <c r="A1768" i="19"/>
  <c r="B1768" i="19" s="1"/>
  <c r="A1769" i="19"/>
  <c r="B1769" i="19" s="1"/>
  <c r="A1770" i="19"/>
  <c r="B1770" i="19" s="1"/>
  <c r="A1771" i="19"/>
  <c r="B1771" i="19" s="1"/>
  <c r="A1772" i="19"/>
  <c r="B1772" i="19" s="1"/>
  <c r="A1773" i="19"/>
  <c r="B1773" i="19" s="1"/>
  <c r="A1774" i="19"/>
  <c r="B1774" i="19" s="1"/>
  <c r="A1775" i="19"/>
  <c r="B1775" i="19" s="1"/>
  <c r="A1776" i="19"/>
  <c r="B1776" i="19" s="1"/>
  <c r="A1777" i="19"/>
  <c r="B1777" i="19" s="1"/>
  <c r="A1778" i="19"/>
  <c r="B1778" i="19" s="1"/>
  <c r="A1779" i="19"/>
  <c r="B1779" i="19" s="1"/>
  <c r="A1780" i="19"/>
  <c r="B1780" i="19" s="1"/>
  <c r="A1781" i="19"/>
  <c r="B1781" i="19" s="1"/>
  <c r="A1782" i="19"/>
  <c r="B1782" i="19" s="1"/>
  <c r="A1783" i="19"/>
  <c r="B1783" i="19" s="1"/>
  <c r="A1784" i="19"/>
  <c r="B1784" i="19" s="1"/>
  <c r="A1785" i="19"/>
  <c r="B1785" i="19" s="1"/>
  <c r="A1786" i="19"/>
  <c r="B1786" i="19" s="1"/>
  <c r="A1787" i="19"/>
  <c r="B1787" i="19" s="1"/>
  <c r="A1788" i="19"/>
  <c r="B1788" i="19" s="1"/>
  <c r="A1789" i="19"/>
  <c r="B1789" i="19" s="1"/>
  <c r="A1790" i="19"/>
  <c r="B1790" i="19" s="1"/>
  <c r="A1791" i="19"/>
  <c r="B1791" i="19" s="1"/>
  <c r="A1792" i="19"/>
  <c r="B1792" i="19" s="1"/>
  <c r="A1793" i="19"/>
  <c r="B1793" i="19" s="1"/>
  <c r="A1794" i="19"/>
  <c r="B1794" i="19" s="1"/>
  <c r="A1795" i="19"/>
  <c r="B1795" i="19" s="1"/>
  <c r="A1796" i="19"/>
  <c r="B1796" i="19" s="1"/>
  <c r="A1797" i="19"/>
  <c r="B1797" i="19" s="1"/>
  <c r="A1798" i="19"/>
  <c r="B1798" i="19" s="1"/>
  <c r="A1799" i="19"/>
  <c r="B1799" i="19" s="1"/>
  <c r="A1800" i="19"/>
  <c r="B1800" i="19" s="1"/>
  <c r="A1801" i="19"/>
  <c r="B1801" i="19" s="1"/>
  <c r="A1802" i="19"/>
  <c r="B1802" i="19" s="1"/>
  <c r="A1803" i="19"/>
  <c r="B1803" i="19" s="1"/>
  <c r="A1804" i="19"/>
  <c r="B1804" i="19" s="1"/>
  <c r="A1805" i="19"/>
  <c r="B1805" i="19" s="1"/>
  <c r="A1806" i="19"/>
  <c r="B1806" i="19" s="1"/>
  <c r="A1807" i="19"/>
  <c r="B1807" i="19" s="1"/>
  <c r="A1808" i="19"/>
  <c r="B1808" i="19" s="1"/>
  <c r="A1809" i="19"/>
  <c r="B1809" i="19" s="1"/>
  <c r="A1810" i="19"/>
  <c r="B1810" i="19" s="1"/>
  <c r="A1811" i="19"/>
  <c r="B1811" i="19" s="1"/>
  <c r="A1812" i="19"/>
  <c r="B1812" i="19" s="1"/>
  <c r="A1813" i="19"/>
  <c r="B1813" i="19" s="1"/>
  <c r="A1814" i="19"/>
  <c r="B1814" i="19" s="1"/>
  <c r="A1815" i="19"/>
  <c r="B1815" i="19" s="1"/>
  <c r="A1816" i="19"/>
  <c r="B1816" i="19" s="1"/>
  <c r="A1817" i="19"/>
  <c r="B1817" i="19" s="1"/>
  <c r="A1818" i="19"/>
  <c r="B1818" i="19" s="1"/>
  <c r="A1819" i="19"/>
  <c r="B1819" i="19" s="1"/>
  <c r="A1820" i="19"/>
  <c r="B1820" i="19" s="1"/>
  <c r="A1821" i="19"/>
  <c r="B1821" i="19" s="1"/>
  <c r="A1822" i="19"/>
  <c r="B1822" i="19" s="1"/>
  <c r="A1823" i="19"/>
  <c r="B1823" i="19" s="1"/>
  <c r="A1824" i="19"/>
  <c r="B1824" i="19" s="1"/>
  <c r="A1825" i="19"/>
  <c r="B1825" i="19" s="1"/>
  <c r="A1826" i="19"/>
  <c r="B1826" i="19" s="1"/>
  <c r="A1827" i="19"/>
  <c r="B1827" i="19" s="1"/>
  <c r="A1828" i="19"/>
  <c r="B1828" i="19" s="1"/>
  <c r="A1829" i="19"/>
  <c r="B1829" i="19" s="1"/>
  <c r="A1830" i="19"/>
  <c r="B1830" i="19" s="1"/>
  <c r="A1831" i="19"/>
  <c r="B1831" i="19" s="1"/>
  <c r="A1832" i="19"/>
  <c r="B1832" i="19" s="1"/>
  <c r="A1833" i="19"/>
  <c r="B1833" i="19" s="1"/>
  <c r="A1834" i="19"/>
  <c r="B1834" i="19" s="1"/>
  <c r="A1835" i="19"/>
  <c r="B1835" i="19" s="1"/>
  <c r="A1836" i="19"/>
  <c r="B1836" i="19" s="1"/>
  <c r="A1837" i="19"/>
  <c r="B1837" i="19" s="1"/>
  <c r="A1838" i="19"/>
  <c r="B1838" i="19" s="1"/>
  <c r="A1839" i="19"/>
  <c r="B1839" i="19" s="1"/>
  <c r="A1840" i="19"/>
  <c r="B1840" i="19" s="1"/>
  <c r="A1841" i="19"/>
  <c r="B1841" i="19" s="1"/>
  <c r="A1842" i="19"/>
  <c r="B1842" i="19" s="1"/>
  <c r="A1843" i="19"/>
  <c r="B1843" i="19" s="1"/>
  <c r="A1844" i="19"/>
  <c r="B1844" i="19" s="1"/>
  <c r="A1845" i="19"/>
  <c r="B1845" i="19" s="1"/>
  <c r="A1846" i="19"/>
  <c r="B1846" i="19" s="1"/>
  <c r="A1847" i="19"/>
  <c r="B1847" i="19" s="1"/>
  <c r="A1848" i="19"/>
  <c r="B1848" i="19" s="1"/>
  <c r="A1849" i="19"/>
  <c r="B1849" i="19" s="1"/>
  <c r="A1850" i="19"/>
  <c r="B1850" i="19" s="1"/>
  <c r="A1851" i="19"/>
  <c r="B1851" i="19" s="1"/>
  <c r="A1852" i="19"/>
  <c r="B1852" i="19" s="1"/>
  <c r="A1853" i="19"/>
  <c r="B1853" i="19" s="1"/>
  <c r="A1854" i="19"/>
  <c r="B1854" i="19" s="1"/>
  <c r="A1855" i="19"/>
  <c r="B1855" i="19" s="1"/>
  <c r="A1856" i="19"/>
  <c r="B1856" i="19" s="1"/>
  <c r="A1857" i="19"/>
  <c r="B1857" i="19" s="1"/>
  <c r="A1858" i="19"/>
  <c r="B1858" i="19" s="1"/>
  <c r="A1859" i="19"/>
  <c r="B1859" i="19" s="1"/>
  <c r="A1860" i="19"/>
  <c r="B1860" i="19" s="1"/>
  <c r="A1861" i="19"/>
  <c r="B1861" i="19" s="1"/>
  <c r="A1862" i="19"/>
  <c r="B1862" i="19" s="1"/>
  <c r="A1863" i="19"/>
  <c r="B1863" i="19" s="1"/>
  <c r="A1864" i="19"/>
  <c r="B1864" i="19" s="1"/>
  <c r="A1865" i="19"/>
  <c r="B1865" i="19" s="1"/>
  <c r="A1866" i="19"/>
  <c r="B1866" i="19" s="1"/>
  <c r="A1867" i="19"/>
  <c r="B1867" i="19" s="1"/>
  <c r="A1868" i="19"/>
  <c r="B1868" i="19" s="1"/>
  <c r="A1869" i="19"/>
  <c r="B1869" i="19" s="1"/>
  <c r="A1870" i="19"/>
  <c r="B1870" i="19" s="1"/>
  <c r="A1871" i="19"/>
  <c r="B1871" i="19" s="1"/>
  <c r="A1872" i="19"/>
  <c r="B1872" i="19" s="1"/>
  <c r="A1873" i="19"/>
  <c r="B1873" i="19" s="1"/>
  <c r="A1874" i="19"/>
  <c r="B1874" i="19" s="1"/>
  <c r="A1875" i="19"/>
  <c r="B1875" i="19" s="1"/>
  <c r="A1876" i="19"/>
  <c r="B1876" i="19" s="1"/>
  <c r="A1877" i="19"/>
  <c r="B1877" i="19" s="1"/>
  <c r="A1878" i="19"/>
  <c r="B1878" i="19" s="1"/>
  <c r="A1879" i="19"/>
  <c r="B1879" i="19" s="1"/>
  <c r="A1880" i="19"/>
  <c r="B1880" i="19" s="1"/>
  <c r="A1881" i="19"/>
  <c r="B1881" i="19" s="1"/>
  <c r="A1882" i="19"/>
  <c r="B1882" i="19" s="1"/>
  <c r="A1883" i="19"/>
  <c r="B1883" i="19" s="1"/>
  <c r="A1884" i="19"/>
  <c r="B1884" i="19" s="1"/>
  <c r="A1885" i="19"/>
  <c r="B1885" i="19" s="1"/>
  <c r="A1886" i="19"/>
  <c r="B1886" i="19" s="1"/>
  <c r="A1887" i="19"/>
  <c r="B1887" i="19" s="1"/>
  <c r="A1888" i="19"/>
  <c r="B1888" i="19" s="1"/>
  <c r="A1889" i="19"/>
  <c r="B1889" i="19" s="1"/>
  <c r="A1890" i="19"/>
  <c r="B1890" i="19" s="1"/>
  <c r="A1891" i="19"/>
  <c r="B1891" i="19" s="1"/>
  <c r="A1892" i="19"/>
  <c r="B1892" i="19" s="1"/>
  <c r="A1893" i="19"/>
  <c r="B1893" i="19" s="1"/>
  <c r="A1894" i="19"/>
  <c r="B1894" i="19" s="1"/>
  <c r="A1895" i="19"/>
  <c r="B1895" i="19" s="1"/>
  <c r="A1896" i="19"/>
  <c r="B1896" i="19" s="1"/>
  <c r="A1897" i="19"/>
  <c r="B1897" i="19" s="1"/>
  <c r="A1898" i="19"/>
  <c r="B1898" i="19" s="1"/>
  <c r="A1899" i="19"/>
  <c r="B1899" i="19" s="1"/>
  <c r="A1900" i="19"/>
  <c r="B1900" i="19" s="1"/>
  <c r="A1901" i="19"/>
  <c r="B1901" i="19" s="1"/>
  <c r="A1902" i="19"/>
  <c r="B1902" i="19" s="1"/>
  <c r="A1903" i="19"/>
  <c r="B1903" i="19" s="1"/>
  <c r="A1904" i="19"/>
  <c r="B1904" i="19" s="1"/>
  <c r="A1905" i="19"/>
  <c r="B1905" i="19" s="1"/>
  <c r="A1906" i="19"/>
  <c r="B1906" i="19" s="1"/>
  <c r="A1907" i="19"/>
  <c r="B1907" i="19" s="1"/>
  <c r="A1908" i="19"/>
  <c r="B1908" i="19" s="1"/>
  <c r="A1909" i="19"/>
  <c r="B1909" i="19" s="1"/>
  <c r="A1910" i="19"/>
  <c r="B1910" i="19" s="1"/>
  <c r="A1911" i="19"/>
  <c r="B1911" i="19" s="1"/>
  <c r="A1912" i="19"/>
  <c r="B1912" i="19" s="1"/>
  <c r="A1913" i="19"/>
  <c r="B1913" i="19" s="1"/>
  <c r="A1914" i="19"/>
  <c r="B1914" i="19" s="1"/>
  <c r="A1915" i="19"/>
  <c r="B1915" i="19" s="1"/>
  <c r="A1916" i="19"/>
  <c r="B1916" i="19" s="1"/>
  <c r="A1917" i="19"/>
  <c r="B1917" i="19" s="1"/>
  <c r="A1918" i="19"/>
  <c r="B1918" i="19" s="1"/>
  <c r="A1919" i="19"/>
  <c r="B1919" i="19" s="1"/>
  <c r="A1920" i="19"/>
  <c r="B1920" i="19" s="1"/>
  <c r="A1921" i="19"/>
  <c r="B1921" i="19" s="1"/>
  <c r="A1922" i="19"/>
  <c r="B1922" i="19" s="1"/>
  <c r="A1923" i="19"/>
  <c r="B1923" i="19" s="1"/>
  <c r="A1924" i="19"/>
  <c r="B1924" i="19" s="1"/>
  <c r="A1925" i="19"/>
  <c r="B1925" i="19" s="1"/>
  <c r="A1926" i="19"/>
  <c r="B1926" i="19" s="1"/>
  <c r="A1927" i="19"/>
  <c r="B1927" i="19" s="1"/>
  <c r="A1928" i="19"/>
  <c r="B1928" i="19" s="1"/>
  <c r="A1929" i="19"/>
  <c r="B1929" i="19" s="1"/>
  <c r="A1930" i="19"/>
  <c r="B1930" i="19" s="1"/>
  <c r="A1931" i="19"/>
  <c r="B1931" i="19" s="1"/>
  <c r="A1932" i="19"/>
  <c r="B1932" i="19" s="1"/>
  <c r="A1933" i="19"/>
  <c r="B1933" i="19" s="1"/>
  <c r="A1934" i="19"/>
  <c r="B1934" i="19" s="1"/>
  <c r="A1935" i="19"/>
  <c r="B1935" i="19" s="1"/>
  <c r="A1936" i="19"/>
  <c r="B1936" i="19" s="1"/>
  <c r="A1937" i="19"/>
  <c r="B1937" i="19" s="1"/>
  <c r="A1938" i="19"/>
  <c r="B1938" i="19" s="1"/>
  <c r="A1939" i="19"/>
  <c r="B1939" i="19" s="1"/>
  <c r="A1940" i="19"/>
  <c r="B1940" i="19" s="1"/>
  <c r="A1941" i="19"/>
  <c r="B1941" i="19" s="1"/>
  <c r="A1942" i="19"/>
  <c r="B1942" i="19" s="1"/>
  <c r="A1943" i="19"/>
  <c r="B1943" i="19" s="1"/>
  <c r="A1944" i="19"/>
  <c r="B1944" i="19" s="1"/>
  <c r="A1945" i="19"/>
  <c r="B1945" i="19" s="1"/>
  <c r="A1946" i="19"/>
  <c r="B1946" i="19" s="1"/>
  <c r="A1947" i="19"/>
  <c r="B1947" i="19" s="1"/>
  <c r="A1948" i="19"/>
  <c r="B1948" i="19" s="1"/>
  <c r="A1949" i="19"/>
  <c r="B1949" i="19" s="1"/>
  <c r="A1950" i="19"/>
  <c r="B1950" i="19" s="1"/>
  <c r="A1951" i="19"/>
  <c r="B1951" i="19" s="1"/>
  <c r="A1952" i="19"/>
  <c r="B1952" i="19" s="1"/>
  <c r="A1953" i="19"/>
  <c r="B1953" i="19" s="1"/>
  <c r="A1954" i="19"/>
  <c r="B1954" i="19" s="1"/>
  <c r="A1955" i="19"/>
  <c r="B1955" i="19" s="1"/>
  <c r="A1956" i="19"/>
  <c r="B1956" i="19" s="1"/>
  <c r="A1957" i="19"/>
  <c r="B1957" i="19" s="1"/>
  <c r="A1958" i="19"/>
  <c r="B1958" i="19" s="1"/>
  <c r="A1959" i="19"/>
  <c r="B1959" i="19" s="1"/>
  <c r="A1960" i="19"/>
  <c r="B1960" i="19" s="1"/>
  <c r="A1961" i="19"/>
  <c r="B1961" i="19" s="1"/>
  <c r="A1962" i="19"/>
  <c r="B1962" i="19" s="1"/>
  <c r="A1963" i="19"/>
  <c r="B1963" i="19" s="1"/>
  <c r="A1964" i="19"/>
  <c r="B1964" i="19" s="1"/>
  <c r="A1965" i="19"/>
  <c r="B1965" i="19" s="1"/>
  <c r="A1966" i="19"/>
  <c r="B1966" i="19" s="1"/>
  <c r="A1967" i="19"/>
  <c r="B1967" i="19" s="1"/>
  <c r="A1968" i="19"/>
  <c r="B1968" i="19" s="1"/>
  <c r="A1969" i="19"/>
  <c r="B1969" i="19" s="1"/>
  <c r="A1970" i="19"/>
  <c r="B1970" i="19" s="1"/>
  <c r="A1971" i="19"/>
  <c r="B1971" i="19" s="1"/>
  <c r="A1972" i="19"/>
  <c r="B1972" i="19" s="1"/>
  <c r="A1973" i="19"/>
  <c r="B1973" i="19" s="1"/>
  <c r="A1974" i="19"/>
  <c r="B1974" i="19" s="1"/>
  <c r="A1975" i="19"/>
  <c r="B1975" i="19" s="1"/>
  <c r="A1976" i="19"/>
  <c r="B1976" i="19" s="1"/>
  <c r="A1977" i="19"/>
  <c r="B1977" i="19" s="1"/>
  <c r="A1978" i="19"/>
  <c r="B1978" i="19" s="1"/>
  <c r="A1979" i="19"/>
  <c r="B1979" i="19" s="1"/>
  <c r="A1980" i="19"/>
  <c r="B1980" i="19" s="1"/>
  <c r="A1981" i="19"/>
  <c r="B1981" i="19" s="1"/>
  <c r="A1982" i="19"/>
  <c r="B1982" i="19" s="1"/>
  <c r="A1983" i="19"/>
  <c r="B1983" i="19" s="1"/>
  <c r="A1984" i="19"/>
  <c r="B1984" i="19" s="1"/>
  <c r="A1985" i="19"/>
  <c r="B1985" i="19" s="1"/>
  <c r="A1986" i="19"/>
  <c r="B1986" i="19" s="1"/>
  <c r="A1987" i="19"/>
  <c r="B1987" i="19" s="1"/>
  <c r="A1988" i="19"/>
  <c r="B1988" i="19" s="1"/>
  <c r="A1989" i="19"/>
  <c r="B1989" i="19" s="1"/>
  <c r="A1990" i="19"/>
  <c r="B1990" i="19" s="1"/>
  <c r="A1991" i="19"/>
  <c r="B1991" i="19" s="1"/>
  <c r="A1992" i="19"/>
  <c r="B1992" i="19" s="1"/>
  <c r="A1993" i="19"/>
  <c r="B1993" i="19" s="1"/>
  <c r="A1994" i="19"/>
  <c r="B1994" i="19" s="1"/>
  <c r="A1995" i="19"/>
  <c r="B1995" i="19" s="1"/>
  <c r="A1996" i="19"/>
  <c r="B1996" i="19" s="1"/>
  <c r="A1997" i="19"/>
  <c r="B1997" i="19" s="1"/>
  <c r="A1998" i="19"/>
  <c r="B1998" i="19" s="1"/>
  <c r="A1999" i="19"/>
  <c r="B1999" i="19" s="1"/>
  <c r="A2000" i="19"/>
  <c r="B2000" i="19" s="1"/>
  <c r="A2001" i="19"/>
  <c r="B2001" i="19" s="1"/>
  <c r="A2002" i="19"/>
  <c r="B2002" i="19" s="1"/>
  <c r="A2003" i="19"/>
  <c r="B2003" i="19" s="1"/>
  <c r="A2004" i="19"/>
  <c r="B2004" i="19" s="1"/>
  <c r="A2005" i="19"/>
  <c r="B2005" i="19" s="1"/>
  <c r="A2006" i="19"/>
  <c r="B2006" i="19" s="1"/>
  <c r="A2007" i="19"/>
  <c r="B2007" i="19" s="1"/>
  <c r="A2008" i="19"/>
  <c r="B2008" i="19" s="1"/>
  <c r="A2009" i="19"/>
  <c r="B2009" i="19" s="1"/>
  <c r="A2010" i="19"/>
  <c r="B2010" i="19" s="1"/>
  <c r="A2011" i="19"/>
  <c r="B2011" i="19" s="1"/>
  <c r="A2012" i="19"/>
  <c r="B2012" i="19" s="1"/>
  <c r="A2013" i="19"/>
  <c r="B2013" i="19" s="1"/>
  <c r="A2014" i="19"/>
  <c r="B2014" i="19" s="1"/>
  <c r="A2015" i="19"/>
  <c r="B2015" i="19" s="1"/>
  <c r="A2016" i="19"/>
  <c r="B2016" i="19" s="1"/>
  <c r="A2017" i="19"/>
  <c r="B2017" i="19" s="1"/>
  <c r="A2018" i="19"/>
  <c r="B2018" i="19" s="1"/>
  <c r="A2019" i="19"/>
  <c r="B2019" i="19" s="1"/>
  <c r="A2020" i="19"/>
  <c r="B2020" i="19" s="1"/>
  <c r="A2021" i="19"/>
  <c r="B2021" i="19" s="1"/>
  <c r="A2022" i="19"/>
  <c r="B2022" i="19" s="1"/>
  <c r="A2023" i="19"/>
  <c r="B2023" i="19" s="1"/>
  <c r="A2024" i="19"/>
  <c r="B2024" i="19" s="1"/>
  <c r="A2025" i="19"/>
  <c r="B2025" i="19" s="1"/>
  <c r="A2026" i="19"/>
  <c r="B2026" i="19" s="1"/>
  <c r="A2027" i="19"/>
  <c r="B2027" i="19" s="1"/>
  <c r="A2028" i="19"/>
  <c r="B2028" i="19" s="1"/>
  <c r="A2029" i="19"/>
  <c r="B2029" i="19" s="1"/>
  <c r="A2030" i="19"/>
  <c r="B2030" i="19" s="1"/>
  <c r="A2031" i="19"/>
  <c r="B2031" i="19" s="1"/>
  <c r="A2032" i="19"/>
  <c r="B2032" i="19" s="1"/>
  <c r="A2033" i="19"/>
  <c r="B2033" i="19" s="1"/>
  <c r="A2034" i="19"/>
  <c r="B2034" i="19" s="1"/>
  <c r="A2035" i="19"/>
  <c r="B2035" i="19" s="1"/>
  <c r="A2036" i="19"/>
  <c r="B2036" i="19" s="1"/>
  <c r="A2037" i="19"/>
  <c r="B2037" i="19" s="1"/>
  <c r="A2038" i="19"/>
  <c r="B2038" i="19" s="1"/>
  <c r="A2039" i="19"/>
  <c r="B2039" i="19" s="1"/>
  <c r="A2040" i="19"/>
  <c r="B2040" i="19" s="1"/>
  <c r="A2041" i="19"/>
  <c r="B2041" i="19" s="1"/>
  <c r="A2042" i="19"/>
  <c r="B2042" i="19" s="1"/>
  <c r="A2043" i="19"/>
  <c r="B2043" i="19" s="1"/>
  <c r="A2044" i="19"/>
  <c r="B2044" i="19" s="1"/>
  <c r="A2045" i="19"/>
  <c r="B2045" i="19" s="1"/>
  <c r="A2046" i="19"/>
  <c r="B2046" i="19" s="1"/>
  <c r="A2047" i="19"/>
  <c r="B2047" i="19" s="1"/>
  <c r="A2048" i="19"/>
  <c r="B2048" i="19" s="1"/>
  <c r="A2049" i="19"/>
  <c r="B2049" i="19" s="1"/>
  <c r="A2050" i="19"/>
  <c r="B2050" i="19" s="1"/>
  <c r="A2051" i="19"/>
  <c r="B2051" i="19" s="1"/>
  <c r="A2052" i="19"/>
  <c r="B2052" i="19" s="1"/>
  <c r="A2053" i="19"/>
  <c r="B2053" i="19" s="1"/>
  <c r="A2054" i="19"/>
  <c r="B2054" i="19" s="1"/>
  <c r="A2055" i="19"/>
  <c r="B2055" i="19" s="1"/>
  <c r="A2056" i="19"/>
  <c r="B2056" i="19" s="1"/>
  <c r="A2057" i="19"/>
  <c r="B2057" i="19" s="1"/>
  <c r="A2058" i="19"/>
  <c r="B2058" i="19" s="1"/>
  <c r="A2059" i="19"/>
  <c r="B2059" i="19" s="1"/>
  <c r="A2060" i="19"/>
  <c r="B2060" i="19" s="1"/>
  <c r="A2061" i="19"/>
  <c r="B2061" i="19" s="1"/>
  <c r="A2062" i="19"/>
  <c r="B2062" i="19" s="1"/>
  <c r="A2063" i="19"/>
  <c r="B2063" i="19" s="1"/>
  <c r="A2064" i="19"/>
  <c r="B2064" i="19" s="1"/>
  <c r="A2065" i="19"/>
  <c r="B2065" i="19" s="1"/>
  <c r="A2066" i="19"/>
  <c r="B2066" i="19" s="1"/>
  <c r="A2067" i="19"/>
  <c r="B2067" i="19" s="1"/>
  <c r="A2068" i="19"/>
  <c r="B2068" i="19" s="1"/>
  <c r="A2069" i="19"/>
  <c r="B2069" i="19" s="1"/>
  <c r="A2070" i="19"/>
  <c r="B2070" i="19" s="1"/>
  <c r="A2071" i="19"/>
  <c r="B2071" i="19" s="1"/>
  <c r="A2072" i="19"/>
  <c r="B2072" i="19" s="1"/>
  <c r="A2073" i="19"/>
  <c r="B2073" i="19" s="1"/>
  <c r="A2074" i="19"/>
  <c r="B2074" i="19" s="1"/>
  <c r="A2075" i="19"/>
  <c r="B2075" i="19" s="1"/>
  <c r="A2076" i="19"/>
  <c r="B2076" i="19" s="1"/>
  <c r="A2077" i="19"/>
  <c r="B2077" i="19" s="1"/>
  <c r="A2078" i="19"/>
  <c r="B2078" i="19" s="1"/>
  <c r="A2079" i="19"/>
  <c r="B2079" i="19" s="1"/>
  <c r="A2080" i="19"/>
  <c r="B2080" i="19" s="1"/>
  <c r="A2081" i="19"/>
  <c r="B2081" i="19" s="1"/>
  <c r="A2082" i="19"/>
  <c r="B2082" i="19" s="1"/>
  <c r="A2083" i="19"/>
  <c r="B2083" i="19" s="1"/>
  <c r="A2084" i="19"/>
  <c r="B2084" i="19" s="1"/>
  <c r="A2085" i="19"/>
  <c r="B2085" i="19" s="1"/>
  <c r="A2086" i="19"/>
  <c r="B2086" i="19" s="1"/>
  <c r="A2087" i="19"/>
  <c r="B2087" i="19" s="1"/>
  <c r="A2088" i="19"/>
  <c r="B2088" i="19" s="1"/>
  <c r="A2089" i="19"/>
  <c r="B2089" i="19" s="1"/>
  <c r="A2090" i="19"/>
  <c r="B2090" i="19" s="1"/>
  <c r="A2091" i="19"/>
  <c r="B2091" i="19" s="1"/>
  <c r="A2092" i="19"/>
  <c r="B2092" i="19" s="1"/>
  <c r="A2093" i="19"/>
  <c r="B2093" i="19" s="1"/>
  <c r="A2094" i="19"/>
  <c r="B2094" i="19" s="1"/>
  <c r="A2095" i="19"/>
  <c r="B2095" i="19" s="1"/>
  <c r="A2096" i="19"/>
  <c r="B2096" i="19" s="1"/>
  <c r="A2097" i="19"/>
  <c r="B2097" i="19" s="1"/>
  <c r="A2098" i="19"/>
  <c r="B2098" i="19" s="1"/>
  <c r="A2099" i="19"/>
  <c r="B2099" i="19" s="1"/>
  <c r="A2100" i="19"/>
  <c r="B2100" i="19" s="1"/>
  <c r="A2101" i="19"/>
  <c r="B2101" i="19" s="1"/>
  <c r="A2102" i="19"/>
  <c r="B2102" i="19" s="1"/>
  <c r="A2103" i="19"/>
  <c r="B2103" i="19" s="1"/>
  <c r="A2104" i="19"/>
  <c r="B2104" i="19" s="1"/>
  <c r="A2105" i="19"/>
  <c r="B2105" i="19" s="1"/>
  <c r="A2106" i="19"/>
  <c r="B2106" i="19" s="1"/>
  <c r="A2107" i="19"/>
  <c r="B2107" i="19" s="1"/>
  <c r="A2108" i="19"/>
  <c r="B2108" i="19" s="1"/>
  <c r="A2109" i="19"/>
  <c r="B2109" i="19" s="1"/>
  <c r="A2110" i="19"/>
  <c r="B2110" i="19" s="1"/>
  <c r="A2111" i="19"/>
  <c r="B2111" i="19" s="1"/>
  <c r="A2112" i="19"/>
  <c r="B2112" i="19" s="1"/>
  <c r="A2113" i="19"/>
  <c r="B2113" i="19" s="1"/>
  <c r="A2114" i="19"/>
  <c r="B2114" i="19" s="1"/>
  <c r="A2115" i="19"/>
  <c r="B2115" i="19" s="1"/>
  <c r="A2116" i="19"/>
  <c r="B2116" i="19" s="1"/>
  <c r="A2117" i="19"/>
  <c r="B2117" i="19" s="1"/>
  <c r="A2118" i="19"/>
  <c r="B2118" i="19" s="1"/>
  <c r="A2119" i="19"/>
  <c r="B2119" i="19" s="1"/>
  <c r="A2120" i="19"/>
  <c r="B2120" i="19" s="1"/>
  <c r="A2121" i="19"/>
  <c r="B2121" i="19" s="1"/>
  <c r="A2122" i="19"/>
  <c r="B2122" i="19" s="1"/>
  <c r="A2123" i="19"/>
  <c r="B2123" i="19" s="1"/>
  <c r="A2124" i="19"/>
  <c r="B2124" i="19" s="1"/>
  <c r="A2125" i="19"/>
  <c r="B2125" i="19" s="1"/>
  <c r="A2126" i="19"/>
  <c r="B2126" i="19" s="1"/>
  <c r="A2127" i="19"/>
  <c r="B2127" i="19" s="1"/>
  <c r="A2128" i="19"/>
  <c r="B2128" i="19" s="1"/>
  <c r="A2129" i="19"/>
  <c r="B2129" i="19" s="1"/>
  <c r="A2130" i="19"/>
  <c r="B2130" i="19" s="1"/>
  <c r="A2131" i="19"/>
  <c r="B2131" i="19" s="1"/>
  <c r="A2132" i="19"/>
  <c r="B2132" i="19" s="1"/>
  <c r="A2133" i="19"/>
  <c r="B2133" i="19" s="1"/>
  <c r="A2134" i="19"/>
  <c r="B2134" i="19" s="1"/>
  <c r="A2135" i="19"/>
  <c r="B2135" i="19" s="1"/>
  <c r="A2136" i="19"/>
  <c r="B2136" i="19" s="1"/>
  <c r="A2137" i="19"/>
  <c r="B2137" i="19" s="1"/>
  <c r="A2138" i="19"/>
  <c r="B2138" i="19" s="1"/>
  <c r="A2139" i="19"/>
  <c r="B2139" i="19" s="1"/>
  <c r="A2140" i="19"/>
  <c r="B2140" i="19" s="1"/>
  <c r="A2141" i="19"/>
  <c r="B2141" i="19" s="1"/>
  <c r="A2142" i="19"/>
  <c r="B2142" i="19" s="1"/>
  <c r="A2143" i="19"/>
  <c r="B2143" i="19" s="1"/>
  <c r="A2144" i="19"/>
  <c r="B2144" i="19" s="1"/>
  <c r="A2145" i="19"/>
  <c r="B2145" i="19" s="1"/>
  <c r="A2146" i="19"/>
  <c r="B2146" i="19" s="1"/>
  <c r="A2147" i="19"/>
  <c r="B2147" i="19" s="1"/>
  <c r="A2148" i="19"/>
  <c r="B2148" i="19" s="1"/>
  <c r="A2149" i="19"/>
  <c r="B2149" i="19" s="1"/>
  <c r="A2150" i="19"/>
  <c r="B2150" i="19" s="1"/>
  <c r="A2151" i="19"/>
  <c r="B2151" i="19" s="1"/>
  <c r="A2152" i="19"/>
  <c r="B2152" i="19" s="1"/>
  <c r="A2153" i="19"/>
  <c r="B2153" i="19" s="1"/>
  <c r="A2154" i="19"/>
  <c r="B2154" i="19" s="1"/>
  <c r="A2155" i="19"/>
  <c r="B2155" i="19" s="1"/>
  <c r="A2156" i="19"/>
  <c r="B2156" i="19" s="1"/>
  <c r="A2157" i="19"/>
  <c r="B2157" i="19" s="1"/>
  <c r="A2158" i="19"/>
  <c r="B2158" i="19" s="1"/>
  <c r="A2159" i="19"/>
  <c r="B2159" i="19" s="1"/>
  <c r="A2160" i="19"/>
  <c r="B2160" i="19" s="1"/>
  <c r="A2161" i="19"/>
  <c r="B2161" i="19" s="1"/>
  <c r="A2162" i="19"/>
  <c r="B2162" i="19" s="1"/>
  <c r="A2163" i="19"/>
  <c r="B2163" i="19" s="1"/>
  <c r="A2164" i="19"/>
  <c r="B2164" i="19" s="1"/>
  <c r="A2165" i="19"/>
  <c r="B2165" i="19" s="1"/>
  <c r="A2166" i="19"/>
  <c r="B2166" i="19" s="1"/>
  <c r="A2167" i="19"/>
  <c r="B2167" i="19" s="1"/>
  <c r="A2168" i="19"/>
  <c r="B2168" i="19" s="1"/>
  <c r="A2169" i="19"/>
  <c r="B2169" i="19" s="1"/>
  <c r="A2170" i="19"/>
  <c r="B2170" i="19" s="1"/>
  <c r="A2171" i="19"/>
  <c r="B2171" i="19" s="1"/>
  <c r="A2172" i="19"/>
  <c r="B2172" i="19" s="1"/>
  <c r="A2173" i="19"/>
  <c r="B2173" i="19" s="1"/>
  <c r="A2174" i="19"/>
  <c r="B2174" i="19" s="1"/>
  <c r="A2175" i="19"/>
  <c r="B2175" i="19" s="1"/>
  <c r="A2176" i="19"/>
  <c r="B2176" i="19" s="1"/>
  <c r="A2177" i="19"/>
  <c r="B2177" i="19" s="1"/>
  <c r="A2178" i="19"/>
  <c r="B2178" i="19" s="1"/>
  <c r="A2179" i="19"/>
  <c r="B2179" i="19" s="1"/>
  <c r="A2180" i="19"/>
  <c r="B2180" i="19" s="1"/>
  <c r="A2181" i="19"/>
  <c r="B2181" i="19" s="1"/>
  <c r="A2182" i="19"/>
  <c r="B2182" i="19" s="1"/>
  <c r="A2183" i="19"/>
  <c r="B2183" i="19" s="1"/>
  <c r="A2184" i="19"/>
  <c r="B2184" i="19" s="1"/>
  <c r="A2185" i="19"/>
  <c r="B2185" i="19" s="1"/>
  <c r="A2186" i="19"/>
  <c r="B2186" i="19" s="1"/>
  <c r="A2187" i="19"/>
  <c r="B2187" i="19" s="1"/>
  <c r="A2188" i="19"/>
  <c r="B2188" i="19" s="1"/>
  <c r="A2189" i="19"/>
  <c r="B2189" i="19" s="1"/>
  <c r="A2190" i="19"/>
  <c r="B2190" i="19" s="1"/>
  <c r="A2191" i="19"/>
  <c r="B2191" i="19" s="1"/>
  <c r="A2192" i="19"/>
  <c r="B2192" i="19" s="1"/>
  <c r="A2193" i="19"/>
  <c r="B2193" i="19" s="1"/>
  <c r="A2194" i="19"/>
  <c r="B2194" i="19" s="1"/>
  <c r="A2195" i="19"/>
  <c r="B2195" i="19" s="1"/>
  <c r="A2196" i="19"/>
  <c r="B2196" i="19" s="1"/>
  <c r="A2197" i="19"/>
  <c r="B2197" i="19" s="1"/>
  <c r="A2198" i="19"/>
  <c r="B2198" i="19" s="1"/>
  <c r="A2199" i="19"/>
  <c r="B2199" i="19" s="1"/>
  <c r="A2200" i="19"/>
  <c r="B2200" i="19" s="1"/>
  <c r="A2201" i="19"/>
  <c r="B2201" i="19" s="1"/>
  <c r="A2202" i="19"/>
  <c r="B2202" i="19" s="1"/>
  <c r="A2203" i="19"/>
  <c r="B2203" i="19" s="1"/>
  <c r="A2204" i="19"/>
  <c r="B2204" i="19" s="1"/>
  <c r="A2205" i="19"/>
  <c r="B2205" i="19" s="1"/>
  <c r="A2206" i="19"/>
  <c r="B2206" i="19" s="1"/>
  <c r="A2207" i="19"/>
  <c r="B2207" i="19" s="1"/>
  <c r="A2208" i="19"/>
  <c r="B2208" i="19" s="1"/>
  <c r="A2209" i="19"/>
  <c r="B2209" i="19" s="1"/>
  <c r="A2210" i="19"/>
  <c r="B2210" i="19" s="1"/>
  <c r="A2211" i="19"/>
  <c r="B2211" i="19" s="1"/>
  <c r="A2212" i="19"/>
  <c r="B2212" i="19" s="1"/>
  <c r="A2213" i="19"/>
  <c r="B2213" i="19" s="1"/>
  <c r="A2214" i="19"/>
  <c r="B2214" i="19" s="1"/>
  <c r="A2215" i="19"/>
  <c r="B2215" i="19" s="1"/>
  <c r="A2216" i="19"/>
  <c r="B2216" i="19" s="1"/>
  <c r="A2217" i="19"/>
  <c r="B2217" i="19" s="1"/>
  <c r="A2218" i="19"/>
  <c r="B2218" i="19" s="1"/>
  <c r="A2219" i="19"/>
  <c r="B2219" i="19" s="1"/>
  <c r="A2220" i="19"/>
  <c r="B2220" i="19" s="1"/>
  <c r="A2221" i="19"/>
  <c r="B2221" i="19" s="1"/>
  <c r="A2222" i="19"/>
  <c r="B2222" i="19" s="1"/>
  <c r="A2223" i="19"/>
  <c r="B2223" i="19" s="1"/>
  <c r="A2224" i="19"/>
  <c r="B2224" i="19" s="1"/>
  <c r="A2225" i="19"/>
  <c r="B2225" i="19" s="1"/>
  <c r="A2226" i="19"/>
  <c r="B2226" i="19" s="1"/>
  <c r="A2227" i="19"/>
  <c r="B2227" i="19" s="1"/>
  <c r="A2228" i="19"/>
  <c r="B2228" i="19" s="1"/>
  <c r="A2229" i="19"/>
  <c r="B2229" i="19" s="1"/>
  <c r="A2230" i="19"/>
  <c r="B2230" i="19" s="1"/>
  <c r="A2231" i="19"/>
  <c r="B2231" i="19" s="1"/>
  <c r="A2232" i="19"/>
  <c r="B2232" i="19" s="1"/>
  <c r="A2233" i="19"/>
  <c r="B2233" i="19" s="1"/>
  <c r="A2234" i="19"/>
  <c r="B2234" i="19" s="1"/>
  <c r="A2235" i="19"/>
  <c r="B2235" i="19" s="1"/>
  <c r="A2236" i="19"/>
  <c r="B2236" i="19" s="1"/>
  <c r="A2237" i="19"/>
  <c r="B2237" i="19" s="1"/>
  <c r="A2238" i="19"/>
  <c r="B2238" i="19" s="1"/>
  <c r="A2239" i="19"/>
  <c r="B2239" i="19" s="1"/>
  <c r="A2240" i="19"/>
  <c r="B2240" i="19" s="1"/>
  <c r="A2241" i="19"/>
  <c r="B2241" i="19" s="1"/>
  <c r="A2242" i="19"/>
  <c r="B2242" i="19" s="1"/>
  <c r="A2243" i="19"/>
  <c r="B2243" i="19" s="1"/>
  <c r="A2244" i="19"/>
  <c r="B2244" i="19" s="1"/>
  <c r="A2245" i="19"/>
  <c r="B2245" i="19" s="1"/>
  <c r="A2246" i="19"/>
  <c r="B2246" i="19" s="1"/>
  <c r="A2247" i="19"/>
  <c r="B2247" i="19" s="1"/>
  <c r="A2248" i="19"/>
  <c r="B2248" i="19" s="1"/>
  <c r="A2249" i="19"/>
  <c r="B2249" i="19" s="1"/>
  <c r="A2250" i="19"/>
  <c r="B2250" i="19" s="1"/>
  <c r="A2251" i="19"/>
  <c r="B2251" i="19" s="1"/>
  <c r="A2252" i="19"/>
  <c r="B2252" i="19" s="1"/>
  <c r="A2253" i="19"/>
  <c r="B2253" i="19" s="1"/>
  <c r="A2254" i="19"/>
  <c r="B2254" i="19" s="1"/>
  <c r="A2255" i="19"/>
  <c r="B2255" i="19" s="1"/>
  <c r="A2256" i="19"/>
  <c r="B2256" i="19" s="1"/>
  <c r="A2257" i="19"/>
  <c r="B2257" i="19" s="1"/>
  <c r="A2258" i="19"/>
  <c r="B2258" i="19" s="1"/>
  <c r="A2259" i="19"/>
  <c r="B2259" i="19" s="1"/>
  <c r="A2260" i="19"/>
  <c r="B2260" i="19" s="1"/>
  <c r="A2261" i="19"/>
  <c r="B2261" i="19" s="1"/>
  <c r="A2262" i="19"/>
  <c r="B2262" i="19" s="1"/>
  <c r="A2263" i="19"/>
  <c r="B2263" i="19" s="1"/>
  <c r="A2264" i="19"/>
  <c r="B2264" i="19" s="1"/>
  <c r="A2265" i="19"/>
  <c r="B2265" i="19" s="1"/>
  <c r="A2266" i="19"/>
  <c r="B2266" i="19" s="1"/>
  <c r="A2267" i="19"/>
  <c r="B2267" i="19" s="1"/>
  <c r="A2268" i="19"/>
  <c r="B2268" i="19" s="1"/>
  <c r="A2269" i="19"/>
  <c r="B2269" i="19" s="1"/>
  <c r="A2270" i="19"/>
  <c r="B2270" i="19" s="1"/>
  <c r="A2271" i="19"/>
  <c r="B2271" i="19" s="1"/>
  <c r="A2272" i="19"/>
  <c r="B2272" i="19" s="1"/>
  <c r="A2273" i="19"/>
  <c r="B2273" i="19" s="1"/>
  <c r="A2274" i="19"/>
  <c r="B2274" i="19" s="1"/>
  <c r="A2275" i="19"/>
  <c r="B2275" i="19" s="1"/>
  <c r="A2276" i="19"/>
  <c r="B2276" i="19" s="1"/>
  <c r="A2277" i="19"/>
  <c r="B2277" i="19" s="1"/>
  <c r="A2278" i="19"/>
  <c r="B2278" i="19" s="1"/>
  <c r="A2279" i="19"/>
  <c r="B2279" i="19" s="1"/>
  <c r="A2280" i="19"/>
  <c r="B2280" i="19" s="1"/>
  <c r="A2281" i="19"/>
  <c r="B2281" i="19" s="1"/>
  <c r="A2282" i="19"/>
  <c r="B2282" i="19" s="1"/>
  <c r="A2283" i="19"/>
  <c r="B2283" i="19" s="1"/>
  <c r="A2284" i="19"/>
  <c r="B2284" i="19" s="1"/>
  <c r="A2285" i="19"/>
  <c r="B2285" i="19" s="1"/>
  <c r="A2286" i="19"/>
  <c r="B2286" i="19" s="1"/>
  <c r="A2287" i="19"/>
  <c r="B2287" i="19" s="1"/>
  <c r="A2288" i="19"/>
  <c r="B2288" i="19" s="1"/>
  <c r="A2289" i="19"/>
  <c r="B2289" i="19" s="1"/>
  <c r="A2290" i="19"/>
  <c r="B2290" i="19" s="1"/>
  <c r="A2291" i="19"/>
  <c r="B2291" i="19" s="1"/>
  <c r="A2292" i="19"/>
  <c r="B2292" i="19" s="1"/>
  <c r="A2293" i="19"/>
  <c r="B2293" i="19" s="1"/>
  <c r="A2294" i="19"/>
  <c r="B2294" i="19" s="1"/>
  <c r="A2295" i="19"/>
  <c r="B2295" i="19" s="1"/>
  <c r="A2296" i="19"/>
  <c r="B2296" i="19" s="1"/>
  <c r="A2297" i="19"/>
  <c r="B2297" i="19" s="1"/>
  <c r="A2298" i="19"/>
  <c r="B2298" i="19" s="1"/>
  <c r="A2299" i="19"/>
  <c r="B2299" i="19" s="1"/>
  <c r="A2300" i="19"/>
  <c r="B2300" i="19" s="1"/>
  <c r="A2301" i="19"/>
  <c r="B2301" i="19" s="1"/>
  <c r="A2302" i="19"/>
  <c r="B2302" i="19" s="1"/>
  <c r="A2303" i="19"/>
  <c r="B2303" i="19" s="1"/>
  <c r="A2304" i="19"/>
  <c r="B2304" i="19" s="1"/>
  <c r="A2305" i="19"/>
  <c r="B2305" i="19" s="1"/>
  <c r="A2306" i="19"/>
  <c r="B2306" i="19" s="1"/>
  <c r="A2307" i="19"/>
  <c r="B2307" i="19" s="1"/>
  <c r="A2308" i="19"/>
  <c r="B2308" i="19" s="1"/>
  <c r="A2309" i="19"/>
  <c r="B2309" i="19" s="1"/>
  <c r="A2310" i="19"/>
  <c r="B2310" i="19" s="1"/>
  <c r="A2311" i="19"/>
  <c r="B2311" i="19" s="1"/>
  <c r="A2312" i="19"/>
  <c r="B2312" i="19" s="1"/>
  <c r="A2313" i="19"/>
  <c r="B2313" i="19" s="1"/>
  <c r="A2314" i="19"/>
  <c r="B2314" i="19" s="1"/>
  <c r="A2315" i="19"/>
  <c r="B2315" i="19" s="1"/>
  <c r="A2316" i="19"/>
  <c r="B2316" i="19" s="1"/>
  <c r="A2317" i="19"/>
  <c r="B2317" i="19" s="1"/>
  <c r="A2318" i="19"/>
  <c r="B2318" i="19" s="1"/>
  <c r="A2319" i="19"/>
  <c r="B2319" i="19" s="1"/>
  <c r="A2320" i="19"/>
  <c r="B2320" i="19" s="1"/>
  <c r="A2321" i="19"/>
  <c r="B2321" i="19" s="1"/>
  <c r="A2322" i="19"/>
  <c r="B2322" i="19" s="1"/>
  <c r="A2323" i="19"/>
  <c r="B2323" i="19" s="1"/>
  <c r="A2324" i="19"/>
  <c r="B2324" i="19" s="1"/>
  <c r="A2325" i="19"/>
  <c r="B2325" i="19" s="1"/>
  <c r="A2326" i="19"/>
  <c r="B2326" i="19" s="1"/>
  <c r="A2327" i="19"/>
  <c r="B2327" i="19" s="1"/>
  <c r="A2328" i="19"/>
  <c r="B2328" i="19" s="1"/>
  <c r="A2329" i="19"/>
  <c r="B2329" i="19" s="1"/>
  <c r="A2330" i="19"/>
  <c r="B2330" i="19" s="1"/>
  <c r="A2331" i="19"/>
  <c r="B2331" i="19" s="1"/>
  <c r="A2332" i="19"/>
  <c r="B2332" i="19" s="1"/>
  <c r="A2333" i="19"/>
  <c r="B2333" i="19" s="1"/>
  <c r="A2334" i="19"/>
  <c r="B2334" i="19" s="1"/>
  <c r="A2335" i="19"/>
  <c r="B2335" i="19" s="1"/>
  <c r="A2336" i="19"/>
  <c r="B2336" i="19" s="1"/>
  <c r="A2337" i="19"/>
  <c r="B2337" i="19" s="1"/>
  <c r="A2338" i="19"/>
  <c r="B2338" i="19" s="1"/>
  <c r="A2339" i="19"/>
  <c r="B2339" i="19" s="1"/>
  <c r="A2340" i="19"/>
  <c r="B2340" i="19" s="1"/>
  <c r="A2341" i="19"/>
  <c r="B2341" i="19" s="1"/>
  <c r="A2342" i="19"/>
  <c r="B2342" i="19" s="1"/>
  <c r="A2343" i="19"/>
  <c r="B2343" i="19" s="1"/>
  <c r="A2344" i="19"/>
  <c r="B2344" i="19" s="1"/>
  <c r="A2345" i="19"/>
  <c r="B2345" i="19" s="1"/>
  <c r="A2346" i="19"/>
  <c r="B2346" i="19" s="1"/>
  <c r="A2347" i="19"/>
  <c r="B2347" i="19" s="1"/>
  <c r="A2348" i="19"/>
  <c r="B2348" i="19" s="1"/>
  <c r="A2349" i="19"/>
  <c r="B2349" i="19" s="1"/>
  <c r="A2350" i="19"/>
  <c r="B2350" i="19" s="1"/>
  <c r="A2351" i="19"/>
  <c r="B2351" i="19" s="1"/>
  <c r="A2352" i="19"/>
  <c r="B2352" i="19" s="1"/>
  <c r="A2353" i="19"/>
  <c r="B2353" i="19" s="1"/>
  <c r="A2354" i="19"/>
  <c r="B2354" i="19" s="1"/>
  <c r="A2355" i="19"/>
  <c r="B2355" i="19" s="1"/>
  <c r="A2356" i="19"/>
  <c r="B2356" i="19" s="1"/>
  <c r="A2357" i="19"/>
  <c r="B2357" i="19" s="1"/>
  <c r="A2358" i="19"/>
  <c r="B2358" i="19" s="1"/>
  <c r="A2359" i="19"/>
  <c r="B2359" i="19" s="1"/>
  <c r="A2360" i="19"/>
  <c r="B2360" i="19" s="1"/>
  <c r="A2361" i="19"/>
  <c r="B2361" i="19" s="1"/>
  <c r="A2362" i="19"/>
  <c r="B2362" i="19" s="1"/>
  <c r="A2363" i="19"/>
  <c r="B2363" i="19" s="1"/>
  <c r="A2364" i="19"/>
  <c r="B2364" i="19" s="1"/>
  <c r="A2365" i="19"/>
  <c r="B2365" i="19" s="1"/>
  <c r="A2366" i="19"/>
  <c r="B2366" i="19" s="1"/>
  <c r="A2367" i="19"/>
  <c r="B2367" i="19" s="1"/>
  <c r="A2368" i="19"/>
  <c r="B2368" i="19" s="1"/>
  <c r="A2369" i="19"/>
  <c r="B2369" i="19" s="1"/>
  <c r="A2370" i="19"/>
  <c r="B2370" i="19" s="1"/>
  <c r="A2371" i="19"/>
  <c r="B2371" i="19" s="1"/>
  <c r="A2372" i="19"/>
  <c r="B2372" i="19" s="1"/>
  <c r="A2373" i="19"/>
  <c r="B2373" i="19" s="1"/>
  <c r="A2374" i="19"/>
  <c r="B2374" i="19" s="1"/>
  <c r="A2375" i="19"/>
  <c r="B2375" i="19" s="1"/>
  <c r="A2376" i="19"/>
  <c r="B2376" i="19" s="1"/>
  <c r="A2377" i="19"/>
  <c r="B2377" i="19" s="1"/>
  <c r="A2378" i="19"/>
  <c r="B2378" i="19" s="1"/>
  <c r="A2379" i="19"/>
  <c r="B2379" i="19" s="1"/>
  <c r="A2380" i="19"/>
  <c r="B2380" i="19" s="1"/>
  <c r="A2381" i="19"/>
  <c r="B2381" i="19" s="1"/>
  <c r="A2382" i="19"/>
  <c r="B2382" i="19" s="1"/>
  <c r="A2383" i="19"/>
  <c r="B2383" i="19" s="1"/>
  <c r="A2384" i="19"/>
  <c r="B2384" i="19" s="1"/>
  <c r="A2385" i="19"/>
  <c r="B2385" i="19" s="1"/>
  <c r="A2386" i="19"/>
  <c r="B2386" i="19" s="1"/>
  <c r="A2387" i="19"/>
  <c r="B2387" i="19" s="1"/>
  <c r="A2388" i="19"/>
  <c r="B2388" i="19" s="1"/>
  <c r="A2389" i="19"/>
  <c r="B2389" i="19" s="1"/>
  <c r="A2390" i="19"/>
  <c r="B2390" i="19" s="1"/>
  <c r="A2391" i="19"/>
  <c r="B2391" i="19" s="1"/>
  <c r="A2392" i="19"/>
  <c r="B2392" i="19" s="1"/>
  <c r="A2393" i="19"/>
  <c r="B2393" i="19" s="1"/>
  <c r="A2394" i="19"/>
  <c r="B2394" i="19" s="1"/>
  <c r="A2395" i="19"/>
  <c r="B2395" i="19" s="1"/>
  <c r="A2396" i="19"/>
  <c r="B2396" i="19" s="1"/>
  <c r="A2397" i="19"/>
  <c r="B2397" i="19" s="1"/>
  <c r="A2398" i="19"/>
  <c r="B2398" i="19" s="1"/>
  <c r="A2399" i="19"/>
  <c r="B2399" i="19" s="1"/>
  <c r="A2400" i="19"/>
  <c r="B2400" i="19" s="1"/>
  <c r="A2401" i="19"/>
  <c r="B2401" i="19" s="1"/>
  <c r="A2402" i="19"/>
  <c r="B2402" i="19" s="1"/>
  <c r="A2403" i="19"/>
  <c r="B2403" i="19" s="1"/>
  <c r="A2404" i="19"/>
  <c r="B2404" i="19" s="1"/>
  <c r="A2405" i="19"/>
  <c r="B2405" i="19" s="1"/>
  <c r="A2406" i="19"/>
  <c r="B2406" i="19" s="1"/>
  <c r="A2407" i="19"/>
  <c r="B2407" i="19" s="1"/>
  <c r="A2408" i="19"/>
  <c r="B2408" i="19" s="1"/>
  <c r="A2409" i="19"/>
  <c r="B2409" i="19" s="1"/>
  <c r="A2410" i="19"/>
  <c r="B2410" i="19" s="1"/>
  <c r="A2411" i="19"/>
  <c r="B2411" i="19" s="1"/>
  <c r="A2412" i="19"/>
  <c r="B2412" i="19" s="1"/>
  <c r="A2413" i="19"/>
  <c r="B2413" i="19" s="1"/>
  <c r="A2414" i="19"/>
  <c r="B2414" i="19" s="1"/>
  <c r="A2415" i="19"/>
  <c r="B2415" i="19" s="1"/>
  <c r="A2416" i="19"/>
  <c r="B2416" i="19" s="1"/>
  <c r="A2417" i="19"/>
  <c r="B2417" i="19" s="1"/>
  <c r="A2418" i="19"/>
  <c r="B2418" i="19" s="1"/>
  <c r="A2419" i="19"/>
  <c r="B2419" i="19" s="1"/>
  <c r="A2420" i="19"/>
  <c r="B2420" i="19" s="1"/>
  <c r="A2421" i="19"/>
  <c r="B2421" i="19" s="1"/>
  <c r="A2422" i="19"/>
  <c r="B2422" i="19" s="1"/>
  <c r="A2423" i="19"/>
  <c r="B2423" i="19" s="1"/>
  <c r="A2424" i="19"/>
  <c r="B2424" i="19" s="1"/>
  <c r="A2425" i="19"/>
  <c r="B2425" i="19" s="1"/>
  <c r="A2426" i="19"/>
  <c r="B2426" i="19" s="1"/>
  <c r="A2427" i="19"/>
  <c r="B2427" i="19" s="1"/>
  <c r="A2428" i="19"/>
  <c r="B2428" i="19" s="1"/>
  <c r="A2429" i="19"/>
  <c r="B2429" i="19" s="1"/>
  <c r="A2430" i="19"/>
  <c r="B2430" i="19" s="1"/>
  <c r="A2431" i="19"/>
  <c r="B2431" i="19" s="1"/>
  <c r="A2432" i="19"/>
  <c r="B2432" i="19" s="1"/>
  <c r="A2433" i="19"/>
  <c r="B2433" i="19" s="1"/>
  <c r="A2434" i="19"/>
  <c r="B2434" i="19" s="1"/>
  <c r="A2435" i="19"/>
  <c r="B2435" i="19" s="1"/>
  <c r="A2436" i="19"/>
  <c r="B2436" i="19" s="1"/>
  <c r="A2437" i="19"/>
  <c r="B2437" i="19" s="1"/>
  <c r="A2438" i="19"/>
  <c r="B2438" i="19" s="1"/>
  <c r="A2439" i="19"/>
  <c r="B2439" i="19" s="1"/>
  <c r="A2440" i="19"/>
  <c r="B2440" i="19" s="1"/>
  <c r="A2441" i="19"/>
  <c r="B2441" i="19" s="1"/>
  <c r="A2442" i="19"/>
  <c r="B2442" i="19" s="1"/>
  <c r="A2443" i="19"/>
  <c r="B2443" i="19" s="1"/>
  <c r="A2444" i="19"/>
  <c r="B2444" i="19" s="1"/>
  <c r="A2445" i="19"/>
  <c r="B2445" i="19" s="1"/>
  <c r="A2446" i="19"/>
  <c r="B2446" i="19" s="1"/>
  <c r="A2447" i="19"/>
  <c r="B2447" i="19" s="1"/>
  <c r="A2448" i="19"/>
  <c r="B2448" i="19" s="1"/>
  <c r="A2449" i="19"/>
  <c r="B2449" i="19" s="1"/>
  <c r="A2450" i="19"/>
  <c r="B2450" i="19" s="1"/>
  <c r="A2451" i="19"/>
  <c r="B2451" i="19" s="1"/>
  <c r="A2452" i="19"/>
  <c r="B2452" i="19" s="1"/>
  <c r="A2453" i="19"/>
  <c r="B2453" i="19" s="1"/>
  <c r="A2454" i="19"/>
  <c r="B2454" i="19" s="1"/>
  <c r="A2455" i="19"/>
  <c r="B2455" i="19" s="1"/>
  <c r="A2456" i="19"/>
  <c r="B2456" i="19" s="1"/>
  <c r="A2457" i="19"/>
  <c r="B2457" i="19" s="1"/>
  <c r="A2458" i="19"/>
  <c r="B2458" i="19" s="1"/>
  <c r="A2459" i="19"/>
  <c r="B2459" i="19" s="1"/>
  <c r="A2460" i="19"/>
  <c r="B2460" i="19" s="1"/>
  <c r="A2461" i="19"/>
  <c r="B2461" i="19" s="1"/>
  <c r="A2462" i="19"/>
  <c r="B2462" i="19" s="1"/>
  <c r="A2463" i="19"/>
  <c r="B2463" i="19" s="1"/>
  <c r="A2464" i="19"/>
  <c r="B2464" i="19" s="1"/>
  <c r="A2465" i="19"/>
  <c r="B2465" i="19" s="1"/>
  <c r="A2466" i="19"/>
  <c r="B2466" i="19" s="1"/>
  <c r="A2467" i="19"/>
  <c r="B2467" i="19" s="1"/>
  <c r="A2468" i="19"/>
  <c r="B2468" i="19" s="1"/>
  <c r="A2469" i="19"/>
  <c r="B2469" i="19" s="1"/>
  <c r="A2470" i="19"/>
  <c r="B2470" i="19" s="1"/>
  <c r="A2471" i="19"/>
  <c r="B2471" i="19" s="1"/>
  <c r="A2472" i="19"/>
  <c r="B2472" i="19" s="1"/>
  <c r="A2473" i="19"/>
  <c r="B2473" i="19" s="1"/>
  <c r="A2474" i="19"/>
  <c r="B2474" i="19" s="1"/>
  <c r="A2475" i="19"/>
  <c r="B2475" i="19" s="1"/>
  <c r="A2476" i="19"/>
  <c r="B2476" i="19" s="1"/>
  <c r="A2477" i="19"/>
  <c r="B2477" i="19" s="1"/>
  <c r="A2478" i="19"/>
  <c r="B2478" i="19" s="1"/>
  <c r="A2479" i="19"/>
  <c r="B2479" i="19" s="1"/>
  <c r="A2480" i="19"/>
  <c r="B2480" i="19" s="1"/>
  <c r="A2481" i="19"/>
  <c r="B2481" i="19" s="1"/>
  <c r="A2482" i="19"/>
  <c r="B2482" i="19" s="1"/>
  <c r="A2483" i="19"/>
  <c r="B2483" i="19" s="1"/>
  <c r="A2484" i="19"/>
  <c r="B2484" i="19" s="1"/>
  <c r="A2485" i="19"/>
  <c r="B2485" i="19" s="1"/>
  <c r="A2486" i="19"/>
  <c r="B2486" i="19" s="1"/>
  <c r="A2487" i="19"/>
  <c r="B2487" i="19" s="1"/>
  <c r="A2488" i="19"/>
  <c r="B2488" i="19" s="1"/>
  <c r="A2489" i="19"/>
  <c r="B2489" i="19" s="1"/>
  <c r="A2490" i="19"/>
  <c r="B2490" i="19" s="1"/>
  <c r="A2491" i="19"/>
  <c r="B2491" i="19" s="1"/>
  <c r="A2492" i="19"/>
  <c r="B2492" i="19" s="1"/>
  <c r="A2493" i="19"/>
  <c r="B2493" i="19" s="1"/>
  <c r="A2494" i="19"/>
  <c r="B2494" i="19" s="1"/>
  <c r="A2495" i="19"/>
  <c r="B2495" i="19" s="1"/>
  <c r="A2496" i="19"/>
  <c r="B2496" i="19" s="1"/>
  <c r="A2497" i="19"/>
  <c r="B2497" i="19" s="1"/>
  <c r="A2498" i="19"/>
  <c r="B2498" i="19" s="1"/>
  <c r="A2499" i="19"/>
  <c r="B2499" i="19" s="1"/>
  <c r="A2500" i="19"/>
  <c r="B2500" i="19" s="1"/>
  <c r="A2501" i="19"/>
  <c r="B2501" i="19" s="1"/>
  <c r="A2502" i="19"/>
  <c r="B2502" i="19" s="1"/>
  <c r="A2503" i="19"/>
  <c r="B2503" i="19" s="1"/>
  <c r="A2504" i="19"/>
  <c r="B2504" i="19" s="1"/>
  <c r="A2505" i="19"/>
  <c r="B2505" i="19" s="1"/>
  <c r="A2506" i="19"/>
  <c r="B2506" i="19" s="1"/>
  <c r="A2507" i="19"/>
  <c r="B2507" i="19" s="1"/>
  <c r="A2508" i="19"/>
  <c r="B2508" i="19" s="1"/>
  <c r="A2509" i="19"/>
  <c r="B2509" i="19" s="1"/>
  <c r="A2510" i="19"/>
  <c r="B2510" i="19" s="1"/>
  <c r="A2511" i="19"/>
  <c r="B2511" i="19" s="1"/>
  <c r="A2512" i="19"/>
  <c r="B2512" i="19" s="1"/>
  <c r="A2513" i="19"/>
  <c r="B2513" i="19" s="1"/>
  <c r="A2514" i="19"/>
  <c r="B2514" i="19" s="1"/>
  <c r="A2515" i="19"/>
  <c r="B2515" i="19" s="1"/>
  <c r="A2516" i="19"/>
  <c r="B2516" i="19" s="1"/>
  <c r="A2517" i="19"/>
  <c r="B2517" i="19" s="1"/>
  <c r="A2518" i="19"/>
  <c r="B2518" i="19" s="1"/>
  <c r="A2519" i="19"/>
  <c r="B2519" i="19" s="1"/>
  <c r="A2520" i="19"/>
  <c r="B2520" i="19" s="1"/>
  <c r="A2521" i="19"/>
  <c r="B2521" i="19" s="1"/>
  <c r="A2522" i="19"/>
  <c r="B2522" i="19" s="1"/>
  <c r="A2523" i="19"/>
  <c r="B2523" i="19" s="1"/>
  <c r="A2524" i="19"/>
  <c r="B2524" i="19" s="1"/>
  <c r="A2525" i="19"/>
  <c r="B2525" i="19" s="1"/>
  <c r="A2526" i="19"/>
  <c r="B2526" i="19" s="1"/>
  <c r="A2527" i="19"/>
  <c r="B2527" i="19" s="1"/>
  <c r="A2528" i="19"/>
  <c r="B2528" i="19" s="1"/>
  <c r="A2529" i="19"/>
  <c r="B2529" i="19" s="1"/>
  <c r="A2530" i="19"/>
  <c r="B2530" i="19" s="1"/>
  <c r="A2531" i="19"/>
  <c r="B2531" i="19" s="1"/>
  <c r="A2532" i="19"/>
  <c r="B2532" i="19" s="1"/>
  <c r="A2533" i="19"/>
  <c r="B2533" i="19" s="1"/>
  <c r="A2534" i="19"/>
  <c r="B2534" i="19" s="1"/>
  <c r="A2535" i="19"/>
  <c r="B2535" i="19" s="1"/>
  <c r="A2536" i="19"/>
  <c r="B2536" i="19" s="1"/>
  <c r="A2537" i="19"/>
  <c r="B2537" i="19" s="1"/>
  <c r="A2538" i="19"/>
  <c r="B2538" i="19" s="1"/>
  <c r="A2539" i="19"/>
  <c r="B2539" i="19" s="1"/>
  <c r="A2540" i="19"/>
  <c r="B2540" i="19" s="1"/>
  <c r="A2541" i="19"/>
  <c r="B2541" i="19" s="1"/>
  <c r="A2542" i="19"/>
  <c r="B2542" i="19" s="1"/>
  <c r="A2543" i="19"/>
  <c r="B2543" i="19" s="1"/>
  <c r="A2544" i="19"/>
  <c r="B2544" i="19" s="1"/>
  <c r="A2545" i="19"/>
  <c r="B2545" i="19" s="1"/>
  <c r="A2546" i="19"/>
  <c r="B2546" i="19" s="1"/>
  <c r="A2547" i="19"/>
  <c r="B2547" i="19" s="1"/>
  <c r="A2548" i="19"/>
  <c r="B2548" i="19" s="1"/>
  <c r="A2549" i="19"/>
  <c r="B2549" i="19" s="1"/>
  <c r="A2550" i="19"/>
  <c r="B2550" i="19" s="1"/>
  <c r="A2551" i="19"/>
  <c r="B2551" i="19" s="1"/>
  <c r="A2552" i="19"/>
  <c r="B2552" i="19" s="1"/>
  <c r="A2553" i="19"/>
  <c r="B2553" i="19" s="1"/>
  <c r="A2554" i="19"/>
  <c r="B2554" i="19" s="1"/>
  <c r="A2555" i="19"/>
  <c r="B2555" i="19" s="1"/>
  <c r="A2556" i="19"/>
  <c r="B2556" i="19" s="1"/>
  <c r="A2557" i="19"/>
  <c r="B2557" i="19" s="1"/>
  <c r="A2558" i="19"/>
  <c r="B2558" i="19" s="1"/>
  <c r="A2559" i="19"/>
  <c r="B2559" i="19" s="1"/>
  <c r="A2560" i="19"/>
  <c r="B2560" i="19" s="1"/>
  <c r="A2561" i="19"/>
  <c r="B2561" i="19" s="1"/>
  <c r="A2562" i="19"/>
  <c r="B2562" i="19" s="1"/>
  <c r="A2563" i="19"/>
  <c r="B2563" i="19" s="1"/>
  <c r="A2564" i="19"/>
  <c r="B2564" i="19" s="1"/>
  <c r="A2565" i="19"/>
  <c r="B2565" i="19" s="1"/>
  <c r="A2566" i="19"/>
  <c r="B2566" i="19" s="1"/>
  <c r="A2567" i="19"/>
  <c r="B2567" i="19" s="1"/>
  <c r="A2568" i="19"/>
  <c r="B2568" i="19" s="1"/>
  <c r="A2569" i="19"/>
  <c r="B2569" i="19" s="1"/>
  <c r="A2570" i="19"/>
  <c r="B2570" i="19" s="1"/>
  <c r="A2571" i="19"/>
  <c r="B2571" i="19" s="1"/>
  <c r="A2572" i="19"/>
  <c r="B2572" i="19" s="1"/>
  <c r="A2573" i="19"/>
  <c r="B2573" i="19" s="1"/>
  <c r="A2574" i="19"/>
  <c r="B2574" i="19" s="1"/>
  <c r="A2575" i="19"/>
  <c r="B2575" i="19" s="1"/>
  <c r="A2576" i="19"/>
  <c r="B2576" i="19" s="1"/>
  <c r="A2577" i="19"/>
  <c r="B2577" i="19" s="1"/>
  <c r="A2578" i="19"/>
  <c r="B2578" i="19" s="1"/>
  <c r="A2579" i="19"/>
  <c r="B2579" i="19" s="1"/>
  <c r="A2580" i="19"/>
  <c r="B2580" i="19" s="1"/>
  <c r="A2581" i="19"/>
  <c r="B2581" i="19" s="1"/>
  <c r="A2582" i="19"/>
  <c r="B2582" i="19" s="1"/>
  <c r="A2583" i="19"/>
  <c r="B2583" i="19" s="1"/>
  <c r="A2584" i="19"/>
  <c r="B2584" i="19" s="1"/>
  <c r="A2585" i="19"/>
  <c r="B2585" i="19" s="1"/>
  <c r="A2586" i="19"/>
  <c r="B2586" i="19" s="1"/>
  <c r="A2587" i="19"/>
  <c r="B2587" i="19" s="1"/>
  <c r="A2588" i="19"/>
  <c r="B2588" i="19" s="1"/>
  <c r="A2589" i="19"/>
  <c r="B2589" i="19" s="1"/>
  <c r="A2590" i="19"/>
  <c r="B2590" i="19" s="1"/>
  <c r="A2591" i="19"/>
  <c r="B2591" i="19" s="1"/>
  <c r="A2592" i="19"/>
  <c r="B2592" i="19" s="1"/>
  <c r="A2593" i="19"/>
  <c r="B2593" i="19" s="1"/>
  <c r="A2594" i="19"/>
  <c r="B2594" i="19" s="1"/>
  <c r="A2595" i="19"/>
  <c r="B2595" i="19" s="1"/>
  <c r="A2596" i="19"/>
  <c r="B2596" i="19" s="1"/>
  <c r="A2597" i="19"/>
  <c r="B2597" i="19" s="1"/>
  <c r="A2598" i="19"/>
  <c r="B2598" i="19" s="1"/>
  <c r="A2599" i="19"/>
  <c r="B2599" i="19" s="1"/>
  <c r="A2600" i="19"/>
  <c r="B2600" i="19" s="1"/>
  <c r="A2601" i="19"/>
  <c r="B2601" i="19" s="1"/>
  <c r="A2602" i="19"/>
  <c r="B2602" i="19" s="1"/>
  <c r="A2603" i="19"/>
  <c r="B2603" i="19" s="1"/>
  <c r="A2604" i="19"/>
  <c r="B2604" i="19" s="1"/>
  <c r="A2605" i="19"/>
  <c r="B2605" i="19" s="1"/>
  <c r="A2606" i="19"/>
  <c r="B2606" i="19" s="1"/>
  <c r="A2607" i="19"/>
  <c r="B2607" i="19" s="1"/>
  <c r="A2608" i="19"/>
  <c r="B2608" i="19" s="1"/>
  <c r="A2609" i="19"/>
  <c r="B2609" i="19" s="1"/>
  <c r="A2610" i="19"/>
  <c r="B2610" i="19" s="1"/>
  <c r="A2611" i="19"/>
  <c r="B2611" i="19" s="1"/>
  <c r="A2612" i="19"/>
  <c r="B2612" i="19" s="1"/>
  <c r="A2613" i="19"/>
  <c r="B2613" i="19" s="1"/>
  <c r="A2614" i="19"/>
  <c r="B2614" i="19" s="1"/>
  <c r="A2615" i="19"/>
  <c r="B2615" i="19" s="1"/>
  <c r="A2616" i="19"/>
  <c r="B2616" i="19" s="1"/>
  <c r="A2617" i="19"/>
  <c r="B2617" i="19" s="1"/>
  <c r="A2618" i="19"/>
  <c r="B2618" i="19" s="1"/>
  <c r="A2619" i="19"/>
  <c r="B2619" i="19" s="1"/>
  <c r="A2620" i="19"/>
  <c r="B2620" i="19" s="1"/>
  <c r="A2621" i="19"/>
  <c r="B2621" i="19" s="1"/>
  <c r="A2622" i="19"/>
  <c r="B2622" i="19" s="1"/>
  <c r="A2623" i="19"/>
  <c r="B2623" i="19" s="1"/>
  <c r="A2624" i="19"/>
  <c r="B2624" i="19" s="1"/>
  <c r="A2625" i="19"/>
  <c r="B2625" i="19" s="1"/>
  <c r="A2626" i="19"/>
  <c r="B2626" i="19" s="1"/>
  <c r="A2627" i="19"/>
  <c r="B2627" i="19" s="1"/>
  <c r="A2628" i="19"/>
  <c r="B2628" i="19" s="1"/>
  <c r="A2629" i="19"/>
  <c r="B2629" i="19" s="1"/>
  <c r="A2630" i="19"/>
  <c r="B2630" i="19" s="1"/>
  <c r="A2631" i="19"/>
  <c r="B2631" i="19" s="1"/>
  <c r="A2632" i="19"/>
  <c r="B2632" i="19" s="1"/>
  <c r="A2633" i="19"/>
  <c r="B2633" i="19" s="1"/>
  <c r="A2634" i="19"/>
  <c r="B2634" i="19" s="1"/>
  <c r="A2635" i="19"/>
  <c r="B2635" i="19" s="1"/>
  <c r="A2636" i="19"/>
  <c r="B2636" i="19" s="1"/>
  <c r="A2637" i="19"/>
  <c r="B2637" i="19" s="1"/>
  <c r="A2638" i="19"/>
  <c r="B2638" i="19" s="1"/>
  <c r="A2639" i="19"/>
  <c r="B2639" i="19" s="1"/>
  <c r="A2640" i="19"/>
  <c r="B2640" i="19" s="1"/>
  <c r="A2641" i="19"/>
  <c r="B2641" i="19" s="1"/>
  <c r="A2642" i="19"/>
  <c r="B2642" i="19" s="1"/>
  <c r="A2643" i="19"/>
  <c r="B2643" i="19" s="1"/>
  <c r="A2644" i="19"/>
  <c r="B2644" i="19" s="1"/>
  <c r="A2645" i="19"/>
  <c r="B2645" i="19" s="1"/>
  <c r="A2646" i="19"/>
  <c r="B2646" i="19" s="1"/>
  <c r="A2647" i="19"/>
  <c r="B2647" i="19" s="1"/>
  <c r="A2648" i="19"/>
  <c r="B2648" i="19" s="1"/>
  <c r="A2649" i="19"/>
  <c r="B2649" i="19" s="1"/>
  <c r="A2650" i="19"/>
  <c r="B2650" i="19" s="1"/>
  <c r="A2651" i="19"/>
  <c r="B2651" i="19" s="1"/>
  <c r="A2652" i="19"/>
  <c r="B2652" i="19" s="1"/>
  <c r="A2653" i="19"/>
  <c r="B2653" i="19" s="1"/>
  <c r="A2654" i="19"/>
  <c r="B2654" i="19" s="1"/>
  <c r="A2655" i="19"/>
  <c r="B2655" i="19" s="1"/>
  <c r="A2656" i="19"/>
  <c r="B2656" i="19" s="1"/>
  <c r="A2657" i="19"/>
  <c r="B2657" i="19" s="1"/>
  <c r="A2658" i="19"/>
  <c r="B2658" i="19" s="1"/>
  <c r="A2659" i="19"/>
  <c r="B2659" i="19" s="1"/>
  <c r="A2660" i="19"/>
  <c r="B2660" i="19" s="1"/>
  <c r="A2661" i="19"/>
  <c r="B2661" i="19" s="1"/>
  <c r="A2662" i="19"/>
  <c r="B2662" i="19" s="1"/>
  <c r="A2663" i="19"/>
  <c r="B2663" i="19" s="1"/>
  <c r="A2664" i="19"/>
  <c r="B2664" i="19" s="1"/>
  <c r="A2665" i="19"/>
  <c r="B2665" i="19" s="1"/>
  <c r="A2666" i="19"/>
  <c r="B2666" i="19" s="1"/>
  <c r="A2667" i="19"/>
  <c r="B2667" i="19" s="1"/>
  <c r="A2668" i="19"/>
  <c r="B2668" i="19" s="1"/>
  <c r="A2669" i="19"/>
  <c r="B2669" i="19" s="1"/>
  <c r="A2670" i="19"/>
  <c r="B2670" i="19" s="1"/>
  <c r="A2671" i="19"/>
  <c r="B2671" i="19" s="1"/>
  <c r="A2672" i="19"/>
  <c r="B2672" i="19" s="1"/>
  <c r="A2673" i="19"/>
  <c r="B2673" i="19" s="1"/>
  <c r="A2674" i="19"/>
  <c r="B2674" i="19" s="1"/>
  <c r="A2675" i="19"/>
  <c r="B2675" i="19" s="1"/>
  <c r="A2676" i="19"/>
  <c r="B2676" i="19" s="1"/>
  <c r="A2677" i="19"/>
  <c r="B2677" i="19" s="1"/>
  <c r="A2678" i="19"/>
  <c r="B2678" i="19" s="1"/>
  <c r="A2679" i="19"/>
  <c r="B2679" i="19" s="1"/>
  <c r="A2680" i="19"/>
  <c r="B2680" i="19" s="1"/>
  <c r="A2681" i="19"/>
  <c r="B2681" i="19" s="1"/>
  <c r="A2682" i="19"/>
  <c r="B2682" i="19" s="1"/>
  <c r="A2683" i="19"/>
  <c r="B2683" i="19" s="1"/>
  <c r="A2684" i="19"/>
  <c r="B2684" i="19" s="1"/>
  <c r="A2685" i="19"/>
  <c r="B2685" i="19" s="1"/>
  <c r="A2686" i="19"/>
  <c r="B2686" i="19" s="1"/>
  <c r="A2687" i="19"/>
  <c r="B2687" i="19" s="1"/>
  <c r="A2688" i="19"/>
  <c r="B2688" i="19" s="1"/>
  <c r="A2689" i="19"/>
  <c r="B2689" i="19" s="1"/>
  <c r="A2690" i="19"/>
  <c r="B2690" i="19" s="1"/>
  <c r="A2691" i="19"/>
  <c r="B2691" i="19" s="1"/>
  <c r="A2692" i="19"/>
  <c r="B2692" i="19" s="1"/>
  <c r="A2693" i="19"/>
  <c r="B2693" i="19" s="1"/>
  <c r="A2694" i="19"/>
  <c r="B2694" i="19" s="1"/>
  <c r="A2695" i="19"/>
  <c r="B2695" i="19" s="1"/>
  <c r="A2696" i="19"/>
  <c r="B2696" i="19" s="1"/>
  <c r="A2697" i="19"/>
  <c r="B2697" i="19" s="1"/>
  <c r="A2698" i="19"/>
  <c r="B2698" i="19" s="1"/>
  <c r="A2699" i="19"/>
  <c r="B2699" i="19" s="1"/>
  <c r="A2700" i="19"/>
  <c r="B2700" i="19" s="1"/>
  <c r="A2701" i="19"/>
  <c r="B2701" i="19" s="1"/>
  <c r="A2702" i="19"/>
  <c r="B2702" i="19" s="1"/>
  <c r="A2703" i="19"/>
  <c r="B2703" i="19" s="1"/>
  <c r="A2704" i="19"/>
  <c r="B2704" i="19" s="1"/>
  <c r="A2705" i="19"/>
  <c r="B2705" i="19" s="1"/>
  <c r="A2706" i="19"/>
  <c r="B2706" i="19" s="1"/>
  <c r="A2707" i="19"/>
  <c r="B2707" i="19" s="1"/>
  <c r="A2708" i="19"/>
  <c r="B2708" i="19" s="1"/>
  <c r="A2709" i="19"/>
  <c r="B2709" i="19" s="1"/>
  <c r="A2710" i="19"/>
  <c r="B2710" i="19" s="1"/>
  <c r="A2711" i="19"/>
  <c r="B2711" i="19" s="1"/>
  <c r="A2712" i="19"/>
  <c r="B2712" i="19" s="1"/>
  <c r="A2713" i="19"/>
  <c r="B2713" i="19" s="1"/>
  <c r="A2714" i="19"/>
  <c r="B2714" i="19" s="1"/>
  <c r="A2715" i="19"/>
  <c r="B2715" i="19" s="1"/>
  <c r="A2716" i="19"/>
  <c r="B2716" i="19" s="1"/>
  <c r="A2717" i="19"/>
  <c r="B2717" i="19" s="1"/>
  <c r="A2718" i="19"/>
  <c r="B2718" i="19" s="1"/>
  <c r="A2719" i="19"/>
  <c r="B2719" i="19" s="1"/>
  <c r="A2720" i="19"/>
  <c r="B2720" i="19" s="1"/>
  <c r="A2721" i="19"/>
  <c r="B2721" i="19" s="1"/>
  <c r="A2722" i="19"/>
  <c r="B2722" i="19" s="1"/>
  <c r="A2723" i="19"/>
  <c r="B2723" i="19" s="1"/>
  <c r="A2724" i="19"/>
  <c r="B2724" i="19" s="1"/>
  <c r="A2725" i="19"/>
  <c r="B2725" i="19" s="1"/>
  <c r="A2726" i="19"/>
  <c r="B2726" i="19" s="1"/>
  <c r="A2727" i="19"/>
  <c r="B2727" i="19" s="1"/>
  <c r="A2728" i="19"/>
  <c r="B2728" i="19" s="1"/>
  <c r="A2729" i="19"/>
  <c r="B2729" i="19" s="1"/>
  <c r="A2730" i="19"/>
  <c r="B2730" i="19" s="1"/>
  <c r="A2731" i="19"/>
  <c r="B2731" i="19" s="1"/>
  <c r="A2732" i="19"/>
  <c r="B2732" i="19" s="1"/>
  <c r="A2733" i="19"/>
  <c r="B2733" i="19" s="1"/>
  <c r="A2734" i="19"/>
  <c r="B2734" i="19" s="1"/>
  <c r="A2735" i="19"/>
  <c r="B2735" i="19" s="1"/>
  <c r="A2736" i="19"/>
  <c r="B2736" i="19" s="1"/>
  <c r="A2737" i="19"/>
  <c r="B2737" i="19" s="1"/>
  <c r="A2738" i="19"/>
  <c r="B2738" i="19" s="1"/>
  <c r="A2739" i="19"/>
  <c r="B2739" i="19" s="1"/>
  <c r="A2740" i="19"/>
  <c r="B2740" i="19" s="1"/>
  <c r="A2741" i="19"/>
  <c r="B2741" i="19" s="1"/>
  <c r="A2742" i="19"/>
  <c r="B2742" i="19" s="1"/>
  <c r="A2743" i="19"/>
  <c r="B2743" i="19" s="1"/>
  <c r="A2744" i="19"/>
  <c r="B2744" i="19" s="1"/>
  <c r="A2745" i="19"/>
  <c r="B2745" i="19" s="1"/>
  <c r="A2746" i="19"/>
  <c r="B2746" i="19" s="1"/>
  <c r="A2747" i="19"/>
  <c r="B2747" i="19" s="1"/>
  <c r="A2748" i="19"/>
  <c r="B2748" i="19" s="1"/>
  <c r="A2749" i="19"/>
  <c r="B2749" i="19" s="1"/>
  <c r="A2750" i="19"/>
  <c r="B2750" i="19" s="1"/>
  <c r="A2751" i="19"/>
  <c r="B2751" i="19" s="1"/>
  <c r="A2752" i="19"/>
  <c r="B2752" i="19" s="1"/>
  <c r="A2753" i="19"/>
  <c r="B2753" i="19" s="1"/>
  <c r="A2754" i="19"/>
  <c r="B2754" i="19" s="1"/>
  <c r="A2755" i="19"/>
  <c r="B2755" i="19" s="1"/>
  <c r="A2756" i="19"/>
  <c r="B2756" i="19" s="1"/>
  <c r="A2757" i="19"/>
  <c r="B2757" i="19" s="1"/>
  <c r="A2758" i="19"/>
  <c r="B2758" i="19" s="1"/>
  <c r="A2759" i="19"/>
  <c r="B2759" i="19" s="1"/>
  <c r="A2760" i="19"/>
  <c r="B2760" i="19" s="1"/>
  <c r="A2761" i="19"/>
  <c r="B2761" i="19" s="1"/>
  <c r="A2762" i="19"/>
  <c r="B2762" i="19" s="1"/>
  <c r="A2763" i="19"/>
  <c r="B2763" i="19" s="1"/>
  <c r="A2764" i="19"/>
  <c r="B2764" i="19" s="1"/>
  <c r="A2765" i="19"/>
  <c r="B2765" i="19" s="1"/>
  <c r="A2766" i="19"/>
  <c r="B2766" i="19" s="1"/>
  <c r="A2767" i="19"/>
  <c r="B2767" i="19" s="1"/>
  <c r="A2768" i="19"/>
  <c r="B2768" i="19" s="1"/>
  <c r="A2769" i="19"/>
  <c r="B2769" i="19" s="1"/>
  <c r="A2770" i="19"/>
  <c r="B2770" i="19" s="1"/>
  <c r="A2771" i="19"/>
  <c r="B2771" i="19" s="1"/>
  <c r="A2772" i="19"/>
  <c r="B2772" i="19" s="1"/>
  <c r="A2773" i="19"/>
  <c r="B2773" i="19" s="1"/>
  <c r="A2774" i="19"/>
  <c r="B2774" i="19" s="1"/>
  <c r="A2775" i="19"/>
  <c r="B2775" i="19" s="1"/>
  <c r="A2776" i="19"/>
  <c r="B2776" i="19" s="1"/>
  <c r="A2777" i="19"/>
  <c r="B2777" i="19" s="1"/>
  <c r="A2778" i="19"/>
  <c r="B2778" i="19" s="1"/>
  <c r="A2779" i="19"/>
  <c r="B2779" i="19" s="1"/>
  <c r="A2780" i="19"/>
  <c r="B2780" i="19" s="1"/>
  <c r="A2781" i="19"/>
  <c r="B2781" i="19" s="1"/>
  <c r="A2782" i="19"/>
  <c r="B2782" i="19" s="1"/>
  <c r="A2783" i="19"/>
  <c r="B2783" i="19" s="1"/>
  <c r="A2784" i="19"/>
  <c r="B2784" i="19" s="1"/>
  <c r="A2785" i="19"/>
  <c r="B2785" i="19" s="1"/>
  <c r="A2786" i="19"/>
  <c r="B2786" i="19" s="1"/>
  <c r="A2787" i="19"/>
  <c r="B2787" i="19" s="1"/>
  <c r="A2788" i="19"/>
  <c r="B2788" i="19" s="1"/>
  <c r="A2789" i="19"/>
  <c r="B2789" i="19" s="1"/>
  <c r="A2790" i="19"/>
  <c r="B2790" i="19" s="1"/>
  <c r="A2791" i="19"/>
  <c r="B2791" i="19" s="1"/>
  <c r="A2792" i="19"/>
  <c r="B2792" i="19" s="1"/>
  <c r="A2793" i="19"/>
  <c r="B2793" i="19" s="1"/>
  <c r="A2794" i="19"/>
  <c r="B2794" i="19" s="1"/>
  <c r="A2795" i="19"/>
  <c r="B2795" i="19" s="1"/>
  <c r="A2796" i="19"/>
  <c r="B2796" i="19" s="1"/>
  <c r="A2797" i="19"/>
  <c r="B2797" i="19" s="1"/>
  <c r="A2798" i="19"/>
  <c r="B2798" i="19" s="1"/>
  <c r="A2799" i="19"/>
  <c r="B2799" i="19" s="1"/>
  <c r="A2800" i="19"/>
  <c r="B2800" i="19" s="1"/>
  <c r="A2801" i="19"/>
  <c r="B2801" i="19" s="1"/>
  <c r="A2802" i="19"/>
  <c r="B2802" i="19" s="1"/>
  <c r="A2803" i="19"/>
  <c r="B2803" i="19" s="1"/>
  <c r="A2804" i="19"/>
  <c r="B2804" i="19" s="1"/>
  <c r="A2805" i="19"/>
  <c r="B2805" i="19" s="1"/>
  <c r="A2806" i="19"/>
  <c r="B2806" i="19" s="1"/>
  <c r="A2807" i="19"/>
  <c r="B2807" i="19" s="1"/>
  <c r="A2808" i="19"/>
  <c r="B2808" i="19" s="1"/>
  <c r="A2809" i="19"/>
  <c r="B2809" i="19" s="1"/>
  <c r="A2810" i="19"/>
  <c r="B2810" i="19" s="1"/>
  <c r="A2811" i="19"/>
  <c r="B2811" i="19" s="1"/>
  <c r="A2812" i="19"/>
  <c r="B2812" i="19" s="1"/>
  <c r="A2813" i="19"/>
  <c r="B2813" i="19" s="1"/>
  <c r="A2814" i="19"/>
  <c r="B2814" i="19" s="1"/>
  <c r="A2815" i="19"/>
  <c r="B2815" i="19" s="1"/>
  <c r="A2816" i="19"/>
  <c r="B2816" i="19" s="1"/>
  <c r="A2817" i="19"/>
  <c r="B2817" i="19" s="1"/>
  <c r="A2818" i="19"/>
  <c r="B2818" i="19" s="1"/>
  <c r="A2819" i="19"/>
  <c r="B2819" i="19" s="1"/>
  <c r="A2820" i="19"/>
  <c r="B2820" i="19" s="1"/>
  <c r="A2821" i="19"/>
  <c r="B2821" i="19" s="1"/>
  <c r="A2822" i="19"/>
  <c r="B2822" i="19" s="1"/>
  <c r="A2823" i="19"/>
  <c r="B2823" i="19" s="1"/>
  <c r="A2824" i="19"/>
  <c r="B2824" i="19" s="1"/>
  <c r="A2825" i="19"/>
  <c r="B2825" i="19" s="1"/>
  <c r="A2826" i="19"/>
  <c r="B2826" i="19" s="1"/>
  <c r="A2827" i="19"/>
  <c r="B2827" i="19" s="1"/>
  <c r="A2828" i="19"/>
  <c r="B2828" i="19" s="1"/>
  <c r="A2829" i="19"/>
  <c r="B2829" i="19" s="1"/>
  <c r="A2830" i="19"/>
  <c r="B2830" i="19" s="1"/>
  <c r="A2831" i="19"/>
  <c r="B2831" i="19" s="1"/>
  <c r="A2832" i="19"/>
  <c r="B2832" i="19" s="1"/>
  <c r="A2833" i="19"/>
  <c r="B2833" i="19" s="1"/>
  <c r="A2834" i="19"/>
  <c r="B2834" i="19" s="1"/>
  <c r="A2835" i="19"/>
  <c r="B2835" i="19" s="1"/>
  <c r="A2836" i="19"/>
  <c r="B2836" i="19" s="1"/>
  <c r="A2837" i="19"/>
  <c r="B2837" i="19" s="1"/>
  <c r="A2838" i="19"/>
  <c r="B2838" i="19" s="1"/>
  <c r="A2839" i="19"/>
  <c r="B2839" i="19" s="1"/>
  <c r="A2840" i="19"/>
  <c r="B2840" i="19" s="1"/>
  <c r="A2841" i="19"/>
  <c r="B2841" i="19" s="1"/>
  <c r="A2842" i="19"/>
  <c r="B2842" i="19" s="1"/>
  <c r="A2843" i="19"/>
  <c r="B2843" i="19" s="1"/>
  <c r="A2844" i="19"/>
  <c r="B2844" i="19" s="1"/>
  <c r="A2845" i="19"/>
  <c r="B2845" i="19" s="1"/>
  <c r="A2846" i="19"/>
  <c r="B2846" i="19" s="1"/>
  <c r="A2847" i="19"/>
  <c r="B2847" i="19" s="1"/>
  <c r="A2848" i="19"/>
  <c r="B2848" i="19" s="1"/>
  <c r="A2849" i="19"/>
  <c r="B2849" i="19" s="1"/>
  <c r="A2850" i="19"/>
  <c r="B2850" i="19" s="1"/>
  <c r="A2851" i="19"/>
  <c r="B2851" i="19" s="1"/>
  <c r="A2852" i="19"/>
  <c r="B2852" i="19" s="1"/>
  <c r="A2853" i="19"/>
  <c r="B2853" i="19" s="1"/>
  <c r="A2854" i="19"/>
  <c r="B2854" i="19" s="1"/>
  <c r="A2855" i="19"/>
  <c r="B2855" i="19" s="1"/>
  <c r="A2856" i="19"/>
  <c r="B2856" i="19" s="1"/>
  <c r="A2857" i="19"/>
  <c r="B2857" i="19" s="1"/>
  <c r="A2858" i="19"/>
  <c r="B2858" i="19" s="1"/>
  <c r="A2859" i="19"/>
  <c r="B2859" i="19" s="1"/>
  <c r="A2860" i="19"/>
  <c r="B2860" i="19" s="1"/>
  <c r="A2861" i="19"/>
  <c r="B2861" i="19" s="1"/>
  <c r="A2862" i="19"/>
  <c r="B2862" i="19" s="1"/>
  <c r="A2863" i="19"/>
  <c r="B2863" i="19" s="1"/>
  <c r="A2864" i="19"/>
  <c r="B2864" i="19" s="1"/>
  <c r="A2865" i="19"/>
  <c r="B2865" i="19" s="1"/>
  <c r="A2866" i="19"/>
  <c r="B2866" i="19" s="1"/>
  <c r="A2867" i="19"/>
  <c r="B2867" i="19" s="1"/>
  <c r="A2868" i="19"/>
  <c r="B2868" i="19" s="1"/>
  <c r="A2869" i="19"/>
  <c r="B2869" i="19" s="1"/>
  <c r="A2870" i="19"/>
  <c r="B2870" i="19" s="1"/>
  <c r="A2871" i="19"/>
  <c r="B2871" i="19" s="1"/>
  <c r="A2872" i="19"/>
  <c r="B2872" i="19" s="1"/>
  <c r="A2873" i="19"/>
  <c r="B2873" i="19" s="1"/>
  <c r="A2874" i="19"/>
  <c r="B2874" i="19" s="1"/>
  <c r="A2875" i="19"/>
  <c r="B2875" i="19" s="1"/>
  <c r="A2876" i="19"/>
  <c r="B2876" i="19" s="1"/>
  <c r="A2877" i="19"/>
  <c r="B2877" i="19" s="1"/>
  <c r="A2878" i="19"/>
  <c r="B2878" i="19" s="1"/>
  <c r="A2879" i="19"/>
  <c r="B2879" i="19" s="1"/>
  <c r="A2880" i="19"/>
  <c r="B2880" i="19" s="1"/>
  <c r="A2881" i="19"/>
  <c r="B2881" i="19" s="1"/>
  <c r="A2882" i="19"/>
  <c r="B2882" i="19" s="1"/>
  <c r="A2883" i="19"/>
  <c r="B2883" i="19" s="1"/>
  <c r="A2884" i="19"/>
  <c r="B2884" i="19" s="1"/>
  <c r="A2885" i="19"/>
  <c r="B2885" i="19" s="1"/>
  <c r="A2886" i="19"/>
  <c r="B2886" i="19" s="1"/>
  <c r="A2887" i="19"/>
  <c r="B2887" i="19" s="1"/>
  <c r="A2888" i="19"/>
  <c r="B2888" i="19" s="1"/>
  <c r="A2889" i="19"/>
  <c r="B2889" i="19" s="1"/>
  <c r="A2890" i="19"/>
  <c r="B2890" i="19" s="1"/>
  <c r="A2891" i="19"/>
  <c r="B2891" i="19" s="1"/>
  <c r="A2892" i="19"/>
  <c r="B2892" i="19" s="1"/>
  <c r="A2893" i="19"/>
  <c r="B2893" i="19" s="1"/>
  <c r="A2894" i="19"/>
  <c r="B2894" i="19" s="1"/>
  <c r="A2895" i="19"/>
  <c r="B2895" i="19" s="1"/>
  <c r="A2896" i="19"/>
  <c r="B2896" i="19" s="1"/>
  <c r="A2897" i="19"/>
  <c r="B2897" i="19" s="1"/>
  <c r="A2898" i="19"/>
  <c r="B2898" i="19" s="1"/>
  <c r="A2899" i="19"/>
  <c r="B2899" i="19" s="1"/>
  <c r="A2900" i="19"/>
  <c r="B2900" i="19" s="1"/>
  <c r="A2901" i="19"/>
  <c r="B2901" i="19" s="1"/>
  <c r="A2902" i="19"/>
  <c r="B2902" i="19" s="1"/>
  <c r="A2903" i="19"/>
  <c r="B2903" i="19" s="1"/>
  <c r="A2904" i="19"/>
  <c r="B2904" i="19" s="1"/>
  <c r="A2905" i="19"/>
  <c r="B2905" i="19" s="1"/>
  <c r="A2906" i="19"/>
  <c r="B2906" i="19" s="1"/>
  <c r="A2907" i="19"/>
  <c r="B2907" i="19" s="1"/>
  <c r="A2908" i="19"/>
  <c r="B2908" i="19" s="1"/>
  <c r="A2909" i="19"/>
  <c r="B2909" i="19" s="1"/>
  <c r="A2910" i="19"/>
  <c r="B2910" i="19" s="1"/>
  <c r="A2911" i="19"/>
  <c r="B2911" i="19" s="1"/>
  <c r="A2912" i="19"/>
  <c r="B2912" i="19" s="1"/>
  <c r="A2913" i="19"/>
  <c r="B2913" i="19" s="1"/>
  <c r="A2914" i="19"/>
  <c r="B2914" i="19" s="1"/>
  <c r="A2915" i="19"/>
  <c r="B2915" i="19" s="1"/>
  <c r="A2916" i="19"/>
  <c r="B2916" i="19" s="1"/>
  <c r="A2917" i="19"/>
  <c r="B2917" i="19" s="1"/>
  <c r="A2918" i="19"/>
  <c r="B2918" i="19" s="1"/>
  <c r="A2919" i="19"/>
  <c r="B2919" i="19" s="1"/>
  <c r="A2920" i="19"/>
  <c r="B2920" i="19" s="1"/>
  <c r="A2921" i="19"/>
  <c r="B2921" i="19" s="1"/>
  <c r="A2922" i="19"/>
  <c r="B2922" i="19" s="1"/>
  <c r="A2923" i="19"/>
  <c r="B2923" i="19" s="1"/>
  <c r="A2924" i="19"/>
  <c r="B2924" i="19" s="1"/>
  <c r="A2925" i="19"/>
  <c r="B2925" i="19" s="1"/>
  <c r="A2926" i="19"/>
  <c r="B2926" i="19" s="1"/>
  <c r="A2927" i="19"/>
  <c r="B2927" i="19" s="1"/>
  <c r="A2928" i="19"/>
  <c r="B2928" i="19" s="1"/>
  <c r="A2929" i="19"/>
  <c r="B2929" i="19" s="1"/>
  <c r="A2930" i="19"/>
  <c r="B2930" i="19" s="1"/>
  <c r="A2931" i="19"/>
  <c r="B2931" i="19" s="1"/>
  <c r="A2932" i="19"/>
  <c r="B2932" i="19" s="1"/>
  <c r="A2933" i="19"/>
  <c r="B2933" i="19" s="1"/>
  <c r="A2934" i="19"/>
  <c r="B2934" i="19" s="1"/>
  <c r="A2935" i="19"/>
  <c r="B2935" i="19" s="1"/>
  <c r="A2936" i="19"/>
  <c r="B2936" i="19" s="1"/>
  <c r="A2937" i="19"/>
  <c r="B2937" i="19" s="1"/>
  <c r="A2938" i="19"/>
  <c r="B2938" i="19" s="1"/>
  <c r="A2939" i="19"/>
  <c r="B2939" i="19" s="1"/>
  <c r="A2940" i="19"/>
  <c r="B2940" i="19" s="1"/>
  <c r="A2941" i="19"/>
  <c r="B2941" i="19" s="1"/>
  <c r="A2942" i="19"/>
  <c r="B2942" i="19" s="1"/>
  <c r="A2943" i="19"/>
  <c r="B2943" i="19" s="1"/>
  <c r="A2944" i="19"/>
  <c r="B2944" i="19" s="1"/>
  <c r="A2945" i="19"/>
  <c r="B2945" i="19" s="1"/>
  <c r="A2946" i="19"/>
  <c r="B2946" i="19" s="1"/>
  <c r="A2947" i="19"/>
  <c r="B2947" i="19" s="1"/>
  <c r="A2948" i="19"/>
  <c r="B2948" i="19" s="1"/>
  <c r="A2949" i="19"/>
  <c r="B2949" i="19" s="1"/>
  <c r="A2950" i="19"/>
  <c r="B2950" i="19" s="1"/>
  <c r="A2951" i="19"/>
  <c r="B2951" i="19" s="1"/>
  <c r="A2952" i="19"/>
  <c r="B2952" i="19" s="1"/>
  <c r="A2953" i="19"/>
  <c r="B2953" i="19" s="1"/>
  <c r="A2954" i="19"/>
  <c r="B2954" i="19" s="1"/>
  <c r="A2955" i="19"/>
  <c r="B2955" i="19" s="1"/>
  <c r="A2956" i="19"/>
  <c r="B2956" i="19" s="1"/>
  <c r="A2957" i="19"/>
  <c r="B2957" i="19" s="1"/>
  <c r="A2958" i="19"/>
  <c r="B2958" i="19" s="1"/>
  <c r="A2959" i="19"/>
  <c r="B2959" i="19" s="1"/>
  <c r="A2960" i="19"/>
  <c r="B2960" i="19" s="1"/>
  <c r="A2961" i="19"/>
  <c r="B2961" i="19" s="1"/>
  <c r="A2962" i="19"/>
  <c r="B2962" i="19" s="1"/>
  <c r="A2963" i="19"/>
  <c r="B2963" i="19" s="1"/>
  <c r="A2964" i="19"/>
  <c r="B2964" i="19" s="1"/>
  <c r="A2965" i="19"/>
  <c r="B2965" i="19" s="1"/>
  <c r="A2966" i="19"/>
  <c r="B2966" i="19" s="1"/>
  <c r="A2967" i="19"/>
  <c r="B2967" i="19" s="1"/>
  <c r="A2968" i="19"/>
  <c r="B2968" i="19" s="1"/>
  <c r="A2969" i="19"/>
  <c r="B2969" i="19" s="1"/>
  <c r="A2970" i="19"/>
  <c r="B2970" i="19" s="1"/>
  <c r="A2971" i="19"/>
  <c r="B2971" i="19" s="1"/>
  <c r="A2972" i="19"/>
  <c r="B2972" i="19" s="1"/>
  <c r="A2973" i="19"/>
  <c r="B2973" i="19" s="1"/>
  <c r="A2974" i="19"/>
  <c r="B2974" i="19" s="1"/>
  <c r="A2975" i="19"/>
  <c r="B2975" i="19" s="1"/>
  <c r="A2976" i="19"/>
  <c r="B2976" i="19" s="1"/>
  <c r="A2977" i="19"/>
  <c r="B2977" i="19" s="1"/>
  <c r="A2978" i="19"/>
  <c r="B2978" i="19" s="1"/>
  <c r="A2979" i="19"/>
  <c r="B2979" i="19" s="1"/>
  <c r="A2980" i="19"/>
  <c r="B2980" i="19" s="1"/>
  <c r="A2981" i="19"/>
  <c r="B2981" i="19" s="1"/>
  <c r="A2982" i="19"/>
  <c r="B2982" i="19" s="1"/>
  <c r="A2983" i="19"/>
  <c r="B2983" i="19" s="1"/>
  <c r="A2984" i="19"/>
  <c r="B2984" i="19" s="1"/>
  <c r="A2985" i="19"/>
  <c r="B2985" i="19" s="1"/>
  <c r="A2986" i="19"/>
  <c r="B2986" i="19" s="1"/>
  <c r="A2987" i="19"/>
  <c r="B2987" i="19" s="1"/>
  <c r="A2988" i="19"/>
  <c r="B2988" i="19" s="1"/>
  <c r="A2989" i="19"/>
  <c r="B2989" i="19" s="1"/>
  <c r="A2990" i="19"/>
  <c r="B2990" i="19" s="1"/>
  <c r="A2991" i="19"/>
  <c r="B2991" i="19" s="1"/>
  <c r="A2992" i="19"/>
  <c r="B2992" i="19" s="1"/>
  <c r="A2993" i="19"/>
  <c r="B2993" i="19" s="1"/>
  <c r="A2994" i="19"/>
  <c r="B2994" i="19" s="1"/>
  <c r="A2995" i="19"/>
  <c r="B2995" i="19" s="1"/>
  <c r="A2996" i="19"/>
  <c r="B2996" i="19" s="1"/>
  <c r="A2997" i="19"/>
  <c r="B2997" i="19" s="1"/>
  <c r="A2998" i="19"/>
  <c r="B2998" i="19" s="1"/>
  <c r="A2999" i="19"/>
  <c r="B2999" i="19" s="1"/>
  <c r="A3000" i="19"/>
  <c r="B3000" i="19" s="1"/>
  <c r="A8" i="19"/>
  <c r="B8" i="19" s="1"/>
  <c r="F9" i="19"/>
  <c r="G9" i="19" s="1"/>
  <c r="F10" i="19"/>
  <c r="G10" i="19" s="1"/>
  <c r="F11" i="19"/>
  <c r="G11" i="19" s="1"/>
  <c r="F12" i="19"/>
  <c r="G12" i="19" s="1"/>
  <c r="F13" i="19"/>
  <c r="F14" i="19"/>
  <c r="G14" i="19" s="1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G28" i="19" s="1"/>
  <c r="F29" i="19"/>
  <c r="G29" i="19" s="1"/>
  <c r="F30" i="19"/>
  <c r="F31" i="19"/>
  <c r="F32" i="19"/>
  <c r="F33" i="19"/>
  <c r="F34" i="19"/>
  <c r="F35" i="19"/>
  <c r="F36" i="19"/>
  <c r="F37" i="19"/>
  <c r="F38" i="19"/>
  <c r="F39" i="19"/>
  <c r="F40" i="19"/>
  <c r="G40" i="19" s="1"/>
  <c r="F41" i="19"/>
  <c r="G41" i="19" s="1"/>
  <c r="F42" i="19"/>
  <c r="G42" i="19" s="1"/>
  <c r="F43" i="19"/>
  <c r="F44" i="19"/>
  <c r="F45" i="19"/>
  <c r="F46" i="19"/>
  <c r="F47" i="19"/>
  <c r="F48" i="19"/>
  <c r="F49" i="19"/>
  <c r="F50" i="19"/>
  <c r="F51" i="19"/>
  <c r="F52" i="19"/>
  <c r="F53" i="19"/>
  <c r="F54" i="19"/>
  <c r="G54" i="19" s="1"/>
  <c r="F55" i="19"/>
  <c r="F56" i="19"/>
  <c r="F57" i="19"/>
  <c r="F58" i="19"/>
  <c r="F59" i="19"/>
  <c r="F60" i="19"/>
  <c r="F61" i="19"/>
  <c r="F62" i="19"/>
  <c r="G62" i="19" s="1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G76" i="19" s="1"/>
  <c r="F77" i="19"/>
  <c r="F78" i="19"/>
  <c r="F79" i="19"/>
  <c r="F80" i="19"/>
  <c r="F81" i="19"/>
  <c r="F82" i="19"/>
  <c r="F83" i="19"/>
  <c r="F84" i="19"/>
  <c r="F85" i="19"/>
  <c r="F86" i="19"/>
  <c r="F87" i="19"/>
  <c r="F88" i="19"/>
  <c r="G88" i="19" s="1"/>
  <c r="F89" i="19"/>
  <c r="F90" i="19"/>
  <c r="F91" i="19"/>
  <c r="F92" i="19"/>
  <c r="F93" i="19"/>
  <c r="F94" i="19"/>
  <c r="F95" i="19"/>
  <c r="F96" i="19"/>
  <c r="F97" i="19"/>
  <c r="F98" i="19"/>
  <c r="F99" i="19"/>
  <c r="F100" i="19"/>
  <c r="G100" i="19" s="1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G112" i="19" s="1"/>
  <c r="F113" i="19"/>
  <c r="F114" i="19"/>
  <c r="F115" i="19"/>
  <c r="F116" i="19"/>
  <c r="F117" i="19"/>
  <c r="G117" i="19" s="1"/>
  <c r="F118" i="19"/>
  <c r="G118" i="19" s="1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G130" i="19" s="1"/>
  <c r="F131" i="19"/>
  <c r="G131" i="19" s="1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G166" i="19" s="1"/>
  <c r="F167" i="19"/>
  <c r="G167" i="19" s="1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G202" i="19" s="1"/>
  <c r="F203" i="19"/>
  <c r="G203" i="19" s="1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G222" i="19" s="1"/>
  <c r="F223" i="19"/>
  <c r="F224" i="19"/>
  <c r="F225" i="19"/>
  <c r="F226" i="19"/>
  <c r="F227" i="19"/>
  <c r="G227" i="19" s="1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G242" i="19" s="1"/>
  <c r="F243" i="19"/>
  <c r="G243" i="19" s="1"/>
  <c r="F244" i="19"/>
  <c r="G244" i="19" s="1"/>
  <c r="F245" i="19"/>
  <c r="G245" i="19" s="1"/>
  <c r="F246" i="19"/>
  <c r="G246" i="19" s="1"/>
  <c r="F247" i="19"/>
  <c r="F248" i="19"/>
  <c r="F249" i="19"/>
  <c r="F250" i="19"/>
  <c r="F251" i="19"/>
  <c r="G251" i="19" s="1"/>
  <c r="F252" i="19"/>
  <c r="G252" i="19" s="1"/>
  <c r="F253" i="19"/>
  <c r="G253" i="19" s="1"/>
  <c r="F254" i="19"/>
  <c r="G254" i="19" s="1"/>
  <c r="F255" i="19"/>
  <c r="G255" i="19" s="1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G282" i="19" s="1"/>
  <c r="F283" i="19"/>
  <c r="G283" i="19" s="1"/>
  <c r="F284" i="19"/>
  <c r="G284" i="19" s="1"/>
  <c r="F285" i="19"/>
  <c r="G285" i="19" s="1"/>
  <c r="F286" i="19"/>
  <c r="G286" i="19" s="1"/>
  <c r="F287" i="19"/>
  <c r="G287" i="19" s="1"/>
  <c r="F288" i="19"/>
  <c r="G288" i="19" s="1"/>
  <c r="F289" i="19"/>
  <c r="G289" i="19" s="1"/>
  <c r="F290" i="19"/>
  <c r="G290" i="19" s="1"/>
  <c r="F291" i="19"/>
  <c r="G291" i="19" s="1"/>
  <c r="F292" i="19"/>
  <c r="G292" i="19" s="1"/>
  <c r="F293" i="19"/>
  <c r="G293" i="19" s="1"/>
  <c r="F294" i="19"/>
  <c r="G294" i="19" s="1"/>
  <c r="F295" i="19"/>
  <c r="G295" i="19" s="1"/>
  <c r="F296" i="19"/>
  <c r="G296" i="19" s="1"/>
  <c r="F297" i="19"/>
  <c r="G297" i="19" s="1"/>
  <c r="F298" i="19"/>
  <c r="G298" i="19" s="1"/>
  <c r="F299" i="19"/>
  <c r="G299" i="19" s="1"/>
  <c r="F300" i="19"/>
  <c r="G300" i="19" s="1"/>
  <c r="F301" i="19"/>
  <c r="G301" i="19" s="1"/>
  <c r="F302" i="19"/>
  <c r="G302" i="19" s="1"/>
  <c r="F303" i="19"/>
  <c r="G303" i="19" s="1"/>
  <c r="F304" i="19"/>
  <c r="G304" i="19" s="1"/>
  <c r="F305" i="19"/>
  <c r="G305" i="19" s="1"/>
  <c r="F306" i="19"/>
  <c r="G306" i="19" s="1"/>
  <c r="F307" i="19"/>
  <c r="G307" i="19" s="1"/>
  <c r="F308" i="19"/>
  <c r="G308" i="19" s="1"/>
  <c r="F309" i="19"/>
  <c r="G309" i="19" s="1"/>
  <c r="F310" i="19"/>
  <c r="G310" i="19" s="1"/>
  <c r="F311" i="19"/>
  <c r="G311" i="19" s="1"/>
  <c r="F312" i="19"/>
  <c r="G312" i="19" s="1"/>
  <c r="F313" i="19"/>
  <c r="G313" i="19" s="1"/>
  <c r="F314" i="19"/>
  <c r="G314" i="19" s="1"/>
  <c r="F315" i="19"/>
  <c r="G315" i="19" s="1"/>
  <c r="F316" i="19"/>
  <c r="G316" i="19" s="1"/>
  <c r="F317" i="19"/>
  <c r="G317" i="19" s="1"/>
  <c r="F318" i="19"/>
  <c r="G318" i="19" s="1"/>
  <c r="F319" i="19"/>
  <c r="G319" i="19" s="1"/>
  <c r="F320" i="19"/>
  <c r="G320" i="19" s="1"/>
  <c r="F321" i="19"/>
  <c r="G321" i="19" s="1"/>
  <c r="F322" i="19"/>
  <c r="G322" i="19" s="1"/>
  <c r="F323" i="19"/>
  <c r="G323" i="19" s="1"/>
  <c r="F324" i="19"/>
  <c r="G324" i="19" s="1"/>
  <c r="F325" i="19"/>
  <c r="G325" i="19" s="1"/>
  <c r="F326" i="19"/>
  <c r="G326" i="19" s="1"/>
  <c r="F327" i="19"/>
  <c r="G327" i="19" s="1"/>
  <c r="F328" i="19"/>
  <c r="G328" i="19" s="1"/>
  <c r="F329" i="19"/>
  <c r="G329" i="19" s="1"/>
  <c r="F330" i="19"/>
  <c r="G330" i="19" s="1"/>
  <c r="F331" i="19"/>
  <c r="G331" i="19" s="1"/>
  <c r="F332" i="19"/>
  <c r="G332" i="19" s="1"/>
  <c r="F333" i="19"/>
  <c r="G333" i="19" s="1"/>
  <c r="F334" i="19"/>
  <c r="G334" i="19" s="1"/>
  <c r="F335" i="19"/>
  <c r="G335" i="19" s="1"/>
  <c r="F336" i="19"/>
  <c r="G336" i="19" s="1"/>
  <c r="F337" i="19"/>
  <c r="G337" i="19" s="1"/>
  <c r="F338" i="19"/>
  <c r="G338" i="19" s="1"/>
  <c r="F339" i="19"/>
  <c r="G339" i="19" s="1"/>
  <c r="F340" i="19"/>
  <c r="G340" i="19" s="1"/>
  <c r="F341" i="19"/>
  <c r="G341" i="19" s="1"/>
  <c r="F342" i="19"/>
  <c r="G342" i="19" s="1"/>
  <c r="F343" i="19"/>
  <c r="G343" i="19" s="1"/>
  <c r="F344" i="19"/>
  <c r="G344" i="19" s="1"/>
  <c r="F345" i="19"/>
  <c r="G345" i="19" s="1"/>
  <c r="F346" i="19"/>
  <c r="G346" i="19" s="1"/>
  <c r="F347" i="19"/>
  <c r="G347" i="19" s="1"/>
  <c r="F348" i="19"/>
  <c r="G348" i="19" s="1"/>
  <c r="F349" i="19"/>
  <c r="G349" i="19" s="1"/>
  <c r="F350" i="19"/>
  <c r="G350" i="19" s="1"/>
  <c r="F351" i="19"/>
  <c r="G351" i="19" s="1"/>
  <c r="F352" i="19"/>
  <c r="G352" i="19" s="1"/>
  <c r="F353" i="19"/>
  <c r="G353" i="19" s="1"/>
  <c r="F354" i="19"/>
  <c r="G354" i="19" s="1"/>
  <c r="F355" i="19"/>
  <c r="G355" i="19" s="1"/>
  <c r="F356" i="19"/>
  <c r="G356" i="19" s="1"/>
  <c r="F357" i="19"/>
  <c r="G357" i="19" s="1"/>
  <c r="F358" i="19"/>
  <c r="G358" i="19" s="1"/>
  <c r="F359" i="19"/>
  <c r="G359" i="19" s="1"/>
  <c r="F360" i="19"/>
  <c r="G360" i="19" s="1"/>
  <c r="F361" i="19"/>
  <c r="G361" i="19" s="1"/>
  <c r="F362" i="19"/>
  <c r="G362" i="19" s="1"/>
  <c r="F363" i="19"/>
  <c r="G363" i="19" s="1"/>
  <c r="F364" i="19"/>
  <c r="G364" i="19" s="1"/>
  <c r="F365" i="19"/>
  <c r="G365" i="19" s="1"/>
  <c r="F366" i="19"/>
  <c r="G366" i="19" s="1"/>
  <c r="F367" i="19"/>
  <c r="G367" i="19" s="1"/>
  <c r="F368" i="19"/>
  <c r="G368" i="19" s="1"/>
  <c r="F369" i="19"/>
  <c r="G369" i="19" s="1"/>
  <c r="F370" i="19"/>
  <c r="G370" i="19" s="1"/>
  <c r="F371" i="19"/>
  <c r="G371" i="19" s="1"/>
  <c r="F372" i="19"/>
  <c r="G372" i="19" s="1"/>
  <c r="F373" i="19"/>
  <c r="G373" i="19" s="1"/>
  <c r="F374" i="19"/>
  <c r="G374" i="19" s="1"/>
  <c r="F375" i="19"/>
  <c r="G375" i="19" s="1"/>
  <c r="F376" i="19"/>
  <c r="G376" i="19" s="1"/>
  <c r="F377" i="19"/>
  <c r="G377" i="19" s="1"/>
  <c r="F378" i="19"/>
  <c r="G378" i="19" s="1"/>
  <c r="F379" i="19"/>
  <c r="G379" i="19" s="1"/>
  <c r="F380" i="19"/>
  <c r="G380" i="19" s="1"/>
  <c r="F381" i="19"/>
  <c r="G381" i="19" s="1"/>
  <c r="F382" i="19"/>
  <c r="G382" i="19" s="1"/>
  <c r="F383" i="19"/>
  <c r="G383" i="19" s="1"/>
  <c r="F384" i="19"/>
  <c r="G384" i="19" s="1"/>
  <c r="F385" i="19"/>
  <c r="G385" i="19" s="1"/>
  <c r="F386" i="19"/>
  <c r="G386" i="19" s="1"/>
  <c r="F387" i="19"/>
  <c r="G387" i="19" s="1"/>
  <c r="F388" i="19"/>
  <c r="G388" i="19" s="1"/>
  <c r="F389" i="19"/>
  <c r="G389" i="19" s="1"/>
  <c r="F390" i="19"/>
  <c r="G390" i="19" s="1"/>
  <c r="F391" i="19"/>
  <c r="G391" i="19" s="1"/>
  <c r="F392" i="19"/>
  <c r="G392" i="19" s="1"/>
  <c r="F393" i="19"/>
  <c r="G393" i="19" s="1"/>
  <c r="F394" i="19"/>
  <c r="G394" i="19" s="1"/>
  <c r="F395" i="19"/>
  <c r="G395" i="19" s="1"/>
  <c r="F396" i="19"/>
  <c r="G396" i="19" s="1"/>
  <c r="F397" i="19"/>
  <c r="G397" i="19" s="1"/>
  <c r="F398" i="19"/>
  <c r="G398" i="19" s="1"/>
  <c r="F399" i="19"/>
  <c r="G399" i="19" s="1"/>
  <c r="F400" i="19"/>
  <c r="G400" i="19" s="1"/>
  <c r="F401" i="19"/>
  <c r="G401" i="19" s="1"/>
  <c r="F402" i="19"/>
  <c r="G402" i="19" s="1"/>
  <c r="F403" i="19"/>
  <c r="G403" i="19" s="1"/>
  <c r="F404" i="19"/>
  <c r="G404" i="19" s="1"/>
  <c r="F405" i="19"/>
  <c r="G405" i="19" s="1"/>
  <c r="F406" i="19"/>
  <c r="G406" i="19" s="1"/>
  <c r="F407" i="19"/>
  <c r="G407" i="19" s="1"/>
  <c r="F408" i="19"/>
  <c r="G408" i="19" s="1"/>
  <c r="F409" i="19"/>
  <c r="G409" i="19" s="1"/>
  <c r="F410" i="19"/>
  <c r="G410" i="19" s="1"/>
  <c r="F411" i="19"/>
  <c r="G411" i="19" s="1"/>
  <c r="F412" i="19"/>
  <c r="G412" i="19" s="1"/>
  <c r="F413" i="19"/>
  <c r="G413" i="19" s="1"/>
  <c r="F414" i="19"/>
  <c r="G414" i="19" s="1"/>
  <c r="F415" i="19"/>
  <c r="G415" i="19" s="1"/>
  <c r="F416" i="19"/>
  <c r="G416" i="19" s="1"/>
  <c r="F417" i="19"/>
  <c r="G417" i="19" s="1"/>
  <c r="F418" i="19"/>
  <c r="G418" i="19" s="1"/>
  <c r="F419" i="19"/>
  <c r="G419" i="19" s="1"/>
  <c r="F420" i="19"/>
  <c r="G420" i="19" s="1"/>
  <c r="F421" i="19"/>
  <c r="G421" i="19" s="1"/>
  <c r="F422" i="19"/>
  <c r="G422" i="19" s="1"/>
  <c r="F423" i="19"/>
  <c r="G423" i="19" s="1"/>
  <c r="F424" i="19"/>
  <c r="G424" i="19" s="1"/>
  <c r="F425" i="19"/>
  <c r="G425" i="19" s="1"/>
  <c r="F426" i="19"/>
  <c r="G426" i="19" s="1"/>
  <c r="F427" i="19"/>
  <c r="G427" i="19" s="1"/>
  <c r="F428" i="19"/>
  <c r="G428" i="19" s="1"/>
  <c r="F429" i="19"/>
  <c r="G429" i="19" s="1"/>
  <c r="F430" i="19"/>
  <c r="G430" i="19" s="1"/>
  <c r="F431" i="19"/>
  <c r="G431" i="19" s="1"/>
  <c r="F432" i="19"/>
  <c r="G432" i="19" s="1"/>
  <c r="F433" i="19"/>
  <c r="G433" i="19" s="1"/>
  <c r="F434" i="19"/>
  <c r="G434" i="19" s="1"/>
  <c r="F435" i="19"/>
  <c r="G435" i="19" s="1"/>
  <c r="F436" i="19"/>
  <c r="G436" i="19" s="1"/>
  <c r="F437" i="19"/>
  <c r="G437" i="19" s="1"/>
  <c r="F438" i="19"/>
  <c r="G438" i="19" s="1"/>
  <c r="F439" i="19"/>
  <c r="G439" i="19" s="1"/>
  <c r="F440" i="19"/>
  <c r="G440" i="19" s="1"/>
  <c r="F441" i="19"/>
  <c r="G441" i="19" s="1"/>
  <c r="F442" i="19"/>
  <c r="G442" i="19" s="1"/>
  <c r="F443" i="19"/>
  <c r="G443" i="19" s="1"/>
  <c r="F444" i="19"/>
  <c r="G444" i="19" s="1"/>
  <c r="F445" i="19"/>
  <c r="G445" i="19" s="1"/>
  <c r="F446" i="19"/>
  <c r="G446" i="19" s="1"/>
  <c r="F447" i="19"/>
  <c r="G447" i="19" s="1"/>
  <c r="F448" i="19"/>
  <c r="G448" i="19" s="1"/>
  <c r="F449" i="19"/>
  <c r="G449" i="19" s="1"/>
  <c r="F450" i="19"/>
  <c r="G450" i="19" s="1"/>
  <c r="F451" i="19"/>
  <c r="G451" i="19" s="1"/>
  <c r="F452" i="19"/>
  <c r="G452" i="19" s="1"/>
  <c r="F453" i="19"/>
  <c r="G453" i="19" s="1"/>
  <c r="F454" i="19"/>
  <c r="G454" i="19" s="1"/>
  <c r="F455" i="19"/>
  <c r="G455" i="19" s="1"/>
  <c r="F456" i="19"/>
  <c r="G456" i="19" s="1"/>
  <c r="F457" i="19"/>
  <c r="G457" i="19" s="1"/>
  <c r="F458" i="19"/>
  <c r="G458" i="19" s="1"/>
  <c r="F459" i="19"/>
  <c r="G459" i="19" s="1"/>
  <c r="F460" i="19"/>
  <c r="G460" i="19" s="1"/>
  <c r="F461" i="19"/>
  <c r="G461" i="19" s="1"/>
  <c r="F462" i="19"/>
  <c r="G462" i="19" s="1"/>
  <c r="F463" i="19"/>
  <c r="G463" i="19" s="1"/>
  <c r="F464" i="19"/>
  <c r="G464" i="19" s="1"/>
  <c r="F465" i="19"/>
  <c r="G465" i="19" s="1"/>
  <c r="F466" i="19"/>
  <c r="G466" i="19" s="1"/>
  <c r="F467" i="19"/>
  <c r="G467" i="19" s="1"/>
  <c r="F468" i="19"/>
  <c r="G468" i="19" s="1"/>
  <c r="F469" i="19"/>
  <c r="G469" i="19" s="1"/>
  <c r="F470" i="19"/>
  <c r="G470" i="19" s="1"/>
  <c r="F471" i="19"/>
  <c r="G471" i="19" s="1"/>
  <c r="F472" i="19"/>
  <c r="G472" i="19" s="1"/>
  <c r="F473" i="19"/>
  <c r="G473" i="19" s="1"/>
  <c r="F474" i="19"/>
  <c r="G474" i="19" s="1"/>
  <c r="F475" i="19"/>
  <c r="G475" i="19" s="1"/>
  <c r="F476" i="19"/>
  <c r="G476" i="19" s="1"/>
  <c r="F477" i="19"/>
  <c r="G477" i="19" s="1"/>
  <c r="F478" i="19"/>
  <c r="G478" i="19" s="1"/>
  <c r="F479" i="19"/>
  <c r="G479" i="19" s="1"/>
  <c r="F480" i="19"/>
  <c r="G480" i="19" s="1"/>
  <c r="F481" i="19"/>
  <c r="G481" i="19" s="1"/>
  <c r="F482" i="19"/>
  <c r="G482" i="19" s="1"/>
  <c r="F483" i="19"/>
  <c r="G483" i="19" s="1"/>
  <c r="F484" i="19"/>
  <c r="G484" i="19" s="1"/>
  <c r="F485" i="19"/>
  <c r="G485" i="19" s="1"/>
  <c r="F486" i="19"/>
  <c r="G486" i="19" s="1"/>
  <c r="F487" i="19"/>
  <c r="G487" i="19" s="1"/>
  <c r="F488" i="19"/>
  <c r="G488" i="19" s="1"/>
  <c r="F489" i="19"/>
  <c r="G489" i="19" s="1"/>
  <c r="F490" i="19"/>
  <c r="G490" i="19" s="1"/>
  <c r="F491" i="19"/>
  <c r="G491" i="19" s="1"/>
  <c r="F492" i="19"/>
  <c r="G492" i="19" s="1"/>
  <c r="F493" i="19"/>
  <c r="G493" i="19" s="1"/>
  <c r="F494" i="19"/>
  <c r="G494" i="19" s="1"/>
  <c r="F495" i="19"/>
  <c r="G495" i="19" s="1"/>
  <c r="F496" i="19"/>
  <c r="G496" i="19" s="1"/>
  <c r="F497" i="19"/>
  <c r="G497" i="19" s="1"/>
  <c r="F498" i="19"/>
  <c r="G498" i="19" s="1"/>
  <c r="F499" i="19"/>
  <c r="G499" i="19" s="1"/>
  <c r="F500" i="19"/>
  <c r="G500" i="19" s="1"/>
  <c r="F501" i="19"/>
  <c r="G501" i="19" s="1"/>
  <c r="F502" i="19"/>
  <c r="G502" i="19" s="1"/>
  <c r="F503" i="19"/>
  <c r="G503" i="19" s="1"/>
  <c r="F504" i="19"/>
  <c r="G504" i="19" s="1"/>
  <c r="F505" i="19"/>
  <c r="G505" i="19" s="1"/>
  <c r="F506" i="19"/>
  <c r="G506" i="19" s="1"/>
  <c r="F507" i="19"/>
  <c r="G507" i="19" s="1"/>
  <c r="F508" i="19"/>
  <c r="G508" i="19" s="1"/>
  <c r="F509" i="19"/>
  <c r="G509" i="19" s="1"/>
  <c r="F510" i="19"/>
  <c r="G510" i="19" s="1"/>
  <c r="F511" i="19"/>
  <c r="G511" i="19" s="1"/>
  <c r="F512" i="19"/>
  <c r="G512" i="19" s="1"/>
  <c r="F513" i="19"/>
  <c r="G513" i="19" s="1"/>
  <c r="F514" i="19"/>
  <c r="G514" i="19" s="1"/>
  <c r="F515" i="19"/>
  <c r="G515" i="19" s="1"/>
  <c r="F516" i="19"/>
  <c r="G516" i="19" s="1"/>
  <c r="F517" i="19"/>
  <c r="G517" i="19" s="1"/>
  <c r="F518" i="19"/>
  <c r="G518" i="19" s="1"/>
  <c r="F519" i="19"/>
  <c r="G519" i="19" s="1"/>
  <c r="F520" i="19"/>
  <c r="G520" i="19" s="1"/>
  <c r="F521" i="19"/>
  <c r="G521" i="19" s="1"/>
  <c r="F522" i="19"/>
  <c r="G522" i="19" s="1"/>
  <c r="F523" i="19"/>
  <c r="G523" i="19" s="1"/>
  <c r="F524" i="19"/>
  <c r="G524" i="19" s="1"/>
  <c r="F525" i="19"/>
  <c r="G525" i="19" s="1"/>
  <c r="F526" i="19"/>
  <c r="G526" i="19" s="1"/>
  <c r="F527" i="19"/>
  <c r="G527" i="19" s="1"/>
  <c r="F528" i="19"/>
  <c r="G528" i="19" s="1"/>
  <c r="F529" i="19"/>
  <c r="G529" i="19" s="1"/>
  <c r="F530" i="19"/>
  <c r="G530" i="19" s="1"/>
  <c r="F531" i="19"/>
  <c r="G531" i="19" s="1"/>
  <c r="F532" i="19"/>
  <c r="G532" i="19" s="1"/>
  <c r="F533" i="19"/>
  <c r="G533" i="19" s="1"/>
  <c r="F534" i="19"/>
  <c r="G534" i="19" s="1"/>
  <c r="F535" i="19"/>
  <c r="G535" i="19" s="1"/>
  <c r="F536" i="19"/>
  <c r="G536" i="19" s="1"/>
  <c r="F537" i="19"/>
  <c r="G537" i="19" s="1"/>
  <c r="F538" i="19"/>
  <c r="G538" i="19" s="1"/>
  <c r="F539" i="19"/>
  <c r="G539" i="19" s="1"/>
  <c r="F540" i="19"/>
  <c r="G540" i="19" s="1"/>
  <c r="F541" i="19"/>
  <c r="G541" i="19" s="1"/>
  <c r="F542" i="19"/>
  <c r="G542" i="19" s="1"/>
  <c r="F543" i="19"/>
  <c r="G543" i="19" s="1"/>
  <c r="F544" i="19"/>
  <c r="G544" i="19" s="1"/>
  <c r="F545" i="19"/>
  <c r="G545" i="19" s="1"/>
  <c r="F546" i="19"/>
  <c r="G546" i="19" s="1"/>
  <c r="F547" i="19"/>
  <c r="G547" i="19" s="1"/>
  <c r="F548" i="19"/>
  <c r="G548" i="19" s="1"/>
  <c r="F549" i="19"/>
  <c r="G549" i="19" s="1"/>
  <c r="F550" i="19"/>
  <c r="G550" i="19" s="1"/>
  <c r="F551" i="19"/>
  <c r="G551" i="19" s="1"/>
  <c r="F552" i="19"/>
  <c r="G552" i="19" s="1"/>
  <c r="F553" i="19"/>
  <c r="G553" i="19" s="1"/>
  <c r="F554" i="19"/>
  <c r="G554" i="19" s="1"/>
  <c r="F555" i="19"/>
  <c r="G555" i="19" s="1"/>
  <c r="F556" i="19"/>
  <c r="G556" i="19" s="1"/>
  <c r="F557" i="19"/>
  <c r="G557" i="19" s="1"/>
  <c r="F558" i="19"/>
  <c r="G558" i="19" s="1"/>
  <c r="F559" i="19"/>
  <c r="G559" i="19" s="1"/>
  <c r="F560" i="19"/>
  <c r="G560" i="19" s="1"/>
  <c r="F561" i="19"/>
  <c r="G561" i="19" s="1"/>
  <c r="F562" i="19"/>
  <c r="G562" i="19" s="1"/>
  <c r="F563" i="19"/>
  <c r="G563" i="19" s="1"/>
  <c r="F564" i="19"/>
  <c r="G564" i="19" s="1"/>
  <c r="F565" i="19"/>
  <c r="G565" i="19" s="1"/>
  <c r="F566" i="19"/>
  <c r="G566" i="19" s="1"/>
  <c r="F567" i="19"/>
  <c r="G567" i="19" s="1"/>
  <c r="F568" i="19"/>
  <c r="G568" i="19" s="1"/>
  <c r="F569" i="19"/>
  <c r="G569" i="19" s="1"/>
  <c r="F570" i="19"/>
  <c r="G570" i="19" s="1"/>
  <c r="F571" i="19"/>
  <c r="G571" i="19" s="1"/>
  <c r="F572" i="19"/>
  <c r="G572" i="19" s="1"/>
  <c r="F573" i="19"/>
  <c r="G573" i="19" s="1"/>
  <c r="F574" i="19"/>
  <c r="G574" i="19" s="1"/>
  <c r="F575" i="19"/>
  <c r="G575" i="19" s="1"/>
  <c r="F576" i="19"/>
  <c r="G576" i="19" s="1"/>
  <c r="F577" i="19"/>
  <c r="G577" i="19" s="1"/>
  <c r="F578" i="19"/>
  <c r="G578" i="19" s="1"/>
  <c r="F579" i="19"/>
  <c r="G579" i="19" s="1"/>
  <c r="F580" i="19"/>
  <c r="G580" i="19" s="1"/>
  <c r="F581" i="19"/>
  <c r="G581" i="19" s="1"/>
  <c r="F582" i="19"/>
  <c r="G582" i="19" s="1"/>
  <c r="F583" i="19"/>
  <c r="G583" i="19" s="1"/>
  <c r="F584" i="19"/>
  <c r="G584" i="19" s="1"/>
  <c r="F585" i="19"/>
  <c r="G585" i="19" s="1"/>
  <c r="F586" i="19"/>
  <c r="G586" i="19" s="1"/>
  <c r="F587" i="19"/>
  <c r="G587" i="19" s="1"/>
  <c r="F588" i="19"/>
  <c r="G588" i="19" s="1"/>
  <c r="F589" i="19"/>
  <c r="G589" i="19" s="1"/>
  <c r="F590" i="19"/>
  <c r="G590" i="19" s="1"/>
  <c r="F591" i="19"/>
  <c r="G591" i="19" s="1"/>
  <c r="F592" i="19"/>
  <c r="G592" i="19" s="1"/>
  <c r="F593" i="19"/>
  <c r="G593" i="19" s="1"/>
  <c r="F594" i="19"/>
  <c r="G594" i="19" s="1"/>
  <c r="F595" i="19"/>
  <c r="G595" i="19" s="1"/>
  <c r="F596" i="19"/>
  <c r="G596" i="19" s="1"/>
  <c r="F597" i="19"/>
  <c r="G597" i="19" s="1"/>
  <c r="F598" i="19"/>
  <c r="G598" i="19" s="1"/>
  <c r="F599" i="19"/>
  <c r="G599" i="19" s="1"/>
  <c r="F600" i="19"/>
  <c r="G600" i="19" s="1"/>
  <c r="F601" i="19"/>
  <c r="G601" i="19" s="1"/>
  <c r="F602" i="19"/>
  <c r="G602" i="19" s="1"/>
  <c r="F603" i="19"/>
  <c r="G603" i="19" s="1"/>
  <c r="F604" i="19"/>
  <c r="G604" i="19" s="1"/>
  <c r="F605" i="19"/>
  <c r="G605" i="19" s="1"/>
  <c r="F606" i="19"/>
  <c r="G606" i="19" s="1"/>
  <c r="F607" i="19"/>
  <c r="G607" i="19" s="1"/>
  <c r="F608" i="19"/>
  <c r="G608" i="19" s="1"/>
  <c r="F609" i="19"/>
  <c r="G609" i="19" s="1"/>
  <c r="F610" i="19"/>
  <c r="G610" i="19" s="1"/>
  <c r="F611" i="19"/>
  <c r="G611" i="19" s="1"/>
  <c r="F612" i="19"/>
  <c r="G612" i="19" s="1"/>
  <c r="F613" i="19"/>
  <c r="G613" i="19" s="1"/>
  <c r="F614" i="19"/>
  <c r="G614" i="19" s="1"/>
  <c r="F615" i="19"/>
  <c r="G615" i="19" s="1"/>
  <c r="F616" i="19"/>
  <c r="G616" i="19" s="1"/>
  <c r="F617" i="19"/>
  <c r="G617" i="19" s="1"/>
  <c r="F618" i="19"/>
  <c r="G618" i="19" s="1"/>
  <c r="F619" i="19"/>
  <c r="G619" i="19" s="1"/>
  <c r="F620" i="19"/>
  <c r="G620" i="19" s="1"/>
  <c r="F621" i="19"/>
  <c r="G621" i="19" s="1"/>
  <c r="F622" i="19"/>
  <c r="G622" i="19" s="1"/>
  <c r="F623" i="19"/>
  <c r="G623" i="19" s="1"/>
  <c r="F624" i="19"/>
  <c r="G624" i="19" s="1"/>
  <c r="F625" i="19"/>
  <c r="G625" i="19" s="1"/>
  <c r="F626" i="19"/>
  <c r="G626" i="19" s="1"/>
  <c r="F627" i="19"/>
  <c r="G627" i="19" s="1"/>
  <c r="F628" i="19"/>
  <c r="G628" i="19" s="1"/>
  <c r="F629" i="19"/>
  <c r="G629" i="19" s="1"/>
  <c r="F630" i="19"/>
  <c r="G630" i="19" s="1"/>
  <c r="F631" i="19"/>
  <c r="G631" i="19" s="1"/>
  <c r="F632" i="19"/>
  <c r="G632" i="19" s="1"/>
  <c r="F633" i="19"/>
  <c r="G633" i="19" s="1"/>
  <c r="F634" i="19"/>
  <c r="G634" i="19" s="1"/>
  <c r="F635" i="19"/>
  <c r="G635" i="19" s="1"/>
  <c r="F636" i="19"/>
  <c r="G636" i="19" s="1"/>
  <c r="F637" i="19"/>
  <c r="G637" i="19" s="1"/>
  <c r="F638" i="19"/>
  <c r="G638" i="19" s="1"/>
  <c r="F639" i="19"/>
  <c r="G639" i="19" s="1"/>
  <c r="F640" i="19"/>
  <c r="G640" i="19" s="1"/>
  <c r="F641" i="19"/>
  <c r="G641" i="19" s="1"/>
  <c r="F642" i="19"/>
  <c r="G642" i="19" s="1"/>
  <c r="F643" i="19"/>
  <c r="G643" i="19" s="1"/>
  <c r="F644" i="19"/>
  <c r="G644" i="19" s="1"/>
  <c r="F645" i="19"/>
  <c r="G645" i="19" s="1"/>
  <c r="F646" i="19"/>
  <c r="G646" i="19" s="1"/>
  <c r="F647" i="19"/>
  <c r="G647" i="19" s="1"/>
  <c r="F648" i="19"/>
  <c r="G648" i="19" s="1"/>
  <c r="F649" i="19"/>
  <c r="G649" i="19" s="1"/>
  <c r="F650" i="19"/>
  <c r="G650" i="19" s="1"/>
  <c r="F651" i="19"/>
  <c r="G651" i="19" s="1"/>
  <c r="F652" i="19"/>
  <c r="G652" i="19" s="1"/>
  <c r="F653" i="19"/>
  <c r="G653" i="19" s="1"/>
  <c r="F654" i="19"/>
  <c r="G654" i="19" s="1"/>
  <c r="F655" i="19"/>
  <c r="G655" i="19" s="1"/>
  <c r="F656" i="19"/>
  <c r="G656" i="19" s="1"/>
  <c r="F657" i="19"/>
  <c r="G657" i="19" s="1"/>
  <c r="F658" i="19"/>
  <c r="G658" i="19" s="1"/>
  <c r="F659" i="19"/>
  <c r="G659" i="19" s="1"/>
  <c r="F660" i="19"/>
  <c r="G660" i="19" s="1"/>
  <c r="F661" i="19"/>
  <c r="G661" i="19" s="1"/>
  <c r="F662" i="19"/>
  <c r="G662" i="19" s="1"/>
  <c r="F663" i="19"/>
  <c r="G663" i="19" s="1"/>
  <c r="F664" i="19"/>
  <c r="G664" i="19" s="1"/>
  <c r="F665" i="19"/>
  <c r="G665" i="19" s="1"/>
  <c r="F666" i="19"/>
  <c r="G666" i="19" s="1"/>
  <c r="F667" i="19"/>
  <c r="G667" i="19" s="1"/>
  <c r="F668" i="19"/>
  <c r="G668" i="19" s="1"/>
  <c r="F669" i="19"/>
  <c r="G669" i="19" s="1"/>
  <c r="F670" i="19"/>
  <c r="G670" i="19" s="1"/>
  <c r="F671" i="19"/>
  <c r="G671" i="19" s="1"/>
  <c r="F672" i="19"/>
  <c r="G672" i="19" s="1"/>
  <c r="F673" i="19"/>
  <c r="G673" i="19" s="1"/>
  <c r="F674" i="19"/>
  <c r="G674" i="19" s="1"/>
  <c r="F675" i="19"/>
  <c r="G675" i="19" s="1"/>
  <c r="F676" i="19"/>
  <c r="G676" i="19" s="1"/>
  <c r="F677" i="19"/>
  <c r="G677" i="19" s="1"/>
  <c r="F678" i="19"/>
  <c r="G678" i="19" s="1"/>
  <c r="F679" i="19"/>
  <c r="G679" i="19" s="1"/>
  <c r="F680" i="19"/>
  <c r="G680" i="19" s="1"/>
  <c r="F681" i="19"/>
  <c r="G681" i="19" s="1"/>
  <c r="F682" i="19"/>
  <c r="G682" i="19" s="1"/>
  <c r="F683" i="19"/>
  <c r="G683" i="19" s="1"/>
  <c r="F684" i="19"/>
  <c r="G684" i="19" s="1"/>
  <c r="F685" i="19"/>
  <c r="G685" i="19" s="1"/>
  <c r="F686" i="19"/>
  <c r="G686" i="19" s="1"/>
  <c r="F687" i="19"/>
  <c r="G687" i="19" s="1"/>
  <c r="F688" i="19"/>
  <c r="G688" i="19" s="1"/>
  <c r="F689" i="19"/>
  <c r="G689" i="19" s="1"/>
  <c r="F690" i="19"/>
  <c r="G690" i="19" s="1"/>
  <c r="F691" i="19"/>
  <c r="G691" i="19" s="1"/>
  <c r="F692" i="19"/>
  <c r="G692" i="19" s="1"/>
  <c r="F693" i="19"/>
  <c r="G693" i="19" s="1"/>
  <c r="F694" i="19"/>
  <c r="G694" i="19" s="1"/>
  <c r="F695" i="19"/>
  <c r="G695" i="19" s="1"/>
  <c r="F696" i="19"/>
  <c r="G696" i="19" s="1"/>
  <c r="F697" i="19"/>
  <c r="G697" i="19" s="1"/>
  <c r="F698" i="19"/>
  <c r="G698" i="19" s="1"/>
  <c r="F699" i="19"/>
  <c r="G699" i="19" s="1"/>
  <c r="F700" i="19"/>
  <c r="G700" i="19" s="1"/>
  <c r="F701" i="19"/>
  <c r="G701" i="19" s="1"/>
  <c r="F702" i="19"/>
  <c r="G702" i="19" s="1"/>
  <c r="F703" i="19"/>
  <c r="G703" i="19" s="1"/>
  <c r="F704" i="19"/>
  <c r="G704" i="19" s="1"/>
  <c r="F705" i="19"/>
  <c r="G705" i="19" s="1"/>
  <c r="F706" i="19"/>
  <c r="G706" i="19" s="1"/>
  <c r="F707" i="19"/>
  <c r="G707" i="19" s="1"/>
  <c r="F708" i="19"/>
  <c r="G708" i="19" s="1"/>
  <c r="F709" i="19"/>
  <c r="G709" i="19" s="1"/>
  <c r="F710" i="19"/>
  <c r="G710" i="19" s="1"/>
  <c r="F711" i="19"/>
  <c r="G711" i="19" s="1"/>
  <c r="F712" i="19"/>
  <c r="G712" i="19" s="1"/>
  <c r="F713" i="19"/>
  <c r="G713" i="19" s="1"/>
  <c r="F714" i="19"/>
  <c r="G714" i="19" s="1"/>
  <c r="F715" i="19"/>
  <c r="G715" i="19" s="1"/>
  <c r="F716" i="19"/>
  <c r="G716" i="19" s="1"/>
  <c r="F717" i="19"/>
  <c r="G717" i="19" s="1"/>
  <c r="F718" i="19"/>
  <c r="G718" i="19" s="1"/>
  <c r="F719" i="19"/>
  <c r="G719" i="19" s="1"/>
  <c r="F720" i="19"/>
  <c r="G720" i="19" s="1"/>
  <c r="F721" i="19"/>
  <c r="G721" i="19" s="1"/>
  <c r="F722" i="19"/>
  <c r="G722" i="19" s="1"/>
  <c r="F723" i="19"/>
  <c r="G723" i="19" s="1"/>
  <c r="F724" i="19"/>
  <c r="G724" i="19" s="1"/>
  <c r="F725" i="19"/>
  <c r="G725" i="19" s="1"/>
  <c r="F726" i="19"/>
  <c r="G726" i="19" s="1"/>
  <c r="F727" i="19"/>
  <c r="G727" i="19" s="1"/>
  <c r="F728" i="19"/>
  <c r="G728" i="19" s="1"/>
  <c r="F729" i="19"/>
  <c r="G729" i="19" s="1"/>
  <c r="F730" i="19"/>
  <c r="G730" i="19" s="1"/>
  <c r="F731" i="19"/>
  <c r="G731" i="19" s="1"/>
  <c r="F732" i="19"/>
  <c r="G732" i="19" s="1"/>
  <c r="F733" i="19"/>
  <c r="G733" i="19" s="1"/>
  <c r="F734" i="19"/>
  <c r="G734" i="19" s="1"/>
  <c r="F735" i="19"/>
  <c r="G735" i="19" s="1"/>
  <c r="F736" i="19"/>
  <c r="G736" i="19" s="1"/>
  <c r="F737" i="19"/>
  <c r="G737" i="19" s="1"/>
  <c r="F738" i="19"/>
  <c r="G738" i="19" s="1"/>
  <c r="F739" i="19"/>
  <c r="G739" i="19" s="1"/>
  <c r="F740" i="19"/>
  <c r="G740" i="19" s="1"/>
  <c r="F741" i="19"/>
  <c r="G741" i="19" s="1"/>
  <c r="F742" i="19"/>
  <c r="G742" i="19" s="1"/>
  <c r="F743" i="19"/>
  <c r="G743" i="19" s="1"/>
  <c r="F744" i="19"/>
  <c r="G744" i="19" s="1"/>
  <c r="F745" i="19"/>
  <c r="G745" i="19" s="1"/>
  <c r="F746" i="19"/>
  <c r="G746" i="19" s="1"/>
  <c r="F747" i="19"/>
  <c r="G747" i="19" s="1"/>
  <c r="F748" i="19"/>
  <c r="G748" i="19" s="1"/>
  <c r="F749" i="19"/>
  <c r="G749" i="19" s="1"/>
  <c r="F750" i="19"/>
  <c r="G750" i="19" s="1"/>
  <c r="F751" i="19"/>
  <c r="G751" i="19" s="1"/>
  <c r="F752" i="19"/>
  <c r="G752" i="19" s="1"/>
  <c r="F753" i="19"/>
  <c r="G753" i="19" s="1"/>
  <c r="F754" i="19"/>
  <c r="G754" i="19" s="1"/>
  <c r="F755" i="19"/>
  <c r="G755" i="19" s="1"/>
  <c r="F756" i="19"/>
  <c r="G756" i="19" s="1"/>
  <c r="F757" i="19"/>
  <c r="G757" i="19" s="1"/>
  <c r="F758" i="19"/>
  <c r="G758" i="19" s="1"/>
  <c r="F759" i="19"/>
  <c r="G759" i="19" s="1"/>
  <c r="F760" i="19"/>
  <c r="G760" i="19" s="1"/>
  <c r="F761" i="19"/>
  <c r="G761" i="19" s="1"/>
  <c r="F762" i="19"/>
  <c r="G762" i="19" s="1"/>
  <c r="F763" i="19"/>
  <c r="G763" i="19" s="1"/>
  <c r="F764" i="19"/>
  <c r="G764" i="19" s="1"/>
  <c r="F765" i="19"/>
  <c r="G765" i="19" s="1"/>
  <c r="F766" i="19"/>
  <c r="G766" i="19" s="1"/>
  <c r="F767" i="19"/>
  <c r="G767" i="19" s="1"/>
  <c r="F768" i="19"/>
  <c r="G768" i="19" s="1"/>
  <c r="F769" i="19"/>
  <c r="G769" i="19" s="1"/>
  <c r="F770" i="19"/>
  <c r="G770" i="19" s="1"/>
  <c r="F771" i="19"/>
  <c r="G771" i="19" s="1"/>
  <c r="F772" i="19"/>
  <c r="G772" i="19" s="1"/>
  <c r="F773" i="19"/>
  <c r="G773" i="19" s="1"/>
  <c r="F774" i="19"/>
  <c r="G774" i="19" s="1"/>
  <c r="F775" i="19"/>
  <c r="G775" i="19" s="1"/>
  <c r="F776" i="19"/>
  <c r="G776" i="19" s="1"/>
  <c r="F777" i="19"/>
  <c r="G777" i="19" s="1"/>
  <c r="F778" i="19"/>
  <c r="G778" i="19" s="1"/>
  <c r="F779" i="19"/>
  <c r="G779" i="19" s="1"/>
  <c r="F780" i="19"/>
  <c r="G780" i="19" s="1"/>
  <c r="F781" i="19"/>
  <c r="G781" i="19" s="1"/>
  <c r="F782" i="19"/>
  <c r="G782" i="19" s="1"/>
  <c r="F783" i="19"/>
  <c r="G783" i="19" s="1"/>
  <c r="F784" i="19"/>
  <c r="G784" i="19" s="1"/>
  <c r="F785" i="19"/>
  <c r="G785" i="19" s="1"/>
  <c r="F786" i="19"/>
  <c r="G786" i="19" s="1"/>
  <c r="F787" i="19"/>
  <c r="G787" i="19" s="1"/>
  <c r="F788" i="19"/>
  <c r="G788" i="19" s="1"/>
  <c r="F789" i="19"/>
  <c r="G789" i="19" s="1"/>
  <c r="F790" i="19"/>
  <c r="G790" i="19" s="1"/>
  <c r="F791" i="19"/>
  <c r="G791" i="19" s="1"/>
  <c r="F792" i="19"/>
  <c r="G792" i="19" s="1"/>
  <c r="F793" i="19"/>
  <c r="G793" i="19" s="1"/>
  <c r="F794" i="19"/>
  <c r="G794" i="19" s="1"/>
  <c r="F795" i="19"/>
  <c r="G795" i="19" s="1"/>
  <c r="F796" i="19"/>
  <c r="G796" i="19" s="1"/>
  <c r="F797" i="19"/>
  <c r="G797" i="19" s="1"/>
  <c r="F798" i="19"/>
  <c r="G798" i="19" s="1"/>
  <c r="F799" i="19"/>
  <c r="G799" i="19" s="1"/>
  <c r="F800" i="19"/>
  <c r="G800" i="19" s="1"/>
  <c r="F801" i="19"/>
  <c r="G801" i="19" s="1"/>
  <c r="F802" i="19"/>
  <c r="G802" i="19" s="1"/>
  <c r="F803" i="19"/>
  <c r="G803" i="19" s="1"/>
  <c r="F804" i="19"/>
  <c r="G804" i="19" s="1"/>
  <c r="F805" i="19"/>
  <c r="G805" i="19" s="1"/>
  <c r="F806" i="19"/>
  <c r="G806" i="19" s="1"/>
  <c r="F807" i="19"/>
  <c r="G807" i="19" s="1"/>
  <c r="F808" i="19"/>
  <c r="G808" i="19" s="1"/>
  <c r="F809" i="19"/>
  <c r="G809" i="19" s="1"/>
  <c r="F810" i="19"/>
  <c r="G810" i="19" s="1"/>
  <c r="F811" i="19"/>
  <c r="G811" i="19" s="1"/>
  <c r="F812" i="19"/>
  <c r="G812" i="19" s="1"/>
  <c r="F813" i="19"/>
  <c r="G813" i="19" s="1"/>
  <c r="F814" i="19"/>
  <c r="G814" i="19" s="1"/>
  <c r="F815" i="19"/>
  <c r="G815" i="19" s="1"/>
  <c r="F816" i="19"/>
  <c r="G816" i="19" s="1"/>
  <c r="F817" i="19"/>
  <c r="G817" i="19" s="1"/>
  <c r="F818" i="19"/>
  <c r="G818" i="19" s="1"/>
  <c r="F819" i="19"/>
  <c r="G819" i="19" s="1"/>
  <c r="F820" i="19"/>
  <c r="G820" i="19" s="1"/>
  <c r="F821" i="19"/>
  <c r="G821" i="19" s="1"/>
  <c r="F822" i="19"/>
  <c r="G822" i="19" s="1"/>
  <c r="F823" i="19"/>
  <c r="G823" i="19" s="1"/>
  <c r="F824" i="19"/>
  <c r="G824" i="19" s="1"/>
  <c r="F825" i="19"/>
  <c r="G825" i="19" s="1"/>
  <c r="F826" i="19"/>
  <c r="G826" i="19" s="1"/>
  <c r="F827" i="19"/>
  <c r="G827" i="19" s="1"/>
  <c r="F828" i="19"/>
  <c r="G828" i="19" s="1"/>
  <c r="F829" i="19"/>
  <c r="G829" i="19" s="1"/>
  <c r="F830" i="19"/>
  <c r="G830" i="19" s="1"/>
  <c r="F831" i="19"/>
  <c r="G831" i="19" s="1"/>
  <c r="F832" i="19"/>
  <c r="G832" i="19" s="1"/>
  <c r="F833" i="19"/>
  <c r="G833" i="19" s="1"/>
  <c r="F834" i="19"/>
  <c r="G834" i="19" s="1"/>
  <c r="F835" i="19"/>
  <c r="G835" i="19" s="1"/>
  <c r="F836" i="19"/>
  <c r="G836" i="19" s="1"/>
  <c r="F837" i="19"/>
  <c r="G837" i="19" s="1"/>
  <c r="F838" i="19"/>
  <c r="G838" i="19" s="1"/>
  <c r="F839" i="19"/>
  <c r="G839" i="19" s="1"/>
  <c r="F840" i="19"/>
  <c r="G840" i="19" s="1"/>
  <c r="F841" i="19"/>
  <c r="G841" i="19" s="1"/>
  <c r="F842" i="19"/>
  <c r="G842" i="19" s="1"/>
  <c r="F843" i="19"/>
  <c r="G843" i="19" s="1"/>
  <c r="F844" i="19"/>
  <c r="G844" i="19" s="1"/>
  <c r="F845" i="19"/>
  <c r="G845" i="19" s="1"/>
  <c r="F846" i="19"/>
  <c r="G846" i="19" s="1"/>
  <c r="F847" i="19"/>
  <c r="G847" i="19" s="1"/>
  <c r="F848" i="19"/>
  <c r="G848" i="19" s="1"/>
  <c r="F849" i="19"/>
  <c r="G849" i="19" s="1"/>
  <c r="F850" i="19"/>
  <c r="G850" i="19" s="1"/>
  <c r="F851" i="19"/>
  <c r="G851" i="19" s="1"/>
  <c r="F852" i="19"/>
  <c r="G852" i="19" s="1"/>
  <c r="F853" i="19"/>
  <c r="G853" i="19" s="1"/>
  <c r="F854" i="19"/>
  <c r="G854" i="19" s="1"/>
  <c r="F855" i="19"/>
  <c r="G855" i="19" s="1"/>
  <c r="F856" i="19"/>
  <c r="G856" i="19" s="1"/>
  <c r="F857" i="19"/>
  <c r="G857" i="19" s="1"/>
  <c r="F858" i="19"/>
  <c r="G858" i="19" s="1"/>
  <c r="F859" i="19"/>
  <c r="G859" i="19" s="1"/>
  <c r="F860" i="19"/>
  <c r="G860" i="19" s="1"/>
  <c r="F861" i="19"/>
  <c r="G861" i="19" s="1"/>
  <c r="F862" i="19"/>
  <c r="G862" i="19" s="1"/>
  <c r="F863" i="19"/>
  <c r="G863" i="19" s="1"/>
  <c r="F864" i="19"/>
  <c r="G864" i="19" s="1"/>
  <c r="F865" i="19"/>
  <c r="G865" i="19" s="1"/>
  <c r="F866" i="19"/>
  <c r="G866" i="19" s="1"/>
  <c r="F867" i="19"/>
  <c r="G867" i="19" s="1"/>
  <c r="F868" i="19"/>
  <c r="G868" i="19" s="1"/>
  <c r="F869" i="19"/>
  <c r="G869" i="19" s="1"/>
  <c r="F870" i="19"/>
  <c r="G870" i="19" s="1"/>
  <c r="F871" i="19"/>
  <c r="G871" i="19" s="1"/>
  <c r="F872" i="19"/>
  <c r="G872" i="19" s="1"/>
  <c r="F873" i="19"/>
  <c r="G873" i="19" s="1"/>
  <c r="F874" i="19"/>
  <c r="G874" i="19" s="1"/>
  <c r="F875" i="19"/>
  <c r="G875" i="19" s="1"/>
  <c r="F876" i="19"/>
  <c r="G876" i="19" s="1"/>
  <c r="F877" i="19"/>
  <c r="G877" i="19" s="1"/>
  <c r="F878" i="19"/>
  <c r="G878" i="19" s="1"/>
  <c r="F879" i="19"/>
  <c r="G879" i="19" s="1"/>
  <c r="F880" i="19"/>
  <c r="G880" i="19" s="1"/>
  <c r="F881" i="19"/>
  <c r="G881" i="19" s="1"/>
  <c r="F882" i="19"/>
  <c r="G882" i="19" s="1"/>
  <c r="F883" i="19"/>
  <c r="G883" i="19" s="1"/>
  <c r="F884" i="19"/>
  <c r="G884" i="19" s="1"/>
  <c r="F885" i="19"/>
  <c r="G885" i="19" s="1"/>
  <c r="F886" i="19"/>
  <c r="G886" i="19" s="1"/>
  <c r="F887" i="19"/>
  <c r="G887" i="19" s="1"/>
  <c r="F888" i="19"/>
  <c r="G888" i="19" s="1"/>
  <c r="F889" i="19"/>
  <c r="G889" i="19" s="1"/>
  <c r="F890" i="19"/>
  <c r="G890" i="19" s="1"/>
  <c r="F891" i="19"/>
  <c r="G891" i="19" s="1"/>
  <c r="F892" i="19"/>
  <c r="G892" i="19" s="1"/>
  <c r="F893" i="19"/>
  <c r="G893" i="19" s="1"/>
  <c r="F894" i="19"/>
  <c r="G894" i="19" s="1"/>
  <c r="F895" i="19"/>
  <c r="G895" i="19" s="1"/>
  <c r="F896" i="19"/>
  <c r="G896" i="19" s="1"/>
  <c r="F897" i="19"/>
  <c r="G897" i="19" s="1"/>
  <c r="F898" i="19"/>
  <c r="G898" i="19" s="1"/>
  <c r="F899" i="19"/>
  <c r="G899" i="19" s="1"/>
  <c r="F900" i="19"/>
  <c r="G900" i="19" s="1"/>
  <c r="F901" i="19"/>
  <c r="G901" i="19" s="1"/>
  <c r="F902" i="19"/>
  <c r="G902" i="19" s="1"/>
  <c r="F903" i="19"/>
  <c r="G903" i="19" s="1"/>
  <c r="F904" i="19"/>
  <c r="G904" i="19" s="1"/>
  <c r="F905" i="19"/>
  <c r="G905" i="19" s="1"/>
  <c r="F906" i="19"/>
  <c r="G906" i="19" s="1"/>
  <c r="F907" i="19"/>
  <c r="G907" i="19" s="1"/>
  <c r="F908" i="19"/>
  <c r="G908" i="19" s="1"/>
  <c r="F909" i="19"/>
  <c r="G909" i="19" s="1"/>
  <c r="F910" i="19"/>
  <c r="G910" i="19" s="1"/>
  <c r="F911" i="19"/>
  <c r="G911" i="19" s="1"/>
  <c r="F912" i="19"/>
  <c r="G912" i="19" s="1"/>
  <c r="F913" i="19"/>
  <c r="G913" i="19" s="1"/>
  <c r="F914" i="19"/>
  <c r="G914" i="19" s="1"/>
  <c r="F915" i="19"/>
  <c r="G915" i="19" s="1"/>
  <c r="F916" i="19"/>
  <c r="G916" i="19" s="1"/>
  <c r="F917" i="19"/>
  <c r="G917" i="19" s="1"/>
  <c r="F918" i="19"/>
  <c r="G918" i="19" s="1"/>
  <c r="F919" i="19"/>
  <c r="G919" i="19" s="1"/>
  <c r="F920" i="19"/>
  <c r="G920" i="19" s="1"/>
  <c r="F921" i="19"/>
  <c r="G921" i="19" s="1"/>
  <c r="F922" i="19"/>
  <c r="G922" i="19" s="1"/>
  <c r="F923" i="19"/>
  <c r="G923" i="19" s="1"/>
  <c r="F924" i="19"/>
  <c r="G924" i="19" s="1"/>
  <c r="F925" i="19"/>
  <c r="G925" i="19" s="1"/>
  <c r="F926" i="19"/>
  <c r="G926" i="19" s="1"/>
  <c r="F927" i="19"/>
  <c r="G927" i="19" s="1"/>
  <c r="F928" i="19"/>
  <c r="G928" i="19" s="1"/>
  <c r="F929" i="19"/>
  <c r="G929" i="19" s="1"/>
  <c r="F930" i="19"/>
  <c r="G930" i="19" s="1"/>
  <c r="F931" i="19"/>
  <c r="G931" i="19" s="1"/>
  <c r="F932" i="19"/>
  <c r="G932" i="19" s="1"/>
  <c r="F933" i="19"/>
  <c r="G933" i="19" s="1"/>
  <c r="F934" i="19"/>
  <c r="G934" i="19" s="1"/>
  <c r="F935" i="19"/>
  <c r="G935" i="19" s="1"/>
  <c r="F936" i="19"/>
  <c r="G936" i="19" s="1"/>
  <c r="F937" i="19"/>
  <c r="G937" i="19" s="1"/>
  <c r="F938" i="19"/>
  <c r="G938" i="19" s="1"/>
  <c r="F939" i="19"/>
  <c r="G939" i="19" s="1"/>
  <c r="F940" i="19"/>
  <c r="G940" i="19" s="1"/>
  <c r="F941" i="19"/>
  <c r="G941" i="19" s="1"/>
  <c r="F942" i="19"/>
  <c r="G942" i="19" s="1"/>
  <c r="F943" i="19"/>
  <c r="G943" i="19" s="1"/>
  <c r="F944" i="19"/>
  <c r="G944" i="19" s="1"/>
  <c r="F945" i="19"/>
  <c r="G945" i="19" s="1"/>
  <c r="F946" i="19"/>
  <c r="G946" i="19" s="1"/>
  <c r="F947" i="19"/>
  <c r="G947" i="19" s="1"/>
  <c r="F948" i="19"/>
  <c r="G948" i="19" s="1"/>
  <c r="F949" i="19"/>
  <c r="G949" i="19" s="1"/>
  <c r="F950" i="19"/>
  <c r="G950" i="19" s="1"/>
  <c r="F951" i="19"/>
  <c r="G951" i="19" s="1"/>
  <c r="F952" i="19"/>
  <c r="G952" i="19" s="1"/>
  <c r="F953" i="19"/>
  <c r="G953" i="19" s="1"/>
  <c r="F954" i="19"/>
  <c r="G954" i="19" s="1"/>
  <c r="F955" i="19"/>
  <c r="G955" i="19" s="1"/>
  <c r="F956" i="19"/>
  <c r="G956" i="19" s="1"/>
  <c r="F957" i="19"/>
  <c r="G957" i="19" s="1"/>
  <c r="F958" i="19"/>
  <c r="G958" i="19" s="1"/>
  <c r="F959" i="19"/>
  <c r="G959" i="19" s="1"/>
  <c r="F960" i="19"/>
  <c r="G960" i="19" s="1"/>
  <c r="F961" i="19"/>
  <c r="G961" i="19" s="1"/>
  <c r="F962" i="19"/>
  <c r="G962" i="19" s="1"/>
  <c r="F963" i="19"/>
  <c r="G963" i="19" s="1"/>
  <c r="F964" i="19"/>
  <c r="G964" i="19" s="1"/>
  <c r="F965" i="19"/>
  <c r="G965" i="19" s="1"/>
  <c r="F966" i="19"/>
  <c r="G966" i="19" s="1"/>
  <c r="F967" i="19"/>
  <c r="G967" i="19" s="1"/>
  <c r="F968" i="19"/>
  <c r="G968" i="19" s="1"/>
  <c r="F969" i="19"/>
  <c r="G969" i="19" s="1"/>
  <c r="F970" i="19"/>
  <c r="G970" i="19" s="1"/>
  <c r="F971" i="19"/>
  <c r="G971" i="19" s="1"/>
  <c r="F972" i="19"/>
  <c r="G972" i="19" s="1"/>
  <c r="F973" i="19"/>
  <c r="G973" i="19" s="1"/>
  <c r="F974" i="19"/>
  <c r="G974" i="19" s="1"/>
  <c r="F975" i="19"/>
  <c r="G975" i="19" s="1"/>
  <c r="F976" i="19"/>
  <c r="G976" i="19" s="1"/>
  <c r="F977" i="19"/>
  <c r="G977" i="19" s="1"/>
  <c r="F978" i="19"/>
  <c r="G978" i="19" s="1"/>
  <c r="F979" i="19"/>
  <c r="G979" i="19" s="1"/>
  <c r="F980" i="19"/>
  <c r="G980" i="19" s="1"/>
  <c r="F981" i="19"/>
  <c r="G981" i="19" s="1"/>
  <c r="F982" i="19"/>
  <c r="G982" i="19" s="1"/>
  <c r="F983" i="19"/>
  <c r="G983" i="19" s="1"/>
  <c r="F984" i="19"/>
  <c r="G984" i="19" s="1"/>
  <c r="F985" i="19"/>
  <c r="G985" i="19" s="1"/>
  <c r="F986" i="19"/>
  <c r="G986" i="19" s="1"/>
  <c r="F987" i="19"/>
  <c r="G987" i="19" s="1"/>
  <c r="F988" i="19"/>
  <c r="G988" i="19" s="1"/>
  <c r="F989" i="19"/>
  <c r="G989" i="19" s="1"/>
  <c r="F990" i="19"/>
  <c r="G990" i="19" s="1"/>
  <c r="F991" i="19"/>
  <c r="G991" i="19" s="1"/>
  <c r="F992" i="19"/>
  <c r="G992" i="19" s="1"/>
  <c r="F993" i="19"/>
  <c r="G993" i="19" s="1"/>
  <c r="F994" i="19"/>
  <c r="G994" i="19" s="1"/>
  <c r="F995" i="19"/>
  <c r="G995" i="19" s="1"/>
  <c r="F996" i="19"/>
  <c r="G996" i="19" s="1"/>
  <c r="F997" i="19"/>
  <c r="G997" i="19" s="1"/>
  <c r="F998" i="19"/>
  <c r="G998" i="19" s="1"/>
  <c r="F999" i="19"/>
  <c r="G999" i="19" s="1"/>
  <c r="F1000" i="19"/>
  <c r="G1000" i="19" s="1"/>
  <c r="F1001" i="19"/>
  <c r="G1001" i="19" s="1"/>
  <c r="F1002" i="19"/>
  <c r="G1002" i="19" s="1"/>
  <c r="F1003" i="19"/>
  <c r="G1003" i="19" s="1"/>
  <c r="F1004" i="19"/>
  <c r="G1004" i="19" s="1"/>
  <c r="F1005" i="19"/>
  <c r="G1005" i="19" s="1"/>
  <c r="F1006" i="19"/>
  <c r="G1006" i="19" s="1"/>
  <c r="F1007" i="19"/>
  <c r="G1007" i="19" s="1"/>
  <c r="F1008" i="19"/>
  <c r="G1008" i="19" s="1"/>
  <c r="F1009" i="19"/>
  <c r="G1009" i="19" s="1"/>
  <c r="F1010" i="19"/>
  <c r="G1010" i="19" s="1"/>
  <c r="F1011" i="19"/>
  <c r="G1011" i="19" s="1"/>
  <c r="F1012" i="19"/>
  <c r="G1012" i="19" s="1"/>
  <c r="F1013" i="19"/>
  <c r="G1013" i="19" s="1"/>
  <c r="F1014" i="19"/>
  <c r="G1014" i="19" s="1"/>
  <c r="F1015" i="19"/>
  <c r="G1015" i="19" s="1"/>
  <c r="F1016" i="19"/>
  <c r="G1016" i="19" s="1"/>
  <c r="F1017" i="19"/>
  <c r="G1017" i="19" s="1"/>
  <c r="F1018" i="19"/>
  <c r="G1018" i="19" s="1"/>
  <c r="F1019" i="19"/>
  <c r="G1019" i="19" s="1"/>
  <c r="F1020" i="19"/>
  <c r="G1020" i="19" s="1"/>
  <c r="F1021" i="19"/>
  <c r="G1021" i="19" s="1"/>
  <c r="F1022" i="19"/>
  <c r="G1022" i="19" s="1"/>
  <c r="F1023" i="19"/>
  <c r="G1023" i="19" s="1"/>
  <c r="F1024" i="19"/>
  <c r="G1024" i="19" s="1"/>
  <c r="F1025" i="19"/>
  <c r="G1025" i="19" s="1"/>
  <c r="F1026" i="19"/>
  <c r="G1026" i="19" s="1"/>
  <c r="F1027" i="19"/>
  <c r="G1027" i="19" s="1"/>
  <c r="F1028" i="19"/>
  <c r="G1028" i="19" s="1"/>
  <c r="F1029" i="19"/>
  <c r="G1029" i="19" s="1"/>
  <c r="F1030" i="19"/>
  <c r="G1030" i="19" s="1"/>
  <c r="F1031" i="19"/>
  <c r="G1031" i="19" s="1"/>
  <c r="F1032" i="19"/>
  <c r="G1032" i="19" s="1"/>
  <c r="F1033" i="19"/>
  <c r="G1033" i="19" s="1"/>
  <c r="F1034" i="19"/>
  <c r="G1034" i="19" s="1"/>
  <c r="F1035" i="19"/>
  <c r="G1035" i="19" s="1"/>
  <c r="F1036" i="19"/>
  <c r="G1036" i="19" s="1"/>
  <c r="F1037" i="19"/>
  <c r="G1037" i="19" s="1"/>
  <c r="F1038" i="19"/>
  <c r="G1038" i="19" s="1"/>
  <c r="F1039" i="19"/>
  <c r="G1039" i="19" s="1"/>
  <c r="F1040" i="19"/>
  <c r="G1040" i="19" s="1"/>
  <c r="F1041" i="19"/>
  <c r="G1041" i="19" s="1"/>
  <c r="F1042" i="19"/>
  <c r="G1042" i="19" s="1"/>
  <c r="F1043" i="19"/>
  <c r="G1043" i="19" s="1"/>
  <c r="F1044" i="19"/>
  <c r="G1044" i="19" s="1"/>
  <c r="F1045" i="19"/>
  <c r="G1045" i="19" s="1"/>
  <c r="F1046" i="19"/>
  <c r="G1046" i="19" s="1"/>
  <c r="F1047" i="19"/>
  <c r="G1047" i="19" s="1"/>
  <c r="F1048" i="19"/>
  <c r="G1048" i="19" s="1"/>
  <c r="F1049" i="19"/>
  <c r="G1049" i="19" s="1"/>
  <c r="F1050" i="19"/>
  <c r="G1050" i="19" s="1"/>
  <c r="F1051" i="19"/>
  <c r="G1051" i="19" s="1"/>
  <c r="F1052" i="19"/>
  <c r="G1052" i="19" s="1"/>
  <c r="F1053" i="19"/>
  <c r="G1053" i="19" s="1"/>
  <c r="F1054" i="19"/>
  <c r="G1054" i="19" s="1"/>
  <c r="F1055" i="19"/>
  <c r="G1055" i="19" s="1"/>
  <c r="F1056" i="19"/>
  <c r="G1056" i="19" s="1"/>
  <c r="F1057" i="19"/>
  <c r="G1057" i="19" s="1"/>
  <c r="F1058" i="19"/>
  <c r="G1058" i="19" s="1"/>
  <c r="F1059" i="19"/>
  <c r="G1059" i="19" s="1"/>
  <c r="F1060" i="19"/>
  <c r="G1060" i="19" s="1"/>
  <c r="F1061" i="19"/>
  <c r="G1061" i="19" s="1"/>
  <c r="F1062" i="19"/>
  <c r="G1062" i="19" s="1"/>
  <c r="F1063" i="19"/>
  <c r="G1063" i="19" s="1"/>
  <c r="F1064" i="19"/>
  <c r="G1064" i="19" s="1"/>
  <c r="F1065" i="19"/>
  <c r="G1065" i="19" s="1"/>
  <c r="F1066" i="19"/>
  <c r="G1066" i="19" s="1"/>
  <c r="F1067" i="19"/>
  <c r="G1067" i="19" s="1"/>
  <c r="F1068" i="19"/>
  <c r="G1068" i="19" s="1"/>
  <c r="F1069" i="19"/>
  <c r="G1069" i="19" s="1"/>
  <c r="F1070" i="19"/>
  <c r="G1070" i="19" s="1"/>
  <c r="F1071" i="19"/>
  <c r="G1071" i="19" s="1"/>
  <c r="F1072" i="19"/>
  <c r="G1072" i="19" s="1"/>
  <c r="F1073" i="19"/>
  <c r="G1073" i="19" s="1"/>
  <c r="F1074" i="19"/>
  <c r="G1074" i="19" s="1"/>
  <c r="F1075" i="19"/>
  <c r="G1075" i="19" s="1"/>
  <c r="F1076" i="19"/>
  <c r="G1076" i="19" s="1"/>
  <c r="F1077" i="19"/>
  <c r="G1077" i="19" s="1"/>
  <c r="F1078" i="19"/>
  <c r="G1078" i="19" s="1"/>
  <c r="F1079" i="19"/>
  <c r="G1079" i="19" s="1"/>
  <c r="F1080" i="19"/>
  <c r="G1080" i="19" s="1"/>
  <c r="F1081" i="19"/>
  <c r="G1081" i="19" s="1"/>
  <c r="F1082" i="19"/>
  <c r="G1082" i="19" s="1"/>
  <c r="F1083" i="19"/>
  <c r="G1083" i="19" s="1"/>
  <c r="F1084" i="19"/>
  <c r="G1084" i="19" s="1"/>
  <c r="F1085" i="19"/>
  <c r="G1085" i="19" s="1"/>
  <c r="F1086" i="19"/>
  <c r="G1086" i="19" s="1"/>
  <c r="F1087" i="19"/>
  <c r="G1087" i="19" s="1"/>
  <c r="F1088" i="19"/>
  <c r="G1088" i="19" s="1"/>
  <c r="F1089" i="19"/>
  <c r="G1089" i="19" s="1"/>
  <c r="F1090" i="19"/>
  <c r="G1090" i="19" s="1"/>
  <c r="F1091" i="19"/>
  <c r="G1091" i="19" s="1"/>
  <c r="F1092" i="19"/>
  <c r="G1092" i="19" s="1"/>
  <c r="F1093" i="19"/>
  <c r="G1093" i="19" s="1"/>
  <c r="F1094" i="19"/>
  <c r="G1094" i="19" s="1"/>
  <c r="F1095" i="19"/>
  <c r="G1095" i="19" s="1"/>
  <c r="F1096" i="19"/>
  <c r="G1096" i="19" s="1"/>
  <c r="F1097" i="19"/>
  <c r="G1097" i="19" s="1"/>
  <c r="F1098" i="19"/>
  <c r="G1098" i="19" s="1"/>
  <c r="F1099" i="19"/>
  <c r="G1099" i="19" s="1"/>
  <c r="F1100" i="19"/>
  <c r="G1100" i="19" s="1"/>
  <c r="F1101" i="19"/>
  <c r="G1101" i="19" s="1"/>
  <c r="F1102" i="19"/>
  <c r="G1102" i="19" s="1"/>
  <c r="F1103" i="19"/>
  <c r="G1103" i="19" s="1"/>
  <c r="F1104" i="19"/>
  <c r="G1104" i="19" s="1"/>
  <c r="F1105" i="19"/>
  <c r="G1105" i="19" s="1"/>
  <c r="F1106" i="19"/>
  <c r="G1106" i="19" s="1"/>
  <c r="F1107" i="19"/>
  <c r="G1107" i="19" s="1"/>
  <c r="F1108" i="19"/>
  <c r="G1108" i="19" s="1"/>
  <c r="F1109" i="19"/>
  <c r="G1109" i="19" s="1"/>
  <c r="F1110" i="19"/>
  <c r="G1110" i="19" s="1"/>
  <c r="F1111" i="19"/>
  <c r="G1111" i="19" s="1"/>
  <c r="F1112" i="19"/>
  <c r="G1112" i="19" s="1"/>
  <c r="F1113" i="19"/>
  <c r="G1113" i="19" s="1"/>
  <c r="F1114" i="19"/>
  <c r="G1114" i="19" s="1"/>
  <c r="F1115" i="19"/>
  <c r="G1115" i="19" s="1"/>
  <c r="F1116" i="19"/>
  <c r="G1116" i="19" s="1"/>
  <c r="F1117" i="19"/>
  <c r="G1117" i="19" s="1"/>
  <c r="F1118" i="19"/>
  <c r="G1118" i="19" s="1"/>
  <c r="F1119" i="19"/>
  <c r="G1119" i="19" s="1"/>
  <c r="F1120" i="19"/>
  <c r="G1120" i="19" s="1"/>
  <c r="F1121" i="19"/>
  <c r="G1121" i="19" s="1"/>
  <c r="F1122" i="19"/>
  <c r="G1122" i="19" s="1"/>
  <c r="F1123" i="19"/>
  <c r="G1123" i="19" s="1"/>
  <c r="F1124" i="19"/>
  <c r="G1124" i="19" s="1"/>
  <c r="F1125" i="19"/>
  <c r="G1125" i="19" s="1"/>
  <c r="F1126" i="19"/>
  <c r="G1126" i="19" s="1"/>
  <c r="F1127" i="19"/>
  <c r="G1127" i="19" s="1"/>
  <c r="F1128" i="19"/>
  <c r="G1128" i="19" s="1"/>
  <c r="F1129" i="19"/>
  <c r="G1129" i="19" s="1"/>
  <c r="F1130" i="19"/>
  <c r="G1130" i="19" s="1"/>
  <c r="F1131" i="19"/>
  <c r="G1131" i="19" s="1"/>
  <c r="F1132" i="19"/>
  <c r="G1132" i="19" s="1"/>
  <c r="F1133" i="19"/>
  <c r="G1133" i="19" s="1"/>
  <c r="F1134" i="19"/>
  <c r="G1134" i="19" s="1"/>
  <c r="F1135" i="19"/>
  <c r="G1135" i="19" s="1"/>
  <c r="F1136" i="19"/>
  <c r="G1136" i="19" s="1"/>
  <c r="F1137" i="19"/>
  <c r="G1137" i="19" s="1"/>
  <c r="F1138" i="19"/>
  <c r="G1138" i="19" s="1"/>
  <c r="F1139" i="19"/>
  <c r="G1139" i="19" s="1"/>
  <c r="F1140" i="19"/>
  <c r="G1140" i="19" s="1"/>
  <c r="F1141" i="19"/>
  <c r="G1141" i="19" s="1"/>
  <c r="F1142" i="19"/>
  <c r="G1142" i="19" s="1"/>
  <c r="F1143" i="19"/>
  <c r="G1143" i="19" s="1"/>
  <c r="F1144" i="19"/>
  <c r="G1144" i="19" s="1"/>
  <c r="F1145" i="19"/>
  <c r="G1145" i="19" s="1"/>
  <c r="F1146" i="19"/>
  <c r="G1146" i="19" s="1"/>
  <c r="F1147" i="19"/>
  <c r="G1147" i="19" s="1"/>
  <c r="F1148" i="19"/>
  <c r="G1148" i="19" s="1"/>
  <c r="F1149" i="19"/>
  <c r="G1149" i="19" s="1"/>
  <c r="F1150" i="19"/>
  <c r="G1150" i="19" s="1"/>
  <c r="F1151" i="19"/>
  <c r="G1151" i="19" s="1"/>
  <c r="F1152" i="19"/>
  <c r="G1152" i="19" s="1"/>
  <c r="F1153" i="19"/>
  <c r="G1153" i="19" s="1"/>
  <c r="F1154" i="19"/>
  <c r="G1154" i="19" s="1"/>
  <c r="F1155" i="19"/>
  <c r="G1155" i="19" s="1"/>
  <c r="F1156" i="19"/>
  <c r="G1156" i="19" s="1"/>
  <c r="F1157" i="19"/>
  <c r="G1157" i="19" s="1"/>
  <c r="F1158" i="19"/>
  <c r="G1158" i="19" s="1"/>
  <c r="F1159" i="19"/>
  <c r="G1159" i="19" s="1"/>
  <c r="F1160" i="19"/>
  <c r="G1160" i="19" s="1"/>
  <c r="F1161" i="19"/>
  <c r="G1161" i="19" s="1"/>
  <c r="F1162" i="19"/>
  <c r="G1162" i="19" s="1"/>
  <c r="F1163" i="19"/>
  <c r="G1163" i="19" s="1"/>
  <c r="F1164" i="19"/>
  <c r="G1164" i="19" s="1"/>
  <c r="F1165" i="19"/>
  <c r="G1165" i="19" s="1"/>
  <c r="F1166" i="19"/>
  <c r="G1166" i="19" s="1"/>
  <c r="F1167" i="19"/>
  <c r="G1167" i="19" s="1"/>
  <c r="F1168" i="19"/>
  <c r="G1168" i="19" s="1"/>
  <c r="F1169" i="19"/>
  <c r="G1169" i="19" s="1"/>
  <c r="F1170" i="19"/>
  <c r="G1170" i="19" s="1"/>
  <c r="F1171" i="19"/>
  <c r="G1171" i="19" s="1"/>
  <c r="F1172" i="19"/>
  <c r="G1172" i="19" s="1"/>
  <c r="F1173" i="19"/>
  <c r="G1173" i="19" s="1"/>
  <c r="F1174" i="19"/>
  <c r="G1174" i="19" s="1"/>
  <c r="F1175" i="19"/>
  <c r="G1175" i="19" s="1"/>
  <c r="F1176" i="19"/>
  <c r="G1176" i="19" s="1"/>
  <c r="F1177" i="19"/>
  <c r="G1177" i="19" s="1"/>
  <c r="F1178" i="19"/>
  <c r="G1178" i="19" s="1"/>
  <c r="F1179" i="19"/>
  <c r="G1179" i="19" s="1"/>
  <c r="F1180" i="19"/>
  <c r="G1180" i="19" s="1"/>
  <c r="F1181" i="19"/>
  <c r="G1181" i="19" s="1"/>
  <c r="F1182" i="19"/>
  <c r="G1182" i="19" s="1"/>
  <c r="F1183" i="19"/>
  <c r="G1183" i="19" s="1"/>
  <c r="F1184" i="19"/>
  <c r="G1184" i="19" s="1"/>
  <c r="F1185" i="19"/>
  <c r="G1185" i="19" s="1"/>
  <c r="F1186" i="19"/>
  <c r="G1186" i="19" s="1"/>
  <c r="F1187" i="19"/>
  <c r="G1187" i="19" s="1"/>
  <c r="F1188" i="19"/>
  <c r="G1188" i="19" s="1"/>
  <c r="F1189" i="19"/>
  <c r="G1189" i="19" s="1"/>
  <c r="F1190" i="19"/>
  <c r="G1190" i="19" s="1"/>
  <c r="F1191" i="19"/>
  <c r="G1191" i="19" s="1"/>
  <c r="F1192" i="19"/>
  <c r="G1192" i="19" s="1"/>
  <c r="F1193" i="19"/>
  <c r="G1193" i="19" s="1"/>
  <c r="F1194" i="19"/>
  <c r="G1194" i="19" s="1"/>
  <c r="F1195" i="19"/>
  <c r="G1195" i="19" s="1"/>
  <c r="F1196" i="19"/>
  <c r="G1196" i="19" s="1"/>
  <c r="F1197" i="19"/>
  <c r="G1197" i="19" s="1"/>
  <c r="F1198" i="19"/>
  <c r="G1198" i="19" s="1"/>
  <c r="F1199" i="19"/>
  <c r="G1199" i="19" s="1"/>
  <c r="F1200" i="19"/>
  <c r="G1200" i="19" s="1"/>
  <c r="F1201" i="19"/>
  <c r="G1201" i="19" s="1"/>
  <c r="F1202" i="19"/>
  <c r="G1202" i="19" s="1"/>
  <c r="F1203" i="19"/>
  <c r="G1203" i="19" s="1"/>
  <c r="F1204" i="19"/>
  <c r="G1204" i="19" s="1"/>
  <c r="F1205" i="19"/>
  <c r="G1205" i="19" s="1"/>
  <c r="F1206" i="19"/>
  <c r="G1206" i="19" s="1"/>
  <c r="F1207" i="19"/>
  <c r="G1207" i="19" s="1"/>
  <c r="F1208" i="19"/>
  <c r="G1208" i="19" s="1"/>
  <c r="F1209" i="19"/>
  <c r="G1209" i="19" s="1"/>
  <c r="F1210" i="19"/>
  <c r="G1210" i="19" s="1"/>
  <c r="F1211" i="19"/>
  <c r="G1211" i="19" s="1"/>
  <c r="F1212" i="19"/>
  <c r="G1212" i="19" s="1"/>
  <c r="F1213" i="19"/>
  <c r="G1213" i="19" s="1"/>
  <c r="F1214" i="19"/>
  <c r="G1214" i="19" s="1"/>
  <c r="F1215" i="19"/>
  <c r="G1215" i="19" s="1"/>
  <c r="F1216" i="19"/>
  <c r="G1216" i="19" s="1"/>
  <c r="F1217" i="19"/>
  <c r="G1217" i="19" s="1"/>
  <c r="F1218" i="19"/>
  <c r="G1218" i="19" s="1"/>
  <c r="F1219" i="19"/>
  <c r="G1219" i="19" s="1"/>
  <c r="F1220" i="19"/>
  <c r="G1220" i="19" s="1"/>
  <c r="F1221" i="19"/>
  <c r="G1221" i="19" s="1"/>
  <c r="F1222" i="19"/>
  <c r="G1222" i="19" s="1"/>
  <c r="F1223" i="19"/>
  <c r="G1223" i="19" s="1"/>
  <c r="F1224" i="19"/>
  <c r="G1224" i="19" s="1"/>
  <c r="F1225" i="19"/>
  <c r="G1225" i="19" s="1"/>
  <c r="F1226" i="19"/>
  <c r="G1226" i="19" s="1"/>
  <c r="F1227" i="19"/>
  <c r="G1227" i="19" s="1"/>
  <c r="F1228" i="19"/>
  <c r="G1228" i="19" s="1"/>
  <c r="F1229" i="19"/>
  <c r="G1229" i="19" s="1"/>
  <c r="F1230" i="19"/>
  <c r="G1230" i="19" s="1"/>
  <c r="F1231" i="19"/>
  <c r="G1231" i="19" s="1"/>
  <c r="F1232" i="19"/>
  <c r="G1232" i="19" s="1"/>
  <c r="F1233" i="19"/>
  <c r="G1233" i="19" s="1"/>
  <c r="F1234" i="19"/>
  <c r="G1234" i="19" s="1"/>
  <c r="F1235" i="19"/>
  <c r="G1235" i="19" s="1"/>
  <c r="F1236" i="19"/>
  <c r="G1236" i="19" s="1"/>
  <c r="F1237" i="19"/>
  <c r="G1237" i="19" s="1"/>
  <c r="F1238" i="19"/>
  <c r="G1238" i="19" s="1"/>
  <c r="F1239" i="19"/>
  <c r="G1239" i="19" s="1"/>
  <c r="F1240" i="19"/>
  <c r="G1240" i="19" s="1"/>
  <c r="F1241" i="19"/>
  <c r="G1241" i="19" s="1"/>
  <c r="F1242" i="19"/>
  <c r="G1242" i="19" s="1"/>
  <c r="F1243" i="19"/>
  <c r="G1243" i="19" s="1"/>
  <c r="F1244" i="19"/>
  <c r="G1244" i="19" s="1"/>
  <c r="F1245" i="19"/>
  <c r="G1245" i="19" s="1"/>
  <c r="F1246" i="19"/>
  <c r="G1246" i="19" s="1"/>
  <c r="F1247" i="19"/>
  <c r="G1247" i="19" s="1"/>
  <c r="F1248" i="19"/>
  <c r="G1248" i="19" s="1"/>
  <c r="F1249" i="19"/>
  <c r="G1249" i="19" s="1"/>
  <c r="F1250" i="19"/>
  <c r="G1250" i="19" s="1"/>
  <c r="F1251" i="19"/>
  <c r="G1251" i="19" s="1"/>
  <c r="F1252" i="19"/>
  <c r="G1252" i="19" s="1"/>
  <c r="F1253" i="19"/>
  <c r="G1253" i="19" s="1"/>
  <c r="F1254" i="19"/>
  <c r="G1254" i="19" s="1"/>
  <c r="F1255" i="19"/>
  <c r="G1255" i="19" s="1"/>
  <c r="F1256" i="19"/>
  <c r="G1256" i="19" s="1"/>
  <c r="F1257" i="19"/>
  <c r="G1257" i="19" s="1"/>
  <c r="F1258" i="19"/>
  <c r="G1258" i="19" s="1"/>
  <c r="F1259" i="19"/>
  <c r="G1259" i="19" s="1"/>
  <c r="F1260" i="19"/>
  <c r="G1260" i="19" s="1"/>
  <c r="F1261" i="19"/>
  <c r="G1261" i="19" s="1"/>
  <c r="F1262" i="19"/>
  <c r="G1262" i="19" s="1"/>
  <c r="F1263" i="19"/>
  <c r="G1263" i="19" s="1"/>
  <c r="F1264" i="19"/>
  <c r="G1264" i="19" s="1"/>
  <c r="F1265" i="19"/>
  <c r="G1265" i="19" s="1"/>
  <c r="F1266" i="19"/>
  <c r="G1266" i="19" s="1"/>
  <c r="F1267" i="19"/>
  <c r="G1267" i="19" s="1"/>
  <c r="F1268" i="19"/>
  <c r="G1268" i="19" s="1"/>
  <c r="F1269" i="19"/>
  <c r="G1269" i="19" s="1"/>
  <c r="F1270" i="19"/>
  <c r="G1270" i="19" s="1"/>
  <c r="F1271" i="19"/>
  <c r="G1271" i="19" s="1"/>
  <c r="F1272" i="19"/>
  <c r="G1272" i="19" s="1"/>
  <c r="F1273" i="19"/>
  <c r="G1273" i="19" s="1"/>
  <c r="F1274" i="19"/>
  <c r="G1274" i="19" s="1"/>
  <c r="F1275" i="19"/>
  <c r="G1275" i="19" s="1"/>
  <c r="F1276" i="19"/>
  <c r="G1276" i="19" s="1"/>
  <c r="F1277" i="19"/>
  <c r="G1277" i="19" s="1"/>
  <c r="F1278" i="19"/>
  <c r="G1278" i="19" s="1"/>
  <c r="F1279" i="19"/>
  <c r="G1279" i="19" s="1"/>
  <c r="F1280" i="19"/>
  <c r="G1280" i="19" s="1"/>
  <c r="F1281" i="19"/>
  <c r="G1281" i="19" s="1"/>
  <c r="F1282" i="19"/>
  <c r="G1282" i="19" s="1"/>
  <c r="F1283" i="19"/>
  <c r="G1283" i="19" s="1"/>
  <c r="F1284" i="19"/>
  <c r="G1284" i="19" s="1"/>
  <c r="F1285" i="19"/>
  <c r="G1285" i="19" s="1"/>
  <c r="F1286" i="19"/>
  <c r="G1286" i="19" s="1"/>
  <c r="F1287" i="19"/>
  <c r="G1287" i="19" s="1"/>
  <c r="F1288" i="19"/>
  <c r="G1288" i="19" s="1"/>
  <c r="F1289" i="19"/>
  <c r="G1289" i="19" s="1"/>
  <c r="F1290" i="19"/>
  <c r="G1290" i="19" s="1"/>
  <c r="F1291" i="19"/>
  <c r="G1291" i="19" s="1"/>
  <c r="F1292" i="19"/>
  <c r="G1292" i="19" s="1"/>
  <c r="F1293" i="19"/>
  <c r="G1293" i="19" s="1"/>
  <c r="F1294" i="19"/>
  <c r="G1294" i="19" s="1"/>
  <c r="F1295" i="19"/>
  <c r="G1295" i="19" s="1"/>
  <c r="F1296" i="19"/>
  <c r="G1296" i="19" s="1"/>
  <c r="F1297" i="19"/>
  <c r="G1297" i="19" s="1"/>
  <c r="F1298" i="19"/>
  <c r="G1298" i="19" s="1"/>
  <c r="F1299" i="19"/>
  <c r="G1299" i="19" s="1"/>
  <c r="F1300" i="19"/>
  <c r="G1300" i="19" s="1"/>
  <c r="F1301" i="19"/>
  <c r="G1301" i="19" s="1"/>
  <c r="F1302" i="19"/>
  <c r="G1302" i="19" s="1"/>
  <c r="F1303" i="19"/>
  <c r="G1303" i="19" s="1"/>
  <c r="F1304" i="19"/>
  <c r="G1304" i="19" s="1"/>
  <c r="F1305" i="19"/>
  <c r="G1305" i="19" s="1"/>
  <c r="F1306" i="19"/>
  <c r="G1306" i="19" s="1"/>
  <c r="F1307" i="19"/>
  <c r="G1307" i="19" s="1"/>
  <c r="F1308" i="19"/>
  <c r="G1308" i="19" s="1"/>
  <c r="F1309" i="19"/>
  <c r="G1309" i="19" s="1"/>
  <c r="F1310" i="19"/>
  <c r="G1310" i="19" s="1"/>
  <c r="F1311" i="19"/>
  <c r="G1311" i="19" s="1"/>
  <c r="F1312" i="19"/>
  <c r="G1312" i="19" s="1"/>
  <c r="F1313" i="19"/>
  <c r="G1313" i="19" s="1"/>
  <c r="F1314" i="19"/>
  <c r="G1314" i="19" s="1"/>
  <c r="F1315" i="19"/>
  <c r="G1315" i="19" s="1"/>
  <c r="F1316" i="19"/>
  <c r="G1316" i="19" s="1"/>
  <c r="F1317" i="19"/>
  <c r="G1317" i="19" s="1"/>
  <c r="F1318" i="19"/>
  <c r="G1318" i="19" s="1"/>
  <c r="F1319" i="19"/>
  <c r="G1319" i="19" s="1"/>
  <c r="F1320" i="19"/>
  <c r="G1320" i="19" s="1"/>
  <c r="F1321" i="19"/>
  <c r="G1321" i="19" s="1"/>
  <c r="F1322" i="19"/>
  <c r="G1322" i="19" s="1"/>
  <c r="F1323" i="19"/>
  <c r="G1323" i="19" s="1"/>
  <c r="F1324" i="19"/>
  <c r="G1324" i="19" s="1"/>
  <c r="F1325" i="19"/>
  <c r="G1325" i="19" s="1"/>
  <c r="F1326" i="19"/>
  <c r="G1326" i="19" s="1"/>
  <c r="F1327" i="19"/>
  <c r="G1327" i="19" s="1"/>
  <c r="F1328" i="19"/>
  <c r="G1328" i="19" s="1"/>
  <c r="F1329" i="19"/>
  <c r="G1329" i="19" s="1"/>
  <c r="F1330" i="19"/>
  <c r="G1330" i="19" s="1"/>
  <c r="F1331" i="19"/>
  <c r="G1331" i="19" s="1"/>
  <c r="F1332" i="19"/>
  <c r="G1332" i="19" s="1"/>
  <c r="F1333" i="19"/>
  <c r="G1333" i="19" s="1"/>
  <c r="F1334" i="19"/>
  <c r="G1334" i="19" s="1"/>
  <c r="F1335" i="19"/>
  <c r="G1335" i="19" s="1"/>
  <c r="F1336" i="19"/>
  <c r="G1336" i="19" s="1"/>
  <c r="F1337" i="19"/>
  <c r="G1337" i="19" s="1"/>
  <c r="F1338" i="19"/>
  <c r="G1338" i="19" s="1"/>
  <c r="F1339" i="19"/>
  <c r="G1339" i="19" s="1"/>
  <c r="F1340" i="19"/>
  <c r="G1340" i="19" s="1"/>
  <c r="F1341" i="19"/>
  <c r="G1341" i="19" s="1"/>
  <c r="F1342" i="19"/>
  <c r="G1342" i="19" s="1"/>
  <c r="F1343" i="19"/>
  <c r="G1343" i="19" s="1"/>
  <c r="F1344" i="19"/>
  <c r="G1344" i="19" s="1"/>
  <c r="F1345" i="19"/>
  <c r="G1345" i="19" s="1"/>
  <c r="F1346" i="19"/>
  <c r="G1346" i="19" s="1"/>
  <c r="F1347" i="19"/>
  <c r="G1347" i="19" s="1"/>
  <c r="F1348" i="19"/>
  <c r="G1348" i="19" s="1"/>
  <c r="F1349" i="19"/>
  <c r="G1349" i="19" s="1"/>
  <c r="F1350" i="19"/>
  <c r="G1350" i="19" s="1"/>
  <c r="F1351" i="19"/>
  <c r="G1351" i="19" s="1"/>
  <c r="F1352" i="19"/>
  <c r="G1352" i="19" s="1"/>
  <c r="F1353" i="19"/>
  <c r="G1353" i="19" s="1"/>
  <c r="F1354" i="19"/>
  <c r="G1354" i="19" s="1"/>
  <c r="F1355" i="19"/>
  <c r="G1355" i="19" s="1"/>
  <c r="F1356" i="19"/>
  <c r="G1356" i="19" s="1"/>
  <c r="F1357" i="19"/>
  <c r="G1357" i="19" s="1"/>
  <c r="F1358" i="19"/>
  <c r="G1358" i="19" s="1"/>
  <c r="F1359" i="19"/>
  <c r="G1359" i="19" s="1"/>
  <c r="F1360" i="19"/>
  <c r="G1360" i="19" s="1"/>
  <c r="F1361" i="19"/>
  <c r="G1361" i="19" s="1"/>
  <c r="F1362" i="19"/>
  <c r="G1362" i="19" s="1"/>
  <c r="F1363" i="19"/>
  <c r="G1363" i="19" s="1"/>
  <c r="F1364" i="19"/>
  <c r="G1364" i="19" s="1"/>
  <c r="F1365" i="19"/>
  <c r="G1365" i="19" s="1"/>
  <c r="F1366" i="19"/>
  <c r="G1366" i="19" s="1"/>
  <c r="F1367" i="19"/>
  <c r="G1367" i="19" s="1"/>
  <c r="F1368" i="19"/>
  <c r="G1368" i="19" s="1"/>
  <c r="F1369" i="19"/>
  <c r="G1369" i="19" s="1"/>
  <c r="F1370" i="19"/>
  <c r="G1370" i="19" s="1"/>
  <c r="F1371" i="19"/>
  <c r="G1371" i="19" s="1"/>
  <c r="F1372" i="19"/>
  <c r="G1372" i="19" s="1"/>
  <c r="F1373" i="19"/>
  <c r="G1373" i="19" s="1"/>
  <c r="F1374" i="19"/>
  <c r="G1374" i="19" s="1"/>
  <c r="F1375" i="19"/>
  <c r="G1375" i="19" s="1"/>
  <c r="F1376" i="19"/>
  <c r="G1376" i="19" s="1"/>
  <c r="F1377" i="19"/>
  <c r="G1377" i="19" s="1"/>
  <c r="F1378" i="19"/>
  <c r="G1378" i="19" s="1"/>
  <c r="F1379" i="19"/>
  <c r="G1379" i="19" s="1"/>
  <c r="F1380" i="19"/>
  <c r="G1380" i="19" s="1"/>
  <c r="F1381" i="19"/>
  <c r="G1381" i="19" s="1"/>
  <c r="F1382" i="19"/>
  <c r="G1382" i="19" s="1"/>
  <c r="F1383" i="19"/>
  <c r="G1383" i="19" s="1"/>
  <c r="F1384" i="19"/>
  <c r="G1384" i="19" s="1"/>
  <c r="F1385" i="19"/>
  <c r="G1385" i="19" s="1"/>
  <c r="F1386" i="19"/>
  <c r="G1386" i="19" s="1"/>
  <c r="F1387" i="19"/>
  <c r="G1387" i="19" s="1"/>
  <c r="F1388" i="19"/>
  <c r="G1388" i="19" s="1"/>
  <c r="F1389" i="19"/>
  <c r="G1389" i="19" s="1"/>
  <c r="F1390" i="19"/>
  <c r="G1390" i="19" s="1"/>
  <c r="F1391" i="19"/>
  <c r="G1391" i="19" s="1"/>
  <c r="F1392" i="19"/>
  <c r="G1392" i="19" s="1"/>
  <c r="F1393" i="19"/>
  <c r="G1393" i="19" s="1"/>
  <c r="F1394" i="19"/>
  <c r="G1394" i="19" s="1"/>
  <c r="F1395" i="19"/>
  <c r="G1395" i="19" s="1"/>
  <c r="F1396" i="19"/>
  <c r="G1396" i="19" s="1"/>
  <c r="F1397" i="19"/>
  <c r="G1397" i="19" s="1"/>
  <c r="F1398" i="19"/>
  <c r="G1398" i="19" s="1"/>
  <c r="F1399" i="19"/>
  <c r="G1399" i="19" s="1"/>
  <c r="F1400" i="19"/>
  <c r="G1400" i="19" s="1"/>
  <c r="F1401" i="19"/>
  <c r="G1401" i="19" s="1"/>
  <c r="F1402" i="19"/>
  <c r="G1402" i="19" s="1"/>
  <c r="F1403" i="19"/>
  <c r="G1403" i="19" s="1"/>
  <c r="F1404" i="19"/>
  <c r="G1404" i="19" s="1"/>
  <c r="F1405" i="19"/>
  <c r="G1405" i="19" s="1"/>
  <c r="F1406" i="19"/>
  <c r="G1406" i="19" s="1"/>
  <c r="F1407" i="19"/>
  <c r="G1407" i="19" s="1"/>
  <c r="F1408" i="19"/>
  <c r="G1408" i="19" s="1"/>
  <c r="F1409" i="19"/>
  <c r="G1409" i="19" s="1"/>
  <c r="F1410" i="19"/>
  <c r="G1410" i="19" s="1"/>
  <c r="F1411" i="19"/>
  <c r="G1411" i="19" s="1"/>
  <c r="F1412" i="19"/>
  <c r="G1412" i="19" s="1"/>
  <c r="F1413" i="19"/>
  <c r="G1413" i="19" s="1"/>
  <c r="F1414" i="19"/>
  <c r="G1414" i="19" s="1"/>
  <c r="F1415" i="19"/>
  <c r="G1415" i="19" s="1"/>
  <c r="F1416" i="19"/>
  <c r="G1416" i="19" s="1"/>
  <c r="F1417" i="19"/>
  <c r="G1417" i="19" s="1"/>
  <c r="F1418" i="19"/>
  <c r="G1418" i="19" s="1"/>
  <c r="F1419" i="19"/>
  <c r="G1419" i="19" s="1"/>
  <c r="F1420" i="19"/>
  <c r="G1420" i="19" s="1"/>
  <c r="F1421" i="19"/>
  <c r="G1421" i="19" s="1"/>
  <c r="F1422" i="19"/>
  <c r="G1422" i="19" s="1"/>
  <c r="F1423" i="19"/>
  <c r="G1423" i="19" s="1"/>
  <c r="F1424" i="19"/>
  <c r="G1424" i="19" s="1"/>
  <c r="F1425" i="19"/>
  <c r="G1425" i="19" s="1"/>
  <c r="F1426" i="19"/>
  <c r="G1426" i="19" s="1"/>
  <c r="F1427" i="19"/>
  <c r="G1427" i="19" s="1"/>
  <c r="F1428" i="19"/>
  <c r="G1428" i="19" s="1"/>
  <c r="F1429" i="19"/>
  <c r="G1429" i="19" s="1"/>
  <c r="F1430" i="19"/>
  <c r="G1430" i="19" s="1"/>
  <c r="F1431" i="19"/>
  <c r="G1431" i="19" s="1"/>
  <c r="F1432" i="19"/>
  <c r="G1432" i="19" s="1"/>
  <c r="F1433" i="19"/>
  <c r="G1433" i="19" s="1"/>
  <c r="F1434" i="19"/>
  <c r="G1434" i="19" s="1"/>
  <c r="F1435" i="19"/>
  <c r="G1435" i="19" s="1"/>
  <c r="F1436" i="19"/>
  <c r="G1436" i="19" s="1"/>
  <c r="F1437" i="19"/>
  <c r="G1437" i="19" s="1"/>
  <c r="F1438" i="19"/>
  <c r="G1438" i="19" s="1"/>
  <c r="F1439" i="19"/>
  <c r="G1439" i="19" s="1"/>
  <c r="F1440" i="19"/>
  <c r="G1440" i="19" s="1"/>
  <c r="F1441" i="19"/>
  <c r="G1441" i="19" s="1"/>
  <c r="F1442" i="19"/>
  <c r="G1442" i="19" s="1"/>
  <c r="F1443" i="19"/>
  <c r="G1443" i="19" s="1"/>
  <c r="F1444" i="19"/>
  <c r="G1444" i="19" s="1"/>
  <c r="F1445" i="19"/>
  <c r="G1445" i="19" s="1"/>
  <c r="F1446" i="19"/>
  <c r="G1446" i="19" s="1"/>
  <c r="F1447" i="19"/>
  <c r="G1447" i="19" s="1"/>
  <c r="F1448" i="19"/>
  <c r="G1448" i="19" s="1"/>
  <c r="F1449" i="19"/>
  <c r="G1449" i="19" s="1"/>
  <c r="F1450" i="19"/>
  <c r="G1450" i="19" s="1"/>
  <c r="F1451" i="19"/>
  <c r="G1451" i="19" s="1"/>
  <c r="F1452" i="19"/>
  <c r="G1452" i="19" s="1"/>
  <c r="F1453" i="19"/>
  <c r="G1453" i="19" s="1"/>
  <c r="F1454" i="19"/>
  <c r="G1454" i="19" s="1"/>
  <c r="F1455" i="19"/>
  <c r="G1455" i="19" s="1"/>
  <c r="F1456" i="19"/>
  <c r="G1456" i="19" s="1"/>
  <c r="F1457" i="19"/>
  <c r="G1457" i="19" s="1"/>
  <c r="F1458" i="19"/>
  <c r="G1458" i="19" s="1"/>
  <c r="F1459" i="19"/>
  <c r="G1459" i="19" s="1"/>
  <c r="F1460" i="19"/>
  <c r="G1460" i="19" s="1"/>
  <c r="F1461" i="19"/>
  <c r="G1461" i="19" s="1"/>
  <c r="F1462" i="19"/>
  <c r="G1462" i="19" s="1"/>
  <c r="F1463" i="19"/>
  <c r="G1463" i="19" s="1"/>
  <c r="F1464" i="19"/>
  <c r="G1464" i="19" s="1"/>
  <c r="F1465" i="19"/>
  <c r="G1465" i="19" s="1"/>
  <c r="F1466" i="19"/>
  <c r="G1466" i="19" s="1"/>
  <c r="F1467" i="19"/>
  <c r="G1467" i="19" s="1"/>
  <c r="F1468" i="19"/>
  <c r="G1468" i="19" s="1"/>
  <c r="F1469" i="19"/>
  <c r="G1469" i="19" s="1"/>
  <c r="F1470" i="19"/>
  <c r="G1470" i="19" s="1"/>
  <c r="F1471" i="19"/>
  <c r="G1471" i="19" s="1"/>
  <c r="F1472" i="19"/>
  <c r="G1472" i="19" s="1"/>
  <c r="F1473" i="19"/>
  <c r="G1473" i="19" s="1"/>
  <c r="F1474" i="19"/>
  <c r="G1474" i="19" s="1"/>
  <c r="F1475" i="19"/>
  <c r="G1475" i="19" s="1"/>
  <c r="F1476" i="19"/>
  <c r="G1476" i="19" s="1"/>
  <c r="F1477" i="19"/>
  <c r="G1477" i="19" s="1"/>
  <c r="F1478" i="19"/>
  <c r="G1478" i="19" s="1"/>
  <c r="F1479" i="19"/>
  <c r="G1479" i="19" s="1"/>
  <c r="F1480" i="19"/>
  <c r="G1480" i="19" s="1"/>
  <c r="F1481" i="19"/>
  <c r="G1481" i="19" s="1"/>
  <c r="F1482" i="19"/>
  <c r="G1482" i="19" s="1"/>
  <c r="F1483" i="19"/>
  <c r="G1483" i="19" s="1"/>
  <c r="F1484" i="19"/>
  <c r="G1484" i="19" s="1"/>
  <c r="F1485" i="19"/>
  <c r="G1485" i="19" s="1"/>
  <c r="F1486" i="19"/>
  <c r="G1486" i="19" s="1"/>
  <c r="F1487" i="19"/>
  <c r="G1487" i="19" s="1"/>
  <c r="F1488" i="19"/>
  <c r="G1488" i="19" s="1"/>
  <c r="F1489" i="19"/>
  <c r="G1489" i="19" s="1"/>
  <c r="F1490" i="19"/>
  <c r="G1490" i="19" s="1"/>
  <c r="F1491" i="19"/>
  <c r="G1491" i="19" s="1"/>
  <c r="F1492" i="19"/>
  <c r="G1492" i="19" s="1"/>
  <c r="F1493" i="19"/>
  <c r="G1493" i="19" s="1"/>
  <c r="F1494" i="19"/>
  <c r="G1494" i="19" s="1"/>
  <c r="F1495" i="19"/>
  <c r="G1495" i="19" s="1"/>
  <c r="F1496" i="19"/>
  <c r="G1496" i="19" s="1"/>
  <c r="F1497" i="19"/>
  <c r="G1497" i="19" s="1"/>
  <c r="F1498" i="19"/>
  <c r="G1498" i="19" s="1"/>
  <c r="F1499" i="19"/>
  <c r="G1499" i="19" s="1"/>
  <c r="F1500" i="19"/>
  <c r="G1500" i="19" s="1"/>
  <c r="F1501" i="19"/>
  <c r="G1501" i="19" s="1"/>
  <c r="F1502" i="19"/>
  <c r="G1502" i="19" s="1"/>
  <c r="F1503" i="19"/>
  <c r="G1503" i="19" s="1"/>
  <c r="F1504" i="19"/>
  <c r="G1504" i="19" s="1"/>
  <c r="F1505" i="19"/>
  <c r="G1505" i="19" s="1"/>
  <c r="F1506" i="19"/>
  <c r="G1506" i="19" s="1"/>
  <c r="F1507" i="19"/>
  <c r="G1507" i="19" s="1"/>
  <c r="F1508" i="19"/>
  <c r="G1508" i="19" s="1"/>
  <c r="F1509" i="19"/>
  <c r="G1509" i="19" s="1"/>
  <c r="F1510" i="19"/>
  <c r="G1510" i="19" s="1"/>
  <c r="F1511" i="19"/>
  <c r="G1511" i="19" s="1"/>
  <c r="F1512" i="19"/>
  <c r="G1512" i="19" s="1"/>
  <c r="F1513" i="19"/>
  <c r="G1513" i="19" s="1"/>
  <c r="F1514" i="19"/>
  <c r="G1514" i="19" s="1"/>
  <c r="F1515" i="19"/>
  <c r="G1515" i="19" s="1"/>
  <c r="F1516" i="19"/>
  <c r="G1516" i="19" s="1"/>
  <c r="F1517" i="19"/>
  <c r="G1517" i="19" s="1"/>
  <c r="F1518" i="19"/>
  <c r="G1518" i="19" s="1"/>
  <c r="F1519" i="19"/>
  <c r="G1519" i="19" s="1"/>
  <c r="F1520" i="19"/>
  <c r="G1520" i="19" s="1"/>
  <c r="F1521" i="19"/>
  <c r="G1521" i="19" s="1"/>
  <c r="F1522" i="19"/>
  <c r="G1522" i="19" s="1"/>
  <c r="F1523" i="19"/>
  <c r="G1523" i="19" s="1"/>
  <c r="F1524" i="19"/>
  <c r="G1524" i="19" s="1"/>
  <c r="F1525" i="19"/>
  <c r="G1525" i="19" s="1"/>
  <c r="F1526" i="19"/>
  <c r="G1526" i="19" s="1"/>
  <c r="F1527" i="19"/>
  <c r="G1527" i="19" s="1"/>
  <c r="F1528" i="19"/>
  <c r="G1528" i="19" s="1"/>
  <c r="F1529" i="19"/>
  <c r="G1529" i="19" s="1"/>
  <c r="F1530" i="19"/>
  <c r="G1530" i="19" s="1"/>
  <c r="F1531" i="19"/>
  <c r="G1531" i="19" s="1"/>
  <c r="F1532" i="19"/>
  <c r="G1532" i="19" s="1"/>
  <c r="F1533" i="19"/>
  <c r="G1533" i="19" s="1"/>
  <c r="F1534" i="19"/>
  <c r="G1534" i="19" s="1"/>
  <c r="F1535" i="19"/>
  <c r="G1535" i="19" s="1"/>
  <c r="F1536" i="19"/>
  <c r="G1536" i="19" s="1"/>
  <c r="F1537" i="19"/>
  <c r="G1537" i="19" s="1"/>
  <c r="F1538" i="19"/>
  <c r="G1538" i="19" s="1"/>
  <c r="F1539" i="19"/>
  <c r="G1539" i="19" s="1"/>
  <c r="F1540" i="19"/>
  <c r="G1540" i="19" s="1"/>
  <c r="F1541" i="19"/>
  <c r="G1541" i="19" s="1"/>
  <c r="F1542" i="19"/>
  <c r="G1542" i="19" s="1"/>
  <c r="F1543" i="19"/>
  <c r="G1543" i="19" s="1"/>
  <c r="F1544" i="19"/>
  <c r="G1544" i="19" s="1"/>
  <c r="F1545" i="19"/>
  <c r="G1545" i="19" s="1"/>
  <c r="F1546" i="19"/>
  <c r="G1546" i="19" s="1"/>
  <c r="F1547" i="19"/>
  <c r="G1547" i="19" s="1"/>
  <c r="F1548" i="19"/>
  <c r="G1548" i="19" s="1"/>
  <c r="F1549" i="19"/>
  <c r="G1549" i="19" s="1"/>
  <c r="F1550" i="19"/>
  <c r="G1550" i="19" s="1"/>
  <c r="F1551" i="19"/>
  <c r="G1551" i="19" s="1"/>
  <c r="F1552" i="19"/>
  <c r="G1552" i="19" s="1"/>
  <c r="F1553" i="19"/>
  <c r="G1553" i="19" s="1"/>
  <c r="F1554" i="19"/>
  <c r="G1554" i="19" s="1"/>
  <c r="F1555" i="19"/>
  <c r="G1555" i="19" s="1"/>
  <c r="F1556" i="19"/>
  <c r="G1556" i="19" s="1"/>
  <c r="F1557" i="19"/>
  <c r="G1557" i="19" s="1"/>
  <c r="F1558" i="19"/>
  <c r="G1558" i="19" s="1"/>
  <c r="F1559" i="19"/>
  <c r="G1559" i="19" s="1"/>
  <c r="F1560" i="19"/>
  <c r="G1560" i="19" s="1"/>
  <c r="F1561" i="19"/>
  <c r="G1561" i="19" s="1"/>
  <c r="F1562" i="19"/>
  <c r="G1562" i="19" s="1"/>
  <c r="F1563" i="19"/>
  <c r="G1563" i="19" s="1"/>
  <c r="F1564" i="19"/>
  <c r="G1564" i="19" s="1"/>
  <c r="F1565" i="19"/>
  <c r="G1565" i="19" s="1"/>
  <c r="F1566" i="19"/>
  <c r="G1566" i="19" s="1"/>
  <c r="F1567" i="19"/>
  <c r="G1567" i="19" s="1"/>
  <c r="F1568" i="19"/>
  <c r="G1568" i="19" s="1"/>
  <c r="F1569" i="19"/>
  <c r="G1569" i="19" s="1"/>
  <c r="F1570" i="19"/>
  <c r="G1570" i="19" s="1"/>
  <c r="F1571" i="19"/>
  <c r="G1571" i="19" s="1"/>
  <c r="F1572" i="19"/>
  <c r="G1572" i="19" s="1"/>
  <c r="F1573" i="19"/>
  <c r="G1573" i="19" s="1"/>
  <c r="F1574" i="19"/>
  <c r="G1574" i="19" s="1"/>
  <c r="F1575" i="19"/>
  <c r="G1575" i="19" s="1"/>
  <c r="F1576" i="19"/>
  <c r="G1576" i="19" s="1"/>
  <c r="F1577" i="19"/>
  <c r="G1577" i="19" s="1"/>
  <c r="F1578" i="19"/>
  <c r="G1578" i="19" s="1"/>
  <c r="F1579" i="19"/>
  <c r="G1579" i="19" s="1"/>
  <c r="F1580" i="19"/>
  <c r="G1580" i="19" s="1"/>
  <c r="F1581" i="19"/>
  <c r="G1581" i="19" s="1"/>
  <c r="F1582" i="19"/>
  <c r="G1582" i="19" s="1"/>
  <c r="F1583" i="19"/>
  <c r="G1583" i="19" s="1"/>
  <c r="F1584" i="19"/>
  <c r="G1584" i="19" s="1"/>
  <c r="F1585" i="19"/>
  <c r="G1585" i="19" s="1"/>
  <c r="F1586" i="19"/>
  <c r="G1586" i="19" s="1"/>
  <c r="F1587" i="19"/>
  <c r="G1587" i="19" s="1"/>
  <c r="F1588" i="19"/>
  <c r="G1588" i="19" s="1"/>
  <c r="F1589" i="19"/>
  <c r="G1589" i="19" s="1"/>
  <c r="F1590" i="19"/>
  <c r="G1590" i="19" s="1"/>
  <c r="F1591" i="19"/>
  <c r="G1591" i="19" s="1"/>
  <c r="F1592" i="19"/>
  <c r="G1592" i="19" s="1"/>
  <c r="F1593" i="19"/>
  <c r="G1593" i="19" s="1"/>
  <c r="F1594" i="19"/>
  <c r="G1594" i="19" s="1"/>
  <c r="F1595" i="19"/>
  <c r="G1595" i="19" s="1"/>
  <c r="F1596" i="19"/>
  <c r="G1596" i="19" s="1"/>
  <c r="F1597" i="19"/>
  <c r="G1597" i="19" s="1"/>
  <c r="F1598" i="19"/>
  <c r="G1598" i="19" s="1"/>
  <c r="F1599" i="19"/>
  <c r="G1599" i="19" s="1"/>
  <c r="F1600" i="19"/>
  <c r="G1600" i="19" s="1"/>
  <c r="F1601" i="19"/>
  <c r="G1601" i="19" s="1"/>
  <c r="F1602" i="19"/>
  <c r="G1602" i="19" s="1"/>
  <c r="F1603" i="19"/>
  <c r="G1603" i="19" s="1"/>
  <c r="F1604" i="19"/>
  <c r="G1604" i="19" s="1"/>
  <c r="F1605" i="19"/>
  <c r="G1605" i="19" s="1"/>
  <c r="F1606" i="19"/>
  <c r="G1606" i="19" s="1"/>
  <c r="F1607" i="19"/>
  <c r="G1607" i="19" s="1"/>
  <c r="F1608" i="19"/>
  <c r="G1608" i="19" s="1"/>
  <c r="F1609" i="19"/>
  <c r="G1609" i="19" s="1"/>
  <c r="F1610" i="19"/>
  <c r="G1610" i="19" s="1"/>
  <c r="F1611" i="19"/>
  <c r="G1611" i="19" s="1"/>
  <c r="F1612" i="19"/>
  <c r="G1612" i="19" s="1"/>
  <c r="F1613" i="19"/>
  <c r="G1613" i="19" s="1"/>
  <c r="F1614" i="19"/>
  <c r="G1614" i="19" s="1"/>
  <c r="F1615" i="19"/>
  <c r="G1615" i="19" s="1"/>
  <c r="F1616" i="19"/>
  <c r="G1616" i="19" s="1"/>
  <c r="F1617" i="19"/>
  <c r="G1617" i="19" s="1"/>
  <c r="F1618" i="19"/>
  <c r="G1618" i="19" s="1"/>
  <c r="F1619" i="19"/>
  <c r="G1619" i="19" s="1"/>
  <c r="F1620" i="19"/>
  <c r="G1620" i="19" s="1"/>
  <c r="F1621" i="19"/>
  <c r="G1621" i="19" s="1"/>
  <c r="F1622" i="19"/>
  <c r="G1622" i="19" s="1"/>
  <c r="F1623" i="19"/>
  <c r="G1623" i="19" s="1"/>
  <c r="F1624" i="19"/>
  <c r="G1624" i="19" s="1"/>
  <c r="F1625" i="19"/>
  <c r="G1625" i="19" s="1"/>
  <c r="F1626" i="19"/>
  <c r="G1626" i="19" s="1"/>
  <c r="F1627" i="19"/>
  <c r="G1627" i="19" s="1"/>
  <c r="F1628" i="19"/>
  <c r="G1628" i="19" s="1"/>
  <c r="F1629" i="19"/>
  <c r="G1629" i="19" s="1"/>
  <c r="F1630" i="19"/>
  <c r="G1630" i="19" s="1"/>
  <c r="F1631" i="19"/>
  <c r="G1631" i="19" s="1"/>
  <c r="F1632" i="19"/>
  <c r="G1632" i="19" s="1"/>
  <c r="F1633" i="19"/>
  <c r="G1633" i="19" s="1"/>
  <c r="F1634" i="19"/>
  <c r="G1634" i="19" s="1"/>
  <c r="F1635" i="19"/>
  <c r="G1635" i="19" s="1"/>
  <c r="F1636" i="19"/>
  <c r="G1636" i="19" s="1"/>
  <c r="F1637" i="19"/>
  <c r="G1637" i="19" s="1"/>
  <c r="F1638" i="19"/>
  <c r="G1638" i="19" s="1"/>
  <c r="F1639" i="19"/>
  <c r="G1639" i="19" s="1"/>
  <c r="F1640" i="19"/>
  <c r="G1640" i="19" s="1"/>
  <c r="F1641" i="19"/>
  <c r="G1641" i="19" s="1"/>
  <c r="F1642" i="19"/>
  <c r="G1642" i="19" s="1"/>
  <c r="F1643" i="19"/>
  <c r="G1643" i="19" s="1"/>
  <c r="F1644" i="19"/>
  <c r="G1644" i="19" s="1"/>
  <c r="F1645" i="19"/>
  <c r="G1645" i="19" s="1"/>
  <c r="F1646" i="19"/>
  <c r="G1646" i="19" s="1"/>
  <c r="F1647" i="19"/>
  <c r="G1647" i="19" s="1"/>
  <c r="F1648" i="19"/>
  <c r="G1648" i="19" s="1"/>
  <c r="F1649" i="19"/>
  <c r="G1649" i="19" s="1"/>
  <c r="F1650" i="19"/>
  <c r="G1650" i="19" s="1"/>
  <c r="F1651" i="19"/>
  <c r="G1651" i="19" s="1"/>
  <c r="F1652" i="19"/>
  <c r="G1652" i="19" s="1"/>
  <c r="F1653" i="19"/>
  <c r="G1653" i="19" s="1"/>
  <c r="F1654" i="19"/>
  <c r="G1654" i="19" s="1"/>
  <c r="F1655" i="19"/>
  <c r="G1655" i="19" s="1"/>
  <c r="F1656" i="19"/>
  <c r="G1656" i="19" s="1"/>
  <c r="F1657" i="19"/>
  <c r="G1657" i="19" s="1"/>
  <c r="F1658" i="19"/>
  <c r="G1658" i="19" s="1"/>
  <c r="F1659" i="19"/>
  <c r="G1659" i="19" s="1"/>
  <c r="F1660" i="19"/>
  <c r="G1660" i="19" s="1"/>
  <c r="F1661" i="19"/>
  <c r="G1661" i="19" s="1"/>
  <c r="F1662" i="19"/>
  <c r="G1662" i="19" s="1"/>
  <c r="F1663" i="19"/>
  <c r="G1663" i="19" s="1"/>
  <c r="F1664" i="19"/>
  <c r="G1664" i="19" s="1"/>
  <c r="F1665" i="19"/>
  <c r="G1665" i="19" s="1"/>
  <c r="F1666" i="19"/>
  <c r="G1666" i="19" s="1"/>
  <c r="F1667" i="19"/>
  <c r="G1667" i="19" s="1"/>
  <c r="F1668" i="19"/>
  <c r="G1668" i="19" s="1"/>
  <c r="F1669" i="19"/>
  <c r="G1669" i="19" s="1"/>
  <c r="F1670" i="19"/>
  <c r="G1670" i="19" s="1"/>
  <c r="F1671" i="19"/>
  <c r="G1671" i="19" s="1"/>
  <c r="F1672" i="19"/>
  <c r="G1672" i="19" s="1"/>
  <c r="F1673" i="19"/>
  <c r="G1673" i="19" s="1"/>
  <c r="F1674" i="19"/>
  <c r="G1674" i="19" s="1"/>
  <c r="F1675" i="19"/>
  <c r="G1675" i="19" s="1"/>
  <c r="F1676" i="19"/>
  <c r="G1676" i="19" s="1"/>
  <c r="F1677" i="19"/>
  <c r="G1677" i="19" s="1"/>
  <c r="F1678" i="19"/>
  <c r="G1678" i="19" s="1"/>
  <c r="F1679" i="19"/>
  <c r="G1679" i="19" s="1"/>
  <c r="F1680" i="19"/>
  <c r="G1680" i="19" s="1"/>
  <c r="F1681" i="19"/>
  <c r="G1681" i="19" s="1"/>
  <c r="F1682" i="19"/>
  <c r="G1682" i="19" s="1"/>
  <c r="F1683" i="19"/>
  <c r="G1683" i="19" s="1"/>
  <c r="F1684" i="19"/>
  <c r="G1684" i="19" s="1"/>
  <c r="F1685" i="19"/>
  <c r="G1685" i="19" s="1"/>
  <c r="F1686" i="19"/>
  <c r="G1686" i="19" s="1"/>
  <c r="F1687" i="19"/>
  <c r="G1687" i="19" s="1"/>
  <c r="F1688" i="19"/>
  <c r="G1688" i="19" s="1"/>
  <c r="F1689" i="19"/>
  <c r="G1689" i="19" s="1"/>
  <c r="F1690" i="19"/>
  <c r="G1690" i="19" s="1"/>
  <c r="F1691" i="19"/>
  <c r="G1691" i="19" s="1"/>
  <c r="F1692" i="19"/>
  <c r="G1692" i="19" s="1"/>
  <c r="F1693" i="19"/>
  <c r="G1693" i="19" s="1"/>
  <c r="F1694" i="19"/>
  <c r="G1694" i="19" s="1"/>
  <c r="F1695" i="19"/>
  <c r="G1695" i="19" s="1"/>
  <c r="F1696" i="19"/>
  <c r="G1696" i="19" s="1"/>
  <c r="F1697" i="19"/>
  <c r="G1697" i="19" s="1"/>
  <c r="F1698" i="19"/>
  <c r="G1698" i="19" s="1"/>
  <c r="F1699" i="19"/>
  <c r="G1699" i="19" s="1"/>
  <c r="F1700" i="19"/>
  <c r="G1700" i="19" s="1"/>
  <c r="F1701" i="19"/>
  <c r="G1701" i="19" s="1"/>
  <c r="F1702" i="19"/>
  <c r="G1702" i="19" s="1"/>
  <c r="F1703" i="19"/>
  <c r="G1703" i="19" s="1"/>
  <c r="F1704" i="19"/>
  <c r="G1704" i="19" s="1"/>
  <c r="F1705" i="19"/>
  <c r="G1705" i="19" s="1"/>
  <c r="F1706" i="19"/>
  <c r="G1706" i="19" s="1"/>
  <c r="F1707" i="19"/>
  <c r="G1707" i="19" s="1"/>
  <c r="F1708" i="19"/>
  <c r="G1708" i="19" s="1"/>
  <c r="F1709" i="19"/>
  <c r="G1709" i="19" s="1"/>
  <c r="F1710" i="19"/>
  <c r="G1710" i="19" s="1"/>
  <c r="F1711" i="19"/>
  <c r="G1711" i="19" s="1"/>
  <c r="F1712" i="19"/>
  <c r="G1712" i="19" s="1"/>
  <c r="F1713" i="19"/>
  <c r="G1713" i="19" s="1"/>
  <c r="F1714" i="19"/>
  <c r="G1714" i="19" s="1"/>
  <c r="F1715" i="19"/>
  <c r="G1715" i="19" s="1"/>
  <c r="F1716" i="19"/>
  <c r="G1716" i="19" s="1"/>
  <c r="F1717" i="19"/>
  <c r="G1717" i="19" s="1"/>
  <c r="F1718" i="19"/>
  <c r="G1718" i="19" s="1"/>
  <c r="F1719" i="19"/>
  <c r="G1719" i="19" s="1"/>
  <c r="F1720" i="19"/>
  <c r="G1720" i="19" s="1"/>
  <c r="F1721" i="19"/>
  <c r="G1721" i="19" s="1"/>
  <c r="F1722" i="19"/>
  <c r="G1722" i="19" s="1"/>
  <c r="F1723" i="19"/>
  <c r="G1723" i="19" s="1"/>
  <c r="F1724" i="19"/>
  <c r="G1724" i="19" s="1"/>
  <c r="F1725" i="19"/>
  <c r="G1725" i="19" s="1"/>
  <c r="F1726" i="19"/>
  <c r="G1726" i="19" s="1"/>
  <c r="F1727" i="19"/>
  <c r="G1727" i="19" s="1"/>
  <c r="F1728" i="19"/>
  <c r="G1728" i="19" s="1"/>
  <c r="F1729" i="19"/>
  <c r="G1729" i="19" s="1"/>
  <c r="F1730" i="19"/>
  <c r="G1730" i="19" s="1"/>
  <c r="F1731" i="19"/>
  <c r="G1731" i="19" s="1"/>
  <c r="F1732" i="19"/>
  <c r="G1732" i="19" s="1"/>
  <c r="F1733" i="19"/>
  <c r="G1733" i="19" s="1"/>
  <c r="F1734" i="19"/>
  <c r="G1734" i="19" s="1"/>
  <c r="F1735" i="19"/>
  <c r="G1735" i="19" s="1"/>
  <c r="F1736" i="19"/>
  <c r="G1736" i="19" s="1"/>
  <c r="F1737" i="19"/>
  <c r="G1737" i="19" s="1"/>
  <c r="F1738" i="19"/>
  <c r="G1738" i="19" s="1"/>
  <c r="F1739" i="19"/>
  <c r="G1739" i="19" s="1"/>
  <c r="F1740" i="19"/>
  <c r="G1740" i="19" s="1"/>
  <c r="F1741" i="19"/>
  <c r="G1741" i="19" s="1"/>
  <c r="F1742" i="19"/>
  <c r="G1742" i="19" s="1"/>
  <c r="F1743" i="19"/>
  <c r="G1743" i="19" s="1"/>
  <c r="F1744" i="19"/>
  <c r="G1744" i="19" s="1"/>
  <c r="F1745" i="19"/>
  <c r="G1745" i="19" s="1"/>
  <c r="F1746" i="19"/>
  <c r="G1746" i="19" s="1"/>
  <c r="F1747" i="19"/>
  <c r="G1747" i="19" s="1"/>
  <c r="F1748" i="19"/>
  <c r="G1748" i="19" s="1"/>
  <c r="F1749" i="19"/>
  <c r="G1749" i="19" s="1"/>
  <c r="F1750" i="19"/>
  <c r="G1750" i="19" s="1"/>
  <c r="F1751" i="19"/>
  <c r="G1751" i="19" s="1"/>
  <c r="F1752" i="19"/>
  <c r="G1752" i="19" s="1"/>
  <c r="F1753" i="19"/>
  <c r="G1753" i="19" s="1"/>
  <c r="F1754" i="19"/>
  <c r="G1754" i="19" s="1"/>
  <c r="F1755" i="19"/>
  <c r="G1755" i="19" s="1"/>
  <c r="F1756" i="19"/>
  <c r="G1756" i="19" s="1"/>
  <c r="F1757" i="19"/>
  <c r="G1757" i="19" s="1"/>
  <c r="F1758" i="19"/>
  <c r="G1758" i="19" s="1"/>
  <c r="F1759" i="19"/>
  <c r="G1759" i="19" s="1"/>
  <c r="F1760" i="19"/>
  <c r="G1760" i="19" s="1"/>
  <c r="F1761" i="19"/>
  <c r="G1761" i="19" s="1"/>
  <c r="F1762" i="19"/>
  <c r="G1762" i="19" s="1"/>
  <c r="F1763" i="19"/>
  <c r="G1763" i="19" s="1"/>
  <c r="F1764" i="19"/>
  <c r="G1764" i="19" s="1"/>
  <c r="F1765" i="19"/>
  <c r="G1765" i="19" s="1"/>
  <c r="F1766" i="19"/>
  <c r="G1766" i="19" s="1"/>
  <c r="F1767" i="19"/>
  <c r="G1767" i="19" s="1"/>
  <c r="F1768" i="19"/>
  <c r="G1768" i="19" s="1"/>
  <c r="F1769" i="19"/>
  <c r="G1769" i="19" s="1"/>
  <c r="F1770" i="19"/>
  <c r="G1770" i="19" s="1"/>
  <c r="F1771" i="19"/>
  <c r="G1771" i="19" s="1"/>
  <c r="F1772" i="19"/>
  <c r="G1772" i="19" s="1"/>
  <c r="F1773" i="19"/>
  <c r="G1773" i="19" s="1"/>
  <c r="F1774" i="19"/>
  <c r="G1774" i="19" s="1"/>
  <c r="F1775" i="19"/>
  <c r="G1775" i="19" s="1"/>
  <c r="F1776" i="19"/>
  <c r="G1776" i="19" s="1"/>
  <c r="F1777" i="19"/>
  <c r="G1777" i="19" s="1"/>
  <c r="F1778" i="19"/>
  <c r="G1778" i="19" s="1"/>
  <c r="F1779" i="19"/>
  <c r="G1779" i="19" s="1"/>
  <c r="F1780" i="19"/>
  <c r="G1780" i="19" s="1"/>
  <c r="F1781" i="19"/>
  <c r="G1781" i="19" s="1"/>
  <c r="F1782" i="19"/>
  <c r="G1782" i="19" s="1"/>
  <c r="F1783" i="19"/>
  <c r="G1783" i="19" s="1"/>
  <c r="F1784" i="19"/>
  <c r="G1784" i="19" s="1"/>
  <c r="F1785" i="19"/>
  <c r="G1785" i="19" s="1"/>
  <c r="F1786" i="19"/>
  <c r="G1786" i="19" s="1"/>
  <c r="F1787" i="19"/>
  <c r="G1787" i="19" s="1"/>
  <c r="F1788" i="19"/>
  <c r="G1788" i="19" s="1"/>
  <c r="F1789" i="19"/>
  <c r="G1789" i="19" s="1"/>
  <c r="F1790" i="19"/>
  <c r="G1790" i="19" s="1"/>
  <c r="F1791" i="19"/>
  <c r="G1791" i="19" s="1"/>
  <c r="F1792" i="19"/>
  <c r="G1792" i="19" s="1"/>
  <c r="F1793" i="19"/>
  <c r="G1793" i="19" s="1"/>
  <c r="F1794" i="19"/>
  <c r="G1794" i="19" s="1"/>
  <c r="F1795" i="19"/>
  <c r="G1795" i="19" s="1"/>
  <c r="F1796" i="19"/>
  <c r="G1796" i="19" s="1"/>
  <c r="F1797" i="19"/>
  <c r="G1797" i="19" s="1"/>
  <c r="F1798" i="19"/>
  <c r="G1798" i="19" s="1"/>
  <c r="F1799" i="19"/>
  <c r="G1799" i="19" s="1"/>
  <c r="F1800" i="19"/>
  <c r="G1800" i="19" s="1"/>
  <c r="F1801" i="19"/>
  <c r="G1801" i="19" s="1"/>
  <c r="F1802" i="19"/>
  <c r="G1802" i="19" s="1"/>
  <c r="F1803" i="19"/>
  <c r="G1803" i="19" s="1"/>
  <c r="F1804" i="19"/>
  <c r="G1804" i="19" s="1"/>
  <c r="F1805" i="19"/>
  <c r="G1805" i="19" s="1"/>
  <c r="F1806" i="19"/>
  <c r="G1806" i="19" s="1"/>
  <c r="F1807" i="19"/>
  <c r="G1807" i="19" s="1"/>
  <c r="F1808" i="19"/>
  <c r="G1808" i="19" s="1"/>
  <c r="F1809" i="19"/>
  <c r="G1809" i="19" s="1"/>
  <c r="F1810" i="19"/>
  <c r="G1810" i="19" s="1"/>
  <c r="F1811" i="19"/>
  <c r="G1811" i="19" s="1"/>
  <c r="F1812" i="19"/>
  <c r="G1812" i="19" s="1"/>
  <c r="F1813" i="19"/>
  <c r="G1813" i="19" s="1"/>
  <c r="F1814" i="19"/>
  <c r="G1814" i="19" s="1"/>
  <c r="F1815" i="19"/>
  <c r="G1815" i="19" s="1"/>
  <c r="F1816" i="19"/>
  <c r="G1816" i="19" s="1"/>
  <c r="F1817" i="19"/>
  <c r="G1817" i="19" s="1"/>
  <c r="F1818" i="19"/>
  <c r="G1818" i="19" s="1"/>
  <c r="F1819" i="19"/>
  <c r="G1819" i="19" s="1"/>
  <c r="F1820" i="19"/>
  <c r="G1820" i="19" s="1"/>
  <c r="F1821" i="19"/>
  <c r="G1821" i="19" s="1"/>
  <c r="F1822" i="19"/>
  <c r="G1822" i="19" s="1"/>
  <c r="F1823" i="19"/>
  <c r="G1823" i="19" s="1"/>
  <c r="F1824" i="19"/>
  <c r="G1824" i="19" s="1"/>
  <c r="F1825" i="19"/>
  <c r="G1825" i="19" s="1"/>
  <c r="F1826" i="19"/>
  <c r="G1826" i="19" s="1"/>
  <c r="F1827" i="19"/>
  <c r="G1827" i="19" s="1"/>
  <c r="F1828" i="19"/>
  <c r="G1828" i="19" s="1"/>
  <c r="F1829" i="19"/>
  <c r="G1829" i="19" s="1"/>
  <c r="F1830" i="19"/>
  <c r="G1830" i="19" s="1"/>
  <c r="F1831" i="19"/>
  <c r="G1831" i="19" s="1"/>
  <c r="F1832" i="19"/>
  <c r="G1832" i="19" s="1"/>
  <c r="F1833" i="19"/>
  <c r="G1833" i="19" s="1"/>
  <c r="F1834" i="19"/>
  <c r="G1834" i="19" s="1"/>
  <c r="F1835" i="19"/>
  <c r="G1835" i="19" s="1"/>
  <c r="F1836" i="19"/>
  <c r="G1836" i="19" s="1"/>
  <c r="F1837" i="19"/>
  <c r="G1837" i="19" s="1"/>
  <c r="F1838" i="19"/>
  <c r="G1838" i="19" s="1"/>
  <c r="F1839" i="19"/>
  <c r="G1839" i="19" s="1"/>
  <c r="F1840" i="19"/>
  <c r="G1840" i="19" s="1"/>
  <c r="F1841" i="19"/>
  <c r="G1841" i="19" s="1"/>
  <c r="F1842" i="19"/>
  <c r="G1842" i="19" s="1"/>
  <c r="F1843" i="19"/>
  <c r="G1843" i="19" s="1"/>
  <c r="F1844" i="19"/>
  <c r="G1844" i="19" s="1"/>
  <c r="F1845" i="19"/>
  <c r="G1845" i="19" s="1"/>
  <c r="F1846" i="19"/>
  <c r="G1846" i="19" s="1"/>
  <c r="F1847" i="19"/>
  <c r="G1847" i="19" s="1"/>
  <c r="F1848" i="19"/>
  <c r="G1848" i="19" s="1"/>
  <c r="F1849" i="19"/>
  <c r="G1849" i="19" s="1"/>
  <c r="F1850" i="19"/>
  <c r="G1850" i="19" s="1"/>
  <c r="F1851" i="19"/>
  <c r="G1851" i="19" s="1"/>
  <c r="F1852" i="19"/>
  <c r="G1852" i="19" s="1"/>
  <c r="F1853" i="19"/>
  <c r="G1853" i="19" s="1"/>
  <c r="F1854" i="19"/>
  <c r="G1854" i="19" s="1"/>
  <c r="F1855" i="19"/>
  <c r="G1855" i="19" s="1"/>
  <c r="F1856" i="19"/>
  <c r="G1856" i="19" s="1"/>
  <c r="F1857" i="19"/>
  <c r="G1857" i="19" s="1"/>
  <c r="F1858" i="19"/>
  <c r="G1858" i="19" s="1"/>
  <c r="F1859" i="19"/>
  <c r="G1859" i="19" s="1"/>
  <c r="F1860" i="19"/>
  <c r="G1860" i="19" s="1"/>
  <c r="F1861" i="19"/>
  <c r="G1861" i="19" s="1"/>
  <c r="F1862" i="19"/>
  <c r="G1862" i="19" s="1"/>
  <c r="F1863" i="19"/>
  <c r="G1863" i="19" s="1"/>
  <c r="F1864" i="19"/>
  <c r="G1864" i="19" s="1"/>
  <c r="F1865" i="19"/>
  <c r="G1865" i="19" s="1"/>
  <c r="F1866" i="19"/>
  <c r="G1866" i="19" s="1"/>
  <c r="F1867" i="19"/>
  <c r="G1867" i="19" s="1"/>
  <c r="F1868" i="19"/>
  <c r="G1868" i="19" s="1"/>
  <c r="F1869" i="19"/>
  <c r="G1869" i="19" s="1"/>
  <c r="F1870" i="19"/>
  <c r="G1870" i="19" s="1"/>
  <c r="F1871" i="19"/>
  <c r="G1871" i="19" s="1"/>
  <c r="F1872" i="19"/>
  <c r="G1872" i="19" s="1"/>
  <c r="F1873" i="19"/>
  <c r="G1873" i="19" s="1"/>
  <c r="F1874" i="19"/>
  <c r="G1874" i="19" s="1"/>
  <c r="F1875" i="19"/>
  <c r="G1875" i="19" s="1"/>
  <c r="F1876" i="19"/>
  <c r="G1876" i="19" s="1"/>
  <c r="F1877" i="19"/>
  <c r="G1877" i="19" s="1"/>
  <c r="F1878" i="19"/>
  <c r="G1878" i="19" s="1"/>
  <c r="F1879" i="19"/>
  <c r="G1879" i="19" s="1"/>
  <c r="F1880" i="19"/>
  <c r="G1880" i="19" s="1"/>
  <c r="F1881" i="19"/>
  <c r="G1881" i="19" s="1"/>
  <c r="F1882" i="19"/>
  <c r="G1882" i="19" s="1"/>
  <c r="F1883" i="19"/>
  <c r="G1883" i="19" s="1"/>
  <c r="F1884" i="19"/>
  <c r="G1884" i="19" s="1"/>
  <c r="F1885" i="19"/>
  <c r="G1885" i="19" s="1"/>
  <c r="F1886" i="19"/>
  <c r="G1886" i="19" s="1"/>
  <c r="F1887" i="19"/>
  <c r="G1887" i="19" s="1"/>
  <c r="F1888" i="19"/>
  <c r="G1888" i="19" s="1"/>
  <c r="F1889" i="19"/>
  <c r="G1889" i="19" s="1"/>
  <c r="F1890" i="19"/>
  <c r="G1890" i="19" s="1"/>
  <c r="F1891" i="19"/>
  <c r="G1891" i="19" s="1"/>
  <c r="F1892" i="19"/>
  <c r="G1892" i="19" s="1"/>
  <c r="F1893" i="19"/>
  <c r="G1893" i="19" s="1"/>
  <c r="F1894" i="19"/>
  <c r="G1894" i="19" s="1"/>
  <c r="F1895" i="19"/>
  <c r="G1895" i="19" s="1"/>
  <c r="F1896" i="19"/>
  <c r="G1896" i="19" s="1"/>
  <c r="F1897" i="19"/>
  <c r="G1897" i="19" s="1"/>
  <c r="F1898" i="19"/>
  <c r="G1898" i="19" s="1"/>
  <c r="F1899" i="19"/>
  <c r="G1899" i="19" s="1"/>
  <c r="F1900" i="19"/>
  <c r="G1900" i="19" s="1"/>
  <c r="F1901" i="19"/>
  <c r="G1901" i="19" s="1"/>
  <c r="F1902" i="19"/>
  <c r="G1902" i="19" s="1"/>
  <c r="F1903" i="19"/>
  <c r="G1903" i="19" s="1"/>
  <c r="F1904" i="19"/>
  <c r="G1904" i="19" s="1"/>
  <c r="F1905" i="19"/>
  <c r="G1905" i="19" s="1"/>
  <c r="F1906" i="19"/>
  <c r="G1906" i="19" s="1"/>
  <c r="F1907" i="19"/>
  <c r="G1907" i="19" s="1"/>
  <c r="F1908" i="19"/>
  <c r="G1908" i="19" s="1"/>
  <c r="F1909" i="19"/>
  <c r="G1909" i="19" s="1"/>
  <c r="F1910" i="19"/>
  <c r="G1910" i="19" s="1"/>
  <c r="F1911" i="19"/>
  <c r="G1911" i="19" s="1"/>
  <c r="F1912" i="19"/>
  <c r="G1912" i="19" s="1"/>
  <c r="F1913" i="19"/>
  <c r="G1913" i="19" s="1"/>
  <c r="F1914" i="19"/>
  <c r="G1914" i="19" s="1"/>
  <c r="F1915" i="19"/>
  <c r="G1915" i="19" s="1"/>
  <c r="F1916" i="19"/>
  <c r="G1916" i="19" s="1"/>
  <c r="F1917" i="19"/>
  <c r="G1917" i="19" s="1"/>
  <c r="F1918" i="19"/>
  <c r="G1918" i="19" s="1"/>
  <c r="F1919" i="19"/>
  <c r="G1919" i="19" s="1"/>
  <c r="F1920" i="19"/>
  <c r="G1920" i="19" s="1"/>
  <c r="F1921" i="19"/>
  <c r="G1921" i="19" s="1"/>
  <c r="F1922" i="19"/>
  <c r="G1922" i="19" s="1"/>
  <c r="F1923" i="19"/>
  <c r="G1923" i="19" s="1"/>
  <c r="F1924" i="19"/>
  <c r="G1924" i="19" s="1"/>
  <c r="F1925" i="19"/>
  <c r="G1925" i="19" s="1"/>
  <c r="F1926" i="19"/>
  <c r="G1926" i="19" s="1"/>
  <c r="F1927" i="19"/>
  <c r="G1927" i="19" s="1"/>
  <c r="F1928" i="19"/>
  <c r="G1928" i="19" s="1"/>
  <c r="F1929" i="19"/>
  <c r="G1929" i="19" s="1"/>
  <c r="F1930" i="19"/>
  <c r="G1930" i="19" s="1"/>
  <c r="F1931" i="19"/>
  <c r="G1931" i="19" s="1"/>
  <c r="F1932" i="19"/>
  <c r="G1932" i="19" s="1"/>
  <c r="F1933" i="19"/>
  <c r="G1933" i="19" s="1"/>
  <c r="F1934" i="19"/>
  <c r="G1934" i="19" s="1"/>
  <c r="F1935" i="19"/>
  <c r="G1935" i="19" s="1"/>
  <c r="F1936" i="19"/>
  <c r="G1936" i="19" s="1"/>
  <c r="F1937" i="19"/>
  <c r="G1937" i="19" s="1"/>
  <c r="F1938" i="19"/>
  <c r="G1938" i="19" s="1"/>
  <c r="F1939" i="19"/>
  <c r="G1939" i="19" s="1"/>
  <c r="F1940" i="19"/>
  <c r="G1940" i="19" s="1"/>
  <c r="F1941" i="19"/>
  <c r="G1941" i="19" s="1"/>
  <c r="F1942" i="19"/>
  <c r="G1942" i="19" s="1"/>
  <c r="F1943" i="19"/>
  <c r="G1943" i="19" s="1"/>
  <c r="F1944" i="19"/>
  <c r="G1944" i="19" s="1"/>
  <c r="F1945" i="19"/>
  <c r="G1945" i="19" s="1"/>
  <c r="F1946" i="19"/>
  <c r="G1946" i="19" s="1"/>
  <c r="F1947" i="19"/>
  <c r="G1947" i="19" s="1"/>
  <c r="F1948" i="19"/>
  <c r="G1948" i="19" s="1"/>
  <c r="F1949" i="19"/>
  <c r="G1949" i="19" s="1"/>
  <c r="F1950" i="19"/>
  <c r="G1950" i="19" s="1"/>
  <c r="F1951" i="19"/>
  <c r="G1951" i="19" s="1"/>
  <c r="F1952" i="19"/>
  <c r="G1952" i="19" s="1"/>
  <c r="F1953" i="19"/>
  <c r="G1953" i="19" s="1"/>
  <c r="F1954" i="19"/>
  <c r="G1954" i="19" s="1"/>
  <c r="F1955" i="19"/>
  <c r="G1955" i="19" s="1"/>
  <c r="F1956" i="19"/>
  <c r="G1956" i="19" s="1"/>
  <c r="F1957" i="19"/>
  <c r="G1957" i="19" s="1"/>
  <c r="F1958" i="19"/>
  <c r="G1958" i="19" s="1"/>
  <c r="F1959" i="19"/>
  <c r="G1959" i="19" s="1"/>
  <c r="F1960" i="19"/>
  <c r="G1960" i="19" s="1"/>
  <c r="F1961" i="19"/>
  <c r="G1961" i="19" s="1"/>
  <c r="F1962" i="19"/>
  <c r="G1962" i="19" s="1"/>
  <c r="F1963" i="19"/>
  <c r="G1963" i="19" s="1"/>
  <c r="F1964" i="19"/>
  <c r="G1964" i="19" s="1"/>
  <c r="F1965" i="19"/>
  <c r="G1965" i="19" s="1"/>
  <c r="F1966" i="19"/>
  <c r="G1966" i="19" s="1"/>
  <c r="F1967" i="19"/>
  <c r="G1967" i="19" s="1"/>
  <c r="F1968" i="19"/>
  <c r="G1968" i="19" s="1"/>
  <c r="F1969" i="19"/>
  <c r="G1969" i="19" s="1"/>
  <c r="F1970" i="19"/>
  <c r="G1970" i="19" s="1"/>
  <c r="F1971" i="19"/>
  <c r="G1971" i="19" s="1"/>
  <c r="F1972" i="19"/>
  <c r="G1972" i="19" s="1"/>
  <c r="F1973" i="19"/>
  <c r="G1973" i="19" s="1"/>
  <c r="F1974" i="19"/>
  <c r="G1974" i="19" s="1"/>
  <c r="F1975" i="19"/>
  <c r="G1975" i="19" s="1"/>
  <c r="F1976" i="19"/>
  <c r="G1976" i="19" s="1"/>
  <c r="F1977" i="19"/>
  <c r="G1977" i="19" s="1"/>
  <c r="F1978" i="19"/>
  <c r="G1978" i="19" s="1"/>
  <c r="F1979" i="19"/>
  <c r="G1979" i="19" s="1"/>
  <c r="F1980" i="19"/>
  <c r="G1980" i="19" s="1"/>
  <c r="F1981" i="19"/>
  <c r="G1981" i="19" s="1"/>
  <c r="F1982" i="19"/>
  <c r="G1982" i="19" s="1"/>
  <c r="F1983" i="19"/>
  <c r="G1983" i="19" s="1"/>
  <c r="F1984" i="19"/>
  <c r="G1984" i="19" s="1"/>
  <c r="F1985" i="19"/>
  <c r="G1985" i="19" s="1"/>
  <c r="F1986" i="19"/>
  <c r="G1986" i="19" s="1"/>
  <c r="F1987" i="19"/>
  <c r="G1987" i="19" s="1"/>
  <c r="F1988" i="19"/>
  <c r="G1988" i="19" s="1"/>
  <c r="F1989" i="19"/>
  <c r="G1989" i="19" s="1"/>
  <c r="F1990" i="19"/>
  <c r="G1990" i="19" s="1"/>
  <c r="F1991" i="19"/>
  <c r="G1991" i="19" s="1"/>
  <c r="F1992" i="19"/>
  <c r="G1992" i="19" s="1"/>
  <c r="F1993" i="19"/>
  <c r="G1993" i="19" s="1"/>
  <c r="F1994" i="19"/>
  <c r="G1994" i="19" s="1"/>
  <c r="F1995" i="19"/>
  <c r="G1995" i="19" s="1"/>
  <c r="F1996" i="19"/>
  <c r="G1996" i="19" s="1"/>
  <c r="F1997" i="19"/>
  <c r="G1997" i="19" s="1"/>
  <c r="F1998" i="19"/>
  <c r="G1998" i="19" s="1"/>
  <c r="F1999" i="19"/>
  <c r="G1999" i="19" s="1"/>
  <c r="F2000" i="19"/>
  <c r="G2000" i="19" s="1"/>
  <c r="F2001" i="19"/>
  <c r="G2001" i="19" s="1"/>
  <c r="F2002" i="19"/>
  <c r="G2002" i="19" s="1"/>
  <c r="F2003" i="19"/>
  <c r="G2003" i="19" s="1"/>
  <c r="F2004" i="19"/>
  <c r="G2004" i="19" s="1"/>
  <c r="F2005" i="19"/>
  <c r="G2005" i="19" s="1"/>
  <c r="F2006" i="19"/>
  <c r="G2006" i="19" s="1"/>
  <c r="F2007" i="19"/>
  <c r="G2007" i="19" s="1"/>
  <c r="F2008" i="19"/>
  <c r="G2008" i="19" s="1"/>
  <c r="F2009" i="19"/>
  <c r="G2009" i="19" s="1"/>
  <c r="F2010" i="19"/>
  <c r="G2010" i="19" s="1"/>
  <c r="F2011" i="19"/>
  <c r="G2011" i="19" s="1"/>
  <c r="F2012" i="19"/>
  <c r="G2012" i="19" s="1"/>
  <c r="F2013" i="19"/>
  <c r="G2013" i="19" s="1"/>
  <c r="F2014" i="19"/>
  <c r="G2014" i="19" s="1"/>
  <c r="F2015" i="19"/>
  <c r="G2015" i="19" s="1"/>
  <c r="F2016" i="19"/>
  <c r="G2016" i="19" s="1"/>
  <c r="F2017" i="19"/>
  <c r="G2017" i="19" s="1"/>
  <c r="F2018" i="19"/>
  <c r="G2018" i="19" s="1"/>
  <c r="F2019" i="19"/>
  <c r="G2019" i="19" s="1"/>
  <c r="F2020" i="19"/>
  <c r="G2020" i="19" s="1"/>
  <c r="F2021" i="19"/>
  <c r="G2021" i="19" s="1"/>
  <c r="F2022" i="19"/>
  <c r="G2022" i="19" s="1"/>
  <c r="F2023" i="19"/>
  <c r="G2023" i="19" s="1"/>
  <c r="F2024" i="19"/>
  <c r="G2024" i="19" s="1"/>
  <c r="F2025" i="19"/>
  <c r="G2025" i="19" s="1"/>
  <c r="F2026" i="19"/>
  <c r="G2026" i="19" s="1"/>
  <c r="F2027" i="19"/>
  <c r="G2027" i="19" s="1"/>
  <c r="F2028" i="19"/>
  <c r="G2028" i="19" s="1"/>
  <c r="F2029" i="19"/>
  <c r="G2029" i="19" s="1"/>
  <c r="F2030" i="19"/>
  <c r="G2030" i="19" s="1"/>
  <c r="F2031" i="19"/>
  <c r="G2031" i="19" s="1"/>
  <c r="F2032" i="19"/>
  <c r="G2032" i="19" s="1"/>
  <c r="F2033" i="19"/>
  <c r="G2033" i="19" s="1"/>
  <c r="F2034" i="19"/>
  <c r="G2034" i="19" s="1"/>
  <c r="F2035" i="19"/>
  <c r="G2035" i="19" s="1"/>
  <c r="F2036" i="19"/>
  <c r="G2036" i="19" s="1"/>
  <c r="F2037" i="19"/>
  <c r="G2037" i="19" s="1"/>
  <c r="F2038" i="19"/>
  <c r="G2038" i="19" s="1"/>
  <c r="F2039" i="19"/>
  <c r="G2039" i="19" s="1"/>
  <c r="F2040" i="19"/>
  <c r="G2040" i="19" s="1"/>
  <c r="F2041" i="19"/>
  <c r="G2041" i="19" s="1"/>
  <c r="F2042" i="19"/>
  <c r="G2042" i="19" s="1"/>
  <c r="F2043" i="19"/>
  <c r="G2043" i="19" s="1"/>
  <c r="F2044" i="19"/>
  <c r="G2044" i="19" s="1"/>
  <c r="F2045" i="19"/>
  <c r="G2045" i="19" s="1"/>
  <c r="F2046" i="19"/>
  <c r="G2046" i="19" s="1"/>
  <c r="F2047" i="19"/>
  <c r="G2047" i="19" s="1"/>
  <c r="F2048" i="19"/>
  <c r="G2048" i="19" s="1"/>
  <c r="F2049" i="19"/>
  <c r="G2049" i="19" s="1"/>
  <c r="F2050" i="19"/>
  <c r="G2050" i="19" s="1"/>
  <c r="F2051" i="19"/>
  <c r="G2051" i="19" s="1"/>
  <c r="F2052" i="19"/>
  <c r="G2052" i="19" s="1"/>
  <c r="F2053" i="19"/>
  <c r="G2053" i="19" s="1"/>
  <c r="F2054" i="19"/>
  <c r="G2054" i="19" s="1"/>
  <c r="F2055" i="19"/>
  <c r="G2055" i="19" s="1"/>
  <c r="F2056" i="19"/>
  <c r="G2056" i="19" s="1"/>
  <c r="F2057" i="19"/>
  <c r="G2057" i="19" s="1"/>
  <c r="F2058" i="19"/>
  <c r="G2058" i="19" s="1"/>
  <c r="F2059" i="19"/>
  <c r="G2059" i="19" s="1"/>
  <c r="F2060" i="19"/>
  <c r="G2060" i="19" s="1"/>
  <c r="F2061" i="19"/>
  <c r="G2061" i="19" s="1"/>
  <c r="F2062" i="19"/>
  <c r="G2062" i="19" s="1"/>
  <c r="F2063" i="19"/>
  <c r="G2063" i="19" s="1"/>
  <c r="F2064" i="19"/>
  <c r="G2064" i="19" s="1"/>
  <c r="F2065" i="19"/>
  <c r="G2065" i="19" s="1"/>
  <c r="F2066" i="19"/>
  <c r="G2066" i="19" s="1"/>
  <c r="F2067" i="19"/>
  <c r="G2067" i="19" s="1"/>
  <c r="F2068" i="19"/>
  <c r="G2068" i="19" s="1"/>
  <c r="F2069" i="19"/>
  <c r="G2069" i="19" s="1"/>
  <c r="F2070" i="19"/>
  <c r="G2070" i="19" s="1"/>
  <c r="F2071" i="19"/>
  <c r="G2071" i="19" s="1"/>
  <c r="F2072" i="19"/>
  <c r="G2072" i="19" s="1"/>
  <c r="F2073" i="19"/>
  <c r="G2073" i="19" s="1"/>
  <c r="F2074" i="19"/>
  <c r="G2074" i="19" s="1"/>
  <c r="F2075" i="19"/>
  <c r="G2075" i="19" s="1"/>
  <c r="F2076" i="19"/>
  <c r="G2076" i="19" s="1"/>
  <c r="F2077" i="19"/>
  <c r="G2077" i="19" s="1"/>
  <c r="F2078" i="19"/>
  <c r="G2078" i="19" s="1"/>
  <c r="F2079" i="19"/>
  <c r="G2079" i="19" s="1"/>
  <c r="F2080" i="19"/>
  <c r="G2080" i="19" s="1"/>
  <c r="F2081" i="19"/>
  <c r="G2081" i="19" s="1"/>
  <c r="F2082" i="19"/>
  <c r="G2082" i="19" s="1"/>
  <c r="F2083" i="19"/>
  <c r="G2083" i="19" s="1"/>
  <c r="F2084" i="19"/>
  <c r="G2084" i="19" s="1"/>
  <c r="F2085" i="19"/>
  <c r="G2085" i="19" s="1"/>
  <c r="F2086" i="19"/>
  <c r="G2086" i="19" s="1"/>
  <c r="F2087" i="19"/>
  <c r="G2087" i="19" s="1"/>
  <c r="F2088" i="19"/>
  <c r="G2088" i="19" s="1"/>
  <c r="F2089" i="19"/>
  <c r="G2089" i="19" s="1"/>
  <c r="F2090" i="19"/>
  <c r="G2090" i="19" s="1"/>
  <c r="F2091" i="19"/>
  <c r="G2091" i="19" s="1"/>
  <c r="F2092" i="19"/>
  <c r="G2092" i="19" s="1"/>
  <c r="F2093" i="19"/>
  <c r="G2093" i="19" s="1"/>
  <c r="F2094" i="19"/>
  <c r="G2094" i="19" s="1"/>
  <c r="F2095" i="19"/>
  <c r="G2095" i="19" s="1"/>
  <c r="F2096" i="19"/>
  <c r="G2096" i="19" s="1"/>
  <c r="F2097" i="19"/>
  <c r="G2097" i="19" s="1"/>
  <c r="F2098" i="19"/>
  <c r="G2098" i="19" s="1"/>
  <c r="F2099" i="19"/>
  <c r="G2099" i="19" s="1"/>
  <c r="F2100" i="19"/>
  <c r="G2100" i="19" s="1"/>
  <c r="F2101" i="19"/>
  <c r="G2101" i="19" s="1"/>
  <c r="F2102" i="19"/>
  <c r="G2102" i="19" s="1"/>
  <c r="F2103" i="19"/>
  <c r="G2103" i="19" s="1"/>
  <c r="F2104" i="19"/>
  <c r="G2104" i="19" s="1"/>
  <c r="F2105" i="19"/>
  <c r="G2105" i="19" s="1"/>
  <c r="F2106" i="19"/>
  <c r="G2106" i="19" s="1"/>
  <c r="F2107" i="19"/>
  <c r="G2107" i="19" s="1"/>
  <c r="F2108" i="19"/>
  <c r="G2108" i="19" s="1"/>
  <c r="F2109" i="19"/>
  <c r="G2109" i="19" s="1"/>
  <c r="F2110" i="19"/>
  <c r="G2110" i="19" s="1"/>
  <c r="F2111" i="19"/>
  <c r="G2111" i="19" s="1"/>
  <c r="F2112" i="19"/>
  <c r="G2112" i="19" s="1"/>
  <c r="F2113" i="19"/>
  <c r="G2113" i="19" s="1"/>
  <c r="F2114" i="19"/>
  <c r="G2114" i="19" s="1"/>
  <c r="F2115" i="19"/>
  <c r="G2115" i="19" s="1"/>
  <c r="F2116" i="19"/>
  <c r="G2116" i="19" s="1"/>
  <c r="F2117" i="19"/>
  <c r="G2117" i="19" s="1"/>
  <c r="F2118" i="19"/>
  <c r="G2118" i="19" s="1"/>
  <c r="F2119" i="19"/>
  <c r="G2119" i="19" s="1"/>
  <c r="F2120" i="19"/>
  <c r="G2120" i="19" s="1"/>
  <c r="F2121" i="19"/>
  <c r="G2121" i="19" s="1"/>
  <c r="F2122" i="19"/>
  <c r="G2122" i="19" s="1"/>
  <c r="F2123" i="19"/>
  <c r="G2123" i="19" s="1"/>
  <c r="F2124" i="19"/>
  <c r="G2124" i="19" s="1"/>
  <c r="F2125" i="19"/>
  <c r="G2125" i="19" s="1"/>
  <c r="F2126" i="19"/>
  <c r="G2126" i="19" s="1"/>
  <c r="F2127" i="19"/>
  <c r="G2127" i="19" s="1"/>
  <c r="F2128" i="19"/>
  <c r="G2128" i="19" s="1"/>
  <c r="F2129" i="19"/>
  <c r="G2129" i="19" s="1"/>
  <c r="F2130" i="19"/>
  <c r="G2130" i="19" s="1"/>
  <c r="F2131" i="19"/>
  <c r="G2131" i="19" s="1"/>
  <c r="F2132" i="19"/>
  <c r="G2132" i="19" s="1"/>
  <c r="F2133" i="19"/>
  <c r="G2133" i="19" s="1"/>
  <c r="F2134" i="19"/>
  <c r="G2134" i="19" s="1"/>
  <c r="F2135" i="19"/>
  <c r="G2135" i="19" s="1"/>
  <c r="F2136" i="19"/>
  <c r="G2136" i="19" s="1"/>
  <c r="F2137" i="19"/>
  <c r="G2137" i="19" s="1"/>
  <c r="F2138" i="19"/>
  <c r="G2138" i="19" s="1"/>
  <c r="F2139" i="19"/>
  <c r="G2139" i="19" s="1"/>
  <c r="F2140" i="19"/>
  <c r="G2140" i="19" s="1"/>
  <c r="F2141" i="19"/>
  <c r="G2141" i="19" s="1"/>
  <c r="F2142" i="19"/>
  <c r="G2142" i="19" s="1"/>
  <c r="F2143" i="19"/>
  <c r="G2143" i="19" s="1"/>
  <c r="F2144" i="19"/>
  <c r="G2144" i="19" s="1"/>
  <c r="F2145" i="19"/>
  <c r="G2145" i="19" s="1"/>
  <c r="F2146" i="19"/>
  <c r="G2146" i="19" s="1"/>
  <c r="F2147" i="19"/>
  <c r="G2147" i="19" s="1"/>
  <c r="F2148" i="19"/>
  <c r="G2148" i="19" s="1"/>
  <c r="F2149" i="19"/>
  <c r="G2149" i="19" s="1"/>
  <c r="F2150" i="19"/>
  <c r="G2150" i="19" s="1"/>
  <c r="F2151" i="19"/>
  <c r="G2151" i="19" s="1"/>
  <c r="F2152" i="19"/>
  <c r="G2152" i="19" s="1"/>
  <c r="F2153" i="19"/>
  <c r="G2153" i="19" s="1"/>
  <c r="F2154" i="19"/>
  <c r="G2154" i="19" s="1"/>
  <c r="F2155" i="19"/>
  <c r="G2155" i="19" s="1"/>
  <c r="F2156" i="19"/>
  <c r="G2156" i="19" s="1"/>
  <c r="F2157" i="19"/>
  <c r="G2157" i="19" s="1"/>
  <c r="F2158" i="19"/>
  <c r="G2158" i="19" s="1"/>
  <c r="F2159" i="19"/>
  <c r="G2159" i="19" s="1"/>
  <c r="F2160" i="19"/>
  <c r="G2160" i="19" s="1"/>
  <c r="F2161" i="19"/>
  <c r="G2161" i="19" s="1"/>
  <c r="F2162" i="19"/>
  <c r="G2162" i="19" s="1"/>
  <c r="F2163" i="19"/>
  <c r="G2163" i="19" s="1"/>
  <c r="F2164" i="19"/>
  <c r="G2164" i="19" s="1"/>
  <c r="F2165" i="19"/>
  <c r="G2165" i="19" s="1"/>
  <c r="F2166" i="19"/>
  <c r="G2166" i="19" s="1"/>
  <c r="F2167" i="19"/>
  <c r="G2167" i="19" s="1"/>
  <c r="F2168" i="19"/>
  <c r="G2168" i="19" s="1"/>
  <c r="F2169" i="19"/>
  <c r="G2169" i="19" s="1"/>
  <c r="F2170" i="19"/>
  <c r="G2170" i="19" s="1"/>
  <c r="F2171" i="19"/>
  <c r="G2171" i="19" s="1"/>
  <c r="F2172" i="19"/>
  <c r="G2172" i="19" s="1"/>
  <c r="F2173" i="19"/>
  <c r="G2173" i="19" s="1"/>
  <c r="F2174" i="19"/>
  <c r="G2174" i="19" s="1"/>
  <c r="F2175" i="19"/>
  <c r="G2175" i="19" s="1"/>
  <c r="F2176" i="19"/>
  <c r="G2176" i="19" s="1"/>
  <c r="F2177" i="19"/>
  <c r="G2177" i="19" s="1"/>
  <c r="F2178" i="19"/>
  <c r="G2178" i="19" s="1"/>
  <c r="F2179" i="19"/>
  <c r="G2179" i="19" s="1"/>
  <c r="F2180" i="19"/>
  <c r="G2180" i="19" s="1"/>
  <c r="F2181" i="19"/>
  <c r="G2181" i="19" s="1"/>
  <c r="F2182" i="19"/>
  <c r="G2182" i="19" s="1"/>
  <c r="F2183" i="19"/>
  <c r="G2183" i="19" s="1"/>
  <c r="F2184" i="19"/>
  <c r="G2184" i="19" s="1"/>
  <c r="F2185" i="19"/>
  <c r="G2185" i="19" s="1"/>
  <c r="F2186" i="19"/>
  <c r="G2186" i="19" s="1"/>
  <c r="F2187" i="19"/>
  <c r="G2187" i="19" s="1"/>
  <c r="F2188" i="19"/>
  <c r="G2188" i="19" s="1"/>
  <c r="F2189" i="19"/>
  <c r="G2189" i="19" s="1"/>
  <c r="F2190" i="19"/>
  <c r="G2190" i="19" s="1"/>
  <c r="F2191" i="19"/>
  <c r="G2191" i="19" s="1"/>
  <c r="F2192" i="19"/>
  <c r="G2192" i="19" s="1"/>
  <c r="F2193" i="19"/>
  <c r="G2193" i="19" s="1"/>
  <c r="F2194" i="19"/>
  <c r="G2194" i="19" s="1"/>
  <c r="F2195" i="19"/>
  <c r="G2195" i="19" s="1"/>
  <c r="F2196" i="19"/>
  <c r="G2196" i="19" s="1"/>
  <c r="F2197" i="19"/>
  <c r="G2197" i="19" s="1"/>
  <c r="F2198" i="19"/>
  <c r="G2198" i="19" s="1"/>
  <c r="F2199" i="19"/>
  <c r="G2199" i="19" s="1"/>
  <c r="F2200" i="19"/>
  <c r="G2200" i="19" s="1"/>
  <c r="F2201" i="19"/>
  <c r="G2201" i="19" s="1"/>
  <c r="F2202" i="19"/>
  <c r="G2202" i="19" s="1"/>
  <c r="F2203" i="19"/>
  <c r="G2203" i="19" s="1"/>
  <c r="F2204" i="19"/>
  <c r="G2204" i="19" s="1"/>
  <c r="F2205" i="19"/>
  <c r="G2205" i="19" s="1"/>
  <c r="F2206" i="19"/>
  <c r="G2206" i="19" s="1"/>
  <c r="F2207" i="19"/>
  <c r="G2207" i="19" s="1"/>
  <c r="F2208" i="19"/>
  <c r="G2208" i="19" s="1"/>
  <c r="F2209" i="19"/>
  <c r="G2209" i="19" s="1"/>
  <c r="F2210" i="19"/>
  <c r="G2210" i="19" s="1"/>
  <c r="F2211" i="19"/>
  <c r="G2211" i="19" s="1"/>
  <c r="F2212" i="19"/>
  <c r="G2212" i="19" s="1"/>
  <c r="F2213" i="19"/>
  <c r="G2213" i="19" s="1"/>
  <c r="F2214" i="19"/>
  <c r="G2214" i="19" s="1"/>
  <c r="F2215" i="19"/>
  <c r="G2215" i="19" s="1"/>
  <c r="F2216" i="19"/>
  <c r="G2216" i="19" s="1"/>
  <c r="F2217" i="19"/>
  <c r="G2217" i="19" s="1"/>
  <c r="F2218" i="19"/>
  <c r="G2218" i="19" s="1"/>
  <c r="F2219" i="19"/>
  <c r="G2219" i="19" s="1"/>
  <c r="F2220" i="19"/>
  <c r="G2220" i="19" s="1"/>
  <c r="F2221" i="19"/>
  <c r="G2221" i="19" s="1"/>
  <c r="F2222" i="19"/>
  <c r="G2222" i="19" s="1"/>
  <c r="F2223" i="19"/>
  <c r="G2223" i="19" s="1"/>
  <c r="F2224" i="19"/>
  <c r="G2224" i="19" s="1"/>
  <c r="F2225" i="19"/>
  <c r="G2225" i="19" s="1"/>
  <c r="F2226" i="19"/>
  <c r="G2226" i="19" s="1"/>
  <c r="F2227" i="19"/>
  <c r="G2227" i="19" s="1"/>
  <c r="F2228" i="19"/>
  <c r="G2228" i="19" s="1"/>
  <c r="F2229" i="19"/>
  <c r="G2229" i="19" s="1"/>
  <c r="F2230" i="19"/>
  <c r="G2230" i="19" s="1"/>
  <c r="F2231" i="19"/>
  <c r="G2231" i="19" s="1"/>
  <c r="F2232" i="19"/>
  <c r="G2232" i="19" s="1"/>
  <c r="F2233" i="19"/>
  <c r="G2233" i="19" s="1"/>
  <c r="F2234" i="19"/>
  <c r="G2234" i="19" s="1"/>
  <c r="F2235" i="19"/>
  <c r="G2235" i="19" s="1"/>
  <c r="F2236" i="19"/>
  <c r="G2236" i="19" s="1"/>
  <c r="F2237" i="19"/>
  <c r="G2237" i="19" s="1"/>
  <c r="F2238" i="19"/>
  <c r="G2238" i="19" s="1"/>
  <c r="F2239" i="19"/>
  <c r="G2239" i="19" s="1"/>
  <c r="F2240" i="19"/>
  <c r="G2240" i="19" s="1"/>
  <c r="F2241" i="19"/>
  <c r="G2241" i="19" s="1"/>
  <c r="F2242" i="19"/>
  <c r="G2242" i="19" s="1"/>
  <c r="F2243" i="19"/>
  <c r="G2243" i="19" s="1"/>
  <c r="F2244" i="19"/>
  <c r="G2244" i="19" s="1"/>
  <c r="F2245" i="19"/>
  <c r="G2245" i="19" s="1"/>
  <c r="F2246" i="19"/>
  <c r="G2246" i="19" s="1"/>
  <c r="F2247" i="19"/>
  <c r="G2247" i="19" s="1"/>
  <c r="F2248" i="19"/>
  <c r="G2248" i="19" s="1"/>
  <c r="F2249" i="19"/>
  <c r="G2249" i="19" s="1"/>
  <c r="F2250" i="19"/>
  <c r="G2250" i="19" s="1"/>
  <c r="F2251" i="19"/>
  <c r="G2251" i="19" s="1"/>
  <c r="F2252" i="19"/>
  <c r="G2252" i="19" s="1"/>
  <c r="F2253" i="19"/>
  <c r="G2253" i="19" s="1"/>
  <c r="F2254" i="19"/>
  <c r="G2254" i="19" s="1"/>
  <c r="F2255" i="19"/>
  <c r="G2255" i="19" s="1"/>
  <c r="F2256" i="19"/>
  <c r="G2256" i="19" s="1"/>
  <c r="F2257" i="19"/>
  <c r="G2257" i="19" s="1"/>
  <c r="F2258" i="19"/>
  <c r="G2258" i="19" s="1"/>
  <c r="F2259" i="19"/>
  <c r="G2259" i="19" s="1"/>
  <c r="F2260" i="19"/>
  <c r="G2260" i="19" s="1"/>
  <c r="F2261" i="19"/>
  <c r="G2261" i="19" s="1"/>
  <c r="F2262" i="19"/>
  <c r="G2262" i="19" s="1"/>
  <c r="F2263" i="19"/>
  <c r="G2263" i="19" s="1"/>
  <c r="F2264" i="19"/>
  <c r="G2264" i="19" s="1"/>
  <c r="F2265" i="19"/>
  <c r="G2265" i="19" s="1"/>
  <c r="F2266" i="19"/>
  <c r="G2266" i="19" s="1"/>
  <c r="F2267" i="19"/>
  <c r="G2267" i="19" s="1"/>
  <c r="F2268" i="19"/>
  <c r="G2268" i="19" s="1"/>
  <c r="F2269" i="19"/>
  <c r="G2269" i="19" s="1"/>
  <c r="F2270" i="19"/>
  <c r="G2270" i="19" s="1"/>
  <c r="F2271" i="19"/>
  <c r="G2271" i="19" s="1"/>
  <c r="F2272" i="19"/>
  <c r="G2272" i="19" s="1"/>
  <c r="F2273" i="19"/>
  <c r="G2273" i="19" s="1"/>
  <c r="F2274" i="19"/>
  <c r="G2274" i="19" s="1"/>
  <c r="F2275" i="19"/>
  <c r="G2275" i="19" s="1"/>
  <c r="F2276" i="19"/>
  <c r="G2276" i="19" s="1"/>
  <c r="F2277" i="19"/>
  <c r="G2277" i="19" s="1"/>
  <c r="F2278" i="19"/>
  <c r="G2278" i="19" s="1"/>
  <c r="F2279" i="19"/>
  <c r="G2279" i="19" s="1"/>
  <c r="F2280" i="19"/>
  <c r="G2280" i="19" s="1"/>
  <c r="F2281" i="19"/>
  <c r="G2281" i="19" s="1"/>
  <c r="F2282" i="19"/>
  <c r="G2282" i="19" s="1"/>
  <c r="F2283" i="19"/>
  <c r="G2283" i="19" s="1"/>
  <c r="F2284" i="19"/>
  <c r="G2284" i="19" s="1"/>
  <c r="F2285" i="19"/>
  <c r="G2285" i="19" s="1"/>
  <c r="F2286" i="19"/>
  <c r="G2286" i="19" s="1"/>
  <c r="F2287" i="19"/>
  <c r="G2287" i="19" s="1"/>
  <c r="F2288" i="19"/>
  <c r="G2288" i="19" s="1"/>
  <c r="F2289" i="19"/>
  <c r="G2289" i="19" s="1"/>
  <c r="F2290" i="19"/>
  <c r="G2290" i="19" s="1"/>
  <c r="F2291" i="19"/>
  <c r="G2291" i="19" s="1"/>
  <c r="F2292" i="19"/>
  <c r="G2292" i="19" s="1"/>
  <c r="F2293" i="19"/>
  <c r="G2293" i="19" s="1"/>
  <c r="F2294" i="19"/>
  <c r="G2294" i="19" s="1"/>
  <c r="F2295" i="19"/>
  <c r="G2295" i="19" s="1"/>
  <c r="F2296" i="19"/>
  <c r="G2296" i="19" s="1"/>
  <c r="F2297" i="19"/>
  <c r="G2297" i="19" s="1"/>
  <c r="F2298" i="19"/>
  <c r="G2298" i="19" s="1"/>
  <c r="F2299" i="19"/>
  <c r="G2299" i="19" s="1"/>
  <c r="F2300" i="19"/>
  <c r="G2300" i="19" s="1"/>
  <c r="F2301" i="19"/>
  <c r="G2301" i="19" s="1"/>
  <c r="F2302" i="19"/>
  <c r="G2302" i="19" s="1"/>
  <c r="F2303" i="19"/>
  <c r="G2303" i="19" s="1"/>
  <c r="F2304" i="19"/>
  <c r="G2304" i="19" s="1"/>
  <c r="F2305" i="19"/>
  <c r="G2305" i="19" s="1"/>
  <c r="F2306" i="19"/>
  <c r="G2306" i="19" s="1"/>
  <c r="F2307" i="19"/>
  <c r="G2307" i="19" s="1"/>
  <c r="F2308" i="19"/>
  <c r="G2308" i="19" s="1"/>
  <c r="F2309" i="19"/>
  <c r="G2309" i="19" s="1"/>
  <c r="F2310" i="19"/>
  <c r="G2310" i="19" s="1"/>
  <c r="F2311" i="19"/>
  <c r="G2311" i="19" s="1"/>
  <c r="F2312" i="19"/>
  <c r="G2312" i="19" s="1"/>
  <c r="F2313" i="19"/>
  <c r="G2313" i="19" s="1"/>
  <c r="F2314" i="19"/>
  <c r="G2314" i="19" s="1"/>
  <c r="F2315" i="19"/>
  <c r="G2315" i="19" s="1"/>
  <c r="F2316" i="19"/>
  <c r="G2316" i="19" s="1"/>
  <c r="F2317" i="19"/>
  <c r="G2317" i="19" s="1"/>
  <c r="F2318" i="19"/>
  <c r="G2318" i="19" s="1"/>
  <c r="F2319" i="19"/>
  <c r="G2319" i="19" s="1"/>
  <c r="F2320" i="19"/>
  <c r="G2320" i="19" s="1"/>
  <c r="F2321" i="19"/>
  <c r="G2321" i="19" s="1"/>
  <c r="F2322" i="19"/>
  <c r="G2322" i="19" s="1"/>
  <c r="F2323" i="19"/>
  <c r="G2323" i="19" s="1"/>
  <c r="F2324" i="19"/>
  <c r="G2324" i="19" s="1"/>
  <c r="F2325" i="19"/>
  <c r="G2325" i="19" s="1"/>
  <c r="F2326" i="19"/>
  <c r="G2326" i="19" s="1"/>
  <c r="F2327" i="19"/>
  <c r="G2327" i="19" s="1"/>
  <c r="F2328" i="19"/>
  <c r="G2328" i="19" s="1"/>
  <c r="F2329" i="19"/>
  <c r="G2329" i="19" s="1"/>
  <c r="F2330" i="19"/>
  <c r="G2330" i="19" s="1"/>
  <c r="F2331" i="19"/>
  <c r="G2331" i="19" s="1"/>
  <c r="F2332" i="19"/>
  <c r="G2332" i="19" s="1"/>
  <c r="F2333" i="19"/>
  <c r="G2333" i="19" s="1"/>
  <c r="F2334" i="19"/>
  <c r="G2334" i="19" s="1"/>
  <c r="F2335" i="19"/>
  <c r="G2335" i="19" s="1"/>
  <c r="F2336" i="19"/>
  <c r="G2336" i="19" s="1"/>
  <c r="F2337" i="19"/>
  <c r="G2337" i="19" s="1"/>
  <c r="F2338" i="19"/>
  <c r="G2338" i="19" s="1"/>
  <c r="F2339" i="19"/>
  <c r="G2339" i="19" s="1"/>
  <c r="F2340" i="19"/>
  <c r="G2340" i="19" s="1"/>
  <c r="F2341" i="19"/>
  <c r="G2341" i="19" s="1"/>
  <c r="F2342" i="19"/>
  <c r="G2342" i="19" s="1"/>
  <c r="F2343" i="19"/>
  <c r="G2343" i="19" s="1"/>
  <c r="F2344" i="19"/>
  <c r="G2344" i="19" s="1"/>
  <c r="F2345" i="19"/>
  <c r="G2345" i="19" s="1"/>
  <c r="F2346" i="19"/>
  <c r="G2346" i="19" s="1"/>
  <c r="F2347" i="19"/>
  <c r="G2347" i="19" s="1"/>
  <c r="F2348" i="19"/>
  <c r="G2348" i="19" s="1"/>
  <c r="F2349" i="19"/>
  <c r="G2349" i="19" s="1"/>
  <c r="F2350" i="19"/>
  <c r="G2350" i="19" s="1"/>
  <c r="F2351" i="19"/>
  <c r="G2351" i="19" s="1"/>
  <c r="F2352" i="19"/>
  <c r="G2352" i="19" s="1"/>
  <c r="F2353" i="19"/>
  <c r="G2353" i="19" s="1"/>
  <c r="F2354" i="19"/>
  <c r="G2354" i="19" s="1"/>
  <c r="F2355" i="19"/>
  <c r="G2355" i="19" s="1"/>
  <c r="F2356" i="19"/>
  <c r="G2356" i="19" s="1"/>
  <c r="F2357" i="19"/>
  <c r="G2357" i="19" s="1"/>
  <c r="F2358" i="19"/>
  <c r="G2358" i="19" s="1"/>
  <c r="F2359" i="19"/>
  <c r="G2359" i="19" s="1"/>
  <c r="F2360" i="19"/>
  <c r="G2360" i="19" s="1"/>
  <c r="F2361" i="19"/>
  <c r="G2361" i="19" s="1"/>
  <c r="F2362" i="19"/>
  <c r="G2362" i="19" s="1"/>
  <c r="F2363" i="19"/>
  <c r="G2363" i="19" s="1"/>
  <c r="F2364" i="19"/>
  <c r="G2364" i="19" s="1"/>
  <c r="F2365" i="19"/>
  <c r="G2365" i="19" s="1"/>
  <c r="F2366" i="19"/>
  <c r="G2366" i="19" s="1"/>
  <c r="F2367" i="19"/>
  <c r="G2367" i="19" s="1"/>
  <c r="F2368" i="19"/>
  <c r="G2368" i="19" s="1"/>
  <c r="F2369" i="19"/>
  <c r="G2369" i="19" s="1"/>
  <c r="F2370" i="19"/>
  <c r="G2370" i="19" s="1"/>
  <c r="F2371" i="19"/>
  <c r="G2371" i="19" s="1"/>
  <c r="F2372" i="19"/>
  <c r="G2372" i="19" s="1"/>
  <c r="F2373" i="19"/>
  <c r="G2373" i="19" s="1"/>
  <c r="F2374" i="19"/>
  <c r="G2374" i="19" s="1"/>
  <c r="F2375" i="19"/>
  <c r="G2375" i="19" s="1"/>
  <c r="F2376" i="19"/>
  <c r="G2376" i="19" s="1"/>
  <c r="F2377" i="19"/>
  <c r="G2377" i="19" s="1"/>
  <c r="F2378" i="19"/>
  <c r="G2378" i="19" s="1"/>
  <c r="F2379" i="19"/>
  <c r="G2379" i="19" s="1"/>
  <c r="F2380" i="19"/>
  <c r="G2380" i="19" s="1"/>
  <c r="F2381" i="19"/>
  <c r="G2381" i="19" s="1"/>
  <c r="F2382" i="19"/>
  <c r="G2382" i="19" s="1"/>
  <c r="F2383" i="19"/>
  <c r="G2383" i="19" s="1"/>
  <c r="F2384" i="19"/>
  <c r="G2384" i="19" s="1"/>
  <c r="F2385" i="19"/>
  <c r="G2385" i="19" s="1"/>
  <c r="F2386" i="19"/>
  <c r="G2386" i="19" s="1"/>
  <c r="F2387" i="19"/>
  <c r="G2387" i="19" s="1"/>
  <c r="F2388" i="19"/>
  <c r="G2388" i="19" s="1"/>
  <c r="F2389" i="19"/>
  <c r="G2389" i="19" s="1"/>
  <c r="F2390" i="19"/>
  <c r="G2390" i="19" s="1"/>
  <c r="F2391" i="19"/>
  <c r="G2391" i="19" s="1"/>
  <c r="F2392" i="19"/>
  <c r="G2392" i="19" s="1"/>
  <c r="F2393" i="19"/>
  <c r="G2393" i="19" s="1"/>
  <c r="F2394" i="19"/>
  <c r="G2394" i="19" s="1"/>
  <c r="F2395" i="19"/>
  <c r="G2395" i="19" s="1"/>
  <c r="F2396" i="19"/>
  <c r="G2396" i="19" s="1"/>
  <c r="F2397" i="19"/>
  <c r="G2397" i="19" s="1"/>
  <c r="F2398" i="19"/>
  <c r="G2398" i="19" s="1"/>
  <c r="F2399" i="19"/>
  <c r="G2399" i="19" s="1"/>
  <c r="F2400" i="19"/>
  <c r="G2400" i="19" s="1"/>
  <c r="F2401" i="19"/>
  <c r="G2401" i="19" s="1"/>
  <c r="F2402" i="19"/>
  <c r="G2402" i="19" s="1"/>
  <c r="F2403" i="19"/>
  <c r="G2403" i="19" s="1"/>
  <c r="F2404" i="19"/>
  <c r="G2404" i="19" s="1"/>
  <c r="F2405" i="19"/>
  <c r="G2405" i="19" s="1"/>
  <c r="F2406" i="19"/>
  <c r="G2406" i="19" s="1"/>
  <c r="F2407" i="19"/>
  <c r="G2407" i="19" s="1"/>
  <c r="F2408" i="19"/>
  <c r="G2408" i="19" s="1"/>
  <c r="F2409" i="19"/>
  <c r="G2409" i="19" s="1"/>
  <c r="F2410" i="19"/>
  <c r="G2410" i="19" s="1"/>
  <c r="F2411" i="19"/>
  <c r="G2411" i="19" s="1"/>
  <c r="F2412" i="19"/>
  <c r="G2412" i="19" s="1"/>
  <c r="F2413" i="19"/>
  <c r="G2413" i="19" s="1"/>
  <c r="F2414" i="19"/>
  <c r="G2414" i="19" s="1"/>
  <c r="F2415" i="19"/>
  <c r="G2415" i="19" s="1"/>
  <c r="F2416" i="19"/>
  <c r="G2416" i="19" s="1"/>
  <c r="F2417" i="19"/>
  <c r="G2417" i="19" s="1"/>
  <c r="F2418" i="19"/>
  <c r="G2418" i="19" s="1"/>
  <c r="F2419" i="19"/>
  <c r="G2419" i="19" s="1"/>
  <c r="F2420" i="19"/>
  <c r="G2420" i="19" s="1"/>
  <c r="F2421" i="19"/>
  <c r="G2421" i="19" s="1"/>
  <c r="F2422" i="19"/>
  <c r="G2422" i="19" s="1"/>
  <c r="F2423" i="19"/>
  <c r="G2423" i="19" s="1"/>
  <c r="F2424" i="19"/>
  <c r="G2424" i="19" s="1"/>
  <c r="F2425" i="19"/>
  <c r="G2425" i="19" s="1"/>
  <c r="F2426" i="19"/>
  <c r="G2426" i="19" s="1"/>
  <c r="F2427" i="19"/>
  <c r="G2427" i="19" s="1"/>
  <c r="F2428" i="19"/>
  <c r="G2428" i="19" s="1"/>
  <c r="F2429" i="19"/>
  <c r="G2429" i="19" s="1"/>
  <c r="F2430" i="19"/>
  <c r="G2430" i="19" s="1"/>
  <c r="F2431" i="19"/>
  <c r="G2431" i="19" s="1"/>
  <c r="F2432" i="19"/>
  <c r="G2432" i="19" s="1"/>
  <c r="F2433" i="19"/>
  <c r="G2433" i="19" s="1"/>
  <c r="F2434" i="19"/>
  <c r="G2434" i="19" s="1"/>
  <c r="F2435" i="19"/>
  <c r="G2435" i="19" s="1"/>
  <c r="F2436" i="19"/>
  <c r="G2436" i="19" s="1"/>
  <c r="F2437" i="19"/>
  <c r="G2437" i="19" s="1"/>
  <c r="F2438" i="19"/>
  <c r="G2438" i="19" s="1"/>
  <c r="F2439" i="19"/>
  <c r="G2439" i="19" s="1"/>
  <c r="F2440" i="19"/>
  <c r="G2440" i="19" s="1"/>
  <c r="F2441" i="19"/>
  <c r="G2441" i="19" s="1"/>
  <c r="F2442" i="19"/>
  <c r="G2442" i="19" s="1"/>
  <c r="F2443" i="19"/>
  <c r="G2443" i="19" s="1"/>
  <c r="F2444" i="19"/>
  <c r="G2444" i="19" s="1"/>
  <c r="F2445" i="19"/>
  <c r="G2445" i="19" s="1"/>
  <c r="F2446" i="19"/>
  <c r="G2446" i="19" s="1"/>
  <c r="F2447" i="19"/>
  <c r="G2447" i="19" s="1"/>
  <c r="F2448" i="19"/>
  <c r="G2448" i="19" s="1"/>
  <c r="F2449" i="19"/>
  <c r="G2449" i="19" s="1"/>
  <c r="F2450" i="19"/>
  <c r="G2450" i="19" s="1"/>
  <c r="F2451" i="19"/>
  <c r="G2451" i="19" s="1"/>
  <c r="F2452" i="19"/>
  <c r="G2452" i="19" s="1"/>
  <c r="F2453" i="19"/>
  <c r="G2453" i="19" s="1"/>
  <c r="F2454" i="19"/>
  <c r="G2454" i="19" s="1"/>
  <c r="F2455" i="19"/>
  <c r="G2455" i="19" s="1"/>
  <c r="F2456" i="19"/>
  <c r="G2456" i="19" s="1"/>
  <c r="F2457" i="19"/>
  <c r="G2457" i="19" s="1"/>
  <c r="F2458" i="19"/>
  <c r="G2458" i="19" s="1"/>
  <c r="F2459" i="19"/>
  <c r="G2459" i="19" s="1"/>
  <c r="F2460" i="19"/>
  <c r="G2460" i="19" s="1"/>
  <c r="F2461" i="19"/>
  <c r="G2461" i="19" s="1"/>
  <c r="F2462" i="19"/>
  <c r="G2462" i="19" s="1"/>
  <c r="F2463" i="19"/>
  <c r="G2463" i="19" s="1"/>
  <c r="F2464" i="19"/>
  <c r="G2464" i="19" s="1"/>
  <c r="F2465" i="19"/>
  <c r="G2465" i="19" s="1"/>
  <c r="F2466" i="19"/>
  <c r="G2466" i="19" s="1"/>
  <c r="F2467" i="19"/>
  <c r="G2467" i="19" s="1"/>
  <c r="F2468" i="19"/>
  <c r="G2468" i="19" s="1"/>
  <c r="F2469" i="19"/>
  <c r="G2469" i="19" s="1"/>
  <c r="F2470" i="19"/>
  <c r="G2470" i="19" s="1"/>
  <c r="F2471" i="19"/>
  <c r="G2471" i="19" s="1"/>
  <c r="F2472" i="19"/>
  <c r="G2472" i="19" s="1"/>
  <c r="F2473" i="19"/>
  <c r="G2473" i="19" s="1"/>
  <c r="F2474" i="19"/>
  <c r="G2474" i="19" s="1"/>
  <c r="F2475" i="19"/>
  <c r="G2475" i="19" s="1"/>
  <c r="F2476" i="19"/>
  <c r="G2476" i="19" s="1"/>
  <c r="F2477" i="19"/>
  <c r="G2477" i="19" s="1"/>
  <c r="F2478" i="19"/>
  <c r="G2478" i="19" s="1"/>
  <c r="F2479" i="19"/>
  <c r="G2479" i="19" s="1"/>
  <c r="F2480" i="19"/>
  <c r="G2480" i="19" s="1"/>
  <c r="F2481" i="19"/>
  <c r="G2481" i="19" s="1"/>
  <c r="F2482" i="19"/>
  <c r="G2482" i="19" s="1"/>
  <c r="F2483" i="19"/>
  <c r="G2483" i="19" s="1"/>
  <c r="F2484" i="19"/>
  <c r="G2484" i="19" s="1"/>
  <c r="F2485" i="19"/>
  <c r="G2485" i="19" s="1"/>
  <c r="F2486" i="19"/>
  <c r="G2486" i="19" s="1"/>
  <c r="F2487" i="19"/>
  <c r="G2487" i="19" s="1"/>
  <c r="F2488" i="19"/>
  <c r="G2488" i="19" s="1"/>
  <c r="F2489" i="19"/>
  <c r="G2489" i="19" s="1"/>
  <c r="F2490" i="19"/>
  <c r="G2490" i="19" s="1"/>
  <c r="F2491" i="19"/>
  <c r="G2491" i="19" s="1"/>
  <c r="F2492" i="19"/>
  <c r="G2492" i="19" s="1"/>
  <c r="F2493" i="19"/>
  <c r="G2493" i="19" s="1"/>
  <c r="F2494" i="19"/>
  <c r="G2494" i="19" s="1"/>
  <c r="F2495" i="19"/>
  <c r="G2495" i="19" s="1"/>
  <c r="F2496" i="19"/>
  <c r="G2496" i="19" s="1"/>
  <c r="F2497" i="19"/>
  <c r="G2497" i="19" s="1"/>
  <c r="F2498" i="19"/>
  <c r="G2498" i="19" s="1"/>
  <c r="F2499" i="19"/>
  <c r="G2499" i="19" s="1"/>
  <c r="F2500" i="19"/>
  <c r="G2500" i="19" s="1"/>
  <c r="F2501" i="19"/>
  <c r="G2501" i="19" s="1"/>
  <c r="F2502" i="19"/>
  <c r="G2502" i="19" s="1"/>
  <c r="F2503" i="19"/>
  <c r="G2503" i="19" s="1"/>
  <c r="F2504" i="19"/>
  <c r="G2504" i="19" s="1"/>
  <c r="F2505" i="19"/>
  <c r="G2505" i="19" s="1"/>
  <c r="F2506" i="19"/>
  <c r="G2506" i="19" s="1"/>
  <c r="F2507" i="19"/>
  <c r="G2507" i="19" s="1"/>
  <c r="F2508" i="19"/>
  <c r="G2508" i="19" s="1"/>
  <c r="F2509" i="19"/>
  <c r="G2509" i="19" s="1"/>
  <c r="F2510" i="19"/>
  <c r="G2510" i="19" s="1"/>
  <c r="F2511" i="19"/>
  <c r="G2511" i="19" s="1"/>
  <c r="F2512" i="19"/>
  <c r="G2512" i="19" s="1"/>
  <c r="F2513" i="19"/>
  <c r="G2513" i="19" s="1"/>
  <c r="F2514" i="19"/>
  <c r="G2514" i="19" s="1"/>
  <c r="F2515" i="19"/>
  <c r="G2515" i="19" s="1"/>
  <c r="F2516" i="19"/>
  <c r="G2516" i="19" s="1"/>
  <c r="F2517" i="19"/>
  <c r="G2517" i="19" s="1"/>
  <c r="F2518" i="19"/>
  <c r="G2518" i="19" s="1"/>
  <c r="F2519" i="19"/>
  <c r="G2519" i="19" s="1"/>
  <c r="F2520" i="19"/>
  <c r="G2520" i="19" s="1"/>
  <c r="F2521" i="19"/>
  <c r="G2521" i="19" s="1"/>
  <c r="F2522" i="19"/>
  <c r="G2522" i="19" s="1"/>
  <c r="F2523" i="19"/>
  <c r="G2523" i="19" s="1"/>
  <c r="F2524" i="19"/>
  <c r="G2524" i="19" s="1"/>
  <c r="F2525" i="19"/>
  <c r="G2525" i="19" s="1"/>
  <c r="F2526" i="19"/>
  <c r="G2526" i="19" s="1"/>
  <c r="F2527" i="19"/>
  <c r="G2527" i="19" s="1"/>
  <c r="F2528" i="19"/>
  <c r="G2528" i="19" s="1"/>
  <c r="F2529" i="19"/>
  <c r="G2529" i="19" s="1"/>
  <c r="F2530" i="19"/>
  <c r="G2530" i="19" s="1"/>
  <c r="F2531" i="19"/>
  <c r="G2531" i="19" s="1"/>
  <c r="F2532" i="19"/>
  <c r="G2532" i="19" s="1"/>
  <c r="F2533" i="19"/>
  <c r="G2533" i="19" s="1"/>
  <c r="F2534" i="19"/>
  <c r="G2534" i="19" s="1"/>
  <c r="F2535" i="19"/>
  <c r="G2535" i="19" s="1"/>
  <c r="F2536" i="19"/>
  <c r="G2536" i="19" s="1"/>
  <c r="F2537" i="19"/>
  <c r="G2537" i="19" s="1"/>
  <c r="F2538" i="19"/>
  <c r="G2538" i="19" s="1"/>
  <c r="F2539" i="19"/>
  <c r="G2539" i="19" s="1"/>
  <c r="F2540" i="19"/>
  <c r="G2540" i="19" s="1"/>
  <c r="F2541" i="19"/>
  <c r="G2541" i="19" s="1"/>
  <c r="F2542" i="19"/>
  <c r="G2542" i="19" s="1"/>
  <c r="F2543" i="19"/>
  <c r="G2543" i="19" s="1"/>
  <c r="F2544" i="19"/>
  <c r="G2544" i="19" s="1"/>
  <c r="F2545" i="19"/>
  <c r="G2545" i="19" s="1"/>
  <c r="F2546" i="19"/>
  <c r="G2546" i="19" s="1"/>
  <c r="F2547" i="19"/>
  <c r="G2547" i="19" s="1"/>
  <c r="F2548" i="19"/>
  <c r="G2548" i="19" s="1"/>
  <c r="F2549" i="19"/>
  <c r="G2549" i="19" s="1"/>
  <c r="F2550" i="19"/>
  <c r="G2550" i="19" s="1"/>
  <c r="F2551" i="19"/>
  <c r="G2551" i="19" s="1"/>
  <c r="F2552" i="19"/>
  <c r="G2552" i="19" s="1"/>
  <c r="F2553" i="19"/>
  <c r="G2553" i="19" s="1"/>
  <c r="F2554" i="19"/>
  <c r="G2554" i="19" s="1"/>
  <c r="F2555" i="19"/>
  <c r="G2555" i="19" s="1"/>
  <c r="F2556" i="19"/>
  <c r="G2556" i="19" s="1"/>
  <c r="F2557" i="19"/>
  <c r="G2557" i="19" s="1"/>
  <c r="F2558" i="19"/>
  <c r="G2558" i="19" s="1"/>
  <c r="F2559" i="19"/>
  <c r="G2559" i="19" s="1"/>
  <c r="F2560" i="19"/>
  <c r="G2560" i="19" s="1"/>
  <c r="F2561" i="19"/>
  <c r="G2561" i="19" s="1"/>
  <c r="F2562" i="19"/>
  <c r="G2562" i="19" s="1"/>
  <c r="F2563" i="19"/>
  <c r="G2563" i="19" s="1"/>
  <c r="F2564" i="19"/>
  <c r="G2564" i="19" s="1"/>
  <c r="F2565" i="19"/>
  <c r="G2565" i="19" s="1"/>
  <c r="F2566" i="19"/>
  <c r="G2566" i="19" s="1"/>
  <c r="F2567" i="19"/>
  <c r="G2567" i="19" s="1"/>
  <c r="F2568" i="19"/>
  <c r="G2568" i="19" s="1"/>
  <c r="F2569" i="19"/>
  <c r="G2569" i="19" s="1"/>
  <c r="F2570" i="19"/>
  <c r="G2570" i="19" s="1"/>
  <c r="F2571" i="19"/>
  <c r="G2571" i="19" s="1"/>
  <c r="F2572" i="19"/>
  <c r="G2572" i="19" s="1"/>
  <c r="F2573" i="19"/>
  <c r="G2573" i="19" s="1"/>
  <c r="F2574" i="19"/>
  <c r="G2574" i="19" s="1"/>
  <c r="F2575" i="19"/>
  <c r="G2575" i="19" s="1"/>
  <c r="F2576" i="19"/>
  <c r="G2576" i="19" s="1"/>
  <c r="F2577" i="19"/>
  <c r="G2577" i="19" s="1"/>
  <c r="F2578" i="19"/>
  <c r="G2578" i="19" s="1"/>
  <c r="F2579" i="19"/>
  <c r="G2579" i="19" s="1"/>
  <c r="F2580" i="19"/>
  <c r="G2580" i="19" s="1"/>
  <c r="F2581" i="19"/>
  <c r="G2581" i="19" s="1"/>
  <c r="F2582" i="19"/>
  <c r="G2582" i="19" s="1"/>
  <c r="F2583" i="19"/>
  <c r="G2583" i="19" s="1"/>
  <c r="F2584" i="19"/>
  <c r="G2584" i="19" s="1"/>
  <c r="F2585" i="19"/>
  <c r="G2585" i="19" s="1"/>
  <c r="F2586" i="19"/>
  <c r="G2586" i="19" s="1"/>
  <c r="F2587" i="19"/>
  <c r="G2587" i="19" s="1"/>
  <c r="F2588" i="19"/>
  <c r="G2588" i="19" s="1"/>
  <c r="F2589" i="19"/>
  <c r="G2589" i="19" s="1"/>
  <c r="F2590" i="19"/>
  <c r="G2590" i="19" s="1"/>
  <c r="F2591" i="19"/>
  <c r="G2591" i="19" s="1"/>
  <c r="F2592" i="19"/>
  <c r="G2592" i="19" s="1"/>
  <c r="F2593" i="19"/>
  <c r="G2593" i="19" s="1"/>
  <c r="F2594" i="19"/>
  <c r="G2594" i="19" s="1"/>
  <c r="F2595" i="19"/>
  <c r="G2595" i="19" s="1"/>
  <c r="F2596" i="19"/>
  <c r="G2596" i="19" s="1"/>
  <c r="F2597" i="19"/>
  <c r="G2597" i="19" s="1"/>
  <c r="F2598" i="19"/>
  <c r="G2598" i="19" s="1"/>
  <c r="F2599" i="19"/>
  <c r="G2599" i="19" s="1"/>
  <c r="F2600" i="19"/>
  <c r="G2600" i="19" s="1"/>
  <c r="F2601" i="19"/>
  <c r="G2601" i="19" s="1"/>
  <c r="F2602" i="19"/>
  <c r="G2602" i="19" s="1"/>
  <c r="F2603" i="19"/>
  <c r="G2603" i="19" s="1"/>
  <c r="F2604" i="19"/>
  <c r="G2604" i="19" s="1"/>
  <c r="F2605" i="19"/>
  <c r="G2605" i="19" s="1"/>
  <c r="F2606" i="19"/>
  <c r="G2606" i="19" s="1"/>
  <c r="F2607" i="19"/>
  <c r="G2607" i="19" s="1"/>
  <c r="F2608" i="19"/>
  <c r="G2608" i="19" s="1"/>
  <c r="F2609" i="19"/>
  <c r="G2609" i="19" s="1"/>
  <c r="F2610" i="19"/>
  <c r="G2610" i="19" s="1"/>
  <c r="F2611" i="19"/>
  <c r="G2611" i="19" s="1"/>
  <c r="F2612" i="19"/>
  <c r="G2612" i="19" s="1"/>
  <c r="F2613" i="19"/>
  <c r="G2613" i="19" s="1"/>
  <c r="F2614" i="19"/>
  <c r="G2614" i="19" s="1"/>
  <c r="F2615" i="19"/>
  <c r="G2615" i="19" s="1"/>
  <c r="F2616" i="19"/>
  <c r="G2616" i="19" s="1"/>
  <c r="F2617" i="19"/>
  <c r="G2617" i="19" s="1"/>
  <c r="F2618" i="19"/>
  <c r="G2618" i="19" s="1"/>
  <c r="F2619" i="19"/>
  <c r="G2619" i="19" s="1"/>
  <c r="F2620" i="19"/>
  <c r="G2620" i="19" s="1"/>
  <c r="F2621" i="19"/>
  <c r="G2621" i="19" s="1"/>
  <c r="F2622" i="19"/>
  <c r="G2622" i="19" s="1"/>
  <c r="F2623" i="19"/>
  <c r="G2623" i="19" s="1"/>
  <c r="F2624" i="19"/>
  <c r="G2624" i="19" s="1"/>
  <c r="F2625" i="19"/>
  <c r="G2625" i="19" s="1"/>
  <c r="F2626" i="19"/>
  <c r="G2626" i="19" s="1"/>
  <c r="F2627" i="19"/>
  <c r="G2627" i="19" s="1"/>
  <c r="F2628" i="19"/>
  <c r="G2628" i="19" s="1"/>
  <c r="F2629" i="19"/>
  <c r="G2629" i="19" s="1"/>
  <c r="F2630" i="19"/>
  <c r="G2630" i="19" s="1"/>
  <c r="F2631" i="19"/>
  <c r="G2631" i="19" s="1"/>
  <c r="F2632" i="19"/>
  <c r="G2632" i="19" s="1"/>
  <c r="F2633" i="19"/>
  <c r="G2633" i="19" s="1"/>
  <c r="F2634" i="19"/>
  <c r="G2634" i="19" s="1"/>
  <c r="F2635" i="19"/>
  <c r="G2635" i="19" s="1"/>
  <c r="F2636" i="19"/>
  <c r="G2636" i="19" s="1"/>
  <c r="F2637" i="19"/>
  <c r="G2637" i="19" s="1"/>
  <c r="F2638" i="19"/>
  <c r="G2638" i="19" s="1"/>
  <c r="F2639" i="19"/>
  <c r="G2639" i="19" s="1"/>
  <c r="F2640" i="19"/>
  <c r="G2640" i="19" s="1"/>
  <c r="F2641" i="19"/>
  <c r="G2641" i="19" s="1"/>
  <c r="F2642" i="19"/>
  <c r="G2642" i="19" s="1"/>
  <c r="F2643" i="19"/>
  <c r="G2643" i="19" s="1"/>
  <c r="F2644" i="19"/>
  <c r="G2644" i="19" s="1"/>
  <c r="F2645" i="19"/>
  <c r="G2645" i="19" s="1"/>
  <c r="F2646" i="19"/>
  <c r="G2646" i="19" s="1"/>
  <c r="F2647" i="19"/>
  <c r="G2647" i="19" s="1"/>
  <c r="F2648" i="19"/>
  <c r="G2648" i="19" s="1"/>
  <c r="F2649" i="19"/>
  <c r="G2649" i="19" s="1"/>
  <c r="F2650" i="19"/>
  <c r="G2650" i="19" s="1"/>
  <c r="F2651" i="19"/>
  <c r="G2651" i="19" s="1"/>
  <c r="F2652" i="19"/>
  <c r="G2652" i="19" s="1"/>
  <c r="F2653" i="19"/>
  <c r="G2653" i="19" s="1"/>
  <c r="F2654" i="19"/>
  <c r="G2654" i="19" s="1"/>
  <c r="F2655" i="19"/>
  <c r="G2655" i="19" s="1"/>
  <c r="F2656" i="19"/>
  <c r="G2656" i="19" s="1"/>
  <c r="F2657" i="19"/>
  <c r="G2657" i="19" s="1"/>
  <c r="F2658" i="19"/>
  <c r="G2658" i="19" s="1"/>
  <c r="F2659" i="19"/>
  <c r="G2659" i="19" s="1"/>
  <c r="F2660" i="19"/>
  <c r="G2660" i="19" s="1"/>
  <c r="F2661" i="19"/>
  <c r="G2661" i="19" s="1"/>
  <c r="F2662" i="19"/>
  <c r="G2662" i="19" s="1"/>
  <c r="F2663" i="19"/>
  <c r="G2663" i="19" s="1"/>
  <c r="F2664" i="19"/>
  <c r="G2664" i="19" s="1"/>
  <c r="F2665" i="19"/>
  <c r="G2665" i="19" s="1"/>
  <c r="F2666" i="19"/>
  <c r="G2666" i="19" s="1"/>
  <c r="F2667" i="19"/>
  <c r="G2667" i="19" s="1"/>
  <c r="F2668" i="19"/>
  <c r="G2668" i="19" s="1"/>
  <c r="F2669" i="19"/>
  <c r="G2669" i="19" s="1"/>
  <c r="F2670" i="19"/>
  <c r="G2670" i="19" s="1"/>
  <c r="F2671" i="19"/>
  <c r="G2671" i="19" s="1"/>
  <c r="F2672" i="19"/>
  <c r="G2672" i="19" s="1"/>
  <c r="F2673" i="19"/>
  <c r="G2673" i="19" s="1"/>
  <c r="F2674" i="19"/>
  <c r="G2674" i="19" s="1"/>
  <c r="F2675" i="19"/>
  <c r="G2675" i="19" s="1"/>
  <c r="F2676" i="19"/>
  <c r="G2676" i="19" s="1"/>
  <c r="F2677" i="19"/>
  <c r="G2677" i="19" s="1"/>
  <c r="F2678" i="19"/>
  <c r="G2678" i="19" s="1"/>
  <c r="F2679" i="19"/>
  <c r="G2679" i="19" s="1"/>
  <c r="F2680" i="19"/>
  <c r="G2680" i="19" s="1"/>
  <c r="F2681" i="19"/>
  <c r="G2681" i="19" s="1"/>
  <c r="F2682" i="19"/>
  <c r="G2682" i="19" s="1"/>
  <c r="F2683" i="19"/>
  <c r="G2683" i="19" s="1"/>
  <c r="F2684" i="19"/>
  <c r="G2684" i="19" s="1"/>
  <c r="F2685" i="19"/>
  <c r="G2685" i="19" s="1"/>
  <c r="F2686" i="19"/>
  <c r="G2686" i="19" s="1"/>
  <c r="F2687" i="19"/>
  <c r="G2687" i="19" s="1"/>
  <c r="F2688" i="19"/>
  <c r="G2688" i="19" s="1"/>
  <c r="F2689" i="19"/>
  <c r="G2689" i="19" s="1"/>
  <c r="F2690" i="19"/>
  <c r="G2690" i="19" s="1"/>
  <c r="F2691" i="19"/>
  <c r="G2691" i="19" s="1"/>
  <c r="F2692" i="19"/>
  <c r="G2692" i="19" s="1"/>
  <c r="F2693" i="19"/>
  <c r="G2693" i="19" s="1"/>
  <c r="F2694" i="19"/>
  <c r="G2694" i="19" s="1"/>
  <c r="F2695" i="19"/>
  <c r="G2695" i="19" s="1"/>
  <c r="F2696" i="19"/>
  <c r="G2696" i="19" s="1"/>
  <c r="F2697" i="19"/>
  <c r="G2697" i="19" s="1"/>
  <c r="F2698" i="19"/>
  <c r="G2698" i="19" s="1"/>
  <c r="F2699" i="19"/>
  <c r="G2699" i="19" s="1"/>
  <c r="F2700" i="19"/>
  <c r="G2700" i="19" s="1"/>
  <c r="F2701" i="19"/>
  <c r="G2701" i="19" s="1"/>
  <c r="F2702" i="19"/>
  <c r="G2702" i="19" s="1"/>
  <c r="F2703" i="19"/>
  <c r="G2703" i="19" s="1"/>
  <c r="F2704" i="19"/>
  <c r="G2704" i="19" s="1"/>
  <c r="F2705" i="19"/>
  <c r="G2705" i="19" s="1"/>
  <c r="F2706" i="19"/>
  <c r="G2706" i="19" s="1"/>
  <c r="F2707" i="19"/>
  <c r="G2707" i="19" s="1"/>
  <c r="F2708" i="19"/>
  <c r="G2708" i="19" s="1"/>
  <c r="F2709" i="19"/>
  <c r="G2709" i="19" s="1"/>
  <c r="F2710" i="19"/>
  <c r="G2710" i="19" s="1"/>
  <c r="F2711" i="19"/>
  <c r="G2711" i="19" s="1"/>
  <c r="F2712" i="19"/>
  <c r="G2712" i="19" s="1"/>
  <c r="F2713" i="19"/>
  <c r="G2713" i="19" s="1"/>
  <c r="F2714" i="19"/>
  <c r="G2714" i="19" s="1"/>
  <c r="F2715" i="19"/>
  <c r="G2715" i="19" s="1"/>
  <c r="F2716" i="19"/>
  <c r="G2716" i="19" s="1"/>
  <c r="F2717" i="19"/>
  <c r="G2717" i="19" s="1"/>
  <c r="F2718" i="19"/>
  <c r="G2718" i="19" s="1"/>
  <c r="F2719" i="19"/>
  <c r="G2719" i="19" s="1"/>
  <c r="F2720" i="19"/>
  <c r="G2720" i="19" s="1"/>
  <c r="F2721" i="19"/>
  <c r="G2721" i="19" s="1"/>
  <c r="F2722" i="19"/>
  <c r="G2722" i="19" s="1"/>
  <c r="F2723" i="19"/>
  <c r="G2723" i="19" s="1"/>
  <c r="F2724" i="19"/>
  <c r="G2724" i="19" s="1"/>
  <c r="F2725" i="19"/>
  <c r="G2725" i="19" s="1"/>
  <c r="F2726" i="19"/>
  <c r="G2726" i="19" s="1"/>
  <c r="F2727" i="19"/>
  <c r="G2727" i="19" s="1"/>
  <c r="F2728" i="19"/>
  <c r="G2728" i="19" s="1"/>
  <c r="F2729" i="19"/>
  <c r="G2729" i="19" s="1"/>
  <c r="F2730" i="19"/>
  <c r="G2730" i="19" s="1"/>
  <c r="F2731" i="19"/>
  <c r="G2731" i="19" s="1"/>
  <c r="F2732" i="19"/>
  <c r="G2732" i="19" s="1"/>
  <c r="F2733" i="19"/>
  <c r="G2733" i="19" s="1"/>
  <c r="F2734" i="19"/>
  <c r="G2734" i="19" s="1"/>
  <c r="F2735" i="19"/>
  <c r="G2735" i="19" s="1"/>
  <c r="F2736" i="19"/>
  <c r="G2736" i="19" s="1"/>
  <c r="F2737" i="19"/>
  <c r="G2737" i="19" s="1"/>
  <c r="F2738" i="19"/>
  <c r="G2738" i="19" s="1"/>
  <c r="F2739" i="19"/>
  <c r="G2739" i="19" s="1"/>
  <c r="F2740" i="19"/>
  <c r="G2740" i="19" s="1"/>
  <c r="F2741" i="19"/>
  <c r="G2741" i="19" s="1"/>
  <c r="F2742" i="19"/>
  <c r="G2742" i="19" s="1"/>
  <c r="F2743" i="19"/>
  <c r="G2743" i="19" s="1"/>
  <c r="F2744" i="19"/>
  <c r="G2744" i="19" s="1"/>
  <c r="F2745" i="19"/>
  <c r="G2745" i="19" s="1"/>
  <c r="F2746" i="19"/>
  <c r="G2746" i="19" s="1"/>
  <c r="F2747" i="19"/>
  <c r="G2747" i="19" s="1"/>
  <c r="F2748" i="19"/>
  <c r="G2748" i="19" s="1"/>
  <c r="F2749" i="19"/>
  <c r="G2749" i="19" s="1"/>
  <c r="F2750" i="19"/>
  <c r="G2750" i="19" s="1"/>
  <c r="F2751" i="19"/>
  <c r="G2751" i="19" s="1"/>
  <c r="F2752" i="19"/>
  <c r="G2752" i="19" s="1"/>
  <c r="F2753" i="19"/>
  <c r="G2753" i="19" s="1"/>
  <c r="F2754" i="19"/>
  <c r="G2754" i="19" s="1"/>
  <c r="F2755" i="19"/>
  <c r="G2755" i="19" s="1"/>
  <c r="F2756" i="19"/>
  <c r="G2756" i="19" s="1"/>
  <c r="F2757" i="19"/>
  <c r="G2757" i="19" s="1"/>
  <c r="F2758" i="19"/>
  <c r="G2758" i="19" s="1"/>
  <c r="F2759" i="19"/>
  <c r="G2759" i="19" s="1"/>
  <c r="F2760" i="19"/>
  <c r="G2760" i="19" s="1"/>
  <c r="F2761" i="19"/>
  <c r="G2761" i="19" s="1"/>
  <c r="F2762" i="19"/>
  <c r="G2762" i="19" s="1"/>
  <c r="F2763" i="19"/>
  <c r="G2763" i="19" s="1"/>
  <c r="F2764" i="19"/>
  <c r="G2764" i="19" s="1"/>
  <c r="F2765" i="19"/>
  <c r="G2765" i="19" s="1"/>
  <c r="F2766" i="19"/>
  <c r="G2766" i="19" s="1"/>
  <c r="F2767" i="19"/>
  <c r="G2767" i="19" s="1"/>
  <c r="F2768" i="19"/>
  <c r="G2768" i="19" s="1"/>
  <c r="F2769" i="19"/>
  <c r="G2769" i="19" s="1"/>
  <c r="F2770" i="19"/>
  <c r="G2770" i="19" s="1"/>
  <c r="F2771" i="19"/>
  <c r="G2771" i="19" s="1"/>
  <c r="F2772" i="19"/>
  <c r="G2772" i="19" s="1"/>
  <c r="F2773" i="19"/>
  <c r="G2773" i="19" s="1"/>
  <c r="F2774" i="19"/>
  <c r="G2774" i="19" s="1"/>
  <c r="F2775" i="19"/>
  <c r="G2775" i="19" s="1"/>
  <c r="F2776" i="19"/>
  <c r="G2776" i="19" s="1"/>
  <c r="F2777" i="19"/>
  <c r="G2777" i="19" s="1"/>
  <c r="F2778" i="19"/>
  <c r="G2778" i="19" s="1"/>
  <c r="F2779" i="19"/>
  <c r="G2779" i="19" s="1"/>
  <c r="F2780" i="19"/>
  <c r="G2780" i="19" s="1"/>
  <c r="F2781" i="19"/>
  <c r="G2781" i="19" s="1"/>
  <c r="F2782" i="19"/>
  <c r="G2782" i="19" s="1"/>
  <c r="F2783" i="19"/>
  <c r="G2783" i="19" s="1"/>
  <c r="F2784" i="19"/>
  <c r="G2784" i="19" s="1"/>
  <c r="F2785" i="19"/>
  <c r="G2785" i="19" s="1"/>
  <c r="F2786" i="19"/>
  <c r="G2786" i="19" s="1"/>
  <c r="F2787" i="19"/>
  <c r="G2787" i="19" s="1"/>
  <c r="F2788" i="19"/>
  <c r="G2788" i="19" s="1"/>
  <c r="F2789" i="19"/>
  <c r="G2789" i="19" s="1"/>
  <c r="F2790" i="19"/>
  <c r="G2790" i="19" s="1"/>
  <c r="F2791" i="19"/>
  <c r="G2791" i="19" s="1"/>
  <c r="F2792" i="19"/>
  <c r="G2792" i="19" s="1"/>
  <c r="F2793" i="19"/>
  <c r="G2793" i="19" s="1"/>
  <c r="F2794" i="19"/>
  <c r="G2794" i="19" s="1"/>
  <c r="F2795" i="19"/>
  <c r="G2795" i="19" s="1"/>
  <c r="F2796" i="19"/>
  <c r="G2796" i="19" s="1"/>
  <c r="F2797" i="19"/>
  <c r="G2797" i="19" s="1"/>
  <c r="F2798" i="19"/>
  <c r="G2798" i="19" s="1"/>
  <c r="F2799" i="19"/>
  <c r="G2799" i="19" s="1"/>
  <c r="F2800" i="19"/>
  <c r="G2800" i="19" s="1"/>
  <c r="F2801" i="19"/>
  <c r="G2801" i="19" s="1"/>
  <c r="F2802" i="19"/>
  <c r="G2802" i="19" s="1"/>
  <c r="F2803" i="19"/>
  <c r="G2803" i="19" s="1"/>
  <c r="F2804" i="19"/>
  <c r="G2804" i="19" s="1"/>
  <c r="F2805" i="19"/>
  <c r="G2805" i="19" s="1"/>
  <c r="F2806" i="19"/>
  <c r="G2806" i="19" s="1"/>
  <c r="F2807" i="19"/>
  <c r="G2807" i="19" s="1"/>
  <c r="F2808" i="19"/>
  <c r="G2808" i="19" s="1"/>
  <c r="F2809" i="19"/>
  <c r="G2809" i="19" s="1"/>
  <c r="F2810" i="19"/>
  <c r="G2810" i="19" s="1"/>
  <c r="F2811" i="19"/>
  <c r="G2811" i="19" s="1"/>
  <c r="F2812" i="19"/>
  <c r="G2812" i="19" s="1"/>
  <c r="F2813" i="19"/>
  <c r="G2813" i="19" s="1"/>
  <c r="F2814" i="19"/>
  <c r="G2814" i="19" s="1"/>
  <c r="F2815" i="19"/>
  <c r="G2815" i="19" s="1"/>
  <c r="F2816" i="19"/>
  <c r="G2816" i="19" s="1"/>
  <c r="F2817" i="19"/>
  <c r="G2817" i="19" s="1"/>
  <c r="F2818" i="19"/>
  <c r="G2818" i="19" s="1"/>
  <c r="F2819" i="19"/>
  <c r="G2819" i="19" s="1"/>
  <c r="F2820" i="19"/>
  <c r="G2820" i="19" s="1"/>
  <c r="F2821" i="19"/>
  <c r="G2821" i="19" s="1"/>
  <c r="F2822" i="19"/>
  <c r="G2822" i="19" s="1"/>
  <c r="F2823" i="19"/>
  <c r="G2823" i="19" s="1"/>
  <c r="F2824" i="19"/>
  <c r="G2824" i="19" s="1"/>
  <c r="F2825" i="19"/>
  <c r="G2825" i="19" s="1"/>
  <c r="F2826" i="19"/>
  <c r="G2826" i="19" s="1"/>
  <c r="F2827" i="19"/>
  <c r="G2827" i="19" s="1"/>
  <c r="F2828" i="19"/>
  <c r="G2828" i="19" s="1"/>
  <c r="F2829" i="19"/>
  <c r="G2829" i="19" s="1"/>
  <c r="F2830" i="19"/>
  <c r="G2830" i="19" s="1"/>
  <c r="F2831" i="19"/>
  <c r="G2831" i="19" s="1"/>
  <c r="F2832" i="19"/>
  <c r="G2832" i="19" s="1"/>
  <c r="F2833" i="19"/>
  <c r="G2833" i="19" s="1"/>
  <c r="F2834" i="19"/>
  <c r="G2834" i="19" s="1"/>
  <c r="F2835" i="19"/>
  <c r="G2835" i="19" s="1"/>
  <c r="F2836" i="19"/>
  <c r="G2836" i="19" s="1"/>
  <c r="F2837" i="19"/>
  <c r="G2837" i="19" s="1"/>
  <c r="F2838" i="19"/>
  <c r="G2838" i="19" s="1"/>
  <c r="F2839" i="19"/>
  <c r="G2839" i="19" s="1"/>
  <c r="F2840" i="19"/>
  <c r="G2840" i="19" s="1"/>
  <c r="F2841" i="19"/>
  <c r="G2841" i="19" s="1"/>
  <c r="F2842" i="19"/>
  <c r="G2842" i="19" s="1"/>
  <c r="F2843" i="19"/>
  <c r="G2843" i="19" s="1"/>
  <c r="F2844" i="19"/>
  <c r="G2844" i="19" s="1"/>
  <c r="F2845" i="19"/>
  <c r="G2845" i="19" s="1"/>
  <c r="F2846" i="19"/>
  <c r="G2846" i="19" s="1"/>
  <c r="F2847" i="19"/>
  <c r="G2847" i="19" s="1"/>
  <c r="F2848" i="19"/>
  <c r="G2848" i="19" s="1"/>
  <c r="F2849" i="19"/>
  <c r="G2849" i="19" s="1"/>
  <c r="F2850" i="19"/>
  <c r="G2850" i="19" s="1"/>
  <c r="F2851" i="19"/>
  <c r="G2851" i="19" s="1"/>
  <c r="F2852" i="19"/>
  <c r="G2852" i="19" s="1"/>
  <c r="F2853" i="19"/>
  <c r="G2853" i="19" s="1"/>
  <c r="F2854" i="19"/>
  <c r="G2854" i="19" s="1"/>
  <c r="F2855" i="19"/>
  <c r="G2855" i="19" s="1"/>
  <c r="F2856" i="19"/>
  <c r="G2856" i="19" s="1"/>
  <c r="F2857" i="19"/>
  <c r="G2857" i="19" s="1"/>
  <c r="F2858" i="19"/>
  <c r="G2858" i="19" s="1"/>
  <c r="F2859" i="19"/>
  <c r="G2859" i="19" s="1"/>
  <c r="F2860" i="19"/>
  <c r="G2860" i="19" s="1"/>
  <c r="F2861" i="19"/>
  <c r="G2861" i="19" s="1"/>
  <c r="F2862" i="19"/>
  <c r="G2862" i="19" s="1"/>
  <c r="F2863" i="19"/>
  <c r="G2863" i="19" s="1"/>
  <c r="F2864" i="19"/>
  <c r="G2864" i="19" s="1"/>
  <c r="F2865" i="19"/>
  <c r="G2865" i="19" s="1"/>
  <c r="F2866" i="19"/>
  <c r="G2866" i="19" s="1"/>
  <c r="F2867" i="19"/>
  <c r="G2867" i="19" s="1"/>
  <c r="F2868" i="19"/>
  <c r="G2868" i="19" s="1"/>
  <c r="F2869" i="19"/>
  <c r="G2869" i="19" s="1"/>
  <c r="F2870" i="19"/>
  <c r="G2870" i="19" s="1"/>
  <c r="F2871" i="19"/>
  <c r="G2871" i="19" s="1"/>
  <c r="F2872" i="19"/>
  <c r="G2872" i="19" s="1"/>
  <c r="F2873" i="19"/>
  <c r="G2873" i="19" s="1"/>
  <c r="F2874" i="19"/>
  <c r="G2874" i="19" s="1"/>
  <c r="F2875" i="19"/>
  <c r="G2875" i="19" s="1"/>
  <c r="F2876" i="19"/>
  <c r="G2876" i="19" s="1"/>
  <c r="F2877" i="19"/>
  <c r="G2877" i="19" s="1"/>
  <c r="F2878" i="19"/>
  <c r="G2878" i="19" s="1"/>
  <c r="F2879" i="19"/>
  <c r="G2879" i="19" s="1"/>
  <c r="F2880" i="19"/>
  <c r="G2880" i="19" s="1"/>
  <c r="F2881" i="19"/>
  <c r="G2881" i="19" s="1"/>
  <c r="F2882" i="19"/>
  <c r="G2882" i="19" s="1"/>
  <c r="F2883" i="19"/>
  <c r="G2883" i="19" s="1"/>
  <c r="F2884" i="19"/>
  <c r="G2884" i="19" s="1"/>
  <c r="F2885" i="19"/>
  <c r="G2885" i="19" s="1"/>
  <c r="F2886" i="19"/>
  <c r="G2886" i="19" s="1"/>
  <c r="F2887" i="19"/>
  <c r="G2887" i="19" s="1"/>
  <c r="F2888" i="19"/>
  <c r="G2888" i="19" s="1"/>
  <c r="F2889" i="19"/>
  <c r="G2889" i="19" s="1"/>
  <c r="F2890" i="19"/>
  <c r="G2890" i="19" s="1"/>
  <c r="F2891" i="19"/>
  <c r="G2891" i="19" s="1"/>
  <c r="F2892" i="19"/>
  <c r="G2892" i="19" s="1"/>
  <c r="F2893" i="19"/>
  <c r="G2893" i="19" s="1"/>
  <c r="F2894" i="19"/>
  <c r="G2894" i="19" s="1"/>
  <c r="F2895" i="19"/>
  <c r="G2895" i="19" s="1"/>
  <c r="F2896" i="19"/>
  <c r="G2896" i="19" s="1"/>
  <c r="F2897" i="19"/>
  <c r="G2897" i="19" s="1"/>
  <c r="F2898" i="19"/>
  <c r="G2898" i="19" s="1"/>
  <c r="F2899" i="19"/>
  <c r="G2899" i="19" s="1"/>
  <c r="F2900" i="19"/>
  <c r="G2900" i="19" s="1"/>
  <c r="F2901" i="19"/>
  <c r="G2901" i="19" s="1"/>
  <c r="F2902" i="19"/>
  <c r="G2902" i="19" s="1"/>
  <c r="F2903" i="19"/>
  <c r="G2903" i="19" s="1"/>
  <c r="F2904" i="19"/>
  <c r="G2904" i="19" s="1"/>
  <c r="F2905" i="19"/>
  <c r="G2905" i="19" s="1"/>
  <c r="F2906" i="19"/>
  <c r="G2906" i="19" s="1"/>
  <c r="F2907" i="19"/>
  <c r="G2907" i="19" s="1"/>
  <c r="F2908" i="19"/>
  <c r="G2908" i="19" s="1"/>
  <c r="F2909" i="19"/>
  <c r="G2909" i="19" s="1"/>
  <c r="F2910" i="19"/>
  <c r="G2910" i="19" s="1"/>
  <c r="F2911" i="19"/>
  <c r="G2911" i="19" s="1"/>
  <c r="F2912" i="19"/>
  <c r="G2912" i="19" s="1"/>
  <c r="F2913" i="19"/>
  <c r="G2913" i="19" s="1"/>
  <c r="F2914" i="19"/>
  <c r="G2914" i="19" s="1"/>
  <c r="F2915" i="19"/>
  <c r="G2915" i="19" s="1"/>
  <c r="F2916" i="19"/>
  <c r="G2916" i="19" s="1"/>
  <c r="F2917" i="19"/>
  <c r="G2917" i="19" s="1"/>
  <c r="F2918" i="19"/>
  <c r="G2918" i="19" s="1"/>
  <c r="F2919" i="19"/>
  <c r="G2919" i="19" s="1"/>
  <c r="F2920" i="19"/>
  <c r="G2920" i="19" s="1"/>
  <c r="F2921" i="19"/>
  <c r="G2921" i="19" s="1"/>
  <c r="F2922" i="19"/>
  <c r="G2922" i="19" s="1"/>
  <c r="F2923" i="19"/>
  <c r="G2923" i="19" s="1"/>
  <c r="F2924" i="19"/>
  <c r="G2924" i="19" s="1"/>
  <c r="F2925" i="19"/>
  <c r="G2925" i="19" s="1"/>
  <c r="F2926" i="19"/>
  <c r="G2926" i="19" s="1"/>
  <c r="F2927" i="19"/>
  <c r="G2927" i="19" s="1"/>
  <c r="F2928" i="19"/>
  <c r="G2928" i="19" s="1"/>
  <c r="F2929" i="19"/>
  <c r="G2929" i="19" s="1"/>
  <c r="F2930" i="19"/>
  <c r="G2930" i="19" s="1"/>
  <c r="F2931" i="19"/>
  <c r="G2931" i="19" s="1"/>
  <c r="F2932" i="19"/>
  <c r="G2932" i="19" s="1"/>
  <c r="F2933" i="19"/>
  <c r="G2933" i="19" s="1"/>
  <c r="F2934" i="19"/>
  <c r="G2934" i="19" s="1"/>
  <c r="F2935" i="19"/>
  <c r="G2935" i="19" s="1"/>
  <c r="F2936" i="19"/>
  <c r="G2936" i="19" s="1"/>
  <c r="F2937" i="19"/>
  <c r="G2937" i="19" s="1"/>
  <c r="F2938" i="19"/>
  <c r="G2938" i="19" s="1"/>
  <c r="F2939" i="19"/>
  <c r="G2939" i="19" s="1"/>
  <c r="F2940" i="19"/>
  <c r="G2940" i="19" s="1"/>
  <c r="F2941" i="19"/>
  <c r="G2941" i="19" s="1"/>
  <c r="F2942" i="19"/>
  <c r="G2942" i="19" s="1"/>
  <c r="F2943" i="19"/>
  <c r="G2943" i="19" s="1"/>
  <c r="F2944" i="19"/>
  <c r="G2944" i="19" s="1"/>
  <c r="F2945" i="19"/>
  <c r="G2945" i="19" s="1"/>
  <c r="F2946" i="19"/>
  <c r="G2946" i="19" s="1"/>
  <c r="F2947" i="19"/>
  <c r="G2947" i="19" s="1"/>
  <c r="F2948" i="19"/>
  <c r="G2948" i="19" s="1"/>
  <c r="F2949" i="19"/>
  <c r="G2949" i="19" s="1"/>
  <c r="F2950" i="19"/>
  <c r="G2950" i="19" s="1"/>
  <c r="F2951" i="19"/>
  <c r="G2951" i="19" s="1"/>
  <c r="F2952" i="19"/>
  <c r="G2952" i="19" s="1"/>
  <c r="F2953" i="19"/>
  <c r="G2953" i="19" s="1"/>
  <c r="F2954" i="19"/>
  <c r="G2954" i="19" s="1"/>
  <c r="F2955" i="19"/>
  <c r="G2955" i="19" s="1"/>
  <c r="F2956" i="19"/>
  <c r="G2956" i="19" s="1"/>
  <c r="F2957" i="19"/>
  <c r="G2957" i="19" s="1"/>
  <c r="F2958" i="19"/>
  <c r="G2958" i="19" s="1"/>
  <c r="F2959" i="19"/>
  <c r="G2959" i="19" s="1"/>
  <c r="F2960" i="19"/>
  <c r="G2960" i="19" s="1"/>
  <c r="F2961" i="19"/>
  <c r="G2961" i="19" s="1"/>
  <c r="F2962" i="19"/>
  <c r="G2962" i="19" s="1"/>
  <c r="F2963" i="19"/>
  <c r="G2963" i="19" s="1"/>
  <c r="F2964" i="19"/>
  <c r="G2964" i="19" s="1"/>
  <c r="F2965" i="19"/>
  <c r="G2965" i="19" s="1"/>
  <c r="F2966" i="19"/>
  <c r="G2966" i="19" s="1"/>
  <c r="F2967" i="19"/>
  <c r="G2967" i="19" s="1"/>
  <c r="F2968" i="19"/>
  <c r="G2968" i="19" s="1"/>
  <c r="F2969" i="19"/>
  <c r="G2969" i="19" s="1"/>
  <c r="F2970" i="19"/>
  <c r="G2970" i="19" s="1"/>
  <c r="F2971" i="19"/>
  <c r="G2971" i="19" s="1"/>
  <c r="F2972" i="19"/>
  <c r="G2972" i="19" s="1"/>
  <c r="F2973" i="19"/>
  <c r="G2973" i="19" s="1"/>
  <c r="F2974" i="19"/>
  <c r="G2974" i="19" s="1"/>
  <c r="F2975" i="19"/>
  <c r="G2975" i="19" s="1"/>
  <c r="F2976" i="19"/>
  <c r="G2976" i="19" s="1"/>
  <c r="F2977" i="19"/>
  <c r="G2977" i="19" s="1"/>
  <c r="F2978" i="19"/>
  <c r="G2978" i="19" s="1"/>
  <c r="F2979" i="19"/>
  <c r="G2979" i="19" s="1"/>
  <c r="F2980" i="19"/>
  <c r="G2980" i="19" s="1"/>
  <c r="F2981" i="19"/>
  <c r="G2981" i="19" s="1"/>
  <c r="F2982" i="19"/>
  <c r="G2982" i="19" s="1"/>
  <c r="F2983" i="19"/>
  <c r="G2983" i="19" s="1"/>
  <c r="F2984" i="19"/>
  <c r="G2984" i="19" s="1"/>
  <c r="F2985" i="19"/>
  <c r="G2985" i="19" s="1"/>
  <c r="F2986" i="19"/>
  <c r="G2986" i="19" s="1"/>
  <c r="F2987" i="19"/>
  <c r="G2987" i="19" s="1"/>
  <c r="F2988" i="19"/>
  <c r="G2988" i="19" s="1"/>
  <c r="F2989" i="19"/>
  <c r="G2989" i="19" s="1"/>
  <c r="F2990" i="19"/>
  <c r="G2990" i="19" s="1"/>
  <c r="F2991" i="19"/>
  <c r="G2991" i="19" s="1"/>
  <c r="F2992" i="19"/>
  <c r="G2992" i="19" s="1"/>
  <c r="F2993" i="19"/>
  <c r="G2993" i="19" s="1"/>
  <c r="F2994" i="19"/>
  <c r="G2994" i="19" s="1"/>
  <c r="F2995" i="19"/>
  <c r="G2995" i="19" s="1"/>
  <c r="F2996" i="19"/>
  <c r="G2996" i="19" s="1"/>
  <c r="F2997" i="19"/>
  <c r="G2997" i="19" s="1"/>
  <c r="F2998" i="19"/>
  <c r="G2998" i="19" s="1"/>
  <c r="F2999" i="19"/>
  <c r="G2999" i="19" s="1"/>
  <c r="F3000" i="19"/>
  <c r="G3000" i="19" s="1"/>
  <c r="F8" i="19"/>
  <c r="G8" i="19" s="1"/>
  <c r="B131" i="19"/>
  <c r="A9" i="18"/>
  <c r="A10" i="18"/>
  <c r="A11" i="18"/>
  <c r="A12" i="18"/>
  <c r="A13" i="18"/>
  <c r="A14" i="18"/>
  <c r="A15" i="18"/>
  <c r="A16" i="18"/>
  <c r="A17" i="18"/>
  <c r="A18" i="18"/>
  <c r="A19" i="18"/>
  <c r="A20" i="18"/>
  <c r="B20" i="18" s="1"/>
  <c r="A21" i="18"/>
  <c r="A22" i="18"/>
  <c r="A23" i="18"/>
  <c r="A24" i="18"/>
  <c r="A25" i="18"/>
  <c r="A26" i="18"/>
  <c r="A27" i="18"/>
  <c r="A28" i="18"/>
  <c r="A29" i="18"/>
  <c r="A30" i="18"/>
  <c r="A31" i="18"/>
  <c r="B31" i="18" s="1"/>
  <c r="A32" i="18"/>
  <c r="B32" i="18" s="1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B53" i="18" s="1"/>
  <c r="A54" i="18"/>
  <c r="B54" i="18" s="1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B67" i="18" s="1"/>
  <c r="A68" i="18"/>
  <c r="B68" i="18" s="1"/>
  <c r="A69" i="18"/>
  <c r="A70" i="18"/>
  <c r="A71" i="18"/>
  <c r="A72" i="18"/>
  <c r="A73" i="18"/>
  <c r="A74" i="18"/>
  <c r="A75" i="18"/>
  <c r="A76" i="18"/>
  <c r="A77" i="18"/>
  <c r="A78" i="18"/>
  <c r="A79" i="18"/>
  <c r="B79" i="18" s="1"/>
  <c r="A80" i="18"/>
  <c r="B80" i="18" s="1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B96" i="18" s="1"/>
  <c r="A97" i="18"/>
  <c r="B97" i="18" s="1"/>
  <c r="A98" i="18"/>
  <c r="A99" i="18"/>
  <c r="A100" i="18"/>
  <c r="A101" i="18"/>
  <c r="A102" i="18"/>
  <c r="B102" i="18" s="1"/>
  <c r="A103" i="18"/>
  <c r="B103" i="18" s="1"/>
  <c r="A104" i="18"/>
  <c r="B104" i="18" s="1"/>
  <c r="A105" i="18"/>
  <c r="A106" i="18"/>
  <c r="A107" i="18"/>
  <c r="A108" i="18"/>
  <c r="A109" i="18"/>
  <c r="A110" i="18"/>
  <c r="A111" i="18"/>
  <c r="A112" i="18"/>
  <c r="A113" i="18"/>
  <c r="A114" i="18"/>
  <c r="A115" i="18"/>
  <c r="B115" i="18" s="1"/>
  <c r="A116" i="18"/>
  <c r="A117" i="18"/>
  <c r="A118" i="18"/>
  <c r="A119" i="18"/>
  <c r="A120" i="18"/>
  <c r="A121" i="18"/>
  <c r="A122" i="18"/>
  <c r="A123" i="18"/>
  <c r="A124" i="18"/>
  <c r="A125" i="18"/>
  <c r="A126" i="18"/>
  <c r="B126" i="18" s="1"/>
  <c r="A127" i="18"/>
  <c r="B127" i="18" s="1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B144" i="18" s="1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B157" i="18" s="1"/>
  <c r="A158" i="18"/>
  <c r="A159" i="18"/>
  <c r="A160" i="18"/>
  <c r="A161" i="18"/>
  <c r="A162" i="18"/>
  <c r="B162" i="18" s="1"/>
  <c r="A163" i="18"/>
  <c r="A164" i="18"/>
  <c r="A165" i="18"/>
  <c r="A166" i="18"/>
  <c r="A167" i="18"/>
  <c r="A168" i="18"/>
  <c r="A169" i="18"/>
  <c r="A170" i="18"/>
  <c r="A171" i="18"/>
  <c r="A172" i="18"/>
  <c r="B172" i="18" s="1"/>
  <c r="A173" i="18"/>
  <c r="B173" i="18" s="1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B186" i="18" s="1"/>
  <c r="A187" i="18"/>
  <c r="A188" i="18"/>
  <c r="A189" i="18"/>
  <c r="A190" i="18"/>
  <c r="A191" i="18"/>
  <c r="A192" i="18"/>
  <c r="A193" i="18"/>
  <c r="A194" i="18"/>
  <c r="A195" i="18"/>
  <c r="A196" i="18"/>
  <c r="B196" i="18" s="1"/>
  <c r="A197" i="18"/>
  <c r="A198" i="18"/>
  <c r="A199" i="18"/>
  <c r="A200" i="18"/>
  <c r="A201" i="18"/>
  <c r="A202" i="18"/>
  <c r="B202" i="18" s="1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B219" i="18" s="1"/>
  <c r="A220" i="18"/>
  <c r="A221" i="18"/>
  <c r="A222" i="18"/>
  <c r="A223" i="18"/>
  <c r="B223" i="18" s="1"/>
  <c r="A224" i="18"/>
  <c r="A225" i="18"/>
  <c r="A226" i="18"/>
  <c r="A227" i="18"/>
  <c r="B227" i="18" s="1"/>
  <c r="A228" i="18"/>
  <c r="A229" i="18"/>
  <c r="A230" i="18"/>
  <c r="A231" i="18"/>
  <c r="A232" i="18"/>
  <c r="B232" i="18" s="1"/>
  <c r="A233" i="18"/>
  <c r="B233" i="18" s="1"/>
  <c r="A234" i="18"/>
  <c r="A235" i="18"/>
  <c r="A236" i="18"/>
  <c r="A237" i="18"/>
  <c r="A238" i="18"/>
  <c r="A239" i="18"/>
  <c r="B239" i="18" s="1"/>
  <c r="A240" i="18"/>
  <c r="B240" i="18" s="1"/>
  <c r="A241" i="18"/>
  <c r="B241" i="18" s="1"/>
  <c r="A242" i="18"/>
  <c r="B242" i="18" s="1"/>
  <c r="A243" i="18"/>
  <c r="A244" i="18"/>
  <c r="A245" i="18"/>
  <c r="A246" i="18"/>
  <c r="A247" i="18"/>
  <c r="A248" i="18"/>
  <c r="A249" i="18"/>
  <c r="A250" i="18"/>
  <c r="A251" i="18"/>
  <c r="A252" i="18"/>
  <c r="B252" i="18" s="1"/>
  <c r="A253" i="18"/>
  <c r="A254" i="18"/>
  <c r="A255" i="18"/>
  <c r="A256" i="18"/>
  <c r="A257" i="18"/>
  <c r="A258" i="18"/>
  <c r="B258" i="18" s="1"/>
  <c r="A259" i="18"/>
  <c r="A260" i="18"/>
  <c r="A261" i="18"/>
  <c r="A262" i="18"/>
  <c r="A263" i="18"/>
  <c r="A264" i="18"/>
  <c r="A265" i="18"/>
  <c r="A266" i="18"/>
  <c r="B266" i="18" s="1"/>
  <c r="A267" i="18"/>
  <c r="A268" i="18"/>
  <c r="A269" i="18"/>
  <c r="A270" i="18"/>
  <c r="A271" i="18"/>
  <c r="A272" i="18"/>
  <c r="B272" i="18" s="1"/>
  <c r="A273" i="18"/>
  <c r="A274" i="18"/>
  <c r="A275" i="18"/>
  <c r="A276" i="18"/>
  <c r="A277" i="18"/>
  <c r="A278" i="18"/>
  <c r="A279" i="18"/>
  <c r="A280" i="18"/>
  <c r="B280" i="18" s="1"/>
  <c r="A281" i="18"/>
  <c r="B281" i="18" s="1"/>
  <c r="A282" i="18"/>
  <c r="B282" i="18" s="1"/>
  <c r="A283" i="18"/>
  <c r="B283" i="18" s="1"/>
  <c r="A284" i="18"/>
  <c r="B284" i="18" s="1"/>
  <c r="A285" i="18"/>
  <c r="B285" i="18" s="1"/>
  <c r="A286" i="18"/>
  <c r="B286" i="18" s="1"/>
  <c r="A287" i="18"/>
  <c r="B287" i="18" s="1"/>
  <c r="A288" i="18"/>
  <c r="B288" i="18" s="1"/>
  <c r="A289" i="18"/>
  <c r="B289" i="18" s="1"/>
  <c r="A290" i="18"/>
  <c r="B290" i="18" s="1"/>
  <c r="A291" i="18"/>
  <c r="B291" i="18" s="1"/>
  <c r="A292" i="18"/>
  <c r="B292" i="18" s="1"/>
  <c r="A293" i="18"/>
  <c r="B293" i="18" s="1"/>
  <c r="A294" i="18"/>
  <c r="B294" i="18" s="1"/>
  <c r="A295" i="18"/>
  <c r="B295" i="18" s="1"/>
  <c r="A296" i="18"/>
  <c r="B296" i="18" s="1"/>
  <c r="A297" i="18"/>
  <c r="B297" i="18" s="1"/>
  <c r="A298" i="18"/>
  <c r="B298" i="18" s="1"/>
  <c r="A299" i="18"/>
  <c r="B299" i="18" s="1"/>
  <c r="A300" i="18"/>
  <c r="B300" i="18" s="1"/>
  <c r="A301" i="18"/>
  <c r="B301" i="18" s="1"/>
  <c r="A302" i="18"/>
  <c r="B302" i="18" s="1"/>
  <c r="A303" i="18"/>
  <c r="B303" i="18" s="1"/>
  <c r="A304" i="18"/>
  <c r="B304" i="18" s="1"/>
  <c r="A305" i="18"/>
  <c r="B305" i="18" s="1"/>
  <c r="A306" i="18"/>
  <c r="B306" i="18" s="1"/>
  <c r="A307" i="18"/>
  <c r="B307" i="18" s="1"/>
  <c r="A308" i="18"/>
  <c r="B308" i="18" s="1"/>
  <c r="A309" i="18"/>
  <c r="B309" i="18" s="1"/>
  <c r="A310" i="18"/>
  <c r="B310" i="18" s="1"/>
  <c r="A311" i="18"/>
  <c r="B311" i="18" s="1"/>
  <c r="A312" i="18"/>
  <c r="B312" i="18" s="1"/>
  <c r="A313" i="18"/>
  <c r="B313" i="18" s="1"/>
  <c r="A314" i="18"/>
  <c r="B314" i="18" s="1"/>
  <c r="A315" i="18"/>
  <c r="B315" i="18" s="1"/>
  <c r="A316" i="18"/>
  <c r="B316" i="18" s="1"/>
  <c r="A317" i="18"/>
  <c r="B317" i="18" s="1"/>
  <c r="A318" i="18"/>
  <c r="B318" i="18" s="1"/>
  <c r="A319" i="18"/>
  <c r="B319" i="18" s="1"/>
  <c r="A320" i="18"/>
  <c r="B320" i="18" s="1"/>
  <c r="A321" i="18"/>
  <c r="B321" i="18" s="1"/>
  <c r="A322" i="18"/>
  <c r="B322" i="18" s="1"/>
  <c r="A323" i="18"/>
  <c r="B323" i="18" s="1"/>
  <c r="A324" i="18"/>
  <c r="B324" i="18" s="1"/>
  <c r="A325" i="18"/>
  <c r="B325" i="18" s="1"/>
  <c r="A326" i="18"/>
  <c r="B326" i="18" s="1"/>
  <c r="A327" i="18"/>
  <c r="B327" i="18" s="1"/>
  <c r="A328" i="18"/>
  <c r="B328" i="18" s="1"/>
  <c r="A329" i="18"/>
  <c r="B329" i="18" s="1"/>
  <c r="A330" i="18"/>
  <c r="B330" i="18" s="1"/>
  <c r="A331" i="18"/>
  <c r="B331" i="18" s="1"/>
  <c r="A332" i="18"/>
  <c r="B332" i="18" s="1"/>
  <c r="A333" i="18"/>
  <c r="B333" i="18" s="1"/>
  <c r="A334" i="18"/>
  <c r="B334" i="18" s="1"/>
  <c r="A335" i="18"/>
  <c r="B335" i="18" s="1"/>
  <c r="A336" i="18"/>
  <c r="B336" i="18" s="1"/>
  <c r="A337" i="18"/>
  <c r="B337" i="18" s="1"/>
  <c r="A338" i="18"/>
  <c r="B338" i="18" s="1"/>
  <c r="A339" i="18"/>
  <c r="B339" i="18" s="1"/>
  <c r="A340" i="18"/>
  <c r="B340" i="18" s="1"/>
  <c r="A341" i="18"/>
  <c r="B341" i="18" s="1"/>
  <c r="A342" i="18"/>
  <c r="B342" i="18" s="1"/>
  <c r="A343" i="18"/>
  <c r="B343" i="18" s="1"/>
  <c r="A344" i="18"/>
  <c r="B344" i="18" s="1"/>
  <c r="A345" i="18"/>
  <c r="B345" i="18" s="1"/>
  <c r="A346" i="18"/>
  <c r="B346" i="18" s="1"/>
  <c r="A347" i="18"/>
  <c r="B347" i="18" s="1"/>
  <c r="A348" i="18"/>
  <c r="B348" i="18" s="1"/>
  <c r="A349" i="18"/>
  <c r="B349" i="18" s="1"/>
  <c r="A350" i="18"/>
  <c r="B350" i="18" s="1"/>
  <c r="A351" i="18"/>
  <c r="B351" i="18" s="1"/>
  <c r="A352" i="18"/>
  <c r="B352" i="18" s="1"/>
  <c r="A353" i="18"/>
  <c r="B353" i="18" s="1"/>
  <c r="A354" i="18"/>
  <c r="B354" i="18" s="1"/>
  <c r="A355" i="18"/>
  <c r="B355" i="18" s="1"/>
  <c r="A356" i="18"/>
  <c r="B356" i="18" s="1"/>
  <c r="A357" i="18"/>
  <c r="B357" i="18" s="1"/>
  <c r="A358" i="18"/>
  <c r="B358" i="18" s="1"/>
  <c r="A359" i="18"/>
  <c r="B359" i="18" s="1"/>
  <c r="A360" i="18"/>
  <c r="B360" i="18" s="1"/>
  <c r="A361" i="18"/>
  <c r="B361" i="18" s="1"/>
  <c r="A362" i="18"/>
  <c r="B362" i="18" s="1"/>
  <c r="A363" i="18"/>
  <c r="B363" i="18" s="1"/>
  <c r="A364" i="18"/>
  <c r="B364" i="18" s="1"/>
  <c r="A365" i="18"/>
  <c r="B365" i="18" s="1"/>
  <c r="A366" i="18"/>
  <c r="B366" i="18" s="1"/>
  <c r="A367" i="18"/>
  <c r="B367" i="18" s="1"/>
  <c r="A368" i="18"/>
  <c r="B368" i="18" s="1"/>
  <c r="A369" i="18"/>
  <c r="B369" i="18" s="1"/>
  <c r="A370" i="18"/>
  <c r="B370" i="18" s="1"/>
  <c r="A371" i="18"/>
  <c r="B371" i="18" s="1"/>
  <c r="A372" i="18"/>
  <c r="B372" i="18" s="1"/>
  <c r="A373" i="18"/>
  <c r="B373" i="18" s="1"/>
  <c r="A374" i="18"/>
  <c r="B374" i="18" s="1"/>
  <c r="A375" i="18"/>
  <c r="B375" i="18" s="1"/>
  <c r="A376" i="18"/>
  <c r="B376" i="18" s="1"/>
  <c r="A377" i="18"/>
  <c r="B377" i="18" s="1"/>
  <c r="A378" i="18"/>
  <c r="B378" i="18" s="1"/>
  <c r="A379" i="18"/>
  <c r="B379" i="18" s="1"/>
  <c r="A380" i="18"/>
  <c r="B380" i="18" s="1"/>
  <c r="A381" i="18"/>
  <c r="B381" i="18" s="1"/>
  <c r="A382" i="18"/>
  <c r="B382" i="18" s="1"/>
  <c r="A383" i="18"/>
  <c r="B383" i="18" s="1"/>
  <c r="A384" i="18"/>
  <c r="B384" i="18" s="1"/>
  <c r="A385" i="18"/>
  <c r="B385" i="18" s="1"/>
  <c r="A386" i="18"/>
  <c r="B386" i="18" s="1"/>
  <c r="A387" i="18"/>
  <c r="B387" i="18" s="1"/>
  <c r="A388" i="18"/>
  <c r="B388" i="18" s="1"/>
  <c r="A389" i="18"/>
  <c r="B389" i="18" s="1"/>
  <c r="A390" i="18"/>
  <c r="B390" i="18" s="1"/>
  <c r="A391" i="18"/>
  <c r="B391" i="18" s="1"/>
  <c r="A392" i="18"/>
  <c r="B392" i="18" s="1"/>
  <c r="A393" i="18"/>
  <c r="B393" i="18" s="1"/>
  <c r="A394" i="18"/>
  <c r="B394" i="18" s="1"/>
  <c r="A395" i="18"/>
  <c r="B395" i="18" s="1"/>
  <c r="A396" i="18"/>
  <c r="B396" i="18" s="1"/>
  <c r="A397" i="18"/>
  <c r="B397" i="18" s="1"/>
  <c r="A398" i="18"/>
  <c r="B398" i="18" s="1"/>
  <c r="A399" i="18"/>
  <c r="B399" i="18" s="1"/>
  <c r="A400" i="18"/>
  <c r="B400" i="18" s="1"/>
  <c r="A401" i="18"/>
  <c r="B401" i="18" s="1"/>
  <c r="A402" i="18"/>
  <c r="B402" i="18" s="1"/>
  <c r="A403" i="18"/>
  <c r="B403" i="18" s="1"/>
  <c r="A404" i="18"/>
  <c r="B404" i="18" s="1"/>
  <c r="A405" i="18"/>
  <c r="B405" i="18" s="1"/>
  <c r="A406" i="18"/>
  <c r="B406" i="18" s="1"/>
  <c r="A407" i="18"/>
  <c r="B407" i="18" s="1"/>
  <c r="A408" i="18"/>
  <c r="B408" i="18" s="1"/>
  <c r="A409" i="18"/>
  <c r="B409" i="18" s="1"/>
  <c r="A410" i="18"/>
  <c r="B410" i="18" s="1"/>
  <c r="A411" i="18"/>
  <c r="B411" i="18" s="1"/>
  <c r="A412" i="18"/>
  <c r="B412" i="18" s="1"/>
  <c r="A413" i="18"/>
  <c r="B413" i="18" s="1"/>
  <c r="A414" i="18"/>
  <c r="B414" i="18" s="1"/>
  <c r="A415" i="18"/>
  <c r="B415" i="18" s="1"/>
  <c r="A416" i="18"/>
  <c r="B416" i="18" s="1"/>
  <c r="A417" i="18"/>
  <c r="B417" i="18" s="1"/>
  <c r="A418" i="18"/>
  <c r="B418" i="18" s="1"/>
  <c r="A419" i="18"/>
  <c r="B419" i="18" s="1"/>
  <c r="A420" i="18"/>
  <c r="B420" i="18" s="1"/>
  <c r="A421" i="18"/>
  <c r="B421" i="18" s="1"/>
  <c r="A422" i="18"/>
  <c r="B422" i="18" s="1"/>
  <c r="A423" i="18"/>
  <c r="B423" i="18" s="1"/>
  <c r="A424" i="18"/>
  <c r="B424" i="18" s="1"/>
  <c r="A425" i="18"/>
  <c r="B425" i="18" s="1"/>
  <c r="A426" i="18"/>
  <c r="B426" i="18" s="1"/>
  <c r="A427" i="18"/>
  <c r="B427" i="18" s="1"/>
  <c r="A428" i="18"/>
  <c r="B428" i="18" s="1"/>
  <c r="A429" i="18"/>
  <c r="B429" i="18" s="1"/>
  <c r="A430" i="18"/>
  <c r="B430" i="18" s="1"/>
  <c r="A431" i="18"/>
  <c r="B431" i="18" s="1"/>
  <c r="A432" i="18"/>
  <c r="B432" i="18" s="1"/>
  <c r="A433" i="18"/>
  <c r="B433" i="18" s="1"/>
  <c r="A434" i="18"/>
  <c r="B434" i="18" s="1"/>
  <c r="A435" i="18"/>
  <c r="B435" i="18" s="1"/>
  <c r="A436" i="18"/>
  <c r="B436" i="18" s="1"/>
  <c r="A437" i="18"/>
  <c r="B437" i="18" s="1"/>
  <c r="A438" i="18"/>
  <c r="B438" i="18" s="1"/>
  <c r="A439" i="18"/>
  <c r="B439" i="18" s="1"/>
  <c r="A440" i="18"/>
  <c r="B440" i="18" s="1"/>
  <c r="A441" i="18"/>
  <c r="B441" i="18" s="1"/>
  <c r="A442" i="18"/>
  <c r="B442" i="18" s="1"/>
  <c r="A443" i="18"/>
  <c r="B443" i="18" s="1"/>
  <c r="A444" i="18"/>
  <c r="B444" i="18" s="1"/>
  <c r="A445" i="18"/>
  <c r="B445" i="18" s="1"/>
  <c r="A446" i="18"/>
  <c r="B446" i="18" s="1"/>
  <c r="A447" i="18"/>
  <c r="B447" i="18" s="1"/>
  <c r="A448" i="18"/>
  <c r="B448" i="18" s="1"/>
  <c r="A449" i="18"/>
  <c r="B449" i="18" s="1"/>
  <c r="A450" i="18"/>
  <c r="B450" i="18" s="1"/>
  <c r="A451" i="18"/>
  <c r="B451" i="18" s="1"/>
  <c r="A452" i="18"/>
  <c r="B452" i="18" s="1"/>
  <c r="A453" i="18"/>
  <c r="B453" i="18" s="1"/>
  <c r="A454" i="18"/>
  <c r="B454" i="18" s="1"/>
  <c r="A455" i="18"/>
  <c r="B455" i="18" s="1"/>
  <c r="A456" i="18"/>
  <c r="B456" i="18" s="1"/>
  <c r="A457" i="18"/>
  <c r="B457" i="18" s="1"/>
  <c r="A458" i="18"/>
  <c r="B458" i="18" s="1"/>
  <c r="A459" i="18"/>
  <c r="B459" i="18" s="1"/>
  <c r="A460" i="18"/>
  <c r="B460" i="18" s="1"/>
  <c r="A461" i="18"/>
  <c r="B461" i="18" s="1"/>
  <c r="A462" i="18"/>
  <c r="B462" i="18" s="1"/>
  <c r="A463" i="18"/>
  <c r="B463" i="18" s="1"/>
  <c r="A464" i="18"/>
  <c r="B464" i="18" s="1"/>
  <c r="A465" i="18"/>
  <c r="B465" i="18" s="1"/>
  <c r="A466" i="18"/>
  <c r="B466" i="18" s="1"/>
  <c r="A467" i="18"/>
  <c r="B467" i="18" s="1"/>
  <c r="A468" i="18"/>
  <c r="B468" i="18" s="1"/>
  <c r="A469" i="18"/>
  <c r="B469" i="18" s="1"/>
  <c r="A470" i="18"/>
  <c r="B470" i="18" s="1"/>
  <c r="A471" i="18"/>
  <c r="B471" i="18" s="1"/>
  <c r="A472" i="18"/>
  <c r="B472" i="18" s="1"/>
  <c r="A473" i="18"/>
  <c r="B473" i="18" s="1"/>
  <c r="A474" i="18"/>
  <c r="B474" i="18" s="1"/>
  <c r="A475" i="18"/>
  <c r="B475" i="18" s="1"/>
  <c r="A476" i="18"/>
  <c r="B476" i="18" s="1"/>
  <c r="A477" i="18"/>
  <c r="B477" i="18" s="1"/>
  <c r="A478" i="18"/>
  <c r="B478" i="18" s="1"/>
  <c r="A479" i="18"/>
  <c r="B479" i="18" s="1"/>
  <c r="A480" i="18"/>
  <c r="B480" i="18" s="1"/>
  <c r="A481" i="18"/>
  <c r="B481" i="18" s="1"/>
  <c r="A482" i="18"/>
  <c r="B482" i="18" s="1"/>
  <c r="A483" i="18"/>
  <c r="B483" i="18" s="1"/>
  <c r="A484" i="18"/>
  <c r="B484" i="18" s="1"/>
  <c r="A485" i="18"/>
  <c r="B485" i="18" s="1"/>
  <c r="A486" i="18"/>
  <c r="B486" i="18" s="1"/>
  <c r="A487" i="18"/>
  <c r="B487" i="18" s="1"/>
  <c r="A488" i="18"/>
  <c r="B488" i="18" s="1"/>
  <c r="A489" i="18"/>
  <c r="B489" i="18" s="1"/>
  <c r="A490" i="18"/>
  <c r="B490" i="18" s="1"/>
  <c r="A491" i="18"/>
  <c r="B491" i="18" s="1"/>
  <c r="A492" i="18"/>
  <c r="B492" i="18" s="1"/>
  <c r="A493" i="18"/>
  <c r="B493" i="18" s="1"/>
  <c r="A494" i="18"/>
  <c r="B494" i="18" s="1"/>
  <c r="A495" i="18"/>
  <c r="B495" i="18" s="1"/>
  <c r="A496" i="18"/>
  <c r="B496" i="18" s="1"/>
  <c r="A497" i="18"/>
  <c r="B497" i="18" s="1"/>
  <c r="A498" i="18"/>
  <c r="B498" i="18" s="1"/>
  <c r="A499" i="18"/>
  <c r="B499" i="18" s="1"/>
  <c r="A500" i="18"/>
  <c r="B500" i="18" s="1"/>
  <c r="A501" i="18"/>
  <c r="B501" i="18" s="1"/>
  <c r="A502" i="18"/>
  <c r="B502" i="18" s="1"/>
  <c r="A503" i="18"/>
  <c r="B503" i="18" s="1"/>
  <c r="A504" i="18"/>
  <c r="B504" i="18" s="1"/>
  <c r="A505" i="18"/>
  <c r="B505" i="18" s="1"/>
  <c r="A506" i="18"/>
  <c r="B506" i="18" s="1"/>
  <c r="A507" i="18"/>
  <c r="B507" i="18" s="1"/>
  <c r="A508" i="18"/>
  <c r="B508" i="18" s="1"/>
  <c r="A509" i="18"/>
  <c r="B509" i="18" s="1"/>
  <c r="A510" i="18"/>
  <c r="B510" i="18" s="1"/>
  <c r="A511" i="18"/>
  <c r="B511" i="18" s="1"/>
  <c r="A512" i="18"/>
  <c r="B512" i="18" s="1"/>
  <c r="A513" i="18"/>
  <c r="B513" i="18" s="1"/>
  <c r="A514" i="18"/>
  <c r="B514" i="18" s="1"/>
  <c r="A515" i="18"/>
  <c r="B515" i="18" s="1"/>
  <c r="A516" i="18"/>
  <c r="B516" i="18" s="1"/>
  <c r="A517" i="18"/>
  <c r="B517" i="18" s="1"/>
  <c r="A518" i="18"/>
  <c r="B518" i="18" s="1"/>
  <c r="A519" i="18"/>
  <c r="B519" i="18" s="1"/>
  <c r="A520" i="18"/>
  <c r="B520" i="18" s="1"/>
  <c r="A521" i="18"/>
  <c r="B521" i="18" s="1"/>
  <c r="A522" i="18"/>
  <c r="B522" i="18" s="1"/>
  <c r="A523" i="18"/>
  <c r="B523" i="18" s="1"/>
  <c r="A524" i="18"/>
  <c r="B524" i="18" s="1"/>
  <c r="A525" i="18"/>
  <c r="B525" i="18" s="1"/>
  <c r="A526" i="18"/>
  <c r="B526" i="18" s="1"/>
  <c r="A527" i="18"/>
  <c r="B527" i="18" s="1"/>
  <c r="A528" i="18"/>
  <c r="B528" i="18" s="1"/>
  <c r="A529" i="18"/>
  <c r="B529" i="18" s="1"/>
  <c r="A530" i="18"/>
  <c r="B530" i="18" s="1"/>
  <c r="A531" i="18"/>
  <c r="B531" i="18" s="1"/>
  <c r="A532" i="18"/>
  <c r="B532" i="18" s="1"/>
  <c r="A533" i="18"/>
  <c r="B533" i="18" s="1"/>
  <c r="A534" i="18"/>
  <c r="B534" i="18" s="1"/>
  <c r="A535" i="18"/>
  <c r="B535" i="18" s="1"/>
  <c r="A536" i="18"/>
  <c r="B536" i="18" s="1"/>
  <c r="A537" i="18"/>
  <c r="B537" i="18" s="1"/>
  <c r="A538" i="18"/>
  <c r="B538" i="18" s="1"/>
  <c r="A539" i="18"/>
  <c r="B539" i="18" s="1"/>
  <c r="A540" i="18"/>
  <c r="B540" i="18" s="1"/>
  <c r="A541" i="18"/>
  <c r="B541" i="18" s="1"/>
  <c r="A542" i="18"/>
  <c r="B542" i="18" s="1"/>
  <c r="A543" i="18"/>
  <c r="B543" i="18" s="1"/>
  <c r="A544" i="18"/>
  <c r="B544" i="18" s="1"/>
  <c r="A545" i="18"/>
  <c r="B545" i="18" s="1"/>
  <c r="A546" i="18"/>
  <c r="B546" i="18" s="1"/>
  <c r="A547" i="18"/>
  <c r="B547" i="18" s="1"/>
  <c r="A548" i="18"/>
  <c r="B548" i="18" s="1"/>
  <c r="A549" i="18"/>
  <c r="B549" i="18" s="1"/>
  <c r="A550" i="18"/>
  <c r="B550" i="18" s="1"/>
  <c r="A551" i="18"/>
  <c r="B551" i="18" s="1"/>
  <c r="A552" i="18"/>
  <c r="B552" i="18" s="1"/>
  <c r="A553" i="18"/>
  <c r="B553" i="18" s="1"/>
  <c r="A554" i="18"/>
  <c r="B554" i="18" s="1"/>
  <c r="A555" i="18"/>
  <c r="B555" i="18" s="1"/>
  <c r="A556" i="18"/>
  <c r="B556" i="18" s="1"/>
  <c r="A557" i="18"/>
  <c r="B557" i="18" s="1"/>
  <c r="A558" i="18"/>
  <c r="B558" i="18" s="1"/>
  <c r="A559" i="18"/>
  <c r="B559" i="18" s="1"/>
  <c r="A560" i="18"/>
  <c r="B560" i="18" s="1"/>
  <c r="A561" i="18"/>
  <c r="B561" i="18" s="1"/>
  <c r="A562" i="18"/>
  <c r="B562" i="18" s="1"/>
  <c r="A563" i="18"/>
  <c r="B563" i="18" s="1"/>
  <c r="A564" i="18"/>
  <c r="B564" i="18" s="1"/>
  <c r="A565" i="18"/>
  <c r="B565" i="18" s="1"/>
  <c r="A566" i="18"/>
  <c r="B566" i="18" s="1"/>
  <c r="A567" i="18"/>
  <c r="B567" i="18" s="1"/>
  <c r="A568" i="18"/>
  <c r="B568" i="18" s="1"/>
  <c r="A569" i="18"/>
  <c r="B569" i="18" s="1"/>
  <c r="A570" i="18"/>
  <c r="B570" i="18" s="1"/>
  <c r="A571" i="18"/>
  <c r="B571" i="18" s="1"/>
  <c r="A572" i="18"/>
  <c r="B572" i="18" s="1"/>
  <c r="A573" i="18"/>
  <c r="B573" i="18" s="1"/>
  <c r="A574" i="18"/>
  <c r="B574" i="18" s="1"/>
  <c r="A575" i="18"/>
  <c r="B575" i="18" s="1"/>
  <c r="A576" i="18"/>
  <c r="B576" i="18" s="1"/>
  <c r="A577" i="18"/>
  <c r="B577" i="18" s="1"/>
  <c r="A578" i="18"/>
  <c r="B578" i="18" s="1"/>
  <c r="A579" i="18"/>
  <c r="B579" i="18" s="1"/>
  <c r="A580" i="18"/>
  <c r="B580" i="18" s="1"/>
  <c r="A581" i="18"/>
  <c r="B581" i="18" s="1"/>
  <c r="A582" i="18"/>
  <c r="B582" i="18" s="1"/>
  <c r="A583" i="18"/>
  <c r="B583" i="18" s="1"/>
  <c r="A584" i="18"/>
  <c r="B584" i="18" s="1"/>
  <c r="A585" i="18"/>
  <c r="B585" i="18" s="1"/>
  <c r="A586" i="18"/>
  <c r="B586" i="18" s="1"/>
  <c r="A587" i="18"/>
  <c r="B587" i="18" s="1"/>
  <c r="A588" i="18"/>
  <c r="B588" i="18" s="1"/>
  <c r="A589" i="18"/>
  <c r="B589" i="18" s="1"/>
  <c r="A590" i="18"/>
  <c r="B590" i="18" s="1"/>
  <c r="A591" i="18"/>
  <c r="B591" i="18" s="1"/>
  <c r="A592" i="18"/>
  <c r="B592" i="18" s="1"/>
  <c r="A593" i="18"/>
  <c r="B593" i="18" s="1"/>
  <c r="A594" i="18"/>
  <c r="B594" i="18" s="1"/>
  <c r="A595" i="18"/>
  <c r="B595" i="18" s="1"/>
  <c r="A596" i="18"/>
  <c r="B596" i="18" s="1"/>
  <c r="A597" i="18"/>
  <c r="B597" i="18" s="1"/>
  <c r="A598" i="18"/>
  <c r="B598" i="18" s="1"/>
  <c r="A599" i="18"/>
  <c r="B599" i="18" s="1"/>
  <c r="A600" i="18"/>
  <c r="B600" i="18" s="1"/>
  <c r="A601" i="18"/>
  <c r="B601" i="18" s="1"/>
  <c r="A602" i="18"/>
  <c r="B602" i="18" s="1"/>
  <c r="A603" i="18"/>
  <c r="B603" i="18" s="1"/>
  <c r="A604" i="18"/>
  <c r="B604" i="18" s="1"/>
  <c r="A605" i="18"/>
  <c r="B605" i="18" s="1"/>
  <c r="A606" i="18"/>
  <c r="B606" i="18" s="1"/>
  <c r="A607" i="18"/>
  <c r="B607" i="18" s="1"/>
  <c r="A608" i="18"/>
  <c r="B608" i="18" s="1"/>
  <c r="A609" i="18"/>
  <c r="B609" i="18" s="1"/>
  <c r="A610" i="18"/>
  <c r="B610" i="18" s="1"/>
  <c r="A611" i="18"/>
  <c r="B611" i="18" s="1"/>
  <c r="A612" i="18"/>
  <c r="B612" i="18" s="1"/>
  <c r="A613" i="18"/>
  <c r="B613" i="18" s="1"/>
  <c r="A614" i="18"/>
  <c r="B614" i="18" s="1"/>
  <c r="A615" i="18"/>
  <c r="B615" i="18" s="1"/>
  <c r="A616" i="18"/>
  <c r="B616" i="18" s="1"/>
  <c r="A617" i="18"/>
  <c r="B617" i="18" s="1"/>
  <c r="A618" i="18"/>
  <c r="B618" i="18" s="1"/>
  <c r="A619" i="18"/>
  <c r="B619" i="18" s="1"/>
  <c r="A620" i="18"/>
  <c r="B620" i="18" s="1"/>
  <c r="A621" i="18"/>
  <c r="B621" i="18" s="1"/>
  <c r="A622" i="18"/>
  <c r="B622" i="18" s="1"/>
  <c r="A623" i="18"/>
  <c r="B623" i="18" s="1"/>
  <c r="A624" i="18"/>
  <c r="B624" i="18" s="1"/>
  <c r="A625" i="18"/>
  <c r="B625" i="18" s="1"/>
  <c r="A626" i="18"/>
  <c r="B626" i="18" s="1"/>
  <c r="A627" i="18"/>
  <c r="B627" i="18" s="1"/>
  <c r="A628" i="18"/>
  <c r="B628" i="18" s="1"/>
  <c r="A629" i="18"/>
  <c r="B629" i="18" s="1"/>
  <c r="A630" i="18"/>
  <c r="B630" i="18" s="1"/>
  <c r="A631" i="18"/>
  <c r="B631" i="18" s="1"/>
  <c r="A632" i="18"/>
  <c r="B632" i="18" s="1"/>
  <c r="A633" i="18"/>
  <c r="B633" i="18" s="1"/>
  <c r="A634" i="18"/>
  <c r="B634" i="18" s="1"/>
  <c r="A635" i="18"/>
  <c r="B635" i="18" s="1"/>
  <c r="A636" i="18"/>
  <c r="B636" i="18" s="1"/>
  <c r="A637" i="18"/>
  <c r="B637" i="18" s="1"/>
  <c r="A638" i="18"/>
  <c r="B638" i="18" s="1"/>
  <c r="A639" i="18"/>
  <c r="B639" i="18" s="1"/>
  <c r="A640" i="18"/>
  <c r="B640" i="18" s="1"/>
  <c r="A641" i="18"/>
  <c r="B641" i="18" s="1"/>
  <c r="A642" i="18"/>
  <c r="B642" i="18" s="1"/>
  <c r="A643" i="18"/>
  <c r="B643" i="18" s="1"/>
  <c r="A644" i="18"/>
  <c r="B644" i="18" s="1"/>
  <c r="A645" i="18"/>
  <c r="B645" i="18" s="1"/>
  <c r="A646" i="18"/>
  <c r="B646" i="18" s="1"/>
  <c r="A647" i="18"/>
  <c r="B647" i="18" s="1"/>
  <c r="A648" i="18"/>
  <c r="B648" i="18" s="1"/>
  <c r="A649" i="18"/>
  <c r="B649" i="18" s="1"/>
  <c r="A650" i="18"/>
  <c r="B650" i="18" s="1"/>
  <c r="A651" i="18"/>
  <c r="B651" i="18" s="1"/>
  <c r="A652" i="18"/>
  <c r="B652" i="18" s="1"/>
  <c r="A653" i="18"/>
  <c r="B653" i="18" s="1"/>
  <c r="A654" i="18"/>
  <c r="B654" i="18" s="1"/>
  <c r="A655" i="18"/>
  <c r="B655" i="18" s="1"/>
  <c r="A656" i="18"/>
  <c r="B656" i="18" s="1"/>
  <c r="A657" i="18"/>
  <c r="B657" i="18" s="1"/>
  <c r="A658" i="18"/>
  <c r="B658" i="18" s="1"/>
  <c r="A659" i="18"/>
  <c r="B659" i="18" s="1"/>
  <c r="A660" i="18"/>
  <c r="B660" i="18" s="1"/>
  <c r="A661" i="18"/>
  <c r="B661" i="18" s="1"/>
  <c r="A662" i="18"/>
  <c r="B662" i="18" s="1"/>
  <c r="A663" i="18"/>
  <c r="B663" i="18" s="1"/>
  <c r="A664" i="18"/>
  <c r="B664" i="18" s="1"/>
  <c r="A665" i="18"/>
  <c r="B665" i="18" s="1"/>
  <c r="A666" i="18"/>
  <c r="B666" i="18" s="1"/>
  <c r="A667" i="18"/>
  <c r="B667" i="18" s="1"/>
  <c r="A668" i="18"/>
  <c r="B668" i="18" s="1"/>
  <c r="A669" i="18"/>
  <c r="B669" i="18" s="1"/>
  <c r="A670" i="18"/>
  <c r="B670" i="18" s="1"/>
  <c r="A671" i="18"/>
  <c r="B671" i="18" s="1"/>
  <c r="A672" i="18"/>
  <c r="B672" i="18" s="1"/>
  <c r="A673" i="18"/>
  <c r="B673" i="18" s="1"/>
  <c r="A674" i="18"/>
  <c r="B674" i="18" s="1"/>
  <c r="A675" i="18"/>
  <c r="B675" i="18" s="1"/>
  <c r="A676" i="18"/>
  <c r="B676" i="18" s="1"/>
  <c r="A677" i="18"/>
  <c r="B677" i="18" s="1"/>
  <c r="A678" i="18"/>
  <c r="B678" i="18" s="1"/>
  <c r="A679" i="18"/>
  <c r="B679" i="18" s="1"/>
  <c r="A680" i="18"/>
  <c r="B680" i="18" s="1"/>
  <c r="A681" i="18"/>
  <c r="B681" i="18" s="1"/>
  <c r="A682" i="18"/>
  <c r="B682" i="18" s="1"/>
  <c r="A683" i="18"/>
  <c r="B683" i="18" s="1"/>
  <c r="A684" i="18"/>
  <c r="B684" i="18" s="1"/>
  <c r="A685" i="18"/>
  <c r="B685" i="18" s="1"/>
  <c r="A686" i="18"/>
  <c r="B686" i="18" s="1"/>
  <c r="A687" i="18"/>
  <c r="B687" i="18" s="1"/>
  <c r="A688" i="18"/>
  <c r="B688" i="18" s="1"/>
  <c r="A689" i="18"/>
  <c r="B689" i="18" s="1"/>
  <c r="A690" i="18"/>
  <c r="B690" i="18" s="1"/>
  <c r="A691" i="18"/>
  <c r="B691" i="18" s="1"/>
  <c r="A692" i="18"/>
  <c r="B692" i="18" s="1"/>
  <c r="A693" i="18"/>
  <c r="B693" i="18" s="1"/>
  <c r="A694" i="18"/>
  <c r="B694" i="18" s="1"/>
  <c r="A695" i="18"/>
  <c r="B695" i="18" s="1"/>
  <c r="A696" i="18"/>
  <c r="B696" i="18" s="1"/>
  <c r="A697" i="18"/>
  <c r="B697" i="18" s="1"/>
  <c r="A698" i="18"/>
  <c r="B698" i="18" s="1"/>
  <c r="A699" i="18"/>
  <c r="B699" i="18" s="1"/>
  <c r="A700" i="18"/>
  <c r="B700" i="18" s="1"/>
  <c r="A701" i="18"/>
  <c r="B701" i="18" s="1"/>
  <c r="A702" i="18"/>
  <c r="B702" i="18" s="1"/>
  <c r="A703" i="18"/>
  <c r="B703" i="18" s="1"/>
  <c r="A704" i="18"/>
  <c r="B704" i="18" s="1"/>
  <c r="A705" i="18"/>
  <c r="B705" i="18" s="1"/>
  <c r="A706" i="18"/>
  <c r="B706" i="18" s="1"/>
  <c r="A707" i="18"/>
  <c r="B707" i="18" s="1"/>
  <c r="A708" i="18"/>
  <c r="B708" i="18" s="1"/>
  <c r="A709" i="18"/>
  <c r="B709" i="18" s="1"/>
  <c r="A710" i="18"/>
  <c r="B710" i="18" s="1"/>
  <c r="A711" i="18"/>
  <c r="B711" i="18" s="1"/>
  <c r="A712" i="18"/>
  <c r="B712" i="18" s="1"/>
  <c r="A713" i="18"/>
  <c r="B713" i="18" s="1"/>
  <c r="A714" i="18"/>
  <c r="B714" i="18" s="1"/>
  <c r="A715" i="18"/>
  <c r="B715" i="18" s="1"/>
  <c r="A716" i="18"/>
  <c r="B716" i="18" s="1"/>
  <c r="A717" i="18"/>
  <c r="B717" i="18" s="1"/>
  <c r="A718" i="18"/>
  <c r="B718" i="18" s="1"/>
  <c r="A719" i="18"/>
  <c r="B719" i="18" s="1"/>
  <c r="A720" i="18"/>
  <c r="B720" i="18" s="1"/>
  <c r="A721" i="18"/>
  <c r="B721" i="18" s="1"/>
  <c r="A722" i="18"/>
  <c r="B722" i="18" s="1"/>
  <c r="A723" i="18"/>
  <c r="B723" i="18" s="1"/>
  <c r="A724" i="18"/>
  <c r="B724" i="18" s="1"/>
  <c r="A725" i="18"/>
  <c r="B725" i="18" s="1"/>
  <c r="A726" i="18"/>
  <c r="B726" i="18" s="1"/>
  <c r="A727" i="18"/>
  <c r="B727" i="18" s="1"/>
  <c r="A728" i="18"/>
  <c r="B728" i="18" s="1"/>
  <c r="A729" i="18"/>
  <c r="B729" i="18" s="1"/>
  <c r="A730" i="18"/>
  <c r="B730" i="18" s="1"/>
  <c r="A731" i="18"/>
  <c r="B731" i="18" s="1"/>
  <c r="A732" i="18"/>
  <c r="B732" i="18" s="1"/>
  <c r="A733" i="18"/>
  <c r="B733" i="18" s="1"/>
  <c r="A734" i="18"/>
  <c r="B734" i="18" s="1"/>
  <c r="A735" i="18"/>
  <c r="B735" i="18" s="1"/>
  <c r="A736" i="18"/>
  <c r="B736" i="18" s="1"/>
  <c r="A737" i="18"/>
  <c r="B737" i="18" s="1"/>
  <c r="A738" i="18"/>
  <c r="B738" i="18" s="1"/>
  <c r="A739" i="18"/>
  <c r="B739" i="18" s="1"/>
  <c r="A740" i="18"/>
  <c r="B740" i="18" s="1"/>
  <c r="A741" i="18"/>
  <c r="B741" i="18" s="1"/>
  <c r="A742" i="18"/>
  <c r="B742" i="18" s="1"/>
  <c r="A743" i="18"/>
  <c r="B743" i="18" s="1"/>
  <c r="A744" i="18"/>
  <c r="B744" i="18" s="1"/>
  <c r="A745" i="18"/>
  <c r="B745" i="18" s="1"/>
  <c r="A746" i="18"/>
  <c r="B746" i="18" s="1"/>
  <c r="A747" i="18"/>
  <c r="B747" i="18" s="1"/>
  <c r="A748" i="18"/>
  <c r="B748" i="18" s="1"/>
  <c r="A749" i="18"/>
  <c r="B749" i="18" s="1"/>
  <c r="A750" i="18"/>
  <c r="B750" i="18" s="1"/>
  <c r="A751" i="18"/>
  <c r="B751" i="18" s="1"/>
  <c r="A752" i="18"/>
  <c r="B752" i="18" s="1"/>
  <c r="A753" i="18"/>
  <c r="B753" i="18" s="1"/>
  <c r="A754" i="18"/>
  <c r="B754" i="18" s="1"/>
  <c r="A755" i="18"/>
  <c r="B755" i="18" s="1"/>
  <c r="A756" i="18"/>
  <c r="B756" i="18" s="1"/>
  <c r="A757" i="18"/>
  <c r="B757" i="18" s="1"/>
  <c r="A758" i="18"/>
  <c r="B758" i="18" s="1"/>
  <c r="A759" i="18"/>
  <c r="B759" i="18" s="1"/>
  <c r="A760" i="18"/>
  <c r="B760" i="18" s="1"/>
  <c r="A761" i="18"/>
  <c r="B761" i="18" s="1"/>
  <c r="A762" i="18"/>
  <c r="B762" i="18" s="1"/>
  <c r="A763" i="18"/>
  <c r="B763" i="18" s="1"/>
  <c r="A764" i="18"/>
  <c r="B764" i="18" s="1"/>
  <c r="A765" i="18"/>
  <c r="B765" i="18" s="1"/>
  <c r="A766" i="18"/>
  <c r="B766" i="18" s="1"/>
  <c r="A767" i="18"/>
  <c r="B767" i="18" s="1"/>
  <c r="A768" i="18"/>
  <c r="B768" i="18" s="1"/>
  <c r="A769" i="18"/>
  <c r="B769" i="18" s="1"/>
  <c r="A770" i="18"/>
  <c r="B770" i="18" s="1"/>
  <c r="A771" i="18"/>
  <c r="B771" i="18" s="1"/>
  <c r="A772" i="18"/>
  <c r="B772" i="18" s="1"/>
  <c r="A773" i="18"/>
  <c r="B773" i="18" s="1"/>
  <c r="A774" i="18"/>
  <c r="B774" i="18" s="1"/>
  <c r="A775" i="18"/>
  <c r="B775" i="18" s="1"/>
  <c r="A776" i="18"/>
  <c r="B776" i="18" s="1"/>
  <c r="A777" i="18"/>
  <c r="B777" i="18" s="1"/>
  <c r="A778" i="18"/>
  <c r="B778" i="18" s="1"/>
  <c r="A779" i="18"/>
  <c r="B779" i="18" s="1"/>
  <c r="A780" i="18"/>
  <c r="B780" i="18" s="1"/>
  <c r="A781" i="18"/>
  <c r="B781" i="18" s="1"/>
  <c r="A782" i="18"/>
  <c r="B782" i="18" s="1"/>
  <c r="A783" i="18"/>
  <c r="B783" i="18" s="1"/>
  <c r="A784" i="18"/>
  <c r="B784" i="18" s="1"/>
  <c r="A785" i="18"/>
  <c r="B785" i="18" s="1"/>
  <c r="A786" i="18"/>
  <c r="B786" i="18" s="1"/>
  <c r="A787" i="18"/>
  <c r="B787" i="18" s="1"/>
  <c r="A788" i="18"/>
  <c r="B788" i="18" s="1"/>
  <c r="A789" i="18"/>
  <c r="B789" i="18" s="1"/>
  <c r="A790" i="18"/>
  <c r="B790" i="18" s="1"/>
  <c r="A791" i="18"/>
  <c r="B791" i="18" s="1"/>
  <c r="A792" i="18"/>
  <c r="B792" i="18" s="1"/>
  <c r="A793" i="18"/>
  <c r="B793" i="18" s="1"/>
  <c r="A794" i="18"/>
  <c r="B794" i="18" s="1"/>
  <c r="A795" i="18"/>
  <c r="B795" i="18" s="1"/>
  <c r="A796" i="18"/>
  <c r="B796" i="18" s="1"/>
  <c r="A797" i="18"/>
  <c r="B797" i="18" s="1"/>
  <c r="A798" i="18"/>
  <c r="B798" i="18" s="1"/>
  <c r="A799" i="18"/>
  <c r="B799" i="18" s="1"/>
  <c r="A800" i="18"/>
  <c r="B800" i="18" s="1"/>
  <c r="A801" i="18"/>
  <c r="B801" i="18" s="1"/>
  <c r="A802" i="18"/>
  <c r="B802" i="18" s="1"/>
  <c r="A803" i="18"/>
  <c r="B803" i="18" s="1"/>
  <c r="A804" i="18"/>
  <c r="B804" i="18" s="1"/>
  <c r="A805" i="18"/>
  <c r="B805" i="18" s="1"/>
  <c r="A806" i="18"/>
  <c r="B806" i="18" s="1"/>
  <c r="A807" i="18"/>
  <c r="B807" i="18" s="1"/>
  <c r="A808" i="18"/>
  <c r="B808" i="18" s="1"/>
  <c r="A809" i="18"/>
  <c r="B809" i="18" s="1"/>
  <c r="A810" i="18"/>
  <c r="B810" i="18" s="1"/>
  <c r="A811" i="18"/>
  <c r="B811" i="18" s="1"/>
  <c r="A812" i="18"/>
  <c r="B812" i="18" s="1"/>
  <c r="A813" i="18"/>
  <c r="B813" i="18" s="1"/>
  <c r="A814" i="18"/>
  <c r="B814" i="18" s="1"/>
  <c r="A815" i="18"/>
  <c r="B815" i="18" s="1"/>
  <c r="A816" i="18"/>
  <c r="B816" i="18" s="1"/>
  <c r="A817" i="18"/>
  <c r="B817" i="18" s="1"/>
  <c r="A818" i="18"/>
  <c r="B818" i="18" s="1"/>
  <c r="A819" i="18"/>
  <c r="B819" i="18" s="1"/>
  <c r="A820" i="18"/>
  <c r="B820" i="18" s="1"/>
  <c r="A821" i="18"/>
  <c r="B821" i="18" s="1"/>
  <c r="A822" i="18"/>
  <c r="B822" i="18" s="1"/>
  <c r="A823" i="18"/>
  <c r="B823" i="18" s="1"/>
  <c r="A824" i="18"/>
  <c r="B824" i="18" s="1"/>
  <c r="A825" i="18"/>
  <c r="B825" i="18" s="1"/>
  <c r="A826" i="18"/>
  <c r="B826" i="18" s="1"/>
  <c r="A827" i="18"/>
  <c r="B827" i="18" s="1"/>
  <c r="A828" i="18"/>
  <c r="B828" i="18" s="1"/>
  <c r="A829" i="18"/>
  <c r="B829" i="18" s="1"/>
  <c r="A830" i="18"/>
  <c r="B830" i="18" s="1"/>
  <c r="A831" i="18"/>
  <c r="B831" i="18" s="1"/>
  <c r="A832" i="18"/>
  <c r="B832" i="18" s="1"/>
  <c r="A833" i="18"/>
  <c r="B833" i="18" s="1"/>
  <c r="A834" i="18"/>
  <c r="B834" i="18" s="1"/>
  <c r="A835" i="18"/>
  <c r="B835" i="18" s="1"/>
  <c r="A836" i="18"/>
  <c r="B836" i="18" s="1"/>
  <c r="A837" i="18"/>
  <c r="B837" i="18" s="1"/>
  <c r="A838" i="18"/>
  <c r="B838" i="18" s="1"/>
  <c r="A839" i="18"/>
  <c r="B839" i="18" s="1"/>
  <c r="A840" i="18"/>
  <c r="B840" i="18" s="1"/>
  <c r="A841" i="18"/>
  <c r="B841" i="18" s="1"/>
  <c r="A842" i="18"/>
  <c r="B842" i="18" s="1"/>
  <c r="A843" i="18"/>
  <c r="B843" i="18" s="1"/>
  <c r="A844" i="18"/>
  <c r="B844" i="18" s="1"/>
  <c r="A845" i="18"/>
  <c r="B845" i="18" s="1"/>
  <c r="A846" i="18"/>
  <c r="B846" i="18" s="1"/>
  <c r="A847" i="18"/>
  <c r="B847" i="18" s="1"/>
  <c r="A848" i="18"/>
  <c r="B848" i="18" s="1"/>
  <c r="A849" i="18"/>
  <c r="B849" i="18" s="1"/>
  <c r="A850" i="18"/>
  <c r="B850" i="18" s="1"/>
  <c r="A851" i="18"/>
  <c r="B851" i="18" s="1"/>
  <c r="A852" i="18"/>
  <c r="B852" i="18" s="1"/>
  <c r="A853" i="18"/>
  <c r="B853" i="18" s="1"/>
  <c r="A854" i="18"/>
  <c r="B854" i="18" s="1"/>
  <c r="A855" i="18"/>
  <c r="B855" i="18" s="1"/>
  <c r="A856" i="18"/>
  <c r="B856" i="18" s="1"/>
  <c r="A857" i="18"/>
  <c r="B857" i="18" s="1"/>
  <c r="A858" i="18"/>
  <c r="B858" i="18" s="1"/>
  <c r="A859" i="18"/>
  <c r="B859" i="18" s="1"/>
  <c r="A860" i="18"/>
  <c r="B860" i="18" s="1"/>
  <c r="A861" i="18"/>
  <c r="B861" i="18" s="1"/>
  <c r="A862" i="18"/>
  <c r="B862" i="18" s="1"/>
  <c r="A863" i="18"/>
  <c r="B863" i="18" s="1"/>
  <c r="A864" i="18"/>
  <c r="B864" i="18" s="1"/>
  <c r="A865" i="18"/>
  <c r="B865" i="18" s="1"/>
  <c r="A866" i="18"/>
  <c r="B866" i="18" s="1"/>
  <c r="A867" i="18"/>
  <c r="B867" i="18" s="1"/>
  <c r="A868" i="18"/>
  <c r="B868" i="18" s="1"/>
  <c r="A869" i="18"/>
  <c r="B869" i="18" s="1"/>
  <c r="A870" i="18"/>
  <c r="B870" i="18" s="1"/>
  <c r="A871" i="18"/>
  <c r="B871" i="18" s="1"/>
  <c r="A872" i="18"/>
  <c r="B872" i="18" s="1"/>
  <c r="A873" i="18"/>
  <c r="B873" i="18" s="1"/>
  <c r="A874" i="18"/>
  <c r="B874" i="18" s="1"/>
  <c r="A875" i="18"/>
  <c r="B875" i="18" s="1"/>
  <c r="A876" i="18"/>
  <c r="B876" i="18" s="1"/>
  <c r="A877" i="18"/>
  <c r="B877" i="18" s="1"/>
  <c r="A878" i="18"/>
  <c r="B878" i="18" s="1"/>
  <c r="A879" i="18"/>
  <c r="B879" i="18" s="1"/>
  <c r="A880" i="18"/>
  <c r="B880" i="18" s="1"/>
  <c r="A881" i="18"/>
  <c r="B881" i="18" s="1"/>
  <c r="A882" i="18"/>
  <c r="B882" i="18" s="1"/>
  <c r="A883" i="18"/>
  <c r="B883" i="18" s="1"/>
  <c r="A884" i="18"/>
  <c r="B884" i="18" s="1"/>
  <c r="A885" i="18"/>
  <c r="B885" i="18" s="1"/>
  <c r="A886" i="18"/>
  <c r="B886" i="18" s="1"/>
  <c r="A887" i="18"/>
  <c r="B887" i="18" s="1"/>
  <c r="A888" i="18"/>
  <c r="B888" i="18" s="1"/>
  <c r="A889" i="18"/>
  <c r="B889" i="18" s="1"/>
  <c r="A890" i="18"/>
  <c r="B890" i="18" s="1"/>
  <c r="A891" i="18"/>
  <c r="B891" i="18" s="1"/>
  <c r="A892" i="18"/>
  <c r="B892" i="18" s="1"/>
  <c r="A893" i="18"/>
  <c r="B893" i="18" s="1"/>
  <c r="A894" i="18"/>
  <c r="B894" i="18" s="1"/>
  <c r="A895" i="18"/>
  <c r="B895" i="18" s="1"/>
  <c r="A896" i="18"/>
  <c r="B896" i="18" s="1"/>
  <c r="A897" i="18"/>
  <c r="B897" i="18" s="1"/>
  <c r="A898" i="18"/>
  <c r="B898" i="18" s="1"/>
  <c r="A899" i="18"/>
  <c r="B899" i="18" s="1"/>
  <c r="A900" i="18"/>
  <c r="B900" i="18" s="1"/>
  <c r="A901" i="18"/>
  <c r="B901" i="18" s="1"/>
  <c r="A902" i="18"/>
  <c r="B902" i="18" s="1"/>
  <c r="A903" i="18"/>
  <c r="B903" i="18" s="1"/>
  <c r="A904" i="18"/>
  <c r="B904" i="18" s="1"/>
  <c r="A905" i="18"/>
  <c r="B905" i="18" s="1"/>
  <c r="A906" i="18"/>
  <c r="B906" i="18" s="1"/>
  <c r="A907" i="18"/>
  <c r="B907" i="18" s="1"/>
  <c r="A908" i="18"/>
  <c r="B908" i="18" s="1"/>
  <c r="A909" i="18"/>
  <c r="B909" i="18" s="1"/>
  <c r="A910" i="18"/>
  <c r="B910" i="18" s="1"/>
  <c r="A911" i="18"/>
  <c r="B911" i="18" s="1"/>
  <c r="A912" i="18"/>
  <c r="B912" i="18" s="1"/>
  <c r="A913" i="18"/>
  <c r="B913" i="18" s="1"/>
  <c r="A914" i="18"/>
  <c r="B914" i="18" s="1"/>
  <c r="A915" i="18"/>
  <c r="B915" i="18" s="1"/>
  <c r="A916" i="18"/>
  <c r="B916" i="18" s="1"/>
  <c r="A917" i="18"/>
  <c r="B917" i="18" s="1"/>
  <c r="A918" i="18"/>
  <c r="B918" i="18" s="1"/>
  <c r="A919" i="18"/>
  <c r="B919" i="18" s="1"/>
  <c r="A920" i="18"/>
  <c r="B920" i="18" s="1"/>
  <c r="A921" i="18"/>
  <c r="B921" i="18" s="1"/>
  <c r="A922" i="18"/>
  <c r="B922" i="18" s="1"/>
  <c r="A923" i="18"/>
  <c r="B923" i="18" s="1"/>
  <c r="A924" i="18"/>
  <c r="B924" i="18" s="1"/>
  <c r="A925" i="18"/>
  <c r="B925" i="18" s="1"/>
  <c r="A926" i="18"/>
  <c r="B926" i="18" s="1"/>
  <c r="A927" i="18"/>
  <c r="B927" i="18" s="1"/>
  <c r="A928" i="18"/>
  <c r="B928" i="18" s="1"/>
  <c r="A929" i="18"/>
  <c r="B929" i="18" s="1"/>
  <c r="A930" i="18"/>
  <c r="B930" i="18" s="1"/>
  <c r="A931" i="18"/>
  <c r="B931" i="18" s="1"/>
  <c r="A932" i="18"/>
  <c r="B932" i="18" s="1"/>
  <c r="A933" i="18"/>
  <c r="B933" i="18" s="1"/>
  <c r="A934" i="18"/>
  <c r="B934" i="18" s="1"/>
  <c r="A935" i="18"/>
  <c r="B935" i="18" s="1"/>
  <c r="A936" i="18"/>
  <c r="B936" i="18" s="1"/>
  <c r="A937" i="18"/>
  <c r="B937" i="18" s="1"/>
  <c r="A938" i="18"/>
  <c r="B938" i="18" s="1"/>
  <c r="A939" i="18"/>
  <c r="B939" i="18" s="1"/>
  <c r="A940" i="18"/>
  <c r="B940" i="18" s="1"/>
  <c r="A941" i="18"/>
  <c r="B941" i="18" s="1"/>
  <c r="A942" i="18"/>
  <c r="B942" i="18" s="1"/>
  <c r="A943" i="18"/>
  <c r="B943" i="18" s="1"/>
  <c r="A944" i="18"/>
  <c r="B944" i="18" s="1"/>
  <c r="A945" i="18"/>
  <c r="B945" i="18" s="1"/>
  <c r="A946" i="18"/>
  <c r="B946" i="18" s="1"/>
  <c r="A947" i="18"/>
  <c r="B947" i="18" s="1"/>
  <c r="A948" i="18"/>
  <c r="B948" i="18" s="1"/>
  <c r="A949" i="18"/>
  <c r="B949" i="18" s="1"/>
  <c r="A950" i="18"/>
  <c r="B950" i="18" s="1"/>
  <c r="A951" i="18"/>
  <c r="B951" i="18" s="1"/>
  <c r="A952" i="18"/>
  <c r="B952" i="18" s="1"/>
  <c r="A953" i="18"/>
  <c r="B953" i="18" s="1"/>
  <c r="A954" i="18"/>
  <c r="B954" i="18" s="1"/>
  <c r="A955" i="18"/>
  <c r="B955" i="18" s="1"/>
  <c r="A956" i="18"/>
  <c r="B956" i="18" s="1"/>
  <c r="A957" i="18"/>
  <c r="B957" i="18" s="1"/>
  <c r="A958" i="18"/>
  <c r="B958" i="18" s="1"/>
  <c r="A959" i="18"/>
  <c r="B959" i="18" s="1"/>
  <c r="A960" i="18"/>
  <c r="B960" i="18" s="1"/>
  <c r="A961" i="18"/>
  <c r="B961" i="18" s="1"/>
  <c r="A962" i="18"/>
  <c r="B962" i="18" s="1"/>
  <c r="A963" i="18"/>
  <c r="B963" i="18" s="1"/>
  <c r="A964" i="18"/>
  <c r="B964" i="18" s="1"/>
  <c r="A965" i="18"/>
  <c r="B965" i="18" s="1"/>
  <c r="A966" i="18"/>
  <c r="B966" i="18" s="1"/>
  <c r="A967" i="18"/>
  <c r="B967" i="18" s="1"/>
  <c r="A968" i="18"/>
  <c r="B968" i="18" s="1"/>
  <c r="A969" i="18"/>
  <c r="B969" i="18" s="1"/>
  <c r="A970" i="18"/>
  <c r="B970" i="18" s="1"/>
  <c r="A971" i="18"/>
  <c r="B971" i="18" s="1"/>
  <c r="A972" i="18"/>
  <c r="B972" i="18" s="1"/>
  <c r="A973" i="18"/>
  <c r="B973" i="18" s="1"/>
  <c r="A974" i="18"/>
  <c r="B974" i="18" s="1"/>
  <c r="A975" i="18"/>
  <c r="B975" i="18" s="1"/>
  <c r="A976" i="18"/>
  <c r="B976" i="18" s="1"/>
  <c r="A977" i="18"/>
  <c r="B977" i="18" s="1"/>
  <c r="A978" i="18"/>
  <c r="B978" i="18" s="1"/>
  <c r="A979" i="18"/>
  <c r="B979" i="18" s="1"/>
  <c r="A980" i="18"/>
  <c r="B980" i="18" s="1"/>
  <c r="A981" i="18"/>
  <c r="B981" i="18" s="1"/>
  <c r="A982" i="18"/>
  <c r="B982" i="18" s="1"/>
  <c r="A983" i="18"/>
  <c r="B983" i="18" s="1"/>
  <c r="A984" i="18"/>
  <c r="B984" i="18" s="1"/>
  <c r="A985" i="18"/>
  <c r="B985" i="18" s="1"/>
  <c r="A986" i="18"/>
  <c r="B986" i="18" s="1"/>
  <c r="A987" i="18"/>
  <c r="B987" i="18" s="1"/>
  <c r="A988" i="18"/>
  <c r="B988" i="18" s="1"/>
  <c r="A989" i="18"/>
  <c r="B989" i="18" s="1"/>
  <c r="A990" i="18"/>
  <c r="B990" i="18" s="1"/>
  <c r="A991" i="18"/>
  <c r="B991" i="18" s="1"/>
  <c r="A992" i="18"/>
  <c r="B992" i="18" s="1"/>
  <c r="A993" i="18"/>
  <c r="B993" i="18" s="1"/>
  <c r="A994" i="18"/>
  <c r="B994" i="18" s="1"/>
  <c r="A995" i="18"/>
  <c r="B995" i="18" s="1"/>
  <c r="A996" i="18"/>
  <c r="B996" i="18" s="1"/>
  <c r="A997" i="18"/>
  <c r="B997" i="18" s="1"/>
  <c r="A998" i="18"/>
  <c r="B998" i="18" s="1"/>
  <c r="A999" i="18"/>
  <c r="B999" i="18" s="1"/>
  <c r="A1000" i="18"/>
  <c r="B1000" i="18" s="1"/>
  <c r="A1001" i="18"/>
  <c r="B1001" i="18" s="1"/>
  <c r="A1002" i="18"/>
  <c r="B1002" i="18" s="1"/>
  <c r="A1003" i="18"/>
  <c r="B1003" i="18" s="1"/>
  <c r="A1004" i="18"/>
  <c r="B1004" i="18" s="1"/>
  <c r="A1005" i="18"/>
  <c r="B1005" i="18" s="1"/>
  <c r="A1006" i="18"/>
  <c r="B1006" i="18" s="1"/>
  <c r="A1007" i="18"/>
  <c r="B1007" i="18" s="1"/>
  <c r="A1008" i="18"/>
  <c r="B1008" i="18" s="1"/>
  <c r="A1009" i="18"/>
  <c r="B1009" i="18" s="1"/>
  <c r="A1010" i="18"/>
  <c r="B1010" i="18" s="1"/>
  <c r="A1011" i="18"/>
  <c r="B1011" i="18" s="1"/>
  <c r="A1012" i="18"/>
  <c r="B1012" i="18" s="1"/>
  <c r="A1013" i="18"/>
  <c r="B1013" i="18" s="1"/>
  <c r="A1014" i="18"/>
  <c r="B1014" i="18" s="1"/>
  <c r="A1015" i="18"/>
  <c r="B1015" i="18" s="1"/>
  <c r="A1016" i="18"/>
  <c r="B1016" i="18" s="1"/>
  <c r="A1017" i="18"/>
  <c r="B1017" i="18" s="1"/>
  <c r="A1018" i="18"/>
  <c r="B1018" i="18" s="1"/>
  <c r="A1019" i="18"/>
  <c r="B1019" i="18" s="1"/>
  <c r="A1020" i="18"/>
  <c r="B1020" i="18" s="1"/>
  <c r="A1021" i="18"/>
  <c r="B1021" i="18" s="1"/>
  <c r="A1022" i="18"/>
  <c r="B1022" i="18" s="1"/>
  <c r="A1023" i="18"/>
  <c r="B1023" i="18" s="1"/>
  <c r="A1024" i="18"/>
  <c r="B1024" i="18" s="1"/>
  <c r="A1025" i="18"/>
  <c r="B1025" i="18" s="1"/>
  <c r="A1026" i="18"/>
  <c r="B1026" i="18" s="1"/>
  <c r="A1027" i="18"/>
  <c r="B1027" i="18" s="1"/>
  <c r="A1028" i="18"/>
  <c r="B1028" i="18" s="1"/>
  <c r="A1029" i="18"/>
  <c r="B1029" i="18" s="1"/>
  <c r="A1030" i="18"/>
  <c r="B1030" i="18" s="1"/>
  <c r="A1031" i="18"/>
  <c r="B1031" i="18" s="1"/>
  <c r="A1032" i="18"/>
  <c r="B1032" i="18" s="1"/>
  <c r="A1033" i="18"/>
  <c r="B1033" i="18" s="1"/>
  <c r="A1034" i="18"/>
  <c r="B1034" i="18" s="1"/>
  <c r="A1035" i="18"/>
  <c r="B1035" i="18" s="1"/>
  <c r="A1036" i="18"/>
  <c r="B1036" i="18" s="1"/>
  <c r="A1037" i="18"/>
  <c r="B1037" i="18" s="1"/>
  <c r="A1038" i="18"/>
  <c r="B1038" i="18" s="1"/>
  <c r="A1039" i="18"/>
  <c r="B1039" i="18" s="1"/>
  <c r="A1040" i="18"/>
  <c r="B1040" i="18" s="1"/>
  <c r="A1041" i="18"/>
  <c r="B1041" i="18" s="1"/>
  <c r="A1042" i="18"/>
  <c r="B1042" i="18" s="1"/>
  <c r="A1043" i="18"/>
  <c r="B1043" i="18" s="1"/>
  <c r="A1044" i="18"/>
  <c r="B1044" i="18" s="1"/>
  <c r="A1045" i="18"/>
  <c r="B1045" i="18" s="1"/>
  <c r="A1046" i="18"/>
  <c r="B1046" i="18" s="1"/>
  <c r="A1047" i="18"/>
  <c r="B1047" i="18" s="1"/>
  <c r="A1048" i="18"/>
  <c r="B1048" i="18" s="1"/>
  <c r="A1049" i="18"/>
  <c r="B1049" i="18" s="1"/>
  <c r="A1050" i="18"/>
  <c r="B1050" i="18" s="1"/>
  <c r="A1051" i="18"/>
  <c r="B1051" i="18" s="1"/>
  <c r="A1052" i="18"/>
  <c r="B1052" i="18" s="1"/>
  <c r="A1053" i="18"/>
  <c r="B1053" i="18" s="1"/>
  <c r="A1054" i="18"/>
  <c r="B1054" i="18" s="1"/>
  <c r="A1055" i="18"/>
  <c r="B1055" i="18" s="1"/>
  <c r="A1056" i="18"/>
  <c r="B1056" i="18" s="1"/>
  <c r="A1057" i="18"/>
  <c r="B1057" i="18" s="1"/>
  <c r="A1058" i="18"/>
  <c r="B1058" i="18" s="1"/>
  <c r="A1059" i="18"/>
  <c r="B1059" i="18" s="1"/>
  <c r="A1060" i="18"/>
  <c r="B1060" i="18" s="1"/>
  <c r="A1061" i="18"/>
  <c r="B1061" i="18" s="1"/>
  <c r="A1062" i="18"/>
  <c r="B1062" i="18" s="1"/>
  <c r="A1063" i="18"/>
  <c r="B1063" i="18" s="1"/>
  <c r="A1064" i="18"/>
  <c r="B1064" i="18" s="1"/>
  <c r="A1065" i="18"/>
  <c r="B1065" i="18" s="1"/>
  <c r="A1066" i="18"/>
  <c r="B1066" i="18" s="1"/>
  <c r="A1067" i="18"/>
  <c r="B1067" i="18" s="1"/>
  <c r="A1068" i="18"/>
  <c r="B1068" i="18" s="1"/>
  <c r="A1069" i="18"/>
  <c r="B1069" i="18" s="1"/>
  <c r="A1070" i="18"/>
  <c r="B1070" i="18" s="1"/>
  <c r="A1071" i="18"/>
  <c r="B1071" i="18" s="1"/>
  <c r="A1072" i="18"/>
  <c r="B1072" i="18" s="1"/>
  <c r="A1073" i="18"/>
  <c r="B1073" i="18" s="1"/>
  <c r="A1074" i="18"/>
  <c r="B1074" i="18" s="1"/>
  <c r="A1075" i="18"/>
  <c r="B1075" i="18" s="1"/>
  <c r="A1076" i="18"/>
  <c r="B1076" i="18" s="1"/>
  <c r="A1077" i="18"/>
  <c r="B1077" i="18" s="1"/>
  <c r="A1078" i="18"/>
  <c r="B1078" i="18" s="1"/>
  <c r="A1079" i="18"/>
  <c r="B1079" i="18" s="1"/>
  <c r="A1080" i="18"/>
  <c r="B1080" i="18" s="1"/>
  <c r="A1081" i="18"/>
  <c r="B1081" i="18" s="1"/>
  <c r="A1082" i="18"/>
  <c r="B1082" i="18" s="1"/>
  <c r="A1083" i="18"/>
  <c r="B1083" i="18" s="1"/>
  <c r="A1084" i="18"/>
  <c r="B1084" i="18" s="1"/>
  <c r="A1085" i="18"/>
  <c r="B1085" i="18" s="1"/>
  <c r="A1086" i="18"/>
  <c r="B1086" i="18" s="1"/>
  <c r="A1087" i="18"/>
  <c r="B1087" i="18" s="1"/>
  <c r="A1088" i="18"/>
  <c r="B1088" i="18" s="1"/>
  <c r="A1089" i="18"/>
  <c r="B1089" i="18" s="1"/>
  <c r="A1090" i="18"/>
  <c r="B1090" i="18" s="1"/>
  <c r="A1091" i="18"/>
  <c r="B1091" i="18" s="1"/>
  <c r="A1092" i="18"/>
  <c r="B1092" i="18" s="1"/>
  <c r="A1093" i="18"/>
  <c r="B1093" i="18" s="1"/>
  <c r="A1094" i="18"/>
  <c r="B1094" i="18" s="1"/>
  <c r="A1095" i="18"/>
  <c r="B1095" i="18" s="1"/>
  <c r="A1096" i="18"/>
  <c r="B1096" i="18" s="1"/>
  <c r="A1097" i="18"/>
  <c r="B1097" i="18" s="1"/>
  <c r="A1098" i="18"/>
  <c r="B1098" i="18" s="1"/>
  <c r="A1099" i="18"/>
  <c r="B1099" i="18" s="1"/>
  <c r="A1100" i="18"/>
  <c r="B1100" i="18" s="1"/>
  <c r="A1101" i="18"/>
  <c r="B1101" i="18" s="1"/>
  <c r="A1102" i="18"/>
  <c r="B1102" i="18" s="1"/>
  <c r="A1103" i="18"/>
  <c r="B1103" i="18" s="1"/>
  <c r="A1104" i="18"/>
  <c r="B1104" i="18" s="1"/>
  <c r="A1105" i="18"/>
  <c r="B1105" i="18" s="1"/>
  <c r="A1106" i="18"/>
  <c r="B1106" i="18" s="1"/>
  <c r="A1107" i="18"/>
  <c r="B1107" i="18" s="1"/>
  <c r="A1108" i="18"/>
  <c r="B1108" i="18" s="1"/>
  <c r="A1109" i="18"/>
  <c r="B1109" i="18" s="1"/>
  <c r="A1110" i="18"/>
  <c r="B1110" i="18" s="1"/>
  <c r="A1111" i="18"/>
  <c r="B1111" i="18" s="1"/>
  <c r="A1112" i="18"/>
  <c r="B1112" i="18" s="1"/>
  <c r="A1113" i="18"/>
  <c r="B1113" i="18" s="1"/>
  <c r="A1114" i="18"/>
  <c r="B1114" i="18" s="1"/>
  <c r="A1115" i="18"/>
  <c r="B1115" i="18" s="1"/>
  <c r="A1116" i="18"/>
  <c r="B1116" i="18" s="1"/>
  <c r="A1117" i="18"/>
  <c r="B1117" i="18" s="1"/>
  <c r="A1118" i="18"/>
  <c r="B1118" i="18" s="1"/>
  <c r="A1119" i="18"/>
  <c r="B1119" i="18" s="1"/>
  <c r="A1120" i="18"/>
  <c r="B1120" i="18" s="1"/>
  <c r="A1121" i="18"/>
  <c r="B1121" i="18" s="1"/>
  <c r="A1122" i="18"/>
  <c r="B1122" i="18" s="1"/>
  <c r="A1123" i="18"/>
  <c r="B1123" i="18" s="1"/>
  <c r="A1124" i="18"/>
  <c r="B1124" i="18" s="1"/>
  <c r="A1125" i="18"/>
  <c r="B1125" i="18" s="1"/>
  <c r="A1126" i="18"/>
  <c r="B1126" i="18" s="1"/>
  <c r="A1127" i="18"/>
  <c r="B1127" i="18" s="1"/>
  <c r="A1128" i="18"/>
  <c r="B1128" i="18" s="1"/>
  <c r="A1129" i="18"/>
  <c r="B1129" i="18" s="1"/>
  <c r="A1130" i="18"/>
  <c r="B1130" i="18" s="1"/>
  <c r="A1131" i="18"/>
  <c r="B1131" i="18" s="1"/>
  <c r="A1132" i="18"/>
  <c r="B1132" i="18" s="1"/>
  <c r="A1133" i="18"/>
  <c r="B1133" i="18" s="1"/>
  <c r="A1134" i="18"/>
  <c r="B1134" i="18" s="1"/>
  <c r="A1135" i="18"/>
  <c r="B1135" i="18" s="1"/>
  <c r="A1136" i="18"/>
  <c r="B1136" i="18" s="1"/>
  <c r="A1137" i="18"/>
  <c r="B1137" i="18" s="1"/>
  <c r="A1138" i="18"/>
  <c r="B1138" i="18" s="1"/>
  <c r="A1139" i="18"/>
  <c r="B1139" i="18" s="1"/>
  <c r="A1140" i="18"/>
  <c r="B1140" i="18" s="1"/>
  <c r="A1141" i="18"/>
  <c r="B1141" i="18" s="1"/>
  <c r="A1142" i="18"/>
  <c r="B1142" i="18" s="1"/>
  <c r="A1143" i="18"/>
  <c r="B1143" i="18" s="1"/>
  <c r="A1144" i="18"/>
  <c r="B1144" i="18" s="1"/>
  <c r="A1145" i="18"/>
  <c r="B1145" i="18" s="1"/>
  <c r="A1146" i="18"/>
  <c r="B1146" i="18" s="1"/>
  <c r="A1147" i="18"/>
  <c r="B1147" i="18" s="1"/>
  <c r="A1148" i="18"/>
  <c r="B1148" i="18" s="1"/>
  <c r="A1149" i="18"/>
  <c r="B1149" i="18" s="1"/>
  <c r="A1150" i="18"/>
  <c r="B1150" i="18" s="1"/>
  <c r="A1151" i="18"/>
  <c r="B1151" i="18" s="1"/>
  <c r="A1152" i="18"/>
  <c r="B1152" i="18" s="1"/>
  <c r="A1153" i="18"/>
  <c r="B1153" i="18" s="1"/>
  <c r="A1154" i="18"/>
  <c r="B1154" i="18" s="1"/>
  <c r="A1155" i="18"/>
  <c r="B1155" i="18" s="1"/>
  <c r="A1156" i="18"/>
  <c r="B1156" i="18" s="1"/>
  <c r="A1157" i="18"/>
  <c r="B1157" i="18" s="1"/>
  <c r="A1158" i="18"/>
  <c r="B1158" i="18" s="1"/>
  <c r="A1159" i="18"/>
  <c r="B1159" i="18" s="1"/>
  <c r="A1160" i="18"/>
  <c r="B1160" i="18" s="1"/>
  <c r="A1161" i="18"/>
  <c r="B1161" i="18" s="1"/>
  <c r="A1162" i="18"/>
  <c r="B1162" i="18" s="1"/>
  <c r="A1163" i="18"/>
  <c r="B1163" i="18" s="1"/>
  <c r="A1164" i="18"/>
  <c r="B1164" i="18" s="1"/>
  <c r="A1165" i="18"/>
  <c r="B1165" i="18" s="1"/>
  <c r="A1166" i="18"/>
  <c r="B1166" i="18" s="1"/>
  <c r="A1167" i="18"/>
  <c r="B1167" i="18" s="1"/>
  <c r="A1168" i="18"/>
  <c r="B1168" i="18" s="1"/>
  <c r="A1169" i="18"/>
  <c r="B1169" i="18" s="1"/>
  <c r="A1170" i="18"/>
  <c r="B1170" i="18" s="1"/>
  <c r="A1171" i="18"/>
  <c r="B1171" i="18" s="1"/>
  <c r="A1172" i="18"/>
  <c r="B1172" i="18" s="1"/>
  <c r="A1173" i="18"/>
  <c r="B1173" i="18" s="1"/>
  <c r="A1174" i="18"/>
  <c r="B1174" i="18" s="1"/>
  <c r="A1175" i="18"/>
  <c r="B1175" i="18" s="1"/>
  <c r="A1176" i="18"/>
  <c r="B1176" i="18" s="1"/>
  <c r="A1177" i="18"/>
  <c r="B1177" i="18" s="1"/>
  <c r="A1178" i="18"/>
  <c r="B1178" i="18" s="1"/>
  <c r="A1179" i="18"/>
  <c r="B1179" i="18" s="1"/>
  <c r="A1180" i="18"/>
  <c r="B1180" i="18" s="1"/>
  <c r="A1181" i="18"/>
  <c r="B1181" i="18" s="1"/>
  <c r="A1182" i="18"/>
  <c r="B1182" i="18" s="1"/>
  <c r="A1183" i="18"/>
  <c r="B1183" i="18" s="1"/>
  <c r="A1184" i="18"/>
  <c r="B1184" i="18" s="1"/>
  <c r="A1185" i="18"/>
  <c r="B1185" i="18" s="1"/>
  <c r="A1186" i="18"/>
  <c r="B1186" i="18" s="1"/>
  <c r="A1187" i="18"/>
  <c r="B1187" i="18" s="1"/>
  <c r="A1188" i="18"/>
  <c r="B1188" i="18" s="1"/>
  <c r="A1189" i="18"/>
  <c r="B1189" i="18" s="1"/>
  <c r="A1190" i="18"/>
  <c r="B1190" i="18" s="1"/>
  <c r="A1191" i="18"/>
  <c r="B1191" i="18" s="1"/>
  <c r="A1192" i="18"/>
  <c r="B1192" i="18" s="1"/>
  <c r="A1193" i="18"/>
  <c r="B1193" i="18" s="1"/>
  <c r="A1194" i="18"/>
  <c r="B1194" i="18" s="1"/>
  <c r="A1195" i="18"/>
  <c r="B1195" i="18" s="1"/>
  <c r="A1196" i="18"/>
  <c r="B1196" i="18" s="1"/>
  <c r="A1197" i="18"/>
  <c r="B1197" i="18" s="1"/>
  <c r="A1198" i="18"/>
  <c r="B1198" i="18" s="1"/>
  <c r="A1199" i="18"/>
  <c r="B1199" i="18" s="1"/>
  <c r="A1200" i="18"/>
  <c r="B1200" i="18" s="1"/>
  <c r="A1201" i="18"/>
  <c r="B1201" i="18" s="1"/>
  <c r="A1202" i="18"/>
  <c r="B1202" i="18" s="1"/>
  <c r="A1203" i="18"/>
  <c r="B1203" i="18" s="1"/>
  <c r="A1204" i="18"/>
  <c r="B1204" i="18" s="1"/>
  <c r="A1205" i="18"/>
  <c r="B1205" i="18" s="1"/>
  <c r="A1206" i="18"/>
  <c r="B1206" i="18" s="1"/>
  <c r="A1207" i="18"/>
  <c r="B1207" i="18" s="1"/>
  <c r="A1208" i="18"/>
  <c r="B1208" i="18" s="1"/>
  <c r="A1209" i="18"/>
  <c r="B1209" i="18" s="1"/>
  <c r="A1210" i="18"/>
  <c r="B1210" i="18" s="1"/>
  <c r="A1211" i="18"/>
  <c r="B1211" i="18" s="1"/>
  <c r="A1212" i="18"/>
  <c r="B1212" i="18" s="1"/>
  <c r="A1213" i="18"/>
  <c r="B1213" i="18" s="1"/>
  <c r="A1214" i="18"/>
  <c r="B1214" i="18" s="1"/>
  <c r="A1215" i="18"/>
  <c r="B1215" i="18" s="1"/>
  <c r="A1216" i="18"/>
  <c r="B1216" i="18" s="1"/>
  <c r="A1217" i="18"/>
  <c r="B1217" i="18" s="1"/>
  <c r="A1218" i="18"/>
  <c r="B1218" i="18" s="1"/>
  <c r="A1219" i="18"/>
  <c r="B1219" i="18" s="1"/>
  <c r="A1220" i="18"/>
  <c r="B1220" i="18" s="1"/>
  <c r="A1221" i="18"/>
  <c r="B1221" i="18" s="1"/>
  <c r="A1222" i="18"/>
  <c r="B1222" i="18" s="1"/>
  <c r="A1223" i="18"/>
  <c r="B1223" i="18" s="1"/>
  <c r="A1224" i="18"/>
  <c r="B1224" i="18" s="1"/>
  <c r="A1225" i="18"/>
  <c r="B1225" i="18" s="1"/>
  <c r="A1226" i="18"/>
  <c r="B1226" i="18" s="1"/>
  <c r="A1227" i="18"/>
  <c r="B1227" i="18" s="1"/>
  <c r="A1228" i="18"/>
  <c r="B1228" i="18" s="1"/>
  <c r="A1229" i="18"/>
  <c r="B1229" i="18" s="1"/>
  <c r="A1230" i="18"/>
  <c r="B1230" i="18" s="1"/>
  <c r="A1231" i="18"/>
  <c r="B1231" i="18" s="1"/>
  <c r="A1232" i="18"/>
  <c r="B1232" i="18" s="1"/>
  <c r="A1233" i="18"/>
  <c r="B1233" i="18" s="1"/>
  <c r="A1234" i="18"/>
  <c r="B1234" i="18" s="1"/>
  <c r="A1235" i="18"/>
  <c r="B1235" i="18" s="1"/>
  <c r="A1236" i="18"/>
  <c r="B1236" i="18" s="1"/>
  <c r="A1237" i="18"/>
  <c r="B1237" i="18" s="1"/>
  <c r="A1238" i="18"/>
  <c r="B1238" i="18" s="1"/>
  <c r="A1239" i="18"/>
  <c r="B1239" i="18" s="1"/>
  <c r="A1240" i="18"/>
  <c r="B1240" i="18" s="1"/>
  <c r="A1241" i="18"/>
  <c r="B1241" i="18" s="1"/>
  <c r="A1242" i="18"/>
  <c r="B1242" i="18" s="1"/>
  <c r="A1243" i="18"/>
  <c r="B1243" i="18" s="1"/>
  <c r="A1244" i="18"/>
  <c r="B1244" i="18" s="1"/>
  <c r="A1245" i="18"/>
  <c r="B1245" i="18" s="1"/>
  <c r="A1246" i="18"/>
  <c r="B1246" i="18" s="1"/>
  <c r="A1247" i="18"/>
  <c r="B1247" i="18" s="1"/>
  <c r="A1248" i="18"/>
  <c r="B1248" i="18" s="1"/>
  <c r="A1249" i="18"/>
  <c r="B1249" i="18" s="1"/>
  <c r="A1250" i="18"/>
  <c r="B1250" i="18" s="1"/>
  <c r="A1251" i="18"/>
  <c r="B1251" i="18" s="1"/>
  <c r="A1252" i="18"/>
  <c r="B1252" i="18" s="1"/>
  <c r="A1253" i="18"/>
  <c r="B1253" i="18" s="1"/>
  <c r="A1254" i="18"/>
  <c r="B1254" i="18" s="1"/>
  <c r="A1255" i="18"/>
  <c r="B1255" i="18" s="1"/>
  <c r="A1256" i="18"/>
  <c r="B1256" i="18" s="1"/>
  <c r="A1257" i="18"/>
  <c r="B1257" i="18" s="1"/>
  <c r="A1258" i="18"/>
  <c r="B1258" i="18" s="1"/>
  <c r="A1259" i="18"/>
  <c r="B1259" i="18" s="1"/>
  <c r="A1260" i="18"/>
  <c r="B1260" i="18" s="1"/>
  <c r="A1261" i="18"/>
  <c r="B1261" i="18" s="1"/>
  <c r="A1262" i="18"/>
  <c r="B1262" i="18" s="1"/>
  <c r="A1263" i="18"/>
  <c r="B1263" i="18" s="1"/>
  <c r="A1264" i="18"/>
  <c r="B1264" i="18" s="1"/>
  <c r="A1265" i="18"/>
  <c r="B1265" i="18" s="1"/>
  <c r="A1266" i="18"/>
  <c r="B1266" i="18" s="1"/>
  <c r="A1267" i="18"/>
  <c r="B1267" i="18" s="1"/>
  <c r="A1268" i="18"/>
  <c r="B1268" i="18" s="1"/>
  <c r="A1269" i="18"/>
  <c r="B1269" i="18" s="1"/>
  <c r="A1270" i="18"/>
  <c r="B1270" i="18" s="1"/>
  <c r="A1271" i="18"/>
  <c r="B1271" i="18" s="1"/>
  <c r="A1272" i="18"/>
  <c r="B1272" i="18" s="1"/>
  <c r="A1273" i="18"/>
  <c r="B1273" i="18" s="1"/>
  <c r="A1274" i="18"/>
  <c r="B1274" i="18" s="1"/>
  <c r="A1275" i="18"/>
  <c r="B1275" i="18" s="1"/>
  <c r="A1276" i="18"/>
  <c r="B1276" i="18" s="1"/>
  <c r="A1277" i="18"/>
  <c r="B1277" i="18" s="1"/>
  <c r="A1278" i="18"/>
  <c r="B1278" i="18" s="1"/>
  <c r="A1279" i="18"/>
  <c r="B1279" i="18" s="1"/>
  <c r="A1280" i="18"/>
  <c r="B1280" i="18" s="1"/>
  <c r="A1281" i="18"/>
  <c r="B1281" i="18" s="1"/>
  <c r="A1282" i="18"/>
  <c r="B1282" i="18" s="1"/>
  <c r="A1283" i="18"/>
  <c r="B1283" i="18" s="1"/>
  <c r="A1284" i="18"/>
  <c r="B1284" i="18" s="1"/>
  <c r="A1285" i="18"/>
  <c r="B1285" i="18" s="1"/>
  <c r="A1286" i="18"/>
  <c r="B1286" i="18" s="1"/>
  <c r="A1287" i="18"/>
  <c r="B1287" i="18" s="1"/>
  <c r="A1288" i="18"/>
  <c r="B1288" i="18" s="1"/>
  <c r="A1289" i="18"/>
  <c r="B1289" i="18" s="1"/>
  <c r="A1290" i="18"/>
  <c r="B1290" i="18" s="1"/>
  <c r="A1291" i="18"/>
  <c r="B1291" i="18" s="1"/>
  <c r="A1292" i="18"/>
  <c r="B1292" i="18" s="1"/>
  <c r="A1293" i="18"/>
  <c r="B1293" i="18" s="1"/>
  <c r="A1294" i="18"/>
  <c r="B1294" i="18" s="1"/>
  <c r="A1295" i="18"/>
  <c r="B1295" i="18" s="1"/>
  <c r="A1296" i="18"/>
  <c r="B1296" i="18" s="1"/>
  <c r="A1297" i="18"/>
  <c r="B1297" i="18" s="1"/>
  <c r="A1298" i="18"/>
  <c r="B1298" i="18" s="1"/>
  <c r="A1299" i="18"/>
  <c r="B1299" i="18" s="1"/>
  <c r="A1300" i="18"/>
  <c r="B1300" i="18" s="1"/>
  <c r="A1301" i="18"/>
  <c r="B1301" i="18" s="1"/>
  <c r="A1302" i="18"/>
  <c r="B1302" i="18" s="1"/>
  <c r="A1303" i="18"/>
  <c r="B1303" i="18" s="1"/>
  <c r="A1304" i="18"/>
  <c r="B1304" i="18" s="1"/>
  <c r="A1305" i="18"/>
  <c r="B1305" i="18" s="1"/>
  <c r="A1306" i="18"/>
  <c r="B1306" i="18" s="1"/>
  <c r="A1307" i="18"/>
  <c r="B1307" i="18" s="1"/>
  <c r="A1308" i="18"/>
  <c r="B1308" i="18" s="1"/>
  <c r="A1309" i="18"/>
  <c r="B1309" i="18" s="1"/>
  <c r="A1310" i="18"/>
  <c r="B1310" i="18" s="1"/>
  <c r="A1311" i="18"/>
  <c r="B1311" i="18" s="1"/>
  <c r="A1312" i="18"/>
  <c r="B1312" i="18" s="1"/>
  <c r="A1313" i="18"/>
  <c r="B1313" i="18" s="1"/>
  <c r="A1314" i="18"/>
  <c r="B1314" i="18" s="1"/>
  <c r="A1315" i="18"/>
  <c r="B1315" i="18" s="1"/>
  <c r="A1316" i="18"/>
  <c r="B1316" i="18" s="1"/>
  <c r="A1317" i="18"/>
  <c r="B1317" i="18" s="1"/>
  <c r="A1318" i="18"/>
  <c r="B1318" i="18" s="1"/>
  <c r="A1319" i="18"/>
  <c r="B1319" i="18" s="1"/>
  <c r="A1320" i="18"/>
  <c r="B1320" i="18" s="1"/>
  <c r="A1321" i="18"/>
  <c r="B1321" i="18" s="1"/>
  <c r="A1322" i="18"/>
  <c r="B1322" i="18" s="1"/>
  <c r="A1323" i="18"/>
  <c r="B1323" i="18" s="1"/>
  <c r="A1324" i="18"/>
  <c r="B1324" i="18" s="1"/>
  <c r="A1325" i="18"/>
  <c r="B1325" i="18" s="1"/>
  <c r="A1326" i="18"/>
  <c r="B1326" i="18" s="1"/>
  <c r="A1327" i="18"/>
  <c r="B1327" i="18" s="1"/>
  <c r="A1328" i="18"/>
  <c r="B1328" i="18" s="1"/>
  <c r="A1329" i="18"/>
  <c r="B1329" i="18" s="1"/>
  <c r="A1330" i="18"/>
  <c r="B1330" i="18" s="1"/>
  <c r="A1331" i="18"/>
  <c r="B1331" i="18" s="1"/>
  <c r="A1332" i="18"/>
  <c r="B1332" i="18" s="1"/>
  <c r="A1333" i="18"/>
  <c r="B1333" i="18" s="1"/>
  <c r="A1334" i="18"/>
  <c r="B1334" i="18" s="1"/>
  <c r="A1335" i="18"/>
  <c r="B1335" i="18" s="1"/>
  <c r="A1336" i="18"/>
  <c r="B1336" i="18" s="1"/>
  <c r="A1337" i="18"/>
  <c r="B1337" i="18" s="1"/>
  <c r="A1338" i="18"/>
  <c r="B1338" i="18" s="1"/>
  <c r="A1339" i="18"/>
  <c r="B1339" i="18" s="1"/>
  <c r="A1340" i="18"/>
  <c r="B1340" i="18" s="1"/>
  <c r="A1341" i="18"/>
  <c r="B1341" i="18" s="1"/>
  <c r="A1342" i="18"/>
  <c r="B1342" i="18" s="1"/>
  <c r="A1343" i="18"/>
  <c r="B1343" i="18" s="1"/>
  <c r="A1344" i="18"/>
  <c r="B1344" i="18" s="1"/>
  <c r="A1345" i="18"/>
  <c r="B1345" i="18" s="1"/>
  <c r="A1346" i="18"/>
  <c r="B1346" i="18" s="1"/>
  <c r="A1347" i="18"/>
  <c r="B1347" i="18" s="1"/>
  <c r="A1348" i="18"/>
  <c r="B1348" i="18" s="1"/>
  <c r="A1349" i="18"/>
  <c r="B1349" i="18" s="1"/>
  <c r="A1350" i="18"/>
  <c r="B1350" i="18" s="1"/>
  <c r="A1351" i="18"/>
  <c r="B1351" i="18" s="1"/>
  <c r="A1352" i="18"/>
  <c r="B1352" i="18" s="1"/>
  <c r="A1353" i="18"/>
  <c r="B1353" i="18" s="1"/>
  <c r="A1354" i="18"/>
  <c r="B1354" i="18" s="1"/>
  <c r="A1355" i="18"/>
  <c r="B1355" i="18" s="1"/>
  <c r="A1356" i="18"/>
  <c r="B1356" i="18" s="1"/>
  <c r="A1357" i="18"/>
  <c r="B1357" i="18" s="1"/>
  <c r="A1358" i="18"/>
  <c r="B1358" i="18" s="1"/>
  <c r="A1359" i="18"/>
  <c r="B1359" i="18" s="1"/>
  <c r="A1360" i="18"/>
  <c r="B1360" i="18" s="1"/>
  <c r="A1361" i="18"/>
  <c r="B1361" i="18" s="1"/>
  <c r="A1362" i="18"/>
  <c r="B1362" i="18" s="1"/>
  <c r="A1363" i="18"/>
  <c r="B1363" i="18" s="1"/>
  <c r="A1364" i="18"/>
  <c r="B1364" i="18" s="1"/>
  <c r="A1365" i="18"/>
  <c r="B1365" i="18" s="1"/>
  <c r="A1366" i="18"/>
  <c r="B1366" i="18" s="1"/>
  <c r="A1367" i="18"/>
  <c r="B1367" i="18" s="1"/>
  <c r="A1368" i="18"/>
  <c r="B1368" i="18" s="1"/>
  <c r="A1369" i="18"/>
  <c r="B1369" i="18" s="1"/>
  <c r="A1370" i="18"/>
  <c r="B1370" i="18" s="1"/>
  <c r="A1371" i="18"/>
  <c r="B1371" i="18" s="1"/>
  <c r="A1372" i="18"/>
  <c r="B1372" i="18" s="1"/>
  <c r="A1373" i="18"/>
  <c r="B1373" i="18" s="1"/>
  <c r="A1374" i="18"/>
  <c r="B1374" i="18" s="1"/>
  <c r="A1375" i="18"/>
  <c r="B1375" i="18" s="1"/>
  <c r="A1376" i="18"/>
  <c r="B1376" i="18" s="1"/>
  <c r="A1377" i="18"/>
  <c r="B1377" i="18" s="1"/>
  <c r="A1378" i="18"/>
  <c r="B1378" i="18" s="1"/>
  <c r="A1379" i="18"/>
  <c r="B1379" i="18" s="1"/>
  <c r="A1380" i="18"/>
  <c r="B1380" i="18" s="1"/>
  <c r="A1381" i="18"/>
  <c r="B1381" i="18" s="1"/>
  <c r="A1382" i="18"/>
  <c r="B1382" i="18" s="1"/>
  <c r="A1383" i="18"/>
  <c r="B1383" i="18" s="1"/>
  <c r="A1384" i="18"/>
  <c r="B1384" i="18" s="1"/>
  <c r="A1385" i="18"/>
  <c r="B1385" i="18" s="1"/>
  <c r="A1386" i="18"/>
  <c r="B1386" i="18" s="1"/>
  <c r="A1387" i="18"/>
  <c r="B1387" i="18" s="1"/>
  <c r="A1388" i="18"/>
  <c r="B1388" i="18" s="1"/>
  <c r="A1389" i="18"/>
  <c r="B1389" i="18" s="1"/>
  <c r="A1390" i="18"/>
  <c r="B1390" i="18" s="1"/>
  <c r="A1391" i="18"/>
  <c r="B1391" i="18" s="1"/>
  <c r="A1392" i="18"/>
  <c r="B1392" i="18" s="1"/>
  <c r="A1393" i="18"/>
  <c r="B1393" i="18" s="1"/>
  <c r="A1394" i="18"/>
  <c r="B1394" i="18" s="1"/>
  <c r="A1395" i="18"/>
  <c r="B1395" i="18" s="1"/>
  <c r="A1396" i="18"/>
  <c r="B1396" i="18" s="1"/>
  <c r="A1397" i="18"/>
  <c r="B1397" i="18" s="1"/>
  <c r="A1398" i="18"/>
  <c r="B1398" i="18" s="1"/>
  <c r="A1399" i="18"/>
  <c r="B1399" i="18" s="1"/>
  <c r="A1400" i="18"/>
  <c r="B1400" i="18" s="1"/>
  <c r="A1401" i="18"/>
  <c r="B1401" i="18" s="1"/>
  <c r="A1402" i="18"/>
  <c r="B1402" i="18" s="1"/>
  <c r="A1403" i="18"/>
  <c r="B1403" i="18" s="1"/>
  <c r="A1404" i="18"/>
  <c r="B1404" i="18" s="1"/>
  <c r="A1405" i="18"/>
  <c r="B1405" i="18" s="1"/>
  <c r="A1406" i="18"/>
  <c r="B1406" i="18" s="1"/>
  <c r="A1407" i="18"/>
  <c r="B1407" i="18" s="1"/>
  <c r="A1408" i="18"/>
  <c r="B1408" i="18" s="1"/>
  <c r="A1409" i="18"/>
  <c r="B1409" i="18" s="1"/>
  <c r="A1410" i="18"/>
  <c r="B1410" i="18" s="1"/>
  <c r="A1411" i="18"/>
  <c r="B1411" i="18" s="1"/>
  <c r="A1412" i="18"/>
  <c r="B1412" i="18" s="1"/>
  <c r="A1413" i="18"/>
  <c r="B1413" i="18" s="1"/>
  <c r="A1414" i="18"/>
  <c r="B1414" i="18" s="1"/>
  <c r="A1415" i="18"/>
  <c r="B1415" i="18" s="1"/>
  <c r="A1416" i="18"/>
  <c r="B1416" i="18" s="1"/>
  <c r="A1417" i="18"/>
  <c r="B1417" i="18" s="1"/>
  <c r="A1418" i="18"/>
  <c r="B1418" i="18" s="1"/>
  <c r="A1419" i="18"/>
  <c r="B1419" i="18" s="1"/>
  <c r="A1420" i="18"/>
  <c r="B1420" i="18" s="1"/>
  <c r="A1421" i="18"/>
  <c r="B1421" i="18" s="1"/>
  <c r="A1422" i="18"/>
  <c r="B1422" i="18" s="1"/>
  <c r="A1423" i="18"/>
  <c r="B1423" i="18" s="1"/>
  <c r="A1424" i="18"/>
  <c r="B1424" i="18" s="1"/>
  <c r="A1425" i="18"/>
  <c r="B1425" i="18" s="1"/>
  <c r="A1426" i="18"/>
  <c r="B1426" i="18" s="1"/>
  <c r="A1427" i="18"/>
  <c r="B1427" i="18" s="1"/>
  <c r="A1428" i="18"/>
  <c r="B1428" i="18" s="1"/>
  <c r="A1429" i="18"/>
  <c r="B1429" i="18" s="1"/>
  <c r="A1430" i="18"/>
  <c r="B1430" i="18" s="1"/>
  <c r="A1431" i="18"/>
  <c r="B1431" i="18" s="1"/>
  <c r="A1432" i="18"/>
  <c r="B1432" i="18" s="1"/>
  <c r="A1433" i="18"/>
  <c r="B1433" i="18" s="1"/>
  <c r="A1434" i="18"/>
  <c r="B1434" i="18" s="1"/>
  <c r="A1435" i="18"/>
  <c r="B1435" i="18" s="1"/>
  <c r="A1436" i="18"/>
  <c r="B1436" i="18" s="1"/>
  <c r="A1437" i="18"/>
  <c r="B1437" i="18" s="1"/>
  <c r="A1438" i="18"/>
  <c r="B1438" i="18" s="1"/>
  <c r="A1439" i="18"/>
  <c r="B1439" i="18" s="1"/>
  <c r="A1440" i="18"/>
  <c r="B1440" i="18" s="1"/>
  <c r="A1441" i="18"/>
  <c r="B1441" i="18" s="1"/>
  <c r="A1442" i="18"/>
  <c r="B1442" i="18" s="1"/>
  <c r="A1443" i="18"/>
  <c r="B1443" i="18" s="1"/>
  <c r="A1444" i="18"/>
  <c r="B1444" i="18" s="1"/>
  <c r="A1445" i="18"/>
  <c r="B1445" i="18" s="1"/>
  <c r="A1446" i="18"/>
  <c r="B1446" i="18" s="1"/>
  <c r="A1447" i="18"/>
  <c r="B1447" i="18" s="1"/>
  <c r="A1448" i="18"/>
  <c r="B1448" i="18" s="1"/>
  <c r="A1449" i="18"/>
  <c r="B1449" i="18" s="1"/>
  <c r="A1450" i="18"/>
  <c r="B1450" i="18" s="1"/>
  <c r="A1451" i="18"/>
  <c r="B1451" i="18" s="1"/>
  <c r="A1452" i="18"/>
  <c r="B1452" i="18" s="1"/>
  <c r="A1453" i="18"/>
  <c r="B1453" i="18" s="1"/>
  <c r="A1454" i="18"/>
  <c r="B1454" i="18" s="1"/>
  <c r="A1455" i="18"/>
  <c r="B1455" i="18" s="1"/>
  <c r="A1456" i="18"/>
  <c r="B1456" i="18" s="1"/>
  <c r="A1457" i="18"/>
  <c r="B1457" i="18" s="1"/>
  <c r="A1458" i="18"/>
  <c r="B1458" i="18" s="1"/>
  <c r="A1459" i="18"/>
  <c r="B1459" i="18" s="1"/>
  <c r="A1460" i="18"/>
  <c r="B1460" i="18" s="1"/>
  <c r="A1461" i="18"/>
  <c r="B1461" i="18" s="1"/>
  <c r="A1462" i="18"/>
  <c r="B1462" i="18" s="1"/>
  <c r="A1463" i="18"/>
  <c r="B1463" i="18" s="1"/>
  <c r="A1464" i="18"/>
  <c r="B1464" i="18" s="1"/>
  <c r="A1465" i="18"/>
  <c r="B1465" i="18" s="1"/>
  <c r="A1466" i="18"/>
  <c r="B1466" i="18" s="1"/>
  <c r="A1467" i="18"/>
  <c r="B1467" i="18" s="1"/>
  <c r="A1468" i="18"/>
  <c r="B1468" i="18" s="1"/>
  <c r="A1469" i="18"/>
  <c r="B1469" i="18" s="1"/>
  <c r="A1470" i="18"/>
  <c r="B1470" i="18" s="1"/>
  <c r="A1471" i="18"/>
  <c r="B1471" i="18" s="1"/>
  <c r="A1472" i="18"/>
  <c r="B1472" i="18" s="1"/>
  <c r="A1473" i="18"/>
  <c r="B1473" i="18" s="1"/>
  <c r="A1474" i="18"/>
  <c r="B1474" i="18" s="1"/>
  <c r="A1475" i="18"/>
  <c r="B1475" i="18" s="1"/>
  <c r="A1476" i="18"/>
  <c r="B1476" i="18" s="1"/>
  <c r="A1477" i="18"/>
  <c r="B1477" i="18" s="1"/>
  <c r="A1478" i="18"/>
  <c r="B1478" i="18" s="1"/>
  <c r="A1479" i="18"/>
  <c r="B1479" i="18" s="1"/>
  <c r="A1480" i="18"/>
  <c r="B1480" i="18" s="1"/>
  <c r="A1481" i="18"/>
  <c r="B1481" i="18" s="1"/>
  <c r="A1482" i="18"/>
  <c r="B1482" i="18" s="1"/>
  <c r="A1483" i="18"/>
  <c r="B1483" i="18" s="1"/>
  <c r="A1484" i="18"/>
  <c r="B1484" i="18" s="1"/>
  <c r="A1485" i="18"/>
  <c r="B1485" i="18" s="1"/>
  <c r="A1486" i="18"/>
  <c r="B1486" i="18" s="1"/>
  <c r="A1487" i="18"/>
  <c r="B1487" i="18" s="1"/>
  <c r="A1488" i="18"/>
  <c r="B1488" i="18" s="1"/>
  <c r="A1489" i="18"/>
  <c r="B1489" i="18" s="1"/>
  <c r="A1490" i="18"/>
  <c r="B1490" i="18" s="1"/>
  <c r="A1491" i="18"/>
  <c r="B1491" i="18" s="1"/>
  <c r="A1492" i="18"/>
  <c r="B1492" i="18" s="1"/>
  <c r="A1493" i="18"/>
  <c r="B1493" i="18" s="1"/>
  <c r="A1494" i="18"/>
  <c r="B1494" i="18" s="1"/>
  <c r="A1495" i="18"/>
  <c r="B1495" i="18" s="1"/>
  <c r="A1496" i="18"/>
  <c r="B1496" i="18" s="1"/>
  <c r="A1497" i="18"/>
  <c r="B1497" i="18" s="1"/>
  <c r="A1498" i="18"/>
  <c r="B1498" i="18" s="1"/>
  <c r="A1499" i="18"/>
  <c r="B1499" i="18" s="1"/>
  <c r="A1500" i="18"/>
  <c r="B1500" i="18" s="1"/>
  <c r="A1501" i="18"/>
  <c r="B1501" i="18" s="1"/>
  <c r="A1502" i="18"/>
  <c r="B1502" i="18" s="1"/>
  <c r="A1503" i="18"/>
  <c r="B1503" i="18" s="1"/>
  <c r="A1504" i="18"/>
  <c r="B1504" i="18" s="1"/>
  <c r="A1505" i="18"/>
  <c r="B1505" i="18" s="1"/>
  <c r="A1506" i="18"/>
  <c r="B1506" i="18" s="1"/>
  <c r="A1507" i="18"/>
  <c r="B1507" i="18" s="1"/>
  <c r="A1508" i="18"/>
  <c r="B1508" i="18" s="1"/>
  <c r="A1509" i="18"/>
  <c r="B1509" i="18" s="1"/>
  <c r="A1510" i="18"/>
  <c r="B1510" i="18" s="1"/>
  <c r="A1511" i="18"/>
  <c r="B1511" i="18" s="1"/>
  <c r="A1512" i="18"/>
  <c r="B1512" i="18" s="1"/>
  <c r="A1513" i="18"/>
  <c r="B1513" i="18" s="1"/>
  <c r="A1514" i="18"/>
  <c r="B1514" i="18" s="1"/>
  <c r="A1515" i="18"/>
  <c r="B1515" i="18" s="1"/>
  <c r="A1516" i="18"/>
  <c r="B1516" i="18" s="1"/>
  <c r="A1517" i="18"/>
  <c r="B1517" i="18" s="1"/>
  <c r="A1518" i="18"/>
  <c r="B1518" i="18" s="1"/>
  <c r="A1519" i="18"/>
  <c r="B1519" i="18" s="1"/>
  <c r="A1520" i="18"/>
  <c r="B1520" i="18" s="1"/>
  <c r="A1521" i="18"/>
  <c r="B1521" i="18" s="1"/>
  <c r="A1522" i="18"/>
  <c r="B1522" i="18" s="1"/>
  <c r="A1523" i="18"/>
  <c r="B1523" i="18" s="1"/>
  <c r="A1524" i="18"/>
  <c r="B1524" i="18" s="1"/>
  <c r="A1525" i="18"/>
  <c r="B1525" i="18" s="1"/>
  <c r="A1526" i="18"/>
  <c r="B1526" i="18" s="1"/>
  <c r="A1527" i="18"/>
  <c r="B1527" i="18" s="1"/>
  <c r="A1528" i="18"/>
  <c r="B1528" i="18" s="1"/>
  <c r="A1529" i="18"/>
  <c r="B1529" i="18" s="1"/>
  <c r="A1530" i="18"/>
  <c r="B1530" i="18" s="1"/>
  <c r="A1531" i="18"/>
  <c r="B1531" i="18" s="1"/>
  <c r="A1532" i="18"/>
  <c r="B1532" i="18" s="1"/>
  <c r="A1533" i="18"/>
  <c r="B1533" i="18" s="1"/>
  <c r="A1534" i="18"/>
  <c r="B1534" i="18" s="1"/>
  <c r="A1535" i="18"/>
  <c r="B1535" i="18" s="1"/>
  <c r="A1536" i="18"/>
  <c r="B1536" i="18" s="1"/>
  <c r="A1537" i="18"/>
  <c r="B1537" i="18" s="1"/>
  <c r="A1538" i="18"/>
  <c r="B1538" i="18" s="1"/>
  <c r="A1539" i="18"/>
  <c r="B1539" i="18" s="1"/>
  <c r="A1540" i="18"/>
  <c r="B1540" i="18" s="1"/>
  <c r="A1541" i="18"/>
  <c r="B1541" i="18" s="1"/>
  <c r="A1542" i="18"/>
  <c r="B1542" i="18" s="1"/>
  <c r="A1543" i="18"/>
  <c r="B1543" i="18" s="1"/>
  <c r="A1544" i="18"/>
  <c r="B1544" i="18" s="1"/>
  <c r="A1545" i="18"/>
  <c r="B1545" i="18" s="1"/>
  <c r="A1546" i="18"/>
  <c r="B1546" i="18" s="1"/>
  <c r="A1547" i="18"/>
  <c r="B1547" i="18" s="1"/>
  <c r="A1548" i="18"/>
  <c r="B1548" i="18" s="1"/>
  <c r="A1549" i="18"/>
  <c r="B1549" i="18" s="1"/>
  <c r="A1550" i="18"/>
  <c r="B1550" i="18" s="1"/>
  <c r="A1551" i="18"/>
  <c r="B1551" i="18" s="1"/>
  <c r="A1552" i="18"/>
  <c r="B1552" i="18" s="1"/>
  <c r="A1553" i="18"/>
  <c r="B1553" i="18" s="1"/>
  <c r="A1554" i="18"/>
  <c r="B1554" i="18" s="1"/>
  <c r="A1555" i="18"/>
  <c r="B1555" i="18" s="1"/>
  <c r="A1556" i="18"/>
  <c r="B1556" i="18" s="1"/>
  <c r="A1557" i="18"/>
  <c r="B1557" i="18" s="1"/>
  <c r="A1558" i="18"/>
  <c r="B1558" i="18" s="1"/>
  <c r="A1559" i="18"/>
  <c r="B1559" i="18" s="1"/>
  <c r="A1560" i="18"/>
  <c r="B1560" i="18" s="1"/>
  <c r="A1561" i="18"/>
  <c r="B1561" i="18" s="1"/>
  <c r="A1562" i="18"/>
  <c r="B1562" i="18" s="1"/>
  <c r="A1563" i="18"/>
  <c r="B1563" i="18" s="1"/>
  <c r="A1564" i="18"/>
  <c r="B1564" i="18" s="1"/>
  <c r="A1565" i="18"/>
  <c r="B1565" i="18" s="1"/>
  <c r="A1566" i="18"/>
  <c r="B1566" i="18" s="1"/>
  <c r="A1567" i="18"/>
  <c r="B1567" i="18" s="1"/>
  <c r="A1568" i="18"/>
  <c r="B1568" i="18" s="1"/>
  <c r="A1569" i="18"/>
  <c r="B1569" i="18" s="1"/>
  <c r="A1570" i="18"/>
  <c r="B1570" i="18" s="1"/>
  <c r="A1571" i="18"/>
  <c r="B1571" i="18" s="1"/>
  <c r="A1572" i="18"/>
  <c r="B1572" i="18" s="1"/>
  <c r="A1573" i="18"/>
  <c r="B1573" i="18" s="1"/>
  <c r="A1574" i="18"/>
  <c r="B1574" i="18" s="1"/>
  <c r="A1575" i="18"/>
  <c r="B1575" i="18" s="1"/>
  <c r="A1576" i="18"/>
  <c r="B1576" i="18" s="1"/>
  <c r="A1577" i="18"/>
  <c r="B1577" i="18" s="1"/>
  <c r="A1578" i="18"/>
  <c r="B1578" i="18" s="1"/>
  <c r="A1579" i="18"/>
  <c r="B1579" i="18" s="1"/>
  <c r="A1580" i="18"/>
  <c r="B1580" i="18" s="1"/>
  <c r="A1581" i="18"/>
  <c r="B1581" i="18" s="1"/>
  <c r="A1582" i="18"/>
  <c r="B1582" i="18" s="1"/>
  <c r="A1583" i="18"/>
  <c r="B1583" i="18" s="1"/>
  <c r="A1584" i="18"/>
  <c r="B1584" i="18" s="1"/>
  <c r="A1585" i="18"/>
  <c r="B1585" i="18" s="1"/>
  <c r="A1586" i="18"/>
  <c r="B1586" i="18" s="1"/>
  <c r="A1587" i="18"/>
  <c r="B1587" i="18" s="1"/>
  <c r="A1588" i="18"/>
  <c r="B1588" i="18" s="1"/>
  <c r="A1589" i="18"/>
  <c r="B1589" i="18" s="1"/>
  <c r="A1590" i="18"/>
  <c r="B1590" i="18" s="1"/>
  <c r="A1591" i="18"/>
  <c r="B1591" i="18" s="1"/>
  <c r="A1592" i="18"/>
  <c r="B1592" i="18" s="1"/>
  <c r="A1593" i="18"/>
  <c r="B1593" i="18" s="1"/>
  <c r="A1594" i="18"/>
  <c r="B1594" i="18" s="1"/>
  <c r="A1595" i="18"/>
  <c r="B1595" i="18" s="1"/>
  <c r="A1596" i="18"/>
  <c r="B1596" i="18" s="1"/>
  <c r="A1597" i="18"/>
  <c r="B1597" i="18" s="1"/>
  <c r="A1598" i="18"/>
  <c r="B1598" i="18" s="1"/>
  <c r="A1599" i="18"/>
  <c r="B1599" i="18" s="1"/>
  <c r="A1600" i="18"/>
  <c r="B1600" i="18" s="1"/>
  <c r="A1601" i="18"/>
  <c r="B1601" i="18" s="1"/>
  <c r="A1602" i="18"/>
  <c r="B1602" i="18" s="1"/>
  <c r="A1603" i="18"/>
  <c r="B1603" i="18" s="1"/>
  <c r="A1604" i="18"/>
  <c r="B1604" i="18" s="1"/>
  <c r="A1605" i="18"/>
  <c r="B1605" i="18" s="1"/>
  <c r="A1606" i="18"/>
  <c r="B1606" i="18" s="1"/>
  <c r="A1607" i="18"/>
  <c r="B1607" i="18" s="1"/>
  <c r="A1608" i="18"/>
  <c r="B1608" i="18" s="1"/>
  <c r="A1609" i="18"/>
  <c r="B1609" i="18" s="1"/>
  <c r="A1610" i="18"/>
  <c r="B1610" i="18" s="1"/>
  <c r="A1611" i="18"/>
  <c r="B1611" i="18" s="1"/>
  <c r="A1612" i="18"/>
  <c r="B1612" i="18" s="1"/>
  <c r="A1613" i="18"/>
  <c r="B1613" i="18" s="1"/>
  <c r="A1614" i="18"/>
  <c r="B1614" i="18" s="1"/>
  <c r="A1615" i="18"/>
  <c r="B1615" i="18" s="1"/>
  <c r="A1616" i="18"/>
  <c r="B1616" i="18" s="1"/>
  <c r="A1617" i="18"/>
  <c r="B1617" i="18" s="1"/>
  <c r="A1618" i="18"/>
  <c r="B1618" i="18" s="1"/>
  <c r="A1619" i="18"/>
  <c r="B1619" i="18" s="1"/>
  <c r="A1620" i="18"/>
  <c r="B1620" i="18" s="1"/>
  <c r="A1621" i="18"/>
  <c r="B1621" i="18" s="1"/>
  <c r="A1622" i="18"/>
  <c r="B1622" i="18" s="1"/>
  <c r="A1623" i="18"/>
  <c r="B1623" i="18" s="1"/>
  <c r="A1624" i="18"/>
  <c r="B1624" i="18" s="1"/>
  <c r="A1625" i="18"/>
  <c r="B1625" i="18" s="1"/>
  <c r="A1626" i="18"/>
  <c r="B1626" i="18" s="1"/>
  <c r="A1627" i="18"/>
  <c r="B1627" i="18" s="1"/>
  <c r="A1628" i="18"/>
  <c r="B1628" i="18" s="1"/>
  <c r="A1629" i="18"/>
  <c r="B1629" i="18" s="1"/>
  <c r="A1630" i="18"/>
  <c r="B1630" i="18" s="1"/>
  <c r="A1631" i="18"/>
  <c r="B1631" i="18" s="1"/>
  <c r="A1632" i="18"/>
  <c r="B1632" i="18" s="1"/>
  <c r="A1633" i="18"/>
  <c r="B1633" i="18" s="1"/>
  <c r="A1634" i="18"/>
  <c r="B1634" i="18" s="1"/>
  <c r="A1635" i="18"/>
  <c r="B1635" i="18" s="1"/>
  <c r="A1636" i="18"/>
  <c r="B1636" i="18" s="1"/>
  <c r="A1637" i="18"/>
  <c r="B1637" i="18" s="1"/>
  <c r="A1638" i="18"/>
  <c r="B1638" i="18" s="1"/>
  <c r="A1639" i="18"/>
  <c r="B1639" i="18" s="1"/>
  <c r="A1640" i="18"/>
  <c r="B1640" i="18" s="1"/>
  <c r="A1641" i="18"/>
  <c r="B1641" i="18" s="1"/>
  <c r="A1642" i="18"/>
  <c r="B1642" i="18" s="1"/>
  <c r="A1643" i="18"/>
  <c r="B1643" i="18" s="1"/>
  <c r="A1644" i="18"/>
  <c r="B1644" i="18" s="1"/>
  <c r="A1645" i="18"/>
  <c r="B1645" i="18" s="1"/>
  <c r="A1646" i="18"/>
  <c r="B1646" i="18" s="1"/>
  <c r="A1647" i="18"/>
  <c r="B1647" i="18" s="1"/>
  <c r="A1648" i="18"/>
  <c r="B1648" i="18" s="1"/>
  <c r="A1649" i="18"/>
  <c r="B1649" i="18" s="1"/>
  <c r="A1650" i="18"/>
  <c r="B1650" i="18" s="1"/>
  <c r="A1651" i="18"/>
  <c r="B1651" i="18" s="1"/>
  <c r="A1652" i="18"/>
  <c r="B1652" i="18" s="1"/>
  <c r="A1653" i="18"/>
  <c r="B1653" i="18" s="1"/>
  <c r="A1654" i="18"/>
  <c r="B1654" i="18" s="1"/>
  <c r="A1655" i="18"/>
  <c r="B1655" i="18" s="1"/>
  <c r="A1656" i="18"/>
  <c r="B1656" i="18" s="1"/>
  <c r="A1657" i="18"/>
  <c r="B1657" i="18" s="1"/>
  <c r="A1658" i="18"/>
  <c r="B1658" i="18" s="1"/>
  <c r="A1659" i="18"/>
  <c r="B1659" i="18" s="1"/>
  <c r="A1660" i="18"/>
  <c r="B1660" i="18" s="1"/>
  <c r="A1661" i="18"/>
  <c r="B1661" i="18" s="1"/>
  <c r="A1662" i="18"/>
  <c r="B1662" i="18" s="1"/>
  <c r="A1663" i="18"/>
  <c r="B1663" i="18" s="1"/>
  <c r="A1664" i="18"/>
  <c r="B1664" i="18" s="1"/>
  <c r="A1665" i="18"/>
  <c r="B1665" i="18" s="1"/>
  <c r="A1666" i="18"/>
  <c r="B1666" i="18" s="1"/>
  <c r="A1667" i="18"/>
  <c r="B1667" i="18" s="1"/>
  <c r="A1668" i="18"/>
  <c r="B1668" i="18" s="1"/>
  <c r="A1669" i="18"/>
  <c r="B1669" i="18" s="1"/>
  <c r="A1670" i="18"/>
  <c r="B1670" i="18" s="1"/>
  <c r="A1671" i="18"/>
  <c r="B1671" i="18" s="1"/>
  <c r="A1672" i="18"/>
  <c r="B1672" i="18" s="1"/>
  <c r="A1673" i="18"/>
  <c r="B1673" i="18" s="1"/>
  <c r="A1674" i="18"/>
  <c r="B1674" i="18" s="1"/>
  <c r="A1675" i="18"/>
  <c r="B1675" i="18" s="1"/>
  <c r="A1676" i="18"/>
  <c r="B1676" i="18" s="1"/>
  <c r="A1677" i="18"/>
  <c r="B1677" i="18" s="1"/>
  <c r="A1678" i="18"/>
  <c r="B1678" i="18" s="1"/>
  <c r="A1679" i="18"/>
  <c r="B1679" i="18" s="1"/>
  <c r="A1680" i="18"/>
  <c r="B1680" i="18" s="1"/>
  <c r="A1681" i="18"/>
  <c r="B1681" i="18" s="1"/>
  <c r="A1682" i="18"/>
  <c r="B1682" i="18" s="1"/>
  <c r="A1683" i="18"/>
  <c r="B1683" i="18" s="1"/>
  <c r="A1684" i="18"/>
  <c r="B1684" i="18" s="1"/>
  <c r="A1685" i="18"/>
  <c r="B1685" i="18" s="1"/>
  <c r="A1686" i="18"/>
  <c r="B1686" i="18" s="1"/>
  <c r="A1687" i="18"/>
  <c r="B1687" i="18" s="1"/>
  <c r="A1688" i="18"/>
  <c r="B1688" i="18" s="1"/>
  <c r="A1689" i="18"/>
  <c r="B1689" i="18" s="1"/>
  <c r="A1690" i="18"/>
  <c r="B1690" i="18" s="1"/>
  <c r="A1691" i="18"/>
  <c r="B1691" i="18" s="1"/>
  <c r="A1692" i="18"/>
  <c r="B1692" i="18" s="1"/>
  <c r="A1693" i="18"/>
  <c r="B1693" i="18" s="1"/>
  <c r="A1694" i="18"/>
  <c r="B1694" i="18" s="1"/>
  <c r="A1695" i="18"/>
  <c r="B1695" i="18" s="1"/>
  <c r="A1696" i="18"/>
  <c r="B1696" i="18" s="1"/>
  <c r="A1697" i="18"/>
  <c r="B1697" i="18" s="1"/>
  <c r="A1698" i="18"/>
  <c r="B1698" i="18" s="1"/>
  <c r="A1699" i="18"/>
  <c r="B1699" i="18" s="1"/>
  <c r="A1700" i="18"/>
  <c r="B1700" i="18" s="1"/>
  <c r="A1701" i="18"/>
  <c r="B1701" i="18" s="1"/>
  <c r="A1702" i="18"/>
  <c r="B1702" i="18" s="1"/>
  <c r="A1703" i="18"/>
  <c r="B1703" i="18" s="1"/>
  <c r="A1704" i="18"/>
  <c r="B1704" i="18" s="1"/>
  <c r="A1705" i="18"/>
  <c r="B1705" i="18" s="1"/>
  <c r="A1706" i="18"/>
  <c r="B1706" i="18" s="1"/>
  <c r="A1707" i="18"/>
  <c r="B1707" i="18" s="1"/>
  <c r="A1708" i="18"/>
  <c r="B1708" i="18" s="1"/>
  <c r="A1709" i="18"/>
  <c r="B1709" i="18" s="1"/>
  <c r="A1710" i="18"/>
  <c r="B1710" i="18" s="1"/>
  <c r="A1711" i="18"/>
  <c r="B1711" i="18" s="1"/>
  <c r="A1712" i="18"/>
  <c r="B1712" i="18" s="1"/>
  <c r="A1713" i="18"/>
  <c r="B1713" i="18" s="1"/>
  <c r="A1714" i="18"/>
  <c r="B1714" i="18" s="1"/>
  <c r="A1715" i="18"/>
  <c r="B1715" i="18" s="1"/>
  <c r="A1716" i="18"/>
  <c r="B1716" i="18" s="1"/>
  <c r="A1717" i="18"/>
  <c r="B1717" i="18" s="1"/>
  <c r="A1718" i="18"/>
  <c r="B1718" i="18" s="1"/>
  <c r="A1719" i="18"/>
  <c r="B1719" i="18" s="1"/>
  <c r="A1720" i="18"/>
  <c r="B1720" i="18" s="1"/>
  <c r="A1721" i="18"/>
  <c r="B1721" i="18" s="1"/>
  <c r="A1722" i="18"/>
  <c r="B1722" i="18" s="1"/>
  <c r="A1723" i="18"/>
  <c r="B1723" i="18" s="1"/>
  <c r="A1724" i="18"/>
  <c r="B1724" i="18" s="1"/>
  <c r="A1725" i="18"/>
  <c r="B1725" i="18" s="1"/>
  <c r="A1726" i="18"/>
  <c r="B1726" i="18" s="1"/>
  <c r="A1727" i="18"/>
  <c r="B1727" i="18" s="1"/>
  <c r="A1728" i="18"/>
  <c r="B1728" i="18" s="1"/>
  <c r="A1729" i="18"/>
  <c r="B1729" i="18" s="1"/>
  <c r="A1730" i="18"/>
  <c r="B1730" i="18" s="1"/>
  <c r="A1731" i="18"/>
  <c r="B1731" i="18" s="1"/>
  <c r="A1732" i="18"/>
  <c r="B1732" i="18" s="1"/>
  <c r="A1733" i="18"/>
  <c r="B1733" i="18" s="1"/>
  <c r="A1734" i="18"/>
  <c r="B1734" i="18" s="1"/>
  <c r="A1735" i="18"/>
  <c r="B1735" i="18" s="1"/>
  <c r="A1736" i="18"/>
  <c r="B1736" i="18" s="1"/>
  <c r="A1737" i="18"/>
  <c r="B1737" i="18" s="1"/>
  <c r="A1738" i="18"/>
  <c r="B1738" i="18" s="1"/>
  <c r="A1739" i="18"/>
  <c r="B1739" i="18" s="1"/>
  <c r="A1740" i="18"/>
  <c r="B1740" i="18" s="1"/>
  <c r="A1741" i="18"/>
  <c r="B1741" i="18" s="1"/>
  <c r="A1742" i="18"/>
  <c r="B1742" i="18" s="1"/>
  <c r="A1743" i="18"/>
  <c r="B1743" i="18" s="1"/>
  <c r="A1744" i="18"/>
  <c r="B1744" i="18" s="1"/>
  <c r="A1745" i="18"/>
  <c r="B1745" i="18" s="1"/>
  <c r="A1746" i="18"/>
  <c r="B1746" i="18" s="1"/>
  <c r="A1747" i="18"/>
  <c r="B1747" i="18" s="1"/>
  <c r="A1748" i="18"/>
  <c r="B1748" i="18" s="1"/>
  <c r="A1749" i="18"/>
  <c r="B1749" i="18" s="1"/>
  <c r="A1750" i="18"/>
  <c r="B1750" i="18" s="1"/>
  <c r="A1751" i="18"/>
  <c r="B1751" i="18" s="1"/>
  <c r="A1752" i="18"/>
  <c r="B1752" i="18" s="1"/>
  <c r="A1753" i="18"/>
  <c r="B1753" i="18" s="1"/>
  <c r="A1754" i="18"/>
  <c r="B1754" i="18" s="1"/>
  <c r="A1755" i="18"/>
  <c r="B1755" i="18" s="1"/>
  <c r="A1756" i="18"/>
  <c r="B1756" i="18" s="1"/>
  <c r="A1757" i="18"/>
  <c r="B1757" i="18" s="1"/>
  <c r="A1758" i="18"/>
  <c r="B1758" i="18" s="1"/>
  <c r="A1759" i="18"/>
  <c r="B1759" i="18" s="1"/>
  <c r="A1760" i="18"/>
  <c r="B1760" i="18" s="1"/>
  <c r="A1761" i="18"/>
  <c r="B1761" i="18" s="1"/>
  <c r="A1762" i="18"/>
  <c r="B1762" i="18" s="1"/>
  <c r="A1763" i="18"/>
  <c r="B1763" i="18" s="1"/>
  <c r="A1764" i="18"/>
  <c r="B1764" i="18" s="1"/>
  <c r="A1765" i="18"/>
  <c r="B1765" i="18" s="1"/>
  <c r="A1766" i="18"/>
  <c r="B1766" i="18" s="1"/>
  <c r="A1767" i="18"/>
  <c r="B1767" i="18" s="1"/>
  <c r="A1768" i="18"/>
  <c r="B1768" i="18" s="1"/>
  <c r="A1769" i="18"/>
  <c r="B1769" i="18" s="1"/>
  <c r="A1770" i="18"/>
  <c r="B1770" i="18" s="1"/>
  <c r="A1771" i="18"/>
  <c r="B1771" i="18" s="1"/>
  <c r="A1772" i="18"/>
  <c r="B1772" i="18" s="1"/>
  <c r="A1773" i="18"/>
  <c r="B1773" i="18" s="1"/>
  <c r="A1774" i="18"/>
  <c r="B1774" i="18" s="1"/>
  <c r="A1775" i="18"/>
  <c r="B1775" i="18" s="1"/>
  <c r="A1776" i="18"/>
  <c r="B1776" i="18" s="1"/>
  <c r="A1777" i="18"/>
  <c r="B1777" i="18" s="1"/>
  <c r="A1778" i="18"/>
  <c r="B1778" i="18" s="1"/>
  <c r="A1779" i="18"/>
  <c r="B1779" i="18" s="1"/>
  <c r="A1780" i="18"/>
  <c r="B1780" i="18" s="1"/>
  <c r="A1781" i="18"/>
  <c r="B1781" i="18" s="1"/>
  <c r="A1782" i="18"/>
  <c r="B1782" i="18" s="1"/>
  <c r="A1783" i="18"/>
  <c r="B1783" i="18" s="1"/>
  <c r="A1784" i="18"/>
  <c r="B1784" i="18" s="1"/>
  <c r="A1785" i="18"/>
  <c r="B1785" i="18" s="1"/>
  <c r="A1786" i="18"/>
  <c r="B1786" i="18" s="1"/>
  <c r="A1787" i="18"/>
  <c r="B1787" i="18" s="1"/>
  <c r="A1788" i="18"/>
  <c r="B1788" i="18" s="1"/>
  <c r="A1789" i="18"/>
  <c r="B1789" i="18" s="1"/>
  <c r="A1790" i="18"/>
  <c r="B1790" i="18" s="1"/>
  <c r="A1791" i="18"/>
  <c r="B1791" i="18" s="1"/>
  <c r="A1792" i="18"/>
  <c r="B1792" i="18" s="1"/>
  <c r="A1793" i="18"/>
  <c r="B1793" i="18" s="1"/>
  <c r="A1794" i="18"/>
  <c r="B1794" i="18" s="1"/>
  <c r="A1795" i="18"/>
  <c r="B1795" i="18" s="1"/>
  <c r="A1796" i="18"/>
  <c r="B1796" i="18" s="1"/>
  <c r="A1797" i="18"/>
  <c r="B1797" i="18" s="1"/>
  <c r="A1798" i="18"/>
  <c r="B1798" i="18" s="1"/>
  <c r="A1799" i="18"/>
  <c r="B1799" i="18" s="1"/>
  <c r="A1800" i="18"/>
  <c r="B1800" i="18" s="1"/>
  <c r="A1801" i="18"/>
  <c r="B1801" i="18" s="1"/>
  <c r="A1802" i="18"/>
  <c r="B1802" i="18" s="1"/>
  <c r="A1803" i="18"/>
  <c r="B1803" i="18" s="1"/>
  <c r="A1804" i="18"/>
  <c r="B1804" i="18" s="1"/>
  <c r="A1805" i="18"/>
  <c r="B1805" i="18" s="1"/>
  <c r="A1806" i="18"/>
  <c r="B1806" i="18" s="1"/>
  <c r="A1807" i="18"/>
  <c r="B1807" i="18" s="1"/>
  <c r="A1808" i="18"/>
  <c r="B1808" i="18" s="1"/>
  <c r="A1809" i="18"/>
  <c r="B1809" i="18" s="1"/>
  <c r="A1810" i="18"/>
  <c r="B1810" i="18" s="1"/>
  <c r="A1811" i="18"/>
  <c r="B1811" i="18" s="1"/>
  <c r="A1812" i="18"/>
  <c r="B1812" i="18" s="1"/>
  <c r="A1813" i="18"/>
  <c r="B1813" i="18" s="1"/>
  <c r="A1814" i="18"/>
  <c r="B1814" i="18" s="1"/>
  <c r="A1815" i="18"/>
  <c r="B1815" i="18" s="1"/>
  <c r="A1816" i="18"/>
  <c r="B1816" i="18" s="1"/>
  <c r="A1817" i="18"/>
  <c r="B1817" i="18" s="1"/>
  <c r="A1818" i="18"/>
  <c r="B1818" i="18" s="1"/>
  <c r="A1819" i="18"/>
  <c r="B1819" i="18" s="1"/>
  <c r="A1820" i="18"/>
  <c r="B1820" i="18" s="1"/>
  <c r="A1821" i="18"/>
  <c r="B1821" i="18" s="1"/>
  <c r="A1822" i="18"/>
  <c r="B1822" i="18" s="1"/>
  <c r="A1823" i="18"/>
  <c r="B1823" i="18" s="1"/>
  <c r="A1824" i="18"/>
  <c r="B1824" i="18" s="1"/>
  <c r="A1825" i="18"/>
  <c r="B1825" i="18" s="1"/>
  <c r="A1826" i="18"/>
  <c r="B1826" i="18" s="1"/>
  <c r="A1827" i="18"/>
  <c r="B1827" i="18" s="1"/>
  <c r="A1828" i="18"/>
  <c r="B1828" i="18" s="1"/>
  <c r="A1829" i="18"/>
  <c r="B1829" i="18" s="1"/>
  <c r="A1830" i="18"/>
  <c r="B1830" i="18" s="1"/>
  <c r="A1831" i="18"/>
  <c r="B1831" i="18" s="1"/>
  <c r="A1832" i="18"/>
  <c r="B1832" i="18" s="1"/>
  <c r="A1833" i="18"/>
  <c r="B1833" i="18" s="1"/>
  <c r="A1834" i="18"/>
  <c r="B1834" i="18" s="1"/>
  <c r="A1835" i="18"/>
  <c r="B1835" i="18" s="1"/>
  <c r="A1836" i="18"/>
  <c r="B1836" i="18" s="1"/>
  <c r="A1837" i="18"/>
  <c r="B1837" i="18" s="1"/>
  <c r="A1838" i="18"/>
  <c r="B1838" i="18" s="1"/>
  <c r="A1839" i="18"/>
  <c r="B1839" i="18" s="1"/>
  <c r="A1840" i="18"/>
  <c r="B1840" i="18" s="1"/>
  <c r="A1841" i="18"/>
  <c r="B1841" i="18" s="1"/>
  <c r="A1842" i="18"/>
  <c r="B1842" i="18" s="1"/>
  <c r="A1843" i="18"/>
  <c r="B1843" i="18" s="1"/>
  <c r="A1844" i="18"/>
  <c r="B1844" i="18" s="1"/>
  <c r="A1845" i="18"/>
  <c r="B1845" i="18" s="1"/>
  <c r="A1846" i="18"/>
  <c r="B1846" i="18" s="1"/>
  <c r="A1847" i="18"/>
  <c r="B1847" i="18" s="1"/>
  <c r="A1848" i="18"/>
  <c r="B1848" i="18" s="1"/>
  <c r="A1849" i="18"/>
  <c r="B1849" i="18" s="1"/>
  <c r="A1850" i="18"/>
  <c r="B1850" i="18" s="1"/>
  <c r="A1851" i="18"/>
  <c r="B1851" i="18" s="1"/>
  <c r="A1852" i="18"/>
  <c r="B1852" i="18" s="1"/>
  <c r="A1853" i="18"/>
  <c r="B1853" i="18" s="1"/>
  <c r="A1854" i="18"/>
  <c r="B1854" i="18" s="1"/>
  <c r="A1855" i="18"/>
  <c r="B1855" i="18" s="1"/>
  <c r="A1856" i="18"/>
  <c r="B1856" i="18" s="1"/>
  <c r="A1857" i="18"/>
  <c r="B1857" i="18" s="1"/>
  <c r="A1858" i="18"/>
  <c r="B1858" i="18" s="1"/>
  <c r="A1859" i="18"/>
  <c r="B1859" i="18" s="1"/>
  <c r="A1860" i="18"/>
  <c r="B1860" i="18" s="1"/>
  <c r="A1861" i="18"/>
  <c r="B1861" i="18" s="1"/>
  <c r="A1862" i="18"/>
  <c r="B1862" i="18" s="1"/>
  <c r="A1863" i="18"/>
  <c r="B1863" i="18" s="1"/>
  <c r="A1864" i="18"/>
  <c r="B1864" i="18" s="1"/>
  <c r="A1865" i="18"/>
  <c r="B1865" i="18" s="1"/>
  <c r="A1866" i="18"/>
  <c r="B1866" i="18" s="1"/>
  <c r="A1867" i="18"/>
  <c r="B1867" i="18" s="1"/>
  <c r="A1868" i="18"/>
  <c r="B1868" i="18" s="1"/>
  <c r="A1869" i="18"/>
  <c r="B1869" i="18" s="1"/>
  <c r="A1870" i="18"/>
  <c r="B1870" i="18" s="1"/>
  <c r="A1871" i="18"/>
  <c r="B1871" i="18" s="1"/>
  <c r="A1872" i="18"/>
  <c r="B1872" i="18" s="1"/>
  <c r="A1873" i="18"/>
  <c r="B1873" i="18" s="1"/>
  <c r="A1874" i="18"/>
  <c r="B1874" i="18" s="1"/>
  <c r="A1875" i="18"/>
  <c r="B1875" i="18" s="1"/>
  <c r="A1876" i="18"/>
  <c r="B1876" i="18" s="1"/>
  <c r="A1877" i="18"/>
  <c r="B1877" i="18" s="1"/>
  <c r="A1878" i="18"/>
  <c r="B1878" i="18" s="1"/>
  <c r="A1879" i="18"/>
  <c r="B1879" i="18" s="1"/>
  <c r="A1880" i="18"/>
  <c r="B1880" i="18" s="1"/>
  <c r="A1881" i="18"/>
  <c r="B1881" i="18" s="1"/>
  <c r="A1882" i="18"/>
  <c r="B1882" i="18" s="1"/>
  <c r="A1883" i="18"/>
  <c r="B1883" i="18" s="1"/>
  <c r="A1884" i="18"/>
  <c r="B1884" i="18" s="1"/>
  <c r="A1885" i="18"/>
  <c r="B1885" i="18" s="1"/>
  <c r="A1886" i="18"/>
  <c r="B1886" i="18" s="1"/>
  <c r="A1887" i="18"/>
  <c r="B1887" i="18" s="1"/>
  <c r="A1888" i="18"/>
  <c r="B1888" i="18" s="1"/>
  <c r="A1889" i="18"/>
  <c r="B1889" i="18" s="1"/>
  <c r="A1890" i="18"/>
  <c r="B1890" i="18" s="1"/>
  <c r="A1891" i="18"/>
  <c r="B1891" i="18" s="1"/>
  <c r="A1892" i="18"/>
  <c r="B1892" i="18" s="1"/>
  <c r="A1893" i="18"/>
  <c r="B1893" i="18" s="1"/>
  <c r="A1894" i="18"/>
  <c r="B1894" i="18" s="1"/>
  <c r="A1895" i="18"/>
  <c r="B1895" i="18" s="1"/>
  <c r="A1896" i="18"/>
  <c r="B1896" i="18" s="1"/>
  <c r="A1897" i="18"/>
  <c r="B1897" i="18" s="1"/>
  <c r="A1898" i="18"/>
  <c r="B1898" i="18" s="1"/>
  <c r="A1899" i="18"/>
  <c r="B1899" i="18" s="1"/>
  <c r="A1900" i="18"/>
  <c r="B1900" i="18" s="1"/>
  <c r="A1901" i="18"/>
  <c r="B1901" i="18" s="1"/>
  <c r="A1902" i="18"/>
  <c r="B1902" i="18" s="1"/>
  <c r="A1903" i="18"/>
  <c r="B1903" i="18" s="1"/>
  <c r="A1904" i="18"/>
  <c r="B1904" i="18" s="1"/>
  <c r="A1905" i="18"/>
  <c r="B1905" i="18" s="1"/>
  <c r="A1906" i="18"/>
  <c r="B1906" i="18" s="1"/>
  <c r="A1907" i="18"/>
  <c r="B1907" i="18" s="1"/>
  <c r="A1908" i="18"/>
  <c r="B1908" i="18" s="1"/>
  <c r="A1909" i="18"/>
  <c r="B1909" i="18" s="1"/>
  <c r="A1910" i="18"/>
  <c r="B1910" i="18" s="1"/>
  <c r="A1911" i="18"/>
  <c r="B1911" i="18" s="1"/>
  <c r="A1912" i="18"/>
  <c r="B1912" i="18" s="1"/>
  <c r="A1913" i="18"/>
  <c r="B1913" i="18" s="1"/>
  <c r="A1914" i="18"/>
  <c r="B1914" i="18" s="1"/>
  <c r="A1915" i="18"/>
  <c r="B1915" i="18" s="1"/>
  <c r="A1916" i="18"/>
  <c r="B1916" i="18" s="1"/>
  <c r="A1917" i="18"/>
  <c r="B1917" i="18" s="1"/>
  <c r="A1918" i="18"/>
  <c r="B1918" i="18" s="1"/>
  <c r="A1919" i="18"/>
  <c r="B1919" i="18" s="1"/>
  <c r="A1920" i="18"/>
  <c r="B1920" i="18" s="1"/>
  <c r="A1921" i="18"/>
  <c r="B1921" i="18" s="1"/>
  <c r="A1922" i="18"/>
  <c r="B1922" i="18" s="1"/>
  <c r="A1923" i="18"/>
  <c r="B1923" i="18" s="1"/>
  <c r="A1924" i="18"/>
  <c r="B1924" i="18" s="1"/>
  <c r="A1925" i="18"/>
  <c r="B1925" i="18" s="1"/>
  <c r="A1926" i="18"/>
  <c r="B1926" i="18" s="1"/>
  <c r="A1927" i="18"/>
  <c r="B1927" i="18" s="1"/>
  <c r="A1928" i="18"/>
  <c r="B1928" i="18" s="1"/>
  <c r="A1929" i="18"/>
  <c r="B1929" i="18" s="1"/>
  <c r="A1930" i="18"/>
  <c r="B1930" i="18" s="1"/>
  <c r="A1931" i="18"/>
  <c r="B1931" i="18" s="1"/>
  <c r="A1932" i="18"/>
  <c r="B1932" i="18" s="1"/>
  <c r="A1933" i="18"/>
  <c r="B1933" i="18" s="1"/>
  <c r="A1934" i="18"/>
  <c r="B1934" i="18" s="1"/>
  <c r="A1935" i="18"/>
  <c r="B1935" i="18" s="1"/>
  <c r="A1936" i="18"/>
  <c r="B1936" i="18" s="1"/>
  <c r="A1937" i="18"/>
  <c r="B1937" i="18" s="1"/>
  <c r="A1938" i="18"/>
  <c r="B1938" i="18" s="1"/>
  <c r="A1939" i="18"/>
  <c r="B1939" i="18" s="1"/>
  <c r="A1940" i="18"/>
  <c r="B1940" i="18" s="1"/>
  <c r="A1941" i="18"/>
  <c r="B1941" i="18" s="1"/>
  <c r="A1942" i="18"/>
  <c r="B1942" i="18" s="1"/>
  <c r="A1943" i="18"/>
  <c r="B1943" i="18" s="1"/>
  <c r="A1944" i="18"/>
  <c r="B1944" i="18" s="1"/>
  <c r="A1945" i="18"/>
  <c r="B1945" i="18" s="1"/>
  <c r="A1946" i="18"/>
  <c r="B1946" i="18" s="1"/>
  <c r="A1947" i="18"/>
  <c r="B1947" i="18" s="1"/>
  <c r="A1948" i="18"/>
  <c r="B1948" i="18" s="1"/>
  <c r="A1949" i="18"/>
  <c r="B1949" i="18" s="1"/>
  <c r="A1950" i="18"/>
  <c r="B1950" i="18" s="1"/>
  <c r="A1951" i="18"/>
  <c r="B1951" i="18" s="1"/>
  <c r="A1952" i="18"/>
  <c r="B1952" i="18" s="1"/>
  <c r="A1953" i="18"/>
  <c r="B1953" i="18" s="1"/>
  <c r="A1954" i="18"/>
  <c r="B1954" i="18" s="1"/>
  <c r="A1955" i="18"/>
  <c r="B1955" i="18" s="1"/>
  <c r="A1956" i="18"/>
  <c r="B1956" i="18" s="1"/>
  <c r="A1957" i="18"/>
  <c r="B1957" i="18" s="1"/>
  <c r="A1958" i="18"/>
  <c r="B1958" i="18" s="1"/>
  <c r="A1959" i="18"/>
  <c r="B1959" i="18" s="1"/>
  <c r="A1960" i="18"/>
  <c r="B1960" i="18" s="1"/>
  <c r="A1961" i="18"/>
  <c r="B1961" i="18" s="1"/>
  <c r="A1962" i="18"/>
  <c r="B1962" i="18" s="1"/>
  <c r="A1963" i="18"/>
  <c r="B1963" i="18" s="1"/>
  <c r="A1964" i="18"/>
  <c r="B1964" i="18" s="1"/>
  <c r="A1965" i="18"/>
  <c r="B1965" i="18" s="1"/>
  <c r="A1966" i="18"/>
  <c r="B1966" i="18" s="1"/>
  <c r="A1967" i="18"/>
  <c r="B1967" i="18" s="1"/>
  <c r="A1968" i="18"/>
  <c r="B1968" i="18" s="1"/>
  <c r="A1969" i="18"/>
  <c r="B1969" i="18" s="1"/>
  <c r="A1970" i="18"/>
  <c r="B1970" i="18" s="1"/>
  <c r="A1971" i="18"/>
  <c r="B1971" i="18" s="1"/>
  <c r="A1972" i="18"/>
  <c r="B1972" i="18" s="1"/>
  <c r="A1973" i="18"/>
  <c r="B1973" i="18" s="1"/>
  <c r="A1974" i="18"/>
  <c r="B1974" i="18" s="1"/>
  <c r="A1975" i="18"/>
  <c r="B1975" i="18" s="1"/>
  <c r="A1976" i="18"/>
  <c r="B1976" i="18" s="1"/>
  <c r="A1977" i="18"/>
  <c r="B1977" i="18" s="1"/>
  <c r="A1978" i="18"/>
  <c r="B1978" i="18" s="1"/>
  <c r="A1979" i="18"/>
  <c r="B1979" i="18" s="1"/>
  <c r="A1980" i="18"/>
  <c r="B1980" i="18" s="1"/>
  <c r="A1981" i="18"/>
  <c r="B1981" i="18" s="1"/>
  <c r="A1982" i="18"/>
  <c r="B1982" i="18" s="1"/>
  <c r="A1983" i="18"/>
  <c r="B1983" i="18" s="1"/>
  <c r="A1984" i="18"/>
  <c r="B1984" i="18" s="1"/>
  <c r="A1985" i="18"/>
  <c r="B1985" i="18" s="1"/>
  <c r="A1986" i="18"/>
  <c r="B1986" i="18" s="1"/>
  <c r="A1987" i="18"/>
  <c r="B1987" i="18" s="1"/>
  <c r="A1988" i="18"/>
  <c r="B1988" i="18" s="1"/>
  <c r="A1989" i="18"/>
  <c r="B1989" i="18" s="1"/>
  <c r="A1990" i="18"/>
  <c r="B1990" i="18" s="1"/>
  <c r="A1991" i="18"/>
  <c r="B1991" i="18" s="1"/>
  <c r="A1992" i="18"/>
  <c r="B1992" i="18" s="1"/>
  <c r="A1993" i="18"/>
  <c r="B1993" i="18" s="1"/>
  <c r="A1994" i="18"/>
  <c r="B1994" i="18" s="1"/>
  <c r="A1995" i="18"/>
  <c r="B1995" i="18" s="1"/>
  <c r="A1996" i="18"/>
  <c r="B1996" i="18" s="1"/>
  <c r="A1997" i="18"/>
  <c r="B1997" i="18" s="1"/>
  <c r="A1998" i="18"/>
  <c r="B1998" i="18" s="1"/>
  <c r="A1999" i="18"/>
  <c r="B1999" i="18" s="1"/>
  <c r="A2000" i="18"/>
  <c r="B2000" i="18" s="1"/>
  <c r="A2001" i="18"/>
  <c r="B2001" i="18" s="1"/>
  <c r="A2002" i="18"/>
  <c r="B2002" i="18" s="1"/>
  <c r="A2003" i="18"/>
  <c r="B2003" i="18" s="1"/>
  <c r="A2004" i="18"/>
  <c r="B2004" i="18" s="1"/>
  <c r="A2005" i="18"/>
  <c r="B2005" i="18" s="1"/>
  <c r="A2006" i="18"/>
  <c r="B2006" i="18" s="1"/>
  <c r="A2007" i="18"/>
  <c r="B2007" i="18" s="1"/>
  <c r="A2008" i="18"/>
  <c r="B2008" i="18" s="1"/>
  <c r="A2009" i="18"/>
  <c r="B2009" i="18" s="1"/>
  <c r="A2010" i="18"/>
  <c r="B2010" i="18" s="1"/>
  <c r="A2011" i="18"/>
  <c r="B2011" i="18" s="1"/>
  <c r="A2012" i="18"/>
  <c r="B2012" i="18" s="1"/>
  <c r="A2013" i="18"/>
  <c r="B2013" i="18" s="1"/>
  <c r="A2014" i="18"/>
  <c r="B2014" i="18" s="1"/>
  <c r="A2015" i="18"/>
  <c r="B2015" i="18" s="1"/>
  <c r="A2016" i="18"/>
  <c r="B2016" i="18" s="1"/>
  <c r="A2017" i="18"/>
  <c r="B2017" i="18" s="1"/>
  <c r="A2018" i="18"/>
  <c r="B2018" i="18" s="1"/>
  <c r="A2019" i="18"/>
  <c r="B2019" i="18" s="1"/>
  <c r="A2020" i="18"/>
  <c r="B2020" i="18" s="1"/>
  <c r="A2021" i="18"/>
  <c r="B2021" i="18" s="1"/>
  <c r="A2022" i="18"/>
  <c r="B2022" i="18" s="1"/>
  <c r="A2023" i="18"/>
  <c r="B2023" i="18" s="1"/>
  <c r="A2024" i="18"/>
  <c r="B2024" i="18" s="1"/>
  <c r="A2025" i="18"/>
  <c r="B2025" i="18" s="1"/>
  <c r="A2026" i="18"/>
  <c r="B2026" i="18" s="1"/>
  <c r="A2027" i="18"/>
  <c r="B2027" i="18" s="1"/>
  <c r="A2028" i="18"/>
  <c r="B2028" i="18" s="1"/>
  <c r="A2029" i="18"/>
  <c r="B2029" i="18" s="1"/>
  <c r="A2030" i="18"/>
  <c r="B2030" i="18" s="1"/>
  <c r="A2031" i="18"/>
  <c r="B2031" i="18" s="1"/>
  <c r="A2032" i="18"/>
  <c r="B2032" i="18" s="1"/>
  <c r="A2033" i="18"/>
  <c r="B2033" i="18" s="1"/>
  <c r="A2034" i="18"/>
  <c r="B2034" i="18" s="1"/>
  <c r="A2035" i="18"/>
  <c r="B2035" i="18" s="1"/>
  <c r="A2036" i="18"/>
  <c r="B2036" i="18" s="1"/>
  <c r="A2037" i="18"/>
  <c r="B2037" i="18" s="1"/>
  <c r="A2038" i="18"/>
  <c r="B2038" i="18" s="1"/>
  <c r="A2039" i="18"/>
  <c r="B2039" i="18" s="1"/>
  <c r="A2040" i="18"/>
  <c r="B2040" i="18" s="1"/>
  <c r="A2041" i="18"/>
  <c r="B2041" i="18" s="1"/>
  <c r="A2042" i="18"/>
  <c r="B2042" i="18" s="1"/>
  <c r="A2043" i="18"/>
  <c r="B2043" i="18" s="1"/>
  <c r="A2044" i="18"/>
  <c r="B2044" i="18" s="1"/>
  <c r="A2045" i="18"/>
  <c r="B2045" i="18" s="1"/>
  <c r="A2046" i="18"/>
  <c r="B2046" i="18" s="1"/>
  <c r="A2047" i="18"/>
  <c r="B2047" i="18" s="1"/>
  <c r="A2048" i="18"/>
  <c r="B2048" i="18" s="1"/>
  <c r="A2049" i="18"/>
  <c r="B2049" i="18" s="1"/>
  <c r="A2050" i="18"/>
  <c r="B2050" i="18" s="1"/>
  <c r="A2051" i="18"/>
  <c r="B2051" i="18" s="1"/>
  <c r="A2052" i="18"/>
  <c r="B2052" i="18" s="1"/>
  <c r="A2053" i="18"/>
  <c r="B2053" i="18" s="1"/>
  <c r="A2054" i="18"/>
  <c r="B2054" i="18" s="1"/>
  <c r="A2055" i="18"/>
  <c r="B2055" i="18" s="1"/>
  <c r="A2056" i="18"/>
  <c r="B2056" i="18" s="1"/>
  <c r="A2057" i="18"/>
  <c r="B2057" i="18" s="1"/>
  <c r="A2058" i="18"/>
  <c r="B2058" i="18" s="1"/>
  <c r="A2059" i="18"/>
  <c r="B2059" i="18" s="1"/>
  <c r="A2060" i="18"/>
  <c r="B2060" i="18" s="1"/>
  <c r="A2061" i="18"/>
  <c r="B2061" i="18" s="1"/>
  <c r="A2062" i="18"/>
  <c r="B2062" i="18" s="1"/>
  <c r="A2063" i="18"/>
  <c r="B2063" i="18" s="1"/>
  <c r="A2064" i="18"/>
  <c r="B2064" i="18" s="1"/>
  <c r="A2065" i="18"/>
  <c r="B2065" i="18" s="1"/>
  <c r="A2066" i="18"/>
  <c r="B2066" i="18" s="1"/>
  <c r="A2067" i="18"/>
  <c r="B2067" i="18" s="1"/>
  <c r="A2068" i="18"/>
  <c r="B2068" i="18" s="1"/>
  <c r="A2069" i="18"/>
  <c r="B2069" i="18" s="1"/>
  <c r="A2070" i="18"/>
  <c r="B2070" i="18" s="1"/>
  <c r="A2071" i="18"/>
  <c r="B2071" i="18" s="1"/>
  <c r="A2072" i="18"/>
  <c r="B2072" i="18" s="1"/>
  <c r="A2073" i="18"/>
  <c r="B2073" i="18" s="1"/>
  <c r="A2074" i="18"/>
  <c r="B2074" i="18" s="1"/>
  <c r="A2075" i="18"/>
  <c r="B2075" i="18" s="1"/>
  <c r="A2076" i="18"/>
  <c r="B2076" i="18" s="1"/>
  <c r="A2077" i="18"/>
  <c r="B2077" i="18" s="1"/>
  <c r="A2078" i="18"/>
  <c r="B2078" i="18" s="1"/>
  <c r="A2079" i="18"/>
  <c r="B2079" i="18" s="1"/>
  <c r="A2080" i="18"/>
  <c r="B2080" i="18" s="1"/>
  <c r="A2081" i="18"/>
  <c r="B2081" i="18" s="1"/>
  <c r="A2082" i="18"/>
  <c r="B2082" i="18" s="1"/>
  <c r="A2083" i="18"/>
  <c r="B2083" i="18" s="1"/>
  <c r="A2084" i="18"/>
  <c r="B2084" i="18" s="1"/>
  <c r="A2085" i="18"/>
  <c r="B2085" i="18" s="1"/>
  <c r="A2086" i="18"/>
  <c r="B2086" i="18" s="1"/>
  <c r="A2087" i="18"/>
  <c r="B2087" i="18" s="1"/>
  <c r="A2088" i="18"/>
  <c r="B2088" i="18" s="1"/>
  <c r="A2089" i="18"/>
  <c r="B2089" i="18" s="1"/>
  <c r="A2090" i="18"/>
  <c r="B2090" i="18" s="1"/>
  <c r="A2091" i="18"/>
  <c r="B2091" i="18" s="1"/>
  <c r="A2092" i="18"/>
  <c r="B2092" i="18" s="1"/>
  <c r="A2093" i="18"/>
  <c r="B2093" i="18" s="1"/>
  <c r="A2094" i="18"/>
  <c r="B2094" i="18" s="1"/>
  <c r="A2095" i="18"/>
  <c r="B2095" i="18" s="1"/>
  <c r="A2096" i="18"/>
  <c r="B2096" i="18" s="1"/>
  <c r="A2097" i="18"/>
  <c r="B2097" i="18" s="1"/>
  <c r="A2098" i="18"/>
  <c r="B2098" i="18" s="1"/>
  <c r="A2099" i="18"/>
  <c r="B2099" i="18" s="1"/>
  <c r="A2100" i="18"/>
  <c r="B2100" i="18" s="1"/>
  <c r="A2101" i="18"/>
  <c r="B2101" i="18" s="1"/>
  <c r="A2102" i="18"/>
  <c r="B2102" i="18" s="1"/>
  <c r="A2103" i="18"/>
  <c r="B2103" i="18" s="1"/>
  <c r="A2104" i="18"/>
  <c r="B2104" i="18" s="1"/>
  <c r="A2105" i="18"/>
  <c r="B2105" i="18" s="1"/>
  <c r="A2106" i="18"/>
  <c r="B2106" i="18" s="1"/>
  <c r="A2107" i="18"/>
  <c r="B2107" i="18" s="1"/>
  <c r="A2108" i="18"/>
  <c r="B2108" i="18" s="1"/>
  <c r="A2109" i="18"/>
  <c r="B2109" i="18" s="1"/>
  <c r="A2110" i="18"/>
  <c r="B2110" i="18" s="1"/>
  <c r="A2111" i="18"/>
  <c r="B2111" i="18" s="1"/>
  <c r="A2112" i="18"/>
  <c r="B2112" i="18" s="1"/>
  <c r="A2113" i="18"/>
  <c r="B2113" i="18" s="1"/>
  <c r="A2114" i="18"/>
  <c r="B2114" i="18" s="1"/>
  <c r="A2115" i="18"/>
  <c r="B2115" i="18" s="1"/>
  <c r="A2116" i="18"/>
  <c r="B2116" i="18" s="1"/>
  <c r="A2117" i="18"/>
  <c r="B2117" i="18" s="1"/>
  <c r="A2118" i="18"/>
  <c r="B2118" i="18" s="1"/>
  <c r="A2119" i="18"/>
  <c r="B2119" i="18" s="1"/>
  <c r="A2120" i="18"/>
  <c r="B2120" i="18" s="1"/>
  <c r="A2121" i="18"/>
  <c r="B2121" i="18" s="1"/>
  <c r="A2122" i="18"/>
  <c r="B2122" i="18" s="1"/>
  <c r="A2123" i="18"/>
  <c r="B2123" i="18" s="1"/>
  <c r="A2124" i="18"/>
  <c r="B2124" i="18" s="1"/>
  <c r="A2125" i="18"/>
  <c r="B2125" i="18" s="1"/>
  <c r="A2126" i="18"/>
  <c r="B2126" i="18" s="1"/>
  <c r="A2127" i="18"/>
  <c r="B2127" i="18" s="1"/>
  <c r="A2128" i="18"/>
  <c r="B2128" i="18" s="1"/>
  <c r="A2129" i="18"/>
  <c r="B2129" i="18" s="1"/>
  <c r="A2130" i="18"/>
  <c r="B2130" i="18" s="1"/>
  <c r="A2131" i="18"/>
  <c r="B2131" i="18" s="1"/>
  <c r="A2132" i="18"/>
  <c r="B2132" i="18" s="1"/>
  <c r="A2133" i="18"/>
  <c r="B2133" i="18" s="1"/>
  <c r="A2134" i="18"/>
  <c r="B2134" i="18" s="1"/>
  <c r="A2135" i="18"/>
  <c r="B2135" i="18" s="1"/>
  <c r="A2136" i="18"/>
  <c r="B2136" i="18" s="1"/>
  <c r="A2137" i="18"/>
  <c r="B2137" i="18" s="1"/>
  <c r="A2138" i="18"/>
  <c r="B2138" i="18" s="1"/>
  <c r="A2139" i="18"/>
  <c r="B2139" i="18" s="1"/>
  <c r="A2140" i="18"/>
  <c r="B2140" i="18" s="1"/>
  <c r="A2141" i="18"/>
  <c r="B2141" i="18" s="1"/>
  <c r="A2142" i="18"/>
  <c r="B2142" i="18" s="1"/>
  <c r="A2143" i="18"/>
  <c r="B2143" i="18" s="1"/>
  <c r="A2144" i="18"/>
  <c r="B2144" i="18" s="1"/>
  <c r="A2145" i="18"/>
  <c r="B2145" i="18" s="1"/>
  <c r="A2146" i="18"/>
  <c r="B2146" i="18" s="1"/>
  <c r="A2147" i="18"/>
  <c r="B2147" i="18" s="1"/>
  <c r="A2148" i="18"/>
  <c r="B2148" i="18" s="1"/>
  <c r="A2149" i="18"/>
  <c r="B2149" i="18" s="1"/>
  <c r="A2150" i="18"/>
  <c r="B2150" i="18" s="1"/>
  <c r="A2151" i="18"/>
  <c r="B2151" i="18" s="1"/>
  <c r="A2152" i="18"/>
  <c r="B2152" i="18" s="1"/>
  <c r="A2153" i="18"/>
  <c r="B2153" i="18" s="1"/>
  <c r="A2154" i="18"/>
  <c r="B2154" i="18" s="1"/>
  <c r="A2155" i="18"/>
  <c r="B2155" i="18" s="1"/>
  <c r="A2156" i="18"/>
  <c r="B2156" i="18" s="1"/>
  <c r="A2157" i="18"/>
  <c r="B2157" i="18" s="1"/>
  <c r="A2158" i="18"/>
  <c r="B2158" i="18" s="1"/>
  <c r="A2159" i="18"/>
  <c r="B2159" i="18" s="1"/>
  <c r="A2160" i="18"/>
  <c r="B2160" i="18" s="1"/>
  <c r="A2161" i="18"/>
  <c r="B2161" i="18" s="1"/>
  <c r="A2162" i="18"/>
  <c r="B2162" i="18" s="1"/>
  <c r="A2163" i="18"/>
  <c r="B2163" i="18" s="1"/>
  <c r="A2164" i="18"/>
  <c r="B2164" i="18" s="1"/>
  <c r="A2165" i="18"/>
  <c r="B2165" i="18" s="1"/>
  <c r="A2166" i="18"/>
  <c r="B2166" i="18" s="1"/>
  <c r="A2167" i="18"/>
  <c r="B2167" i="18" s="1"/>
  <c r="A2168" i="18"/>
  <c r="B2168" i="18" s="1"/>
  <c r="A2169" i="18"/>
  <c r="B2169" i="18" s="1"/>
  <c r="A2170" i="18"/>
  <c r="B2170" i="18" s="1"/>
  <c r="A2171" i="18"/>
  <c r="B2171" i="18" s="1"/>
  <c r="A2172" i="18"/>
  <c r="B2172" i="18" s="1"/>
  <c r="A2173" i="18"/>
  <c r="B2173" i="18" s="1"/>
  <c r="A2174" i="18"/>
  <c r="B2174" i="18" s="1"/>
  <c r="A2175" i="18"/>
  <c r="B2175" i="18" s="1"/>
  <c r="A2176" i="18"/>
  <c r="B2176" i="18" s="1"/>
  <c r="A2177" i="18"/>
  <c r="B2177" i="18" s="1"/>
  <c r="A2178" i="18"/>
  <c r="B2178" i="18" s="1"/>
  <c r="A2179" i="18"/>
  <c r="B2179" i="18" s="1"/>
  <c r="A2180" i="18"/>
  <c r="B2180" i="18" s="1"/>
  <c r="A2181" i="18"/>
  <c r="B2181" i="18" s="1"/>
  <c r="A2182" i="18"/>
  <c r="B2182" i="18" s="1"/>
  <c r="A2183" i="18"/>
  <c r="B2183" i="18" s="1"/>
  <c r="A2184" i="18"/>
  <c r="B2184" i="18" s="1"/>
  <c r="A2185" i="18"/>
  <c r="B2185" i="18" s="1"/>
  <c r="A2186" i="18"/>
  <c r="B2186" i="18" s="1"/>
  <c r="A2187" i="18"/>
  <c r="B2187" i="18" s="1"/>
  <c r="A2188" i="18"/>
  <c r="B2188" i="18" s="1"/>
  <c r="A2189" i="18"/>
  <c r="B2189" i="18" s="1"/>
  <c r="A2190" i="18"/>
  <c r="B2190" i="18" s="1"/>
  <c r="A2191" i="18"/>
  <c r="B2191" i="18" s="1"/>
  <c r="A2192" i="18"/>
  <c r="B2192" i="18" s="1"/>
  <c r="A2193" i="18"/>
  <c r="B2193" i="18" s="1"/>
  <c r="A2194" i="18"/>
  <c r="B2194" i="18" s="1"/>
  <c r="A2195" i="18"/>
  <c r="B2195" i="18" s="1"/>
  <c r="A2196" i="18"/>
  <c r="B2196" i="18" s="1"/>
  <c r="A2197" i="18"/>
  <c r="B2197" i="18" s="1"/>
  <c r="A2198" i="18"/>
  <c r="B2198" i="18" s="1"/>
  <c r="A2199" i="18"/>
  <c r="B2199" i="18" s="1"/>
  <c r="A2200" i="18"/>
  <c r="B2200" i="18" s="1"/>
  <c r="A2201" i="18"/>
  <c r="B2201" i="18" s="1"/>
  <c r="A2202" i="18"/>
  <c r="B2202" i="18" s="1"/>
  <c r="A2203" i="18"/>
  <c r="B2203" i="18" s="1"/>
  <c r="A2204" i="18"/>
  <c r="B2204" i="18" s="1"/>
  <c r="A2205" i="18"/>
  <c r="B2205" i="18" s="1"/>
  <c r="A2206" i="18"/>
  <c r="B2206" i="18" s="1"/>
  <c r="A2207" i="18"/>
  <c r="B2207" i="18" s="1"/>
  <c r="A2208" i="18"/>
  <c r="B2208" i="18" s="1"/>
  <c r="A2209" i="18"/>
  <c r="B2209" i="18" s="1"/>
  <c r="A2210" i="18"/>
  <c r="B2210" i="18" s="1"/>
  <c r="A2211" i="18"/>
  <c r="B2211" i="18" s="1"/>
  <c r="A2212" i="18"/>
  <c r="B2212" i="18" s="1"/>
  <c r="A2213" i="18"/>
  <c r="B2213" i="18" s="1"/>
  <c r="A2214" i="18"/>
  <c r="B2214" i="18" s="1"/>
  <c r="A2215" i="18"/>
  <c r="B2215" i="18" s="1"/>
  <c r="A2216" i="18"/>
  <c r="B2216" i="18" s="1"/>
  <c r="A2217" i="18"/>
  <c r="B2217" i="18" s="1"/>
  <c r="A2218" i="18"/>
  <c r="B2218" i="18" s="1"/>
  <c r="A2219" i="18"/>
  <c r="B2219" i="18" s="1"/>
  <c r="A2220" i="18"/>
  <c r="B2220" i="18" s="1"/>
  <c r="A2221" i="18"/>
  <c r="B2221" i="18" s="1"/>
  <c r="A2222" i="18"/>
  <c r="B2222" i="18" s="1"/>
  <c r="A2223" i="18"/>
  <c r="B2223" i="18" s="1"/>
  <c r="A2224" i="18"/>
  <c r="B2224" i="18" s="1"/>
  <c r="A2225" i="18"/>
  <c r="B2225" i="18" s="1"/>
  <c r="A2226" i="18"/>
  <c r="B2226" i="18" s="1"/>
  <c r="A2227" i="18"/>
  <c r="B2227" i="18" s="1"/>
  <c r="A2228" i="18"/>
  <c r="B2228" i="18" s="1"/>
  <c r="A2229" i="18"/>
  <c r="B2229" i="18" s="1"/>
  <c r="A2230" i="18"/>
  <c r="B2230" i="18" s="1"/>
  <c r="A2231" i="18"/>
  <c r="B2231" i="18" s="1"/>
  <c r="A2232" i="18"/>
  <c r="B2232" i="18" s="1"/>
  <c r="A2233" i="18"/>
  <c r="B2233" i="18" s="1"/>
  <c r="A2234" i="18"/>
  <c r="B2234" i="18" s="1"/>
  <c r="A2235" i="18"/>
  <c r="B2235" i="18" s="1"/>
  <c r="A2236" i="18"/>
  <c r="B2236" i="18" s="1"/>
  <c r="A2237" i="18"/>
  <c r="B2237" i="18" s="1"/>
  <c r="A2238" i="18"/>
  <c r="B2238" i="18" s="1"/>
  <c r="A2239" i="18"/>
  <c r="B2239" i="18" s="1"/>
  <c r="A2240" i="18"/>
  <c r="B2240" i="18" s="1"/>
  <c r="A2241" i="18"/>
  <c r="B2241" i="18" s="1"/>
  <c r="A2242" i="18"/>
  <c r="B2242" i="18" s="1"/>
  <c r="A2243" i="18"/>
  <c r="B2243" i="18" s="1"/>
  <c r="A2244" i="18"/>
  <c r="B2244" i="18" s="1"/>
  <c r="A2245" i="18"/>
  <c r="B2245" i="18" s="1"/>
  <c r="A2246" i="18"/>
  <c r="B2246" i="18" s="1"/>
  <c r="A2247" i="18"/>
  <c r="B2247" i="18" s="1"/>
  <c r="A2248" i="18"/>
  <c r="B2248" i="18" s="1"/>
  <c r="A2249" i="18"/>
  <c r="B2249" i="18" s="1"/>
  <c r="A2250" i="18"/>
  <c r="B2250" i="18" s="1"/>
  <c r="A2251" i="18"/>
  <c r="B2251" i="18" s="1"/>
  <c r="A2252" i="18"/>
  <c r="B2252" i="18" s="1"/>
  <c r="A2253" i="18"/>
  <c r="B2253" i="18" s="1"/>
  <c r="A2254" i="18"/>
  <c r="B2254" i="18" s="1"/>
  <c r="A2255" i="18"/>
  <c r="B2255" i="18" s="1"/>
  <c r="A2256" i="18"/>
  <c r="B2256" i="18" s="1"/>
  <c r="A2257" i="18"/>
  <c r="B2257" i="18" s="1"/>
  <c r="A2258" i="18"/>
  <c r="B2258" i="18" s="1"/>
  <c r="A2259" i="18"/>
  <c r="B2259" i="18" s="1"/>
  <c r="A2260" i="18"/>
  <c r="B2260" i="18" s="1"/>
  <c r="A2261" i="18"/>
  <c r="B2261" i="18" s="1"/>
  <c r="A2262" i="18"/>
  <c r="B2262" i="18" s="1"/>
  <c r="A2263" i="18"/>
  <c r="B2263" i="18" s="1"/>
  <c r="A2264" i="18"/>
  <c r="B2264" i="18" s="1"/>
  <c r="A2265" i="18"/>
  <c r="B2265" i="18" s="1"/>
  <c r="A2266" i="18"/>
  <c r="B2266" i="18" s="1"/>
  <c r="A2267" i="18"/>
  <c r="B2267" i="18" s="1"/>
  <c r="A2268" i="18"/>
  <c r="B2268" i="18" s="1"/>
  <c r="A2269" i="18"/>
  <c r="B2269" i="18" s="1"/>
  <c r="A2270" i="18"/>
  <c r="B2270" i="18" s="1"/>
  <c r="A2271" i="18"/>
  <c r="B2271" i="18" s="1"/>
  <c r="A2272" i="18"/>
  <c r="B2272" i="18" s="1"/>
  <c r="A2273" i="18"/>
  <c r="B2273" i="18" s="1"/>
  <c r="A2274" i="18"/>
  <c r="B2274" i="18" s="1"/>
  <c r="A2275" i="18"/>
  <c r="B2275" i="18" s="1"/>
  <c r="A2276" i="18"/>
  <c r="B2276" i="18" s="1"/>
  <c r="A2277" i="18"/>
  <c r="B2277" i="18" s="1"/>
  <c r="A2278" i="18"/>
  <c r="B2278" i="18" s="1"/>
  <c r="A2279" i="18"/>
  <c r="B2279" i="18" s="1"/>
  <c r="A2280" i="18"/>
  <c r="B2280" i="18" s="1"/>
  <c r="A2281" i="18"/>
  <c r="B2281" i="18" s="1"/>
  <c r="A2282" i="18"/>
  <c r="B2282" i="18" s="1"/>
  <c r="A2283" i="18"/>
  <c r="B2283" i="18" s="1"/>
  <c r="A2284" i="18"/>
  <c r="B2284" i="18" s="1"/>
  <c r="A2285" i="18"/>
  <c r="B2285" i="18" s="1"/>
  <c r="A2286" i="18"/>
  <c r="B2286" i="18" s="1"/>
  <c r="A2287" i="18"/>
  <c r="B2287" i="18" s="1"/>
  <c r="A2288" i="18"/>
  <c r="B2288" i="18" s="1"/>
  <c r="A2289" i="18"/>
  <c r="B2289" i="18" s="1"/>
  <c r="A2290" i="18"/>
  <c r="B2290" i="18" s="1"/>
  <c r="A2291" i="18"/>
  <c r="B2291" i="18" s="1"/>
  <c r="A2292" i="18"/>
  <c r="B2292" i="18" s="1"/>
  <c r="A2293" i="18"/>
  <c r="B2293" i="18" s="1"/>
  <c r="A2294" i="18"/>
  <c r="B2294" i="18" s="1"/>
  <c r="A2295" i="18"/>
  <c r="B2295" i="18" s="1"/>
  <c r="A2296" i="18"/>
  <c r="B2296" i="18" s="1"/>
  <c r="A2297" i="18"/>
  <c r="B2297" i="18" s="1"/>
  <c r="A2298" i="18"/>
  <c r="B2298" i="18" s="1"/>
  <c r="A2299" i="18"/>
  <c r="B2299" i="18" s="1"/>
  <c r="A2300" i="18"/>
  <c r="B2300" i="18" s="1"/>
  <c r="A2301" i="18"/>
  <c r="B2301" i="18" s="1"/>
  <c r="A2302" i="18"/>
  <c r="B2302" i="18" s="1"/>
  <c r="A2303" i="18"/>
  <c r="B2303" i="18" s="1"/>
  <c r="A2304" i="18"/>
  <c r="B2304" i="18" s="1"/>
  <c r="A2305" i="18"/>
  <c r="B2305" i="18" s="1"/>
  <c r="A2306" i="18"/>
  <c r="B2306" i="18" s="1"/>
  <c r="A2307" i="18"/>
  <c r="B2307" i="18" s="1"/>
  <c r="A2308" i="18"/>
  <c r="B2308" i="18" s="1"/>
  <c r="A2309" i="18"/>
  <c r="B2309" i="18" s="1"/>
  <c r="A2310" i="18"/>
  <c r="B2310" i="18" s="1"/>
  <c r="A2311" i="18"/>
  <c r="B2311" i="18" s="1"/>
  <c r="A2312" i="18"/>
  <c r="B2312" i="18" s="1"/>
  <c r="A2313" i="18"/>
  <c r="B2313" i="18" s="1"/>
  <c r="A2314" i="18"/>
  <c r="B2314" i="18" s="1"/>
  <c r="A2315" i="18"/>
  <c r="B2315" i="18" s="1"/>
  <c r="A2316" i="18"/>
  <c r="B2316" i="18" s="1"/>
  <c r="A2317" i="18"/>
  <c r="B2317" i="18" s="1"/>
  <c r="A2318" i="18"/>
  <c r="B2318" i="18" s="1"/>
  <c r="A2319" i="18"/>
  <c r="B2319" i="18" s="1"/>
  <c r="A2320" i="18"/>
  <c r="B2320" i="18" s="1"/>
  <c r="A2321" i="18"/>
  <c r="B2321" i="18" s="1"/>
  <c r="A2322" i="18"/>
  <c r="B2322" i="18" s="1"/>
  <c r="A2323" i="18"/>
  <c r="B2323" i="18" s="1"/>
  <c r="A2324" i="18"/>
  <c r="B2324" i="18" s="1"/>
  <c r="A2325" i="18"/>
  <c r="B2325" i="18" s="1"/>
  <c r="A2326" i="18"/>
  <c r="B2326" i="18" s="1"/>
  <c r="A2327" i="18"/>
  <c r="B2327" i="18" s="1"/>
  <c r="A2328" i="18"/>
  <c r="B2328" i="18" s="1"/>
  <c r="A2329" i="18"/>
  <c r="B2329" i="18" s="1"/>
  <c r="A2330" i="18"/>
  <c r="B2330" i="18" s="1"/>
  <c r="A2331" i="18"/>
  <c r="B2331" i="18" s="1"/>
  <c r="A2332" i="18"/>
  <c r="B2332" i="18" s="1"/>
  <c r="A2333" i="18"/>
  <c r="B2333" i="18" s="1"/>
  <c r="A2334" i="18"/>
  <c r="B2334" i="18" s="1"/>
  <c r="A2335" i="18"/>
  <c r="B2335" i="18" s="1"/>
  <c r="A2336" i="18"/>
  <c r="B2336" i="18" s="1"/>
  <c r="A2337" i="18"/>
  <c r="B2337" i="18" s="1"/>
  <c r="A2338" i="18"/>
  <c r="B2338" i="18" s="1"/>
  <c r="A2339" i="18"/>
  <c r="B2339" i="18" s="1"/>
  <c r="A2340" i="18"/>
  <c r="B2340" i="18" s="1"/>
  <c r="A2341" i="18"/>
  <c r="B2341" i="18" s="1"/>
  <c r="A2342" i="18"/>
  <c r="B2342" i="18" s="1"/>
  <c r="A2343" i="18"/>
  <c r="B2343" i="18" s="1"/>
  <c r="A2344" i="18"/>
  <c r="B2344" i="18" s="1"/>
  <c r="A2345" i="18"/>
  <c r="B2345" i="18" s="1"/>
  <c r="A2346" i="18"/>
  <c r="B2346" i="18" s="1"/>
  <c r="A2347" i="18"/>
  <c r="B2347" i="18" s="1"/>
  <c r="A2348" i="18"/>
  <c r="B2348" i="18" s="1"/>
  <c r="A2349" i="18"/>
  <c r="B2349" i="18" s="1"/>
  <c r="A2350" i="18"/>
  <c r="B2350" i="18" s="1"/>
  <c r="A2351" i="18"/>
  <c r="B2351" i="18" s="1"/>
  <c r="A2352" i="18"/>
  <c r="B2352" i="18" s="1"/>
  <c r="A2353" i="18"/>
  <c r="B2353" i="18" s="1"/>
  <c r="A2354" i="18"/>
  <c r="B2354" i="18" s="1"/>
  <c r="A2355" i="18"/>
  <c r="B2355" i="18" s="1"/>
  <c r="A2356" i="18"/>
  <c r="B2356" i="18" s="1"/>
  <c r="A2357" i="18"/>
  <c r="B2357" i="18" s="1"/>
  <c r="A2358" i="18"/>
  <c r="B2358" i="18" s="1"/>
  <c r="A2359" i="18"/>
  <c r="B2359" i="18" s="1"/>
  <c r="A2360" i="18"/>
  <c r="B2360" i="18" s="1"/>
  <c r="A2361" i="18"/>
  <c r="B2361" i="18" s="1"/>
  <c r="A2362" i="18"/>
  <c r="B2362" i="18" s="1"/>
  <c r="A2363" i="18"/>
  <c r="B2363" i="18" s="1"/>
  <c r="A2364" i="18"/>
  <c r="B2364" i="18" s="1"/>
  <c r="A2365" i="18"/>
  <c r="B2365" i="18" s="1"/>
  <c r="A2366" i="18"/>
  <c r="B2366" i="18" s="1"/>
  <c r="A2367" i="18"/>
  <c r="B2367" i="18" s="1"/>
  <c r="A2368" i="18"/>
  <c r="B2368" i="18" s="1"/>
  <c r="A2369" i="18"/>
  <c r="B2369" i="18" s="1"/>
  <c r="A2370" i="18"/>
  <c r="B2370" i="18" s="1"/>
  <c r="A2371" i="18"/>
  <c r="B2371" i="18" s="1"/>
  <c r="A2372" i="18"/>
  <c r="B2372" i="18" s="1"/>
  <c r="A2373" i="18"/>
  <c r="B2373" i="18" s="1"/>
  <c r="A2374" i="18"/>
  <c r="B2374" i="18" s="1"/>
  <c r="A2375" i="18"/>
  <c r="B2375" i="18" s="1"/>
  <c r="A2376" i="18"/>
  <c r="B2376" i="18" s="1"/>
  <c r="A2377" i="18"/>
  <c r="B2377" i="18" s="1"/>
  <c r="A2378" i="18"/>
  <c r="B2378" i="18" s="1"/>
  <c r="A2379" i="18"/>
  <c r="B2379" i="18" s="1"/>
  <c r="A2380" i="18"/>
  <c r="B2380" i="18" s="1"/>
  <c r="A2381" i="18"/>
  <c r="B2381" i="18" s="1"/>
  <c r="A2382" i="18"/>
  <c r="B2382" i="18" s="1"/>
  <c r="A2383" i="18"/>
  <c r="B2383" i="18" s="1"/>
  <c r="A2384" i="18"/>
  <c r="B2384" i="18" s="1"/>
  <c r="A2385" i="18"/>
  <c r="B2385" i="18" s="1"/>
  <c r="A2386" i="18"/>
  <c r="B2386" i="18" s="1"/>
  <c r="A2387" i="18"/>
  <c r="B2387" i="18" s="1"/>
  <c r="A2388" i="18"/>
  <c r="B2388" i="18" s="1"/>
  <c r="A2389" i="18"/>
  <c r="B2389" i="18" s="1"/>
  <c r="A2390" i="18"/>
  <c r="B2390" i="18" s="1"/>
  <c r="A2391" i="18"/>
  <c r="B2391" i="18" s="1"/>
  <c r="A2392" i="18"/>
  <c r="B2392" i="18" s="1"/>
  <c r="A2393" i="18"/>
  <c r="B2393" i="18" s="1"/>
  <c r="A2394" i="18"/>
  <c r="B2394" i="18" s="1"/>
  <c r="A2395" i="18"/>
  <c r="B2395" i="18" s="1"/>
  <c r="A2396" i="18"/>
  <c r="B2396" i="18" s="1"/>
  <c r="A2397" i="18"/>
  <c r="B2397" i="18" s="1"/>
  <c r="A2398" i="18"/>
  <c r="B2398" i="18" s="1"/>
  <c r="A2399" i="18"/>
  <c r="B2399" i="18" s="1"/>
  <c r="A2400" i="18"/>
  <c r="B2400" i="18" s="1"/>
  <c r="A2401" i="18"/>
  <c r="B2401" i="18" s="1"/>
  <c r="A2402" i="18"/>
  <c r="B2402" i="18" s="1"/>
  <c r="A2403" i="18"/>
  <c r="B2403" i="18" s="1"/>
  <c r="A2404" i="18"/>
  <c r="B2404" i="18" s="1"/>
  <c r="A2405" i="18"/>
  <c r="B2405" i="18" s="1"/>
  <c r="A2406" i="18"/>
  <c r="B2406" i="18" s="1"/>
  <c r="A2407" i="18"/>
  <c r="B2407" i="18" s="1"/>
  <c r="A2408" i="18"/>
  <c r="B2408" i="18" s="1"/>
  <c r="A2409" i="18"/>
  <c r="B2409" i="18" s="1"/>
  <c r="A2410" i="18"/>
  <c r="B2410" i="18" s="1"/>
  <c r="A2411" i="18"/>
  <c r="B2411" i="18" s="1"/>
  <c r="A2412" i="18"/>
  <c r="B2412" i="18" s="1"/>
  <c r="A2413" i="18"/>
  <c r="B2413" i="18" s="1"/>
  <c r="A2414" i="18"/>
  <c r="B2414" i="18" s="1"/>
  <c r="A2415" i="18"/>
  <c r="B2415" i="18" s="1"/>
  <c r="A2416" i="18"/>
  <c r="B2416" i="18" s="1"/>
  <c r="A2417" i="18"/>
  <c r="B2417" i="18" s="1"/>
  <c r="A2418" i="18"/>
  <c r="B2418" i="18" s="1"/>
  <c r="A2419" i="18"/>
  <c r="B2419" i="18" s="1"/>
  <c r="A2420" i="18"/>
  <c r="B2420" i="18" s="1"/>
  <c r="A2421" i="18"/>
  <c r="B2421" i="18" s="1"/>
  <c r="A2422" i="18"/>
  <c r="B2422" i="18" s="1"/>
  <c r="A2423" i="18"/>
  <c r="B2423" i="18" s="1"/>
  <c r="A2424" i="18"/>
  <c r="B2424" i="18" s="1"/>
  <c r="A2425" i="18"/>
  <c r="B2425" i="18" s="1"/>
  <c r="A2426" i="18"/>
  <c r="B2426" i="18" s="1"/>
  <c r="A2427" i="18"/>
  <c r="B2427" i="18" s="1"/>
  <c r="A2428" i="18"/>
  <c r="B2428" i="18" s="1"/>
  <c r="A2429" i="18"/>
  <c r="B2429" i="18" s="1"/>
  <c r="A2430" i="18"/>
  <c r="B2430" i="18" s="1"/>
  <c r="A2431" i="18"/>
  <c r="B2431" i="18" s="1"/>
  <c r="A2432" i="18"/>
  <c r="B2432" i="18" s="1"/>
  <c r="A2433" i="18"/>
  <c r="B2433" i="18" s="1"/>
  <c r="A2434" i="18"/>
  <c r="B2434" i="18" s="1"/>
  <c r="A2435" i="18"/>
  <c r="B2435" i="18" s="1"/>
  <c r="A2436" i="18"/>
  <c r="B2436" i="18" s="1"/>
  <c r="A2437" i="18"/>
  <c r="B2437" i="18" s="1"/>
  <c r="A2438" i="18"/>
  <c r="B2438" i="18" s="1"/>
  <c r="A2439" i="18"/>
  <c r="B2439" i="18" s="1"/>
  <c r="A2440" i="18"/>
  <c r="B2440" i="18" s="1"/>
  <c r="A2441" i="18"/>
  <c r="B2441" i="18" s="1"/>
  <c r="A2442" i="18"/>
  <c r="B2442" i="18" s="1"/>
  <c r="A2443" i="18"/>
  <c r="B2443" i="18" s="1"/>
  <c r="A2444" i="18"/>
  <c r="B2444" i="18" s="1"/>
  <c r="A2445" i="18"/>
  <c r="B2445" i="18" s="1"/>
  <c r="A2446" i="18"/>
  <c r="B2446" i="18" s="1"/>
  <c r="A2447" i="18"/>
  <c r="B2447" i="18" s="1"/>
  <c r="A2448" i="18"/>
  <c r="B2448" i="18" s="1"/>
  <c r="A2449" i="18"/>
  <c r="B2449" i="18" s="1"/>
  <c r="A2450" i="18"/>
  <c r="B2450" i="18" s="1"/>
  <c r="A2451" i="18"/>
  <c r="B2451" i="18" s="1"/>
  <c r="A2452" i="18"/>
  <c r="B2452" i="18" s="1"/>
  <c r="A2453" i="18"/>
  <c r="B2453" i="18" s="1"/>
  <c r="A2454" i="18"/>
  <c r="B2454" i="18" s="1"/>
  <c r="A2455" i="18"/>
  <c r="B2455" i="18" s="1"/>
  <c r="A2456" i="18"/>
  <c r="B2456" i="18" s="1"/>
  <c r="A2457" i="18"/>
  <c r="B2457" i="18" s="1"/>
  <c r="A2458" i="18"/>
  <c r="B2458" i="18" s="1"/>
  <c r="A2459" i="18"/>
  <c r="B2459" i="18" s="1"/>
  <c r="A2460" i="18"/>
  <c r="B2460" i="18" s="1"/>
  <c r="A2461" i="18"/>
  <c r="B2461" i="18" s="1"/>
  <c r="A2462" i="18"/>
  <c r="B2462" i="18" s="1"/>
  <c r="A2463" i="18"/>
  <c r="B2463" i="18" s="1"/>
  <c r="A2464" i="18"/>
  <c r="B2464" i="18" s="1"/>
  <c r="A2465" i="18"/>
  <c r="B2465" i="18" s="1"/>
  <c r="A2466" i="18"/>
  <c r="B2466" i="18" s="1"/>
  <c r="A2467" i="18"/>
  <c r="B2467" i="18" s="1"/>
  <c r="A2468" i="18"/>
  <c r="B2468" i="18" s="1"/>
  <c r="A2469" i="18"/>
  <c r="B2469" i="18" s="1"/>
  <c r="A2470" i="18"/>
  <c r="B2470" i="18" s="1"/>
  <c r="A2471" i="18"/>
  <c r="B2471" i="18" s="1"/>
  <c r="A2472" i="18"/>
  <c r="B2472" i="18" s="1"/>
  <c r="A2473" i="18"/>
  <c r="B2473" i="18" s="1"/>
  <c r="A2474" i="18"/>
  <c r="B2474" i="18" s="1"/>
  <c r="A2475" i="18"/>
  <c r="B2475" i="18" s="1"/>
  <c r="A2476" i="18"/>
  <c r="B2476" i="18" s="1"/>
  <c r="A2477" i="18"/>
  <c r="B2477" i="18" s="1"/>
  <c r="A2478" i="18"/>
  <c r="B2478" i="18" s="1"/>
  <c r="A2479" i="18"/>
  <c r="B2479" i="18" s="1"/>
  <c r="A2480" i="18"/>
  <c r="B2480" i="18" s="1"/>
  <c r="A2481" i="18"/>
  <c r="B2481" i="18" s="1"/>
  <c r="A2482" i="18"/>
  <c r="B2482" i="18" s="1"/>
  <c r="A2483" i="18"/>
  <c r="B2483" i="18" s="1"/>
  <c r="A2484" i="18"/>
  <c r="B2484" i="18" s="1"/>
  <c r="A2485" i="18"/>
  <c r="B2485" i="18" s="1"/>
  <c r="A2486" i="18"/>
  <c r="B2486" i="18" s="1"/>
  <c r="A2487" i="18"/>
  <c r="B2487" i="18" s="1"/>
  <c r="A2488" i="18"/>
  <c r="B2488" i="18" s="1"/>
  <c r="A2489" i="18"/>
  <c r="B2489" i="18" s="1"/>
  <c r="A2490" i="18"/>
  <c r="B2490" i="18" s="1"/>
  <c r="A2491" i="18"/>
  <c r="B2491" i="18" s="1"/>
  <c r="A2492" i="18"/>
  <c r="B2492" i="18" s="1"/>
  <c r="A2493" i="18"/>
  <c r="B2493" i="18" s="1"/>
  <c r="A2494" i="18"/>
  <c r="B2494" i="18" s="1"/>
  <c r="A2495" i="18"/>
  <c r="B2495" i="18" s="1"/>
  <c r="A2496" i="18"/>
  <c r="B2496" i="18" s="1"/>
  <c r="A2497" i="18"/>
  <c r="B2497" i="18" s="1"/>
  <c r="A2498" i="18"/>
  <c r="B2498" i="18" s="1"/>
  <c r="A2499" i="18"/>
  <c r="B2499" i="18" s="1"/>
  <c r="A2500" i="18"/>
  <c r="B2500" i="18" s="1"/>
  <c r="A2501" i="18"/>
  <c r="B2501" i="18" s="1"/>
  <c r="A2502" i="18"/>
  <c r="B2502" i="18" s="1"/>
  <c r="A2503" i="18"/>
  <c r="B2503" i="18" s="1"/>
  <c r="A2504" i="18"/>
  <c r="B2504" i="18" s="1"/>
  <c r="A2505" i="18"/>
  <c r="B2505" i="18" s="1"/>
  <c r="A2506" i="18"/>
  <c r="B2506" i="18" s="1"/>
  <c r="A2507" i="18"/>
  <c r="B2507" i="18" s="1"/>
  <c r="A2508" i="18"/>
  <c r="B2508" i="18" s="1"/>
  <c r="A2509" i="18"/>
  <c r="B2509" i="18" s="1"/>
  <c r="A2510" i="18"/>
  <c r="B2510" i="18" s="1"/>
  <c r="A2511" i="18"/>
  <c r="B2511" i="18" s="1"/>
  <c r="A2512" i="18"/>
  <c r="B2512" i="18" s="1"/>
  <c r="A2513" i="18"/>
  <c r="B2513" i="18" s="1"/>
  <c r="A2514" i="18"/>
  <c r="B2514" i="18" s="1"/>
  <c r="A2515" i="18"/>
  <c r="B2515" i="18" s="1"/>
  <c r="A2516" i="18"/>
  <c r="B2516" i="18" s="1"/>
  <c r="A2517" i="18"/>
  <c r="B2517" i="18" s="1"/>
  <c r="A2518" i="18"/>
  <c r="B2518" i="18" s="1"/>
  <c r="A2519" i="18"/>
  <c r="B2519" i="18" s="1"/>
  <c r="A2520" i="18"/>
  <c r="B2520" i="18" s="1"/>
  <c r="A2521" i="18"/>
  <c r="B2521" i="18" s="1"/>
  <c r="A2522" i="18"/>
  <c r="B2522" i="18" s="1"/>
  <c r="A2523" i="18"/>
  <c r="B2523" i="18" s="1"/>
  <c r="A2524" i="18"/>
  <c r="B2524" i="18" s="1"/>
  <c r="A2525" i="18"/>
  <c r="B2525" i="18" s="1"/>
  <c r="A2526" i="18"/>
  <c r="B2526" i="18" s="1"/>
  <c r="A2527" i="18"/>
  <c r="B2527" i="18" s="1"/>
  <c r="A2528" i="18"/>
  <c r="B2528" i="18" s="1"/>
  <c r="A2529" i="18"/>
  <c r="B2529" i="18" s="1"/>
  <c r="A2530" i="18"/>
  <c r="B2530" i="18" s="1"/>
  <c r="A2531" i="18"/>
  <c r="B2531" i="18" s="1"/>
  <c r="A2532" i="18"/>
  <c r="B2532" i="18" s="1"/>
  <c r="A2533" i="18"/>
  <c r="B2533" i="18" s="1"/>
  <c r="A2534" i="18"/>
  <c r="B2534" i="18" s="1"/>
  <c r="A2535" i="18"/>
  <c r="B2535" i="18" s="1"/>
  <c r="A2536" i="18"/>
  <c r="B2536" i="18" s="1"/>
  <c r="A2537" i="18"/>
  <c r="B2537" i="18" s="1"/>
  <c r="A2538" i="18"/>
  <c r="B2538" i="18" s="1"/>
  <c r="A2539" i="18"/>
  <c r="B2539" i="18" s="1"/>
  <c r="A2540" i="18"/>
  <c r="B2540" i="18" s="1"/>
  <c r="A2541" i="18"/>
  <c r="B2541" i="18" s="1"/>
  <c r="A2542" i="18"/>
  <c r="B2542" i="18" s="1"/>
  <c r="A2543" i="18"/>
  <c r="B2543" i="18" s="1"/>
  <c r="A2544" i="18"/>
  <c r="B2544" i="18" s="1"/>
  <c r="A2545" i="18"/>
  <c r="B2545" i="18" s="1"/>
  <c r="A2546" i="18"/>
  <c r="B2546" i="18" s="1"/>
  <c r="A2547" i="18"/>
  <c r="B2547" i="18" s="1"/>
  <c r="A2548" i="18"/>
  <c r="B2548" i="18" s="1"/>
  <c r="A2549" i="18"/>
  <c r="B2549" i="18" s="1"/>
  <c r="A2550" i="18"/>
  <c r="B2550" i="18" s="1"/>
  <c r="A2551" i="18"/>
  <c r="B2551" i="18" s="1"/>
  <c r="A2552" i="18"/>
  <c r="B2552" i="18" s="1"/>
  <c r="A2553" i="18"/>
  <c r="B2553" i="18" s="1"/>
  <c r="A2554" i="18"/>
  <c r="B2554" i="18" s="1"/>
  <c r="A2555" i="18"/>
  <c r="B2555" i="18" s="1"/>
  <c r="A2556" i="18"/>
  <c r="B2556" i="18" s="1"/>
  <c r="A2557" i="18"/>
  <c r="B2557" i="18" s="1"/>
  <c r="A2558" i="18"/>
  <c r="B2558" i="18" s="1"/>
  <c r="A2559" i="18"/>
  <c r="B2559" i="18" s="1"/>
  <c r="A2560" i="18"/>
  <c r="B2560" i="18" s="1"/>
  <c r="A2561" i="18"/>
  <c r="B2561" i="18" s="1"/>
  <c r="A2562" i="18"/>
  <c r="B2562" i="18" s="1"/>
  <c r="A2563" i="18"/>
  <c r="B2563" i="18" s="1"/>
  <c r="A2564" i="18"/>
  <c r="B2564" i="18" s="1"/>
  <c r="A2565" i="18"/>
  <c r="B2565" i="18" s="1"/>
  <c r="A2566" i="18"/>
  <c r="B2566" i="18" s="1"/>
  <c r="A2567" i="18"/>
  <c r="B2567" i="18" s="1"/>
  <c r="A2568" i="18"/>
  <c r="B2568" i="18" s="1"/>
  <c r="A2569" i="18"/>
  <c r="B2569" i="18" s="1"/>
  <c r="A2570" i="18"/>
  <c r="B2570" i="18" s="1"/>
  <c r="A2571" i="18"/>
  <c r="B2571" i="18" s="1"/>
  <c r="A2572" i="18"/>
  <c r="B2572" i="18" s="1"/>
  <c r="A2573" i="18"/>
  <c r="B2573" i="18" s="1"/>
  <c r="A2574" i="18"/>
  <c r="B2574" i="18" s="1"/>
  <c r="A2575" i="18"/>
  <c r="B2575" i="18" s="1"/>
  <c r="A2576" i="18"/>
  <c r="B2576" i="18" s="1"/>
  <c r="A2577" i="18"/>
  <c r="B2577" i="18" s="1"/>
  <c r="A2578" i="18"/>
  <c r="B2578" i="18" s="1"/>
  <c r="A2579" i="18"/>
  <c r="B2579" i="18" s="1"/>
  <c r="A2580" i="18"/>
  <c r="B2580" i="18" s="1"/>
  <c r="A2581" i="18"/>
  <c r="B2581" i="18" s="1"/>
  <c r="A2582" i="18"/>
  <c r="B2582" i="18" s="1"/>
  <c r="A2583" i="18"/>
  <c r="B2583" i="18" s="1"/>
  <c r="A2584" i="18"/>
  <c r="B2584" i="18" s="1"/>
  <c r="A2585" i="18"/>
  <c r="B2585" i="18" s="1"/>
  <c r="A2586" i="18"/>
  <c r="B2586" i="18" s="1"/>
  <c r="A2587" i="18"/>
  <c r="B2587" i="18" s="1"/>
  <c r="A2588" i="18"/>
  <c r="B2588" i="18" s="1"/>
  <c r="A2589" i="18"/>
  <c r="B2589" i="18" s="1"/>
  <c r="A2590" i="18"/>
  <c r="B2590" i="18" s="1"/>
  <c r="A2591" i="18"/>
  <c r="B2591" i="18" s="1"/>
  <c r="A2592" i="18"/>
  <c r="B2592" i="18" s="1"/>
  <c r="A2593" i="18"/>
  <c r="B2593" i="18" s="1"/>
  <c r="A2594" i="18"/>
  <c r="B2594" i="18" s="1"/>
  <c r="A2595" i="18"/>
  <c r="B2595" i="18" s="1"/>
  <c r="A2596" i="18"/>
  <c r="B2596" i="18" s="1"/>
  <c r="A2597" i="18"/>
  <c r="B2597" i="18" s="1"/>
  <c r="A2598" i="18"/>
  <c r="B2598" i="18" s="1"/>
  <c r="A2599" i="18"/>
  <c r="B2599" i="18" s="1"/>
  <c r="A2600" i="18"/>
  <c r="B2600" i="18" s="1"/>
  <c r="A2601" i="18"/>
  <c r="B2601" i="18" s="1"/>
  <c r="A2602" i="18"/>
  <c r="B2602" i="18" s="1"/>
  <c r="A2603" i="18"/>
  <c r="B2603" i="18" s="1"/>
  <c r="A2604" i="18"/>
  <c r="B2604" i="18" s="1"/>
  <c r="A2605" i="18"/>
  <c r="B2605" i="18" s="1"/>
  <c r="A2606" i="18"/>
  <c r="B2606" i="18" s="1"/>
  <c r="A2607" i="18"/>
  <c r="B2607" i="18" s="1"/>
  <c r="A2608" i="18"/>
  <c r="B2608" i="18" s="1"/>
  <c r="A2609" i="18"/>
  <c r="B2609" i="18" s="1"/>
  <c r="A2610" i="18"/>
  <c r="B2610" i="18" s="1"/>
  <c r="A2611" i="18"/>
  <c r="B2611" i="18" s="1"/>
  <c r="A2612" i="18"/>
  <c r="B2612" i="18" s="1"/>
  <c r="A2613" i="18"/>
  <c r="B2613" i="18" s="1"/>
  <c r="A2614" i="18"/>
  <c r="B2614" i="18" s="1"/>
  <c r="A2615" i="18"/>
  <c r="B2615" i="18" s="1"/>
  <c r="A2616" i="18"/>
  <c r="B2616" i="18" s="1"/>
  <c r="A2617" i="18"/>
  <c r="B2617" i="18" s="1"/>
  <c r="A2618" i="18"/>
  <c r="B2618" i="18" s="1"/>
  <c r="A2619" i="18"/>
  <c r="B2619" i="18" s="1"/>
  <c r="A2620" i="18"/>
  <c r="B2620" i="18" s="1"/>
  <c r="A2621" i="18"/>
  <c r="B2621" i="18" s="1"/>
  <c r="A2622" i="18"/>
  <c r="B2622" i="18" s="1"/>
  <c r="A2623" i="18"/>
  <c r="B2623" i="18" s="1"/>
  <c r="A2624" i="18"/>
  <c r="B2624" i="18" s="1"/>
  <c r="A2625" i="18"/>
  <c r="B2625" i="18" s="1"/>
  <c r="A2626" i="18"/>
  <c r="B2626" i="18" s="1"/>
  <c r="A2627" i="18"/>
  <c r="B2627" i="18" s="1"/>
  <c r="A2628" i="18"/>
  <c r="B2628" i="18" s="1"/>
  <c r="A2629" i="18"/>
  <c r="B2629" i="18" s="1"/>
  <c r="A2630" i="18"/>
  <c r="B2630" i="18" s="1"/>
  <c r="A2631" i="18"/>
  <c r="B2631" i="18" s="1"/>
  <c r="A2632" i="18"/>
  <c r="B2632" i="18" s="1"/>
  <c r="A2633" i="18"/>
  <c r="B2633" i="18" s="1"/>
  <c r="A2634" i="18"/>
  <c r="B2634" i="18" s="1"/>
  <c r="A2635" i="18"/>
  <c r="B2635" i="18" s="1"/>
  <c r="A2636" i="18"/>
  <c r="B2636" i="18" s="1"/>
  <c r="A2637" i="18"/>
  <c r="B2637" i="18" s="1"/>
  <c r="A2638" i="18"/>
  <c r="B2638" i="18" s="1"/>
  <c r="A2639" i="18"/>
  <c r="B2639" i="18" s="1"/>
  <c r="A2640" i="18"/>
  <c r="B2640" i="18" s="1"/>
  <c r="A2641" i="18"/>
  <c r="B2641" i="18" s="1"/>
  <c r="A2642" i="18"/>
  <c r="B2642" i="18" s="1"/>
  <c r="A2643" i="18"/>
  <c r="B2643" i="18" s="1"/>
  <c r="A2644" i="18"/>
  <c r="B2644" i="18" s="1"/>
  <c r="A2645" i="18"/>
  <c r="B2645" i="18" s="1"/>
  <c r="A2646" i="18"/>
  <c r="B2646" i="18" s="1"/>
  <c r="A2647" i="18"/>
  <c r="B2647" i="18" s="1"/>
  <c r="A2648" i="18"/>
  <c r="B2648" i="18" s="1"/>
  <c r="A2649" i="18"/>
  <c r="B2649" i="18" s="1"/>
  <c r="A2650" i="18"/>
  <c r="B2650" i="18" s="1"/>
  <c r="A2651" i="18"/>
  <c r="B2651" i="18" s="1"/>
  <c r="A2652" i="18"/>
  <c r="B2652" i="18" s="1"/>
  <c r="A2653" i="18"/>
  <c r="B2653" i="18" s="1"/>
  <c r="A2654" i="18"/>
  <c r="B2654" i="18" s="1"/>
  <c r="A2655" i="18"/>
  <c r="B2655" i="18" s="1"/>
  <c r="A2656" i="18"/>
  <c r="B2656" i="18" s="1"/>
  <c r="A2657" i="18"/>
  <c r="B2657" i="18" s="1"/>
  <c r="A2658" i="18"/>
  <c r="B2658" i="18" s="1"/>
  <c r="A2659" i="18"/>
  <c r="B2659" i="18" s="1"/>
  <c r="A2660" i="18"/>
  <c r="B2660" i="18" s="1"/>
  <c r="A2661" i="18"/>
  <c r="B2661" i="18" s="1"/>
  <c r="A2662" i="18"/>
  <c r="B2662" i="18" s="1"/>
  <c r="A2663" i="18"/>
  <c r="B2663" i="18" s="1"/>
  <c r="A2664" i="18"/>
  <c r="B2664" i="18" s="1"/>
  <c r="A2665" i="18"/>
  <c r="B2665" i="18" s="1"/>
  <c r="A2666" i="18"/>
  <c r="B2666" i="18" s="1"/>
  <c r="A2667" i="18"/>
  <c r="B2667" i="18" s="1"/>
  <c r="A2668" i="18"/>
  <c r="B2668" i="18" s="1"/>
  <c r="A2669" i="18"/>
  <c r="B2669" i="18" s="1"/>
  <c r="A2670" i="18"/>
  <c r="B2670" i="18" s="1"/>
  <c r="A2671" i="18"/>
  <c r="B2671" i="18" s="1"/>
  <c r="A2672" i="18"/>
  <c r="B2672" i="18" s="1"/>
  <c r="A2673" i="18"/>
  <c r="B2673" i="18" s="1"/>
  <c r="A2674" i="18"/>
  <c r="B2674" i="18" s="1"/>
  <c r="A2675" i="18"/>
  <c r="B2675" i="18" s="1"/>
  <c r="A2676" i="18"/>
  <c r="B2676" i="18" s="1"/>
  <c r="A2677" i="18"/>
  <c r="B2677" i="18" s="1"/>
  <c r="A2678" i="18"/>
  <c r="B2678" i="18" s="1"/>
  <c r="A2679" i="18"/>
  <c r="B2679" i="18" s="1"/>
  <c r="A2680" i="18"/>
  <c r="B2680" i="18" s="1"/>
  <c r="A2681" i="18"/>
  <c r="B2681" i="18" s="1"/>
  <c r="A2682" i="18"/>
  <c r="B2682" i="18" s="1"/>
  <c r="A2683" i="18"/>
  <c r="B2683" i="18" s="1"/>
  <c r="A2684" i="18"/>
  <c r="B2684" i="18" s="1"/>
  <c r="A2685" i="18"/>
  <c r="B2685" i="18" s="1"/>
  <c r="A2686" i="18"/>
  <c r="B2686" i="18" s="1"/>
  <c r="A2687" i="18"/>
  <c r="B2687" i="18" s="1"/>
  <c r="A2688" i="18"/>
  <c r="B2688" i="18" s="1"/>
  <c r="A2689" i="18"/>
  <c r="B2689" i="18" s="1"/>
  <c r="A2690" i="18"/>
  <c r="B2690" i="18" s="1"/>
  <c r="A2691" i="18"/>
  <c r="B2691" i="18" s="1"/>
  <c r="A2692" i="18"/>
  <c r="B2692" i="18" s="1"/>
  <c r="A2693" i="18"/>
  <c r="B2693" i="18" s="1"/>
  <c r="A2694" i="18"/>
  <c r="B2694" i="18" s="1"/>
  <c r="A2695" i="18"/>
  <c r="B2695" i="18" s="1"/>
  <c r="A2696" i="18"/>
  <c r="B2696" i="18" s="1"/>
  <c r="A2697" i="18"/>
  <c r="B2697" i="18" s="1"/>
  <c r="A2698" i="18"/>
  <c r="B2698" i="18" s="1"/>
  <c r="A2699" i="18"/>
  <c r="B2699" i="18" s="1"/>
  <c r="A2700" i="18"/>
  <c r="B2700" i="18" s="1"/>
  <c r="A2701" i="18"/>
  <c r="B2701" i="18" s="1"/>
  <c r="A2702" i="18"/>
  <c r="B2702" i="18" s="1"/>
  <c r="A2703" i="18"/>
  <c r="B2703" i="18" s="1"/>
  <c r="A2704" i="18"/>
  <c r="B2704" i="18" s="1"/>
  <c r="A2705" i="18"/>
  <c r="B2705" i="18" s="1"/>
  <c r="A2706" i="18"/>
  <c r="B2706" i="18" s="1"/>
  <c r="A2707" i="18"/>
  <c r="B2707" i="18" s="1"/>
  <c r="A2708" i="18"/>
  <c r="B2708" i="18" s="1"/>
  <c r="A2709" i="18"/>
  <c r="B2709" i="18" s="1"/>
  <c r="A2710" i="18"/>
  <c r="B2710" i="18" s="1"/>
  <c r="A2711" i="18"/>
  <c r="B2711" i="18" s="1"/>
  <c r="A2712" i="18"/>
  <c r="B2712" i="18" s="1"/>
  <c r="A2713" i="18"/>
  <c r="B2713" i="18" s="1"/>
  <c r="A2714" i="18"/>
  <c r="B2714" i="18" s="1"/>
  <c r="A2715" i="18"/>
  <c r="B2715" i="18" s="1"/>
  <c r="A2716" i="18"/>
  <c r="B2716" i="18" s="1"/>
  <c r="A2717" i="18"/>
  <c r="B2717" i="18" s="1"/>
  <c r="A2718" i="18"/>
  <c r="B2718" i="18" s="1"/>
  <c r="A2719" i="18"/>
  <c r="B2719" i="18" s="1"/>
  <c r="A2720" i="18"/>
  <c r="B2720" i="18" s="1"/>
  <c r="A2721" i="18"/>
  <c r="B2721" i="18" s="1"/>
  <c r="A2722" i="18"/>
  <c r="B2722" i="18" s="1"/>
  <c r="A2723" i="18"/>
  <c r="B2723" i="18" s="1"/>
  <c r="A2724" i="18"/>
  <c r="B2724" i="18" s="1"/>
  <c r="A2725" i="18"/>
  <c r="B2725" i="18" s="1"/>
  <c r="A2726" i="18"/>
  <c r="B2726" i="18" s="1"/>
  <c r="A2727" i="18"/>
  <c r="B2727" i="18" s="1"/>
  <c r="A2728" i="18"/>
  <c r="B2728" i="18" s="1"/>
  <c r="A2729" i="18"/>
  <c r="B2729" i="18" s="1"/>
  <c r="A2730" i="18"/>
  <c r="B2730" i="18" s="1"/>
  <c r="A2731" i="18"/>
  <c r="B2731" i="18" s="1"/>
  <c r="A2732" i="18"/>
  <c r="B2732" i="18" s="1"/>
  <c r="A2733" i="18"/>
  <c r="B2733" i="18" s="1"/>
  <c r="A2734" i="18"/>
  <c r="B2734" i="18" s="1"/>
  <c r="A2735" i="18"/>
  <c r="B2735" i="18" s="1"/>
  <c r="A2736" i="18"/>
  <c r="B2736" i="18" s="1"/>
  <c r="A2737" i="18"/>
  <c r="B2737" i="18" s="1"/>
  <c r="A2738" i="18"/>
  <c r="B2738" i="18" s="1"/>
  <c r="A2739" i="18"/>
  <c r="B2739" i="18" s="1"/>
  <c r="A2740" i="18"/>
  <c r="B2740" i="18" s="1"/>
  <c r="A2741" i="18"/>
  <c r="B2741" i="18" s="1"/>
  <c r="A2742" i="18"/>
  <c r="B2742" i="18" s="1"/>
  <c r="A2743" i="18"/>
  <c r="B2743" i="18" s="1"/>
  <c r="A2744" i="18"/>
  <c r="B2744" i="18" s="1"/>
  <c r="A2745" i="18"/>
  <c r="B2745" i="18" s="1"/>
  <c r="A2746" i="18"/>
  <c r="B2746" i="18" s="1"/>
  <c r="A2747" i="18"/>
  <c r="B2747" i="18" s="1"/>
  <c r="A2748" i="18"/>
  <c r="B2748" i="18" s="1"/>
  <c r="A2749" i="18"/>
  <c r="B2749" i="18" s="1"/>
  <c r="A2750" i="18"/>
  <c r="B2750" i="18" s="1"/>
  <c r="A2751" i="18"/>
  <c r="B2751" i="18" s="1"/>
  <c r="A2752" i="18"/>
  <c r="B2752" i="18" s="1"/>
  <c r="A2753" i="18"/>
  <c r="B2753" i="18" s="1"/>
  <c r="A2754" i="18"/>
  <c r="B2754" i="18" s="1"/>
  <c r="A2755" i="18"/>
  <c r="B2755" i="18" s="1"/>
  <c r="A2756" i="18"/>
  <c r="B2756" i="18" s="1"/>
  <c r="A2757" i="18"/>
  <c r="B2757" i="18" s="1"/>
  <c r="A2758" i="18"/>
  <c r="B2758" i="18" s="1"/>
  <c r="A2759" i="18"/>
  <c r="B2759" i="18" s="1"/>
  <c r="A2760" i="18"/>
  <c r="B2760" i="18" s="1"/>
  <c r="A2761" i="18"/>
  <c r="B2761" i="18" s="1"/>
  <c r="A2762" i="18"/>
  <c r="B2762" i="18" s="1"/>
  <c r="A2763" i="18"/>
  <c r="B2763" i="18" s="1"/>
  <c r="A2764" i="18"/>
  <c r="B2764" i="18" s="1"/>
  <c r="A2765" i="18"/>
  <c r="B2765" i="18" s="1"/>
  <c r="A2766" i="18"/>
  <c r="B2766" i="18" s="1"/>
  <c r="A2767" i="18"/>
  <c r="B2767" i="18" s="1"/>
  <c r="A2768" i="18"/>
  <c r="B2768" i="18" s="1"/>
  <c r="A2769" i="18"/>
  <c r="B2769" i="18" s="1"/>
  <c r="A2770" i="18"/>
  <c r="B2770" i="18" s="1"/>
  <c r="A2771" i="18"/>
  <c r="B2771" i="18" s="1"/>
  <c r="A2772" i="18"/>
  <c r="B2772" i="18" s="1"/>
  <c r="A2773" i="18"/>
  <c r="B2773" i="18" s="1"/>
  <c r="A2774" i="18"/>
  <c r="B2774" i="18" s="1"/>
  <c r="A2775" i="18"/>
  <c r="B2775" i="18" s="1"/>
  <c r="A2776" i="18"/>
  <c r="B2776" i="18" s="1"/>
  <c r="A2777" i="18"/>
  <c r="B2777" i="18" s="1"/>
  <c r="A2778" i="18"/>
  <c r="B2778" i="18" s="1"/>
  <c r="A2779" i="18"/>
  <c r="B2779" i="18" s="1"/>
  <c r="A2780" i="18"/>
  <c r="B2780" i="18" s="1"/>
  <c r="A2781" i="18"/>
  <c r="B2781" i="18" s="1"/>
  <c r="A2782" i="18"/>
  <c r="B2782" i="18" s="1"/>
  <c r="A2783" i="18"/>
  <c r="B2783" i="18" s="1"/>
  <c r="A2784" i="18"/>
  <c r="B2784" i="18" s="1"/>
  <c r="A2785" i="18"/>
  <c r="B2785" i="18" s="1"/>
  <c r="A2786" i="18"/>
  <c r="B2786" i="18" s="1"/>
  <c r="A2787" i="18"/>
  <c r="B2787" i="18" s="1"/>
  <c r="A2788" i="18"/>
  <c r="B2788" i="18" s="1"/>
  <c r="A2789" i="18"/>
  <c r="B2789" i="18" s="1"/>
  <c r="A2790" i="18"/>
  <c r="B2790" i="18" s="1"/>
  <c r="A2791" i="18"/>
  <c r="B2791" i="18" s="1"/>
  <c r="A2792" i="18"/>
  <c r="B2792" i="18" s="1"/>
  <c r="A2793" i="18"/>
  <c r="B2793" i="18" s="1"/>
  <c r="A2794" i="18"/>
  <c r="B2794" i="18" s="1"/>
  <c r="A2795" i="18"/>
  <c r="B2795" i="18" s="1"/>
  <c r="A2796" i="18"/>
  <c r="B2796" i="18" s="1"/>
  <c r="A2797" i="18"/>
  <c r="B2797" i="18" s="1"/>
  <c r="A2798" i="18"/>
  <c r="B2798" i="18" s="1"/>
  <c r="A2799" i="18"/>
  <c r="B2799" i="18" s="1"/>
  <c r="A2800" i="18"/>
  <c r="B2800" i="18" s="1"/>
  <c r="A2801" i="18"/>
  <c r="B2801" i="18" s="1"/>
  <c r="A2802" i="18"/>
  <c r="B2802" i="18" s="1"/>
  <c r="A2803" i="18"/>
  <c r="B2803" i="18" s="1"/>
  <c r="A2804" i="18"/>
  <c r="B2804" i="18" s="1"/>
  <c r="A2805" i="18"/>
  <c r="B2805" i="18" s="1"/>
  <c r="A2806" i="18"/>
  <c r="B2806" i="18" s="1"/>
  <c r="A2807" i="18"/>
  <c r="B2807" i="18" s="1"/>
  <c r="A2808" i="18"/>
  <c r="B2808" i="18" s="1"/>
  <c r="A2809" i="18"/>
  <c r="B2809" i="18" s="1"/>
  <c r="A2810" i="18"/>
  <c r="B2810" i="18" s="1"/>
  <c r="A2811" i="18"/>
  <c r="B2811" i="18" s="1"/>
  <c r="A2812" i="18"/>
  <c r="B2812" i="18" s="1"/>
  <c r="A2813" i="18"/>
  <c r="B2813" i="18" s="1"/>
  <c r="A2814" i="18"/>
  <c r="B2814" i="18" s="1"/>
  <c r="A2815" i="18"/>
  <c r="B2815" i="18" s="1"/>
  <c r="A2816" i="18"/>
  <c r="B2816" i="18" s="1"/>
  <c r="A2817" i="18"/>
  <c r="B2817" i="18" s="1"/>
  <c r="A2818" i="18"/>
  <c r="B2818" i="18" s="1"/>
  <c r="A2819" i="18"/>
  <c r="B2819" i="18" s="1"/>
  <c r="A2820" i="18"/>
  <c r="B2820" i="18" s="1"/>
  <c r="A2821" i="18"/>
  <c r="B2821" i="18" s="1"/>
  <c r="A2822" i="18"/>
  <c r="B2822" i="18" s="1"/>
  <c r="A2823" i="18"/>
  <c r="B2823" i="18" s="1"/>
  <c r="A2824" i="18"/>
  <c r="B2824" i="18" s="1"/>
  <c r="A2825" i="18"/>
  <c r="B2825" i="18" s="1"/>
  <c r="A2826" i="18"/>
  <c r="B2826" i="18" s="1"/>
  <c r="A2827" i="18"/>
  <c r="B2827" i="18" s="1"/>
  <c r="A2828" i="18"/>
  <c r="B2828" i="18" s="1"/>
  <c r="A2829" i="18"/>
  <c r="B2829" i="18" s="1"/>
  <c r="A2830" i="18"/>
  <c r="B2830" i="18" s="1"/>
  <c r="A2831" i="18"/>
  <c r="B2831" i="18" s="1"/>
  <c r="A2832" i="18"/>
  <c r="B2832" i="18" s="1"/>
  <c r="A2833" i="18"/>
  <c r="B2833" i="18" s="1"/>
  <c r="A2834" i="18"/>
  <c r="B2834" i="18" s="1"/>
  <c r="A2835" i="18"/>
  <c r="B2835" i="18" s="1"/>
  <c r="A2836" i="18"/>
  <c r="B2836" i="18" s="1"/>
  <c r="A2837" i="18"/>
  <c r="B2837" i="18" s="1"/>
  <c r="A2838" i="18"/>
  <c r="B2838" i="18" s="1"/>
  <c r="A2839" i="18"/>
  <c r="B2839" i="18" s="1"/>
  <c r="A2840" i="18"/>
  <c r="B2840" i="18" s="1"/>
  <c r="A2841" i="18"/>
  <c r="B2841" i="18" s="1"/>
  <c r="A2842" i="18"/>
  <c r="B2842" i="18" s="1"/>
  <c r="A2843" i="18"/>
  <c r="B2843" i="18" s="1"/>
  <c r="A2844" i="18"/>
  <c r="B2844" i="18" s="1"/>
  <c r="A2845" i="18"/>
  <c r="B2845" i="18" s="1"/>
  <c r="A2846" i="18"/>
  <c r="B2846" i="18" s="1"/>
  <c r="A2847" i="18"/>
  <c r="B2847" i="18" s="1"/>
  <c r="A2848" i="18"/>
  <c r="B2848" i="18" s="1"/>
  <c r="A2849" i="18"/>
  <c r="B2849" i="18" s="1"/>
  <c r="A2850" i="18"/>
  <c r="B2850" i="18" s="1"/>
  <c r="A2851" i="18"/>
  <c r="B2851" i="18" s="1"/>
  <c r="A2852" i="18"/>
  <c r="B2852" i="18" s="1"/>
  <c r="A2853" i="18"/>
  <c r="B2853" i="18" s="1"/>
  <c r="A2854" i="18"/>
  <c r="B2854" i="18" s="1"/>
  <c r="A2855" i="18"/>
  <c r="B2855" i="18" s="1"/>
  <c r="A2856" i="18"/>
  <c r="B2856" i="18" s="1"/>
  <c r="A2857" i="18"/>
  <c r="B2857" i="18" s="1"/>
  <c r="A2858" i="18"/>
  <c r="B2858" i="18" s="1"/>
  <c r="A2859" i="18"/>
  <c r="B2859" i="18" s="1"/>
  <c r="A2860" i="18"/>
  <c r="B2860" i="18" s="1"/>
  <c r="A2861" i="18"/>
  <c r="B2861" i="18" s="1"/>
  <c r="A2862" i="18"/>
  <c r="B2862" i="18" s="1"/>
  <c r="A2863" i="18"/>
  <c r="B2863" i="18" s="1"/>
  <c r="A2864" i="18"/>
  <c r="B2864" i="18" s="1"/>
  <c r="A2865" i="18"/>
  <c r="B2865" i="18" s="1"/>
  <c r="A2866" i="18"/>
  <c r="B2866" i="18" s="1"/>
  <c r="A2867" i="18"/>
  <c r="B2867" i="18" s="1"/>
  <c r="A2868" i="18"/>
  <c r="B2868" i="18" s="1"/>
  <c r="A2869" i="18"/>
  <c r="B2869" i="18" s="1"/>
  <c r="A2870" i="18"/>
  <c r="B2870" i="18" s="1"/>
  <c r="A2871" i="18"/>
  <c r="B2871" i="18" s="1"/>
  <c r="A2872" i="18"/>
  <c r="B2872" i="18" s="1"/>
  <c r="A2873" i="18"/>
  <c r="B2873" i="18" s="1"/>
  <c r="A2874" i="18"/>
  <c r="B2874" i="18" s="1"/>
  <c r="A2875" i="18"/>
  <c r="B2875" i="18" s="1"/>
  <c r="A2876" i="18"/>
  <c r="B2876" i="18" s="1"/>
  <c r="A2877" i="18"/>
  <c r="B2877" i="18" s="1"/>
  <c r="A2878" i="18"/>
  <c r="B2878" i="18" s="1"/>
  <c r="A2879" i="18"/>
  <c r="B2879" i="18" s="1"/>
  <c r="A2880" i="18"/>
  <c r="B2880" i="18" s="1"/>
  <c r="A2881" i="18"/>
  <c r="B2881" i="18" s="1"/>
  <c r="A2882" i="18"/>
  <c r="B2882" i="18" s="1"/>
  <c r="A2883" i="18"/>
  <c r="B2883" i="18" s="1"/>
  <c r="A2884" i="18"/>
  <c r="B2884" i="18" s="1"/>
  <c r="A2885" i="18"/>
  <c r="B2885" i="18" s="1"/>
  <c r="A2886" i="18"/>
  <c r="B2886" i="18" s="1"/>
  <c r="A2887" i="18"/>
  <c r="B2887" i="18" s="1"/>
  <c r="A2888" i="18"/>
  <c r="B2888" i="18" s="1"/>
  <c r="A2889" i="18"/>
  <c r="B2889" i="18" s="1"/>
  <c r="A2890" i="18"/>
  <c r="B2890" i="18" s="1"/>
  <c r="A2891" i="18"/>
  <c r="B2891" i="18" s="1"/>
  <c r="A2892" i="18"/>
  <c r="B2892" i="18" s="1"/>
  <c r="A2893" i="18"/>
  <c r="B2893" i="18" s="1"/>
  <c r="A2894" i="18"/>
  <c r="B2894" i="18" s="1"/>
  <c r="A2895" i="18"/>
  <c r="B2895" i="18" s="1"/>
  <c r="A2896" i="18"/>
  <c r="B2896" i="18" s="1"/>
  <c r="A2897" i="18"/>
  <c r="B2897" i="18" s="1"/>
  <c r="A2898" i="18"/>
  <c r="B2898" i="18" s="1"/>
  <c r="A2899" i="18"/>
  <c r="B2899" i="18" s="1"/>
  <c r="A2900" i="18"/>
  <c r="B2900" i="18" s="1"/>
  <c r="A2901" i="18"/>
  <c r="B2901" i="18" s="1"/>
  <c r="A2902" i="18"/>
  <c r="B2902" i="18" s="1"/>
  <c r="A2903" i="18"/>
  <c r="B2903" i="18" s="1"/>
  <c r="A2904" i="18"/>
  <c r="B2904" i="18" s="1"/>
  <c r="A2905" i="18"/>
  <c r="B2905" i="18" s="1"/>
  <c r="A2906" i="18"/>
  <c r="B2906" i="18" s="1"/>
  <c r="A2907" i="18"/>
  <c r="B2907" i="18" s="1"/>
  <c r="A2908" i="18"/>
  <c r="B2908" i="18" s="1"/>
  <c r="A2909" i="18"/>
  <c r="B2909" i="18" s="1"/>
  <c r="A2910" i="18"/>
  <c r="B2910" i="18" s="1"/>
  <c r="A2911" i="18"/>
  <c r="B2911" i="18" s="1"/>
  <c r="A2912" i="18"/>
  <c r="B2912" i="18" s="1"/>
  <c r="A2913" i="18"/>
  <c r="B2913" i="18" s="1"/>
  <c r="A2914" i="18"/>
  <c r="B2914" i="18" s="1"/>
  <c r="A2915" i="18"/>
  <c r="B2915" i="18" s="1"/>
  <c r="A2916" i="18"/>
  <c r="B2916" i="18" s="1"/>
  <c r="A2917" i="18"/>
  <c r="B2917" i="18" s="1"/>
  <c r="A2918" i="18"/>
  <c r="B2918" i="18" s="1"/>
  <c r="A2919" i="18"/>
  <c r="B2919" i="18" s="1"/>
  <c r="A2920" i="18"/>
  <c r="B2920" i="18" s="1"/>
  <c r="A2921" i="18"/>
  <c r="B2921" i="18" s="1"/>
  <c r="A2922" i="18"/>
  <c r="B2922" i="18" s="1"/>
  <c r="A2923" i="18"/>
  <c r="B2923" i="18" s="1"/>
  <c r="A2924" i="18"/>
  <c r="B2924" i="18" s="1"/>
  <c r="A2925" i="18"/>
  <c r="B2925" i="18" s="1"/>
  <c r="A2926" i="18"/>
  <c r="B2926" i="18" s="1"/>
  <c r="A2927" i="18"/>
  <c r="B2927" i="18" s="1"/>
  <c r="A2928" i="18"/>
  <c r="B2928" i="18" s="1"/>
  <c r="A2929" i="18"/>
  <c r="B2929" i="18" s="1"/>
  <c r="A2930" i="18"/>
  <c r="B2930" i="18" s="1"/>
  <c r="A2931" i="18"/>
  <c r="B2931" i="18" s="1"/>
  <c r="A2932" i="18"/>
  <c r="B2932" i="18" s="1"/>
  <c r="A2933" i="18"/>
  <c r="B2933" i="18" s="1"/>
  <c r="A2934" i="18"/>
  <c r="B2934" i="18" s="1"/>
  <c r="A2935" i="18"/>
  <c r="B2935" i="18" s="1"/>
  <c r="A2936" i="18"/>
  <c r="B2936" i="18" s="1"/>
  <c r="A2937" i="18"/>
  <c r="B2937" i="18" s="1"/>
  <c r="A2938" i="18"/>
  <c r="B2938" i="18" s="1"/>
  <c r="A2939" i="18"/>
  <c r="B2939" i="18" s="1"/>
  <c r="A2940" i="18"/>
  <c r="B2940" i="18" s="1"/>
  <c r="A2941" i="18"/>
  <c r="B2941" i="18" s="1"/>
  <c r="A2942" i="18"/>
  <c r="B2942" i="18" s="1"/>
  <c r="A2943" i="18"/>
  <c r="B2943" i="18" s="1"/>
  <c r="A2944" i="18"/>
  <c r="B2944" i="18" s="1"/>
  <c r="A2945" i="18"/>
  <c r="B2945" i="18" s="1"/>
  <c r="A2946" i="18"/>
  <c r="B2946" i="18" s="1"/>
  <c r="A2947" i="18"/>
  <c r="B2947" i="18" s="1"/>
  <c r="A2948" i="18"/>
  <c r="B2948" i="18" s="1"/>
  <c r="A2949" i="18"/>
  <c r="B2949" i="18" s="1"/>
  <c r="A2950" i="18"/>
  <c r="B2950" i="18" s="1"/>
  <c r="A2951" i="18"/>
  <c r="B2951" i="18" s="1"/>
  <c r="A2952" i="18"/>
  <c r="B2952" i="18" s="1"/>
  <c r="A2953" i="18"/>
  <c r="B2953" i="18" s="1"/>
  <c r="A2954" i="18"/>
  <c r="B2954" i="18" s="1"/>
  <c r="A2955" i="18"/>
  <c r="B2955" i="18" s="1"/>
  <c r="A2956" i="18"/>
  <c r="B2956" i="18" s="1"/>
  <c r="A2957" i="18"/>
  <c r="B2957" i="18" s="1"/>
  <c r="A2958" i="18"/>
  <c r="B2958" i="18" s="1"/>
  <c r="A2959" i="18"/>
  <c r="B2959" i="18" s="1"/>
  <c r="A2960" i="18"/>
  <c r="B2960" i="18" s="1"/>
  <c r="A2961" i="18"/>
  <c r="B2961" i="18" s="1"/>
  <c r="A2962" i="18"/>
  <c r="B2962" i="18" s="1"/>
  <c r="A2963" i="18"/>
  <c r="B2963" i="18" s="1"/>
  <c r="A2964" i="18"/>
  <c r="B2964" i="18" s="1"/>
  <c r="A2965" i="18"/>
  <c r="B2965" i="18" s="1"/>
  <c r="A2966" i="18"/>
  <c r="B2966" i="18" s="1"/>
  <c r="A2967" i="18"/>
  <c r="B2967" i="18" s="1"/>
  <c r="A2968" i="18"/>
  <c r="B2968" i="18" s="1"/>
  <c r="A2969" i="18"/>
  <c r="B2969" i="18" s="1"/>
  <c r="A2970" i="18"/>
  <c r="B2970" i="18" s="1"/>
  <c r="A2971" i="18"/>
  <c r="B2971" i="18" s="1"/>
  <c r="A2972" i="18"/>
  <c r="B2972" i="18" s="1"/>
  <c r="A2973" i="18"/>
  <c r="B2973" i="18" s="1"/>
  <c r="A2974" i="18"/>
  <c r="B2974" i="18" s="1"/>
  <c r="A2975" i="18"/>
  <c r="B2975" i="18" s="1"/>
  <c r="A2976" i="18"/>
  <c r="B2976" i="18" s="1"/>
  <c r="A2977" i="18"/>
  <c r="B2977" i="18" s="1"/>
  <c r="A2978" i="18"/>
  <c r="B2978" i="18" s="1"/>
  <c r="A2979" i="18"/>
  <c r="B2979" i="18" s="1"/>
  <c r="A2980" i="18"/>
  <c r="B2980" i="18" s="1"/>
  <c r="A2981" i="18"/>
  <c r="B2981" i="18" s="1"/>
  <c r="A2982" i="18"/>
  <c r="B2982" i="18" s="1"/>
  <c r="A2983" i="18"/>
  <c r="B2983" i="18" s="1"/>
  <c r="A2984" i="18"/>
  <c r="B2984" i="18" s="1"/>
  <c r="A2985" i="18"/>
  <c r="B2985" i="18" s="1"/>
  <c r="A2986" i="18"/>
  <c r="B2986" i="18" s="1"/>
  <c r="A2987" i="18"/>
  <c r="B2987" i="18" s="1"/>
  <c r="A2988" i="18"/>
  <c r="B2988" i="18" s="1"/>
  <c r="A2989" i="18"/>
  <c r="B2989" i="18" s="1"/>
  <c r="A2990" i="18"/>
  <c r="B2990" i="18" s="1"/>
  <c r="A2991" i="18"/>
  <c r="B2991" i="18" s="1"/>
  <c r="A2992" i="18"/>
  <c r="B2992" i="18" s="1"/>
  <c r="A2993" i="18"/>
  <c r="B2993" i="18" s="1"/>
  <c r="A2994" i="18"/>
  <c r="B2994" i="18" s="1"/>
  <c r="A2995" i="18"/>
  <c r="B2995" i="18" s="1"/>
  <c r="A2996" i="18"/>
  <c r="B2996" i="18" s="1"/>
  <c r="A2997" i="18"/>
  <c r="B2997" i="18" s="1"/>
  <c r="A2998" i="18"/>
  <c r="B2998" i="18" s="1"/>
  <c r="A2999" i="18"/>
  <c r="B2999" i="18" s="1"/>
  <c r="A3000" i="18"/>
  <c r="B3000" i="18" s="1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F506" i="18"/>
  <c r="F507" i="18"/>
  <c r="F508" i="18"/>
  <c r="F509" i="18"/>
  <c r="F510" i="18"/>
  <c r="F511" i="18"/>
  <c r="F512" i="18"/>
  <c r="F513" i="18"/>
  <c r="F514" i="18"/>
  <c r="F515" i="18"/>
  <c r="F516" i="18"/>
  <c r="F517" i="18"/>
  <c r="F518" i="18"/>
  <c r="F519" i="18"/>
  <c r="F520" i="18"/>
  <c r="F521" i="18"/>
  <c r="F522" i="18"/>
  <c r="F523" i="18"/>
  <c r="F524" i="18"/>
  <c r="F525" i="18"/>
  <c r="F526" i="18"/>
  <c r="F527" i="18"/>
  <c r="F528" i="18"/>
  <c r="F529" i="18"/>
  <c r="F530" i="18"/>
  <c r="F531" i="18"/>
  <c r="F532" i="18"/>
  <c r="F533" i="18"/>
  <c r="F534" i="18"/>
  <c r="F535" i="18"/>
  <c r="F536" i="18"/>
  <c r="F537" i="18"/>
  <c r="F538" i="18"/>
  <c r="F539" i="18"/>
  <c r="F540" i="18"/>
  <c r="F541" i="18"/>
  <c r="F542" i="18"/>
  <c r="F543" i="18"/>
  <c r="F544" i="18"/>
  <c r="F545" i="18"/>
  <c r="F546" i="18"/>
  <c r="F547" i="18"/>
  <c r="F548" i="18"/>
  <c r="F549" i="18"/>
  <c r="F550" i="18"/>
  <c r="F551" i="18"/>
  <c r="F552" i="18"/>
  <c r="F553" i="18"/>
  <c r="F554" i="18"/>
  <c r="F555" i="18"/>
  <c r="F556" i="18"/>
  <c r="F557" i="18"/>
  <c r="F558" i="18"/>
  <c r="F559" i="18"/>
  <c r="F560" i="18"/>
  <c r="F561" i="18"/>
  <c r="F562" i="18"/>
  <c r="F563" i="18"/>
  <c r="F564" i="18"/>
  <c r="F565" i="18"/>
  <c r="F566" i="18"/>
  <c r="F567" i="18"/>
  <c r="F568" i="18"/>
  <c r="F569" i="18"/>
  <c r="F570" i="18"/>
  <c r="F571" i="18"/>
  <c r="F572" i="18"/>
  <c r="F573" i="18"/>
  <c r="F574" i="18"/>
  <c r="F575" i="18"/>
  <c r="F576" i="18"/>
  <c r="F577" i="18"/>
  <c r="F578" i="18"/>
  <c r="F579" i="18"/>
  <c r="F580" i="18"/>
  <c r="F581" i="18"/>
  <c r="F582" i="18"/>
  <c r="F583" i="18"/>
  <c r="F584" i="18"/>
  <c r="F585" i="18"/>
  <c r="F586" i="18"/>
  <c r="F587" i="18"/>
  <c r="F588" i="18"/>
  <c r="F589" i="18"/>
  <c r="F590" i="18"/>
  <c r="F591" i="18"/>
  <c r="F592" i="18"/>
  <c r="F593" i="18"/>
  <c r="F594" i="18"/>
  <c r="F595" i="18"/>
  <c r="F596" i="18"/>
  <c r="F597" i="18"/>
  <c r="F598" i="18"/>
  <c r="F599" i="18"/>
  <c r="F600" i="18"/>
  <c r="F601" i="18"/>
  <c r="F602" i="18"/>
  <c r="F603" i="18"/>
  <c r="F604" i="18"/>
  <c r="F605" i="18"/>
  <c r="F606" i="18"/>
  <c r="F607" i="18"/>
  <c r="F608" i="18"/>
  <c r="F609" i="18"/>
  <c r="F610" i="18"/>
  <c r="F611" i="18"/>
  <c r="F612" i="18"/>
  <c r="F613" i="18"/>
  <c r="F614" i="18"/>
  <c r="F615" i="18"/>
  <c r="F616" i="18"/>
  <c r="F617" i="18"/>
  <c r="F618" i="18"/>
  <c r="F619" i="18"/>
  <c r="F620" i="18"/>
  <c r="F621" i="18"/>
  <c r="F622" i="18"/>
  <c r="F623" i="18"/>
  <c r="F624" i="18"/>
  <c r="F625" i="18"/>
  <c r="F626" i="18"/>
  <c r="F627" i="18"/>
  <c r="F628" i="18"/>
  <c r="F629" i="18"/>
  <c r="F630" i="18"/>
  <c r="F631" i="18"/>
  <c r="F632" i="18"/>
  <c r="F633" i="18"/>
  <c r="F634" i="18"/>
  <c r="F635" i="18"/>
  <c r="F636" i="18"/>
  <c r="F637" i="18"/>
  <c r="F638" i="18"/>
  <c r="F639" i="18"/>
  <c r="F640" i="18"/>
  <c r="F641" i="18"/>
  <c r="F642" i="18"/>
  <c r="F643" i="18"/>
  <c r="F644" i="18"/>
  <c r="F645" i="18"/>
  <c r="F646" i="18"/>
  <c r="F647" i="18"/>
  <c r="F648" i="18"/>
  <c r="F649" i="18"/>
  <c r="F650" i="18"/>
  <c r="F651" i="18"/>
  <c r="F652" i="18"/>
  <c r="F653" i="18"/>
  <c r="F654" i="18"/>
  <c r="F655" i="18"/>
  <c r="F656" i="18"/>
  <c r="F657" i="18"/>
  <c r="F658" i="18"/>
  <c r="F659" i="18"/>
  <c r="F660" i="18"/>
  <c r="F661" i="18"/>
  <c r="F662" i="18"/>
  <c r="F663" i="18"/>
  <c r="F664" i="18"/>
  <c r="F665" i="18"/>
  <c r="F666" i="18"/>
  <c r="F667" i="18"/>
  <c r="F668" i="18"/>
  <c r="F669" i="18"/>
  <c r="F670" i="18"/>
  <c r="F671" i="18"/>
  <c r="F672" i="18"/>
  <c r="F673" i="18"/>
  <c r="F674" i="18"/>
  <c r="F675" i="18"/>
  <c r="F676" i="18"/>
  <c r="F677" i="18"/>
  <c r="F678" i="18"/>
  <c r="F679" i="18"/>
  <c r="F680" i="18"/>
  <c r="F681" i="18"/>
  <c r="F682" i="18"/>
  <c r="F683" i="18"/>
  <c r="F684" i="18"/>
  <c r="F685" i="18"/>
  <c r="F686" i="18"/>
  <c r="F687" i="18"/>
  <c r="F688" i="18"/>
  <c r="F689" i="18"/>
  <c r="F690" i="18"/>
  <c r="F691" i="18"/>
  <c r="F692" i="18"/>
  <c r="F693" i="18"/>
  <c r="F694" i="18"/>
  <c r="F695" i="18"/>
  <c r="F696" i="18"/>
  <c r="F697" i="18"/>
  <c r="F698" i="18"/>
  <c r="F699" i="18"/>
  <c r="F700" i="18"/>
  <c r="F701" i="18"/>
  <c r="F702" i="18"/>
  <c r="F703" i="18"/>
  <c r="F704" i="18"/>
  <c r="F705" i="18"/>
  <c r="F706" i="18"/>
  <c r="F707" i="18"/>
  <c r="F708" i="18"/>
  <c r="F709" i="18"/>
  <c r="F710" i="18"/>
  <c r="F711" i="18"/>
  <c r="F712" i="18"/>
  <c r="F713" i="18"/>
  <c r="F714" i="18"/>
  <c r="F715" i="18"/>
  <c r="F716" i="18"/>
  <c r="F717" i="18"/>
  <c r="F718" i="18"/>
  <c r="F719" i="18"/>
  <c r="F720" i="18"/>
  <c r="F721" i="18"/>
  <c r="F722" i="18"/>
  <c r="F723" i="18"/>
  <c r="F724" i="18"/>
  <c r="F725" i="18"/>
  <c r="F726" i="18"/>
  <c r="F727" i="18"/>
  <c r="F728" i="18"/>
  <c r="F729" i="18"/>
  <c r="F730" i="18"/>
  <c r="F731" i="18"/>
  <c r="F732" i="18"/>
  <c r="F733" i="18"/>
  <c r="F734" i="18"/>
  <c r="F735" i="18"/>
  <c r="F736" i="18"/>
  <c r="F737" i="18"/>
  <c r="F738" i="18"/>
  <c r="F739" i="18"/>
  <c r="F740" i="18"/>
  <c r="F741" i="18"/>
  <c r="F742" i="18"/>
  <c r="F743" i="18"/>
  <c r="F744" i="18"/>
  <c r="F745" i="18"/>
  <c r="F746" i="18"/>
  <c r="F747" i="18"/>
  <c r="F748" i="18"/>
  <c r="F749" i="18"/>
  <c r="F750" i="18"/>
  <c r="F751" i="18"/>
  <c r="F752" i="18"/>
  <c r="F753" i="18"/>
  <c r="F754" i="18"/>
  <c r="F755" i="18"/>
  <c r="F756" i="18"/>
  <c r="F757" i="18"/>
  <c r="F758" i="18"/>
  <c r="F759" i="18"/>
  <c r="F760" i="18"/>
  <c r="F761" i="18"/>
  <c r="F762" i="18"/>
  <c r="F763" i="18"/>
  <c r="F764" i="18"/>
  <c r="F765" i="18"/>
  <c r="F766" i="18"/>
  <c r="F767" i="18"/>
  <c r="F768" i="18"/>
  <c r="F769" i="18"/>
  <c r="F770" i="18"/>
  <c r="F771" i="18"/>
  <c r="F772" i="18"/>
  <c r="F773" i="18"/>
  <c r="F774" i="18"/>
  <c r="F775" i="18"/>
  <c r="F776" i="18"/>
  <c r="F777" i="18"/>
  <c r="F778" i="18"/>
  <c r="F779" i="18"/>
  <c r="F780" i="18"/>
  <c r="F781" i="18"/>
  <c r="F782" i="18"/>
  <c r="F783" i="18"/>
  <c r="F784" i="18"/>
  <c r="F785" i="18"/>
  <c r="F786" i="18"/>
  <c r="F787" i="18"/>
  <c r="F788" i="18"/>
  <c r="F789" i="18"/>
  <c r="F790" i="18"/>
  <c r="F791" i="18"/>
  <c r="F792" i="18"/>
  <c r="F793" i="18"/>
  <c r="F794" i="18"/>
  <c r="F795" i="18"/>
  <c r="F796" i="18"/>
  <c r="F797" i="18"/>
  <c r="F798" i="18"/>
  <c r="F799" i="18"/>
  <c r="F800" i="18"/>
  <c r="F801" i="18"/>
  <c r="F802" i="18"/>
  <c r="F803" i="18"/>
  <c r="F804" i="18"/>
  <c r="F805" i="18"/>
  <c r="F806" i="18"/>
  <c r="F807" i="18"/>
  <c r="F808" i="18"/>
  <c r="F809" i="18"/>
  <c r="F810" i="18"/>
  <c r="F811" i="18"/>
  <c r="F812" i="18"/>
  <c r="F813" i="18"/>
  <c r="F814" i="18"/>
  <c r="F815" i="18"/>
  <c r="F816" i="18"/>
  <c r="F817" i="18"/>
  <c r="F818" i="18"/>
  <c r="F819" i="18"/>
  <c r="F820" i="18"/>
  <c r="F821" i="18"/>
  <c r="F822" i="18"/>
  <c r="F823" i="18"/>
  <c r="F824" i="18"/>
  <c r="F825" i="18"/>
  <c r="F826" i="18"/>
  <c r="F827" i="18"/>
  <c r="F828" i="18"/>
  <c r="F829" i="18"/>
  <c r="F830" i="18"/>
  <c r="F831" i="18"/>
  <c r="F832" i="18"/>
  <c r="F833" i="18"/>
  <c r="F834" i="18"/>
  <c r="F835" i="18"/>
  <c r="F836" i="18"/>
  <c r="F837" i="18"/>
  <c r="F838" i="18"/>
  <c r="F839" i="18"/>
  <c r="F840" i="18"/>
  <c r="F841" i="18"/>
  <c r="F842" i="18"/>
  <c r="F843" i="18"/>
  <c r="F844" i="18"/>
  <c r="F845" i="18"/>
  <c r="F846" i="18"/>
  <c r="F847" i="18"/>
  <c r="F848" i="18"/>
  <c r="F849" i="18"/>
  <c r="F850" i="18"/>
  <c r="F851" i="18"/>
  <c r="F852" i="18"/>
  <c r="F853" i="18"/>
  <c r="F854" i="18"/>
  <c r="F855" i="18"/>
  <c r="F856" i="18"/>
  <c r="F857" i="18"/>
  <c r="F858" i="18"/>
  <c r="F859" i="18"/>
  <c r="F860" i="18"/>
  <c r="F861" i="18"/>
  <c r="F862" i="18"/>
  <c r="F863" i="18"/>
  <c r="F864" i="18"/>
  <c r="F865" i="18"/>
  <c r="F866" i="18"/>
  <c r="F867" i="18"/>
  <c r="F868" i="18"/>
  <c r="F869" i="18"/>
  <c r="F870" i="18"/>
  <c r="F871" i="18"/>
  <c r="F872" i="18"/>
  <c r="F873" i="18"/>
  <c r="F874" i="18"/>
  <c r="F875" i="18"/>
  <c r="F876" i="18"/>
  <c r="F877" i="18"/>
  <c r="F878" i="18"/>
  <c r="F879" i="18"/>
  <c r="F880" i="18"/>
  <c r="F881" i="18"/>
  <c r="F882" i="18"/>
  <c r="F883" i="18"/>
  <c r="F884" i="18"/>
  <c r="F885" i="18"/>
  <c r="F886" i="18"/>
  <c r="F887" i="18"/>
  <c r="F888" i="18"/>
  <c r="F889" i="18"/>
  <c r="F890" i="18"/>
  <c r="F891" i="18"/>
  <c r="F892" i="18"/>
  <c r="F893" i="18"/>
  <c r="F894" i="18"/>
  <c r="F895" i="18"/>
  <c r="F896" i="18"/>
  <c r="F897" i="18"/>
  <c r="F898" i="18"/>
  <c r="F899" i="18"/>
  <c r="F900" i="18"/>
  <c r="F901" i="18"/>
  <c r="F902" i="18"/>
  <c r="F903" i="18"/>
  <c r="F904" i="18"/>
  <c r="F905" i="18"/>
  <c r="F906" i="18"/>
  <c r="F907" i="18"/>
  <c r="F908" i="18"/>
  <c r="F909" i="18"/>
  <c r="F910" i="18"/>
  <c r="F911" i="18"/>
  <c r="F912" i="18"/>
  <c r="F913" i="18"/>
  <c r="F914" i="18"/>
  <c r="F915" i="18"/>
  <c r="F916" i="18"/>
  <c r="F917" i="18"/>
  <c r="F918" i="18"/>
  <c r="F919" i="18"/>
  <c r="F920" i="18"/>
  <c r="F921" i="18"/>
  <c r="F922" i="18"/>
  <c r="F923" i="18"/>
  <c r="F924" i="18"/>
  <c r="F925" i="18"/>
  <c r="F926" i="18"/>
  <c r="F927" i="18"/>
  <c r="F928" i="18"/>
  <c r="F929" i="18"/>
  <c r="F930" i="18"/>
  <c r="F931" i="18"/>
  <c r="F932" i="18"/>
  <c r="F933" i="18"/>
  <c r="F934" i="18"/>
  <c r="F935" i="18"/>
  <c r="F936" i="18"/>
  <c r="F937" i="18"/>
  <c r="F938" i="18"/>
  <c r="F939" i="18"/>
  <c r="F940" i="18"/>
  <c r="F941" i="18"/>
  <c r="F942" i="18"/>
  <c r="F943" i="18"/>
  <c r="F944" i="18"/>
  <c r="F945" i="18"/>
  <c r="F946" i="18"/>
  <c r="F947" i="18"/>
  <c r="F948" i="18"/>
  <c r="F949" i="18"/>
  <c r="F950" i="18"/>
  <c r="F951" i="18"/>
  <c r="F952" i="18"/>
  <c r="F953" i="18"/>
  <c r="F954" i="18"/>
  <c r="F955" i="18"/>
  <c r="F956" i="18"/>
  <c r="F957" i="18"/>
  <c r="F958" i="18"/>
  <c r="F959" i="18"/>
  <c r="F960" i="18"/>
  <c r="F961" i="18"/>
  <c r="F962" i="18"/>
  <c r="F963" i="18"/>
  <c r="F964" i="18"/>
  <c r="F965" i="18"/>
  <c r="F966" i="18"/>
  <c r="F967" i="18"/>
  <c r="F968" i="18"/>
  <c r="F969" i="18"/>
  <c r="F970" i="18"/>
  <c r="F971" i="18"/>
  <c r="F972" i="18"/>
  <c r="F973" i="18"/>
  <c r="F974" i="18"/>
  <c r="F975" i="18"/>
  <c r="F976" i="18"/>
  <c r="F977" i="18"/>
  <c r="F978" i="18"/>
  <c r="F979" i="18"/>
  <c r="F980" i="18"/>
  <c r="F981" i="18"/>
  <c r="F982" i="18"/>
  <c r="F983" i="18"/>
  <c r="F984" i="18"/>
  <c r="F985" i="18"/>
  <c r="F986" i="18"/>
  <c r="F987" i="18"/>
  <c r="F988" i="18"/>
  <c r="F989" i="18"/>
  <c r="F990" i="18"/>
  <c r="F991" i="18"/>
  <c r="F992" i="18"/>
  <c r="F993" i="18"/>
  <c r="F994" i="18"/>
  <c r="F995" i="18"/>
  <c r="F996" i="18"/>
  <c r="F997" i="18"/>
  <c r="F998" i="18"/>
  <c r="F999" i="18"/>
  <c r="F1000" i="18"/>
  <c r="F1001" i="18"/>
  <c r="F1002" i="18"/>
  <c r="F1003" i="18"/>
  <c r="F1004" i="18"/>
  <c r="F1005" i="18"/>
  <c r="F1006" i="18"/>
  <c r="F1007" i="18"/>
  <c r="F1008" i="18"/>
  <c r="F1009" i="18"/>
  <c r="F1010" i="18"/>
  <c r="F1011" i="18"/>
  <c r="F1012" i="18"/>
  <c r="F1013" i="18"/>
  <c r="F1014" i="18"/>
  <c r="F1015" i="18"/>
  <c r="F1016" i="18"/>
  <c r="F1017" i="18"/>
  <c r="F1018" i="18"/>
  <c r="F1019" i="18"/>
  <c r="F1020" i="18"/>
  <c r="F1021" i="18"/>
  <c r="F1022" i="18"/>
  <c r="F1023" i="18"/>
  <c r="F1024" i="18"/>
  <c r="F1025" i="18"/>
  <c r="F1026" i="18"/>
  <c r="F1027" i="18"/>
  <c r="F1028" i="18"/>
  <c r="F1029" i="18"/>
  <c r="F1030" i="18"/>
  <c r="F1031" i="18"/>
  <c r="F1032" i="18"/>
  <c r="F1033" i="18"/>
  <c r="F1034" i="18"/>
  <c r="F1035" i="18"/>
  <c r="F1036" i="18"/>
  <c r="F1037" i="18"/>
  <c r="F1038" i="18"/>
  <c r="F1039" i="18"/>
  <c r="F1040" i="18"/>
  <c r="F1041" i="18"/>
  <c r="F1042" i="18"/>
  <c r="F1043" i="18"/>
  <c r="F1044" i="18"/>
  <c r="F1045" i="18"/>
  <c r="F1046" i="18"/>
  <c r="F1047" i="18"/>
  <c r="F1048" i="18"/>
  <c r="F1049" i="18"/>
  <c r="F1050" i="18"/>
  <c r="F1051" i="18"/>
  <c r="F1052" i="18"/>
  <c r="F1053" i="18"/>
  <c r="F1054" i="18"/>
  <c r="F1055" i="18"/>
  <c r="F1056" i="18"/>
  <c r="F1057" i="18"/>
  <c r="F1058" i="18"/>
  <c r="F1059" i="18"/>
  <c r="F1060" i="18"/>
  <c r="F1061" i="18"/>
  <c r="F1062" i="18"/>
  <c r="F1063" i="18"/>
  <c r="F1064" i="18"/>
  <c r="F1065" i="18"/>
  <c r="F1066" i="18"/>
  <c r="F1067" i="18"/>
  <c r="F1068" i="18"/>
  <c r="F1069" i="18"/>
  <c r="F1070" i="18"/>
  <c r="F1071" i="18"/>
  <c r="F1072" i="18"/>
  <c r="F1073" i="18"/>
  <c r="F1074" i="18"/>
  <c r="F1075" i="18"/>
  <c r="F1076" i="18"/>
  <c r="F1077" i="18"/>
  <c r="F1078" i="18"/>
  <c r="F1079" i="18"/>
  <c r="F1080" i="18"/>
  <c r="F1081" i="18"/>
  <c r="F1082" i="18"/>
  <c r="F1083" i="18"/>
  <c r="F1084" i="18"/>
  <c r="F1085" i="18"/>
  <c r="F1086" i="18"/>
  <c r="F1087" i="18"/>
  <c r="F1088" i="18"/>
  <c r="F1089" i="18"/>
  <c r="F1090" i="18"/>
  <c r="F1091" i="18"/>
  <c r="F1092" i="18"/>
  <c r="F1093" i="18"/>
  <c r="F1094" i="18"/>
  <c r="F1095" i="18"/>
  <c r="F1096" i="18"/>
  <c r="F1097" i="18"/>
  <c r="F1098" i="18"/>
  <c r="F1099" i="18"/>
  <c r="F1100" i="18"/>
  <c r="F1101" i="18"/>
  <c r="F1102" i="18"/>
  <c r="F1103" i="18"/>
  <c r="F1104" i="18"/>
  <c r="F1105" i="18"/>
  <c r="F1106" i="18"/>
  <c r="F1107" i="18"/>
  <c r="F1108" i="18"/>
  <c r="F1109" i="18"/>
  <c r="F1110" i="18"/>
  <c r="F1111" i="18"/>
  <c r="F1112" i="18"/>
  <c r="F1113" i="18"/>
  <c r="F1114" i="18"/>
  <c r="F1115" i="18"/>
  <c r="F1116" i="18"/>
  <c r="F1117" i="18"/>
  <c r="F1118" i="18"/>
  <c r="F1119" i="18"/>
  <c r="F1120" i="18"/>
  <c r="F1121" i="18"/>
  <c r="F1122" i="18"/>
  <c r="F1123" i="18"/>
  <c r="F1124" i="18"/>
  <c r="F1125" i="18"/>
  <c r="F1126" i="18"/>
  <c r="F1127" i="18"/>
  <c r="F1128" i="18"/>
  <c r="F1129" i="18"/>
  <c r="F1130" i="18"/>
  <c r="F1131" i="18"/>
  <c r="F1132" i="18"/>
  <c r="F1133" i="18"/>
  <c r="F1134" i="18"/>
  <c r="F1135" i="18"/>
  <c r="F1136" i="18"/>
  <c r="F1137" i="18"/>
  <c r="F1138" i="18"/>
  <c r="F1139" i="18"/>
  <c r="F1140" i="18"/>
  <c r="F1141" i="18"/>
  <c r="F1142" i="18"/>
  <c r="F1143" i="18"/>
  <c r="F1144" i="18"/>
  <c r="F1145" i="18"/>
  <c r="F1146" i="18"/>
  <c r="F1147" i="18"/>
  <c r="F1148" i="18"/>
  <c r="F1149" i="18"/>
  <c r="F1150" i="18"/>
  <c r="F1151" i="18"/>
  <c r="F1152" i="18"/>
  <c r="F1153" i="18"/>
  <c r="F1154" i="18"/>
  <c r="F1155" i="18"/>
  <c r="F1156" i="18"/>
  <c r="F1157" i="18"/>
  <c r="F1158" i="18"/>
  <c r="F1159" i="18"/>
  <c r="F1160" i="18"/>
  <c r="F1161" i="18"/>
  <c r="F1162" i="18"/>
  <c r="F1163" i="18"/>
  <c r="F1164" i="18"/>
  <c r="F1165" i="18"/>
  <c r="F1166" i="18"/>
  <c r="F1167" i="18"/>
  <c r="F1168" i="18"/>
  <c r="F1169" i="18"/>
  <c r="F1170" i="18"/>
  <c r="F1171" i="18"/>
  <c r="F1172" i="18"/>
  <c r="F1173" i="18"/>
  <c r="F1174" i="18"/>
  <c r="F1175" i="18"/>
  <c r="F1176" i="18"/>
  <c r="F1177" i="18"/>
  <c r="F1178" i="18"/>
  <c r="F1179" i="18"/>
  <c r="F1180" i="18"/>
  <c r="F1181" i="18"/>
  <c r="F1182" i="18"/>
  <c r="F1183" i="18"/>
  <c r="F1184" i="18"/>
  <c r="F1185" i="18"/>
  <c r="F1186" i="18"/>
  <c r="F1187" i="18"/>
  <c r="F1188" i="18"/>
  <c r="F1189" i="18"/>
  <c r="F1190" i="18"/>
  <c r="F1191" i="18"/>
  <c r="F1192" i="18"/>
  <c r="F1193" i="18"/>
  <c r="F1194" i="18"/>
  <c r="F1195" i="18"/>
  <c r="F1196" i="18"/>
  <c r="F1197" i="18"/>
  <c r="F1198" i="18"/>
  <c r="F1199" i="18"/>
  <c r="F1200" i="18"/>
  <c r="F1201" i="18"/>
  <c r="F1202" i="18"/>
  <c r="F1203" i="18"/>
  <c r="F1204" i="18"/>
  <c r="F1205" i="18"/>
  <c r="F1206" i="18"/>
  <c r="F1207" i="18"/>
  <c r="F1208" i="18"/>
  <c r="F1209" i="18"/>
  <c r="F1210" i="18"/>
  <c r="F1211" i="18"/>
  <c r="F1212" i="18"/>
  <c r="F1213" i="18"/>
  <c r="F1214" i="18"/>
  <c r="F1215" i="18"/>
  <c r="F1216" i="18"/>
  <c r="F1217" i="18"/>
  <c r="F1218" i="18"/>
  <c r="F1219" i="18"/>
  <c r="F1220" i="18"/>
  <c r="F1221" i="18"/>
  <c r="F1222" i="18"/>
  <c r="F1223" i="18"/>
  <c r="F1224" i="18"/>
  <c r="F1225" i="18"/>
  <c r="F1226" i="18"/>
  <c r="F1227" i="18"/>
  <c r="F1228" i="18"/>
  <c r="F1229" i="18"/>
  <c r="F1230" i="18"/>
  <c r="F1231" i="18"/>
  <c r="F1232" i="18"/>
  <c r="F1233" i="18"/>
  <c r="F1234" i="18"/>
  <c r="F1235" i="18"/>
  <c r="F1236" i="18"/>
  <c r="F1237" i="18"/>
  <c r="F1238" i="18"/>
  <c r="F1239" i="18"/>
  <c r="F1240" i="18"/>
  <c r="F1241" i="18"/>
  <c r="F1242" i="18"/>
  <c r="F1243" i="18"/>
  <c r="F1244" i="18"/>
  <c r="F1245" i="18"/>
  <c r="F1246" i="18"/>
  <c r="F1247" i="18"/>
  <c r="F1248" i="18"/>
  <c r="F1249" i="18"/>
  <c r="F1250" i="18"/>
  <c r="F1251" i="18"/>
  <c r="F1252" i="18"/>
  <c r="F1253" i="18"/>
  <c r="F1254" i="18"/>
  <c r="F1255" i="18"/>
  <c r="F1256" i="18"/>
  <c r="F1257" i="18"/>
  <c r="F1258" i="18"/>
  <c r="F1259" i="18"/>
  <c r="F1260" i="18"/>
  <c r="F1261" i="18"/>
  <c r="F1262" i="18"/>
  <c r="F1263" i="18"/>
  <c r="F1264" i="18"/>
  <c r="F1265" i="18"/>
  <c r="F1266" i="18"/>
  <c r="F1267" i="18"/>
  <c r="F1268" i="18"/>
  <c r="F1269" i="18"/>
  <c r="F1270" i="18"/>
  <c r="F1271" i="18"/>
  <c r="F1272" i="18"/>
  <c r="F1273" i="18"/>
  <c r="F1274" i="18"/>
  <c r="F1275" i="18"/>
  <c r="F1276" i="18"/>
  <c r="F1277" i="18"/>
  <c r="F1278" i="18"/>
  <c r="F1279" i="18"/>
  <c r="F1280" i="18"/>
  <c r="F1281" i="18"/>
  <c r="F1282" i="18"/>
  <c r="F1283" i="18"/>
  <c r="F1284" i="18"/>
  <c r="F1285" i="18"/>
  <c r="F1286" i="18"/>
  <c r="F1287" i="18"/>
  <c r="F1288" i="18"/>
  <c r="F1289" i="18"/>
  <c r="F1290" i="18"/>
  <c r="F1291" i="18"/>
  <c r="F1292" i="18"/>
  <c r="F1293" i="18"/>
  <c r="F1294" i="18"/>
  <c r="F1295" i="18"/>
  <c r="F1296" i="18"/>
  <c r="F1297" i="18"/>
  <c r="F1298" i="18"/>
  <c r="F1299" i="18"/>
  <c r="F1300" i="18"/>
  <c r="F1301" i="18"/>
  <c r="F1302" i="18"/>
  <c r="F1303" i="18"/>
  <c r="F1304" i="18"/>
  <c r="F1305" i="18"/>
  <c r="F1306" i="18"/>
  <c r="F1307" i="18"/>
  <c r="F1308" i="18"/>
  <c r="F1309" i="18"/>
  <c r="F1310" i="18"/>
  <c r="F1311" i="18"/>
  <c r="F1312" i="18"/>
  <c r="F1313" i="18"/>
  <c r="F1314" i="18"/>
  <c r="F1315" i="18"/>
  <c r="F1316" i="18"/>
  <c r="F1317" i="18"/>
  <c r="F1318" i="18"/>
  <c r="F1319" i="18"/>
  <c r="F1320" i="18"/>
  <c r="F1321" i="18"/>
  <c r="F1322" i="18"/>
  <c r="F1323" i="18"/>
  <c r="F1324" i="18"/>
  <c r="F1325" i="18"/>
  <c r="F1326" i="18"/>
  <c r="F1327" i="18"/>
  <c r="F1328" i="18"/>
  <c r="F1329" i="18"/>
  <c r="F1330" i="18"/>
  <c r="F1331" i="18"/>
  <c r="F1332" i="18"/>
  <c r="F1333" i="18"/>
  <c r="F1334" i="18"/>
  <c r="F1335" i="18"/>
  <c r="F1336" i="18"/>
  <c r="F1337" i="18"/>
  <c r="F1338" i="18"/>
  <c r="F1339" i="18"/>
  <c r="F1340" i="18"/>
  <c r="F1341" i="18"/>
  <c r="F1342" i="18"/>
  <c r="F1343" i="18"/>
  <c r="F1344" i="18"/>
  <c r="F1345" i="18"/>
  <c r="F1346" i="18"/>
  <c r="F1347" i="18"/>
  <c r="F1348" i="18"/>
  <c r="F1349" i="18"/>
  <c r="F1350" i="18"/>
  <c r="F1351" i="18"/>
  <c r="F1352" i="18"/>
  <c r="F1353" i="18"/>
  <c r="F1354" i="18"/>
  <c r="F1355" i="18"/>
  <c r="F1356" i="18"/>
  <c r="F1357" i="18"/>
  <c r="F1358" i="18"/>
  <c r="F1359" i="18"/>
  <c r="F1360" i="18"/>
  <c r="F1361" i="18"/>
  <c r="F1362" i="18"/>
  <c r="F1363" i="18"/>
  <c r="F1364" i="18"/>
  <c r="F1365" i="18"/>
  <c r="F1366" i="18"/>
  <c r="F1367" i="18"/>
  <c r="F1368" i="18"/>
  <c r="F1369" i="18"/>
  <c r="F1370" i="18"/>
  <c r="F1371" i="18"/>
  <c r="F1372" i="18"/>
  <c r="F1373" i="18"/>
  <c r="F1374" i="18"/>
  <c r="F1375" i="18"/>
  <c r="F1376" i="18"/>
  <c r="F1377" i="18"/>
  <c r="F1378" i="18"/>
  <c r="F1379" i="18"/>
  <c r="F1380" i="18"/>
  <c r="F1381" i="18"/>
  <c r="F1382" i="18"/>
  <c r="F1383" i="18"/>
  <c r="F1384" i="18"/>
  <c r="F1385" i="18"/>
  <c r="F1386" i="18"/>
  <c r="F1387" i="18"/>
  <c r="F1388" i="18"/>
  <c r="F1389" i="18"/>
  <c r="F1390" i="18"/>
  <c r="F1391" i="18"/>
  <c r="F1392" i="18"/>
  <c r="F1393" i="18"/>
  <c r="F1394" i="18"/>
  <c r="F1395" i="18"/>
  <c r="F1396" i="18"/>
  <c r="F1397" i="18"/>
  <c r="F1398" i="18"/>
  <c r="F1399" i="18"/>
  <c r="F1400" i="18"/>
  <c r="F1401" i="18"/>
  <c r="F1402" i="18"/>
  <c r="F1403" i="18"/>
  <c r="F1404" i="18"/>
  <c r="F1405" i="18"/>
  <c r="F1406" i="18"/>
  <c r="F1407" i="18"/>
  <c r="F1408" i="18"/>
  <c r="F1409" i="18"/>
  <c r="F1410" i="18"/>
  <c r="F1411" i="18"/>
  <c r="F1412" i="18"/>
  <c r="F1413" i="18"/>
  <c r="F1414" i="18"/>
  <c r="F1415" i="18"/>
  <c r="F1416" i="18"/>
  <c r="F1417" i="18"/>
  <c r="F1418" i="18"/>
  <c r="F1419" i="18"/>
  <c r="F1420" i="18"/>
  <c r="F1421" i="18"/>
  <c r="F1422" i="18"/>
  <c r="F1423" i="18"/>
  <c r="F1424" i="18"/>
  <c r="F1425" i="18"/>
  <c r="F1426" i="18"/>
  <c r="F1427" i="18"/>
  <c r="F1428" i="18"/>
  <c r="F1429" i="18"/>
  <c r="F1430" i="18"/>
  <c r="F1431" i="18"/>
  <c r="F1432" i="18"/>
  <c r="F1433" i="18"/>
  <c r="F1434" i="18"/>
  <c r="F1435" i="18"/>
  <c r="F1436" i="18"/>
  <c r="F1437" i="18"/>
  <c r="F1438" i="18"/>
  <c r="F1439" i="18"/>
  <c r="F1440" i="18"/>
  <c r="F1441" i="18"/>
  <c r="F1442" i="18"/>
  <c r="F1443" i="18"/>
  <c r="F1444" i="18"/>
  <c r="F1445" i="18"/>
  <c r="F1446" i="18"/>
  <c r="F1447" i="18"/>
  <c r="F1448" i="18"/>
  <c r="F1449" i="18"/>
  <c r="F1450" i="18"/>
  <c r="F1451" i="18"/>
  <c r="F1452" i="18"/>
  <c r="F1453" i="18"/>
  <c r="F1454" i="18"/>
  <c r="F1455" i="18"/>
  <c r="F1456" i="18"/>
  <c r="F1457" i="18"/>
  <c r="F1458" i="18"/>
  <c r="F1459" i="18"/>
  <c r="F1460" i="18"/>
  <c r="F1461" i="18"/>
  <c r="F1462" i="18"/>
  <c r="F1463" i="18"/>
  <c r="F1464" i="18"/>
  <c r="F1465" i="18"/>
  <c r="F1466" i="18"/>
  <c r="F1467" i="18"/>
  <c r="F1468" i="18"/>
  <c r="F1469" i="18"/>
  <c r="F1470" i="18"/>
  <c r="F1471" i="18"/>
  <c r="F1472" i="18"/>
  <c r="F1473" i="18"/>
  <c r="F1474" i="18"/>
  <c r="F1475" i="18"/>
  <c r="F1476" i="18"/>
  <c r="F1477" i="18"/>
  <c r="F1478" i="18"/>
  <c r="F1479" i="18"/>
  <c r="F1480" i="18"/>
  <c r="F1481" i="18"/>
  <c r="F1482" i="18"/>
  <c r="F1483" i="18"/>
  <c r="F1484" i="18"/>
  <c r="F1485" i="18"/>
  <c r="F1486" i="18"/>
  <c r="F1487" i="18"/>
  <c r="F1488" i="18"/>
  <c r="F1489" i="18"/>
  <c r="F1490" i="18"/>
  <c r="F1491" i="18"/>
  <c r="F1492" i="18"/>
  <c r="F1493" i="18"/>
  <c r="F1494" i="18"/>
  <c r="F1495" i="18"/>
  <c r="F1496" i="18"/>
  <c r="F1497" i="18"/>
  <c r="F1498" i="18"/>
  <c r="F1499" i="18"/>
  <c r="F1500" i="18"/>
  <c r="F1501" i="18"/>
  <c r="F1502" i="18"/>
  <c r="F1503" i="18"/>
  <c r="F1504" i="18"/>
  <c r="F1505" i="18"/>
  <c r="F1506" i="18"/>
  <c r="F1507" i="18"/>
  <c r="F1508" i="18"/>
  <c r="F1509" i="18"/>
  <c r="F1510" i="18"/>
  <c r="F1511" i="18"/>
  <c r="F1512" i="18"/>
  <c r="F1513" i="18"/>
  <c r="F1514" i="18"/>
  <c r="F1515" i="18"/>
  <c r="F1516" i="18"/>
  <c r="F1517" i="18"/>
  <c r="F1518" i="18"/>
  <c r="F1519" i="18"/>
  <c r="F1520" i="18"/>
  <c r="F1521" i="18"/>
  <c r="F1522" i="18"/>
  <c r="F1523" i="18"/>
  <c r="F1524" i="18"/>
  <c r="F1525" i="18"/>
  <c r="F1526" i="18"/>
  <c r="F1527" i="18"/>
  <c r="F1528" i="18"/>
  <c r="F1529" i="18"/>
  <c r="F1530" i="18"/>
  <c r="F1531" i="18"/>
  <c r="F1532" i="18"/>
  <c r="F1533" i="18"/>
  <c r="F1534" i="18"/>
  <c r="F1535" i="18"/>
  <c r="F1536" i="18"/>
  <c r="F1537" i="18"/>
  <c r="F1538" i="18"/>
  <c r="F1539" i="18"/>
  <c r="F1540" i="18"/>
  <c r="F1541" i="18"/>
  <c r="F1542" i="18"/>
  <c r="F1543" i="18"/>
  <c r="F1544" i="18"/>
  <c r="F1545" i="18"/>
  <c r="F1546" i="18"/>
  <c r="F1547" i="18"/>
  <c r="F1548" i="18"/>
  <c r="F1549" i="18"/>
  <c r="F1550" i="18"/>
  <c r="F1551" i="18"/>
  <c r="F1552" i="18"/>
  <c r="F1553" i="18"/>
  <c r="F1554" i="18"/>
  <c r="F1555" i="18"/>
  <c r="F1556" i="18"/>
  <c r="F1557" i="18"/>
  <c r="F1558" i="18"/>
  <c r="F1559" i="18"/>
  <c r="F1560" i="18"/>
  <c r="F1561" i="18"/>
  <c r="F1562" i="18"/>
  <c r="F1563" i="18"/>
  <c r="F1564" i="18"/>
  <c r="F1565" i="18"/>
  <c r="F1566" i="18"/>
  <c r="F1567" i="18"/>
  <c r="F1568" i="18"/>
  <c r="F1569" i="18"/>
  <c r="F1570" i="18"/>
  <c r="F1571" i="18"/>
  <c r="F1572" i="18"/>
  <c r="F1573" i="18"/>
  <c r="F1574" i="18"/>
  <c r="F1575" i="18"/>
  <c r="F1576" i="18"/>
  <c r="F1577" i="18"/>
  <c r="F1578" i="18"/>
  <c r="F1579" i="18"/>
  <c r="F1580" i="18"/>
  <c r="F1581" i="18"/>
  <c r="F1582" i="18"/>
  <c r="F1583" i="18"/>
  <c r="F1584" i="18"/>
  <c r="F1585" i="18"/>
  <c r="F1586" i="18"/>
  <c r="F1587" i="18"/>
  <c r="F1588" i="18"/>
  <c r="F1589" i="18"/>
  <c r="F1590" i="18"/>
  <c r="F1591" i="18"/>
  <c r="F1592" i="18"/>
  <c r="F1593" i="18"/>
  <c r="F1594" i="18"/>
  <c r="F1595" i="18"/>
  <c r="F1596" i="18"/>
  <c r="F1597" i="18"/>
  <c r="F1598" i="18"/>
  <c r="F1599" i="18"/>
  <c r="F1600" i="18"/>
  <c r="F1601" i="18"/>
  <c r="F1602" i="18"/>
  <c r="F1603" i="18"/>
  <c r="F1604" i="18"/>
  <c r="F1605" i="18"/>
  <c r="F1606" i="18"/>
  <c r="F1607" i="18"/>
  <c r="F1608" i="18"/>
  <c r="F1609" i="18"/>
  <c r="F1610" i="18"/>
  <c r="F1611" i="18"/>
  <c r="F1612" i="18"/>
  <c r="F1613" i="18"/>
  <c r="F1614" i="18"/>
  <c r="F1615" i="18"/>
  <c r="F1616" i="18"/>
  <c r="F1617" i="18"/>
  <c r="F1618" i="18"/>
  <c r="F1619" i="18"/>
  <c r="F1620" i="18"/>
  <c r="F1621" i="18"/>
  <c r="F1622" i="18"/>
  <c r="F1623" i="18"/>
  <c r="F1624" i="18"/>
  <c r="F1625" i="18"/>
  <c r="F1626" i="18"/>
  <c r="F1627" i="18"/>
  <c r="F1628" i="18"/>
  <c r="F1629" i="18"/>
  <c r="F1630" i="18"/>
  <c r="F1631" i="18"/>
  <c r="F1632" i="18"/>
  <c r="F1633" i="18"/>
  <c r="F1634" i="18"/>
  <c r="F1635" i="18"/>
  <c r="F1636" i="18"/>
  <c r="F1637" i="18"/>
  <c r="F1638" i="18"/>
  <c r="F1639" i="18"/>
  <c r="F1640" i="18"/>
  <c r="F1641" i="18"/>
  <c r="F1642" i="18"/>
  <c r="F1643" i="18"/>
  <c r="F1644" i="18"/>
  <c r="F1645" i="18"/>
  <c r="F1646" i="18"/>
  <c r="F1647" i="18"/>
  <c r="F1648" i="18"/>
  <c r="F1649" i="18"/>
  <c r="F1650" i="18"/>
  <c r="F1651" i="18"/>
  <c r="F1652" i="18"/>
  <c r="F1653" i="18"/>
  <c r="F1654" i="18"/>
  <c r="F1655" i="18"/>
  <c r="F1656" i="18"/>
  <c r="F1657" i="18"/>
  <c r="F1658" i="18"/>
  <c r="F1659" i="18"/>
  <c r="F1660" i="18"/>
  <c r="F1661" i="18"/>
  <c r="F1662" i="18"/>
  <c r="F1663" i="18"/>
  <c r="F1664" i="18"/>
  <c r="F1665" i="18"/>
  <c r="F1666" i="18"/>
  <c r="F1667" i="18"/>
  <c r="F1668" i="18"/>
  <c r="F1669" i="18"/>
  <c r="F1670" i="18"/>
  <c r="F1671" i="18"/>
  <c r="F1672" i="18"/>
  <c r="F1673" i="18"/>
  <c r="F1674" i="18"/>
  <c r="F1675" i="18"/>
  <c r="F1676" i="18"/>
  <c r="F1677" i="18"/>
  <c r="F1678" i="18"/>
  <c r="F1679" i="18"/>
  <c r="F1680" i="18"/>
  <c r="F1681" i="18"/>
  <c r="F1682" i="18"/>
  <c r="F1683" i="18"/>
  <c r="F1684" i="18"/>
  <c r="F1685" i="18"/>
  <c r="F1686" i="18"/>
  <c r="F1687" i="18"/>
  <c r="F1688" i="18"/>
  <c r="F1689" i="18"/>
  <c r="F1690" i="18"/>
  <c r="F1691" i="18"/>
  <c r="F1692" i="18"/>
  <c r="F1693" i="18"/>
  <c r="F1694" i="18"/>
  <c r="F1695" i="18"/>
  <c r="F1696" i="18"/>
  <c r="F1697" i="18"/>
  <c r="F1698" i="18"/>
  <c r="F1699" i="18"/>
  <c r="F1700" i="18"/>
  <c r="F1701" i="18"/>
  <c r="F1702" i="18"/>
  <c r="F1703" i="18"/>
  <c r="F1704" i="18"/>
  <c r="F1705" i="18"/>
  <c r="F1706" i="18"/>
  <c r="F1707" i="18"/>
  <c r="F1708" i="18"/>
  <c r="F1709" i="18"/>
  <c r="F1710" i="18"/>
  <c r="F1711" i="18"/>
  <c r="F1712" i="18"/>
  <c r="F1713" i="18"/>
  <c r="F1714" i="18"/>
  <c r="F1715" i="18"/>
  <c r="F1716" i="18"/>
  <c r="F1717" i="18"/>
  <c r="F1718" i="18"/>
  <c r="F1719" i="18"/>
  <c r="F1720" i="18"/>
  <c r="F1721" i="18"/>
  <c r="F1722" i="18"/>
  <c r="F1723" i="18"/>
  <c r="F1724" i="18"/>
  <c r="F1725" i="18"/>
  <c r="F1726" i="18"/>
  <c r="F1727" i="18"/>
  <c r="F1728" i="18"/>
  <c r="F1729" i="18"/>
  <c r="F1730" i="18"/>
  <c r="F1731" i="18"/>
  <c r="F1732" i="18"/>
  <c r="F1733" i="18"/>
  <c r="F1734" i="18"/>
  <c r="F1735" i="18"/>
  <c r="F1736" i="18"/>
  <c r="F1737" i="18"/>
  <c r="F1738" i="18"/>
  <c r="F1739" i="18"/>
  <c r="F1740" i="18"/>
  <c r="F1741" i="18"/>
  <c r="F1742" i="18"/>
  <c r="F1743" i="18"/>
  <c r="F1744" i="18"/>
  <c r="F1745" i="18"/>
  <c r="F1746" i="18"/>
  <c r="F1747" i="18"/>
  <c r="F1748" i="18"/>
  <c r="F1749" i="18"/>
  <c r="F1750" i="18"/>
  <c r="F1751" i="18"/>
  <c r="F1752" i="18"/>
  <c r="F1753" i="18"/>
  <c r="F1754" i="18"/>
  <c r="F1755" i="18"/>
  <c r="F1756" i="18"/>
  <c r="F1757" i="18"/>
  <c r="F1758" i="18"/>
  <c r="F1759" i="18"/>
  <c r="F1760" i="18"/>
  <c r="F1761" i="18"/>
  <c r="F1762" i="18"/>
  <c r="F1763" i="18"/>
  <c r="F1764" i="18"/>
  <c r="F1765" i="18"/>
  <c r="F1766" i="18"/>
  <c r="F1767" i="18"/>
  <c r="F1768" i="18"/>
  <c r="F1769" i="18"/>
  <c r="F1770" i="18"/>
  <c r="F1771" i="18"/>
  <c r="F1772" i="18"/>
  <c r="F1773" i="18"/>
  <c r="F1774" i="18"/>
  <c r="F1775" i="18"/>
  <c r="F1776" i="18"/>
  <c r="F1777" i="18"/>
  <c r="F1778" i="18"/>
  <c r="F1779" i="18"/>
  <c r="F1780" i="18"/>
  <c r="F1781" i="18"/>
  <c r="F1782" i="18"/>
  <c r="F1783" i="18"/>
  <c r="F1784" i="18"/>
  <c r="F1785" i="18"/>
  <c r="F1786" i="18"/>
  <c r="F1787" i="18"/>
  <c r="F1788" i="18"/>
  <c r="F1789" i="18"/>
  <c r="F1790" i="18"/>
  <c r="F1791" i="18"/>
  <c r="F1792" i="18"/>
  <c r="F1793" i="18"/>
  <c r="F1794" i="18"/>
  <c r="F1795" i="18"/>
  <c r="F1796" i="18"/>
  <c r="F1797" i="18"/>
  <c r="F1798" i="18"/>
  <c r="F1799" i="18"/>
  <c r="F1800" i="18"/>
  <c r="F1801" i="18"/>
  <c r="F1802" i="18"/>
  <c r="F1803" i="18"/>
  <c r="F1804" i="18"/>
  <c r="F1805" i="18"/>
  <c r="F1806" i="18"/>
  <c r="F1807" i="18"/>
  <c r="F1808" i="18"/>
  <c r="F1809" i="18"/>
  <c r="F1810" i="18"/>
  <c r="F1811" i="18"/>
  <c r="F1812" i="18"/>
  <c r="F1813" i="18"/>
  <c r="F1814" i="18"/>
  <c r="F1815" i="18"/>
  <c r="F1816" i="18"/>
  <c r="F1817" i="18"/>
  <c r="F1818" i="18"/>
  <c r="F1819" i="18"/>
  <c r="F1820" i="18"/>
  <c r="F1821" i="18"/>
  <c r="F1822" i="18"/>
  <c r="F1823" i="18"/>
  <c r="F1824" i="18"/>
  <c r="F1825" i="18"/>
  <c r="F1826" i="18"/>
  <c r="F1827" i="18"/>
  <c r="F1828" i="18"/>
  <c r="F1829" i="18"/>
  <c r="F1830" i="18"/>
  <c r="F1831" i="18"/>
  <c r="F1832" i="18"/>
  <c r="F1833" i="18"/>
  <c r="F1834" i="18"/>
  <c r="F1835" i="18"/>
  <c r="F1836" i="18"/>
  <c r="F1837" i="18"/>
  <c r="F1838" i="18"/>
  <c r="F1839" i="18"/>
  <c r="F1840" i="18"/>
  <c r="F1841" i="18"/>
  <c r="F1842" i="18"/>
  <c r="F1843" i="18"/>
  <c r="F1844" i="18"/>
  <c r="F1845" i="18"/>
  <c r="F1846" i="18"/>
  <c r="F1847" i="18"/>
  <c r="F1848" i="18"/>
  <c r="F1849" i="18"/>
  <c r="F1850" i="18"/>
  <c r="F1851" i="18"/>
  <c r="F1852" i="18"/>
  <c r="F1853" i="18"/>
  <c r="F1854" i="18"/>
  <c r="F1855" i="18"/>
  <c r="F1856" i="18"/>
  <c r="F1857" i="18"/>
  <c r="F1858" i="18"/>
  <c r="F1859" i="18"/>
  <c r="F1860" i="18"/>
  <c r="F1861" i="18"/>
  <c r="F1862" i="18"/>
  <c r="F1863" i="18"/>
  <c r="F1864" i="18"/>
  <c r="F1865" i="18"/>
  <c r="F1866" i="18"/>
  <c r="F1867" i="18"/>
  <c r="F1868" i="18"/>
  <c r="F1869" i="18"/>
  <c r="F1870" i="18"/>
  <c r="F1871" i="18"/>
  <c r="F1872" i="18"/>
  <c r="F1873" i="18"/>
  <c r="F1874" i="18"/>
  <c r="F1875" i="18"/>
  <c r="F1876" i="18"/>
  <c r="F1877" i="18"/>
  <c r="F1878" i="18"/>
  <c r="F1879" i="18"/>
  <c r="F1880" i="18"/>
  <c r="F1881" i="18"/>
  <c r="F1882" i="18"/>
  <c r="F1883" i="18"/>
  <c r="F1884" i="18"/>
  <c r="F1885" i="18"/>
  <c r="F1886" i="18"/>
  <c r="F1887" i="18"/>
  <c r="F1888" i="18"/>
  <c r="F1889" i="18"/>
  <c r="F1890" i="18"/>
  <c r="F1891" i="18"/>
  <c r="F1892" i="18"/>
  <c r="F1893" i="18"/>
  <c r="F1894" i="18"/>
  <c r="F1895" i="18"/>
  <c r="F1896" i="18"/>
  <c r="F1897" i="18"/>
  <c r="F1898" i="18"/>
  <c r="F1899" i="18"/>
  <c r="F1900" i="18"/>
  <c r="F1901" i="18"/>
  <c r="F1902" i="18"/>
  <c r="F1903" i="18"/>
  <c r="F1904" i="18"/>
  <c r="F1905" i="18"/>
  <c r="F1906" i="18"/>
  <c r="F1907" i="18"/>
  <c r="F1908" i="18"/>
  <c r="F1909" i="18"/>
  <c r="F1910" i="18"/>
  <c r="F1911" i="18"/>
  <c r="F1912" i="18"/>
  <c r="F1913" i="18"/>
  <c r="F1914" i="18"/>
  <c r="F1915" i="18"/>
  <c r="F1916" i="18"/>
  <c r="F1917" i="18"/>
  <c r="F1918" i="18"/>
  <c r="F1919" i="18"/>
  <c r="F1920" i="18"/>
  <c r="F1921" i="18"/>
  <c r="F1922" i="18"/>
  <c r="F1923" i="18"/>
  <c r="F1924" i="18"/>
  <c r="F1925" i="18"/>
  <c r="F1926" i="18"/>
  <c r="F1927" i="18"/>
  <c r="F1928" i="18"/>
  <c r="F1929" i="18"/>
  <c r="F1930" i="18"/>
  <c r="F1931" i="18"/>
  <c r="F1932" i="18"/>
  <c r="F1933" i="18"/>
  <c r="F1934" i="18"/>
  <c r="F1935" i="18"/>
  <c r="F1936" i="18"/>
  <c r="F1937" i="18"/>
  <c r="F1938" i="18"/>
  <c r="F1939" i="18"/>
  <c r="F1940" i="18"/>
  <c r="F1941" i="18"/>
  <c r="F1942" i="18"/>
  <c r="F1943" i="18"/>
  <c r="F1944" i="18"/>
  <c r="F1945" i="18"/>
  <c r="F1946" i="18"/>
  <c r="F1947" i="18"/>
  <c r="F1948" i="18"/>
  <c r="F1949" i="18"/>
  <c r="F1950" i="18"/>
  <c r="F1951" i="18"/>
  <c r="F1952" i="18"/>
  <c r="F1953" i="18"/>
  <c r="F1954" i="18"/>
  <c r="F1955" i="18"/>
  <c r="F1956" i="18"/>
  <c r="F1957" i="18"/>
  <c r="F1958" i="18"/>
  <c r="F1959" i="18"/>
  <c r="F1960" i="18"/>
  <c r="F1961" i="18"/>
  <c r="F1962" i="18"/>
  <c r="F1963" i="18"/>
  <c r="F1964" i="18"/>
  <c r="F1965" i="18"/>
  <c r="F1966" i="18"/>
  <c r="F1967" i="18"/>
  <c r="F1968" i="18"/>
  <c r="F1969" i="18"/>
  <c r="F1970" i="18"/>
  <c r="F1971" i="18"/>
  <c r="F1972" i="18"/>
  <c r="F1973" i="18"/>
  <c r="F1974" i="18"/>
  <c r="F1975" i="18"/>
  <c r="F1976" i="18"/>
  <c r="F1977" i="18"/>
  <c r="F1978" i="18"/>
  <c r="F1979" i="18"/>
  <c r="F1980" i="18"/>
  <c r="F1981" i="18"/>
  <c r="F1982" i="18"/>
  <c r="F1983" i="18"/>
  <c r="F1984" i="18"/>
  <c r="F1985" i="18"/>
  <c r="F1986" i="18"/>
  <c r="F1987" i="18"/>
  <c r="F1988" i="18"/>
  <c r="F1989" i="18"/>
  <c r="F1990" i="18"/>
  <c r="F1991" i="18"/>
  <c r="F1992" i="18"/>
  <c r="F1993" i="18"/>
  <c r="F1994" i="18"/>
  <c r="F1995" i="18"/>
  <c r="F1996" i="18"/>
  <c r="F1997" i="18"/>
  <c r="F1998" i="18"/>
  <c r="F1999" i="18"/>
  <c r="F2000" i="18"/>
  <c r="F2001" i="18"/>
  <c r="F2002" i="18"/>
  <c r="F2003" i="18"/>
  <c r="F2004" i="18"/>
  <c r="F2005" i="18"/>
  <c r="F2006" i="18"/>
  <c r="F2007" i="18"/>
  <c r="F2008" i="18"/>
  <c r="F2009" i="18"/>
  <c r="F2010" i="18"/>
  <c r="F2011" i="18"/>
  <c r="F2012" i="18"/>
  <c r="F2013" i="18"/>
  <c r="F2014" i="18"/>
  <c r="F2015" i="18"/>
  <c r="F2016" i="18"/>
  <c r="F2017" i="18"/>
  <c r="F2018" i="18"/>
  <c r="F2019" i="18"/>
  <c r="F2020" i="18"/>
  <c r="F2021" i="18"/>
  <c r="F2022" i="18"/>
  <c r="F2023" i="18"/>
  <c r="F2024" i="18"/>
  <c r="F2025" i="18"/>
  <c r="F2026" i="18"/>
  <c r="F2027" i="18"/>
  <c r="F2028" i="18"/>
  <c r="F2029" i="18"/>
  <c r="F2030" i="18"/>
  <c r="F2031" i="18"/>
  <c r="F2032" i="18"/>
  <c r="F2033" i="18"/>
  <c r="F2034" i="18"/>
  <c r="F2035" i="18"/>
  <c r="F2036" i="18"/>
  <c r="F2037" i="18"/>
  <c r="F2038" i="18"/>
  <c r="F2039" i="18"/>
  <c r="F2040" i="18"/>
  <c r="F2041" i="18"/>
  <c r="F2042" i="18"/>
  <c r="F2043" i="18"/>
  <c r="F2044" i="18"/>
  <c r="F2045" i="18"/>
  <c r="F2046" i="18"/>
  <c r="F2047" i="18"/>
  <c r="F2048" i="18"/>
  <c r="F2049" i="18"/>
  <c r="F2050" i="18"/>
  <c r="F2051" i="18"/>
  <c r="F2052" i="18"/>
  <c r="F2053" i="18"/>
  <c r="F2054" i="18"/>
  <c r="F2055" i="18"/>
  <c r="F2056" i="18"/>
  <c r="F2057" i="18"/>
  <c r="F2058" i="18"/>
  <c r="F2059" i="18"/>
  <c r="F2060" i="18"/>
  <c r="F2061" i="18"/>
  <c r="F2062" i="18"/>
  <c r="F2063" i="18"/>
  <c r="F2064" i="18"/>
  <c r="F2065" i="18"/>
  <c r="F2066" i="18"/>
  <c r="F2067" i="18"/>
  <c r="F2068" i="18"/>
  <c r="F2069" i="18"/>
  <c r="F2070" i="18"/>
  <c r="F2071" i="18"/>
  <c r="F2072" i="18"/>
  <c r="F2073" i="18"/>
  <c r="F2074" i="18"/>
  <c r="F2075" i="18"/>
  <c r="F2076" i="18"/>
  <c r="F2077" i="18"/>
  <c r="F2078" i="18"/>
  <c r="F2079" i="18"/>
  <c r="F2080" i="18"/>
  <c r="F2081" i="18"/>
  <c r="F2082" i="18"/>
  <c r="F2083" i="18"/>
  <c r="F2084" i="18"/>
  <c r="F2085" i="18"/>
  <c r="F2086" i="18"/>
  <c r="F2087" i="18"/>
  <c r="F2088" i="18"/>
  <c r="F2089" i="18"/>
  <c r="F2090" i="18"/>
  <c r="F2091" i="18"/>
  <c r="F2092" i="18"/>
  <c r="F2093" i="18"/>
  <c r="F2094" i="18"/>
  <c r="F2095" i="18"/>
  <c r="F2096" i="18"/>
  <c r="F2097" i="18"/>
  <c r="F2098" i="18"/>
  <c r="F2099" i="18"/>
  <c r="F2100" i="18"/>
  <c r="F2101" i="18"/>
  <c r="F2102" i="18"/>
  <c r="F2103" i="18"/>
  <c r="F2104" i="18"/>
  <c r="F2105" i="18"/>
  <c r="F2106" i="18"/>
  <c r="F2107" i="18"/>
  <c r="F2108" i="18"/>
  <c r="F2109" i="18"/>
  <c r="F2110" i="18"/>
  <c r="F2111" i="18"/>
  <c r="F2112" i="18"/>
  <c r="F2113" i="18"/>
  <c r="F2114" i="18"/>
  <c r="F2115" i="18"/>
  <c r="F2116" i="18"/>
  <c r="F2117" i="18"/>
  <c r="F2118" i="18"/>
  <c r="F2119" i="18"/>
  <c r="F2120" i="18"/>
  <c r="F2121" i="18"/>
  <c r="F2122" i="18"/>
  <c r="F2123" i="18"/>
  <c r="F2124" i="18"/>
  <c r="F2125" i="18"/>
  <c r="F2126" i="18"/>
  <c r="F2127" i="18"/>
  <c r="F2128" i="18"/>
  <c r="F2129" i="18"/>
  <c r="F2130" i="18"/>
  <c r="F2131" i="18"/>
  <c r="F2132" i="18"/>
  <c r="F2133" i="18"/>
  <c r="F2134" i="18"/>
  <c r="F2135" i="18"/>
  <c r="F2136" i="18"/>
  <c r="F2137" i="18"/>
  <c r="F2138" i="18"/>
  <c r="F2139" i="18"/>
  <c r="F2140" i="18"/>
  <c r="F2141" i="18"/>
  <c r="F2142" i="18"/>
  <c r="F2143" i="18"/>
  <c r="F2144" i="18"/>
  <c r="F2145" i="18"/>
  <c r="F2146" i="18"/>
  <c r="F2147" i="18"/>
  <c r="F2148" i="18"/>
  <c r="F2149" i="18"/>
  <c r="F2150" i="18"/>
  <c r="F2151" i="18"/>
  <c r="F2152" i="18"/>
  <c r="F2153" i="18"/>
  <c r="F2154" i="18"/>
  <c r="F2155" i="18"/>
  <c r="F2156" i="18"/>
  <c r="F2157" i="18"/>
  <c r="F2158" i="18"/>
  <c r="F2159" i="18"/>
  <c r="F2160" i="18"/>
  <c r="F2161" i="18"/>
  <c r="F2162" i="18"/>
  <c r="F2163" i="18"/>
  <c r="F2164" i="18"/>
  <c r="F2165" i="18"/>
  <c r="F2166" i="18"/>
  <c r="F2167" i="18"/>
  <c r="F2168" i="18"/>
  <c r="F2169" i="18"/>
  <c r="F2170" i="18"/>
  <c r="F2171" i="18"/>
  <c r="F2172" i="18"/>
  <c r="F2173" i="18"/>
  <c r="F2174" i="18"/>
  <c r="F2175" i="18"/>
  <c r="F2176" i="18"/>
  <c r="F2177" i="18"/>
  <c r="F2178" i="18"/>
  <c r="F2179" i="18"/>
  <c r="F2180" i="18"/>
  <c r="F2181" i="18"/>
  <c r="F2182" i="18"/>
  <c r="F2183" i="18"/>
  <c r="F2184" i="18"/>
  <c r="F2185" i="18"/>
  <c r="F2186" i="18"/>
  <c r="F2187" i="18"/>
  <c r="F2188" i="18"/>
  <c r="F2189" i="18"/>
  <c r="F2190" i="18"/>
  <c r="F2191" i="18"/>
  <c r="F2192" i="18"/>
  <c r="F2193" i="18"/>
  <c r="F2194" i="18"/>
  <c r="F2195" i="18"/>
  <c r="F2196" i="18"/>
  <c r="F2197" i="18"/>
  <c r="F2198" i="18"/>
  <c r="F2199" i="18"/>
  <c r="F2200" i="18"/>
  <c r="F2201" i="18"/>
  <c r="F2202" i="18"/>
  <c r="F2203" i="18"/>
  <c r="F2204" i="18"/>
  <c r="F2205" i="18"/>
  <c r="F2206" i="18"/>
  <c r="F2207" i="18"/>
  <c r="F2208" i="18"/>
  <c r="F2209" i="18"/>
  <c r="F2210" i="18"/>
  <c r="F2211" i="18"/>
  <c r="F2212" i="18"/>
  <c r="F2213" i="18"/>
  <c r="F2214" i="18"/>
  <c r="F2215" i="18"/>
  <c r="F2216" i="18"/>
  <c r="F2217" i="18"/>
  <c r="F2218" i="18"/>
  <c r="F2219" i="18"/>
  <c r="F2220" i="18"/>
  <c r="F2221" i="18"/>
  <c r="F2222" i="18"/>
  <c r="F2223" i="18"/>
  <c r="F2224" i="18"/>
  <c r="F2225" i="18"/>
  <c r="F2226" i="18"/>
  <c r="F2227" i="18"/>
  <c r="F2228" i="18"/>
  <c r="F2229" i="18"/>
  <c r="F2230" i="18"/>
  <c r="F2231" i="18"/>
  <c r="F2232" i="18"/>
  <c r="F2233" i="18"/>
  <c r="F2234" i="18"/>
  <c r="F2235" i="18"/>
  <c r="F2236" i="18"/>
  <c r="F2237" i="18"/>
  <c r="F2238" i="18"/>
  <c r="F2239" i="18"/>
  <c r="F2240" i="18"/>
  <c r="F2241" i="18"/>
  <c r="F2242" i="18"/>
  <c r="F2243" i="18"/>
  <c r="F2244" i="18"/>
  <c r="F2245" i="18"/>
  <c r="F2246" i="18"/>
  <c r="F2247" i="18"/>
  <c r="F2248" i="18"/>
  <c r="F2249" i="18"/>
  <c r="F2250" i="18"/>
  <c r="F2251" i="18"/>
  <c r="F2252" i="18"/>
  <c r="F2253" i="18"/>
  <c r="F2254" i="18"/>
  <c r="F2255" i="18"/>
  <c r="F2256" i="18"/>
  <c r="F2257" i="18"/>
  <c r="F2258" i="18"/>
  <c r="F2259" i="18"/>
  <c r="F2260" i="18"/>
  <c r="F2261" i="18"/>
  <c r="F2262" i="18"/>
  <c r="F2263" i="18"/>
  <c r="F2264" i="18"/>
  <c r="F2265" i="18"/>
  <c r="F2266" i="18"/>
  <c r="F2267" i="18"/>
  <c r="F2268" i="18"/>
  <c r="F2269" i="18"/>
  <c r="F2270" i="18"/>
  <c r="F2271" i="18"/>
  <c r="F2272" i="18"/>
  <c r="F2273" i="18"/>
  <c r="F2274" i="18"/>
  <c r="F2275" i="18"/>
  <c r="F2276" i="18"/>
  <c r="F2277" i="18"/>
  <c r="F2278" i="18"/>
  <c r="F2279" i="18"/>
  <c r="F2280" i="18"/>
  <c r="F2281" i="18"/>
  <c r="F2282" i="18"/>
  <c r="F2283" i="18"/>
  <c r="F2284" i="18"/>
  <c r="F2285" i="18"/>
  <c r="F2286" i="18"/>
  <c r="F2287" i="18"/>
  <c r="F2288" i="18"/>
  <c r="F2289" i="18"/>
  <c r="F2290" i="18"/>
  <c r="F2291" i="18"/>
  <c r="F2292" i="18"/>
  <c r="F2293" i="18"/>
  <c r="F2294" i="18"/>
  <c r="F2295" i="18"/>
  <c r="F2296" i="18"/>
  <c r="F2297" i="18"/>
  <c r="F2298" i="18"/>
  <c r="F2299" i="18"/>
  <c r="F2300" i="18"/>
  <c r="F2301" i="18"/>
  <c r="F2302" i="18"/>
  <c r="F2303" i="18"/>
  <c r="F2304" i="18"/>
  <c r="F2305" i="18"/>
  <c r="F2306" i="18"/>
  <c r="F2307" i="18"/>
  <c r="F2308" i="18"/>
  <c r="F2309" i="18"/>
  <c r="F2310" i="18"/>
  <c r="F2311" i="18"/>
  <c r="F2312" i="18"/>
  <c r="F2313" i="18"/>
  <c r="F2314" i="18"/>
  <c r="F2315" i="18"/>
  <c r="F2316" i="18"/>
  <c r="F2317" i="18"/>
  <c r="F2318" i="18"/>
  <c r="F2319" i="18"/>
  <c r="F2320" i="18"/>
  <c r="F2321" i="18"/>
  <c r="F2322" i="18"/>
  <c r="F2323" i="18"/>
  <c r="F2324" i="18"/>
  <c r="F2325" i="18"/>
  <c r="F2326" i="18"/>
  <c r="F2327" i="18"/>
  <c r="F2328" i="18"/>
  <c r="F2329" i="18"/>
  <c r="F2330" i="18"/>
  <c r="F2331" i="18"/>
  <c r="F2332" i="18"/>
  <c r="F2333" i="18"/>
  <c r="F2334" i="18"/>
  <c r="F2335" i="18"/>
  <c r="F2336" i="18"/>
  <c r="F2337" i="18"/>
  <c r="F2338" i="18"/>
  <c r="F2339" i="18"/>
  <c r="F2340" i="18"/>
  <c r="F2341" i="18"/>
  <c r="F2342" i="18"/>
  <c r="F2343" i="18"/>
  <c r="F2344" i="18"/>
  <c r="F2345" i="18"/>
  <c r="F2346" i="18"/>
  <c r="F2347" i="18"/>
  <c r="F2348" i="18"/>
  <c r="F2349" i="18"/>
  <c r="F2350" i="18"/>
  <c r="F2351" i="18"/>
  <c r="F2352" i="18"/>
  <c r="F2353" i="18"/>
  <c r="F2354" i="18"/>
  <c r="F2355" i="18"/>
  <c r="F2356" i="18"/>
  <c r="F2357" i="18"/>
  <c r="F2358" i="18"/>
  <c r="F2359" i="18"/>
  <c r="F2360" i="18"/>
  <c r="F2361" i="18"/>
  <c r="F2362" i="18"/>
  <c r="F2363" i="18"/>
  <c r="F2364" i="18"/>
  <c r="F2365" i="18"/>
  <c r="F2366" i="18"/>
  <c r="F2367" i="18"/>
  <c r="F2368" i="18"/>
  <c r="F2369" i="18"/>
  <c r="F2370" i="18"/>
  <c r="F2371" i="18"/>
  <c r="F2372" i="18"/>
  <c r="F2373" i="18"/>
  <c r="F2374" i="18"/>
  <c r="F2375" i="18"/>
  <c r="F2376" i="18"/>
  <c r="F2377" i="18"/>
  <c r="F2378" i="18"/>
  <c r="F2379" i="18"/>
  <c r="F2380" i="18"/>
  <c r="F2381" i="18"/>
  <c r="F2382" i="18"/>
  <c r="F2383" i="18"/>
  <c r="F2384" i="18"/>
  <c r="F2385" i="18"/>
  <c r="F2386" i="18"/>
  <c r="F2387" i="18"/>
  <c r="F2388" i="18"/>
  <c r="F2389" i="18"/>
  <c r="F2390" i="18"/>
  <c r="F2391" i="18"/>
  <c r="F2392" i="18"/>
  <c r="F2393" i="18"/>
  <c r="F2394" i="18"/>
  <c r="F2395" i="18"/>
  <c r="F2396" i="18"/>
  <c r="F2397" i="18"/>
  <c r="F2398" i="18"/>
  <c r="F2399" i="18"/>
  <c r="F2400" i="18"/>
  <c r="F2401" i="18"/>
  <c r="F2402" i="18"/>
  <c r="F2403" i="18"/>
  <c r="F2404" i="18"/>
  <c r="F2405" i="18"/>
  <c r="F2406" i="18"/>
  <c r="F2407" i="18"/>
  <c r="F2408" i="18"/>
  <c r="F2409" i="18"/>
  <c r="F2410" i="18"/>
  <c r="F2411" i="18"/>
  <c r="F2412" i="18"/>
  <c r="F2413" i="18"/>
  <c r="F2414" i="18"/>
  <c r="F2415" i="18"/>
  <c r="F2416" i="18"/>
  <c r="F2417" i="18"/>
  <c r="F2418" i="18"/>
  <c r="F2419" i="18"/>
  <c r="F2420" i="18"/>
  <c r="F2421" i="18"/>
  <c r="F2422" i="18"/>
  <c r="F2423" i="18"/>
  <c r="F2424" i="18"/>
  <c r="F2425" i="18"/>
  <c r="F2426" i="18"/>
  <c r="F2427" i="18"/>
  <c r="F2428" i="18"/>
  <c r="F2429" i="18"/>
  <c r="F2430" i="18"/>
  <c r="F2431" i="18"/>
  <c r="F2432" i="18"/>
  <c r="F2433" i="18"/>
  <c r="F2434" i="18"/>
  <c r="F2435" i="18"/>
  <c r="F2436" i="18"/>
  <c r="F2437" i="18"/>
  <c r="F2438" i="18"/>
  <c r="F2439" i="18"/>
  <c r="F2440" i="18"/>
  <c r="F2441" i="18"/>
  <c r="F2442" i="18"/>
  <c r="F2443" i="18"/>
  <c r="F2444" i="18"/>
  <c r="F2445" i="18"/>
  <c r="F2446" i="18"/>
  <c r="F2447" i="18"/>
  <c r="F2448" i="18"/>
  <c r="F2449" i="18"/>
  <c r="F2450" i="18"/>
  <c r="F2451" i="18"/>
  <c r="F2452" i="18"/>
  <c r="F2453" i="18"/>
  <c r="F2454" i="18"/>
  <c r="F2455" i="18"/>
  <c r="F2456" i="18"/>
  <c r="F2457" i="18"/>
  <c r="F2458" i="18"/>
  <c r="F2459" i="18"/>
  <c r="F2460" i="18"/>
  <c r="F2461" i="18"/>
  <c r="F2462" i="18"/>
  <c r="F2463" i="18"/>
  <c r="F2464" i="18"/>
  <c r="F2465" i="18"/>
  <c r="F2466" i="18"/>
  <c r="F2467" i="18"/>
  <c r="F2468" i="18"/>
  <c r="F2469" i="18"/>
  <c r="F2470" i="18"/>
  <c r="F2471" i="18"/>
  <c r="F2472" i="18"/>
  <c r="F2473" i="18"/>
  <c r="F2474" i="18"/>
  <c r="F2475" i="18"/>
  <c r="F2476" i="18"/>
  <c r="F2477" i="18"/>
  <c r="F2478" i="18"/>
  <c r="F2479" i="18"/>
  <c r="F2480" i="18"/>
  <c r="F2481" i="18"/>
  <c r="F2482" i="18"/>
  <c r="F2483" i="18"/>
  <c r="F2484" i="18"/>
  <c r="F2485" i="18"/>
  <c r="F2486" i="18"/>
  <c r="F2487" i="18"/>
  <c r="F2488" i="18"/>
  <c r="F2489" i="18"/>
  <c r="F2490" i="18"/>
  <c r="F2491" i="18"/>
  <c r="F2492" i="18"/>
  <c r="F2493" i="18"/>
  <c r="F2494" i="18"/>
  <c r="F2495" i="18"/>
  <c r="F2496" i="18"/>
  <c r="F2497" i="18"/>
  <c r="F2498" i="18"/>
  <c r="F2499" i="18"/>
  <c r="F2500" i="18"/>
  <c r="F2501" i="18"/>
  <c r="F2502" i="18"/>
  <c r="F2503" i="18"/>
  <c r="F2504" i="18"/>
  <c r="F2505" i="18"/>
  <c r="F2506" i="18"/>
  <c r="F2507" i="18"/>
  <c r="F2508" i="18"/>
  <c r="F2509" i="18"/>
  <c r="F2510" i="18"/>
  <c r="F2511" i="18"/>
  <c r="F2512" i="18"/>
  <c r="F2513" i="18"/>
  <c r="F2514" i="18"/>
  <c r="F2515" i="18"/>
  <c r="F2516" i="18"/>
  <c r="F2517" i="18"/>
  <c r="F2518" i="18"/>
  <c r="F2519" i="18"/>
  <c r="F2520" i="18"/>
  <c r="F2521" i="18"/>
  <c r="F2522" i="18"/>
  <c r="F2523" i="18"/>
  <c r="F2524" i="18"/>
  <c r="F2525" i="18"/>
  <c r="F2526" i="18"/>
  <c r="F2527" i="18"/>
  <c r="F2528" i="18"/>
  <c r="F2529" i="18"/>
  <c r="F2530" i="18"/>
  <c r="F2531" i="18"/>
  <c r="F2532" i="18"/>
  <c r="F2533" i="18"/>
  <c r="F2534" i="18"/>
  <c r="F2535" i="18"/>
  <c r="F2536" i="18"/>
  <c r="F2537" i="18"/>
  <c r="F2538" i="18"/>
  <c r="F2539" i="18"/>
  <c r="F2540" i="18"/>
  <c r="F2541" i="18"/>
  <c r="F2542" i="18"/>
  <c r="F2543" i="18"/>
  <c r="F2544" i="18"/>
  <c r="F2545" i="18"/>
  <c r="F2546" i="18"/>
  <c r="F2547" i="18"/>
  <c r="F2548" i="18"/>
  <c r="F2549" i="18"/>
  <c r="F2550" i="18"/>
  <c r="F2551" i="18"/>
  <c r="F2552" i="18"/>
  <c r="F2553" i="18"/>
  <c r="F2554" i="18"/>
  <c r="F2555" i="18"/>
  <c r="F2556" i="18"/>
  <c r="F2557" i="18"/>
  <c r="F2558" i="18"/>
  <c r="F2559" i="18"/>
  <c r="F2560" i="18"/>
  <c r="F2561" i="18"/>
  <c r="F2562" i="18"/>
  <c r="F2563" i="18"/>
  <c r="F2564" i="18"/>
  <c r="F2565" i="18"/>
  <c r="F2566" i="18"/>
  <c r="F2567" i="18"/>
  <c r="F2568" i="18"/>
  <c r="F2569" i="18"/>
  <c r="F2570" i="18"/>
  <c r="F2571" i="18"/>
  <c r="F2572" i="18"/>
  <c r="F2573" i="18"/>
  <c r="F2574" i="18"/>
  <c r="F2575" i="18"/>
  <c r="F2576" i="18"/>
  <c r="F2577" i="18"/>
  <c r="F2578" i="18"/>
  <c r="F2579" i="18"/>
  <c r="F2580" i="18"/>
  <c r="F2581" i="18"/>
  <c r="F2582" i="18"/>
  <c r="F2583" i="18"/>
  <c r="F2584" i="18"/>
  <c r="F2585" i="18"/>
  <c r="F2586" i="18"/>
  <c r="F2587" i="18"/>
  <c r="F2588" i="18"/>
  <c r="F2589" i="18"/>
  <c r="F2590" i="18"/>
  <c r="F2591" i="18"/>
  <c r="F2592" i="18"/>
  <c r="F2593" i="18"/>
  <c r="F2594" i="18"/>
  <c r="F2595" i="18"/>
  <c r="F2596" i="18"/>
  <c r="F2597" i="18"/>
  <c r="F2598" i="18"/>
  <c r="F2599" i="18"/>
  <c r="F2600" i="18"/>
  <c r="F2601" i="18"/>
  <c r="F2602" i="18"/>
  <c r="F2603" i="18"/>
  <c r="F2604" i="18"/>
  <c r="F2605" i="18"/>
  <c r="F2606" i="18"/>
  <c r="F2607" i="18"/>
  <c r="F2608" i="18"/>
  <c r="F2609" i="18"/>
  <c r="F2610" i="18"/>
  <c r="F2611" i="18"/>
  <c r="F2612" i="18"/>
  <c r="F2613" i="18"/>
  <c r="F2614" i="18"/>
  <c r="F2615" i="18"/>
  <c r="F2616" i="18"/>
  <c r="F2617" i="18"/>
  <c r="F2618" i="18"/>
  <c r="F2619" i="18"/>
  <c r="F2620" i="18"/>
  <c r="F2621" i="18"/>
  <c r="F2622" i="18"/>
  <c r="F2623" i="18"/>
  <c r="F2624" i="18"/>
  <c r="F2625" i="18"/>
  <c r="F2626" i="18"/>
  <c r="F2627" i="18"/>
  <c r="F2628" i="18"/>
  <c r="F2629" i="18"/>
  <c r="F2630" i="18"/>
  <c r="F2631" i="18"/>
  <c r="F2632" i="18"/>
  <c r="F2633" i="18"/>
  <c r="F2634" i="18"/>
  <c r="F2635" i="18"/>
  <c r="F2636" i="18"/>
  <c r="F2637" i="18"/>
  <c r="F2638" i="18"/>
  <c r="F2639" i="18"/>
  <c r="F2640" i="18"/>
  <c r="F2641" i="18"/>
  <c r="F2642" i="18"/>
  <c r="F2643" i="18"/>
  <c r="F2644" i="18"/>
  <c r="F2645" i="18"/>
  <c r="F2646" i="18"/>
  <c r="F2647" i="18"/>
  <c r="F2648" i="18"/>
  <c r="F2649" i="18"/>
  <c r="F2650" i="18"/>
  <c r="F2651" i="18"/>
  <c r="F2652" i="18"/>
  <c r="F2653" i="18"/>
  <c r="F2654" i="18"/>
  <c r="F2655" i="18"/>
  <c r="F2656" i="18"/>
  <c r="F2657" i="18"/>
  <c r="F2658" i="18"/>
  <c r="F2659" i="18"/>
  <c r="F2660" i="18"/>
  <c r="F2661" i="18"/>
  <c r="F2662" i="18"/>
  <c r="F2663" i="18"/>
  <c r="F2664" i="18"/>
  <c r="F2665" i="18"/>
  <c r="F2666" i="18"/>
  <c r="F2667" i="18"/>
  <c r="F2668" i="18"/>
  <c r="F2669" i="18"/>
  <c r="F2670" i="18"/>
  <c r="F2671" i="18"/>
  <c r="F2672" i="18"/>
  <c r="F2673" i="18"/>
  <c r="F2674" i="18"/>
  <c r="F2675" i="18"/>
  <c r="F2676" i="18"/>
  <c r="F2677" i="18"/>
  <c r="F2678" i="18"/>
  <c r="F2679" i="18"/>
  <c r="F2680" i="18"/>
  <c r="F2681" i="18"/>
  <c r="F2682" i="18"/>
  <c r="F2683" i="18"/>
  <c r="F2684" i="18"/>
  <c r="F2685" i="18"/>
  <c r="F2686" i="18"/>
  <c r="F2687" i="18"/>
  <c r="F2688" i="18"/>
  <c r="F2689" i="18"/>
  <c r="F2690" i="18"/>
  <c r="F2691" i="18"/>
  <c r="F2692" i="18"/>
  <c r="F2693" i="18"/>
  <c r="F2694" i="18"/>
  <c r="F2695" i="18"/>
  <c r="F2696" i="18"/>
  <c r="F2697" i="18"/>
  <c r="F2698" i="18"/>
  <c r="F2699" i="18"/>
  <c r="F2700" i="18"/>
  <c r="F2701" i="18"/>
  <c r="F2702" i="18"/>
  <c r="F2703" i="18"/>
  <c r="F2704" i="18"/>
  <c r="F2705" i="18"/>
  <c r="F2706" i="18"/>
  <c r="F2707" i="18"/>
  <c r="F2708" i="18"/>
  <c r="F2709" i="18"/>
  <c r="F2710" i="18"/>
  <c r="F2711" i="18"/>
  <c r="F2712" i="18"/>
  <c r="F2713" i="18"/>
  <c r="F2714" i="18"/>
  <c r="F2715" i="18"/>
  <c r="F2716" i="18"/>
  <c r="F2717" i="18"/>
  <c r="F2718" i="18"/>
  <c r="F2719" i="18"/>
  <c r="F2720" i="18"/>
  <c r="F2721" i="18"/>
  <c r="F2722" i="18"/>
  <c r="F2723" i="18"/>
  <c r="F2724" i="18"/>
  <c r="F2725" i="18"/>
  <c r="F2726" i="18"/>
  <c r="F2727" i="18"/>
  <c r="F2728" i="18"/>
  <c r="F2729" i="18"/>
  <c r="F2730" i="18"/>
  <c r="F2731" i="18"/>
  <c r="F2732" i="18"/>
  <c r="F2733" i="18"/>
  <c r="F2734" i="18"/>
  <c r="F2735" i="18"/>
  <c r="F2736" i="18"/>
  <c r="F2737" i="18"/>
  <c r="F2738" i="18"/>
  <c r="F2739" i="18"/>
  <c r="F2740" i="18"/>
  <c r="F2741" i="18"/>
  <c r="F2742" i="18"/>
  <c r="F2743" i="18"/>
  <c r="F2744" i="18"/>
  <c r="F2745" i="18"/>
  <c r="F2746" i="18"/>
  <c r="F2747" i="18"/>
  <c r="F2748" i="18"/>
  <c r="F2749" i="18"/>
  <c r="F2750" i="18"/>
  <c r="F2751" i="18"/>
  <c r="F2752" i="18"/>
  <c r="F2753" i="18"/>
  <c r="F2754" i="18"/>
  <c r="F2755" i="18"/>
  <c r="F2756" i="18"/>
  <c r="F2757" i="18"/>
  <c r="F2758" i="18"/>
  <c r="F2759" i="18"/>
  <c r="F2760" i="18"/>
  <c r="F2761" i="18"/>
  <c r="F2762" i="18"/>
  <c r="F2763" i="18"/>
  <c r="F2764" i="18"/>
  <c r="F2765" i="18"/>
  <c r="F2766" i="18"/>
  <c r="F2767" i="18"/>
  <c r="F2768" i="18"/>
  <c r="F2769" i="18"/>
  <c r="F2770" i="18"/>
  <c r="F2771" i="18"/>
  <c r="F2772" i="18"/>
  <c r="F2773" i="18"/>
  <c r="F2774" i="18"/>
  <c r="F2775" i="18"/>
  <c r="F2776" i="18"/>
  <c r="F2777" i="18"/>
  <c r="F2778" i="18"/>
  <c r="F2779" i="18"/>
  <c r="F2780" i="18"/>
  <c r="F2781" i="18"/>
  <c r="F2782" i="18"/>
  <c r="F2783" i="18"/>
  <c r="F2784" i="18"/>
  <c r="F2785" i="18"/>
  <c r="F2786" i="18"/>
  <c r="F2787" i="18"/>
  <c r="F2788" i="18"/>
  <c r="F2789" i="18"/>
  <c r="F2790" i="18"/>
  <c r="F2791" i="18"/>
  <c r="F2792" i="18"/>
  <c r="F2793" i="18"/>
  <c r="F2794" i="18"/>
  <c r="F2795" i="18"/>
  <c r="F2796" i="18"/>
  <c r="F2797" i="18"/>
  <c r="F2798" i="18"/>
  <c r="F2799" i="18"/>
  <c r="F2800" i="18"/>
  <c r="F2801" i="18"/>
  <c r="F2802" i="18"/>
  <c r="F2803" i="18"/>
  <c r="F2804" i="18"/>
  <c r="F2805" i="18"/>
  <c r="F2806" i="18"/>
  <c r="F2807" i="18"/>
  <c r="F2808" i="18"/>
  <c r="F2809" i="18"/>
  <c r="F2810" i="18"/>
  <c r="F2811" i="18"/>
  <c r="F2812" i="18"/>
  <c r="F2813" i="18"/>
  <c r="F2814" i="18"/>
  <c r="F2815" i="18"/>
  <c r="F2816" i="18"/>
  <c r="F2817" i="18"/>
  <c r="F2818" i="18"/>
  <c r="F2819" i="18"/>
  <c r="F2820" i="18"/>
  <c r="F2821" i="18"/>
  <c r="F2822" i="18"/>
  <c r="F2823" i="18"/>
  <c r="F2824" i="18"/>
  <c r="F2825" i="18"/>
  <c r="F2826" i="18"/>
  <c r="F2827" i="18"/>
  <c r="F2828" i="18"/>
  <c r="F2829" i="18"/>
  <c r="F2830" i="18"/>
  <c r="F2831" i="18"/>
  <c r="F2832" i="18"/>
  <c r="F2833" i="18"/>
  <c r="F2834" i="18"/>
  <c r="F2835" i="18"/>
  <c r="F2836" i="18"/>
  <c r="F2837" i="18"/>
  <c r="F2838" i="18"/>
  <c r="F2839" i="18"/>
  <c r="F2840" i="18"/>
  <c r="F2841" i="18"/>
  <c r="F2842" i="18"/>
  <c r="F2843" i="18"/>
  <c r="F2844" i="18"/>
  <c r="F2845" i="18"/>
  <c r="F2846" i="18"/>
  <c r="F2847" i="18"/>
  <c r="F2848" i="18"/>
  <c r="F2849" i="18"/>
  <c r="F2850" i="18"/>
  <c r="F2851" i="18"/>
  <c r="F2852" i="18"/>
  <c r="F2853" i="18"/>
  <c r="F2854" i="18"/>
  <c r="F2855" i="18"/>
  <c r="F2856" i="18"/>
  <c r="F2857" i="18"/>
  <c r="F2858" i="18"/>
  <c r="F2859" i="18"/>
  <c r="F2860" i="18"/>
  <c r="F2861" i="18"/>
  <c r="F2862" i="18"/>
  <c r="F2863" i="18"/>
  <c r="F2864" i="18"/>
  <c r="F2865" i="18"/>
  <c r="F2866" i="18"/>
  <c r="F2867" i="18"/>
  <c r="F2868" i="18"/>
  <c r="F2869" i="18"/>
  <c r="F2870" i="18"/>
  <c r="F2871" i="18"/>
  <c r="F2872" i="18"/>
  <c r="F2873" i="18"/>
  <c r="F2874" i="18"/>
  <c r="F2875" i="18"/>
  <c r="F2876" i="18"/>
  <c r="F2877" i="18"/>
  <c r="F2878" i="18"/>
  <c r="F2879" i="18"/>
  <c r="F2880" i="18"/>
  <c r="F2881" i="18"/>
  <c r="F2882" i="18"/>
  <c r="F2883" i="18"/>
  <c r="F2884" i="18"/>
  <c r="F2885" i="18"/>
  <c r="F2886" i="18"/>
  <c r="F2887" i="18"/>
  <c r="F2888" i="18"/>
  <c r="F2889" i="18"/>
  <c r="F2890" i="18"/>
  <c r="F2891" i="18"/>
  <c r="F2892" i="18"/>
  <c r="F2893" i="18"/>
  <c r="F2894" i="18"/>
  <c r="F2895" i="18"/>
  <c r="F2896" i="18"/>
  <c r="F2897" i="18"/>
  <c r="F2898" i="18"/>
  <c r="F2899" i="18"/>
  <c r="F2900" i="18"/>
  <c r="F2901" i="18"/>
  <c r="F2902" i="18"/>
  <c r="F2903" i="18"/>
  <c r="F2904" i="18"/>
  <c r="F2905" i="18"/>
  <c r="F2906" i="18"/>
  <c r="F2907" i="18"/>
  <c r="F2908" i="18"/>
  <c r="F2909" i="18"/>
  <c r="F2910" i="18"/>
  <c r="F2911" i="18"/>
  <c r="F2912" i="18"/>
  <c r="F2913" i="18"/>
  <c r="F2914" i="18"/>
  <c r="F2915" i="18"/>
  <c r="F2916" i="18"/>
  <c r="F2917" i="18"/>
  <c r="F2918" i="18"/>
  <c r="F2919" i="18"/>
  <c r="F2920" i="18"/>
  <c r="F2921" i="18"/>
  <c r="F2922" i="18"/>
  <c r="F2923" i="18"/>
  <c r="F2924" i="18"/>
  <c r="F2925" i="18"/>
  <c r="F2926" i="18"/>
  <c r="F2927" i="18"/>
  <c r="F2928" i="18"/>
  <c r="F2929" i="18"/>
  <c r="F2930" i="18"/>
  <c r="F2931" i="18"/>
  <c r="F2932" i="18"/>
  <c r="F2933" i="18"/>
  <c r="F2934" i="18"/>
  <c r="F2935" i="18"/>
  <c r="F2936" i="18"/>
  <c r="F2937" i="18"/>
  <c r="F2938" i="18"/>
  <c r="F2939" i="18"/>
  <c r="F2940" i="18"/>
  <c r="F2941" i="18"/>
  <c r="F2942" i="18"/>
  <c r="F2943" i="18"/>
  <c r="F2944" i="18"/>
  <c r="F2945" i="18"/>
  <c r="F2946" i="18"/>
  <c r="F2947" i="18"/>
  <c r="F2948" i="18"/>
  <c r="F2949" i="18"/>
  <c r="F2950" i="18"/>
  <c r="F2951" i="18"/>
  <c r="F2952" i="18"/>
  <c r="F2953" i="18"/>
  <c r="F2954" i="18"/>
  <c r="F2955" i="18"/>
  <c r="F2956" i="18"/>
  <c r="F2957" i="18"/>
  <c r="F2958" i="18"/>
  <c r="F2959" i="18"/>
  <c r="F2960" i="18"/>
  <c r="F2961" i="18"/>
  <c r="F2962" i="18"/>
  <c r="F2963" i="18"/>
  <c r="F2964" i="18"/>
  <c r="F2965" i="18"/>
  <c r="F2966" i="18"/>
  <c r="F2967" i="18"/>
  <c r="F2968" i="18"/>
  <c r="F2969" i="18"/>
  <c r="F2970" i="18"/>
  <c r="F2971" i="18"/>
  <c r="F2972" i="18"/>
  <c r="F2973" i="18"/>
  <c r="F2974" i="18"/>
  <c r="F2975" i="18"/>
  <c r="F2976" i="18"/>
  <c r="F2977" i="18"/>
  <c r="F2978" i="18"/>
  <c r="F2979" i="18"/>
  <c r="F2980" i="18"/>
  <c r="F2981" i="18"/>
  <c r="F2982" i="18"/>
  <c r="F2983" i="18"/>
  <c r="F2984" i="18"/>
  <c r="F2985" i="18"/>
  <c r="F2986" i="18"/>
  <c r="F2987" i="18"/>
  <c r="F2988" i="18"/>
  <c r="F2989" i="18"/>
  <c r="F2990" i="18"/>
  <c r="F2991" i="18"/>
  <c r="F2992" i="18"/>
  <c r="F2993" i="18"/>
  <c r="F2994" i="18"/>
  <c r="F2995" i="18"/>
  <c r="F2996" i="18"/>
  <c r="F2997" i="18"/>
  <c r="F2998" i="18"/>
  <c r="F2999" i="18"/>
  <c r="F3000" i="18"/>
  <c r="F8" i="18"/>
  <c r="A8" i="18"/>
  <c r="G199" i="19" l="1"/>
  <c r="G147" i="19"/>
  <c r="G44" i="19"/>
  <c r="G13" i="19"/>
  <c r="G164" i="19"/>
  <c r="G59" i="19"/>
  <c r="G209" i="19"/>
  <c r="G103" i="19"/>
  <c r="G175" i="19"/>
  <c r="G124" i="19"/>
  <c r="G92" i="19"/>
  <c r="G140" i="19"/>
  <c r="G86" i="19"/>
  <c r="G153" i="19"/>
  <c r="G129" i="19"/>
  <c r="G273" i="19"/>
  <c r="G64" i="19"/>
  <c r="G168" i="19"/>
  <c r="G16" i="19"/>
  <c r="G70" i="19"/>
  <c r="G181" i="19"/>
  <c r="G233" i="19"/>
  <c r="G250" i="19"/>
  <c r="G22" i="19"/>
  <c r="G75" i="19"/>
  <c r="G113" i="19"/>
  <c r="G194" i="19"/>
  <c r="G27" i="19"/>
  <c r="G134" i="19"/>
  <c r="B132" i="19"/>
  <c r="B267" i="19"/>
  <c r="B85" i="19"/>
  <c r="B60" i="19"/>
  <c r="B111" i="19"/>
  <c r="B204" i="19"/>
  <c r="B198" i="19"/>
  <c r="B98" i="19"/>
  <c r="B73" i="19"/>
  <c r="B51" i="19"/>
  <c r="B162" i="19"/>
  <c r="B275" i="19"/>
  <c r="B163" i="19"/>
  <c r="B99" i="19"/>
  <c r="B75" i="19"/>
  <c r="B59" i="19"/>
  <c r="B27" i="19"/>
  <c r="B260" i="19"/>
  <c r="G280" i="19"/>
  <c r="G272" i="19"/>
  <c r="G264" i="19"/>
  <c r="G256" i="19"/>
  <c r="G248" i="19"/>
  <c r="G240" i="19"/>
  <c r="G232" i="19"/>
  <c r="G224" i="19"/>
  <c r="G216" i="19"/>
  <c r="G208" i="19"/>
  <c r="G200" i="19"/>
  <c r="G192" i="19"/>
  <c r="G184" i="19"/>
  <c r="G176" i="19"/>
  <c r="G160" i="19"/>
  <c r="G152" i="19"/>
  <c r="G144" i="19"/>
  <c r="G136" i="19"/>
  <c r="G128" i="19"/>
  <c r="G120" i="19"/>
  <c r="G104" i="19"/>
  <c r="G96" i="19"/>
  <c r="G80" i="19"/>
  <c r="G72" i="19"/>
  <c r="G56" i="19"/>
  <c r="G48" i="19"/>
  <c r="G32" i="19"/>
  <c r="G24" i="19"/>
  <c r="G234" i="19"/>
  <c r="G271" i="19"/>
  <c r="G263" i="19"/>
  <c r="G247" i="19"/>
  <c r="G239" i="19"/>
  <c r="G231" i="19"/>
  <c r="G223" i="19"/>
  <c r="G215" i="19"/>
  <c r="G207" i="19"/>
  <c r="G191" i="19"/>
  <c r="G183" i="19"/>
  <c r="G159" i="19"/>
  <c r="G151" i="19"/>
  <c r="G143" i="19"/>
  <c r="G127" i="19"/>
  <c r="G111" i="19"/>
  <c r="G95" i="19"/>
  <c r="G87" i="19"/>
  <c r="G79" i="19"/>
  <c r="G63" i="19"/>
  <c r="G55" i="19"/>
  <c r="G47" i="19"/>
  <c r="G31" i="19"/>
  <c r="G278" i="19"/>
  <c r="B12" i="19"/>
  <c r="B17" i="19"/>
  <c r="B52" i="19"/>
  <c r="B61" i="19"/>
  <c r="B74" i="19"/>
  <c r="B86" i="19"/>
  <c r="B127" i="19"/>
  <c r="B172" i="19"/>
  <c r="B199" i="19"/>
  <c r="B208" i="19"/>
  <c r="B228" i="19"/>
  <c r="B271" i="19"/>
  <c r="B280" i="19"/>
  <c r="B21" i="19"/>
  <c r="B53" i="19"/>
  <c r="B116" i="19"/>
  <c r="B129" i="19"/>
  <c r="B136" i="19"/>
  <c r="B164" i="19"/>
  <c r="B13" i="19"/>
  <c r="B87" i="19"/>
  <c r="B180" i="19"/>
  <c r="B201" i="19"/>
  <c r="B212" i="19"/>
  <c r="B272" i="19"/>
  <c r="B264" i="19"/>
  <c r="B256" i="19"/>
  <c r="B240" i="19"/>
  <c r="B232" i="19"/>
  <c r="B224" i="19"/>
  <c r="B216" i="19"/>
  <c r="B200" i="19"/>
  <c r="B192" i="19"/>
  <c r="B184" i="19"/>
  <c r="B176" i="19"/>
  <c r="B168" i="19"/>
  <c r="B160" i="19"/>
  <c r="B152" i="19"/>
  <c r="B144" i="19"/>
  <c r="B128" i="19"/>
  <c r="B120" i="19"/>
  <c r="B104" i="19"/>
  <c r="B96" i="19"/>
  <c r="B80" i="19"/>
  <c r="B72" i="19"/>
  <c r="B64" i="19"/>
  <c r="B56" i="19"/>
  <c r="B48" i="19"/>
  <c r="B32" i="19"/>
  <c r="B24" i="19"/>
  <c r="B25" i="19"/>
  <c r="B33" i="19"/>
  <c r="B89" i="19"/>
  <c r="B165" i="19"/>
  <c r="B220" i="19"/>
  <c r="B248" i="19"/>
  <c r="B278" i="19"/>
  <c r="B14" i="19"/>
  <c r="B26" i="19"/>
  <c r="B37" i="19"/>
  <c r="B45" i="19"/>
  <c r="B57" i="19"/>
  <c r="B65" i="19"/>
  <c r="B108" i="19"/>
  <c r="B148" i="19"/>
  <c r="B188" i="19"/>
  <c r="B279" i="19"/>
  <c r="B38" i="19"/>
  <c r="B49" i="19"/>
  <c r="B69" i="19"/>
  <c r="B77" i="19"/>
  <c r="B93" i="19"/>
  <c r="B109" i="19"/>
  <c r="B281" i="19"/>
  <c r="B11" i="19"/>
  <c r="B15" i="19"/>
  <c r="B39" i="19"/>
  <c r="B50" i="19"/>
  <c r="B81" i="19"/>
  <c r="B97" i="19"/>
  <c r="B110" i="19"/>
  <c r="B124" i="19"/>
  <c r="B156" i="19"/>
  <c r="B196" i="19"/>
  <c r="B140" i="19"/>
  <c r="B274" i="19"/>
  <c r="B236" i="19"/>
  <c r="G50" i="19"/>
  <c r="G98" i="19"/>
  <c r="G141" i="19"/>
  <c r="G182" i="19"/>
  <c r="G260" i="19"/>
  <c r="G17" i="19"/>
  <c r="G34" i="19"/>
  <c r="G45" i="19"/>
  <c r="G60" i="19"/>
  <c r="G65" i="19"/>
  <c r="G82" i="19"/>
  <c r="G93" i="19"/>
  <c r="G115" i="19"/>
  <c r="G126" i="19"/>
  <c r="G142" i="19"/>
  <c r="G148" i="19"/>
  <c r="G155" i="19"/>
  <c r="G161" i="19"/>
  <c r="G165" i="19"/>
  <c r="G170" i="19"/>
  <c r="G189" i="19"/>
  <c r="G204" i="19"/>
  <c r="G211" i="19"/>
  <c r="G217" i="19"/>
  <c r="G228" i="19"/>
  <c r="G235" i="19"/>
  <c r="G241" i="19"/>
  <c r="G261" i="19"/>
  <c r="G268" i="19"/>
  <c r="G81" i="19"/>
  <c r="G119" i="19"/>
  <c r="G188" i="19"/>
  <c r="G274" i="19"/>
  <c r="G18" i="19"/>
  <c r="G35" i="19"/>
  <c r="G46" i="19"/>
  <c r="G51" i="19"/>
  <c r="G66" i="19"/>
  <c r="G83" i="19"/>
  <c r="G94" i="19"/>
  <c r="G99" i="19"/>
  <c r="G105" i="19"/>
  <c r="G110" i="19"/>
  <c r="G149" i="19"/>
  <c r="G171" i="19"/>
  <c r="G177" i="19"/>
  <c r="G190" i="19"/>
  <c r="G196" i="19"/>
  <c r="G205" i="19"/>
  <c r="G218" i="19"/>
  <c r="G229" i="19"/>
  <c r="G262" i="19"/>
  <c r="G269" i="19"/>
  <c r="G275" i="19"/>
  <c r="G39" i="19"/>
  <c r="G71" i="19"/>
  <c r="G135" i="19"/>
  <c r="G267" i="19"/>
  <c r="G19" i="19"/>
  <c r="G25" i="19"/>
  <c r="G61" i="19"/>
  <c r="G67" i="19"/>
  <c r="G73" i="19"/>
  <c r="G77" i="19"/>
  <c r="G84" i="19"/>
  <c r="G106" i="19"/>
  <c r="G116" i="19"/>
  <c r="G121" i="19"/>
  <c r="G137" i="19"/>
  <c r="G150" i="19"/>
  <c r="G156" i="19"/>
  <c r="G162" i="19"/>
  <c r="G178" i="19"/>
  <c r="G197" i="19"/>
  <c r="G201" i="19"/>
  <c r="G206" i="19"/>
  <c r="G212" i="19"/>
  <c r="G219" i="19"/>
  <c r="G230" i="19"/>
  <c r="G236" i="19"/>
  <c r="G270" i="19"/>
  <c r="G276" i="19"/>
  <c r="G281" i="19"/>
  <c r="G33" i="19"/>
  <c r="G109" i="19"/>
  <c r="G169" i="19"/>
  <c r="G20" i="19"/>
  <c r="G30" i="19"/>
  <c r="G37" i="19"/>
  <c r="G52" i="19"/>
  <c r="G57" i="19"/>
  <c r="G68" i="19"/>
  <c r="G78" i="19"/>
  <c r="G89" i="19"/>
  <c r="G107" i="19"/>
  <c r="G122" i="19"/>
  <c r="G138" i="19"/>
  <c r="G157" i="19"/>
  <c r="G172" i="19"/>
  <c r="G179" i="19"/>
  <c r="G185" i="19"/>
  <c r="G213" i="19"/>
  <c r="G225" i="19"/>
  <c r="G237" i="19"/>
  <c r="G257" i="19"/>
  <c r="G277" i="19"/>
  <c r="G114" i="19"/>
  <c r="G195" i="19"/>
  <c r="G279" i="19"/>
  <c r="G26" i="19"/>
  <c r="G58" i="19"/>
  <c r="G74" i="19"/>
  <c r="G85" i="19"/>
  <c r="G90" i="19"/>
  <c r="G101" i="19"/>
  <c r="G123" i="19"/>
  <c r="G132" i="19"/>
  <c r="G139" i="19"/>
  <c r="G145" i="19"/>
  <c r="G158" i="19"/>
  <c r="G163" i="19"/>
  <c r="G173" i="19"/>
  <c r="G186" i="19"/>
  <c r="G198" i="19"/>
  <c r="G214" i="19"/>
  <c r="G220" i="19"/>
  <c r="G226" i="19"/>
  <c r="G238" i="19"/>
  <c r="G258" i="19"/>
  <c r="G265" i="19"/>
  <c r="G23" i="19"/>
  <c r="G125" i="19"/>
  <c r="G154" i="19"/>
  <c r="G210" i="19"/>
  <c r="G15" i="19"/>
  <c r="G21" i="19"/>
  <c r="G38" i="19"/>
  <c r="G43" i="19"/>
  <c r="G49" i="19"/>
  <c r="G53" i="19"/>
  <c r="G69" i="19"/>
  <c r="G91" i="19"/>
  <c r="G97" i="19"/>
  <c r="G102" i="19"/>
  <c r="G108" i="19"/>
  <c r="G133" i="19"/>
  <c r="G146" i="19"/>
  <c r="G174" i="19"/>
  <c r="G180" i="19"/>
  <c r="G187" i="19"/>
  <c r="G193" i="19"/>
  <c r="G221" i="19"/>
  <c r="G249" i="19"/>
  <c r="G259" i="19"/>
  <c r="G266" i="19"/>
  <c r="B18" i="19"/>
  <c r="B22" i="19"/>
  <c r="B30" i="19"/>
  <c r="B34" i="19"/>
  <c r="B46" i="19"/>
  <c r="B58" i="19"/>
  <c r="B66" i="19"/>
  <c r="B70" i="19"/>
  <c r="B78" i="19"/>
  <c r="B82" i="19"/>
  <c r="B101" i="19"/>
  <c r="B105" i="19"/>
  <c r="B113" i="19"/>
  <c r="B121" i="19"/>
  <c r="B125" i="19"/>
  <c r="B133" i="19"/>
  <c r="B137" i="19"/>
  <c r="B141" i="19"/>
  <c r="B145" i="19"/>
  <c r="B149" i="19"/>
  <c r="B153" i="19"/>
  <c r="B157" i="19"/>
  <c r="B161" i="19"/>
  <c r="B169" i="19"/>
  <c r="B173" i="19"/>
  <c r="B177" i="19"/>
  <c r="B181" i="19"/>
  <c r="B185" i="19"/>
  <c r="B189" i="19"/>
  <c r="B193" i="19"/>
  <c r="B197" i="19"/>
  <c r="B205" i="19"/>
  <c r="B209" i="19"/>
  <c r="B213" i="19"/>
  <c r="B217" i="19"/>
  <c r="B90" i="19"/>
  <c r="B94" i="19"/>
  <c r="B221" i="19"/>
  <c r="B225" i="19"/>
  <c r="B229" i="19"/>
  <c r="B233" i="19"/>
  <c r="B237" i="19"/>
  <c r="B241" i="19"/>
  <c r="B245" i="19"/>
  <c r="B249" i="19"/>
  <c r="B257" i="19"/>
  <c r="B261" i="19"/>
  <c r="B268" i="19"/>
  <c r="B276" i="19"/>
  <c r="B19" i="19"/>
  <c r="B23" i="19"/>
  <c r="B31" i="19"/>
  <c r="B35" i="19"/>
  <c r="B43" i="19"/>
  <c r="B47" i="19"/>
  <c r="B55" i="19"/>
  <c r="B63" i="19"/>
  <c r="B67" i="19"/>
  <c r="B71" i="19"/>
  <c r="B79" i="19"/>
  <c r="B83" i="19"/>
  <c r="B102" i="19"/>
  <c r="B106" i="19"/>
  <c r="B114" i="19"/>
  <c r="B122" i="19"/>
  <c r="B126" i="19"/>
  <c r="B134" i="19"/>
  <c r="B138" i="19"/>
  <c r="B142" i="19"/>
  <c r="B146" i="19"/>
  <c r="B150" i="19"/>
  <c r="B154" i="19"/>
  <c r="B158" i="19"/>
  <c r="B170" i="19"/>
  <c r="B174" i="19"/>
  <c r="B178" i="19"/>
  <c r="B182" i="19"/>
  <c r="B186" i="19"/>
  <c r="B190" i="19"/>
  <c r="B194" i="19"/>
  <c r="B206" i="19"/>
  <c r="B210" i="19"/>
  <c r="B214" i="19"/>
  <c r="B218" i="19"/>
  <c r="B265" i="19"/>
  <c r="B91" i="19"/>
  <c r="B95" i="19"/>
  <c r="B226" i="19"/>
  <c r="B230" i="19"/>
  <c r="B234" i="19"/>
  <c r="B238" i="19"/>
  <c r="B250" i="19"/>
  <c r="B258" i="19"/>
  <c r="B262" i="19"/>
  <c r="B269" i="19"/>
  <c r="B273" i="19"/>
  <c r="B277" i="19"/>
  <c r="B16" i="19"/>
  <c r="B20" i="19"/>
  <c r="B36" i="19"/>
  <c r="B44" i="19"/>
  <c r="B68" i="19"/>
  <c r="B84" i="19"/>
  <c r="B103" i="19"/>
  <c r="B107" i="19"/>
  <c r="B115" i="19"/>
  <c r="B119" i="19"/>
  <c r="B123" i="19"/>
  <c r="B135" i="19"/>
  <c r="B139" i="19"/>
  <c r="B143" i="19"/>
  <c r="B147" i="19"/>
  <c r="B151" i="19"/>
  <c r="B155" i="19"/>
  <c r="B159" i="19"/>
  <c r="B171" i="19"/>
  <c r="B175" i="19"/>
  <c r="B179" i="19"/>
  <c r="B183" i="19"/>
  <c r="B187" i="19"/>
  <c r="B191" i="19"/>
  <c r="B195" i="19"/>
  <c r="B207" i="19"/>
  <c r="B211" i="19"/>
  <c r="B215" i="19"/>
  <c r="B219" i="19"/>
  <c r="B266" i="19"/>
  <c r="B92" i="19"/>
  <c r="B223" i="19"/>
  <c r="B231" i="19"/>
  <c r="B235" i="19"/>
  <c r="B239" i="19"/>
  <c r="B247" i="19"/>
  <c r="B259" i="19"/>
  <c r="B263" i="19"/>
  <c r="B270" i="19"/>
  <c r="B9" i="19"/>
  <c r="G36" i="19"/>
  <c r="B224" i="18"/>
  <c r="B184" i="18"/>
  <c r="B264" i="18"/>
  <c r="B216" i="18"/>
  <c r="B168" i="18"/>
  <c r="B256" i="18"/>
  <c r="B24" i="18"/>
  <c r="B192" i="18"/>
  <c r="B208" i="18"/>
  <c r="B248" i="18"/>
  <c r="B200" i="18"/>
  <c r="B72" i="18"/>
  <c r="B279" i="18"/>
  <c r="B271" i="18"/>
  <c r="B263" i="18"/>
  <c r="B255" i="18"/>
  <c r="B247" i="18"/>
  <c r="B231" i="18"/>
  <c r="B215" i="18"/>
  <c r="B207" i="18"/>
  <c r="B199" i="18"/>
  <c r="B191" i="18"/>
  <c r="B183" i="18"/>
  <c r="B167" i="18"/>
  <c r="B159" i="18"/>
  <c r="B151" i="18"/>
  <c r="B135" i="18"/>
  <c r="B119" i="18"/>
  <c r="B111" i="18"/>
  <c r="B95" i="18"/>
  <c r="B87" i="18"/>
  <c r="B71" i="18"/>
  <c r="B63" i="18"/>
  <c r="B55" i="18"/>
  <c r="B47" i="18"/>
  <c r="B278" i="18"/>
  <c r="B270" i="18"/>
  <c r="B238" i="18"/>
  <c r="B230" i="18"/>
  <c r="B222" i="18"/>
  <c r="B214" i="18"/>
  <c r="B206" i="18"/>
  <c r="B198" i="18"/>
  <c r="B190" i="18"/>
  <c r="B182" i="18"/>
  <c r="B166" i="18"/>
  <c r="B158" i="18"/>
  <c r="B150" i="18"/>
  <c r="B142" i="18"/>
  <c r="B134" i="18"/>
  <c r="B118" i="18"/>
  <c r="B110" i="18"/>
  <c r="B94" i="18"/>
  <c r="B86" i="18"/>
  <c r="B78" i="18"/>
  <c r="B70" i="18"/>
  <c r="B62" i="18"/>
  <c r="B30" i="18"/>
  <c r="B160" i="18"/>
  <c r="B277" i="18"/>
  <c r="B269" i="18"/>
  <c r="B261" i="18"/>
  <c r="B237" i="18"/>
  <c r="B229" i="18"/>
  <c r="B213" i="18"/>
  <c r="B197" i="18"/>
  <c r="B189" i="18"/>
  <c r="B181" i="18"/>
  <c r="B165" i="18"/>
  <c r="B141" i="18"/>
  <c r="B117" i="18"/>
  <c r="B109" i="18"/>
  <c r="B101" i="18"/>
  <c r="B93" i="18"/>
  <c r="B85" i="18"/>
  <c r="B77" i="18"/>
  <c r="B69" i="18"/>
  <c r="B61" i="18"/>
  <c r="B29" i="18"/>
  <c r="B276" i="18"/>
  <c r="B268" i="18"/>
  <c r="B236" i="18"/>
  <c r="B228" i="18"/>
  <c r="B220" i="18"/>
  <c r="B212" i="18"/>
  <c r="B188" i="18"/>
  <c r="B164" i="18"/>
  <c r="B140" i="18"/>
  <c r="B132" i="18"/>
  <c r="B124" i="18"/>
  <c r="B116" i="18"/>
  <c r="B108" i="18"/>
  <c r="B100" i="18"/>
  <c r="B92" i="18"/>
  <c r="B76" i="18"/>
  <c r="B52" i="18"/>
  <c r="B28" i="18"/>
  <c r="B12" i="18"/>
  <c r="B152" i="18"/>
  <c r="B275" i="18"/>
  <c r="B259" i="18"/>
  <c r="B251" i="18"/>
  <c r="B235" i="18"/>
  <c r="B211" i="18"/>
  <c r="B203" i="18"/>
  <c r="B195" i="18"/>
  <c r="B187" i="18"/>
  <c r="B171" i="18"/>
  <c r="B147" i="18"/>
  <c r="B131" i="18"/>
  <c r="B123" i="18"/>
  <c r="B107" i="18"/>
  <c r="B99" i="18"/>
  <c r="B91" i="18"/>
  <c r="B83" i="18"/>
  <c r="B75" i="18"/>
  <c r="B51" i="18"/>
  <c r="B27" i="18"/>
  <c r="B19" i="18"/>
  <c r="B11" i="18"/>
  <c r="B112" i="18"/>
  <c r="B274" i="18"/>
  <c r="B250" i="18"/>
  <c r="B234" i="18"/>
  <c r="B226" i="18"/>
  <c r="B218" i="18"/>
  <c r="B210" i="18"/>
  <c r="B194" i="18"/>
  <c r="B170" i="18"/>
  <c r="B138" i="18"/>
  <c r="B130" i="18"/>
  <c r="B122" i="18"/>
  <c r="B106" i="18"/>
  <c r="B90" i="18"/>
  <c r="B82" i="18"/>
  <c r="B74" i="18"/>
  <c r="B66" i="18"/>
  <c r="B58" i="18"/>
  <c r="B50" i="18"/>
  <c r="B10" i="18"/>
  <c r="B120" i="18"/>
  <c r="B273" i="18"/>
  <c r="B265" i="18"/>
  <c r="B257" i="18"/>
  <c r="B249" i="18"/>
  <c r="B225" i="18"/>
  <c r="B217" i="18"/>
  <c r="B209" i="18"/>
  <c r="B201" i="18"/>
  <c r="B193" i="18"/>
  <c r="B185" i="18"/>
  <c r="B169" i="18"/>
  <c r="B161" i="18"/>
  <c r="B153" i="18"/>
  <c r="B145" i="18"/>
  <c r="B137" i="18"/>
  <c r="B129" i="18"/>
  <c r="B121" i="18"/>
  <c r="B113" i="18"/>
  <c r="B105" i="18"/>
  <c r="B89" i="18"/>
  <c r="B81" i="18"/>
  <c r="B73" i="18"/>
  <c r="B65" i="18"/>
  <c r="B49" i="18"/>
  <c r="B17" i="18"/>
  <c r="B9" i="18"/>
  <c r="B253" i="18"/>
  <c r="B245" i="18"/>
  <c r="B221" i="18"/>
  <c r="B205" i="18"/>
  <c r="B149" i="18"/>
  <c r="B133" i="18"/>
  <c r="B125" i="18"/>
  <c r="B45" i="18"/>
  <c r="B37" i="18"/>
  <c r="B21" i="18"/>
  <c r="B13" i="18"/>
  <c r="B175" i="18"/>
  <c r="B143" i="18"/>
  <c r="B39" i="18"/>
  <c r="B23" i="18"/>
  <c r="B15" i="18"/>
  <c r="B262" i="18"/>
  <c r="B254" i="18"/>
  <c r="B246" i="18"/>
  <c r="B174" i="18"/>
  <c r="B46" i="18"/>
  <c r="B38" i="18"/>
  <c r="B22" i="18"/>
  <c r="B14" i="18"/>
  <c r="B260" i="18"/>
  <c r="B244" i="18"/>
  <c r="B204" i="18"/>
  <c r="B180" i="18"/>
  <c r="B156" i="18"/>
  <c r="B148" i="18"/>
  <c r="B84" i="18"/>
  <c r="B60" i="18"/>
  <c r="B44" i="18"/>
  <c r="B36" i="18"/>
  <c r="B267" i="18"/>
  <c r="B243" i="18"/>
  <c r="B179" i="18"/>
  <c r="B163" i="18"/>
  <c r="B155" i="18"/>
  <c r="B139" i="18"/>
  <c r="B59" i="18"/>
  <c r="B43" i="18"/>
  <c r="B35" i="18"/>
  <c r="B178" i="18"/>
  <c r="B154" i="18"/>
  <c r="B146" i="18"/>
  <c r="B114" i="18"/>
  <c r="B98" i="18"/>
  <c r="B42" i="18"/>
  <c r="B34" i="18"/>
  <c r="B26" i="18"/>
  <c r="B18" i="18"/>
  <c r="B177" i="18"/>
  <c r="B57" i="18"/>
  <c r="B41" i="18"/>
  <c r="B33" i="18"/>
  <c r="B25" i="18"/>
  <c r="B176" i="18"/>
  <c r="B136" i="18"/>
  <c r="B128" i="18"/>
  <c r="B88" i="18"/>
  <c r="B64" i="18"/>
  <c r="B56" i="18"/>
  <c r="B48" i="18"/>
  <c r="B40" i="18"/>
  <c r="B16" i="18"/>
  <c r="G3000" i="18"/>
  <c r="G2999" i="18"/>
  <c r="G2998" i="18"/>
  <c r="G2997" i="18"/>
  <c r="G2996" i="18"/>
  <c r="G2995" i="18"/>
  <c r="G2994" i="18"/>
  <c r="G2993" i="18"/>
  <c r="G2992" i="18"/>
  <c r="G2991" i="18"/>
  <c r="G2990" i="18"/>
  <c r="G2989" i="18"/>
  <c r="G2988" i="18"/>
  <c r="G2987" i="18"/>
  <c r="G2986" i="18"/>
  <c r="G2985" i="18"/>
  <c r="G2984" i="18"/>
  <c r="G2983" i="18"/>
  <c r="G2982" i="18"/>
  <c r="G2981" i="18"/>
  <c r="G2980" i="18"/>
  <c r="G2979" i="18"/>
  <c r="G2978" i="18"/>
  <c r="G2977" i="18"/>
  <c r="G2976" i="18"/>
  <c r="G2975" i="18"/>
  <c r="G2974" i="18"/>
  <c r="G2973" i="18"/>
  <c r="G2972" i="18"/>
  <c r="G2971" i="18"/>
  <c r="G2970" i="18"/>
  <c r="G2969" i="18"/>
  <c r="G2968" i="18"/>
  <c r="G2967" i="18"/>
  <c r="G2966" i="18"/>
  <c r="G2965" i="18"/>
  <c r="G2964" i="18"/>
  <c r="G2963" i="18"/>
  <c r="G2962" i="18"/>
  <c r="G2961" i="18"/>
  <c r="G2960" i="18"/>
  <c r="G2959" i="18"/>
  <c r="G2958" i="18"/>
  <c r="G2957" i="18"/>
  <c r="G2956" i="18"/>
  <c r="G2955" i="18"/>
  <c r="G2954" i="18"/>
  <c r="G2953" i="18"/>
  <c r="G2952" i="18"/>
  <c r="G2951" i="18"/>
  <c r="G2950" i="18"/>
  <c r="G2949" i="18"/>
  <c r="G2948" i="18"/>
  <c r="G2947" i="18"/>
  <c r="G2946" i="18"/>
  <c r="G2945" i="18"/>
  <c r="G2944" i="18"/>
  <c r="G2943" i="18"/>
  <c r="G2942" i="18"/>
  <c r="G2941" i="18"/>
  <c r="G2940" i="18"/>
  <c r="G2939" i="18"/>
  <c r="G2938" i="18"/>
  <c r="G2937" i="18"/>
  <c r="G2936" i="18"/>
  <c r="G2935" i="18"/>
  <c r="G2934" i="18"/>
  <c r="G2933" i="18"/>
  <c r="G2932" i="18"/>
  <c r="G2931" i="18"/>
  <c r="G2930" i="18"/>
  <c r="G2929" i="18"/>
  <c r="G2928" i="18"/>
  <c r="G2927" i="18"/>
  <c r="G2926" i="18"/>
  <c r="G2925" i="18"/>
  <c r="G2924" i="18"/>
  <c r="G2923" i="18"/>
  <c r="G2922" i="18"/>
  <c r="G2921" i="18"/>
  <c r="G2920" i="18"/>
  <c r="G2919" i="18"/>
  <c r="G2918" i="18"/>
  <c r="G2917" i="18"/>
  <c r="G2916" i="18"/>
  <c r="G2915" i="18"/>
  <c r="G2914" i="18"/>
  <c r="G2913" i="18"/>
  <c r="G2912" i="18"/>
  <c r="G2911" i="18"/>
  <c r="G2910" i="18"/>
  <c r="G2909" i="18"/>
  <c r="G2908" i="18"/>
  <c r="G2907" i="18"/>
  <c r="G2906" i="18"/>
  <c r="G2905" i="18"/>
  <c r="G2904" i="18"/>
  <c r="G2903" i="18"/>
  <c r="G2902" i="18"/>
  <c r="G2901" i="18"/>
  <c r="G2900" i="18"/>
  <c r="G2899" i="18"/>
  <c r="G2898" i="18"/>
  <c r="G2897" i="18"/>
  <c r="G2896" i="18"/>
  <c r="G2895" i="18"/>
  <c r="G2894" i="18"/>
  <c r="G2893" i="18"/>
  <c r="G2892" i="18"/>
  <c r="G2891" i="18"/>
  <c r="G2890" i="18"/>
  <c r="G2889" i="18"/>
  <c r="G2888" i="18"/>
  <c r="G2887" i="18"/>
  <c r="G2886" i="18"/>
  <c r="G2885" i="18"/>
  <c r="G2884" i="18"/>
  <c r="G2883" i="18"/>
  <c r="G2882" i="18"/>
  <c r="G2881" i="18"/>
  <c r="G2880" i="18"/>
  <c r="G2879" i="18"/>
  <c r="G2878" i="18"/>
  <c r="G2877" i="18"/>
  <c r="G2876" i="18"/>
  <c r="G2875" i="18"/>
  <c r="G2874" i="18"/>
  <c r="G2873" i="18"/>
  <c r="G2872" i="18"/>
  <c r="G2871" i="18"/>
  <c r="G2870" i="18"/>
  <c r="G2869" i="18"/>
  <c r="G2868" i="18"/>
  <c r="G2867" i="18"/>
  <c r="G2866" i="18"/>
  <c r="G2865" i="18"/>
  <c r="G2864" i="18"/>
  <c r="G2863" i="18"/>
  <c r="G2862" i="18"/>
  <c r="G2861" i="18"/>
  <c r="G2860" i="18"/>
  <c r="G2859" i="18"/>
  <c r="G2858" i="18"/>
  <c r="G2857" i="18"/>
  <c r="G2856" i="18"/>
  <c r="G2855" i="18"/>
  <c r="G2854" i="18"/>
  <c r="G2853" i="18"/>
  <c r="G2852" i="18"/>
  <c r="G2851" i="18"/>
  <c r="G2850" i="18"/>
  <c r="G2849" i="18"/>
  <c r="G2848" i="18"/>
  <c r="G2847" i="18"/>
  <c r="G2846" i="18"/>
  <c r="G2845" i="18"/>
  <c r="G2844" i="18"/>
  <c r="G2843" i="18"/>
  <c r="G2842" i="18"/>
  <c r="G2841" i="18"/>
  <c r="G2840" i="18"/>
  <c r="G2839" i="18"/>
  <c r="G2838" i="18"/>
  <c r="G2837" i="18"/>
  <c r="G2836" i="18"/>
  <c r="G2835" i="18"/>
  <c r="G2834" i="18"/>
  <c r="G2833" i="18"/>
  <c r="G2832" i="18"/>
  <c r="G2831" i="18"/>
  <c r="G2830" i="18"/>
  <c r="G2829" i="18"/>
  <c r="G2828" i="18"/>
  <c r="G2827" i="18"/>
  <c r="G2826" i="18"/>
  <c r="G2825" i="18"/>
  <c r="G2824" i="18"/>
  <c r="G2823" i="18"/>
  <c r="G2822" i="18"/>
  <c r="G2821" i="18"/>
  <c r="G2820" i="18"/>
  <c r="G2819" i="18"/>
  <c r="G2818" i="18"/>
  <c r="G2817" i="18"/>
  <c r="G2816" i="18"/>
  <c r="G2815" i="18"/>
  <c r="G2814" i="18"/>
  <c r="G2813" i="18"/>
  <c r="G2812" i="18"/>
  <c r="G2811" i="18"/>
  <c r="G2810" i="18"/>
  <c r="G2809" i="18"/>
  <c r="G2808" i="18"/>
  <c r="G2807" i="18"/>
  <c r="G2806" i="18"/>
  <c r="G2805" i="18"/>
  <c r="G2804" i="18"/>
  <c r="G2803" i="18"/>
  <c r="G2802" i="18"/>
  <c r="G2801" i="18"/>
  <c r="G2800" i="18"/>
  <c r="G2799" i="18"/>
  <c r="G2798" i="18"/>
  <c r="G2797" i="18"/>
  <c r="G2796" i="18"/>
  <c r="G2795" i="18"/>
  <c r="G2794" i="18"/>
  <c r="G2793" i="18"/>
  <c r="G2792" i="18"/>
  <c r="G2791" i="18"/>
  <c r="G2790" i="18"/>
  <c r="G2789" i="18"/>
  <c r="G2788" i="18"/>
  <c r="G2787" i="18"/>
  <c r="G2786" i="18"/>
  <c r="G2785" i="18"/>
  <c r="G2784" i="18"/>
  <c r="G2783" i="18"/>
  <c r="G2782" i="18"/>
  <c r="G2781" i="18"/>
  <c r="G2780" i="18"/>
  <c r="G2779" i="18"/>
  <c r="G2778" i="18"/>
  <c r="G2777" i="18"/>
  <c r="G2776" i="18"/>
  <c r="G2775" i="18"/>
  <c r="G2774" i="18"/>
  <c r="G2773" i="18"/>
  <c r="G2772" i="18"/>
  <c r="G2771" i="18"/>
  <c r="G2770" i="18"/>
  <c r="G2769" i="18"/>
  <c r="G2768" i="18"/>
  <c r="G2767" i="18"/>
  <c r="G2766" i="18"/>
  <c r="G2765" i="18"/>
  <c r="G2764" i="18"/>
  <c r="G2763" i="18"/>
  <c r="G2762" i="18"/>
  <c r="G2761" i="18"/>
  <c r="G2760" i="18"/>
  <c r="G2759" i="18"/>
  <c r="G2758" i="18"/>
  <c r="G2757" i="18"/>
  <c r="G2756" i="18"/>
  <c r="G2755" i="18"/>
  <c r="G2754" i="18"/>
  <c r="G2753" i="18"/>
  <c r="G2752" i="18"/>
  <c r="G2751" i="18"/>
  <c r="G2750" i="18"/>
  <c r="G2749" i="18"/>
  <c r="G2748" i="18"/>
  <c r="G2747" i="18"/>
  <c r="G2746" i="18"/>
  <c r="G2745" i="18"/>
  <c r="G2744" i="18"/>
  <c r="G2743" i="18"/>
  <c r="G2742" i="18"/>
  <c r="G2741" i="18"/>
  <c r="G2740" i="18"/>
  <c r="G2739" i="18"/>
  <c r="G2738" i="18"/>
  <c r="G2737" i="18"/>
  <c r="G2736" i="18"/>
  <c r="G2735" i="18"/>
  <c r="G2734" i="18"/>
  <c r="G2733" i="18"/>
  <c r="G2732" i="18"/>
  <c r="G2731" i="18"/>
  <c r="G2730" i="18"/>
  <c r="G2729" i="18"/>
  <c r="G2728" i="18"/>
  <c r="G2727" i="18"/>
  <c r="G2726" i="18"/>
  <c r="G2725" i="18"/>
  <c r="G2724" i="18"/>
  <c r="G2723" i="18"/>
  <c r="G2722" i="18"/>
  <c r="G2721" i="18"/>
  <c r="G2720" i="18"/>
  <c r="G2719" i="18"/>
  <c r="G2718" i="18"/>
  <c r="G2717" i="18"/>
  <c r="G2716" i="18"/>
  <c r="G2715" i="18"/>
  <c r="G2714" i="18"/>
  <c r="G2713" i="18"/>
  <c r="G2712" i="18"/>
  <c r="G2711" i="18"/>
  <c r="G2710" i="18"/>
  <c r="G2709" i="18"/>
  <c r="G2708" i="18"/>
  <c r="G2707" i="18"/>
  <c r="G2706" i="18"/>
  <c r="G2705" i="18"/>
  <c r="G2704" i="18"/>
  <c r="G2703" i="18"/>
  <c r="G2702" i="18"/>
  <c r="G2701" i="18"/>
  <c r="G2700" i="18"/>
  <c r="G2699" i="18"/>
  <c r="G2698" i="18"/>
  <c r="G2697" i="18"/>
  <c r="G2696" i="18"/>
  <c r="G2695" i="18"/>
  <c r="G2694" i="18"/>
  <c r="G2693" i="18"/>
  <c r="G2692" i="18"/>
  <c r="G2691" i="18"/>
  <c r="G2690" i="18"/>
  <c r="G2689" i="18"/>
  <c r="G2688" i="18"/>
  <c r="G2687" i="18"/>
  <c r="G2686" i="18"/>
  <c r="G2685" i="18"/>
  <c r="G2684" i="18"/>
  <c r="G2683" i="18"/>
  <c r="G2682" i="18"/>
  <c r="G2681" i="18"/>
  <c r="G2680" i="18"/>
  <c r="G2679" i="18"/>
  <c r="G2678" i="18"/>
  <c r="G2677" i="18"/>
  <c r="G2676" i="18"/>
  <c r="G2675" i="18"/>
  <c r="G2674" i="18"/>
  <c r="G2673" i="18"/>
  <c r="G2672" i="18"/>
  <c r="G2671" i="18"/>
  <c r="G2670" i="18"/>
  <c r="G2669" i="18"/>
  <c r="G2668" i="18"/>
  <c r="G2667" i="18"/>
  <c r="G2666" i="18"/>
  <c r="G2665" i="18"/>
  <c r="G2664" i="18"/>
  <c r="G2663" i="18"/>
  <c r="G2662" i="18"/>
  <c r="G2661" i="18"/>
  <c r="G2660" i="18"/>
  <c r="G2659" i="18"/>
  <c r="G2658" i="18"/>
  <c r="G2657" i="18"/>
  <c r="G2656" i="18"/>
  <c r="G2655" i="18"/>
  <c r="G2654" i="18"/>
  <c r="G2653" i="18"/>
  <c r="G2652" i="18"/>
  <c r="G2651" i="18"/>
  <c r="G2650" i="18"/>
  <c r="G2649" i="18"/>
  <c r="G2648" i="18"/>
  <c r="G2647" i="18"/>
  <c r="G2646" i="18"/>
  <c r="G2645" i="18"/>
  <c r="G2644" i="18"/>
  <c r="G2643" i="18"/>
  <c r="G2642" i="18"/>
  <c r="G2641" i="18"/>
  <c r="G2640" i="18"/>
  <c r="G2639" i="18"/>
  <c r="G2638" i="18"/>
  <c r="G2637" i="18"/>
  <c r="G2636" i="18"/>
  <c r="G2635" i="18"/>
  <c r="G2634" i="18"/>
  <c r="G2633" i="18"/>
  <c r="G2632" i="18"/>
  <c r="G2631" i="18"/>
  <c r="G2630" i="18"/>
  <c r="G2629" i="18"/>
  <c r="G2628" i="18"/>
  <c r="G2627" i="18"/>
  <c r="G2626" i="18"/>
  <c r="G2625" i="18"/>
  <c r="G2624" i="18"/>
  <c r="G2623" i="18"/>
  <c r="G2622" i="18"/>
  <c r="G2621" i="18"/>
  <c r="G2620" i="18"/>
  <c r="G2619" i="18"/>
  <c r="G2618" i="18"/>
  <c r="G2617" i="18"/>
  <c r="G2616" i="18"/>
  <c r="G2615" i="18"/>
  <c r="G2614" i="18"/>
  <c r="G2613" i="18"/>
  <c r="G2612" i="18"/>
  <c r="G2611" i="18"/>
  <c r="G2610" i="18"/>
  <c r="G2609" i="18"/>
  <c r="G2608" i="18"/>
  <c r="G2607" i="18"/>
  <c r="G2606" i="18"/>
  <c r="G2605" i="18"/>
  <c r="G2604" i="18"/>
  <c r="G2603" i="18"/>
  <c r="G2602" i="18"/>
  <c r="G2601" i="18"/>
  <c r="G2600" i="18"/>
  <c r="G2599" i="18"/>
  <c r="G2598" i="18"/>
  <c r="G2597" i="18"/>
  <c r="G2596" i="18"/>
  <c r="G2595" i="18"/>
  <c r="G2594" i="18"/>
  <c r="G2593" i="18"/>
  <c r="G2592" i="18"/>
  <c r="G2591" i="18"/>
  <c r="G2590" i="18"/>
  <c r="G2589" i="18"/>
  <c r="G2588" i="18"/>
  <c r="G2587" i="18"/>
  <c r="G2586" i="18"/>
  <c r="G2585" i="18"/>
  <c r="G2584" i="18"/>
  <c r="G2583" i="18"/>
  <c r="G2582" i="18"/>
  <c r="G2581" i="18"/>
  <c r="G2580" i="18"/>
  <c r="G2579" i="18"/>
  <c r="G2578" i="18"/>
  <c r="G2577" i="18"/>
  <c r="G2576" i="18"/>
  <c r="G2575" i="18"/>
  <c r="G2574" i="18"/>
  <c r="G2573" i="18"/>
  <c r="G2572" i="18"/>
  <c r="G2571" i="18"/>
  <c r="G2570" i="18"/>
  <c r="G2569" i="18"/>
  <c r="G2568" i="18"/>
  <c r="G2567" i="18"/>
  <c r="G2566" i="18"/>
  <c r="G2565" i="18"/>
  <c r="G2564" i="18"/>
  <c r="G2563" i="18"/>
  <c r="G2562" i="18"/>
  <c r="G2561" i="18"/>
  <c r="G2560" i="18"/>
  <c r="G2559" i="18"/>
  <c r="G2558" i="18"/>
  <c r="G2557" i="18"/>
  <c r="G2556" i="18"/>
  <c r="G2555" i="18"/>
  <c r="G2554" i="18"/>
  <c r="G2553" i="18"/>
  <c r="G2552" i="18"/>
  <c r="G2551" i="18"/>
  <c r="G2550" i="18"/>
  <c r="G2549" i="18"/>
  <c r="G2548" i="18"/>
  <c r="G2547" i="18"/>
  <c r="G2546" i="18"/>
  <c r="G2545" i="18"/>
  <c r="G2544" i="18"/>
  <c r="G2543" i="18"/>
  <c r="G2542" i="18"/>
  <c r="G2541" i="18"/>
  <c r="G2540" i="18"/>
  <c r="G2539" i="18"/>
  <c r="G2538" i="18"/>
  <c r="G2537" i="18"/>
  <c r="G2536" i="18"/>
  <c r="G2535" i="18"/>
  <c r="G2534" i="18"/>
  <c r="G2533" i="18"/>
  <c r="G2532" i="18"/>
  <c r="G2531" i="18"/>
  <c r="G2530" i="18"/>
  <c r="G2529" i="18"/>
  <c r="G2528" i="18"/>
  <c r="G2527" i="18"/>
  <c r="G2526" i="18"/>
  <c r="G2525" i="18"/>
  <c r="G2524" i="18"/>
  <c r="G2523" i="18"/>
  <c r="G2522" i="18"/>
  <c r="G2521" i="18"/>
  <c r="G2520" i="18"/>
  <c r="G2519" i="18"/>
  <c r="G2518" i="18"/>
  <c r="G2517" i="18"/>
  <c r="G2516" i="18"/>
  <c r="G2515" i="18"/>
  <c r="G2514" i="18"/>
  <c r="G2513" i="18"/>
  <c r="G2512" i="18"/>
  <c r="G2511" i="18"/>
  <c r="G2510" i="18"/>
  <c r="G2509" i="18"/>
  <c r="G2508" i="18"/>
  <c r="G2507" i="18"/>
  <c r="G2506" i="18"/>
  <c r="G2505" i="18"/>
  <c r="G2504" i="18"/>
  <c r="G2503" i="18"/>
  <c r="G2502" i="18"/>
  <c r="G2501" i="18"/>
  <c r="G2500" i="18"/>
  <c r="G2499" i="18"/>
  <c r="G2498" i="18"/>
  <c r="G2497" i="18"/>
  <c r="G2496" i="18"/>
  <c r="G2495" i="18"/>
  <c r="G2494" i="18"/>
  <c r="G2493" i="18"/>
  <c r="G2492" i="18"/>
  <c r="G2491" i="18"/>
  <c r="G2490" i="18"/>
  <c r="G2489" i="18"/>
  <c r="G2488" i="18"/>
  <c r="G2487" i="18"/>
  <c r="G2486" i="18"/>
  <c r="G2485" i="18"/>
  <c r="G2484" i="18"/>
  <c r="G2483" i="18"/>
  <c r="G2482" i="18"/>
  <c r="G2481" i="18"/>
  <c r="G2480" i="18"/>
  <c r="G2479" i="18"/>
  <c r="G2478" i="18"/>
  <c r="G2477" i="18"/>
  <c r="G2476" i="18"/>
  <c r="G2475" i="18"/>
  <c r="G2474" i="18"/>
  <c r="G2473" i="18"/>
  <c r="G2472" i="18"/>
  <c r="G2471" i="18"/>
  <c r="G2470" i="18"/>
  <c r="G2469" i="18"/>
  <c r="G2468" i="18"/>
  <c r="G2467" i="18"/>
  <c r="G2466" i="18"/>
  <c r="G2465" i="18"/>
  <c r="G2464" i="18"/>
  <c r="G2463" i="18"/>
  <c r="G2462" i="18"/>
  <c r="G2461" i="18"/>
  <c r="G2460" i="18"/>
  <c r="G2459" i="18"/>
  <c r="G2458" i="18"/>
  <c r="G2457" i="18"/>
  <c r="G2456" i="18"/>
  <c r="G2455" i="18"/>
  <c r="G2454" i="18"/>
  <c r="G2453" i="18"/>
  <c r="G2452" i="18"/>
  <c r="G2451" i="18"/>
  <c r="G2450" i="18"/>
  <c r="G2449" i="18"/>
  <c r="G2448" i="18"/>
  <c r="G2447" i="18"/>
  <c r="G2446" i="18"/>
  <c r="G2445" i="18"/>
  <c r="G2444" i="18"/>
  <c r="G2443" i="18"/>
  <c r="G2442" i="18"/>
  <c r="G2441" i="18"/>
  <c r="G2440" i="18"/>
  <c r="G2439" i="18"/>
  <c r="G2438" i="18"/>
  <c r="G2437" i="18"/>
  <c r="G2436" i="18"/>
  <c r="G2435" i="18"/>
  <c r="G2434" i="18"/>
  <c r="G2433" i="18"/>
  <c r="G2432" i="18"/>
  <c r="G2431" i="18"/>
  <c r="G2430" i="18"/>
  <c r="G2429" i="18"/>
  <c r="G2428" i="18"/>
  <c r="G2427" i="18"/>
  <c r="G2426" i="18"/>
  <c r="G2425" i="18"/>
  <c r="G2424" i="18"/>
  <c r="G2423" i="18"/>
  <c r="G2422" i="18"/>
  <c r="G2421" i="18"/>
  <c r="G2420" i="18"/>
  <c r="G2419" i="18"/>
  <c r="G2418" i="18"/>
  <c r="G2417" i="18"/>
  <c r="G2416" i="18"/>
  <c r="G2415" i="18"/>
  <c r="G2414" i="18"/>
  <c r="G2413" i="18"/>
  <c r="G2412" i="18"/>
  <c r="G2411" i="18"/>
  <c r="G2410" i="18"/>
  <c r="G2409" i="18"/>
  <c r="G2408" i="18"/>
  <c r="G2407" i="18"/>
  <c r="G2406" i="18"/>
  <c r="G2405" i="18"/>
  <c r="G2404" i="18"/>
  <c r="G2403" i="18"/>
  <c r="G2402" i="18"/>
  <c r="G2401" i="18"/>
  <c r="G2400" i="18"/>
  <c r="G2399" i="18"/>
  <c r="G2398" i="18"/>
  <c r="G2397" i="18"/>
  <c r="G2396" i="18"/>
  <c r="G2395" i="18"/>
  <c r="G2394" i="18"/>
  <c r="G2393" i="18"/>
  <c r="G2392" i="18"/>
  <c r="G2391" i="18"/>
  <c r="G2390" i="18"/>
  <c r="G2389" i="18"/>
  <c r="G2388" i="18"/>
  <c r="G2387" i="18"/>
  <c r="G2386" i="18"/>
  <c r="G2385" i="18"/>
  <c r="G2384" i="18"/>
  <c r="G2383" i="18"/>
  <c r="G2382" i="18"/>
  <c r="G2381" i="18"/>
  <c r="G2380" i="18"/>
  <c r="G2379" i="18"/>
  <c r="G2378" i="18"/>
  <c r="G2377" i="18"/>
  <c r="G2376" i="18"/>
  <c r="G2375" i="18"/>
  <c r="G2374" i="18"/>
  <c r="G2373" i="18"/>
  <c r="G2372" i="18"/>
  <c r="G2371" i="18"/>
  <c r="G2370" i="18"/>
  <c r="G2369" i="18"/>
  <c r="G2368" i="18"/>
  <c r="G2367" i="18"/>
  <c r="G2366" i="18"/>
  <c r="G2365" i="18"/>
  <c r="G2364" i="18"/>
  <c r="G2363" i="18"/>
  <c r="G2362" i="18"/>
  <c r="G2361" i="18"/>
  <c r="G2360" i="18"/>
  <c r="G2359" i="18"/>
  <c r="G2358" i="18"/>
  <c r="G2357" i="18"/>
  <c r="G2356" i="18"/>
  <c r="G2355" i="18"/>
  <c r="G2354" i="18"/>
  <c r="G2353" i="18"/>
  <c r="G2352" i="18"/>
  <c r="G2351" i="18"/>
  <c r="G2350" i="18"/>
  <c r="G2349" i="18"/>
  <c r="G2348" i="18"/>
  <c r="G2347" i="18"/>
  <c r="G2346" i="18"/>
  <c r="G2345" i="18"/>
  <c r="G2344" i="18"/>
  <c r="G2343" i="18"/>
  <c r="G2342" i="18"/>
  <c r="G2341" i="18"/>
  <c r="G2340" i="18"/>
  <c r="G2339" i="18"/>
  <c r="G2338" i="18"/>
  <c r="G2337" i="18"/>
  <c r="G2336" i="18"/>
  <c r="G2335" i="18"/>
  <c r="G2334" i="18"/>
  <c r="G2333" i="18"/>
  <c r="G2332" i="18"/>
  <c r="G2331" i="18"/>
  <c r="G2330" i="18"/>
  <c r="G2329" i="18"/>
  <c r="G2328" i="18"/>
  <c r="G2327" i="18"/>
  <c r="G2326" i="18"/>
  <c r="G2325" i="18"/>
  <c r="G2324" i="18"/>
  <c r="G2323" i="18"/>
  <c r="G2322" i="18"/>
  <c r="G2321" i="18"/>
  <c r="G2320" i="18"/>
  <c r="G2319" i="18"/>
  <c r="G2318" i="18"/>
  <c r="G2317" i="18"/>
  <c r="G2316" i="18"/>
  <c r="G2315" i="18"/>
  <c r="G2314" i="18"/>
  <c r="G2313" i="18"/>
  <c r="G2312" i="18"/>
  <c r="G2311" i="18"/>
  <c r="G2310" i="18"/>
  <c r="G2309" i="18"/>
  <c r="G2308" i="18"/>
  <c r="G2307" i="18"/>
  <c r="G2306" i="18"/>
  <c r="G2305" i="18"/>
  <c r="G2304" i="18"/>
  <c r="G2303" i="18"/>
  <c r="G2302" i="18"/>
  <c r="G2301" i="18"/>
  <c r="G2300" i="18"/>
  <c r="G2299" i="18"/>
  <c r="G2298" i="18"/>
  <c r="G2297" i="18"/>
  <c r="G2296" i="18"/>
  <c r="G2295" i="18"/>
  <c r="G2294" i="18"/>
  <c r="G2293" i="18"/>
  <c r="G2292" i="18"/>
  <c r="G2291" i="18"/>
  <c r="G2290" i="18"/>
  <c r="G2289" i="18"/>
  <c r="G2288" i="18"/>
  <c r="G2287" i="18"/>
  <c r="G2286" i="18"/>
  <c r="G2285" i="18"/>
  <c r="G2284" i="18"/>
  <c r="G2283" i="18"/>
  <c r="G2282" i="18"/>
  <c r="G2281" i="18"/>
  <c r="G2280" i="18"/>
  <c r="G2279" i="18"/>
  <c r="G2278" i="18"/>
  <c r="G2277" i="18"/>
  <c r="G2276" i="18"/>
  <c r="G2275" i="18"/>
  <c r="G2274" i="18"/>
  <c r="G2273" i="18"/>
  <c r="G2272" i="18"/>
  <c r="G2271" i="18"/>
  <c r="G2270" i="18"/>
  <c r="G2269" i="18"/>
  <c r="G2268" i="18"/>
  <c r="G2267" i="18"/>
  <c r="G2266" i="18"/>
  <c r="G2265" i="18"/>
  <c r="G2264" i="18"/>
  <c r="G2263" i="18"/>
  <c r="G2262" i="18"/>
  <c r="G2261" i="18"/>
  <c r="G2260" i="18"/>
  <c r="G2259" i="18"/>
  <c r="G2258" i="18"/>
  <c r="G2257" i="18"/>
  <c r="G2256" i="18"/>
  <c r="G2255" i="18"/>
  <c r="G2254" i="18"/>
  <c r="G2253" i="18"/>
  <c r="G2252" i="18"/>
  <c r="G2251" i="18"/>
  <c r="G2250" i="18"/>
  <c r="G2249" i="18"/>
  <c r="G2248" i="18"/>
  <c r="G2247" i="18"/>
  <c r="G2246" i="18"/>
  <c r="G2245" i="18"/>
  <c r="G2244" i="18"/>
  <c r="G2243" i="18"/>
  <c r="G2242" i="18"/>
  <c r="G2241" i="18"/>
  <c r="G2240" i="18"/>
  <c r="G2239" i="18"/>
  <c r="G2238" i="18"/>
  <c r="G2237" i="18"/>
  <c r="G2236" i="18"/>
  <c r="G2235" i="18"/>
  <c r="G2234" i="18"/>
  <c r="G2233" i="18"/>
  <c r="G2232" i="18"/>
  <c r="G2231" i="18"/>
  <c r="G2230" i="18"/>
  <c r="G2229" i="18"/>
  <c r="G2228" i="18"/>
  <c r="G2227" i="18"/>
  <c r="G2226" i="18"/>
  <c r="G2225" i="18"/>
  <c r="G2224" i="18"/>
  <c r="G2223" i="18"/>
  <c r="G2222" i="18"/>
  <c r="G2221" i="18"/>
  <c r="G2220" i="18"/>
  <c r="G2219" i="18"/>
  <c r="G2218" i="18"/>
  <c r="G2217" i="18"/>
  <c r="G2216" i="18"/>
  <c r="G2215" i="18"/>
  <c r="G2214" i="18"/>
  <c r="G2213" i="18"/>
  <c r="G2212" i="18"/>
  <c r="G2211" i="18"/>
  <c r="G2210" i="18"/>
  <c r="G2209" i="18"/>
  <c r="G2208" i="18"/>
  <c r="G2207" i="18"/>
  <c r="G2206" i="18"/>
  <c r="G2205" i="18"/>
  <c r="G2204" i="18"/>
  <c r="G2203" i="18"/>
  <c r="G2202" i="18"/>
  <c r="G2201" i="18"/>
  <c r="G2200" i="18"/>
  <c r="G2199" i="18"/>
  <c r="G2198" i="18"/>
  <c r="G2197" i="18"/>
  <c r="G2196" i="18"/>
  <c r="G2195" i="18"/>
  <c r="G2194" i="18"/>
  <c r="G2193" i="18"/>
  <c r="G2192" i="18"/>
  <c r="G2191" i="18"/>
  <c r="G2190" i="18"/>
  <c r="G2189" i="18"/>
  <c r="G2188" i="18"/>
  <c r="G2187" i="18"/>
  <c r="G2186" i="18"/>
  <c r="G2185" i="18"/>
  <c r="G2184" i="18"/>
  <c r="G2183" i="18"/>
  <c r="G2182" i="18"/>
  <c r="G2181" i="18"/>
  <c r="G2180" i="18"/>
  <c r="G2179" i="18"/>
  <c r="G2178" i="18"/>
  <c r="G2177" i="18"/>
  <c r="G2176" i="18"/>
  <c r="G2175" i="18"/>
  <c r="G2174" i="18"/>
  <c r="G2173" i="18"/>
  <c r="G2172" i="18"/>
  <c r="G2171" i="18"/>
  <c r="G2170" i="18"/>
  <c r="G2169" i="18"/>
  <c r="G2168" i="18"/>
  <c r="G2167" i="18"/>
  <c r="G2166" i="18"/>
  <c r="G2165" i="18"/>
  <c r="G2164" i="18"/>
  <c r="G2163" i="18"/>
  <c r="G2162" i="18"/>
  <c r="G2161" i="18"/>
  <c r="G2160" i="18"/>
  <c r="G2159" i="18"/>
  <c r="G2158" i="18"/>
  <c r="G2157" i="18"/>
  <c r="G2156" i="18"/>
  <c r="G2155" i="18"/>
  <c r="G2154" i="18"/>
  <c r="G2153" i="18"/>
  <c r="G2152" i="18"/>
  <c r="G2151" i="18"/>
  <c r="G2150" i="18"/>
  <c r="G2149" i="18"/>
  <c r="G2148" i="18"/>
  <c r="G2147" i="18"/>
  <c r="G2146" i="18"/>
  <c r="G2145" i="18"/>
  <c r="G2144" i="18"/>
  <c r="G2143" i="18"/>
  <c r="G2142" i="18"/>
  <c r="G2141" i="18"/>
  <c r="G2140" i="18"/>
  <c r="G2139" i="18"/>
  <c r="G2138" i="18"/>
  <c r="G2137" i="18"/>
  <c r="G2136" i="18"/>
  <c r="G2135" i="18"/>
  <c r="G2134" i="18"/>
  <c r="G2133" i="18"/>
  <c r="G2132" i="18"/>
  <c r="G2131" i="18"/>
  <c r="G2130" i="18"/>
  <c r="G2129" i="18"/>
  <c r="G2128" i="18"/>
  <c r="G2127" i="18"/>
  <c r="G2126" i="18"/>
  <c r="G2125" i="18"/>
  <c r="G2124" i="18"/>
  <c r="G2123" i="18"/>
  <c r="G2122" i="18"/>
  <c r="G2121" i="18"/>
  <c r="G2120" i="18"/>
  <c r="G2119" i="18"/>
  <c r="G2118" i="18"/>
  <c r="G2117" i="18"/>
  <c r="G2116" i="18"/>
  <c r="G2115" i="18"/>
  <c r="G2114" i="18"/>
  <c r="G2113" i="18"/>
  <c r="G2112" i="18"/>
  <c r="G2111" i="18"/>
  <c r="G2110" i="18"/>
  <c r="G2109" i="18"/>
  <c r="G2108" i="18"/>
  <c r="G2107" i="18"/>
  <c r="G2106" i="18"/>
  <c r="G2105" i="18"/>
  <c r="G2104" i="18"/>
  <c r="G2103" i="18"/>
  <c r="G2102" i="18"/>
  <c r="G2101" i="18"/>
  <c r="G2100" i="18"/>
  <c r="G2099" i="18"/>
  <c r="G2098" i="18"/>
  <c r="G2097" i="18"/>
  <c r="G2096" i="18"/>
  <c r="G2095" i="18"/>
  <c r="G2094" i="18"/>
  <c r="G2093" i="18"/>
  <c r="G2092" i="18"/>
  <c r="G2091" i="18"/>
  <c r="G2090" i="18"/>
  <c r="G2089" i="18"/>
  <c r="G2088" i="18"/>
  <c r="G2087" i="18"/>
  <c r="G2086" i="18"/>
  <c r="G2085" i="18"/>
  <c r="G2084" i="18"/>
  <c r="G2083" i="18"/>
  <c r="G2082" i="18"/>
  <c r="G2081" i="18"/>
  <c r="G2080" i="18"/>
  <c r="G2079" i="18"/>
  <c r="G2078" i="18"/>
  <c r="G2077" i="18"/>
  <c r="G2076" i="18"/>
  <c r="G2075" i="18"/>
  <c r="G2074" i="18"/>
  <c r="G2073" i="18"/>
  <c r="G2072" i="18"/>
  <c r="G2071" i="18"/>
  <c r="G2070" i="18"/>
  <c r="G2069" i="18"/>
  <c r="G2068" i="18"/>
  <c r="G2067" i="18"/>
  <c r="G2066" i="18"/>
  <c r="G2065" i="18"/>
  <c r="G2064" i="18"/>
  <c r="G2063" i="18"/>
  <c r="G2062" i="18"/>
  <c r="G2061" i="18"/>
  <c r="G2060" i="18"/>
  <c r="G2059" i="18"/>
  <c r="G2058" i="18"/>
  <c r="G2057" i="18"/>
  <c r="G2056" i="18"/>
  <c r="G2055" i="18"/>
  <c r="G2054" i="18"/>
  <c r="G2053" i="18"/>
  <c r="G2052" i="18"/>
  <c r="G2051" i="18"/>
  <c r="G2050" i="18"/>
  <c r="G2049" i="18"/>
  <c r="G2048" i="18"/>
  <c r="G2047" i="18"/>
  <c r="G2046" i="18"/>
  <c r="G2045" i="18"/>
  <c r="G2044" i="18"/>
  <c r="G2043" i="18"/>
  <c r="G2042" i="18"/>
  <c r="G2041" i="18"/>
  <c r="G2040" i="18"/>
  <c r="G2039" i="18"/>
  <c r="G2038" i="18"/>
  <c r="G2037" i="18"/>
  <c r="G2036" i="18"/>
  <c r="G2035" i="18"/>
  <c r="G2034" i="18"/>
  <c r="G2033" i="18"/>
  <c r="G2032" i="18"/>
  <c r="G2031" i="18"/>
  <c r="G2030" i="18"/>
  <c r="G2029" i="18"/>
  <c r="G2028" i="18"/>
  <c r="G2027" i="18"/>
  <c r="G2026" i="18"/>
  <c r="G2025" i="18"/>
  <c r="G2024" i="18"/>
  <c r="G2023" i="18"/>
  <c r="G2022" i="18"/>
  <c r="G2021" i="18"/>
  <c r="G2020" i="18"/>
  <c r="G2019" i="18"/>
  <c r="G2018" i="18"/>
  <c r="G2017" i="18"/>
  <c r="G2016" i="18"/>
  <c r="G2015" i="18"/>
  <c r="G2014" i="18"/>
  <c r="G2013" i="18"/>
  <c r="G2012" i="18"/>
  <c r="G2011" i="18"/>
  <c r="G2010" i="18"/>
  <c r="G2009" i="18"/>
  <c r="G2008" i="18"/>
  <c r="G2007" i="18"/>
  <c r="G2006" i="18"/>
  <c r="G2005" i="18"/>
  <c r="G2004" i="18"/>
  <c r="G2003" i="18"/>
  <c r="G2002" i="18"/>
  <c r="G2001" i="18"/>
  <c r="G2000" i="18"/>
  <c r="G1999" i="18"/>
  <c r="G1998" i="18"/>
  <c r="G1997" i="18"/>
  <c r="G1996" i="18"/>
  <c r="G1995" i="18"/>
  <c r="G1994" i="18"/>
  <c r="G1993" i="18"/>
  <c r="G1992" i="18"/>
  <c r="G1991" i="18"/>
  <c r="G1990" i="18"/>
  <c r="G1989" i="18"/>
  <c r="G1988" i="18"/>
  <c r="G1987" i="18"/>
  <c r="G1986" i="18"/>
  <c r="G1985" i="18"/>
  <c r="G1984" i="18"/>
  <c r="G1983" i="18"/>
  <c r="G1982" i="18"/>
  <c r="G1981" i="18"/>
  <c r="G1980" i="18"/>
  <c r="G1979" i="18"/>
  <c r="G1978" i="18"/>
  <c r="G1977" i="18"/>
  <c r="G1976" i="18"/>
  <c r="G1975" i="18"/>
  <c r="G1974" i="18"/>
  <c r="G1973" i="18"/>
  <c r="G1972" i="18"/>
  <c r="G1971" i="18"/>
  <c r="G1970" i="18"/>
  <c r="G1969" i="18"/>
  <c r="G1968" i="18"/>
  <c r="G1967" i="18"/>
  <c r="G1966" i="18"/>
  <c r="G1965" i="18"/>
  <c r="G1964" i="18"/>
  <c r="G1963" i="18"/>
  <c r="G1962" i="18"/>
  <c r="G1961" i="18"/>
  <c r="G1960" i="18"/>
  <c r="G1959" i="18"/>
  <c r="G1958" i="18"/>
  <c r="G1957" i="18"/>
  <c r="G1956" i="18"/>
  <c r="G1955" i="18"/>
  <c r="G1954" i="18"/>
  <c r="G1953" i="18"/>
  <c r="G1952" i="18"/>
  <c r="G1951" i="18"/>
  <c r="G1950" i="18"/>
  <c r="G1949" i="18"/>
  <c r="G1948" i="18"/>
  <c r="G1947" i="18"/>
  <c r="G1946" i="18"/>
  <c r="G1945" i="18"/>
  <c r="G1944" i="18"/>
  <c r="G1943" i="18"/>
  <c r="G1942" i="18"/>
  <c r="G1941" i="18"/>
  <c r="G1940" i="18"/>
  <c r="G1939" i="18"/>
  <c r="G1938" i="18"/>
  <c r="G1937" i="18"/>
  <c r="G1936" i="18"/>
  <c r="G1935" i="18"/>
  <c r="G1934" i="18"/>
  <c r="G1933" i="18"/>
  <c r="G1932" i="18"/>
  <c r="G1931" i="18"/>
  <c r="G1930" i="18"/>
  <c r="G1929" i="18"/>
  <c r="G1928" i="18"/>
  <c r="G1927" i="18"/>
  <c r="G1926" i="18"/>
  <c r="G1925" i="18"/>
  <c r="G1924" i="18"/>
  <c r="G1923" i="18"/>
  <c r="G1922" i="18"/>
  <c r="G1921" i="18"/>
  <c r="G1920" i="18"/>
  <c r="G1919" i="18"/>
  <c r="G1918" i="18"/>
  <c r="G1917" i="18"/>
  <c r="G1916" i="18"/>
  <c r="G1915" i="18"/>
  <c r="G1914" i="18"/>
  <c r="G1913" i="18"/>
  <c r="G1912" i="18"/>
  <c r="G1911" i="18"/>
  <c r="G1910" i="18"/>
  <c r="G1909" i="18"/>
  <c r="G1908" i="18"/>
  <c r="G1907" i="18"/>
  <c r="G1906" i="18"/>
  <c r="G1905" i="18"/>
  <c r="G1904" i="18"/>
  <c r="G1903" i="18"/>
  <c r="G1902" i="18"/>
  <c r="G1901" i="18"/>
  <c r="G1900" i="18"/>
  <c r="G1899" i="18"/>
  <c r="G1898" i="18"/>
  <c r="G1897" i="18"/>
  <c r="G1896" i="18"/>
  <c r="G1895" i="18"/>
  <c r="G1894" i="18"/>
  <c r="G1893" i="18"/>
  <c r="G1892" i="18"/>
  <c r="G1891" i="18"/>
  <c r="G1890" i="18"/>
  <c r="G1889" i="18"/>
  <c r="G1888" i="18"/>
  <c r="G1887" i="18"/>
  <c r="G1886" i="18"/>
  <c r="G1885" i="18"/>
  <c r="G1884" i="18"/>
  <c r="G1883" i="18"/>
  <c r="G1882" i="18"/>
  <c r="G1881" i="18"/>
  <c r="G1880" i="18"/>
  <c r="G1879" i="18"/>
  <c r="G1878" i="18"/>
  <c r="G1877" i="18"/>
  <c r="G1876" i="18"/>
  <c r="G1875" i="18"/>
  <c r="G1874" i="18"/>
  <c r="G1873" i="18"/>
  <c r="G1872" i="18"/>
  <c r="G1871" i="18"/>
  <c r="G1870" i="18"/>
  <c r="G1869" i="18"/>
  <c r="G1868" i="18"/>
  <c r="G1867" i="18"/>
  <c r="G1866" i="18"/>
  <c r="G1865" i="18"/>
  <c r="G1864" i="18"/>
  <c r="G1863" i="18"/>
  <c r="G1862" i="18"/>
  <c r="G1861" i="18"/>
  <c r="G1860" i="18"/>
  <c r="G1859" i="18"/>
  <c r="G1858" i="18"/>
  <c r="G1857" i="18"/>
  <c r="G1856" i="18"/>
  <c r="G1855" i="18"/>
  <c r="G1854" i="18"/>
  <c r="G1853" i="18"/>
  <c r="G1852" i="18"/>
  <c r="G1851" i="18"/>
  <c r="G1850" i="18"/>
  <c r="G1849" i="18"/>
  <c r="G1848" i="18"/>
  <c r="G1847" i="18"/>
  <c r="G1846" i="18"/>
  <c r="G1845" i="18"/>
  <c r="G1844" i="18"/>
  <c r="G1843" i="18"/>
  <c r="G1842" i="18"/>
  <c r="G1841" i="18"/>
  <c r="G1840" i="18"/>
  <c r="G1839" i="18"/>
  <c r="G1838" i="18"/>
  <c r="G1837" i="18"/>
  <c r="G1836" i="18"/>
  <c r="G1835" i="18"/>
  <c r="G1834" i="18"/>
  <c r="G1833" i="18"/>
  <c r="G1832" i="18"/>
  <c r="G1831" i="18"/>
  <c r="G1830" i="18"/>
  <c r="G1829" i="18"/>
  <c r="G1828" i="18"/>
  <c r="G1827" i="18"/>
  <c r="G1826" i="18"/>
  <c r="G1825" i="18"/>
  <c r="G1824" i="18"/>
  <c r="G1823" i="18"/>
  <c r="G1822" i="18"/>
  <c r="G1821" i="18"/>
  <c r="G1820" i="18"/>
  <c r="G1819" i="18"/>
  <c r="G1818" i="18"/>
  <c r="G1817" i="18"/>
  <c r="G1816" i="18"/>
  <c r="G1815" i="18"/>
  <c r="G1814" i="18"/>
  <c r="G1813" i="18"/>
  <c r="G1812" i="18"/>
  <c r="G1811" i="18"/>
  <c r="G1810" i="18"/>
  <c r="G1809" i="18"/>
  <c r="G1808" i="18"/>
  <c r="G1807" i="18"/>
  <c r="G1806" i="18"/>
  <c r="G1805" i="18"/>
  <c r="G1804" i="18"/>
  <c r="G1803" i="18"/>
  <c r="G1802" i="18"/>
  <c r="G1801" i="18"/>
  <c r="G1800" i="18"/>
  <c r="G1799" i="18"/>
  <c r="G1798" i="18"/>
  <c r="G1797" i="18"/>
  <c r="G1796" i="18"/>
  <c r="G1795" i="18"/>
  <c r="G1794" i="18"/>
  <c r="G1793" i="18"/>
  <c r="G1792" i="18"/>
  <c r="G1791" i="18"/>
  <c r="G1790" i="18"/>
  <c r="G1789" i="18"/>
  <c r="G1788" i="18"/>
  <c r="G1787" i="18"/>
  <c r="G1786" i="18"/>
  <c r="G1785" i="18"/>
  <c r="G1784" i="18"/>
  <c r="G1783" i="18"/>
  <c r="G1782" i="18"/>
  <c r="G1781" i="18"/>
  <c r="G1780" i="18"/>
  <c r="G1779" i="18"/>
  <c r="G1778" i="18"/>
  <c r="G1777" i="18"/>
  <c r="G1776" i="18"/>
  <c r="G1775" i="18"/>
  <c r="G1774" i="18"/>
  <c r="G1773" i="18"/>
  <c r="G1772" i="18"/>
  <c r="G1771" i="18"/>
  <c r="G1770" i="18"/>
  <c r="G1769" i="18"/>
  <c r="G1768" i="18"/>
  <c r="G1767" i="18"/>
  <c r="G1766" i="18"/>
  <c r="G1765" i="18"/>
  <c r="G1764" i="18"/>
  <c r="G1763" i="18"/>
  <c r="G1762" i="18"/>
  <c r="G1761" i="18"/>
  <c r="G1760" i="18"/>
  <c r="G1759" i="18"/>
  <c r="G1758" i="18"/>
  <c r="G1757" i="18"/>
  <c r="G1756" i="18"/>
  <c r="G1755" i="18"/>
  <c r="G1754" i="18"/>
  <c r="G1753" i="18"/>
  <c r="G1752" i="18"/>
  <c r="G1751" i="18"/>
  <c r="G1750" i="18"/>
  <c r="G1749" i="18"/>
  <c r="G1748" i="18"/>
  <c r="G1747" i="18"/>
  <c r="G1746" i="18"/>
  <c r="G1745" i="18"/>
  <c r="G1744" i="18"/>
  <c r="G1743" i="18"/>
  <c r="G1742" i="18"/>
  <c r="G1741" i="18"/>
  <c r="G1740" i="18"/>
  <c r="G1739" i="18"/>
  <c r="G1738" i="18"/>
  <c r="G1737" i="18"/>
  <c r="G1736" i="18"/>
  <c r="G1735" i="18"/>
  <c r="G1734" i="18"/>
  <c r="G1733" i="18"/>
  <c r="G1732" i="18"/>
  <c r="G1731" i="18"/>
  <c r="G1730" i="18"/>
  <c r="G1729" i="18"/>
  <c r="G1728" i="18"/>
  <c r="G1727" i="18"/>
  <c r="G1726" i="18"/>
  <c r="G1725" i="18"/>
  <c r="G1724" i="18"/>
  <c r="G1723" i="18"/>
  <c r="G1722" i="18"/>
  <c r="G1721" i="18"/>
  <c r="G1720" i="18"/>
  <c r="G1719" i="18"/>
  <c r="G1718" i="18"/>
  <c r="G1717" i="18"/>
  <c r="G1716" i="18"/>
  <c r="G1715" i="18"/>
  <c r="G1714" i="18"/>
  <c r="G1713" i="18"/>
  <c r="G1712" i="18"/>
  <c r="G1711" i="18"/>
  <c r="G1710" i="18"/>
  <c r="G1709" i="18"/>
  <c r="G1708" i="18"/>
  <c r="G1707" i="18"/>
  <c r="G1706" i="18"/>
  <c r="G1705" i="18"/>
  <c r="G1704" i="18"/>
  <c r="G1703" i="18"/>
  <c r="G1702" i="18"/>
  <c r="G1701" i="18"/>
  <c r="G1700" i="18"/>
  <c r="G1699" i="18"/>
  <c r="G1698" i="18"/>
  <c r="G1697" i="18"/>
  <c r="G1696" i="18"/>
  <c r="G1695" i="18"/>
  <c r="G1694" i="18"/>
  <c r="G1693" i="18"/>
  <c r="G1692" i="18"/>
  <c r="G1691" i="18"/>
  <c r="G1690" i="18"/>
  <c r="G1689" i="18"/>
  <c r="G1688" i="18"/>
  <c r="G1687" i="18"/>
  <c r="G1686" i="18"/>
  <c r="G1685" i="18"/>
  <c r="G1684" i="18"/>
  <c r="G1683" i="18"/>
  <c r="G1682" i="18"/>
  <c r="G1681" i="18"/>
  <c r="G1680" i="18"/>
  <c r="G1679" i="18"/>
  <c r="G1678" i="18"/>
  <c r="G1677" i="18"/>
  <c r="G1676" i="18"/>
  <c r="G1675" i="18"/>
  <c r="G1674" i="18"/>
  <c r="G1673" i="18"/>
  <c r="G1672" i="18"/>
  <c r="G1671" i="18"/>
  <c r="G1670" i="18"/>
  <c r="G1669" i="18"/>
  <c r="G1668" i="18"/>
  <c r="G1667" i="18"/>
  <c r="G1666" i="18"/>
  <c r="G1665" i="18"/>
  <c r="G1664" i="18"/>
  <c r="G1663" i="18"/>
  <c r="G1662" i="18"/>
  <c r="G1661" i="18"/>
  <c r="G1660" i="18"/>
  <c r="G1659" i="18"/>
  <c r="G1658" i="18"/>
  <c r="G1657" i="18"/>
  <c r="G1656" i="18"/>
  <c r="G1655" i="18"/>
  <c r="G1654" i="18"/>
  <c r="G1653" i="18"/>
  <c r="G1652" i="18"/>
  <c r="G1651" i="18"/>
  <c r="G1650" i="18"/>
  <c r="G1649" i="18"/>
  <c r="G1648" i="18"/>
  <c r="G1647" i="18"/>
  <c r="G1646" i="18"/>
  <c r="G1645" i="18"/>
  <c r="G1644" i="18"/>
  <c r="G1643" i="18"/>
  <c r="G1642" i="18"/>
  <c r="G1641" i="18"/>
  <c r="G1640" i="18"/>
  <c r="G1639" i="18"/>
  <c r="G1638" i="18"/>
  <c r="G1637" i="18"/>
  <c r="G1636" i="18"/>
  <c r="G1635" i="18"/>
  <c r="G1634" i="18"/>
  <c r="G1633" i="18"/>
  <c r="G1632" i="18"/>
  <c r="G1631" i="18"/>
  <c r="G1630" i="18"/>
  <c r="G1629" i="18"/>
  <c r="G1628" i="18"/>
  <c r="G1627" i="18"/>
  <c r="G1626" i="18"/>
  <c r="G1625" i="18"/>
  <c r="G1624" i="18"/>
  <c r="G1623" i="18"/>
  <c r="G1622" i="18"/>
  <c r="G1621" i="18"/>
  <c r="G1620" i="18"/>
  <c r="G1619" i="18"/>
  <c r="G1618" i="18"/>
  <c r="G1617" i="18"/>
  <c r="G1616" i="18"/>
  <c r="G1615" i="18"/>
  <c r="G1614" i="18"/>
  <c r="G1613" i="18"/>
  <c r="G1612" i="18"/>
  <c r="G1611" i="18"/>
  <c r="G1610" i="18"/>
  <c r="G1609" i="18"/>
  <c r="G1608" i="18"/>
  <c r="G1607" i="18"/>
  <c r="G1606" i="18"/>
  <c r="G1605" i="18"/>
  <c r="G1604" i="18"/>
  <c r="G1603" i="18"/>
  <c r="G1602" i="18"/>
  <c r="G1601" i="18"/>
  <c r="G1600" i="18"/>
  <c r="G1599" i="18"/>
  <c r="G1598" i="18"/>
  <c r="G1597" i="18"/>
  <c r="G1596" i="18"/>
  <c r="G1595" i="18"/>
  <c r="G1594" i="18"/>
  <c r="G1593" i="18"/>
  <c r="G1592" i="18"/>
  <c r="G1591" i="18"/>
  <c r="G1590" i="18"/>
  <c r="G1589" i="18"/>
  <c r="G1588" i="18"/>
  <c r="G1587" i="18"/>
  <c r="G1586" i="18"/>
  <c r="G1585" i="18"/>
  <c r="G1584" i="18"/>
  <c r="G1583" i="18"/>
  <c r="G1582" i="18"/>
  <c r="G1581" i="18"/>
  <c r="G1580" i="18"/>
  <c r="G1579" i="18"/>
  <c r="G1578" i="18"/>
  <c r="G1577" i="18"/>
  <c r="G1576" i="18"/>
  <c r="G1575" i="18"/>
  <c r="G1574" i="18"/>
  <c r="G1573" i="18"/>
  <c r="G1572" i="18"/>
  <c r="G1571" i="18"/>
  <c r="G1570" i="18"/>
  <c r="G1569" i="18"/>
  <c r="G1568" i="18"/>
  <c r="G1567" i="18"/>
  <c r="G1566" i="18"/>
  <c r="G1565" i="18"/>
  <c r="G1564" i="18"/>
  <c r="G1563" i="18"/>
  <c r="G1562" i="18"/>
  <c r="G1561" i="18"/>
  <c r="G1560" i="18"/>
  <c r="G1559" i="18"/>
  <c r="G1558" i="18"/>
  <c r="G1557" i="18"/>
  <c r="G1556" i="18"/>
  <c r="G1555" i="18"/>
  <c r="G1554" i="18"/>
  <c r="G1553" i="18"/>
  <c r="G1552" i="18"/>
  <c r="G1551" i="18"/>
  <c r="G1550" i="18"/>
  <c r="G1549" i="18"/>
  <c r="G1548" i="18"/>
  <c r="G1547" i="18"/>
  <c r="G1546" i="18"/>
  <c r="G1545" i="18"/>
  <c r="G1544" i="18"/>
  <c r="G1543" i="18"/>
  <c r="G1542" i="18"/>
  <c r="G1541" i="18"/>
  <c r="G1540" i="18"/>
  <c r="G1539" i="18"/>
  <c r="G1538" i="18"/>
  <c r="G1537" i="18"/>
  <c r="G1536" i="18"/>
  <c r="G1535" i="18"/>
  <c r="G1534" i="18"/>
  <c r="G1533" i="18"/>
  <c r="G1532" i="18"/>
  <c r="G1531" i="18"/>
  <c r="G1530" i="18"/>
  <c r="G1529" i="18"/>
  <c r="G1528" i="18"/>
  <c r="G1527" i="18"/>
  <c r="G1526" i="18"/>
  <c r="G1525" i="18"/>
  <c r="G1524" i="18"/>
  <c r="G1523" i="18"/>
  <c r="G1522" i="18"/>
  <c r="G1521" i="18"/>
  <c r="G1520" i="18"/>
  <c r="G1519" i="18"/>
  <c r="G1518" i="18"/>
  <c r="G1517" i="18"/>
  <c r="G1516" i="18"/>
  <c r="G1515" i="18"/>
  <c r="G1514" i="18"/>
  <c r="G1513" i="18"/>
  <c r="G1512" i="18"/>
  <c r="G1511" i="18"/>
  <c r="G1510" i="18"/>
  <c r="G1509" i="18"/>
  <c r="G1508" i="18"/>
  <c r="G1507" i="18"/>
  <c r="G1506" i="18"/>
  <c r="G1505" i="18"/>
  <c r="G1504" i="18"/>
  <c r="G1503" i="18"/>
  <c r="G1502" i="18"/>
  <c r="G1501" i="18"/>
  <c r="G1500" i="18"/>
  <c r="G1499" i="18"/>
  <c r="G1498" i="18"/>
  <c r="G1497" i="18"/>
  <c r="G1496" i="18"/>
  <c r="G1495" i="18"/>
  <c r="G1494" i="18"/>
  <c r="G1493" i="18"/>
  <c r="G1492" i="18"/>
  <c r="G1491" i="18"/>
  <c r="G1490" i="18"/>
  <c r="G1489" i="18"/>
  <c r="G1488" i="18"/>
  <c r="G1487" i="18"/>
  <c r="G1486" i="18"/>
  <c r="G1485" i="18"/>
  <c r="G1484" i="18"/>
  <c r="G1483" i="18"/>
  <c r="G1482" i="18"/>
  <c r="G1481" i="18"/>
  <c r="G1480" i="18"/>
  <c r="G1479" i="18"/>
  <c r="G1478" i="18"/>
  <c r="G1477" i="18"/>
  <c r="G1476" i="18"/>
  <c r="G1475" i="18"/>
  <c r="G1474" i="18"/>
  <c r="G1473" i="18"/>
  <c r="G1472" i="18"/>
  <c r="G1471" i="18"/>
  <c r="G1470" i="18"/>
  <c r="G1469" i="18"/>
  <c r="G1468" i="18"/>
  <c r="G1467" i="18"/>
  <c r="G1466" i="18"/>
  <c r="G1465" i="18"/>
  <c r="G1464" i="18"/>
  <c r="G1463" i="18"/>
  <c r="G1462" i="18"/>
  <c r="G1461" i="18"/>
  <c r="G1460" i="18"/>
  <c r="G1459" i="18"/>
  <c r="G1458" i="18"/>
  <c r="G1457" i="18"/>
  <c r="G1456" i="18"/>
  <c r="G1455" i="18"/>
  <c r="G1454" i="18"/>
  <c r="G1453" i="18"/>
  <c r="G1452" i="18"/>
  <c r="G1451" i="18"/>
  <c r="G1450" i="18"/>
  <c r="G1449" i="18"/>
  <c r="G1448" i="18"/>
  <c r="G1447" i="18"/>
  <c r="G1446" i="18"/>
  <c r="G1445" i="18"/>
  <c r="G1444" i="18"/>
  <c r="G1443" i="18"/>
  <c r="G1442" i="18"/>
  <c r="G1441" i="18"/>
  <c r="G1440" i="18"/>
  <c r="G1439" i="18"/>
  <c r="G1438" i="18"/>
  <c r="G1437" i="18"/>
  <c r="G1436" i="18"/>
  <c r="G1435" i="18"/>
  <c r="G1434" i="18"/>
  <c r="G1433" i="18"/>
  <c r="G1432" i="18"/>
  <c r="G1431" i="18"/>
  <c r="G1430" i="18"/>
  <c r="G1429" i="18"/>
  <c r="G1428" i="18"/>
  <c r="G1427" i="18"/>
  <c r="G1426" i="18"/>
  <c r="G1425" i="18"/>
  <c r="G1424" i="18"/>
  <c r="G1423" i="18"/>
  <c r="G1422" i="18"/>
  <c r="G1421" i="18"/>
  <c r="G1420" i="18"/>
  <c r="G1419" i="18"/>
  <c r="G1418" i="18"/>
  <c r="G1417" i="18"/>
  <c r="G1416" i="18"/>
  <c r="G1415" i="18"/>
  <c r="G1414" i="18"/>
  <c r="G1413" i="18"/>
  <c r="G1412" i="18"/>
  <c r="G1411" i="18"/>
  <c r="G1410" i="18"/>
  <c r="G1409" i="18"/>
  <c r="G1408" i="18"/>
  <c r="G1407" i="18"/>
  <c r="G1406" i="18"/>
  <c r="G1405" i="18"/>
  <c r="G1404" i="18"/>
  <c r="G1403" i="18"/>
  <c r="G1402" i="18"/>
  <c r="G1401" i="18"/>
  <c r="G1400" i="18"/>
  <c r="G1399" i="18"/>
  <c r="G1398" i="18"/>
  <c r="G1397" i="18"/>
  <c r="G1396" i="18"/>
  <c r="G1395" i="18"/>
  <c r="G1394" i="18"/>
  <c r="G1393" i="18"/>
  <c r="G1392" i="18"/>
  <c r="G1391" i="18"/>
  <c r="G1390" i="18"/>
  <c r="G1389" i="18"/>
  <c r="G1388" i="18"/>
  <c r="G1387" i="18"/>
  <c r="G1386" i="18"/>
  <c r="G1385" i="18"/>
  <c r="G1384" i="18"/>
  <c r="G1383" i="18"/>
  <c r="G1382" i="18"/>
  <c r="G1381" i="18"/>
  <c r="G1380" i="18"/>
  <c r="G1379" i="18"/>
  <c r="G1378" i="18"/>
  <c r="G1377" i="18"/>
  <c r="G1376" i="18"/>
  <c r="G1375" i="18"/>
  <c r="G1374" i="18"/>
  <c r="G1373" i="18"/>
  <c r="G1372" i="18"/>
  <c r="G1371" i="18"/>
  <c r="G1370" i="18"/>
  <c r="G1369" i="18"/>
  <c r="G1368" i="18"/>
  <c r="G1367" i="18"/>
  <c r="G1366" i="18"/>
  <c r="G1365" i="18"/>
  <c r="G1364" i="18"/>
  <c r="G1363" i="18"/>
  <c r="G1362" i="18"/>
  <c r="G1361" i="18"/>
  <c r="G1360" i="18"/>
  <c r="G1359" i="18"/>
  <c r="G1358" i="18"/>
  <c r="G1357" i="18"/>
  <c r="G1356" i="18"/>
  <c r="G1355" i="18"/>
  <c r="G1354" i="18"/>
  <c r="G1353" i="18"/>
  <c r="G1352" i="18"/>
  <c r="G1351" i="18"/>
  <c r="G1350" i="18"/>
  <c r="G1349" i="18"/>
  <c r="G1348" i="18"/>
  <c r="G1347" i="18"/>
  <c r="G1346" i="18"/>
  <c r="G1345" i="18"/>
  <c r="G1344" i="18"/>
  <c r="G1343" i="18"/>
  <c r="G1342" i="18"/>
  <c r="G1341" i="18"/>
  <c r="G1340" i="18"/>
  <c r="G1339" i="18"/>
  <c r="G1338" i="18"/>
  <c r="G1337" i="18"/>
  <c r="G1336" i="18"/>
  <c r="G1335" i="18"/>
  <c r="G1334" i="18"/>
  <c r="G1333" i="18"/>
  <c r="G1332" i="18"/>
  <c r="G1331" i="18"/>
  <c r="G1330" i="18"/>
  <c r="G1329" i="18"/>
  <c r="G1328" i="18"/>
  <c r="G1327" i="18"/>
  <c r="G1326" i="18"/>
  <c r="G1325" i="18"/>
  <c r="G1324" i="18"/>
  <c r="G1323" i="18"/>
  <c r="G1322" i="18"/>
  <c r="G1321" i="18"/>
  <c r="G1320" i="18"/>
  <c r="G1319" i="18"/>
  <c r="G1318" i="18"/>
  <c r="G1317" i="18"/>
  <c r="G1316" i="18"/>
  <c r="G1315" i="18"/>
  <c r="G1314" i="18"/>
  <c r="G1313" i="18"/>
  <c r="G1312" i="18"/>
  <c r="G1311" i="18"/>
  <c r="G1310" i="18"/>
  <c r="G1309" i="18"/>
  <c r="G1308" i="18"/>
  <c r="G1307" i="18"/>
  <c r="G1306" i="18"/>
  <c r="G1305" i="18"/>
  <c r="G1304" i="18"/>
  <c r="G1303" i="18"/>
  <c r="G1302" i="18"/>
  <c r="G1301" i="18"/>
  <c r="G1300" i="18"/>
  <c r="G1299" i="18"/>
  <c r="G1298" i="18"/>
  <c r="G1297" i="18"/>
  <c r="G1296" i="18"/>
  <c r="G1295" i="18"/>
  <c r="G1294" i="18"/>
  <c r="G1293" i="18"/>
  <c r="G1292" i="18"/>
  <c r="G1291" i="18"/>
  <c r="G1290" i="18"/>
  <c r="G1289" i="18"/>
  <c r="G1288" i="18"/>
  <c r="G1287" i="18"/>
  <c r="G1286" i="18"/>
  <c r="G1285" i="18"/>
  <c r="G1284" i="18"/>
  <c r="G1283" i="18"/>
  <c r="G1282" i="18"/>
  <c r="G1281" i="18"/>
  <c r="G1280" i="18"/>
  <c r="G1279" i="18"/>
  <c r="G1278" i="18"/>
  <c r="G1277" i="18"/>
  <c r="G1276" i="18"/>
  <c r="G1275" i="18"/>
  <c r="G1274" i="18"/>
  <c r="G1273" i="18"/>
  <c r="G1272" i="18"/>
  <c r="G1271" i="18"/>
  <c r="G1270" i="18"/>
  <c r="G1269" i="18"/>
  <c r="G1268" i="18"/>
  <c r="G1267" i="18"/>
  <c r="G1266" i="18"/>
  <c r="G1265" i="18"/>
  <c r="G1264" i="18"/>
  <c r="G1263" i="18"/>
  <c r="G1262" i="18"/>
  <c r="G1261" i="18"/>
  <c r="G1260" i="18"/>
  <c r="G1259" i="18"/>
  <c r="G1258" i="18"/>
  <c r="G1257" i="18"/>
  <c r="G1256" i="18"/>
  <c r="G1255" i="18"/>
  <c r="G1254" i="18"/>
  <c r="G1253" i="18"/>
  <c r="G1252" i="18"/>
  <c r="G1251" i="18"/>
  <c r="G1250" i="18"/>
  <c r="G1249" i="18"/>
  <c r="G1248" i="18"/>
  <c r="G1247" i="18"/>
  <c r="G1246" i="18"/>
  <c r="G1245" i="18"/>
  <c r="G1244" i="18"/>
  <c r="G1243" i="18"/>
  <c r="G1242" i="18"/>
  <c r="G1241" i="18"/>
  <c r="G1240" i="18"/>
  <c r="G1239" i="18"/>
  <c r="G1238" i="18"/>
  <c r="G1237" i="18"/>
  <c r="G1236" i="18"/>
  <c r="G1235" i="18"/>
  <c r="G1234" i="18"/>
  <c r="G1233" i="18"/>
  <c r="G1232" i="18"/>
  <c r="G1231" i="18"/>
  <c r="G1230" i="18"/>
  <c r="G1229" i="18"/>
  <c r="G1228" i="18"/>
  <c r="G1227" i="18"/>
  <c r="G1226" i="18"/>
  <c r="G1225" i="18"/>
  <c r="G1224" i="18"/>
  <c r="G1223" i="18"/>
  <c r="G1222" i="18"/>
  <c r="G1221" i="18"/>
  <c r="G1220" i="18"/>
  <c r="G1219" i="18"/>
  <c r="G1218" i="18"/>
  <c r="G1217" i="18"/>
  <c r="G1216" i="18"/>
  <c r="G1215" i="18"/>
  <c r="G1214" i="18"/>
  <c r="G1213" i="18"/>
  <c r="G1212" i="18"/>
  <c r="G1211" i="18"/>
  <c r="G1210" i="18"/>
  <c r="G1209" i="18"/>
  <c r="G1208" i="18"/>
  <c r="G1207" i="18"/>
  <c r="G1206" i="18"/>
  <c r="G1205" i="18"/>
  <c r="G1204" i="18"/>
  <c r="G1203" i="18"/>
  <c r="G1202" i="18"/>
  <c r="G1201" i="18"/>
  <c r="G1200" i="18"/>
  <c r="G1199" i="18"/>
  <c r="G1198" i="18"/>
  <c r="G1197" i="18"/>
  <c r="G1196" i="18"/>
  <c r="G1195" i="18"/>
  <c r="G1194" i="18"/>
  <c r="G1193" i="18"/>
  <c r="G1192" i="18"/>
  <c r="G1191" i="18"/>
  <c r="G1190" i="18"/>
  <c r="G1189" i="18"/>
  <c r="G1188" i="18"/>
  <c r="G1187" i="18"/>
  <c r="G1186" i="18"/>
  <c r="G1185" i="18"/>
  <c r="G1184" i="18"/>
  <c r="G1183" i="18"/>
  <c r="G1182" i="18"/>
  <c r="G1181" i="18"/>
  <c r="G1180" i="18"/>
  <c r="G1179" i="18"/>
  <c r="G1178" i="18"/>
  <c r="G1177" i="18"/>
  <c r="G1176" i="18"/>
  <c r="G1175" i="18"/>
  <c r="G1174" i="18"/>
  <c r="G1173" i="18"/>
  <c r="G1172" i="18"/>
  <c r="G1171" i="18"/>
  <c r="G1170" i="18"/>
  <c r="G1169" i="18"/>
  <c r="G1168" i="18"/>
  <c r="G1167" i="18"/>
  <c r="G1166" i="18"/>
  <c r="G1165" i="18"/>
  <c r="G1164" i="18"/>
  <c r="G1163" i="18"/>
  <c r="G1162" i="18"/>
  <c r="G1161" i="18"/>
  <c r="G1160" i="18"/>
  <c r="G1159" i="18"/>
  <c r="G1158" i="18"/>
  <c r="G1157" i="18"/>
  <c r="G1156" i="18"/>
  <c r="G1155" i="18"/>
  <c r="G1154" i="18"/>
  <c r="G1153" i="18"/>
  <c r="G1152" i="18"/>
  <c r="G1151" i="18"/>
  <c r="G1150" i="18"/>
  <c r="G1149" i="18"/>
  <c r="G1148" i="18"/>
  <c r="G1147" i="18"/>
  <c r="G1146" i="18"/>
  <c r="G1145" i="18"/>
  <c r="G1144" i="18"/>
  <c r="G1143" i="18"/>
  <c r="G1142" i="18"/>
  <c r="G1141" i="18"/>
  <c r="G1140" i="18"/>
  <c r="G1139" i="18"/>
  <c r="G1138" i="18"/>
  <c r="G1137" i="18"/>
  <c r="G1136" i="18"/>
  <c r="G1135" i="18"/>
  <c r="G1134" i="18"/>
  <c r="G1133" i="18"/>
  <c r="G1132" i="18"/>
  <c r="G1131" i="18"/>
  <c r="G1130" i="18"/>
  <c r="G1129" i="18"/>
  <c r="G1128" i="18"/>
  <c r="G1127" i="18"/>
  <c r="G1126" i="18"/>
  <c r="G1125" i="18"/>
  <c r="G1124" i="18"/>
  <c r="G1123" i="18"/>
  <c r="G1122" i="18"/>
  <c r="G1121" i="18"/>
  <c r="G1120" i="18"/>
  <c r="G1119" i="18"/>
  <c r="G1118" i="18"/>
  <c r="G1117" i="18"/>
  <c r="G1116" i="18"/>
  <c r="G1115" i="18"/>
  <c r="G1114" i="18"/>
  <c r="G1113" i="18"/>
  <c r="G1112" i="18"/>
  <c r="G1111" i="18"/>
  <c r="G1110" i="18"/>
  <c r="G1109" i="18"/>
  <c r="G1108" i="18"/>
  <c r="G1107" i="18"/>
  <c r="G1106" i="18"/>
  <c r="G1105" i="18"/>
  <c r="G1104" i="18"/>
  <c r="G1103" i="18"/>
  <c r="G1102" i="18"/>
  <c r="G1101" i="18"/>
  <c r="G1100" i="18"/>
  <c r="G1099" i="18"/>
  <c r="G1098" i="18"/>
  <c r="G1097" i="18"/>
  <c r="G1096" i="18"/>
  <c r="G1095" i="18"/>
  <c r="G1094" i="18"/>
  <c r="G1093" i="18"/>
  <c r="G1092" i="18"/>
  <c r="G1091" i="18"/>
  <c r="G1090" i="18"/>
  <c r="G1089" i="18"/>
  <c r="G1088" i="18"/>
  <c r="G1087" i="18"/>
  <c r="G1086" i="18"/>
  <c r="G1085" i="18"/>
  <c r="G1084" i="18"/>
  <c r="G1083" i="18"/>
  <c r="G1082" i="18"/>
  <c r="G1081" i="18"/>
  <c r="G1080" i="18"/>
  <c r="G1079" i="18"/>
  <c r="G1078" i="18"/>
  <c r="G1077" i="18"/>
  <c r="G1076" i="18"/>
  <c r="G1075" i="18"/>
  <c r="G1074" i="18"/>
  <c r="G1073" i="18"/>
  <c r="G1072" i="18"/>
  <c r="G1071" i="18"/>
  <c r="G1070" i="18"/>
  <c r="G1069" i="18"/>
  <c r="G1068" i="18"/>
  <c r="G1067" i="18"/>
  <c r="G1066" i="18"/>
  <c r="G1065" i="18"/>
  <c r="G1064" i="18"/>
  <c r="G1063" i="18"/>
  <c r="G1062" i="18"/>
  <c r="G1061" i="18"/>
  <c r="G1060" i="18"/>
  <c r="G1059" i="18"/>
  <c r="G1058" i="18"/>
  <c r="G1057" i="18"/>
  <c r="G1056" i="18"/>
  <c r="G1055" i="18"/>
  <c r="G1054" i="18"/>
  <c r="G1053" i="18"/>
  <c r="G1052" i="18"/>
  <c r="G1051" i="18"/>
  <c r="G1050" i="18"/>
  <c r="G1049" i="18"/>
  <c r="G1048" i="18"/>
  <c r="G1047" i="18"/>
  <c r="G1046" i="18"/>
  <c r="G1045" i="18"/>
  <c r="G1044" i="18"/>
  <c r="G1043" i="18"/>
  <c r="G1042" i="18"/>
  <c r="G1041" i="18"/>
  <c r="G1040" i="18"/>
  <c r="G1039" i="18"/>
  <c r="G1038" i="18"/>
  <c r="G1037" i="18"/>
  <c r="G1036" i="18"/>
  <c r="G1035" i="18"/>
  <c r="G1034" i="18"/>
  <c r="G1033" i="18"/>
  <c r="G1032" i="18"/>
  <c r="G1031" i="18"/>
  <c r="G1030" i="18"/>
  <c r="G1029" i="18"/>
  <c r="G1028" i="18"/>
  <c r="G1027" i="18"/>
  <c r="G1026" i="18"/>
  <c r="G1025" i="18"/>
  <c r="G1024" i="18"/>
  <c r="G1023" i="18"/>
  <c r="G1022" i="18"/>
  <c r="G1021" i="18"/>
  <c r="G1020" i="18"/>
  <c r="G1019" i="18"/>
  <c r="G1018" i="18"/>
  <c r="G1017" i="18"/>
  <c r="G1016" i="18"/>
  <c r="G1015" i="18"/>
  <c r="G1014" i="18"/>
  <c r="G1013" i="18"/>
  <c r="G1012" i="18"/>
  <c r="G1011" i="18"/>
  <c r="G1010" i="18"/>
  <c r="G1009" i="18"/>
  <c r="G1008" i="18"/>
  <c r="G1007" i="18"/>
  <c r="G1006" i="18"/>
  <c r="G1005" i="18"/>
  <c r="G1004" i="18"/>
  <c r="G1003" i="18"/>
  <c r="G1002" i="18"/>
  <c r="G1001" i="18"/>
  <c r="G1000" i="18"/>
  <c r="G999" i="18"/>
  <c r="G998" i="18"/>
  <c r="G997" i="18"/>
  <c r="G996" i="18"/>
  <c r="G995" i="18"/>
  <c r="G994" i="18"/>
  <c r="G993" i="18"/>
  <c r="G992" i="18"/>
  <c r="G991" i="18"/>
  <c r="G990" i="18"/>
  <c r="G989" i="18"/>
  <c r="G988" i="18"/>
  <c r="G987" i="18"/>
  <c r="G986" i="18"/>
  <c r="G985" i="18"/>
  <c r="G984" i="18"/>
  <c r="G983" i="18"/>
  <c r="G982" i="18"/>
  <c r="G981" i="18"/>
  <c r="G980" i="18"/>
  <c r="G979" i="18"/>
  <c r="G978" i="18"/>
  <c r="G977" i="18"/>
  <c r="G976" i="18"/>
  <c r="G975" i="18"/>
  <c r="G974" i="18"/>
  <c r="G973" i="18"/>
  <c r="G972" i="18"/>
  <c r="G971" i="18"/>
  <c r="G970" i="18"/>
  <c r="G969" i="18"/>
  <c r="G968" i="18"/>
  <c r="G967" i="18"/>
  <c r="G966" i="18"/>
  <c r="G965" i="18"/>
  <c r="G964" i="18"/>
  <c r="G963" i="18"/>
  <c r="G962" i="18"/>
  <c r="G961" i="18"/>
  <c r="G960" i="18"/>
  <c r="G959" i="18"/>
  <c r="G958" i="18"/>
  <c r="G957" i="18"/>
  <c r="G956" i="18"/>
  <c r="G955" i="18"/>
  <c r="G954" i="18"/>
  <c r="G953" i="18"/>
  <c r="G952" i="18"/>
  <c r="G951" i="18"/>
  <c r="G950" i="18"/>
  <c r="G949" i="18"/>
  <c r="G948" i="18"/>
  <c r="G947" i="18"/>
  <c r="G946" i="18"/>
  <c r="G945" i="18"/>
  <c r="G944" i="18"/>
  <c r="G943" i="18"/>
  <c r="G942" i="18"/>
  <c r="G941" i="18"/>
  <c r="G940" i="18"/>
  <c r="G939" i="18"/>
  <c r="G938" i="18"/>
  <c r="G937" i="18"/>
  <c r="G936" i="18"/>
  <c r="G935" i="18"/>
  <c r="G934" i="18"/>
  <c r="G933" i="18"/>
  <c r="G932" i="18"/>
  <c r="G931" i="18"/>
  <c r="G930" i="18"/>
  <c r="G929" i="18"/>
  <c r="G928" i="18"/>
  <c r="G927" i="18"/>
  <c r="G926" i="18"/>
  <c r="G925" i="18"/>
  <c r="G924" i="18"/>
  <c r="G923" i="18"/>
  <c r="G922" i="18"/>
  <c r="G921" i="18"/>
  <c r="G920" i="18"/>
  <c r="G919" i="18"/>
  <c r="G918" i="18"/>
  <c r="G917" i="18"/>
  <c r="G916" i="18"/>
  <c r="G915" i="18"/>
  <c r="G914" i="18"/>
  <c r="G913" i="18"/>
  <c r="G912" i="18"/>
  <c r="G911" i="18"/>
  <c r="G910" i="18"/>
  <c r="G909" i="18"/>
  <c r="G908" i="18"/>
  <c r="G907" i="18"/>
  <c r="G906" i="18"/>
  <c r="G905" i="18"/>
  <c r="G904" i="18"/>
  <c r="G903" i="18"/>
  <c r="G902" i="18"/>
  <c r="G901" i="18"/>
  <c r="G900" i="18"/>
  <c r="G899" i="18"/>
  <c r="G898" i="18"/>
  <c r="G897" i="18"/>
  <c r="G896" i="18"/>
  <c r="G895" i="18"/>
  <c r="G894" i="18"/>
  <c r="G893" i="18"/>
  <c r="G892" i="18"/>
  <c r="G891" i="18"/>
  <c r="G890" i="18"/>
  <c r="G889" i="18"/>
  <c r="G888" i="18"/>
  <c r="G887" i="18"/>
  <c r="G886" i="18"/>
  <c r="G885" i="18"/>
  <c r="G884" i="18"/>
  <c r="G883" i="18"/>
  <c r="G882" i="18"/>
  <c r="G881" i="18"/>
  <c r="G880" i="18"/>
  <c r="G879" i="18"/>
  <c r="G878" i="18"/>
  <c r="G877" i="18"/>
  <c r="G876" i="18"/>
  <c r="G875" i="18"/>
  <c r="G874" i="18"/>
  <c r="G873" i="18"/>
  <c r="G872" i="18"/>
  <c r="G871" i="18"/>
  <c r="G870" i="18"/>
  <c r="G869" i="18"/>
  <c r="G868" i="18"/>
  <c r="G867" i="18"/>
  <c r="G866" i="18"/>
  <c r="G865" i="18"/>
  <c r="G864" i="18"/>
  <c r="G863" i="18"/>
  <c r="G862" i="18"/>
  <c r="G861" i="18"/>
  <c r="G860" i="18"/>
  <c r="G859" i="18"/>
  <c r="G858" i="18"/>
  <c r="G857" i="18"/>
  <c r="G856" i="18"/>
  <c r="G855" i="18"/>
  <c r="G854" i="18"/>
  <c r="G853" i="18"/>
  <c r="G852" i="18"/>
  <c r="G851" i="18"/>
  <c r="G850" i="18"/>
  <c r="G849" i="18"/>
  <c r="G848" i="18"/>
  <c r="G847" i="18"/>
  <c r="G846" i="18"/>
  <c r="G845" i="18"/>
  <c r="G844" i="18"/>
  <c r="G843" i="18"/>
  <c r="G842" i="18"/>
  <c r="G841" i="18"/>
  <c r="G840" i="18"/>
  <c r="G839" i="18"/>
  <c r="G838" i="18"/>
  <c r="G837" i="18"/>
  <c r="G836" i="18"/>
  <c r="G835" i="18"/>
  <c r="G834" i="18"/>
  <c r="G833" i="18"/>
  <c r="G832" i="18"/>
  <c r="G831" i="18"/>
  <c r="G830" i="18"/>
  <c r="G829" i="18"/>
  <c r="G828" i="18"/>
  <c r="G827" i="18"/>
  <c r="G826" i="18"/>
  <c r="G825" i="18"/>
  <c r="G824" i="18"/>
  <c r="G823" i="18"/>
  <c r="G822" i="18"/>
  <c r="G821" i="18"/>
  <c r="G820" i="18"/>
  <c r="G819" i="18"/>
  <c r="G818" i="18"/>
  <c r="G817" i="18"/>
  <c r="G816" i="18"/>
  <c r="G815" i="18"/>
  <c r="G814" i="18"/>
  <c r="G813" i="18"/>
  <c r="G812" i="18"/>
  <c r="G811" i="18"/>
  <c r="G810" i="18"/>
  <c r="G809" i="18"/>
  <c r="G808" i="18"/>
  <c r="G807" i="18"/>
  <c r="G806" i="18"/>
  <c r="G805" i="18"/>
  <c r="G804" i="18"/>
  <c r="G803" i="18"/>
  <c r="G802" i="18"/>
  <c r="G801" i="18"/>
  <c r="G800" i="18"/>
  <c r="G799" i="18"/>
  <c r="G798" i="18"/>
  <c r="G797" i="18"/>
  <c r="G796" i="18"/>
  <c r="G795" i="18"/>
  <c r="G794" i="18"/>
  <c r="G793" i="18"/>
  <c r="G792" i="18"/>
  <c r="G791" i="18"/>
  <c r="G790" i="18"/>
  <c r="G789" i="18"/>
  <c r="G788" i="18"/>
  <c r="G787" i="18"/>
  <c r="G786" i="18"/>
  <c r="G785" i="18"/>
  <c r="G784" i="18"/>
  <c r="G783" i="18"/>
  <c r="G782" i="18"/>
  <c r="G781" i="18"/>
  <c r="G780" i="18"/>
  <c r="G779" i="18"/>
  <c r="G778" i="18"/>
  <c r="G777" i="18"/>
  <c r="G776" i="18"/>
  <c r="G775" i="18"/>
  <c r="G774" i="18"/>
  <c r="G773" i="18"/>
  <c r="G772" i="18"/>
  <c r="G771" i="18"/>
  <c r="G770" i="18"/>
  <c r="G769" i="18"/>
  <c r="G768" i="18"/>
  <c r="G767" i="18"/>
  <c r="G766" i="18"/>
  <c r="G765" i="18"/>
  <c r="G764" i="18"/>
  <c r="G763" i="18"/>
  <c r="G762" i="18"/>
  <c r="G761" i="18"/>
  <c r="G760" i="18"/>
  <c r="G759" i="18"/>
  <c r="G758" i="18"/>
  <c r="G757" i="18"/>
  <c r="G756" i="18"/>
  <c r="G755" i="18"/>
  <c r="G754" i="18"/>
  <c r="G753" i="18"/>
  <c r="G752" i="18"/>
  <c r="G751" i="18"/>
  <c r="G750" i="18"/>
  <c r="G749" i="18"/>
  <c r="G748" i="18"/>
  <c r="G747" i="18"/>
  <c r="G746" i="18"/>
  <c r="G745" i="18"/>
  <c r="G744" i="18"/>
  <c r="G743" i="18"/>
  <c r="G742" i="18"/>
  <c r="G741" i="18"/>
  <c r="G740" i="18"/>
  <c r="G739" i="18"/>
  <c r="G738" i="18"/>
  <c r="G737" i="18"/>
  <c r="G736" i="18"/>
  <c r="G735" i="18"/>
  <c r="G734" i="18"/>
  <c r="G733" i="18"/>
  <c r="G732" i="18"/>
  <c r="G731" i="18"/>
  <c r="G730" i="18"/>
  <c r="G729" i="18"/>
  <c r="G728" i="18"/>
  <c r="G727" i="18"/>
  <c r="G726" i="18"/>
  <c r="G725" i="18"/>
  <c r="G724" i="18"/>
  <c r="G723" i="18"/>
  <c r="G722" i="18"/>
  <c r="G721" i="18"/>
  <c r="G720" i="18"/>
  <c r="G719" i="18"/>
  <c r="G718" i="18"/>
  <c r="G717" i="18"/>
  <c r="G716" i="18"/>
  <c r="G715" i="18"/>
  <c r="G714" i="18"/>
  <c r="G713" i="18"/>
  <c r="G712" i="18"/>
  <c r="G711" i="18"/>
  <c r="G710" i="18"/>
  <c r="G709" i="18"/>
  <c r="G708" i="18"/>
  <c r="G707" i="18"/>
  <c r="G706" i="18"/>
  <c r="G705" i="18"/>
  <c r="G704" i="18"/>
  <c r="G703" i="18"/>
  <c r="G702" i="18"/>
  <c r="G701" i="18"/>
  <c r="G700" i="18"/>
  <c r="G699" i="18"/>
  <c r="G698" i="18"/>
  <c r="G697" i="18"/>
  <c r="G696" i="18"/>
  <c r="G695" i="18"/>
  <c r="G694" i="18"/>
  <c r="G693" i="18"/>
  <c r="G692" i="18"/>
  <c r="G691" i="18"/>
  <c r="G690" i="18"/>
  <c r="G689" i="18"/>
  <c r="G688" i="18"/>
  <c r="G687" i="18"/>
  <c r="G686" i="18"/>
  <c r="G685" i="18"/>
  <c r="G684" i="18"/>
  <c r="G683" i="18"/>
  <c r="G682" i="18"/>
  <c r="G681" i="18"/>
  <c r="G680" i="18"/>
  <c r="G679" i="18"/>
  <c r="G678" i="18"/>
  <c r="G677" i="18"/>
  <c r="G676" i="18"/>
  <c r="G675" i="18"/>
  <c r="G674" i="18"/>
  <c r="G673" i="18"/>
  <c r="G672" i="18"/>
  <c r="G671" i="18"/>
  <c r="G670" i="18"/>
  <c r="G669" i="18"/>
  <c r="G668" i="18"/>
  <c r="G667" i="18"/>
  <c r="G666" i="18"/>
  <c r="G665" i="18"/>
  <c r="G664" i="18"/>
  <c r="G663" i="18"/>
  <c r="G662" i="18"/>
  <c r="G661" i="18"/>
  <c r="G660" i="18"/>
  <c r="G659" i="18"/>
  <c r="G658" i="18"/>
  <c r="G657" i="18"/>
  <c r="G656" i="18"/>
  <c r="G655" i="18"/>
  <c r="G654" i="18"/>
  <c r="G653" i="18"/>
  <c r="G652" i="18"/>
  <c r="G651" i="18"/>
  <c r="G650" i="18"/>
  <c r="G649" i="18"/>
  <c r="G648" i="18"/>
  <c r="G647" i="18"/>
  <c r="G646" i="18"/>
  <c r="G645" i="18"/>
  <c r="G644" i="18"/>
  <c r="G643" i="18"/>
  <c r="G642" i="18"/>
  <c r="G641" i="18"/>
  <c r="G640" i="18"/>
  <c r="G639" i="18"/>
  <c r="G638" i="18"/>
  <c r="G637" i="18"/>
  <c r="G636" i="18"/>
  <c r="G635" i="18"/>
  <c r="G634" i="18"/>
  <c r="G633" i="18"/>
  <c r="G632" i="18"/>
  <c r="G631" i="18"/>
  <c r="G630" i="18"/>
  <c r="G629" i="18"/>
  <c r="G628" i="18"/>
  <c r="G627" i="18"/>
  <c r="G626" i="18"/>
  <c r="G625" i="18"/>
  <c r="G624" i="18"/>
  <c r="G623" i="18"/>
  <c r="G622" i="18"/>
  <c r="G621" i="18"/>
  <c r="G620" i="18"/>
  <c r="G619" i="18"/>
  <c r="G618" i="18"/>
  <c r="G617" i="18"/>
  <c r="G616" i="18"/>
  <c r="G615" i="18"/>
  <c r="G614" i="18"/>
  <c r="G613" i="18"/>
  <c r="G612" i="18"/>
  <c r="G611" i="18"/>
  <c r="G610" i="18"/>
  <c r="G609" i="18"/>
  <c r="G608" i="18"/>
  <c r="G607" i="18"/>
  <c r="G606" i="18"/>
  <c r="G605" i="18"/>
  <c r="G604" i="18"/>
  <c r="G603" i="18"/>
  <c r="G602" i="18"/>
  <c r="G601" i="18"/>
  <c r="G600" i="18"/>
  <c r="G599" i="18"/>
  <c r="G598" i="18"/>
  <c r="G597" i="18"/>
  <c r="G596" i="18"/>
  <c r="G595" i="18"/>
  <c r="G594" i="18"/>
  <c r="G593" i="18"/>
  <c r="G592" i="18"/>
  <c r="G591" i="18"/>
  <c r="G590" i="18"/>
  <c r="G589" i="18"/>
  <c r="G588" i="18"/>
  <c r="G587" i="18"/>
  <c r="G586" i="18"/>
  <c r="G585" i="18"/>
  <c r="G584" i="18"/>
  <c r="G583" i="18"/>
  <c r="G582" i="18"/>
  <c r="G581" i="18"/>
  <c r="G580" i="18"/>
  <c r="G579" i="18"/>
  <c r="G578" i="18"/>
  <c r="G577" i="18"/>
  <c r="G576" i="18"/>
  <c r="G575" i="18"/>
  <c r="G574" i="18"/>
  <c r="G573" i="18"/>
  <c r="G572" i="18"/>
  <c r="G571" i="18"/>
  <c r="G570" i="18"/>
  <c r="G569" i="18"/>
  <c r="G568" i="18"/>
  <c r="G567" i="18"/>
  <c r="G566" i="18"/>
  <c r="G565" i="18"/>
  <c r="G564" i="18"/>
  <c r="G563" i="18"/>
  <c r="G562" i="18"/>
  <c r="G561" i="18"/>
  <c r="G560" i="18"/>
  <c r="G559" i="18"/>
  <c r="G558" i="18"/>
  <c r="G557" i="18"/>
  <c r="G556" i="18"/>
  <c r="G555" i="18"/>
  <c r="G554" i="18"/>
  <c r="G553" i="18"/>
  <c r="G552" i="18"/>
  <c r="G551" i="18"/>
  <c r="G550" i="18"/>
  <c r="G549" i="18"/>
  <c r="G548" i="18"/>
  <c r="G547" i="18"/>
  <c r="G546" i="18"/>
  <c r="G545" i="18"/>
  <c r="G544" i="18"/>
  <c r="G543" i="18"/>
  <c r="G542" i="18"/>
  <c r="G541" i="18"/>
  <c r="G540" i="18"/>
  <c r="G539" i="18"/>
  <c r="G538" i="18"/>
  <c r="G537" i="18"/>
  <c r="G536" i="18"/>
  <c r="G535" i="18"/>
  <c r="G534" i="18"/>
  <c r="G533" i="18"/>
  <c r="G532" i="18"/>
  <c r="G531" i="18"/>
  <c r="G530" i="18"/>
  <c r="G529" i="18"/>
  <c r="G528" i="18"/>
  <c r="G527" i="18"/>
  <c r="G526" i="18"/>
  <c r="G525" i="18"/>
  <c r="G524" i="18"/>
  <c r="G523" i="18"/>
  <c r="G522" i="18"/>
  <c r="G521" i="18"/>
  <c r="G520" i="18"/>
  <c r="G519" i="18"/>
  <c r="G518" i="18"/>
  <c r="G517" i="18"/>
  <c r="G516" i="18"/>
  <c r="G515" i="18"/>
  <c r="G514" i="18"/>
  <c r="G513" i="18"/>
  <c r="G512" i="18"/>
  <c r="G511" i="18"/>
  <c r="G510" i="18"/>
  <c r="G509" i="18"/>
  <c r="G508" i="18"/>
  <c r="G507" i="18"/>
  <c r="G506" i="18"/>
  <c r="G505" i="18"/>
  <c r="G504" i="18"/>
  <c r="G503" i="18"/>
  <c r="G502" i="18"/>
  <c r="G501" i="18"/>
  <c r="G500" i="18"/>
  <c r="G499" i="18"/>
  <c r="G498" i="18"/>
  <c r="G497" i="18"/>
  <c r="G496" i="18"/>
  <c r="G495" i="18"/>
  <c r="G494" i="18"/>
  <c r="G493" i="18"/>
  <c r="G492" i="18"/>
  <c r="G491" i="18"/>
  <c r="G490" i="18"/>
  <c r="G489" i="18"/>
  <c r="G488" i="18"/>
  <c r="G487" i="18"/>
  <c r="G486" i="18"/>
  <c r="G485" i="18"/>
  <c r="G484" i="18"/>
  <c r="G483" i="18"/>
  <c r="G482" i="18"/>
  <c r="G481" i="18"/>
  <c r="G480" i="18"/>
  <c r="G479" i="18"/>
  <c r="G478" i="18"/>
  <c r="G477" i="18"/>
  <c r="G476" i="18"/>
  <c r="G475" i="18"/>
  <c r="G474" i="18"/>
  <c r="G473" i="18"/>
  <c r="G472" i="18"/>
  <c r="G471" i="18"/>
  <c r="G470" i="18"/>
  <c r="G469" i="18"/>
  <c r="G468" i="18"/>
  <c r="G467" i="18"/>
  <c r="G466" i="18"/>
  <c r="G465" i="18"/>
  <c r="G464" i="18"/>
  <c r="G463" i="18"/>
  <c r="G462" i="18"/>
  <c r="G461" i="18"/>
  <c r="G460" i="18"/>
  <c r="G459" i="18"/>
  <c r="G458" i="18"/>
  <c r="G457" i="18"/>
  <c r="G456" i="18"/>
  <c r="G455" i="18"/>
  <c r="G454" i="18"/>
  <c r="G453" i="18"/>
  <c r="G452" i="18"/>
  <c r="G451" i="18"/>
  <c r="G450" i="18"/>
  <c r="G449" i="18"/>
  <c r="G448" i="18"/>
  <c r="G447" i="18"/>
  <c r="G446" i="18"/>
  <c r="G445" i="18"/>
  <c r="G444" i="18"/>
  <c r="G443" i="18"/>
  <c r="G442" i="18"/>
  <c r="G441" i="18"/>
  <c r="G440" i="18"/>
  <c r="G439" i="18"/>
  <c r="G438" i="18"/>
  <c r="G437" i="18"/>
  <c r="G436" i="18"/>
  <c r="G435" i="18"/>
  <c r="G434" i="18"/>
  <c r="G433" i="18"/>
  <c r="G432" i="18"/>
  <c r="G431" i="18"/>
  <c r="G430" i="18"/>
  <c r="G429" i="18"/>
  <c r="G428" i="18"/>
  <c r="G427" i="18"/>
  <c r="G426" i="18"/>
  <c r="G425" i="18"/>
  <c r="G424" i="18"/>
  <c r="G423" i="18"/>
  <c r="G422" i="18"/>
  <c r="G421" i="18"/>
  <c r="G420" i="18"/>
  <c r="G419" i="18"/>
  <c r="G418" i="18"/>
  <c r="G417" i="18"/>
  <c r="G416" i="18"/>
  <c r="G415" i="18"/>
  <c r="G414" i="18"/>
  <c r="G413" i="18"/>
  <c r="G412" i="18"/>
  <c r="G411" i="18"/>
  <c r="G410" i="18"/>
  <c r="G409" i="18"/>
  <c r="G408" i="18"/>
  <c r="G407" i="18"/>
  <c r="G406" i="18"/>
  <c r="G405" i="18"/>
  <c r="G404" i="18"/>
  <c r="G403" i="18"/>
  <c r="G402" i="18"/>
  <c r="G401" i="18"/>
  <c r="G400" i="18"/>
  <c r="G399" i="18"/>
  <c r="G398" i="18"/>
  <c r="G397" i="18"/>
  <c r="G396" i="18"/>
  <c r="G395" i="18"/>
  <c r="G394" i="18"/>
  <c r="G393" i="18"/>
  <c r="G392" i="18"/>
  <c r="G391" i="18"/>
  <c r="G390" i="18"/>
  <c r="G389" i="18"/>
  <c r="G388" i="18"/>
  <c r="G387" i="18"/>
  <c r="G386" i="18"/>
  <c r="G385" i="18"/>
  <c r="G384" i="18"/>
  <c r="G383" i="18"/>
  <c r="G382" i="18"/>
  <c r="G381" i="18"/>
  <c r="G380" i="18"/>
  <c r="G379" i="18"/>
  <c r="G378" i="18"/>
  <c r="G377" i="18"/>
  <c r="G376" i="18"/>
  <c r="G375" i="18"/>
  <c r="G374" i="18"/>
  <c r="G373" i="18"/>
  <c r="G372" i="18"/>
  <c r="G371" i="18"/>
  <c r="G370" i="18"/>
  <c r="G369" i="18"/>
  <c r="G368" i="18"/>
  <c r="G367" i="18"/>
  <c r="G366" i="18"/>
  <c r="G365" i="18"/>
  <c r="G364" i="18"/>
  <c r="G363" i="18"/>
  <c r="G362" i="18"/>
  <c r="G361" i="18"/>
  <c r="G360" i="18"/>
  <c r="G359" i="18"/>
  <c r="G358" i="18"/>
  <c r="G357" i="18"/>
  <c r="G356" i="18"/>
  <c r="G355" i="18"/>
  <c r="G354" i="18"/>
  <c r="G353" i="18"/>
  <c r="G352" i="18"/>
  <c r="G351" i="18"/>
  <c r="G350" i="18"/>
  <c r="G349" i="18"/>
  <c r="G348" i="18"/>
  <c r="G347" i="18"/>
  <c r="G346" i="18"/>
  <c r="G345" i="18"/>
  <c r="G344" i="18"/>
  <c r="G343" i="18"/>
  <c r="G342" i="18"/>
  <c r="G341" i="18"/>
  <c r="G340" i="18"/>
  <c r="G339" i="18"/>
  <c r="G338" i="18"/>
  <c r="G337" i="18"/>
  <c r="G336" i="18"/>
  <c r="G335" i="18"/>
  <c r="G334" i="18"/>
  <c r="G333" i="18"/>
  <c r="G332" i="18"/>
  <c r="G331" i="18"/>
  <c r="G330" i="18"/>
  <c r="G329" i="18"/>
  <c r="G328" i="18"/>
  <c r="G327" i="18"/>
  <c r="G326" i="18"/>
  <c r="G325" i="18"/>
  <c r="G324" i="18"/>
  <c r="G323" i="18"/>
  <c r="G322" i="18"/>
  <c r="G321" i="18"/>
  <c r="G320" i="18"/>
  <c r="G319" i="18"/>
  <c r="G318" i="18"/>
  <c r="G317" i="18"/>
  <c r="G316" i="18"/>
  <c r="G315" i="18"/>
  <c r="G314" i="18"/>
  <c r="G313" i="18"/>
  <c r="G312" i="18"/>
  <c r="G311" i="18"/>
  <c r="G310" i="18"/>
  <c r="G309" i="18"/>
  <c r="G308" i="18"/>
  <c r="G307" i="18"/>
  <c r="G306" i="18"/>
  <c r="G305" i="18"/>
  <c r="G304" i="18"/>
  <c r="G303" i="18"/>
  <c r="G302" i="18"/>
  <c r="G301" i="18"/>
  <c r="G300" i="18"/>
  <c r="G299" i="18"/>
  <c r="G298" i="18"/>
  <c r="G297" i="18"/>
  <c r="G296" i="18"/>
  <c r="G295" i="18"/>
  <c r="G294" i="18"/>
  <c r="G293" i="18"/>
  <c r="G292" i="18"/>
  <c r="G291" i="18"/>
  <c r="G290" i="18"/>
  <c r="G289" i="18"/>
  <c r="G288" i="18"/>
  <c r="G287" i="18"/>
  <c r="G286" i="18"/>
  <c r="G285" i="18"/>
  <c r="G284" i="18"/>
  <c r="G283" i="18"/>
  <c r="G282" i="18"/>
  <c r="G281" i="18"/>
  <c r="G280" i="18"/>
  <c r="G279" i="18"/>
  <c r="G278" i="18"/>
  <c r="G277" i="18"/>
  <c r="G276" i="18"/>
  <c r="G275" i="18"/>
  <c r="G274" i="18"/>
  <c r="G273" i="18"/>
  <c r="G272" i="18"/>
  <c r="G271" i="18"/>
  <c r="G270" i="18"/>
  <c r="G269" i="18"/>
  <c r="G268" i="18"/>
  <c r="G267" i="18"/>
  <c r="G266" i="18"/>
  <c r="G265" i="18"/>
  <c r="G264" i="18"/>
  <c r="G263" i="18"/>
  <c r="G262" i="18"/>
  <c r="G261" i="18"/>
  <c r="G260" i="18"/>
  <c r="G259" i="18"/>
  <c r="G258" i="18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2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B8" i="18"/>
  <c r="H13" i="19" l="1"/>
  <c r="H76" i="19"/>
  <c r="H9" i="19"/>
  <c r="H12" i="19"/>
  <c r="H10" i="19"/>
  <c r="H11" i="19"/>
  <c r="H16" i="19"/>
  <c r="H8" i="19"/>
  <c r="H75" i="19"/>
  <c r="H61" i="19"/>
  <c r="H80" i="19"/>
  <c r="H57" i="19"/>
  <c r="H34" i="19"/>
  <c r="H19" i="19"/>
  <c r="H83" i="19"/>
  <c r="H20" i="19"/>
  <c r="H84" i="19"/>
  <c r="H69" i="19"/>
  <c r="H54" i="19"/>
  <c r="H39" i="19"/>
  <c r="H24" i="19"/>
  <c r="H88" i="19"/>
  <c r="H65" i="19"/>
  <c r="H42" i="19"/>
  <c r="H27" i="19"/>
  <c r="H28" i="19"/>
  <c r="H77" i="19"/>
  <c r="H62" i="19"/>
  <c r="H47" i="19"/>
  <c r="H31" i="19"/>
  <c r="H32" i="19"/>
  <c r="H73" i="19"/>
  <c r="H50" i="19"/>
  <c r="H35" i="19"/>
  <c r="H36" i="19"/>
  <c r="H21" i="19"/>
  <c r="H85" i="19"/>
  <c r="H70" i="19"/>
  <c r="H55" i="19"/>
  <c r="H49" i="19"/>
  <c r="H90" i="19"/>
  <c r="H46" i="19"/>
  <c r="H40" i="19"/>
  <c r="H17" i="19"/>
  <c r="H81" i="19"/>
  <c r="H58" i="19"/>
  <c r="H43" i="19"/>
  <c r="H44" i="19"/>
  <c r="H29" i="19"/>
  <c r="H14" i="19"/>
  <c r="H78" i="19"/>
  <c r="H63" i="19"/>
  <c r="H48" i="19"/>
  <c r="H25" i="19"/>
  <c r="H89" i="19"/>
  <c r="H66" i="19"/>
  <c r="H51" i="19"/>
  <c r="H52" i="19"/>
  <c r="H37" i="19"/>
  <c r="H22" i="19"/>
  <c r="H86" i="19"/>
  <c r="H71" i="19"/>
  <c r="H72" i="19"/>
  <c r="H26" i="19"/>
  <c r="H56" i="19"/>
  <c r="H33" i="19"/>
  <c r="H74" i="19"/>
  <c r="H59" i="19"/>
  <c r="H60" i="19"/>
  <c r="H45" i="19"/>
  <c r="H30" i="19"/>
  <c r="H15" i="19"/>
  <c r="H79" i="19"/>
  <c r="H64" i="19"/>
  <c r="H41" i="19"/>
  <c r="H18" i="19"/>
  <c r="H82" i="19"/>
  <c r="H67" i="19"/>
  <c r="H68" i="19"/>
  <c r="H53" i="19"/>
  <c r="H38" i="19"/>
  <c r="H23" i="19"/>
  <c r="H87" i="19"/>
  <c r="C90" i="19"/>
  <c r="C26" i="19"/>
  <c r="C58" i="19"/>
  <c r="C33" i="19"/>
  <c r="C56" i="19"/>
  <c r="C71" i="19"/>
  <c r="C86" i="19"/>
  <c r="C22" i="19"/>
  <c r="C37" i="19"/>
  <c r="C52" i="19"/>
  <c r="C75" i="19"/>
  <c r="C11" i="19"/>
  <c r="C89" i="19"/>
  <c r="C25" i="19"/>
  <c r="C48" i="19"/>
  <c r="C63" i="19"/>
  <c r="C78" i="19"/>
  <c r="C14" i="19"/>
  <c r="C29" i="19"/>
  <c r="C44" i="19"/>
  <c r="C67" i="19"/>
  <c r="C10" i="19"/>
  <c r="C81" i="19"/>
  <c r="C17" i="19"/>
  <c r="C40" i="19"/>
  <c r="C55" i="19"/>
  <c r="C70" i="19"/>
  <c r="C85" i="19"/>
  <c r="C21" i="19"/>
  <c r="C36" i="19"/>
  <c r="C59" i="19"/>
  <c r="C74" i="19"/>
  <c r="C73" i="19"/>
  <c r="C9" i="19"/>
  <c r="C32" i="19"/>
  <c r="C47" i="19"/>
  <c r="C62" i="19"/>
  <c r="C77" i="19"/>
  <c r="C13" i="19"/>
  <c r="C28" i="19"/>
  <c r="C51" i="19"/>
  <c r="C18" i="19"/>
  <c r="C34" i="19"/>
  <c r="C65" i="19"/>
  <c r="C88" i="19"/>
  <c r="C24" i="19"/>
  <c r="C39" i="19"/>
  <c r="C54" i="19"/>
  <c r="C69" i="19"/>
  <c r="C84" i="19"/>
  <c r="C20" i="19"/>
  <c r="C43" i="19"/>
  <c r="C82" i="19"/>
  <c r="C42" i="19"/>
  <c r="C57" i="19"/>
  <c r="C80" i="19"/>
  <c r="C16" i="19"/>
  <c r="C31" i="19"/>
  <c r="C46" i="19"/>
  <c r="C61" i="19"/>
  <c r="C76" i="19"/>
  <c r="C12" i="19"/>
  <c r="C35" i="19"/>
  <c r="C50" i="19"/>
  <c r="C49" i="19"/>
  <c r="C72" i="19"/>
  <c r="C87" i="19"/>
  <c r="C23" i="19"/>
  <c r="C38" i="19"/>
  <c r="C53" i="19"/>
  <c r="C68" i="19"/>
  <c r="C8" i="19"/>
  <c r="C27" i="19"/>
  <c r="C41" i="19"/>
  <c r="C64" i="19"/>
  <c r="C79" i="19"/>
  <c r="C15" i="19"/>
  <c r="C30" i="19"/>
  <c r="C45" i="19"/>
  <c r="C60" i="19"/>
  <c r="C83" i="19"/>
  <c r="C19" i="19"/>
  <c r="C66" i="19"/>
  <c r="C16" i="18"/>
  <c r="G34" i="18"/>
  <c r="G31" i="18"/>
  <c r="G33" i="18"/>
  <c r="I8" i="19" l="1"/>
  <c r="D112" i="19"/>
  <c r="D8" i="19"/>
  <c r="D368" i="19"/>
  <c r="D11" i="19"/>
  <c r="D533" i="19"/>
  <c r="D86" i="19"/>
  <c r="D941" i="19"/>
  <c r="D336" i="19"/>
  <c r="D243" i="19"/>
  <c r="D126" i="19"/>
  <c r="D402" i="19"/>
  <c r="D776" i="19"/>
  <c r="D81" i="19"/>
  <c r="D753" i="19"/>
  <c r="D19" i="19"/>
  <c r="D144" i="19"/>
  <c r="D400" i="19"/>
  <c r="D275" i="19"/>
  <c r="D158" i="19"/>
  <c r="D449" i="19"/>
  <c r="D661" i="19"/>
  <c r="D904" i="19"/>
  <c r="D27" i="19"/>
  <c r="D176" i="19"/>
  <c r="D432" i="19"/>
  <c r="D307" i="19"/>
  <c r="D190" i="19"/>
  <c r="D109" i="19"/>
  <c r="D1007" i="19"/>
  <c r="D1083" i="19"/>
  <c r="D35" i="19"/>
  <c r="D208" i="19"/>
  <c r="D461" i="19"/>
  <c r="D339" i="19"/>
  <c r="D222" i="19"/>
  <c r="D213" i="19"/>
  <c r="D560" i="19"/>
  <c r="D831" i="19"/>
  <c r="D71" i="19"/>
  <c r="D43" i="19"/>
  <c r="D240" i="19"/>
  <c r="D115" i="19"/>
  <c r="D371" i="19"/>
  <c r="D258" i="19"/>
  <c r="D341" i="19"/>
  <c r="D688" i="19"/>
  <c r="D975" i="19"/>
  <c r="D51" i="19"/>
  <c r="D147" i="19"/>
  <c r="D294" i="19"/>
  <c r="D454" i="19"/>
  <c r="D459" i="19"/>
  <c r="D1829" i="19"/>
  <c r="D272" i="19"/>
  <c r="D403" i="19"/>
  <c r="D76" i="19"/>
  <c r="D59" i="19"/>
  <c r="D304" i="19"/>
  <c r="D179" i="19"/>
  <c r="D435" i="19"/>
  <c r="D330" i="19"/>
  <c r="D582" i="19"/>
  <c r="D587" i="19"/>
  <c r="D211" i="19"/>
  <c r="D897" i="19"/>
  <c r="D366" i="19"/>
  <c r="D745" i="19"/>
  <c r="D1422" i="19"/>
  <c r="D1337" i="19"/>
  <c r="D1250" i="19"/>
  <c r="D990" i="19"/>
  <c r="D766" i="19"/>
  <c r="D963" i="19"/>
  <c r="D919" i="19"/>
  <c r="D887" i="19"/>
  <c r="D855" i="19"/>
  <c r="D823" i="19"/>
  <c r="D791" i="19"/>
  <c r="D759" i="19"/>
  <c r="D1298" i="19"/>
  <c r="D1015" i="19"/>
  <c r="D1119" i="19"/>
  <c r="D960" i="19"/>
  <c r="D928" i="19"/>
  <c r="D896" i="19"/>
  <c r="D864" i="19"/>
  <c r="D832" i="19"/>
  <c r="D800" i="19"/>
  <c r="D768" i="19"/>
  <c r="D736" i="19"/>
  <c r="D1219" i="19"/>
  <c r="D1011" i="19"/>
  <c r="D707" i="19"/>
  <c r="D675" i="19"/>
  <c r="D643" i="19"/>
  <c r="D611" i="19"/>
  <c r="D579" i="19"/>
  <c r="D547" i="19"/>
  <c r="D515" i="19"/>
  <c r="D483" i="19"/>
  <c r="D451" i="19"/>
  <c r="D917" i="19"/>
  <c r="D1191" i="19"/>
  <c r="D717" i="19"/>
  <c r="D680" i="19"/>
  <c r="D648" i="19"/>
  <c r="D616" i="19"/>
  <c r="D584" i="19"/>
  <c r="D552" i="19"/>
  <c r="D520" i="19"/>
  <c r="D488" i="19"/>
  <c r="D456" i="19"/>
  <c r="D921" i="19"/>
  <c r="D723" i="19"/>
  <c r="D853" i="19"/>
  <c r="D685" i="19"/>
  <c r="D653" i="19"/>
  <c r="D621" i="19"/>
  <c r="D589" i="19"/>
  <c r="D557" i="19"/>
  <c r="D525" i="19"/>
  <c r="D493" i="19"/>
  <c r="D909" i="19"/>
  <c r="D1734" i="19"/>
  <c r="D702" i="19"/>
  <c r="D670" i="19"/>
  <c r="D638" i="19"/>
  <c r="D606" i="19"/>
  <c r="D574" i="19"/>
  <c r="D542" i="19"/>
  <c r="D510" i="19"/>
  <c r="D478" i="19"/>
  <c r="D446" i="19"/>
  <c r="D429" i="19"/>
  <c r="D397" i="19"/>
  <c r="D365" i="19"/>
  <c r="D333" i="19"/>
  <c r="D301" i="19"/>
  <c r="D269" i="19"/>
  <c r="D237" i="19"/>
  <c r="D205" i="19"/>
  <c r="D173" i="19"/>
  <c r="D141" i="19"/>
  <c r="D1483" i="19"/>
  <c r="D1220" i="19"/>
  <c r="D1214" i="19"/>
  <c r="D1167" i="19"/>
  <c r="D734" i="19"/>
  <c r="D959" i="19"/>
  <c r="D915" i="19"/>
  <c r="D883" i="19"/>
  <c r="D851" i="19"/>
  <c r="D819" i="19"/>
  <c r="D787" i="19"/>
  <c r="D755" i="19"/>
  <c r="D1243" i="19"/>
  <c r="D999" i="19"/>
  <c r="D1087" i="19"/>
  <c r="D956" i="19"/>
  <c r="D924" i="19"/>
  <c r="D892" i="19"/>
  <c r="D860" i="19"/>
  <c r="D828" i="19"/>
  <c r="D796" i="19"/>
  <c r="D764" i="19"/>
  <c r="D732" i="19"/>
  <c r="D1187" i="19"/>
  <c r="D995" i="19"/>
  <c r="D703" i="19"/>
  <c r="D671" i="19"/>
  <c r="D639" i="19"/>
  <c r="D607" i="19"/>
  <c r="D575" i="19"/>
  <c r="D543" i="19"/>
  <c r="D511" i="19"/>
  <c r="D479" i="19"/>
  <c r="D447" i="19"/>
  <c r="D901" i="19"/>
  <c r="D1099" i="19"/>
  <c r="D708" i="19"/>
  <c r="D676" i="19"/>
  <c r="D644" i="19"/>
  <c r="D612" i="19"/>
  <c r="D580" i="19"/>
  <c r="D548" i="19"/>
  <c r="D516" i="19"/>
  <c r="D484" i="19"/>
  <c r="D452" i="19"/>
  <c r="D905" i="19"/>
  <c r="D719" i="19"/>
  <c r="D769" i="19"/>
  <c r="D681" i="19"/>
  <c r="D649" i="19"/>
  <c r="D617" i="19"/>
  <c r="D585" i="19"/>
  <c r="D553" i="19"/>
  <c r="D521" i="19"/>
  <c r="D489" i="19"/>
  <c r="D893" i="19"/>
  <c r="D1227" i="19"/>
  <c r="D698" i="19"/>
  <c r="D666" i="19"/>
  <c r="D634" i="19"/>
  <c r="D602" i="19"/>
  <c r="D570" i="19"/>
  <c r="D538" i="19"/>
  <c r="D506" i="19"/>
  <c r="D474" i="19"/>
  <c r="D442" i="19"/>
  <c r="D425" i="19"/>
  <c r="D393" i="19"/>
  <c r="D361" i="19"/>
  <c r="D329" i="19"/>
  <c r="D297" i="19"/>
  <c r="D265" i="19"/>
  <c r="D233" i="19"/>
  <c r="D201" i="19"/>
  <c r="D169" i="19"/>
  <c r="D137" i="19"/>
  <c r="D105" i="19"/>
  <c r="D991" i="19"/>
  <c r="D441" i="19"/>
  <c r="D410" i="19"/>
  <c r="D378" i="19"/>
  <c r="D346" i="19"/>
  <c r="D314" i="19"/>
  <c r="D282" i="19"/>
  <c r="D250" i="19"/>
  <c r="D1355" i="19"/>
  <c r="D1092" i="19"/>
  <c r="D1182" i="19"/>
  <c r="D958" i="19"/>
  <c r="D1203" i="19"/>
  <c r="D951" i="19"/>
  <c r="D911" i="19"/>
  <c r="D879" i="19"/>
  <c r="D847" i="19"/>
  <c r="D815" i="19"/>
  <c r="D783" i="19"/>
  <c r="D751" i="19"/>
  <c r="D1211" i="19"/>
  <c r="D983" i="19"/>
  <c r="D1055" i="19"/>
  <c r="D952" i="19"/>
  <c r="D920" i="19"/>
  <c r="D888" i="19"/>
  <c r="D856" i="19"/>
  <c r="D824" i="19"/>
  <c r="D792" i="19"/>
  <c r="D760" i="19"/>
  <c r="D728" i="19"/>
  <c r="D1155" i="19"/>
  <c r="D979" i="19"/>
  <c r="D699" i="19"/>
  <c r="D667" i="19"/>
  <c r="D635" i="19"/>
  <c r="D603" i="19"/>
  <c r="D571" i="19"/>
  <c r="D539" i="19"/>
  <c r="D507" i="19"/>
  <c r="D475" i="19"/>
  <c r="D443" i="19"/>
  <c r="D885" i="19"/>
  <c r="D945" i="19"/>
  <c r="D704" i="19"/>
  <c r="D672" i="19"/>
  <c r="D640" i="19"/>
  <c r="D608" i="19"/>
  <c r="D576" i="19"/>
  <c r="D544" i="19"/>
  <c r="D512" i="19"/>
  <c r="D480" i="19"/>
  <c r="D1264" i="19"/>
  <c r="D889" i="19"/>
  <c r="D715" i="19"/>
  <c r="D737" i="19"/>
  <c r="D677" i="19"/>
  <c r="D645" i="19"/>
  <c r="D613" i="19"/>
  <c r="D581" i="19"/>
  <c r="D549" i="19"/>
  <c r="D517" i="19"/>
  <c r="D485" i="19"/>
  <c r="D877" i="19"/>
  <c r="D1063" i="19"/>
  <c r="D694" i="19"/>
  <c r="D662" i="19"/>
  <c r="D630" i="19"/>
  <c r="D598" i="19"/>
  <c r="D566" i="19"/>
  <c r="D534" i="19"/>
  <c r="D502" i="19"/>
  <c r="D470" i="19"/>
  <c r="D829" i="19"/>
  <c r="D421" i="19"/>
  <c r="D389" i="19"/>
  <c r="D357" i="19"/>
  <c r="D325" i="19"/>
  <c r="D293" i="19"/>
  <c r="D261" i="19"/>
  <c r="D229" i="19"/>
  <c r="D197" i="19"/>
  <c r="D165" i="19"/>
  <c r="D133" i="19"/>
  <c r="D1622" i="19"/>
  <c r="D1262" i="19"/>
  <c r="D1150" i="19"/>
  <c r="D926" i="19"/>
  <c r="D987" i="19"/>
  <c r="D943" i="19"/>
  <c r="D907" i="19"/>
  <c r="D875" i="19"/>
  <c r="D843" i="19"/>
  <c r="D811" i="19"/>
  <c r="D779" i="19"/>
  <c r="D747" i="19"/>
  <c r="D1179" i="19"/>
  <c r="D1836" i="19"/>
  <c r="D1051" i="19"/>
  <c r="D948" i="19"/>
  <c r="D916" i="19"/>
  <c r="D884" i="19"/>
  <c r="D852" i="19"/>
  <c r="D820" i="19"/>
  <c r="D788" i="19"/>
  <c r="D756" i="19"/>
  <c r="D724" i="19"/>
  <c r="D1123" i="19"/>
  <c r="D1127" i="19"/>
  <c r="D695" i="19"/>
  <c r="D663" i="19"/>
  <c r="D631" i="19"/>
  <c r="D599" i="19"/>
  <c r="D567" i="19"/>
  <c r="D535" i="19"/>
  <c r="D503" i="19"/>
  <c r="D471" i="19"/>
  <c r="D439" i="19"/>
  <c r="D869" i="19"/>
  <c r="D845" i="19"/>
  <c r="D700" i="19"/>
  <c r="D668" i="19"/>
  <c r="D636" i="19"/>
  <c r="D604" i="19"/>
  <c r="D572" i="19"/>
  <c r="D540" i="19"/>
  <c r="D508" i="19"/>
  <c r="D476" i="19"/>
  <c r="D1223" i="19"/>
  <c r="D873" i="19"/>
  <c r="D713" i="19"/>
  <c r="D705" i="19"/>
  <c r="D673" i="19"/>
  <c r="D641" i="19"/>
  <c r="D609" i="19"/>
  <c r="D577" i="19"/>
  <c r="D545" i="19"/>
  <c r="D513" i="19"/>
  <c r="D481" i="19"/>
  <c r="D857" i="19"/>
  <c r="D961" i="19"/>
  <c r="D690" i="19"/>
  <c r="D658" i="19"/>
  <c r="D626" i="19"/>
  <c r="D594" i="19"/>
  <c r="D562" i="19"/>
  <c r="D530" i="19"/>
  <c r="D498" i="19"/>
  <c r="D466" i="19"/>
  <c r="D813" i="19"/>
  <c r="D417" i="19"/>
  <c r="D385" i="19"/>
  <c r="D353" i="19"/>
  <c r="D321" i="19"/>
  <c r="D289" i="19"/>
  <c r="D257" i="19"/>
  <c r="D225" i="19"/>
  <c r="D193" i="19"/>
  <c r="D161" i="19"/>
  <c r="D129" i="19"/>
  <c r="D97" i="19"/>
  <c r="D913" i="19"/>
  <c r="D434" i="19"/>
  <c r="D1488" i="19"/>
  <c r="D1181" i="19"/>
  <c r="D1118" i="19"/>
  <c r="D894" i="19"/>
  <c r="D1207" i="19"/>
  <c r="D935" i="19"/>
  <c r="D903" i="19"/>
  <c r="D871" i="19"/>
  <c r="D839" i="19"/>
  <c r="D807" i="19"/>
  <c r="D775" i="19"/>
  <c r="D743" i="19"/>
  <c r="D1147" i="19"/>
  <c r="D1247" i="19"/>
  <c r="D1047" i="19"/>
  <c r="D944" i="19"/>
  <c r="D912" i="19"/>
  <c r="D880" i="19"/>
  <c r="D848" i="19"/>
  <c r="D816" i="19"/>
  <c r="D784" i="19"/>
  <c r="D752" i="19"/>
  <c r="D720" i="19"/>
  <c r="D1091" i="19"/>
  <c r="D953" i="19"/>
  <c r="D691" i="19"/>
  <c r="D659" i="19"/>
  <c r="D627" i="19"/>
  <c r="D595" i="19"/>
  <c r="D563" i="19"/>
  <c r="D531" i="19"/>
  <c r="D499" i="19"/>
  <c r="D467" i="19"/>
  <c r="D1159" i="19"/>
  <c r="D841" i="19"/>
  <c r="D761" i="19"/>
  <c r="D696" i="19"/>
  <c r="D664" i="19"/>
  <c r="D632" i="19"/>
  <c r="D600" i="19"/>
  <c r="D568" i="19"/>
  <c r="D536" i="19"/>
  <c r="D504" i="19"/>
  <c r="D472" i="19"/>
  <c r="D1131" i="19"/>
  <c r="D849" i="19"/>
  <c r="D1163" i="19"/>
  <c r="D701" i="19"/>
  <c r="D669" i="19"/>
  <c r="D637" i="19"/>
  <c r="D605" i="19"/>
  <c r="D573" i="19"/>
  <c r="D541" i="19"/>
  <c r="D509" i="19"/>
  <c r="D1302" i="19"/>
  <c r="D773" i="19"/>
  <c r="D861" i="19"/>
  <c r="D686" i="19"/>
  <c r="D654" i="19"/>
  <c r="D622" i="19"/>
  <c r="D590" i="19"/>
  <c r="D558" i="19"/>
  <c r="D526" i="19"/>
  <c r="D494" i="19"/>
  <c r="D462" i="19"/>
  <c r="D797" i="19"/>
  <c r="D413" i="19"/>
  <c r="D381" i="19"/>
  <c r="D349" i="19"/>
  <c r="D317" i="19"/>
  <c r="D285" i="19"/>
  <c r="D253" i="19"/>
  <c r="D221" i="19"/>
  <c r="D189" i="19"/>
  <c r="D157" i="19"/>
  <c r="D125" i="19"/>
  <c r="D93" i="19"/>
  <c r="D833" i="19"/>
  <c r="D2232" i="19"/>
  <c r="D1360" i="19"/>
  <c r="D1097" i="19"/>
  <c r="D1086" i="19"/>
  <c r="D862" i="19"/>
  <c r="D1143" i="19"/>
  <c r="D931" i="19"/>
  <c r="D899" i="19"/>
  <c r="D867" i="19"/>
  <c r="D835" i="19"/>
  <c r="D803" i="19"/>
  <c r="D771" i="19"/>
  <c r="D739" i="19"/>
  <c r="D1115" i="19"/>
  <c r="D1215" i="19"/>
  <c r="D972" i="19"/>
  <c r="D940" i="19"/>
  <c r="D908" i="19"/>
  <c r="D876" i="19"/>
  <c r="D844" i="19"/>
  <c r="D812" i="19"/>
  <c r="D780" i="19"/>
  <c r="D748" i="19"/>
  <c r="D716" i="19"/>
  <c r="D1059" i="19"/>
  <c r="D837" i="19"/>
  <c r="D687" i="19"/>
  <c r="D655" i="19"/>
  <c r="D623" i="19"/>
  <c r="D591" i="19"/>
  <c r="D559" i="19"/>
  <c r="D527" i="19"/>
  <c r="D495" i="19"/>
  <c r="D463" i="19"/>
  <c r="D1067" i="19"/>
  <c r="D757" i="19"/>
  <c r="D729" i="19"/>
  <c r="D692" i="19"/>
  <c r="D660" i="19"/>
  <c r="D628" i="19"/>
  <c r="D596" i="19"/>
  <c r="D564" i="19"/>
  <c r="D532" i="19"/>
  <c r="D500" i="19"/>
  <c r="D468" i="19"/>
  <c r="D1039" i="19"/>
  <c r="D765" i="19"/>
  <c r="D977" i="19"/>
  <c r="D697" i="19"/>
  <c r="D665" i="19"/>
  <c r="D633" i="19"/>
  <c r="D601" i="19"/>
  <c r="D569" i="19"/>
  <c r="D537" i="19"/>
  <c r="D505" i="19"/>
  <c r="D1195" i="19"/>
  <c r="D741" i="19"/>
  <c r="D777" i="19"/>
  <c r="D682" i="19"/>
  <c r="D650" i="19"/>
  <c r="D618" i="19"/>
  <c r="D586" i="19"/>
  <c r="D554" i="19"/>
  <c r="D522" i="19"/>
  <c r="D490" i="19"/>
  <c r="D458" i="19"/>
  <c r="D781" i="19"/>
  <c r="D409" i="19"/>
  <c r="D377" i="19"/>
  <c r="D345" i="19"/>
  <c r="D313" i="19"/>
  <c r="D281" i="19"/>
  <c r="D249" i="19"/>
  <c r="D217" i="19"/>
  <c r="D185" i="19"/>
  <c r="D153" i="19"/>
  <c r="D121" i="19"/>
  <c r="D1257" i="19"/>
  <c r="D817" i="19"/>
  <c r="D84" i="19"/>
  <c r="D44" i="19"/>
  <c r="D89" i="19"/>
  <c r="D116" i="19"/>
  <c r="D148" i="19"/>
  <c r="D180" i="19"/>
  <c r="D212" i="19"/>
  <c r="D244" i="19"/>
  <c r="D276" i="19"/>
  <c r="D308" i="19"/>
  <c r="D340" i="19"/>
  <c r="D372" i="19"/>
  <c r="D404" i="19"/>
  <c r="D436" i="19"/>
  <c r="D477" i="19"/>
  <c r="D119" i="19"/>
  <c r="D151" i="19"/>
  <c r="D183" i="19"/>
  <c r="D215" i="19"/>
  <c r="D247" i="19"/>
  <c r="D279" i="19"/>
  <c r="D311" i="19"/>
  <c r="D343" i="19"/>
  <c r="D375" i="19"/>
  <c r="D407" i="19"/>
  <c r="D789" i="19"/>
  <c r="D1023" i="19"/>
  <c r="D130" i="19"/>
  <c r="D162" i="19"/>
  <c r="D194" i="19"/>
  <c r="D226" i="19"/>
  <c r="D262" i="19"/>
  <c r="D298" i="19"/>
  <c r="D334" i="19"/>
  <c r="D370" i="19"/>
  <c r="D406" i="19"/>
  <c r="D785" i="19"/>
  <c r="D113" i="19"/>
  <c r="D241" i="19"/>
  <c r="D369" i="19"/>
  <c r="D482" i="19"/>
  <c r="D610" i="19"/>
  <c r="D709" i="19"/>
  <c r="D561" i="19"/>
  <c r="D689" i="19"/>
  <c r="D460" i="19"/>
  <c r="D588" i="19"/>
  <c r="D721" i="19"/>
  <c r="D487" i="19"/>
  <c r="D615" i="19"/>
  <c r="D1027" i="19"/>
  <c r="D804" i="19"/>
  <c r="D932" i="19"/>
  <c r="D731" i="19"/>
  <c r="D859" i="19"/>
  <c r="D798" i="19"/>
  <c r="D1645" i="19"/>
  <c r="D12" i="19"/>
  <c r="D60" i="19"/>
  <c r="D87" i="19"/>
  <c r="D95" i="19"/>
  <c r="D91" i="19"/>
  <c r="D74" i="19"/>
  <c r="D13" i="19"/>
  <c r="D21" i="19"/>
  <c r="D29" i="19"/>
  <c r="D37" i="19"/>
  <c r="D45" i="19"/>
  <c r="D53" i="19"/>
  <c r="D61" i="19"/>
  <c r="D98" i="19"/>
  <c r="D120" i="19"/>
  <c r="D152" i="19"/>
  <c r="D184" i="19"/>
  <c r="D216" i="19"/>
  <c r="D248" i="19"/>
  <c r="D280" i="19"/>
  <c r="D312" i="19"/>
  <c r="D344" i="19"/>
  <c r="D376" i="19"/>
  <c r="D408" i="19"/>
  <c r="D445" i="19"/>
  <c r="D865" i="19"/>
  <c r="D123" i="19"/>
  <c r="D155" i="19"/>
  <c r="D187" i="19"/>
  <c r="D219" i="19"/>
  <c r="D251" i="19"/>
  <c r="D283" i="19"/>
  <c r="D315" i="19"/>
  <c r="D347" i="19"/>
  <c r="D379" i="19"/>
  <c r="D411" i="19"/>
  <c r="D805" i="19"/>
  <c r="D102" i="19"/>
  <c r="D134" i="19"/>
  <c r="D166" i="19"/>
  <c r="D198" i="19"/>
  <c r="D230" i="19"/>
  <c r="D266" i="19"/>
  <c r="D302" i="19"/>
  <c r="D338" i="19"/>
  <c r="D374" i="19"/>
  <c r="D414" i="19"/>
  <c r="D801" i="19"/>
  <c r="D117" i="19"/>
  <c r="D245" i="19"/>
  <c r="D373" i="19"/>
  <c r="D486" i="19"/>
  <c r="D614" i="19"/>
  <c r="D711" i="19"/>
  <c r="D565" i="19"/>
  <c r="D693" i="19"/>
  <c r="D464" i="19"/>
  <c r="D592" i="19"/>
  <c r="D725" i="19"/>
  <c r="D491" i="19"/>
  <c r="D619" i="19"/>
  <c r="D1043" i="19"/>
  <c r="D808" i="19"/>
  <c r="D936" i="19"/>
  <c r="D735" i="19"/>
  <c r="D863" i="19"/>
  <c r="D830" i="19"/>
  <c r="D1635" i="19"/>
  <c r="D88" i="19"/>
  <c r="D36" i="19"/>
  <c r="D67" i="19"/>
  <c r="D22" i="19"/>
  <c r="D30" i="19"/>
  <c r="D38" i="19"/>
  <c r="D46" i="19"/>
  <c r="D54" i="19"/>
  <c r="D62" i="19"/>
  <c r="D92" i="19"/>
  <c r="D124" i="19"/>
  <c r="D156" i="19"/>
  <c r="D188" i="19"/>
  <c r="D220" i="19"/>
  <c r="D252" i="19"/>
  <c r="D284" i="19"/>
  <c r="D316" i="19"/>
  <c r="D348" i="19"/>
  <c r="D380" i="19"/>
  <c r="D412" i="19"/>
  <c r="D714" i="19"/>
  <c r="D1095" i="19"/>
  <c r="D127" i="19"/>
  <c r="D159" i="19"/>
  <c r="D191" i="19"/>
  <c r="D223" i="19"/>
  <c r="D255" i="19"/>
  <c r="D287" i="19"/>
  <c r="D319" i="19"/>
  <c r="D351" i="19"/>
  <c r="D383" i="19"/>
  <c r="D415" i="19"/>
  <c r="D821" i="19"/>
  <c r="D106" i="19"/>
  <c r="D138" i="19"/>
  <c r="D170" i="19"/>
  <c r="D202" i="19"/>
  <c r="D234" i="19"/>
  <c r="D270" i="19"/>
  <c r="D306" i="19"/>
  <c r="D342" i="19"/>
  <c r="D382" i="19"/>
  <c r="D418" i="19"/>
  <c r="D973" i="19"/>
  <c r="D145" i="19"/>
  <c r="D273" i="19"/>
  <c r="D401" i="19"/>
  <c r="D514" i="19"/>
  <c r="D642" i="19"/>
  <c r="D925" i="19"/>
  <c r="D593" i="19"/>
  <c r="D937" i="19"/>
  <c r="D492" i="19"/>
  <c r="D620" i="19"/>
  <c r="D1282" i="19"/>
  <c r="D519" i="19"/>
  <c r="D647" i="19"/>
  <c r="D1251" i="19"/>
  <c r="D836" i="19"/>
  <c r="D964" i="19"/>
  <c r="D763" i="19"/>
  <c r="D891" i="19"/>
  <c r="D1022" i="19"/>
  <c r="D28" i="19"/>
  <c r="D69" i="19"/>
  <c r="D14" i="19"/>
  <c r="D80" i="19"/>
  <c r="D77" i="19"/>
  <c r="D75" i="19"/>
  <c r="D90" i="19"/>
  <c r="D15" i="19"/>
  <c r="D23" i="19"/>
  <c r="D31" i="19"/>
  <c r="D39" i="19"/>
  <c r="D47" i="19"/>
  <c r="D55" i="19"/>
  <c r="D63" i="19"/>
  <c r="D96" i="19"/>
  <c r="D128" i="19"/>
  <c r="D160" i="19"/>
  <c r="D192" i="19"/>
  <c r="D224" i="19"/>
  <c r="D256" i="19"/>
  <c r="D288" i="19"/>
  <c r="D320" i="19"/>
  <c r="D352" i="19"/>
  <c r="D384" i="19"/>
  <c r="D416" i="19"/>
  <c r="D749" i="19"/>
  <c r="D99" i="19"/>
  <c r="D131" i="19"/>
  <c r="D163" i="19"/>
  <c r="D195" i="19"/>
  <c r="D227" i="19"/>
  <c r="D259" i="19"/>
  <c r="D291" i="19"/>
  <c r="D323" i="19"/>
  <c r="D355" i="19"/>
  <c r="D387" i="19"/>
  <c r="D419" i="19"/>
  <c r="D881" i="19"/>
  <c r="D110" i="19"/>
  <c r="D142" i="19"/>
  <c r="D174" i="19"/>
  <c r="D206" i="19"/>
  <c r="D238" i="19"/>
  <c r="D274" i="19"/>
  <c r="D310" i="19"/>
  <c r="D350" i="19"/>
  <c r="D386" i="19"/>
  <c r="D422" i="19"/>
  <c r="D453" i="19"/>
  <c r="D149" i="19"/>
  <c r="D277" i="19"/>
  <c r="D405" i="19"/>
  <c r="D518" i="19"/>
  <c r="D646" i="19"/>
  <c r="D949" i="19"/>
  <c r="D597" i="19"/>
  <c r="D969" i="19"/>
  <c r="D496" i="19"/>
  <c r="D624" i="19"/>
  <c r="D710" i="19"/>
  <c r="D523" i="19"/>
  <c r="D651" i="19"/>
  <c r="D1290" i="19"/>
  <c r="D840" i="19"/>
  <c r="D968" i="19"/>
  <c r="D767" i="19"/>
  <c r="D895" i="19"/>
  <c r="D1054" i="19"/>
  <c r="D79" i="19"/>
  <c r="D20" i="19"/>
  <c r="D72" i="19"/>
  <c r="D82" i="19"/>
  <c r="D2273" i="19"/>
  <c r="D85" i="19"/>
  <c r="D83" i="19"/>
  <c r="D16" i="19"/>
  <c r="D24" i="19"/>
  <c r="D32" i="19"/>
  <c r="D40" i="19"/>
  <c r="D48" i="19"/>
  <c r="D56" i="19"/>
  <c r="D64" i="19"/>
  <c r="D100" i="19"/>
  <c r="D132" i="19"/>
  <c r="D164" i="19"/>
  <c r="D196" i="19"/>
  <c r="D228" i="19"/>
  <c r="D260" i="19"/>
  <c r="D292" i="19"/>
  <c r="D324" i="19"/>
  <c r="D356" i="19"/>
  <c r="D388" i="19"/>
  <c r="D420" i="19"/>
  <c r="D793" i="19"/>
  <c r="D103" i="19"/>
  <c r="D135" i="19"/>
  <c r="D167" i="19"/>
  <c r="D199" i="19"/>
  <c r="D231" i="19"/>
  <c r="D263" i="19"/>
  <c r="D295" i="19"/>
  <c r="D327" i="19"/>
  <c r="D359" i="19"/>
  <c r="D391" i="19"/>
  <c r="D423" i="19"/>
  <c r="D444" i="19"/>
  <c r="D114" i="19"/>
  <c r="D146" i="19"/>
  <c r="D178" i="19"/>
  <c r="D210" i="19"/>
  <c r="D242" i="19"/>
  <c r="D278" i="19"/>
  <c r="D318" i="19"/>
  <c r="D354" i="19"/>
  <c r="D390" i="19"/>
  <c r="D426" i="19"/>
  <c r="D469" i="19"/>
  <c r="D177" i="19"/>
  <c r="D305" i="19"/>
  <c r="D433" i="19"/>
  <c r="D546" i="19"/>
  <c r="D674" i="19"/>
  <c r="D497" i="19"/>
  <c r="D625" i="19"/>
  <c r="D727" i="19"/>
  <c r="D524" i="19"/>
  <c r="D652" i="19"/>
  <c r="D933" i="19"/>
  <c r="D551" i="19"/>
  <c r="D679" i="19"/>
  <c r="D740" i="19"/>
  <c r="D868" i="19"/>
  <c r="D1151" i="19"/>
  <c r="D795" i="19"/>
  <c r="D923" i="19"/>
  <c r="D985" i="19"/>
  <c r="D66" i="19"/>
  <c r="D52" i="19"/>
  <c r="D70" i="19"/>
  <c r="D94" i="19"/>
  <c r="D448" i="19"/>
  <c r="D9" i="19"/>
  <c r="D17" i="19"/>
  <c r="D25" i="19"/>
  <c r="D33" i="19"/>
  <c r="D41" i="19"/>
  <c r="D49" i="19"/>
  <c r="D57" i="19"/>
  <c r="D65" i="19"/>
  <c r="D104" i="19"/>
  <c r="D136" i="19"/>
  <c r="D168" i="19"/>
  <c r="D200" i="19"/>
  <c r="D232" i="19"/>
  <c r="D264" i="19"/>
  <c r="D296" i="19"/>
  <c r="D328" i="19"/>
  <c r="D360" i="19"/>
  <c r="D392" i="19"/>
  <c r="D424" i="19"/>
  <c r="D809" i="19"/>
  <c r="D107" i="19"/>
  <c r="D139" i="19"/>
  <c r="D171" i="19"/>
  <c r="D203" i="19"/>
  <c r="D235" i="19"/>
  <c r="D267" i="19"/>
  <c r="D299" i="19"/>
  <c r="D331" i="19"/>
  <c r="D363" i="19"/>
  <c r="D395" i="19"/>
  <c r="D427" i="19"/>
  <c r="D457" i="19"/>
  <c r="D118" i="19"/>
  <c r="D150" i="19"/>
  <c r="D182" i="19"/>
  <c r="D214" i="19"/>
  <c r="D246" i="19"/>
  <c r="D286" i="19"/>
  <c r="D322" i="19"/>
  <c r="D358" i="19"/>
  <c r="D394" i="19"/>
  <c r="D430" i="19"/>
  <c r="D929" i="19"/>
  <c r="D181" i="19"/>
  <c r="D309" i="19"/>
  <c r="D437" i="19"/>
  <c r="D550" i="19"/>
  <c r="D678" i="19"/>
  <c r="D501" i="19"/>
  <c r="D629" i="19"/>
  <c r="D733" i="19"/>
  <c r="D528" i="19"/>
  <c r="D656" i="19"/>
  <c r="D965" i="19"/>
  <c r="D555" i="19"/>
  <c r="D683" i="19"/>
  <c r="D744" i="19"/>
  <c r="D872" i="19"/>
  <c r="D1183" i="19"/>
  <c r="D799" i="19"/>
  <c r="D927" i="19"/>
  <c r="D1021" i="19"/>
  <c r="D440" i="19"/>
  <c r="D78" i="19"/>
  <c r="D68" i="19"/>
  <c r="D465" i="19"/>
  <c r="D10" i="19"/>
  <c r="D18" i="19"/>
  <c r="D26" i="19"/>
  <c r="D34" i="19"/>
  <c r="D42" i="19"/>
  <c r="D50" i="19"/>
  <c r="D58" i="19"/>
  <c r="D73" i="19"/>
  <c r="D108" i="19"/>
  <c r="D140" i="19"/>
  <c r="D172" i="19"/>
  <c r="D204" i="19"/>
  <c r="D236" i="19"/>
  <c r="D268" i="19"/>
  <c r="D300" i="19"/>
  <c r="D332" i="19"/>
  <c r="D364" i="19"/>
  <c r="D396" i="19"/>
  <c r="D428" i="19"/>
  <c r="D825" i="19"/>
  <c r="D111" i="19"/>
  <c r="D143" i="19"/>
  <c r="D175" i="19"/>
  <c r="D207" i="19"/>
  <c r="D239" i="19"/>
  <c r="D271" i="19"/>
  <c r="D303" i="19"/>
  <c r="D335" i="19"/>
  <c r="D367" i="19"/>
  <c r="D399" i="19"/>
  <c r="D431" i="19"/>
  <c r="D473" i="19"/>
  <c r="D122" i="19"/>
  <c r="D154" i="19"/>
  <c r="D186" i="19"/>
  <c r="D218" i="19"/>
  <c r="D254" i="19"/>
  <c r="D290" i="19"/>
  <c r="D326" i="19"/>
  <c r="D362" i="19"/>
  <c r="D398" i="19"/>
  <c r="D438" i="19"/>
  <c r="D101" i="19"/>
  <c r="D209" i="19"/>
  <c r="D337" i="19"/>
  <c r="D450" i="19"/>
  <c r="D578" i="19"/>
  <c r="D706" i="19"/>
  <c r="D529" i="19"/>
  <c r="D657" i="19"/>
  <c r="D957" i="19"/>
  <c r="D556" i="19"/>
  <c r="D684" i="19"/>
  <c r="D455" i="19"/>
  <c r="D583" i="19"/>
  <c r="D712" i="19"/>
  <c r="D772" i="19"/>
  <c r="D900" i="19"/>
  <c r="D1031" i="19"/>
  <c r="D827" i="19"/>
  <c r="D967" i="19"/>
  <c r="D1465" i="19"/>
  <c r="D2835" i="19"/>
  <c r="D2892" i="19"/>
  <c r="D2965" i="19"/>
  <c r="D2933" i="19"/>
  <c r="D2901" i="19"/>
  <c r="D2869" i="19"/>
  <c r="D2958" i="19"/>
  <c r="D2827" i="19"/>
  <c r="D2795" i="19"/>
  <c r="D2763" i="19"/>
  <c r="D2906" i="19"/>
  <c r="D2838" i="19"/>
  <c r="D2804" i="19"/>
  <c r="D2772" i="19"/>
  <c r="D2740" i="19"/>
  <c r="D2708" i="19"/>
  <c r="D2841" i="19"/>
  <c r="D2836" i="19"/>
  <c r="D2801" i="19"/>
  <c r="D2769" i="19"/>
  <c r="D2986" i="19"/>
  <c r="D2998" i="19"/>
  <c r="D2830" i="19"/>
  <c r="D2798" i="19"/>
  <c r="D2766" i="19"/>
  <c r="D2734" i="19"/>
  <c r="D2713" i="19"/>
  <c r="D2697" i="19"/>
  <c r="D2665" i="19"/>
  <c r="D2633" i="19"/>
  <c r="D2601" i="19"/>
  <c r="D2569" i="19"/>
  <c r="D2717" i="19"/>
  <c r="D2686" i="19"/>
  <c r="D2654" i="19"/>
  <c r="D2622" i="19"/>
  <c r="D2590" i="19"/>
  <c r="D2721" i="19"/>
  <c r="D2691" i="19"/>
  <c r="D2659" i="19"/>
  <c r="D2627" i="19"/>
  <c r="D2709" i="19"/>
  <c r="D2563" i="19"/>
  <c r="D2524" i="19"/>
  <c r="D2492" i="19"/>
  <c r="D2460" i="19"/>
  <c r="D2584" i="19"/>
  <c r="D2567" i="19"/>
  <c r="D2525" i="19"/>
  <c r="D2493" i="19"/>
  <c r="D2461" i="19"/>
  <c r="D2558" i="19"/>
  <c r="D2542" i="19"/>
  <c r="D2510" i="19"/>
  <c r="D2478" i="19"/>
  <c r="D2446" i="19"/>
  <c r="D2556" i="19"/>
  <c r="D2515" i="19"/>
  <c r="D2483" i="19"/>
  <c r="D2644" i="19"/>
  <c r="D2432" i="19"/>
  <c r="D2400" i="19"/>
  <c r="D2368" i="19"/>
  <c r="D2336" i="19"/>
  <c r="D2304" i="19"/>
  <c r="D2409" i="19"/>
  <c r="D2377" i="19"/>
  <c r="D2345" i="19"/>
  <c r="D2313" i="19"/>
  <c r="D2281" i="19"/>
  <c r="D2562" i="19"/>
  <c r="D2410" i="19"/>
  <c r="D2378" i="19"/>
  <c r="D2346" i="19"/>
  <c r="D2314" i="19"/>
  <c r="D2441" i="19"/>
  <c r="D2411" i="19"/>
  <c r="D2379" i="19"/>
  <c r="D2347" i="19"/>
  <c r="D2315" i="19"/>
  <c r="D2288" i="19"/>
  <c r="D2250" i="19"/>
  <c r="D2218" i="19"/>
  <c r="D2186" i="19"/>
  <c r="D2154" i="19"/>
  <c r="D3000" i="19"/>
  <c r="D2997" i="19"/>
  <c r="D2961" i="19"/>
  <c r="D2929" i="19"/>
  <c r="D2897" i="19"/>
  <c r="D2865" i="19"/>
  <c r="D2926" i="19"/>
  <c r="D2823" i="19"/>
  <c r="D2791" i="19"/>
  <c r="D2759" i="19"/>
  <c r="D2866" i="19"/>
  <c r="D2832" i="19"/>
  <c r="D2800" i="19"/>
  <c r="D2768" i="19"/>
  <c r="D2736" i="19"/>
  <c r="D2994" i="19"/>
  <c r="D2974" i="19"/>
  <c r="D2829" i="19"/>
  <c r="D2797" i="19"/>
  <c r="D2765" i="19"/>
  <c r="D2954" i="19"/>
  <c r="D2966" i="19"/>
  <c r="D2826" i="19"/>
  <c r="D2794" i="19"/>
  <c r="D2762" i="19"/>
  <c r="D2730" i="19"/>
  <c r="D2914" i="19"/>
  <c r="D2693" i="19"/>
  <c r="D2661" i="19"/>
  <c r="D2629" i="19"/>
  <c r="D2597" i="19"/>
  <c r="D2565" i="19"/>
  <c r="D2872" i="19"/>
  <c r="D2682" i="19"/>
  <c r="D2650" i="19"/>
  <c r="D2618" i="19"/>
  <c r="D2586" i="19"/>
  <c r="D2706" i="19"/>
  <c r="D2687" i="19"/>
  <c r="D2655" i="19"/>
  <c r="D2623" i="19"/>
  <c r="D2727" i="19"/>
  <c r="D2560" i="19"/>
  <c r="D2520" i="19"/>
  <c r="D2488" i="19"/>
  <c r="D2456" i="19"/>
  <c r="D2554" i="19"/>
  <c r="D2564" i="19"/>
  <c r="D2521" i="19"/>
  <c r="D2489" i="19"/>
  <c r="D2457" i="19"/>
  <c r="D2711" i="19"/>
  <c r="D2538" i="19"/>
  <c r="D2506" i="19"/>
  <c r="D2474" i="19"/>
  <c r="D2442" i="19"/>
  <c r="D2543" i="19"/>
  <c r="D2511" i="19"/>
  <c r="D2479" i="19"/>
  <c r="D2612" i="19"/>
  <c r="D2428" i="19"/>
  <c r="D2396" i="19"/>
  <c r="D2364" i="19"/>
  <c r="D2332" i="19"/>
  <c r="D2636" i="19"/>
  <c r="D2405" i="19"/>
  <c r="D2373" i="19"/>
  <c r="D2341" i="19"/>
  <c r="D2309" i="19"/>
  <c r="D2576" i="19"/>
  <c r="D2452" i="19"/>
  <c r="D2406" i="19"/>
  <c r="D2374" i="19"/>
  <c r="D2342" i="19"/>
  <c r="D2310" i="19"/>
  <c r="D2439" i="19"/>
  <c r="D2407" i="19"/>
  <c r="D2375" i="19"/>
  <c r="D2343" i="19"/>
  <c r="D2311" i="19"/>
  <c r="D2278" i="19"/>
  <c r="D2246" i="19"/>
  <c r="D2214" i="19"/>
  <c r="D2182" i="19"/>
  <c r="D2150" i="19"/>
  <c r="D2972" i="19"/>
  <c r="D2989" i="19"/>
  <c r="D2957" i="19"/>
  <c r="D2925" i="19"/>
  <c r="D2893" i="19"/>
  <c r="D2861" i="19"/>
  <c r="D2894" i="19"/>
  <c r="D2819" i="19"/>
  <c r="D2787" i="19"/>
  <c r="D2755" i="19"/>
  <c r="D2850" i="19"/>
  <c r="D2828" i="19"/>
  <c r="D2796" i="19"/>
  <c r="D2764" i="19"/>
  <c r="D2732" i="19"/>
  <c r="D2962" i="19"/>
  <c r="D2942" i="19"/>
  <c r="D2825" i="19"/>
  <c r="D2793" i="19"/>
  <c r="D2761" i="19"/>
  <c r="D2922" i="19"/>
  <c r="D2934" i="19"/>
  <c r="D2822" i="19"/>
  <c r="D2790" i="19"/>
  <c r="D2758" i="19"/>
  <c r="D2726" i="19"/>
  <c r="D2854" i="19"/>
  <c r="D2689" i="19"/>
  <c r="D2657" i="19"/>
  <c r="D2625" i="19"/>
  <c r="D2593" i="19"/>
  <c r="D2561" i="19"/>
  <c r="D2735" i="19"/>
  <c r="D2678" i="19"/>
  <c r="D2646" i="19"/>
  <c r="D2614" i="19"/>
  <c r="D2582" i="19"/>
  <c r="D2978" i="19"/>
  <c r="D2683" i="19"/>
  <c r="D2651" i="19"/>
  <c r="D2619" i="19"/>
  <c r="D2707" i="19"/>
  <c r="D2547" i="19"/>
  <c r="D2516" i="19"/>
  <c r="D2484" i="19"/>
  <c r="D2704" i="19"/>
  <c r="D2837" i="19"/>
  <c r="D2551" i="19"/>
  <c r="D2517" i="19"/>
  <c r="D2485" i="19"/>
  <c r="D2453" i="19"/>
  <c r="D2664" i="19"/>
  <c r="D2534" i="19"/>
  <c r="D2502" i="19"/>
  <c r="D2470" i="19"/>
  <c r="D2438" i="19"/>
  <c r="D2539" i="19"/>
  <c r="D2507" i="19"/>
  <c r="D2475" i="19"/>
  <c r="D2592" i="19"/>
  <c r="D2424" i="19"/>
  <c r="D2392" i="19"/>
  <c r="D2360" i="19"/>
  <c r="D2328" i="19"/>
  <c r="D2433" i="19"/>
  <c r="D2401" i="19"/>
  <c r="D2369" i="19"/>
  <c r="D2337" i="19"/>
  <c r="D2305" i="19"/>
  <c r="D2448" i="19"/>
  <c r="D2434" i="19"/>
  <c r="D2402" i="19"/>
  <c r="D2370" i="19"/>
  <c r="D2338" i="19"/>
  <c r="D2306" i="19"/>
  <c r="D2437" i="19"/>
  <c r="D2403" i="19"/>
  <c r="D2371" i="19"/>
  <c r="D2339" i="19"/>
  <c r="D2307" i="19"/>
  <c r="D2274" i="19"/>
  <c r="D2242" i="19"/>
  <c r="D2210" i="19"/>
  <c r="D2178" i="19"/>
  <c r="D2146" i="19"/>
  <c r="D2968" i="19"/>
  <c r="D2985" i="19"/>
  <c r="D2953" i="19"/>
  <c r="D2921" i="19"/>
  <c r="D2889" i="19"/>
  <c r="D2857" i="19"/>
  <c r="D2870" i="19"/>
  <c r="D2815" i="19"/>
  <c r="D2783" i="19"/>
  <c r="D2751" i="19"/>
  <c r="D2982" i="19"/>
  <c r="D2824" i="19"/>
  <c r="D2792" i="19"/>
  <c r="D2760" i="19"/>
  <c r="D2728" i="19"/>
  <c r="D2930" i="19"/>
  <c r="D2910" i="19"/>
  <c r="D2821" i="19"/>
  <c r="D2789" i="19"/>
  <c r="D2757" i="19"/>
  <c r="D2890" i="19"/>
  <c r="D2902" i="19"/>
  <c r="D2818" i="19"/>
  <c r="D2786" i="19"/>
  <c r="D2754" i="19"/>
  <c r="D2722" i="19"/>
  <c r="D2834" i="19"/>
  <c r="D2685" i="19"/>
  <c r="D2653" i="19"/>
  <c r="D2621" i="19"/>
  <c r="D2589" i="19"/>
  <c r="D2557" i="19"/>
  <c r="D2719" i="19"/>
  <c r="D2674" i="19"/>
  <c r="D2642" i="19"/>
  <c r="D2610" i="19"/>
  <c r="D2578" i="19"/>
  <c r="D2739" i="19"/>
  <c r="D2679" i="19"/>
  <c r="D2647" i="19"/>
  <c r="D2615" i="19"/>
  <c r="D2648" i="19"/>
  <c r="D2544" i="19"/>
  <c r="D2512" i="19"/>
  <c r="D2480" i="19"/>
  <c r="D2696" i="19"/>
  <c r="D2672" i="19"/>
  <c r="D2548" i="19"/>
  <c r="D2513" i="19"/>
  <c r="D2481" i="19"/>
  <c r="D2449" i="19"/>
  <c r="D2632" i="19"/>
  <c r="D2530" i="19"/>
  <c r="D2498" i="19"/>
  <c r="D2466" i="19"/>
  <c r="D2640" i="19"/>
  <c r="D2535" i="19"/>
  <c r="D2503" i="19"/>
  <c r="D2471" i="19"/>
  <c r="D2566" i="19"/>
  <c r="D2420" i="19"/>
  <c r="D2388" i="19"/>
  <c r="D2356" i="19"/>
  <c r="D2324" i="19"/>
  <c r="D2429" i="19"/>
  <c r="D2397" i="19"/>
  <c r="D2365" i="19"/>
  <c r="D2333" i="19"/>
  <c r="D2301" i="19"/>
  <c r="D2444" i="19"/>
  <c r="D2430" i="19"/>
  <c r="D2398" i="19"/>
  <c r="D2366" i="19"/>
  <c r="D2334" i="19"/>
  <c r="D2302" i="19"/>
  <c r="D2431" i="19"/>
  <c r="D2399" i="19"/>
  <c r="D2367" i="19"/>
  <c r="D2335" i="19"/>
  <c r="D2303" i="19"/>
  <c r="D2270" i="19"/>
  <c r="D2238" i="19"/>
  <c r="D2206" i="19"/>
  <c r="D2174" i="19"/>
  <c r="D2940" i="19"/>
  <c r="D2981" i="19"/>
  <c r="D2949" i="19"/>
  <c r="D2917" i="19"/>
  <c r="D2885" i="19"/>
  <c r="D2853" i="19"/>
  <c r="D2868" i="19"/>
  <c r="D2811" i="19"/>
  <c r="D2779" i="19"/>
  <c r="D2747" i="19"/>
  <c r="D2950" i="19"/>
  <c r="D2820" i="19"/>
  <c r="D2788" i="19"/>
  <c r="D2756" i="19"/>
  <c r="D2724" i="19"/>
  <c r="D2898" i="19"/>
  <c r="D2886" i="19"/>
  <c r="D2817" i="19"/>
  <c r="D2785" i="19"/>
  <c r="D2753" i="19"/>
  <c r="D2882" i="19"/>
  <c r="D2878" i="19"/>
  <c r="D2814" i="19"/>
  <c r="D2782" i="19"/>
  <c r="D2750" i="19"/>
  <c r="D2718" i="19"/>
  <c r="D2731" i="19"/>
  <c r="D2681" i="19"/>
  <c r="D2649" i="19"/>
  <c r="D2617" i="19"/>
  <c r="D2585" i="19"/>
  <c r="D2553" i="19"/>
  <c r="D2702" i="19"/>
  <c r="D2670" i="19"/>
  <c r="D2638" i="19"/>
  <c r="D2606" i="19"/>
  <c r="D2574" i="19"/>
  <c r="D2723" i="19"/>
  <c r="D2675" i="19"/>
  <c r="D2643" i="19"/>
  <c r="D2611" i="19"/>
  <c r="D2616" i="19"/>
  <c r="D2540" i="19"/>
  <c r="D2508" i="19"/>
  <c r="D2476" i="19"/>
  <c r="D2688" i="19"/>
  <c r="D2656" i="19"/>
  <c r="D2541" i="19"/>
  <c r="D2509" i="19"/>
  <c r="D2477" i="19"/>
  <c r="D2660" i="19"/>
  <c r="D2591" i="19"/>
  <c r="D2526" i="19"/>
  <c r="D2494" i="19"/>
  <c r="D2462" i="19"/>
  <c r="D2608" i="19"/>
  <c r="D2531" i="19"/>
  <c r="D2499" i="19"/>
  <c r="D2467" i="19"/>
  <c r="D2550" i="19"/>
  <c r="D2416" i="19"/>
  <c r="D2384" i="19"/>
  <c r="D2352" i="19"/>
  <c r="D2320" i="19"/>
  <c r="D2425" i="19"/>
  <c r="D2393" i="19"/>
  <c r="D2361" i="19"/>
  <c r="D2329" i="19"/>
  <c r="D2297" i="19"/>
  <c r="D2440" i="19"/>
  <c r="D2426" i="19"/>
  <c r="D2394" i="19"/>
  <c r="D2362" i="19"/>
  <c r="D2330" i="19"/>
  <c r="D2692" i="19"/>
  <c r="D2427" i="19"/>
  <c r="D2395" i="19"/>
  <c r="D2363" i="19"/>
  <c r="D2331" i="19"/>
  <c r="D2299" i="19"/>
  <c r="D2266" i="19"/>
  <c r="D2234" i="19"/>
  <c r="D2202" i="19"/>
  <c r="D2170" i="19"/>
  <c r="D2138" i="19"/>
  <c r="D2991" i="19"/>
  <c r="D2936" i="19"/>
  <c r="D2977" i="19"/>
  <c r="D2945" i="19"/>
  <c r="D2913" i="19"/>
  <c r="D2881" i="19"/>
  <c r="D2849" i="19"/>
  <c r="D2852" i="19"/>
  <c r="D2807" i="19"/>
  <c r="D2775" i="19"/>
  <c r="D2743" i="19"/>
  <c r="D2918" i="19"/>
  <c r="D2816" i="19"/>
  <c r="D2784" i="19"/>
  <c r="D2752" i="19"/>
  <c r="D2720" i="19"/>
  <c r="D2888" i="19"/>
  <c r="D2884" i="19"/>
  <c r="D2813" i="19"/>
  <c r="D2781" i="19"/>
  <c r="D2749" i="19"/>
  <c r="D2880" i="19"/>
  <c r="D2876" i="19"/>
  <c r="D2810" i="19"/>
  <c r="D2778" i="19"/>
  <c r="D2746" i="19"/>
  <c r="D2714" i="19"/>
  <c r="D2715" i="19"/>
  <c r="D2677" i="19"/>
  <c r="D2645" i="19"/>
  <c r="D2613" i="19"/>
  <c r="D2581" i="19"/>
  <c r="D2549" i="19"/>
  <c r="D2698" i="19"/>
  <c r="D2666" i="19"/>
  <c r="D2634" i="19"/>
  <c r="D2602" i="19"/>
  <c r="D2570" i="19"/>
  <c r="D2703" i="19"/>
  <c r="D2671" i="19"/>
  <c r="D2639" i="19"/>
  <c r="D2607" i="19"/>
  <c r="D2588" i="19"/>
  <c r="D2536" i="19"/>
  <c r="D2504" i="19"/>
  <c r="D2472" i="19"/>
  <c r="D2680" i="19"/>
  <c r="D2624" i="19"/>
  <c r="D2537" i="19"/>
  <c r="D2505" i="19"/>
  <c r="D2473" i="19"/>
  <c r="D2628" i="19"/>
  <c r="D2568" i="19"/>
  <c r="D2522" i="19"/>
  <c r="D2490" i="19"/>
  <c r="D2458" i="19"/>
  <c r="D2596" i="19"/>
  <c r="D2527" i="19"/>
  <c r="D2495" i="19"/>
  <c r="D2463" i="19"/>
  <c r="D2604" i="19"/>
  <c r="D2412" i="19"/>
  <c r="D2380" i="19"/>
  <c r="D2348" i="19"/>
  <c r="D2316" i="19"/>
  <c r="D2421" i="19"/>
  <c r="D2389" i="19"/>
  <c r="D2357" i="19"/>
  <c r="D2325" i="19"/>
  <c r="D2293" i="19"/>
  <c r="D2436" i="19"/>
  <c r="D2422" i="19"/>
  <c r="D2390" i="19"/>
  <c r="D2358" i="19"/>
  <c r="D2326" i="19"/>
  <c r="D2447" i="19"/>
  <c r="D2423" i="19"/>
  <c r="D2391" i="19"/>
  <c r="D2359" i="19"/>
  <c r="D2327" i="19"/>
  <c r="D2451" i="19"/>
  <c r="D2262" i="19"/>
  <c r="D2230" i="19"/>
  <c r="D2198" i="19"/>
  <c r="D2166" i="19"/>
  <c r="D2867" i="19"/>
  <c r="D2908" i="19"/>
  <c r="D2973" i="19"/>
  <c r="D2941" i="19"/>
  <c r="D2909" i="19"/>
  <c r="D2877" i="19"/>
  <c r="D2845" i="19"/>
  <c r="D2840" i="19"/>
  <c r="D2803" i="19"/>
  <c r="D2771" i="19"/>
  <c r="D2970" i="19"/>
  <c r="D2864" i="19"/>
  <c r="D2812" i="19"/>
  <c r="D2780" i="19"/>
  <c r="D2748" i="19"/>
  <c r="D2716" i="19"/>
  <c r="D2862" i="19"/>
  <c r="D2860" i="19"/>
  <c r="D2809" i="19"/>
  <c r="D2777" i="19"/>
  <c r="D2745" i="19"/>
  <c r="D2858" i="19"/>
  <c r="D2856" i="19"/>
  <c r="D2806" i="19"/>
  <c r="D2774" i="19"/>
  <c r="D2742" i="19"/>
  <c r="D2710" i="19"/>
  <c r="D2705" i="19"/>
  <c r="D2673" i="19"/>
  <c r="D2641" i="19"/>
  <c r="D2609" i="19"/>
  <c r="D2577" i="19"/>
  <c r="D2545" i="19"/>
  <c r="D2694" i="19"/>
  <c r="D2662" i="19"/>
  <c r="D2630" i="19"/>
  <c r="D2598" i="19"/>
  <c r="D2874" i="19"/>
  <c r="D2699" i="19"/>
  <c r="D2667" i="19"/>
  <c r="D2635" i="19"/>
  <c r="D2603" i="19"/>
  <c r="D2579" i="19"/>
  <c r="D2532" i="19"/>
  <c r="D2500" i="19"/>
  <c r="D2468" i="19"/>
  <c r="D2652" i="19"/>
  <c r="D2599" i="19"/>
  <c r="D2533" i="19"/>
  <c r="D2501" i="19"/>
  <c r="D2469" i="19"/>
  <c r="D2595" i="19"/>
  <c r="D2555" i="19"/>
  <c r="D2518" i="19"/>
  <c r="D2486" i="19"/>
  <c r="D2454" i="19"/>
  <c r="D2583" i="19"/>
  <c r="D2523" i="19"/>
  <c r="D2491" i="19"/>
  <c r="D2459" i="19"/>
  <c r="D2546" i="19"/>
  <c r="D2408" i="19"/>
  <c r="D2376" i="19"/>
  <c r="D2344" i="19"/>
  <c r="D2312" i="19"/>
  <c r="D2417" i="19"/>
  <c r="D2385" i="19"/>
  <c r="D2353" i="19"/>
  <c r="D2321" i="19"/>
  <c r="D2289" i="19"/>
  <c r="D2676" i="19"/>
  <c r="D2418" i="19"/>
  <c r="D2386" i="19"/>
  <c r="D2354" i="19"/>
  <c r="D2322" i="19"/>
  <c r="D2445" i="19"/>
  <c r="D2419" i="19"/>
  <c r="D2387" i="19"/>
  <c r="D2355" i="19"/>
  <c r="D2323" i="19"/>
  <c r="D2294" i="19"/>
  <c r="D2258" i="19"/>
  <c r="D2226" i="19"/>
  <c r="D2194" i="19"/>
  <c r="D2937" i="19"/>
  <c r="D2848" i="19"/>
  <c r="D2773" i="19"/>
  <c r="D2701" i="19"/>
  <c r="D2626" i="19"/>
  <c r="D2528" i="19"/>
  <c r="D2580" i="19"/>
  <c r="D2668" i="19"/>
  <c r="D2349" i="19"/>
  <c r="D2443" i="19"/>
  <c r="D2190" i="19"/>
  <c r="D2279" i="19"/>
  <c r="D2247" i="19"/>
  <c r="D2215" i="19"/>
  <c r="D2183" i="19"/>
  <c r="D2151" i="19"/>
  <c r="D2600" i="19"/>
  <c r="D2260" i="19"/>
  <c r="D2228" i="19"/>
  <c r="D2196" i="19"/>
  <c r="D2164" i="19"/>
  <c r="D2296" i="19"/>
  <c r="D2128" i="19"/>
  <c r="D2096" i="19"/>
  <c r="D2064" i="19"/>
  <c r="D2032" i="19"/>
  <c r="D2000" i="19"/>
  <c r="D1968" i="19"/>
  <c r="D1936" i="19"/>
  <c r="D1904" i="19"/>
  <c r="D2265" i="19"/>
  <c r="D2133" i="19"/>
  <c r="D2101" i="19"/>
  <c r="D2069" i="19"/>
  <c r="D2037" i="19"/>
  <c r="D2005" i="19"/>
  <c r="D1973" i="19"/>
  <c r="D1941" i="19"/>
  <c r="D1909" i="19"/>
  <c r="D1877" i="19"/>
  <c r="D1845" i="19"/>
  <c r="D2205" i="19"/>
  <c r="D2134" i="19"/>
  <c r="D2102" i="19"/>
  <c r="D2070" i="19"/>
  <c r="D2038" i="19"/>
  <c r="D2006" i="19"/>
  <c r="D1974" i="19"/>
  <c r="D1942" i="19"/>
  <c r="D1910" i="19"/>
  <c r="D1878" i="19"/>
  <c r="D2284" i="19"/>
  <c r="D2123" i="19"/>
  <c r="D2091" i="19"/>
  <c r="D2059" i="19"/>
  <c r="D2027" i="19"/>
  <c r="D1995" i="19"/>
  <c r="D1963" i="19"/>
  <c r="D1931" i="19"/>
  <c r="D1899" i="19"/>
  <c r="D1867" i="19"/>
  <c r="D1835" i="19"/>
  <c r="D1819" i="19"/>
  <c r="D1787" i="19"/>
  <c r="D1755" i="19"/>
  <c r="D1723" i="19"/>
  <c r="D1691" i="19"/>
  <c r="D1659" i="19"/>
  <c r="D1627" i="19"/>
  <c r="D1595" i="19"/>
  <c r="D1563" i="19"/>
  <c r="D1816" i="19"/>
  <c r="D1784" i="19"/>
  <c r="D1752" i="19"/>
  <c r="D1720" i="19"/>
  <c r="D1688" i="19"/>
  <c r="D1656" i="19"/>
  <c r="D1624" i="19"/>
  <c r="D1826" i="19"/>
  <c r="D1850" i="19"/>
  <c r="D2905" i="19"/>
  <c r="D2808" i="19"/>
  <c r="D2741" i="19"/>
  <c r="D2669" i="19"/>
  <c r="D2594" i="19"/>
  <c r="D2496" i="19"/>
  <c r="D2552" i="19"/>
  <c r="D2455" i="19"/>
  <c r="D2317" i="19"/>
  <c r="D2415" i="19"/>
  <c r="D2162" i="19"/>
  <c r="D2275" i="19"/>
  <c r="D2243" i="19"/>
  <c r="D2211" i="19"/>
  <c r="D2179" i="19"/>
  <c r="D2147" i="19"/>
  <c r="D2587" i="19"/>
  <c r="D2256" i="19"/>
  <c r="D2224" i="19"/>
  <c r="D2192" i="19"/>
  <c r="D2160" i="19"/>
  <c r="D2290" i="19"/>
  <c r="D2124" i="19"/>
  <c r="D2092" i="19"/>
  <c r="D2060" i="19"/>
  <c r="D2028" i="19"/>
  <c r="D1996" i="19"/>
  <c r="D1964" i="19"/>
  <c r="D1932" i="19"/>
  <c r="D1900" i="19"/>
  <c r="D2233" i="19"/>
  <c r="D2129" i="19"/>
  <c r="D2097" i="19"/>
  <c r="D2065" i="19"/>
  <c r="D2033" i="19"/>
  <c r="D2001" i="19"/>
  <c r="D1969" i="19"/>
  <c r="D1937" i="19"/>
  <c r="D1905" i="19"/>
  <c r="D1873" i="19"/>
  <c r="D1841" i="19"/>
  <c r="D2173" i="19"/>
  <c r="D2130" i="19"/>
  <c r="D2098" i="19"/>
  <c r="D2066" i="19"/>
  <c r="D2034" i="19"/>
  <c r="D2002" i="19"/>
  <c r="D1970" i="19"/>
  <c r="D1938" i="19"/>
  <c r="D1906" i="19"/>
  <c r="D1874" i="19"/>
  <c r="D2261" i="19"/>
  <c r="D2119" i="19"/>
  <c r="D2087" i="19"/>
  <c r="D2055" i="19"/>
  <c r="D2023" i="19"/>
  <c r="D1991" i="19"/>
  <c r="D1959" i="19"/>
  <c r="D1927" i="19"/>
  <c r="D1895" i="19"/>
  <c r="D1863" i="19"/>
  <c r="D1831" i="19"/>
  <c r="D1815" i="19"/>
  <c r="D1783" i="19"/>
  <c r="D1751" i="19"/>
  <c r="D1719" i="19"/>
  <c r="D1687" i="19"/>
  <c r="D1655" i="19"/>
  <c r="D1623" i="19"/>
  <c r="D1591" i="19"/>
  <c r="D1559" i="19"/>
  <c r="D1812" i="19"/>
  <c r="D1780" i="19"/>
  <c r="D1748" i="19"/>
  <c r="D1716" i="19"/>
  <c r="D1684" i="19"/>
  <c r="D1652" i="19"/>
  <c r="D1620" i="19"/>
  <c r="D1864" i="19"/>
  <c r="D1848" i="19"/>
  <c r="D1817" i="19"/>
  <c r="D1785" i="19"/>
  <c r="D1753" i="19"/>
  <c r="D2873" i="19"/>
  <c r="D2776" i="19"/>
  <c r="D2833" i="19"/>
  <c r="D2637" i="19"/>
  <c r="D2737" i="19"/>
  <c r="D2464" i="19"/>
  <c r="D2514" i="19"/>
  <c r="D2404" i="19"/>
  <c r="D2285" i="19"/>
  <c r="D2383" i="19"/>
  <c r="D2158" i="19"/>
  <c r="D2271" i="19"/>
  <c r="D2239" i="19"/>
  <c r="D2207" i="19"/>
  <c r="D2175" i="19"/>
  <c r="D2143" i="19"/>
  <c r="D2283" i="19"/>
  <c r="D2252" i="19"/>
  <c r="D2220" i="19"/>
  <c r="D2188" i="19"/>
  <c r="D2156" i="19"/>
  <c r="D2253" i="19"/>
  <c r="D2120" i="19"/>
  <c r="D2088" i="19"/>
  <c r="D2056" i="19"/>
  <c r="D2024" i="19"/>
  <c r="D1992" i="19"/>
  <c r="D1960" i="19"/>
  <c r="D1928" i="19"/>
  <c r="D1896" i="19"/>
  <c r="D2201" i="19"/>
  <c r="D2125" i="19"/>
  <c r="D2093" i="19"/>
  <c r="D2061" i="19"/>
  <c r="D2029" i="19"/>
  <c r="D1997" i="19"/>
  <c r="D1965" i="19"/>
  <c r="D1933" i="19"/>
  <c r="D1901" i="19"/>
  <c r="D1869" i="19"/>
  <c r="D2287" i="19"/>
  <c r="D2169" i="19"/>
  <c r="D2126" i="19"/>
  <c r="D2094" i="19"/>
  <c r="D2062" i="19"/>
  <c r="D2030" i="19"/>
  <c r="D1998" i="19"/>
  <c r="D1966" i="19"/>
  <c r="D1934" i="19"/>
  <c r="D1902" i="19"/>
  <c r="D1870" i="19"/>
  <c r="D2229" i="19"/>
  <c r="D2115" i="19"/>
  <c r="D2083" i="19"/>
  <c r="D2051" i="19"/>
  <c r="D2019" i="19"/>
  <c r="D1987" i="19"/>
  <c r="D1955" i="19"/>
  <c r="D1923" i="19"/>
  <c r="D1891" i="19"/>
  <c r="D1859" i="19"/>
  <c r="D1827" i="19"/>
  <c r="D1811" i="19"/>
  <c r="D1779" i="19"/>
  <c r="D1747" i="19"/>
  <c r="D1715" i="19"/>
  <c r="D1683" i="19"/>
  <c r="D1651" i="19"/>
  <c r="D1619" i="19"/>
  <c r="D1587" i="19"/>
  <c r="D2177" i="19"/>
  <c r="D1808" i="19"/>
  <c r="D1776" i="19"/>
  <c r="D1744" i="19"/>
  <c r="D1712" i="19"/>
  <c r="D1680" i="19"/>
  <c r="D1648" i="19"/>
  <c r="D1616" i="19"/>
  <c r="D1862" i="19"/>
  <c r="D1846" i="19"/>
  <c r="D1813" i="19"/>
  <c r="D1781" i="19"/>
  <c r="D1749" i="19"/>
  <c r="D2990" i="19"/>
  <c r="D2744" i="19"/>
  <c r="D2842" i="19"/>
  <c r="D2605" i="19"/>
  <c r="D2695" i="19"/>
  <c r="D2620" i="19"/>
  <c r="D2482" i="19"/>
  <c r="D2372" i="19"/>
  <c r="D2571" i="19"/>
  <c r="D2351" i="19"/>
  <c r="D2142" i="19"/>
  <c r="D2267" i="19"/>
  <c r="D2235" i="19"/>
  <c r="D2203" i="19"/>
  <c r="D2171" i="19"/>
  <c r="D2139" i="19"/>
  <c r="D2280" i="19"/>
  <c r="D2248" i="19"/>
  <c r="D2216" i="19"/>
  <c r="D2184" i="19"/>
  <c r="D2152" i="19"/>
  <c r="D2221" i="19"/>
  <c r="D2116" i="19"/>
  <c r="D2084" i="19"/>
  <c r="D2052" i="19"/>
  <c r="D2020" i="19"/>
  <c r="D1988" i="19"/>
  <c r="D1956" i="19"/>
  <c r="D1924" i="19"/>
  <c r="D1892" i="19"/>
  <c r="D2277" i="19"/>
  <c r="D2121" i="19"/>
  <c r="D2089" i="19"/>
  <c r="D2057" i="19"/>
  <c r="D2025" i="19"/>
  <c r="D1993" i="19"/>
  <c r="D1961" i="19"/>
  <c r="D1929" i="19"/>
  <c r="D1897" i="19"/>
  <c r="D1865" i="19"/>
  <c r="D2257" i="19"/>
  <c r="D2165" i="19"/>
  <c r="D2122" i="19"/>
  <c r="D2090" i="19"/>
  <c r="D2058" i="19"/>
  <c r="D2026" i="19"/>
  <c r="D1994" i="19"/>
  <c r="D1962" i="19"/>
  <c r="D1930" i="19"/>
  <c r="D1898" i="19"/>
  <c r="D1866" i="19"/>
  <c r="D2197" i="19"/>
  <c r="D2111" i="19"/>
  <c r="D2079" i="19"/>
  <c r="D2047" i="19"/>
  <c r="D2015" i="19"/>
  <c r="D1983" i="19"/>
  <c r="D1951" i="19"/>
  <c r="D1919" i="19"/>
  <c r="D1887" i="19"/>
  <c r="D1855" i="19"/>
  <c r="D2241" i="19"/>
  <c r="D1807" i="19"/>
  <c r="D1775" i="19"/>
  <c r="D1743" i="19"/>
  <c r="D1711" i="19"/>
  <c r="D1679" i="19"/>
  <c r="D1647" i="19"/>
  <c r="D1615" i="19"/>
  <c r="D1583" i="19"/>
  <c r="D1830" i="19"/>
  <c r="D1804" i="19"/>
  <c r="D1772" i="19"/>
  <c r="D1740" i="19"/>
  <c r="D1708" i="19"/>
  <c r="D1676" i="19"/>
  <c r="D2831" i="19"/>
  <c r="D2712" i="19"/>
  <c r="D2802" i="19"/>
  <c r="D2573" i="19"/>
  <c r="D2663" i="19"/>
  <c r="D2575" i="19"/>
  <c r="D2450" i="19"/>
  <c r="D2340" i="19"/>
  <c r="D2414" i="19"/>
  <c r="D2319" i="19"/>
  <c r="D2282" i="19"/>
  <c r="D2263" i="19"/>
  <c r="D2231" i="19"/>
  <c r="D2199" i="19"/>
  <c r="D2167" i="19"/>
  <c r="D2684" i="19"/>
  <c r="D2276" i="19"/>
  <c r="D2244" i="19"/>
  <c r="D2212" i="19"/>
  <c r="D2180" i="19"/>
  <c r="D2148" i="19"/>
  <c r="D2189" i="19"/>
  <c r="D2112" i="19"/>
  <c r="D2080" i="19"/>
  <c r="D2048" i="19"/>
  <c r="D2016" i="19"/>
  <c r="D1984" i="19"/>
  <c r="D1952" i="19"/>
  <c r="D1920" i="19"/>
  <c r="D1888" i="19"/>
  <c r="D2245" i="19"/>
  <c r="D2117" i="19"/>
  <c r="D2085" i="19"/>
  <c r="D2053" i="19"/>
  <c r="D2021" i="19"/>
  <c r="D1989" i="19"/>
  <c r="D1957" i="19"/>
  <c r="D1925" i="19"/>
  <c r="D1893" i="19"/>
  <c r="D1861" i="19"/>
  <c r="D2225" i="19"/>
  <c r="D2161" i="19"/>
  <c r="D2118" i="19"/>
  <c r="D2086" i="19"/>
  <c r="D2054" i="19"/>
  <c r="D2022" i="19"/>
  <c r="D1990" i="19"/>
  <c r="D1958" i="19"/>
  <c r="D1926" i="19"/>
  <c r="D1894" i="19"/>
  <c r="D2249" i="19"/>
  <c r="D2145" i="19"/>
  <c r="D2107" i="19"/>
  <c r="D2075" i="19"/>
  <c r="D2043" i="19"/>
  <c r="D2011" i="19"/>
  <c r="D1979" i="19"/>
  <c r="D1947" i="19"/>
  <c r="D1915" i="19"/>
  <c r="D1883" i="19"/>
  <c r="D1851" i="19"/>
  <c r="D1834" i="19"/>
  <c r="D1803" i="19"/>
  <c r="D1771" i="19"/>
  <c r="D1739" i="19"/>
  <c r="D1707" i="19"/>
  <c r="D1675" i="19"/>
  <c r="D1643" i="19"/>
  <c r="D1611" i="19"/>
  <c r="D1579" i="19"/>
  <c r="D1823" i="19"/>
  <c r="D1800" i="19"/>
  <c r="D1768" i="19"/>
  <c r="D1736" i="19"/>
  <c r="D1704" i="19"/>
  <c r="D1672" i="19"/>
  <c r="D1640" i="19"/>
  <c r="D1608" i="19"/>
  <c r="D1858" i="19"/>
  <c r="D1842" i="19"/>
  <c r="D2863" i="19"/>
  <c r="D2799" i="19"/>
  <c r="D2846" i="19"/>
  <c r="D2770" i="19"/>
  <c r="D2733" i="19"/>
  <c r="D2631" i="19"/>
  <c r="D2529" i="19"/>
  <c r="D2559" i="19"/>
  <c r="D2308" i="19"/>
  <c r="D2382" i="19"/>
  <c r="D2291" i="19"/>
  <c r="D2300" i="19"/>
  <c r="D2259" i="19"/>
  <c r="D2227" i="19"/>
  <c r="D2195" i="19"/>
  <c r="D2163" i="19"/>
  <c r="D2298" i="19"/>
  <c r="D2272" i="19"/>
  <c r="D2240" i="19"/>
  <c r="D2208" i="19"/>
  <c r="D2176" i="19"/>
  <c r="D2144" i="19"/>
  <c r="D2141" i="19"/>
  <c r="D2108" i="19"/>
  <c r="D2076" i="19"/>
  <c r="D2044" i="19"/>
  <c r="D2012" i="19"/>
  <c r="D1980" i="19"/>
  <c r="D1948" i="19"/>
  <c r="D1916" i="19"/>
  <c r="D1884" i="19"/>
  <c r="D2213" i="19"/>
  <c r="D2113" i="19"/>
  <c r="D2081" i="19"/>
  <c r="D2049" i="19"/>
  <c r="D2017" i="19"/>
  <c r="D1985" i="19"/>
  <c r="D1953" i="19"/>
  <c r="D1921" i="19"/>
  <c r="D1889" i="19"/>
  <c r="D1857" i="19"/>
  <c r="D2193" i="19"/>
  <c r="D2157" i="19"/>
  <c r="D2114" i="19"/>
  <c r="D2082" i="19"/>
  <c r="D2050" i="19"/>
  <c r="D2018" i="19"/>
  <c r="D1986" i="19"/>
  <c r="D1954" i="19"/>
  <c r="D1922" i="19"/>
  <c r="D1890" i="19"/>
  <c r="D2217" i="19"/>
  <c r="D2135" i="19"/>
  <c r="D2103" i="19"/>
  <c r="D2071" i="19"/>
  <c r="D2039" i="19"/>
  <c r="D2007" i="19"/>
  <c r="D1975" i="19"/>
  <c r="D1943" i="19"/>
  <c r="D1911" i="19"/>
  <c r="D1879" i="19"/>
  <c r="D1847" i="19"/>
  <c r="D2209" i="19"/>
  <c r="D1799" i="19"/>
  <c r="D1767" i="19"/>
  <c r="D1735" i="19"/>
  <c r="D1703" i="19"/>
  <c r="D1671" i="19"/>
  <c r="D1639" i="19"/>
  <c r="D1607" i="19"/>
  <c r="D1575" i="19"/>
  <c r="D1837" i="19"/>
  <c r="D1796" i="19"/>
  <c r="D1764" i="19"/>
  <c r="D1732" i="19"/>
  <c r="D1700" i="19"/>
  <c r="D1668" i="19"/>
  <c r="D1636" i="19"/>
  <c r="D1604" i="19"/>
  <c r="D1856" i="19"/>
  <c r="D1840" i="19"/>
  <c r="D1801" i="19"/>
  <c r="D1769" i="19"/>
  <c r="D1737" i="19"/>
  <c r="D1705" i="19"/>
  <c r="D2904" i="19"/>
  <c r="D2767" i="19"/>
  <c r="D2844" i="19"/>
  <c r="D2738" i="19"/>
  <c r="D2690" i="19"/>
  <c r="D2725" i="19"/>
  <c r="D2497" i="19"/>
  <c r="D2519" i="19"/>
  <c r="D2413" i="19"/>
  <c r="D2350" i="19"/>
  <c r="D2254" i="19"/>
  <c r="D2295" i="19"/>
  <c r="D2255" i="19"/>
  <c r="D2223" i="19"/>
  <c r="D2191" i="19"/>
  <c r="D2159" i="19"/>
  <c r="D2286" i="19"/>
  <c r="D2268" i="19"/>
  <c r="D2236" i="19"/>
  <c r="D2204" i="19"/>
  <c r="D2172" i="19"/>
  <c r="D2140" i="19"/>
  <c r="D2136" i="19"/>
  <c r="D2104" i="19"/>
  <c r="D2072" i="19"/>
  <c r="D2040" i="19"/>
  <c r="D2008" i="19"/>
  <c r="D1976" i="19"/>
  <c r="D1944" i="19"/>
  <c r="D1912" i="19"/>
  <c r="D1880" i="19"/>
  <c r="D2181" i="19"/>
  <c r="D2109" i="19"/>
  <c r="D2077" i="19"/>
  <c r="D2045" i="19"/>
  <c r="D2013" i="19"/>
  <c r="D1981" i="19"/>
  <c r="D1949" i="19"/>
  <c r="D1917" i="19"/>
  <c r="D1885" i="19"/>
  <c r="D1853" i="19"/>
  <c r="D2269" i="19"/>
  <c r="D2153" i="19"/>
  <c r="D2110" i="19"/>
  <c r="D2078" i="19"/>
  <c r="D2046" i="19"/>
  <c r="D2014" i="19"/>
  <c r="D1982" i="19"/>
  <c r="D1950" i="19"/>
  <c r="D1918" i="19"/>
  <c r="D1886" i="19"/>
  <c r="D2185" i="19"/>
  <c r="D2131" i="19"/>
  <c r="D2099" i="19"/>
  <c r="D2729" i="19"/>
  <c r="D2292" i="19"/>
  <c r="D2200" i="19"/>
  <c r="D1972" i="19"/>
  <c r="D2009" i="19"/>
  <c r="D2106" i="19"/>
  <c r="D2700" i="19"/>
  <c r="D1999" i="19"/>
  <c r="D1871" i="19"/>
  <c r="D1759" i="19"/>
  <c r="D1631" i="19"/>
  <c r="D1788" i="19"/>
  <c r="D1660" i="19"/>
  <c r="D1854" i="19"/>
  <c r="D1797" i="19"/>
  <c r="D1745" i="19"/>
  <c r="D1709" i="19"/>
  <c r="D1673" i="19"/>
  <c r="D1641" i="19"/>
  <c r="D1609" i="19"/>
  <c r="D1577" i="19"/>
  <c r="D1738" i="19"/>
  <c r="D1546" i="19"/>
  <c r="D1514" i="19"/>
  <c r="D1482" i="19"/>
  <c r="D1450" i="19"/>
  <c r="D1418" i="19"/>
  <c r="D1386" i="19"/>
  <c r="D1354" i="19"/>
  <c r="D1322" i="19"/>
  <c r="D1678" i="19"/>
  <c r="D1746" i="19"/>
  <c r="D1543" i="19"/>
  <c r="D1511" i="19"/>
  <c r="D1479" i="19"/>
  <c r="D1447" i="19"/>
  <c r="D1415" i="19"/>
  <c r="D1383" i="19"/>
  <c r="D1351" i="19"/>
  <c r="D1319" i="19"/>
  <c r="D1287" i="19"/>
  <c r="D1255" i="19"/>
  <c r="D1568" i="19"/>
  <c r="D1722" i="19"/>
  <c r="D1553" i="19"/>
  <c r="D1516" i="19"/>
  <c r="D1484" i="19"/>
  <c r="D1452" i="19"/>
  <c r="D1420" i="19"/>
  <c r="D1388" i="19"/>
  <c r="D1356" i="19"/>
  <c r="D1324" i="19"/>
  <c r="D1292" i="19"/>
  <c r="D1662" i="19"/>
  <c r="D1794" i="19"/>
  <c r="D1582" i="19"/>
  <c r="D1525" i="19"/>
  <c r="D1493" i="19"/>
  <c r="D1461" i="19"/>
  <c r="D1429" i="19"/>
  <c r="D1397" i="19"/>
  <c r="D1365" i="19"/>
  <c r="D1333" i="19"/>
  <c r="D1301" i="19"/>
  <c r="D1261" i="19"/>
  <c r="D1248" i="19"/>
  <c r="D1216" i="19"/>
  <c r="D1184" i="19"/>
  <c r="D1152" i="19"/>
  <c r="D1120" i="19"/>
  <c r="D1088" i="19"/>
  <c r="D1056" i="19"/>
  <c r="D1024" i="19"/>
  <c r="D992" i="19"/>
  <c r="D1798" i="19"/>
  <c r="D1237" i="19"/>
  <c r="D1205" i="19"/>
  <c r="D1173" i="19"/>
  <c r="D1141" i="19"/>
  <c r="D1109" i="19"/>
  <c r="D1077" i="19"/>
  <c r="D1045" i="19"/>
  <c r="D2658" i="19"/>
  <c r="D2251" i="19"/>
  <c r="D2168" i="19"/>
  <c r="D1940" i="19"/>
  <c r="D1977" i="19"/>
  <c r="D2074" i="19"/>
  <c r="D2127" i="19"/>
  <c r="D1971" i="19"/>
  <c r="D1843" i="19"/>
  <c r="D1731" i="19"/>
  <c r="D1603" i="19"/>
  <c r="D1760" i="19"/>
  <c r="D1644" i="19"/>
  <c r="D1852" i="19"/>
  <c r="D1793" i="19"/>
  <c r="D1741" i="19"/>
  <c r="D1701" i="19"/>
  <c r="D1669" i="19"/>
  <c r="D1637" i="19"/>
  <c r="D1605" i="19"/>
  <c r="D1573" i="19"/>
  <c r="D1706" i="19"/>
  <c r="D1542" i="19"/>
  <c r="D1510" i="19"/>
  <c r="D1478" i="19"/>
  <c r="D1446" i="19"/>
  <c r="D1414" i="19"/>
  <c r="D1382" i="19"/>
  <c r="D1350" i="19"/>
  <c r="D1318" i="19"/>
  <c r="D1646" i="19"/>
  <c r="D1714" i="19"/>
  <c r="D1539" i="19"/>
  <c r="D1507" i="19"/>
  <c r="D1475" i="19"/>
  <c r="D1443" i="19"/>
  <c r="D1411" i="19"/>
  <c r="D1379" i="19"/>
  <c r="D1347" i="19"/>
  <c r="D1315" i="19"/>
  <c r="D1283" i="19"/>
  <c r="D1814" i="19"/>
  <c r="D1562" i="19"/>
  <c r="D1690" i="19"/>
  <c r="D1544" i="19"/>
  <c r="D1512" i="19"/>
  <c r="D1480" i="19"/>
  <c r="D1448" i="19"/>
  <c r="D1416" i="19"/>
  <c r="D1384" i="19"/>
  <c r="D1352" i="19"/>
  <c r="D1320" i="19"/>
  <c r="D1288" i="19"/>
  <c r="D1630" i="19"/>
  <c r="D1762" i="19"/>
  <c r="D1556" i="19"/>
  <c r="D1521" i="19"/>
  <c r="D1489" i="19"/>
  <c r="D1457" i="19"/>
  <c r="D1425" i="19"/>
  <c r="D1393" i="19"/>
  <c r="D1361" i="19"/>
  <c r="D1329" i="19"/>
  <c r="D1297" i="19"/>
  <c r="D1258" i="19"/>
  <c r="D1244" i="19"/>
  <c r="D1212" i="19"/>
  <c r="D1180" i="19"/>
  <c r="D1148" i="19"/>
  <c r="D1116" i="19"/>
  <c r="D1084" i="19"/>
  <c r="D1052" i="19"/>
  <c r="D1020" i="19"/>
  <c r="D988" i="19"/>
  <c r="D1606" i="19"/>
  <c r="D1233" i="19"/>
  <c r="D1201" i="19"/>
  <c r="D1169" i="19"/>
  <c r="D1137" i="19"/>
  <c r="D1105" i="19"/>
  <c r="D1073" i="19"/>
  <c r="D1041" i="19"/>
  <c r="D2572" i="19"/>
  <c r="D2219" i="19"/>
  <c r="D2435" i="19"/>
  <c r="D1908" i="19"/>
  <c r="D1945" i="19"/>
  <c r="D2042" i="19"/>
  <c r="D2095" i="19"/>
  <c r="D1967" i="19"/>
  <c r="D1839" i="19"/>
  <c r="D1727" i="19"/>
  <c r="D1599" i="19"/>
  <c r="D1756" i="19"/>
  <c r="D1632" i="19"/>
  <c r="D1844" i="19"/>
  <c r="D1789" i="19"/>
  <c r="D1733" i="19"/>
  <c r="D1697" i="19"/>
  <c r="D1665" i="19"/>
  <c r="D1633" i="19"/>
  <c r="D1601" i="19"/>
  <c r="D1569" i="19"/>
  <c r="D1674" i="19"/>
  <c r="D1538" i="19"/>
  <c r="D1506" i="19"/>
  <c r="D1474" i="19"/>
  <c r="D1442" i="19"/>
  <c r="D1410" i="19"/>
  <c r="D1378" i="19"/>
  <c r="D1346" i="19"/>
  <c r="D1314" i="19"/>
  <c r="D1614" i="19"/>
  <c r="D1682" i="19"/>
  <c r="D1535" i="19"/>
  <c r="D1503" i="19"/>
  <c r="D1471" i="19"/>
  <c r="D1439" i="19"/>
  <c r="D1407" i="19"/>
  <c r="D1375" i="19"/>
  <c r="D1343" i="19"/>
  <c r="D1311" i="19"/>
  <c r="D1279" i="19"/>
  <c r="D1782" i="19"/>
  <c r="D1555" i="19"/>
  <c r="D1658" i="19"/>
  <c r="D1540" i="19"/>
  <c r="D1508" i="19"/>
  <c r="D1476" i="19"/>
  <c r="D1444" i="19"/>
  <c r="D1412" i="19"/>
  <c r="D1380" i="19"/>
  <c r="D1348" i="19"/>
  <c r="D1316" i="19"/>
  <c r="D1284" i="19"/>
  <c r="D1598" i="19"/>
  <c r="D1730" i="19"/>
  <c r="D1548" i="19"/>
  <c r="D1517" i="19"/>
  <c r="D1485" i="19"/>
  <c r="D1453" i="19"/>
  <c r="D1421" i="19"/>
  <c r="D1389" i="19"/>
  <c r="D1357" i="19"/>
  <c r="D1325" i="19"/>
  <c r="D1293" i="19"/>
  <c r="D1766" i="19"/>
  <c r="D1240" i="19"/>
  <c r="D1208" i="19"/>
  <c r="D1176" i="19"/>
  <c r="D1144" i="19"/>
  <c r="D1112" i="19"/>
  <c r="D1080" i="19"/>
  <c r="D1048" i="19"/>
  <c r="D1016" i="19"/>
  <c r="D984" i="19"/>
  <c r="D1578" i="19"/>
  <c r="D1229" i="19"/>
  <c r="D1197" i="19"/>
  <c r="D1165" i="19"/>
  <c r="D1133" i="19"/>
  <c r="D1101" i="19"/>
  <c r="D1069" i="19"/>
  <c r="D1037" i="19"/>
  <c r="D2465" i="19"/>
  <c r="D2187" i="19"/>
  <c r="D2132" i="19"/>
  <c r="D1876" i="19"/>
  <c r="D1913" i="19"/>
  <c r="D2010" i="19"/>
  <c r="D2067" i="19"/>
  <c r="D1939" i="19"/>
  <c r="D1832" i="19"/>
  <c r="D1699" i="19"/>
  <c r="D1571" i="19"/>
  <c r="D1728" i="19"/>
  <c r="D1628" i="19"/>
  <c r="D1833" i="19"/>
  <c r="D1777" i="19"/>
  <c r="D1729" i="19"/>
  <c r="D1693" i="19"/>
  <c r="D1661" i="19"/>
  <c r="D1629" i="19"/>
  <c r="D1597" i="19"/>
  <c r="D1565" i="19"/>
  <c r="D1642" i="19"/>
  <c r="D1534" i="19"/>
  <c r="D1502" i="19"/>
  <c r="D1470" i="19"/>
  <c r="D1438" i="19"/>
  <c r="D1406" i="19"/>
  <c r="D1374" i="19"/>
  <c r="D1342" i="19"/>
  <c r="D1838" i="19"/>
  <c r="D1576" i="19"/>
  <c r="D1650" i="19"/>
  <c r="D1531" i="19"/>
  <c r="D1499" i="19"/>
  <c r="D1467" i="19"/>
  <c r="D1435" i="19"/>
  <c r="D1403" i="19"/>
  <c r="D1371" i="19"/>
  <c r="D1339" i="19"/>
  <c r="D1307" i="19"/>
  <c r="D1275" i="19"/>
  <c r="D1750" i="19"/>
  <c r="D1550" i="19"/>
  <c r="D1626" i="19"/>
  <c r="D1536" i="19"/>
  <c r="D1504" i="19"/>
  <c r="D1472" i="19"/>
  <c r="D1440" i="19"/>
  <c r="D1408" i="19"/>
  <c r="D1376" i="19"/>
  <c r="D1344" i="19"/>
  <c r="D1312" i="19"/>
  <c r="D1822" i="19"/>
  <c r="D1592" i="19"/>
  <c r="D1698" i="19"/>
  <c r="D1545" i="19"/>
  <c r="D1513" i="19"/>
  <c r="D1481" i="19"/>
  <c r="D1449" i="19"/>
  <c r="D1417" i="19"/>
  <c r="D1385" i="19"/>
  <c r="D1353" i="19"/>
  <c r="D1321" i="19"/>
  <c r="D1289" i="19"/>
  <c r="D1670" i="19"/>
  <c r="D1236" i="19"/>
  <c r="D1204" i="19"/>
  <c r="D1172" i="19"/>
  <c r="D1140" i="19"/>
  <c r="D1108" i="19"/>
  <c r="D1076" i="19"/>
  <c r="D1044" i="19"/>
  <c r="D1012" i="19"/>
  <c r="D980" i="19"/>
  <c r="D2487" i="19"/>
  <c r="D2155" i="19"/>
  <c r="D2100" i="19"/>
  <c r="D2137" i="19"/>
  <c r="D1881" i="19"/>
  <c r="D1978" i="19"/>
  <c r="D2063" i="19"/>
  <c r="D1935" i="19"/>
  <c r="D1825" i="19"/>
  <c r="D1695" i="19"/>
  <c r="D1567" i="19"/>
  <c r="D1724" i="19"/>
  <c r="D1612" i="19"/>
  <c r="D1824" i="19"/>
  <c r="D1773" i="19"/>
  <c r="D1725" i="19"/>
  <c r="D1689" i="19"/>
  <c r="D1657" i="19"/>
  <c r="D1625" i="19"/>
  <c r="D1593" i="19"/>
  <c r="D1561" i="19"/>
  <c r="D1610" i="19"/>
  <c r="D1530" i="19"/>
  <c r="D1498" i="19"/>
  <c r="D1466" i="19"/>
  <c r="D1434" i="19"/>
  <c r="D1402" i="19"/>
  <c r="D1370" i="19"/>
  <c r="D1338" i="19"/>
  <c r="D1806" i="19"/>
  <c r="D1570" i="19"/>
  <c r="D1618" i="19"/>
  <c r="D1527" i="19"/>
  <c r="D1495" i="19"/>
  <c r="D1463" i="19"/>
  <c r="D1431" i="19"/>
  <c r="D1399" i="19"/>
  <c r="D1367" i="19"/>
  <c r="D1335" i="19"/>
  <c r="D1303" i="19"/>
  <c r="D1271" i="19"/>
  <c r="D1718" i="19"/>
  <c r="D1547" i="19"/>
  <c r="D1594" i="19"/>
  <c r="D1532" i="19"/>
  <c r="D1500" i="19"/>
  <c r="D1468" i="19"/>
  <c r="D1436" i="19"/>
  <c r="D1404" i="19"/>
  <c r="D1372" i="19"/>
  <c r="D1340" i="19"/>
  <c r="D1308" i="19"/>
  <c r="D1790" i="19"/>
  <c r="D1586" i="19"/>
  <c r="D1666" i="19"/>
  <c r="D1541" i="19"/>
  <c r="D1509" i="19"/>
  <c r="D1477" i="19"/>
  <c r="D1445" i="19"/>
  <c r="D1413" i="19"/>
  <c r="D1381" i="19"/>
  <c r="D1349" i="19"/>
  <c r="D1317" i="19"/>
  <c r="D1285" i="19"/>
  <c r="D1584" i="19"/>
  <c r="D1232" i="19"/>
  <c r="D1200" i="19"/>
  <c r="D1168" i="19"/>
  <c r="D1136" i="19"/>
  <c r="D1104" i="19"/>
  <c r="D1072" i="19"/>
  <c r="D1040" i="19"/>
  <c r="D1008" i="19"/>
  <c r="D976" i="19"/>
  <c r="D1256" i="19"/>
  <c r="D1221" i="19"/>
  <c r="D1189" i="19"/>
  <c r="D1157" i="19"/>
  <c r="D1125" i="19"/>
  <c r="D1093" i="19"/>
  <c r="D1061" i="19"/>
  <c r="D1029" i="19"/>
  <c r="D997" i="19"/>
  <c r="D1266" i="19"/>
  <c r="D1234" i="19"/>
  <c r="D2969" i="19"/>
  <c r="D2381" i="19"/>
  <c r="D2946" i="19"/>
  <c r="D2068" i="19"/>
  <c r="D2105" i="19"/>
  <c r="D1849" i="19"/>
  <c r="D1946" i="19"/>
  <c r="D2035" i="19"/>
  <c r="D1907" i="19"/>
  <c r="D1795" i="19"/>
  <c r="D1667" i="19"/>
  <c r="D1828" i="19"/>
  <c r="D1696" i="19"/>
  <c r="D1600" i="19"/>
  <c r="D1821" i="19"/>
  <c r="D1765" i="19"/>
  <c r="D1721" i="19"/>
  <c r="D1685" i="19"/>
  <c r="D1653" i="19"/>
  <c r="D1621" i="19"/>
  <c r="D1589" i="19"/>
  <c r="D1557" i="19"/>
  <c r="D1580" i="19"/>
  <c r="D1526" i="19"/>
  <c r="D1494" i="19"/>
  <c r="D1462" i="19"/>
  <c r="D1430" i="19"/>
  <c r="D1398" i="19"/>
  <c r="D1366" i="19"/>
  <c r="D1334" i="19"/>
  <c r="D1774" i="19"/>
  <c r="D1872" i="19"/>
  <c r="D1572" i="19"/>
  <c r="D1523" i="19"/>
  <c r="D1491" i="19"/>
  <c r="D1459" i="19"/>
  <c r="D1427" i="19"/>
  <c r="D1395" i="19"/>
  <c r="D1363" i="19"/>
  <c r="D1331" i="19"/>
  <c r="D1299" i="19"/>
  <c r="D1267" i="19"/>
  <c r="D1686" i="19"/>
  <c r="D1818" i="19"/>
  <c r="D1590" i="19"/>
  <c r="D1528" i="19"/>
  <c r="D1496" i="19"/>
  <c r="D1464" i="19"/>
  <c r="D1432" i="19"/>
  <c r="D1400" i="19"/>
  <c r="D1368" i="19"/>
  <c r="D1336" i="19"/>
  <c r="D1304" i="19"/>
  <c r="D1758" i="19"/>
  <c r="D1560" i="19"/>
  <c r="D1634" i="19"/>
  <c r="D1537" i="19"/>
  <c r="D1505" i="19"/>
  <c r="D1473" i="19"/>
  <c r="D1441" i="19"/>
  <c r="D1409" i="19"/>
  <c r="D1377" i="19"/>
  <c r="D1345" i="19"/>
  <c r="D1313" i="19"/>
  <c r="D1281" i="19"/>
  <c r="D1278" i="19"/>
  <c r="D1228" i="19"/>
  <c r="D1196" i="19"/>
  <c r="D1164" i="19"/>
  <c r="D1132" i="19"/>
  <c r="D1100" i="19"/>
  <c r="D1068" i="19"/>
  <c r="D1036" i="19"/>
  <c r="D1004" i="19"/>
  <c r="D1273" i="19"/>
  <c r="D1249" i="19"/>
  <c r="D1217" i="19"/>
  <c r="D1185" i="19"/>
  <c r="D1153" i="19"/>
  <c r="D1121" i="19"/>
  <c r="D1089" i="19"/>
  <c r="D1057" i="19"/>
  <c r="D2938" i="19"/>
  <c r="D2318" i="19"/>
  <c r="D2264" i="19"/>
  <c r="D2036" i="19"/>
  <c r="D2073" i="19"/>
  <c r="D2237" i="19"/>
  <c r="D1914" i="19"/>
  <c r="D2031" i="19"/>
  <c r="D1903" i="19"/>
  <c r="D1791" i="19"/>
  <c r="D1663" i="19"/>
  <c r="D1820" i="19"/>
  <c r="D1692" i="19"/>
  <c r="D1596" i="19"/>
  <c r="D1809" i="19"/>
  <c r="D1761" i="19"/>
  <c r="D1717" i="19"/>
  <c r="D1681" i="19"/>
  <c r="D1649" i="19"/>
  <c r="D1617" i="19"/>
  <c r="D1585" i="19"/>
  <c r="D1802" i="19"/>
  <c r="D1574" i="19"/>
  <c r="D1522" i="19"/>
  <c r="D1490" i="19"/>
  <c r="D1458" i="19"/>
  <c r="D1426" i="19"/>
  <c r="D1394" i="19"/>
  <c r="D1362" i="19"/>
  <c r="D1330" i="19"/>
  <c r="D1742" i="19"/>
  <c r="D1810" i="19"/>
  <c r="D1566" i="19"/>
  <c r="D1519" i="19"/>
  <c r="D1487" i="19"/>
  <c r="D1175" i="19"/>
  <c r="D1003" i="19"/>
  <c r="D1235" i="19"/>
  <c r="D738" i="19"/>
  <c r="D770" i="19"/>
  <c r="D802" i="19"/>
  <c r="D834" i="19"/>
  <c r="D866" i="19"/>
  <c r="D898" i="19"/>
  <c r="D930" i="19"/>
  <c r="D962" i="19"/>
  <c r="D1199" i="19"/>
  <c r="D994" i="19"/>
  <c r="D1026" i="19"/>
  <c r="D1058" i="19"/>
  <c r="D1090" i="19"/>
  <c r="D1122" i="19"/>
  <c r="D1154" i="19"/>
  <c r="D1186" i="19"/>
  <c r="D1218" i="19"/>
  <c r="D1260" i="19"/>
  <c r="D989" i="19"/>
  <c r="D1025" i="19"/>
  <c r="D1113" i="19"/>
  <c r="D1193" i="19"/>
  <c r="D1265" i="19"/>
  <c r="D1096" i="19"/>
  <c r="D1224" i="19"/>
  <c r="D1341" i="19"/>
  <c r="D1469" i="19"/>
  <c r="D1868" i="19"/>
  <c r="D1364" i="19"/>
  <c r="D1492" i="19"/>
  <c r="D1654" i="19"/>
  <c r="D1359" i="19"/>
  <c r="D1515" i="19"/>
  <c r="D1454" i="19"/>
  <c r="D1677" i="19"/>
  <c r="D1763" i="19"/>
  <c r="D2222" i="19"/>
  <c r="D1019" i="19"/>
  <c r="D1306" i="19"/>
  <c r="D742" i="19"/>
  <c r="D774" i="19"/>
  <c r="D806" i="19"/>
  <c r="D838" i="19"/>
  <c r="D870" i="19"/>
  <c r="D902" i="19"/>
  <c r="D934" i="19"/>
  <c r="D966" i="19"/>
  <c r="D1231" i="19"/>
  <c r="D998" i="19"/>
  <c r="D1030" i="19"/>
  <c r="D1062" i="19"/>
  <c r="D1094" i="19"/>
  <c r="D1126" i="19"/>
  <c r="D1158" i="19"/>
  <c r="D1190" i="19"/>
  <c r="D1222" i="19"/>
  <c r="D1269" i="19"/>
  <c r="D993" i="19"/>
  <c r="D1033" i="19"/>
  <c r="D1117" i="19"/>
  <c r="D1209" i="19"/>
  <c r="D996" i="19"/>
  <c r="D1124" i="19"/>
  <c r="D1252" i="19"/>
  <c r="D1369" i="19"/>
  <c r="D1497" i="19"/>
  <c r="D1694" i="19"/>
  <c r="D1392" i="19"/>
  <c r="D1520" i="19"/>
  <c r="D1259" i="19"/>
  <c r="D1387" i="19"/>
  <c r="D1552" i="19"/>
  <c r="D1486" i="19"/>
  <c r="D1713" i="19"/>
  <c r="D1875" i="19"/>
  <c r="D2805" i="19"/>
  <c r="D939" i="19"/>
  <c r="D971" i="19"/>
  <c r="D1239" i="19"/>
  <c r="D1035" i="19"/>
  <c r="D1551" i="19"/>
  <c r="D746" i="19"/>
  <c r="D778" i="19"/>
  <c r="D810" i="19"/>
  <c r="D842" i="19"/>
  <c r="D874" i="19"/>
  <c r="D906" i="19"/>
  <c r="D938" i="19"/>
  <c r="D970" i="19"/>
  <c r="D1270" i="19"/>
  <c r="D1002" i="19"/>
  <c r="D1034" i="19"/>
  <c r="D1066" i="19"/>
  <c r="D1098" i="19"/>
  <c r="D1130" i="19"/>
  <c r="D1162" i="19"/>
  <c r="D1194" i="19"/>
  <c r="D1226" i="19"/>
  <c r="D1253" i="19"/>
  <c r="D1001" i="19"/>
  <c r="D1049" i="19"/>
  <c r="D1129" i="19"/>
  <c r="D1213" i="19"/>
  <c r="D1000" i="19"/>
  <c r="D1128" i="19"/>
  <c r="D1268" i="19"/>
  <c r="D1373" i="19"/>
  <c r="D1501" i="19"/>
  <c r="D1726" i="19"/>
  <c r="D1396" i="19"/>
  <c r="D1524" i="19"/>
  <c r="D1263" i="19"/>
  <c r="D1391" i="19"/>
  <c r="D1778" i="19"/>
  <c r="D1518" i="19"/>
  <c r="D1757" i="19"/>
  <c r="D2003" i="19"/>
  <c r="D1254" i="19"/>
  <c r="D1075" i="19"/>
  <c r="D718" i="19"/>
  <c r="D750" i="19"/>
  <c r="D782" i="19"/>
  <c r="D814" i="19"/>
  <c r="D846" i="19"/>
  <c r="D878" i="19"/>
  <c r="D910" i="19"/>
  <c r="D942" i="19"/>
  <c r="D974" i="19"/>
  <c r="D1277" i="19"/>
  <c r="D1006" i="19"/>
  <c r="D1038" i="19"/>
  <c r="D1070" i="19"/>
  <c r="D1102" i="19"/>
  <c r="D1134" i="19"/>
  <c r="D1166" i="19"/>
  <c r="D1198" i="19"/>
  <c r="D1230" i="19"/>
  <c r="D1274" i="19"/>
  <c r="D1005" i="19"/>
  <c r="D1053" i="19"/>
  <c r="D1145" i="19"/>
  <c r="D1225" i="19"/>
  <c r="D1028" i="19"/>
  <c r="D1156" i="19"/>
  <c r="D1280" i="19"/>
  <c r="D1401" i="19"/>
  <c r="D1529" i="19"/>
  <c r="D1296" i="19"/>
  <c r="D1424" i="19"/>
  <c r="D1558" i="19"/>
  <c r="D1291" i="19"/>
  <c r="D1419" i="19"/>
  <c r="D1710" i="19"/>
  <c r="D1549" i="19"/>
  <c r="D1805" i="19"/>
  <c r="D1882" i="19"/>
  <c r="D947" i="19"/>
  <c r="D978" i="19"/>
  <c r="D1272" i="19"/>
  <c r="D1107" i="19"/>
  <c r="D722" i="19"/>
  <c r="D754" i="19"/>
  <c r="D786" i="19"/>
  <c r="D818" i="19"/>
  <c r="D850" i="19"/>
  <c r="D882" i="19"/>
  <c r="D914" i="19"/>
  <c r="D946" i="19"/>
  <c r="D1071" i="19"/>
  <c r="D1294" i="19"/>
  <c r="D1010" i="19"/>
  <c r="D1042" i="19"/>
  <c r="D1074" i="19"/>
  <c r="D1106" i="19"/>
  <c r="D1138" i="19"/>
  <c r="D1170" i="19"/>
  <c r="D1202" i="19"/>
  <c r="D1238" i="19"/>
  <c r="D1554" i="19"/>
  <c r="D1009" i="19"/>
  <c r="D1065" i="19"/>
  <c r="D1149" i="19"/>
  <c r="D1241" i="19"/>
  <c r="D1032" i="19"/>
  <c r="D1160" i="19"/>
  <c r="D1310" i="19"/>
  <c r="D1405" i="19"/>
  <c r="D1533" i="19"/>
  <c r="D1300" i="19"/>
  <c r="D1428" i="19"/>
  <c r="D1564" i="19"/>
  <c r="D1295" i="19"/>
  <c r="D1423" i="19"/>
  <c r="D1326" i="19"/>
  <c r="D1770" i="19"/>
  <c r="D1860" i="19"/>
  <c r="D2149" i="19"/>
  <c r="D1079" i="19"/>
  <c r="D1286" i="19"/>
  <c r="D1139" i="19"/>
  <c r="D726" i="19"/>
  <c r="D758" i="19"/>
  <c r="D790" i="19"/>
  <c r="D822" i="19"/>
  <c r="D854" i="19"/>
  <c r="D886" i="19"/>
  <c r="D918" i="19"/>
  <c r="D950" i="19"/>
  <c r="D1103" i="19"/>
  <c r="D982" i="19"/>
  <c r="D1014" i="19"/>
  <c r="D1046" i="19"/>
  <c r="D1078" i="19"/>
  <c r="D1110" i="19"/>
  <c r="D1142" i="19"/>
  <c r="D1174" i="19"/>
  <c r="D1206" i="19"/>
  <c r="D1242" i="19"/>
  <c r="D1702" i="19"/>
  <c r="D1013" i="19"/>
  <c r="D1081" i="19"/>
  <c r="D1161" i="19"/>
  <c r="D1245" i="19"/>
  <c r="D1060" i="19"/>
  <c r="D1188" i="19"/>
  <c r="D1305" i="19"/>
  <c r="D1433" i="19"/>
  <c r="D1588" i="19"/>
  <c r="D1328" i="19"/>
  <c r="D1456" i="19"/>
  <c r="D1754" i="19"/>
  <c r="D1323" i="19"/>
  <c r="D1451" i="19"/>
  <c r="D1358" i="19"/>
  <c r="D1581" i="19"/>
  <c r="D1664" i="19"/>
  <c r="D2041" i="19"/>
  <c r="D955" i="19"/>
  <c r="D1111" i="19"/>
  <c r="D1638" i="19"/>
  <c r="D1171" i="19"/>
  <c r="D730" i="19"/>
  <c r="D762" i="19"/>
  <c r="D794" i="19"/>
  <c r="D826" i="19"/>
  <c r="D858" i="19"/>
  <c r="D890" i="19"/>
  <c r="D922" i="19"/>
  <c r="D954" i="19"/>
  <c r="D1135" i="19"/>
  <c r="D986" i="19"/>
  <c r="D1018" i="19"/>
  <c r="D1050" i="19"/>
  <c r="D1082" i="19"/>
  <c r="D1114" i="19"/>
  <c r="D1146" i="19"/>
  <c r="D1178" i="19"/>
  <c r="D1210" i="19"/>
  <c r="D1246" i="19"/>
  <c r="D981" i="19"/>
  <c r="D1017" i="19"/>
  <c r="D1085" i="19"/>
  <c r="D1177" i="19"/>
  <c r="D1276" i="19"/>
  <c r="D1064" i="19"/>
  <c r="D1192" i="19"/>
  <c r="D1309" i="19"/>
  <c r="D1437" i="19"/>
  <c r="D1602" i="19"/>
  <c r="D1332" i="19"/>
  <c r="D1460" i="19"/>
  <c r="D1786" i="19"/>
  <c r="D1327" i="19"/>
  <c r="D1455" i="19"/>
  <c r="D1390" i="19"/>
  <c r="D1613" i="19"/>
  <c r="D1792" i="19"/>
  <c r="D2004" i="19"/>
  <c r="D2987" i="19"/>
  <c r="I220" i="19"/>
  <c r="D2963" i="19"/>
  <c r="D2995" i="19"/>
  <c r="D2895" i="19"/>
  <c r="D2899" i="19"/>
  <c r="D2927" i="19"/>
  <c r="D2931" i="19"/>
  <c r="D2959" i="19"/>
  <c r="D2912" i="19"/>
  <c r="D2944" i="19"/>
  <c r="D2976" i="19"/>
  <c r="D2839" i="19"/>
  <c r="D2871" i="19"/>
  <c r="D2903" i="19"/>
  <c r="D2935" i="19"/>
  <c r="D2967" i="19"/>
  <c r="D2999" i="19"/>
  <c r="D2993" i="19"/>
  <c r="D2916" i="19"/>
  <c r="D2948" i="19"/>
  <c r="D2980" i="19"/>
  <c r="D2843" i="19"/>
  <c r="D2875" i="19"/>
  <c r="D2907" i="19"/>
  <c r="D2939" i="19"/>
  <c r="D2971" i="19"/>
  <c r="D2920" i="19"/>
  <c r="D2952" i="19"/>
  <c r="D2984" i="19"/>
  <c r="D2847" i="19"/>
  <c r="D2879" i="19"/>
  <c r="D2911" i="19"/>
  <c r="D2943" i="19"/>
  <c r="D2975" i="19"/>
  <c r="D2924" i="19"/>
  <c r="D2956" i="19"/>
  <c r="D2988" i="19"/>
  <c r="D2851" i="19"/>
  <c r="D2883" i="19"/>
  <c r="D2915" i="19"/>
  <c r="D2947" i="19"/>
  <c r="D2979" i="19"/>
  <c r="D2896" i="19"/>
  <c r="D2928" i="19"/>
  <c r="D2960" i="19"/>
  <c r="D2992" i="19"/>
  <c r="D2855" i="19"/>
  <c r="D2887" i="19"/>
  <c r="D2919" i="19"/>
  <c r="D2951" i="19"/>
  <c r="D2983" i="19"/>
  <c r="D2900" i="19"/>
  <c r="D2932" i="19"/>
  <c r="D2964" i="19"/>
  <c r="D2996" i="19"/>
  <c r="D2859" i="19"/>
  <c r="D2891" i="19"/>
  <c r="D2923" i="19"/>
  <c r="D2955" i="19"/>
  <c r="I102" i="19"/>
  <c r="I33" i="19"/>
  <c r="I78" i="19"/>
  <c r="I1075" i="19"/>
  <c r="I198" i="19"/>
  <c r="I82" i="19"/>
  <c r="I262" i="19"/>
  <c r="I170" i="19"/>
  <c r="I104" i="19"/>
  <c r="I386" i="19"/>
  <c r="I186" i="19"/>
  <c r="I16" i="19"/>
  <c r="I25" i="19"/>
  <c r="I34" i="19"/>
  <c r="I46" i="19"/>
  <c r="I59" i="19"/>
  <c r="I79" i="19"/>
  <c r="I126" i="19"/>
  <c r="I107" i="19"/>
  <c r="I422" i="19"/>
  <c r="I185" i="19"/>
  <c r="I440" i="19"/>
  <c r="I252" i="19"/>
  <c r="I464" i="19"/>
  <c r="I319" i="19"/>
  <c r="I539" i="19"/>
  <c r="I971" i="19"/>
  <c r="I947" i="19"/>
  <c r="I1499" i="19"/>
  <c r="I254" i="19"/>
  <c r="I90" i="19"/>
  <c r="I302" i="19"/>
  <c r="I378" i="19"/>
  <c r="I106" i="19"/>
  <c r="I418" i="19"/>
  <c r="I17" i="19"/>
  <c r="I26" i="19"/>
  <c r="I35" i="19"/>
  <c r="I48" i="19"/>
  <c r="I62" i="19"/>
  <c r="I87" i="19"/>
  <c r="I214" i="19"/>
  <c r="I246" i="19"/>
  <c r="I443" i="19"/>
  <c r="I217" i="19"/>
  <c r="I552" i="19"/>
  <c r="I284" i="19"/>
  <c r="I620" i="19"/>
  <c r="I351" i="19"/>
  <c r="I571" i="19"/>
  <c r="I989" i="19"/>
  <c r="I613" i="19"/>
  <c r="I1487" i="19"/>
  <c r="I242" i="19"/>
  <c r="I14" i="19"/>
  <c r="I654" i="19"/>
  <c r="I314" i="19"/>
  <c r="I98" i="19"/>
  <c r="I334" i="19"/>
  <c r="I65" i="19"/>
  <c r="I130" i="19"/>
  <c r="I67" i="19"/>
  <c r="I9" i="19"/>
  <c r="I18" i="19"/>
  <c r="I27" i="19"/>
  <c r="I36" i="19"/>
  <c r="I50" i="19"/>
  <c r="I80" i="19"/>
  <c r="I111" i="19"/>
  <c r="I230" i="19"/>
  <c r="I338" i="19"/>
  <c r="I472" i="19"/>
  <c r="I249" i="19"/>
  <c r="I1451" i="19"/>
  <c r="I316" i="19"/>
  <c r="I127" i="19"/>
  <c r="I383" i="19"/>
  <c r="I603" i="19"/>
  <c r="I466" i="19"/>
  <c r="I770" i="19"/>
  <c r="I1758" i="19"/>
  <c r="I287" i="19"/>
  <c r="I346" i="19"/>
  <c r="I142" i="19"/>
  <c r="I366" i="19"/>
  <c r="I73" i="19"/>
  <c r="I226" i="19"/>
  <c r="I83" i="19"/>
  <c r="I10" i="19"/>
  <c r="I19" i="19"/>
  <c r="I28" i="19"/>
  <c r="I38" i="19"/>
  <c r="I51" i="19"/>
  <c r="I88" i="19"/>
  <c r="I182" i="19"/>
  <c r="I318" i="19"/>
  <c r="I370" i="19"/>
  <c r="I508" i="19"/>
  <c r="I281" i="19"/>
  <c r="I692" i="19"/>
  <c r="I348" i="19"/>
  <c r="I159" i="19"/>
  <c r="I415" i="19"/>
  <c r="I635" i="19"/>
  <c r="I498" i="19"/>
  <c r="I1244" i="19"/>
  <c r="I154" i="19"/>
  <c r="I44" i="19"/>
  <c r="I105" i="19"/>
  <c r="I672" i="19"/>
  <c r="I410" i="19"/>
  <c r="I162" i="19"/>
  <c r="I398" i="19"/>
  <c r="I81" i="19"/>
  <c r="I270" i="19"/>
  <c r="I93" i="19"/>
  <c r="I11" i="19"/>
  <c r="I20" i="19"/>
  <c r="I29" i="19"/>
  <c r="I40" i="19"/>
  <c r="I52" i="19"/>
  <c r="I150" i="19"/>
  <c r="I238" i="19"/>
  <c r="I467" i="19"/>
  <c r="I441" i="19"/>
  <c r="I540" i="19"/>
  <c r="I313" i="19"/>
  <c r="I124" i="19"/>
  <c r="I380" i="19"/>
  <c r="I191" i="19"/>
  <c r="I471" i="19"/>
  <c r="I667" i="19"/>
  <c r="I530" i="19"/>
  <c r="I865" i="19"/>
  <c r="I110" i="19"/>
  <c r="I178" i="19"/>
  <c r="I58" i="19"/>
  <c r="I294" i="19"/>
  <c r="I827" i="19"/>
  <c r="I528" i="19"/>
  <c r="I218" i="19"/>
  <c r="I430" i="19"/>
  <c r="I89" i="19"/>
  <c r="I290" i="19"/>
  <c r="I96" i="19"/>
  <c r="I12" i="19"/>
  <c r="I21" i="19"/>
  <c r="I30" i="19"/>
  <c r="I42" i="19"/>
  <c r="I54" i="19"/>
  <c r="I310" i="19"/>
  <c r="I362" i="19"/>
  <c r="I688" i="19"/>
  <c r="I91" i="19"/>
  <c r="I636" i="19"/>
  <c r="I345" i="19"/>
  <c r="I156" i="19"/>
  <c r="I412" i="19"/>
  <c r="I223" i="19"/>
  <c r="I632" i="19"/>
  <c r="I699" i="19"/>
  <c r="I566" i="19"/>
  <c r="I1343" i="19"/>
  <c r="I74" i="19"/>
  <c r="I24" i="19"/>
  <c r="I1120" i="19"/>
  <c r="I66" i="19"/>
  <c r="I234" i="19"/>
  <c r="I560" i="19"/>
  <c r="I100" i="19"/>
  <c r="I322" i="19"/>
  <c r="I122" i="19"/>
  <c r="I13" i="19"/>
  <c r="I22" i="19"/>
  <c r="I32" i="19"/>
  <c r="I43" i="19"/>
  <c r="I56" i="19"/>
  <c r="I342" i="19"/>
  <c r="I70" i="19"/>
  <c r="I85" i="19"/>
  <c r="I134" i="19"/>
  <c r="I121" i="19"/>
  <c r="I377" i="19"/>
  <c r="I188" i="19"/>
  <c r="I450" i="19"/>
  <c r="I255" i="19"/>
  <c r="I548" i="19"/>
  <c r="I795" i="19"/>
  <c r="I610" i="19"/>
  <c r="I956" i="19"/>
  <c r="I354" i="19"/>
  <c r="I438" i="19"/>
  <c r="I153" i="19"/>
  <c r="I409" i="19"/>
  <c r="I2984" i="19"/>
  <c r="I2952" i="19"/>
  <c r="I2920" i="19"/>
  <c r="I2888" i="19"/>
  <c r="I2989" i="19"/>
  <c r="I2957" i="19"/>
  <c r="I2925" i="19"/>
  <c r="I2893" i="19"/>
  <c r="I2861" i="19"/>
  <c r="I2999" i="19"/>
  <c r="I2967" i="19"/>
  <c r="I2935" i="19"/>
  <c r="I2903" i="19"/>
  <c r="I2864" i="19"/>
  <c r="I2862" i="19"/>
  <c r="I2809" i="19"/>
  <c r="I2777" i="19"/>
  <c r="I2745" i="19"/>
  <c r="I2713" i="19"/>
  <c r="I2860" i="19"/>
  <c r="I2882" i="19"/>
  <c r="I2822" i="19"/>
  <c r="I2790" i="19"/>
  <c r="I2758" i="19"/>
  <c r="I2726" i="19"/>
  <c r="I2878" i="19"/>
  <c r="I2854" i="19"/>
  <c r="I2807" i="19"/>
  <c r="I2775" i="19"/>
  <c r="I2743" i="19"/>
  <c r="I2711" i="19"/>
  <c r="I2852" i="19"/>
  <c r="I2788" i="19"/>
  <c r="I2708" i="19"/>
  <c r="I2674" i="19"/>
  <c r="I2642" i="19"/>
  <c r="I2610" i="19"/>
  <c r="I2843" i="19"/>
  <c r="I2691" i="19"/>
  <c r="I2816" i="19"/>
  <c r="I2752" i="19"/>
  <c r="I2688" i="19"/>
  <c r="I2656" i="19"/>
  <c r="I2624" i="19"/>
  <c r="I2592" i="19"/>
  <c r="I2720" i="19"/>
  <c r="I2673" i="19"/>
  <c r="I2599" i="19"/>
  <c r="I2639" i="19"/>
  <c r="I2555" i="19"/>
  <c r="I2518" i="19"/>
  <c r="I2486" i="19"/>
  <c r="I2454" i="19"/>
  <c r="I2643" i="19"/>
  <c r="I2653" i="19"/>
  <c r="I2559" i="19"/>
  <c r="I2523" i="19"/>
  <c r="I2491" i="19"/>
  <c r="I2459" i="19"/>
  <c r="I2651" i="19"/>
  <c r="I2633" i="19"/>
  <c r="I2631" i="19"/>
  <c r="I2541" i="19"/>
  <c r="I2509" i="19"/>
  <c r="I2477" i="19"/>
  <c r="I2445" i="19"/>
  <c r="I2448" i="19"/>
  <c r="I2464" i="19"/>
  <c r="I2406" i="19"/>
  <c r="I2374" i="19"/>
  <c r="I2342" i="19"/>
  <c r="I2310" i="19"/>
  <c r="I2488" i="19"/>
  <c r="I2407" i="19"/>
  <c r="I2375" i="19"/>
  <c r="I2343" i="19"/>
  <c r="I2311" i="19"/>
  <c r="I2500" i="19"/>
  <c r="I2425" i="19"/>
  <c r="I2361" i="19"/>
  <c r="I2282" i="19"/>
  <c r="I2251" i="19"/>
  <c r="I2980" i="19"/>
  <c r="I2948" i="19"/>
  <c r="I2916" i="19"/>
  <c r="I2884" i="19"/>
  <c r="I2985" i="19"/>
  <c r="I2953" i="19"/>
  <c r="I2921" i="19"/>
  <c r="I2889" i="19"/>
  <c r="I2857" i="19"/>
  <c r="I2995" i="19"/>
  <c r="I2963" i="19"/>
  <c r="I2931" i="19"/>
  <c r="I2899" i="19"/>
  <c r="I2848" i="19"/>
  <c r="I2855" i="19"/>
  <c r="I2805" i="19"/>
  <c r="I2773" i="19"/>
  <c r="I2741" i="19"/>
  <c r="I2709" i="19"/>
  <c r="I2844" i="19"/>
  <c r="I2867" i="19"/>
  <c r="I2818" i="19"/>
  <c r="I2786" i="19"/>
  <c r="I2754" i="19"/>
  <c r="I2722" i="19"/>
  <c r="I2856" i="19"/>
  <c r="I2847" i="19"/>
  <c r="I2803" i="19"/>
  <c r="I2771" i="19"/>
  <c r="I2739" i="19"/>
  <c r="I2707" i="19"/>
  <c r="I2840" i="19"/>
  <c r="I2780" i="19"/>
  <c r="I2702" i="19"/>
  <c r="I2670" i="19"/>
  <c r="I2638" i="19"/>
  <c r="I2606" i="19"/>
  <c r="I2838" i="19"/>
  <c r="I2687" i="19"/>
  <c r="I2808" i="19"/>
  <c r="I2744" i="19"/>
  <c r="I2684" i="19"/>
  <c r="I2652" i="19"/>
  <c r="I2620" i="19"/>
  <c r="I2588" i="19"/>
  <c r="I2701" i="19"/>
  <c r="I2669" i="19"/>
  <c r="I2593" i="19"/>
  <c r="I2613" i="19"/>
  <c r="I2552" i="19"/>
  <c r="I2976" i="19"/>
  <c r="I2944" i="19"/>
  <c r="I2912" i="19"/>
  <c r="I2880" i="19"/>
  <c r="I2981" i="19"/>
  <c r="I2949" i="19"/>
  <c r="I2917" i="19"/>
  <c r="I2885" i="19"/>
  <c r="I2853" i="19"/>
  <c r="I2991" i="19"/>
  <c r="I2959" i="19"/>
  <c r="I2927" i="19"/>
  <c r="I2895" i="19"/>
  <c r="I2832" i="19"/>
  <c r="I2846" i="19"/>
  <c r="I2801" i="19"/>
  <c r="I2769" i="19"/>
  <c r="I2737" i="19"/>
  <c r="I2705" i="19"/>
  <c r="I2836" i="19"/>
  <c r="I2858" i="19"/>
  <c r="I2814" i="19"/>
  <c r="I2782" i="19"/>
  <c r="I2750" i="19"/>
  <c r="I2718" i="19"/>
  <c r="I2834" i="19"/>
  <c r="I2831" i="19"/>
  <c r="I2799" i="19"/>
  <c r="I2767" i="19"/>
  <c r="I2735" i="19"/>
  <c r="I2990" i="19"/>
  <c r="I2883" i="19"/>
  <c r="I2772" i="19"/>
  <c r="I2698" i="19"/>
  <c r="I2666" i="19"/>
  <c r="I2634" i="19"/>
  <c r="I2602" i="19"/>
  <c r="I2706" i="19"/>
  <c r="I2683" i="19"/>
  <c r="I2800" i="19"/>
  <c r="I2732" i="19"/>
  <c r="I2680" i="19"/>
  <c r="I2648" i="19"/>
  <c r="I2616" i="19"/>
  <c r="I2584" i="19"/>
  <c r="I2697" i="19"/>
  <c r="I2665" i="19"/>
  <c r="I2575" i="19"/>
  <c r="I2607" i="19"/>
  <c r="I2542" i="19"/>
  <c r="I2972" i="19"/>
  <c r="I2940" i="19"/>
  <c r="I2908" i="19"/>
  <c r="I2876" i="19"/>
  <c r="I2977" i="19"/>
  <c r="I2945" i="19"/>
  <c r="I2913" i="19"/>
  <c r="I2881" i="19"/>
  <c r="I2849" i="19"/>
  <c r="I2987" i="19"/>
  <c r="I2955" i="19"/>
  <c r="I2923" i="19"/>
  <c r="I2891" i="19"/>
  <c r="I2994" i="19"/>
  <c r="I2829" i="19"/>
  <c r="I2797" i="19"/>
  <c r="I2765" i="19"/>
  <c r="I2733" i="19"/>
  <c r="I2974" i="19"/>
  <c r="I2833" i="19"/>
  <c r="I2851" i="19"/>
  <c r="I2810" i="19"/>
  <c r="I2778" i="19"/>
  <c r="I2746" i="19"/>
  <c r="I2714" i="19"/>
  <c r="I2978" i="19"/>
  <c r="I2827" i="19"/>
  <c r="I2795" i="19"/>
  <c r="I2763" i="19"/>
  <c r="I2731" i="19"/>
  <c r="I2958" i="19"/>
  <c r="I2828" i="19"/>
  <c r="I2764" i="19"/>
  <c r="I2694" i="19"/>
  <c r="I2662" i="19"/>
  <c r="I2630" i="19"/>
  <c r="I2598" i="19"/>
  <c r="I2728" i="19"/>
  <c r="I2679" i="19"/>
  <c r="I2792" i="19"/>
  <c r="I2716" i="19"/>
  <c r="I2676" i="19"/>
  <c r="I2644" i="19"/>
  <c r="I2612" i="19"/>
  <c r="I2580" i="19"/>
  <c r="I2693" i="19"/>
  <c r="I2675" i="19"/>
  <c r="I2573" i="19"/>
  <c r="I2595" i="19"/>
  <c r="I2538" i="19"/>
  <c r="I2506" i="19"/>
  <c r="I2474" i="19"/>
  <c r="I2442" i="19"/>
  <c r="I2591" i="19"/>
  <c r="I2615" i="19"/>
  <c r="I2543" i="19"/>
  <c r="I2511" i="19"/>
  <c r="I2479" i="19"/>
  <c r="I2447" i="19"/>
  <c r="I3000" i="19"/>
  <c r="I2968" i="19"/>
  <c r="I2936" i="19"/>
  <c r="I2904" i="19"/>
  <c r="I2872" i="19"/>
  <c r="I2973" i="19"/>
  <c r="I2941" i="19"/>
  <c r="I2909" i="19"/>
  <c r="I2877" i="19"/>
  <c r="I2845" i="19"/>
  <c r="I2983" i="19"/>
  <c r="I2951" i="19"/>
  <c r="I2919" i="19"/>
  <c r="I2982" i="19"/>
  <c r="I2962" i="19"/>
  <c r="I2825" i="19"/>
  <c r="I2793" i="19"/>
  <c r="I2761" i="19"/>
  <c r="I2729" i="19"/>
  <c r="I2942" i="19"/>
  <c r="I2986" i="19"/>
  <c r="I2842" i="19"/>
  <c r="I2806" i="19"/>
  <c r="I2774" i="19"/>
  <c r="I2742" i="19"/>
  <c r="I2710" i="19"/>
  <c r="I2946" i="19"/>
  <c r="I2823" i="19"/>
  <c r="I2791" i="19"/>
  <c r="I2759" i="19"/>
  <c r="I2727" i="19"/>
  <c r="I2926" i="19"/>
  <c r="I2820" i="19"/>
  <c r="I2756" i="19"/>
  <c r="I2690" i="19"/>
  <c r="I2658" i="19"/>
  <c r="I2626" i="19"/>
  <c r="I2594" i="19"/>
  <c r="I2712" i="19"/>
  <c r="I2970" i="19"/>
  <c r="I2784" i="19"/>
  <c r="I2704" i="19"/>
  <c r="I2672" i="19"/>
  <c r="I2640" i="19"/>
  <c r="I2608" i="19"/>
  <c r="I2576" i="19"/>
  <c r="I2689" i="19"/>
  <c r="I2641" i="19"/>
  <c r="I2570" i="19"/>
  <c r="I2589" i="19"/>
  <c r="I2534" i="19"/>
  <c r="I2502" i="19"/>
  <c r="I2470" i="19"/>
  <c r="I2438" i="19"/>
  <c r="I2585" i="19"/>
  <c r="I2587" i="19"/>
  <c r="I2539" i="19"/>
  <c r="I2507" i="19"/>
  <c r="I2475" i="19"/>
  <c r="I2443" i="19"/>
  <c r="I2581" i="19"/>
  <c r="I2577" i="19"/>
  <c r="I2564" i="19"/>
  <c r="I2525" i="19"/>
  <c r="I2493" i="19"/>
  <c r="I2461" i="19"/>
  <c r="I2574" i="19"/>
  <c r="I2655" i="19"/>
  <c r="I2422" i="19"/>
  <c r="I2390" i="19"/>
  <c r="I2358" i="19"/>
  <c r="I2326" i="19"/>
  <c r="I2508" i="19"/>
  <c r="I2423" i="19"/>
  <c r="I2391" i="19"/>
  <c r="I2359" i="19"/>
  <c r="I2327" i="19"/>
  <c r="I2295" i="19"/>
  <c r="I2492" i="19"/>
  <c r="I2393" i="19"/>
  <c r="I2329" i="19"/>
  <c r="I2267" i="19"/>
  <c r="I2996" i="19"/>
  <c r="I2964" i="19"/>
  <c r="I2932" i="19"/>
  <c r="I2900" i="19"/>
  <c r="I2868" i="19"/>
  <c r="I2969" i="19"/>
  <c r="I2937" i="19"/>
  <c r="I2905" i="19"/>
  <c r="I2873" i="19"/>
  <c r="I2841" i="19"/>
  <c r="I2979" i="19"/>
  <c r="I2947" i="19"/>
  <c r="I2915" i="19"/>
  <c r="I2950" i="19"/>
  <c r="I2930" i="19"/>
  <c r="I2821" i="19"/>
  <c r="I2789" i="19"/>
  <c r="I2757" i="19"/>
  <c r="I2725" i="19"/>
  <c r="I2910" i="19"/>
  <c r="I2954" i="19"/>
  <c r="I2839" i="19"/>
  <c r="I2802" i="19"/>
  <c r="I2770" i="19"/>
  <c r="I2738" i="19"/>
  <c r="I2966" i="19"/>
  <c r="I2914" i="19"/>
  <c r="I2819" i="19"/>
  <c r="I2787" i="19"/>
  <c r="I2755" i="19"/>
  <c r="I2723" i="19"/>
  <c r="I2894" i="19"/>
  <c r="I2812" i="19"/>
  <c r="I2748" i="19"/>
  <c r="I2686" i="19"/>
  <c r="I2654" i="19"/>
  <c r="I2622" i="19"/>
  <c r="I2590" i="19"/>
  <c r="I2703" i="19"/>
  <c r="I2866" i="19"/>
  <c r="I2776" i="19"/>
  <c r="I2700" i="19"/>
  <c r="I2668" i="19"/>
  <c r="I2636" i="19"/>
  <c r="I2604" i="19"/>
  <c r="I2938" i="19"/>
  <c r="I2685" i="19"/>
  <c r="I2635" i="19"/>
  <c r="I2561" i="19"/>
  <c r="I2582" i="19"/>
  <c r="I2530" i="19"/>
  <c r="I2498" i="19"/>
  <c r="I2466" i="19"/>
  <c r="I2434" i="19"/>
  <c r="I2565" i="19"/>
  <c r="I2578" i="19"/>
  <c r="I2535" i="19"/>
  <c r="I2503" i="19"/>
  <c r="I2471" i="19"/>
  <c r="I2439" i="19"/>
  <c r="I2569" i="19"/>
  <c r="I2992" i="19"/>
  <c r="I2960" i="19"/>
  <c r="I2928" i="19"/>
  <c r="I2896" i="19"/>
  <c r="I2997" i="19"/>
  <c r="I2965" i="19"/>
  <c r="I2933" i="19"/>
  <c r="I2901" i="19"/>
  <c r="I2869" i="19"/>
  <c r="I2837" i="19"/>
  <c r="I2975" i="19"/>
  <c r="I2943" i="19"/>
  <c r="I2911" i="19"/>
  <c r="I2918" i="19"/>
  <c r="I2898" i="19"/>
  <c r="I2817" i="19"/>
  <c r="I2785" i="19"/>
  <c r="I2753" i="19"/>
  <c r="I2721" i="19"/>
  <c r="I2886" i="19"/>
  <c r="I2922" i="19"/>
  <c r="I2830" i="19"/>
  <c r="I2798" i="19"/>
  <c r="I2766" i="19"/>
  <c r="I2734" i="19"/>
  <c r="I2934" i="19"/>
  <c r="I2874" i="19"/>
  <c r="I2815" i="19"/>
  <c r="I2783" i="19"/>
  <c r="I2751" i="19"/>
  <c r="I2719" i="19"/>
  <c r="I2887" i="19"/>
  <c r="I2804" i="19"/>
  <c r="I2740" i="19"/>
  <c r="I2682" i="19"/>
  <c r="I2650" i="19"/>
  <c r="I2618" i="19"/>
  <c r="I2586" i="19"/>
  <c r="I2699" i="19"/>
  <c r="I2835" i="19"/>
  <c r="I2768" i="19"/>
  <c r="I2696" i="19"/>
  <c r="I2664" i="19"/>
  <c r="I2632" i="19"/>
  <c r="I2600" i="19"/>
  <c r="I2850" i="19"/>
  <c r="I2681" i="19"/>
  <c r="I2609" i="19"/>
  <c r="I2545" i="19"/>
  <c r="I2568" i="19"/>
  <c r="I2526" i="19"/>
  <c r="I2494" i="19"/>
  <c r="I2462" i="19"/>
  <c r="I2667" i="19"/>
  <c r="I2549" i="19"/>
  <c r="I2571" i="19"/>
  <c r="I2531" i="19"/>
  <c r="I2499" i="19"/>
  <c r="I2467" i="19"/>
  <c r="I2435" i="19"/>
  <c r="I2553" i="19"/>
  <c r="I2663" i="19"/>
  <c r="I2551" i="19"/>
  <c r="I2517" i="19"/>
  <c r="I2485" i="19"/>
  <c r="I2453" i="19"/>
  <c r="I2516" i="19"/>
  <c r="I2528" i="19"/>
  <c r="I2414" i="19"/>
  <c r="I2382" i="19"/>
  <c r="I2350" i="19"/>
  <c r="I2318" i="19"/>
  <c r="I2547" i="19"/>
  <c r="I2415" i="19"/>
  <c r="I2383" i="19"/>
  <c r="I2351" i="19"/>
  <c r="I2319" i="19"/>
  <c r="I2566" i="19"/>
  <c r="I2472" i="19"/>
  <c r="I2377" i="19"/>
  <c r="I2312" i="19"/>
  <c r="I2259" i="19"/>
  <c r="I2227" i="19"/>
  <c r="I2195" i="19"/>
  <c r="I2300" i="19"/>
  <c r="I2993" i="19"/>
  <c r="I2907" i="19"/>
  <c r="I2890" i="19"/>
  <c r="I2779" i="19"/>
  <c r="I2614" i="19"/>
  <c r="I2596" i="19"/>
  <c r="I2510" i="19"/>
  <c r="I2617" i="19"/>
  <c r="I2527" i="19"/>
  <c r="I2451" i="19"/>
  <c r="I2579" i="19"/>
  <c r="I2537" i="19"/>
  <c r="I2489" i="19"/>
  <c r="I2437" i="19"/>
  <c r="I2496" i="19"/>
  <c r="I2394" i="19"/>
  <c r="I2338" i="19"/>
  <c r="I2476" i="19"/>
  <c r="I2399" i="19"/>
  <c r="I2347" i="19"/>
  <c r="I2299" i="19"/>
  <c r="I2416" i="19"/>
  <c r="I2317" i="19"/>
  <c r="I2243" i="19"/>
  <c r="I2207" i="19"/>
  <c r="I2324" i="19"/>
  <c r="I2404" i="19"/>
  <c r="I2340" i="19"/>
  <c r="I2276" i="19"/>
  <c r="I2244" i="19"/>
  <c r="I2212" i="19"/>
  <c r="I2180" i="19"/>
  <c r="I2433" i="19"/>
  <c r="I2369" i="19"/>
  <c r="I2284" i="19"/>
  <c r="I2249" i="19"/>
  <c r="I2217" i="19"/>
  <c r="I2185" i="19"/>
  <c r="I2281" i="19"/>
  <c r="I2380" i="19"/>
  <c r="I2320" i="19"/>
  <c r="I2262" i="19"/>
  <c r="I2230" i="19"/>
  <c r="I2198" i="19"/>
  <c r="I2166" i="19"/>
  <c r="I2144" i="19"/>
  <c r="I2110" i="19"/>
  <c r="I2078" i="19"/>
  <c r="I2046" i="19"/>
  <c r="I2014" i="19"/>
  <c r="I1982" i="19"/>
  <c r="I1950" i="19"/>
  <c r="I1918" i="19"/>
  <c r="I1886" i="19"/>
  <c r="I1854" i="19"/>
  <c r="I1822" i="19"/>
  <c r="I2159" i="19"/>
  <c r="I2138" i="19"/>
  <c r="I2107" i="19"/>
  <c r="I2075" i="19"/>
  <c r="I2043" i="19"/>
  <c r="I2011" i="19"/>
  <c r="I1979" i="19"/>
  <c r="I1947" i="19"/>
  <c r="I1915" i="19"/>
  <c r="I1883" i="19"/>
  <c r="I2128" i="19"/>
  <c r="I2096" i="19"/>
  <c r="I2064" i="19"/>
  <c r="I2032" i="19"/>
  <c r="I2000" i="19"/>
  <c r="I1968" i="19"/>
  <c r="I1936" i="19"/>
  <c r="I1904" i="19"/>
  <c r="I1872" i="19"/>
  <c r="I1840" i="19"/>
  <c r="I2097" i="19"/>
  <c r="I1925" i="19"/>
  <c r="I1808" i="19"/>
  <c r="I1776" i="19"/>
  <c r="I1744" i="19"/>
  <c r="I1712" i="19"/>
  <c r="I2961" i="19"/>
  <c r="I2879" i="19"/>
  <c r="I2826" i="19"/>
  <c r="I2747" i="19"/>
  <c r="I2859" i="19"/>
  <c r="I2736" i="19"/>
  <c r="I2490" i="19"/>
  <c r="I2611" i="19"/>
  <c r="I2519" i="19"/>
  <c r="I2657" i="19"/>
  <c r="I2557" i="19"/>
  <c r="I2533" i="19"/>
  <c r="I2481" i="19"/>
  <c r="I2623" i="19"/>
  <c r="I2452" i="19"/>
  <c r="I2386" i="19"/>
  <c r="I2334" i="19"/>
  <c r="I2520" i="19"/>
  <c r="I2395" i="19"/>
  <c r="I2339" i="19"/>
  <c r="I2629" i="19"/>
  <c r="I2409" i="19"/>
  <c r="I2292" i="19"/>
  <c r="I2239" i="19"/>
  <c r="I2203" i="19"/>
  <c r="I2302" i="19"/>
  <c r="I2397" i="19"/>
  <c r="I2333" i="19"/>
  <c r="I2272" i="19"/>
  <c r="I2240" i="19"/>
  <c r="I2208" i="19"/>
  <c r="I2176" i="19"/>
  <c r="I2424" i="19"/>
  <c r="I2360" i="19"/>
  <c r="I2277" i="19"/>
  <c r="I2245" i="19"/>
  <c r="I2213" i="19"/>
  <c r="I2181" i="19"/>
  <c r="I2504" i="19"/>
  <c r="I2373" i="19"/>
  <c r="I2294" i="19"/>
  <c r="I2258" i="19"/>
  <c r="I2226" i="19"/>
  <c r="I2194" i="19"/>
  <c r="I2162" i="19"/>
  <c r="I2142" i="19"/>
  <c r="I2106" i="19"/>
  <c r="I2074" i="19"/>
  <c r="I2042" i="19"/>
  <c r="I2010" i="19"/>
  <c r="I1978" i="19"/>
  <c r="I1946" i="19"/>
  <c r="I1914" i="19"/>
  <c r="I1882" i="19"/>
  <c r="I1850" i="19"/>
  <c r="I2305" i="19"/>
  <c r="I2157" i="19"/>
  <c r="I2135" i="19"/>
  <c r="I2103" i="19"/>
  <c r="I2071" i="19"/>
  <c r="I2039" i="19"/>
  <c r="I2007" i="19"/>
  <c r="I1975" i="19"/>
  <c r="I1943" i="19"/>
  <c r="I1911" i="19"/>
  <c r="I1879" i="19"/>
  <c r="I2124" i="19"/>
  <c r="I2092" i="19"/>
  <c r="I2060" i="19"/>
  <c r="I2028" i="19"/>
  <c r="I1996" i="19"/>
  <c r="I1964" i="19"/>
  <c r="I1932" i="19"/>
  <c r="I1900" i="19"/>
  <c r="I1868" i="19"/>
  <c r="I1836" i="19"/>
  <c r="I2081" i="19"/>
  <c r="I1893" i="19"/>
  <c r="I1804" i="19"/>
  <c r="I1772" i="19"/>
  <c r="I1740" i="19"/>
  <c r="I1708" i="19"/>
  <c r="I1676" i="19"/>
  <c r="I1644" i="19"/>
  <c r="I1612" i="19"/>
  <c r="I2156" i="19"/>
  <c r="I2929" i="19"/>
  <c r="I2875" i="19"/>
  <c r="I2794" i="19"/>
  <c r="I2715" i="19"/>
  <c r="I2695" i="19"/>
  <c r="I2677" i="19"/>
  <c r="I2482" i="19"/>
  <c r="I2906" i="19"/>
  <c r="I2515" i="19"/>
  <c r="I2625" i="19"/>
  <c r="I2637" i="19"/>
  <c r="I2529" i="19"/>
  <c r="I2473" i="19"/>
  <c r="I2550" i="19"/>
  <c r="I2430" i="19"/>
  <c r="I2378" i="19"/>
  <c r="I2330" i="19"/>
  <c r="I2456" i="19"/>
  <c r="I2387" i="19"/>
  <c r="I2335" i="19"/>
  <c r="I2532" i="19"/>
  <c r="I2400" i="19"/>
  <c r="I2279" i="19"/>
  <c r="I2235" i="19"/>
  <c r="I2199" i="19"/>
  <c r="I2289" i="19"/>
  <c r="I2388" i="19"/>
  <c r="I2309" i="19"/>
  <c r="I2268" i="19"/>
  <c r="I2236" i="19"/>
  <c r="I2204" i="19"/>
  <c r="I2544" i="19"/>
  <c r="I2417" i="19"/>
  <c r="I2353" i="19"/>
  <c r="I2273" i="19"/>
  <c r="I2241" i="19"/>
  <c r="I2209" i="19"/>
  <c r="I2177" i="19"/>
  <c r="I2428" i="19"/>
  <c r="I2364" i="19"/>
  <c r="I2291" i="19"/>
  <c r="I2254" i="19"/>
  <c r="I2222" i="19"/>
  <c r="I2190" i="19"/>
  <c r="I2158" i="19"/>
  <c r="I2134" i="19"/>
  <c r="I2102" i="19"/>
  <c r="I2070" i="19"/>
  <c r="I2038" i="19"/>
  <c r="I2006" i="19"/>
  <c r="I1974" i="19"/>
  <c r="I1942" i="19"/>
  <c r="I1910" i="19"/>
  <c r="I1878" i="19"/>
  <c r="I1846" i="19"/>
  <c r="I2171" i="19"/>
  <c r="I2155" i="19"/>
  <c r="I2131" i="19"/>
  <c r="I2099" i="19"/>
  <c r="I2067" i="19"/>
  <c r="I2035" i="19"/>
  <c r="I2003" i="19"/>
  <c r="I1971" i="19"/>
  <c r="I1939" i="19"/>
  <c r="I1907" i="19"/>
  <c r="I1875" i="19"/>
  <c r="I2120" i="19"/>
  <c r="I2088" i="19"/>
  <c r="I2056" i="19"/>
  <c r="I2024" i="19"/>
  <c r="I1992" i="19"/>
  <c r="I1960" i="19"/>
  <c r="I1928" i="19"/>
  <c r="I1896" i="19"/>
  <c r="I1864" i="19"/>
  <c r="I1832" i="19"/>
  <c r="I2065" i="19"/>
  <c r="I1869" i="19"/>
  <c r="I1800" i="19"/>
  <c r="I1768" i="19"/>
  <c r="I1736" i="19"/>
  <c r="I1704" i="19"/>
  <c r="I1672" i="19"/>
  <c r="I1640" i="19"/>
  <c r="I1608" i="19"/>
  <c r="I2897" i="19"/>
  <c r="I2813" i="19"/>
  <c r="I2762" i="19"/>
  <c r="I2870" i="19"/>
  <c r="I2824" i="19"/>
  <c r="I2603" i="19"/>
  <c r="I2478" i="19"/>
  <c r="I2647" i="19"/>
  <c r="I2495" i="19"/>
  <c r="I2619" i="19"/>
  <c r="I2605" i="19"/>
  <c r="I2521" i="19"/>
  <c r="I2469" i="19"/>
  <c r="I2484" i="19"/>
  <c r="I2426" i="19"/>
  <c r="I2370" i="19"/>
  <c r="I2322" i="19"/>
  <c r="I2431" i="19"/>
  <c r="I2379" i="19"/>
  <c r="I2331" i="19"/>
  <c r="I2468" i="19"/>
  <c r="I2384" i="19"/>
  <c r="I2275" i="19"/>
  <c r="I2231" i="19"/>
  <c r="I2191" i="19"/>
  <c r="I2661" i="19"/>
  <c r="I2381" i="19"/>
  <c r="I2304" i="19"/>
  <c r="I2264" i="19"/>
  <c r="I2232" i="19"/>
  <c r="I2200" i="19"/>
  <c r="I2321" i="19"/>
  <c r="I2408" i="19"/>
  <c r="I2344" i="19"/>
  <c r="I2269" i="19"/>
  <c r="I2237" i="19"/>
  <c r="I2205" i="19"/>
  <c r="I2173" i="19"/>
  <c r="I2421" i="19"/>
  <c r="I2357" i="19"/>
  <c r="I2288" i="19"/>
  <c r="I2250" i="19"/>
  <c r="I2218" i="19"/>
  <c r="I2186" i="19"/>
  <c r="I2154" i="19"/>
  <c r="I2130" i="19"/>
  <c r="I2098" i="19"/>
  <c r="I2066" i="19"/>
  <c r="I2034" i="19"/>
  <c r="I2002" i="19"/>
  <c r="I1970" i="19"/>
  <c r="I1938" i="19"/>
  <c r="I1906" i="19"/>
  <c r="I1874" i="19"/>
  <c r="I1842" i="19"/>
  <c r="I2169" i="19"/>
  <c r="I2153" i="19"/>
  <c r="I2127" i="19"/>
  <c r="I2095" i="19"/>
  <c r="I2063" i="19"/>
  <c r="I2031" i="19"/>
  <c r="I1999" i="19"/>
  <c r="I1967" i="19"/>
  <c r="I1935" i="19"/>
  <c r="I1903" i="19"/>
  <c r="I2145" i="19"/>
  <c r="I2116" i="19"/>
  <c r="I2084" i="19"/>
  <c r="I2052" i="19"/>
  <c r="I2020" i="19"/>
  <c r="I1988" i="19"/>
  <c r="I1956" i="19"/>
  <c r="I1924" i="19"/>
  <c r="I1892" i="19"/>
  <c r="I1860" i="19"/>
  <c r="I1828" i="19"/>
  <c r="I2049" i="19"/>
  <c r="I1867" i="19"/>
  <c r="I1796" i="19"/>
  <c r="I1764" i="19"/>
  <c r="I1732" i="19"/>
  <c r="I1700" i="19"/>
  <c r="I1668" i="19"/>
  <c r="I1636" i="19"/>
  <c r="I1604" i="19"/>
  <c r="I2988" i="19"/>
  <c r="I2865" i="19"/>
  <c r="I2781" i="19"/>
  <c r="I2730" i="19"/>
  <c r="I2796" i="19"/>
  <c r="I2760" i="19"/>
  <c r="I2645" i="19"/>
  <c r="I2458" i="19"/>
  <c r="I2621" i="19"/>
  <c r="I2487" i="19"/>
  <c r="I2583" i="19"/>
  <c r="I2597" i="19"/>
  <c r="I2513" i="19"/>
  <c r="I2465" i="19"/>
  <c r="I2444" i="19"/>
  <c r="I2418" i="19"/>
  <c r="I2366" i="19"/>
  <c r="I2314" i="19"/>
  <c r="I2427" i="19"/>
  <c r="I2371" i="19"/>
  <c r="I2323" i="19"/>
  <c r="I2572" i="19"/>
  <c r="I2368" i="19"/>
  <c r="I2271" i="19"/>
  <c r="I2223" i="19"/>
  <c r="I2187" i="19"/>
  <c r="I2563" i="19"/>
  <c r="I2372" i="19"/>
  <c r="I2298" i="19"/>
  <c r="I2260" i="19"/>
  <c r="I2228" i="19"/>
  <c r="I2196" i="19"/>
  <c r="I2316" i="19"/>
  <c r="I2401" i="19"/>
  <c r="I2337" i="19"/>
  <c r="I2265" i="19"/>
  <c r="I2233" i="19"/>
  <c r="I2201" i="19"/>
  <c r="I2512" i="19"/>
  <c r="I2412" i="19"/>
  <c r="I2348" i="19"/>
  <c r="I2278" i="19"/>
  <c r="I2246" i="19"/>
  <c r="I2214" i="19"/>
  <c r="I2182" i="19"/>
  <c r="I2150" i="19"/>
  <c r="I2126" i="19"/>
  <c r="I2094" i="19"/>
  <c r="I2062" i="19"/>
  <c r="I2030" i="19"/>
  <c r="I1998" i="19"/>
  <c r="I1966" i="19"/>
  <c r="I1934" i="19"/>
  <c r="I1902" i="19"/>
  <c r="I1870" i="19"/>
  <c r="I1838" i="19"/>
  <c r="I2167" i="19"/>
  <c r="I2151" i="19"/>
  <c r="I2123" i="19"/>
  <c r="I2091" i="19"/>
  <c r="I2059" i="19"/>
  <c r="I2027" i="19"/>
  <c r="I1995" i="19"/>
  <c r="I1963" i="19"/>
  <c r="I1931" i="19"/>
  <c r="I1899" i="19"/>
  <c r="I2480" i="19"/>
  <c r="I2112" i="19"/>
  <c r="I2080" i="19"/>
  <c r="I2048" i="19"/>
  <c r="I2016" i="19"/>
  <c r="I1984" i="19"/>
  <c r="I1952" i="19"/>
  <c r="I1920" i="19"/>
  <c r="I1888" i="19"/>
  <c r="I1856" i="19"/>
  <c r="I1824" i="19"/>
  <c r="I2033" i="19"/>
  <c r="I1837" i="19"/>
  <c r="I1792" i="19"/>
  <c r="I1760" i="19"/>
  <c r="I1728" i="19"/>
  <c r="I2956" i="19"/>
  <c r="I2998" i="19"/>
  <c r="I2749" i="19"/>
  <c r="I2902" i="19"/>
  <c r="I2724" i="19"/>
  <c r="I2692" i="19"/>
  <c r="I2558" i="19"/>
  <c r="I2450" i="19"/>
  <c r="I2562" i="19"/>
  <c r="I2483" i="19"/>
  <c r="I2659" i="19"/>
  <c r="I2567" i="19"/>
  <c r="I2505" i="19"/>
  <c r="I2457" i="19"/>
  <c r="I2440" i="19"/>
  <c r="I2410" i="19"/>
  <c r="I2362" i="19"/>
  <c r="I2306" i="19"/>
  <c r="I2419" i="19"/>
  <c r="I2367" i="19"/>
  <c r="I2315" i="19"/>
  <c r="I2524" i="19"/>
  <c r="I2352" i="19"/>
  <c r="I2263" i="19"/>
  <c r="I2219" i="19"/>
  <c r="I2183" i="19"/>
  <c r="I2429" i="19"/>
  <c r="I2365" i="19"/>
  <c r="I2286" i="19"/>
  <c r="I2256" i="19"/>
  <c r="I2224" i="19"/>
  <c r="I2192" i="19"/>
  <c r="I2296" i="19"/>
  <c r="I2392" i="19"/>
  <c r="I2328" i="19"/>
  <c r="I2261" i="19"/>
  <c r="I2229" i="19"/>
  <c r="I2197" i="19"/>
  <c r="I2313" i="19"/>
  <c r="I2405" i="19"/>
  <c r="I2341" i="19"/>
  <c r="I2274" i="19"/>
  <c r="I2242" i="19"/>
  <c r="I2210" i="19"/>
  <c r="I2178" i="19"/>
  <c r="I2297" i="19"/>
  <c r="I2122" i="19"/>
  <c r="I2090" i="19"/>
  <c r="I2058" i="19"/>
  <c r="I2026" i="19"/>
  <c r="I1994" i="19"/>
  <c r="I1962" i="19"/>
  <c r="I1930" i="19"/>
  <c r="I1898" i="19"/>
  <c r="I1866" i="19"/>
  <c r="I1834" i="19"/>
  <c r="I2165" i="19"/>
  <c r="I2149" i="19"/>
  <c r="I2119" i="19"/>
  <c r="I2087" i="19"/>
  <c r="I2055" i="19"/>
  <c r="I2023" i="19"/>
  <c r="I1991" i="19"/>
  <c r="I1959" i="19"/>
  <c r="I1927" i="19"/>
  <c r="I1895" i="19"/>
  <c r="I2143" i="19"/>
  <c r="I2108" i="19"/>
  <c r="I2076" i="19"/>
  <c r="I2044" i="19"/>
  <c r="I2012" i="19"/>
  <c r="I1980" i="19"/>
  <c r="I1948" i="19"/>
  <c r="I1916" i="19"/>
  <c r="I1884" i="19"/>
  <c r="I1852" i="19"/>
  <c r="I2141" i="19"/>
  <c r="I2021" i="19"/>
  <c r="I1820" i="19"/>
  <c r="I1788" i="19"/>
  <c r="I1756" i="19"/>
  <c r="I1724" i="19"/>
  <c r="I1692" i="19"/>
  <c r="I1660" i="19"/>
  <c r="I1628" i="19"/>
  <c r="I2924" i="19"/>
  <c r="I2971" i="19"/>
  <c r="I2717" i="19"/>
  <c r="I2863" i="19"/>
  <c r="I2678" i="19"/>
  <c r="I2660" i="19"/>
  <c r="I2522" i="19"/>
  <c r="I2446" i="19"/>
  <c r="I2556" i="19"/>
  <c r="I2463" i="19"/>
  <c r="I2627" i="19"/>
  <c r="I2554" i="19"/>
  <c r="I2501" i="19"/>
  <c r="I2449" i="19"/>
  <c r="I2436" i="19"/>
  <c r="I2402" i="19"/>
  <c r="I2354" i="19"/>
  <c r="I2671" i="19"/>
  <c r="I2411" i="19"/>
  <c r="I2363" i="19"/>
  <c r="I2307" i="19"/>
  <c r="I2460" i="19"/>
  <c r="I2345" i="19"/>
  <c r="I2255" i="19"/>
  <c r="I2215" i="19"/>
  <c r="I2179" i="19"/>
  <c r="I2420" i="19"/>
  <c r="I2356" i="19"/>
  <c r="I2283" i="19"/>
  <c r="I2252" i="19"/>
  <c r="I2220" i="19"/>
  <c r="I2188" i="19"/>
  <c r="I2293" i="19"/>
  <c r="I2385" i="19"/>
  <c r="I2290" i="19"/>
  <c r="I2257" i="19"/>
  <c r="I2225" i="19"/>
  <c r="I2193" i="19"/>
  <c r="I2308" i="19"/>
  <c r="I2396" i="19"/>
  <c r="I2332" i="19"/>
  <c r="I2270" i="19"/>
  <c r="I2238" i="19"/>
  <c r="I2206" i="19"/>
  <c r="I2174" i="19"/>
  <c r="I2285" i="19"/>
  <c r="I2118" i="19"/>
  <c r="I2086" i="19"/>
  <c r="I2054" i="19"/>
  <c r="I2022" i="19"/>
  <c r="I1990" i="19"/>
  <c r="I1958" i="19"/>
  <c r="I1926" i="19"/>
  <c r="I1894" i="19"/>
  <c r="I1862" i="19"/>
  <c r="I1830" i="19"/>
  <c r="I2163" i="19"/>
  <c r="I2147" i="19"/>
  <c r="I2115" i="19"/>
  <c r="I2083" i="19"/>
  <c r="I2051" i="19"/>
  <c r="I2019" i="19"/>
  <c r="I1987" i="19"/>
  <c r="I1955" i="19"/>
  <c r="I1923" i="19"/>
  <c r="I1891" i="19"/>
  <c r="I2136" i="19"/>
  <c r="I2104" i="19"/>
  <c r="I2072" i="19"/>
  <c r="I2040" i="19"/>
  <c r="I2008" i="19"/>
  <c r="I1976" i="19"/>
  <c r="I1944" i="19"/>
  <c r="I1912" i="19"/>
  <c r="I1880" i="19"/>
  <c r="I1848" i="19"/>
  <c r="I2129" i="19"/>
  <c r="I1989" i="19"/>
  <c r="I1816" i="19"/>
  <c r="I1784" i="19"/>
  <c r="I1752" i="19"/>
  <c r="I1720" i="19"/>
  <c r="I1688" i="19"/>
  <c r="I1656" i="19"/>
  <c r="I1624" i="19"/>
  <c r="I2646" i="19"/>
  <c r="I2497" i="19"/>
  <c r="I2303" i="19"/>
  <c r="I2280" i="19"/>
  <c r="I2221" i="19"/>
  <c r="I2170" i="19"/>
  <c r="I1922" i="19"/>
  <c r="I2047" i="19"/>
  <c r="I2068" i="19"/>
  <c r="I2113" i="19"/>
  <c r="I1680" i="19"/>
  <c r="I1596" i="19"/>
  <c r="I1905" i="19"/>
  <c r="I2069" i="19"/>
  <c r="I1833" i="19"/>
  <c r="I1793" i="19"/>
  <c r="I1761" i="19"/>
  <c r="I1729" i="19"/>
  <c r="I1697" i="19"/>
  <c r="I1665" i="19"/>
  <c r="I1633" i="19"/>
  <c r="I1601" i="19"/>
  <c r="I1569" i="19"/>
  <c r="I1961" i="19"/>
  <c r="I2057" i="19"/>
  <c r="I1818" i="19"/>
  <c r="I1786" i="19"/>
  <c r="I1754" i="19"/>
  <c r="I1722" i="19"/>
  <c r="I1690" i="19"/>
  <c r="I1658" i="19"/>
  <c r="I1626" i="19"/>
  <c r="I1594" i="19"/>
  <c r="I1562" i="19"/>
  <c r="I1985" i="19"/>
  <c r="I1851" i="19"/>
  <c r="I1599" i="19"/>
  <c r="I1795" i="19"/>
  <c r="I1564" i="19"/>
  <c r="I1516" i="19"/>
  <c r="I1484" i="19"/>
  <c r="I1452" i="19"/>
  <c r="I1420" i="19"/>
  <c r="I1388" i="19"/>
  <c r="I1356" i="19"/>
  <c r="I1324" i="19"/>
  <c r="I1292" i="19"/>
  <c r="I1997" i="19"/>
  <c r="I1671" i="19"/>
  <c r="I1771" i="19"/>
  <c r="I1556" i="19"/>
  <c r="I1521" i="19"/>
  <c r="I1489" i="19"/>
  <c r="I1457" i="19"/>
  <c r="I1425" i="19"/>
  <c r="I1393" i="19"/>
  <c r="I1361" i="19"/>
  <c r="I1329" i="19"/>
  <c r="I1965" i="19"/>
  <c r="I1711" i="19"/>
  <c r="I2009" i="19"/>
  <c r="I1619" i="19"/>
  <c r="I1526" i="19"/>
  <c r="I1494" i="19"/>
  <c r="I1462" i="19"/>
  <c r="I1430" i="19"/>
  <c r="I1398" i="19"/>
  <c r="I1366" i="19"/>
  <c r="I1334" i="19"/>
  <c r="I1302" i="19"/>
  <c r="I1270" i="19"/>
  <c r="I1783" i="19"/>
  <c r="I1819" i="19"/>
  <c r="I1259" i="19"/>
  <c r="I1221" i="19"/>
  <c r="I1189" i="19"/>
  <c r="I1157" i="19"/>
  <c r="I1125" i="19"/>
  <c r="I1093" i="19"/>
  <c r="I2628" i="19"/>
  <c r="I2441" i="19"/>
  <c r="I2432" i="19"/>
  <c r="I2248" i="19"/>
  <c r="I2189" i="19"/>
  <c r="I2137" i="19"/>
  <c r="I1890" i="19"/>
  <c r="I2015" i="19"/>
  <c r="I2036" i="19"/>
  <c r="I1957" i="19"/>
  <c r="I1664" i="19"/>
  <c r="I1592" i="19"/>
  <c r="I1873" i="19"/>
  <c r="I2053" i="19"/>
  <c r="I1821" i="19"/>
  <c r="I1789" i="19"/>
  <c r="I1757" i="19"/>
  <c r="I1725" i="19"/>
  <c r="I1693" i="19"/>
  <c r="I1661" i="19"/>
  <c r="I1629" i="19"/>
  <c r="I1597" i="19"/>
  <c r="I1565" i="19"/>
  <c r="I1929" i="19"/>
  <c r="I2041" i="19"/>
  <c r="I1814" i="19"/>
  <c r="I1782" i="19"/>
  <c r="I1750" i="19"/>
  <c r="I1718" i="19"/>
  <c r="I1686" i="19"/>
  <c r="I1654" i="19"/>
  <c r="I1622" i="19"/>
  <c r="I1590" i="19"/>
  <c r="I1558" i="19"/>
  <c r="I1953" i="19"/>
  <c r="I1843" i="19"/>
  <c r="I1587" i="19"/>
  <c r="I1763" i="19"/>
  <c r="I1544" i="19"/>
  <c r="I1512" i="19"/>
  <c r="I1480" i="19"/>
  <c r="I1448" i="19"/>
  <c r="I1416" i="19"/>
  <c r="I1384" i="19"/>
  <c r="I1352" i="19"/>
  <c r="I1320" i="19"/>
  <c r="I1288" i="19"/>
  <c r="I1861" i="19"/>
  <c r="I1639" i="19"/>
  <c r="I1739" i="19"/>
  <c r="I1548" i="19"/>
  <c r="I1517" i="19"/>
  <c r="I1485" i="19"/>
  <c r="I1453" i="19"/>
  <c r="I1421" i="19"/>
  <c r="I1389" i="19"/>
  <c r="I1357" i="19"/>
  <c r="I1325" i="19"/>
  <c r="I1863" i="19"/>
  <c r="I1679" i="19"/>
  <c r="I1881" i="19"/>
  <c r="I1580" i="19"/>
  <c r="I1522" i="19"/>
  <c r="I1490" i="19"/>
  <c r="I1458" i="19"/>
  <c r="I1426" i="19"/>
  <c r="I1394" i="19"/>
  <c r="I1362" i="19"/>
  <c r="I1330" i="19"/>
  <c r="I1298" i="19"/>
  <c r="I2061" i="19"/>
  <c r="I1751" i="19"/>
  <c r="I1627" i="19"/>
  <c r="I1249" i="19"/>
  <c r="I1217" i="19"/>
  <c r="I1185" i="19"/>
  <c r="I1153" i="19"/>
  <c r="I1121" i="19"/>
  <c r="I1089" i="19"/>
  <c r="I1057" i="19"/>
  <c r="I1423" i="19"/>
  <c r="I1295" i="19"/>
  <c r="I1591" i="19"/>
  <c r="I1305" i="19"/>
  <c r="I1269" i="19"/>
  <c r="I2514" i="19"/>
  <c r="I2560" i="19"/>
  <c r="I2336" i="19"/>
  <c r="I2216" i="19"/>
  <c r="I2301" i="19"/>
  <c r="I2114" i="19"/>
  <c r="I1858" i="19"/>
  <c r="I1983" i="19"/>
  <c r="I2004" i="19"/>
  <c r="I1812" i="19"/>
  <c r="I1652" i="19"/>
  <c r="I2172" i="19"/>
  <c r="I1871" i="19"/>
  <c r="I2037" i="19"/>
  <c r="I1817" i="19"/>
  <c r="I1785" i="19"/>
  <c r="I1753" i="19"/>
  <c r="I1721" i="19"/>
  <c r="I1689" i="19"/>
  <c r="I1657" i="19"/>
  <c r="I1625" i="19"/>
  <c r="I1593" i="19"/>
  <c r="I1561" i="19"/>
  <c r="I1897" i="19"/>
  <c r="I2005" i="19"/>
  <c r="I1810" i="19"/>
  <c r="I1778" i="19"/>
  <c r="I1746" i="19"/>
  <c r="I1714" i="19"/>
  <c r="I1682" i="19"/>
  <c r="I1650" i="19"/>
  <c r="I1618" i="19"/>
  <c r="I1586" i="19"/>
  <c r="I1554" i="19"/>
  <c r="I1921" i="19"/>
  <c r="I1791" i="19"/>
  <c r="I1568" i="19"/>
  <c r="I1731" i="19"/>
  <c r="I1540" i="19"/>
  <c r="I1508" i="19"/>
  <c r="I1476" i="19"/>
  <c r="I1444" i="19"/>
  <c r="I1412" i="19"/>
  <c r="I1380" i="19"/>
  <c r="I1348" i="19"/>
  <c r="I1316" i="19"/>
  <c r="I1284" i="19"/>
  <c r="I1853" i="19"/>
  <c r="I1607" i="19"/>
  <c r="I1707" i="19"/>
  <c r="I1545" i="19"/>
  <c r="I1513" i="19"/>
  <c r="I1481" i="19"/>
  <c r="I1449" i="19"/>
  <c r="I1417" i="19"/>
  <c r="I1385" i="19"/>
  <c r="I1353" i="19"/>
  <c r="I1321" i="19"/>
  <c r="I1855" i="19"/>
  <c r="I1647" i="19"/>
  <c r="I1811" i="19"/>
  <c r="I1567" i="19"/>
  <c r="I1518" i="19"/>
  <c r="I1486" i="19"/>
  <c r="I1454" i="19"/>
  <c r="I1422" i="19"/>
  <c r="I1390" i="19"/>
  <c r="I1358" i="19"/>
  <c r="I1326" i="19"/>
  <c r="I1294" i="19"/>
  <c r="I1933" i="19"/>
  <c r="I1719" i="19"/>
  <c r="I1527" i="19"/>
  <c r="I1245" i="19"/>
  <c r="I1213" i="19"/>
  <c r="I1181" i="19"/>
  <c r="I1149" i="19"/>
  <c r="I1117" i="19"/>
  <c r="I1085" i="19"/>
  <c r="I1053" i="19"/>
  <c r="I1407" i="19"/>
  <c r="I1291" i="19"/>
  <c r="I1552" i="19"/>
  <c r="I1301" i="19"/>
  <c r="I1263" i="19"/>
  <c r="I2649" i="19"/>
  <c r="I2398" i="19"/>
  <c r="I2247" i="19"/>
  <c r="I2184" i="19"/>
  <c r="I2389" i="19"/>
  <c r="I2082" i="19"/>
  <c r="I1826" i="19"/>
  <c r="I1951" i="19"/>
  <c r="I1972" i="19"/>
  <c r="I1780" i="19"/>
  <c r="I1648" i="19"/>
  <c r="I2164" i="19"/>
  <c r="I1835" i="19"/>
  <c r="I2013" i="19"/>
  <c r="I1813" i="19"/>
  <c r="I1781" i="19"/>
  <c r="I1749" i="19"/>
  <c r="I1717" i="19"/>
  <c r="I1685" i="19"/>
  <c r="I1653" i="19"/>
  <c r="I1621" i="19"/>
  <c r="I1589" i="19"/>
  <c r="I1557" i="19"/>
  <c r="I1831" i="19"/>
  <c r="I1973" i="19"/>
  <c r="I1806" i="19"/>
  <c r="I1774" i="19"/>
  <c r="I1742" i="19"/>
  <c r="I1710" i="19"/>
  <c r="I1678" i="19"/>
  <c r="I1646" i="19"/>
  <c r="I1614" i="19"/>
  <c r="I1582" i="19"/>
  <c r="I1550" i="19"/>
  <c r="I1889" i="19"/>
  <c r="I1759" i="19"/>
  <c r="I1555" i="19"/>
  <c r="I1699" i="19"/>
  <c r="I1536" i="19"/>
  <c r="I1504" i="19"/>
  <c r="I1472" i="19"/>
  <c r="I1440" i="19"/>
  <c r="I1408" i="19"/>
  <c r="I1376" i="19"/>
  <c r="I1344" i="19"/>
  <c r="I1312" i="19"/>
  <c r="I1280" i="19"/>
  <c r="I1845" i="19"/>
  <c r="I1579" i="19"/>
  <c r="I1675" i="19"/>
  <c r="I1541" i="19"/>
  <c r="I1509" i="19"/>
  <c r="I1477" i="19"/>
  <c r="I1445" i="19"/>
  <c r="I1413" i="19"/>
  <c r="I1381" i="19"/>
  <c r="I1349" i="19"/>
  <c r="I1317" i="19"/>
  <c r="I1847" i="19"/>
  <c r="I1615" i="19"/>
  <c r="I1779" i="19"/>
  <c r="I1546" i="19"/>
  <c r="I1514" i="19"/>
  <c r="I1482" i="19"/>
  <c r="I1450" i="19"/>
  <c r="I1418" i="19"/>
  <c r="I1386" i="19"/>
  <c r="I1354" i="19"/>
  <c r="I1322" i="19"/>
  <c r="I1290" i="19"/>
  <c r="I1865" i="19"/>
  <c r="I1687" i="19"/>
  <c r="I1495" i="19"/>
  <c r="I1241" i="19"/>
  <c r="I1209" i="19"/>
  <c r="I1177" i="19"/>
  <c r="I1145" i="19"/>
  <c r="I1113" i="19"/>
  <c r="I1081" i="19"/>
  <c r="I1049" i="19"/>
  <c r="I1391" i="19"/>
  <c r="I1287" i="19"/>
  <c r="I1519" i="19"/>
  <c r="I1297" i="19"/>
  <c r="I1250" i="19"/>
  <c r="I2892" i="19"/>
  <c r="I2546" i="19"/>
  <c r="I2346" i="19"/>
  <c r="I2211" i="19"/>
  <c r="I2536" i="19"/>
  <c r="I2325" i="19"/>
  <c r="I2050" i="19"/>
  <c r="I2161" i="19"/>
  <c r="I1919" i="19"/>
  <c r="I1940" i="19"/>
  <c r="I1748" i="19"/>
  <c r="I1632" i="19"/>
  <c r="I2148" i="19"/>
  <c r="I2133" i="19"/>
  <c r="I1981" i="19"/>
  <c r="I1809" i="19"/>
  <c r="I1777" i="19"/>
  <c r="I1745" i="19"/>
  <c r="I1713" i="19"/>
  <c r="I1681" i="19"/>
  <c r="I1649" i="19"/>
  <c r="I1617" i="19"/>
  <c r="I1585" i="19"/>
  <c r="I1553" i="19"/>
  <c r="I2121" i="19"/>
  <c r="I1941" i="19"/>
  <c r="I1802" i="19"/>
  <c r="I1770" i="19"/>
  <c r="I1738" i="19"/>
  <c r="I1706" i="19"/>
  <c r="I1674" i="19"/>
  <c r="I1642" i="19"/>
  <c r="I1610" i="19"/>
  <c r="I1578" i="19"/>
  <c r="I2168" i="19"/>
  <c r="I1827" i="19"/>
  <c r="I1727" i="19"/>
  <c r="I1547" i="19"/>
  <c r="I1667" i="19"/>
  <c r="I1532" i="19"/>
  <c r="I1500" i="19"/>
  <c r="I1468" i="19"/>
  <c r="I1436" i="19"/>
  <c r="I1404" i="19"/>
  <c r="I1372" i="19"/>
  <c r="I1340" i="19"/>
  <c r="I1308" i="19"/>
  <c r="I1276" i="19"/>
  <c r="I1799" i="19"/>
  <c r="I1560" i="19"/>
  <c r="I1643" i="19"/>
  <c r="I1537" i="19"/>
  <c r="I1505" i="19"/>
  <c r="I1473" i="19"/>
  <c r="I1441" i="19"/>
  <c r="I1409" i="19"/>
  <c r="I1377" i="19"/>
  <c r="I1345" i="19"/>
  <c r="I1313" i="19"/>
  <c r="I1839" i="19"/>
  <c r="I1584" i="19"/>
  <c r="I1747" i="19"/>
  <c r="I1542" i="19"/>
  <c r="I1510" i="19"/>
  <c r="I1478" i="19"/>
  <c r="I1446" i="19"/>
  <c r="I1414" i="19"/>
  <c r="I1382" i="19"/>
  <c r="I1350" i="19"/>
  <c r="I1318" i="19"/>
  <c r="I1286" i="19"/>
  <c r="I1857" i="19"/>
  <c r="I1655" i="19"/>
  <c r="I1463" i="19"/>
  <c r="I1237" i="19"/>
  <c r="I1205" i="19"/>
  <c r="I1173" i="19"/>
  <c r="I1141" i="19"/>
  <c r="I1109" i="19"/>
  <c r="I2939" i="19"/>
  <c r="I2455" i="19"/>
  <c r="I2540" i="19"/>
  <c r="I2175" i="19"/>
  <c r="I2376" i="19"/>
  <c r="I2266" i="19"/>
  <c r="I2018" i="19"/>
  <c r="I2140" i="19"/>
  <c r="I1887" i="19"/>
  <c r="I1908" i="19"/>
  <c r="I1716" i="19"/>
  <c r="I1620" i="19"/>
  <c r="I2001" i="19"/>
  <c r="I2117" i="19"/>
  <c r="I1949" i="19"/>
  <c r="I1805" i="19"/>
  <c r="I1773" i="19"/>
  <c r="I1741" i="19"/>
  <c r="I1709" i="19"/>
  <c r="I1677" i="19"/>
  <c r="I1645" i="19"/>
  <c r="I1613" i="19"/>
  <c r="I1581" i="19"/>
  <c r="I1549" i="19"/>
  <c r="I2105" i="19"/>
  <c r="I1909" i="19"/>
  <c r="I1798" i="19"/>
  <c r="I1766" i="19"/>
  <c r="I1734" i="19"/>
  <c r="I1702" i="19"/>
  <c r="I1670" i="19"/>
  <c r="I1638" i="19"/>
  <c r="I1606" i="19"/>
  <c r="I1574" i="19"/>
  <c r="I2160" i="19"/>
  <c r="I2029" i="19"/>
  <c r="I1695" i="19"/>
  <c r="I2077" i="19"/>
  <c r="I1635" i="19"/>
  <c r="I1528" i="19"/>
  <c r="I1496" i="19"/>
  <c r="I1464" i="19"/>
  <c r="I1432" i="19"/>
  <c r="I1400" i="19"/>
  <c r="I1368" i="19"/>
  <c r="I1336" i="19"/>
  <c r="I1304" i="19"/>
  <c r="I1272" i="19"/>
  <c r="I1767" i="19"/>
  <c r="I2045" i="19"/>
  <c r="I1611" i="19"/>
  <c r="I1533" i="19"/>
  <c r="I1501" i="19"/>
  <c r="I1469" i="19"/>
  <c r="I1437" i="19"/>
  <c r="I1405" i="19"/>
  <c r="I1373" i="19"/>
  <c r="I1341" i="19"/>
  <c r="I1309" i="19"/>
  <c r="I1807" i="19"/>
  <c r="I1571" i="19"/>
  <c r="I1715" i="19"/>
  <c r="I1538" i="19"/>
  <c r="I1506" i="19"/>
  <c r="I1474" i="19"/>
  <c r="I1442" i="19"/>
  <c r="I1410" i="19"/>
  <c r="I1378" i="19"/>
  <c r="I1346" i="19"/>
  <c r="I1314" i="19"/>
  <c r="I1282" i="19"/>
  <c r="I1849" i="19"/>
  <c r="I1623" i="19"/>
  <c r="I1347" i="19"/>
  <c r="I1233" i="19"/>
  <c r="I1201" i="19"/>
  <c r="I1169" i="19"/>
  <c r="I1137" i="19"/>
  <c r="I1105" i="19"/>
  <c r="I1073" i="19"/>
  <c r="I1539" i="19"/>
  <c r="I1351" i="19"/>
  <c r="I1266" i="19"/>
  <c r="I2871" i="19"/>
  <c r="I2601" i="19"/>
  <c r="I2403" i="19"/>
  <c r="I2413" i="19"/>
  <c r="I2287" i="19"/>
  <c r="I2234" i="19"/>
  <c r="I1986" i="19"/>
  <c r="I2111" i="19"/>
  <c r="I2132" i="19"/>
  <c r="I1876" i="19"/>
  <c r="I1696" i="19"/>
  <c r="I1616" i="19"/>
  <c r="I1969" i="19"/>
  <c r="I2101" i="19"/>
  <c r="I1917" i="19"/>
  <c r="I1801" i="19"/>
  <c r="I1769" i="19"/>
  <c r="I1737" i="19"/>
  <c r="I1705" i="19"/>
  <c r="I1673" i="19"/>
  <c r="I1641" i="19"/>
  <c r="I1609" i="19"/>
  <c r="I1577" i="19"/>
  <c r="I2025" i="19"/>
  <c r="I2089" i="19"/>
  <c r="I1877" i="19"/>
  <c r="I1794" i="19"/>
  <c r="I1762" i="19"/>
  <c r="I1730" i="19"/>
  <c r="I1698" i="19"/>
  <c r="I1666" i="19"/>
  <c r="I1634" i="19"/>
  <c r="I1602" i="19"/>
  <c r="I1570" i="19"/>
  <c r="I2152" i="19"/>
  <c r="I1901" i="19"/>
  <c r="I1663" i="19"/>
  <c r="I1945" i="19"/>
  <c r="I1603" i="19"/>
  <c r="I1524" i="19"/>
  <c r="I1492" i="19"/>
  <c r="I1460" i="19"/>
  <c r="I1428" i="19"/>
  <c r="I1396" i="19"/>
  <c r="I1364" i="19"/>
  <c r="I1332" i="19"/>
  <c r="I1300" i="19"/>
  <c r="I1268" i="19"/>
  <c r="I1735" i="19"/>
  <c r="I1913" i="19"/>
  <c r="I1588" i="19"/>
  <c r="I1529" i="19"/>
  <c r="I1497" i="19"/>
  <c r="I1465" i="19"/>
  <c r="I1433" i="19"/>
  <c r="I1401" i="19"/>
  <c r="I1369" i="19"/>
  <c r="I1337" i="19"/>
  <c r="I2139" i="19"/>
  <c r="I1775" i="19"/>
  <c r="I1551" i="19"/>
  <c r="I1683" i="19"/>
  <c r="I1534" i="19"/>
  <c r="I1502" i="19"/>
  <c r="I1470" i="19"/>
  <c r="I1438" i="19"/>
  <c r="I1406" i="19"/>
  <c r="I1374" i="19"/>
  <c r="I1342" i="19"/>
  <c r="I1310" i="19"/>
  <c r="I1278" i="19"/>
  <c r="I1841" i="19"/>
  <c r="I1576" i="19"/>
  <c r="I1323" i="19"/>
  <c r="I1229" i="19"/>
  <c r="I1197" i="19"/>
  <c r="I1165" i="19"/>
  <c r="I1133" i="19"/>
  <c r="I1101" i="19"/>
  <c r="I1069" i="19"/>
  <c r="I1507" i="19"/>
  <c r="I1307" i="19"/>
  <c r="I1256" i="19"/>
  <c r="I2253" i="19"/>
  <c r="I1937" i="19"/>
  <c r="I1637" i="19"/>
  <c r="I1726" i="19"/>
  <c r="I1631" i="19"/>
  <c r="I1360" i="19"/>
  <c r="I1493" i="19"/>
  <c r="I2146" i="19"/>
  <c r="I1338" i="19"/>
  <c r="I1161" i="19"/>
  <c r="I1439" i="19"/>
  <c r="I1455" i="19"/>
  <c r="I1279" i="19"/>
  <c r="I1218" i="19"/>
  <c r="I1186" i="19"/>
  <c r="I1154" i="19"/>
  <c r="I1122" i="19"/>
  <c r="I1090" i="19"/>
  <c r="I1058" i="19"/>
  <c r="I1467" i="19"/>
  <c r="I1257" i="19"/>
  <c r="I1315" i="19"/>
  <c r="I1231" i="19"/>
  <c r="I1199" i="19"/>
  <c r="I1167" i="19"/>
  <c r="I1135" i="19"/>
  <c r="I1103" i="19"/>
  <c r="I1071" i="19"/>
  <c r="I1572" i="19"/>
  <c r="I1399" i="19"/>
  <c r="I1503" i="19"/>
  <c r="I1064" i="19"/>
  <c r="I1008" i="19"/>
  <c r="I1265" i="19"/>
  <c r="I1015" i="19"/>
  <c r="I952" i="19"/>
  <c r="I920" i="19"/>
  <c r="I888" i="19"/>
  <c r="I856" i="19"/>
  <c r="I824" i="19"/>
  <c r="I792" i="19"/>
  <c r="I760" i="19"/>
  <c r="I728" i="19"/>
  <c r="I1232" i="19"/>
  <c r="I1045" i="19"/>
  <c r="I1004" i="19"/>
  <c r="I1262" i="19"/>
  <c r="I1027" i="19"/>
  <c r="I957" i="19"/>
  <c r="I925" i="19"/>
  <c r="I893" i="19"/>
  <c r="I861" i="19"/>
  <c r="I829" i="19"/>
  <c r="I797" i="19"/>
  <c r="I765" i="19"/>
  <c r="I733" i="19"/>
  <c r="I1435" i="19"/>
  <c r="I1041" i="19"/>
  <c r="I1000" i="19"/>
  <c r="I1212" i="19"/>
  <c r="I1023" i="19"/>
  <c r="I958" i="19"/>
  <c r="I926" i="19"/>
  <c r="I894" i="19"/>
  <c r="I862" i="19"/>
  <c r="I830" i="19"/>
  <c r="I798" i="19"/>
  <c r="I766" i="19"/>
  <c r="I734" i="19"/>
  <c r="I1092" i="19"/>
  <c r="I723" i="19"/>
  <c r="I955" i="19"/>
  <c r="I705" i="19"/>
  <c r="I673" i="19"/>
  <c r="I641" i="19"/>
  <c r="I609" i="19"/>
  <c r="I577" i="19"/>
  <c r="I545" i="19"/>
  <c r="I513" i="19"/>
  <c r="I481" i="19"/>
  <c r="I449" i="19"/>
  <c r="I735" i="19"/>
  <c r="I2202" i="19"/>
  <c r="I2085" i="19"/>
  <c r="I1605" i="19"/>
  <c r="I1694" i="19"/>
  <c r="I1825" i="19"/>
  <c r="I1328" i="19"/>
  <c r="I1461" i="19"/>
  <c r="I1651" i="19"/>
  <c r="I1306" i="19"/>
  <c r="I1129" i="19"/>
  <c r="I1375" i="19"/>
  <c r="I1355" i="19"/>
  <c r="I1246" i="19"/>
  <c r="I1214" i="19"/>
  <c r="I1182" i="19"/>
  <c r="I1150" i="19"/>
  <c r="I1118" i="19"/>
  <c r="I1086" i="19"/>
  <c r="I1054" i="19"/>
  <c r="I1443" i="19"/>
  <c r="I1254" i="19"/>
  <c r="I1277" i="19"/>
  <c r="I1227" i="19"/>
  <c r="I1195" i="19"/>
  <c r="I1163" i="19"/>
  <c r="I1131" i="19"/>
  <c r="I1099" i="19"/>
  <c r="I1067" i="19"/>
  <c r="I1559" i="19"/>
  <c r="I1383" i="19"/>
  <c r="I1371" i="19"/>
  <c r="I1042" i="19"/>
  <c r="I1001" i="19"/>
  <c r="I1228" i="19"/>
  <c r="I999" i="19"/>
  <c r="I948" i="19"/>
  <c r="I916" i="19"/>
  <c r="I884" i="19"/>
  <c r="I852" i="19"/>
  <c r="I820" i="19"/>
  <c r="I788" i="19"/>
  <c r="I756" i="19"/>
  <c r="I724" i="19"/>
  <c r="I1200" i="19"/>
  <c r="I1038" i="19"/>
  <c r="I997" i="19"/>
  <c r="I1236" i="19"/>
  <c r="I1011" i="19"/>
  <c r="I953" i="19"/>
  <c r="I921" i="19"/>
  <c r="I889" i="19"/>
  <c r="I857" i="19"/>
  <c r="I825" i="19"/>
  <c r="I793" i="19"/>
  <c r="I761" i="19"/>
  <c r="I729" i="19"/>
  <c r="I1255" i="19"/>
  <c r="I1034" i="19"/>
  <c r="I993" i="19"/>
  <c r="I1180" i="19"/>
  <c r="I1007" i="19"/>
  <c r="I954" i="19"/>
  <c r="I922" i="19"/>
  <c r="I890" i="19"/>
  <c r="I858" i="19"/>
  <c r="I826" i="19"/>
  <c r="I794" i="19"/>
  <c r="I762" i="19"/>
  <c r="I730" i="19"/>
  <c r="I1037" i="19"/>
  <c r="I719" i="19"/>
  <c r="I919" i="19"/>
  <c r="I701" i="19"/>
  <c r="I669" i="19"/>
  <c r="I637" i="19"/>
  <c r="I605" i="19"/>
  <c r="I573" i="19"/>
  <c r="I541" i="19"/>
  <c r="I509" i="19"/>
  <c r="I477" i="19"/>
  <c r="I1535" i="19"/>
  <c r="I711" i="19"/>
  <c r="I907" i="19"/>
  <c r="I698" i="19"/>
  <c r="I666" i="19"/>
  <c r="I634" i="19"/>
  <c r="I602" i="19"/>
  <c r="I1954" i="19"/>
  <c r="I1885" i="19"/>
  <c r="I1573" i="19"/>
  <c r="I1662" i="19"/>
  <c r="I1583" i="19"/>
  <c r="I1296" i="19"/>
  <c r="I1429" i="19"/>
  <c r="I1530" i="19"/>
  <c r="I1274" i="19"/>
  <c r="I1097" i="19"/>
  <c r="I1303" i="19"/>
  <c r="I1327" i="19"/>
  <c r="I1242" i="19"/>
  <c r="I1210" i="19"/>
  <c r="I1178" i="19"/>
  <c r="I1146" i="19"/>
  <c r="I1114" i="19"/>
  <c r="I1082" i="19"/>
  <c r="I1050" i="19"/>
  <c r="I1427" i="19"/>
  <c r="I2109" i="19"/>
  <c r="I1267" i="19"/>
  <c r="I1223" i="19"/>
  <c r="I1191" i="19"/>
  <c r="I1159" i="19"/>
  <c r="I1127" i="19"/>
  <c r="I1095" i="19"/>
  <c r="I1063" i="19"/>
  <c r="I1523" i="19"/>
  <c r="I1367" i="19"/>
  <c r="I1252" i="19"/>
  <c r="I1040" i="19"/>
  <c r="I994" i="19"/>
  <c r="I1196" i="19"/>
  <c r="I983" i="19"/>
  <c r="I944" i="19"/>
  <c r="I912" i="19"/>
  <c r="I880" i="19"/>
  <c r="I848" i="19"/>
  <c r="I816" i="19"/>
  <c r="I784" i="19"/>
  <c r="I752" i="19"/>
  <c r="I720" i="19"/>
  <c r="I1168" i="19"/>
  <c r="I1036" i="19"/>
  <c r="I990" i="19"/>
  <c r="I1204" i="19"/>
  <c r="I995" i="19"/>
  <c r="I949" i="19"/>
  <c r="I917" i="19"/>
  <c r="I885" i="19"/>
  <c r="I853" i="19"/>
  <c r="I821" i="19"/>
  <c r="I789" i="19"/>
  <c r="I757" i="19"/>
  <c r="I725" i="19"/>
  <c r="I1240" i="19"/>
  <c r="I1032" i="19"/>
  <c r="I986" i="19"/>
  <c r="I1148" i="19"/>
  <c r="I991" i="19"/>
  <c r="I950" i="19"/>
  <c r="I918" i="19"/>
  <c r="I886" i="19"/>
  <c r="I854" i="19"/>
  <c r="I822" i="19"/>
  <c r="I790" i="19"/>
  <c r="I758" i="19"/>
  <c r="I726" i="19"/>
  <c r="I1005" i="19"/>
  <c r="I715" i="19"/>
  <c r="I903" i="19"/>
  <c r="I697" i="19"/>
  <c r="I665" i="19"/>
  <c r="I633" i="19"/>
  <c r="I601" i="19"/>
  <c r="I569" i="19"/>
  <c r="I537" i="19"/>
  <c r="I505" i="19"/>
  <c r="I473" i="19"/>
  <c r="I1248" i="19"/>
  <c r="I1188" i="19"/>
  <c r="I891" i="19"/>
  <c r="I694" i="19"/>
  <c r="I662" i="19"/>
  <c r="I630" i="19"/>
  <c r="I598" i="19"/>
  <c r="I2079" i="19"/>
  <c r="I1797" i="19"/>
  <c r="I1993" i="19"/>
  <c r="I1630" i="19"/>
  <c r="I1520" i="19"/>
  <c r="I2125" i="19"/>
  <c r="I1397" i="19"/>
  <c r="I1498" i="19"/>
  <c r="I1815" i="19"/>
  <c r="I1077" i="19"/>
  <c r="I1299" i="19"/>
  <c r="I1311" i="19"/>
  <c r="I1238" i="19"/>
  <c r="I1206" i="19"/>
  <c r="I1174" i="19"/>
  <c r="I1142" i="19"/>
  <c r="I1110" i="19"/>
  <c r="I1078" i="19"/>
  <c r="I1046" i="19"/>
  <c r="I1411" i="19"/>
  <c r="I1543" i="19"/>
  <c r="I1251" i="19"/>
  <c r="I1219" i="19"/>
  <c r="I1187" i="19"/>
  <c r="I1155" i="19"/>
  <c r="I1123" i="19"/>
  <c r="I1091" i="19"/>
  <c r="I1059" i="19"/>
  <c r="I1491" i="19"/>
  <c r="I1335" i="19"/>
  <c r="I1224" i="19"/>
  <c r="I1033" i="19"/>
  <c r="I992" i="19"/>
  <c r="I1164" i="19"/>
  <c r="I972" i="19"/>
  <c r="I940" i="19"/>
  <c r="I908" i="19"/>
  <c r="I876" i="19"/>
  <c r="I844" i="19"/>
  <c r="I812" i="19"/>
  <c r="I780" i="19"/>
  <c r="I748" i="19"/>
  <c r="I716" i="19"/>
  <c r="I1136" i="19"/>
  <c r="I1029" i="19"/>
  <c r="I988" i="19"/>
  <c r="I1172" i="19"/>
  <c r="I979" i="19"/>
  <c r="I945" i="19"/>
  <c r="I913" i="19"/>
  <c r="I881" i="19"/>
  <c r="I849" i="19"/>
  <c r="I817" i="19"/>
  <c r="I785" i="19"/>
  <c r="I753" i="19"/>
  <c r="I721" i="19"/>
  <c r="I1208" i="19"/>
  <c r="I1025" i="19"/>
  <c r="I984" i="19"/>
  <c r="I1116" i="19"/>
  <c r="I977" i="19"/>
  <c r="I946" i="19"/>
  <c r="I914" i="19"/>
  <c r="I882" i="19"/>
  <c r="I850" i="19"/>
  <c r="I818" i="19"/>
  <c r="I786" i="19"/>
  <c r="I754" i="19"/>
  <c r="I722" i="19"/>
  <c r="I975" i="19"/>
  <c r="I1216" i="19"/>
  <c r="I887" i="19"/>
  <c r="I693" i="19"/>
  <c r="I661" i="19"/>
  <c r="I629" i="19"/>
  <c r="I597" i="19"/>
  <c r="I565" i="19"/>
  <c r="I533" i="19"/>
  <c r="I501" i="19"/>
  <c r="I469" i="19"/>
  <c r="I1156" i="19"/>
  <c r="I1019" i="19"/>
  <c r="I875" i="19"/>
  <c r="I690" i="19"/>
  <c r="I658" i="19"/>
  <c r="I626" i="19"/>
  <c r="I594" i="19"/>
  <c r="I562" i="19"/>
  <c r="I2811" i="19"/>
  <c r="I2100" i="19"/>
  <c r="I1765" i="19"/>
  <c r="I2073" i="19"/>
  <c r="I1598" i="19"/>
  <c r="I1488" i="19"/>
  <c r="I1703" i="19"/>
  <c r="I1365" i="19"/>
  <c r="I1466" i="19"/>
  <c r="I1563" i="19"/>
  <c r="I1065" i="19"/>
  <c r="I1283" i="19"/>
  <c r="I1293" i="19"/>
  <c r="I1234" i="19"/>
  <c r="I1202" i="19"/>
  <c r="I1170" i="19"/>
  <c r="I1138" i="19"/>
  <c r="I1106" i="19"/>
  <c r="I1074" i="19"/>
  <c r="I1755" i="19"/>
  <c r="I1395" i="19"/>
  <c r="I1511" i="19"/>
  <c r="I1247" i="19"/>
  <c r="I1215" i="19"/>
  <c r="I1183" i="19"/>
  <c r="I1151" i="19"/>
  <c r="I1119" i="19"/>
  <c r="I1087" i="19"/>
  <c r="I1055" i="19"/>
  <c r="I1459" i="19"/>
  <c r="I1275" i="19"/>
  <c r="I1192" i="19"/>
  <c r="I1026" i="19"/>
  <c r="I985" i="19"/>
  <c r="I1132" i="19"/>
  <c r="I968" i="19"/>
  <c r="I936" i="19"/>
  <c r="I904" i="19"/>
  <c r="I872" i="19"/>
  <c r="I840" i="19"/>
  <c r="I808" i="19"/>
  <c r="I776" i="19"/>
  <c r="I744" i="19"/>
  <c r="I712" i="19"/>
  <c r="I1104" i="19"/>
  <c r="I1022" i="19"/>
  <c r="I981" i="19"/>
  <c r="I1140" i="19"/>
  <c r="I973" i="19"/>
  <c r="I941" i="19"/>
  <c r="I909" i="19"/>
  <c r="I877" i="19"/>
  <c r="I845" i="19"/>
  <c r="I813" i="19"/>
  <c r="I781" i="19"/>
  <c r="I749" i="19"/>
  <c r="I717" i="19"/>
  <c r="I1176" i="19"/>
  <c r="I1018" i="19"/>
  <c r="I1483" i="19"/>
  <c r="I1084" i="19"/>
  <c r="I974" i="19"/>
  <c r="I942" i="19"/>
  <c r="I910" i="19"/>
  <c r="I878" i="19"/>
  <c r="I846" i="19"/>
  <c r="I814" i="19"/>
  <c r="I782" i="19"/>
  <c r="I750" i="19"/>
  <c r="I718" i="19"/>
  <c r="I943" i="19"/>
  <c r="I1124" i="19"/>
  <c r="I871" i="19"/>
  <c r="I689" i="19"/>
  <c r="I657" i="19"/>
  <c r="I625" i="19"/>
  <c r="I593" i="19"/>
  <c r="I561" i="19"/>
  <c r="I529" i="19"/>
  <c r="I497" i="19"/>
  <c r="I465" i="19"/>
  <c r="I967" i="19"/>
  <c r="I2548" i="19"/>
  <c r="I1844" i="19"/>
  <c r="I1733" i="19"/>
  <c r="I1829" i="19"/>
  <c r="I1566" i="19"/>
  <c r="I1456" i="19"/>
  <c r="I1803" i="19"/>
  <c r="I1333" i="19"/>
  <c r="I1434" i="19"/>
  <c r="I1271" i="19"/>
  <c r="I1061" i="19"/>
  <c r="I1253" i="19"/>
  <c r="I1289" i="19"/>
  <c r="I1230" i="19"/>
  <c r="I1198" i="19"/>
  <c r="I1166" i="19"/>
  <c r="I1134" i="19"/>
  <c r="I1102" i="19"/>
  <c r="I1070" i="19"/>
  <c r="I1659" i="19"/>
  <c r="I1379" i="19"/>
  <c r="I1479" i="19"/>
  <c r="I1243" i="19"/>
  <c r="I1211" i="19"/>
  <c r="I1179" i="19"/>
  <c r="I1147" i="19"/>
  <c r="I1115" i="19"/>
  <c r="I1083" i="19"/>
  <c r="I1977" i="19"/>
  <c r="I1447" i="19"/>
  <c r="I1264" i="19"/>
  <c r="I1160" i="19"/>
  <c r="I1024" i="19"/>
  <c r="I978" i="19"/>
  <c r="I1100" i="19"/>
  <c r="I964" i="19"/>
  <c r="I932" i="19"/>
  <c r="I900" i="19"/>
  <c r="I868" i="19"/>
  <c r="I836" i="19"/>
  <c r="I804" i="19"/>
  <c r="I772" i="19"/>
  <c r="I740" i="19"/>
  <c r="I708" i="19"/>
  <c r="I1072" i="19"/>
  <c r="I1020" i="19"/>
  <c r="I976" i="19"/>
  <c r="I1108" i="19"/>
  <c r="I969" i="19"/>
  <c r="I937" i="19"/>
  <c r="I905" i="19"/>
  <c r="I873" i="19"/>
  <c r="I841" i="19"/>
  <c r="I809" i="19"/>
  <c r="I777" i="19"/>
  <c r="I745" i="19"/>
  <c r="I713" i="19"/>
  <c r="I1144" i="19"/>
  <c r="I1016" i="19"/>
  <c r="I1319" i="19"/>
  <c r="I1052" i="19"/>
  <c r="I970" i="19"/>
  <c r="I938" i="19"/>
  <c r="I906" i="19"/>
  <c r="I874" i="19"/>
  <c r="I842" i="19"/>
  <c r="I810" i="19"/>
  <c r="I778" i="19"/>
  <c r="I746" i="19"/>
  <c r="I714" i="19"/>
  <c r="I843" i="19"/>
  <c r="I1044" i="19"/>
  <c r="I847" i="19"/>
  <c r="I685" i="19"/>
  <c r="I653" i="19"/>
  <c r="I621" i="19"/>
  <c r="I589" i="19"/>
  <c r="I557" i="19"/>
  <c r="I525" i="19"/>
  <c r="I493" i="19"/>
  <c r="I461" i="19"/>
  <c r="I935" i="19"/>
  <c r="I987" i="19"/>
  <c r="I771" i="19"/>
  <c r="I682" i="19"/>
  <c r="I2355" i="19"/>
  <c r="I1684" i="19"/>
  <c r="I1701" i="19"/>
  <c r="I1790" i="19"/>
  <c r="I2017" i="19"/>
  <c r="I1424" i="19"/>
  <c r="I1575" i="19"/>
  <c r="I2093" i="19"/>
  <c r="I1402" i="19"/>
  <c r="I1225" i="19"/>
  <c r="I1723" i="19"/>
  <c r="I1823" i="19"/>
  <c r="I1285" i="19"/>
  <c r="I1226" i="19"/>
  <c r="I1194" i="19"/>
  <c r="I1162" i="19"/>
  <c r="I1130" i="19"/>
  <c r="I1098" i="19"/>
  <c r="I1066" i="19"/>
  <c r="I1531" i="19"/>
  <c r="I1359" i="19"/>
  <c r="I1363" i="19"/>
  <c r="I1239" i="19"/>
  <c r="I1207" i="19"/>
  <c r="I1175" i="19"/>
  <c r="I1143" i="19"/>
  <c r="I1111" i="19"/>
  <c r="I1079" i="19"/>
  <c r="I1787" i="19"/>
  <c r="I1431" i="19"/>
  <c r="I1261" i="19"/>
  <c r="I1128" i="19"/>
  <c r="I1017" i="19"/>
  <c r="I1419" i="19"/>
  <c r="I1068" i="19"/>
  <c r="I960" i="19"/>
  <c r="I928" i="19"/>
  <c r="I896" i="19"/>
  <c r="I864" i="19"/>
  <c r="I832" i="19"/>
  <c r="I800" i="19"/>
  <c r="I768" i="19"/>
  <c r="I736" i="19"/>
  <c r="I1471" i="19"/>
  <c r="I1051" i="19"/>
  <c r="I1013" i="19"/>
  <c r="I1515" i="19"/>
  <c r="I1076" i="19"/>
  <c r="I965" i="19"/>
  <c r="I933" i="19"/>
  <c r="I901" i="19"/>
  <c r="I869" i="19"/>
  <c r="I837" i="19"/>
  <c r="I805" i="19"/>
  <c r="I773" i="19"/>
  <c r="I741" i="19"/>
  <c r="I709" i="19"/>
  <c r="I1112" i="19"/>
  <c r="I1009" i="19"/>
  <c r="I1273" i="19"/>
  <c r="I1048" i="19"/>
  <c r="I966" i="19"/>
  <c r="I934" i="19"/>
  <c r="I902" i="19"/>
  <c r="I870" i="19"/>
  <c r="I838" i="19"/>
  <c r="I806" i="19"/>
  <c r="I774" i="19"/>
  <c r="I742" i="19"/>
  <c r="I710" i="19"/>
  <c r="I759" i="19"/>
  <c r="I1012" i="19"/>
  <c r="I763" i="19"/>
  <c r="I681" i="19"/>
  <c r="I649" i="19"/>
  <c r="I617" i="19"/>
  <c r="I585" i="19"/>
  <c r="I553" i="19"/>
  <c r="I521" i="19"/>
  <c r="I489" i="19"/>
  <c r="I457" i="19"/>
  <c r="I851" i="19"/>
  <c r="I982" i="19"/>
  <c r="I739" i="19"/>
  <c r="I678" i="19"/>
  <c r="I206" i="19"/>
  <c r="I592" i="19"/>
  <c r="I282" i="19"/>
  <c r="I15" i="19"/>
  <c r="I23" i="19"/>
  <c r="I31" i="19"/>
  <c r="I39" i="19"/>
  <c r="I47" i="19"/>
  <c r="I55" i="19"/>
  <c r="I63" i="19"/>
  <c r="I194" i="19"/>
  <c r="I624" i="19"/>
  <c r="I138" i="19"/>
  <c r="I394" i="19"/>
  <c r="I158" i="19"/>
  <c r="I350" i="19"/>
  <c r="I99" i="19"/>
  <c r="I266" i="19"/>
  <c r="I68" i="19"/>
  <c r="I326" i="19"/>
  <c r="I484" i="19"/>
  <c r="I668" i="19"/>
  <c r="I125" i="19"/>
  <c r="I157" i="19"/>
  <c r="I189" i="19"/>
  <c r="I221" i="19"/>
  <c r="I253" i="19"/>
  <c r="I285" i="19"/>
  <c r="I317" i="19"/>
  <c r="I349" i="19"/>
  <c r="I381" i="19"/>
  <c r="I413" i="19"/>
  <c r="I448" i="19"/>
  <c r="I584" i="19"/>
  <c r="I452" i="19"/>
  <c r="I899" i="19"/>
  <c r="I128" i="19"/>
  <c r="I160" i="19"/>
  <c r="I192" i="19"/>
  <c r="I224" i="19"/>
  <c r="I256" i="19"/>
  <c r="I288" i="19"/>
  <c r="I320" i="19"/>
  <c r="I352" i="19"/>
  <c r="I384" i="19"/>
  <c r="I416" i="19"/>
  <c r="I459" i="19"/>
  <c r="I704" i="19"/>
  <c r="I480" i="19"/>
  <c r="I652" i="19"/>
  <c r="I131" i="19"/>
  <c r="I163" i="19"/>
  <c r="I195" i="19"/>
  <c r="I227" i="19"/>
  <c r="I259" i="19"/>
  <c r="I291" i="19"/>
  <c r="I323" i="19"/>
  <c r="I355" i="19"/>
  <c r="I387" i="19"/>
  <c r="I419" i="19"/>
  <c r="I483" i="19"/>
  <c r="I664" i="19"/>
  <c r="I580" i="19"/>
  <c r="I511" i="19"/>
  <c r="I543" i="19"/>
  <c r="I575" i="19"/>
  <c r="I607" i="19"/>
  <c r="I639" i="19"/>
  <c r="I671" i="19"/>
  <c r="I703" i="19"/>
  <c r="I799" i="19"/>
  <c r="I831" i="19"/>
  <c r="I996" i="19"/>
  <c r="I1021" i="19"/>
  <c r="I470" i="19"/>
  <c r="I502" i="19"/>
  <c r="I534" i="19"/>
  <c r="I570" i="19"/>
  <c r="I614" i="19"/>
  <c r="I670" i="19"/>
  <c r="I1014" i="19"/>
  <c r="I645" i="19"/>
  <c r="I802" i="19"/>
  <c r="I1002" i="19"/>
  <c r="I897" i="19"/>
  <c r="I732" i="19"/>
  <c r="I1031" i="19"/>
  <c r="I1107" i="19"/>
  <c r="I1062" i="19"/>
  <c r="I1475" i="19"/>
  <c r="I1669" i="19"/>
  <c r="I64" i="19"/>
  <c r="I250" i="19"/>
  <c r="I75" i="19"/>
  <c r="I166" i="19"/>
  <c r="I426" i="19"/>
  <c r="I190" i="19"/>
  <c r="I382" i="19"/>
  <c r="I101" i="19"/>
  <c r="I274" i="19"/>
  <c r="I76" i="19"/>
  <c r="I358" i="19"/>
  <c r="I492" i="19"/>
  <c r="I700" i="19"/>
  <c r="I129" i="19"/>
  <c r="I161" i="19"/>
  <c r="I193" i="19"/>
  <c r="I225" i="19"/>
  <c r="I257" i="19"/>
  <c r="I289" i="19"/>
  <c r="I321" i="19"/>
  <c r="I353" i="19"/>
  <c r="I385" i="19"/>
  <c r="I417" i="19"/>
  <c r="I463" i="19"/>
  <c r="I616" i="19"/>
  <c r="I468" i="19"/>
  <c r="I1003" i="19"/>
  <c r="I132" i="19"/>
  <c r="I164" i="19"/>
  <c r="I196" i="19"/>
  <c r="I228" i="19"/>
  <c r="I260" i="19"/>
  <c r="I292" i="19"/>
  <c r="I324" i="19"/>
  <c r="I356" i="19"/>
  <c r="I388" i="19"/>
  <c r="I420" i="19"/>
  <c r="I475" i="19"/>
  <c r="I915" i="19"/>
  <c r="I488" i="19"/>
  <c r="I684" i="19"/>
  <c r="I135" i="19"/>
  <c r="I167" i="19"/>
  <c r="I199" i="19"/>
  <c r="I231" i="19"/>
  <c r="I263" i="19"/>
  <c r="I295" i="19"/>
  <c r="I327" i="19"/>
  <c r="I359" i="19"/>
  <c r="I391" i="19"/>
  <c r="I423" i="19"/>
  <c r="I491" i="19"/>
  <c r="I696" i="19"/>
  <c r="I612" i="19"/>
  <c r="I515" i="19"/>
  <c r="I547" i="19"/>
  <c r="I579" i="19"/>
  <c r="I611" i="19"/>
  <c r="I643" i="19"/>
  <c r="I675" i="19"/>
  <c r="I707" i="19"/>
  <c r="I803" i="19"/>
  <c r="I863" i="19"/>
  <c r="I1028" i="19"/>
  <c r="I1056" i="19"/>
  <c r="I474" i="19"/>
  <c r="I506" i="19"/>
  <c r="I538" i="19"/>
  <c r="I574" i="19"/>
  <c r="I618" i="19"/>
  <c r="I674" i="19"/>
  <c r="I767" i="19"/>
  <c r="I677" i="19"/>
  <c r="I834" i="19"/>
  <c r="I1080" i="19"/>
  <c r="I929" i="19"/>
  <c r="I764" i="19"/>
  <c r="I1339" i="19"/>
  <c r="I1139" i="19"/>
  <c r="I1094" i="19"/>
  <c r="I1193" i="19"/>
  <c r="I1600" i="19"/>
  <c r="I41" i="19"/>
  <c r="I49" i="19"/>
  <c r="I57" i="19"/>
  <c r="I72" i="19"/>
  <c r="I278" i="19"/>
  <c r="I71" i="19"/>
  <c r="I174" i="19"/>
  <c r="I656" i="19"/>
  <c r="I202" i="19"/>
  <c r="I414" i="19"/>
  <c r="I103" i="19"/>
  <c r="I306" i="19"/>
  <c r="I84" i="19"/>
  <c r="I390" i="19"/>
  <c r="I500" i="19"/>
  <c r="I839" i="19"/>
  <c r="I133" i="19"/>
  <c r="I165" i="19"/>
  <c r="I197" i="19"/>
  <c r="I229" i="19"/>
  <c r="I261" i="19"/>
  <c r="I293" i="19"/>
  <c r="I325" i="19"/>
  <c r="I357" i="19"/>
  <c r="I389" i="19"/>
  <c r="I421" i="19"/>
  <c r="I479" i="19"/>
  <c r="I648" i="19"/>
  <c r="I532" i="19"/>
  <c r="I1030" i="19"/>
  <c r="I136" i="19"/>
  <c r="I168" i="19"/>
  <c r="I200" i="19"/>
  <c r="I232" i="19"/>
  <c r="I264" i="19"/>
  <c r="I296" i="19"/>
  <c r="I328" i="19"/>
  <c r="I360" i="19"/>
  <c r="I392" i="19"/>
  <c r="I424" i="19"/>
  <c r="I512" i="19"/>
  <c r="I998" i="19"/>
  <c r="I496" i="19"/>
  <c r="I755" i="19"/>
  <c r="I139" i="19"/>
  <c r="I171" i="19"/>
  <c r="I203" i="19"/>
  <c r="I235" i="19"/>
  <c r="I267" i="19"/>
  <c r="I299" i="19"/>
  <c r="I331" i="19"/>
  <c r="I363" i="19"/>
  <c r="I395" i="19"/>
  <c r="I427" i="19"/>
  <c r="I499" i="19"/>
  <c r="I1060" i="19"/>
  <c r="I644" i="19"/>
  <c r="I519" i="19"/>
  <c r="I551" i="19"/>
  <c r="I583" i="19"/>
  <c r="I615" i="19"/>
  <c r="I647" i="19"/>
  <c r="I679" i="19"/>
  <c r="I747" i="19"/>
  <c r="I807" i="19"/>
  <c r="I879" i="19"/>
  <c r="I1088" i="19"/>
  <c r="I1220" i="19"/>
  <c r="I478" i="19"/>
  <c r="I510" i="19"/>
  <c r="I542" i="19"/>
  <c r="I578" i="19"/>
  <c r="I622" i="19"/>
  <c r="I686" i="19"/>
  <c r="I453" i="19"/>
  <c r="I731" i="19"/>
  <c r="I866" i="19"/>
  <c r="I1691" i="19"/>
  <c r="I961" i="19"/>
  <c r="I796" i="19"/>
  <c r="I1010" i="19"/>
  <c r="I1171" i="19"/>
  <c r="I1126" i="19"/>
  <c r="I1370" i="19"/>
  <c r="I2349" i="19"/>
  <c r="I867" i="19"/>
  <c r="I137" i="19"/>
  <c r="I169" i="19"/>
  <c r="I201" i="19"/>
  <c r="I233" i="19"/>
  <c r="I265" i="19"/>
  <c r="I297" i="19"/>
  <c r="I329" i="19"/>
  <c r="I361" i="19"/>
  <c r="I393" i="19"/>
  <c r="I425" i="19"/>
  <c r="I487" i="19"/>
  <c r="I680" i="19"/>
  <c r="I564" i="19"/>
  <c r="I108" i="19"/>
  <c r="I140" i="19"/>
  <c r="I172" i="19"/>
  <c r="I204" i="19"/>
  <c r="I236" i="19"/>
  <c r="I268" i="19"/>
  <c r="I300" i="19"/>
  <c r="I332" i="19"/>
  <c r="I364" i="19"/>
  <c r="I396" i="19"/>
  <c r="I428" i="19"/>
  <c r="I544" i="19"/>
  <c r="I1152" i="19"/>
  <c r="I504" i="19"/>
  <c r="I931" i="19"/>
  <c r="I143" i="19"/>
  <c r="I175" i="19"/>
  <c r="I207" i="19"/>
  <c r="I239" i="19"/>
  <c r="I271" i="19"/>
  <c r="I303" i="19"/>
  <c r="I335" i="19"/>
  <c r="I367" i="19"/>
  <c r="I399" i="19"/>
  <c r="I431" i="19"/>
  <c r="I507" i="19"/>
  <c r="I451" i="19"/>
  <c r="I676" i="19"/>
  <c r="I523" i="19"/>
  <c r="I555" i="19"/>
  <c r="I587" i="19"/>
  <c r="I619" i="19"/>
  <c r="I651" i="19"/>
  <c r="I683" i="19"/>
  <c r="I779" i="19"/>
  <c r="I811" i="19"/>
  <c r="I895" i="19"/>
  <c r="I743" i="19"/>
  <c r="I1403" i="19"/>
  <c r="I482" i="19"/>
  <c r="I514" i="19"/>
  <c r="I546" i="19"/>
  <c r="I582" i="19"/>
  <c r="I638" i="19"/>
  <c r="I702" i="19"/>
  <c r="I485" i="19"/>
  <c r="I980" i="19"/>
  <c r="I898" i="19"/>
  <c r="I737" i="19"/>
  <c r="I1043" i="19"/>
  <c r="I828" i="19"/>
  <c r="I1096" i="19"/>
  <c r="I1203" i="19"/>
  <c r="I1158" i="19"/>
  <c r="I1743" i="19"/>
  <c r="I109" i="19"/>
  <c r="I141" i="19"/>
  <c r="I173" i="19"/>
  <c r="I205" i="19"/>
  <c r="I237" i="19"/>
  <c r="I269" i="19"/>
  <c r="I301" i="19"/>
  <c r="I333" i="19"/>
  <c r="I365" i="19"/>
  <c r="I397" i="19"/>
  <c r="I429" i="19"/>
  <c r="I495" i="19"/>
  <c r="I883" i="19"/>
  <c r="I596" i="19"/>
  <c r="I112" i="19"/>
  <c r="I144" i="19"/>
  <c r="I176" i="19"/>
  <c r="I208" i="19"/>
  <c r="I240" i="19"/>
  <c r="I272" i="19"/>
  <c r="I304" i="19"/>
  <c r="I336" i="19"/>
  <c r="I368" i="19"/>
  <c r="I400" i="19"/>
  <c r="I432" i="19"/>
  <c r="I576" i="19"/>
  <c r="I439" i="19"/>
  <c r="I524" i="19"/>
  <c r="I115" i="19"/>
  <c r="I147" i="19"/>
  <c r="I179" i="19"/>
  <c r="I211" i="19"/>
  <c r="I243" i="19"/>
  <c r="I275" i="19"/>
  <c r="I307" i="19"/>
  <c r="I339" i="19"/>
  <c r="I371" i="19"/>
  <c r="I403" i="19"/>
  <c r="I435" i="19"/>
  <c r="I536" i="19"/>
  <c r="I460" i="19"/>
  <c r="I751" i="19"/>
  <c r="I527" i="19"/>
  <c r="I559" i="19"/>
  <c r="I591" i="19"/>
  <c r="I623" i="19"/>
  <c r="I655" i="19"/>
  <c r="I687" i="19"/>
  <c r="I783" i="19"/>
  <c r="I815" i="19"/>
  <c r="I911" i="19"/>
  <c r="I775" i="19"/>
  <c r="I454" i="19"/>
  <c r="I486" i="19"/>
  <c r="I518" i="19"/>
  <c r="I550" i="19"/>
  <c r="I586" i="19"/>
  <c r="I642" i="19"/>
  <c r="I706" i="19"/>
  <c r="I517" i="19"/>
  <c r="I727" i="19"/>
  <c r="I930" i="19"/>
  <c r="I769" i="19"/>
  <c r="I1387" i="19"/>
  <c r="I860" i="19"/>
  <c r="I1258" i="19"/>
  <c r="I1235" i="19"/>
  <c r="I1190" i="19"/>
  <c r="I1525" i="19"/>
  <c r="I60" i="19"/>
  <c r="I95" i="19"/>
  <c r="I374" i="19"/>
  <c r="I92" i="19"/>
  <c r="I298" i="19"/>
  <c r="I86" i="19"/>
  <c r="I258" i="19"/>
  <c r="I69" i="19"/>
  <c r="I114" i="19"/>
  <c r="I402" i="19"/>
  <c r="I210" i="19"/>
  <c r="I446" i="19"/>
  <c r="I572" i="19"/>
  <c r="I113" i="19"/>
  <c r="I145" i="19"/>
  <c r="I177" i="19"/>
  <c r="I209" i="19"/>
  <c r="I241" i="19"/>
  <c r="I273" i="19"/>
  <c r="I305" i="19"/>
  <c r="I337" i="19"/>
  <c r="I369" i="19"/>
  <c r="I401" i="19"/>
  <c r="I433" i="19"/>
  <c r="I503" i="19"/>
  <c r="I963" i="19"/>
  <c r="I628" i="19"/>
  <c r="I116" i="19"/>
  <c r="I148" i="19"/>
  <c r="I180" i="19"/>
  <c r="I212" i="19"/>
  <c r="I244" i="19"/>
  <c r="I276" i="19"/>
  <c r="I308" i="19"/>
  <c r="I340" i="19"/>
  <c r="I372" i="19"/>
  <c r="I404" i="19"/>
  <c r="I436" i="19"/>
  <c r="I608" i="19"/>
  <c r="I442" i="19"/>
  <c r="I556" i="19"/>
  <c r="I119" i="19"/>
  <c r="I151" i="19"/>
  <c r="I183" i="19"/>
  <c r="I215" i="19"/>
  <c r="I247" i="19"/>
  <c r="I279" i="19"/>
  <c r="I311" i="19"/>
  <c r="I343" i="19"/>
  <c r="I375" i="19"/>
  <c r="I407" i="19"/>
  <c r="I444" i="19"/>
  <c r="I568" i="19"/>
  <c r="I476" i="19"/>
  <c r="I835" i="19"/>
  <c r="I531" i="19"/>
  <c r="I563" i="19"/>
  <c r="I595" i="19"/>
  <c r="I627" i="19"/>
  <c r="I659" i="19"/>
  <c r="I691" i="19"/>
  <c r="I787" i="19"/>
  <c r="I819" i="19"/>
  <c r="I927" i="19"/>
  <c r="I859" i="19"/>
  <c r="I458" i="19"/>
  <c r="I490" i="19"/>
  <c r="I522" i="19"/>
  <c r="I554" i="19"/>
  <c r="I590" i="19"/>
  <c r="I646" i="19"/>
  <c r="I855" i="19"/>
  <c r="I549" i="19"/>
  <c r="I1184" i="19"/>
  <c r="I962" i="19"/>
  <c r="I801" i="19"/>
  <c r="I1006" i="19"/>
  <c r="I892" i="19"/>
  <c r="I1415" i="19"/>
  <c r="I1331" i="19"/>
  <c r="I1222" i="19"/>
  <c r="I1392" i="19"/>
  <c r="I37" i="19"/>
  <c r="I45" i="19"/>
  <c r="I53" i="19"/>
  <c r="I61" i="19"/>
  <c r="I118" i="19"/>
  <c r="I406" i="19"/>
  <c r="I97" i="19"/>
  <c r="I330" i="19"/>
  <c r="I94" i="19"/>
  <c r="I286" i="19"/>
  <c r="I77" i="19"/>
  <c r="I146" i="19"/>
  <c r="I434" i="19"/>
  <c r="I222" i="19"/>
  <c r="I456" i="19"/>
  <c r="I604" i="19"/>
  <c r="I117" i="19"/>
  <c r="I149" i="19"/>
  <c r="I181" i="19"/>
  <c r="I213" i="19"/>
  <c r="I245" i="19"/>
  <c r="I277" i="19"/>
  <c r="I309" i="19"/>
  <c r="I341" i="19"/>
  <c r="I373" i="19"/>
  <c r="I405" i="19"/>
  <c r="I437" i="19"/>
  <c r="I520" i="19"/>
  <c r="I1035" i="19"/>
  <c r="I660" i="19"/>
  <c r="I120" i="19"/>
  <c r="I152" i="19"/>
  <c r="I184" i="19"/>
  <c r="I216" i="19"/>
  <c r="I248" i="19"/>
  <c r="I280" i="19"/>
  <c r="I312" i="19"/>
  <c r="I344" i="19"/>
  <c r="I376" i="19"/>
  <c r="I408" i="19"/>
  <c r="I445" i="19"/>
  <c r="I640" i="19"/>
  <c r="I447" i="19"/>
  <c r="I588" i="19"/>
  <c r="I123" i="19"/>
  <c r="I155" i="19"/>
  <c r="I187" i="19"/>
  <c r="I219" i="19"/>
  <c r="I251" i="19"/>
  <c r="I283" i="19"/>
  <c r="I315" i="19"/>
  <c r="I347" i="19"/>
  <c r="I379" i="19"/>
  <c r="I411" i="19"/>
  <c r="I455" i="19"/>
  <c r="I600" i="19"/>
  <c r="I516" i="19"/>
  <c r="I951" i="19"/>
  <c r="I535" i="19"/>
  <c r="I567" i="19"/>
  <c r="I599" i="19"/>
  <c r="I631" i="19"/>
  <c r="I663" i="19"/>
  <c r="I695" i="19"/>
  <c r="I791" i="19"/>
  <c r="I823" i="19"/>
  <c r="I939" i="19"/>
  <c r="I959" i="19"/>
  <c r="I462" i="19"/>
  <c r="I494" i="19"/>
  <c r="I526" i="19"/>
  <c r="I558" i="19"/>
  <c r="I606" i="19"/>
  <c r="I650" i="19"/>
  <c r="I923" i="19"/>
  <c r="I581" i="19"/>
  <c r="I738" i="19"/>
  <c r="I1039" i="19"/>
  <c r="I833" i="19"/>
  <c r="I1047" i="19"/>
  <c r="I924" i="19"/>
  <c r="I1595" i="19"/>
  <c r="I1260" i="19"/>
  <c r="I1281" i="19"/>
  <c r="I1859" i="19"/>
  <c r="H64" i="18"/>
  <c r="H9" i="18"/>
  <c r="C8" i="18"/>
  <c r="C62" i="18"/>
  <c r="C55" i="18"/>
  <c r="H72" i="18"/>
  <c r="C15" i="18"/>
  <c r="C68" i="18"/>
  <c r="C34" i="18"/>
  <c r="C32" i="18"/>
  <c r="C78" i="18"/>
  <c r="C37" i="18"/>
  <c r="C63" i="18"/>
  <c r="C70" i="18"/>
  <c r="C23" i="18"/>
  <c r="C29" i="18"/>
  <c r="C36" i="18"/>
  <c r="C51" i="18"/>
  <c r="C74" i="18"/>
  <c r="C10" i="18"/>
  <c r="C41" i="18"/>
  <c r="C72" i="18"/>
  <c r="C21" i="18"/>
  <c r="C28" i="18"/>
  <c r="C43" i="18"/>
  <c r="C66" i="18"/>
  <c r="C52" i="18"/>
  <c r="C33" i="18"/>
  <c r="C64" i="18"/>
  <c r="C47" i="18"/>
  <c r="C54" i="18"/>
  <c r="C77" i="18"/>
  <c r="C13" i="18"/>
  <c r="C12" i="18"/>
  <c r="C35" i="18"/>
  <c r="C58" i="18"/>
  <c r="C89" i="18"/>
  <c r="C25" i="18"/>
  <c r="C56" i="18"/>
  <c r="C85" i="18"/>
  <c r="C39" i="18"/>
  <c r="C27" i="18"/>
  <c r="C50" i="18"/>
  <c r="C81" i="18"/>
  <c r="C17" i="18"/>
  <c r="C48" i="18"/>
  <c r="C46" i="18"/>
  <c r="C69" i="18"/>
  <c r="C84" i="18"/>
  <c r="C31" i="18"/>
  <c r="C38" i="18"/>
  <c r="C61" i="18"/>
  <c r="C76" i="18"/>
  <c r="C83" i="18"/>
  <c r="C19" i="18"/>
  <c r="C42" i="18"/>
  <c r="C73" i="18"/>
  <c r="C9" i="18"/>
  <c r="C40" i="18"/>
  <c r="C87" i="18"/>
  <c r="C53" i="18"/>
  <c r="C11" i="18"/>
  <c r="C20" i="18"/>
  <c r="C79" i="18"/>
  <c r="C86" i="18"/>
  <c r="C22" i="18"/>
  <c r="C45" i="18"/>
  <c r="C60" i="18"/>
  <c r="C67" i="18"/>
  <c r="C90" i="18"/>
  <c r="C26" i="18"/>
  <c r="C57" i="18"/>
  <c r="C88" i="18"/>
  <c r="C24" i="18"/>
  <c r="C30" i="18"/>
  <c r="C75" i="18"/>
  <c r="C65" i="18"/>
  <c r="C71" i="18"/>
  <c r="C14" i="18"/>
  <c r="C44" i="18"/>
  <c r="C59" i="18"/>
  <c r="C82" i="18"/>
  <c r="C18" i="18"/>
  <c r="C49" i="18"/>
  <c r="C80" i="18"/>
  <c r="H87" i="18"/>
  <c r="H23" i="18"/>
  <c r="H38" i="18"/>
  <c r="H53" i="18"/>
  <c r="H68" i="18"/>
  <c r="H83" i="18"/>
  <c r="H19" i="18"/>
  <c r="H42" i="18"/>
  <c r="H65" i="18"/>
  <c r="H79" i="18"/>
  <c r="H15" i="18"/>
  <c r="H30" i="18"/>
  <c r="H45" i="18"/>
  <c r="H60" i="18"/>
  <c r="H75" i="18"/>
  <c r="H11" i="18"/>
  <c r="H34" i="18"/>
  <c r="H57" i="18"/>
  <c r="H56" i="18"/>
  <c r="H71" i="18"/>
  <c r="H86" i="18"/>
  <c r="H22" i="18"/>
  <c r="H37" i="18"/>
  <c r="H52" i="18"/>
  <c r="H67" i="18"/>
  <c r="H90" i="18"/>
  <c r="H26" i="18"/>
  <c r="H49" i="18"/>
  <c r="H48" i="18"/>
  <c r="H63" i="18"/>
  <c r="H78" i="18"/>
  <c r="H14" i="18"/>
  <c r="H29" i="18"/>
  <c r="H44" i="18"/>
  <c r="H59" i="18"/>
  <c r="H82" i="18"/>
  <c r="H18" i="18"/>
  <c r="H41" i="18"/>
  <c r="H40" i="18"/>
  <c r="H55" i="18"/>
  <c r="H70" i="18"/>
  <c r="H85" i="18"/>
  <c r="H21" i="18"/>
  <c r="H36" i="18"/>
  <c r="H51" i="18"/>
  <c r="H74" i="18"/>
  <c r="H10" i="18"/>
  <c r="H33" i="18"/>
  <c r="H32" i="18"/>
  <c r="H47" i="18"/>
  <c r="H62" i="18"/>
  <c r="H77" i="18"/>
  <c r="H13" i="18"/>
  <c r="H28" i="18"/>
  <c r="H43" i="18"/>
  <c r="H66" i="18"/>
  <c r="H89" i="18"/>
  <c r="H25" i="18"/>
  <c r="H88" i="18"/>
  <c r="H24" i="18"/>
  <c r="H39" i="18"/>
  <c r="H54" i="18"/>
  <c r="H69" i="18"/>
  <c r="H84" i="18"/>
  <c r="H20" i="18"/>
  <c r="H35" i="18"/>
  <c r="H58" i="18"/>
  <c r="H81" i="18"/>
  <c r="H17" i="18"/>
  <c r="H80" i="18"/>
  <c r="H16" i="18"/>
  <c r="H31" i="18"/>
  <c r="H46" i="18"/>
  <c r="H61" i="18"/>
  <c r="H76" i="18"/>
  <c r="H12" i="18"/>
  <c r="H27" i="18"/>
  <c r="H50" i="18"/>
  <c r="H73" i="18"/>
  <c r="H8" i="18"/>
  <c r="N14" i="16"/>
  <c r="L14" i="16"/>
  <c r="M14" i="16" s="1"/>
  <c r="E14" i="1" s="1"/>
  <c r="K501" i="16"/>
  <c r="O14" i="16" l="1"/>
  <c r="P14" i="16" s="1"/>
  <c r="I8" i="18"/>
  <c r="D624" i="18"/>
  <c r="D701" i="18"/>
  <c r="D34" i="18"/>
  <c r="D18" i="18"/>
  <c r="D110" i="18"/>
  <c r="D173" i="18"/>
  <c r="D253" i="18"/>
  <c r="D368" i="18"/>
  <c r="D103" i="18"/>
  <c r="D135" i="18"/>
  <c r="D279" i="18"/>
  <c r="D535" i="18"/>
  <c r="D313" i="18"/>
  <c r="D82" i="18"/>
  <c r="D159" i="18"/>
  <c r="D42" i="18"/>
  <c r="D142" i="18"/>
  <c r="D112" i="18"/>
  <c r="D400" i="18"/>
  <c r="D311" i="18"/>
  <c r="D218" i="18"/>
  <c r="D377" i="18"/>
  <c r="D922" i="18"/>
  <c r="D1552" i="18"/>
  <c r="D16" i="18"/>
  <c r="D799" i="18"/>
  <c r="D167" i="18"/>
  <c r="D144" i="18"/>
  <c r="D250" i="18"/>
  <c r="D58" i="18"/>
  <c r="D464" i="18"/>
  <c r="D375" i="18"/>
  <c r="D286" i="18"/>
  <c r="D537" i="18"/>
  <c r="D1467" i="18"/>
  <c r="D174" i="18"/>
  <c r="D343" i="18"/>
  <c r="D212" i="18"/>
  <c r="D208" i="18"/>
  <c r="D228" i="18"/>
  <c r="D66" i="18"/>
  <c r="D101" i="18"/>
  <c r="D240" i="18"/>
  <c r="D496" i="18"/>
  <c r="D407" i="18"/>
  <c r="D342" i="18"/>
  <c r="D646" i="18"/>
  <c r="D1033" i="18"/>
  <c r="D50" i="18"/>
  <c r="D432" i="18"/>
  <c r="D441" i="18"/>
  <c r="D191" i="18"/>
  <c r="D176" i="18"/>
  <c r="D199" i="18"/>
  <c r="D95" i="18"/>
  <c r="D10" i="18"/>
  <c r="D74" i="18"/>
  <c r="D141" i="18"/>
  <c r="D272" i="18"/>
  <c r="D528" i="18"/>
  <c r="D439" i="18"/>
  <c r="D390" i="18"/>
  <c r="D774" i="18"/>
  <c r="D1351" i="18"/>
  <c r="D215" i="18"/>
  <c r="D446" i="18"/>
  <c r="D573" i="18"/>
  <c r="D304" i="18"/>
  <c r="D471" i="18"/>
  <c r="D127" i="18"/>
  <c r="D26" i="18"/>
  <c r="D90" i="18"/>
  <c r="D205" i="18"/>
  <c r="D336" i="18"/>
  <c r="D247" i="18"/>
  <c r="D503" i="18"/>
  <c r="D510" i="18"/>
  <c r="D236" i="18"/>
  <c r="D107" i="18"/>
  <c r="D139" i="18"/>
  <c r="D171" i="18"/>
  <c r="D203" i="18"/>
  <c r="D11" i="18"/>
  <c r="D19" i="18"/>
  <c r="D27" i="18"/>
  <c r="D35" i="18"/>
  <c r="D43" i="18"/>
  <c r="D51" i="18"/>
  <c r="D59" i="18"/>
  <c r="D67" i="18"/>
  <c r="D75" i="18"/>
  <c r="D83" i="18"/>
  <c r="D245" i="18"/>
  <c r="D114" i="18"/>
  <c r="D146" i="18"/>
  <c r="D178" i="18"/>
  <c r="D216" i="18"/>
  <c r="D109" i="18"/>
  <c r="D145" i="18"/>
  <c r="D177" i="18"/>
  <c r="D213" i="18"/>
  <c r="D269" i="18"/>
  <c r="D116" i="18"/>
  <c r="D148" i="18"/>
  <c r="D180" i="18"/>
  <c r="D244" i="18"/>
  <c r="D276" i="18"/>
  <c r="D308" i="18"/>
  <c r="D340" i="18"/>
  <c r="D372" i="18"/>
  <c r="D404" i="18"/>
  <c r="D436" i="18"/>
  <c r="D468" i="18"/>
  <c r="D500" i="18"/>
  <c r="D532" i="18"/>
  <c r="D219" i="18"/>
  <c r="D251" i="18"/>
  <c r="D283" i="18"/>
  <c r="D315" i="18"/>
  <c r="D347" i="18"/>
  <c r="D379" i="18"/>
  <c r="D411" i="18"/>
  <c r="D443" i="18"/>
  <c r="D475" i="18"/>
  <c r="D507" i="18"/>
  <c r="D539" i="18"/>
  <c r="D222" i="18"/>
  <c r="D254" i="18"/>
  <c r="D294" i="18"/>
  <c r="D346" i="18"/>
  <c r="D394" i="18"/>
  <c r="D454" i="18"/>
  <c r="D518" i="18"/>
  <c r="D321" i="18"/>
  <c r="D385" i="18"/>
  <c r="D449" i="18"/>
  <c r="D942" i="18"/>
  <c r="D674" i="18"/>
  <c r="D802" i="18"/>
  <c r="D601" i="18"/>
  <c r="D733" i="18"/>
  <c r="D656" i="18"/>
  <c r="D575" i="18"/>
  <c r="D831" i="18"/>
  <c r="D1173" i="18"/>
  <c r="D1085" i="18"/>
  <c r="D1258" i="18"/>
  <c r="D241" i="18"/>
  <c r="D209" i="18"/>
  <c r="D36" i="18"/>
  <c r="D68" i="18"/>
  <c r="D84" i="18"/>
  <c r="D261" i="18"/>
  <c r="D118" i="18"/>
  <c r="D150" i="18"/>
  <c r="D182" i="18"/>
  <c r="D224" i="18"/>
  <c r="D117" i="18"/>
  <c r="D149" i="18"/>
  <c r="D181" i="18"/>
  <c r="D221" i="18"/>
  <c r="D285" i="18"/>
  <c r="D120" i="18"/>
  <c r="D152" i="18"/>
  <c r="D184" i="18"/>
  <c r="D248" i="18"/>
  <c r="D280" i="18"/>
  <c r="D312" i="18"/>
  <c r="D344" i="18"/>
  <c r="D376" i="18"/>
  <c r="D408" i="18"/>
  <c r="D440" i="18"/>
  <c r="D472" i="18"/>
  <c r="D504" i="18"/>
  <c r="D536" i="18"/>
  <c r="D223" i="18"/>
  <c r="D255" i="18"/>
  <c r="D287" i="18"/>
  <c r="D319" i="18"/>
  <c r="D351" i="18"/>
  <c r="D383" i="18"/>
  <c r="D415" i="18"/>
  <c r="D447" i="18"/>
  <c r="D479" i="18"/>
  <c r="D511" i="18"/>
  <c r="D543" i="18"/>
  <c r="D226" i="18"/>
  <c r="D258" i="18"/>
  <c r="D298" i="18"/>
  <c r="D350" i="18"/>
  <c r="D406" i="18"/>
  <c r="D470" i="18"/>
  <c r="D534" i="18"/>
  <c r="D337" i="18"/>
  <c r="D401" i="18"/>
  <c r="D465" i="18"/>
  <c r="D550" i="18"/>
  <c r="D678" i="18"/>
  <c r="D806" i="18"/>
  <c r="D605" i="18"/>
  <c r="D765" i="18"/>
  <c r="D688" i="18"/>
  <c r="D607" i="18"/>
  <c r="D958" i="18"/>
  <c r="D1349" i="18"/>
  <c r="D1675" i="18"/>
  <c r="D1430" i="18"/>
  <c r="D175" i="18"/>
  <c r="D28" i="18"/>
  <c r="D60" i="18"/>
  <c r="D115" i="18"/>
  <c r="D217" i="18"/>
  <c r="D29" i="18"/>
  <c r="D37" i="18"/>
  <c r="D45" i="18"/>
  <c r="D53" i="18"/>
  <c r="D61" i="18"/>
  <c r="D69" i="18"/>
  <c r="D77" i="18"/>
  <c r="D85" i="18"/>
  <c r="D277" i="18"/>
  <c r="D122" i="18"/>
  <c r="D154" i="18"/>
  <c r="D186" i="18"/>
  <c r="D232" i="18"/>
  <c r="D121" i="18"/>
  <c r="D153" i="18"/>
  <c r="D185" i="18"/>
  <c r="D229" i="18"/>
  <c r="D92" i="18"/>
  <c r="D124" i="18"/>
  <c r="D156" i="18"/>
  <c r="D188" i="18"/>
  <c r="D252" i="18"/>
  <c r="D284" i="18"/>
  <c r="D316" i="18"/>
  <c r="D348" i="18"/>
  <c r="D380" i="18"/>
  <c r="D412" i="18"/>
  <c r="D444" i="18"/>
  <c r="D476" i="18"/>
  <c r="D508" i="18"/>
  <c r="D540" i="18"/>
  <c r="D227" i="18"/>
  <c r="D259" i="18"/>
  <c r="D291" i="18"/>
  <c r="D323" i="18"/>
  <c r="D355" i="18"/>
  <c r="D387" i="18"/>
  <c r="D419" i="18"/>
  <c r="D451" i="18"/>
  <c r="D483" i="18"/>
  <c r="D515" i="18"/>
  <c r="D547" i="18"/>
  <c r="D230" i="18"/>
  <c r="D262" i="18"/>
  <c r="D310" i="18"/>
  <c r="D358" i="18"/>
  <c r="D410" i="18"/>
  <c r="D474" i="18"/>
  <c r="D538" i="18"/>
  <c r="D341" i="18"/>
  <c r="D405" i="18"/>
  <c r="D469" i="18"/>
  <c r="D578" i="18"/>
  <c r="D706" i="18"/>
  <c r="D834" i="18"/>
  <c r="D633" i="18"/>
  <c r="D797" i="18"/>
  <c r="D720" i="18"/>
  <c r="D639" i="18"/>
  <c r="D990" i="18"/>
  <c r="D865" i="18"/>
  <c r="D928" i="18"/>
  <c r="D1766" i="18"/>
  <c r="D143" i="18"/>
  <c r="D20" i="18"/>
  <c r="D52" i="18"/>
  <c r="D257" i="18"/>
  <c r="D147" i="18"/>
  <c r="D13" i="18"/>
  <c r="D273" i="18"/>
  <c r="D119" i="18"/>
  <c r="D151" i="18"/>
  <c r="D183" i="18"/>
  <c r="D225" i="18"/>
  <c r="D14" i="18"/>
  <c r="D22" i="18"/>
  <c r="D30" i="18"/>
  <c r="D38" i="18"/>
  <c r="D46" i="18"/>
  <c r="D54" i="18"/>
  <c r="D62" i="18"/>
  <c r="D70" i="18"/>
  <c r="D78" i="18"/>
  <c r="D86" i="18"/>
  <c r="D94" i="18"/>
  <c r="D126" i="18"/>
  <c r="D158" i="18"/>
  <c r="D190" i="18"/>
  <c r="D249" i="18"/>
  <c r="D125" i="18"/>
  <c r="D157" i="18"/>
  <c r="D189" i="18"/>
  <c r="D237" i="18"/>
  <c r="D96" i="18"/>
  <c r="D128" i="18"/>
  <c r="D160" i="18"/>
  <c r="D192" i="18"/>
  <c r="D256" i="18"/>
  <c r="D288" i="18"/>
  <c r="D320" i="18"/>
  <c r="D352" i="18"/>
  <c r="D384" i="18"/>
  <c r="D416" i="18"/>
  <c r="D448" i="18"/>
  <c r="D480" i="18"/>
  <c r="D512" i="18"/>
  <c r="D544" i="18"/>
  <c r="D231" i="18"/>
  <c r="D263" i="18"/>
  <c r="D295" i="18"/>
  <c r="D327" i="18"/>
  <c r="D359" i="18"/>
  <c r="D391" i="18"/>
  <c r="D423" i="18"/>
  <c r="D455" i="18"/>
  <c r="D487" i="18"/>
  <c r="D519" i="18"/>
  <c r="D552" i="18"/>
  <c r="D234" i="18"/>
  <c r="D266" i="18"/>
  <c r="D314" i="18"/>
  <c r="D362" i="18"/>
  <c r="D414" i="18"/>
  <c r="D478" i="18"/>
  <c r="D542" i="18"/>
  <c r="D345" i="18"/>
  <c r="D409" i="18"/>
  <c r="D473" i="18"/>
  <c r="D582" i="18"/>
  <c r="D710" i="18"/>
  <c r="D838" i="18"/>
  <c r="D637" i="18"/>
  <c r="D829" i="18"/>
  <c r="D752" i="18"/>
  <c r="D671" i="18"/>
  <c r="D1022" i="18"/>
  <c r="D897" i="18"/>
  <c r="D1241" i="18"/>
  <c r="D1897" i="18"/>
  <c r="D1711" i="18"/>
  <c r="D1721" i="18"/>
  <c r="D1648" i="18"/>
  <c r="D1544" i="18"/>
  <c r="D1460" i="18"/>
  <c r="D1794" i="18"/>
  <c r="D1665" i="18"/>
  <c r="D1601" i="18"/>
  <c r="D1545" i="18"/>
  <c r="D1497" i="18"/>
  <c r="D1441" i="18"/>
  <c r="D1802" i="18"/>
  <c r="D1678" i="18"/>
  <c r="D1626" i="18"/>
  <c r="D1590" i="18"/>
  <c r="D1554" i="18"/>
  <c r="D1522" i="18"/>
  <c r="D1490" i="18"/>
  <c r="D1458" i="18"/>
  <c r="D1426" i="18"/>
  <c r="D1583" i="18"/>
  <c r="D1683" i="18"/>
  <c r="D1431" i="18"/>
  <c r="D1382" i="18"/>
  <c r="D1350" i="18"/>
  <c r="D1318" i="18"/>
  <c r="D1286" i="18"/>
  <c r="D1254" i="18"/>
  <c r="D1222" i="18"/>
  <c r="D1190" i="18"/>
  <c r="D1158" i="18"/>
  <c r="D1687" i="18"/>
  <c r="D1659" i="18"/>
  <c r="D1413" i="18"/>
  <c r="D1379" i="18"/>
  <c r="D1347" i="18"/>
  <c r="D1315" i="18"/>
  <c r="D1283" i="18"/>
  <c r="D1251" i="18"/>
  <c r="D1219" i="18"/>
  <c r="D1187" i="18"/>
  <c r="D1155" i="18"/>
  <c r="D1567" i="18"/>
  <c r="D1571" i="18"/>
  <c r="D1396" i="18"/>
  <c r="D1364" i="18"/>
  <c r="D1332" i="18"/>
  <c r="D1300" i="18"/>
  <c r="D1268" i="18"/>
  <c r="D1236" i="18"/>
  <c r="D1204" i="18"/>
  <c r="D1172" i="18"/>
  <c r="D1140" i="18"/>
  <c r="D1607" i="18"/>
  <c r="D1269" i="18"/>
  <c r="D1185" i="18"/>
  <c r="D1201" i="18"/>
  <c r="D1107" i="18"/>
  <c r="D1075" i="18"/>
  <c r="D1043" i="18"/>
  <c r="D1011" i="18"/>
  <c r="D979" i="18"/>
  <c r="D947" i="18"/>
  <c r="D915" i="18"/>
  <c r="D883" i="18"/>
  <c r="D851" i="18"/>
  <c r="D1361" i="18"/>
  <c r="D1225" i="18"/>
  <c r="D1471" i="18"/>
  <c r="D1116" i="18"/>
  <c r="D1084" i="18"/>
  <c r="D1052" i="18"/>
  <c r="D1020" i="18"/>
  <c r="D988" i="18"/>
  <c r="D956" i="18"/>
  <c r="D924" i="18"/>
  <c r="D892" i="18"/>
  <c r="D1337" i="18"/>
  <c r="D1177" i="18"/>
  <c r="D1129" i="18"/>
  <c r="D2030" i="18"/>
  <c r="D1764" i="18"/>
  <c r="D1707" i="18"/>
  <c r="D1640" i="18"/>
  <c r="D1540" i="18"/>
  <c r="D1448" i="18"/>
  <c r="D1762" i="18"/>
  <c r="D1661" i="18"/>
  <c r="D1597" i="18"/>
  <c r="D1541" i="18"/>
  <c r="D1493" i="18"/>
  <c r="D1433" i="18"/>
  <c r="D1770" i="18"/>
  <c r="D1674" i="18"/>
  <c r="D1622" i="18"/>
  <c r="D1586" i="18"/>
  <c r="D1550" i="18"/>
  <c r="D1518" i="18"/>
  <c r="D1486" i="18"/>
  <c r="D1454" i="18"/>
  <c r="D1422" i="18"/>
  <c r="D1551" i="18"/>
  <c r="D1651" i="18"/>
  <c r="D1415" i="18"/>
  <c r="D1378" i="18"/>
  <c r="D1346" i="18"/>
  <c r="D1314" i="18"/>
  <c r="D1282" i="18"/>
  <c r="D1250" i="18"/>
  <c r="D1218" i="18"/>
  <c r="D1186" i="18"/>
  <c r="D1154" i="18"/>
  <c r="D1655" i="18"/>
  <c r="D1627" i="18"/>
  <c r="D1407" i="18"/>
  <c r="D1375" i="18"/>
  <c r="D1343" i="18"/>
  <c r="D1311" i="18"/>
  <c r="D1279" i="18"/>
  <c r="D1247" i="18"/>
  <c r="D1215" i="18"/>
  <c r="D1183" i="18"/>
  <c r="D1860" i="18"/>
  <c r="D1535" i="18"/>
  <c r="D1539" i="18"/>
  <c r="D1392" i="18"/>
  <c r="D1360" i="18"/>
  <c r="D1328" i="18"/>
  <c r="D1296" i="18"/>
  <c r="D1264" i="18"/>
  <c r="D1232" i="18"/>
  <c r="D1200" i="18"/>
  <c r="D1168" i="18"/>
  <c r="D1136" i="18"/>
  <c r="D1575" i="18"/>
  <c r="D1253" i="18"/>
  <c r="D1169" i="18"/>
  <c r="D1134" i="18"/>
  <c r="D1103" i="18"/>
  <c r="D1071" i="18"/>
  <c r="D1039" i="18"/>
  <c r="D1007" i="18"/>
  <c r="D975" i="18"/>
  <c r="D943" i="18"/>
  <c r="D911" i="18"/>
  <c r="D879" i="18"/>
  <c r="D847" i="18"/>
  <c r="D1353" i="18"/>
  <c r="D1197" i="18"/>
  <c r="D1463" i="18"/>
  <c r="D1112" i="18"/>
  <c r="D1080" i="18"/>
  <c r="D1048" i="18"/>
  <c r="D1016" i="18"/>
  <c r="D984" i="18"/>
  <c r="D952" i="18"/>
  <c r="D920" i="18"/>
  <c r="D888" i="18"/>
  <c r="D1305" i="18"/>
  <c r="D1161" i="18"/>
  <c r="D1971" i="18"/>
  <c r="D1732" i="18"/>
  <c r="D1956" i="18"/>
  <c r="D1616" i="18"/>
  <c r="D1520" i="18"/>
  <c r="D1444" i="18"/>
  <c r="D1705" i="18"/>
  <c r="D1641" i="18"/>
  <c r="D1593" i="18"/>
  <c r="D1537" i="18"/>
  <c r="D1473" i="18"/>
  <c r="D1429" i="18"/>
  <c r="D1730" i="18"/>
  <c r="D1670" i="18"/>
  <c r="D1618" i="18"/>
  <c r="D1582" i="18"/>
  <c r="D1546" i="18"/>
  <c r="D1514" i="18"/>
  <c r="D1482" i="18"/>
  <c r="D1450" i="18"/>
  <c r="D1418" i="18"/>
  <c r="D1519" i="18"/>
  <c r="D1619" i="18"/>
  <c r="D1406" i="18"/>
  <c r="D1374" i="18"/>
  <c r="D1342" i="18"/>
  <c r="D1310" i="18"/>
  <c r="D1278" i="18"/>
  <c r="D1246" i="18"/>
  <c r="D1214" i="18"/>
  <c r="D1182" i="18"/>
  <c r="D1150" i="18"/>
  <c r="D1623" i="18"/>
  <c r="D1595" i="18"/>
  <c r="D1403" i="18"/>
  <c r="D1371" i="18"/>
  <c r="D1339" i="18"/>
  <c r="D1307" i="18"/>
  <c r="D1275" i="18"/>
  <c r="D1243" i="18"/>
  <c r="D1211" i="18"/>
  <c r="D1179" i="18"/>
  <c r="D1842" i="18"/>
  <c r="D1503" i="18"/>
  <c r="D1507" i="18"/>
  <c r="D1388" i="18"/>
  <c r="D1356" i="18"/>
  <c r="D1324" i="18"/>
  <c r="D1292" i="18"/>
  <c r="D1260" i="18"/>
  <c r="D1228" i="18"/>
  <c r="D1196" i="18"/>
  <c r="D1164" i="18"/>
  <c r="D1132" i="18"/>
  <c r="D1543" i="18"/>
  <c r="D1237" i="18"/>
  <c r="D1153" i="18"/>
  <c r="D1131" i="18"/>
  <c r="D1099" i="18"/>
  <c r="D1067" i="18"/>
  <c r="D1035" i="18"/>
  <c r="D1003" i="18"/>
  <c r="D971" i="18"/>
  <c r="D939" i="18"/>
  <c r="D907" i="18"/>
  <c r="D875" i="18"/>
  <c r="D1515" i="18"/>
  <c r="D1345" i="18"/>
  <c r="D1181" i="18"/>
  <c r="D1455" i="18"/>
  <c r="D1108" i="18"/>
  <c r="D1076" i="18"/>
  <c r="D1044" i="18"/>
  <c r="D1012" i="18"/>
  <c r="D980" i="18"/>
  <c r="D948" i="18"/>
  <c r="D916" i="18"/>
  <c r="D884" i="18"/>
  <c r="D1293" i="18"/>
  <c r="D1149" i="18"/>
  <c r="D1121" i="18"/>
  <c r="D1089" i="18"/>
  <c r="D1057" i="18"/>
  <c r="D2212" i="18"/>
  <c r="D1907" i="18"/>
  <c r="D1852" i="18"/>
  <c r="D1738" i="18"/>
  <c r="D1608" i="18"/>
  <c r="D1516" i="18"/>
  <c r="D1428" i="18"/>
  <c r="D1701" i="18"/>
  <c r="D1637" i="18"/>
  <c r="D1589" i="18"/>
  <c r="D1533" i="18"/>
  <c r="D1469" i="18"/>
  <c r="D1417" i="18"/>
  <c r="D1714" i="18"/>
  <c r="D1658" i="18"/>
  <c r="D1614" i="18"/>
  <c r="D1578" i="18"/>
  <c r="D1542" i="18"/>
  <c r="D1510" i="18"/>
  <c r="D1478" i="18"/>
  <c r="D1446" i="18"/>
  <c r="D1414" i="18"/>
  <c r="D1487" i="18"/>
  <c r="D1587" i="18"/>
  <c r="D1402" i="18"/>
  <c r="D1370" i="18"/>
  <c r="D1338" i="18"/>
  <c r="D1306" i="18"/>
  <c r="D1274" i="18"/>
  <c r="D1242" i="18"/>
  <c r="D1210" i="18"/>
  <c r="D1178" i="18"/>
  <c r="D1146" i="18"/>
  <c r="D1591" i="18"/>
  <c r="D1563" i="18"/>
  <c r="D1399" i="18"/>
  <c r="D1367" i="18"/>
  <c r="D1335" i="18"/>
  <c r="D1303" i="18"/>
  <c r="D1271" i="18"/>
  <c r="D1239" i="18"/>
  <c r="D1207" i="18"/>
  <c r="D1175" i="18"/>
  <c r="D1810" i="18"/>
  <c r="D1778" i="18"/>
  <c r="D1439" i="18"/>
  <c r="D1384" i="18"/>
  <c r="D1352" i="18"/>
  <c r="D1320" i="18"/>
  <c r="D1288" i="18"/>
  <c r="D1256" i="18"/>
  <c r="D1224" i="18"/>
  <c r="D1192" i="18"/>
  <c r="D1160" i="18"/>
  <c r="D1988" i="18"/>
  <c r="D1511" i="18"/>
  <c r="D1221" i="18"/>
  <c r="D1145" i="18"/>
  <c r="D1127" i="18"/>
  <c r="D1095" i="18"/>
  <c r="D1063" i="18"/>
  <c r="D1031" i="18"/>
  <c r="D999" i="18"/>
  <c r="D967" i="18"/>
  <c r="D935" i="18"/>
  <c r="D903" i="18"/>
  <c r="D871" i="18"/>
  <c r="D1401" i="18"/>
  <c r="D1313" i="18"/>
  <c r="D1165" i="18"/>
  <c r="D1325" i="18"/>
  <c r="D1104" i="18"/>
  <c r="D1072" i="18"/>
  <c r="D1040" i="18"/>
  <c r="D1008" i="18"/>
  <c r="D976" i="18"/>
  <c r="D944" i="18"/>
  <c r="D2048" i="18"/>
  <c r="D1875" i="18"/>
  <c r="D1837" i="18"/>
  <c r="D1704" i="18"/>
  <c r="D1604" i="18"/>
  <c r="D1492" i="18"/>
  <c r="D1420" i="18"/>
  <c r="D1689" i="18"/>
  <c r="D1633" i="18"/>
  <c r="D1577" i="18"/>
  <c r="D1513" i="18"/>
  <c r="D1465" i="18"/>
  <c r="D1936" i="18"/>
  <c r="D1709" i="18"/>
  <c r="D1654" i="18"/>
  <c r="D1610" i="18"/>
  <c r="D1574" i="18"/>
  <c r="D1538" i="18"/>
  <c r="D1506" i="18"/>
  <c r="D1474" i="18"/>
  <c r="D1442" i="18"/>
  <c r="D1410" i="18"/>
  <c r="D1451" i="18"/>
  <c r="D1555" i="18"/>
  <c r="D1398" i="18"/>
  <c r="D1366" i="18"/>
  <c r="D1334" i="18"/>
  <c r="D1302" i="18"/>
  <c r="D1270" i="18"/>
  <c r="D1238" i="18"/>
  <c r="D1206" i="18"/>
  <c r="D1174" i="18"/>
  <c r="D1142" i="18"/>
  <c r="D1559" i="18"/>
  <c r="D1531" i="18"/>
  <c r="D1395" i="18"/>
  <c r="D1363" i="18"/>
  <c r="D1331" i="18"/>
  <c r="D1299" i="18"/>
  <c r="D1267" i="18"/>
  <c r="D1235" i="18"/>
  <c r="D1203" i="18"/>
  <c r="D1171" i="18"/>
  <c r="D1695" i="18"/>
  <c r="D1699" i="18"/>
  <c r="D1423" i="18"/>
  <c r="D1380" i="18"/>
  <c r="D1348" i="18"/>
  <c r="D1316" i="18"/>
  <c r="D1284" i="18"/>
  <c r="D1252" i="18"/>
  <c r="D1220" i="18"/>
  <c r="D1188" i="18"/>
  <c r="D1156" i="18"/>
  <c r="D1746" i="18"/>
  <c r="D1408" i="18"/>
  <c r="D1217" i="18"/>
  <c r="D1137" i="18"/>
  <c r="D1123" i="18"/>
  <c r="D1091" i="18"/>
  <c r="D1059" i="18"/>
  <c r="D1027" i="18"/>
  <c r="D995" i="18"/>
  <c r="D963" i="18"/>
  <c r="D931" i="18"/>
  <c r="D899" i="18"/>
  <c r="D867" i="18"/>
  <c r="D1393" i="18"/>
  <c r="D1289" i="18"/>
  <c r="D1151" i="18"/>
  <c r="D1135" i="18"/>
  <c r="D1100" i="18"/>
  <c r="D1068" i="18"/>
  <c r="D1036" i="18"/>
  <c r="D1004" i="18"/>
  <c r="D972" i="18"/>
  <c r="D940" i="18"/>
  <c r="D908" i="18"/>
  <c r="D876" i="18"/>
  <c r="D1261" i="18"/>
  <c r="D1900" i="18"/>
  <c r="D1113" i="18"/>
  <c r="D1081" i="18"/>
  <c r="D1049" i="18"/>
  <c r="D1017" i="18"/>
  <c r="D2157" i="18"/>
  <c r="D1839" i="18"/>
  <c r="D1773" i="18"/>
  <c r="D1680" i="18"/>
  <c r="D1584" i="18"/>
  <c r="D1488" i="18"/>
  <c r="D1416" i="18"/>
  <c r="D1685" i="18"/>
  <c r="D1629" i="18"/>
  <c r="D1573" i="18"/>
  <c r="D1509" i="18"/>
  <c r="D1461" i="18"/>
  <c r="D1830" i="18"/>
  <c r="D1702" i="18"/>
  <c r="D1650" i="18"/>
  <c r="D1606" i="18"/>
  <c r="D1570" i="18"/>
  <c r="D1534" i="18"/>
  <c r="D1502" i="18"/>
  <c r="D1470" i="18"/>
  <c r="D1438" i="18"/>
  <c r="D1679" i="18"/>
  <c r="D1409" i="18"/>
  <c r="D1523" i="18"/>
  <c r="D1394" i="18"/>
  <c r="D1362" i="18"/>
  <c r="D1330" i="18"/>
  <c r="D1298" i="18"/>
  <c r="D1266" i="18"/>
  <c r="D1234" i="18"/>
  <c r="D1202" i="18"/>
  <c r="D1170" i="18"/>
  <c r="D1138" i="18"/>
  <c r="D1527" i="18"/>
  <c r="D1499" i="18"/>
  <c r="D1391" i="18"/>
  <c r="D1359" i="18"/>
  <c r="D1327" i="18"/>
  <c r="D1295" i="18"/>
  <c r="D1263" i="18"/>
  <c r="D1231" i="18"/>
  <c r="D1199" i="18"/>
  <c r="D1167" i="18"/>
  <c r="D1663" i="18"/>
  <c r="D1667" i="18"/>
  <c r="D1411" i="18"/>
  <c r="D1376" i="18"/>
  <c r="D1344" i="18"/>
  <c r="D1312" i="18"/>
  <c r="D1280" i="18"/>
  <c r="D1248" i="18"/>
  <c r="D1216" i="18"/>
  <c r="D1184" i="18"/>
  <c r="D1152" i="18"/>
  <c r="D1703" i="18"/>
  <c r="D1419" i="18"/>
  <c r="D1213" i="18"/>
  <c r="D1611" i="18"/>
  <c r="D1119" i="18"/>
  <c r="D1087" i="18"/>
  <c r="D1055" i="18"/>
  <c r="D1023" i="18"/>
  <c r="D991" i="18"/>
  <c r="D959" i="18"/>
  <c r="D927" i="18"/>
  <c r="D895" i="18"/>
  <c r="D863" i="18"/>
  <c r="D1385" i="18"/>
  <c r="D1273" i="18"/>
  <c r="D1143" i="18"/>
  <c r="D1128" i="18"/>
  <c r="D1096" i="18"/>
  <c r="D1064" i="18"/>
  <c r="D1032" i="18"/>
  <c r="D1000" i="18"/>
  <c r="D968" i="18"/>
  <c r="D936" i="18"/>
  <c r="D904" i="18"/>
  <c r="D872" i="18"/>
  <c r="D1245" i="18"/>
  <c r="D2121" i="18"/>
  <c r="D1807" i="18"/>
  <c r="D1757" i="18"/>
  <c r="D1672" i="18"/>
  <c r="D1576" i="18"/>
  <c r="D1484" i="18"/>
  <c r="D1912" i="18"/>
  <c r="D1673" i="18"/>
  <c r="D1625" i="18"/>
  <c r="D1561" i="18"/>
  <c r="D1505" i="18"/>
  <c r="D1449" i="18"/>
  <c r="D1798" i="18"/>
  <c r="D1690" i="18"/>
  <c r="D1642" i="18"/>
  <c r="D1602" i="18"/>
  <c r="D1562" i="18"/>
  <c r="D1530" i="18"/>
  <c r="D1498" i="18"/>
  <c r="D1466" i="18"/>
  <c r="D1434" i="18"/>
  <c r="D1647" i="18"/>
  <c r="D1838" i="18"/>
  <c r="D1491" i="18"/>
  <c r="D1390" i="18"/>
  <c r="D1358" i="18"/>
  <c r="D1326" i="18"/>
  <c r="D1294" i="18"/>
  <c r="D1262" i="18"/>
  <c r="D1230" i="18"/>
  <c r="D1198" i="18"/>
  <c r="D1166" i="18"/>
  <c r="D1774" i="18"/>
  <c r="D1495" i="18"/>
  <c r="D1443" i="18"/>
  <c r="D1387" i="18"/>
  <c r="D1355" i="18"/>
  <c r="D1323" i="18"/>
  <c r="D1291" i="18"/>
  <c r="D1259" i="18"/>
  <c r="D1227" i="18"/>
  <c r="D1195" i="18"/>
  <c r="D1163" i="18"/>
  <c r="D1631" i="18"/>
  <c r="D1635" i="18"/>
  <c r="D1404" i="18"/>
  <c r="D1372" i="18"/>
  <c r="D1340" i="18"/>
  <c r="D1308" i="18"/>
  <c r="D1276" i="18"/>
  <c r="D1244" i="18"/>
  <c r="D1212" i="18"/>
  <c r="D1180" i="18"/>
  <c r="D1148" i="18"/>
  <c r="D1671" i="18"/>
  <c r="D1321" i="18"/>
  <c r="D1209" i="18"/>
  <c r="D1333" i="18"/>
  <c r="D1115" i="18"/>
  <c r="D1083" i="18"/>
  <c r="D1051" i="18"/>
  <c r="D1019" i="18"/>
  <c r="D987" i="18"/>
  <c r="D955" i="18"/>
  <c r="D923" i="18"/>
  <c r="D891" i="18"/>
  <c r="D859" i="18"/>
  <c r="D1377" i="18"/>
  <c r="D1257" i="18"/>
  <c r="D1643" i="18"/>
  <c r="D1124" i="18"/>
  <c r="D1092" i="18"/>
  <c r="D1060" i="18"/>
  <c r="D1028" i="18"/>
  <c r="D996" i="18"/>
  <c r="D964" i="18"/>
  <c r="D932" i="18"/>
  <c r="D900" i="18"/>
  <c r="D868" i="18"/>
  <c r="D1229" i="18"/>
  <c r="D1547" i="18"/>
  <c r="D1105" i="18"/>
  <c r="D1073" i="18"/>
  <c r="D1041" i="18"/>
  <c r="D1009" i="18"/>
  <c r="D1476" i="18"/>
  <c r="D1682" i="18"/>
  <c r="D1615" i="18"/>
  <c r="D1226" i="18"/>
  <c r="D1319" i="18"/>
  <c r="D1400" i="18"/>
  <c r="D1144" i="18"/>
  <c r="D1015" i="18"/>
  <c r="D1479" i="18"/>
  <c r="D912" i="18"/>
  <c r="D1317" i="18"/>
  <c r="D1077" i="18"/>
  <c r="D1029" i="18"/>
  <c r="D989" i="18"/>
  <c r="D957" i="18"/>
  <c r="D925" i="18"/>
  <c r="D893" i="18"/>
  <c r="D1405" i="18"/>
  <c r="D1329" i="18"/>
  <c r="D1157" i="18"/>
  <c r="D1459" i="18"/>
  <c r="D1114" i="18"/>
  <c r="D1082" i="18"/>
  <c r="D1050" i="18"/>
  <c r="D1018" i="18"/>
  <c r="D986" i="18"/>
  <c r="D954" i="18"/>
  <c r="D827" i="18"/>
  <c r="D795" i="18"/>
  <c r="D763" i="18"/>
  <c r="D731" i="18"/>
  <c r="D699" i="18"/>
  <c r="D667" i="18"/>
  <c r="D635" i="18"/>
  <c r="D603" i="18"/>
  <c r="D571" i="18"/>
  <c r="D898" i="18"/>
  <c r="D844" i="18"/>
  <c r="D812" i="18"/>
  <c r="D780" i="18"/>
  <c r="D748" i="18"/>
  <c r="D716" i="18"/>
  <c r="D684" i="18"/>
  <c r="D652" i="18"/>
  <c r="D620" i="18"/>
  <c r="D588" i="18"/>
  <c r="D556" i="18"/>
  <c r="D910" i="18"/>
  <c r="D825" i="18"/>
  <c r="D793" i="18"/>
  <c r="D761" i="18"/>
  <c r="D729" i="18"/>
  <c r="D1826" i="18"/>
  <c r="D1638" i="18"/>
  <c r="D1806" i="18"/>
  <c r="D1194" i="18"/>
  <c r="D1287" i="18"/>
  <c r="D1368" i="18"/>
  <c r="D1639" i="18"/>
  <c r="D983" i="18"/>
  <c r="D1120" i="18"/>
  <c r="D896" i="18"/>
  <c r="D1125" i="18"/>
  <c r="D1069" i="18"/>
  <c r="D1025" i="18"/>
  <c r="D985" i="18"/>
  <c r="D953" i="18"/>
  <c r="D921" i="18"/>
  <c r="D889" i="18"/>
  <c r="D1397" i="18"/>
  <c r="D1297" i="18"/>
  <c r="D1147" i="18"/>
  <c r="D1435" i="18"/>
  <c r="D1110" i="18"/>
  <c r="D1078" i="18"/>
  <c r="D1046" i="18"/>
  <c r="D1014" i="18"/>
  <c r="D982" i="18"/>
  <c r="D950" i="18"/>
  <c r="D823" i="18"/>
  <c r="D791" i="18"/>
  <c r="D759" i="18"/>
  <c r="D727" i="18"/>
  <c r="D695" i="18"/>
  <c r="D663" i="18"/>
  <c r="D631" i="18"/>
  <c r="D599" i="18"/>
  <c r="D567" i="18"/>
  <c r="D882" i="18"/>
  <c r="D840" i="18"/>
  <c r="D808" i="18"/>
  <c r="D776" i="18"/>
  <c r="D744" i="18"/>
  <c r="D712" i="18"/>
  <c r="D680" i="18"/>
  <c r="D648" i="18"/>
  <c r="D616" i="18"/>
  <c r="D584" i="18"/>
  <c r="D926" i="18"/>
  <c r="D861" i="18"/>
  <c r="D821" i="18"/>
  <c r="D789" i="18"/>
  <c r="D757" i="18"/>
  <c r="D725" i="18"/>
  <c r="D693" i="18"/>
  <c r="D661" i="18"/>
  <c r="D629" i="18"/>
  <c r="D597" i="18"/>
  <c r="D565" i="18"/>
  <c r="D852" i="18"/>
  <c r="D830" i="18"/>
  <c r="D798" i="18"/>
  <c r="D766" i="18"/>
  <c r="D734" i="18"/>
  <c r="D702" i="18"/>
  <c r="D670" i="18"/>
  <c r="D638" i="18"/>
  <c r="D606" i="18"/>
  <c r="D574" i="18"/>
  <c r="D902" i="18"/>
  <c r="D529" i="18"/>
  <c r="D497" i="18"/>
  <c r="D1669" i="18"/>
  <c r="D1594" i="18"/>
  <c r="D1447" i="18"/>
  <c r="D1162" i="18"/>
  <c r="D1255" i="18"/>
  <c r="D1336" i="18"/>
  <c r="D1285" i="18"/>
  <c r="D951" i="18"/>
  <c r="D1088" i="18"/>
  <c r="D880" i="18"/>
  <c r="D1117" i="18"/>
  <c r="D1065" i="18"/>
  <c r="D1021" i="18"/>
  <c r="D981" i="18"/>
  <c r="D949" i="18"/>
  <c r="D917" i="18"/>
  <c r="D885" i="18"/>
  <c r="D1389" i="18"/>
  <c r="D1281" i="18"/>
  <c r="D1139" i="18"/>
  <c r="D1341" i="18"/>
  <c r="D1106" i="18"/>
  <c r="D1074" i="18"/>
  <c r="D1042" i="18"/>
  <c r="D1010" i="18"/>
  <c r="D978" i="18"/>
  <c r="D853" i="18"/>
  <c r="D819" i="18"/>
  <c r="D787" i="18"/>
  <c r="D755" i="18"/>
  <c r="D723" i="18"/>
  <c r="D691" i="18"/>
  <c r="D659" i="18"/>
  <c r="D627" i="18"/>
  <c r="D595" i="18"/>
  <c r="D563" i="18"/>
  <c r="D866" i="18"/>
  <c r="D836" i="18"/>
  <c r="D804" i="18"/>
  <c r="D772" i="18"/>
  <c r="D740" i="18"/>
  <c r="D708" i="18"/>
  <c r="D676" i="18"/>
  <c r="D644" i="18"/>
  <c r="D612" i="18"/>
  <c r="D580" i="18"/>
  <c r="D914" i="18"/>
  <c r="D858" i="18"/>
  <c r="D817" i="18"/>
  <c r="D785" i="18"/>
  <c r="D753" i="18"/>
  <c r="D721" i="18"/>
  <c r="D689" i="18"/>
  <c r="D657" i="18"/>
  <c r="D625" i="18"/>
  <c r="D593" i="18"/>
  <c r="D561" i="18"/>
  <c r="D930" i="18"/>
  <c r="D826" i="18"/>
  <c r="D794" i="18"/>
  <c r="D762" i="18"/>
  <c r="D730" i="18"/>
  <c r="D698" i="18"/>
  <c r="D666" i="18"/>
  <c r="D634" i="18"/>
  <c r="D602" i="18"/>
  <c r="D570" i="18"/>
  <c r="D886" i="18"/>
  <c r="D525" i="18"/>
  <c r="D493" i="18"/>
  <c r="D461" i="18"/>
  <c r="D429" i="18"/>
  <c r="D397" i="18"/>
  <c r="D365" i="18"/>
  <c r="D333" i="18"/>
  <c r="D301" i="18"/>
  <c r="D530" i="18"/>
  <c r="D498" i="18"/>
  <c r="D466" i="18"/>
  <c r="D434" i="18"/>
  <c r="D402" i="18"/>
  <c r="D370" i="18"/>
  <c r="D338" i="18"/>
  <c r="D306" i="18"/>
  <c r="D274" i="18"/>
  <c r="D1961" i="18"/>
  <c r="D1621" i="18"/>
  <c r="D1558" i="18"/>
  <c r="D1386" i="18"/>
  <c r="D1706" i="18"/>
  <c r="D1223" i="18"/>
  <c r="D1304" i="18"/>
  <c r="D1205" i="18"/>
  <c r="D919" i="18"/>
  <c r="D1056" i="18"/>
  <c r="D1726" i="18"/>
  <c r="D1109" i="18"/>
  <c r="D1061" i="18"/>
  <c r="D1013" i="18"/>
  <c r="D977" i="18"/>
  <c r="D945" i="18"/>
  <c r="D913" i="18"/>
  <c r="D881" i="18"/>
  <c r="D1381" i="18"/>
  <c r="D1265" i="18"/>
  <c r="D1133" i="18"/>
  <c r="D1309" i="18"/>
  <c r="D1102" i="18"/>
  <c r="D1070" i="18"/>
  <c r="D1038" i="18"/>
  <c r="D1006" i="18"/>
  <c r="D974" i="18"/>
  <c r="D850" i="18"/>
  <c r="D815" i="18"/>
  <c r="D783" i="18"/>
  <c r="D751" i="18"/>
  <c r="D719" i="18"/>
  <c r="D687" i="18"/>
  <c r="D655" i="18"/>
  <c r="D623" i="18"/>
  <c r="D591" i="18"/>
  <c r="D559" i="18"/>
  <c r="D860" i="18"/>
  <c r="D832" i="18"/>
  <c r="D800" i="18"/>
  <c r="D768" i="18"/>
  <c r="D736" i="18"/>
  <c r="D704" i="18"/>
  <c r="D672" i="18"/>
  <c r="D640" i="18"/>
  <c r="D608" i="18"/>
  <c r="D576" i="18"/>
  <c r="D894" i="18"/>
  <c r="D845" i="18"/>
  <c r="D813" i="18"/>
  <c r="D781" i="18"/>
  <c r="D749" i="18"/>
  <c r="D717" i="18"/>
  <c r="D685" i="18"/>
  <c r="D653" i="18"/>
  <c r="D621" i="18"/>
  <c r="D589" i="18"/>
  <c r="D557" i="18"/>
  <c r="D862" i="18"/>
  <c r="D822" i="18"/>
  <c r="D790" i="18"/>
  <c r="D758" i="18"/>
  <c r="D726" i="18"/>
  <c r="D694" i="18"/>
  <c r="D662" i="18"/>
  <c r="D630" i="18"/>
  <c r="D598" i="18"/>
  <c r="D566" i="18"/>
  <c r="D870" i="18"/>
  <c r="D521" i="18"/>
  <c r="D489" i="18"/>
  <c r="D457" i="18"/>
  <c r="D425" i="18"/>
  <c r="D393" i="18"/>
  <c r="D361" i="18"/>
  <c r="D329" i="18"/>
  <c r="D297" i="18"/>
  <c r="D526" i="18"/>
  <c r="D494" i="18"/>
  <c r="D462" i="18"/>
  <c r="D430" i="18"/>
  <c r="D398" i="18"/>
  <c r="D366" i="18"/>
  <c r="D334" i="18"/>
  <c r="D302" i="18"/>
  <c r="D1743" i="18"/>
  <c r="D1557" i="18"/>
  <c r="D1526" i="18"/>
  <c r="D1354" i="18"/>
  <c r="D1691" i="18"/>
  <c r="D1191" i="18"/>
  <c r="D1272" i="18"/>
  <c r="D1301" i="18"/>
  <c r="D887" i="18"/>
  <c r="D1024" i="18"/>
  <c r="D1277" i="18"/>
  <c r="D1101" i="18"/>
  <c r="D1053" i="18"/>
  <c r="D1005" i="18"/>
  <c r="D973" i="18"/>
  <c r="D941" i="18"/>
  <c r="D909" i="18"/>
  <c r="D877" i="18"/>
  <c r="D1373" i="18"/>
  <c r="D1249" i="18"/>
  <c r="D1579" i="18"/>
  <c r="D1130" i="18"/>
  <c r="D1098" i="18"/>
  <c r="D1066" i="18"/>
  <c r="D1034" i="18"/>
  <c r="D1002" i="18"/>
  <c r="D970" i="18"/>
  <c r="D843" i="18"/>
  <c r="D811" i="18"/>
  <c r="D779" i="18"/>
  <c r="D747" i="18"/>
  <c r="D715" i="18"/>
  <c r="D683" i="18"/>
  <c r="D651" i="18"/>
  <c r="D619" i="18"/>
  <c r="D587" i="18"/>
  <c r="D555" i="18"/>
  <c r="D946" i="18"/>
  <c r="D828" i="18"/>
  <c r="D796" i="18"/>
  <c r="D764" i="18"/>
  <c r="D732" i="18"/>
  <c r="D700" i="18"/>
  <c r="D668" i="18"/>
  <c r="D636" i="18"/>
  <c r="D604" i="18"/>
  <c r="D572" i="18"/>
  <c r="D878" i="18"/>
  <c r="D841" i="18"/>
  <c r="D809" i="18"/>
  <c r="D777" i="18"/>
  <c r="D745" i="18"/>
  <c r="D713" i="18"/>
  <c r="D681" i="18"/>
  <c r="D649" i="18"/>
  <c r="D617" i="18"/>
  <c r="D585" i="18"/>
  <c r="D553" i="18"/>
  <c r="D849" i="18"/>
  <c r="D818" i="18"/>
  <c r="D786" i="18"/>
  <c r="D754" i="18"/>
  <c r="D722" i="18"/>
  <c r="D690" i="18"/>
  <c r="D658" i="18"/>
  <c r="D626" i="18"/>
  <c r="D594" i="18"/>
  <c r="D562" i="18"/>
  <c r="D856" i="18"/>
  <c r="D517" i="18"/>
  <c r="D485" i="18"/>
  <c r="D453" i="18"/>
  <c r="D421" i="18"/>
  <c r="D389" i="18"/>
  <c r="D357" i="18"/>
  <c r="D325" i="18"/>
  <c r="D293" i="18"/>
  <c r="D522" i="18"/>
  <c r="D490" i="18"/>
  <c r="D458" i="18"/>
  <c r="D426" i="18"/>
  <c r="D1725" i="18"/>
  <c r="D1501" i="18"/>
  <c r="D1494" i="18"/>
  <c r="D1322" i="18"/>
  <c r="D1427" i="18"/>
  <c r="D1159" i="18"/>
  <c r="D1240" i="18"/>
  <c r="D1111" i="18"/>
  <c r="D855" i="18"/>
  <c r="D992" i="18"/>
  <c r="D1193" i="18"/>
  <c r="D1097" i="18"/>
  <c r="D1045" i="18"/>
  <c r="D1001" i="18"/>
  <c r="D969" i="18"/>
  <c r="D937" i="18"/>
  <c r="D905" i="18"/>
  <c r="D873" i="18"/>
  <c r="D1365" i="18"/>
  <c r="D1233" i="18"/>
  <c r="D1483" i="18"/>
  <c r="D1126" i="18"/>
  <c r="D1094" i="18"/>
  <c r="D1062" i="18"/>
  <c r="D1030" i="18"/>
  <c r="D998" i="18"/>
  <c r="D966" i="18"/>
  <c r="D839" i="18"/>
  <c r="D807" i="18"/>
  <c r="D775" i="18"/>
  <c r="D743" i="18"/>
  <c r="D711" i="18"/>
  <c r="D679" i="18"/>
  <c r="D647" i="18"/>
  <c r="D615" i="18"/>
  <c r="D583" i="18"/>
  <c r="D551" i="18"/>
  <c r="D918" i="18"/>
  <c r="D824" i="18"/>
  <c r="D792" i="18"/>
  <c r="D760" i="18"/>
  <c r="D728" i="18"/>
  <c r="D696" i="18"/>
  <c r="D664" i="18"/>
  <c r="D632" i="18"/>
  <c r="D600" i="18"/>
  <c r="D568" i="18"/>
  <c r="D864" i="18"/>
  <c r="D837" i="18"/>
  <c r="D805" i="18"/>
  <c r="D773" i="18"/>
  <c r="D741" i="18"/>
  <c r="D709" i="18"/>
  <c r="D677" i="18"/>
  <c r="D645" i="18"/>
  <c r="D613" i="18"/>
  <c r="D581" i="18"/>
  <c r="D549" i="18"/>
  <c r="D846" i="18"/>
  <c r="D814" i="18"/>
  <c r="D782" i="18"/>
  <c r="D750" i="18"/>
  <c r="D718" i="18"/>
  <c r="D686" i="18"/>
  <c r="D654" i="18"/>
  <c r="D622" i="18"/>
  <c r="D590" i="18"/>
  <c r="D558" i="18"/>
  <c r="D545" i="18"/>
  <c r="D513" i="18"/>
  <c r="D481" i="18"/>
  <c r="D1668" i="18"/>
  <c r="D1445" i="18"/>
  <c r="D1462" i="18"/>
  <c r="D1290" i="18"/>
  <c r="D1383" i="18"/>
  <c r="D1599" i="18"/>
  <c r="D1208" i="18"/>
  <c r="D1079" i="18"/>
  <c r="D1369" i="18"/>
  <c r="D960" i="18"/>
  <c r="D1141" i="18"/>
  <c r="D1093" i="18"/>
  <c r="D1037" i="18"/>
  <c r="D997" i="18"/>
  <c r="D965" i="18"/>
  <c r="D933" i="18"/>
  <c r="D901" i="18"/>
  <c r="D869" i="18"/>
  <c r="D1357" i="18"/>
  <c r="D1189" i="18"/>
  <c r="D1475" i="18"/>
  <c r="D1122" i="18"/>
  <c r="D1090" i="18"/>
  <c r="D1058" i="18"/>
  <c r="D1026" i="18"/>
  <c r="D994" i="18"/>
  <c r="D962" i="18"/>
  <c r="D835" i="18"/>
  <c r="D803" i="18"/>
  <c r="D771" i="18"/>
  <c r="D739" i="18"/>
  <c r="D707" i="18"/>
  <c r="D675" i="18"/>
  <c r="D643" i="18"/>
  <c r="D611" i="18"/>
  <c r="D579" i="18"/>
  <c r="D934" i="18"/>
  <c r="D857" i="18"/>
  <c r="D820" i="18"/>
  <c r="D788" i="18"/>
  <c r="D756" i="18"/>
  <c r="D724" i="18"/>
  <c r="D692" i="18"/>
  <c r="D660" i="18"/>
  <c r="D628" i="18"/>
  <c r="D596" i="18"/>
  <c r="D564" i="18"/>
  <c r="D848" i="18"/>
  <c r="D833" i="18"/>
  <c r="D801" i="18"/>
  <c r="D769" i="18"/>
  <c r="D737" i="18"/>
  <c r="D705" i="18"/>
  <c r="D673" i="18"/>
  <c r="D641" i="18"/>
  <c r="D609" i="18"/>
  <c r="D577" i="18"/>
  <c r="D906" i="18"/>
  <c r="D842" i="18"/>
  <c r="D810" i="18"/>
  <c r="D778" i="18"/>
  <c r="D746" i="18"/>
  <c r="D714" i="18"/>
  <c r="D682" i="18"/>
  <c r="D650" i="18"/>
  <c r="D618" i="18"/>
  <c r="D586" i="18"/>
  <c r="D554" i="18"/>
  <c r="D541" i="18"/>
  <c r="D509" i="18"/>
  <c r="D477" i="18"/>
  <c r="D445" i="18"/>
  <c r="D413" i="18"/>
  <c r="D381" i="18"/>
  <c r="D349" i="18"/>
  <c r="D317" i="18"/>
  <c r="D546" i="18"/>
  <c r="D514" i="18"/>
  <c r="D482" i="18"/>
  <c r="D450" i="18"/>
  <c r="D418" i="18"/>
  <c r="D386" i="18"/>
  <c r="D354" i="18"/>
  <c r="D322" i="18"/>
  <c r="D290" i="18"/>
  <c r="D111" i="18"/>
  <c r="D12" i="18"/>
  <c r="D44" i="18"/>
  <c r="D76" i="18"/>
  <c r="D179" i="18"/>
  <c r="D21" i="18"/>
  <c r="D91" i="18"/>
  <c r="D123" i="18"/>
  <c r="D155" i="18"/>
  <c r="D187" i="18"/>
  <c r="D233" i="18"/>
  <c r="D15" i="18"/>
  <c r="D23" i="18"/>
  <c r="D31" i="18"/>
  <c r="D39" i="18"/>
  <c r="D47" i="18"/>
  <c r="D55" i="18"/>
  <c r="D63" i="18"/>
  <c r="D71" i="18"/>
  <c r="D79" i="18"/>
  <c r="D87" i="18"/>
  <c r="D98" i="18"/>
  <c r="D130" i="18"/>
  <c r="D162" i="18"/>
  <c r="D194" i="18"/>
  <c r="D265" i="18"/>
  <c r="D129" i="18"/>
  <c r="D161" i="18"/>
  <c r="D193" i="18"/>
  <c r="D97" i="18"/>
  <c r="D100" i="18"/>
  <c r="D132" i="18"/>
  <c r="D164" i="18"/>
  <c r="D196" i="18"/>
  <c r="D260" i="18"/>
  <c r="D292" i="18"/>
  <c r="D324" i="18"/>
  <c r="D356" i="18"/>
  <c r="D388" i="18"/>
  <c r="D420" i="18"/>
  <c r="D452" i="18"/>
  <c r="D484" i="18"/>
  <c r="D516" i="18"/>
  <c r="D548" i="18"/>
  <c r="D235" i="18"/>
  <c r="D267" i="18"/>
  <c r="D299" i="18"/>
  <c r="D331" i="18"/>
  <c r="D363" i="18"/>
  <c r="D395" i="18"/>
  <c r="D427" i="18"/>
  <c r="D459" i="18"/>
  <c r="D491" i="18"/>
  <c r="D523" i="18"/>
  <c r="D206" i="18"/>
  <c r="D238" i="18"/>
  <c r="D270" i="18"/>
  <c r="D318" i="18"/>
  <c r="D374" i="18"/>
  <c r="D422" i="18"/>
  <c r="D486" i="18"/>
  <c r="D289" i="18"/>
  <c r="D353" i="18"/>
  <c r="D417" i="18"/>
  <c r="D501" i="18"/>
  <c r="D610" i="18"/>
  <c r="D738" i="18"/>
  <c r="D874" i="18"/>
  <c r="D665" i="18"/>
  <c r="D938" i="18"/>
  <c r="D784" i="18"/>
  <c r="D703" i="18"/>
  <c r="D1054" i="18"/>
  <c r="D929" i="18"/>
  <c r="D1047" i="18"/>
  <c r="D8" i="18"/>
  <c r="D24" i="18"/>
  <c r="D40" i="18"/>
  <c r="D48" i="18"/>
  <c r="D56" i="18"/>
  <c r="D64" i="18"/>
  <c r="D72" i="18"/>
  <c r="D80" i="18"/>
  <c r="D88" i="18"/>
  <c r="D102" i="18"/>
  <c r="D134" i="18"/>
  <c r="D166" i="18"/>
  <c r="D198" i="18"/>
  <c r="D281" i="18"/>
  <c r="D133" i="18"/>
  <c r="D165" i="18"/>
  <c r="D197" i="18"/>
  <c r="D105" i="18"/>
  <c r="D104" i="18"/>
  <c r="D136" i="18"/>
  <c r="D168" i="18"/>
  <c r="D200" i="18"/>
  <c r="D264" i="18"/>
  <c r="D296" i="18"/>
  <c r="D328" i="18"/>
  <c r="D360" i="18"/>
  <c r="D392" i="18"/>
  <c r="D424" i="18"/>
  <c r="D456" i="18"/>
  <c r="D488" i="18"/>
  <c r="D520" i="18"/>
  <c r="D207" i="18"/>
  <c r="D239" i="18"/>
  <c r="D271" i="18"/>
  <c r="D303" i="18"/>
  <c r="D335" i="18"/>
  <c r="D367" i="18"/>
  <c r="D399" i="18"/>
  <c r="D431" i="18"/>
  <c r="D463" i="18"/>
  <c r="D495" i="18"/>
  <c r="D527" i="18"/>
  <c r="D210" i="18"/>
  <c r="D242" i="18"/>
  <c r="D278" i="18"/>
  <c r="D326" i="18"/>
  <c r="D378" i="18"/>
  <c r="D438" i="18"/>
  <c r="D502" i="18"/>
  <c r="D305" i="18"/>
  <c r="D369" i="18"/>
  <c r="D433" i="18"/>
  <c r="D505" i="18"/>
  <c r="D614" i="18"/>
  <c r="D742" i="18"/>
  <c r="D890" i="18"/>
  <c r="D669" i="18"/>
  <c r="D560" i="18"/>
  <c r="D816" i="18"/>
  <c r="D735" i="18"/>
  <c r="D1086" i="18"/>
  <c r="D961" i="18"/>
  <c r="D1176" i="18"/>
  <c r="D32" i="18"/>
  <c r="D220" i="18"/>
  <c r="D99" i="18"/>
  <c r="D131" i="18"/>
  <c r="D163" i="18"/>
  <c r="D195" i="18"/>
  <c r="D9" i="18"/>
  <c r="D17" i="18"/>
  <c r="D25" i="18"/>
  <c r="D33" i="18"/>
  <c r="D41" i="18"/>
  <c r="D49" i="18"/>
  <c r="D57" i="18"/>
  <c r="D65" i="18"/>
  <c r="D73" i="18"/>
  <c r="D81" i="18"/>
  <c r="D89" i="18"/>
  <c r="D106" i="18"/>
  <c r="D138" i="18"/>
  <c r="D170" i="18"/>
  <c r="D202" i="18"/>
  <c r="D93" i="18"/>
  <c r="D137" i="18"/>
  <c r="D169" i="18"/>
  <c r="D201" i="18"/>
  <c r="D113" i="18"/>
  <c r="D108" i="18"/>
  <c r="D140" i="18"/>
  <c r="D172" i="18"/>
  <c r="D204" i="18"/>
  <c r="D268" i="18"/>
  <c r="D300" i="18"/>
  <c r="D332" i="18"/>
  <c r="D364" i="18"/>
  <c r="D396" i="18"/>
  <c r="D428" i="18"/>
  <c r="D460" i="18"/>
  <c r="D492" i="18"/>
  <c r="D524" i="18"/>
  <c r="D211" i="18"/>
  <c r="D243" i="18"/>
  <c r="D275" i="18"/>
  <c r="D307" i="18"/>
  <c r="D339" i="18"/>
  <c r="D371" i="18"/>
  <c r="D403" i="18"/>
  <c r="D435" i="18"/>
  <c r="D467" i="18"/>
  <c r="D499" i="18"/>
  <c r="D531" i="18"/>
  <c r="D214" i="18"/>
  <c r="D246" i="18"/>
  <c r="D282" i="18"/>
  <c r="D330" i="18"/>
  <c r="D382" i="18"/>
  <c r="D442" i="18"/>
  <c r="D506" i="18"/>
  <c r="D309" i="18"/>
  <c r="D373" i="18"/>
  <c r="D437" i="18"/>
  <c r="D533" i="18"/>
  <c r="D642" i="18"/>
  <c r="D770" i="18"/>
  <c r="D569" i="18"/>
  <c r="D697" i="18"/>
  <c r="D592" i="18"/>
  <c r="D854" i="18"/>
  <c r="D767" i="18"/>
  <c r="D1118" i="18"/>
  <c r="D993" i="18"/>
  <c r="D1603" i="18"/>
  <c r="D1939" i="18"/>
  <c r="D1986" i="18"/>
  <c r="D1480" i="18"/>
  <c r="D2016" i="18"/>
  <c r="D1890" i="18"/>
  <c r="D1993" i="18"/>
  <c r="D2096" i="18"/>
  <c r="D2136" i="18"/>
  <c r="D2117" i="18"/>
  <c r="D2287" i="18"/>
  <c r="D2478" i="18"/>
  <c r="D1742" i="18"/>
  <c r="D1789" i="18"/>
  <c r="D1796" i="18"/>
  <c r="D1904" i="18"/>
  <c r="D1922" i="18"/>
  <c r="D2025" i="18"/>
  <c r="D2139" i="18"/>
  <c r="D1646" i="18"/>
  <c r="D1686" i="18"/>
  <c r="D1865" i="18"/>
  <c r="D1437" i="18"/>
  <c r="D1477" i="18"/>
  <c r="D1525" i="18"/>
  <c r="D1565" i="18"/>
  <c r="D1605" i="18"/>
  <c r="D1653" i="18"/>
  <c r="D1693" i="18"/>
  <c r="D1758" i="18"/>
  <c r="D1452" i="18"/>
  <c r="D1508" i="18"/>
  <c r="D1556" i="18"/>
  <c r="D1620" i="18"/>
  <c r="D1684" i="18"/>
  <c r="D1750" i="18"/>
  <c r="D1805" i="18"/>
  <c r="D1828" i="18"/>
  <c r="D1878" i="18"/>
  <c r="D1954" i="18"/>
  <c r="D2057" i="18"/>
  <c r="D2055" i="18"/>
  <c r="D1481" i="18"/>
  <c r="D1529" i="18"/>
  <c r="D1569" i="18"/>
  <c r="D1609" i="18"/>
  <c r="D1657" i="18"/>
  <c r="D1697" i="18"/>
  <c r="D1412" i="18"/>
  <c r="D1456" i="18"/>
  <c r="D1512" i="18"/>
  <c r="D1572" i="18"/>
  <c r="D1636" i="18"/>
  <c r="D1700" i="18"/>
  <c r="D1869" i="18"/>
  <c r="D1821" i="18"/>
  <c r="D1940" i="18"/>
  <c r="D2180" i="18"/>
  <c r="D2089" i="18"/>
  <c r="D2184" i="18"/>
  <c r="D1424" i="18"/>
  <c r="D1524" i="18"/>
  <c r="D1588" i="18"/>
  <c r="D1652" i="18"/>
  <c r="D1754" i="18"/>
  <c r="D1741" i="18"/>
  <c r="D1928" i="18"/>
  <c r="D1775" i="18"/>
  <c r="D1929" i="18"/>
  <c r="D1790" i="18"/>
  <c r="D1432" i="18"/>
  <c r="D1464" i="18"/>
  <c r="D1496" i="18"/>
  <c r="D1528" i="18"/>
  <c r="D1560" i="18"/>
  <c r="D1592" i="18"/>
  <c r="D1624" i="18"/>
  <c r="D1656" i="18"/>
  <c r="D1688" i="18"/>
  <c r="D1786" i="18"/>
  <c r="D1782" i="18"/>
  <c r="D1729" i="18"/>
  <c r="D1761" i="18"/>
  <c r="D1793" i="18"/>
  <c r="D1825" i="18"/>
  <c r="D1857" i="18"/>
  <c r="D1960" i="18"/>
  <c r="D1736" i="18"/>
  <c r="D1768" i="18"/>
  <c r="D1800" i="18"/>
  <c r="D1832" i="18"/>
  <c r="D1972" i="18"/>
  <c r="D1715" i="18"/>
  <c r="D1747" i="18"/>
  <c r="D1779" i="18"/>
  <c r="D1811" i="18"/>
  <c r="D1843" i="18"/>
  <c r="D1932" i="18"/>
  <c r="D1880" i="18"/>
  <c r="D2002" i="18"/>
  <c r="D1879" i="18"/>
  <c r="D1911" i="18"/>
  <c r="D1943" i="18"/>
  <c r="D1975" i="18"/>
  <c r="D1894" i="18"/>
  <c r="D1926" i="18"/>
  <c r="D1958" i="18"/>
  <c r="D1990" i="18"/>
  <c r="D2034" i="18"/>
  <c r="D1901" i="18"/>
  <c r="D1933" i="18"/>
  <c r="D1965" i="18"/>
  <c r="D1997" i="18"/>
  <c r="D2029" i="18"/>
  <c r="D2061" i="18"/>
  <c r="D2093" i="18"/>
  <c r="D2125" i="18"/>
  <c r="D2176" i="18"/>
  <c r="D2020" i="18"/>
  <c r="D2052" i="18"/>
  <c r="D2108" i="18"/>
  <c r="D2164" i="18"/>
  <c r="D2059" i="18"/>
  <c r="D2046" i="18"/>
  <c r="D2286" i="18"/>
  <c r="D1566" i="18"/>
  <c r="D1598" i="18"/>
  <c r="D1630" i="18"/>
  <c r="D1662" i="18"/>
  <c r="D1694" i="18"/>
  <c r="D1834" i="18"/>
  <c r="D1421" i="18"/>
  <c r="D1453" i="18"/>
  <c r="D1485" i="18"/>
  <c r="D1517" i="18"/>
  <c r="D1549" i="18"/>
  <c r="D1581" i="18"/>
  <c r="D1613" i="18"/>
  <c r="D1645" i="18"/>
  <c r="D1677" i="18"/>
  <c r="D1718" i="18"/>
  <c r="D1822" i="18"/>
  <c r="D1436" i="18"/>
  <c r="D1468" i="18"/>
  <c r="D1500" i="18"/>
  <c r="D1532" i="18"/>
  <c r="D1564" i="18"/>
  <c r="D1596" i="18"/>
  <c r="D1628" i="18"/>
  <c r="D1660" i="18"/>
  <c r="D1692" i="18"/>
  <c r="D1818" i="18"/>
  <c r="D1814" i="18"/>
  <c r="D1733" i="18"/>
  <c r="D1765" i="18"/>
  <c r="D1797" i="18"/>
  <c r="D1829" i="18"/>
  <c r="D1896" i="18"/>
  <c r="D1708" i="18"/>
  <c r="D1740" i="18"/>
  <c r="D1772" i="18"/>
  <c r="D1804" i="18"/>
  <c r="D1836" i="18"/>
  <c r="D1992" i="18"/>
  <c r="D1719" i="18"/>
  <c r="D1751" i="18"/>
  <c r="D1783" i="18"/>
  <c r="D1815" i="18"/>
  <c r="D1847" i="18"/>
  <c r="D1964" i="18"/>
  <c r="D1882" i="18"/>
  <c r="D1851" i="18"/>
  <c r="D1883" i="18"/>
  <c r="D1915" i="18"/>
  <c r="D1947" i="18"/>
  <c r="D1979" i="18"/>
  <c r="D1898" i="18"/>
  <c r="D1930" i="18"/>
  <c r="D1962" i="18"/>
  <c r="D1996" i="18"/>
  <c r="D1873" i="18"/>
  <c r="D1905" i="18"/>
  <c r="D1937" i="18"/>
  <c r="D1969" i="18"/>
  <c r="D2001" i="18"/>
  <c r="D2033" i="18"/>
  <c r="D2065" i="18"/>
  <c r="D2097" i="18"/>
  <c r="D2129" i="18"/>
  <c r="D2172" i="18"/>
  <c r="D2024" i="18"/>
  <c r="D2056" i="18"/>
  <c r="D2112" i="18"/>
  <c r="D2259" i="18"/>
  <c r="D2075" i="18"/>
  <c r="D2078" i="18"/>
  <c r="D2318" i="18"/>
  <c r="D1634" i="18"/>
  <c r="D1666" i="18"/>
  <c r="D1698" i="18"/>
  <c r="D1858" i="18"/>
  <c r="D1425" i="18"/>
  <c r="D1457" i="18"/>
  <c r="D1489" i="18"/>
  <c r="D1521" i="18"/>
  <c r="D1553" i="18"/>
  <c r="D1585" i="18"/>
  <c r="D1617" i="18"/>
  <c r="D1649" i="18"/>
  <c r="D1681" i="18"/>
  <c r="D1734" i="18"/>
  <c r="D1968" i="18"/>
  <c r="D1440" i="18"/>
  <c r="D1472" i="18"/>
  <c r="D1504" i="18"/>
  <c r="D1536" i="18"/>
  <c r="D1568" i="18"/>
  <c r="D1600" i="18"/>
  <c r="D1632" i="18"/>
  <c r="D1664" i="18"/>
  <c r="D1696" i="18"/>
  <c r="D1850" i="18"/>
  <c r="D1846" i="18"/>
  <c r="D1737" i="18"/>
  <c r="D1769" i="18"/>
  <c r="D1801" i="18"/>
  <c r="D1833" i="18"/>
  <c r="D1920" i="18"/>
  <c r="D1712" i="18"/>
  <c r="D1744" i="18"/>
  <c r="D1776" i="18"/>
  <c r="D1808" i="18"/>
  <c r="D1840" i="18"/>
  <c r="D1854" i="18"/>
  <c r="D1723" i="18"/>
  <c r="D1755" i="18"/>
  <c r="D1787" i="18"/>
  <c r="D1819" i="18"/>
  <c r="D1856" i="18"/>
  <c r="D1853" i="18"/>
  <c r="D1884" i="18"/>
  <c r="D1855" i="18"/>
  <c r="D1887" i="18"/>
  <c r="D1919" i="18"/>
  <c r="D1951" i="18"/>
  <c r="D1983" i="18"/>
  <c r="D1902" i="18"/>
  <c r="D1934" i="18"/>
  <c r="D1966" i="18"/>
  <c r="D2010" i="18"/>
  <c r="D1877" i="18"/>
  <c r="D1909" i="18"/>
  <c r="D1941" i="18"/>
  <c r="D1973" i="18"/>
  <c r="D2005" i="18"/>
  <c r="D2037" i="18"/>
  <c r="D2069" i="18"/>
  <c r="D2101" i="18"/>
  <c r="D2133" i="18"/>
  <c r="D2275" i="18"/>
  <c r="D2028" i="18"/>
  <c r="D2060" i="18"/>
  <c r="D2116" i="18"/>
  <c r="D2003" i="18"/>
  <c r="D2095" i="18"/>
  <c r="D2163" i="18"/>
  <c r="D1948" i="18"/>
  <c r="D1716" i="18"/>
  <c r="D1748" i="18"/>
  <c r="D1780" i="18"/>
  <c r="D1812" i="18"/>
  <c r="D1844" i="18"/>
  <c r="D1861" i="18"/>
  <c r="D1727" i="18"/>
  <c r="D1759" i="18"/>
  <c r="D1791" i="18"/>
  <c r="D1823" i="18"/>
  <c r="D1866" i="18"/>
  <c r="D1870" i="18"/>
  <c r="D1924" i="18"/>
  <c r="D1859" i="18"/>
  <c r="D1891" i="18"/>
  <c r="D1923" i="18"/>
  <c r="D1955" i="18"/>
  <c r="D1987" i="18"/>
  <c r="D1906" i="18"/>
  <c r="D1938" i="18"/>
  <c r="D1970" i="18"/>
  <c r="D2014" i="18"/>
  <c r="D1881" i="18"/>
  <c r="D1913" i="18"/>
  <c r="D1945" i="18"/>
  <c r="D1977" i="18"/>
  <c r="D2009" i="18"/>
  <c r="D2041" i="18"/>
  <c r="D2073" i="18"/>
  <c r="D2105" i="18"/>
  <c r="D2137" i="18"/>
  <c r="D2000" i="18"/>
  <c r="D2032" i="18"/>
  <c r="D2064" i="18"/>
  <c r="D2120" i="18"/>
  <c r="D2019" i="18"/>
  <c r="D2103" i="18"/>
  <c r="D2195" i="18"/>
  <c r="D2477" i="18"/>
  <c r="D1713" i="18"/>
  <c r="D1745" i="18"/>
  <c r="D1777" i="18"/>
  <c r="D1809" i="18"/>
  <c r="D1841" i="18"/>
  <c r="D1980" i="18"/>
  <c r="D1720" i="18"/>
  <c r="D1752" i="18"/>
  <c r="D1784" i="18"/>
  <c r="D1816" i="18"/>
  <c r="D1848" i="18"/>
  <c r="D1916" i="18"/>
  <c r="D1731" i="18"/>
  <c r="D1763" i="18"/>
  <c r="D1795" i="18"/>
  <c r="D1827" i="18"/>
  <c r="D1868" i="18"/>
  <c r="D1872" i="18"/>
  <c r="D1944" i="18"/>
  <c r="D1863" i="18"/>
  <c r="D1895" i="18"/>
  <c r="D1927" i="18"/>
  <c r="D1959" i="18"/>
  <c r="D1991" i="18"/>
  <c r="D1910" i="18"/>
  <c r="D1942" i="18"/>
  <c r="D1974" i="18"/>
  <c r="D2018" i="18"/>
  <c r="D1885" i="18"/>
  <c r="D1917" i="18"/>
  <c r="D1949" i="18"/>
  <c r="D1981" i="18"/>
  <c r="D2013" i="18"/>
  <c r="D2045" i="18"/>
  <c r="D2077" i="18"/>
  <c r="D2109" i="18"/>
  <c r="D2140" i="18"/>
  <c r="D2004" i="18"/>
  <c r="D2036" i="18"/>
  <c r="D2076" i="18"/>
  <c r="D2124" i="18"/>
  <c r="D2023" i="18"/>
  <c r="D2107" i="18"/>
  <c r="D2186" i="18"/>
  <c r="D1548" i="18"/>
  <c r="D1580" i="18"/>
  <c r="D1612" i="18"/>
  <c r="D1644" i="18"/>
  <c r="D1676" i="18"/>
  <c r="D1722" i="18"/>
  <c r="D1710" i="18"/>
  <c r="D1717" i="18"/>
  <c r="D1749" i="18"/>
  <c r="D1781" i="18"/>
  <c r="D1813" i="18"/>
  <c r="D1845" i="18"/>
  <c r="D1862" i="18"/>
  <c r="D1724" i="18"/>
  <c r="D1756" i="18"/>
  <c r="D1788" i="18"/>
  <c r="D1820" i="18"/>
  <c r="D1864" i="18"/>
  <c r="D1952" i="18"/>
  <c r="D1735" i="18"/>
  <c r="D1767" i="18"/>
  <c r="D1799" i="18"/>
  <c r="D1831" i="18"/>
  <c r="D1886" i="18"/>
  <c r="D1874" i="18"/>
  <c r="D1976" i="18"/>
  <c r="D1867" i="18"/>
  <c r="D1899" i="18"/>
  <c r="D1931" i="18"/>
  <c r="D1963" i="18"/>
  <c r="D1994" i="18"/>
  <c r="D1914" i="18"/>
  <c r="D1946" i="18"/>
  <c r="D1978" i="18"/>
  <c r="D2022" i="18"/>
  <c r="D1889" i="18"/>
  <c r="D1921" i="18"/>
  <c r="D1953" i="18"/>
  <c r="D1985" i="18"/>
  <c r="D2017" i="18"/>
  <c r="D2049" i="18"/>
  <c r="D2081" i="18"/>
  <c r="D2113" i="18"/>
  <c r="D2149" i="18"/>
  <c r="D2008" i="18"/>
  <c r="D2040" i="18"/>
  <c r="D2080" i="18"/>
  <c r="D2144" i="18"/>
  <c r="D2027" i="18"/>
  <c r="D2119" i="18"/>
  <c r="D2255" i="18"/>
  <c r="D2646" i="18"/>
  <c r="D1753" i="18"/>
  <c r="D1785" i="18"/>
  <c r="D1817" i="18"/>
  <c r="D1849" i="18"/>
  <c r="D1908" i="18"/>
  <c r="D1728" i="18"/>
  <c r="D1760" i="18"/>
  <c r="D1792" i="18"/>
  <c r="D1824" i="18"/>
  <c r="D1892" i="18"/>
  <c r="D1984" i="18"/>
  <c r="D1739" i="18"/>
  <c r="D1771" i="18"/>
  <c r="D1803" i="18"/>
  <c r="D1835" i="18"/>
  <c r="D1888" i="18"/>
  <c r="D1876" i="18"/>
  <c r="D1998" i="18"/>
  <c r="D1871" i="18"/>
  <c r="D1903" i="18"/>
  <c r="D1935" i="18"/>
  <c r="D1967" i="18"/>
  <c r="D2006" i="18"/>
  <c r="D1918" i="18"/>
  <c r="D1950" i="18"/>
  <c r="D1982" i="18"/>
  <c r="D2026" i="18"/>
  <c r="D1893" i="18"/>
  <c r="D1925" i="18"/>
  <c r="D1957" i="18"/>
  <c r="D1989" i="18"/>
  <c r="D2021" i="18"/>
  <c r="D2053" i="18"/>
  <c r="D2085" i="18"/>
  <c r="D2153" i="18"/>
  <c r="D2012" i="18"/>
  <c r="D2044" i="18"/>
  <c r="D2084" i="18"/>
  <c r="D2168" i="18"/>
  <c r="D2043" i="18"/>
  <c r="D2123" i="18"/>
  <c r="D2088" i="18"/>
  <c r="D2128" i="18"/>
  <c r="D2007" i="18"/>
  <c r="D2063" i="18"/>
  <c r="D2127" i="18"/>
  <c r="D2218" i="18"/>
  <c r="D2510" i="18"/>
  <c r="D2092" i="18"/>
  <c r="D2142" i="18"/>
  <c r="D2011" i="18"/>
  <c r="D2071" i="18"/>
  <c r="D2156" i="18"/>
  <c r="D2260" i="18"/>
  <c r="D2576" i="18"/>
  <c r="D2937" i="18"/>
  <c r="D2317" i="18"/>
  <c r="D2414" i="18"/>
  <c r="D2389" i="18"/>
  <c r="D2446" i="18"/>
  <c r="D2425" i="18"/>
  <c r="D2692" i="18"/>
  <c r="D2537" i="18"/>
  <c r="D2068" i="18"/>
  <c r="D2100" i="18"/>
  <c r="D2132" i="18"/>
  <c r="D1995" i="18"/>
  <c r="D2031" i="18"/>
  <c r="D2087" i="18"/>
  <c r="D2135" i="18"/>
  <c r="D2227" i="18"/>
  <c r="D2280" i="18"/>
  <c r="D2542" i="18"/>
  <c r="D2364" i="18"/>
  <c r="D2072" i="18"/>
  <c r="D2104" i="18"/>
  <c r="D1999" i="18"/>
  <c r="D2039" i="18"/>
  <c r="D2091" i="18"/>
  <c r="D2148" i="18"/>
  <c r="D2154" i="18"/>
  <c r="D2254" i="18"/>
  <c r="D2544" i="18"/>
  <c r="I9" i="18"/>
  <c r="I17" i="18"/>
  <c r="I25" i="18"/>
  <c r="I33" i="18"/>
  <c r="I41" i="18"/>
  <c r="I49" i="18"/>
  <c r="I57" i="18"/>
  <c r="I65" i="18"/>
  <c r="I73" i="18"/>
  <c r="I81" i="18"/>
  <c r="I89" i="18"/>
  <c r="I97" i="18"/>
  <c r="I105" i="18"/>
  <c r="I113" i="18"/>
  <c r="I121" i="18"/>
  <c r="I129" i="18"/>
  <c r="I137" i="18"/>
  <c r="I145" i="18"/>
  <c r="I153" i="18"/>
  <c r="I161" i="18"/>
  <c r="I169" i="18"/>
  <c r="I177" i="18"/>
  <c r="I185" i="18"/>
  <c r="I193" i="18"/>
  <c r="I201" i="18"/>
  <c r="I209" i="18"/>
  <c r="I217" i="18"/>
  <c r="I225" i="18"/>
  <c r="I233" i="18"/>
  <c r="I241" i="18"/>
  <c r="I249" i="18"/>
  <c r="I257" i="18"/>
  <c r="I265" i="18"/>
  <c r="I273" i="18"/>
  <c r="I281" i="18"/>
  <c r="I289" i="18"/>
  <c r="I297" i="18"/>
  <c r="I305" i="18"/>
  <c r="I313" i="18"/>
  <c r="I321" i="18"/>
  <c r="I329" i="18"/>
  <c r="I337" i="18"/>
  <c r="I345" i="18"/>
  <c r="I353" i="18"/>
  <c r="I361" i="18"/>
  <c r="I369" i="18"/>
  <c r="I377" i="18"/>
  <c r="I385" i="18"/>
  <c r="I393" i="18"/>
  <c r="I401" i="18"/>
  <c r="I409" i="18"/>
  <c r="I417" i="18"/>
  <c r="I425" i="18"/>
  <c r="I433" i="18"/>
  <c r="I441" i="18"/>
  <c r="I449" i="18"/>
  <c r="I457" i="18"/>
  <c r="I465" i="18"/>
  <c r="I473" i="18"/>
  <c r="I481" i="18"/>
  <c r="I489" i="18"/>
  <c r="I497" i="18"/>
  <c r="I505" i="18"/>
  <c r="I513" i="18"/>
  <c r="I521" i="18"/>
  <c r="I529" i="18"/>
  <c r="I537" i="18"/>
  <c r="I545" i="18"/>
  <c r="I553" i="18"/>
  <c r="I561" i="18"/>
  <c r="I569" i="18"/>
  <c r="I577" i="18"/>
  <c r="I585" i="18"/>
  <c r="I593" i="18"/>
  <c r="I601" i="18"/>
  <c r="I609" i="18"/>
  <c r="I617" i="18"/>
  <c r="I625" i="18"/>
  <c r="I633" i="18"/>
  <c r="I641" i="18"/>
  <c r="I649" i="18"/>
  <c r="I657" i="18"/>
  <c r="I10" i="18"/>
  <c r="I18" i="18"/>
  <c r="I26" i="18"/>
  <c r="I34" i="18"/>
  <c r="I42" i="18"/>
  <c r="I50" i="18"/>
  <c r="I58" i="18"/>
  <c r="I66" i="18"/>
  <c r="I74" i="18"/>
  <c r="I82" i="18"/>
  <c r="I90" i="18"/>
  <c r="I98" i="18"/>
  <c r="I106" i="18"/>
  <c r="I114" i="18"/>
  <c r="I122" i="18"/>
  <c r="I130" i="18"/>
  <c r="I138" i="18"/>
  <c r="I146" i="18"/>
  <c r="I154" i="18"/>
  <c r="I162" i="18"/>
  <c r="I170" i="18"/>
  <c r="I178" i="18"/>
  <c r="I186" i="18"/>
  <c r="I194" i="18"/>
  <c r="I202" i="18"/>
  <c r="I210" i="18"/>
  <c r="I218" i="18"/>
  <c r="I226" i="18"/>
  <c r="I234" i="18"/>
  <c r="I242" i="18"/>
  <c r="I250" i="18"/>
  <c r="I258" i="18"/>
  <c r="I266" i="18"/>
  <c r="I274" i="18"/>
  <c r="I282" i="18"/>
  <c r="I290" i="18"/>
  <c r="I298" i="18"/>
  <c r="I306" i="18"/>
  <c r="I314" i="18"/>
  <c r="I322" i="18"/>
  <c r="I330" i="18"/>
  <c r="I338" i="18"/>
  <c r="I346" i="18"/>
  <c r="I354" i="18"/>
  <c r="I362" i="18"/>
  <c r="I370" i="18"/>
  <c r="I378" i="18"/>
  <c r="I386" i="18"/>
  <c r="I394" i="18"/>
  <c r="I402" i="18"/>
  <c r="I410" i="18"/>
  <c r="I418" i="18"/>
  <c r="I426" i="18"/>
  <c r="I434" i="18"/>
  <c r="I442" i="18"/>
  <c r="I450" i="18"/>
  <c r="I458" i="18"/>
  <c r="I466" i="18"/>
  <c r="I474" i="18"/>
  <c r="I482" i="18"/>
  <c r="I490" i="18"/>
  <c r="I498" i="18"/>
  <c r="I506" i="18"/>
  <c r="I514" i="18"/>
  <c r="I522" i="18"/>
  <c r="I530" i="18"/>
  <c r="I538" i="18"/>
  <c r="I546" i="18"/>
  <c r="I554" i="18"/>
  <c r="I562" i="18"/>
  <c r="I570" i="18"/>
  <c r="I578" i="18"/>
  <c r="I586" i="18"/>
  <c r="I594" i="18"/>
  <c r="I602" i="18"/>
  <c r="I610" i="18"/>
  <c r="I618" i="18"/>
  <c r="I626" i="18"/>
  <c r="I634" i="18"/>
  <c r="I642" i="18"/>
  <c r="I650" i="18"/>
  <c r="I658" i="18"/>
  <c r="I11" i="18"/>
  <c r="I19" i="18"/>
  <c r="I27" i="18"/>
  <c r="I35" i="18"/>
  <c r="I43" i="18"/>
  <c r="I51" i="18"/>
  <c r="I59" i="18"/>
  <c r="I67" i="18"/>
  <c r="I75" i="18"/>
  <c r="I83" i="18"/>
  <c r="I91" i="18"/>
  <c r="I99" i="18"/>
  <c r="I107" i="18"/>
  <c r="I115" i="18"/>
  <c r="I123" i="18"/>
  <c r="I131" i="18"/>
  <c r="I139" i="18"/>
  <c r="I147" i="18"/>
  <c r="I155" i="18"/>
  <c r="I163" i="18"/>
  <c r="I171" i="18"/>
  <c r="I179" i="18"/>
  <c r="I187" i="18"/>
  <c r="I195" i="18"/>
  <c r="I203" i="18"/>
  <c r="I211" i="18"/>
  <c r="I219" i="18"/>
  <c r="I227" i="18"/>
  <c r="I235" i="18"/>
  <c r="I243" i="18"/>
  <c r="I251" i="18"/>
  <c r="I259" i="18"/>
  <c r="I267" i="18"/>
  <c r="I275" i="18"/>
  <c r="I283" i="18"/>
  <c r="I291" i="18"/>
  <c r="I299" i="18"/>
  <c r="I307" i="18"/>
  <c r="I315" i="18"/>
  <c r="I323" i="18"/>
  <c r="I331" i="18"/>
  <c r="I339" i="18"/>
  <c r="I347" i="18"/>
  <c r="I355" i="18"/>
  <c r="I363" i="18"/>
  <c r="I371" i="18"/>
  <c r="I379" i="18"/>
  <c r="I387" i="18"/>
  <c r="I395" i="18"/>
  <c r="I403" i="18"/>
  <c r="I411" i="18"/>
  <c r="I419" i="18"/>
  <c r="I427" i="18"/>
  <c r="I435" i="18"/>
  <c r="I443" i="18"/>
  <c r="I451" i="18"/>
  <c r="I459" i="18"/>
  <c r="I467" i="18"/>
  <c r="I475" i="18"/>
  <c r="I483" i="18"/>
  <c r="I491" i="18"/>
  <c r="I499" i="18"/>
  <c r="I507" i="18"/>
  <c r="I515" i="18"/>
  <c r="I523" i="18"/>
  <c r="I531" i="18"/>
  <c r="I539" i="18"/>
  <c r="I547" i="18"/>
  <c r="I555" i="18"/>
  <c r="I563" i="18"/>
  <c r="I571" i="18"/>
  <c r="I579" i="18"/>
  <c r="I587" i="18"/>
  <c r="I595" i="18"/>
  <c r="I603" i="18"/>
  <c r="I611" i="18"/>
  <c r="I619" i="18"/>
  <c r="I627" i="18"/>
  <c r="I635" i="18"/>
  <c r="I643" i="18"/>
  <c r="I651" i="18"/>
  <c r="I659" i="18"/>
  <c r="I12" i="18"/>
  <c r="I20" i="18"/>
  <c r="I28" i="18"/>
  <c r="I36" i="18"/>
  <c r="I44" i="18"/>
  <c r="I52" i="18"/>
  <c r="I60" i="18"/>
  <c r="I68" i="18"/>
  <c r="I76" i="18"/>
  <c r="I84" i="18"/>
  <c r="I92" i="18"/>
  <c r="I100" i="18"/>
  <c r="I108" i="18"/>
  <c r="I116" i="18"/>
  <c r="I124" i="18"/>
  <c r="I132" i="18"/>
  <c r="I140" i="18"/>
  <c r="I148" i="18"/>
  <c r="I156" i="18"/>
  <c r="I164" i="18"/>
  <c r="I172" i="18"/>
  <c r="I180" i="18"/>
  <c r="I188" i="18"/>
  <c r="I196" i="18"/>
  <c r="I204" i="18"/>
  <c r="I212" i="18"/>
  <c r="I220" i="18"/>
  <c r="I228" i="18"/>
  <c r="I236" i="18"/>
  <c r="I244" i="18"/>
  <c r="I252" i="18"/>
  <c r="I260" i="18"/>
  <c r="I268" i="18"/>
  <c r="I276" i="18"/>
  <c r="I284" i="18"/>
  <c r="I292" i="18"/>
  <c r="I300" i="18"/>
  <c r="I308" i="18"/>
  <c r="I316" i="18"/>
  <c r="I324" i="18"/>
  <c r="I332" i="18"/>
  <c r="I340" i="18"/>
  <c r="I348" i="18"/>
  <c r="I356" i="18"/>
  <c r="I364" i="18"/>
  <c r="I372" i="18"/>
  <c r="I380" i="18"/>
  <c r="I388" i="18"/>
  <c r="I396" i="18"/>
  <c r="I404" i="18"/>
  <c r="I412" i="18"/>
  <c r="I420" i="18"/>
  <c r="I428" i="18"/>
  <c r="I436" i="18"/>
  <c r="I444" i="18"/>
  <c r="I452" i="18"/>
  <c r="I460" i="18"/>
  <c r="I468" i="18"/>
  <c r="I476" i="18"/>
  <c r="I484" i="18"/>
  <c r="I492" i="18"/>
  <c r="I500" i="18"/>
  <c r="I508" i="18"/>
  <c r="I516" i="18"/>
  <c r="I524" i="18"/>
  <c r="I532" i="18"/>
  <c r="I540" i="18"/>
  <c r="I548" i="18"/>
  <c r="I556" i="18"/>
  <c r="I564" i="18"/>
  <c r="I572" i="18"/>
  <c r="I580" i="18"/>
  <c r="I588" i="18"/>
  <c r="I596" i="18"/>
  <c r="I604" i="18"/>
  <c r="I612" i="18"/>
  <c r="I620" i="18"/>
  <c r="I628" i="18"/>
  <c r="I636" i="18"/>
  <c r="I644" i="18"/>
  <c r="I652" i="18"/>
  <c r="I660" i="18"/>
  <c r="I668" i="18"/>
  <c r="I676" i="18"/>
  <c r="I684" i="18"/>
  <c r="I13" i="18"/>
  <c r="I21" i="18"/>
  <c r="I29" i="18"/>
  <c r="I37" i="18"/>
  <c r="I45" i="18"/>
  <c r="I53" i="18"/>
  <c r="I61" i="18"/>
  <c r="I69" i="18"/>
  <c r="I77" i="18"/>
  <c r="I85" i="18"/>
  <c r="I93" i="18"/>
  <c r="I101" i="18"/>
  <c r="I109" i="18"/>
  <c r="I117" i="18"/>
  <c r="I125" i="18"/>
  <c r="I133" i="18"/>
  <c r="I141" i="18"/>
  <c r="I149" i="18"/>
  <c r="I157" i="18"/>
  <c r="I165" i="18"/>
  <c r="I173" i="18"/>
  <c r="I181" i="18"/>
  <c r="I189" i="18"/>
  <c r="I197" i="18"/>
  <c r="I205" i="18"/>
  <c r="I213" i="18"/>
  <c r="I221" i="18"/>
  <c r="I229" i="18"/>
  <c r="I237" i="18"/>
  <c r="I245" i="18"/>
  <c r="I253" i="18"/>
  <c r="I261" i="18"/>
  <c r="I269" i="18"/>
  <c r="I277" i="18"/>
  <c r="I285" i="18"/>
  <c r="I293" i="18"/>
  <c r="I301" i="18"/>
  <c r="I309" i="18"/>
  <c r="I317" i="18"/>
  <c r="I325" i="18"/>
  <c r="I333" i="18"/>
  <c r="I341" i="18"/>
  <c r="I349" i="18"/>
  <c r="I357" i="18"/>
  <c r="I365" i="18"/>
  <c r="I373" i="18"/>
  <c r="I381" i="18"/>
  <c r="I389" i="18"/>
  <c r="I397" i="18"/>
  <c r="I405" i="18"/>
  <c r="I413" i="18"/>
  <c r="I421" i="18"/>
  <c r="I429" i="18"/>
  <c r="I437" i="18"/>
  <c r="I445" i="18"/>
  <c r="I453" i="18"/>
  <c r="I461" i="18"/>
  <c r="I469" i="18"/>
  <c r="I477" i="18"/>
  <c r="I485" i="18"/>
  <c r="I493" i="18"/>
  <c r="I501" i="18"/>
  <c r="I509" i="18"/>
  <c r="I517" i="18"/>
  <c r="I525" i="18"/>
  <c r="I533" i="18"/>
  <c r="I541" i="18"/>
  <c r="I549" i="18"/>
  <c r="I557" i="18"/>
  <c r="I565" i="18"/>
  <c r="I573" i="18"/>
  <c r="I581" i="18"/>
  <c r="I589" i="18"/>
  <c r="I597" i="18"/>
  <c r="I605" i="18"/>
  <c r="I613" i="18"/>
  <c r="I621" i="18"/>
  <c r="I629" i="18"/>
  <c r="I637" i="18"/>
  <c r="I645" i="18"/>
  <c r="I653" i="18"/>
  <c r="I661" i="18"/>
  <c r="I14" i="18"/>
  <c r="I22" i="18"/>
  <c r="I30" i="18"/>
  <c r="I38" i="18"/>
  <c r="I46" i="18"/>
  <c r="I54" i="18"/>
  <c r="I62" i="18"/>
  <c r="I70" i="18"/>
  <c r="I78" i="18"/>
  <c r="I86" i="18"/>
  <c r="I94" i="18"/>
  <c r="I102" i="18"/>
  <c r="I110" i="18"/>
  <c r="I118" i="18"/>
  <c r="I126" i="18"/>
  <c r="I134" i="18"/>
  <c r="I142" i="18"/>
  <c r="I150" i="18"/>
  <c r="I158" i="18"/>
  <c r="I166" i="18"/>
  <c r="I174" i="18"/>
  <c r="I182" i="18"/>
  <c r="I190" i="18"/>
  <c r="I198" i="18"/>
  <c r="I206" i="18"/>
  <c r="I214" i="18"/>
  <c r="I222" i="18"/>
  <c r="I230" i="18"/>
  <c r="I238" i="18"/>
  <c r="I246" i="18"/>
  <c r="I254" i="18"/>
  <c r="I262" i="18"/>
  <c r="I270" i="18"/>
  <c r="I278" i="18"/>
  <c r="I286" i="18"/>
  <c r="I294" i="18"/>
  <c r="I302" i="18"/>
  <c r="I310" i="18"/>
  <c r="I318" i="18"/>
  <c r="I326" i="18"/>
  <c r="I334" i="18"/>
  <c r="I342" i="18"/>
  <c r="I350" i="18"/>
  <c r="I358" i="18"/>
  <c r="I366" i="18"/>
  <c r="I374" i="18"/>
  <c r="I382" i="18"/>
  <c r="I390" i="18"/>
  <c r="I398" i="18"/>
  <c r="I406" i="18"/>
  <c r="I414" i="18"/>
  <c r="I422" i="18"/>
  <c r="I430" i="18"/>
  <c r="I438" i="18"/>
  <c r="I446" i="18"/>
  <c r="I454" i="18"/>
  <c r="I462" i="18"/>
  <c r="I470" i="18"/>
  <c r="I478" i="18"/>
  <c r="I486" i="18"/>
  <c r="I494" i="18"/>
  <c r="I502" i="18"/>
  <c r="I510" i="18"/>
  <c r="I518" i="18"/>
  <c r="I526" i="18"/>
  <c r="I534" i="18"/>
  <c r="I542" i="18"/>
  <c r="I550" i="18"/>
  <c r="I558" i="18"/>
  <c r="I566" i="18"/>
  <c r="I574" i="18"/>
  <c r="I582" i="18"/>
  <c r="I590" i="18"/>
  <c r="I598" i="18"/>
  <c r="I606" i="18"/>
  <c r="I614" i="18"/>
  <c r="I622" i="18"/>
  <c r="I630" i="18"/>
  <c r="I638" i="18"/>
  <c r="I16" i="18"/>
  <c r="I24" i="18"/>
  <c r="I32" i="18"/>
  <c r="I40" i="18"/>
  <c r="I48" i="18"/>
  <c r="I56" i="18"/>
  <c r="I64" i="18"/>
  <c r="I72" i="18"/>
  <c r="I80" i="18"/>
  <c r="I88" i="18"/>
  <c r="I96" i="18"/>
  <c r="I104" i="18"/>
  <c r="I15" i="18"/>
  <c r="I79" i="18"/>
  <c r="I127" i="18"/>
  <c r="I159" i="18"/>
  <c r="I191" i="18"/>
  <c r="I223" i="18"/>
  <c r="I255" i="18"/>
  <c r="I287" i="18"/>
  <c r="I319" i="18"/>
  <c r="I351" i="18"/>
  <c r="I383" i="18"/>
  <c r="I415" i="18"/>
  <c r="I447" i="18"/>
  <c r="I479" i="18"/>
  <c r="I511" i="18"/>
  <c r="I543" i="18"/>
  <c r="I575" i="18"/>
  <c r="I607" i="18"/>
  <c r="I639" i="18"/>
  <c r="I662" i="18"/>
  <c r="I671" i="18"/>
  <c r="I680" i="18"/>
  <c r="I689" i="18"/>
  <c r="I697" i="18"/>
  <c r="I705" i="18"/>
  <c r="I713" i="18"/>
  <c r="I721" i="18"/>
  <c r="I729" i="18"/>
  <c r="I737" i="18"/>
  <c r="I745" i="18"/>
  <c r="I753" i="18"/>
  <c r="I761" i="18"/>
  <c r="I769" i="18"/>
  <c r="I777" i="18"/>
  <c r="I785" i="18"/>
  <c r="I793" i="18"/>
  <c r="I801" i="18"/>
  <c r="I809" i="18"/>
  <c r="I817" i="18"/>
  <c r="I825" i="18"/>
  <c r="I833" i="18"/>
  <c r="I841" i="18"/>
  <c r="I849" i="18"/>
  <c r="I857" i="18"/>
  <c r="I865" i="18"/>
  <c r="I873" i="18"/>
  <c r="I881" i="18"/>
  <c r="I889" i="18"/>
  <c r="I897" i="18"/>
  <c r="I905" i="18"/>
  <c r="I913" i="18"/>
  <c r="I921" i="18"/>
  <c r="I929" i="18"/>
  <c r="I937" i="18"/>
  <c r="I945" i="18"/>
  <c r="I953" i="18"/>
  <c r="I961" i="18"/>
  <c r="I969" i="18"/>
  <c r="I977" i="18"/>
  <c r="I985" i="18"/>
  <c r="I993" i="18"/>
  <c r="I1001" i="18"/>
  <c r="I1009" i="18"/>
  <c r="I1017" i="18"/>
  <c r="I1025" i="18"/>
  <c r="I1033" i="18"/>
  <c r="I1041" i="18"/>
  <c r="I1049" i="18"/>
  <c r="I1057" i="18"/>
  <c r="I1065" i="18"/>
  <c r="I1073" i="18"/>
  <c r="I1081" i="18"/>
  <c r="I1089" i="18"/>
  <c r="I1097" i="18"/>
  <c r="I1105" i="18"/>
  <c r="I23" i="18"/>
  <c r="I87" i="18"/>
  <c r="I128" i="18"/>
  <c r="I160" i="18"/>
  <c r="I192" i="18"/>
  <c r="I224" i="18"/>
  <c r="I256" i="18"/>
  <c r="I288" i="18"/>
  <c r="I320" i="18"/>
  <c r="I352" i="18"/>
  <c r="I384" i="18"/>
  <c r="I416" i="18"/>
  <c r="I448" i="18"/>
  <c r="I480" i="18"/>
  <c r="I512" i="18"/>
  <c r="I544" i="18"/>
  <c r="I576" i="18"/>
  <c r="I608" i="18"/>
  <c r="I640" i="18"/>
  <c r="I663" i="18"/>
  <c r="I672" i="18"/>
  <c r="I681" i="18"/>
  <c r="I690" i="18"/>
  <c r="I698" i="18"/>
  <c r="I706" i="18"/>
  <c r="I714" i="18"/>
  <c r="I722" i="18"/>
  <c r="I730" i="18"/>
  <c r="I738" i="18"/>
  <c r="I746" i="18"/>
  <c r="I754" i="18"/>
  <c r="I762" i="18"/>
  <c r="I770" i="18"/>
  <c r="I778" i="18"/>
  <c r="I786" i="18"/>
  <c r="I794" i="18"/>
  <c r="I802" i="18"/>
  <c r="I810" i="18"/>
  <c r="I818" i="18"/>
  <c r="I826" i="18"/>
  <c r="I834" i="18"/>
  <c r="I842" i="18"/>
  <c r="I850" i="18"/>
  <c r="I858" i="18"/>
  <c r="I866" i="18"/>
  <c r="I874" i="18"/>
  <c r="I882" i="18"/>
  <c r="I890" i="18"/>
  <c r="I898" i="18"/>
  <c r="I906" i="18"/>
  <c r="I914" i="18"/>
  <c r="I922" i="18"/>
  <c r="I930" i="18"/>
  <c r="I938" i="18"/>
  <c r="I946" i="18"/>
  <c r="I954" i="18"/>
  <c r="I962" i="18"/>
  <c r="I970" i="18"/>
  <c r="I978" i="18"/>
  <c r="I986" i="18"/>
  <c r="I994" i="18"/>
  <c r="I1002" i="18"/>
  <c r="I1010" i="18"/>
  <c r="I1018" i="18"/>
  <c r="I1026" i="18"/>
  <c r="I1034" i="18"/>
  <c r="I1042" i="18"/>
  <c r="I1050" i="18"/>
  <c r="I1058" i="18"/>
  <c r="I1066" i="18"/>
  <c r="I1074" i="18"/>
  <c r="I1082" i="18"/>
  <c r="I1090" i="18"/>
  <c r="I1098" i="18"/>
  <c r="I1106" i="18"/>
  <c r="I1114" i="18"/>
  <c r="I1122" i="18"/>
  <c r="I1130" i="18"/>
  <c r="I1138" i="18"/>
  <c r="I1146" i="18"/>
  <c r="I1154" i="18"/>
  <c r="I1162" i="18"/>
  <c r="I1170" i="18"/>
  <c r="I1178" i="18"/>
  <c r="I1186" i="18"/>
  <c r="I31" i="18"/>
  <c r="I95" i="18"/>
  <c r="I135" i="18"/>
  <c r="I167" i="18"/>
  <c r="I199" i="18"/>
  <c r="I231" i="18"/>
  <c r="I263" i="18"/>
  <c r="I295" i="18"/>
  <c r="I327" i="18"/>
  <c r="I359" i="18"/>
  <c r="I391" i="18"/>
  <c r="I423" i="18"/>
  <c r="I455" i="18"/>
  <c r="I487" i="18"/>
  <c r="I519" i="18"/>
  <c r="I551" i="18"/>
  <c r="I583" i="18"/>
  <c r="I615" i="18"/>
  <c r="I646" i="18"/>
  <c r="I664" i="18"/>
  <c r="I673" i="18"/>
  <c r="I682" i="18"/>
  <c r="I691" i="18"/>
  <c r="I699" i="18"/>
  <c r="I707" i="18"/>
  <c r="I715" i="18"/>
  <c r="I723" i="18"/>
  <c r="I731" i="18"/>
  <c r="I739" i="18"/>
  <c r="I747" i="18"/>
  <c r="I755" i="18"/>
  <c r="I763" i="18"/>
  <c r="I771" i="18"/>
  <c r="I779" i="18"/>
  <c r="I787" i="18"/>
  <c r="I795" i="18"/>
  <c r="I803" i="18"/>
  <c r="I811" i="18"/>
  <c r="I819" i="18"/>
  <c r="I827" i="18"/>
  <c r="I835" i="18"/>
  <c r="I843" i="18"/>
  <c r="I851" i="18"/>
  <c r="I859" i="18"/>
  <c r="I867" i="18"/>
  <c r="I875" i="18"/>
  <c r="I883" i="18"/>
  <c r="I891" i="18"/>
  <c r="I899" i="18"/>
  <c r="I907" i="18"/>
  <c r="I915" i="18"/>
  <c r="I923" i="18"/>
  <c r="I931" i="18"/>
  <c r="I939" i="18"/>
  <c r="I947" i="18"/>
  <c r="I955" i="18"/>
  <c r="I963" i="18"/>
  <c r="I971" i="18"/>
  <c r="I979" i="18"/>
  <c r="I987" i="18"/>
  <c r="I995" i="18"/>
  <c r="I1003" i="18"/>
  <c r="I1011" i="18"/>
  <c r="I1019" i="18"/>
  <c r="I1027" i="18"/>
  <c r="I1035" i="18"/>
  <c r="I1043" i="18"/>
  <c r="I1051" i="18"/>
  <c r="I1059" i="18"/>
  <c r="I1067" i="18"/>
  <c r="I1075" i="18"/>
  <c r="I1083" i="18"/>
  <c r="I1091" i="18"/>
  <c r="I1099" i="18"/>
  <c r="I1107" i="18"/>
  <c r="I1115" i="18"/>
  <c r="I1123" i="18"/>
  <c r="I1131" i="18"/>
  <c r="I1139" i="18"/>
  <c r="I1147" i="18"/>
  <c r="I1155" i="18"/>
  <c r="I1163" i="18"/>
  <c r="I1171" i="18"/>
  <c r="I1179" i="18"/>
  <c r="I1187" i="18"/>
  <c r="I39" i="18"/>
  <c r="I103" i="18"/>
  <c r="I136" i="18"/>
  <c r="I168" i="18"/>
  <c r="I200" i="18"/>
  <c r="I232" i="18"/>
  <c r="I264" i="18"/>
  <c r="I296" i="18"/>
  <c r="I328" i="18"/>
  <c r="I360" i="18"/>
  <c r="I392" i="18"/>
  <c r="I424" i="18"/>
  <c r="I456" i="18"/>
  <c r="I488" i="18"/>
  <c r="I520" i="18"/>
  <c r="I552" i="18"/>
  <c r="I584" i="18"/>
  <c r="I616" i="18"/>
  <c r="I647" i="18"/>
  <c r="I665" i="18"/>
  <c r="I674" i="18"/>
  <c r="I683" i="18"/>
  <c r="I692" i="18"/>
  <c r="I700" i="18"/>
  <c r="I708" i="18"/>
  <c r="I716" i="18"/>
  <c r="I724" i="18"/>
  <c r="I732" i="18"/>
  <c r="I740" i="18"/>
  <c r="I748" i="18"/>
  <c r="I756" i="18"/>
  <c r="I764" i="18"/>
  <c r="I772" i="18"/>
  <c r="I780" i="18"/>
  <c r="I788" i="18"/>
  <c r="I796" i="18"/>
  <c r="I804" i="18"/>
  <c r="I812" i="18"/>
  <c r="I820" i="18"/>
  <c r="I828" i="18"/>
  <c r="I836" i="18"/>
  <c r="I844" i="18"/>
  <c r="I852" i="18"/>
  <c r="I860" i="18"/>
  <c r="I868" i="18"/>
  <c r="I876" i="18"/>
  <c r="I884" i="18"/>
  <c r="I892" i="18"/>
  <c r="I900" i="18"/>
  <c r="I908" i="18"/>
  <c r="I916" i="18"/>
  <c r="I924" i="18"/>
  <c r="I932" i="18"/>
  <c r="I940" i="18"/>
  <c r="I948" i="18"/>
  <c r="I956" i="18"/>
  <c r="I964" i="18"/>
  <c r="I972" i="18"/>
  <c r="I980" i="18"/>
  <c r="I988" i="18"/>
  <c r="I996" i="18"/>
  <c r="I1004" i="18"/>
  <c r="I1012" i="18"/>
  <c r="I1020" i="18"/>
  <c r="I1028" i="18"/>
  <c r="I1036" i="18"/>
  <c r="I1044" i="18"/>
  <c r="I1052" i="18"/>
  <c r="I1060" i="18"/>
  <c r="I1068" i="18"/>
  <c r="I1076" i="18"/>
  <c r="I1084" i="18"/>
  <c r="I1092" i="18"/>
  <c r="I1100" i="18"/>
  <c r="I1108" i="18"/>
  <c r="I1116" i="18"/>
  <c r="I1124" i="18"/>
  <c r="I1132" i="18"/>
  <c r="I1140" i="18"/>
  <c r="I1148" i="18"/>
  <c r="I1156" i="18"/>
  <c r="I1164" i="18"/>
  <c r="I1172" i="18"/>
  <c r="I1180" i="18"/>
  <c r="I1188" i="18"/>
  <c r="I1196" i="18"/>
  <c r="I1204" i="18"/>
  <c r="I47" i="18"/>
  <c r="I111" i="18"/>
  <c r="I143" i="18"/>
  <c r="I175" i="18"/>
  <c r="I207" i="18"/>
  <c r="I239" i="18"/>
  <c r="I271" i="18"/>
  <c r="I303" i="18"/>
  <c r="I335" i="18"/>
  <c r="I367" i="18"/>
  <c r="I399" i="18"/>
  <c r="I431" i="18"/>
  <c r="I463" i="18"/>
  <c r="I495" i="18"/>
  <c r="I527" i="18"/>
  <c r="I559" i="18"/>
  <c r="I591" i="18"/>
  <c r="I623" i="18"/>
  <c r="I648" i="18"/>
  <c r="I666" i="18"/>
  <c r="I675" i="18"/>
  <c r="I685" i="18"/>
  <c r="I693" i="18"/>
  <c r="I701" i="18"/>
  <c r="I709" i="18"/>
  <c r="I717" i="18"/>
  <c r="I725" i="18"/>
  <c r="I733" i="18"/>
  <c r="I741" i="18"/>
  <c r="I749" i="18"/>
  <c r="I757" i="18"/>
  <c r="I765" i="18"/>
  <c r="I773" i="18"/>
  <c r="I781" i="18"/>
  <c r="I789" i="18"/>
  <c r="I797" i="18"/>
  <c r="I805" i="18"/>
  <c r="I813" i="18"/>
  <c r="I821" i="18"/>
  <c r="I829" i="18"/>
  <c r="I837" i="18"/>
  <c r="I845" i="18"/>
  <c r="I853" i="18"/>
  <c r="I861" i="18"/>
  <c r="I869" i="18"/>
  <c r="I877" i="18"/>
  <c r="I885" i="18"/>
  <c r="I893" i="18"/>
  <c r="I901" i="18"/>
  <c r="I909" i="18"/>
  <c r="I917" i="18"/>
  <c r="I925" i="18"/>
  <c r="I933" i="18"/>
  <c r="I941" i="18"/>
  <c r="I949" i="18"/>
  <c r="I957" i="18"/>
  <c r="I965" i="18"/>
  <c r="I973" i="18"/>
  <c r="I981" i="18"/>
  <c r="I989" i="18"/>
  <c r="I997" i="18"/>
  <c r="I1005" i="18"/>
  <c r="I1013" i="18"/>
  <c r="I1021" i="18"/>
  <c r="I1029" i="18"/>
  <c r="I1037" i="18"/>
  <c r="I1045" i="18"/>
  <c r="I1053" i="18"/>
  <c r="I1061" i="18"/>
  <c r="I1069" i="18"/>
  <c r="I1077" i="18"/>
  <c r="I1085" i="18"/>
  <c r="I1093" i="18"/>
  <c r="I1101" i="18"/>
  <c r="I1109" i="18"/>
  <c r="I55" i="18"/>
  <c r="I112" i="18"/>
  <c r="I144" i="18"/>
  <c r="I176" i="18"/>
  <c r="I208" i="18"/>
  <c r="I240" i="18"/>
  <c r="I272" i="18"/>
  <c r="I304" i="18"/>
  <c r="I336" i="18"/>
  <c r="I368" i="18"/>
  <c r="I400" i="18"/>
  <c r="I432" i="18"/>
  <c r="I464" i="18"/>
  <c r="I496" i="18"/>
  <c r="I528" i="18"/>
  <c r="I560" i="18"/>
  <c r="I592" i="18"/>
  <c r="I624" i="18"/>
  <c r="I654" i="18"/>
  <c r="I667" i="18"/>
  <c r="I677" i="18"/>
  <c r="I686" i="18"/>
  <c r="I694" i="18"/>
  <c r="I702" i="18"/>
  <c r="I710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8" i="18"/>
  <c r="I846" i="18"/>
  <c r="I854" i="18"/>
  <c r="I862" i="18"/>
  <c r="I870" i="18"/>
  <c r="I878" i="18"/>
  <c r="I886" i="18"/>
  <c r="I894" i="18"/>
  <c r="I902" i="18"/>
  <c r="I910" i="18"/>
  <c r="I918" i="18"/>
  <c r="I926" i="18"/>
  <c r="I934" i="18"/>
  <c r="I942" i="18"/>
  <c r="I950" i="18"/>
  <c r="I958" i="18"/>
  <c r="I966" i="18"/>
  <c r="I974" i="18"/>
  <c r="I982" i="18"/>
  <c r="I990" i="18"/>
  <c r="I998" i="18"/>
  <c r="I1006" i="18"/>
  <c r="I1014" i="18"/>
  <c r="I1022" i="18"/>
  <c r="I1030" i="18"/>
  <c r="I1038" i="18"/>
  <c r="I1046" i="18"/>
  <c r="I1054" i="18"/>
  <c r="I1062" i="18"/>
  <c r="I1070" i="18"/>
  <c r="I1078" i="18"/>
  <c r="I1086" i="18"/>
  <c r="I1094" i="18"/>
  <c r="I1102" i="18"/>
  <c r="I1110" i="18"/>
  <c r="I1118" i="18"/>
  <c r="I1126" i="18"/>
  <c r="I1134" i="18"/>
  <c r="I1142" i="18"/>
  <c r="I1150" i="18"/>
  <c r="I1158" i="18"/>
  <c r="I1166" i="18"/>
  <c r="I1174" i="18"/>
  <c r="I71" i="18"/>
  <c r="I120" i="18"/>
  <c r="I152" i="18"/>
  <c r="I184" i="18"/>
  <c r="I216" i="18"/>
  <c r="I248" i="18"/>
  <c r="I280" i="18"/>
  <c r="I312" i="18"/>
  <c r="I344" i="18"/>
  <c r="I376" i="18"/>
  <c r="I408" i="18"/>
  <c r="I440" i="18"/>
  <c r="I472" i="18"/>
  <c r="I504" i="18"/>
  <c r="I536" i="18"/>
  <c r="I568" i="18"/>
  <c r="I600" i="18"/>
  <c r="I632" i="18"/>
  <c r="I656" i="18"/>
  <c r="I670" i="18"/>
  <c r="I679" i="18"/>
  <c r="I688" i="18"/>
  <c r="I696" i="18"/>
  <c r="I704" i="18"/>
  <c r="I712" i="18"/>
  <c r="I720" i="18"/>
  <c r="I728" i="18"/>
  <c r="I736" i="18"/>
  <c r="I744" i="18"/>
  <c r="I752" i="18"/>
  <c r="I760" i="18"/>
  <c r="I768" i="18"/>
  <c r="I776" i="18"/>
  <c r="I784" i="18"/>
  <c r="I792" i="18"/>
  <c r="I800" i="18"/>
  <c r="I808" i="18"/>
  <c r="I816" i="18"/>
  <c r="I824" i="18"/>
  <c r="I832" i="18"/>
  <c r="I840" i="18"/>
  <c r="I848" i="18"/>
  <c r="I856" i="18"/>
  <c r="I864" i="18"/>
  <c r="I872" i="18"/>
  <c r="I880" i="18"/>
  <c r="I888" i="18"/>
  <c r="I896" i="18"/>
  <c r="I904" i="18"/>
  <c r="I912" i="18"/>
  <c r="I920" i="18"/>
  <c r="I928" i="18"/>
  <c r="I936" i="18"/>
  <c r="I944" i="18"/>
  <c r="I952" i="18"/>
  <c r="I960" i="18"/>
  <c r="I968" i="18"/>
  <c r="I976" i="18"/>
  <c r="I984" i="18"/>
  <c r="I992" i="18"/>
  <c r="I1000" i="18"/>
  <c r="I1008" i="18"/>
  <c r="I1016" i="18"/>
  <c r="I1024" i="18"/>
  <c r="I1032" i="18"/>
  <c r="I1040" i="18"/>
  <c r="I1048" i="18"/>
  <c r="I1056" i="18"/>
  <c r="I1064" i="18"/>
  <c r="I1072" i="18"/>
  <c r="I1080" i="18"/>
  <c r="I1088" i="18"/>
  <c r="I1096" i="18"/>
  <c r="I1104" i="18"/>
  <c r="I1112" i="18"/>
  <c r="I1120" i="18"/>
  <c r="I1128" i="18"/>
  <c r="I1136" i="18"/>
  <c r="I1144" i="18"/>
  <c r="I1152" i="18"/>
  <c r="I1160" i="18"/>
  <c r="I1168" i="18"/>
  <c r="I1176" i="18"/>
  <c r="I1184" i="18"/>
  <c r="I1192" i="18"/>
  <c r="I63" i="18"/>
  <c r="I343" i="18"/>
  <c r="I599" i="18"/>
  <c r="I711" i="18"/>
  <c r="I775" i="18"/>
  <c r="I839" i="18"/>
  <c r="I903" i="18"/>
  <c r="I967" i="18"/>
  <c r="I1031" i="18"/>
  <c r="I1095" i="18"/>
  <c r="I1127" i="18"/>
  <c r="I1149" i="18"/>
  <c r="I1169" i="18"/>
  <c r="I1189" i="18"/>
  <c r="I1199" i="18"/>
  <c r="I1208" i="18"/>
  <c r="I1216" i="18"/>
  <c r="I1224" i="18"/>
  <c r="I1232" i="18"/>
  <c r="I1240" i="18"/>
  <c r="I1248" i="18"/>
  <c r="I1256" i="18"/>
  <c r="I1264" i="18"/>
  <c r="I1272" i="18"/>
  <c r="I1280" i="18"/>
  <c r="I1288" i="18"/>
  <c r="I1296" i="18"/>
  <c r="I1304" i="18"/>
  <c r="I1312" i="18"/>
  <c r="I1320" i="18"/>
  <c r="I1328" i="18"/>
  <c r="I1336" i="18"/>
  <c r="I1344" i="18"/>
  <c r="I1352" i="18"/>
  <c r="I1360" i="18"/>
  <c r="I1368" i="18"/>
  <c r="I1376" i="18"/>
  <c r="I1384" i="18"/>
  <c r="I1392" i="18"/>
  <c r="I1400" i="18"/>
  <c r="I1408" i="18"/>
  <c r="I1416" i="18"/>
  <c r="I1424" i="18"/>
  <c r="I1432" i="18"/>
  <c r="I1440" i="18"/>
  <c r="I1448" i="18"/>
  <c r="I1456" i="18"/>
  <c r="I1464" i="18"/>
  <c r="I1472" i="18"/>
  <c r="I1480" i="18"/>
  <c r="I1488" i="18"/>
  <c r="I1496" i="18"/>
  <c r="I1504" i="18"/>
  <c r="I1512" i="18"/>
  <c r="I1520" i="18"/>
  <c r="I1528" i="18"/>
  <c r="I1536" i="18"/>
  <c r="I1544" i="18"/>
  <c r="I1552" i="18"/>
  <c r="I1560" i="18"/>
  <c r="I1568" i="18"/>
  <c r="I1576" i="18"/>
  <c r="I1584" i="18"/>
  <c r="I1592" i="18"/>
  <c r="I1600" i="18"/>
  <c r="I1608" i="18"/>
  <c r="I1616" i="18"/>
  <c r="I1624" i="18"/>
  <c r="I1632" i="18"/>
  <c r="I1640" i="18"/>
  <c r="I1648" i="18"/>
  <c r="I1656" i="18"/>
  <c r="I1664" i="18"/>
  <c r="I1672" i="18"/>
  <c r="I1680" i="18"/>
  <c r="I1688" i="18"/>
  <c r="I1696" i="18"/>
  <c r="I119" i="18"/>
  <c r="I375" i="18"/>
  <c r="I631" i="18"/>
  <c r="I719" i="18"/>
  <c r="I783" i="18"/>
  <c r="I847" i="18"/>
  <c r="I911" i="18"/>
  <c r="I975" i="18"/>
  <c r="I1039" i="18"/>
  <c r="I1103" i="18"/>
  <c r="I1129" i="18"/>
  <c r="I1151" i="18"/>
  <c r="I1173" i="18"/>
  <c r="I1190" i="18"/>
  <c r="I1200" i="18"/>
  <c r="I1209" i="18"/>
  <c r="I1217" i="18"/>
  <c r="I1225" i="18"/>
  <c r="I1233" i="18"/>
  <c r="I1241" i="18"/>
  <c r="I1249" i="18"/>
  <c r="I1257" i="18"/>
  <c r="I1265" i="18"/>
  <c r="I1273" i="18"/>
  <c r="I1281" i="18"/>
  <c r="I1289" i="18"/>
  <c r="I1297" i="18"/>
  <c r="I1305" i="18"/>
  <c r="I1313" i="18"/>
  <c r="I1321" i="18"/>
  <c r="I1329" i="18"/>
  <c r="I1337" i="18"/>
  <c r="I1345" i="18"/>
  <c r="I1353" i="18"/>
  <c r="I1361" i="18"/>
  <c r="I1369" i="18"/>
  <c r="I1377" i="18"/>
  <c r="I1385" i="18"/>
  <c r="I1393" i="18"/>
  <c r="I1401" i="18"/>
  <c r="I1409" i="18"/>
  <c r="I1417" i="18"/>
  <c r="I1425" i="18"/>
  <c r="I1433" i="18"/>
  <c r="I1441" i="18"/>
  <c r="I1449" i="18"/>
  <c r="I1457" i="18"/>
  <c r="I1465" i="18"/>
  <c r="I1473" i="18"/>
  <c r="I1481" i="18"/>
  <c r="I1489" i="18"/>
  <c r="I1497" i="18"/>
  <c r="I1505" i="18"/>
  <c r="I1513" i="18"/>
  <c r="I1521" i="18"/>
  <c r="I1529" i="18"/>
  <c r="I1537" i="18"/>
  <c r="I1545" i="18"/>
  <c r="I1553" i="18"/>
  <c r="I1561" i="18"/>
  <c r="I1569" i="18"/>
  <c r="I1577" i="18"/>
  <c r="I1585" i="18"/>
  <c r="I1593" i="18"/>
  <c r="I1601" i="18"/>
  <c r="I1609" i="18"/>
  <c r="I1617" i="18"/>
  <c r="I1625" i="18"/>
  <c r="I1633" i="18"/>
  <c r="I1641" i="18"/>
  <c r="I1649" i="18"/>
  <c r="I1657" i="18"/>
  <c r="I1665" i="18"/>
  <c r="I1673" i="18"/>
  <c r="I1681" i="18"/>
  <c r="I1689" i="18"/>
  <c r="I1697" i="18"/>
  <c r="I1705" i="18"/>
  <c r="I1713" i="18"/>
  <c r="I1721" i="18"/>
  <c r="I1729" i="18"/>
  <c r="I1737" i="18"/>
  <c r="I1745" i="18"/>
  <c r="I1753" i="18"/>
  <c r="I1761" i="18"/>
  <c r="I1769" i="18"/>
  <c r="I151" i="18"/>
  <c r="I407" i="18"/>
  <c r="I655" i="18"/>
  <c r="I727" i="18"/>
  <c r="I791" i="18"/>
  <c r="I855" i="18"/>
  <c r="I919" i="18"/>
  <c r="I983" i="18"/>
  <c r="I1047" i="18"/>
  <c r="I1111" i="18"/>
  <c r="I1133" i="18"/>
  <c r="I1153" i="18"/>
  <c r="I1175" i="18"/>
  <c r="I1191" i="18"/>
  <c r="I1201" i="18"/>
  <c r="I1210" i="18"/>
  <c r="I1218" i="18"/>
  <c r="I1226" i="18"/>
  <c r="I1234" i="18"/>
  <c r="I1242" i="18"/>
  <c r="I1250" i="18"/>
  <c r="I1258" i="18"/>
  <c r="I1266" i="18"/>
  <c r="I1274" i="18"/>
  <c r="I1282" i="18"/>
  <c r="I1290" i="18"/>
  <c r="I1298" i="18"/>
  <c r="I1306" i="18"/>
  <c r="I1314" i="18"/>
  <c r="I1322" i="18"/>
  <c r="I1330" i="18"/>
  <c r="I1338" i="18"/>
  <c r="I1346" i="18"/>
  <c r="I1354" i="18"/>
  <c r="I1362" i="18"/>
  <c r="I1370" i="18"/>
  <c r="I1378" i="18"/>
  <c r="I1386" i="18"/>
  <c r="I1394" i="18"/>
  <c r="I1402" i="18"/>
  <c r="I1410" i="18"/>
  <c r="I1418" i="18"/>
  <c r="I1426" i="18"/>
  <c r="I1434" i="18"/>
  <c r="I1442" i="18"/>
  <c r="I1450" i="18"/>
  <c r="I1458" i="18"/>
  <c r="I1466" i="18"/>
  <c r="I1474" i="18"/>
  <c r="I1482" i="18"/>
  <c r="I1490" i="18"/>
  <c r="I1498" i="18"/>
  <c r="I1506" i="18"/>
  <c r="I1514" i="18"/>
  <c r="I1522" i="18"/>
  <c r="I1530" i="18"/>
  <c r="I1538" i="18"/>
  <c r="I1546" i="18"/>
  <c r="I1554" i="18"/>
  <c r="I1562" i="18"/>
  <c r="I1570" i="18"/>
  <c r="I1578" i="18"/>
  <c r="I1586" i="18"/>
  <c r="I1594" i="18"/>
  <c r="I1602" i="18"/>
  <c r="I1610" i="18"/>
  <c r="I1618" i="18"/>
  <c r="I1626" i="18"/>
  <c r="I1634" i="18"/>
  <c r="I1642" i="18"/>
  <c r="I1650" i="18"/>
  <c r="I1658" i="18"/>
  <c r="I1666" i="18"/>
  <c r="I1674" i="18"/>
  <c r="I1682" i="18"/>
  <c r="I1690" i="18"/>
  <c r="I1698" i="18"/>
  <c r="I1706" i="18"/>
  <c r="I1714" i="18"/>
  <c r="I1722" i="18"/>
  <c r="I1730" i="18"/>
  <c r="I1738" i="18"/>
  <c r="I1746" i="18"/>
  <c r="I1754" i="18"/>
  <c r="I1762" i="18"/>
  <c r="I183" i="18"/>
  <c r="I439" i="18"/>
  <c r="I669" i="18"/>
  <c r="I735" i="18"/>
  <c r="I799" i="18"/>
  <c r="I863" i="18"/>
  <c r="I927" i="18"/>
  <c r="I991" i="18"/>
  <c r="I1055" i="18"/>
  <c r="I1113" i="18"/>
  <c r="I1135" i="18"/>
  <c r="I1157" i="18"/>
  <c r="I1177" i="18"/>
  <c r="I1193" i="18"/>
  <c r="I1202" i="18"/>
  <c r="I1211" i="18"/>
  <c r="I1219" i="18"/>
  <c r="I1227" i="18"/>
  <c r="I1235" i="18"/>
  <c r="I1243" i="18"/>
  <c r="I1251" i="18"/>
  <c r="I1259" i="18"/>
  <c r="I1267" i="18"/>
  <c r="I1275" i="18"/>
  <c r="I1283" i="18"/>
  <c r="I1291" i="18"/>
  <c r="I1299" i="18"/>
  <c r="I1307" i="18"/>
  <c r="I1315" i="18"/>
  <c r="I1323" i="18"/>
  <c r="I1331" i="18"/>
  <c r="I1339" i="18"/>
  <c r="I1347" i="18"/>
  <c r="I1355" i="18"/>
  <c r="I1363" i="18"/>
  <c r="I1371" i="18"/>
  <c r="I1379" i="18"/>
  <c r="I1387" i="18"/>
  <c r="I1395" i="18"/>
  <c r="I1403" i="18"/>
  <c r="I1411" i="18"/>
  <c r="I1419" i="18"/>
  <c r="I1427" i="18"/>
  <c r="I1435" i="18"/>
  <c r="I1443" i="18"/>
  <c r="I1451" i="18"/>
  <c r="I1459" i="18"/>
  <c r="I1467" i="18"/>
  <c r="I1475" i="18"/>
  <c r="I1483" i="18"/>
  <c r="I1491" i="18"/>
  <c r="I1499" i="18"/>
  <c r="I1507" i="18"/>
  <c r="I1515" i="18"/>
  <c r="I1523" i="18"/>
  <c r="I1531" i="18"/>
  <c r="I1539" i="18"/>
  <c r="I1547" i="18"/>
  <c r="I1555" i="18"/>
  <c r="I1563" i="18"/>
  <c r="I1571" i="18"/>
  <c r="I1579" i="18"/>
  <c r="I1587" i="18"/>
  <c r="I1595" i="18"/>
  <c r="I1603" i="18"/>
  <c r="I1611" i="18"/>
  <c r="I1619" i="18"/>
  <c r="I1627" i="18"/>
  <c r="I1635" i="18"/>
  <c r="I1643" i="18"/>
  <c r="I1651" i="18"/>
  <c r="I1659" i="18"/>
  <c r="I1667" i="18"/>
  <c r="I1675" i="18"/>
  <c r="I1683" i="18"/>
  <c r="I1691" i="18"/>
  <c r="I1699" i="18"/>
  <c r="I1707" i="18"/>
  <c r="I1715" i="18"/>
  <c r="I1723" i="18"/>
  <c r="I1731" i="18"/>
  <c r="I1739" i="18"/>
  <c r="I1747" i="18"/>
  <c r="I1755" i="18"/>
  <c r="I1763" i="18"/>
  <c r="I1771" i="18"/>
  <c r="I215" i="18"/>
  <c r="I471" i="18"/>
  <c r="I678" i="18"/>
  <c r="I743" i="18"/>
  <c r="I807" i="18"/>
  <c r="I871" i="18"/>
  <c r="I935" i="18"/>
  <c r="I999" i="18"/>
  <c r="I1063" i="18"/>
  <c r="I1117" i="18"/>
  <c r="I1137" i="18"/>
  <c r="I1159" i="18"/>
  <c r="I1181" i="18"/>
  <c r="I1194" i="18"/>
  <c r="I1203" i="18"/>
  <c r="I1212" i="18"/>
  <c r="I1220" i="18"/>
  <c r="I1228" i="18"/>
  <c r="I1236" i="18"/>
  <c r="I1244" i="18"/>
  <c r="I1252" i="18"/>
  <c r="I1260" i="18"/>
  <c r="I1268" i="18"/>
  <c r="I1276" i="18"/>
  <c r="I1284" i="18"/>
  <c r="I1292" i="18"/>
  <c r="I1300" i="18"/>
  <c r="I1308" i="18"/>
  <c r="I1316" i="18"/>
  <c r="I1324" i="18"/>
  <c r="I1332" i="18"/>
  <c r="I1340" i="18"/>
  <c r="I1348" i="18"/>
  <c r="I1356" i="18"/>
  <c r="I1364" i="18"/>
  <c r="I1372" i="18"/>
  <c r="I1380" i="18"/>
  <c r="I1388" i="18"/>
  <c r="I1396" i="18"/>
  <c r="I1404" i="18"/>
  <c r="I1412" i="18"/>
  <c r="I1420" i="18"/>
  <c r="I1428" i="18"/>
  <c r="I1436" i="18"/>
  <c r="I1444" i="18"/>
  <c r="I1452" i="18"/>
  <c r="I1460" i="18"/>
  <c r="I1468" i="18"/>
  <c r="I1476" i="18"/>
  <c r="I1484" i="18"/>
  <c r="I1492" i="18"/>
  <c r="I1500" i="18"/>
  <c r="I1508" i="18"/>
  <c r="I1516" i="18"/>
  <c r="I1524" i="18"/>
  <c r="I1532" i="18"/>
  <c r="I1540" i="18"/>
  <c r="I1548" i="18"/>
  <c r="I1556" i="18"/>
  <c r="I1564" i="18"/>
  <c r="I1572" i="18"/>
  <c r="I1580" i="18"/>
  <c r="I1588" i="18"/>
  <c r="I1596" i="18"/>
  <c r="I1604" i="18"/>
  <c r="I1612" i="18"/>
  <c r="I1620" i="18"/>
  <c r="I1628" i="18"/>
  <c r="I1636" i="18"/>
  <c r="I1644" i="18"/>
  <c r="I1652" i="18"/>
  <c r="I1660" i="18"/>
  <c r="I1668" i="18"/>
  <c r="I1676" i="18"/>
  <c r="I1684" i="18"/>
  <c r="I1692" i="18"/>
  <c r="I1700" i="18"/>
  <c r="I247" i="18"/>
  <c r="I503" i="18"/>
  <c r="I687" i="18"/>
  <c r="I751" i="18"/>
  <c r="I815" i="18"/>
  <c r="I879" i="18"/>
  <c r="I943" i="18"/>
  <c r="I1007" i="18"/>
  <c r="I1071" i="18"/>
  <c r="I1119" i="18"/>
  <c r="I1141" i="18"/>
  <c r="I1161" i="18"/>
  <c r="I1182" i="18"/>
  <c r="I1195" i="18"/>
  <c r="I1205" i="18"/>
  <c r="I1213" i="18"/>
  <c r="I1221" i="18"/>
  <c r="I1229" i="18"/>
  <c r="I1237" i="18"/>
  <c r="I1245" i="18"/>
  <c r="I1253" i="18"/>
  <c r="I1261" i="18"/>
  <c r="I1269" i="18"/>
  <c r="I1277" i="18"/>
  <c r="I1285" i="18"/>
  <c r="I1293" i="18"/>
  <c r="I1301" i="18"/>
  <c r="I1309" i="18"/>
  <c r="I1317" i="18"/>
  <c r="I1325" i="18"/>
  <c r="I1333" i="18"/>
  <c r="I1341" i="18"/>
  <c r="I1349" i="18"/>
  <c r="I1357" i="18"/>
  <c r="I1365" i="18"/>
  <c r="I1373" i="18"/>
  <c r="I1381" i="18"/>
  <c r="I1389" i="18"/>
  <c r="I1397" i="18"/>
  <c r="I1405" i="18"/>
  <c r="I1413" i="18"/>
  <c r="I1421" i="18"/>
  <c r="I1429" i="18"/>
  <c r="I1437" i="18"/>
  <c r="I1445" i="18"/>
  <c r="I1453" i="18"/>
  <c r="I1461" i="18"/>
  <c r="I1469" i="18"/>
  <c r="I1477" i="18"/>
  <c r="I1485" i="18"/>
  <c r="I1493" i="18"/>
  <c r="I1501" i="18"/>
  <c r="I1509" i="18"/>
  <c r="I1517" i="18"/>
  <c r="I1525" i="18"/>
  <c r="I1533" i="18"/>
  <c r="I1541" i="18"/>
  <c r="I1549" i="18"/>
  <c r="I1557" i="18"/>
  <c r="I1565" i="18"/>
  <c r="I1573" i="18"/>
  <c r="I1581" i="18"/>
  <c r="I1589" i="18"/>
  <c r="I1597" i="18"/>
  <c r="I1605" i="18"/>
  <c r="I1613" i="18"/>
  <c r="I1621" i="18"/>
  <c r="I1629" i="18"/>
  <c r="I1637" i="18"/>
  <c r="I1645" i="18"/>
  <c r="I1653" i="18"/>
  <c r="I1661" i="18"/>
  <c r="I1669" i="18"/>
  <c r="I1677" i="18"/>
  <c r="I1685" i="18"/>
  <c r="I1693" i="18"/>
  <c r="I1701" i="18"/>
  <c r="I1709" i="18"/>
  <c r="I1717" i="18"/>
  <c r="I1725" i="18"/>
  <c r="I1733" i="18"/>
  <c r="I1741" i="18"/>
  <c r="I1749" i="18"/>
  <c r="I1757" i="18"/>
  <c r="I311" i="18"/>
  <c r="I567" i="18"/>
  <c r="I703" i="18"/>
  <c r="I767" i="18"/>
  <c r="I831" i="18"/>
  <c r="I895" i="18"/>
  <c r="I959" i="18"/>
  <c r="I1023" i="18"/>
  <c r="I1087" i="18"/>
  <c r="I1125" i="18"/>
  <c r="I1145" i="18"/>
  <c r="I1167" i="18"/>
  <c r="I1185" i="18"/>
  <c r="I1198" i="18"/>
  <c r="I1207" i="18"/>
  <c r="I1215" i="18"/>
  <c r="I1223" i="18"/>
  <c r="I1231" i="18"/>
  <c r="I1239" i="18"/>
  <c r="I1247" i="18"/>
  <c r="I1255" i="18"/>
  <c r="I1263" i="18"/>
  <c r="I1271" i="18"/>
  <c r="I1279" i="18"/>
  <c r="I1287" i="18"/>
  <c r="I1295" i="18"/>
  <c r="I1303" i="18"/>
  <c r="I1311" i="18"/>
  <c r="I1319" i="18"/>
  <c r="I1327" i="18"/>
  <c r="I1335" i="18"/>
  <c r="I1343" i="18"/>
  <c r="I1351" i="18"/>
  <c r="I1359" i="18"/>
  <c r="I1367" i="18"/>
  <c r="I1375" i="18"/>
  <c r="I1383" i="18"/>
  <c r="I1391" i="18"/>
  <c r="I1399" i="18"/>
  <c r="I1407" i="18"/>
  <c r="I1415" i="18"/>
  <c r="I1423" i="18"/>
  <c r="I1431" i="18"/>
  <c r="I1439" i="18"/>
  <c r="I1447" i="18"/>
  <c r="I1455" i="18"/>
  <c r="I1463" i="18"/>
  <c r="I1471" i="18"/>
  <c r="I1479" i="18"/>
  <c r="I1487" i="18"/>
  <c r="I1495" i="18"/>
  <c r="I1503" i="18"/>
  <c r="I1511" i="18"/>
  <c r="I1519" i="18"/>
  <c r="I1527" i="18"/>
  <c r="I1535" i="18"/>
  <c r="I1543" i="18"/>
  <c r="I1551" i="18"/>
  <c r="I1559" i="18"/>
  <c r="I1567" i="18"/>
  <c r="I1575" i="18"/>
  <c r="I1583" i="18"/>
  <c r="I1591" i="18"/>
  <c r="I1599" i="18"/>
  <c r="I1607" i="18"/>
  <c r="I1615" i="18"/>
  <c r="I1623" i="18"/>
  <c r="I1631" i="18"/>
  <c r="I1639" i="18"/>
  <c r="I1647" i="18"/>
  <c r="I1655" i="18"/>
  <c r="I1663" i="18"/>
  <c r="I1671" i="18"/>
  <c r="I1679" i="18"/>
  <c r="I1687" i="18"/>
  <c r="I1695" i="18"/>
  <c r="I1703" i="18"/>
  <c r="I1711" i="18"/>
  <c r="I1719" i="18"/>
  <c r="I1727" i="18"/>
  <c r="I1735" i="18"/>
  <c r="I1743" i="18"/>
  <c r="I1751" i="18"/>
  <c r="I1759" i="18"/>
  <c r="I1767" i="18"/>
  <c r="I279" i="18"/>
  <c r="I1079" i="18"/>
  <c r="I1222" i="18"/>
  <c r="I1286" i="18"/>
  <c r="I1350" i="18"/>
  <c r="I1414" i="18"/>
  <c r="I1478" i="18"/>
  <c r="I1542" i="18"/>
  <c r="I1606" i="18"/>
  <c r="I1670" i="18"/>
  <c r="I1712" i="18"/>
  <c r="I1734" i="18"/>
  <c r="I1756" i="18"/>
  <c r="I1772" i="18"/>
  <c r="I1780" i="18"/>
  <c r="I1788" i="18"/>
  <c r="I1796" i="18"/>
  <c r="I1804" i="18"/>
  <c r="I1812" i="18"/>
  <c r="I1820" i="18"/>
  <c r="I1828" i="18"/>
  <c r="I1836" i="18"/>
  <c r="I1844" i="18"/>
  <c r="I1852" i="18"/>
  <c r="I1860" i="18"/>
  <c r="I1868" i="18"/>
  <c r="I1876" i="18"/>
  <c r="I1884" i="18"/>
  <c r="I1892" i="18"/>
  <c r="I1900" i="18"/>
  <c r="I1908" i="18"/>
  <c r="I1916" i="18"/>
  <c r="I1924" i="18"/>
  <c r="I1932" i="18"/>
  <c r="I1940" i="18"/>
  <c r="I1948" i="18"/>
  <c r="I1956" i="18"/>
  <c r="I1964" i="18"/>
  <c r="I1972" i="18"/>
  <c r="I1980" i="18"/>
  <c r="I1988" i="18"/>
  <c r="I1996" i="18"/>
  <c r="I2004" i="18"/>
  <c r="I2012" i="18"/>
  <c r="I2020" i="18"/>
  <c r="I2028" i="18"/>
  <c r="I2036" i="18"/>
  <c r="I2044" i="18"/>
  <c r="I2052" i="18"/>
  <c r="I2060" i="18"/>
  <c r="I2068" i="18"/>
  <c r="I2076" i="18"/>
  <c r="I2084" i="18"/>
  <c r="I2092" i="18"/>
  <c r="I2100" i="18"/>
  <c r="I2108" i="18"/>
  <c r="I2116" i="18"/>
  <c r="I2124" i="18"/>
  <c r="I2132" i="18"/>
  <c r="I2140" i="18"/>
  <c r="I2148" i="18"/>
  <c r="I2156" i="18"/>
  <c r="I2164" i="18"/>
  <c r="I2172" i="18"/>
  <c r="I2180" i="18"/>
  <c r="I2188" i="18"/>
  <c r="I2196" i="18"/>
  <c r="I2204" i="18"/>
  <c r="I2212" i="18"/>
  <c r="I2220" i="18"/>
  <c r="I2228" i="18"/>
  <c r="I2236" i="18"/>
  <c r="I2244" i="18"/>
  <c r="I2252" i="18"/>
  <c r="I2260" i="18"/>
  <c r="I2268" i="18"/>
  <c r="I2276" i="18"/>
  <c r="I2284" i="18"/>
  <c r="I535" i="18"/>
  <c r="I1121" i="18"/>
  <c r="I1230" i="18"/>
  <c r="I1294" i="18"/>
  <c r="I1358" i="18"/>
  <c r="I1422" i="18"/>
  <c r="I1486" i="18"/>
  <c r="I1550" i="18"/>
  <c r="I1614" i="18"/>
  <c r="I1678" i="18"/>
  <c r="I1716" i="18"/>
  <c r="I1736" i="18"/>
  <c r="I1758" i="18"/>
  <c r="I1773" i="18"/>
  <c r="I1781" i="18"/>
  <c r="I1789" i="18"/>
  <c r="I1797" i="18"/>
  <c r="I1805" i="18"/>
  <c r="I1813" i="18"/>
  <c r="I1821" i="18"/>
  <c r="I1829" i="18"/>
  <c r="I1837" i="18"/>
  <c r="I1845" i="18"/>
  <c r="I1853" i="18"/>
  <c r="I1861" i="18"/>
  <c r="I1869" i="18"/>
  <c r="I1877" i="18"/>
  <c r="I1885" i="18"/>
  <c r="I1893" i="18"/>
  <c r="I1901" i="18"/>
  <c r="I1909" i="18"/>
  <c r="I1917" i="18"/>
  <c r="I1925" i="18"/>
  <c r="I1933" i="18"/>
  <c r="I1941" i="18"/>
  <c r="I1949" i="18"/>
  <c r="I1957" i="18"/>
  <c r="I1965" i="18"/>
  <c r="I1973" i="18"/>
  <c r="I1981" i="18"/>
  <c r="I1989" i="18"/>
  <c r="I1997" i="18"/>
  <c r="I2005" i="18"/>
  <c r="I2013" i="18"/>
  <c r="I2021" i="18"/>
  <c r="I2029" i="18"/>
  <c r="I2037" i="18"/>
  <c r="I2045" i="18"/>
  <c r="I2053" i="18"/>
  <c r="I2061" i="18"/>
  <c r="I2069" i="18"/>
  <c r="I2077" i="18"/>
  <c r="I2085" i="18"/>
  <c r="I2093" i="18"/>
  <c r="I2101" i="18"/>
  <c r="I2109" i="18"/>
  <c r="I2117" i="18"/>
  <c r="I2125" i="18"/>
  <c r="I2133" i="18"/>
  <c r="I2141" i="18"/>
  <c r="I2149" i="18"/>
  <c r="I2157" i="18"/>
  <c r="I2165" i="18"/>
  <c r="I2173" i="18"/>
  <c r="I2181" i="18"/>
  <c r="I2189" i="18"/>
  <c r="I2197" i="18"/>
  <c r="I2205" i="18"/>
  <c r="I2213" i="18"/>
  <c r="I2221" i="18"/>
  <c r="I2229" i="18"/>
  <c r="I2237" i="18"/>
  <c r="I2245" i="18"/>
  <c r="I2253" i="18"/>
  <c r="I2261" i="18"/>
  <c r="I2269" i="18"/>
  <c r="I2277" i="18"/>
  <c r="I2285" i="18"/>
  <c r="I2293" i="18"/>
  <c r="I2301" i="18"/>
  <c r="I2309" i="18"/>
  <c r="I2317" i="18"/>
  <c r="I2325" i="18"/>
  <c r="I2333" i="18"/>
  <c r="I2341" i="18"/>
  <c r="I2349" i="18"/>
  <c r="I2357" i="18"/>
  <c r="I695" i="18"/>
  <c r="I1143" i="18"/>
  <c r="I1238" i="18"/>
  <c r="I1302" i="18"/>
  <c r="I1366" i="18"/>
  <c r="I1430" i="18"/>
  <c r="I1494" i="18"/>
  <c r="I1558" i="18"/>
  <c r="I1622" i="18"/>
  <c r="I1686" i="18"/>
  <c r="I1718" i="18"/>
  <c r="I1740" i="18"/>
  <c r="I1760" i="18"/>
  <c r="I1774" i="18"/>
  <c r="I1782" i="18"/>
  <c r="I1790" i="18"/>
  <c r="I1798" i="18"/>
  <c r="I1806" i="18"/>
  <c r="I1814" i="18"/>
  <c r="I1822" i="18"/>
  <c r="I1830" i="18"/>
  <c r="I1838" i="18"/>
  <c r="I1846" i="18"/>
  <c r="I1854" i="18"/>
  <c r="I1862" i="18"/>
  <c r="I1870" i="18"/>
  <c r="I1878" i="18"/>
  <c r="I1886" i="18"/>
  <c r="I1894" i="18"/>
  <c r="I1902" i="18"/>
  <c r="I1910" i="18"/>
  <c r="I1918" i="18"/>
  <c r="I1926" i="18"/>
  <c r="I1934" i="18"/>
  <c r="I1942" i="18"/>
  <c r="I1950" i="18"/>
  <c r="I1958" i="18"/>
  <c r="I1966" i="18"/>
  <c r="I1974" i="18"/>
  <c r="I1982" i="18"/>
  <c r="I1990" i="18"/>
  <c r="I1998" i="18"/>
  <c r="I2006" i="18"/>
  <c r="I2014" i="18"/>
  <c r="I2022" i="18"/>
  <c r="I2030" i="18"/>
  <c r="I2038" i="18"/>
  <c r="I2046" i="18"/>
  <c r="I2054" i="18"/>
  <c r="I2062" i="18"/>
  <c r="I2070" i="18"/>
  <c r="I2078" i="18"/>
  <c r="I2086" i="18"/>
  <c r="I2094" i="18"/>
  <c r="I2102" i="18"/>
  <c r="I2110" i="18"/>
  <c r="I2118" i="18"/>
  <c r="I2126" i="18"/>
  <c r="I2134" i="18"/>
  <c r="I2142" i="18"/>
  <c r="I2150" i="18"/>
  <c r="I2158" i="18"/>
  <c r="I2166" i="18"/>
  <c r="I2174" i="18"/>
  <c r="I2182" i="18"/>
  <c r="I2190" i="18"/>
  <c r="I2198" i="18"/>
  <c r="I2206" i="18"/>
  <c r="I2214" i="18"/>
  <c r="I2222" i="18"/>
  <c r="I2230" i="18"/>
  <c r="I2238" i="18"/>
  <c r="I2246" i="18"/>
  <c r="I2254" i="18"/>
  <c r="I2262" i="18"/>
  <c r="I2270" i="18"/>
  <c r="I2278" i="18"/>
  <c r="I2286" i="18"/>
  <c r="I2294" i="18"/>
  <c r="I2302" i="18"/>
  <c r="I2310" i="18"/>
  <c r="I2318" i="18"/>
  <c r="I2326" i="18"/>
  <c r="I2334" i="18"/>
  <c r="I2342" i="18"/>
  <c r="I759" i="18"/>
  <c r="I1165" i="18"/>
  <c r="I1246" i="18"/>
  <c r="I1310" i="18"/>
  <c r="I1374" i="18"/>
  <c r="I1438" i="18"/>
  <c r="I1502" i="18"/>
  <c r="I1566" i="18"/>
  <c r="I1630" i="18"/>
  <c r="I1694" i="18"/>
  <c r="I1720" i="18"/>
  <c r="I1742" i="18"/>
  <c r="I1764" i="18"/>
  <c r="I1775" i="18"/>
  <c r="I1783" i="18"/>
  <c r="I1791" i="18"/>
  <c r="I1799" i="18"/>
  <c r="I1807" i="18"/>
  <c r="I1815" i="18"/>
  <c r="I1823" i="18"/>
  <c r="I1831" i="18"/>
  <c r="I1839" i="18"/>
  <c r="I1847" i="18"/>
  <c r="I1855" i="18"/>
  <c r="I1863" i="18"/>
  <c r="I1871" i="18"/>
  <c r="I1879" i="18"/>
  <c r="I1887" i="18"/>
  <c r="I1895" i="18"/>
  <c r="I1903" i="18"/>
  <c r="I1911" i="18"/>
  <c r="I1919" i="18"/>
  <c r="I1927" i="18"/>
  <c r="I1935" i="18"/>
  <c r="I1943" i="18"/>
  <c r="I1951" i="18"/>
  <c r="I1959" i="18"/>
  <c r="I1967" i="18"/>
  <c r="I1975" i="18"/>
  <c r="I1983" i="18"/>
  <c r="I1991" i="18"/>
  <c r="I1999" i="18"/>
  <c r="I2007" i="18"/>
  <c r="I2015" i="18"/>
  <c r="I2023" i="18"/>
  <c r="I2031" i="18"/>
  <c r="I2039" i="18"/>
  <c r="I2047" i="18"/>
  <c r="I2055" i="18"/>
  <c r="I2063" i="18"/>
  <c r="I2071" i="18"/>
  <c r="I2079" i="18"/>
  <c r="I2087" i="18"/>
  <c r="I2095" i="18"/>
  <c r="I2103" i="18"/>
  <c r="I2111" i="18"/>
  <c r="I2119" i="18"/>
  <c r="I2127" i="18"/>
  <c r="I2135" i="18"/>
  <c r="I2143" i="18"/>
  <c r="I2151" i="18"/>
  <c r="I2159" i="18"/>
  <c r="I2167" i="18"/>
  <c r="I2175" i="18"/>
  <c r="I2183" i="18"/>
  <c r="I2191" i="18"/>
  <c r="I2199" i="18"/>
  <c r="I2207" i="18"/>
  <c r="I2215" i="18"/>
  <c r="I2223" i="18"/>
  <c r="I2231" i="18"/>
  <c r="I2239" i="18"/>
  <c r="I2247" i="18"/>
  <c r="I2255" i="18"/>
  <c r="I2263" i="18"/>
  <c r="I2271" i="18"/>
  <c r="I2279" i="18"/>
  <c r="I2287" i="18"/>
  <c r="I2295" i="18"/>
  <c r="I2303" i="18"/>
  <c r="I2311" i="18"/>
  <c r="I2319" i="18"/>
  <c r="I2327" i="18"/>
  <c r="I2335" i="18"/>
  <c r="I2343" i="18"/>
  <c r="I2351" i="18"/>
  <c r="I2359" i="18"/>
  <c r="I2367" i="18"/>
  <c r="I823" i="18"/>
  <c r="I1183" i="18"/>
  <c r="I1254" i="18"/>
  <c r="I1318" i="18"/>
  <c r="I1382" i="18"/>
  <c r="I1446" i="18"/>
  <c r="I1510" i="18"/>
  <c r="I1574" i="18"/>
  <c r="I1638" i="18"/>
  <c r="I1702" i="18"/>
  <c r="I1724" i="18"/>
  <c r="I1744" i="18"/>
  <c r="I1765" i="18"/>
  <c r="I1776" i="18"/>
  <c r="I1784" i="18"/>
  <c r="I1792" i="18"/>
  <c r="I1800" i="18"/>
  <c r="I1808" i="18"/>
  <c r="I1816" i="18"/>
  <c r="I1824" i="18"/>
  <c r="I1832" i="18"/>
  <c r="I1840" i="18"/>
  <c r="I1848" i="18"/>
  <c r="I1856" i="18"/>
  <c r="I1864" i="18"/>
  <c r="I1872" i="18"/>
  <c r="I1880" i="18"/>
  <c r="I1888" i="18"/>
  <c r="I1896" i="18"/>
  <c r="I1904" i="18"/>
  <c r="I1912" i="18"/>
  <c r="I1920" i="18"/>
  <c r="I1928" i="18"/>
  <c r="I1936" i="18"/>
  <c r="I1944" i="18"/>
  <c r="I1952" i="18"/>
  <c r="I1960" i="18"/>
  <c r="I1968" i="18"/>
  <c r="I1976" i="18"/>
  <c r="I1984" i="18"/>
  <c r="I1992" i="18"/>
  <c r="I2000" i="18"/>
  <c r="I2008" i="18"/>
  <c r="I2016" i="18"/>
  <c r="I2024" i="18"/>
  <c r="I2032" i="18"/>
  <c r="I2040" i="18"/>
  <c r="I2048" i="18"/>
  <c r="I2056" i="18"/>
  <c r="I2064" i="18"/>
  <c r="I2072" i="18"/>
  <c r="I2080" i="18"/>
  <c r="I2088" i="18"/>
  <c r="I2096" i="18"/>
  <c r="I2104" i="18"/>
  <c r="I2112" i="18"/>
  <c r="I2120" i="18"/>
  <c r="I2128" i="18"/>
  <c r="I2136" i="18"/>
  <c r="I2144" i="18"/>
  <c r="I2152" i="18"/>
  <c r="I2160" i="18"/>
  <c r="I2168" i="18"/>
  <c r="I2176" i="18"/>
  <c r="I2184" i="18"/>
  <c r="I2192" i="18"/>
  <c r="I2200" i="18"/>
  <c r="I2208" i="18"/>
  <c r="I2216" i="18"/>
  <c r="I2224" i="18"/>
  <c r="I2232" i="18"/>
  <c r="I2240" i="18"/>
  <c r="I2248" i="18"/>
  <c r="I2256" i="18"/>
  <c r="I2264" i="18"/>
  <c r="I2272" i="18"/>
  <c r="I2280" i="18"/>
  <c r="I2288" i="18"/>
  <c r="I887" i="18"/>
  <c r="I1197" i="18"/>
  <c r="I1262" i="18"/>
  <c r="I1326" i="18"/>
  <c r="I1390" i="18"/>
  <c r="I1454" i="18"/>
  <c r="I1518" i="18"/>
  <c r="I1582" i="18"/>
  <c r="I1646" i="18"/>
  <c r="I1704" i="18"/>
  <c r="I1726" i="18"/>
  <c r="I1748" i="18"/>
  <c r="I1766" i="18"/>
  <c r="I1777" i="18"/>
  <c r="I1785" i="18"/>
  <c r="I1793" i="18"/>
  <c r="I1801" i="18"/>
  <c r="I1809" i="18"/>
  <c r="I1817" i="18"/>
  <c r="I1825" i="18"/>
  <c r="I1833" i="18"/>
  <c r="I1841" i="18"/>
  <c r="I1849" i="18"/>
  <c r="I1857" i="18"/>
  <c r="I1865" i="18"/>
  <c r="I1873" i="18"/>
  <c r="I1881" i="18"/>
  <c r="I1889" i="18"/>
  <c r="I1897" i="18"/>
  <c r="I1905" i="18"/>
  <c r="I1913" i="18"/>
  <c r="I1921" i="18"/>
  <c r="I1929" i="18"/>
  <c r="I1937" i="18"/>
  <c r="I1945" i="18"/>
  <c r="I1953" i="18"/>
  <c r="I1961" i="18"/>
  <c r="I1969" i="18"/>
  <c r="I1977" i="18"/>
  <c r="I1985" i="18"/>
  <c r="I1993" i="18"/>
  <c r="I2001" i="18"/>
  <c r="I2009" i="18"/>
  <c r="I2017" i="18"/>
  <c r="I2025" i="18"/>
  <c r="I2033" i="18"/>
  <c r="I2041" i="18"/>
  <c r="I2049" i="18"/>
  <c r="I2057" i="18"/>
  <c r="I2065" i="18"/>
  <c r="I2073" i="18"/>
  <c r="I2081" i="18"/>
  <c r="I2089" i="18"/>
  <c r="I2097" i="18"/>
  <c r="I2105" i="18"/>
  <c r="I2113" i="18"/>
  <c r="I2121" i="18"/>
  <c r="I2129" i="18"/>
  <c r="I2137" i="18"/>
  <c r="I2145" i="18"/>
  <c r="I2153" i="18"/>
  <c r="I2161" i="18"/>
  <c r="I2169" i="18"/>
  <c r="I2177" i="18"/>
  <c r="I2185" i="18"/>
  <c r="I2193" i="18"/>
  <c r="I2201" i="18"/>
  <c r="I2209" i="18"/>
  <c r="I2217" i="18"/>
  <c r="I2225" i="18"/>
  <c r="I2233" i="18"/>
  <c r="I2241" i="18"/>
  <c r="I2249" i="18"/>
  <c r="I2257" i="18"/>
  <c r="I2265" i="18"/>
  <c r="I2273" i="18"/>
  <c r="I2281" i="18"/>
  <c r="I2289" i="18"/>
  <c r="I2297" i="18"/>
  <c r="I2305" i="18"/>
  <c r="I2313" i="18"/>
  <c r="I2321" i="18"/>
  <c r="I2329" i="18"/>
  <c r="I2337" i="18"/>
  <c r="I1015" i="18"/>
  <c r="I1214" i="18"/>
  <c r="I1278" i="18"/>
  <c r="I1342" i="18"/>
  <c r="I1406" i="18"/>
  <c r="I1470" i="18"/>
  <c r="I1534" i="18"/>
  <c r="I1598" i="18"/>
  <c r="I1662" i="18"/>
  <c r="I1710" i="18"/>
  <c r="I1732" i="18"/>
  <c r="I1752" i="18"/>
  <c r="I1770" i="18"/>
  <c r="I1779" i="18"/>
  <c r="I1787" i="18"/>
  <c r="I1795" i="18"/>
  <c r="I1803" i="18"/>
  <c r="I1811" i="18"/>
  <c r="I1819" i="18"/>
  <c r="I1827" i="18"/>
  <c r="I1835" i="18"/>
  <c r="I1843" i="18"/>
  <c r="I1851" i="18"/>
  <c r="I1859" i="18"/>
  <c r="I1867" i="18"/>
  <c r="I1875" i="18"/>
  <c r="I1883" i="18"/>
  <c r="I1891" i="18"/>
  <c r="I1899" i="18"/>
  <c r="I1907" i="18"/>
  <c r="I1915" i="18"/>
  <c r="I1923" i="18"/>
  <c r="I1931" i="18"/>
  <c r="I1939" i="18"/>
  <c r="I1947" i="18"/>
  <c r="I1955" i="18"/>
  <c r="I1963" i="18"/>
  <c r="I1971" i="18"/>
  <c r="I1979" i="18"/>
  <c r="I1987" i="18"/>
  <c r="I1995" i="18"/>
  <c r="I2003" i="18"/>
  <c r="I2011" i="18"/>
  <c r="I2019" i="18"/>
  <c r="I2027" i="18"/>
  <c r="I2035" i="18"/>
  <c r="I2043" i="18"/>
  <c r="I2051" i="18"/>
  <c r="I2059" i="18"/>
  <c r="I2067" i="18"/>
  <c r="I2075" i="18"/>
  <c r="I2083" i="18"/>
  <c r="I2091" i="18"/>
  <c r="I2099" i="18"/>
  <c r="I2107" i="18"/>
  <c r="I2115" i="18"/>
  <c r="I2123" i="18"/>
  <c r="I2131" i="18"/>
  <c r="I2139" i="18"/>
  <c r="I2147" i="18"/>
  <c r="I2155" i="18"/>
  <c r="I2163" i="18"/>
  <c r="I2171" i="18"/>
  <c r="I2179" i="18"/>
  <c r="I2187" i="18"/>
  <c r="I2195" i="18"/>
  <c r="I2203" i="18"/>
  <c r="I2211" i="18"/>
  <c r="I2219" i="18"/>
  <c r="I2227" i="18"/>
  <c r="I2235" i="18"/>
  <c r="I2243" i="18"/>
  <c r="I2251" i="18"/>
  <c r="I2259" i="18"/>
  <c r="I2267" i="18"/>
  <c r="I2275" i="18"/>
  <c r="I2283" i="18"/>
  <c r="I2291" i="18"/>
  <c r="I2299" i="18"/>
  <c r="I2307" i="18"/>
  <c r="I2315" i="18"/>
  <c r="I2323" i="18"/>
  <c r="I2331" i="18"/>
  <c r="I2339" i="18"/>
  <c r="I2347" i="18"/>
  <c r="I2355" i="18"/>
  <c r="I951" i="18"/>
  <c r="I1654" i="18"/>
  <c r="I1802" i="18"/>
  <c r="I1866" i="18"/>
  <c r="I1930" i="18"/>
  <c r="I1994" i="18"/>
  <c r="I2058" i="18"/>
  <c r="I2122" i="18"/>
  <c r="I2186" i="18"/>
  <c r="I2250" i="18"/>
  <c r="I2298" i="18"/>
  <c r="I2320" i="18"/>
  <c r="I2340" i="18"/>
  <c r="I2354" i="18"/>
  <c r="I2365" i="18"/>
  <c r="I2374" i="18"/>
  <c r="I2382" i="18"/>
  <c r="I2390" i="18"/>
  <c r="I2398" i="18"/>
  <c r="I2406" i="18"/>
  <c r="I2414" i="18"/>
  <c r="I2422" i="18"/>
  <c r="I2430" i="18"/>
  <c r="I2438" i="18"/>
  <c r="I2446" i="18"/>
  <c r="I2454" i="18"/>
  <c r="I2462" i="18"/>
  <c r="I2470" i="18"/>
  <c r="I2478" i="18"/>
  <c r="I2486" i="18"/>
  <c r="I2494" i="18"/>
  <c r="I2502" i="18"/>
  <c r="I2510" i="18"/>
  <c r="I2518" i="18"/>
  <c r="I2526" i="18"/>
  <c r="I2534" i="18"/>
  <c r="I2542" i="18"/>
  <c r="I2550" i="18"/>
  <c r="I2558" i="18"/>
  <c r="I2566" i="18"/>
  <c r="I2574" i="18"/>
  <c r="I2582" i="18"/>
  <c r="I2590" i="18"/>
  <c r="I2598" i="18"/>
  <c r="I2606" i="18"/>
  <c r="I2614" i="18"/>
  <c r="I2622" i="18"/>
  <c r="I2630" i="18"/>
  <c r="I2638" i="18"/>
  <c r="I2646" i="18"/>
  <c r="I2654" i="18"/>
  <c r="I2662" i="18"/>
  <c r="I2670" i="18"/>
  <c r="I2678" i="18"/>
  <c r="I2686" i="18"/>
  <c r="I2694" i="18"/>
  <c r="I2702" i="18"/>
  <c r="I2710" i="18"/>
  <c r="I2718" i="18"/>
  <c r="I2726" i="18"/>
  <c r="I2734" i="18"/>
  <c r="I2742" i="18"/>
  <c r="I2750" i="18"/>
  <c r="I2758" i="18"/>
  <c r="I2766" i="18"/>
  <c r="I2774" i="18"/>
  <c r="I2782" i="18"/>
  <c r="I2790" i="18"/>
  <c r="I2798" i="18"/>
  <c r="I2806" i="18"/>
  <c r="I2814" i="18"/>
  <c r="I2822" i="18"/>
  <c r="I2830" i="18"/>
  <c r="I2838" i="18"/>
  <c r="I2846" i="18"/>
  <c r="I2854" i="18"/>
  <c r="I2862" i="18"/>
  <c r="I2870" i="18"/>
  <c r="I1206" i="18"/>
  <c r="I1708" i="18"/>
  <c r="I1810" i="18"/>
  <c r="I1874" i="18"/>
  <c r="I1938" i="18"/>
  <c r="I2002" i="18"/>
  <c r="I2066" i="18"/>
  <c r="I2130" i="18"/>
  <c r="I2194" i="18"/>
  <c r="I2258" i="18"/>
  <c r="I2300" i="18"/>
  <c r="I2322" i="18"/>
  <c r="I2344" i="18"/>
  <c r="I2356" i="18"/>
  <c r="I2366" i="18"/>
  <c r="I2375" i="18"/>
  <c r="I2383" i="18"/>
  <c r="I2391" i="18"/>
  <c r="I2399" i="18"/>
  <c r="I2407" i="18"/>
  <c r="I2415" i="18"/>
  <c r="I2423" i="18"/>
  <c r="I2431" i="18"/>
  <c r="I2439" i="18"/>
  <c r="I2447" i="18"/>
  <c r="I2455" i="18"/>
  <c r="I2463" i="18"/>
  <c r="I2471" i="18"/>
  <c r="I2479" i="18"/>
  <c r="I2487" i="18"/>
  <c r="I2495" i="18"/>
  <c r="I2503" i="18"/>
  <c r="I2511" i="18"/>
  <c r="I2519" i="18"/>
  <c r="I2527" i="18"/>
  <c r="I2535" i="18"/>
  <c r="I2543" i="18"/>
  <c r="I2551" i="18"/>
  <c r="I2559" i="18"/>
  <c r="I2567" i="18"/>
  <c r="I2575" i="18"/>
  <c r="I2583" i="18"/>
  <c r="I2591" i="18"/>
  <c r="I2599" i="18"/>
  <c r="I2607" i="18"/>
  <c r="I2615" i="18"/>
  <c r="I2623" i="18"/>
  <c r="I2631" i="18"/>
  <c r="I2639" i="18"/>
  <c r="I2647" i="18"/>
  <c r="I2655" i="18"/>
  <c r="I2663" i="18"/>
  <c r="I2671" i="18"/>
  <c r="I2679" i="18"/>
  <c r="I2687" i="18"/>
  <c r="I2695" i="18"/>
  <c r="I2703" i="18"/>
  <c r="I2711" i="18"/>
  <c r="I2719" i="18"/>
  <c r="I2727" i="18"/>
  <c r="I2735" i="18"/>
  <c r="I2743" i="18"/>
  <c r="I2751" i="18"/>
  <c r="I2759" i="18"/>
  <c r="I2767" i="18"/>
  <c r="I2775" i="18"/>
  <c r="I2783" i="18"/>
  <c r="I2791" i="18"/>
  <c r="I2799" i="18"/>
  <c r="I2807" i="18"/>
  <c r="I2815" i="18"/>
  <c r="I2823" i="18"/>
  <c r="I2831" i="18"/>
  <c r="I2839" i="18"/>
  <c r="I2847" i="18"/>
  <c r="I2855" i="18"/>
  <c r="I2863" i="18"/>
  <c r="I2871" i="18"/>
  <c r="I2879" i="18"/>
  <c r="I2887" i="18"/>
  <c r="I2895" i="18"/>
  <c r="I2903" i="18"/>
  <c r="I2911" i="18"/>
  <c r="I2919" i="18"/>
  <c r="I2927" i="18"/>
  <c r="I2935" i="18"/>
  <c r="I2943" i="18"/>
  <c r="I2951" i="18"/>
  <c r="I1270" i="18"/>
  <c r="I1728" i="18"/>
  <c r="I1818" i="18"/>
  <c r="I1882" i="18"/>
  <c r="I1946" i="18"/>
  <c r="I2010" i="18"/>
  <c r="I2074" i="18"/>
  <c r="I2138" i="18"/>
  <c r="I2202" i="18"/>
  <c r="I2266" i="18"/>
  <c r="I2304" i="18"/>
  <c r="I2324" i="18"/>
  <c r="I2345" i="18"/>
  <c r="I2358" i="18"/>
  <c r="I2368" i="18"/>
  <c r="I2376" i="18"/>
  <c r="I2384" i="18"/>
  <c r="I2392" i="18"/>
  <c r="I2400" i="18"/>
  <c r="I2408" i="18"/>
  <c r="I2416" i="18"/>
  <c r="I2424" i="18"/>
  <c r="I2432" i="18"/>
  <c r="I2440" i="18"/>
  <c r="I2448" i="18"/>
  <c r="I2456" i="18"/>
  <c r="I2464" i="18"/>
  <c r="I2472" i="18"/>
  <c r="I2480" i="18"/>
  <c r="I2488" i="18"/>
  <c r="I2496" i="18"/>
  <c r="I2504" i="18"/>
  <c r="I2512" i="18"/>
  <c r="I2520" i="18"/>
  <c r="I2528" i="18"/>
  <c r="I2536" i="18"/>
  <c r="I2544" i="18"/>
  <c r="I2552" i="18"/>
  <c r="I2560" i="18"/>
  <c r="I2568" i="18"/>
  <c r="I2576" i="18"/>
  <c r="I2584" i="18"/>
  <c r="I2592" i="18"/>
  <c r="I2600" i="18"/>
  <c r="I2608" i="18"/>
  <c r="I2616" i="18"/>
  <c r="I2624" i="18"/>
  <c r="I2632" i="18"/>
  <c r="I2640" i="18"/>
  <c r="I2648" i="18"/>
  <c r="I2656" i="18"/>
  <c r="I2664" i="18"/>
  <c r="I2672" i="18"/>
  <c r="I2680" i="18"/>
  <c r="I2688" i="18"/>
  <c r="I2696" i="18"/>
  <c r="I2704" i="18"/>
  <c r="I2712" i="18"/>
  <c r="I2720" i="18"/>
  <c r="I2728" i="18"/>
  <c r="I2736" i="18"/>
  <c r="I2744" i="18"/>
  <c r="I2752" i="18"/>
  <c r="I2760" i="18"/>
  <c r="I2768" i="18"/>
  <c r="I2776" i="18"/>
  <c r="I2784" i="18"/>
  <c r="I2792" i="18"/>
  <c r="I2800" i="18"/>
  <c r="I2808" i="18"/>
  <c r="I2816" i="18"/>
  <c r="I2824" i="18"/>
  <c r="I2832" i="18"/>
  <c r="I2840" i="18"/>
  <c r="I2848" i="18"/>
  <c r="I2856" i="18"/>
  <c r="I2864" i="18"/>
  <c r="I2872" i="18"/>
  <c r="I2880" i="18"/>
  <c r="I2888" i="18"/>
  <c r="I2896" i="18"/>
  <c r="I2904" i="18"/>
  <c r="I2912" i="18"/>
  <c r="I2920" i="18"/>
  <c r="I2928" i="18"/>
  <c r="I2936" i="18"/>
  <c r="I2944" i="18"/>
  <c r="I1334" i="18"/>
  <c r="I1750" i="18"/>
  <c r="I1826" i="18"/>
  <c r="I1890" i="18"/>
  <c r="I1954" i="18"/>
  <c r="I2018" i="18"/>
  <c r="I2082" i="18"/>
  <c r="I2146" i="18"/>
  <c r="I2210" i="18"/>
  <c r="I2274" i="18"/>
  <c r="I2306" i="18"/>
  <c r="I2328" i="18"/>
  <c r="I2346" i="18"/>
  <c r="I2360" i="18"/>
  <c r="I2369" i="18"/>
  <c r="I2377" i="18"/>
  <c r="I2385" i="18"/>
  <c r="I2393" i="18"/>
  <c r="I2401" i="18"/>
  <c r="I2409" i="18"/>
  <c r="I2417" i="18"/>
  <c r="I2425" i="18"/>
  <c r="I2433" i="18"/>
  <c r="I2441" i="18"/>
  <c r="I2449" i="18"/>
  <c r="I2457" i="18"/>
  <c r="I2465" i="18"/>
  <c r="I2473" i="18"/>
  <c r="I2481" i="18"/>
  <c r="I2489" i="18"/>
  <c r="I2497" i="18"/>
  <c r="I2505" i="18"/>
  <c r="I2513" i="18"/>
  <c r="I2521" i="18"/>
  <c r="I2529" i="18"/>
  <c r="I2537" i="18"/>
  <c r="I2545" i="18"/>
  <c r="I2553" i="18"/>
  <c r="I2561" i="18"/>
  <c r="I2569" i="18"/>
  <c r="I2577" i="18"/>
  <c r="I2585" i="18"/>
  <c r="I2593" i="18"/>
  <c r="I2601" i="18"/>
  <c r="I2609" i="18"/>
  <c r="I2617" i="18"/>
  <c r="I2625" i="18"/>
  <c r="I2633" i="18"/>
  <c r="I2641" i="18"/>
  <c r="I2649" i="18"/>
  <c r="I2657" i="18"/>
  <c r="I2665" i="18"/>
  <c r="I2673" i="18"/>
  <c r="I2681" i="18"/>
  <c r="I2689" i="18"/>
  <c r="I2697" i="18"/>
  <c r="I2705" i="18"/>
  <c r="I2713" i="18"/>
  <c r="I2721" i="18"/>
  <c r="I2729" i="18"/>
  <c r="I2737" i="18"/>
  <c r="I2745" i="18"/>
  <c r="I2753" i="18"/>
  <c r="I2761" i="18"/>
  <c r="I2769" i="18"/>
  <c r="I2777" i="18"/>
  <c r="I2785" i="18"/>
  <c r="I2793" i="18"/>
  <c r="I2801" i="18"/>
  <c r="I2809" i="18"/>
  <c r="I2817" i="18"/>
  <c r="I2825" i="18"/>
  <c r="I2833" i="18"/>
  <c r="I2841" i="18"/>
  <c r="I2849" i="18"/>
  <c r="I2857" i="18"/>
  <c r="I2865" i="18"/>
  <c r="I2873" i="18"/>
  <c r="I2881" i="18"/>
  <c r="I2889" i="18"/>
  <c r="I2897" i="18"/>
  <c r="I2905" i="18"/>
  <c r="I2913" i="18"/>
  <c r="I2921" i="18"/>
  <c r="I2929" i="18"/>
  <c r="I2937" i="18"/>
  <c r="I2945" i="18"/>
  <c r="I1398" i="18"/>
  <c r="I1768" i="18"/>
  <c r="I1834" i="18"/>
  <c r="I1898" i="18"/>
  <c r="I1962" i="18"/>
  <c r="I2026" i="18"/>
  <c r="I2090" i="18"/>
  <c r="I2154" i="18"/>
  <c r="I2218" i="18"/>
  <c r="I2282" i="18"/>
  <c r="I2308" i="18"/>
  <c r="I2330" i="18"/>
  <c r="I2348" i="18"/>
  <c r="I2361" i="18"/>
  <c r="I2370" i="18"/>
  <c r="I2378" i="18"/>
  <c r="I2386" i="18"/>
  <c r="I2394" i="18"/>
  <c r="I2402" i="18"/>
  <c r="I2410" i="18"/>
  <c r="I2418" i="18"/>
  <c r="I2426" i="18"/>
  <c r="I2434" i="18"/>
  <c r="I2442" i="18"/>
  <c r="I2450" i="18"/>
  <c r="I2458" i="18"/>
  <c r="I2466" i="18"/>
  <c r="I2474" i="18"/>
  <c r="I2482" i="18"/>
  <c r="I2490" i="18"/>
  <c r="I2498" i="18"/>
  <c r="I2506" i="18"/>
  <c r="I2514" i="18"/>
  <c r="I2522" i="18"/>
  <c r="I2530" i="18"/>
  <c r="I2538" i="18"/>
  <c r="I2546" i="18"/>
  <c r="I2554" i="18"/>
  <c r="I2562" i="18"/>
  <c r="I2570" i="18"/>
  <c r="I2578" i="18"/>
  <c r="I2586" i="18"/>
  <c r="I2594" i="18"/>
  <c r="I2602" i="18"/>
  <c r="I2610" i="18"/>
  <c r="I2618" i="18"/>
  <c r="I2626" i="18"/>
  <c r="I2634" i="18"/>
  <c r="I2642" i="18"/>
  <c r="I2650" i="18"/>
  <c r="I2658" i="18"/>
  <c r="I2666" i="18"/>
  <c r="I2674" i="18"/>
  <c r="I2682" i="18"/>
  <c r="I2690" i="18"/>
  <c r="I2698" i="18"/>
  <c r="I2706" i="18"/>
  <c r="I2714" i="18"/>
  <c r="I2722" i="18"/>
  <c r="I2730" i="18"/>
  <c r="I2738" i="18"/>
  <c r="I2746" i="18"/>
  <c r="I2754" i="18"/>
  <c r="I2762" i="18"/>
  <c r="I2770" i="18"/>
  <c r="I2778" i="18"/>
  <c r="I2786" i="18"/>
  <c r="I2794" i="18"/>
  <c r="I2802" i="18"/>
  <c r="I2810" i="18"/>
  <c r="I2818" i="18"/>
  <c r="I2826" i="18"/>
  <c r="I2834" i="18"/>
  <c r="I2842" i="18"/>
  <c r="I2850" i="18"/>
  <c r="I2858" i="18"/>
  <c r="I2866" i="18"/>
  <c r="I2874" i="18"/>
  <c r="I2882" i="18"/>
  <c r="I1462" i="18"/>
  <c r="I1778" i="18"/>
  <c r="I1842" i="18"/>
  <c r="I1906" i="18"/>
  <c r="I1970" i="18"/>
  <c r="I2034" i="18"/>
  <c r="I2098" i="18"/>
  <c r="I2162" i="18"/>
  <c r="I2226" i="18"/>
  <c r="I2290" i="18"/>
  <c r="I2312" i="18"/>
  <c r="I2332" i="18"/>
  <c r="I2350" i="18"/>
  <c r="I2362" i="18"/>
  <c r="I2371" i="18"/>
  <c r="I2379" i="18"/>
  <c r="I2387" i="18"/>
  <c r="I2395" i="18"/>
  <c r="I2403" i="18"/>
  <c r="I2411" i="18"/>
  <c r="I2419" i="18"/>
  <c r="I2427" i="18"/>
  <c r="I2435" i="18"/>
  <c r="I2443" i="18"/>
  <c r="I2451" i="18"/>
  <c r="I2459" i="18"/>
  <c r="I2467" i="18"/>
  <c r="I2475" i="18"/>
  <c r="I2483" i="18"/>
  <c r="I2491" i="18"/>
  <c r="I2499" i="18"/>
  <c r="I2507" i="18"/>
  <c r="I2515" i="18"/>
  <c r="I2523" i="18"/>
  <c r="I2531" i="18"/>
  <c r="I2539" i="18"/>
  <c r="I2547" i="18"/>
  <c r="I2555" i="18"/>
  <c r="I2563" i="18"/>
  <c r="I2571" i="18"/>
  <c r="I2579" i="18"/>
  <c r="I2587" i="18"/>
  <c r="I2595" i="18"/>
  <c r="I2603" i="18"/>
  <c r="I2611" i="18"/>
  <c r="I2619" i="18"/>
  <c r="I2627" i="18"/>
  <c r="I2635" i="18"/>
  <c r="I2643" i="18"/>
  <c r="I2651" i="18"/>
  <c r="I2659" i="18"/>
  <c r="I2667" i="18"/>
  <c r="I2675" i="18"/>
  <c r="I2683" i="18"/>
  <c r="I2691" i="18"/>
  <c r="I2699" i="18"/>
  <c r="I2707" i="18"/>
  <c r="I2715" i="18"/>
  <c r="I2723" i="18"/>
  <c r="I2731" i="18"/>
  <c r="I2739" i="18"/>
  <c r="I2747" i="18"/>
  <c r="I2755" i="18"/>
  <c r="I2763" i="18"/>
  <c r="I2771" i="18"/>
  <c r="I2779" i="18"/>
  <c r="I2787" i="18"/>
  <c r="I2795" i="18"/>
  <c r="I2803" i="18"/>
  <c r="I2811" i="18"/>
  <c r="I2819" i="18"/>
  <c r="I2827" i="18"/>
  <c r="I2835" i="18"/>
  <c r="I2843" i="18"/>
  <c r="I2851" i="18"/>
  <c r="I2859" i="18"/>
  <c r="I2867" i="18"/>
  <c r="I2875" i="18"/>
  <c r="I2883" i="18"/>
  <c r="I2891" i="18"/>
  <c r="I2899" i="18"/>
  <c r="I2907" i="18"/>
  <c r="I2915" i="18"/>
  <c r="I2923" i="18"/>
  <c r="I2931" i="18"/>
  <c r="I1590" i="18"/>
  <c r="I1794" i="18"/>
  <c r="I1858" i="18"/>
  <c r="I1922" i="18"/>
  <c r="I1986" i="18"/>
  <c r="I2050" i="18"/>
  <c r="I2114" i="18"/>
  <c r="I2178" i="18"/>
  <c r="I2242" i="18"/>
  <c r="I2296" i="18"/>
  <c r="I2316" i="18"/>
  <c r="I2338" i="18"/>
  <c r="I2353" i="18"/>
  <c r="I2364" i="18"/>
  <c r="I2373" i="18"/>
  <c r="I2381" i="18"/>
  <c r="I2389" i="18"/>
  <c r="I2397" i="18"/>
  <c r="I2405" i="18"/>
  <c r="I2413" i="18"/>
  <c r="I2421" i="18"/>
  <c r="I2429" i="18"/>
  <c r="I2437" i="18"/>
  <c r="I2445" i="18"/>
  <c r="I2453" i="18"/>
  <c r="I2461" i="18"/>
  <c r="I2469" i="18"/>
  <c r="I2477" i="18"/>
  <c r="I2485" i="18"/>
  <c r="I2493" i="18"/>
  <c r="I2501" i="18"/>
  <c r="I2509" i="18"/>
  <c r="I2517" i="18"/>
  <c r="I2525" i="18"/>
  <c r="I2533" i="18"/>
  <c r="I2541" i="18"/>
  <c r="I2549" i="18"/>
  <c r="I2557" i="18"/>
  <c r="I2565" i="18"/>
  <c r="I2573" i="18"/>
  <c r="I2581" i="18"/>
  <c r="I2589" i="18"/>
  <c r="I2597" i="18"/>
  <c r="I2605" i="18"/>
  <c r="I2613" i="18"/>
  <c r="I2621" i="18"/>
  <c r="I2629" i="18"/>
  <c r="I2637" i="18"/>
  <c r="I2645" i="18"/>
  <c r="I2653" i="18"/>
  <c r="I2661" i="18"/>
  <c r="I2669" i="18"/>
  <c r="I2677" i="18"/>
  <c r="I2685" i="18"/>
  <c r="I2693" i="18"/>
  <c r="I2701" i="18"/>
  <c r="I2709" i="18"/>
  <c r="I2717" i="18"/>
  <c r="I2725" i="18"/>
  <c r="I2733" i="18"/>
  <c r="I2741" i="18"/>
  <c r="I2749" i="18"/>
  <c r="I2757" i="18"/>
  <c r="I2765" i="18"/>
  <c r="I2773" i="18"/>
  <c r="I2781" i="18"/>
  <c r="I2789" i="18"/>
  <c r="I2797" i="18"/>
  <c r="I2805" i="18"/>
  <c r="I2813" i="18"/>
  <c r="I2821" i="18"/>
  <c r="I2829" i="18"/>
  <c r="I2837" i="18"/>
  <c r="I2845" i="18"/>
  <c r="I2853" i="18"/>
  <c r="I2861" i="18"/>
  <c r="I2869" i="18"/>
  <c r="I2877" i="18"/>
  <c r="I2885" i="18"/>
  <c r="I2893" i="18"/>
  <c r="I2901" i="18"/>
  <c r="I2909" i="18"/>
  <c r="I2917" i="18"/>
  <c r="I2925" i="18"/>
  <c r="I2933" i="18"/>
  <c r="I2941" i="18"/>
  <c r="I2949" i="18"/>
  <c r="I2957" i="18"/>
  <c r="I1526" i="18"/>
  <c r="I2234" i="18"/>
  <c r="I2388" i="18"/>
  <c r="I2452" i="18"/>
  <c r="I2516" i="18"/>
  <c r="I2580" i="18"/>
  <c r="I2644" i="18"/>
  <c r="I2708" i="18"/>
  <c r="I2772" i="18"/>
  <c r="I2836" i="18"/>
  <c r="I2886" i="18"/>
  <c r="I2908" i="18"/>
  <c r="I2930" i="18"/>
  <c r="I2947" i="18"/>
  <c r="I2958" i="18"/>
  <c r="I2966" i="18"/>
  <c r="I2974" i="18"/>
  <c r="I2982" i="18"/>
  <c r="I2990" i="18"/>
  <c r="I2998" i="18"/>
  <c r="I2628" i="18"/>
  <c r="I2902" i="18"/>
  <c r="I2988" i="18"/>
  <c r="I1786" i="18"/>
  <c r="I2292" i="18"/>
  <c r="I2396" i="18"/>
  <c r="I2460" i="18"/>
  <c r="I2524" i="18"/>
  <c r="I2588" i="18"/>
  <c r="I2652" i="18"/>
  <c r="I2716" i="18"/>
  <c r="I2780" i="18"/>
  <c r="I2844" i="18"/>
  <c r="I2890" i="18"/>
  <c r="I2910" i="18"/>
  <c r="I2932" i="18"/>
  <c r="I2948" i="18"/>
  <c r="I2959" i="18"/>
  <c r="I2967" i="18"/>
  <c r="I2975" i="18"/>
  <c r="I2983" i="18"/>
  <c r="I2991" i="18"/>
  <c r="I2999" i="18"/>
  <c r="I2372" i="18"/>
  <c r="I2692" i="18"/>
  <c r="I2955" i="18"/>
  <c r="I2996" i="18"/>
  <c r="I1850" i="18"/>
  <c r="I2314" i="18"/>
  <c r="I2404" i="18"/>
  <c r="I2468" i="18"/>
  <c r="I2532" i="18"/>
  <c r="I2596" i="18"/>
  <c r="I2660" i="18"/>
  <c r="I2724" i="18"/>
  <c r="I2788" i="18"/>
  <c r="I2852" i="18"/>
  <c r="I2892" i="18"/>
  <c r="I2914" i="18"/>
  <c r="I2934" i="18"/>
  <c r="I2950" i="18"/>
  <c r="I2960" i="18"/>
  <c r="I2968" i="18"/>
  <c r="I2976" i="18"/>
  <c r="I2984" i="18"/>
  <c r="I2992" i="18"/>
  <c r="I3000" i="18"/>
  <c r="I2564" i="18"/>
  <c r="I2820" i="18"/>
  <c r="I2942" i="18"/>
  <c r="I1914" i="18"/>
  <c r="I2336" i="18"/>
  <c r="I2412" i="18"/>
  <c r="I2476" i="18"/>
  <c r="I2540" i="18"/>
  <c r="I2604" i="18"/>
  <c r="I2668" i="18"/>
  <c r="I2732" i="18"/>
  <c r="I2796" i="18"/>
  <c r="I2860" i="18"/>
  <c r="I2894" i="18"/>
  <c r="I2916" i="18"/>
  <c r="I2938" i="18"/>
  <c r="I2952" i="18"/>
  <c r="I2961" i="18"/>
  <c r="I2969" i="18"/>
  <c r="I2977" i="18"/>
  <c r="I2985" i="18"/>
  <c r="I2993" i="18"/>
  <c r="I2436" i="18"/>
  <c r="I2756" i="18"/>
  <c r="I2964" i="18"/>
  <c r="I1978" i="18"/>
  <c r="I2352" i="18"/>
  <c r="I2420" i="18"/>
  <c r="I2484" i="18"/>
  <c r="I2548" i="18"/>
  <c r="I2612" i="18"/>
  <c r="I2676" i="18"/>
  <c r="I2740" i="18"/>
  <c r="I2804" i="18"/>
  <c r="I2868" i="18"/>
  <c r="I2898" i="18"/>
  <c r="I2918" i="18"/>
  <c r="I2939" i="18"/>
  <c r="I2953" i="18"/>
  <c r="I2962" i="18"/>
  <c r="I2970" i="18"/>
  <c r="I2978" i="18"/>
  <c r="I2986" i="18"/>
  <c r="I2994" i="18"/>
  <c r="I2500" i="18"/>
  <c r="I2924" i="18"/>
  <c r="I2980" i="18"/>
  <c r="I2042" i="18"/>
  <c r="I2363" i="18"/>
  <c r="I2428" i="18"/>
  <c r="I2492" i="18"/>
  <c r="I2556" i="18"/>
  <c r="I2620" i="18"/>
  <c r="I2684" i="18"/>
  <c r="I2748" i="18"/>
  <c r="I2812" i="18"/>
  <c r="I2876" i="18"/>
  <c r="I2900" i="18"/>
  <c r="I2922" i="18"/>
  <c r="I2940" i="18"/>
  <c r="I2954" i="18"/>
  <c r="I2963" i="18"/>
  <c r="I2971" i="18"/>
  <c r="I2979" i="18"/>
  <c r="I2987" i="18"/>
  <c r="I2995" i="18"/>
  <c r="I2106" i="18"/>
  <c r="I2878" i="18"/>
  <c r="I2972" i="18"/>
  <c r="I2170" i="18"/>
  <c r="I2380" i="18"/>
  <c r="I2444" i="18"/>
  <c r="I2508" i="18"/>
  <c r="I2572" i="18"/>
  <c r="I2636" i="18"/>
  <c r="I2700" i="18"/>
  <c r="I2764" i="18"/>
  <c r="I2828" i="18"/>
  <c r="I2884" i="18"/>
  <c r="I2906" i="18"/>
  <c r="I2926" i="18"/>
  <c r="I2946" i="18"/>
  <c r="I2956" i="18"/>
  <c r="I2965" i="18"/>
  <c r="I2973" i="18"/>
  <c r="I2981" i="18"/>
  <c r="I2989" i="18"/>
  <c r="I2997" i="18"/>
  <c r="D2110" i="18"/>
  <c r="D2205" i="18"/>
  <c r="D2382" i="18"/>
  <c r="D2281" i="18"/>
  <c r="D2353" i="18"/>
  <c r="D2415" i="18"/>
  <c r="D2577" i="18"/>
  <c r="D2173" i="18"/>
  <c r="D2350" i="18"/>
  <c r="D2245" i="18"/>
  <c r="D2987" i="18"/>
  <c r="D2939" i="18"/>
  <c r="D2899" i="18"/>
  <c r="D3000" i="18"/>
  <c r="D2997" i="18"/>
  <c r="D2965" i="18"/>
  <c r="D2933" i="18"/>
  <c r="D2901" i="18"/>
  <c r="D2869" i="18"/>
  <c r="D2986" i="18"/>
  <c r="D2954" i="18"/>
  <c r="D2922" i="18"/>
  <c r="D2900" i="18"/>
  <c r="D2825" i="18"/>
  <c r="D2793" i="18"/>
  <c r="D2761" i="18"/>
  <c r="D2729" i="18"/>
  <c r="D2859" i="18"/>
  <c r="D2841" i="18"/>
  <c r="D2810" i="18"/>
  <c r="D2778" i="18"/>
  <c r="D2746" i="18"/>
  <c r="D2960" i="18"/>
  <c r="D2964" i="18"/>
  <c r="D2839" i="18"/>
  <c r="D2807" i="18"/>
  <c r="D2775" i="18"/>
  <c r="D2743" i="18"/>
  <c r="D2711" i="18"/>
  <c r="D2894" i="18"/>
  <c r="D2842" i="18"/>
  <c r="D2864" i="18"/>
  <c r="D2816" i="18"/>
  <c r="D2784" i="18"/>
  <c r="D2752" i="18"/>
  <c r="D2720" i="18"/>
  <c r="D2717" i="18"/>
  <c r="D2667" i="18"/>
  <c r="D2635" i="18"/>
  <c r="D2603" i="18"/>
  <c r="D2676" i="18"/>
  <c r="D2644" i="18"/>
  <c r="D2612" i="18"/>
  <c r="D2944" i="18"/>
  <c r="D2983" i="18"/>
  <c r="D2935" i="18"/>
  <c r="D2895" i="18"/>
  <c r="D2993" i="18"/>
  <c r="D2961" i="18"/>
  <c r="D2929" i="18"/>
  <c r="D2897" i="18"/>
  <c r="D2865" i="18"/>
  <c r="D2982" i="18"/>
  <c r="D2950" i="18"/>
  <c r="D2918" i="18"/>
  <c r="D2884" i="18"/>
  <c r="D2821" i="18"/>
  <c r="D2789" i="18"/>
  <c r="D2757" i="18"/>
  <c r="D2725" i="18"/>
  <c r="D2857" i="18"/>
  <c r="D2988" i="18"/>
  <c r="D2806" i="18"/>
  <c r="D2774" i="18"/>
  <c r="D2742" i="18"/>
  <c r="D2928" i="18"/>
  <c r="D2971" i="18"/>
  <c r="D2931" i="18"/>
  <c r="D2891" i="18"/>
  <c r="D2989" i="18"/>
  <c r="D2957" i="18"/>
  <c r="D2925" i="18"/>
  <c r="D2893" i="18"/>
  <c r="D2978" i="18"/>
  <c r="D2946" i="18"/>
  <c r="D2914" i="18"/>
  <c r="D2868" i="18"/>
  <c r="D2817" i="18"/>
  <c r="D2785" i="18"/>
  <c r="D2753" i="18"/>
  <c r="D2984" i="18"/>
  <c r="D2855" i="18"/>
  <c r="D2956" i="18"/>
  <c r="D2833" i="18"/>
  <c r="D2802" i="18"/>
  <c r="D2770" i="18"/>
  <c r="D2738" i="18"/>
  <c r="D2904" i="18"/>
  <c r="D2916" i="18"/>
  <c r="D2831" i="18"/>
  <c r="D2799" i="18"/>
  <c r="D2767" i="18"/>
  <c r="D2735" i="18"/>
  <c r="D2703" i="18"/>
  <c r="D2862" i="18"/>
  <c r="D2845" i="18"/>
  <c r="D2808" i="18"/>
  <c r="D2776" i="18"/>
  <c r="D2744" i="18"/>
  <c r="D2712" i="18"/>
  <c r="D2702" i="18"/>
  <c r="D2659" i="18"/>
  <c r="D2627" i="18"/>
  <c r="D2595" i="18"/>
  <c r="D2882" i="18"/>
  <c r="D2668" i="18"/>
  <c r="D2636" i="18"/>
  <c r="D2967" i="18"/>
  <c r="D2927" i="18"/>
  <c r="D2887" i="18"/>
  <c r="D2985" i="18"/>
  <c r="D2953" i="18"/>
  <c r="D2921" i="18"/>
  <c r="D2889" i="18"/>
  <c r="D2974" i="18"/>
  <c r="D2942" i="18"/>
  <c r="D2910" i="18"/>
  <c r="D2813" i="18"/>
  <c r="D2781" i="18"/>
  <c r="D2749" i="18"/>
  <c r="D2952" i="18"/>
  <c r="D2848" i="18"/>
  <c r="D2924" i="18"/>
  <c r="D2830" i="18"/>
  <c r="D2798" i="18"/>
  <c r="D2766" i="18"/>
  <c r="D2734" i="18"/>
  <c r="D2890" i="18"/>
  <c r="D2892" i="18"/>
  <c r="D2827" i="18"/>
  <c r="D2795" i="18"/>
  <c r="D2763" i="18"/>
  <c r="D2731" i="18"/>
  <c r="D2699" i="18"/>
  <c r="D2860" i="18"/>
  <c r="D2972" i="18"/>
  <c r="D2804" i="18"/>
  <c r="D2772" i="18"/>
  <c r="D2740" i="18"/>
  <c r="D2708" i="18"/>
  <c r="D2687" i="18"/>
  <c r="D2655" i="18"/>
  <c r="D2623" i="18"/>
  <c r="D2591" i="18"/>
  <c r="D2693" i="18"/>
  <c r="D2963" i="18"/>
  <c r="D2923" i="18"/>
  <c r="D2875" i="18"/>
  <c r="D2981" i="18"/>
  <c r="D2949" i="18"/>
  <c r="D2917" i="18"/>
  <c r="D2885" i="18"/>
  <c r="D2970" i="18"/>
  <c r="D2938" i="18"/>
  <c r="D2906" i="18"/>
  <c r="D2843" i="18"/>
  <c r="D2809" i="18"/>
  <c r="D2777" i="18"/>
  <c r="D2745" i="18"/>
  <c r="D2912" i="18"/>
  <c r="D2846" i="18"/>
  <c r="D2888" i="18"/>
  <c r="D2826" i="18"/>
  <c r="D2794" i="18"/>
  <c r="D2762" i="18"/>
  <c r="D2730" i="18"/>
  <c r="D2874" i="18"/>
  <c r="D2876" i="18"/>
  <c r="D2823" i="18"/>
  <c r="D2791" i="18"/>
  <c r="D2759" i="18"/>
  <c r="D2727" i="18"/>
  <c r="D2695" i="18"/>
  <c r="D2858" i="18"/>
  <c r="D2940" i="18"/>
  <c r="D2837" i="18"/>
  <c r="D2800" i="18"/>
  <c r="D2768" i="18"/>
  <c r="D2736" i="18"/>
  <c r="D2704" i="18"/>
  <c r="D2683" i="18"/>
  <c r="D2651" i="18"/>
  <c r="D2619" i="18"/>
  <c r="D2898" i="18"/>
  <c r="D2999" i="18"/>
  <c r="D2959" i="18"/>
  <c r="D2919" i="18"/>
  <c r="D2871" i="18"/>
  <c r="D2977" i="18"/>
  <c r="D2945" i="18"/>
  <c r="D2913" i="18"/>
  <c r="D2881" i="18"/>
  <c r="D2998" i="18"/>
  <c r="D2966" i="18"/>
  <c r="D2934" i="18"/>
  <c r="D2902" i="18"/>
  <c r="D2805" i="18"/>
  <c r="D2773" i="18"/>
  <c r="D2741" i="18"/>
  <c r="D2886" i="18"/>
  <c r="D2838" i="18"/>
  <c r="D2872" i="18"/>
  <c r="D2822" i="18"/>
  <c r="D2790" i="18"/>
  <c r="D2758" i="18"/>
  <c r="D2726" i="18"/>
  <c r="D2851" i="18"/>
  <c r="D2819" i="18"/>
  <c r="D2787" i="18"/>
  <c r="D2755" i="18"/>
  <c r="D2723" i="18"/>
  <c r="D2691" i="18"/>
  <c r="D2856" i="18"/>
  <c r="D2908" i="18"/>
  <c r="D2828" i="18"/>
  <c r="D2796" i="18"/>
  <c r="D2764" i="18"/>
  <c r="D2732" i="18"/>
  <c r="D2700" i="18"/>
  <c r="D2679" i="18"/>
  <c r="D2647" i="18"/>
  <c r="D2615" i="18"/>
  <c r="D2995" i="18"/>
  <c r="D2955" i="18"/>
  <c r="D2907" i="18"/>
  <c r="D2867" i="18"/>
  <c r="D2973" i="18"/>
  <c r="D2941" i="18"/>
  <c r="D2909" i="18"/>
  <c r="D2877" i="18"/>
  <c r="D2994" i="18"/>
  <c r="D2962" i="18"/>
  <c r="D2930" i="18"/>
  <c r="D2980" i="18"/>
  <c r="D2835" i="18"/>
  <c r="D2801" i="18"/>
  <c r="D2769" i="18"/>
  <c r="D2737" i="18"/>
  <c r="D2870" i="18"/>
  <c r="D2853" i="18"/>
  <c r="D2818" i="18"/>
  <c r="D2786" i="18"/>
  <c r="D2754" i="18"/>
  <c r="D2722" i="18"/>
  <c r="D2844" i="18"/>
  <c r="D2849" i="18"/>
  <c r="D2815" i="18"/>
  <c r="D2783" i="18"/>
  <c r="D2751" i="18"/>
  <c r="D2719" i="18"/>
  <c r="D2968" i="18"/>
  <c r="D2854" i="18"/>
  <c r="D2896" i="18"/>
  <c r="D2824" i="18"/>
  <c r="D2792" i="18"/>
  <c r="D2760" i="18"/>
  <c r="D2728" i="18"/>
  <c r="D2696" i="18"/>
  <c r="D2675" i="18"/>
  <c r="D2643" i="18"/>
  <c r="D2611" i="18"/>
  <c r="D2684" i="18"/>
  <c r="D2652" i="18"/>
  <c r="D2620" i="18"/>
  <c r="D2588" i="18"/>
  <c r="D2991" i="18"/>
  <c r="D2905" i="18"/>
  <c r="D2958" i="18"/>
  <c r="D2750" i="18"/>
  <c r="D2932" i="18"/>
  <c r="D2739" i="18"/>
  <c r="D2812" i="18"/>
  <c r="D2599" i="18"/>
  <c r="D2656" i="18"/>
  <c r="D2604" i="18"/>
  <c r="D2705" i="18"/>
  <c r="D2850" i="18"/>
  <c r="D2669" i="18"/>
  <c r="D2637" i="18"/>
  <c r="D2605" i="18"/>
  <c r="D2573" i="18"/>
  <c r="D2832" i="18"/>
  <c r="D2674" i="18"/>
  <c r="D2642" i="18"/>
  <c r="D2610" i="18"/>
  <c r="D2578" i="18"/>
  <c r="D2546" i="18"/>
  <c r="D2539" i="18"/>
  <c r="D2507" i="18"/>
  <c r="D2475" i="18"/>
  <c r="D2443" i="18"/>
  <c r="D2411" i="18"/>
  <c r="D2379" i="18"/>
  <c r="D2347" i="18"/>
  <c r="D2315" i="18"/>
  <c r="D2575" i="18"/>
  <c r="D2528" i="18"/>
  <c r="D2496" i="18"/>
  <c r="D2464" i="18"/>
  <c r="D2432" i="18"/>
  <c r="D2400" i="18"/>
  <c r="D2368" i="18"/>
  <c r="D2336" i="18"/>
  <c r="D2951" i="18"/>
  <c r="D2873" i="18"/>
  <c r="D2926" i="18"/>
  <c r="D2992" i="18"/>
  <c r="D2715" i="18"/>
  <c r="D2788" i="18"/>
  <c r="D2709" i="18"/>
  <c r="D2648" i="18"/>
  <c r="D2600" i="18"/>
  <c r="D2840" i="18"/>
  <c r="D2714" i="18"/>
  <c r="D2665" i="18"/>
  <c r="D2633" i="18"/>
  <c r="D2601" i="18"/>
  <c r="D2569" i="18"/>
  <c r="D2920" i="18"/>
  <c r="D2670" i="18"/>
  <c r="D2638" i="18"/>
  <c r="D2606" i="18"/>
  <c r="D2574" i="18"/>
  <c r="D2535" i="18"/>
  <c r="D2503" i="18"/>
  <c r="D2471" i="18"/>
  <c r="D2439" i="18"/>
  <c r="D2407" i="18"/>
  <c r="D2375" i="18"/>
  <c r="D2343" i="18"/>
  <c r="D2311" i="18"/>
  <c r="D2571" i="18"/>
  <c r="D2587" i="18"/>
  <c r="D2524" i="18"/>
  <c r="D2492" i="18"/>
  <c r="D2460" i="18"/>
  <c r="D2428" i="18"/>
  <c r="D2903" i="18"/>
  <c r="D2948" i="18"/>
  <c r="D2836" i="18"/>
  <c r="D2707" i="18"/>
  <c r="D2780" i="18"/>
  <c r="D2713" i="18"/>
  <c r="D2698" i="18"/>
  <c r="D2640" i="18"/>
  <c r="D2596" i="18"/>
  <c r="D2694" i="18"/>
  <c r="D2661" i="18"/>
  <c r="D2629" i="18"/>
  <c r="D2597" i="18"/>
  <c r="D2565" i="18"/>
  <c r="D2710" i="18"/>
  <c r="D2852" i="18"/>
  <c r="D2666" i="18"/>
  <c r="D2634" i="18"/>
  <c r="D2602" i="18"/>
  <c r="D2570" i="18"/>
  <c r="D2531" i="18"/>
  <c r="D2499" i="18"/>
  <c r="D2467" i="18"/>
  <c r="D2435" i="18"/>
  <c r="D2403" i="18"/>
  <c r="D2371" i="18"/>
  <c r="D2339" i="18"/>
  <c r="D2307" i="18"/>
  <c r="D2567" i="18"/>
  <c r="D2520" i="18"/>
  <c r="D2488" i="18"/>
  <c r="D2456" i="18"/>
  <c r="D2424" i="18"/>
  <c r="D2392" i="18"/>
  <c r="D2360" i="18"/>
  <c r="D2328" i="18"/>
  <c r="D2533" i="18"/>
  <c r="D2501" i="18"/>
  <c r="D2469" i="18"/>
  <c r="D2437" i="18"/>
  <c r="D2863" i="18"/>
  <c r="D2829" i="18"/>
  <c r="D2811" i="18"/>
  <c r="D2936" i="18"/>
  <c r="D2756" i="18"/>
  <c r="D2671" i="18"/>
  <c r="D2976" i="18"/>
  <c r="D2688" i="18"/>
  <c r="D2632" i="18"/>
  <c r="D2592" i="18"/>
  <c r="D2689" i="18"/>
  <c r="D2657" i="18"/>
  <c r="D2625" i="18"/>
  <c r="D2593" i="18"/>
  <c r="D2561" i="18"/>
  <c r="D2706" i="18"/>
  <c r="D2662" i="18"/>
  <c r="D2630" i="18"/>
  <c r="D2598" i="18"/>
  <c r="D2566" i="18"/>
  <c r="D2527" i="18"/>
  <c r="D2495" i="18"/>
  <c r="D2463" i="18"/>
  <c r="D2431" i="18"/>
  <c r="D2399" i="18"/>
  <c r="D2367" i="18"/>
  <c r="D2335" i="18"/>
  <c r="D2563" i="18"/>
  <c r="D2516" i="18"/>
  <c r="D2484" i="18"/>
  <c r="D2452" i="18"/>
  <c r="D2420" i="18"/>
  <c r="D2388" i="18"/>
  <c r="D2356" i="18"/>
  <c r="D2324" i="18"/>
  <c r="D2529" i="18"/>
  <c r="D2497" i="18"/>
  <c r="D2465" i="18"/>
  <c r="D2433" i="18"/>
  <c r="D2401" i="18"/>
  <c r="D2369" i="18"/>
  <c r="D2337" i="18"/>
  <c r="D2305" i="18"/>
  <c r="D2273" i="18"/>
  <c r="D2241" i="18"/>
  <c r="D2797" i="18"/>
  <c r="D2803" i="18"/>
  <c r="D2878" i="18"/>
  <c r="D2748" i="18"/>
  <c r="D2663" i="18"/>
  <c r="D2680" i="18"/>
  <c r="D2628" i="18"/>
  <c r="D2584" i="18"/>
  <c r="D2685" i="18"/>
  <c r="D2653" i="18"/>
  <c r="D2621" i="18"/>
  <c r="D2589" i="18"/>
  <c r="D2557" i="18"/>
  <c r="D2690" i="18"/>
  <c r="D2658" i="18"/>
  <c r="D2626" i="18"/>
  <c r="D2594" i="18"/>
  <c r="D2562" i="18"/>
  <c r="D2523" i="18"/>
  <c r="D2491" i="18"/>
  <c r="D2459" i="18"/>
  <c r="D2427" i="18"/>
  <c r="D2395" i="18"/>
  <c r="D2363" i="18"/>
  <c r="D2331" i="18"/>
  <c r="D2559" i="18"/>
  <c r="D2543" i="18"/>
  <c r="D2512" i="18"/>
  <c r="D2480" i="18"/>
  <c r="D2448" i="18"/>
  <c r="D2416" i="18"/>
  <c r="D2384" i="18"/>
  <c r="D2352" i="18"/>
  <c r="D2320" i="18"/>
  <c r="D2697" i="18"/>
  <c r="D2525" i="18"/>
  <c r="D2765" i="18"/>
  <c r="D2779" i="18"/>
  <c r="D2847" i="18"/>
  <c r="D2880" i="18"/>
  <c r="D2724" i="18"/>
  <c r="D2639" i="18"/>
  <c r="D2672" i="18"/>
  <c r="D2624" i="18"/>
  <c r="D2866" i="18"/>
  <c r="D2681" i="18"/>
  <c r="D2649" i="18"/>
  <c r="D2617" i="18"/>
  <c r="D2585" i="18"/>
  <c r="D2553" i="18"/>
  <c r="D2701" i="18"/>
  <c r="D2686" i="18"/>
  <c r="D2654" i="18"/>
  <c r="D2622" i="18"/>
  <c r="D2590" i="18"/>
  <c r="D2558" i="18"/>
  <c r="D2519" i="18"/>
  <c r="D2487" i="18"/>
  <c r="D2455" i="18"/>
  <c r="D2423" i="18"/>
  <c r="D2391" i="18"/>
  <c r="D2359" i="18"/>
  <c r="D2327" i="18"/>
  <c r="D2555" i="18"/>
  <c r="D2540" i="18"/>
  <c r="D2508" i="18"/>
  <c r="D2476" i="18"/>
  <c r="D2444" i="18"/>
  <c r="D2412" i="18"/>
  <c r="D2380" i="18"/>
  <c r="D2348" i="18"/>
  <c r="D2316" i="18"/>
  <c r="D2969" i="18"/>
  <c r="D2733" i="18"/>
  <c r="D2814" i="18"/>
  <c r="D2771" i="18"/>
  <c r="D2834" i="18"/>
  <c r="D2716" i="18"/>
  <c r="D2631" i="18"/>
  <c r="D2664" i="18"/>
  <c r="D2616" i="18"/>
  <c r="D2718" i="18"/>
  <c r="D2677" i="18"/>
  <c r="D2645" i="18"/>
  <c r="D2613" i="18"/>
  <c r="D2581" i="18"/>
  <c r="D2549" i="18"/>
  <c r="D2682" i="18"/>
  <c r="D2650" i="18"/>
  <c r="D2618" i="18"/>
  <c r="D2586" i="18"/>
  <c r="D2554" i="18"/>
  <c r="D2515" i="18"/>
  <c r="D2483" i="18"/>
  <c r="D2451" i="18"/>
  <c r="D2419" i="18"/>
  <c r="D2387" i="18"/>
  <c r="D2355" i="18"/>
  <c r="D2323" i="18"/>
  <c r="D2583" i="18"/>
  <c r="D2551" i="18"/>
  <c r="D2536" i="18"/>
  <c r="D2504" i="18"/>
  <c r="D2472" i="18"/>
  <c r="D2440" i="18"/>
  <c r="D2408" i="18"/>
  <c r="D2376" i="18"/>
  <c r="D2344" i="18"/>
  <c r="D2312" i="18"/>
  <c r="D2517" i="18"/>
  <c r="D2485" i="18"/>
  <c r="D2453" i="18"/>
  <c r="D2035" i="18"/>
  <c r="D2067" i="18"/>
  <c r="D2099" i="18"/>
  <c r="D2131" i="18"/>
  <c r="D2160" i="18"/>
  <c r="D2050" i="18"/>
  <c r="D2082" i="18"/>
  <c r="D2114" i="18"/>
  <c r="D2145" i="18"/>
  <c r="D2167" i="18"/>
  <c r="D2199" i="18"/>
  <c r="D2231" i="18"/>
  <c r="D2158" i="18"/>
  <c r="D2190" i="18"/>
  <c r="D2222" i="18"/>
  <c r="D2251" i="18"/>
  <c r="D2283" i="18"/>
  <c r="D2177" i="18"/>
  <c r="D2209" i="18"/>
  <c r="D2276" i="18"/>
  <c r="D2216" i="18"/>
  <c r="D2291" i="18"/>
  <c r="D2258" i="18"/>
  <c r="D2290" i="18"/>
  <c r="D2322" i="18"/>
  <c r="D2354" i="18"/>
  <c r="D2386" i="18"/>
  <c r="D2418" i="18"/>
  <c r="D2450" i="18"/>
  <c r="D2482" i="18"/>
  <c r="D2514" i="18"/>
  <c r="D2548" i="18"/>
  <c r="D2580" i="18"/>
  <c r="D2249" i="18"/>
  <c r="D2285" i="18"/>
  <c r="D2321" i="18"/>
  <c r="D2357" i="18"/>
  <c r="D2393" i="18"/>
  <c r="D2429" i="18"/>
  <c r="D2481" i="18"/>
  <c r="D2541" i="18"/>
  <c r="D2372" i="18"/>
  <c r="D2447" i="18"/>
  <c r="D2678" i="18"/>
  <c r="D2609" i="18"/>
  <c r="D2820" i="18"/>
  <c r="D2243" i="18"/>
  <c r="D2054" i="18"/>
  <c r="D2086" i="18"/>
  <c r="D2118" i="18"/>
  <c r="D2171" i="18"/>
  <c r="D2203" i="18"/>
  <c r="D2236" i="18"/>
  <c r="D2721" i="18"/>
  <c r="D2162" i="18"/>
  <c r="D2194" i="18"/>
  <c r="D2226" i="18"/>
  <c r="D2181" i="18"/>
  <c r="D2213" i="18"/>
  <c r="D2296" i="18"/>
  <c r="D2300" i="18"/>
  <c r="D2188" i="18"/>
  <c r="D2220" i="18"/>
  <c r="D2262" i="18"/>
  <c r="D2294" i="18"/>
  <c r="D2326" i="18"/>
  <c r="D2358" i="18"/>
  <c r="D2390" i="18"/>
  <c r="D2422" i="18"/>
  <c r="D2454" i="18"/>
  <c r="D2486" i="18"/>
  <c r="D2518" i="18"/>
  <c r="D2552" i="18"/>
  <c r="D2253" i="18"/>
  <c r="D2289" i="18"/>
  <c r="D2325" i="18"/>
  <c r="D2361" i="18"/>
  <c r="D2397" i="18"/>
  <c r="D2441" i="18"/>
  <c r="D2489" i="18"/>
  <c r="D2396" i="18"/>
  <c r="D2479" i="18"/>
  <c r="D2641" i="18"/>
  <c r="D2608" i="18"/>
  <c r="D2141" i="18"/>
  <c r="D2058" i="18"/>
  <c r="D2090" i="18"/>
  <c r="D2122" i="18"/>
  <c r="D2143" i="18"/>
  <c r="D2175" i="18"/>
  <c r="D2207" i="18"/>
  <c r="D2252" i="18"/>
  <c r="D2247" i="18"/>
  <c r="D2279" i="18"/>
  <c r="D2166" i="18"/>
  <c r="D2198" i="18"/>
  <c r="D2230" i="18"/>
  <c r="D2185" i="18"/>
  <c r="D2217" i="18"/>
  <c r="D2192" i="18"/>
  <c r="D2224" i="18"/>
  <c r="D2304" i="18"/>
  <c r="D2234" i="18"/>
  <c r="D2266" i="18"/>
  <c r="D2298" i="18"/>
  <c r="D2330" i="18"/>
  <c r="D2362" i="18"/>
  <c r="D2394" i="18"/>
  <c r="D2426" i="18"/>
  <c r="D2458" i="18"/>
  <c r="D2490" i="18"/>
  <c r="D2522" i="18"/>
  <c r="D2556" i="18"/>
  <c r="D2257" i="18"/>
  <c r="D2293" i="18"/>
  <c r="D2329" i="18"/>
  <c r="D2365" i="18"/>
  <c r="D2405" i="18"/>
  <c r="D2445" i="18"/>
  <c r="D2493" i="18"/>
  <c r="D2404" i="18"/>
  <c r="D2547" i="18"/>
  <c r="D2511" i="18"/>
  <c r="D2673" i="18"/>
  <c r="D2660" i="18"/>
  <c r="D2747" i="18"/>
  <c r="D2295" i="18"/>
  <c r="D2015" i="18"/>
  <c r="D2047" i="18"/>
  <c r="D2079" i="18"/>
  <c r="D2111" i="18"/>
  <c r="D2062" i="18"/>
  <c r="D2094" i="18"/>
  <c r="D2126" i="18"/>
  <c r="D2147" i="18"/>
  <c r="D2179" i="18"/>
  <c r="D2211" i="18"/>
  <c r="D2268" i="18"/>
  <c r="D2170" i="18"/>
  <c r="D2202" i="18"/>
  <c r="D2240" i="18"/>
  <c r="D2292" i="18"/>
  <c r="D2189" i="18"/>
  <c r="D2221" i="18"/>
  <c r="D2239" i="18"/>
  <c r="D2271" i="18"/>
  <c r="D2196" i="18"/>
  <c r="D2228" i="18"/>
  <c r="D2238" i="18"/>
  <c r="D2270" i="18"/>
  <c r="D2302" i="18"/>
  <c r="D2334" i="18"/>
  <c r="D2366" i="18"/>
  <c r="D2398" i="18"/>
  <c r="D2430" i="18"/>
  <c r="D2462" i="18"/>
  <c r="D2494" i="18"/>
  <c r="D2526" i="18"/>
  <c r="D2560" i="18"/>
  <c r="D2261" i="18"/>
  <c r="D2297" i="18"/>
  <c r="D2333" i="18"/>
  <c r="D2373" i="18"/>
  <c r="D2409" i="18"/>
  <c r="D2449" i="18"/>
  <c r="D2505" i="18"/>
  <c r="D2436" i="18"/>
  <c r="D2579" i="18"/>
  <c r="D2996" i="18"/>
  <c r="D2051" i="18"/>
  <c r="D2083" i="18"/>
  <c r="D2115" i="18"/>
  <c r="D2146" i="18"/>
  <c r="D2066" i="18"/>
  <c r="D2098" i="18"/>
  <c r="D2130" i="18"/>
  <c r="D2151" i="18"/>
  <c r="D2183" i="18"/>
  <c r="D2215" i="18"/>
  <c r="D2284" i="18"/>
  <c r="D2174" i="18"/>
  <c r="D2206" i="18"/>
  <c r="D2256" i="18"/>
  <c r="D2235" i="18"/>
  <c r="D2267" i="18"/>
  <c r="D2161" i="18"/>
  <c r="D2193" i="18"/>
  <c r="D2225" i="18"/>
  <c r="D2200" i="18"/>
  <c r="D2232" i="18"/>
  <c r="D2242" i="18"/>
  <c r="D2274" i="18"/>
  <c r="D2306" i="18"/>
  <c r="D2338" i="18"/>
  <c r="D2370" i="18"/>
  <c r="D2402" i="18"/>
  <c r="D2434" i="18"/>
  <c r="D2466" i="18"/>
  <c r="D2498" i="18"/>
  <c r="D2530" i="18"/>
  <c r="D2564" i="18"/>
  <c r="D2265" i="18"/>
  <c r="D2301" i="18"/>
  <c r="D2341" i="18"/>
  <c r="D2377" i="18"/>
  <c r="D2413" i="18"/>
  <c r="D2457" i="18"/>
  <c r="D2509" i="18"/>
  <c r="D2308" i="18"/>
  <c r="D2468" i="18"/>
  <c r="D2319" i="18"/>
  <c r="D2550" i="18"/>
  <c r="D2782" i="18"/>
  <c r="D2038" i="18"/>
  <c r="D2070" i="18"/>
  <c r="D2102" i="18"/>
  <c r="D2134" i="18"/>
  <c r="D2155" i="18"/>
  <c r="D2187" i="18"/>
  <c r="D2219" i="18"/>
  <c r="D2178" i="18"/>
  <c r="D2210" i="18"/>
  <c r="D2272" i="18"/>
  <c r="D2165" i="18"/>
  <c r="D2197" i="18"/>
  <c r="D2229" i="18"/>
  <c r="D2204" i="18"/>
  <c r="D2248" i="18"/>
  <c r="D2246" i="18"/>
  <c r="D2278" i="18"/>
  <c r="D2310" i="18"/>
  <c r="D2342" i="18"/>
  <c r="D2374" i="18"/>
  <c r="D2406" i="18"/>
  <c r="D2438" i="18"/>
  <c r="D2470" i="18"/>
  <c r="D2502" i="18"/>
  <c r="D2534" i="18"/>
  <c r="D2568" i="18"/>
  <c r="D2233" i="18"/>
  <c r="D2269" i="18"/>
  <c r="D2309" i="18"/>
  <c r="D2345" i="18"/>
  <c r="D2381" i="18"/>
  <c r="D2417" i="18"/>
  <c r="D2461" i="18"/>
  <c r="D2513" i="18"/>
  <c r="D2332" i="18"/>
  <c r="D2500" i="18"/>
  <c r="D2351" i="18"/>
  <c r="D2582" i="18"/>
  <c r="D2861" i="18"/>
  <c r="D2152" i="18"/>
  <c r="D2042" i="18"/>
  <c r="D2074" i="18"/>
  <c r="D2106" i="18"/>
  <c r="D2138" i="18"/>
  <c r="D2159" i="18"/>
  <c r="D2191" i="18"/>
  <c r="D2223" i="18"/>
  <c r="D2299" i="18"/>
  <c r="D2263" i="18"/>
  <c r="D2303" i="18"/>
  <c r="D2150" i="18"/>
  <c r="D2182" i="18"/>
  <c r="D2214" i="18"/>
  <c r="D2288" i="18"/>
  <c r="D2169" i="18"/>
  <c r="D2201" i="18"/>
  <c r="D2244" i="18"/>
  <c r="D2208" i="18"/>
  <c r="D2264" i="18"/>
  <c r="D2250" i="18"/>
  <c r="D2282" i="18"/>
  <c r="D2314" i="18"/>
  <c r="D2346" i="18"/>
  <c r="D2378" i="18"/>
  <c r="D2410" i="18"/>
  <c r="D2442" i="18"/>
  <c r="D2474" i="18"/>
  <c r="D2506" i="18"/>
  <c r="D2538" i="18"/>
  <c r="D2572" i="18"/>
  <c r="D2237" i="18"/>
  <c r="D2277" i="18"/>
  <c r="D2313" i="18"/>
  <c r="D2349" i="18"/>
  <c r="D2385" i="18"/>
  <c r="D2421" i="18"/>
  <c r="D2473" i="18"/>
  <c r="D2521" i="18"/>
  <c r="D2340" i="18"/>
  <c r="D2532" i="18"/>
  <c r="D2383" i="18"/>
  <c r="D2614" i="18"/>
  <c r="D2545" i="18"/>
  <c r="D2607" i="18"/>
  <c r="D2990" i="18"/>
  <c r="D2879" i="18"/>
  <c r="D2911" i="18"/>
  <c r="D2943" i="18"/>
  <c r="D2975" i="18"/>
  <c r="D2883" i="18"/>
  <c r="D2915" i="18"/>
  <c r="D2947" i="18"/>
  <c r="D2979" i="18"/>
  <c r="O501" i="16" l="1"/>
  <c r="M15" i="6"/>
  <c r="F14" i="1" l="1"/>
  <c r="G14" i="1" s="1"/>
  <c r="G15" i="1" s="1"/>
  <c r="G16" i="1" s="1"/>
  <c r="F4" i="16"/>
  <c r="G9" i="23" s="1"/>
  <c r="P501" i="16"/>
  <c r="G20" i="23" l="1"/>
  <c r="G14" i="23"/>
  <c r="G15" i="23" s="1"/>
  <c r="M129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02" i="6"/>
  <c r="M95" i="6"/>
  <c r="M96" i="6"/>
  <c r="M97" i="6"/>
  <c r="M98" i="6"/>
  <c r="M99" i="6"/>
  <c r="M100" i="6"/>
  <c r="M94" i="6"/>
  <c r="M87" i="6"/>
  <c r="M88" i="6"/>
  <c r="M89" i="6"/>
  <c r="M90" i="6"/>
  <c r="M91" i="6"/>
  <c r="M92" i="6"/>
  <c r="M86" i="6"/>
  <c r="M79" i="6"/>
  <c r="M80" i="6"/>
  <c r="M81" i="6"/>
  <c r="M82" i="6"/>
  <c r="M83" i="6"/>
  <c r="M84" i="6"/>
  <c r="M78" i="6"/>
  <c r="M66" i="6"/>
  <c r="M67" i="6"/>
  <c r="M68" i="6"/>
  <c r="M69" i="6"/>
  <c r="M70" i="6"/>
  <c r="M71" i="6"/>
  <c r="M72" i="6"/>
  <c r="M73" i="6"/>
  <c r="M74" i="6"/>
  <c r="M75" i="6"/>
  <c r="M76" i="6"/>
  <c r="M65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50" i="6"/>
  <c r="M43" i="6"/>
  <c r="M44" i="6"/>
  <c r="M45" i="6"/>
  <c r="M46" i="6"/>
  <c r="M47" i="6"/>
  <c r="M48" i="6"/>
  <c r="M42" i="6"/>
  <c r="M38" i="6"/>
  <c r="M39" i="6"/>
  <c r="M40" i="6"/>
  <c r="M37" i="6"/>
  <c r="M33" i="6"/>
  <c r="M34" i="6"/>
  <c r="M35" i="6"/>
  <c r="M32" i="6"/>
  <c r="M28" i="6"/>
  <c r="M29" i="6"/>
  <c r="M30" i="6"/>
  <c r="M27" i="6"/>
  <c r="M25" i="6"/>
  <c r="M24" i="6"/>
  <c r="M22" i="6"/>
  <c r="M21" i="6"/>
  <c r="M19" i="6"/>
  <c r="M18" i="6"/>
  <c r="M16" i="6"/>
  <c r="G22" i="23" l="1"/>
  <c r="G21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Oluwafemi Oyedokun</author>
    <author>User</author>
  </authors>
  <commentList>
    <comment ref="M1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>The user can directly input the manufacturer's 
unit price, if different from the calculated values.</t>
        </r>
      </text>
    </comment>
    <comment ref="M133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Format: (Fitting Cost + Total Weld Cost) per Fitting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Oluwafemi Oyedokun</author>
  </authors>
  <commentList>
    <comment ref="K1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>The user can directly input the manufacturer's 
unit price, if different from the calculated values.</t>
        </r>
      </text>
    </comment>
    <comment ref="J104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Order: Size, Manufacturer Name, Orientation, Service, Fluid-Specific Gravity, Inlet Connection Size, Pressurized Volume, Maximum Blowdown Time, Final Blowdown pressure, Blowdown mass flow rate, Maximum Allowable Sound Pressure Level- Distance from Silencer</t>
        </r>
      </text>
    </comment>
    <comment ref="J1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Format: Manufacturer Name-Pig trap type, Size, Material, Support Type, Other Features (Optional)</t>
        </r>
      </text>
    </comment>
    <comment ref="J12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Format: Manufacturer Name,-Pig trap type, Size, Material, Support Type, Other Features (Optional)</t>
        </r>
      </text>
    </comment>
  </commentList>
</comments>
</file>

<file path=xl/sharedStrings.xml><?xml version="1.0" encoding="utf-8"?>
<sst xmlns="http://schemas.openxmlformats.org/spreadsheetml/2006/main" count="8749" uniqueCount="2476">
  <si>
    <t>A</t>
  </si>
  <si>
    <t>B</t>
  </si>
  <si>
    <t>C</t>
  </si>
  <si>
    <t>S/N</t>
  </si>
  <si>
    <t>Size/Dia, inch</t>
  </si>
  <si>
    <t>Unit Costing</t>
  </si>
  <si>
    <t>Cumulative Sum, $</t>
  </si>
  <si>
    <t>Item Total Cost, $</t>
  </si>
  <si>
    <t>TWO INCH LINE PIPE</t>
  </si>
  <si>
    <t>THREE INCH LINE PIPE</t>
  </si>
  <si>
    <t>FOUR INCH LINE PIPE</t>
  </si>
  <si>
    <t>SIX INCH LINE PIPE</t>
  </si>
  <si>
    <t>EIGHT INCH LINE PIPE</t>
  </si>
  <si>
    <t>TEN INCH LINE PIPE</t>
  </si>
  <si>
    <t>TWELVE INCH LINE PIPE</t>
  </si>
  <si>
    <t>SIXTEEN INCH LINE PIPE</t>
  </si>
  <si>
    <t>2.375" OD, 0.218" WT, ERW, with 14-16 mil FBE Coating</t>
  </si>
  <si>
    <t>2.375" OD, 0.218" WT, ERW, Bare</t>
  </si>
  <si>
    <t>3.500" OD, 0.216" WT, ERW, with 14-16 mil FBE Coating</t>
  </si>
  <si>
    <t>3.500" OD, 0.216" WT, ERW, Bare</t>
  </si>
  <si>
    <t>4.500" OD, 0.237" WT, ERW, with 14-16 mil FBE Coating</t>
  </si>
  <si>
    <t>4.500" OD, 0.237" WT, ERW, Bare</t>
  </si>
  <si>
    <t>6.625" OD, 0.280" WT, ERW, with 14-16 mil FBE Coating</t>
  </si>
  <si>
    <t>6.625" OD, 0.280" WT, ERW, Bare</t>
  </si>
  <si>
    <t>8.625" OD, 0.322" WT, ERW, with 14-16 mil FBE Coating</t>
  </si>
  <si>
    <t>8.625" OD, 0.322" WT, ERW, Bare</t>
  </si>
  <si>
    <t>10.750" OD, 0.365" WT, ERW, with 14-16 mil FBE Coating</t>
  </si>
  <si>
    <t>10.750" OD, 0.365" WT, ERW, Bare</t>
  </si>
  <si>
    <t>12.750" OD, 0.375" WT, ERW, with 14-16 mil FBE Coating</t>
  </si>
  <si>
    <t>12.750" OD, 0.375" WT, ERW, Bare</t>
  </si>
  <si>
    <t>16.000" OD, 0.375" WT, ERW, with 14-16 mil FBE Coating</t>
  </si>
  <si>
    <t>16.000" OD, 0.375" WT, SAW, with 14-16 mil FBE Coating</t>
  </si>
  <si>
    <t>16.000" OD, 0.375" WT, ERW, Bare</t>
  </si>
  <si>
    <t>16.000" OD, 0.375" WT, SAW, Bare</t>
  </si>
  <si>
    <t>16.000" OD, 0.500" WT, ERW, with 14-16 mil FBE Coating</t>
  </si>
  <si>
    <t>Thickness, inch</t>
  </si>
  <si>
    <t>TWENTY INCH LINE PIPE</t>
  </si>
  <si>
    <t>20.000" OD, 0.375" WT, ERW, with 14-16 mil FBE Coating</t>
  </si>
  <si>
    <t>20.000" OD, 0.375" WT, SAW, with 14-16 mil FBE Coating</t>
  </si>
  <si>
    <t>20.000" OD, 0.375" WT, ERW, Bare</t>
  </si>
  <si>
    <t>20.000" OD, 0.375" WT, SAW, Bare</t>
  </si>
  <si>
    <t>20.000" OD, 0.500" WT, ERW, with 14-16 mil FBE Coating</t>
  </si>
  <si>
    <t>20.000" OD, 0.500" WT, SAW, with 14-16 mil FBE Coating</t>
  </si>
  <si>
    <t>TWENTY-FOUR INCH LINE PIPE</t>
  </si>
  <si>
    <t>24.000" OD, 0.375" WT, ERW, with 14-16 mil FBE Coating</t>
  </si>
  <si>
    <t>24.000" OD, 0.375" WT, SAW, with 14-16 mil FBE Coating</t>
  </si>
  <si>
    <t>24.000" OD, 0.375" WT, ERW, Bare</t>
  </si>
  <si>
    <t>24.000" OD, 0.375" WT, SAW, Bare</t>
  </si>
  <si>
    <t>24.000" OD, 0.500" WT, ERW, with 14-16 mil FBE Coating</t>
  </si>
  <si>
    <t>24.000" OD, 0.500" WT, SAW, with 14-16 mil FBE Coating</t>
  </si>
  <si>
    <t>24.000" OD, 0.625" WT, ERW, with 14-16 mil FBE Coating</t>
  </si>
  <si>
    <t>24.000" OD, 0.625" WT, SAW, with 14-16 mil FBE Coating</t>
  </si>
  <si>
    <t>THIRTY INCH LINE PIPE</t>
  </si>
  <si>
    <t>30.000" OD, 0.375" WT, SAW, with 14-16 mil FBE Coating</t>
  </si>
  <si>
    <t>30.000" OD, 0.375" WT, SAW, Bare</t>
  </si>
  <si>
    <t>30.000" OD, 0.500" WT, SAW, with 14-16 mil FBE Coating</t>
  </si>
  <si>
    <t>30.000" OD, 0.625" WT, SAW, with 14-16 mil FBE Coating</t>
  </si>
  <si>
    <t>30.000" OD, 0.750" WT, SAW, with 14-16 mil FBE Coating</t>
  </si>
  <si>
    <t>THIRTY-SIX INCH LINE PIPE</t>
  </si>
  <si>
    <t>36.000" OD, 0.375" WT, SAW, with 14-16 mil FBE Coating</t>
  </si>
  <si>
    <t>36.000" OD, 0.375" WT, SAW, Bare</t>
  </si>
  <si>
    <t>36.000" OD, 0.500" WT, SAW, with 14-16 mil FBE Coating</t>
  </si>
  <si>
    <t>36.000" OD, 0.625" WT, SAW, with 14-16 mil FBE Coating</t>
  </si>
  <si>
    <t>36.000" OD, 0.750" WT, SAW, with 14-16 mil FBE Coating</t>
  </si>
  <si>
    <t>36.000" OD, 0.875" WT, SAW, with 14-16 mil FBE Coating</t>
  </si>
  <si>
    <t>FOURTY-TWO INCH LINE PIPE</t>
  </si>
  <si>
    <t>42.000" OD, 0.375" WT, SAW, with 14-16 mil FBE Coating</t>
  </si>
  <si>
    <t>42.000" OD, 0.375" WT, SAW, Bare</t>
  </si>
  <si>
    <t>42.000" OD, 0.625" WT, SAW, with 14-16 mil FBE Coating</t>
  </si>
  <si>
    <t>42.000" OD, 0.875" WT, SAW, with 14-16 mil FBE Coating</t>
  </si>
  <si>
    <t>42.000" OD, 0.500" WT, SAW, with 14-16 mil FBE Coating</t>
  </si>
  <si>
    <t>42.000" OD, 0.750" WT, SAW, with 14-16 mil FBE Coating</t>
  </si>
  <si>
    <t>42.000" OD, 1.000" WT, SAW, with 14-16 mil FBE Coating</t>
  </si>
  <si>
    <t>MISCELLANEOUS LINE PIPE</t>
  </si>
  <si>
    <t>14.000" OD, 0.375" WT, ERW, with 14-16 mil FBE Coating</t>
  </si>
  <si>
    <t>14.000" OD, 0.500" WT, ERW, with 14-16 mil FBE Coating</t>
  </si>
  <si>
    <t>18.000" OD, 0.375" WT, ERW, with 14-16 mil FBE Coating</t>
  </si>
  <si>
    <t>18.000" OD, 0.375" WT, SAW, with 14-16 mil FBE Coating</t>
  </si>
  <si>
    <t>18.000" OD, 0.500" WT, ERW, with 14-16 mil FBE Coating</t>
  </si>
  <si>
    <t>18.000" OD, 0.500" WT, SAW, with 14-16 mil FBE Coating</t>
  </si>
  <si>
    <t>22.000" OD, 0.375" WT, ERW, with 14-16 mil FBE Coating</t>
  </si>
  <si>
    <t>22.000" OD, 0.375" WT, SAW, with 14-16 mil FBE Coating</t>
  </si>
  <si>
    <t>22.000" OD, 0.500" WT, ERW, with 14-16 mil FBE Coating</t>
  </si>
  <si>
    <t>22.000" OD, 0.500" WT, SAW, with 14-16 mil FBE Coating</t>
  </si>
  <si>
    <t>26.000" OD, 0.375" WT, SAW, with 14-16 mil FBE Coating</t>
  </si>
  <si>
    <t>26.000" OD, 0.500" WT, SAW, with 14-16 mil FBE Coating</t>
  </si>
  <si>
    <t>26.000" OD, 0.625" WT, SAW, with 14-16 mil FBE Coating</t>
  </si>
  <si>
    <t>Pipe Material</t>
  </si>
  <si>
    <t>Pipe Fittings</t>
  </si>
  <si>
    <t>FOURTY-TWO INCH FITTINGS</t>
  </si>
  <si>
    <t>ANSI 600</t>
  </si>
  <si>
    <t>1250psi</t>
  </si>
  <si>
    <t>42x42x42</t>
  </si>
  <si>
    <t>42x42x36</t>
  </si>
  <si>
    <t>42x42x30</t>
  </si>
  <si>
    <t>42x42x24</t>
  </si>
  <si>
    <t>42x42x20</t>
  </si>
  <si>
    <t>42x42x16</t>
  </si>
  <si>
    <t>42x42x12</t>
  </si>
  <si>
    <t>42x36</t>
  </si>
  <si>
    <t>42x30</t>
  </si>
  <si>
    <t>42x24</t>
  </si>
  <si>
    <t>42x20</t>
  </si>
  <si>
    <t>42x16</t>
  </si>
  <si>
    <t>THIRTY-SIX INCH FITTINGS</t>
  </si>
  <si>
    <t>1042psi</t>
  </si>
  <si>
    <t>36x36x36</t>
  </si>
  <si>
    <t>36x36x30</t>
  </si>
  <si>
    <t>36x36x24</t>
  </si>
  <si>
    <t>36x36x20</t>
  </si>
  <si>
    <t>36x36x16</t>
  </si>
  <si>
    <t>36x36x12</t>
  </si>
  <si>
    <t>36x36x10</t>
  </si>
  <si>
    <t>36x30</t>
  </si>
  <si>
    <t>36x24</t>
  </si>
  <si>
    <t>36x20</t>
  </si>
  <si>
    <t>36x16</t>
  </si>
  <si>
    <t>36x12</t>
  </si>
  <si>
    <t>36x10</t>
  </si>
  <si>
    <t>ANSI 900</t>
  </si>
  <si>
    <t>1458psi</t>
  </si>
  <si>
    <t>THIRTY INCH FITTINGS</t>
  </si>
  <si>
    <t>1000psi</t>
  </si>
  <si>
    <t>30x30x30</t>
  </si>
  <si>
    <t>30x30x24</t>
  </si>
  <si>
    <t>30x30x20</t>
  </si>
  <si>
    <t>30x30x16</t>
  </si>
  <si>
    <t>30x30x12</t>
  </si>
  <si>
    <t>30x30x10</t>
  </si>
  <si>
    <t>30x30x8</t>
  </si>
  <si>
    <t>30x24</t>
  </si>
  <si>
    <t>30x20</t>
  </si>
  <si>
    <t>30x16</t>
  </si>
  <si>
    <t>30x12</t>
  </si>
  <si>
    <t>30x10</t>
  </si>
  <si>
    <t>30x8</t>
  </si>
  <si>
    <t>1500psi</t>
  </si>
  <si>
    <t>TWENTY-SIX INCH FITTINGS</t>
  </si>
  <si>
    <t>750psi</t>
  </si>
  <si>
    <t>26x26x26</t>
  </si>
  <si>
    <t>26x26x20</t>
  </si>
  <si>
    <t>26x26x16</t>
  </si>
  <si>
    <t>26x26x12</t>
  </si>
  <si>
    <t>26x26x10</t>
  </si>
  <si>
    <t>26x26x8</t>
  </si>
  <si>
    <t>26x20</t>
  </si>
  <si>
    <t>26x16</t>
  </si>
  <si>
    <t>26x12</t>
  </si>
  <si>
    <t>26x10</t>
  </si>
  <si>
    <t>26x8</t>
  </si>
  <si>
    <t>1442psi</t>
  </si>
  <si>
    <t>2220psi</t>
  </si>
  <si>
    <t>TWENTY-FOUR INCH FITTINGS</t>
  </si>
  <si>
    <t>813psi</t>
  </si>
  <si>
    <t>24x24x24</t>
  </si>
  <si>
    <t>24x24x20</t>
  </si>
  <si>
    <t>24x24x16</t>
  </si>
  <si>
    <t>24x24x12</t>
  </si>
  <si>
    <t>24x24x10</t>
  </si>
  <si>
    <t>24x24x8</t>
  </si>
  <si>
    <t>24x20</t>
  </si>
  <si>
    <t>24x16</t>
  </si>
  <si>
    <t>24x12</t>
  </si>
  <si>
    <t>24x10</t>
  </si>
  <si>
    <t>24x8</t>
  </si>
  <si>
    <t>1083psi</t>
  </si>
  <si>
    <t>1563psi</t>
  </si>
  <si>
    <t>TWENTY INCH FITTINGS</t>
  </si>
  <si>
    <t>788psi</t>
  </si>
  <si>
    <t>20x20x20</t>
  </si>
  <si>
    <t>20x20x16</t>
  </si>
  <si>
    <t>20x20x12</t>
  </si>
  <si>
    <t>20x20x10</t>
  </si>
  <si>
    <t>20x20x8</t>
  </si>
  <si>
    <t>20x20x6</t>
  </si>
  <si>
    <t>20x16</t>
  </si>
  <si>
    <t>20x12</t>
  </si>
  <si>
    <t>20x10</t>
  </si>
  <si>
    <t>20x8</t>
  </si>
  <si>
    <t>20x6</t>
  </si>
  <si>
    <t>1150psi</t>
  </si>
  <si>
    <t>1300psi</t>
  </si>
  <si>
    <t>SIXTEEN INCH FITTINGS</t>
  </si>
  <si>
    <t>820psi</t>
  </si>
  <si>
    <t>16x16x16</t>
  </si>
  <si>
    <t>16x16x12</t>
  </si>
  <si>
    <t>16x16x10</t>
  </si>
  <si>
    <t>16x16x8</t>
  </si>
  <si>
    <t>16x16x6</t>
  </si>
  <si>
    <t>16x16x4</t>
  </si>
  <si>
    <t>16x14</t>
  </si>
  <si>
    <t>16x12</t>
  </si>
  <si>
    <t>16x10</t>
  </si>
  <si>
    <t>16x8</t>
  </si>
  <si>
    <t>1219psi</t>
  </si>
  <si>
    <t>16x6</t>
  </si>
  <si>
    <t>1625psi</t>
  </si>
  <si>
    <t>TWELVE INCH FITTINGS</t>
  </si>
  <si>
    <t>1029psi</t>
  </si>
  <si>
    <t>12x12x12</t>
  </si>
  <si>
    <t>12x12x10</t>
  </si>
  <si>
    <t>12x12x8</t>
  </si>
  <si>
    <t>12x12x6</t>
  </si>
  <si>
    <t>12x12x4</t>
  </si>
  <si>
    <t>12x10</t>
  </si>
  <si>
    <t>12x8</t>
  </si>
  <si>
    <t>12x6</t>
  </si>
  <si>
    <t>12x4</t>
  </si>
  <si>
    <t>1235psi</t>
  </si>
  <si>
    <t>1529psi</t>
  </si>
  <si>
    <t>TEN INCH FITTINGS</t>
  </si>
  <si>
    <t>1188psi</t>
  </si>
  <si>
    <t>10x10x10</t>
  </si>
  <si>
    <t>10x10x8</t>
  </si>
  <si>
    <t>10x10x6</t>
  </si>
  <si>
    <t>10x10x4</t>
  </si>
  <si>
    <t>10x8</t>
  </si>
  <si>
    <t>10x6</t>
  </si>
  <si>
    <t>10x4</t>
  </si>
  <si>
    <t>1426psi</t>
  </si>
  <si>
    <t>EIGHT INCH FITTINGS</t>
  </si>
  <si>
    <t>1307psi</t>
  </si>
  <si>
    <t>8x8x8</t>
  </si>
  <si>
    <t>8x8x6</t>
  </si>
  <si>
    <t>8x8x4</t>
  </si>
  <si>
    <t>8x8x3</t>
  </si>
  <si>
    <t>8x6</t>
  </si>
  <si>
    <t>8x4</t>
  </si>
  <si>
    <t>8x3</t>
  </si>
  <si>
    <t>1568psi</t>
  </si>
  <si>
    <t>SIX INCH FITTINGS</t>
  </si>
  <si>
    <t>ANSI 150</t>
  </si>
  <si>
    <t>285psi</t>
  </si>
  <si>
    <t>1479psi</t>
  </si>
  <si>
    <t>6x6x6</t>
  </si>
  <si>
    <t>6x6x4</t>
  </si>
  <si>
    <t>6x6x3</t>
  </si>
  <si>
    <t>6x6x2</t>
  </si>
  <si>
    <t>6x4</t>
  </si>
  <si>
    <t>6x3</t>
  </si>
  <si>
    <t>6x2</t>
  </si>
  <si>
    <t>FOUR INCH FITTINGS</t>
  </si>
  <si>
    <t>1843psi</t>
  </si>
  <si>
    <t>4" Flange, RFWN, 600#, Gr. B</t>
  </si>
  <si>
    <t>4" Flange-Blind, 600#, RF, Gr. B</t>
  </si>
  <si>
    <t>4x4x4</t>
  </si>
  <si>
    <t>4x4x3</t>
  </si>
  <si>
    <t>4x4x2</t>
  </si>
  <si>
    <t>4x3</t>
  </si>
  <si>
    <t>4x2</t>
  </si>
  <si>
    <t>THREE INCH FITTINGS</t>
  </si>
  <si>
    <t>2160psi</t>
  </si>
  <si>
    <t>3x3x3</t>
  </si>
  <si>
    <t>3x3x2</t>
  </si>
  <si>
    <t>3x2</t>
  </si>
  <si>
    <t>3x1</t>
  </si>
  <si>
    <t>TWO INCH FITTINGS</t>
  </si>
  <si>
    <t>3213psi</t>
  </si>
  <si>
    <t>2x2x2</t>
  </si>
  <si>
    <t>2x1</t>
  </si>
  <si>
    <t>ONE INCH FITTINGS AND UNDER</t>
  </si>
  <si>
    <t>Inch, Threadolet, 3000# A105</t>
  </si>
  <si>
    <t>Inch, SE Ball Valve, CS body, SS Trim, Lever Operated</t>
  </si>
  <si>
    <t>Inch, Hex Head Plug</t>
  </si>
  <si>
    <t>Inch x 6" Long, Nipple, SMLS, XH, TBE</t>
  </si>
  <si>
    <t>ONE INCH FITTINGS AND UNDER, STAINLESS</t>
  </si>
  <si>
    <t>SADDLE</t>
  </si>
  <si>
    <t>Class 1</t>
  </si>
  <si>
    <t>42x12</t>
  </si>
  <si>
    <t>42x10</t>
  </si>
  <si>
    <t>42x8</t>
  </si>
  <si>
    <t>42x6</t>
  </si>
  <si>
    <t>42x4</t>
  </si>
  <si>
    <t>42x2</t>
  </si>
  <si>
    <t>36x8</t>
  </si>
  <si>
    <t>36x6</t>
  </si>
  <si>
    <t>36x4</t>
  </si>
  <si>
    <t>36x2</t>
  </si>
  <si>
    <t>30x6</t>
  </si>
  <si>
    <t>30x4</t>
  </si>
  <si>
    <t>30x2</t>
  </si>
  <si>
    <t>24x6</t>
  </si>
  <si>
    <t>24x4</t>
  </si>
  <si>
    <t>24x2</t>
  </si>
  <si>
    <t>20x4</t>
  </si>
  <si>
    <t>20x2</t>
  </si>
  <si>
    <t>16x4</t>
  </si>
  <si>
    <t>16x2</t>
  </si>
  <si>
    <t>12x2</t>
  </si>
  <si>
    <t>10x2</t>
  </si>
  <si>
    <t>8x2</t>
  </si>
  <si>
    <t>36x3</t>
  </si>
  <si>
    <t>30x3</t>
  </si>
  <si>
    <t>24x14</t>
  </si>
  <si>
    <t>24x3</t>
  </si>
  <si>
    <t>20x3</t>
  </si>
  <si>
    <t>16x3</t>
  </si>
  <si>
    <t>12x3</t>
  </si>
  <si>
    <t>MISCELLANEOUS</t>
  </si>
  <si>
    <t>Pipe Laying</t>
  </si>
  <si>
    <t>Civil Works/Site Clearing</t>
  </si>
  <si>
    <t>Hydrotesting</t>
  </si>
  <si>
    <t>Acres</t>
  </si>
  <si>
    <t>Grade/ Unit Weight/ Units</t>
  </si>
  <si>
    <t>cy</t>
  </si>
  <si>
    <t>If</t>
  </si>
  <si>
    <t>ft</t>
  </si>
  <si>
    <t>ea</t>
  </si>
  <si>
    <t>$/day</t>
  </si>
  <si>
    <t>$/ton</t>
  </si>
  <si>
    <t>$/sf</t>
  </si>
  <si>
    <t>Linear feet (lf)</t>
  </si>
  <si>
    <t>each (ea)</t>
  </si>
  <si>
    <t>cubic yard (cy)</t>
  </si>
  <si>
    <t>day</t>
  </si>
  <si>
    <t>ls</t>
  </si>
  <si>
    <t>hr</t>
  </si>
  <si>
    <t>$/ft</t>
  </si>
  <si>
    <t>Acre</t>
  </si>
  <si>
    <t>Solar Power Supply, 4 Cell / 4 Battery, Ameresco</t>
  </si>
  <si>
    <t>Solar Power Supply, 3 Cell / 3 Battery, Ameresco</t>
  </si>
  <si>
    <t>Solar Power Supply, 2 Cell / 2 Battery, Ameresco</t>
  </si>
  <si>
    <t xml:space="preserve">PS-1 Solar Power System </t>
  </si>
  <si>
    <t xml:space="preserve">PS-2 Solar Power System </t>
  </si>
  <si>
    <t>PS-4 Solar Power System</t>
  </si>
  <si>
    <t xml:space="preserve">PS-15 Solar Power System </t>
  </si>
  <si>
    <t xml:space="preserve">Solarcraft Class 1 Div 2 Adder Fee </t>
  </si>
  <si>
    <t>Solarcraft P/N KM-EP-CWM-1M,1DI,1DO-8R-12, 2-run system</t>
  </si>
  <si>
    <t>Electrical Equipment</t>
  </si>
  <si>
    <t>Breaker, High Voltage</t>
  </si>
  <si>
    <t>Miscellaneous Materials</t>
  </si>
  <si>
    <t>Compressors</t>
  </si>
  <si>
    <t>Turbine Compressors</t>
  </si>
  <si>
    <t>hp</t>
  </si>
  <si>
    <t>Reciprocating Compressors</t>
  </si>
  <si>
    <t>36" Cone Strainer, 304SS, 50-WOP, FE  (1/8" perf no mesh)</t>
  </si>
  <si>
    <t>30" Cone Strainer, 304SS, 50-WOP, FE  (1/8" perf no mesh)</t>
  </si>
  <si>
    <t>26" Cone Strainer, 304SS, 50-WOP, FE  (1/8" perf no mesh)</t>
  </si>
  <si>
    <t>24" Cone Strainer, 304SS, 50-WOP, FE  (1/8" perf no mesh)</t>
  </si>
  <si>
    <t>20" Cone Strainer, 304SS, 50-WOP, FE  (1/8" perf no mesh)</t>
  </si>
  <si>
    <t>16" Cone Strainer, 304SS, 50-WOP, FE  (1/8" perf no mesh)</t>
  </si>
  <si>
    <t>12" Cone Strainer, 304SS, 50-WOP, FE  (1/8" perf no mesh)</t>
  </si>
  <si>
    <t>40X60</t>
  </si>
  <si>
    <t>Filters and Separators</t>
  </si>
  <si>
    <t>2" Peco Series 30F Dry Gas Filter In-Line</t>
  </si>
  <si>
    <t>4" Peco Series 30F Dry Gas Filter In-Line</t>
  </si>
  <si>
    <t>6" Peco Series 30F Dry Gas Filter In-Line</t>
  </si>
  <si>
    <t>8" Peco Series 30F Dry Gas Filter In-Line</t>
  </si>
  <si>
    <t>Filter/Sep Dump, Controls, Gauge &amp; Instrument Pkg</t>
  </si>
  <si>
    <t>Spare filters- 1 set</t>
  </si>
  <si>
    <t>MMSCFD</t>
  </si>
  <si>
    <t>Heat Exhangers/Cooling Unit</t>
  </si>
  <si>
    <t>Direct Fired Heaters</t>
  </si>
  <si>
    <t>Tanks</t>
  </si>
  <si>
    <t>100 BBL dbl wall tank c/w all appurtenances</t>
  </si>
  <si>
    <t>Valves</t>
  </si>
  <si>
    <t>Ball Valve (Raised Face)-Fe x FE</t>
  </si>
  <si>
    <t>Ball Valve (Weld End), WE x WE</t>
  </si>
  <si>
    <t>Ball Valve (Weld End and Flange End), FE Xwe</t>
  </si>
  <si>
    <t>Tap Valve- FE x WE</t>
  </si>
  <si>
    <t>Valve Extension</t>
  </si>
  <si>
    <t>16 to 20</t>
  </si>
  <si>
    <t>30 to 36</t>
  </si>
  <si>
    <t>20 to 26</t>
  </si>
  <si>
    <t>16 to 18</t>
  </si>
  <si>
    <t>12 to 14</t>
  </si>
  <si>
    <t>8 to 10</t>
  </si>
  <si>
    <t>4 to 6</t>
  </si>
  <si>
    <t>2 to 3</t>
  </si>
  <si>
    <t>Underground valve coating</t>
  </si>
  <si>
    <t>Check Valve (FE x FE)</t>
  </si>
  <si>
    <t>Plug Valve (FE x FE)</t>
  </si>
  <si>
    <t>Plug Valve (WE x WE)</t>
  </si>
  <si>
    <t>Plug Valve (Weld x Flange)</t>
  </si>
  <si>
    <t>12" Nordstrom Plug Valve 600# RF x WE</t>
  </si>
  <si>
    <t>10" Nordstrom Plug Valve 600# RF x WE</t>
  </si>
  <si>
    <t>8" Nordstrom Plug Valve 600# RF x WE</t>
  </si>
  <si>
    <t>6" Nordstrom Plug Valve 600# RF x WE</t>
  </si>
  <si>
    <t>4" Nordstrom Plug Valve 600# RF x WE</t>
  </si>
  <si>
    <t>3" Nordstrom Plug Valve 600# RF x WE</t>
  </si>
  <si>
    <t>2" Nordstrom Plug Valve 600# RF x WE</t>
  </si>
  <si>
    <t>12" Nordstrom Plug Valve 900# RF x WE</t>
  </si>
  <si>
    <t>10" Nordstrom Plug Valve 900# RF x WE</t>
  </si>
  <si>
    <t>8" Nordstrom Plug Valve 900# RF x WE</t>
  </si>
  <si>
    <t>6" Nordstrom Plug Valve 900# RF x WE</t>
  </si>
  <si>
    <t>4" Nordstrom Plug Valve 900# RF x WE</t>
  </si>
  <si>
    <t>3" Nordstrom Plug Valve 900# RF x WE</t>
  </si>
  <si>
    <t>2" Nordstrom Plug Valve 900# RF x WE</t>
  </si>
  <si>
    <t>Becker 12" Valve, Control, 600#, FE, QTCV-T1</t>
  </si>
  <si>
    <t>Becker 10" Valve, Control, 600#, FE, QTCV-T1</t>
  </si>
  <si>
    <t>Becker 8" Valve, Control, 600#, FE, QTCV-T1</t>
  </si>
  <si>
    <t>Becker 6" Valve, Control, 600#, FE, QTCV-T1</t>
  </si>
  <si>
    <t>Becker 4" Valve, Control, 600#, FE, QTCV-T1</t>
  </si>
  <si>
    <t>Becker 20" Valve, Control, 600#, FE, FPCV-T0</t>
  </si>
  <si>
    <t>Becker 16" Valve, Control, 600#, FE, FPCV-T0</t>
  </si>
  <si>
    <t>Becker 12" Valve, Control, 600#, FE, FPCV-T0</t>
  </si>
  <si>
    <t>Becker 10" Valve, Control, 600#, FE, FPCV-T0</t>
  </si>
  <si>
    <t>Becker '8" Valve, Control, 600#, FE, FPCV-T0</t>
  </si>
  <si>
    <t>Becker 6" Valve, Control, 600#, FE, FPCV-T0</t>
  </si>
  <si>
    <t>Becker 4" Valve, Control, 600#, FE, FPCV-T0</t>
  </si>
  <si>
    <t>Regulator Valve (Flanged)</t>
  </si>
  <si>
    <t>Control Valve (Flanged)</t>
  </si>
  <si>
    <t>Recycle Valve (Flanged)</t>
  </si>
  <si>
    <t>Relief Valve (Flanged)</t>
  </si>
  <si>
    <t>8x10</t>
  </si>
  <si>
    <t>6x8</t>
  </si>
  <si>
    <t>4x6</t>
  </si>
  <si>
    <t>3x4</t>
  </si>
  <si>
    <t>2X3</t>
  </si>
  <si>
    <t>2x2</t>
  </si>
  <si>
    <t>1x2</t>
  </si>
  <si>
    <t>1x1</t>
  </si>
  <si>
    <t>Actuator, Gas Over Hydraulic</t>
  </si>
  <si>
    <t>Actuator, Pneumatic and Spring</t>
  </si>
  <si>
    <t>Miscellaneous Ancillary Equipment</t>
  </si>
  <si>
    <t>RMS Instrument Supply Post with catalytic heater</t>
  </si>
  <si>
    <t>Turbine Meter and Tubes</t>
  </si>
  <si>
    <t>Rotary Meters</t>
  </si>
  <si>
    <t>Orifice Meter Tubes</t>
  </si>
  <si>
    <t>Attenuation Tees</t>
  </si>
  <si>
    <t>Ultrasonic Check Meter</t>
  </si>
  <si>
    <t>Ultrasonic Meter Package (Meter, Key, Bundle and Tube)</t>
  </si>
  <si>
    <t>Sick Ultrasonic Meter Package (Meter, Key, Bundle and Tube)</t>
  </si>
  <si>
    <t>Attenuation Tees (Sick)</t>
  </si>
  <si>
    <t>Y-Strainers</t>
  </si>
  <si>
    <t>Y-STRAINER 6" 600# RF, Carbon steel, 1/8" 304SS</t>
  </si>
  <si>
    <t>Y-STRAINER 4" 600# RF, Carbon steel, 1/8" 304SS</t>
  </si>
  <si>
    <t>Y-STRAINER 3" 600# RF, Carbon steel, 3/64" 304SS</t>
  </si>
  <si>
    <t>Y-STRAINER 2" 600# RF, Carbon steel, 3/64" 304SS</t>
  </si>
  <si>
    <t>Flow Conditioners</t>
  </si>
  <si>
    <t>16" CPA 50E Sch 40 Flange Type</t>
  </si>
  <si>
    <t>12" CPA 50E Sch 40 Flange Type</t>
  </si>
  <si>
    <t>10" CPA 50E Sch 40 Flange Type</t>
  </si>
  <si>
    <t>8" CPA 50E Sch 40 Flange Type</t>
  </si>
  <si>
    <t>6" CPA 50E Sch 40 Flange Type</t>
  </si>
  <si>
    <t>4" CPA 50E Sch 40 Flange Type</t>
  </si>
  <si>
    <t>3" CPA 50E Sch 40 Flange Type</t>
  </si>
  <si>
    <t>2" CPA 50E Sch 40 Flange Type</t>
  </si>
  <si>
    <t>16" 600# Straightening Vane 19 Tube Bundle</t>
  </si>
  <si>
    <t>12" 600# Straightening Vane 19 Tube Bundle</t>
  </si>
  <si>
    <t>10" 600# Straightening Vane 19 Tube Bundle</t>
  </si>
  <si>
    <t>8" 600# Straightening Vane 19 Tube Bundle</t>
  </si>
  <si>
    <t>6" 600# Straightening Vane 19 Tube Bundle</t>
  </si>
  <si>
    <t>4" 600# Straightening Vane 19 Tube Bundle</t>
  </si>
  <si>
    <t>3" 600# Straightening Vane 19 Tube Bundle</t>
  </si>
  <si>
    <t>2" 600# Straightening Vane 19 Tube Bundle</t>
  </si>
  <si>
    <t>Ultrasonic Flow Calibration</t>
  </si>
  <si>
    <t>Meter Tube Supports</t>
  </si>
  <si>
    <t>Adjustable</t>
  </si>
  <si>
    <t>Kelly Orifice Plates</t>
  </si>
  <si>
    <t>Electronic Flow Measurement</t>
  </si>
  <si>
    <t>Bristol Control Wave GFC, Flow Computer Unit</t>
  </si>
  <si>
    <t>Bristol Control Wave GFC, Flow Computer Unit w/RTD &amp; Cable</t>
  </si>
  <si>
    <t>Bristol Control Wave XFC, 3820-EX-10A-(25,28)</t>
  </si>
  <si>
    <t>Bristol Control Wave XFC, 3820-EX-10A-(141,142)</t>
  </si>
  <si>
    <t>Bristol Control Wave XFC, 3820-EX-10A-(202)</t>
  </si>
  <si>
    <t>Bristol Contrl Wave Micro, 2 runs (EFM Only)</t>
  </si>
  <si>
    <t>Bristol Contrl Wave Micro, 4 runs (EFM Only)</t>
  </si>
  <si>
    <t>Bristol Contrl Wave Micro, 8 runs (EFM Only)</t>
  </si>
  <si>
    <t>Bristol Contrl Wave Micro, 4 runs (Cabinet, Batteries, Pwr Sys)</t>
  </si>
  <si>
    <t>Bristol Contrl Wave Micro, 8 runs (Cabinet, Batteries, Pwr Sys)</t>
  </si>
  <si>
    <t>Solarcraft Fully Contained System (Inc CWM, Batt, Encl &amp; Stand)</t>
  </si>
  <si>
    <t>Fisher ROC 827</t>
  </si>
  <si>
    <t>Fisher FloBoss 107</t>
  </si>
  <si>
    <t>Bristol pulse board conditioner</t>
  </si>
  <si>
    <t>Bristol GFC ISTRANBoards</t>
  </si>
  <si>
    <t>ATP1000 C, Probe Sensor 4PT Calibration</t>
  </si>
  <si>
    <t>Control Wave Micro I/O Module w/AO &amp; LED's</t>
  </si>
  <si>
    <t>Instruments/ Analyzers</t>
  </si>
  <si>
    <t>I/P Controller Package</t>
  </si>
  <si>
    <t>Pneumatic Controller Package</t>
  </si>
  <si>
    <t>Pneumatic Controller (Bristol 624)</t>
  </si>
  <si>
    <t>Bristol 4088B Multi-Variable Transmitter (Pressure/Temp)</t>
  </si>
  <si>
    <t>Bristol 4088B Multi-Variable Transmitter (D-Press/Press/Temp)</t>
  </si>
  <si>
    <t>Discontinued - Bristol 3808-10A MVT (Pressure/Temp)</t>
  </si>
  <si>
    <t>Discontinued - Bristol 3808-30A MVT (D-Press/Press/Temp)</t>
  </si>
  <si>
    <t>Rosemount 3051-S1TG, Static Pressure Transmitter</t>
  </si>
  <si>
    <t>Rosemount 3051-S1CD, Differential Pressure Transmitter</t>
  </si>
  <si>
    <t>Rosemount 3144-PD1A, Temperature Transmitter</t>
  </si>
  <si>
    <t>Rosemount 0305, 5-Valve Manifold</t>
  </si>
  <si>
    <t>Rosemount 0305, 3-Valve Manifold</t>
  </si>
  <si>
    <t>Rosemount 0306, 2-Valve Manifold</t>
  </si>
  <si>
    <t>Rosemount 0091, Test Thermowell</t>
  </si>
  <si>
    <t>Rosemount 0078, RTD Sensor</t>
  </si>
  <si>
    <t>PGI ThermoSync Test Thermowell</t>
  </si>
  <si>
    <t>Mustang Liquid Vaporizer/Reg System</t>
  </si>
  <si>
    <t>Mustang Pony Model 003, Heated Probe Enclosure</t>
  </si>
  <si>
    <t>Genie GPR 206 Direct Drive Probe (Non-Retractable)</t>
  </si>
  <si>
    <t>Spectra Sensors SS2100 H2S+H2O Analyzer</t>
  </si>
  <si>
    <t>Spectra Sensors SS2100 H2S Analyzer</t>
  </si>
  <si>
    <t>Spectra Sensors SS2000 H2O Analyzer</t>
  </si>
  <si>
    <t>Spectra Sensors OXY5500 O2 Analyzer</t>
  </si>
  <si>
    <t>Spectra Sensors SC404 Sample Conditioning</t>
  </si>
  <si>
    <t>Delmar Sulfur Smart - H2S Analyzer</t>
  </si>
  <si>
    <t>Envent H2S Model 331S</t>
  </si>
  <si>
    <t>Teledyne 3300TB Trace O2 Analyzer</t>
  </si>
  <si>
    <t>Dresser FD-1 Instrument Air Gas Supply System (Filter &amp; Dryer)</t>
  </si>
  <si>
    <t>Chromatographs</t>
  </si>
  <si>
    <t>Daniel/Rosemount Chromatograph 3-Stream 370XA</t>
  </si>
  <si>
    <t>ABB Chromatograph and gas sampling</t>
  </si>
  <si>
    <t>Daniel/Rosemount Chromatograph 1-Stream 770XA</t>
  </si>
  <si>
    <t>Daniel 700XA Chromatograph, C+6 Unit &amp; H2S</t>
  </si>
  <si>
    <t>Galvanic 842D2 Chromatograph, 1 Stream</t>
  </si>
  <si>
    <t>ABB 8206A Chromatograph with Sample Conditioning System</t>
  </si>
  <si>
    <t>ABB 8206 Chromatograph Accessories</t>
  </si>
  <si>
    <t>Enclosures</t>
  </si>
  <si>
    <t>Control Wave Micro Encl, 24"x30"x10", use with 1-run system</t>
  </si>
  <si>
    <t>Control Wave Micro Encl, 24"x30"x10", use with 2-run system</t>
  </si>
  <si>
    <t>Control Wave Micro Encl, 30"x36"x10", use with 3-run system</t>
  </si>
  <si>
    <t>Control Wave Micro Encl, 30"x36"x10", use with 4-run system</t>
  </si>
  <si>
    <t>Hoffman Box Enclosure</t>
  </si>
  <si>
    <t>Explosion-Proof Box ATA-Kit1, PGI Explosion-Proof Box</t>
  </si>
  <si>
    <t>Other Strainers</t>
  </si>
  <si>
    <t>Power Supply</t>
  </si>
  <si>
    <t>Solar Source</t>
  </si>
  <si>
    <t>100 kW Stand-By Generator, Cat G3306TA</t>
  </si>
  <si>
    <t>170 kW Stand-By Generator, Cat G3406TA</t>
  </si>
  <si>
    <t>260 kW Stand-By Generator, Cat CG137-8</t>
  </si>
  <si>
    <t>400 kW Stand-By Generator, Cat CG137-12</t>
  </si>
  <si>
    <t>500 kW Stand-By Generator, Cat G3412</t>
  </si>
  <si>
    <t>750 kW Stand-By Generator, Cat C3512</t>
  </si>
  <si>
    <t>1000 kW Stand-By Generator, Cat G3512</t>
  </si>
  <si>
    <t>1500 kW Stand-By Generator, Cat G3516C</t>
  </si>
  <si>
    <t>2000 kW Stand-By Generator, Cat GH3516H</t>
  </si>
  <si>
    <t>Stand-By Generator</t>
  </si>
  <si>
    <t>Gas Turbines</t>
  </si>
  <si>
    <t>Buildings</t>
  </si>
  <si>
    <t>Uninsulated Building, Shed Style, 29 Ga Sht Metal w/Steel Door</t>
  </si>
  <si>
    <t>Davis-Davis, Single Room Chromatograph Building</t>
  </si>
  <si>
    <t>Miscellaneous</t>
  </si>
  <si>
    <t>Mats</t>
  </si>
  <si>
    <t>Surplus Materials</t>
  </si>
  <si>
    <t>Ancilllary Equipment/Structures</t>
  </si>
  <si>
    <t>Blowdown Silencers</t>
  </si>
  <si>
    <t>124 OD x 481 L</t>
  </si>
  <si>
    <t>Other Specifications</t>
  </si>
  <si>
    <t>MMSCF</t>
  </si>
  <si>
    <t>Pig Traps</t>
  </si>
  <si>
    <t>Pig Launcher</t>
  </si>
  <si>
    <t>Pig Receiver</t>
  </si>
  <si>
    <t>bbl</t>
  </si>
  <si>
    <t xml:space="preserve"> ANSI 150</t>
  </si>
  <si>
    <t xml:space="preserve"> ANSI 600</t>
  </si>
  <si>
    <t xml:space="preserve"> ANSI 300</t>
  </si>
  <si>
    <t>CP-L, 26",Stainless Steel, Saddle Supported with instrumentation</t>
  </si>
  <si>
    <t>CP-L, 36",Stainless Steel, Skid Supported with instrumentation</t>
  </si>
  <si>
    <t>CP-R, 12",Stainless Steel, Saddle Supported with instrumentation</t>
  </si>
  <si>
    <t>CP-R, 20",Stainless Steel, Skid Supported with instrumentation</t>
  </si>
  <si>
    <t>CP-R, 30",Stainless Steel, Saddle Supported with instrumentation</t>
  </si>
  <si>
    <t>N.B: The list of items is not exhaustive; the user can edit or add more items to the list.</t>
  </si>
  <si>
    <t>150MW</t>
  </si>
  <si>
    <t xml:space="preserve">Corrosion Protection Systems </t>
  </si>
  <si>
    <t>Units</t>
  </si>
  <si>
    <t>Unit Price</t>
  </si>
  <si>
    <t>Metering Station</t>
  </si>
  <si>
    <t>Professional Engineering Services</t>
  </si>
  <si>
    <t>Other Services Provided by Primary Construction Contractor</t>
  </si>
  <si>
    <t>Services Provided by Secondary Construction Contractor</t>
  </si>
  <si>
    <t>More Services</t>
  </si>
  <si>
    <t>More Professional Services</t>
  </si>
  <si>
    <t>Inspection Services</t>
  </si>
  <si>
    <t>mi(RT)</t>
  </si>
  <si>
    <t>Radiography Services</t>
  </si>
  <si>
    <t>Instrumentation Installation - Meter Runs, Conduit, Wire</t>
  </si>
  <si>
    <t>Electrical Installation - EGM &amp; Building</t>
  </si>
  <si>
    <t>Instrumentation Installation - Wire Terminations, MS &amp; EGM</t>
  </si>
  <si>
    <t xml:space="preserve"> Communications Installation</t>
  </si>
  <si>
    <t>Third Party Consulting Contractor</t>
  </si>
  <si>
    <t>External Legal Services</t>
  </si>
  <si>
    <t>Installation Services</t>
  </si>
  <si>
    <t>Corrosion/Communication/Instrumentation</t>
  </si>
  <si>
    <t>Compressor Station Installation</t>
  </si>
  <si>
    <t>More Civil Works</t>
  </si>
  <si>
    <t>Restoration Efforts</t>
  </si>
  <si>
    <t>Waste Disposal</t>
  </si>
  <si>
    <t>gal</t>
  </si>
  <si>
    <t>General Services</t>
  </si>
  <si>
    <t>More Restoration Works</t>
  </si>
  <si>
    <t>More General Services</t>
  </si>
  <si>
    <t>Blending Station Installation</t>
  </si>
  <si>
    <t>Pig Launcher/Receiver Facilities</t>
  </si>
  <si>
    <t>Company Labor</t>
  </si>
  <si>
    <t>wk</t>
  </si>
  <si>
    <t xml:space="preserve">Primary Construction Contractor </t>
  </si>
  <si>
    <t>Mobilization</t>
  </si>
  <si>
    <t>Demobilization</t>
  </si>
  <si>
    <t>mh</t>
  </si>
  <si>
    <t>Primary Contractor's Labor and ancillaries</t>
  </si>
  <si>
    <t>Out of Town Per Diem</t>
  </si>
  <si>
    <t>Truck - 1 Ton w/Trailer</t>
  </si>
  <si>
    <t>Backhoe (Rubber Tire 4x2)</t>
  </si>
  <si>
    <t>Secondary Construction Contractor</t>
  </si>
  <si>
    <t>Secondary Contractor Labor and ancillaries</t>
  </si>
  <si>
    <t>Mainline/Block Valves Station</t>
  </si>
  <si>
    <t>Unit Price/ Day Rate</t>
  </si>
  <si>
    <t>Units/</t>
  </si>
  <si>
    <t>Safey Consultant</t>
  </si>
  <si>
    <t xml:space="preserve"> Third Party Consulting or Engineering</t>
  </si>
  <si>
    <t>Electrical and Instrumentation</t>
  </si>
  <si>
    <t>Right of Way Contractor</t>
  </si>
  <si>
    <t>mi (RT)</t>
  </si>
  <si>
    <t>Survey and Drafting Contractor</t>
  </si>
  <si>
    <t>$/acre</t>
  </si>
  <si>
    <t>$/Rod</t>
  </si>
  <si>
    <t>ROW, Office &amp; Land Rentals</t>
  </si>
  <si>
    <t>ROW/ Easement</t>
  </si>
  <si>
    <t>$/Road</t>
  </si>
  <si>
    <t>Pipeline/ROW Damages</t>
  </si>
  <si>
    <t>Land and Bonds Permit Fees</t>
  </si>
  <si>
    <t>Other ROW/Damages</t>
  </si>
  <si>
    <t>Land/Road Damages</t>
  </si>
  <si>
    <t>Other Expenses</t>
  </si>
  <si>
    <t>More Expenses</t>
  </si>
  <si>
    <t xml:space="preserve"> Unit Price</t>
  </si>
  <si>
    <t>Grade/  Units</t>
  </si>
  <si>
    <t>Size/Rating</t>
  </si>
  <si>
    <t>Service Description</t>
  </si>
  <si>
    <t>Detailed Unit Description</t>
  </si>
  <si>
    <t>Detailed Unit-Work Description</t>
  </si>
  <si>
    <t>Work/ Service  Description</t>
  </si>
  <si>
    <t>Material/Equipment Description</t>
  </si>
  <si>
    <t>Pipes/Fittings Description</t>
  </si>
  <si>
    <t>Labor/Work Description</t>
  </si>
  <si>
    <t>Pipe/Fittings Description</t>
  </si>
  <si>
    <t xml:space="preserve"> Detailed Unit-Work Description</t>
  </si>
  <si>
    <t>Land/ROW Expenses Description</t>
  </si>
  <si>
    <t>Two Inch Line Pipe</t>
  </si>
  <si>
    <t>Three Inch Line Pipe</t>
  </si>
  <si>
    <t>Four  Inch Line Pipe</t>
  </si>
  <si>
    <t>Six Inch Line Pipe</t>
  </si>
  <si>
    <t>Eight Inch Line Pipe</t>
  </si>
  <si>
    <t>Ten Inch Line Pipe</t>
  </si>
  <si>
    <t>Twelve Inch Line Pipe</t>
  </si>
  <si>
    <t>Sixteen Inch Line Pipe</t>
  </si>
  <si>
    <t>Twenty Inch Line Pipe</t>
  </si>
  <si>
    <t>Twenty-Four Inch Line Pipe</t>
  </si>
  <si>
    <t>Thirty Inch Line Pipe</t>
  </si>
  <si>
    <t>Thirty-Six Inch Line Pipe</t>
  </si>
  <si>
    <t>Fourty-Two Line Pipe</t>
  </si>
  <si>
    <t>Miscellaneous Line Pipe</t>
  </si>
  <si>
    <t>Fourty-Two Inch Fittings</t>
  </si>
  <si>
    <t>Thirty-Six Inch Fittings</t>
  </si>
  <si>
    <t>Thirty Inch Fittings</t>
  </si>
  <si>
    <t>Twenty-Six Inch Fittings</t>
  </si>
  <si>
    <t>Twenty-Four Inch Fittings</t>
  </si>
  <si>
    <t>Twenty Inch Fittings</t>
  </si>
  <si>
    <t>Sixteen Inch Fittings</t>
  </si>
  <si>
    <t xml:space="preserve">Twelve Inch Fittings </t>
  </si>
  <si>
    <t xml:space="preserve">Ten inch Fittings </t>
  </si>
  <si>
    <t xml:space="preserve">Eight Inch Fittings </t>
  </si>
  <si>
    <t xml:space="preserve">Six Inch Fittings </t>
  </si>
  <si>
    <t xml:space="preserve">Four Inch Fittings </t>
  </si>
  <si>
    <t xml:space="preserve">Three Inch Fittings </t>
  </si>
  <si>
    <t xml:space="preserve">Two inch Fittings </t>
  </si>
  <si>
    <t xml:space="preserve">One Inch Fittings and Under </t>
  </si>
  <si>
    <t xml:space="preserve">One Inch Fittings and Under, Stainless </t>
  </si>
  <si>
    <t xml:space="preserve">Sadddle </t>
  </si>
  <si>
    <t xml:space="preserve">Miscellaneous </t>
  </si>
  <si>
    <t>6" Cone Strainer, 304SS, 50-WOP, FE  (1/8" perf no mesh)</t>
  </si>
  <si>
    <t>Heat Exchanger</t>
  </si>
  <si>
    <t>Tank</t>
  </si>
  <si>
    <t>Solar Power Source</t>
  </si>
  <si>
    <t>Ancillary Equipment/Structures</t>
  </si>
  <si>
    <t>Corrosion Protection</t>
  </si>
  <si>
    <t>More Tanks</t>
  </si>
  <si>
    <t>Liquid Extraction</t>
  </si>
  <si>
    <t>Glycol Dehydration</t>
  </si>
  <si>
    <t>Glycol Contactor</t>
  </si>
  <si>
    <t>Flash Vessel</t>
  </si>
  <si>
    <t>Glycol Pump</t>
  </si>
  <si>
    <t>Liquid Extraction Facilities-Glycol Dehydration Unit</t>
  </si>
  <si>
    <t>More</t>
  </si>
  <si>
    <t>Professional Engineering Service</t>
  </si>
  <si>
    <t>Primary Contractor Services</t>
  </si>
  <si>
    <t>Secondary Contractor Services</t>
  </si>
  <si>
    <t>Third-Party Contractor Services</t>
  </si>
  <si>
    <t>miles</t>
  </si>
  <si>
    <t>K/$</t>
  </si>
  <si>
    <t>cf</t>
  </si>
  <si>
    <t>tn</t>
  </si>
  <si>
    <t>More Labor</t>
  </si>
  <si>
    <t>Secondary Construction Contractor Labor</t>
  </si>
  <si>
    <t>Primary Construction Contractor Labor</t>
  </si>
  <si>
    <t>Third-Party Labor</t>
  </si>
  <si>
    <t>ROW Expense</t>
  </si>
  <si>
    <t>Surge Drum</t>
  </si>
  <si>
    <t>Re-boiler /Glycol Regenerator</t>
  </si>
  <si>
    <t>More Specifications</t>
  </si>
  <si>
    <t>16 OD</t>
  </si>
  <si>
    <t>66 ID</t>
  </si>
  <si>
    <t>8 OD</t>
  </si>
  <si>
    <t>Flash Vessel/ Tank Separator</t>
  </si>
  <si>
    <t>24 ID</t>
  </si>
  <si>
    <t>60 ID</t>
  </si>
  <si>
    <t>Gal</t>
  </si>
  <si>
    <t>MMBTU/hr</t>
  </si>
  <si>
    <t>GPM</t>
  </si>
  <si>
    <t>Flow Meters/Analyzers</t>
  </si>
  <si>
    <t>DATE</t>
  </si>
  <si>
    <t>GENERAL INFORMATION</t>
  </si>
  <si>
    <t>PROJECT NAME</t>
  </si>
  <si>
    <t>NEXTERA PROJECT MANAGER</t>
  </si>
  <si>
    <t xml:space="preserve">FIRST CONTRACTOR </t>
  </si>
  <si>
    <t>SECOND CONTRACTOR</t>
  </si>
  <si>
    <t>THIRD PARTY CONTRACTOR</t>
  </si>
  <si>
    <t>more info</t>
  </si>
  <si>
    <t>DESIGN BASIS AND OTHER COMMENTS:</t>
  </si>
  <si>
    <t>PROJECT COST ESTIMATES</t>
  </si>
  <si>
    <t>PIPES AND FITTINGS</t>
  </si>
  <si>
    <t>EQUIPMENT AND MATERIALS</t>
  </si>
  <si>
    <t>SERVICES</t>
  </si>
  <si>
    <t>LABOR</t>
  </si>
  <si>
    <t>LAND AND ROW</t>
  </si>
  <si>
    <t>FREIGHT RATE, 10%</t>
  </si>
  <si>
    <t>TAX RATE, 15%</t>
  </si>
  <si>
    <t>DESCRIPTION</t>
  </si>
  <si>
    <t>Type Estimate:</t>
  </si>
  <si>
    <t>No Preliminary Routing</t>
  </si>
  <si>
    <t>Preliminary Routing based on Aerial/Topo maps.  Costs are interpolated from recent projects in the region</t>
  </si>
  <si>
    <t>Preliminary Routing based on Aerial/Topo maps and on the ground reconnaissance.  Costs are interpolated from recent projects in the region</t>
  </si>
  <si>
    <t>KEY INFORMATION</t>
  </si>
  <si>
    <t>TYPE ESTIMATE</t>
  </si>
  <si>
    <t>AMOUNT, USD</t>
  </si>
  <si>
    <t>TOTAL PROJECT COST ESTIMATE</t>
  </si>
  <si>
    <t>Bare Pipe Unit per foot,  $/ft or  Unit Fitting Price</t>
  </si>
  <si>
    <t>Qty Risk</t>
  </si>
  <si>
    <t>Price Risk</t>
  </si>
  <si>
    <t>First-Search</t>
  </si>
  <si>
    <t>Second-1's</t>
  </si>
  <si>
    <t>Third-SearchList</t>
  </si>
  <si>
    <t>Fourth-Name Range</t>
  </si>
  <si>
    <t>Cell- 8 Project Costing-Equipment &amp; Materials</t>
  </si>
  <si>
    <t>Cell- 9 Project Costing-Equipment &amp; Materials</t>
  </si>
  <si>
    <t>Total</t>
  </si>
  <si>
    <t>Services</t>
  </si>
  <si>
    <t>Labor</t>
  </si>
  <si>
    <t>Cumulative Costs</t>
  </si>
  <si>
    <t>$</t>
  </si>
  <si>
    <t>SUMMARY</t>
  </si>
  <si>
    <t>Coating/Wrapping Unit Cost, $/ft OR Fittings Weld per inch</t>
  </si>
  <si>
    <t>Qty/ Total Weld Length</t>
  </si>
  <si>
    <t>Pipes_and_Fittings</t>
  </si>
  <si>
    <t>Equipment_and_Materials</t>
  </si>
  <si>
    <t>Land_and_ROW</t>
  </si>
  <si>
    <t>CP-L, 6",Stainless Steel, Skid Supported with instrumentation, Pig Trap</t>
  </si>
  <si>
    <t>CP-L, 8",Stainless Steel, Saddle Supported with instrumentation, Pig Trap</t>
  </si>
  <si>
    <t>CP-L, 12",Stainless Steel, Saddle Supported with instrumentation, Pig Trap</t>
  </si>
  <si>
    <t>CP-L, 10",Stainless Steel, Skid Supported with instrumentation, Pig Trap</t>
  </si>
  <si>
    <t>CP-L, 16",Stainless Steel, Skid Supported with instrumentation, Pig Trap</t>
  </si>
  <si>
    <t>CP-L, 20",Stainless Steel, Skid Supported with instrumentation, Pig Trap</t>
  </si>
  <si>
    <t>CP-L, 30",Stainless Steel, Saddle Supported with instrumentation, Pig Trap</t>
  </si>
  <si>
    <t>CP-L, 42",Stainless Steel, Saddle Supported with instrumentation, Pig Trap</t>
  </si>
  <si>
    <t>210 BBL dbl wall tank c/w all appurtenances, Tank</t>
  </si>
  <si>
    <t>200 BBL dbl wall tank c/w all appurtenances (Horizontal) ,Tank</t>
  </si>
  <si>
    <t>45 BBL, Baker, dbl wall tank c/w all appurtenances, Tank</t>
  </si>
  <si>
    <t>Level Switch and Guage for Tank</t>
  </si>
  <si>
    <t>Leak detection switch for Tank</t>
  </si>
  <si>
    <t>Tank Flame Arrestor  fo rTank</t>
  </si>
  <si>
    <t>Sioux Steel Containment Ring (24' x 45") for Tank</t>
  </si>
  <si>
    <t>CP-R, 6",Stainless Steel, Skid Supported with instrumentation, Pig Trap</t>
  </si>
  <si>
    <t>CP-R, 8",Stainless Steel, Saddle Supported with instrumentation, Pig Trap</t>
  </si>
  <si>
    <t>CP-R, 10",Stainless Steel, Skid Supported with instrumentation, Pig Trap</t>
  </si>
  <si>
    <t>CP-R, 16",Stainless Steel, Skid Supported with instrumentation, Pig Trap</t>
  </si>
  <si>
    <t>CP-R, 26",Stainless Steel, Saddle Supported with instrumentation, Pig Trap</t>
  </si>
  <si>
    <t>CP-R, 36",Stainless Steel, Skid Supported with instrumentation, Pig Trap</t>
  </si>
  <si>
    <t>CP-R, 42",Stainless Steel, Saddle Supported with instrumentation, Pig Trap</t>
  </si>
  <si>
    <t>Quality Linings Control Wave Micro 4-run standard assembly,Solar Power</t>
  </si>
  <si>
    <t>Quality Linings Control Wave Micro 2-run standard assembly,Solar Power</t>
  </si>
  <si>
    <t>EFM UPS Systems, 30"x24"x10", 100 AH, Solar Power</t>
  </si>
  <si>
    <t>EFM UPS Systems, 30"x30"x12", 200 AH, Solar Power</t>
  </si>
  <si>
    <t>AC Power Supply / 2 Battery (Radio), Solar Power</t>
  </si>
  <si>
    <t>AC UPS for Daniel GC,Solar Power</t>
  </si>
  <si>
    <t>UPS Battery Pack, 48V,Solar Power</t>
  </si>
  <si>
    <t>Automatic Transfer Switch, 480 V, 600 A, 3-Pole, NEMA-1,Standby Generator</t>
  </si>
  <si>
    <t>Automatic Transfer Switch, 480 V, 800 A, 3-Pole, NEMA-1, Standby Generator</t>
  </si>
  <si>
    <t>Automatic Transfer Switch, 480 V, 1600 A, 3-Pole, NEMA-1,S tandby Generator</t>
  </si>
  <si>
    <t>GE Frame 7001FA GT, dry low-Nox burners with associated heat , recovery system generator and duct burner, Standby Generator</t>
  </si>
  <si>
    <t>MCC 480/400A Breaker on 800A Buss with 10 Motor Starters, Electrial Equipment</t>
  </si>
  <si>
    <t>Harmonic Filter, Electrical Equipment</t>
  </si>
  <si>
    <t xml:space="preserve">Motor Control Center, Electrical Equipment </t>
  </si>
  <si>
    <t>Substation, Electrical Equipment</t>
  </si>
  <si>
    <t>Switchgear, Electrical Equipment</t>
  </si>
  <si>
    <t>Transformer Station, Electical Equipment</t>
  </si>
  <si>
    <t>Transformer Unit, Electrical Equipment</t>
  </si>
  <si>
    <t>Variable Frequency Drive, Electrical Equipment</t>
  </si>
  <si>
    <t>SoloNox Package, Ancillary Equipment</t>
  </si>
  <si>
    <t>Volta 16' x 32' Prefab MCC, Ancillary Equipment</t>
  </si>
  <si>
    <t>Valtronic / Chromatograph Building (MEP-Single room), Building</t>
  </si>
  <si>
    <t xml:space="preserve">Building PE Stamp &amp; Building Permit, Building </t>
  </si>
  <si>
    <t xml:space="preserve">Insulated building, pre-fabricated, Volta, Building </t>
  </si>
  <si>
    <t xml:space="preserve">Uninsulated building, pre-fabricated, Volta, Building </t>
  </si>
  <si>
    <t xml:space="preserve">Lean-to for chromatograph, Building </t>
  </si>
  <si>
    <t>Supply Gas Heater, Catalytic, dual stream C1 / Div 2, Misc, Ancillary Equipment</t>
  </si>
  <si>
    <t>Supply Gas Heater, Catalytic, single stream C1 / Div 3, Misc Ancillary Equipment</t>
  </si>
  <si>
    <t>RMS Instrument Supply Post with no heater, Misc Ancillary Equipment</t>
  </si>
  <si>
    <t>RMS Instrument Gas Supply Post, 120VAC, w/Dryer &amp; Reg, Misc Ancillary Equipment</t>
  </si>
  <si>
    <t>Instrument Supply Stand, Misc Ancillary Equipment</t>
  </si>
  <si>
    <t>Heated Cal Blanket, 15" x 43" cylinder, 150W, Misc Ancillary Equipment</t>
  </si>
  <si>
    <t>Heated Tube Trace, Dekoron/Raychem 1/4" SS, Misc Ancillary Equipment</t>
  </si>
  <si>
    <t>Conoca Series 526 Automatic Switchover Carrier Gas Sys., Misc Ancillary Equipment</t>
  </si>
  <si>
    <t>Powerware UPS Backup 1.8 w/ 75Ahr integral battery, Misc Ancillary Equipment</t>
  </si>
  <si>
    <t>Apollo 2" 600# Gas Filter with quick open top, Misc Ancillary Equipment</t>
  </si>
  <si>
    <t>HE Bottles / Zero Grade He Bottles (2 ea), Misc Ancillary Equipment</t>
  </si>
  <si>
    <t>Radio, Misc Ancillary Equipment</t>
  </si>
  <si>
    <t>Communication Tower, Misc Ancillary Equipment</t>
  </si>
  <si>
    <t>Cellular Phone Equipment Addition, Misc Ancillary Equipment</t>
  </si>
  <si>
    <t>AC Electrical Hook-up (Power Drop), Misc Ancillary Equipment</t>
  </si>
  <si>
    <t>Phone Hook-up, Misc Ancillary Equipment</t>
  </si>
  <si>
    <t>Dual LED Flood Light Pole, Fixture, Lamp &amp; Winch, Misc Ancillary Equipment</t>
  </si>
  <si>
    <t>Communications Equipment, Misc Ancillary Equipment</t>
  </si>
  <si>
    <t>VSAT Communications Equipment, Misc Ancillary Equipment</t>
  </si>
  <si>
    <t>Misc. Electrical (ftgs, conduit, boxes wiring, etc.), Misc Ancillary Equipment</t>
  </si>
  <si>
    <t>Bulk Fluids, Misc Ancillary Material</t>
  </si>
  <si>
    <t>Jersey Barrier, 42H"x72L"x24W", 100 lbs, Orange or White, Misc Ancillary Material</t>
  </si>
  <si>
    <t>Fuel Gas Skid, Heater, Regs, Separator, 3" 7M Rotary, Misc Ancillary Material</t>
  </si>
  <si>
    <t>Truck Mats, Misc Ancillary Material</t>
  </si>
  <si>
    <t xml:space="preserve"> Bridge Mats, Misc Ancillary Material</t>
  </si>
  <si>
    <t>Mat Disposal, Misc Anicllary Material</t>
  </si>
  <si>
    <t>Surplus Market Value of Pipe/Val/Mat,Misc Ancillary Material</t>
  </si>
  <si>
    <t xml:space="preserve"> Surplus Market Value of Pipe, Misc Ancillary Material</t>
  </si>
  <si>
    <t>Material Escalation, Misc Ancillary Material</t>
  </si>
  <si>
    <t>Surplus Market Value of Mats, Misc Ancillary Material</t>
  </si>
  <si>
    <t>Internal Corrosion Coupon and ERP, Corrosion Protection</t>
  </si>
  <si>
    <t>Cathodic Protection - Deep Well Ground Bed, Corrosion Protection</t>
  </si>
  <si>
    <t>Cathodic Protection (A/C Mitigation &amp; Grounding), Corrosion Protection</t>
  </si>
  <si>
    <t>Corrosion Equipment Allowance, Corrosion Protection</t>
  </si>
  <si>
    <t>Cathodic Protection Test Station, CorrosionProctection</t>
  </si>
  <si>
    <t>8.2 gal, 1.08' OD, 4 ft-Vertical Orientation, Flash Vessel</t>
  </si>
  <si>
    <t>49 gal, 2' OD, 5ft-Horizontal Orientation, Flash Vessel</t>
  </si>
  <si>
    <t>225 gal, 3' OD, 7.5ft-Horizontal Orientation, Flash Vessel</t>
  </si>
  <si>
    <t>125MMBTU/hr , 20 x 6 -Reboiler, 3 x 10 - Skid, Glycol Regenerator</t>
  </si>
  <si>
    <t>200 MMBTU/hr , 20 x 9 -Reboiler, 3 x 14 - Skid, Glycol Regenerator</t>
  </si>
  <si>
    <t>2000 MMBTU/hr , 60 x 28 -Reboiler, 12 x 38.5 - Skid, Glycol Regenerator</t>
  </si>
  <si>
    <t>2500 MMBTU/hr , 60 x 35.25 -Reboiler, 12 x 40 - Skid, Glycol Regenerator</t>
  </si>
  <si>
    <t>6 GPM, 2200 psi, 3.6 hp,  1400 RPM, Solid shaft, belt-belt, clutch, with brass manifolds Glycol Pump</t>
  </si>
  <si>
    <t>25 GPM, 1000 psi, 17.1 hp,  1025 RPM, Belt, with brass manifolds, Glycol Pump</t>
  </si>
  <si>
    <t>21 GPM, 1200 psi, 17.3 hp,  860 RPM, belt, with stainless steel manifolds, Glycol Pump</t>
  </si>
  <si>
    <t>210 BBL surge tank with heating coils, Suge Drum</t>
  </si>
  <si>
    <t>200 BBL surge tank without heating coils  (Horizontal), Surge Drum</t>
  </si>
  <si>
    <t>Surveying and Staking, Pipe Laying</t>
  </si>
  <si>
    <t>Clear Timber ,Pipe Laying</t>
  </si>
  <si>
    <t>Clear, Grade and grub site, Pipe Laying</t>
  </si>
  <si>
    <t>Clean Fill Dirt, Pipe Laying</t>
  </si>
  <si>
    <t>Culvert pipe, 12" concrete, Pipe Laying</t>
  </si>
  <si>
    <t>Culvert pipe, 24" concrete, Pipe Laying</t>
  </si>
  <si>
    <t>Fencing, Pipe Laying</t>
  </si>
  <si>
    <t>Fencing 4x6' gate, Pipe Laying</t>
  </si>
  <si>
    <t>Fencing 14x6' gate, Pipe Laying</t>
  </si>
  <si>
    <t>Painting, Pipe Laying</t>
  </si>
  <si>
    <t>Rip Rap, Class1 Man size,Pipe Laying</t>
  </si>
  <si>
    <t>Crushed Stone, Pipe Laying</t>
  </si>
  <si>
    <t>Crushed Stone 4"deep, Pipe Laying</t>
  </si>
  <si>
    <t>A/G Pipe Supports, Pipe Laying</t>
  </si>
  <si>
    <t>U/G Concrete Supports, Pipe Laying</t>
  </si>
  <si>
    <t>Top Soil Stripping, Pipe Laying</t>
  </si>
  <si>
    <t>Trenching and Padding, Pipe Laying</t>
  </si>
  <si>
    <t>Engineering Drafting, Professional Engineering Service</t>
  </si>
  <si>
    <t>Pipeline Design, Professional Engineering Service</t>
  </si>
  <si>
    <t>Piping Design, Professional Engineering Service</t>
  </si>
  <si>
    <t>Compression Station Design, Professional Engineering Service</t>
  </si>
  <si>
    <t>Blending Station Design, Professional Engineering Service</t>
  </si>
  <si>
    <t>Metering Station Design, Professional Engineering Service</t>
  </si>
  <si>
    <t>Block Station Design, Professional Engineering Service</t>
  </si>
  <si>
    <t>Glycol Dehydration Unit Design, Professional Engineering Service</t>
  </si>
  <si>
    <t xml:space="preserve">Corrosion/Cathodic Protection Electrical Installation, </t>
  </si>
  <si>
    <t>Concrete foundations, Installation Service</t>
  </si>
  <si>
    <t>AC Mitigation, Installation Services</t>
  </si>
  <si>
    <t>AC Mitigation, Liquid Extraction Facilities-Glycol</t>
  </si>
  <si>
    <t>Concrete Foundations, Liquid Extraction Facilities-Glycol</t>
  </si>
  <si>
    <t>Performance Bond, Liquid Extraction Facilities-Glycol</t>
  </si>
  <si>
    <t>Developed Land, Liquid Extraction Facilities-Glycol</t>
  </si>
  <si>
    <t>Performance Bond, Compression Station Installation</t>
  </si>
  <si>
    <t>Developed land, Compression Station Installation</t>
  </si>
  <si>
    <t>Compressor Block, material with rebar, Compression Station Installation</t>
  </si>
  <si>
    <t>Building Mat, material with rebar, Compression Station Installation</t>
  </si>
  <si>
    <t>Concrete foundations, equipment, Compressin Station Installation</t>
  </si>
  <si>
    <t>Grout, Epoxy Resin , Compression Station Installation</t>
  </si>
  <si>
    <t>AC mtitgation, Compression Station Installation</t>
  </si>
  <si>
    <t>Contractor Supplied Materials , Compression Station Installation</t>
  </si>
  <si>
    <t>Contractor supplied structural steel, Compression Station Installation</t>
  </si>
  <si>
    <t>Construction Mats (Contractor supplied), Compression Station Installation</t>
  </si>
  <si>
    <t>Performance Bond, Blending Station Installation</t>
  </si>
  <si>
    <t>Developed land, Blending Station Installation</t>
  </si>
  <si>
    <t>Concrete foundations, equipment, Blending Station Installation</t>
  </si>
  <si>
    <t>Grout, Epoxy Resin , Blending Station Installation</t>
  </si>
  <si>
    <t>AC mtitgation, Blending Station Installation</t>
  </si>
  <si>
    <t>Contractor Supplied Materials, Blending Station Installation</t>
  </si>
  <si>
    <t>Contractor supplied structural steel, Blending Station Installation</t>
  </si>
  <si>
    <t>Construction Mats (Contractor supplied), Blending Station Installation</t>
  </si>
  <si>
    <t>Performance Bond, Metering Station Insallation</t>
  </si>
  <si>
    <t>Developed land, Metering Station Installation</t>
  </si>
  <si>
    <t>Concrete foundations, equipment, Metering Station Installation</t>
  </si>
  <si>
    <t>Grout, Epoxy Resin,Metering Station Installation</t>
  </si>
  <si>
    <t>AC mtitgation, Metering Station Installation</t>
  </si>
  <si>
    <t>Contractor Supplied Materials,Metering Station Installation</t>
  </si>
  <si>
    <t>Contractor supplied structural steel, Metering Station Installation</t>
  </si>
  <si>
    <t>Performance Bond, Mainline Valve Station</t>
  </si>
  <si>
    <t>Developed land, Mainline Valve Station</t>
  </si>
  <si>
    <t>Construction Mats (Contractor supplied), Metering Station</t>
  </si>
  <si>
    <t>Concrete foundations, equipment, Mainline Valve Station</t>
  </si>
  <si>
    <t>Grout, Epoxy Resin , Mainline Valve Station</t>
  </si>
  <si>
    <t>AC mtitgation, Mainline Valve Station</t>
  </si>
  <si>
    <t>Contractor Supplied Materials , Mainline Valve Station</t>
  </si>
  <si>
    <t>Contractor supplied structural steel, Mainline Valve Station</t>
  </si>
  <si>
    <t>Construction Mats (Contractor supplied),Mainline Valve Station</t>
  </si>
  <si>
    <t>Concrete works,Pig Launcher/Receiver Faciliteis</t>
  </si>
  <si>
    <t>Contractor Supplied Materials , Pig Launcher/Receiver Facilities</t>
  </si>
  <si>
    <t>Pipeline Isolation, Hydrotesting</t>
  </si>
  <si>
    <t>Contractor - Spike Testing and Dewatering, Hydrotesting</t>
  </si>
  <si>
    <t>Wash and Rinse Pipeline,Hydrotesting</t>
  </si>
  <si>
    <t>Additional Wash Run, Hydrotesting</t>
  </si>
  <si>
    <t>Additional Rinse Run,hydrotesting</t>
  </si>
  <si>
    <t>Dry Pipeline, Hydrotesting</t>
  </si>
  <si>
    <t>Tie-in pipeline,Hydrotesting</t>
  </si>
  <si>
    <t>Remove Cross-over, Hydrotesting</t>
  </si>
  <si>
    <t>Hot Tap Service, Primary Contractor Services</t>
  </si>
  <si>
    <t>Hydrotest existing pipelines, Primary Contractor Services</t>
  </si>
  <si>
    <t>Fabrication Hot Tap and Support of Hot Tap Contractor, Primary Contractor Services</t>
  </si>
  <si>
    <t xml:space="preserve">Pipe Lay, Primary Contractor Services </t>
  </si>
  <si>
    <t>Rock Shield, Primary Contractor Services</t>
  </si>
  <si>
    <t>Pipe Bore Roads, Primary Contractor Services</t>
  </si>
  <si>
    <t xml:space="preserve">Pipe Bore (Directional Drill), Primary Contractor Services </t>
  </si>
  <si>
    <t>Pipe Bore Railroads, Primary Contractor Services</t>
  </si>
  <si>
    <t>Aid in Construction for 3rd Party's Hot Tap, Primary Contractor Services</t>
  </si>
  <si>
    <t xml:space="preserve"> As builts, Primary Contractor Services</t>
  </si>
  <si>
    <t xml:space="preserve"> Pipeline Design, Primary Contractor Services</t>
  </si>
  <si>
    <t>Piping Design, Primary Contractor Services</t>
  </si>
  <si>
    <t>Compression Station, Primary Contractor Services</t>
  </si>
  <si>
    <t>Blending Station, Primary Contractor Services</t>
  </si>
  <si>
    <t>Metering Station,Primary Contractor Services</t>
  </si>
  <si>
    <t>Block Valves Station, Primary Contractor Services</t>
  </si>
  <si>
    <t>Pig Launcher/Receiver Facilities,Primary Contractor Services</t>
  </si>
  <si>
    <t>Glycol Dehydration Unit, Primary Contractor Services</t>
  </si>
  <si>
    <t>Geotechnical, Primary Contractor Services</t>
  </si>
  <si>
    <t>Topographical Survey, Primary Contractor Services</t>
  </si>
  <si>
    <t xml:space="preserve"> Noise Survey, Primary Contractor Services</t>
  </si>
  <si>
    <t xml:space="preserve"> Commissioning OEM &amp; Dealer, Primary Contractor Services</t>
  </si>
  <si>
    <t xml:space="preserve"> Commissioning Sta Control Panel, Primary Contractor Services</t>
  </si>
  <si>
    <t>Commissioning Unit Control Panel, Primary Contractor Services</t>
  </si>
  <si>
    <t>Engineering Drafting, Primary Contractor Services</t>
  </si>
  <si>
    <t>Office Rental,Primary Contractor Services</t>
  </si>
  <si>
    <t>Renewable Gas Supplies - Startup &amp; Witnessing, Primary Contractor Services</t>
  </si>
  <si>
    <t>OSHA Shoring Plan,Primary Contractor Services</t>
  </si>
  <si>
    <t>Mobilization Equipment (per piece transit), Primary Contractor Services</t>
  </si>
  <si>
    <t>Demobilization (per piece transit), Primary Contractor Services</t>
  </si>
  <si>
    <t>Hot Tap Service , Secondary Contractor Services</t>
  </si>
  <si>
    <t>Hydrotest existing pipelines, Secondary Contractor Services</t>
  </si>
  <si>
    <t>Fabrication Hot Tap and Support of Hot Tap Contractor, Secondary Contractor Services</t>
  </si>
  <si>
    <t>Pipe Lay, Secondary Contractor Services</t>
  </si>
  <si>
    <t>Rock Shield, Secondary Contractor Services</t>
  </si>
  <si>
    <t>Pipe Bore Roads, Secondary Contractor Services</t>
  </si>
  <si>
    <t>Pipe Bore (Directional Drill), Secondary Contractor Services</t>
  </si>
  <si>
    <t>Pipe Bore Railroads, Secondary Contractor Services</t>
  </si>
  <si>
    <t>Aid in Construction for 3rd Party's Hot Tap, Secondary Contractor Services</t>
  </si>
  <si>
    <t xml:space="preserve"> As builts, Secondary Contractor Services</t>
  </si>
  <si>
    <t xml:space="preserve"> Pipeline Design, Secondary Contractor Services</t>
  </si>
  <si>
    <t>Piping Design, Secondary Contractor Services</t>
  </si>
  <si>
    <t>Compression Station, Secondary Contractor Services</t>
  </si>
  <si>
    <t>Blending Station, Secondary Contractor Services</t>
  </si>
  <si>
    <t>Metering Station, Secondary Contractor Services</t>
  </si>
  <si>
    <t>Block Valves Station, Secondary Contractor Services</t>
  </si>
  <si>
    <t>Pig Launcher/Receiver Facilities, Secondary Contractor Services</t>
  </si>
  <si>
    <t>Glycol Dehydration Unit, Secondary Contractor Services</t>
  </si>
  <si>
    <t>Geotechnical, Secondary Contractor Services</t>
  </si>
  <si>
    <t>Topographical Survey, Secondary Contractor Services</t>
  </si>
  <si>
    <t xml:space="preserve"> Noise Survey, Secondary Contractor Services</t>
  </si>
  <si>
    <t xml:space="preserve"> Commissioning OEM &amp; Dealer, Secondary Contractor Services</t>
  </si>
  <si>
    <t xml:space="preserve"> Commissioning Sta Control Panel, Secondary Contractor Services</t>
  </si>
  <si>
    <t>Commissioning Unit Control Panel, Secondary Contractor Services</t>
  </si>
  <si>
    <t>Engineering Drafting, Secondary Contractor Services</t>
  </si>
  <si>
    <t>Office Rental, Secondary Contractor Services</t>
  </si>
  <si>
    <t>Renewable Gas Supplies - Startup &amp; Witnessing, Seoondary Contractor Services</t>
  </si>
  <si>
    <t>OSHA Shoring Plan , Secondary Contractor Services</t>
  </si>
  <si>
    <t>Mobilization Equipment (per piece transit),Secondary Contractor Services</t>
  </si>
  <si>
    <t>Demobilization (per piece transit), Secondary Contractor Services</t>
  </si>
  <si>
    <t>Inspection - Welding, Third-Party Consulting</t>
  </si>
  <si>
    <t>Inspection - Electrical / Instrumentation, Third Party Consulting</t>
  </si>
  <si>
    <t>Inspection - ROW, Third Party Consulting</t>
  </si>
  <si>
    <t>Inspection - Tie-In, Third Party Consulting</t>
  </si>
  <si>
    <t>Inspection - Survey, Third Party Consulting</t>
  </si>
  <si>
    <t>Inspection - Utility, Third Party Consulting</t>
  </si>
  <si>
    <t>Inspection-Construction/Compression Station, Third Party Consulting</t>
  </si>
  <si>
    <t>Inspection-Construction/Blending Station, Third Party Consulting</t>
  </si>
  <si>
    <t>Inspection -Construction/Metering Station, Third Party Consulting</t>
  </si>
  <si>
    <t>Inspection-Installation/Instrumentation/Comm/Corrosion, Third Party Consulting</t>
  </si>
  <si>
    <t>Inspection-Block Valves Station, Third Party Consulting</t>
  </si>
  <si>
    <t xml:space="preserve"> Inspection - Pipe Mill , Third Party Consulting</t>
  </si>
  <si>
    <t xml:space="preserve"> Inspection - FBE Coating, Third Party Consulting</t>
  </si>
  <si>
    <t>Inspection - Safety, Third Party Consulting</t>
  </si>
  <si>
    <t xml:space="preserve"> Inspection - Reg Agency, Third Party Consulting</t>
  </si>
  <si>
    <t xml:space="preserve"> Inspection - Materials, Third Party Consulting</t>
  </si>
  <si>
    <t>Inspection - Damage Prevention, Third Party Consulting</t>
  </si>
  <si>
    <t>Inspection Travel Mileage, Third Party Consulting</t>
  </si>
  <si>
    <t>Radiography, Third Party Consulting</t>
  </si>
  <si>
    <t>Radiography - Hot Tap, Third Party Consulting</t>
  </si>
  <si>
    <t>Radiography - Fabrication Shop, Third Party Consulting</t>
  </si>
  <si>
    <t xml:space="preserve">Audit Radiography, Third Party Consulting </t>
  </si>
  <si>
    <t xml:space="preserve"> Environmental - Inspection, Third Party Consulting</t>
  </si>
  <si>
    <t xml:space="preserve"> Environmental - Permits &amp; Fees, Third Party Consulting</t>
  </si>
  <si>
    <t>Environmental - Awareness study, Third Party Consulting</t>
  </si>
  <si>
    <t xml:space="preserve"> Environmental - Monitor Construct Impact, Third Party Consulting</t>
  </si>
  <si>
    <t>Environmental - Permitting/survey/reports,Third Party Consulting</t>
  </si>
  <si>
    <t>Environmental - Wetland Mitigation, Third Party Consulting</t>
  </si>
  <si>
    <t>Environmental - Mitgratory bird mitigation, Third Party Consulting</t>
  </si>
  <si>
    <t>Environmental - Cultural resource/data recovery, Third Party Consulting</t>
  </si>
  <si>
    <t>Environmental - 3rd party NEPA EIS,Third Party Consulting</t>
  </si>
  <si>
    <t>Environmental - 3rd party compliance monit, Third Party Consulting</t>
  </si>
  <si>
    <t xml:space="preserve"> Environmental - Post construction monitor,Third Party Consulting</t>
  </si>
  <si>
    <t xml:space="preserve"> Environmental - Post const test noise/air, Third Party Consulting</t>
  </si>
  <si>
    <t xml:space="preserve"> Laboratory analysis, Third Party Consulting</t>
  </si>
  <si>
    <t>Public relations, Third Party Consulting</t>
  </si>
  <si>
    <t>Backfilling, Restoration Efforts</t>
  </si>
  <si>
    <t>Tree planting, Restoration Efforts</t>
  </si>
  <si>
    <t>Solid Debris Disposal, Restoration Efforts</t>
  </si>
  <si>
    <t>Waste Water Disposal, Restoration Efforts</t>
  </si>
  <si>
    <t>Disposal Transport Services,Restoration Efforts</t>
  </si>
  <si>
    <t>Laboratory  Analysis, Restoration Efforts</t>
  </si>
  <si>
    <t>Remove 3000’ of 12" &amp; 16" pipe, General Services</t>
  </si>
  <si>
    <t>Remove &amp; Blind Flange Existing V-9101 Scrubber,General Services</t>
  </si>
  <si>
    <t>Provide, install and remove wood mats,General Services</t>
  </si>
  <si>
    <t>Concrete Piling 12" x 40',General Services</t>
  </si>
  <si>
    <t>Wood Piling  10" x 40',General Services</t>
  </si>
  <si>
    <t>Sheet piling,General Services</t>
  </si>
  <si>
    <t>Hydro-vac for locating small pipe at sidetaps,General Services</t>
  </si>
  <si>
    <t>Well Point,General Services</t>
  </si>
  <si>
    <t>Straw Bales,General Services</t>
  </si>
  <si>
    <t>Erosion Control Fabric, General Services</t>
  </si>
  <si>
    <t>Silt Fence, General Services</t>
  </si>
  <si>
    <t>Re-Seed area, General Services</t>
  </si>
  <si>
    <t>Filter Bags, General Services</t>
  </si>
  <si>
    <t>Geotextile Fabric, General Services</t>
  </si>
  <si>
    <t>Mulch, General Services</t>
  </si>
  <si>
    <t>Construction Inefficiencies Due to Keeping Plant Active, General Services</t>
  </si>
  <si>
    <t>Coating and Misc. Material ,General Services</t>
  </si>
  <si>
    <t>Reserve Equipment, General Services</t>
  </si>
  <si>
    <t>Reimbursement of 3rd Party for Hot Tap ,General Services</t>
  </si>
  <si>
    <t>HydroVac Truck, General Services</t>
  </si>
  <si>
    <t>Coating and Misc. Material, General Services</t>
  </si>
  <si>
    <t>Cathodic Protection (Contract Services), General Services</t>
  </si>
  <si>
    <t>Drafting, Company Labor</t>
  </si>
  <si>
    <t>Construction/Installation, Company Labor</t>
  </si>
  <si>
    <t>ROW, Company Labor</t>
  </si>
  <si>
    <t>Inspections, Company Labor</t>
  </si>
  <si>
    <t>Welding, Company Labor</t>
  </si>
  <si>
    <t>SCADA &amp; Measurements, Company Labor</t>
  </si>
  <si>
    <t>Surveying and Staking, Company Labor</t>
  </si>
  <si>
    <t>Administrative and General Services, Company Labor</t>
  </si>
  <si>
    <t>Restoration, Company Labor</t>
  </si>
  <si>
    <t>Pipe Laying, Company Labor</t>
  </si>
  <si>
    <t>Hydrotesting,Company Labor</t>
  </si>
  <si>
    <t>Safety Coordinator, Company Labor</t>
  </si>
  <si>
    <t>Mobilization, Primay Construction Contractor</t>
  </si>
  <si>
    <t>Demobilization, Primary Construction Contractor</t>
  </si>
  <si>
    <t>Mechanical Contractor, Cleaning &amp; Pre-Commissioning, Primary Construction Contractor</t>
  </si>
  <si>
    <t>Mechanical Contractor, Primary Construction Contractor</t>
  </si>
  <si>
    <t>Mechanical Contractor, Coating &amp; Painting, Primary Construction Contractor</t>
  </si>
  <si>
    <t>Superintendent, Primary Construction Contractor</t>
  </si>
  <si>
    <t>Foreman (Welding/Piping), Primary Construction Contractor</t>
  </si>
  <si>
    <t>Welder with Equipment, Primary Construction Contractor</t>
  </si>
  <si>
    <t>Foreman (Labor), Primary Construction Contractor</t>
  </si>
  <si>
    <t>Welder's Helper, Primary Construction Contractor</t>
  </si>
  <si>
    <t>Laborer, Primary Construction Contractor</t>
  </si>
  <si>
    <t>Welding Operator, Primary Construction Contractor</t>
  </si>
  <si>
    <t>Truck Driver/Carpenter/Concrete Finisher, Primary Construction Contractor</t>
  </si>
  <si>
    <t>Painter, Primary Construction Contractor</t>
  </si>
  <si>
    <t>Safety Coordinator, Primary Construction Contractor</t>
  </si>
  <si>
    <t>Truck - Heavy Equipment Haul Truck w/Trailer, Primary Construction Contractor</t>
  </si>
  <si>
    <t>Truck - Gang Truck w/ tools, Primary Construction Contractor</t>
  </si>
  <si>
    <t>Truck - Pick-up (Foreman/Operator), Primary Construction Contractor</t>
  </si>
  <si>
    <t>Trackhoe Cat 315, Primary Construction Contractor</t>
  </si>
  <si>
    <t>Trackhoe Cat 330, Primary Construction Contractor</t>
  </si>
  <si>
    <t>Sideboom - 561, Primary Construction Contractor</t>
  </si>
  <si>
    <t>Sideboom - 572, Primary Construction Contractor</t>
  </si>
  <si>
    <t>Dozer - D5, Primary Construction Contractor</t>
  </si>
  <si>
    <t>Dozer - D7, Primary Construction Contractor</t>
  </si>
  <si>
    <t>Bending Machine,Primary Construction Contractor</t>
  </si>
  <si>
    <t>Picker, Primary Construction Contractor</t>
  </si>
  <si>
    <t>Crane, Primary Construction Contractor</t>
  </si>
  <si>
    <t>Misc Tools &amp; Supplies, Primary Construction Contractor</t>
  </si>
  <si>
    <t>Trench Box - Small, Primary Construction Contractor</t>
  </si>
  <si>
    <t>Trench Box - Large,Primary Construction Contractor</t>
  </si>
  <si>
    <t>Beveling Machine,Primary Construction Contractor</t>
  </si>
  <si>
    <t>Air Compressor (350 CFM), Primary Construction Contractor</t>
  </si>
  <si>
    <t>Water Pump, Primary Construction Contractor</t>
  </si>
  <si>
    <t>Generator - 5 KW or Smaller, Primary Construction Contractor</t>
  </si>
  <si>
    <t>Sand Blasting, Painting and Air Equipment, Primary Construction Contractor</t>
  </si>
  <si>
    <t>Dead Weight Tester, Primary Construction Contractor</t>
  </si>
  <si>
    <t>Pressure &amp; Temperature Recorder,Primary Construction Contractor</t>
  </si>
  <si>
    <t>Test Pump (3000 psi), Primary Construction Contractor</t>
  </si>
  <si>
    <t>Fill Pump,Primary Construction Contractor</t>
  </si>
  <si>
    <t>Mobilization Equipment (per piece transit),Primary Construction Contractor</t>
  </si>
  <si>
    <t>Demobilization (per piece transit), Primary Construction Contractor</t>
  </si>
  <si>
    <t>Safety Consultant, Primary Construction Contractor</t>
  </si>
  <si>
    <t>Superintendent, Secondary Construction Contractor</t>
  </si>
  <si>
    <t>Foreman (Welding/Piping), Secondary Construction Contractor</t>
  </si>
  <si>
    <t>Foreman (Labor), Secondary Construction Contractor</t>
  </si>
  <si>
    <t>Welder with Equipment, Secondary Construction Contractor</t>
  </si>
  <si>
    <t>Welder's Helper, Secondary Construction Contractor</t>
  </si>
  <si>
    <t>Laborer, Secondary Construction Contractor</t>
  </si>
  <si>
    <t>Welding Operator, Secondary Construction Contractor</t>
  </si>
  <si>
    <t>Truck Driver/Carpenter/Concrete Finisher, Secondary Construction Contractor</t>
  </si>
  <si>
    <t>Painter, Secondary Construction Contractor</t>
  </si>
  <si>
    <t>Safety Coordinator, Secondary Construction Contractor</t>
  </si>
  <si>
    <t>Out of Town Per Diem, Secondary Construction Contractor</t>
  </si>
  <si>
    <t>Truck - Heavy Equipment Haul Truck w/Trailer, Secondary Construction Contractor</t>
  </si>
  <si>
    <t>Truck - 1 Ton w/Trailer, Secondary Construction Contractor</t>
  </si>
  <si>
    <t>Truck - Gang Truck w/ tools,Secondary Construction Contractor</t>
  </si>
  <si>
    <t>Truck - Pick-up (Foreman/Operator), Seondary Construction Contractor</t>
  </si>
  <si>
    <t>Backhoe (Rubber Tire 4x2), Secondary Construction Contractor</t>
  </si>
  <si>
    <t>Trackhoe Cat 315, Secondary Construction Contractor</t>
  </si>
  <si>
    <t>Trackhoe Cat 330, Secondary Construction Contractor</t>
  </si>
  <si>
    <t>Sideboom - 561, Secondary Construction Contractor</t>
  </si>
  <si>
    <t>Sideboom - 572, Secondary Construction Contractor</t>
  </si>
  <si>
    <t>Dozer - D5, Secondary Construction Contractor</t>
  </si>
  <si>
    <t>Dozer - D7, Secondary Construction Contractor</t>
  </si>
  <si>
    <t>Bending Machine, Secondary Construction Contractor</t>
  </si>
  <si>
    <t>Picker, Secondary Construction Contractor</t>
  </si>
  <si>
    <t>Crane, Secondary Construction Contractor</t>
  </si>
  <si>
    <t>Misc Tools &amp; Supplies, Secondary Construction Contractor</t>
  </si>
  <si>
    <t>Trench Box - Small,Secondary Construction Contractor</t>
  </si>
  <si>
    <t>Trench Box - Large, Secondary Construction Contractor</t>
  </si>
  <si>
    <t>Beveling Machine, Secondary Construction Contractor</t>
  </si>
  <si>
    <t>Air Compressor (350 CFM), Secondary Construction Contractor</t>
  </si>
  <si>
    <t>Water Pump, Secondary Construction Contractor</t>
  </si>
  <si>
    <t>Generator - 5 KW or Smaller, Secondary Construction Contractor</t>
  </si>
  <si>
    <t>Sand Blasting, Painting and Air Equipment,Secondary Construction Contractor</t>
  </si>
  <si>
    <t>Dead Weight Tester, Secondary Construction Contractor</t>
  </si>
  <si>
    <t>Pressure &amp; Temperature Recorder, Secondary Construction Contractor</t>
  </si>
  <si>
    <t>Test Pump (3000 psi), Secondary Construction Contractor</t>
  </si>
  <si>
    <t>Fill Pump, Secondary Construction Contractor</t>
  </si>
  <si>
    <t>Mobilization Equipment (per piece transit),Secondary Construction Contractor</t>
  </si>
  <si>
    <t>Demobilization (per piece transit), Secondary Construction Contractor</t>
  </si>
  <si>
    <t>Chief Inspector, Third Party  Consulting</t>
  </si>
  <si>
    <t>Chief Inspector - Assistant, Third Party Consulting</t>
  </si>
  <si>
    <t>Lead Welding Inspector, Third Party Consulting</t>
  </si>
  <si>
    <t>Lead Craft Inspector, Third Party Consulting</t>
  </si>
  <si>
    <t>Outside Purchase/Expediting Agent, Third Party Consulting</t>
  </si>
  <si>
    <t>Inspection-Field Office Manager, Third Party Consulting</t>
  </si>
  <si>
    <t>Project Manager, Elec &amp; Instrument, Third Party Consulting</t>
  </si>
  <si>
    <t>Safety Consultant, Secondary Construction Contractor</t>
  </si>
  <si>
    <t>Lead Agent, Elec &amp; Instrument Third Party Consulting</t>
  </si>
  <si>
    <t>Prel. Title Agent, Elec &amp; Instrument Third Party Consulting</t>
  </si>
  <si>
    <t>Full Title Agent, Elec &amp; Instrument Third Party Consulting</t>
  </si>
  <si>
    <t>Acquistion Agent, Elec &amp; Instrument Third Party Consulting</t>
  </si>
  <si>
    <t>Const. Support Agt., Elec &amp; Instrument Third Party Consulting</t>
  </si>
  <si>
    <t>R/W Specialist,Elec &amp; Instrument Third Party Consulting</t>
  </si>
  <si>
    <t>Title Review Specification, Elec &amp; Instrument Third Party Consulting</t>
  </si>
  <si>
    <t>R/W Specialist (Office Management), Elec &amp; Instrument Third Party Consulting</t>
  </si>
  <si>
    <t>Records Clerk, Elec &amp; Instrument Third Party Consulting</t>
  </si>
  <si>
    <t>Secretary, Elec &amp; Instrument Third Party Consulting</t>
  </si>
  <si>
    <t>Admin/Lakewood, Elec &amp; Instrument Third Party Consulting</t>
  </si>
  <si>
    <t>Data Entry/Scanning,Elec &amp; Instrument, Third Party Consulting</t>
  </si>
  <si>
    <t>Land Appraisers, Elec &amp; InstrumentThird Party Consulting</t>
  </si>
  <si>
    <t>Appraisal Market Study, Elec &amp; Instrument Third Party Consulting</t>
  </si>
  <si>
    <t>Contractor Costs, Elec &amp; Instrument, Third Party Consulting</t>
  </si>
  <si>
    <t>Aerial Photography Services, ROW, Third Party Consulting</t>
  </si>
  <si>
    <t>Drafting Services, ROW, Third Party Consulting</t>
  </si>
  <si>
    <t>3rd Party Drafting, ROW, Third Party Consulting</t>
  </si>
  <si>
    <t>Preliminary Survey Work for a FERC 7c filing (2-Man Crew), ROW,  Third Party Consulting</t>
  </si>
  <si>
    <t>Preliminary Survey (2-Man Crew), ROW, Third Party Consulting</t>
  </si>
  <si>
    <t>Construction Survey &amp; As-Built Survey (3-Man Crew), ROW, Third Party Consulting</t>
  </si>
  <si>
    <t>Survey Crew Travel Mileage, ROW, Third Party Consulting</t>
  </si>
  <si>
    <t xml:space="preserve"> Legal / Outside Legal Services, Surv &amp; Draftng, Third Party Consulting</t>
  </si>
  <si>
    <t xml:space="preserve"> Legal / Construction Litigation Disputes, Surv &amp; Draftng, Third Party Consulting</t>
  </si>
  <si>
    <t xml:space="preserve"> FERC Legal Support, Surv &amp; Draftng, Third Party Consulting</t>
  </si>
  <si>
    <t>Land issues, Surv &amp; Draftng, Third Party Consulting</t>
  </si>
  <si>
    <t>Customer Project Issues, Surv &amp; Draftng, Third Party Consulting</t>
  </si>
  <si>
    <t xml:space="preserve"> Third Party Interconnect, Surv &amp; Draftng, Third Party Consulting</t>
  </si>
  <si>
    <t>Company Interconnect, Surv &amp; Draftng, Third Party Consulting</t>
  </si>
  <si>
    <t xml:space="preserve"> Legal Expenses, Ext Legal Expense, Third Party Contractor</t>
  </si>
  <si>
    <t>Additional Temp Work Space (ATWS), Ext. Legal Exp, Third Party Contractor</t>
  </si>
  <si>
    <t xml:space="preserve"> ROW, Office &amp; Land Rental, External Legal Expense, Third Party Contractor</t>
  </si>
  <si>
    <t>Temporary Work Space, External Legal Expense, Third Party Contractor</t>
  </si>
  <si>
    <t>Road Access, Ext Legal Expense, Third Party Consulting</t>
  </si>
  <si>
    <t>Legal Expenses, ROW</t>
  </si>
  <si>
    <t>Temporary Work Spaces,ROW</t>
  </si>
  <si>
    <t>Environmental Permits, ROW</t>
  </si>
  <si>
    <t>Road Access,ROW</t>
  </si>
  <si>
    <t>30000 hp,Titan 250, C75, 15ppm NOx SoLoNOx, Turbine Compressor</t>
  </si>
  <si>
    <t>20500hp,Titan 130, C65, 15ppm NOx SoLoNOx, Turbine Compressor</t>
  </si>
  <si>
    <t>15900hp, Mars 100, C65, 15ppm NOx SoLoNOx, Turbine Compressor</t>
  </si>
  <si>
    <t>13220 hp, Mars 90, C65, 15ppm NOx SoLoNOx, Turbine Compressor</t>
  </si>
  <si>
    <t>10310 hp,Taurus 70, C45, 15ppm NOx SoLoNOx, Turbine Compressor</t>
  </si>
  <si>
    <t>7700 hp, Taurus 60, C40, 15ppm NOx SoLoNOx, Turbine Compressor</t>
  </si>
  <si>
    <t>6300 hp, Centaur 50L, C40, 15ppm NOx SoLoNOx, Turbine Compressor</t>
  </si>
  <si>
    <t>4700 hp, Centaur 40, C33, Turbine Compressor</t>
  </si>
  <si>
    <t>1590 hp, Saturn 20, C160, Turbine Compressor</t>
  </si>
  <si>
    <t>5700 hp, Centaur T4700 refurbished skid,Turbine Compressor</t>
  </si>
  <si>
    <t>4000 hp, Centaur T3550 refurbished skid</t>
  </si>
  <si>
    <t>8180 hp, CAT G16CM34 - Ariel Package, Reciprocating Compressor</t>
  </si>
  <si>
    <t>6135 hp, CAT G12CM34 - Ariel Package, Reciprocating Compressor</t>
  </si>
  <si>
    <t>5000 hp, CAT G3616 A4 - Ariel Package, Reciprocating Compressor</t>
  </si>
  <si>
    <t>3750 hp, CAT G3612 - Ariel Package, Reciprocating Compressor</t>
  </si>
  <si>
    <t>2500 hp, CAT G3608 A4 - Ariel Package, Reciprocating Compressor</t>
  </si>
  <si>
    <t>1875 hp, CAT G3606 A4 - Ariel Package, Reciprocating Compressor</t>
  </si>
  <si>
    <t>1380 hp, CAT G3516B LE - Ariel Package, Reciprocating Compressor</t>
  </si>
  <si>
    <t>1035 hp, CAT G3512B LE - Ariel Package, Reciprocating Compressor</t>
  </si>
  <si>
    <t>400 hp, CAT CG137-8 @ 1,800 RPM, Reciprocating Compressor</t>
  </si>
  <si>
    <t>203 hp, CAT 3306B @ 1,800 RPM, Reciprocating Compressor</t>
  </si>
  <si>
    <t xml:space="preserve">5.5MMSCFD,  12" Horizontal Filter Separator  @ 1454# </t>
  </si>
  <si>
    <t xml:space="preserve">14MMSCFD, 16" Horizontal Filter Separator  @ 1454# </t>
  </si>
  <si>
    <t xml:space="preserve"> 20.5MMSCFD, 18" Horizontal Filter Separator  @ 1454# </t>
  </si>
  <si>
    <t xml:space="preserve"> 28.5MMSCFD, 20" Horizontal Filter Separator  @ 1454# </t>
  </si>
  <si>
    <t xml:space="preserve"> 48.5 MMSCFD, 24" Horizontal Filter Separator  @ 1454# </t>
  </si>
  <si>
    <t xml:space="preserve"> 185 MMSCFD, 26" Horizontal Ultra Filter Separator  @ 1454# </t>
  </si>
  <si>
    <t xml:space="preserve"> 260 MMSCFD, 30" Horizontal Ultra Filter Separator  @ 1454# </t>
  </si>
  <si>
    <t xml:space="preserve">415 MMSCFD, 36" Horizontal Ultra Filter Separator  @ 1454# </t>
  </si>
  <si>
    <t xml:space="preserve"> 590 MMSCFD, 42" Horizontal Ultra Filter Separator  @ 1454# </t>
  </si>
  <si>
    <t xml:space="preserve"> 810 MMSCFD, 48" Horizontal Ultra Filter Separator  @ 1454# </t>
  </si>
  <si>
    <t xml:space="preserve"> 910 MMSCFD, 51" Horizontal Ultra Filter Separator  @ 1454# </t>
  </si>
  <si>
    <t xml:space="preserve">1100 MMSCFD,  54" Horizontal Ultra Filter Separator  @ 1454# </t>
  </si>
  <si>
    <t xml:space="preserve"> 1400 MMSCFD, 60" Horizontal Ultra Filter Separator  @ 1454# </t>
  </si>
  <si>
    <t xml:space="preserve"> 1700 MMSCFD, 66" Horizontal Ultra Filter Separator  @ 1454# </t>
  </si>
  <si>
    <t>150 MMSCFD, 1200#, HP Gas Cooler, 1 Bay/3 Fans, Model H132-3-58, Sweet Gas</t>
  </si>
  <si>
    <t>200 MMSCFD, 1200#, HP Gas Cooler, 1 Bay/3 Fans, Model H144-3-60, Sweet Gas</t>
  </si>
  <si>
    <t>400 MMSCFD, 1200#, HP Gas Cooler, 2x (1 Bay/3 Fans), Model H144, Sweet Gas</t>
  </si>
  <si>
    <t>150 MMSCFD, 1600#, HP Gas Cooler, 1 Bay/3 Fans, Model H132-3-60, Sweet Gas</t>
  </si>
  <si>
    <t>200 MMSCFD, 1600#, HP Gas Cooler, 1 Bay/3 Fans, Model H144-3-60, Sweet Gas</t>
  </si>
  <si>
    <t>400 MMSCFD, 1600#, HP Gas Cooler,2x (1 Bay/3 Fans), Model H144, Sweet Gas</t>
  </si>
  <si>
    <t>150 MMSCFD, 1200#, HP Gas Cooler, 1 Bay/3 Fans, Model H132-3-60, Sour Gas</t>
  </si>
  <si>
    <t>200 MMSCFD, 1200#, HP Gas Cooler, 1 Bay/3 Fans, Model H156-3-60, Sour Gas</t>
  </si>
  <si>
    <t>400 MMSCFD, 1200#, HP Gas Cooler, 2x (1 Bay/3 Fans), Model H156, Sour Gas</t>
  </si>
  <si>
    <t>150 MMSCFD, 1600#, HP Gas Cooler, 1 Bay/3 Fans, Model H144-3-60, Sour Gas</t>
  </si>
  <si>
    <t>200 MMSCFD, 1600#, HP Gas Cooler, 1 Bay/3 Fans, Model H156-3-60, Sour Gas</t>
  </si>
  <si>
    <t>400 MMSCFD, 1600#, HP Gas Cooler, 2x (1 Bay/3 Fans), Model H156, Sour Gas</t>
  </si>
  <si>
    <t>30 MMSCFD, 0.16 MMBTU per Hour, Bruest Line Heater</t>
  </si>
  <si>
    <t>135, MMSCFD, 0.35 MMBTU per Hour, Bruest Line Heater</t>
  </si>
  <si>
    <t>90 MMSCFD, 0.85 MMBTU per Hour, Bruest Line Heater</t>
  </si>
  <si>
    <t>180 MMSCFD, 1.05 MMBTU per Hour, Bruest Line Heater</t>
  </si>
  <si>
    <t>215 MMSCFD, 2.1 MMBTU per Hour, Bruest Line Heater</t>
  </si>
  <si>
    <t>30 MMSCFD, 600, 3.0 MMBTU per Hour, Line Heater</t>
  </si>
  <si>
    <t>86.4 MMSCFD, 800, 3.6 MMBTU per Hour, Line Heater</t>
  </si>
  <si>
    <t>132 MMSCFD, 800, 5.5 MMBTU per Hour, Line Heater</t>
  </si>
  <si>
    <t>156 MMSCFD, 800, 6.5 MMBTU per Hour, Line Heater</t>
  </si>
  <si>
    <t>194.4 MSCFD, 800, 8.1 MMBTU per Hour, Line Heater</t>
  </si>
  <si>
    <t>124 OD x 481 L, ABC-Vertical, Intermittent, Natural Gas-0.7sg, 16", 19747 cu.ft, 180s, 50psig, 2182787 lb/hr, 86dBA-50', Blowdown Silencer</t>
  </si>
  <si>
    <t xml:space="preserve">36, Anchor Flange, F-52,  WE, MSS SP-44, Ancillary Equipment </t>
  </si>
  <si>
    <t xml:space="preserve">30, Anchor Flange, F-52,  WE, MSS SP-44, Ancillary Equipment </t>
  </si>
  <si>
    <t>26, Anchor Flange, F-60,  WE, MSS SP-44, Ancillary Equipment</t>
  </si>
  <si>
    <t>24, Anchor Flange, F-60,  WE, MSS SP-44, Ancillary Equipment</t>
  </si>
  <si>
    <t>20, Anchor Flange, F-60,  WE, MSS SP-44, Ancillary Equipment</t>
  </si>
  <si>
    <t>16, Anchor Flange, F-60,  WE, MSS SP-44, Ancillary Equipment</t>
  </si>
  <si>
    <t>12, Anchor Flange, F-60,  WE, MSS SP-44, Ancillary Equipment</t>
  </si>
  <si>
    <t>40 x 60, Compressor Building, Ancillary Equipment</t>
  </si>
  <si>
    <t>40 x 60, Auxiliary Building, Ancillary Equipment</t>
  </si>
  <si>
    <t>25 hp, Air Compressor, Ancillary Equipment</t>
  </si>
  <si>
    <t>16 OD, Tray Absorber, 3.1 MMSCFD, 400psig, Skid Mounted, Glycol Contactor</t>
  </si>
  <si>
    <t>66 ID, Tray Absorber, 108.4 MMSCFD, 400psig, Skid Mounted, Glycol Contactor</t>
  </si>
  <si>
    <t>8 OD, Random Packed Pall Ring Packing, 1.4 MMSCFD, 800 psig, Skid Mounted, Glycol Contactor</t>
  </si>
  <si>
    <t>16 OD, Random Packed Pall Ring Packing, 42.5 MMSCFD, 1200 psig, Skid Mounted</t>
  </si>
  <si>
    <t>24 ID, 250-X Structured Packing, 28.5 MMSCFD, 800psig, Skid Mounted, Glycol Contactor</t>
  </si>
  <si>
    <t>60 ID, 250-X Structured Packing, 205 MMSCFD, 1200 psig, Skid Mounted, Glycol Contactor</t>
  </si>
  <si>
    <t>42, ANSI 600, 1250psi, RF Weldneck Flange, 0.875, A105</t>
  </si>
  <si>
    <t>42, ANSI 600, RF Blind Flange, 600#, RF, F-60 MSS SP-75</t>
  </si>
  <si>
    <t>42, ANSI 600, Set of B7 Studs w/ 2 2H Hex Head Nuts</t>
  </si>
  <si>
    <t>42, ANSI 600, Flexitallic Gasket, Inner SS Ring</t>
  </si>
  <si>
    <t>42, ANSI 600, Pikotek - Insulating Gasket Kit</t>
  </si>
  <si>
    <t>42, ANSI 600, Elbow 90 Deg LR, Weld, 0.875, MSS SP-75 MPHY</t>
  </si>
  <si>
    <t>42, ANSI 600, 60, Elbow 45 Deg LR, Weld, 0.875, MSS SP-75 MPHY</t>
  </si>
  <si>
    <t>42, ANSI 600, 60, Elbow 90 Deg 3DR, Weld, 0.875, MSS SP-75 MPHY</t>
  </si>
  <si>
    <t>42, ANSI 600, 60, Elbow 45 Deg 3DR, Weld, 0.875, MSS SP-75 MPHY</t>
  </si>
  <si>
    <t>42, ANSI 600, 60, Pipe Closure, D2000 Quick Opening ANSI 600 B31.8</t>
  </si>
  <si>
    <t>42, ANSI 600, 60, Cap, Weld, 0.875" WT, Y60, WE, MSS SP-75 WPHY</t>
  </si>
  <si>
    <t>42X42X42, ANSI 600, 60, Straight Tee, 1.00" WT, Y65, WE</t>
  </si>
  <si>
    <t>42X42X36, ANSI 600, 60, Reducing Tee, 1.00" to 0.875" WT, Y60, WE</t>
  </si>
  <si>
    <t>42X42X30, ANSI 600, 60, Reducing Tee, 1.00"to 0.750"  WT, Y60, WE</t>
  </si>
  <si>
    <t>42X42X24, ANSI 600, 60, Reducing Tee, 1.00" to 0.625" WT, Y60, WE</t>
  </si>
  <si>
    <t>42X42X20, ANSI 600, 60, Reducing Tee, 1.00" to 0.500" WT, Y60, WE</t>
  </si>
  <si>
    <t>42X42X16, ANSI 600, 60, Reducing Tee, 1.00" to 0.500" WT, Y60, WE</t>
  </si>
  <si>
    <t>42X42X12, ANSI 600, 60, Reducing Tee, 1.00" to 0.375" WT, Y60, WE</t>
  </si>
  <si>
    <t>42X42X42, ANSI 600, 60, Straight  Barred Tee, 1.00" WT, Y65, WE</t>
  </si>
  <si>
    <t>42X36, ANSI 600, 60, Reducer, Conc, Weld, 0.875, to 0.750 MSS SP-75 WPHY</t>
  </si>
  <si>
    <t>42X30, ANSI 600, 60, Reducer, Conc, Weld, 0.875, to 0.650 MSS SP-75 WPHY</t>
  </si>
  <si>
    <t>42X24, ANSI 600, 60, Reducer, Conc, Weld, 0.875, to 0.500 MSS SP-75 WPHY</t>
  </si>
  <si>
    <t>42X20, ANSI 600, 60, Reducer, Conc, Weld, 0.875, to 0.500 MSS SP-75 WPHY</t>
  </si>
  <si>
    <t>42X16, ANSI 600, 60, Reducer, Conc, Weld, 0.875, to 0.375 MSS SP-75 WPHY</t>
  </si>
  <si>
    <t>36, ANSI 600, 1042psi, RF Weldneck Flange, 0.625 Bore F-60 MSS SP-75  MPHY</t>
  </si>
  <si>
    <t>36, ANSI 600,RF Blind Flange, A-105</t>
  </si>
  <si>
    <t>36, ANSI 600,Set of B7 Studs w/ 2 2H Hex Head Nuts</t>
  </si>
  <si>
    <t>36, ANSI 600, Flexitallic Gasket, Inner SS Ring</t>
  </si>
  <si>
    <t>36, ANSI 600, Pikotek - Insulating Gasket Kit</t>
  </si>
  <si>
    <t>36x36x36, ANSI 600, 60, Straight Tee, 0.625" WT, Y60, WE</t>
  </si>
  <si>
    <t>36x36x36, ANSI 600,60, Straight Tee, 1.00" WT, Y60, WE</t>
  </si>
  <si>
    <t>36, ANSI 600, 60,  Cap, Weld, 0.625" WT, STD, MSS-SP-75, Y-52</t>
  </si>
  <si>
    <t>36, ANSI 600, 60, Pipe Closure, D2000 Quick Opening ANSI 600 B31.8</t>
  </si>
  <si>
    <t>36, ANSI 600, 60,  Elbow 45 Deg 3DR, Weld, 0.625, MSS SP-75 MPHY</t>
  </si>
  <si>
    <t>36, ANSI 600, 60, Elbow 90 Deg 3DR, Weld, 0.625, MSS SP-75 MPHY</t>
  </si>
  <si>
    <t>36, ANSI 600, 60, Elbow 45 Deg LR, Weld, 0.625, MSS SP-75 MPHY</t>
  </si>
  <si>
    <t>36, ANSI 600, 60, Elbow 90 Deg LR, Weld, 0.625, MSS SP-75 MPHY</t>
  </si>
  <si>
    <t>36x36x30, ANSI 600, 60, Reducing Tee, 0.625" x 0.500" WT, Y60, WE</t>
  </si>
  <si>
    <t>36x36x24, ANSI 600, 60, Reducing Tee, 0.625" x 0.500" WT, Y60, WE</t>
  </si>
  <si>
    <t>36x36x20, ANSI 600, 60, Reducing Tee, 0.625" x 0.375" WT, Y60, WE</t>
  </si>
  <si>
    <t>36x36x16, ANSI 600, 60, Reducing Tee, 0.625" x 0.375" WT, Y60, WE</t>
  </si>
  <si>
    <t>36x36x12, ANSI 600, 60, Reducing Tee, 0.625" x 0.375" WT, Y60, WE</t>
  </si>
  <si>
    <t>36x36x10, ANSI 600, 60, Reducing Tee, 0.625" x 0.365" WT, Y60, WE</t>
  </si>
  <si>
    <t>36x30, ANSI 600, 60, Reducer, Conc, Weld, 0.625, to 0.500  MSS SP-75 MPHY</t>
  </si>
  <si>
    <t>36x24, ANSI 600, 60, Reducer, Conc, Weld, 0.625, to 0.500 MSS SP-75 MPHY</t>
  </si>
  <si>
    <t>36x20, ANSI 600, 60, Reducer, Conc, Weld, 0.625, to 0.375 MSS SP-75 MPHY</t>
  </si>
  <si>
    <t>36x16, ANSI 600, 60, Reducer, Conc, Weld, 0.625, to .0375 MSS SP-75 MPHY</t>
  </si>
  <si>
    <t>36x12, ANSI 600, 60, Reducer, Conc, Weld, 0.625, to 0.375 MSS SP-75 MPHY</t>
  </si>
  <si>
    <t>36x10, ANSI 600, 60, Reducer, Conc, Weld, 0.625, to 0.365 MSS SP-75 MPHY</t>
  </si>
  <si>
    <t>36, ANSI 900, 60, RF Weldneck Flange, 900#, F65 1.00 bore</t>
  </si>
  <si>
    <t>36, ANSI 900, 60, RF Weldneck Flange, 900#, F65 0.875 bore</t>
  </si>
  <si>
    <t>36, ANSI 900, 60, RF Blind Flange, 900#</t>
  </si>
  <si>
    <t>36, ANSI 900, 60, Elbow 90 Deg LR, Weld, 1.000, MSS SP-75 MPHY</t>
  </si>
  <si>
    <t>36, ANSI 900, 60, Elbow 45 Deg LR, Weld, 1.000, MSS SP-75 MPHY</t>
  </si>
  <si>
    <t>36, ANSI 900, 60, Elbow 45 Deg 3DR, Weld, 1.000, MSS SP-75 MPHY</t>
  </si>
  <si>
    <t>36x36x20, ANSI 900, 60, Reducing Tee, 1.00 WT Y60 x 0.625" WT, Y60, WE</t>
  </si>
  <si>
    <t>36x36x16, ANSI 900, 52, Reducing Tee, 1.00 WT Y60 x 0.500" WT, Y52, WE</t>
  </si>
  <si>
    <t>36, ANSI 600, 1250psi, RF Weldneck Flange, 0.750 Bore F-60 MSS SP-75</t>
  </si>
  <si>
    <t>36, ANSI 600, RF Blind Flange, A105  MSS SP-75</t>
  </si>
  <si>
    <t>36, ANSI 600, Set of B7 Studs w/ 2 2H Hex Head Nuts</t>
  </si>
  <si>
    <t>36, ANSI 600, 60, Elbow 90 Deg LR, Weld, 0.750, MSS SP-75 MPHY</t>
  </si>
  <si>
    <t>36, ANSI 600, 60,  Elbow 45 Deg LR, Weld, 0.750, MSS SP-75 MPHY</t>
  </si>
  <si>
    <t>36, ANSI 600, 60, Elbow 90 Deg 3DR, Weld, 0.750, MSS SP-75 MPHY</t>
  </si>
  <si>
    <t>36, ANSI 600, 60, Elbow 45 Deg 3DR, Weld, 0.750, MSS SP-75 MPHY</t>
  </si>
  <si>
    <t>36, ANSI 600, 60, Cap, Weld, 0.750, MSS SP-75 MPHY</t>
  </si>
  <si>
    <t>36x36x36, ANSI 600, 60, Straight Tee, Weld, 0.750, MSS SP-75 MPHY</t>
  </si>
  <si>
    <t>36, ANSI 600, 60, Reducing Tee, Weld, 0.750, to 0.625 MSS SP-75 MPHY</t>
  </si>
  <si>
    <t>36x36x24, ANSI 600, 60, Reducing Tee, Weld, 0.750, to 0.500 MSS SP-75 MPHY</t>
  </si>
  <si>
    <t>36x36x20, ANSI 600, 60, Reducing Tee, Weld, 0.750, to 0.500 MSS SP-75 MPHY</t>
  </si>
  <si>
    <t>36x36x16, ANSI 600, 60, Reducing Tee, Weld, 0.750, to 0.375 MSS SP-75 MPHY</t>
  </si>
  <si>
    <t>36x36x12, ANSI 600, 60, Reducing Tee, Weld, 0.750, to 0.375 MSS SP-75 MPHY</t>
  </si>
  <si>
    <t>36x36x10, ANSI 600, 60, Reducing Tee, Weld, 0.750, to 0.365 MSS SP-75 MPHY</t>
  </si>
  <si>
    <t>36x30, ANSI 600, 60, Reducer, Conc, Weld, 0.750, to 0.625 MSS SP-75 MPHY</t>
  </si>
  <si>
    <t>36x24, ANSI 600, 60, Reducer, Conc, Weld, 0.750, to 0.500 MSS SP-75 MPHY</t>
  </si>
  <si>
    <t>36x20, ANSI 600, 60, Reducer, Conc, Weld, 0.750, to 0.500 MSS SP-75 MPHY</t>
  </si>
  <si>
    <t>36x16, ANSI 600, 60, Reducer, Conc, Weld, 0.750, to 0.375 MSS SP-75 MPHY</t>
  </si>
  <si>
    <t>36x12, ANSI 600, 60, Reducer, Conc, Weld, 0.750, to 0.375 MSS SP-75 MPHY</t>
  </si>
  <si>
    <t>36x10, ANSI 600, 60, Reducer, Conc, Weld, 0.750, to 0.365 MSS SP-75 MPHY</t>
  </si>
  <si>
    <t>36, ANSI 600, 1458psi, RF Weldneck Flange, 0.875 Bore F-60 MSS SP-75</t>
  </si>
  <si>
    <t>36, ANSI 600, 60, Elbow 90 Deg LR, Weld, 0.875, MSS SP-75 MPHY</t>
  </si>
  <si>
    <t>36, ANSI 600, 60, Elbow 45 Deg LR, Weld, 0.875, MSS SP-75 MPHY</t>
  </si>
  <si>
    <t>36, ANSI 600, 60, Elbow 90 Deg 3DR, Weld, 0.875, MSS SP-75 MPHY</t>
  </si>
  <si>
    <t>36, ANSI 600, 60, Elbow 45 Deg 3DR, Weld, 0.875, MSS SP-75 MPHY</t>
  </si>
  <si>
    <t>36x36x36, ANSI 600, 60, Straight  Barred Tee, 0.875" WT, Y60, WE</t>
  </si>
  <si>
    <t>36, ANSI 600, 60, Cap, Weld, 0.875, MSS SP-75 MPHY</t>
  </si>
  <si>
    <t>36x36x36, ANSI 600, 60, Straight Tee, Weld, 0.875, MSS SP-75 MPHY</t>
  </si>
  <si>
    <t>36x36x30, ANSI 600, 60, Reducing Tee, Weld, 0.875, to 0.750 MSS SP-75 MPHY</t>
  </si>
  <si>
    <t>36x36x24, ANSI 600, 60, Reducing Tee, Weld, 0.875, to 0.625 MSS SP-75 MPHY</t>
  </si>
  <si>
    <t>36x36x20, ANSI 600, 60, Reducing Tee, Weld, 0.875, to 0.500 MSS SP-75 MPHY</t>
  </si>
  <si>
    <t>36x36x16, ANSI 600, 60, Reducing Tee, Weld, 0.875, to 0.500 MSS SP-75 MPHY</t>
  </si>
  <si>
    <t>36x36x12, ANSI 600, 60, Reducing Tee, Weld, 0.875, to 0.375 MSS SP-75 MPHY</t>
  </si>
  <si>
    <t>36x36x10, ANSI 600, 60, Reducing Tee, Weld, 0.875, to 0.365 MSS SP-75 MPHY</t>
  </si>
  <si>
    <t>36x30, ANSI 600, 60, Reducer, Conc, Weld, 0.875, to 0.750 MSS SP-75 MPHY</t>
  </si>
  <si>
    <t>36x24, ANSI 600, 60, Reducer, Conc, Weld, 0.875, to 0.625 MSS SP-75 MPHY</t>
  </si>
  <si>
    <t>36x20, ANSI 600, 60, Reducer, Conc, Weld, 0.875, to 0.500 MSS SP-75 MPHY</t>
  </si>
  <si>
    <t>36x16, ANSI 600, 60, Reducer, Conc, Weld, 0.875, to 0.500 MSS SP-75 MPHY</t>
  </si>
  <si>
    <t>36x12, ANSI 600, 60, Reducer, Conc, Weld, 0.875, to 0.375 MSS SP-75 MPHY</t>
  </si>
  <si>
    <t>36x10, ANSI 600, 60, Reducer, Conc, Weld, 0.875, to 0.365 MSS SP-75 MPHY</t>
  </si>
  <si>
    <t>30, ANSI 600, 1000psi, RF Weldneck Flange, 0.500 Bore F-60 MSS SP-44</t>
  </si>
  <si>
    <t>30, ANSI 600, RF Blind Flange,  MSS SP-44</t>
  </si>
  <si>
    <t>30, ANSI 600, Set of B7 Studs w/ 2 2H Hex Head Nuts</t>
  </si>
  <si>
    <t>30, ANSI 600, Flexitallic Gasket, Inner SS Ring</t>
  </si>
  <si>
    <t>30, ANSI 600, Pikotek - Insulating Gasket Kit</t>
  </si>
  <si>
    <t>30, ANSI 600, Elbow 90 Deg LR, Weld, 0.500, MSS SP-75 MPHY</t>
  </si>
  <si>
    <t>30, ANSI 600, Elbow 45 Deg LR, Weld, 0.500, MSS SP-75 MPHY</t>
  </si>
  <si>
    <t>30, ANSI 600, Elbow 90 Deg 3DR, Weld, 0.500, MSS SP-75 MPHY</t>
  </si>
  <si>
    <t>30, ANSI 600, Elbow 45 Deg 3DR, Weld, 0.500, MSS SP-75 MPHY</t>
  </si>
  <si>
    <t>30x30x30, ANSI 600, Straight  Barred Tee, 0.750" WT, Y60, WE</t>
  </si>
  <si>
    <t>30, ANSI 600, Cap, Weld, 0.500, MSS SP-75 MPHY</t>
  </si>
  <si>
    <t>30x30x30, ANSI 600, Straight Tee, Weld, 0.500, MSS SP-75 MPHY</t>
  </si>
  <si>
    <t>30x30x24, ANSI 600, Reducing Tee, Weld, 0.500, to 0.500 MSS SP-75 MPHY</t>
  </si>
  <si>
    <t>30x30x20, ANSI 600, Reducing Tee, Weld, 0.500, to 0.375 MSS SP-75 MPHY</t>
  </si>
  <si>
    <t>30x30x16, ANSI 600, Reducing Tee, Weld, 0.500, to 0.375 MSS SP-75 MPHY</t>
  </si>
  <si>
    <t>30x30x12, ANSI 600, Reducing Tee, Weld, 0.500, to 0.375 MSS SP-75 MPHY</t>
  </si>
  <si>
    <t>30x30x10, ANSI 600, Reducing Tee, Weld, 0.500, to 0.365 MSS SP-75 MPHY</t>
  </si>
  <si>
    <t>30x30x8, ANSI 600, Reducing Tee, Weld, 0.500, to 0.322 MSS SP-75 MPHY</t>
  </si>
  <si>
    <t>30x24, ANSI 600, Reducer, Conc, Weld, 0.500, to 0.500 MSS SP-75 MPHY</t>
  </si>
  <si>
    <t>30x20, ANSI 600, Reducer, Conc, Weld, 0.500, to 0.375 MSS SP-75 MPHY</t>
  </si>
  <si>
    <t>30x16, ANSI 600, Reducer, Conc, Weld, 0.500, to 0.375 MSS SP-75 MPHY</t>
  </si>
  <si>
    <t>30x12, ANSI 600, Reducer, Conc, Weld, 0.500, to 0.375 MSS SP-75 MPHY</t>
  </si>
  <si>
    <t>30x10, ANSI 600, Reducer, Conc, Weld, 0.500, to 0.365 MSS SP-75 MPHY</t>
  </si>
  <si>
    <t>30x8, ANSI 600, Reducer, Conc, Weld, 0.500, to 0.322 MSS SP-75 MPHY</t>
  </si>
  <si>
    <t>30, ANSI 600, 1250psi, RF Weldneck Flange, 0.625 Bore F-60 MSS SP-75</t>
  </si>
  <si>
    <t>30, ANSI 600, RF Blind Flange, A105  MSS SP-75</t>
  </si>
  <si>
    <t>30, ANSI 600, 60, Elbow 90 Deg LR, Weld, 0.625, MSS SP-75 MPHY</t>
  </si>
  <si>
    <t>30, ANSI 600, 60, Elbow 45 Deg LR, Weld, 0.625, MSS SP-75 MPHY</t>
  </si>
  <si>
    <t>30, ANSI 600, 60, Elbow 90 Deg 3DR, Weld, 0.625, MSS SP-75 MPHY</t>
  </si>
  <si>
    <t>30, ANSI 600, 60, Elbow 45 Deg 3DR, Weld, 0.625, MSS SP-75 MPHY</t>
  </si>
  <si>
    <t>30, ANSI 600, 60, Pipe Closure, D2000 Quick Opening ANSI 600 B31.8</t>
  </si>
  <si>
    <t>30, ANSI 600, 60, Cap, Weld, 0.625, MSS SP-75 MPHY</t>
  </si>
  <si>
    <t>30x30x30, ANSI 600, 60, Straight Tee, Weld, 0.625, MSS SP-75 MPHY</t>
  </si>
  <si>
    <t>30x30x24, ANSI 600, 60, Reducing Tee, Weld, 0.625, to 0.500 MSS SP-75 MPHY</t>
  </si>
  <si>
    <t>30x30x20, ANSI 600, 60, Reducing Tee, Weld, 0.625, to 0.500 MSS SP-75 MPHY</t>
  </si>
  <si>
    <t>30x30x16, ANSI 600, 60, Reducing Tee, Weld, 0.625, to 0.375 MSS SP-75 MPHY</t>
  </si>
  <si>
    <t>30x30x12, ANSI 600, 60, Reducing Tee, Weld, 0.625, to 0.375 MSS SP-75 MPHY</t>
  </si>
  <si>
    <t>30x30x10, ANSI 600, 60, Reducing Tee, Weld, 0.625, to 0.365 MSS SP-75 MPHY</t>
  </si>
  <si>
    <t>30x30x8, ANSI 600, 60, Reducing Tee, Weld, 0.625, to 0.322 MSS SP-75 MPHY</t>
  </si>
  <si>
    <t>30x24, ANSI 600, 60, Reducer, Conc, Weld, 0.625, to 0.500 MSS SP-75 MPHY</t>
  </si>
  <si>
    <t>30x20, ANSI 600, 60, Reducer, Conc, Weld, 0.625, to 0.500 MSS SP-75 MPHY</t>
  </si>
  <si>
    <t>30x16, ANSI 600, 60, Reducer, Conc, Weld, 0.625, to 0.375 MSS SP-75 MPHY</t>
  </si>
  <si>
    <t>30x12, ANSI 600, 60, Reducer, Conc, Weld, 0.625, to 0.375 MSS SP-75 MPHY</t>
  </si>
  <si>
    <t>30x10, ANSI 600, 60, Reducer, Conc, Weld, 0.625, to 0.365 MSS SP-75 MPHY</t>
  </si>
  <si>
    <t>30x8, ANSI 600, 60, Reducer, Conc, Weld, 0.625, to 0.322 MSS SP-75 MPHY</t>
  </si>
  <si>
    <t>30, ANSI 600, 1500psi, RF Weldneck Flange, 0.750 Bore F-60 MSS SP-75</t>
  </si>
  <si>
    <t>30, ANSI 600, 60, RF Blind Flange, A105  MSS SP-75</t>
  </si>
  <si>
    <t>30, ANSI 600, 60, Set of B7 Studs w/ 2 2H Hex Head Nuts</t>
  </si>
  <si>
    <t>30, ANSI 600, 60, Flexitallic Gasket, Inner SS Ring</t>
  </si>
  <si>
    <t>30, ANSI 600, 60, Pikotek - Insulating Gasket Kit</t>
  </si>
  <si>
    <t>30, ANSI 600, 60, Elbow 90 Deg LR, Weld, 0.750, MSS SP-75 MPHY</t>
  </si>
  <si>
    <t>30, ANSI 600, 60, Elbow 45 Deg LR, Weld, 0.750, MSS SP-75 MPHY</t>
  </si>
  <si>
    <t>30, ANSI 600, 60, Elbow 90 Deg 3DR, Weld, 0.750, MSS SP-75 MPHY</t>
  </si>
  <si>
    <t>30, ANSI 600, 60, Elbow 45 Deg 3DR, Weld, 0.750, MSS SP-75 MPHY</t>
  </si>
  <si>
    <t>30, ANSI 600, 60, Cap, Weld, 0.750, MSS SP-75 MPHY</t>
  </si>
  <si>
    <t>30x30x30, ANSI 600, 60, Straight Tee, Weld, 0.750, MSS SP-75 MPHY</t>
  </si>
  <si>
    <t>30x30x24, ANSI 600, 60, Reducing Tee, Weld, 0.750, to 0.625 MSS SP-75 MPHY</t>
  </si>
  <si>
    <t>30x30x20, ANSI 600, 60, Reducing Tee, Weld, 0.750, to 0.500 MSS SP-75 MPHY</t>
  </si>
  <si>
    <t>30x30x16, ANSI 600, 60, Reducing Tee, Weld, 0.750, to 0.500 MSS SP-75 MPHY</t>
  </si>
  <si>
    <t>30x30x12, ANSI 600, 60, Reducing Tee, Weld, 0.750, to 0.375 MSS SP-75 MPHY</t>
  </si>
  <si>
    <t>30x30x10, ANSI 600, 60, Reducing Tee, Weld, 0.750, to 0.375 MSS SP-75 MPHY</t>
  </si>
  <si>
    <t>30x30x8, ANSI 600, 60, Reducing Tee, Weld, 0.750, to 0.365 MSS SP-75 MPHY</t>
  </si>
  <si>
    <t>30x24, ANSI 600, 60, Reducer, Conc, Weld, 0.750, to 0.625 MSS SP-75 MPHY</t>
  </si>
  <si>
    <t>30x20, ANSI 600, 60, Reducer, Conc, Weld, 0.750, to 0.500 MSS SP-75 MPHY</t>
  </si>
  <si>
    <t>30x16, ANSI 600, 60, Reducer, Conc, Weld, 0.750, to 0.500 MSS SP-75 MPHY</t>
  </si>
  <si>
    <t>30x12, ANSI 600, 60, Reducer, Conc, Weld, 0.750, to 0.375 MSS SP-75 MPHY</t>
  </si>
  <si>
    <t>30x10, ANSI 600, 60, Reducer, Conc, Weld, 0.750, to 0.365 MSS SP-75 MPHY</t>
  </si>
  <si>
    <t>30x8, ANSI 600, 60, Reducer, Conc, Weld, 0.750, to 0.322 MSS SP-75 MPHY</t>
  </si>
  <si>
    <t>30 ANSI 900, RF Weldneck Flange, 900#, F60 0.750 bore</t>
  </si>
  <si>
    <t>30 ANSI 900, RF Weldneck Flange, 900#, F60 0.625 bore</t>
  </si>
  <si>
    <t>30 ANSI 900, RF Blind Flange, 900#</t>
  </si>
  <si>
    <t>30 ANSI 900, 60, Elbow 90 Deg LR, Weld, 0.625, MSS SP-75 MPHY</t>
  </si>
  <si>
    <t>26 ANSI 600, Set of B7 Studs w/ 2 2H Hex Head Nuts</t>
  </si>
  <si>
    <t>26 ANSI 600, RF Blind Flange, 600#, RF, Gr. B</t>
  </si>
  <si>
    <t>26 ANSI 600, 750psi, RF Weldneck Flange, 0.375 Bore, F-52, MSS SP-75</t>
  </si>
  <si>
    <t>26 ANSI 600, Flexitallic Gasket, Inner SS Ring</t>
  </si>
  <si>
    <t>26 ANSI 600, Pikotek - Insulating Gasket Kit</t>
  </si>
  <si>
    <t>26 ANSI 600, 52, Elbow 90 Deg LR, Weld, 0.375, MSS SP-75 MPHY</t>
  </si>
  <si>
    <t>26 ANSI 600, 52, Elbow 45 Deg LR, Weld, 0.375, MSS SP-75 MPHY</t>
  </si>
  <si>
    <t>26 ANSI 600, 52, Elbow 90 Deg 3DR, Weld, 0.500, MSS SP-75 MPHY</t>
  </si>
  <si>
    <t>26 ANSI 600, 52, Elbow 45 Deg 3DR, Weld, 0.500, MSS SP-75 MPHY</t>
  </si>
  <si>
    <t>26 ANSI 600, 52, Pipe Closure, D2000 Quick Opening ANSI 600 B31.8</t>
  </si>
  <si>
    <t>26 ANSI 600, 52, Cap, Weld, 0.375, MSS SP-75 MPHY</t>
  </si>
  <si>
    <t>26x26x26, ANSI 600, 52, Straight Tee, 0.375" WT, WE, MSS SP-75 MPHY</t>
  </si>
  <si>
    <t>26x26x20, ANSI 600, 52, Reducing Tee, 0.375, WT, WE, MSS SP-75 MPHY</t>
  </si>
  <si>
    <t>26x26x16, ANSI 600, 52, Reducing Tee, 0.375" WT, WE, MSS SP-75 MPHY</t>
  </si>
  <si>
    <t>26x26x12, ANSI 600, 52, Reducing Tee, 0.375" WT, WE, MSS SP-75 MPHY</t>
  </si>
  <si>
    <t>26x26x10, ANSI 600, 52, Reducing Tee, 0.375" WT, WE, MSS SP-75 MPHY</t>
  </si>
  <si>
    <t>26x26x8, ANSI 600, 52, Reducing Tee, 0.375" WT, WE, MSS SP-75 MPHY</t>
  </si>
  <si>
    <t>26x20, ANSI 600, 52, Concentric Reducer, 0.375" WT, x 0.375 MSS SP-75 MPHY</t>
  </si>
  <si>
    <t>26x12, ANSI 600, 52, Concentric Reducer, 0.375" WT, x 0.375 MSS SP-75 MPHY</t>
  </si>
  <si>
    <t>26x16, ANSI 600, 52, Concentric Reducer, 0.375" WT, x 0.375 MSS SP-75 MPHY</t>
  </si>
  <si>
    <t>26x10, ANSI 600, 52, Concentric Reducer, 0.375" WT, x 0.365 MSS SP-75 MPHY</t>
  </si>
  <si>
    <t>26x8, ANSI 600, 52, Concentric Reducer, 0.375" WT, x 0.322 MSS SP-75 MPHY</t>
  </si>
  <si>
    <t>26, ANSI 600, RF Blind Flange, 600#, RF, Gr. B</t>
  </si>
  <si>
    <t>26, ANSI 600, Set of B7 Studs w/ 2 2H Hex Head Nuts</t>
  </si>
  <si>
    <t>26, ANSI 600, Flexitallic Gasket, Inner SS Ring</t>
  </si>
  <si>
    <t>26, ANSI 600, Pikotek - Insulating Gasket Kit</t>
  </si>
  <si>
    <t>26, ANSI 600, RF, 1000psi Weldneck Flange, 0.500 Bore, F-52, MSS SP-75</t>
  </si>
  <si>
    <t>26, ANSI 600, 52, Elbow 90 Deg LR, Weld, 0.500, MSS SP-75 MPHY</t>
  </si>
  <si>
    <t>26, ANSI 600, 52, Elbow 45 Deg LR, Weld, 0.500, MSS SP-75 MPHY</t>
  </si>
  <si>
    <t>26, ANSI 600, 52, Elbow 90 Deg 3DR, Weld, 0.500, MSS SP-75 MPHY</t>
  </si>
  <si>
    <t>26, ANSI 600, 52, Elbow 45 Deg 3DR, Weld, 0.500, MSS SP-75 MPHY</t>
  </si>
  <si>
    <t>26, ANSI 600, 52, Cap, Weld, 0.500, MSS SP-75 MPHY</t>
  </si>
  <si>
    <t>26x26x26, ANSI 600, 52, Straight Tee, 0.500" WT, WE, MSS SP-75 MPHY</t>
  </si>
  <si>
    <t>26x26x20, ANSI 600, 52, Reducing Tee, 0.500, WT, WE, MSS SP-75 MPHY</t>
  </si>
  <si>
    <t>26x26x16, ANSI 600, 52, Reducing Tee, 0.500" WT, WE, MSS SP-75 MPHY</t>
  </si>
  <si>
    <t>26x26x12, ANSI 600, 52, Reducing Tee, 0.500" WT, WE, MSS SP-75 MPHY</t>
  </si>
  <si>
    <t>26x26x10, ANSI 600, 52, Reducing Tee, 0.500" WT, WE, MSS SP-75 MPHY</t>
  </si>
  <si>
    <t>26x26x8, ANSI 600, 52, Reducing Tee, 0.500" WT, WE, MSS SP-75 MPHY</t>
  </si>
  <si>
    <t>26x20, ANSI 600, 52, Concentric Reducer, 0.500" WT, x 0.375 MSS SP-75 MPHY</t>
  </si>
  <si>
    <t>26x16, ANSI 600, 52, Concentric Reducer, 0.500" WT, x 0.375 MSS SP-75 MPHY</t>
  </si>
  <si>
    <t>26x12, ANSI 600, 52, Concentric Reducer, 0.500" WT, x 0.375 MSS SP-75 MPHY</t>
  </si>
  <si>
    <t>26x10, ANSI 600, 52, Concentric Reducer, 0.500" WT, x 0.365 MSS SP-75 MPHY</t>
  </si>
  <si>
    <t>26x8, ANSI 600, 52, Concentric Reducer, 0.500" WT, x 0.322 MSS SP-75 MPHY</t>
  </si>
  <si>
    <t>26, ANSI 600, 1250psi, RF Weldneck Flange, 0.625 Bore, F-65, MSS SP-75</t>
  </si>
  <si>
    <t>26, ANSI 600, 65, Elbow 90 Deg LR, Weld, 0.500, MSS SP-75 MPHY</t>
  </si>
  <si>
    <t>26", ANSI 600, 65, Elbow 45 Deg LR, Weld, 0.500, MSS SP-75 MPHY</t>
  </si>
  <si>
    <t>26", ANSI 600, 65, Elbow 90 Deg 3DR, Weld, 0.500, MSS SP-75 MPHY</t>
  </si>
  <si>
    <t>26", ANSI 600, 65, Elbow 45 Deg 3DR, Weld, 0.500, MSS SP-75 MPHY</t>
  </si>
  <si>
    <t>26", ANSI 600, 65, Cap, Weld, 0.500, MSS SP-75 MPHY</t>
  </si>
  <si>
    <t>26x26x26, ANSI 600, 65, Straight  Barred Tee, 0.625" WT, Y60, WE</t>
  </si>
  <si>
    <t>26x26x26, ANSI 600, 65, Straight Tee, 0.500" WT, WE, MSS SP-75 MPHY</t>
  </si>
  <si>
    <t>26x26x20, ANSI 600, 65, Reducing Tee, 0.500, WT, WE, MSS SP-75 MPHY</t>
  </si>
  <si>
    <t>26x26x16, ANSI 600, 65, Reducing Tee, 0.500" WT, WE, MSS SP-75 MPHY</t>
  </si>
  <si>
    <t>26x26x12, ANSI 600, 65, Reducing Tee, 0.500" WT, WE, MSS SP-75 MPHY</t>
  </si>
  <si>
    <t>26x26x10, ANSI 600, 65, Reducing Tee, 0.500" WT, WE, MSS SP-75 MPHY</t>
  </si>
  <si>
    <t>26x26x8, ANSI 600, 65, Reducing Tee, 0.500" WT, WE, MSS SP-75 MPHY</t>
  </si>
  <si>
    <t>26x20, ANSI 600, 65, Concentric Reducer, 0.500" WT, x 0.375 MSS SP-75 MPHY</t>
  </si>
  <si>
    <t>26x16, ANSI 600, 65, Concentric Reducer, 0.500" WT, x 0.375 MSS SP-75 MPHY</t>
  </si>
  <si>
    <t>26x12, ANSI 600, 65, Concentric Reducer, 0.500" WT, x 0.375 MSS SP-75 MPHY</t>
  </si>
  <si>
    <t>26x10, ANSI 600, 65, Concentric Reducer, 0.500" WT, x 0.365 MSS SP-75 MPHY</t>
  </si>
  <si>
    <t>26x8, ANSI 600, 65, Concentric Reducer, 0.500" WT, x 0.322 MSS SP-75 MPHY</t>
  </si>
  <si>
    <t>26, ANSI 600, 1442psi, RF Weldneck Flange, 0.375 Bore, F-60, MSS SP-75</t>
  </si>
  <si>
    <t>26x26x26, ANSI 600, 60, Straight Tee, 0.625" WT, WE, MSS SP-75 MPHY</t>
  </si>
  <si>
    <t>26, ANSI 600, 60, Cap, Weld, 0.625, MSS SP-75 MPHY</t>
  </si>
  <si>
    <t>26, ANSI 600, 60, Elbow 45 Deg 3DR, Weld, 0.625, MSS SP-75 MPHY</t>
  </si>
  <si>
    <t>26, ANSI 600, 60, Elbow 90 Deg 3DR, Weld, 0.625, MSS SP-75 MPHY</t>
  </si>
  <si>
    <t>26, ANSI 600, 60, Elbow 45 Deg LR, Weld, 0.625, MSS SP-75 MPHY</t>
  </si>
  <si>
    <t>26, ANSI 600, 60, Elbow 90 Deg LR, Weld, 0.625, MSS SP-75 MPHY</t>
  </si>
  <si>
    <t>26x26x20, ANSI 600, 60, Reducing Tee, 0.625, WT, WE, MSS SP-75 MPHY</t>
  </si>
  <si>
    <t>26x26x16, ANSI 600, 60, Reducing Tee, 0.625" WT, WE, MSS SP-75 MPHY</t>
  </si>
  <si>
    <t>26x26x12, ANSI 600, 60, Reducing Tee, 0.625" WT, WE, MSS SP-75 MPHY</t>
  </si>
  <si>
    <t>26x26x10, ANSI 600, 60, Reducing Tee, 0.625" WT, WE, MSS SP-75 MPHY</t>
  </si>
  <si>
    <t>26x26x8, ANSI 600, 60, Reducing Tee, 0.625" WT, WE, MSS SP-75 MPHY</t>
  </si>
  <si>
    <t>26x20, ANSI 600, 60, Concentric Reducer, 0.625" WT, x 0.500 MSS SP-75 MPHY</t>
  </si>
  <si>
    <t>26x16, ANSI 600, 60, Concentric Reducer, 0.625" WT, x 0.500 MSS SP-75 MPHY</t>
  </si>
  <si>
    <t>26x12, ANSI 600, 60, Concentric Reducer, 0.625" WT, x 0.375 MSS SP-75 MPHY</t>
  </si>
  <si>
    <t>26x10, ANSI 600, 60, Concentric Reducer, 0.625" WT, x 0.365 MSS SP-75 MPHY</t>
  </si>
  <si>
    <t>26x8, ANSI 600, 60, Concentric Reducer, 0.625" WT, x 0.322 MSS SP-75 MPHY</t>
  </si>
  <si>
    <t>26, ANSI 900, 2200psi, RF Blind Flange, 900#</t>
  </si>
  <si>
    <t>26, ANSI 900, Flange, Anchor, 900#, F60, 0.625" WT</t>
  </si>
  <si>
    <t>26, ANSI 900, Flange, RFWN, 900#, F60, 0.625" WT</t>
  </si>
  <si>
    <t>24, ANSI 600, 813psi, RF Weldneck Flange, 0.375 Bore, F-52, MSS SP-75</t>
  </si>
  <si>
    <t>24, ANSI 600, RF Blind Flange, 600#, RF, Gr. B</t>
  </si>
  <si>
    <t>24, ANSI 600, Set of B7 Studs w/ 2 2H Hex Head Nuts</t>
  </si>
  <si>
    <t>24, ANSI 600, Flexitallic Gasket, Inner SS Ring</t>
  </si>
  <si>
    <t>24, ANSI 600, Pikotek - Insulating Gasket Kit</t>
  </si>
  <si>
    <t>24, ANSI 600, 52, Elbow 90 Deg LR, Weld, 0.375, MSS SP-75 MPHY</t>
  </si>
  <si>
    <t>24, ANSI 600, 52, Elbow 45 Deg LR, Weld, 0.375, MSS SP-75 MPHY</t>
  </si>
  <si>
    <t>24, ANSI 600, 52, Elbow 90 Deg 3DR, Weld, 0.500, MSS SP-75 MPHY</t>
  </si>
  <si>
    <t>24, ANSI 600, 52, Elbow 45 Deg 3DR, Weld, 0.500, MSS SP-75 MPHY</t>
  </si>
  <si>
    <t>24, ANSI 600, 52, Pipe Closure, D2000 Quick Opening ANSI 600 B31.8</t>
  </si>
  <si>
    <t>24, ANSI 600, 52, Cap, Weld, 0.375, MSS SP-75 MPHY</t>
  </si>
  <si>
    <t>24x24x24, ANSI 600, 52, Straight Tee, 0.375" WT, WE, MSS SP-75 MPHY</t>
  </si>
  <si>
    <t>24x24x20, ANSI 600, 52, Reducing Tee, 0.375, WT, WE, MSS SP-75 MPHY</t>
  </si>
  <si>
    <t>24x24x16, ANSI 600, 52, Reducing Tee, 0.375" WT, WE, MSS SP-75 MPHY</t>
  </si>
  <si>
    <t>24x24x12, ANSI 600, 52, Reducing Tee, 0.375" WT, WE, MSS SP-75 MPHY</t>
  </si>
  <si>
    <t>24x24x10, ANSI 600, 52, Reducing Tee, 0.375" WT, WE, MSS SP-75 MPHY</t>
  </si>
  <si>
    <t>24x24x8, ANSI 600, 52, Reducing Tee, 0.375" WT, WE, MSS SP-75 MPHY</t>
  </si>
  <si>
    <t>24x20, ANSI 600, 52, Concentric Reducer, 0.375" WT, x 0.375 MSS SP-75 MPHY</t>
  </si>
  <si>
    <t>24x16, ANSI 600, 52, Concentric Reducer, 0.375" WT, x 0.375 MSS SP-75 MPHY</t>
  </si>
  <si>
    <t>24x12, ANSI 600, 52, Concentric Reducer, 0.375" WT, x 0.375 MSS SP-75 MPHY</t>
  </si>
  <si>
    <t>24x10, ANSI 600, 52, Concentric Reducer, 0.375" WT, x 0.365 MSS SP-75 MPHY</t>
  </si>
  <si>
    <t>24x8, ANSI 600, 52, Concentric Reducer, 0.375" WT, x 0.322 MSS SP-75 MPHY</t>
  </si>
  <si>
    <t>24, ANSI 600, 1083psi, RF Weldneck Flange, 0.500 Bore, F-60, MSS SP-75</t>
  </si>
  <si>
    <t>24, ANSI 600, 52, Elbow 90 Deg LR, Weld, 0.500, MSS SP-75 MPHY</t>
  </si>
  <si>
    <t>24, ANSI 600, 52, Elbow 45 Deg LR, Weld, 0.500, MSS SP-75 MPHY</t>
  </si>
  <si>
    <t>24, ANSI 600, 52, Cap, Weld, 0.500, MSS SP-75 MPHY</t>
  </si>
  <si>
    <t>24x24x24, ANSI 600, 52, Straight Tee, 0.500" WT, WE, MSS SP-75 MPHY</t>
  </si>
  <si>
    <t>24x24x20, ANSI 600, 52, Reducing Tee, 0.500, WT, WE, MSS SP-75 MPHY</t>
  </si>
  <si>
    <t>24x24x16, ANSI 600, 52, Reducing Tee, 0.500" WT, WE, MSS SP-75 MPHY</t>
  </si>
  <si>
    <t>24x24x12, ANSI 600, 52, Reducing Tee, 0.500" WT, WE, MSS SP-75 MPHY</t>
  </si>
  <si>
    <t>24x24x10, ANSI 600, 52, Reducing Tee, 0.500" WT, WE, MSS SP-75 MPHY</t>
  </si>
  <si>
    <t>24x24x8, ANSI 600, 52, Reducing Tee, 0.500" WT, WE, MSS SP-75 MPHY</t>
  </si>
  <si>
    <t>24x20, ANSI 600, 52, Concentric Reducer, 0.500" WT, x 0.375 MSS SP-75 MPHY</t>
  </si>
  <si>
    <t>24x16, ANSI 600, 52, Concentric Reducer, 0.500" WT, x 0.375 MSS SP-75 MPHY</t>
  </si>
  <si>
    <t>24x12, ANSI 600, 52, Concentric Reducer, 0.500" WT, x 0.375 MSS SP-75 MPHY</t>
  </si>
  <si>
    <t>24x10, ANSI 600, 52, Concentric Reducer, 0.500" WT, x 0.365 MSS SP-75 MPHY</t>
  </si>
  <si>
    <t>24x8, ANSI 600, 52, Concentric Reducer, 0.500" WT, x 0.322 MSS SP-75 MPHY</t>
  </si>
  <si>
    <t>24, ANSI 600, 1250psi, RF Weldneck Flange, 0.500 Bore, F-60, MSS SP-75</t>
  </si>
  <si>
    <t>24x24x24, ANSI 600, 60 Straight  Barred Tee, 0.625" WT, Y60, WE</t>
  </si>
  <si>
    <t>24, ANSI 600, 60  Elbow 90 Deg LR, Weld, 0.500, MSS SP-75 MPHY</t>
  </si>
  <si>
    <t>24, ANSI 600, 60 Elbow 45 Deg LR, Weld, 0.500, MSS SP-75 MPHY</t>
  </si>
  <si>
    <t>24, ANSI 600, 60 Elbow 90 Deg 3DR, Weld, 0.500, MSS SP-75 MPHY</t>
  </si>
  <si>
    <t>24, ANSI 600, 60 Elbow 45 Deg 3DR, Weld, 0.500, MSS SP-75 MPHY</t>
  </si>
  <si>
    <t>24, ANSI 600, 60  Cap, Weld, 0.500, MSS SP-75 MPHY</t>
  </si>
  <si>
    <t>24x24x24, ANSI 600, 60 Straight Tee, 0.500" WT, WE, MSS SP-75 MPHY</t>
  </si>
  <si>
    <t>24x24x20, ANSI 600, 60 Reducing Tee, 0.500, WT, WE, MSS SP-75 MPHY</t>
  </si>
  <si>
    <t>24x24x16, ANSI 600, 60 Reducing Tee, 0.500" WT, WE, MSS SP-75 MPHY</t>
  </si>
  <si>
    <t>24x24x12, ANSI 600, 60 Reducing Tee, 0.500" WT, WE, MSS SP-75 MPHY</t>
  </si>
  <si>
    <t>24x24x10, ANSI 600, 60 Reducing Tee, 0.500" WT, WE, MSS SP-75 MPHY</t>
  </si>
  <si>
    <t>24x24x8, ANSI 600, 60 Reducing Tee, 0.500" WT, WE, MSS SP-75 MPHY</t>
  </si>
  <si>
    <t>24x20, ANSI 600, 60 Concentric Reducer, 0.500" WT, x 0.375 MSS SP-75 MPHY</t>
  </si>
  <si>
    <t>24x16, ANSI 600, 60 Concentric Reducer, 0.500" WT, x 0.375 MSS SP-75 MPHY</t>
  </si>
  <si>
    <t>24x12, ANSI 600, 60 Concentric Reducer, 0.500" WT, x 0.375 MSS SP-75 MPHY</t>
  </si>
  <si>
    <t>24x10, ANSI 600, 60 Concentric Reducer, 0.500" WT, x 0.365 MSS SP-75 MPHY</t>
  </si>
  <si>
    <t>24x8, ANSI 600, 60 Concentric Reducer, 0.500" WT, x 0.322 MSS SP-75 MPHY</t>
  </si>
  <si>
    <t>24, ANSI 600, 1563psi, RF Weldneck Flange, 0.625 Bore, F-60, MSS SP-75</t>
  </si>
  <si>
    <t>24, ANSI 600, 60, Elbow 90 Deg LR, Weld, 0.625, MSS SP-75 MPHY</t>
  </si>
  <si>
    <t>24, ANSI 600, 60, Elbow 45 Deg LR, Weld, 0.625, MSS SP-75 MPHY</t>
  </si>
  <si>
    <t>24, ANSI 600, 60, Elbow 90 Deg 3DR, Weld, 0.625, MSS SP-75 MPHY</t>
  </si>
  <si>
    <t>24, ANSI 600, 60, Elbow 45 Deg 3DR, Weld, 0.625, MSS SP-75 MPHY</t>
  </si>
  <si>
    <t>24, ANSI 600, 60, Cap, Weld, 0.625, MSS SP-75 MPHY</t>
  </si>
  <si>
    <t>24x24x24, ANSI 600, 60, Straight Tee, 0.625" WT, WE, MSS SP-75 MPHY</t>
  </si>
  <si>
    <t>24x24x20, ANSI 600, 60, Reducing Tee, 0.625, WT, WE, MSS SP-75 MPHY</t>
  </si>
  <si>
    <t>24x24x16, ANSI 600, 60, Reducing Tee, 0.625" WT, WE, MSS SP-75 MPHY</t>
  </si>
  <si>
    <t>24x24x12, ANSI 600, 60, Reducing Tee, 0.625" WT, WE, MSS SP-75 MPHY</t>
  </si>
  <si>
    <t>24x24x8, ANSI 600, 60, Reducing Tee, 0.625" WT, WE, MSS SP-75 MPHY</t>
  </si>
  <si>
    <t>24x24x10, ANSI 600, 60, Reducing Tee, 0.625" WT, WE, MSS SP-75 MPHY</t>
  </si>
  <si>
    <t>24x20, ANSI 600, 60, Concentric Reducer, 0.625" WT, x 0.500 MSS SP-75 MPHY</t>
  </si>
  <si>
    <t>24x16, ANSI 600, 60, Concentric Reducer, 0.625" WT, x 0.500 MSS SP-75 MPHY</t>
  </si>
  <si>
    <t>24x12, ANSI 600, 60, Concentric Reducer, 0.625" WT, x 0.375 MSS SP-75 MPHY</t>
  </si>
  <si>
    <t>24x10, ANSI 600, 60, Concentric Reducer, 0.625" WT, x 0.365 MSS SP-75 MPHY</t>
  </si>
  <si>
    <t>24x8, ANSI 600, 60, Concentric Reducer, 0.625" WT, x 0.322 MSS SP-75 MPHY</t>
  </si>
  <si>
    <t>24, ANSI 900, 2200psi, RF Blind Flange, 900#</t>
  </si>
  <si>
    <t>24, ANSI 900,  Flange, Anchor, 900#, F60, 0.625" WT</t>
  </si>
  <si>
    <t>24, ANSI 900, Flange, RFWN, 900#, F60, 0.625" WT</t>
  </si>
  <si>
    <t>20, ANSI 600, 788psi, RF Weldneck Flange, 0.375 Bore, F-52, MSS SP-75</t>
  </si>
  <si>
    <t>20, ANSI 600,  Flange-Blind, 600#, RF, MSS-SP-44</t>
  </si>
  <si>
    <t>20, ANSI 600, Set of B7 Studs w/ 2 2H Hex Head Nuts</t>
  </si>
  <si>
    <t>20, ANSI 600, Flexitallic Gasket, Inner SS Ring</t>
  </si>
  <si>
    <t>20, ANSI 600, Pikotek - Insulating Gasket Kit</t>
  </si>
  <si>
    <t>20, ANSI 600, 52, Elbow 90 Deg LR, Weld, 0.375, MSS SP-75 MPHY</t>
  </si>
  <si>
    <t>20, ANSI 600, 52, Elbow 45 Deg LR, Weld, 0.375, MSS SP-75 MPHY</t>
  </si>
  <si>
    <t>20, ANSI 600, 52, Elbow 90 Deg 3DR, Weld, 0.500, MSS SP-75 MPHY</t>
  </si>
  <si>
    <t>20, ANSI 600, 52, Elbow 45 Deg 3DR, Weld, 0.500, MSS SP-75 MPHY</t>
  </si>
  <si>
    <t>20, ANSI 600, 52, Cap, 0.375" WT, WE, MSS SP-75 MPHY</t>
  </si>
  <si>
    <t>20x20x20, ANSI 600, 52, Straight Tee, 0.375" WT, WE, MSS SP-75 MPHY</t>
  </si>
  <si>
    <t>20x20x16, ANSI 600, 52, Reducing Tee, 0.375, WT, WE, MSS SP-75 MPHY</t>
  </si>
  <si>
    <t>20x20x12, ANSI 600, 52, Reducing Tee, 0.375" WT, WE, MSS SP-75 MPHY</t>
  </si>
  <si>
    <t>20x20x10, ANSI 600, 52, Reducing Tee, 0.375" WT, WE, MSS SP-75 MPHY</t>
  </si>
  <si>
    <t>20x20x8, ANSI 600, 52, Reducing Tee, 0.375" WT, WE, MSS SP-75 MPHY</t>
  </si>
  <si>
    <t>20x20x6, ANSI 600, 52, Reducing Tee, 0.375" WT, WE, MSS SP-75 MPHY</t>
  </si>
  <si>
    <t>20x16, ANSI 600, 52, Concentric Reducer, 0.375" WT, x 0.375 MSS SP-75 MPHY</t>
  </si>
  <si>
    <t>20x12, ANSI 600, 52, Concentric Reducer, 0.375" WT, x 0.375 MSS SP-75 MPHY</t>
  </si>
  <si>
    <t>20x10, ANSI 600, 52, Concentric Reducer, 0.375" WT, x 0.375 MSS SP-75 MPHY</t>
  </si>
  <si>
    <t>20x8, ANSI 600, 52, Concentric Reducer, 0.375" WT, x 0.365 MSS SP-75 MPHY</t>
  </si>
  <si>
    <t>20x6, ANSI 600, 52, Concentric Reducer, 0.375" WT, x 0.322 MSS SP-75 MPHY</t>
  </si>
  <si>
    <t>20, ANSI 600, 1150psi, RF Weldneck Flange, 0.375 Bore, F-60, MSS SP-75</t>
  </si>
  <si>
    <t>20, ANSI 600,  Set of B7 Studs w/ 2 2H Hex Head Nuts</t>
  </si>
  <si>
    <t>20, ANSI 600,  Flexitallic Gasket, Inner SS Ring</t>
  </si>
  <si>
    <t>20, ANSI 600,  Pikotek - Insulating Gasket Kit</t>
  </si>
  <si>
    <t>20, ANSI 600,  60, Elbow 90 Deg LR, Weld, 0.375, MSS SP-75 MPHY</t>
  </si>
  <si>
    <t>20, ANSI 600,  60, Elbow 45 Deg LR, Weld, 0.375, MSS SP-75 MPHY</t>
  </si>
  <si>
    <t>20, ANSI 600,  60, Elbow 90 Deg 3DR, Weld, 0.500, MSS SP-75 MPHY</t>
  </si>
  <si>
    <t>20, ANSI 600,  60, Elbow 45 Deg 3DR, Weld, 0.500, MSS SP-75 MPHY</t>
  </si>
  <si>
    <t>20, ANSI 600,  60, Pipe Closure, D2000 Quick Opening ANSI 600 B31.8</t>
  </si>
  <si>
    <t>20, ANSI 600,  60, Cap, 0.375" WT, WE, MSS SP-75 MPHY</t>
  </si>
  <si>
    <t>20x20x20, ANSI 600,  60, Straight Tee, 0.375" WT, WE, MSS SP-75 MPHY</t>
  </si>
  <si>
    <t>20x20x16, ANSI 600,  60,Reducing Tee, 0.375, WT, WE, MSS SP-75 MPHY</t>
  </si>
  <si>
    <t>20x20x12, ANSI 600,  60,Reducing Tee, 0.375" WT, WE, MSS SP-75 MPHY</t>
  </si>
  <si>
    <t>20x20x10, ANSI 600,  60,Reducing Tee, 0.375" WT, WE, MSS SP-75 MPHY</t>
  </si>
  <si>
    <t>20x20x8, ANSI 600,  60,Reducing Tee, 0.375" WT, WE, MSS SP-75 MPHY</t>
  </si>
  <si>
    <t>20x20x6, ANSI 600,  60,Reducing Tee, 0.375" WT, WE, MSS SP-75 MPHY</t>
  </si>
  <si>
    <t>20x16, ANSI 600,  60,Concentric Reducer, 0.375" WT, x 0.375 MSS SP-75 MPHY</t>
  </si>
  <si>
    <t>20x12, ANSI 600,  60,Concentric Reducer, 0.375" WT, x 0.375 MSS SP-75 MPHY</t>
  </si>
  <si>
    <t>20x10, ANSI 600,  60,Concentric Reducer, 0.375" WT, x 0.375 MSS SP-75 MPHY</t>
  </si>
  <si>
    <t>20x8, ANSI 600,  60,Concentric Reducer, 0.375" WT, x 0.365 MSS SP-75 MPHY</t>
  </si>
  <si>
    <t>20x6, ANSI 600,  60,Concentric Reducer, 0.375" WT, x 0.288 MSS SP-75 MPHY</t>
  </si>
  <si>
    <t>20, ANSI 600,  1300psi, RF Weldneck Flange, 0.500 Bore, F-52, MSS SP-75</t>
  </si>
  <si>
    <t>20, ANSI 600,  52, Elbow 90 Deg LR, Weld, 0.500, MSS SP-75 MPHY</t>
  </si>
  <si>
    <t>20, ANSI 600, Flange-Blind, 600#, RF, MSS-SP-44</t>
  </si>
  <si>
    <t>20, ANSI 600,  52, Elbow 45 Deg LR, Weld, 0.500, MSS SP-75 MPHY</t>
  </si>
  <si>
    <t>20, ANSI 600,  52, Elbow 90 Deg 3DR, Weld, 0.500, MSS SP-75 MPHY</t>
  </si>
  <si>
    <t>20, ANSI 600,  52, Elbow 45 Deg 3DR, Weld, 0.500, MSS SP-75 MPHY</t>
  </si>
  <si>
    <t>20, ANSI 600,  52, Pipe Closure, D2000 Quick Opening ANSI 600 B31.8</t>
  </si>
  <si>
    <t>20, ANSI 600,  52, Cap, Weld, 0.500, MSS SP-75 MPHY</t>
  </si>
  <si>
    <t>20x20x20, ANSI 600,  52, Straight Tee, Weld, 0.500, MSS SP-75 MPHY</t>
  </si>
  <si>
    <t>20x20x16, ANSI 600,  52, Reducing Tee, Weld, 0.500, to 0.500 MSS SP-75 MPHY</t>
  </si>
  <si>
    <t>20x20x12, ANSI 600,  52, Reducing Tee, Weld, 0.500, to 0.375 MSS SP-75 MPHY</t>
  </si>
  <si>
    <t>20x20x10, ANSI 600,  52, Reducing Tee, Weld, 0.500, to 0.375 MSS SP-75 MPHY</t>
  </si>
  <si>
    <t>20x20x8, ANSI 600,  52, Reducing Tee, Weld, 0.500, to 0.375 MSS SP-75 MPHY</t>
  </si>
  <si>
    <t>20x20x6, ANSI 600,  52, Reducing Tee, Weld, 0.500, to 0.365 MSS SP-75 MPHY</t>
  </si>
  <si>
    <t>20x16, ANSI 600,  52, Reducer, Conc, Weld, 0.500, to 0.375 MSS SP-75 MPHY</t>
  </si>
  <si>
    <t>20x12, ANSI 600,  52, Reducer, Conc, Weld, 0.500, to 0.375 MSS SP-75 MPHY</t>
  </si>
  <si>
    <t>20x10, ANSI 600,  52, Reducer, Conc, Weld, 0.500, to 0.365 MSS SP-75 MPHY</t>
  </si>
  <si>
    <t>20x8, ANSI 600,  52, Reducer, Conc, Weld, 0.500, to 0.322 MSS SP-75 MPHY</t>
  </si>
  <si>
    <t>20x6, ANSI 600,  52, Reducer, Conc, Weld, 0.500, to 0.282 MSS SP-75 MPHY</t>
  </si>
  <si>
    <t>20, ANSI 600,  1500psi, RF Weldneck Flange, 0.500 Bore, F-60, MSS SP-75</t>
  </si>
  <si>
    <t>20, ANSI 600,  60, Elbow 90 Deg LR, Weld, 0.500, MSS SP-75 MPHY</t>
  </si>
  <si>
    <t>20, ANSI 600,  60, Elbow 45 Deg LR, Weld, 0.500, MSS SP-75 MPHY</t>
  </si>
  <si>
    <t>20x20x20, ANSI 600,  60, Straight  Barred Tee, 0.500" WT, Y60, WE</t>
  </si>
  <si>
    <t>20, ANSI 600,  60, Cap, Weld, 0.500, MSS SP-75 MPHY</t>
  </si>
  <si>
    <t>20x20x20, ANSI 600,  60, Straight Tee, Weld, 0.500, MSS SP-75 MPHY</t>
  </si>
  <si>
    <t>20x20x16, ANSI 600,  60, Reducing Tee, Weld, 0.500, to 0.500 MSS SP-75 MPHY</t>
  </si>
  <si>
    <t>20x20x12, ANSI 600,  60, Reducing Tee, Weld, 0.500, to 0.375 MSS SP-75 MPHY</t>
  </si>
  <si>
    <t>20x20x10, ANSI 600,  60, Reducing Tee, Weld, 0.500, to 0.375 MSS SP-75 MPHY</t>
  </si>
  <si>
    <t>20x20x8, ANSI 600,  60, Reducing Tee, Weld, 0.500, to 0.375 MSS SP-75 MPHY</t>
  </si>
  <si>
    <t>20x20x6, ANSI 600,  60, Reducing Tee, Weld, 0.500, to 0.365 MSS SP-75 MPHY</t>
  </si>
  <si>
    <t>20x16, ANSI 600,  60, Reducer, Conc, Weld, 0.500, to 0.375 MSS SP-75 MPHY</t>
  </si>
  <si>
    <t>20x12 ANSI 600,  60, Reducer, Conc, Weld, 0.500, to 0.375 MSS SP-75 MPHY</t>
  </si>
  <si>
    <t>20x10, ANSI 600,  60, Reducer, Conc, Weld, 0.500, to 0.365 MSS SP-75 MPHY</t>
  </si>
  <si>
    <t>20x8, ANSI 600,  60, Reducer, Conc, Weld, 0.500, to 0.322 MSS SP-75 MPHY</t>
  </si>
  <si>
    <t>20x6, ANSI 600,  60, Reducer, Conc, Weld, 0.500, to 0.282 MSS SP-75 MPHY</t>
  </si>
  <si>
    <t>20, ANSI 900,  RF Weldneck Flange, F60 0.625 bore  MSS-SP-75</t>
  </si>
  <si>
    <t>20, ANSI 900, RF Weldneck Flange, F60 0.500 bore  MSS-SP-44</t>
  </si>
  <si>
    <t>20, ANSI 900,  RF Blind Flange, 900# MSS-SP-44</t>
  </si>
  <si>
    <t>20, ANSI 900,   Set of B7 Studs w/ 2 2H Hex Head Nuts</t>
  </si>
  <si>
    <t>20, ANSI 900, Flexitallic Gasket, Inner SS Ring</t>
  </si>
  <si>
    <t>16", ANSI 600, 820psi, Flange, RFWN, 600#, Gr. B</t>
  </si>
  <si>
    <t>16", ANSI 600, Flange-Blind, 600#, RF, Gr. B</t>
  </si>
  <si>
    <t>16", ANSI 600, Set of B7 Studs w/ 2 2H Hex Head Nuts</t>
  </si>
  <si>
    <t>16", ANSI 600, Flexitallic Gasket, Inner SS Ring</t>
  </si>
  <si>
    <t>16", ANSI 600, Pikotek - Insulating Gasket Kit</t>
  </si>
  <si>
    <t>16", ANSI 600, 52, Pipe Closure, D2000 Quick Opening ANSI 600 B31.8</t>
  </si>
  <si>
    <t>16, ANSI 600, 1219psi, RF Weldneck Flange, 0.375 Bore, F-52, MSS SP-44</t>
  </si>
  <si>
    <t>16", ANSI 600,  Flange-Blind, 600#, RF, MSS-SP-44 (offer A105)</t>
  </si>
  <si>
    <t>16", ANSI 600, 52, Elbow 90 Deg LR, Weld, 0.375, MSS SP-75 MPHY</t>
  </si>
  <si>
    <t>16", ANSI 600, 52, Elbow 45 Deg LR, Weld, 0.375, MSS SP-75 MPHY</t>
  </si>
  <si>
    <t>16", ANSI 600, 52, Elbow 90 Deg 3DR, Weld, 0.500, MSS SP-75 MPHY</t>
  </si>
  <si>
    <t>16", ANSI 600, 52, Elbow 45 Deg 3DR, Weld, 0.500, MSS SP-75 MPHY</t>
  </si>
  <si>
    <t>16", ANSI 600, 52, Cap, Weld, 0.375, MSS SP-75 MPHY</t>
  </si>
  <si>
    <t>16x16x16, ANSI 600, 52, Straight Tee, 0.375" WT, WE, MSS SP-75 MPHY</t>
  </si>
  <si>
    <t>16x16x12, ANSI 600, 52, Reducing Tee, 0.375, WT, WE, MSS SP-75 MPHY</t>
  </si>
  <si>
    <t>16x16x10, ANSI 600, 52, Reducing Tee, 0.375" WT, WE, MSS SP-75 MPHY</t>
  </si>
  <si>
    <t>16x16x8, ANSI 600, 52, Reducing Tee, 0.375" WT, WE, MSS SP-75 MPHY</t>
  </si>
  <si>
    <t>16x16x6, ANSI 600, 52, Straight Tee, 0.375" WT, WE, MSS SP-75 MPHY</t>
  </si>
  <si>
    <t>16x12, ANSI 600, 52, Concentric Reducer, 0.375" WT, x 0.375 MSS SP-75 MPHY</t>
  </si>
  <si>
    <t>16x10, ANSI 600, 52, Concentric Reducer, 0.375" WT, x 0.365 MSS SP-75 MPHY</t>
  </si>
  <si>
    <t>16x10, ANSI 600, 52, Concentric Reducer, 0.375" WT, x 0.322 MSS SP-75 MPHY</t>
  </si>
  <si>
    <t>16x10, ANSI 600, 52, Concentric Reducer, 0.375" WT, x 0.280 MSS SP-75 MPHY</t>
  </si>
  <si>
    <t>16 ANSI 600, 1625psi, RF Weldneck Flange, 0.500 Bore, F-52, MSS SP-44</t>
  </si>
  <si>
    <t>16", ANSI 600, 52, Elbow 90 Deg LR, Weld, 0.500, MSS SP-75 MPHY</t>
  </si>
  <si>
    <t>16", ANSI 600, 52, Elbow 45 Deg LR, Weld, 0.500, MSS SP-75 MPHY</t>
  </si>
  <si>
    <t>16"x16"x16", ANSI 600, 60, Straight  Barred Tee, 0.500" WT, Y60, WE</t>
  </si>
  <si>
    <t>16", ANSI 600, 52, Cap, Weld, 0.500, MSS SP-75 MPHY</t>
  </si>
  <si>
    <t>16x16x16, ANSI 600, 52, Straight Tee, 0.500, WT, WE, MSS SP-75 MPHY</t>
  </si>
  <si>
    <t>16x16x12, ANSI 600, 52, Reducing Tee, 0.500" WT, WE, MSS SP-75 MPHY</t>
  </si>
  <si>
    <t>16x16x10, ANSI 600, 52, Reducing Tee, 0.500" WT, WE, MSS SP-75 MPHY</t>
  </si>
  <si>
    <t>16x16x8, ANSI 600, 52, Reducing Tee, 0.500" WT, WE, MSS SP-75 MPHY</t>
  </si>
  <si>
    <t>16x16x6, ANSI 600, 52, Straight Tee, 0.500" WT, WE, MSS SP-75 MPHY</t>
  </si>
  <si>
    <t>16x12, ANSI 600, 52, Concentric Reducer, 0.500" WT, x 0.375 MSS SP-75 MPHY</t>
  </si>
  <si>
    <t>16x10, ANSI 600, 52, Concentric Reducer, 0.500" WT, x 0.365 MSS SP-75 MPHY</t>
  </si>
  <si>
    <t>16x8, ANSI 600, 52, Concentric Reducer, 0.500" WT, x 0.322MSS SP-75 MPHY</t>
  </si>
  <si>
    <t>16x6, ANSI 600, 52, Concentric Reducer, 0.500" WT, x 0.280 MSS SP-75 MPHY</t>
  </si>
  <si>
    <t>16", ANSI 900, RF Blind Flange, 900#</t>
  </si>
  <si>
    <t>16", ANSI 900, RF Weldneck Flange, 0.375 Bore, F-52, MSS SP-44</t>
  </si>
  <si>
    <t>12", ANSI 600, Flange-Blind, 600#, RF, WPB (offer A105)</t>
  </si>
  <si>
    <t>12.75", ANSI 600, 1235psi RF Weldneck Flange, 0.375 Bore, Grade B, WPB</t>
  </si>
  <si>
    <t>12", ANSI 600, Flange-Blind, 600#, RF, MSS-SP-44 (offer A105)</t>
  </si>
  <si>
    <t>12", ANSI 600, Set of B7 Studs w/ 2 2H Hex Head Nuts</t>
  </si>
  <si>
    <t>12", ANSI 600, Flexitallic Gasket, Inner SS Ring</t>
  </si>
  <si>
    <t>12", ANSI 600, Pikotek - Insulating Gasket Kit</t>
  </si>
  <si>
    <t>12", ANSI 600, 42 Elbow 90 Deg LR, Weld, 0.375, MSS SP-75 MPHY</t>
  </si>
  <si>
    <t>12", ANSI 600, 42  Elbow 45 Deg LR, Weld, 0.375, MSS SP-75 MPHY</t>
  </si>
  <si>
    <t>12", ANSI 600, 42 Elbow 90 Deg 3DR, Weld, 0.375, MSS SP-75 MPHY</t>
  </si>
  <si>
    <t>12", ANSI 600, 42 Elbow 45 Deg 3DR, Weld, 0.375, MSS SP-75 MPHY</t>
  </si>
  <si>
    <t>12"x12"x8", B ANSI 600, Reducing Tee, 0.375" WT, WE, Grade B,  WPB</t>
  </si>
  <si>
    <t>12"x12"x6", B ANSI 600,Reducing Tee, 0.375" WT, WE, Grade B,  WPB</t>
  </si>
  <si>
    <t>12"x12"x4", B ANSI 600,Reducing Tee, 0.375" WT, WE, Grade B,  WPB</t>
  </si>
  <si>
    <t>12"x10", ANSI 600, B Concentric Reducer, 0.375" WT, x 0.365 Grade B,  WPB</t>
  </si>
  <si>
    <t>12"x8", ANSI 600, B Concentric Reducer, 0.375" WT, x 0.322 Grade B,  WPB</t>
  </si>
  <si>
    <t>12"x6", ANSI 600, B Concentric Reducer, 0.375" WT, x 0.280 Grade B,  WPB</t>
  </si>
  <si>
    <t>12"x4", ANSI 600, B Concentric Reducer, 0.375" WT, x 0.237 Grade B,  WPB</t>
  </si>
  <si>
    <t>16", ANSI 600, B Elbow 90 Deg LR, Weld, 0.375, MSS SP-75 MPHY</t>
  </si>
  <si>
    <t>16", ANSI 600, B Elbow 45 Deg LR, Weld, 0.375, MSS SP-75 MPHY</t>
  </si>
  <si>
    <t>16", ANSI 600, B Elbow 90 Deg 3DR, Weld, 0.500, MSS SP-75 MPHY</t>
  </si>
  <si>
    <t>16", ANSI 600, B Elbow 45 Deg 3DR, Weld, 0.500, MSS SP-75 MPHY</t>
  </si>
  <si>
    <t>16", ANSI 600, B Cap, Weld, 0.375, MSS SP-75 MPHY</t>
  </si>
  <si>
    <t>16x16x16, ANSI 600, B Straight Tee, 0.375" WT, Gr. B,  WE</t>
  </si>
  <si>
    <t>12"x12"x12", B ANSI 600, B Straight Tee, 0.375" WT, WE, Grade B,  WPB</t>
  </si>
  <si>
    <t>12"x12"x10", B ANSI 600, B Reducing Tee, 0.375" WT, WE, Grade B,  WPB</t>
  </si>
  <si>
    <t>16x16x12, ANSI 600, B Reducing Tee, 0.375" WT, Gr. B,  WE</t>
  </si>
  <si>
    <t>16x16x10, ANSI 600, B Reducing Tee, 0.375" WT, Gr. B,  WE</t>
  </si>
  <si>
    <t>16x16x8, ANSI 600, B Reducing Tee, 0.375" WT, Gr. B,  WE</t>
  </si>
  <si>
    <t>16x16x6, ANSI 600, B Straight Tee, 0.375" WT, Gr. B,  WE</t>
  </si>
  <si>
    <t>16x16x4, ANSI 600, B Reducing Tee, 0.375" WT, Gr. B,  WE</t>
  </si>
  <si>
    <t>16" x 14" , ANSI 60, B Reducer, 0.375" WT, Gr. B, WE, Concentric</t>
  </si>
  <si>
    <t>16" x 12"ANSI 60, B  Reducer, 0.375" WT, Gr. B, WE, Concentric</t>
  </si>
  <si>
    <t>16" x 10" ANSI 60, B Reducer, 0.375" WT, Gr. B, WE, Concentric</t>
  </si>
  <si>
    <t>16" x 8" ANSI 60, B Reducer, 0.375" WT, Gr. B, WE, Concentric</t>
  </si>
  <si>
    <t>12", ANSI 600, 42 Pipe Closure, D2000 Quick Opening ANSI 600 B31.8</t>
  </si>
  <si>
    <t>12", ANSI 600, 42 Cap, Weld, 0.375, MSS SP-75 MPHY</t>
  </si>
  <si>
    <t>12X12X12, ANSI 600, 42 Straight Tee, 0.375" WT, WE, MSS SP-75 MPHY</t>
  </si>
  <si>
    <t>12X12X10, ANSI 600, 42 Reducing Tee, 0.375, WT, WE, MSS SP-75 MPHY</t>
  </si>
  <si>
    <t>12X12X8, ANSI 600, 42 Reducing Tee, 0.375" WT, WE, MSS SP-75 MPHY</t>
  </si>
  <si>
    <t>12X12X6, ANSI 600, 42 Reducing Tee, 0.375" WT, WE, MSS SP-75 MPHY</t>
  </si>
  <si>
    <t>12X12X4, ANSI 600, 42 Reducing Tee, 0.375" WT, WE, MSS SP-75 MPHY</t>
  </si>
  <si>
    <t>12X10, ANSI 600, 42 Concentric Reducer, 0.375" WT, x 0.365 MSS SP-75 MPHY</t>
  </si>
  <si>
    <t>12X8, ANSI 600, 42 Concentric Reducer, 0.375" WT, x 0.322 MSS SP-75 MPHY</t>
  </si>
  <si>
    <t>12X6, ANSI 600, 42 Concentric Reducer, 0.375" WT, x 0.280 MSS SP-75 MPHY</t>
  </si>
  <si>
    <t>12X4, ANSI 600, 42 Concentric Reducer, 0.375" WT, x 0.237 MSS SP-75 MPHY</t>
  </si>
  <si>
    <t>12", ANSI 600, 42 RF Weldneck Flange, 0.375 Bore, F-52, SP-44</t>
  </si>
  <si>
    <t>12", ANSI 600, 1029psi, RF Weldneck Flange, 0.375 Bore, Grade B, WPB</t>
  </si>
  <si>
    <t>12.", ANSI 600, Set of B7 Studs w/ 2 2H Hex Head Nuts</t>
  </si>
  <si>
    <t>12.", ANSI 600, Pikotek - Insulating Gasket Kit</t>
  </si>
  <si>
    <t>12", ANSI 600, B, Elbow 90 Deg LR, Weld, 0.375, MSS SP-75 MPHY</t>
  </si>
  <si>
    <t>12", ANSI 600, B Elbow 45 Deg LR, Weld, 0.375, MSS SP-75 MPHY</t>
  </si>
  <si>
    <t>12", ANSI 600, B Elbow 90 Deg 3DR, Weld, 0.375, MSS SP-75 MPHY</t>
  </si>
  <si>
    <t>12", ANSI 600, B Elbow 45 Deg 3DR, Weld, 0.375, MSS SP-75 MPHY</t>
  </si>
  <si>
    <t>12", ANSI 600, B Pipe Closure, D2000 Quick Opening ANSI 600 B31.8</t>
  </si>
  <si>
    <t>12", ANSI 600, B Cap, Weld, 0.375, MSS SP-75 MPHY</t>
  </si>
  <si>
    <t>12", ANSI 600,  Flange-Blind, 600#, RF, MSS-SP-44</t>
  </si>
  <si>
    <t>12", ANSI 600,  Set of B7 Studs w/ 2 2H Hex Head Nuts</t>
  </si>
  <si>
    <t>12", ANSI 600,  Flexitallic Gasket, Inner SS Ring</t>
  </si>
  <si>
    <t>12", ANSI 600,  Pikotek - Insulating Gasket Kit</t>
  </si>
  <si>
    <t>12", ANSI 600,  52, Elbow 90 Deg LR, Weld, 0.375, MSS SP-75 MPHY</t>
  </si>
  <si>
    <t>12", ANSI 600,  52, Elbow 45 Deg LR, Weld, 0.375, MSS SP-75 MPHY</t>
  </si>
  <si>
    <t>12", ANSI 600,  52,  Elbow 90 Deg 3DR, Weld, 0.375, MSS SP-75 MPHY</t>
  </si>
  <si>
    <t>12", ANSI 600,  52, Elbow 45 Deg 3DR, Weld, 0.375, MSS SP-75 MPHY</t>
  </si>
  <si>
    <t>12X12X12, ANSI 600,  52, Straight  Barred Tee, 0.375" WT, Y52, WE</t>
  </si>
  <si>
    <t>12", ANSI 600,  52, Cap, Weld, 0.375, MSS SP-75 MPHY</t>
  </si>
  <si>
    <t>12X12X12, ANSI 600,  52, Straight Tee, 0.375" WT, WE, MSS SP-75 MPHY</t>
  </si>
  <si>
    <t>12X12X10, ANSI 600,  52, Reducing Tee, 0.375, WT, WE, MSS SP-75 MPHY</t>
  </si>
  <si>
    <t>12X12X8, ANSI 600,  52, Reducing Tee, 0.375" WT, WE, MSS SP-75 MPHY</t>
  </si>
  <si>
    <t>12X12X6, ANSI 600,  52, Reducing Tee, 0.375" WT, WE, MSS SP-75 MPHY</t>
  </si>
  <si>
    <t>12X12X4, ANSI 600,  52, Reducing Tee, 0.375" WT, WE, MSS SP-75 MPHY</t>
  </si>
  <si>
    <t>12X10, ANSI 600,  52, Concentric Reducer, 0.375" WT, x 0.365 MSS SP-75 MPHY</t>
  </si>
  <si>
    <t>12X8, ANSI 600,  52,Concentric Reducer, 0.375" WT, x 0.322 MSS SP-75 MPHY</t>
  </si>
  <si>
    <t>12X6, ANSI 600,  52,Concentric Reducer, 0.375" WT, x 0.280 MSS SP-75 MPHY</t>
  </si>
  <si>
    <t>12X4, ANSI 600,  52,Concentric Reducer, 0.375" WT, x 0.237 MSS SP-75 MPHY</t>
  </si>
  <si>
    <t>12, ANSI 900,  52, RF Blind Flange, 900#</t>
  </si>
  <si>
    <t>12, ANSI 900,  52,RF Weldneck Flange, 0.375 Bore, F-52, SP-44</t>
  </si>
  <si>
    <t>10", ANSI 600,  1188psi, Flange, RFWN, 600#, GR-B  ASTM-234</t>
  </si>
  <si>
    <t>10", ANSI 600, Flange-Blind, 600#, RF, GR-B  ASTM-234</t>
  </si>
  <si>
    <t>10", ANSI 600, Set of B7 Studs w/ 2 2H Hex Head Nuts</t>
  </si>
  <si>
    <t>10", ANSI 600, Flexitallic Gasket, Inner SS Ring</t>
  </si>
  <si>
    <t>10", ANSI 600, Pikotek - Insulating Gasket Kit</t>
  </si>
  <si>
    <t>10", ANSI 600, B Elbow 90 Deg LR, Weld, 0.365, MSS SP-75 MPHY</t>
  </si>
  <si>
    <t>10", ANSI 600, B Elbow 45 Deg LR, Weld, 0.365, MSS SP-75 MPHY</t>
  </si>
  <si>
    <t>10", ANSI 600, B Elbow 90 Deg 3DR, Weld, 0.365, MSS SP-75 MPHY</t>
  </si>
  <si>
    <t>10", ANSI 600, B Elbow 45 Deg 3DR, Weld, 0.365, MSS SP-75 MPHY</t>
  </si>
  <si>
    <t>10", ANSI 600, B Pipe Closure, D2000 Quick Opening ANSI 600 B31.8</t>
  </si>
  <si>
    <t>10", ANSI 600, B Cap, Weld, 0.365, MSS SP-75 MPHY</t>
  </si>
  <si>
    <t>10X10X10", ANSI 600, B Straight Tee, 0.365" WT, Gr. B, WE</t>
  </si>
  <si>
    <t>10X10X8", ANSI 600, B Reducing Tee, 0.365" WT, Gr. B, WE</t>
  </si>
  <si>
    <t>10X10X6", ANSI 600, B Reducing Tee, 0.365" WT, Gr. B, WE</t>
  </si>
  <si>
    <t>10X10X4", ANSI 600, B Reducing Tee, 0.365" WT, Gr. B, WE</t>
  </si>
  <si>
    <t>10" x 8" ANSI 600, B Reducer, 0.365" WT, Gr. B, WE, Concentric</t>
  </si>
  <si>
    <t>10" x 6" ANSI 600, B Reducer, 0.365" WT, Gr. B, WE, Concentric</t>
  </si>
  <si>
    <t>10" x 4" ANSI 600 B Reducer, 0.365" WT, Gr. B, WE, Concentric</t>
  </si>
  <si>
    <t>10" ANSI 600, 1426psi RF Weldneck Flange, 0.365 Bore, F-42, SP-44</t>
  </si>
  <si>
    <t>10" ANSI 600, Flange-Blind, 600#, RF, MSS-SP-44</t>
  </si>
  <si>
    <t>10" ANSI 600, Set of B7 Studs w/ 2 2H Hex Head Nuts</t>
  </si>
  <si>
    <t>10" ANSI 600, Flexitallic Gasket, Inner SS Ring</t>
  </si>
  <si>
    <t>10" ANSI 600, Pikotek - Insulating Gasket Kit</t>
  </si>
  <si>
    <t>10" ANSI 600,  42, Elbow 90 Deg LR, Weld, 0.365, MSS SP-75 MPHY</t>
  </si>
  <si>
    <t>10" ANSI 600,  42, Elbow 45 Deg LR, Weld, 0.365, MSS SP-75 MPHY</t>
  </si>
  <si>
    <t>10" ANSI 600,  42, Elbow 90 Deg 3DR, Weld, 0.365, MSS SP-75 MPHY</t>
  </si>
  <si>
    <t>10" ANSI 600,  42, Elbow 45 Deg 3DR, Weld, 0.365, MSS SP-75 MPHY</t>
  </si>
  <si>
    <t>10" ANSI 600,  42, Pipe Closure, D2000 Quick Opening ANSI 600 B31.8</t>
  </si>
  <si>
    <t>10X10X10" ANSI 600,  42, Straight  Barred Tee, 0.365" WT, Y52, WE</t>
  </si>
  <si>
    <t>10" ANSI 600,  42, Cap, Weld, 0.365, MSS SP-75 MPHY</t>
  </si>
  <si>
    <t>10X10X10" ANSI 600,  42, Straight Tee, 0.365" WT, WE, MSS SP-75 MPHY</t>
  </si>
  <si>
    <t>10X10X8" ANSI 600,  42, Reducing Tee, 0.365" WT, WE, MSS SP-75 MPHY</t>
  </si>
  <si>
    <t>10X10X6" ANSI 600,  42, Reducing Tee, 0.365" WT, WE, MSS SP-75 MPHY</t>
  </si>
  <si>
    <t>10X10X4" ANSI 600,  42, Reducing Tee, 0.365" WT, WE, MSS SP-75 MPHY</t>
  </si>
  <si>
    <t>10X8" ANSI 600,  42, Concentric Reducer, 0.365" WT, x 0.322 MSS SP-75 MPHY</t>
  </si>
  <si>
    <t>10X6" ANSI 600,  42, Concentric Reducer, 0.365" WT, x 0.280 MSS SP-75 MPHY</t>
  </si>
  <si>
    <t>10X4" ANSI 600,  42, Concentric Reducer, 0.365" WT, x 0.237 MSS SP-75 MPHY</t>
  </si>
  <si>
    <t>10" ANSI 900,  42, RF Blind Flange, 900#</t>
  </si>
  <si>
    <t>10" ANSI 900,  42, Set of B7 Studs w/ 2 2H Hex Head Nuts</t>
  </si>
  <si>
    <t>10" ANSI 900,  42, Flexitallic Gasket, Inner SS Ring</t>
  </si>
  <si>
    <t>8" ANSI 600,  1307psi, RF Weldneck Flange, 0.322 Bore, GR-B  ASTM-234</t>
  </si>
  <si>
    <t>8" , ANSI 600, Flange-Blind, 600#, RF, GR-B  ASTM-234</t>
  </si>
  <si>
    <t>8" ANSI 600, Set of B7 Studs w/ 2 2H Hex Head Nuts</t>
  </si>
  <si>
    <t>8" ANSI 600, Flexitallic Gasket, Inner SS Ring</t>
  </si>
  <si>
    <t>8" ANSI 600, Pikotek - Insulating Gasket Kit</t>
  </si>
  <si>
    <t>8" ANSI 600, B Elbow 90 Deg LR, Weld, 0.322, MSS SP-75 MPHY</t>
  </si>
  <si>
    <t>8" ANSI 600, B Elbow 45 Deg LR, Weld, 0.322, MSS SP-75 MPHY</t>
  </si>
  <si>
    <t>8" ANSI 600, B Elbow 90 Deg 3DR, Weld, 0.322, MSS SP-75 MPHY</t>
  </si>
  <si>
    <t>8" ANSI 600, B Elbow 45 Deg 3DR, Weld, 0.322, MSS SP-75 MPHY</t>
  </si>
  <si>
    <t>8" ANSI 600, B Pipe Closure, D2000 Quick Opening ANSI 600 B31.8</t>
  </si>
  <si>
    <t>8" ANSI 600, B Cap, Weld, 0.322, MSS SP-75 MPHY</t>
  </si>
  <si>
    <t>8x8x8" ANSI 600, B Straight Tee, 0.322" WT, Gr. B, WE</t>
  </si>
  <si>
    <t>8x8x6" ANSI 600, B Reducing Tee, 0.322" WT, Gr. B, WE</t>
  </si>
  <si>
    <t>8x8x4" ANSI 600, B Reducing Tee, 0.322" WT, Gr. B, WE</t>
  </si>
  <si>
    <t>8x8x3" ANSI 600, B Reducing Tee, 0.322" WT, Gr. B, WE</t>
  </si>
  <si>
    <t>8" x 6" ANSI 600, B, Reducer, 0.322" WT x 0.280, Gr. B, WE, Concentric</t>
  </si>
  <si>
    <t>8" x 4", ANSI 600, B, Reducer, 0.322" WT x 0.237, Gr. B, WE, Concentric</t>
  </si>
  <si>
    <t>8" x 3", ANSI 600, B Reducer, 0.322" WT x 0.216, Gr. B, WE, Concentric</t>
  </si>
  <si>
    <t>8" ANSI 600, 1568psi RF Weldneck Flange, 0.322 Bore, F-42, SP-44</t>
  </si>
  <si>
    <t>8" ANSI 600 Flange-Blind, 600#, RF, MSS-SP-44</t>
  </si>
  <si>
    <t>8" ANSI 600 Set of B7 Studs w/ 2 2H Hex Head Nuts</t>
  </si>
  <si>
    <t>8" ANSI 600 Flexitallic Gasket, Inner SS Ring</t>
  </si>
  <si>
    <t>8" ANSI 600 Pikotek - Insulating Gasket Kit</t>
  </si>
  <si>
    <t>8" ANSI 600 42 Elbow 90 Deg LR, Weld, 0.322, MSS SP-75 MPHY</t>
  </si>
  <si>
    <t>8" ANSI 600 42 Elbow 45 Deg LR, Weld, 0.322, MSS SP-75 MPHY</t>
  </si>
  <si>
    <t>8" ANSI 600 42 Elbow 90 Deg 3DR, Weld, 0.322, MSS SP-75 MPHY</t>
  </si>
  <si>
    <t>8" ANSI 600 42 Elbow 45 Deg 3DR, Weld, 0.322, MSS SP-75 MPHY</t>
  </si>
  <si>
    <t>8" ANSI 600 42 Straight  Barred Tee, 0.322" WT, Y42, WE</t>
  </si>
  <si>
    <t>8" ANSI 600 42 Cap, Weld, 0.322, MSS SP-75 MPHY</t>
  </si>
  <si>
    <t>8X8X8" ANSI 600 42 Straight Tee, 0.322" WT, WE, MSS SP-75 MPHY</t>
  </si>
  <si>
    <t>8x8x6" ANSI 600 42 Reducing Tee, 0.322" WT, WE, MSS SP-75 MPHY</t>
  </si>
  <si>
    <t>8x8x3" ANSI 600 42 Reducing Tee, 0.322" WT, WE, MSS SP-75 MPHY</t>
  </si>
  <si>
    <t>8x6" ANSI 600 42 Concentric Reducer, 0.322" WT, x 0.280 MSS SP-75 MPHY</t>
  </si>
  <si>
    <t>8x4" ANSI 600 42 Concentric Reducer, 0.322" WT, x 0.237 MSS SP-75 MPHY</t>
  </si>
  <si>
    <t>8x3" ANSI 600 42 Concentric Reducer, 0.322" WT, x 0.216 MSS SP-75 MPHY</t>
  </si>
  <si>
    <t>8" ANSI 900 RF Weldneck Flange, A105 STD</t>
  </si>
  <si>
    <t>8" ANSI 900 RF Blind Flange, 900#</t>
  </si>
  <si>
    <t>8" ANSI 900 Set of B7 Studs w/ 2 2H Hex Head Nuts</t>
  </si>
  <si>
    <t>8" ANSI 900 Flexitallic Gasket, Inner SS Ring</t>
  </si>
  <si>
    <t>8" ANSI 900 Pikotek - Insulating Gasket Kit</t>
  </si>
  <si>
    <t>6" ANSI 150, 285psi RF Weldneck Flange, A105 STD</t>
  </si>
  <si>
    <t>6" ANSI 150, Set of B7 Studs w/ 2 2H Hex Head Nuts</t>
  </si>
  <si>
    <t>6" ANSI 150 Flexitallic Gasket, Inner SS Ring</t>
  </si>
  <si>
    <t>6" ANSI 600, 1479psi, Flange, RFWN, 600#, Gr. B</t>
  </si>
  <si>
    <t>6" ANSI 600 Flange-Blind, 600#, RF, Gr. B</t>
  </si>
  <si>
    <t>6" ANSI 600 RF Blind Flange, A105 STD w/ 1/2" center tap</t>
  </si>
  <si>
    <t>6" ANSI 600 Set of B7 Studs w/ 2 2H Hex Head Nuts</t>
  </si>
  <si>
    <t>6" ANSI 600 Flexitallic Gasket, Inner SS Ring</t>
  </si>
  <si>
    <t>6" ANSI 600 Pikotek - Insulating Gasket Kit</t>
  </si>
  <si>
    <t>6" ANSI 600, B Elbow 90 Deg LR, Weld, 0.280, MSS SP-75 MPHY</t>
  </si>
  <si>
    <t>6" ANSI 600, B Elbow 45 Deg LR, Weld, 0.280, MSS SP-75 MPHY</t>
  </si>
  <si>
    <t>6" ANSI 600, B Elbow 90 Deg 3DR, Weld, 0.280, MSS SP-75 MPHY</t>
  </si>
  <si>
    <t>6" ANSI 600, B Elbow 45 Deg 3DR, Weld, 0.280, MSS SP-75 MPHY</t>
  </si>
  <si>
    <t>6x6x6" ANSI 600, B Straight  Barred Tee, 0.280" WT, Gr. B, WE</t>
  </si>
  <si>
    <t>6" ANSI 600, B Pipe Closure, screw on w/bleed valve, Weld on, 0.280 wt</t>
  </si>
  <si>
    <t>6" ANSI 600, B Cap, Weld, 0.280, MSS SP-75 MPHY</t>
  </si>
  <si>
    <t>6x6x6" ANSI 600, B Straight Tee, 0.280" WT, Gr. B, WE</t>
  </si>
  <si>
    <t>6x6x4" ANSI 600, B Reducing Tee, 0.280" WT, Gr. B, WE</t>
  </si>
  <si>
    <t>6x6x3" ANSI 600, B Reducing Tee, 0.280" WT, Gr. B, WE</t>
  </si>
  <si>
    <t>6x6x2" ANSI 600, B Reducing Tee, 0.280" WT, Gr. B, WE</t>
  </si>
  <si>
    <t>6" x 4" ANSI 600, B Reducer, 0.280" WT, Gr. B, WE, Concentric</t>
  </si>
  <si>
    <t>6" x 3" ANSI 600, B Reducer, 0.280" WT, Gr. B, WE, Concentric</t>
  </si>
  <si>
    <t>6" x 2" ANSI 600 B Reducer, 0.280" WT, Gr. B, WE, Concentric</t>
  </si>
  <si>
    <t>6" ANSI 900, 2220psi RF Weldneck Flange, A105 STD</t>
  </si>
  <si>
    <t>6" ANSI 900 RF Blind Flange, 900#</t>
  </si>
  <si>
    <t>6" ANSI 900 Set of B7 Studs w/ 2 2H Hex Head Nuts</t>
  </si>
  <si>
    <t>6" ANSI 900 Flexitallic Gasket, Inner SS Ring</t>
  </si>
  <si>
    <t>6" ANSI 900 Pikotek - Insulating Gasket Kit</t>
  </si>
  <si>
    <t>4" ANSI 600 285psi RF Weldneck Flange, A105 STD</t>
  </si>
  <si>
    <t>4" ANSI 600 Set of B7 Studs w/ 2 2H Hex Head Nuts</t>
  </si>
  <si>
    <t>4" ANSI 600 Flexitallic Gasket, Inner SS Ring</t>
  </si>
  <si>
    <t>4" ANSI 600 RF Blind Flange, A105 STD w/ 1/2" center tap</t>
  </si>
  <si>
    <t>4" ANSI 600 Pikotek - Insulating Gasket Kit</t>
  </si>
  <si>
    <t>4" ANSI 600 B Elbow 90 Deg LR, Weld, 0.237, MSS SP-75 MPHY</t>
  </si>
  <si>
    <t>4" ANSI 600 B Elbow 45 Deg LR, Weld, 0.237, MSS SP-75 MPHY</t>
  </si>
  <si>
    <t>4" ANSI 600 B Elbow 90 Deg 3DR, Weld, 0.237, MSS SP-75 MPHY</t>
  </si>
  <si>
    <t>4" ANSI 600 B Elbow 45 Deg 3DR, Weld, 0.237, MSS SP-75 MPHY</t>
  </si>
  <si>
    <t>4X4X4" ANSI 600 B Straight Barred Tee, 0.237" WT, Gr. B, WE</t>
  </si>
  <si>
    <t>4" ANSI 600 B Pipe Closure, screw on w/bleed valve, Weld on, 0.237 wt</t>
  </si>
  <si>
    <t>4" ANSI 600 B Cap, Weld, 0.237, MSS SP-75 MPHY</t>
  </si>
  <si>
    <t>4X4X4" ANSI 600 B Straight Tee, 0.237" WT, Gr. B, WE</t>
  </si>
  <si>
    <t>4X4X3" ANSI 600 B Reducing Tee, 0.237" WT, Gr. B, WE</t>
  </si>
  <si>
    <t>4X4X2" ANSI 600 B Reducing Tee, 0.237" WT, Gr. B, WE</t>
  </si>
  <si>
    <t>4" x 3" ANSI 600, B Reducer, 0.237" WT, Gr. B, WE, Concentric</t>
  </si>
  <si>
    <t>4" x 2" ANSI 600, B, Reducer, 0.237" WT, Gr. B, WE, Concentric</t>
  </si>
  <si>
    <t>4" ANSI 900 B RF Weldneck Flange, A105 STD</t>
  </si>
  <si>
    <t>4" ANSI 900 B RF Blind Flange, 900#</t>
  </si>
  <si>
    <t>4" ANSI 900 B Set of B7 Studs w/ 2 2H Hex Head Nuts</t>
  </si>
  <si>
    <t>4" ANSI 900, B, Flexitallic Gasket, Inner SS Ring</t>
  </si>
  <si>
    <t>4" ANSI 900, B, Pikotek - Insulating Gasket Kit</t>
  </si>
  <si>
    <t>3" ANSI 150, 285psi, RF Weldneck Flange, A105 STD</t>
  </si>
  <si>
    <t>3" ANSI 150, Set of B7 Studs w/ 2 2H Hex Head Nuts</t>
  </si>
  <si>
    <t>3" ANSI 150, Flexitallic Gasket, Inner SS Ring</t>
  </si>
  <si>
    <t>3" ANSI 600, 2160psi, Flange, RFWN, 600#, Gr. B</t>
  </si>
  <si>
    <t>3" ANSI 600 RF Blind Flange, 600#, RF, Gr. B</t>
  </si>
  <si>
    <t>3" ANSI 600 RF Blind Flange, A105 STD w/ 1/2" center tap</t>
  </si>
  <si>
    <t>3" ANSI 600 Set of B7 Studs w/ 2 2H Hex Head Nuts</t>
  </si>
  <si>
    <t>3" ANSI 600 Flexitallic Gasket, Inner SS Ring</t>
  </si>
  <si>
    <t>3" ANSI 600 Pikotek - Insulating Gasket Kit</t>
  </si>
  <si>
    <t>3" ANSI 600, B, Elbow 90 Deg LR, Weld, 0.216, MSS SP-75 MPHY</t>
  </si>
  <si>
    <t>3" ANSI 600, B, Elbow 45 Deg LR, Weld, 0.216, MSS SP-75 MPHY</t>
  </si>
  <si>
    <t>3" ANSI 600, B, Elbow 90 Deg 3DR, Weld, 0.216, MSS SP-75 MPHY</t>
  </si>
  <si>
    <t>3" ANSI 600, B, Elbow 45 Deg 3DR, Weld, 0.216, MSS SP-75 MPHY</t>
  </si>
  <si>
    <t>3" ANSI 600, B, Pipe Closure, screw on w/bleed valve, Weld on, 0.216 wt</t>
  </si>
  <si>
    <t>3" ANSI 600, B, Cap, Weld, 0.216, MSS SP-75 MPHY</t>
  </si>
  <si>
    <t>3x3x3" ANSI 600, B, Straight Tee, 0.216" WT, Gr. B, WE</t>
  </si>
  <si>
    <t>3x3x2" ANSI 600, B, Reducing Tee, 0.216" WT, Gr. B, WE</t>
  </si>
  <si>
    <t>3" x 2" ANSI 600, B Reducer, 0.216" WT, Gr. B, WE, Concentric</t>
  </si>
  <si>
    <t>2" ANSI 600, RF Blind Flange, 600#, RF, Gr. B</t>
  </si>
  <si>
    <t>2" ANSI 600, 3213 psi, RF Weldneck Flange, 600#, Gr. B</t>
  </si>
  <si>
    <t>2" ANSI 600, RF Weldneck Flange, A105 STD w/ 1/2" center tap</t>
  </si>
  <si>
    <t>2" ANSI 600, Set of B7 Studs w/ 2 2H Hex Head Nuts</t>
  </si>
  <si>
    <t>2" ANSI 600, Flexitallic Gasket, Inner SS Ring</t>
  </si>
  <si>
    <t>2" ANSI 600, Pikotek - Insulating Gasket Kit</t>
  </si>
  <si>
    <t>2" ANSI 600, Gr.B, Elbow 90 Deg LR, Weld, 0.218, MSS SP-75 MPHY</t>
  </si>
  <si>
    <t>2" ANSI 600, Gr.B, Elbow 45 Deg LR, Weld, 0.218, MSS SP-75 MPHY</t>
  </si>
  <si>
    <t>2" ANSI 600, Gr.B, Closure, Weld, XHY, ANSI 600</t>
  </si>
  <si>
    <t>2" ANSI 600, Gr.B, Cap, Weld, 0.218, MSS SP-75 MPHY</t>
  </si>
  <si>
    <t>2X2X2" ANSI 600, Gr.B,Straight Tee, 0.218" WT, Gr. B, WE</t>
  </si>
  <si>
    <t>Detailed Item Description</t>
  </si>
  <si>
    <t>Department</t>
  </si>
  <si>
    <t>2" x 1" ANSI 600, Reducer, 0.216" WT, Gr. B, WE, Concentric</t>
  </si>
  <si>
    <t>1" ANSI 600, RF Weldneck Flange, A105 STD</t>
  </si>
  <si>
    <t>1" ANSI 600, RF Weldneck Flange, 600#, RF, Gr. B</t>
  </si>
  <si>
    <t>1" ANSI 600, Flexitallic Gasket, Inner SS Ring</t>
  </si>
  <si>
    <t>3/4" ANSI 600,, Latrolet, 3000# A105</t>
  </si>
  <si>
    <t>3/4" ANSI 600, Threadolet, 3000#, A105</t>
  </si>
  <si>
    <t>3/4" ANSI 600, SE Ball Valve, CS body, SS Trim, Lever Operated</t>
  </si>
  <si>
    <t>3/4" ANSI 600, Hex Head Plug</t>
  </si>
  <si>
    <t>3/4"  x 6" Long,ANSI 600 Nipple, SMLS, XH, TBE</t>
  </si>
  <si>
    <t>1/2" ANSI 600, Threadolet, 3000# A105</t>
  </si>
  <si>
    <t>1/2" ANSI 600,  SE Ball Valve, CS body, SS Trim, Lever Operated</t>
  </si>
  <si>
    <t>1/2" ANSI 600, , Hex Head Plug</t>
  </si>
  <si>
    <t>1/2"x 6" Long,  ANSI 600,  Nipple, SMLS, XH, TBE</t>
  </si>
  <si>
    <t>1 Inch, SE Ball Valve, SS body, SS Trim, Lever Operated</t>
  </si>
  <si>
    <t>1 Inch, Hex Head Plug, Stainless Steel</t>
  </si>
  <si>
    <t>1 Inch x 4" Long, Nipple, SMLS, XH, TBE (Stainless Steel)</t>
  </si>
  <si>
    <t>3/4 Inch, SE Ball Valve, SS body, SS Trim, Lever Operated</t>
  </si>
  <si>
    <t>3/4 Inch, Hex Head Plug, Stainless Steel</t>
  </si>
  <si>
    <t>3/4 Inch x 4" Long, Nipple, SMLS, XH, TBE (Stainless Steel)</t>
  </si>
  <si>
    <t>1/2 Inch, SE Ball Valve, SS body, SS Trim, Lever Operated</t>
  </si>
  <si>
    <t>1/2 Inch, Hex Head Plug, Stainless Steel</t>
  </si>
  <si>
    <t>1/2 Inch x 4" Long, Nipple, SMLS, XH, TBE (Stainless Steel)</t>
  </si>
  <si>
    <t>1" Tube 1 oz., High Purity Goop, Thread Anti-Seize</t>
  </si>
  <si>
    <t>42x36, ANSI 600, Full Encirclement, Split Tee, Class 1, 1480 Design, Std WT</t>
  </si>
  <si>
    <t>42x30, ANSI 600, Full Encirclement, Split Tee, Class 1, 1480 Design, Std WT</t>
  </si>
  <si>
    <t>42x24, ANSI 600, Full Encirclement, Split Tee, Class 1, 1480 Design, Std WT</t>
  </si>
  <si>
    <t>42x20, ANSI 600, Full Encirclement, Split Tee, Class 1, 1480 Design, Std WT</t>
  </si>
  <si>
    <t>42x16, ANSI 600, Full Encirclement, Split Tee, Class 1, 1480 Design, Std WT</t>
  </si>
  <si>
    <t>42x12, ANSI 600, Full Encirclement, Split Tee, Class 1, 1480 Design, Std WT</t>
  </si>
  <si>
    <t>42x10, ANSI 600, Full Encirclement, Split Tee, Class 1, 1480 Design, Std WT</t>
  </si>
  <si>
    <t>42x8, ANSI 600, Full Encirclement, Split Tee, Class 1, 1480 Design, Std WT</t>
  </si>
  <si>
    <t>42x6, ANSI 600, Full Encirclement, Split Tee, Class 1, 1480 Design, Std WT</t>
  </si>
  <si>
    <t>42x4, ANSI 600, Full Encirclement, Split Tee, Class 1, 1480 Design, Std WT</t>
  </si>
  <si>
    <t>42x2, ANSI 600, Full Encirclement, Split Tee, Class 1, 1480 Design, Std WT</t>
  </si>
  <si>
    <t>36x30, ANSI 600, Full Encirclement, Split Tee, Class 1, 1400 Design, Std WT</t>
  </si>
  <si>
    <t>36x24, ANSI 600, Full Encirclement, Split Tee, Class 1, 1400 Design, Std WT</t>
  </si>
  <si>
    <t>36x20, ANSI 600, Full Encirclement, Split Tee, Class 1, 1400 Design, Std WT</t>
  </si>
  <si>
    <t>36x16, ANSI 600, Full Encirclement, Split Tee, Class 1, 1400 Design, Std WT</t>
  </si>
  <si>
    <t>36x12, ANSI 600, Full Encirclement, Split Tee, Class 1, 1400 Design, Std WT</t>
  </si>
  <si>
    <t>36x10, ANSI 600, Full Encirclement, Split Tee, Class 1, 1400 Design, Std WT</t>
  </si>
  <si>
    <t>36x8, ANSI 600, Full Encirclement, Split Tee, Class 1, 1400 Design, Std WT</t>
  </si>
  <si>
    <t>36x6, ANSI 600, Full Encirclement, Split Tee, Class 1, 1400 Design, Std WT</t>
  </si>
  <si>
    <t>36x4, ANSI 600, Full Encirclement, Split Tee, Class 1, 1400 Design, Std WT</t>
  </si>
  <si>
    <t>36x2, ANSI 600, Full Encirclement, Split Tee, Class 1, 1400 Design, Std WT</t>
  </si>
  <si>
    <t>30x24, ANSI 600, Full Encirclement, Split Tee, Class 1, 1400 Design, Std WT</t>
  </si>
  <si>
    <t>30x20, ANSI 600, Full Encirclement, Split Tee, Class 1, 1400 Design, Std WT</t>
  </si>
  <si>
    <t>30x16, ANSI 600,Full Encirclement, Split Tee, Class 1, 1400 Design, Std WT</t>
  </si>
  <si>
    <t>30x12, ANSI 600,Full Encirclement, Split Tee, Class 1, 1400 Design, Std WT</t>
  </si>
  <si>
    <t>30x10, ANSI 600,Full Encirclement, Split Tee, Class 1, 1400 Design, Std WT</t>
  </si>
  <si>
    <t>30x8, ANSI 600,Full Encirclement, Split Tee, Class 1, 1400 Design, Std WT</t>
  </si>
  <si>
    <t>30x6, ANSI 600,Full Encirclement, Split Tee, Class 1, 1400 Design, Std WT</t>
  </si>
  <si>
    <t>30x4, ANSI 600,Full Encirclement, Split Tee, Class 1, 1400 Design, Std WT</t>
  </si>
  <si>
    <t>30x2, ANSI 600,Full Encirclement, Split Tee, Class 1, 1400 Design, Std WT</t>
  </si>
  <si>
    <t>24x20, ANSI 600,Full Encirclement, Split Tee, Class 1, 1400 Design, Std WT</t>
  </si>
  <si>
    <t>24x16, ANSI 600, Full Encirclement, Split Tee, Class 1, 1400 Design, Std WT</t>
  </si>
  <si>
    <t>24x12, ANSI 600, Full Encirclement, Split Tee, Class 1, 1400 Design, Std WT</t>
  </si>
  <si>
    <t>24x10, ANSI 600, Full Encirclement, Split Tee, Class 1, 1400 Design, Std WT</t>
  </si>
  <si>
    <t>24x8, ANSI 600,Full Encirclement, Split Tee, Class 1, 1400 Design, Std WT</t>
  </si>
  <si>
    <t>24x6, ANSI 600,Full Encirclement, Split Tee, Class 1, 1400 Design, Std WT</t>
  </si>
  <si>
    <t>24x4, ANSI 600,Full Encirclement, Split Tee, Class 1, 1400 Design, Std WT</t>
  </si>
  <si>
    <t>24x2, ANSI 600,Full Encirclement, Split Tee, Class 1, 1400 Design, Std WT</t>
  </si>
  <si>
    <t>20x16, ANSI 600,Full Encirclement, Split Tee, Class 1, 1400 Design, Std WT</t>
  </si>
  <si>
    <t>20x12, ANSI 600,Full Encirclement, Split Tee, Class 1, 1400 Design, Std WT</t>
  </si>
  <si>
    <t>20x12, ANSI 600, Full Encirclement, Split Tee, Class 1, 1400 Design, Std WT</t>
  </si>
  <si>
    <t>20x8, ANSI 600, Full Encirclement, Split Tee, Class 1, 1400 Design, Std WT</t>
  </si>
  <si>
    <t>20x6, ANSI 600, Full Encirclement, Split Tee, Class 1, 1400 Design, Std WT</t>
  </si>
  <si>
    <t>16x12, ANSI 600, Full Encirclement, Split Tee, Class 1, 1400 Design, Std WT</t>
  </si>
  <si>
    <t>20x2, ANSI 600 Full Encirclement, Split Tee, Class 1, 1400 Design, Std WT</t>
  </si>
  <si>
    <t>20x4, ANSI 600 Full Encirclement, Split Tee, Class 1, 1400 Design, Std WT</t>
  </si>
  <si>
    <t>16x10, ANSI 600, Full Encirclement, Split Tee, Class 1, 1400 Design, Std WT</t>
  </si>
  <si>
    <t>16x8, ANSI 600, Full Encirclement, Split Tee, Class 1, 1400 Design, Std WT</t>
  </si>
  <si>
    <t>16x6, ANSI 600, Full Encirclement, Split Tee, Class 1, 1400 Design, Std WT</t>
  </si>
  <si>
    <t>16x4, ANSI 600, Full Encirclement, Split Tee, Class 1, 1400 Design, Std WT</t>
  </si>
  <si>
    <t>16x2, ANSI 600, Full Encirclement, Split Tee, Class 1, 1400 Design, Std WT</t>
  </si>
  <si>
    <t>12x10, ANSI 600, Full Encirclement, Split Tee, Class 1, 1400 Design, Std WT</t>
  </si>
  <si>
    <t>12x8, ANSI 600, Full Encirclement, Split Tee, Class 1, 1400 Design, Std WT</t>
  </si>
  <si>
    <t>12x6, ANSI 600, Full Encirclement, Split Tee, Class 1, 1400 Design, Std WT</t>
  </si>
  <si>
    <t>12x4, ANSI 600, Full Encirclement, Split Tee, Class 1, 1400 Design, Std WT</t>
  </si>
  <si>
    <t>12x2, ANSI 600, Full Encirclement, Split Tee, Class 1, 1400 Design, Std WT</t>
  </si>
  <si>
    <t>10x8, ANSI 600, Full Encirclement, Split Tee, Class 1, 1400 Design, Std WT</t>
  </si>
  <si>
    <t>10x4, ANSI 600, Full Encirclement, Split Tee, Class 1, 1400 Design, Std WT</t>
  </si>
  <si>
    <t>10x6, ANSI 600, Full Encirclement, Split Tee, Class 1, 1400 Design, Std WT</t>
  </si>
  <si>
    <t>10x2, ANSI 600,Full Encirclement, Split Tee, Class 1, 1400 Design, Std WT</t>
  </si>
  <si>
    <t>8x6, ANSI 600, Full Encirclement, Split Tee, Class 1, 1400 Design, Std WT</t>
  </si>
  <si>
    <t>8x4, ANSI 600, Full Encirclement, Split Tee, Class 1, 1400 Design, Std WT</t>
  </si>
  <si>
    <t>8x2, ANSI 600, Full Encirclement, Split Tee, Class 1, 1400 Design, Std WT</t>
  </si>
  <si>
    <t>6x4, ANSI 600, Full Encirclement, Split Tee, Class 1, 1400 Design, Std WT</t>
  </si>
  <si>
    <t>6x2, ANSI 600, Full Encirclement, Split Tee, Class 1, 1400 Design, Std WT</t>
  </si>
  <si>
    <t>4x2 ANSI 600, Full Encirclement, Split Tee, Class 1, 1400 Design, Std WT</t>
  </si>
  <si>
    <t>42x20, Saddle, Pad, HY, 1.125" WT, X65</t>
  </si>
  <si>
    <t>42x16, Saddle, Pad, HY, 1.125" WT, X65</t>
  </si>
  <si>
    <t>42x12, Saddle, Pad, HY, 1.125" WT, X65</t>
  </si>
  <si>
    <t>42x10, Saddle, Pad, HY, 1.125" WT, X65</t>
  </si>
  <si>
    <t>42x8, Saddle, Pad, HY, 1.125" WT, X65</t>
  </si>
  <si>
    <t>42x6, Saddle, Pad, HY, 1.125" WT, X65</t>
  </si>
  <si>
    <t>42x4, Saddle, Pad, HY, 1.125" WT, X65</t>
  </si>
  <si>
    <t>36x30, Saddle, Pad, HY, 0.875" WT, X60</t>
  </si>
  <si>
    <t>36x24, Saddle, Pad, HY, 0.875" WT, X60</t>
  </si>
  <si>
    <t>36x20, Saddle, Pad, HY, 0.875" WT, X60</t>
  </si>
  <si>
    <t>36x16, Saddle, Pad, HY, 0.875" WT, X60</t>
  </si>
  <si>
    <t>36x12, Saddle, Pad, HY, 0.875" WT, X60</t>
  </si>
  <si>
    <t>36x10, Saddle, Pad, HY, 0.875" WT, X60</t>
  </si>
  <si>
    <t>36x8, Saddle, Pad, HY, 0.875" WT, X60</t>
  </si>
  <si>
    <t>36x6, Saddle, Pad, HY, 0.875" WT, X60</t>
  </si>
  <si>
    <t>36x4, Saddle, Pad, HY, 0.875" WT, X60</t>
  </si>
  <si>
    <t>36x3, Saddle, Pad, HY, 0.875" WT, X60</t>
  </si>
  <si>
    <t>36x2, Saddle, Pad, HY, 0.875" WT, X60</t>
  </si>
  <si>
    <t>30x24 Saddle, Pad, HY, 0.875" WT, X60</t>
  </si>
  <si>
    <t>30x20, Saddle, Pad, HY, 0.875" WT, X60</t>
  </si>
  <si>
    <t>30x16, Saddle, Pad, HY, 0.875" WT, X60</t>
  </si>
  <si>
    <t>30x12 Saddle, Pad, HY, 0.875" WT, X60</t>
  </si>
  <si>
    <t>30x10, Saddle, Pad, HY, 0.875" WT, X60</t>
  </si>
  <si>
    <t>30x8, Saddle, Pad, HY, 0.875" WT, X60</t>
  </si>
  <si>
    <t>30x6, Saddle, Pad, HY, 0.875" WT, X60</t>
  </si>
  <si>
    <t>30x4, Saddle, Pad, HY, 0.875" WT, X60</t>
  </si>
  <si>
    <t>30x3, Saddle, Pad, HY, 0.875" WT, X60</t>
  </si>
  <si>
    <t>30x2, Saddle, Pad, HY, 0.875" WT, X60</t>
  </si>
  <si>
    <t>24x20, Saddle, Pad, HY, 0.625" WT, X60</t>
  </si>
  <si>
    <t>24x16, Saddle, Pad, HY, 0.625" WT, X60</t>
  </si>
  <si>
    <t>24x14 Saddle, Pad, HY, 0.625" WT, X60</t>
  </si>
  <si>
    <t>24x12 Saddle, Pad, HY, 0.625" WT, X60</t>
  </si>
  <si>
    <t>24x10 Saddle, Pad, HY, 0.625" WT, X60</t>
  </si>
  <si>
    <t>24x8 Saddle, Pad, HY, 0.625" WT, X60</t>
  </si>
  <si>
    <t>24x6 Saddle, Pad, HY, 0.625" WT, X60</t>
  </si>
  <si>
    <t>24x4 Saddle, Pad, HY, 0.625" WT, X60</t>
  </si>
  <si>
    <t>24x3 Saddle, Pad, HY, 0.625" WT, X60</t>
  </si>
  <si>
    <t>24x2 Saddle, Pad, HY, 0.625" WT, X60</t>
  </si>
  <si>
    <t>20x16 Saddle, Pad, HY, 0.500" WT, X60</t>
  </si>
  <si>
    <t>20x12 Saddle, Pad, HY, 0.500" WT, X60</t>
  </si>
  <si>
    <t>20x10 Saddle, Pad, HY, 0.500" WT, X60</t>
  </si>
  <si>
    <t>20x8 Saddle, Pad, HY, 0.500" WT, X60</t>
  </si>
  <si>
    <t>20x6 Saddle, Pad, HY, 0.500" WT, X60</t>
  </si>
  <si>
    <t>20x4 Saddle, Pad, HY, 0.500" WT, X60</t>
  </si>
  <si>
    <t>20x3 Saddle, Pad, HY, 0.500" WT, X60</t>
  </si>
  <si>
    <t>20x2 Saddle, Pad, HY, 0.500" WT, X60</t>
  </si>
  <si>
    <t>16x12 Saddle, Pad, HY, 0.500" WT, X52</t>
  </si>
  <si>
    <t>16x10 Saddle, Pad, HY, 0.500" WT, X52</t>
  </si>
  <si>
    <t>16x8 Saddle, Pad, HY, 0.500" WT, X52</t>
  </si>
  <si>
    <t>16x6 Saddle, Pad, HY, 0.500" WT, X52</t>
  </si>
  <si>
    <t>16x4 Saddle, Pad, HY, 0.500" WT, X52</t>
  </si>
  <si>
    <t>16x3 Saddle, Pad, HY, 0.500" WT, X52</t>
  </si>
  <si>
    <t>16x2 Saddle, Pad, HY, 0.500" WT, X52</t>
  </si>
  <si>
    <t>12x10 Saddle, Pad, HY, 0.375" WT, X52</t>
  </si>
  <si>
    <t>12x8 Saddle, Pad, HY, 0.375" WT, X52</t>
  </si>
  <si>
    <t>12x6 Saddle, Pad, HY, 0.375" WT, X52</t>
  </si>
  <si>
    <t>12x4 Saddle, Pad, HY, 0.375" WT, X52</t>
  </si>
  <si>
    <t>12x3 Saddle, Pad, HY, 0.375" WT, X52</t>
  </si>
  <si>
    <t>12x2 Saddle, Pad, HY, 0.375" WT, X52</t>
  </si>
  <si>
    <t>10x8 Saddle, Pad, HY, 0.365" WT, X52</t>
  </si>
  <si>
    <t>10x6 Saddle, Pad, HY, 0.365" WT, X52</t>
  </si>
  <si>
    <t>10x4 Saddle, Pad, HY, 0.365" WT, X52</t>
  </si>
  <si>
    <t>10x2 Saddle, Pad, HY, 0.365" WT, X52</t>
  </si>
  <si>
    <t>8x6 Saddle, Pad, HY, 0.322" WT, X42</t>
  </si>
  <si>
    <t>8x4 Saddle, Pad, HY, 0.322" WT, X42</t>
  </si>
  <si>
    <t>8x3 Saddle, Pad, HY, 0.322" WT, X42</t>
  </si>
  <si>
    <t>8x2 Saddle, Pad, HY, 0.322" WT, X42</t>
  </si>
  <si>
    <t>6x4 Saddle, Pad, HY, 0.280" WT, B Grade</t>
  </si>
  <si>
    <t>6x3 Saddle, Pad, HY, 0.280" WT, B Grade</t>
  </si>
  <si>
    <t>6x2 Saddle, Pad, HY, 0.280" WT, B Grade</t>
  </si>
  <si>
    <t>4x2 Saddle, Pad, HY, 0.237" WT, B Grade</t>
  </si>
  <si>
    <t>3x2 Saddle, Pad, HY, 0.216" WT, B Grade</t>
  </si>
  <si>
    <t>30x16, ANSI 600, Pressure Retention Tee c/w lock ring flange and guide bars</t>
  </si>
  <si>
    <t>20x12, ANSI 600, Pressure Retention Tee c/w lock ring flange and guide bars</t>
  </si>
  <si>
    <t>20x12, ANSI 600, Pressure Retention Tee (butt weld)</t>
  </si>
  <si>
    <t>42 ANSI 600, Ball Valve w/ Gear Op, Raised Face, FEX FE</t>
  </si>
  <si>
    <t>42 ANSI 600, Ball Valve w/Bare Stem, Raised Face, FEX FE</t>
  </si>
  <si>
    <t>36 ANSI 600, Ball Valve w/ Gear Op, Raised Face, FEX FE</t>
  </si>
  <si>
    <t>36 ANSI 600, Ball Valve w/Bare Stem, Raised Face, FEX FE</t>
  </si>
  <si>
    <t>30 ANSI 600, Ball Valve w/ Gear Op, Raised Face, FEX FE</t>
  </si>
  <si>
    <t>30 ANSI 600, Ball Valve w/Bare Stem, Raised Face, FEX FE</t>
  </si>
  <si>
    <t>24 ANSI 600, Ball Valve w/ Gear Op, Raised Face, FEX FE</t>
  </si>
  <si>
    <t>24 ANSI 600, Ball Valve w/Bare Stem, Raised Face, FEX FE</t>
  </si>
  <si>
    <t>20 ANSI 600, Ball Valve w/ Gear Op, Raised Face, FEX FE</t>
  </si>
  <si>
    <t>20 ANSI 600, Ball Valve w/Bare Stem, Raised Face, FEX FE</t>
  </si>
  <si>
    <t>18 ANSI 600, Ball Valve w/ Gear Op, Raised Face, FEX FE</t>
  </si>
  <si>
    <t>16 ANSI 600, Ball Valve w/ Gear Op, Raised Face, FEX FE</t>
  </si>
  <si>
    <t>16 ANSI 600, Ball Valve w/Bare Stem, Raised Face, FEX FE</t>
  </si>
  <si>
    <t>14 ANSI 600, Ball Valve w/ Gear Op, Raised Face, FEX FE</t>
  </si>
  <si>
    <t>12 ANSI  600 Ball Valve w/Gear Op, Raised Face, FEX FE</t>
  </si>
  <si>
    <t>12 ANSI 600 Ball Valve w/Bare Stem, Raised Face, FEX FE</t>
  </si>
  <si>
    <t>10 ANSI 600 Ball Valve w/Gear Op, Raised Face, FEX FE</t>
  </si>
  <si>
    <t>10 ANSI 600  Ball Valve w/Bare Stem, Raised Face, FEX FE</t>
  </si>
  <si>
    <t>8 ANSI 600 Ball Valve w/Gear Op, Raised Face, FEX FE</t>
  </si>
  <si>
    <t>8 ANSI 600  Ball Valve w/Bare Stem, Raised Face, FEX FE</t>
  </si>
  <si>
    <t>6 ANSI 600 Ball Valve w/Gear Op, Raised Face, FEX FE</t>
  </si>
  <si>
    <t>6 ANSI 600 Ball Valve w/Bare Stem, Raised Face, FEX FE</t>
  </si>
  <si>
    <t>4 ANSI 600  Ball Valve w/Gear Op, Raised Face, FEX FE</t>
  </si>
  <si>
    <t>4 ANSI 600  Ball Valve w/Bare Stem, Raised Face, FEX FE</t>
  </si>
  <si>
    <t>3 ANSI 600 Ball Valve w/Lever, Raised Face, FEX FE</t>
  </si>
  <si>
    <t>3 ANSI 600 Ball Valve w/Bare Stem, Raised Face, FEX FE</t>
  </si>
  <si>
    <t>2 ANSI 600 Ball Valve w/Lever, Raised Face, FEX FE</t>
  </si>
  <si>
    <t>36 ANSI 900 Ball Valve w/Bare Stem, Raised Face, FEX FE</t>
  </si>
  <si>
    <t>30 ANSI 900 Ball Valve w/Bare Stem, Raised Face, FEX FE</t>
  </si>
  <si>
    <t>24 ANSI 900 Ball Valve w/Bare Stem, Raised Face, FEX FE</t>
  </si>
  <si>
    <t>20 ANSI 900 Ball Valve w/Bare Stem, Raised Face, FEX FE</t>
  </si>
  <si>
    <t>16 ANSI 900 Ball Valve w/Bare Stem, Raised Face, FEX FE</t>
  </si>
  <si>
    <t>12 ANSI 900 Ball Valve w/Bare Stem, Raised Face, FEX FE</t>
  </si>
  <si>
    <t>10 ANSI 900 Ball Valve w/Bare Stem, Raised Face, FEX FE</t>
  </si>
  <si>
    <t>8 ANSI 900 Ball Valve w/Bare Stem, Raised Face, FEX FE</t>
  </si>
  <si>
    <t>6 ANSI 900 Ball Valve w/Bare Stem, Raised Face, FEX FE</t>
  </si>
  <si>
    <t>4 ANSI 900 Ball Valve w/Bare Stem, Raised Face, FEX FE</t>
  </si>
  <si>
    <t>2 ANSI 900 Ball Valve w/Bare Stem, Raised Face, FEX FE</t>
  </si>
  <si>
    <t>42 ANSI 600, Ball Valve w/ Gear Op, WE X WE</t>
  </si>
  <si>
    <t>36 ANSI 600, Ball Valve w/ Gear Op, WE X WE</t>
  </si>
  <si>
    <t>30 ANSI 600, Ball Valve w/ Gear Op, WE X WE</t>
  </si>
  <si>
    <t>24 ANSI 600, Ball Valve w/ Gear Op, WE X WE</t>
  </si>
  <si>
    <t>20 ANSI 600, Ball Valve w/ Gear Op, WE X WE</t>
  </si>
  <si>
    <t>18 ANSI 600, Ball Valve w/ Gear Op, WE X WE</t>
  </si>
  <si>
    <t>16 ANSI 600, Ball Valve w/ Gear Op, WE X WE</t>
  </si>
  <si>
    <t>12 ANSI 600, Ball Valve w/Gear Op, WE X WE</t>
  </si>
  <si>
    <t>10 ANSI 600, Ball Valve w/Gear Op, WE X WE</t>
  </si>
  <si>
    <t>8 ANSI 600, Ball Valve w/Gear Op, WE X WE</t>
  </si>
  <si>
    <t>6 ANSI 600, Ball Valve w/Gear Op, WE X WE</t>
  </si>
  <si>
    <t>4 ANSI 600, Ball Valve, Lever Op, WE X WE</t>
  </si>
  <si>
    <t>3 ANSI 600, Ball Valve, Lever Op, WE X WE</t>
  </si>
  <si>
    <t>2 ANSI 600, Ball Valve, Lever Op, WE X WE</t>
  </si>
  <si>
    <t>42 ANSI 600, Ball Valve w/Gear Op, FE X WE</t>
  </si>
  <si>
    <t>36 ANSI 600, Ball Valve w/Gear Op, FE X WE</t>
  </si>
  <si>
    <t>30 ANSI 600, Ball Valve w/Gear Op, FE X WE</t>
  </si>
  <si>
    <t>26 ANSI 600, Ball Valve w/Gear Op, FE X WE</t>
  </si>
  <si>
    <t>24 ANSI 600, Ball Valve w/Gear Op, FE X WE</t>
  </si>
  <si>
    <t>22 ANSI 600, Ball Valve w/Gear Op, FE X WE</t>
  </si>
  <si>
    <t>20 ANSI 600, Ball Valve w/Gear Op, FE X WE</t>
  </si>
  <si>
    <t>16 ANSI 600, Ball Valve w/Gear Op, FE X WE</t>
  </si>
  <si>
    <t>12 ANSI 600, Ball Valve w/Gear Op, FE X WE</t>
  </si>
  <si>
    <t>10 ANSI 600, Ball Valve w/Gear Op, FE X WE</t>
  </si>
  <si>
    <t>8 ANSI 600, Ball Valve w/Gear Op, FE X WE</t>
  </si>
  <si>
    <t>6 ANSI 600, Ball Valve w/Gear Op, FE X WE</t>
  </si>
  <si>
    <t>4 ANSI 600, Ball Valve w/Gear Op, FE X WE</t>
  </si>
  <si>
    <t>3 ANSI 600, Ball Valve w/Gear Op, FE X WE</t>
  </si>
  <si>
    <t>2 ANSI 600, Ball Valve w/Gear Op, FE X WE</t>
  </si>
  <si>
    <t>20 ANSI 900, Ball Valve w/Gear Op, FE X WE</t>
  </si>
  <si>
    <t>16 ANSI 900, Ball Valve w/Gear Op, FE X WE</t>
  </si>
  <si>
    <t>12 ANSI 900, Ball Valve w/Gear Op, FE X WE</t>
  </si>
  <si>
    <t>10 ANSI 900, Ball Valve w/Gear Op, FE X WE</t>
  </si>
  <si>
    <t>8 ANSI 900, Ball Valve w/Gear Op, FE X WE</t>
  </si>
  <si>
    <t>6 ANSI 900, Ball Valve w/Gear Op, FE X WE</t>
  </si>
  <si>
    <t>4 ANSI 900, Ball Valve w/Gear Op, FE X WE</t>
  </si>
  <si>
    <t>3 ANSI 900, Ball Valve w/Gear Op, FE X WE</t>
  </si>
  <si>
    <t>2 ANSI 900, Ball Valve w/Gear Op, FE X WE</t>
  </si>
  <si>
    <t>42 ANSI 600, Tap valve gear op. w/extension &amp; Under Ground Coating, FE X WE</t>
  </si>
  <si>
    <t>36 ANSI 600, Tap valve gear op. w/extension &amp; Under Ground Coating, FE X WE</t>
  </si>
  <si>
    <t>30 ANSI 600, Tap valve gear op. w/extension &amp; Under Ground Coating, FE X WE</t>
  </si>
  <si>
    <t>26 ANSI 600, Tap valve gear op. w/extension &amp; Under Ground Coating, FE X WE</t>
  </si>
  <si>
    <t>24 ANSI 600, Tap valve gear op. w/extension &amp; Under Ground Coating, FE X WE</t>
  </si>
  <si>
    <t>20 ANSI 600, Tap valve gear op. w/extension &amp; Under Ground Coating, FE X WE</t>
  </si>
  <si>
    <t>16 ANSI 600, Tap valve gear op. w/extension &amp; Under Ground Coating, FE X WE</t>
  </si>
  <si>
    <t>12 ANSI 600, Tap valve gear op. w/extension &amp; Under Ground Coating, FE X WE</t>
  </si>
  <si>
    <t>10 ANSI 600, Tap valve gear op. w/extension &amp; Under Ground Coating, FE X WE</t>
  </si>
  <si>
    <t>8 ANSI 600, Tap valve gear op. w/extension &amp; Under Ground Coating, FE X WE</t>
  </si>
  <si>
    <t>6 ANSI 600, Tap valve gear op. w/extension &amp; Under Ground Coating, FE X WE</t>
  </si>
  <si>
    <t>4 ANSI 600, Tap valve gear op. w/extension &amp; Under Ground Coating, FE X WE</t>
  </si>
  <si>
    <t>3 ANSI 600, Tap valve gear op. w/extension &amp; Under Ground Coating, FE X WE</t>
  </si>
  <si>
    <t>2 ANSI 600, Tap valve gear op. w/extension &amp; Under Ground Coating, FE X WE</t>
  </si>
  <si>
    <t>42", ANSI 600 9-14 ft Valve Extension</t>
  </si>
  <si>
    <t>36", ANSI 600 9-14 ft Valve Extension</t>
  </si>
  <si>
    <t>30", ANSI 600 9-14 ft Valve Extension</t>
  </si>
  <si>
    <t>24", ANSI 600 9-14 ft Valve Extension</t>
  </si>
  <si>
    <t>16 to 20 ", ANSI 600 9-14 ft Valve Extension</t>
  </si>
  <si>
    <t>42", ANSI 600 7 ft High Head Valve Extension</t>
  </si>
  <si>
    <t>30 to 36", ANSI 600 7 ft High Head Valve Extension</t>
  </si>
  <si>
    <t>20 to 26", ANSI 600 7 ft High Head Valve Extension</t>
  </si>
  <si>
    <t>16 to 18", ANSI 600 7 ft High Head Valve Extension</t>
  </si>
  <si>
    <t>12 to 14", ANSI 600 7 ft High Head Valve Extension</t>
  </si>
  <si>
    <t>8 to 10", ANSI 600 7 ft High Head Valve Extension</t>
  </si>
  <si>
    <t>4 to 6", ANSI 600 7 ft High Head Valve Extension</t>
  </si>
  <si>
    <t>2 to 3", ANSI 600 7 ft High Head Valve Extension</t>
  </si>
  <si>
    <t>42", ANSI 600 Scotchkote 323 (Adder) for Bare Stem Valve</t>
  </si>
  <si>
    <t>36", ANSI 600 Scotchkote 323 (Adder) for Bare Stem Valve</t>
  </si>
  <si>
    <t>36", ANSI 600, Swing Check Valve, 600#, Tom Wheatley w/Slam Retarder, FE X FE</t>
  </si>
  <si>
    <t>30", ANSI 600, Swing Check Valve, 600#, Tom Wheatley w/Slam Retarder, FE X FE</t>
  </si>
  <si>
    <t>24", ANSI 600, Swing Check Valve, 600#, Tom Wheatley w/Slam Retarder, FE X FE</t>
  </si>
  <si>
    <t>20", ANSI 600, Swing Check Valve, 600#, Tom Wheatley w/Slam Retarder, FE X FE</t>
  </si>
  <si>
    <t>18", ANSI 600, Swing Check Valve, 600#, Tom Wheatley w/Slam Retarder, FE X FE</t>
  </si>
  <si>
    <t>16", ANSI 600, Swing Check Valve, 600#, Tom Wheatley w/Slam Retarder, FE X FE</t>
  </si>
  <si>
    <t>12", ANSI 600, Swing Check Valve, 600#, Tom Wheatley w/Slam Retarder, FE X FE</t>
  </si>
  <si>
    <t>10", ANSI 600, Swing Check Valve, 600#, Tom Wheatley w/Slam Retarder, FE X FE</t>
  </si>
  <si>
    <t>8", ANSI 600, Swing Check Valve, 600#, Tom Wheatley w/Slam Retarder, FE X FE</t>
  </si>
  <si>
    <t>6", ANSI 600, Swing Check Valve, 600#, Tom Wheatley w/Slam Retarder, FE X FE</t>
  </si>
  <si>
    <t>4", ANSI 600, Swing Check Valve, 600#, Tom Wheatley, FE X FE</t>
  </si>
  <si>
    <t>3", ANSI 600, Swing Check Valve, 600#, Tom Wheatley, FE X FE</t>
  </si>
  <si>
    <t>2" ANSI 600, Swing Check Valve, 600#, Tom Wheatley, FE X FE</t>
  </si>
  <si>
    <t>36" ANSI 600, Swing Check Valve, 600#, Tom Wheatley, FE X FE</t>
  </si>
  <si>
    <t>30" ANSI 600 Swing Check Valve, 600#, Tom Wheatley, FE X FE</t>
  </si>
  <si>
    <t>24" ANSI 600 Swing Check Valve, 600#, Tom Wheatley, FE X FE</t>
  </si>
  <si>
    <t xml:space="preserve">20" ANSI 600 Swing Check Valve, 600#, Tom Wheatley, FE X FE </t>
  </si>
  <si>
    <t xml:space="preserve">18" ANSI 600 Swing Check Valve, 600#, Tom Wheatley, FE X FE </t>
  </si>
  <si>
    <t xml:space="preserve">16" ANSI 600 Swing Check Valve, 600#, Tom Wheatley, FE X FE </t>
  </si>
  <si>
    <t xml:space="preserve">12" ANSI 600 Swing Check Valve, 600#, Tom Wheatley, FE X FE </t>
  </si>
  <si>
    <t xml:space="preserve">10" ANSI 600 Swing Check Valve, 600#, Tom Wheatley, FE X FE </t>
  </si>
  <si>
    <t xml:space="preserve">8" ANSI 600 Swing Check Valve, 600#, Tom Wheatley, FE X FE </t>
  </si>
  <si>
    <t xml:space="preserve">6" ANSI 600 Swing Check Valve, 600#, Tom Wheatley, FE X FE </t>
  </si>
  <si>
    <t xml:space="preserve">4" ANSI 600 Swing Check Valve, 600#, Tom Wheatley, FE X FE </t>
  </si>
  <si>
    <t xml:space="preserve">3" ANSI 600 Swing Check Valve, 600#, Tom Wheatley, FE X FE </t>
  </si>
  <si>
    <t xml:space="preserve">2" ANSI 600 Swing Check Valve, 600#, Tom Wheatley, FE X FE </t>
  </si>
  <si>
    <t>36" ANSI 900 Swing Check Valve, 900#, Tom Wheatley, FE X FE</t>
  </si>
  <si>
    <t>30" ANSI 900 Swing Check Valve, 900#, Tom Wheatley, FE X FE</t>
  </si>
  <si>
    <t>24" ANSI 900 Swing Check Valve, 900#, Tom Wheatley, FE X FE</t>
  </si>
  <si>
    <t>20" ANSI 900 Swing Check Valve, 900#, Tom Wheatley, FE X FE</t>
  </si>
  <si>
    <t>18" ANSI 900 Swing Check Valve, 900#, Tom Wheatley, FE X FE</t>
  </si>
  <si>
    <t>16" ANSI 900 Swing Check Valve, 900#, Tom Wheatley, FE X FE</t>
  </si>
  <si>
    <t>12" Nordstom Plug Valve, 600#, FEXFE</t>
  </si>
  <si>
    <t>10" Nordstom Plug Valve, 600#, FEXFE</t>
  </si>
  <si>
    <t>8" Nordstom Plug Valve, 600#, FEXFE</t>
  </si>
  <si>
    <t>6" Nordstom Plug Valve, 600#, FEXFE</t>
  </si>
  <si>
    <t>4" Nordstom Plug Valve, 600#, FEXFE</t>
  </si>
  <si>
    <t>3" Nordstom Plug Valve, 600#, FEXFE</t>
  </si>
  <si>
    <t>2" Nordstom Plug Valve, 600#, FEXFE</t>
  </si>
  <si>
    <t>12" Nordstom Plug Valve, 900#, FEXFE</t>
  </si>
  <si>
    <t>10" Nordstom Plug Valve, 900#, FEXFE</t>
  </si>
  <si>
    <t>8" Nordstom Plug Valve, 900#, FEXFE</t>
  </si>
  <si>
    <t>6" Nordstom Plug Valve, 900#, FEXFE</t>
  </si>
  <si>
    <t>4" Nordstom Plug Valve, 900#, FEXFE</t>
  </si>
  <si>
    <t>3" Nordstom Plug Valve, 900#, FEXFE</t>
  </si>
  <si>
    <t>2" Nordstom Plug Valve, 900#, FEXFE</t>
  </si>
  <si>
    <t>12" Nordstom Plug Valve, 600#, WEXWE</t>
  </si>
  <si>
    <t>10" Nordstom Plug Valve, 600#, WEXWE</t>
  </si>
  <si>
    <t>8" Nordstom Plug Valve, 600#, WEXWE</t>
  </si>
  <si>
    <t>6" Nordstom Plug Valve, 600#, WEXWE</t>
  </si>
  <si>
    <t>4" Nordstom Plug Valve, 600#, WEXWE</t>
  </si>
  <si>
    <t>3" Nordstom Plug Valve, 600#, WEXWE</t>
  </si>
  <si>
    <t>2" Nordstom Plug Valve, 600#, WEXWE</t>
  </si>
  <si>
    <t>12" Nordstom Plug Valve, 900#, WEXWE</t>
  </si>
  <si>
    <t>10" Nordstom Plug Valve, 900#, WEXWE</t>
  </si>
  <si>
    <t>8" Nordstom Plug Valve, 900#, WEXWE</t>
  </si>
  <si>
    <t>6" Nordstom Plug Valve, 900#, WEXWE</t>
  </si>
  <si>
    <t>4" Nordstom Plug Valve, 900#, WEXWE</t>
  </si>
  <si>
    <t>3" Nordstom Plug Valve, 900#, WEXWE</t>
  </si>
  <si>
    <t>2" Nordstom Plug Valve, 900#, WEXWE</t>
  </si>
  <si>
    <t>16" Fisher CL 600 V250 Control Valves, w/Actuator &amp; Positioner</t>
  </si>
  <si>
    <t>12" Fisher CL 600 V250 Control Valves, w/Actuator &amp; Positioner</t>
  </si>
  <si>
    <t>10" Fisher CL 600 V250 Control Valves, w/Actuator &amp; Positioner</t>
  </si>
  <si>
    <t>8" Fisher CL 600 V250 Control Valves, w/Actuator &amp; Positioner</t>
  </si>
  <si>
    <t>6" Fisher CL 600 V250 Control Valves, w/Actuator &amp; Positioner</t>
  </si>
  <si>
    <t>4" Fisher CL 600 V250 Control Valves, w/Actuator &amp; Positioner</t>
  </si>
  <si>
    <t>20" Becker 20" Valve, Control, 600#, FE, QTCV-T1</t>
  </si>
  <si>
    <t>16" Becker 16" Valve, Control, 600#, FE, QTCV-T1</t>
  </si>
  <si>
    <t>4" Fisher 600RF EZH Pneumatic Regulator &amp; Operator</t>
  </si>
  <si>
    <t>3" Fisher 600RF EZH Pneumatic Regulator &amp; Operator</t>
  </si>
  <si>
    <t>2" Fisher 600RF EZH Pneumatic Regulator &amp; Operator</t>
  </si>
  <si>
    <t>2" Fisher 600RF-630 Pneumatic Regulator &amp; Operator</t>
  </si>
  <si>
    <t>6" Fisher Big Joe Pneumatic Regulator &amp; Operator</t>
  </si>
  <si>
    <t>4" Fisher Big Joe Pneumatic Regulator &amp; Operator</t>
  </si>
  <si>
    <t>3" Fisher Big Joe Pneumatic Regulator &amp; Operator</t>
  </si>
  <si>
    <t>2" Fisher Big Joe Pneumatic Regulator &amp; Operator</t>
  </si>
  <si>
    <t>1" Fisher Big Joe Pneumatic Regulator &amp; Operator</t>
  </si>
  <si>
    <t>20" ANSI 600, Recycle Valve, Flanged, Turbine Compressor Setup</t>
  </si>
  <si>
    <t>16" ANSI 600, Recycle Valve, Flanged, Turbine Compressor Setup</t>
  </si>
  <si>
    <t>12" ANSI 600, Recycle Valve, Flanged, Turbine Compressor Setup</t>
  </si>
  <si>
    <t>10" ANSI 600, Recycle Valve, Flanged, Turbine Compressor Setup</t>
  </si>
  <si>
    <t>8" ANSI 600, Recycle Valve, Flanged, Turbine Compressor Setup</t>
  </si>
  <si>
    <t>6" ANSI 600, Recycle Valve, Flanged, Turbine Compressor Setup</t>
  </si>
  <si>
    <t>4" ANSI 600, Recycle Valve, Flanged, Turbine Compressor Setup</t>
  </si>
  <si>
    <t>8X10 ANSI 600, Pilot Actuated Relief Valve, Flanged</t>
  </si>
  <si>
    <t>6x8 ANSI 600 Pilot Actuated Relief Valve, Flanged</t>
  </si>
  <si>
    <t>4x60 ANSI 600 Pilot Actuated Relief Valve, Flanged</t>
  </si>
  <si>
    <t>3x4 ANSI 600 Pilot Actuated Relief Valve, Flanged</t>
  </si>
  <si>
    <t>2x3 ANSI 600 Mercer 9100 Relief Valve, CS body, SS Trim, Flanged</t>
  </si>
  <si>
    <t>2x2 FNPT x FNPT Mercer 9100 Relief Valve, CS body, SS Trim,Flanged</t>
  </si>
  <si>
    <t>1x2 FNPT x FNPT Mercer 9100 Relief Valve, CS body, SS Trim,Flanged</t>
  </si>
  <si>
    <t>1x1 FNPT x FNPT Mercer 9100 Relief Valve, CS body, SS Trim, Flanged</t>
  </si>
  <si>
    <t>42" ANSI 600 Biffi High Pressure, Double Acting Actuator</t>
  </si>
  <si>
    <t>36" ANSI 600 Biffi High Pressure, Double Acting Actuator</t>
  </si>
  <si>
    <t>30" ANSI 600 Biffi High Pressure, Double Acting Actuator</t>
  </si>
  <si>
    <t>24" ANSI 600 Biffi High Pressure, Double Acting Actuator</t>
  </si>
  <si>
    <t>20" ANSI 600 Biffi High Pressure, Double Acting Actuator</t>
  </si>
  <si>
    <t>16" ANSI 600 Biffi High Pressure, Double Acting Actuator</t>
  </si>
  <si>
    <t>12" ANSI 600 Biffi High Pressure, Double Acting Actuator</t>
  </si>
  <si>
    <t>10" ANSI 600 Biffi High Pressure, Double Acting Actuator</t>
  </si>
  <si>
    <t>8" ANSI 600 Biffi High Pressure, Double Acting Actuator</t>
  </si>
  <si>
    <t>6" ANSI 600 Biffi High Pressure, Double Acting Actuator</t>
  </si>
  <si>
    <t>4" ANSI 600 Biffi High Pressure, Double Acting Actuator</t>
  </si>
  <si>
    <t>3" ANSI 600 Biffi High Pressure, Double Acting Actuator</t>
  </si>
  <si>
    <t>2" ANSI 600 Biffi High Pressure, Double Acting Actuator</t>
  </si>
  <si>
    <t>42" ANSI 600 Shafer Actuator; ESD &amp; remote op / w position switches</t>
  </si>
  <si>
    <t>36" ANSI 600 Shafer Actuator; ESD &amp; remote op / w position switches</t>
  </si>
  <si>
    <t>30" ANSI 600 Shafer Actuator; ESD &amp; remote op / w position switches</t>
  </si>
  <si>
    <t>24" ANSI 600 Shafer Actuator; ESD &amp; remote op / w position switches</t>
  </si>
  <si>
    <t>20" ANSI 600 Shafer Actuator; ESD &amp; remote op / w position switches</t>
  </si>
  <si>
    <t>16" ANSI 600 Shafer Actuator; ESD &amp; remote op / w position switches</t>
  </si>
  <si>
    <t>12" ANSI 600 Shafer Actuator; ESD &amp; remote op / w position switches</t>
  </si>
  <si>
    <t>10" ANSI 600 Shafer Actuator; ESD &amp; remote op / w position switches</t>
  </si>
  <si>
    <t>8" ANSI 600 Shafer Actuator; ESD &amp; remote op / w position switches</t>
  </si>
  <si>
    <t>6" ANSI 600 Shafer Actuator; ESD &amp; remote op / w position switches</t>
  </si>
  <si>
    <t>4" ANSI 600 Shafer Actuator; ESD &amp; remote op / w position switches</t>
  </si>
  <si>
    <t>3" ANSI 600 Shafer Actuator; ESD &amp; remote op / w position switches</t>
  </si>
  <si>
    <t>2" ANSI 600 Shafer Actuator; ESD &amp; remote op / w position switches</t>
  </si>
  <si>
    <t>42" ANSI 600 Bettis Actuator; High Pressure, Dbl Acting, Model #G8040</t>
  </si>
  <si>
    <t>36" ANSI 600 Bettis Actuator; High Pressure, Dbl Acting, Model #G7032</t>
  </si>
  <si>
    <t>30" ANSI 600 Bettis Actuator; High Pressure, Dbl Acting, Model #G5032</t>
  </si>
  <si>
    <t>24" ANSI 600 Bettis Actuator; High Pressure, Dbl Acting, Model #G5024</t>
  </si>
  <si>
    <t>20" ANSI 600 Bettis Actuator; High Pressure, Dbl Acting, Model #G4020</t>
  </si>
  <si>
    <t>16" ANSI 600 Bettis Actuator; High Pressure, Dbl Acting, Model #G3016</t>
  </si>
  <si>
    <t>12" ANSI 600 Bettis Actuator; High Pressure, Dbl Acting, Model #G2012</t>
  </si>
  <si>
    <t>10" ANSI 600 Bettis Actuator; High Pressure, Dbl Acting, Model #G2012</t>
  </si>
  <si>
    <t>8" ANSI 600 Bettis Actuator; High Pressure, Dbl Acting, Model #G01010</t>
  </si>
  <si>
    <t>6" ANSI 600 Bettis Actuator; High Pressure, Dbl Acting, Model #CBA 730</t>
  </si>
  <si>
    <t>4" ANSI 600 Bettis Actuator; High Pressure, Dbl Acting, Model #CBB 725</t>
  </si>
  <si>
    <t>3" ANSI 600 Bettis Actuator; High Pressure, Dbl Acting, Model #CBB 525</t>
  </si>
  <si>
    <t>2" ANSI 600 Bettis Actuator; High Pressure, Dbl Acting, Model #CBB 420</t>
  </si>
  <si>
    <t>42" ANSI 600 Morin Actuator, B-2385U-D000, Type 50, Double Acting</t>
  </si>
  <si>
    <t>36" ANSI 600 Morin Actuator, B-1480U-D000, Type 50, Double Acting</t>
  </si>
  <si>
    <t>30" ANSI 600 Morin Actuator, B-945U-D000, Type 50, Double Acting</t>
  </si>
  <si>
    <t>24" ANSI 600 Morin Actuator, B-575U-D000, Type 50, Double Acting</t>
  </si>
  <si>
    <t>20" ANSI 600 Morin Actuator, B-420U-D000, Type 50, Double Acting</t>
  </si>
  <si>
    <t>16" ANSI 600 Morin Actuator, B-270U-D000, Type 50, Double Acting</t>
  </si>
  <si>
    <t>12" ANSI 600 Morin Actuator, B-210U-D000, Type 50, Double Acting</t>
  </si>
  <si>
    <t>10" ANSI 600 Morin Actuator, B-210U-D000, Type 50, Double Acting</t>
  </si>
  <si>
    <t>8" ANSI 600 Morin Actuator, B-135U-D000, Type 50, Double Acting</t>
  </si>
  <si>
    <t>6" ANSI 600 Morin Actuator, B-100U-D000, Type 50, Double Acting</t>
  </si>
  <si>
    <t>4" ANSI 600 Morin Actuator, B-050U-D000, Type 50, Double Acting</t>
  </si>
  <si>
    <t>3" ANSI 600 Morin Actuator, B-023U-D000, Type 50, Double Acting</t>
  </si>
  <si>
    <t>2" ANSI 600 Morin Actuator, B-023U-D000, Type 50, Double Acting</t>
  </si>
  <si>
    <t>12" ANSI 600 Turbine Meter, Sensus Auto Adjust 45, AAT-140, 1440#WP</t>
  </si>
  <si>
    <t>8" ANSI 600 Turbine Meter, Sensus Auto Adjust 45, AAT-60, 1440#WP</t>
  </si>
  <si>
    <t>6" ANSI 600 Turbine Meter, Sensus Auto Adjust 45, AAT-35, WP 1500 Skid Mounted</t>
  </si>
  <si>
    <t>4" ANSI 600 Turbine Meter, Sensus Auto Adjust 45, AAT-18, WP 1500</t>
  </si>
  <si>
    <t>12" ANSI 600 Turbine Meter, Sensus Auto Adjust 30, AAT-230, 1440#WP</t>
  </si>
  <si>
    <t>8" ANSI 600 Turbine Meter, Sensus Auto Adjust 30, AAT-90, 1440#WP</t>
  </si>
  <si>
    <t>6" ANSI 600 Turbine Meter, Sensus Auto Adjust 30, AAT-57, 1440#WP</t>
  </si>
  <si>
    <t>4" ANSI 600 Turbine Meter, Sensus Auto Adjust 30, AAT-27, 1440#WP</t>
  </si>
  <si>
    <t>3" ANSI 600 Turbine Meter, T-10</t>
  </si>
  <si>
    <t>2" ANSI 600 Turbine Meter, T-10</t>
  </si>
  <si>
    <t>4" ANSI 600 Welker Flow Nozzle, Limiting Sonic Nozzle</t>
  </si>
  <si>
    <t>3" ANSI 600 Welker Flow Nozzle, Limiting Sonic Nozzle</t>
  </si>
  <si>
    <t>4" ANSI 600 Dresser 11M1480 Series B3-HPC Rotary Meter</t>
  </si>
  <si>
    <t>3" ANSI 600 Dresser 7M1480 Series B3-HPC Rotary Meter</t>
  </si>
  <si>
    <t>3" ANSI 600 Dresser 5M1480 Series B3-HPC Rotary Meter</t>
  </si>
  <si>
    <t>2" ANSI 600 Dresser 3M1480 Series B3-HPC Rotary Meter</t>
  </si>
  <si>
    <t>ANSI 600 Dresser 5M175 Series B3-HPC Rotary Meter</t>
  </si>
  <si>
    <t>ANSI 600 Dresser 3M175 Series B3-HPC Rotary Meter</t>
  </si>
  <si>
    <t>ANSI 600 Dresser 2M175 Series B3-HPC Rotary Meter</t>
  </si>
  <si>
    <t>ANSI 600 Dresser 15C175 Series B3-HPC Rotary Meter</t>
  </si>
  <si>
    <t>ANSI 600 Dresser 11C175 Series B3-HPC Rotary Meter</t>
  </si>
  <si>
    <t>ANSI 600 Dresser 8C175 Series B3-HPC Rotary Meter</t>
  </si>
  <si>
    <t>ANSI 600 Spare Cartridge - 4" Rotary for 11M1480</t>
  </si>
  <si>
    <t>ANSI 600 Spare Cartridge - 3" Rotary for 7M1480</t>
  </si>
  <si>
    <t>ANSI 600 Spare Cartridge - 3" Rotary for 5M1480</t>
  </si>
  <si>
    <t>2" ANSI 600 Model O Rupture Pin Valve with By-Pass</t>
  </si>
  <si>
    <t>20" ANSI 600 Daniel Sr Orifice Tube w/Cond per STD-M-0410-B260 &amp; M8620</t>
  </si>
  <si>
    <t>16" ANSI 600 Daniel Sr Orifice Tube w/Cond per STD-M-0410-B260 &amp; M8620</t>
  </si>
  <si>
    <t>12" ANSI 600 Daniel Sr Orifice Tube w/Cond per STD-M-0410-B260 &amp; M8620</t>
  </si>
  <si>
    <t>10" ANSI 600 Daniel Sr Orifice Tube w/Cond per STD-M-0410-B260 &amp; M8620</t>
  </si>
  <si>
    <t>8" ANSI 600 Daniel Sr Orifice Tube w/Cond per STD-M-0410-B260 &amp; M8620</t>
  </si>
  <si>
    <t>6" ANSI 600 Daniel Sr Orifice Tube w/Cond per STD-M-0410-B260 &amp; M8620</t>
  </si>
  <si>
    <t>4" ANSI 600 Daniel Sr Orifice Tube w/Cond per STD-M-0410-B260 &amp; M8620</t>
  </si>
  <si>
    <t>3" ANSI 600 Daniel Sr Orifice Tube w/Cond per STD-M-0410-B260 &amp; M8620</t>
  </si>
  <si>
    <t>2" ANSI 600 Daniel Sr Orifice Tube w/Cond per STD-M-0410-B260 &amp; M8620</t>
  </si>
  <si>
    <t>20" ANSI 600 Daniel Junior Orifice, 3 Section Meter Tube w/Conditioner</t>
  </si>
  <si>
    <t>16" ANSI 600 Daniel Junior Orifice, 3 Section Meter Tube w/Conditioner</t>
  </si>
  <si>
    <t>12" ANSI 600 Daniel Junior Orifice, 3 Section Meter Tube w/Conditioner</t>
  </si>
  <si>
    <t>10" ANSI Daniel Junior Orifice, 3 Section Meter Tube w/Conditioner</t>
  </si>
  <si>
    <t>20" ANSI 600 Attenuation Tees Uni-Direction (STD-M-0420-A065, B045)</t>
  </si>
  <si>
    <t>16" ANSI 600 Attenuation Tees Uni-Direction (STD-M-0420-A065, B045)</t>
  </si>
  <si>
    <t>12" ANSI 600 Attenuation Tees Uni-Direction (STD-M-0420-A065, B045)</t>
  </si>
  <si>
    <t>10"ANSI 600 Attenuation Tees Uni-Direction (STD-M-0420-A065, B045)</t>
  </si>
  <si>
    <t>8" ANSI 600 Attenuation Tees Uni-Direction (STD-M-0420-A065, B045)</t>
  </si>
  <si>
    <t>6" ANSI 600 Attenuation Tees Uni-Direction (STD-M-0420-A065, B045)</t>
  </si>
  <si>
    <t>4" ANSI 600 Attenuation Tees Uni-Direction (STD-M-0420-A065, B045)</t>
  </si>
  <si>
    <t>36" ANSI 600 Daniel Jr Sonic 2-Path Ultrasonic (Check &amp; Clamp-On)</t>
  </si>
  <si>
    <t>30" ANSI 600 Daniel Jr Sonic 2-Path Ultrasonic (Check &amp; Clamp-On)</t>
  </si>
  <si>
    <t>24" ANSI 600 Daniel Jr Sonic 2-Path Ultrasonic (Check &amp; Clamp-On)</t>
  </si>
  <si>
    <t>20" ANSI 600 Daniel Jr Sonic 2-Path Ultrasonic (Check &amp; Clamp-On)</t>
  </si>
  <si>
    <t>16" ANSI 600 Daniel Jr Sonic 2-Path Ultrasonic (Check &amp; Clamp-On)</t>
  </si>
  <si>
    <t>12" ANSI 600 Daniel Jr Sonic 2-Path Ultrasonic (Check &amp; Clamp-On)</t>
  </si>
  <si>
    <t>10" ANSI 600 Daniel Jr Sonic 2-Path Ultrasonic (Check &amp; Clamp-On)</t>
  </si>
  <si>
    <t>20" ANSI 600 Daniel SeniorSonic Uni-Directional Ultrasonic Meter (w/Calibr)</t>
  </si>
  <si>
    <t>16" ANSI 600 Daniel 3414 SeniorSonic Uni-Directional Ultrasonic Mtr (w/Calibr)</t>
  </si>
  <si>
    <t>12" ANSI 600 Daniel 3414 SeniorSonic Uni-Directional Ultrasonic Mtr (w/Calibr)</t>
  </si>
  <si>
    <t>10" ANSI 600 Daniel 3414 SeniorSonic Uni-Directional Ultrasonic Mtr (w/Calibr)</t>
  </si>
  <si>
    <t>8" ANSI 600 Daniel 3414 SeniorSonic Uni-Directional Ultrasonic Mtr (w/Calibr)</t>
  </si>
  <si>
    <t>6" ANSI 600 Daniel 3414 SeniorSonic Uni-Directional Ultrasonic Mtr (w/Calibr)</t>
  </si>
  <si>
    <t>4" ANSI 600 Daniel 3414 SeniorSonic Uni-Directional Ultrasonic Mtr (w/Calibr)</t>
  </si>
  <si>
    <t>3" ANSI 600 Daniel Bi-Directional Ultrasonic Meter Run (w/Calibration)</t>
  </si>
  <si>
    <t>20" ANSI 600 Daniel 3414 Bi-Directional Ultrasonic Meter Run (w/Calibration)</t>
  </si>
  <si>
    <t>16" ANSI 600 Daniel 3414 Bi-Directional Ultrasonic Meter Run (w/Calibration)</t>
  </si>
  <si>
    <t>12" ANSI 600 Daniel 3414 Bi-Directional Ultrasonic Meter Run (w/Calibration)</t>
  </si>
  <si>
    <t>10" ANSI 600 Daniel 3414 Bi-Directional Ultrasonic Meter Run (w/Calibration)</t>
  </si>
  <si>
    <t>8" ANSI 600 Daniel 3414 Bi-Directional Ultrasonic Meter Run (w/Calibration)</t>
  </si>
  <si>
    <t>6" ANSI 600 Daniel 3414 Bi-Directional Ultrasonic Meter Run (w/Calibration)</t>
  </si>
  <si>
    <t>20" ANSI 600 SICK Uni-Directional Ultrasonic Meter (Incl Calibr)</t>
  </si>
  <si>
    <t>16" ANSI 600 SICK Uni-Directional Ultrasonic Meter (Incl Calibr)</t>
  </si>
  <si>
    <t>12" ANSI 600 SICK Uni-Directional Ultrasonic Meter (Incl Calibr)</t>
  </si>
  <si>
    <t>10" ANSI 600 SICK Uni-Directional Ultrasonic Meter (Incl Calibr)</t>
  </si>
  <si>
    <t>8" ANSI 600 Ultrasonic Meter Skid Mounted with Tees</t>
  </si>
  <si>
    <t>4" ANSI 600 Ultrasonic Meter Skid Mounted with Tees</t>
  </si>
  <si>
    <t>3" ANSI 600 SICK Uni-Directional Ultrasonic Meter (Incl Calibr)</t>
  </si>
  <si>
    <t>20" ANSI 600 SICK Bi-Directional Ultrasonic Meter Run (Incl Calibration)</t>
  </si>
  <si>
    <t>16" ANSI 600 SICK Bi-Directional Ultrasonic Meter Run (Incl Calibration)</t>
  </si>
  <si>
    <t>12" ANSI 600 SICK Bi-Directional Ultrasonic Meter Run (Incl Calibration)</t>
  </si>
  <si>
    <t>10" ANSI 600 SICK Bi-Directional Ultrasonic Meter Run (Incl Calibration)</t>
  </si>
  <si>
    <t>8" ANSI 600 SICK Bi-Directional Ultrasonic Meter Run (Incl Calibration)</t>
  </si>
  <si>
    <t>6" ANSI 600 SICK Bi-Directional Ultrasonic Meter Run (Incl Calibration)</t>
  </si>
  <si>
    <t>4" ANSI 600 SICK Bi-Directional Ultrasonic Meter Run (Incl Calibration)</t>
  </si>
  <si>
    <t>3" ANSI 600 SICK Bi-Directional Ultrasonic Meter Run (Incl Calibration)</t>
  </si>
  <si>
    <t>20" ANSI 600 Attenuation Tees (End Treatments), SICK Uni- &amp; Bi-Directional</t>
  </si>
  <si>
    <t>16" ANSI 600 Attenuation Tees (End Treatments), SICK Uni- &amp; Bi-Directional</t>
  </si>
  <si>
    <t>12" ANSI 600 Attenuation Tees (End Treatments), SICK Uni- &amp; Bi-Directional</t>
  </si>
  <si>
    <t>10" ANSI 600 Attenuation Tees (End Treatments), SICK Uni- &amp; Bi-Directional</t>
  </si>
  <si>
    <t>8" ANSI 600 Attenuation Tees (End Treatments), SICK Uni- &amp; Bi-Directional</t>
  </si>
  <si>
    <t>6" ANSI 600 Attenuation Tees (End Treatments), SICK Uni- &amp; Bi-Directional</t>
  </si>
  <si>
    <t>4" ANSI 600 Attenuation Tees (End Treatments), SICK Uni- &amp; Bi-Directional</t>
  </si>
  <si>
    <t>30" Flow Calibration, 7+3 (10) Calibration/Verification Pts</t>
  </si>
  <si>
    <t>24" Flow Calibration, 7+3 (10) Calibration/Verification Pts</t>
  </si>
  <si>
    <t>20" Flow Calibration, 7+3 (10) Calibration/Verification Pts</t>
  </si>
  <si>
    <t>16" Flow Calibration, 7+3 (10) Calibration/Verification Pts</t>
  </si>
  <si>
    <t>12" Flow Calibration, 7+3 (10) Calibration/Verification Pts</t>
  </si>
  <si>
    <t>10" Flow Calibration, 7+3 (10) Calibration/Verification Pts</t>
  </si>
  <si>
    <t>8" Flow Calibration, 7+3 (10) Calibration/Verification Pts</t>
  </si>
  <si>
    <t>6" Flow Calibration, 7+3 (10) Calibration/Verification Pts</t>
  </si>
  <si>
    <t>4" Flow Calibration, 7+3 (10) Calibration/Verification Pts</t>
  </si>
  <si>
    <t>16" Adjustable, Prefabricated and coated H Beam with pipe rest</t>
  </si>
  <si>
    <t>12" Adjustable, Prefabricated and coated H Beam with pipe rest</t>
  </si>
  <si>
    <t>10" Adjustable, Prefabricated and coated H Beam with pipe rest</t>
  </si>
  <si>
    <t>8" Adjustable, Prefabricated and coated H Beam with pipe rest</t>
  </si>
  <si>
    <t>6" Adjustable, Prefabricated and coated H Beam with pipe rest</t>
  </si>
  <si>
    <t>4" Adjutable, Prefabricated and coated H Beam with pipe rest</t>
  </si>
  <si>
    <t>3" Adjustable, Prefabricated and coated H Beam with pipe rest</t>
  </si>
  <si>
    <t>2" Adjustable, Prefabricated and coated H Beam with pipe rest</t>
  </si>
  <si>
    <t>12" Plate Universal, 1/4", 304SS, Beveled Bore</t>
  </si>
  <si>
    <t>10" Plate Universal, 1/4", 304SS, Beveled Bore</t>
  </si>
  <si>
    <t>8" Plate Universal, 1/4", 304SS, Beveled Bore</t>
  </si>
  <si>
    <t>6" Plate Universal, 1/8", 304SS, Beveled Bore</t>
  </si>
  <si>
    <t>4" Plate Universal, 1/8", 304SS, Beveled Bore</t>
  </si>
  <si>
    <t>3" Plate Universal, 1/8", 304SS, Beveled Bore</t>
  </si>
  <si>
    <t>2" Plate Universal, 1/8", 304SS, Beveled Bore</t>
  </si>
  <si>
    <t>YZ Sampler, Pickett Ind., includes stand and heated enclosure, Chromatograph</t>
  </si>
  <si>
    <t>Genie 750 Direct Drive Sample Probe, Retractable, Chromatograph</t>
  </si>
  <si>
    <t>Bare Pipe Unit per ton,   $/ton OR Pipe Fitting Unit Cost c/o Welding</t>
  </si>
  <si>
    <t>8x8x4" ANSI 600 42 Reducing Tee, 0.322" WT, WE, MSS SP-75 MPHY</t>
  </si>
  <si>
    <t>3" x 1" ANSI 600, Reducer, 0.216" WT, Gr. B, WE, Concentric</t>
  </si>
  <si>
    <t>The vba code starts reading from Row 14, hence do not delete any row above row 14</t>
  </si>
  <si>
    <t>Unit Cost  $/</t>
  </si>
  <si>
    <t>Item Cost, $</t>
  </si>
  <si>
    <t>Risk Cost, $</t>
  </si>
  <si>
    <t>Total Item Cost+ Risk, $</t>
  </si>
  <si>
    <t>Qty</t>
  </si>
  <si>
    <t>Item Category</t>
  </si>
  <si>
    <t>PROJECT COST W/O TAXES</t>
  </si>
  <si>
    <t>PROJECT COST W/O TAXES AND FREIGHT</t>
  </si>
  <si>
    <t>Total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</si>
</sst>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6"/>
      <color rgb="FFFF00FF"/>
      <name val="Calibri"/>
      <family val="2"/>
      <scheme val="minor"/>
    </font>
    <font>
      <b/>
      <sz val="16"/>
      <color rgb="FF00800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0000FF"/>
      <name val="Calibri"/>
      <family val="2"/>
    </font>
    <font>
      <b/>
      <sz val="14"/>
      <color rgb="FFFF00FF"/>
      <name val="Calibri"/>
      <family val="2"/>
    </font>
    <font>
      <b/>
      <sz val="14"/>
      <color rgb="FF339966"/>
      <name val="Calibri"/>
      <family val="2"/>
    </font>
    <font>
      <b/>
      <sz val="14"/>
      <color rgb="FFFF0000"/>
      <name val="Calibri"/>
      <family val="2"/>
    </font>
    <font>
      <b/>
      <sz val="14"/>
      <color rgb="FFFF6600"/>
      <name val="Calibri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66FF99"/>
        <bgColor indexed="64"/>
      </patternFill>
    </fill>
  </fills>
  <borders count="7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indexed="64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332">
    <xf numFmtId="0" fontId="0" fillId="0" borderId="0" xfId="0"/>
    <xf numFmtId="0" fontId="0" fillId="0" borderId="0" xfId="0" applyFill="1" applyBorder="1"/>
    <xf numFmtId="4" fontId="0" fillId="0" borderId="0" xfId="0" applyNumberFormat="1" applyFill="1" applyBorder="1"/>
    <xf numFmtId="0" fontId="3" fillId="0" borderId="0" xfId="0" applyFont="1" applyBorder="1"/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0" xfId="0" applyBorder="1" applyProtection="1">
      <protection locked="0"/>
    </xf>
    <xf numFmtId="0" fontId="6" fillId="0" borderId="0" xfId="0" applyFont="1" applyAlignment="1"/>
    <xf numFmtId="0" fontId="3" fillId="0" borderId="0" xfId="0" applyFont="1" applyFill="1" applyBorder="1"/>
    <xf numFmtId="0" fontId="3" fillId="0" borderId="0" xfId="0" applyFont="1" applyBorder="1" applyAlignment="1">
      <alignment vertical="top" wrapText="1"/>
    </xf>
    <xf numFmtId="0" fontId="0" fillId="0" borderId="0" xfId="0" applyFont="1" applyBorder="1"/>
    <xf numFmtId="0" fontId="3" fillId="0" borderId="0" xfId="0" applyFont="1" applyBorder="1" applyAlignment="1">
      <alignment wrapText="1"/>
    </xf>
    <xf numFmtId="0" fontId="3" fillId="0" borderId="0" xfId="0" applyFont="1" applyFill="1" applyBorder="1" applyAlignment="1">
      <alignment wrapText="1"/>
    </xf>
    <xf numFmtId="4" fontId="0" fillId="0" borderId="0" xfId="0" applyNumberFormat="1"/>
    <xf numFmtId="4" fontId="3" fillId="0" borderId="0" xfId="0" applyNumberFormat="1" applyFont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vertical="top" wrapText="1"/>
    </xf>
    <xf numFmtId="4" fontId="3" fillId="0" borderId="0" xfId="0" applyNumberFormat="1" applyFont="1" applyFill="1" applyBorder="1"/>
    <xf numFmtId="0" fontId="3" fillId="0" borderId="39" xfId="0" applyFont="1" applyFill="1" applyBorder="1" applyAlignment="1">
      <alignment wrapText="1"/>
    </xf>
    <xf numFmtId="4" fontId="3" fillId="0" borderId="39" xfId="0" applyNumberFormat="1" applyFont="1" applyFill="1" applyBorder="1"/>
    <xf numFmtId="0" fontId="3" fillId="0" borderId="39" xfId="0" applyFont="1" applyFill="1" applyBorder="1" applyAlignment="1">
      <alignment vertical="top" wrapText="1"/>
    </xf>
    <xf numFmtId="0" fontId="3" fillId="0" borderId="39" xfId="0" applyFont="1" applyFill="1" applyBorder="1"/>
    <xf numFmtId="4" fontId="6" fillId="0" borderId="39" xfId="0" applyNumberFormat="1" applyFont="1" applyFill="1" applyBorder="1"/>
    <xf numFmtId="4" fontId="3" fillId="0" borderId="39" xfId="0" applyNumberFormat="1" applyFont="1" applyFill="1" applyBorder="1" applyAlignment="1">
      <alignment vertical="top" wrapText="1"/>
    </xf>
    <xf numFmtId="4" fontId="3" fillId="0" borderId="0" xfId="0" applyNumberFormat="1" applyFont="1"/>
    <xf numFmtId="0" fontId="3" fillId="0" borderId="0" xfId="0" applyFont="1"/>
    <xf numFmtId="0" fontId="3" fillId="0" borderId="39" xfId="0" applyFont="1" applyFill="1" applyBorder="1" applyAlignment="1">
      <alignment horizontal="left"/>
    </xf>
    <xf numFmtId="0" fontId="12" fillId="0" borderId="0" xfId="0" applyFont="1" applyFill="1" applyBorder="1"/>
    <xf numFmtId="4" fontId="0" fillId="0" borderId="0" xfId="0" applyNumberFormat="1" applyProtection="1">
      <protection locked="0"/>
    </xf>
    <xf numFmtId="0" fontId="0" fillId="0" borderId="4" xfId="0" applyBorder="1" applyAlignment="1" applyProtection="1">
      <protection locked="0"/>
    </xf>
    <xf numFmtId="15" fontId="0" fillId="0" borderId="1" xfId="0" applyNumberFormat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4" fontId="0" fillId="0" borderId="1" xfId="0" applyNumberFormat="1" applyBorder="1" applyProtection="1">
      <protection locked="0"/>
    </xf>
    <xf numFmtId="0" fontId="0" fillId="0" borderId="4" xfId="0" applyFill="1" applyBorder="1" applyAlignment="1" applyProtection="1">
      <protection locked="0"/>
    </xf>
    <xf numFmtId="0" fontId="0" fillId="0" borderId="4" xfId="0" applyFont="1" applyBorder="1" applyAlignment="1" applyProtection="1">
      <alignment horizontal="left"/>
      <protection locked="0"/>
    </xf>
    <xf numFmtId="0" fontId="14" fillId="0" borderId="4" xfId="0" applyFont="1" applyBorder="1" applyAlignment="1" applyProtection="1">
      <alignment horizontal="center"/>
      <protection locked="0"/>
    </xf>
    <xf numFmtId="9" fontId="0" fillId="0" borderId="0" xfId="1" applyFont="1" applyBorder="1" applyProtection="1"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3" fillId="6" borderId="38" xfId="0" applyFont="1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3" fillId="0" borderId="0" xfId="0" applyFont="1" applyProtection="1">
      <protection locked="0"/>
    </xf>
    <xf numFmtId="0" fontId="0" fillId="0" borderId="5" xfId="0" applyBorder="1" applyAlignment="1" applyProtection="1">
      <alignment horizontal="right"/>
      <protection locked="0"/>
    </xf>
    <xf numFmtId="44" fontId="0" fillId="0" borderId="6" xfId="0" applyNumberFormat="1" applyBorder="1" applyAlignment="1" applyProtection="1">
      <alignment horizontal="left"/>
      <protection locked="0"/>
    </xf>
    <xf numFmtId="9" fontId="0" fillId="0" borderId="6" xfId="1" applyFont="1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44" fontId="0" fillId="0" borderId="0" xfId="0" applyNumberForma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right"/>
      <protection locked="0"/>
    </xf>
    <xf numFmtId="44" fontId="0" fillId="0" borderId="9" xfId="0" applyNumberFormat="1" applyBorder="1" applyAlignment="1" applyProtection="1">
      <alignment horizontal="left"/>
      <protection locked="0"/>
    </xf>
    <xf numFmtId="9" fontId="0" fillId="0" borderId="9" xfId="1" applyFont="1" applyBorder="1" applyProtection="1">
      <protection locked="0"/>
    </xf>
    <xf numFmtId="4" fontId="0" fillId="0" borderId="1" xfId="0" applyNumberFormat="1" applyBorder="1" applyProtection="1"/>
    <xf numFmtId="4" fontId="3" fillId="0" borderId="44" xfId="0" applyNumberFormat="1" applyFont="1" applyBorder="1" applyProtection="1"/>
    <xf numFmtId="4" fontId="6" fillId="6" borderId="43" xfId="0" applyNumberFormat="1" applyFont="1" applyFill="1" applyBorder="1" applyProtection="1"/>
    <xf numFmtId="0" fontId="0" fillId="0" borderId="0" xfId="0" applyProtection="1"/>
    <xf numFmtId="0" fontId="0" fillId="0" borderId="0" xfId="0" applyBorder="1" applyProtection="1"/>
    <xf numFmtId="4" fontId="0" fillId="0" borderId="0" xfId="0" applyNumberFormat="1" applyBorder="1" applyProtection="1"/>
    <xf numFmtId="0" fontId="3" fillId="0" borderId="24" xfId="0" applyFont="1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4" fontId="0" fillId="0" borderId="0" xfId="0" applyNumberFormat="1" applyFill="1" applyBorder="1" applyProtection="1"/>
    <xf numFmtId="0" fontId="3" fillId="0" borderId="0" xfId="0" applyFont="1" applyBorder="1" applyProtection="1"/>
    <xf numFmtId="0" fontId="3" fillId="0" borderId="39" xfId="0" applyFont="1" applyFill="1" applyBorder="1" applyAlignment="1" applyProtection="1">
      <alignment wrapText="1"/>
      <protection locked="0"/>
    </xf>
    <xf numFmtId="0" fontId="3" fillId="0" borderId="39" xfId="0" applyFont="1" applyFill="1" applyBorder="1" applyProtection="1">
      <protection locked="0"/>
    </xf>
    <xf numFmtId="0" fontId="3" fillId="0" borderId="0" xfId="0" applyFont="1" applyBorder="1" applyAlignment="1" applyProtection="1">
      <alignment vertical="top" wrapText="1"/>
    </xf>
    <xf numFmtId="0" fontId="6" fillId="0" borderId="0" xfId="0" applyFont="1" applyAlignment="1" applyProtection="1">
      <alignment horizontal="center"/>
    </xf>
    <xf numFmtId="0" fontId="2" fillId="0" borderId="17" xfId="0" applyFont="1" applyBorder="1" applyProtection="1"/>
    <xf numFmtId="0" fontId="0" fillId="0" borderId="20" xfId="0" applyBorder="1" applyAlignment="1" applyProtection="1">
      <alignment horizontal="left"/>
    </xf>
    <xf numFmtId="0" fontId="0" fillId="0" borderId="21" xfId="0" applyBorder="1" applyAlignment="1" applyProtection="1">
      <alignment wrapText="1"/>
    </xf>
    <xf numFmtId="0" fontId="0" fillId="0" borderId="22" xfId="0" applyBorder="1" applyProtection="1"/>
    <xf numFmtId="0" fontId="0" fillId="0" borderId="23" xfId="0" applyBorder="1" applyProtection="1"/>
    <xf numFmtId="0" fontId="3" fillId="0" borderId="24" xfId="0" applyFont="1" applyBorder="1" applyAlignment="1" applyProtection="1">
      <alignment wrapText="1"/>
    </xf>
    <xf numFmtId="0" fontId="3" fillId="0" borderId="24" xfId="0" applyFont="1" applyBorder="1" applyAlignment="1" applyProtection="1">
      <alignment horizontal="center" wrapText="1"/>
    </xf>
    <xf numFmtId="0" fontId="3" fillId="0" borderId="24" xfId="0" applyFont="1" applyBorder="1" applyAlignment="1" applyProtection="1">
      <alignment horizontal="center" vertical="top" wrapText="1"/>
    </xf>
    <xf numFmtId="0" fontId="3" fillId="0" borderId="35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wrapText="1"/>
    </xf>
    <xf numFmtId="0" fontId="0" fillId="0" borderId="15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0" fillId="0" borderId="0" xfId="0" applyBorder="1" applyAlignment="1" applyProtection="1">
      <alignment vertical="top"/>
    </xf>
    <xf numFmtId="0" fontId="0" fillId="0" borderId="16" xfId="0" applyBorder="1" applyProtection="1"/>
    <xf numFmtId="0" fontId="3" fillId="0" borderId="0" xfId="0" applyFont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3" fillId="0" borderId="0" xfId="0" applyFont="1" applyFill="1" applyBorder="1" applyProtection="1"/>
    <xf numFmtId="0" fontId="0" fillId="0" borderId="15" xfId="0" applyBorder="1" applyProtection="1"/>
    <xf numFmtId="0" fontId="0" fillId="5" borderId="36" xfId="0" applyFill="1" applyBorder="1" applyProtection="1"/>
    <xf numFmtId="0" fontId="3" fillId="5" borderId="11" xfId="0" applyFont="1" applyFill="1" applyBorder="1" applyAlignment="1" applyProtection="1"/>
    <xf numFmtId="0" fontId="3" fillId="0" borderId="16" xfId="0" applyFont="1" applyBorder="1" applyAlignment="1" applyProtection="1">
      <alignment vertical="top" wrapText="1"/>
    </xf>
    <xf numFmtId="0" fontId="0" fillId="0" borderId="15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horizontal="right"/>
    </xf>
    <xf numFmtId="0" fontId="0" fillId="0" borderId="15" xfId="0" applyBorder="1" applyAlignment="1" applyProtection="1">
      <alignment horizontal="right"/>
    </xf>
    <xf numFmtId="0" fontId="0" fillId="4" borderId="36" xfId="0" applyFill="1" applyBorder="1" applyProtection="1"/>
    <xf numFmtId="0" fontId="3" fillId="4" borderId="11" xfId="0" applyFont="1" applyFill="1" applyBorder="1" applyAlignment="1" applyProtection="1"/>
    <xf numFmtId="0" fontId="3" fillId="0" borderId="16" xfId="0" applyFont="1" applyBorder="1" applyProtection="1"/>
    <xf numFmtId="0" fontId="0" fillId="0" borderId="0" xfId="0" applyFont="1" applyBorder="1" applyProtection="1"/>
    <xf numFmtId="0" fontId="3" fillId="0" borderId="0" xfId="0" applyFont="1" applyBorder="1" applyAlignment="1" applyProtection="1"/>
    <xf numFmtId="0" fontId="0" fillId="8" borderId="30" xfId="0" applyFill="1" applyBorder="1" applyProtection="1"/>
    <xf numFmtId="0" fontId="3" fillId="8" borderId="3" xfId="0" applyFont="1" applyFill="1" applyBorder="1" applyAlignment="1" applyProtection="1"/>
    <xf numFmtId="0" fontId="3" fillId="8" borderId="11" xfId="0" applyFont="1" applyFill="1" applyBorder="1" applyAlignment="1" applyProtection="1"/>
    <xf numFmtId="0" fontId="0" fillId="0" borderId="15" xfId="0" applyBorder="1" applyAlignment="1" applyProtection="1">
      <alignment horizontal="right" wrapText="1"/>
    </xf>
    <xf numFmtId="0" fontId="0" fillId="0" borderId="15" xfId="0" applyFill="1" applyBorder="1" applyAlignment="1" applyProtection="1">
      <alignment horizontal="right" wrapText="1"/>
    </xf>
    <xf numFmtId="0" fontId="0" fillId="0" borderId="37" xfId="0" applyBorder="1" applyProtection="1"/>
    <xf numFmtId="0" fontId="0" fillId="9" borderId="32" xfId="0" applyFill="1" applyBorder="1" applyProtection="1"/>
    <xf numFmtId="0" fontId="3" fillId="9" borderId="33" xfId="0" applyFont="1" applyFill="1" applyBorder="1" applyAlignment="1" applyProtection="1"/>
    <xf numFmtId="0" fontId="3" fillId="9" borderId="34" xfId="0" applyFont="1" applyFill="1" applyBorder="1" applyAlignment="1" applyProtection="1"/>
    <xf numFmtId="0" fontId="0" fillId="0" borderId="20" xfId="0" applyBorder="1" applyAlignment="1" applyProtection="1">
      <alignment horizontal="left" vertical="top"/>
    </xf>
    <xf numFmtId="0" fontId="0" fillId="0" borderId="21" xfId="0" applyBorder="1" applyAlignment="1" applyProtection="1">
      <alignment vertical="top" wrapText="1"/>
    </xf>
    <xf numFmtId="0" fontId="0" fillId="0" borderId="22" xfId="0" applyBorder="1" applyAlignment="1" applyProtection="1">
      <alignment vertical="top"/>
    </xf>
    <xf numFmtId="0" fontId="0" fillId="0" borderId="23" xfId="0" applyBorder="1" applyAlignment="1" applyProtection="1">
      <alignment vertical="top"/>
    </xf>
    <xf numFmtId="0" fontId="0" fillId="7" borderId="36" xfId="0" applyFill="1" applyBorder="1" applyProtection="1"/>
    <xf numFmtId="0" fontId="0" fillId="10" borderId="36" xfId="0" applyFill="1" applyBorder="1" applyProtection="1"/>
    <xf numFmtId="0" fontId="0" fillId="0" borderId="0" xfId="0" applyFill="1" applyBorder="1" applyAlignment="1" applyProtection="1">
      <alignment wrapText="1"/>
    </xf>
    <xf numFmtId="0" fontId="0" fillId="11" borderId="36" xfId="0" applyFill="1" applyBorder="1" applyProtection="1"/>
    <xf numFmtId="0" fontId="0" fillId="0" borderId="0" xfId="0" applyBorder="1" applyAlignment="1" applyProtection="1">
      <alignment horizontal="left" wrapText="1"/>
    </xf>
    <xf numFmtId="0" fontId="0" fillId="0" borderId="0" xfId="0" applyFill="1" applyBorder="1" applyAlignment="1" applyProtection="1">
      <alignment horizontal="left" wrapText="1"/>
    </xf>
    <xf numFmtId="0" fontId="0" fillId="22" borderId="36" xfId="0" applyFill="1" applyBorder="1" applyProtection="1"/>
    <xf numFmtId="0" fontId="3" fillId="0" borderId="0" xfId="0" applyFont="1" applyFill="1" applyBorder="1" applyAlignment="1" applyProtection="1">
      <alignment wrapText="1"/>
    </xf>
    <xf numFmtId="0" fontId="0" fillId="0" borderId="15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15" borderId="36" xfId="0" applyFill="1" applyBorder="1" applyProtection="1"/>
    <xf numFmtId="0" fontId="0" fillId="0" borderId="15" xfId="0" applyBorder="1" applyAlignment="1" applyProtection="1">
      <alignment horizontal="left" indent="1"/>
    </xf>
    <xf numFmtId="0" fontId="0" fillId="18" borderId="36" xfId="0" applyFill="1" applyBorder="1" applyProtection="1"/>
    <xf numFmtId="0" fontId="3" fillId="0" borderId="16" xfId="0" applyFont="1" applyBorder="1" applyAlignment="1" applyProtection="1">
      <alignment vertical="top"/>
    </xf>
    <xf numFmtId="0" fontId="0" fillId="17" borderId="36" xfId="0" applyFill="1" applyBorder="1" applyProtection="1"/>
    <xf numFmtId="0" fontId="0" fillId="21" borderId="32" xfId="0" applyFill="1" applyBorder="1" applyProtection="1"/>
    <xf numFmtId="0" fontId="6" fillId="0" borderId="0" xfId="0" applyFont="1" applyAlignment="1" applyProtection="1">
      <alignment horizontal="left"/>
    </xf>
    <xf numFmtId="0" fontId="0" fillId="0" borderId="35" xfId="0" applyBorder="1" applyAlignment="1" applyProtection="1">
      <alignment horizontal="left"/>
    </xf>
    <xf numFmtId="0" fontId="0" fillId="18" borderId="30" xfId="0" applyFill="1" applyBorder="1" applyProtection="1"/>
    <xf numFmtId="0" fontId="0" fillId="11" borderId="30" xfId="0" applyFill="1" applyBorder="1" applyProtection="1"/>
    <xf numFmtId="0" fontId="3" fillId="14" borderId="30" xfId="0" applyFont="1" applyFill="1" applyBorder="1" applyProtection="1"/>
    <xf numFmtId="0" fontId="0" fillId="2" borderId="30" xfId="0" applyFill="1" applyBorder="1" applyProtection="1"/>
    <xf numFmtId="0" fontId="0" fillId="15" borderId="30" xfId="0" applyFill="1" applyBorder="1" applyProtection="1"/>
    <xf numFmtId="0" fontId="0" fillId="12" borderId="30" xfId="0" applyFill="1" applyBorder="1" applyProtection="1"/>
    <xf numFmtId="0" fontId="0" fillId="16" borderId="30" xfId="0" applyFill="1" applyBorder="1" applyProtection="1"/>
    <xf numFmtId="0" fontId="0" fillId="13" borderId="30" xfId="0" applyFill="1" applyBorder="1" applyProtection="1"/>
    <xf numFmtId="0" fontId="3" fillId="19" borderId="32" xfId="0" applyFont="1" applyFill="1" applyBorder="1" applyProtection="1"/>
    <xf numFmtId="0" fontId="0" fillId="0" borderId="14" xfId="0" applyBorder="1" applyProtection="1"/>
    <xf numFmtId="0" fontId="3" fillId="12" borderId="3" xfId="0" applyFont="1" applyFill="1" applyBorder="1" applyAlignment="1" applyProtection="1"/>
    <xf numFmtId="0" fontId="0" fillId="0" borderId="0" xfId="0" applyAlignment="1" applyProtection="1">
      <alignment vertical="top"/>
    </xf>
    <xf numFmtId="0" fontId="3" fillId="0" borderId="0" xfId="0" applyFont="1" applyBorder="1" applyAlignment="1" applyProtection="1">
      <alignment vertical="top"/>
    </xf>
    <xf numFmtId="0" fontId="0" fillId="0" borderId="0" xfId="0" applyBorder="1" applyAlignment="1" applyProtection="1"/>
    <xf numFmtId="4" fontId="0" fillId="0" borderId="0" xfId="0" applyNumberFormat="1" applyBorder="1" applyAlignment="1" applyProtection="1">
      <alignment wrapText="1"/>
    </xf>
    <xf numFmtId="0" fontId="0" fillId="20" borderId="30" xfId="0" applyFill="1" applyBorder="1" applyProtection="1"/>
    <xf numFmtId="0" fontId="0" fillId="18" borderId="32" xfId="0" applyFill="1" applyBorder="1" applyProtection="1"/>
    <xf numFmtId="0" fontId="0" fillId="0" borderId="35" xfId="0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 vertical="top" wrapText="1"/>
    </xf>
    <xf numFmtId="0" fontId="3" fillId="0" borderId="16" xfId="0" applyFont="1" applyBorder="1" applyAlignment="1" applyProtection="1">
      <alignment horizontal="left"/>
    </xf>
    <xf numFmtId="0" fontId="0" fillId="17" borderId="30" xfId="0" applyFill="1" applyBorder="1" applyProtection="1"/>
    <xf numFmtId="0" fontId="3" fillId="0" borderId="24" xfId="0" applyFont="1" applyBorder="1" applyAlignment="1" applyProtection="1">
      <alignment horizontal="center" vertical="center" wrapText="1"/>
    </xf>
    <xf numFmtId="0" fontId="3" fillId="0" borderId="49" xfId="0" applyFont="1" applyBorder="1" applyAlignment="1" applyProtection="1">
      <alignment horizontal="center" vertical="top" wrapText="1"/>
    </xf>
    <xf numFmtId="0" fontId="3" fillId="0" borderId="47" xfId="0" applyFont="1" applyBorder="1" applyAlignment="1" applyProtection="1">
      <alignment horizontal="center" vertical="top"/>
    </xf>
    <xf numFmtId="0" fontId="3" fillId="0" borderId="50" xfId="0" applyFont="1" applyBorder="1" applyAlignment="1" applyProtection="1">
      <alignment horizontal="center" vertical="top" wrapText="1"/>
    </xf>
    <xf numFmtId="0" fontId="6" fillId="0" borderId="0" xfId="0" applyFont="1" applyAlignment="1" applyProtection="1"/>
    <xf numFmtId="0" fontId="3" fillId="0" borderId="48" xfId="0" applyFont="1" applyBorder="1" applyAlignment="1" applyProtection="1">
      <alignment horizontal="center" vertical="top"/>
    </xf>
    <xf numFmtId="4" fontId="3" fillId="0" borderId="49" xfId="0" applyNumberFormat="1" applyFont="1" applyBorder="1" applyAlignment="1" applyProtection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ont="1" applyFill="1" applyBorder="1"/>
    <xf numFmtId="0" fontId="0" fillId="0" borderId="4" xfId="0" applyFill="1" applyBorder="1"/>
    <xf numFmtId="9" fontId="0" fillId="0" borderId="0" xfId="1" applyFont="1" applyFill="1" applyBorder="1"/>
    <xf numFmtId="4" fontId="0" fillId="0" borderId="1" xfId="0" applyNumberFormat="1" applyFill="1" applyBorder="1"/>
    <xf numFmtId="0" fontId="3" fillId="7" borderId="11" xfId="0" applyFont="1" applyFill="1" applyBorder="1" applyAlignment="1" applyProtection="1"/>
    <xf numFmtId="0" fontId="3" fillId="10" borderId="11" xfId="0" applyFont="1" applyFill="1" applyBorder="1" applyAlignment="1" applyProtection="1"/>
    <xf numFmtId="0" fontId="3" fillId="11" borderId="11" xfId="0" applyFont="1" applyFill="1" applyBorder="1" applyAlignment="1" applyProtection="1"/>
    <xf numFmtId="0" fontId="3" fillId="12" borderId="11" xfId="0" applyFont="1" applyFill="1" applyBorder="1" applyAlignment="1" applyProtection="1"/>
    <xf numFmtId="0" fontId="3" fillId="22" borderId="11" xfId="0" applyFont="1" applyFill="1" applyBorder="1" applyAlignment="1" applyProtection="1"/>
    <xf numFmtId="0" fontId="3" fillId="15" borderId="11" xfId="0" applyFont="1" applyFill="1" applyBorder="1" applyAlignment="1" applyProtection="1"/>
    <xf numFmtId="0" fontId="3" fillId="18" borderId="11" xfId="0" applyFont="1" applyFill="1" applyBorder="1" applyAlignment="1" applyProtection="1"/>
    <xf numFmtId="0" fontId="3" fillId="17" borderId="11" xfId="0" applyFont="1" applyFill="1" applyBorder="1" applyAlignment="1" applyProtection="1"/>
    <xf numFmtId="0" fontId="3" fillId="21" borderId="33" xfId="0" applyFont="1" applyFill="1" applyBorder="1" applyAlignment="1" applyProtection="1"/>
    <xf numFmtId="0" fontId="3" fillId="21" borderId="34" xfId="0" applyFont="1" applyFill="1" applyBorder="1" applyAlignment="1" applyProtection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18" borderId="3" xfId="0" applyFont="1" applyFill="1" applyBorder="1" applyAlignment="1" applyProtection="1"/>
    <xf numFmtId="0" fontId="3" fillId="11" borderId="3" xfId="0" applyFont="1" applyFill="1" applyBorder="1" applyAlignment="1" applyProtection="1"/>
    <xf numFmtId="0" fontId="3" fillId="14" borderId="3" xfId="0" applyFont="1" applyFill="1" applyBorder="1" applyAlignment="1" applyProtection="1"/>
    <xf numFmtId="0" fontId="3" fillId="14" borderId="11" xfId="0" applyFont="1" applyFill="1" applyBorder="1" applyAlignment="1" applyProtection="1"/>
    <xf numFmtId="0" fontId="3" fillId="2" borderId="3" xfId="0" applyFont="1" applyFill="1" applyBorder="1" applyAlignment="1" applyProtection="1"/>
    <xf numFmtId="0" fontId="3" fillId="2" borderId="11" xfId="0" applyFont="1" applyFill="1" applyBorder="1" applyAlignment="1" applyProtection="1"/>
    <xf numFmtId="0" fontId="3" fillId="15" borderId="3" xfId="0" applyFont="1" applyFill="1" applyBorder="1" applyAlignment="1" applyProtection="1"/>
    <xf numFmtId="0" fontId="3" fillId="16" borderId="3" xfId="0" applyFont="1" applyFill="1" applyBorder="1" applyAlignment="1" applyProtection="1"/>
    <xf numFmtId="0" fontId="3" fillId="16" borderId="11" xfId="0" applyFont="1" applyFill="1" applyBorder="1" applyAlignment="1" applyProtection="1"/>
    <xf numFmtId="0" fontId="3" fillId="13" borderId="3" xfId="0" applyFont="1" applyFill="1" applyBorder="1" applyAlignment="1" applyProtection="1"/>
    <xf numFmtId="0" fontId="3" fillId="13" borderId="11" xfId="0" applyFont="1" applyFill="1" applyBorder="1" applyAlignment="1" applyProtection="1"/>
    <xf numFmtId="0" fontId="3" fillId="19" borderId="33" xfId="0" applyFont="1" applyFill="1" applyBorder="1" applyAlignment="1" applyProtection="1"/>
    <xf numFmtId="0" fontId="3" fillId="19" borderId="34" xfId="0" applyFont="1" applyFill="1" applyBorder="1" applyAlignment="1" applyProtection="1"/>
    <xf numFmtId="0" fontId="0" fillId="0" borderId="4" xfId="0" applyFont="1" applyFill="1" applyBorder="1"/>
    <xf numFmtId="0" fontId="3" fillId="20" borderId="3" xfId="0" applyFont="1" applyFill="1" applyBorder="1" applyAlignment="1" applyProtection="1"/>
    <xf numFmtId="0" fontId="3" fillId="20" borderId="11" xfId="0" applyFont="1" applyFill="1" applyBorder="1" applyAlignment="1" applyProtection="1"/>
    <xf numFmtId="0" fontId="3" fillId="18" borderId="33" xfId="0" applyFont="1" applyFill="1" applyBorder="1" applyAlignment="1" applyProtection="1"/>
    <xf numFmtId="0" fontId="3" fillId="18" borderId="34" xfId="0" applyFont="1" applyFill="1" applyBorder="1" applyAlignment="1" applyProtection="1"/>
    <xf numFmtId="0" fontId="0" fillId="0" borderId="3" xfId="0" applyFill="1" applyBorder="1"/>
    <xf numFmtId="0" fontId="0" fillId="0" borderId="11" xfId="0" applyFill="1" applyBorder="1"/>
    <xf numFmtId="4" fontId="0" fillId="0" borderId="11" xfId="0" applyNumberFormat="1" applyFill="1" applyBorder="1"/>
    <xf numFmtId="9" fontId="0" fillId="0" borderId="11" xfId="1" applyFont="1" applyFill="1" applyBorder="1"/>
    <xf numFmtId="0" fontId="1" fillId="0" borderId="0" xfId="0" applyFont="1" applyFill="1" applyBorder="1" applyAlignment="1"/>
    <xf numFmtId="0" fontId="0" fillId="0" borderId="13" xfId="0" applyFont="1" applyBorder="1"/>
    <xf numFmtId="0" fontId="0" fillId="0" borderId="13" xfId="0" applyFont="1" applyFill="1" applyBorder="1" applyAlignment="1"/>
    <xf numFmtId="0" fontId="0" fillId="0" borderId="12" xfId="0" applyFont="1" applyFill="1" applyBorder="1" applyAlignment="1"/>
    <xf numFmtId="0" fontId="0" fillId="0" borderId="47" xfId="0" applyBorder="1"/>
    <xf numFmtId="0" fontId="0" fillId="0" borderId="2" xfId="0" applyBorder="1" applyAlignment="1">
      <alignment horizontal="center"/>
    </xf>
    <xf numFmtId="0" fontId="0" fillId="0" borderId="0" xfId="0" applyBorder="1" applyAlignment="1" applyProtection="1">
      <alignment horizontal="left"/>
    </xf>
    <xf numFmtId="0" fontId="3" fillId="0" borderId="52" xfId="0" applyFont="1" applyBorder="1" applyAlignment="1" applyProtection="1">
      <alignment vertical="top" wrapText="1"/>
    </xf>
    <xf numFmtId="0" fontId="0" fillId="0" borderId="53" xfId="0" applyBorder="1" applyAlignment="1" applyProtection="1">
      <alignment vertical="top"/>
    </xf>
    <xf numFmtId="4" fontId="0" fillId="0" borderId="53" xfId="0" applyNumberFormat="1" applyBorder="1" applyProtection="1"/>
    <xf numFmtId="0" fontId="3" fillId="5" borderId="54" xfId="0" applyFont="1" applyFill="1" applyBorder="1" applyAlignment="1" applyProtection="1"/>
    <xf numFmtId="0" fontId="0" fillId="0" borderId="53" xfId="0" applyBorder="1" applyProtection="1"/>
    <xf numFmtId="4" fontId="0" fillId="0" borderId="53" xfId="0" applyNumberFormat="1" applyFill="1" applyBorder="1" applyProtection="1"/>
    <xf numFmtId="4" fontId="0" fillId="0" borderId="53" xfId="0" applyNumberFormat="1" applyFill="1" applyBorder="1" applyAlignment="1" applyProtection="1">
      <alignment vertical="top"/>
    </xf>
    <xf numFmtId="0" fontId="3" fillId="18" borderId="54" xfId="0" applyFont="1" applyFill="1" applyBorder="1" applyAlignment="1" applyProtection="1"/>
    <xf numFmtId="0" fontId="3" fillId="11" borderId="54" xfId="0" applyFont="1" applyFill="1" applyBorder="1" applyAlignment="1" applyProtection="1"/>
    <xf numFmtId="0" fontId="3" fillId="14" borderId="54" xfId="0" applyFont="1" applyFill="1" applyBorder="1" applyAlignment="1" applyProtection="1"/>
    <xf numFmtId="0" fontId="3" fillId="2" borderId="54" xfId="0" applyFont="1" applyFill="1" applyBorder="1" applyAlignment="1" applyProtection="1"/>
    <xf numFmtId="0" fontId="3" fillId="15" borderId="54" xfId="0" applyFont="1" applyFill="1" applyBorder="1" applyAlignment="1" applyProtection="1"/>
    <xf numFmtId="0" fontId="3" fillId="12" borderId="54" xfId="0" applyFont="1" applyFill="1" applyBorder="1" applyAlignment="1" applyProtection="1"/>
    <xf numFmtId="0" fontId="3" fillId="16" borderId="54" xfId="0" applyFont="1" applyFill="1" applyBorder="1" applyAlignment="1" applyProtection="1"/>
    <xf numFmtId="0" fontId="3" fillId="13" borderId="54" xfId="0" applyFont="1" applyFill="1" applyBorder="1" applyAlignment="1" applyProtection="1"/>
    <xf numFmtId="0" fontId="3" fillId="19" borderId="58" xfId="0" applyFont="1" applyFill="1" applyBorder="1" applyAlignment="1" applyProtection="1"/>
    <xf numFmtId="0" fontId="3" fillId="0" borderId="53" xfId="0" applyFont="1" applyBorder="1" applyAlignment="1" applyProtection="1">
      <alignment vertical="top" wrapText="1"/>
    </xf>
    <xf numFmtId="0" fontId="0" fillId="0" borderId="59" xfId="0" applyBorder="1" applyAlignment="1" applyProtection="1">
      <alignment vertical="top" wrapText="1"/>
    </xf>
    <xf numFmtId="0" fontId="3" fillId="4" borderId="54" xfId="0" applyFont="1" applyFill="1" applyBorder="1" applyAlignment="1" applyProtection="1"/>
    <xf numFmtId="4" fontId="0" fillId="0" borderId="53" xfId="0" applyNumberFormat="1" applyFont="1" applyBorder="1" applyProtection="1"/>
    <xf numFmtId="4" fontId="0" fillId="0" borderId="53" xfId="0" applyNumberFormat="1" applyFont="1" applyBorder="1" applyAlignment="1" applyProtection="1"/>
    <xf numFmtId="0" fontId="3" fillId="8" borderId="54" xfId="0" applyFont="1" applyFill="1" applyBorder="1" applyAlignment="1" applyProtection="1"/>
    <xf numFmtId="0" fontId="3" fillId="9" borderId="58" xfId="0" applyFont="1" applyFill="1" applyBorder="1" applyAlignment="1" applyProtection="1"/>
    <xf numFmtId="0" fontId="3" fillId="4" borderId="60" xfId="0" applyFont="1" applyFill="1" applyBorder="1" applyAlignment="1" applyProtection="1"/>
    <xf numFmtId="0" fontId="3" fillId="7" borderId="60" xfId="0" applyFont="1" applyFill="1" applyBorder="1" applyAlignment="1" applyProtection="1"/>
    <xf numFmtId="0" fontId="3" fillId="7" borderId="54" xfId="0" applyFont="1" applyFill="1" applyBorder="1" applyAlignment="1" applyProtection="1"/>
    <xf numFmtId="0" fontId="3" fillId="5" borderId="60" xfId="0" applyFont="1" applyFill="1" applyBorder="1" applyAlignment="1" applyProtection="1"/>
    <xf numFmtId="0" fontId="3" fillId="10" borderId="60" xfId="0" applyFont="1" applyFill="1" applyBorder="1" applyAlignment="1" applyProtection="1"/>
    <xf numFmtId="0" fontId="3" fillId="10" borderId="54" xfId="0" applyFont="1" applyFill="1" applyBorder="1" applyAlignment="1" applyProtection="1"/>
    <xf numFmtId="0" fontId="3" fillId="11" borderId="60" xfId="0" applyFont="1" applyFill="1" applyBorder="1" applyAlignment="1" applyProtection="1"/>
    <xf numFmtId="0" fontId="0" fillId="12" borderId="61" xfId="0" applyFill="1" applyBorder="1" applyProtection="1"/>
    <xf numFmtId="0" fontId="3" fillId="22" borderId="60" xfId="0" applyFont="1" applyFill="1" applyBorder="1" applyAlignment="1" applyProtection="1"/>
    <xf numFmtId="0" fontId="3" fillId="22" borderId="54" xfId="0" applyFont="1" applyFill="1" applyBorder="1" applyAlignment="1" applyProtection="1"/>
    <xf numFmtId="0" fontId="3" fillId="15" borderId="60" xfId="0" applyFont="1" applyFill="1" applyBorder="1" applyAlignment="1" applyProtection="1"/>
    <xf numFmtId="0" fontId="3" fillId="18" borderId="60" xfId="0" applyFont="1" applyFill="1" applyBorder="1" applyAlignment="1" applyProtection="1"/>
    <xf numFmtId="0" fontId="3" fillId="17" borderId="54" xfId="0" applyFont="1" applyFill="1" applyBorder="1" applyAlignment="1" applyProtection="1"/>
    <xf numFmtId="0" fontId="3" fillId="21" borderId="58" xfId="0" applyFont="1" applyFill="1" applyBorder="1" applyAlignment="1" applyProtection="1"/>
    <xf numFmtId="0" fontId="3" fillId="17" borderId="3" xfId="0" applyFont="1" applyFill="1" applyBorder="1" applyAlignment="1" applyProtection="1"/>
    <xf numFmtId="0" fontId="3" fillId="18" borderId="58" xfId="0" applyFont="1" applyFill="1" applyBorder="1" applyAlignment="1" applyProtection="1"/>
    <xf numFmtId="0" fontId="3" fillId="0" borderId="28" xfId="0" applyFont="1" applyBorder="1" applyAlignment="1" applyProtection="1">
      <alignment vertical="top" wrapText="1"/>
    </xf>
    <xf numFmtId="0" fontId="3" fillId="0" borderId="28" xfId="0" applyFont="1" applyBorder="1" applyAlignment="1" applyProtection="1">
      <alignment horizontal="center" vertical="top" wrapText="1"/>
    </xf>
    <xf numFmtId="0" fontId="3" fillId="0" borderId="26" xfId="0" applyFont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horizontal="right"/>
    </xf>
    <xf numFmtId="4" fontId="0" fillId="0" borderId="9" xfId="0" applyNumberFormat="1" applyBorder="1" applyProtection="1"/>
    <xf numFmtId="0" fontId="3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6" fillId="0" borderId="0" xfId="0" applyFont="1" applyAlignment="1" applyProtection="1">
      <alignment horizontal="center"/>
    </xf>
    <xf numFmtId="0" fontId="6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 wrapText="1"/>
    </xf>
    <xf numFmtId="4" fontId="3" fillId="4" borderId="31" xfId="0" applyNumberFormat="1" applyFont="1" applyFill="1" applyBorder="1"/>
    <xf numFmtId="4" fontId="3" fillId="11" borderId="31" xfId="0" applyNumberFormat="1" applyFont="1" applyFill="1" applyBorder="1"/>
    <xf numFmtId="4" fontId="3" fillId="0" borderId="1" xfId="0" applyNumberFormat="1" applyFont="1" applyBorder="1"/>
    <xf numFmtId="0" fontId="0" fillId="0" borderId="62" xfId="0" applyFont="1" applyBorder="1"/>
    <xf numFmtId="4" fontId="3" fillId="0" borderId="7" xfId="0" applyNumberFormat="1" applyFont="1" applyBorder="1"/>
    <xf numFmtId="4" fontId="3" fillId="0" borderId="10" xfId="0" applyNumberFormat="1" applyFont="1" applyBorder="1"/>
    <xf numFmtId="0" fontId="8" fillId="0" borderId="0" xfId="0" applyFont="1" applyFill="1" applyBorder="1" applyAlignment="1">
      <alignment horizontal="center"/>
    </xf>
    <xf numFmtId="0" fontId="3" fillId="0" borderId="11" xfId="0" applyFont="1" applyFill="1" applyBorder="1"/>
    <xf numFmtId="0" fontId="3" fillId="0" borderId="39" xfId="0" applyFont="1" applyFill="1" applyBorder="1" applyAlignment="1" applyProtection="1">
      <alignment vertical="top" wrapText="1"/>
    </xf>
    <xf numFmtId="0" fontId="3" fillId="0" borderId="39" xfId="0" applyFont="1" applyFill="1" applyBorder="1" applyProtection="1"/>
    <xf numFmtId="0" fontId="3" fillId="0" borderId="39" xfId="0" applyFont="1" applyFill="1" applyBorder="1" applyAlignment="1" applyProtection="1">
      <alignment wrapText="1"/>
    </xf>
    <xf numFmtId="0" fontId="20" fillId="0" borderId="0" xfId="0" applyFont="1"/>
    <xf numFmtId="0" fontId="20" fillId="0" borderId="0" xfId="0" applyFont="1" applyFill="1" applyBorder="1"/>
    <xf numFmtId="4" fontId="22" fillId="0" borderId="39" xfId="0" applyNumberFormat="1" applyFont="1" applyFill="1" applyBorder="1"/>
    <xf numFmtId="0" fontId="22" fillId="0" borderId="0" xfId="0" applyFont="1" applyFill="1" applyBorder="1" applyAlignment="1">
      <alignment vertical="top" wrapText="1"/>
    </xf>
    <xf numFmtId="4" fontId="6" fillId="0" borderId="39" xfId="0" applyNumberFormat="1" applyFont="1" applyFill="1" applyBorder="1" applyAlignment="1">
      <alignment vertical="top" wrapText="1"/>
    </xf>
    <xf numFmtId="4" fontId="6" fillId="6" borderId="31" xfId="0" applyNumberFormat="1" applyFont="1" applyFill="1" applyBorder="1"/>
    <xf numFmtId="0" fontId="3" fillId="0" borderId="4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4" fontId="3" fillId="0" borderId="1" xfId="0" applyNumberFormat="1" applyFont="1" applyBorder="1" applyAlignment="1" applyProtection="1">
      <alignment horizontal="center"/>
      <protection locked="0"/>
    </xf>
    <xf numFmtId="0" fontId="0" fillId="0" borderId="6" xfId="0" applyFont="1" applyBorder="1" applyProtection="1">
      <protection locked="0"/>
    </xf>
    <xf numFmtId="4" fontId="3" fillId="0" borderId="71" xfId="0" applyNumberFormat="1" applyFont="1" applyBorder="1" applyProtection="1"/>
    <xf numFmtId="2" fontId="0" fillId="0" borderId="0" xfId="1" applyNumberFormat="1" applyFont="1" applyFill="1" applyBorder="1"/>
    <xf numFmtId="0" fontId="3" fillId="0" borderId="40" xfId="0" applyFont="1" applyBorder="1" applyAlignment="1" applyProtection="1">
      <alignment horizontal="center"/>
      <protection locked="0"/>
    </xf>
    <xf numFmtId="0" fontId="3" fillId="0" borderId="42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0" fontId="3" fillId="23" borderId="40" xfId="0" applyFont="1" applyFill="1" applyBorder="1" applyAlignment="1" applyProtection="1">
      <alignment horizontal="center"/>
      <protection locked="0"/>
    </xf>
    <xf numFmtId="0" fontId="3" fillId="23" borderId="41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70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 wrapText="1"/>
    </xf>
    <xf numFmtId="4" fontId="1" fillId="0" borderId="28" xfId="0" applyNumberFormat="1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0" borderId="64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21" fillId="0" borderId="64" xfId="0" applyFont="1" applyFill="1" applyBorder="1" applyAlignment="1">
      <alignment horizontal="center" vertical="center" wrapText="1"/>
    </xf>
    <xf numFmtId="0" fontId="21" fillId="0" borderId="67" xfId="0" applyFont="1" applyFill="1" applyBorder="1" applyAlignment="1">
      <alignment horizontal="center" vertical="center" wrapText="1"/>
    </xf>
    <xf numFmtId="0" fontId="2" fillId="0" borderId="63" xfId="0" applyFont="1" applyFill="1" applyBorder="1" applyAlignment="1">
      <alignment horizontal="center" vertical="center" wrapText="1"/>
    </xf>
    <xf numFmtId="0" fontId="2" fillId="0" borderId="66" xfId="0" applyFont="1" applyFill="1" applyBorder="1" applyAlignment="1">
      <alignment horizontal="center" vertical="center" wrapText="1"/>
    </xf>
    <xf numFmtId="4" fontId="1" fillId="0" borderId="25" xfId="0" applyNumberFormat="1" applyFont="1" applyBorder="1" applyAlignment="1">
      <alignment horizontal="center" vertical="center" wrapText="1"/>
    </xf>
    <xf numFmtId="4" fontId="1" fillId="0" borderId="26" xfId="0" applyNumberFormat="1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6" fillId="13" borderId="3" xfId="0" applyFont="1" applyFill="1" applyBorder="1" applyAlignment="1">
      <alignment horizontal="center"/>
    </xf>
    <xf numFmtId="0" fontId="6" fillId="13" borderId="2" xfId="0" applyFont="1" applyFill="1" applyBorder="1" applyAlignment="1">
      <alignment horizontal="center"/>
    </xf>
    <xf numFmtId="0" fontId="2" fillId="0" borderId="18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2" fillId="0" borderId="45" xfId="0" applyFont="1" applyBorder="1" applyAlignment="1" applyProtection="1">
      <alignment horizontal="center"/>
    </xf>
    <xf numFmtId="0" fontId="2" fillId="0" borderId="46" xfId="0" applyFont="1" applyBorder="1" applyAlignment="1" applyProtection="1">
      <alignment horizontal="center"/>
    </xf>
    <xf numFmtId="0" fontId="2" fillId="0" borderId="51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2" fillId="0" borderId="55" xfId="0" applyFont="1" applyBorder="1" applyAlignment="1" applyProtection="1">
      <alignment horizontal="center"/>
    </xf>
    <xf numFmtId="0" fontId="2" fillId="0" borderId="56" xfId="0" applyFont="1" applyBorder="1" applyAlignment="1" applyProtection="1">
      <alignment horizontal="center"/>
    </xf>
    <xf numFmtId="0" fontId="2" fillId="0" borderId="57" xfId="0" applyFont="1" applyBorder="1" applyAlignment="1" applyProtection="1">
      <alignment horizontal="center"/>
    </xf>
    <xf numFmtId="0" fontId="6" fillId="0" borderId="0" xfId="0" applyFont="1" applyAlignment="1" applyProtection="1">
      <alignment horizontal="left"/>
    </xf>
    <xf numFmtId="0" fontId="1" fillId="0" borderId="18" xfId="0" applyFont="1" applyBorder="1" applyAlignment="1" applyProtection="1">
      <alignment horizontal="center"/>
    </xf>
    <xf numFmtId="0" fontId="1" fillId="0" borderId="19" xfId="0" applyFont="1" applyBorder="1" applyAlignment="1" applyProtection="1">
      <alignment horizontal="center"/>
    </xf>
    <xf numFmtId="0" fontId="1" fillId="0" borderId="45" xfId="0" applyFont="1" applyBorder="1" applyAlignment="1" applyProtection="1">
      <alignment horizontal="center"/>
    </xf>
    <xf numFmtId="0" fontId="1" fillId="0" borderId="46" xfId="0" applyFont="1" applyBorder="1" applyAlignment="1" applyProtection="1">
      <alignment horizontal="center"/>
    </xf>
    <xf numFmtId="0" fontId="1" fillId="0" borderId="51" xfId="0" applyFont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FFFF99"/>
      <color rgb="FF66FF99"/>
      <color rgb="FFFF6600"/>
      <color rgb="FF008000"/>
      <color rgb="FF33CC33"/>
      <color rgb="FFFF00FF"/>
      <color rgb="FF0000FF"/>
      <color rgb="FF6699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161925</xdr:rowOff>
        </xdr:from>
        <xdr:to>
          <xdr:col>3</xdr:col>
          <xdr:colOff>2343150</xdr:colOff>
          <xdr:row>9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SUMMARY ON PIPES AND FITTINGS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9525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SUMMARY ON EQUIPMENT AND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8</xdr:row>
          <xdr:rowOff>9525</xdr:rowOff>
        </xdr:from>
        <xdr:to>
          <xdr:col>17</xdr:col>
          <xdr:colOff>1876425</xdr:colOff>
          <xdr:row>9</xdr:row>
          <xdr:rowOff>9525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SUMMARY ON SERVICES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</xdr:row>
          <xdr:rowOff>0</xdr:rowOff>
        </xdr:from>
        <xdr:to>
          <xdr:col>24</xdr:col>
          <xdr:colOff>1466850</xdr:colOff>
          <xdr:row>9</xdr:row>
          <xdr:rowOff>9525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1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SUMMARY ON LABOR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8</xdr:row>
          <xdr:rowOff>0</xdr:rowOff>
        </xdr:from>
        <xdr:to>
          <xdr:col>31</xdr:col>
          <xdr:colOff>2295525</xdr:colOff>
          <xdr:row>9</xdr:row>
          <xdr:rowOff>9525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1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SUMMARY ON LAND AND ROW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581025</xdr:colOff>
          <xdr:row>7</xdr:row>
          <xdr:rowOff>161925</xdr:rowOff>
        </xdr:from>
        <xdr:to>
          <xdr:col>14</xdr:col>
          <xdr:colOff>1962150</xdr:colOff>
          <xdr:row>11</xdr:row>
          <xdr:rowOff>47625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3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Look up  Item  Unit Cost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1143000</xdr:colOff>
          <xdr:row>7</xdr:row>
          <xdr:rowOff>123825</xdr:rowOff>
        </xdr:from>
        <xdr:to>
          <xdr:col>15</xdr:col>
          <xdr:colOff>2324100</xdr:colOff>
          <xdr:row>11</xdr:row>
          <xdr:rowOff>28575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3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Expand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1990725</xdr:colOff>
          <xdr:row>7</xdr:row>
          <xdr:rowOff>142875</xdr:rowOff>
        </xdr:from>
        <xdr:to>
          <xdr:col>15</xdr:col>
          <xdr:colOff>1114425</xdr:colOff>
          <xdr:row>11</xdr:row>
          <xdr:rowOff>47625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3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Compress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C5:I30"/>
  <sheetViews>
    <sheetView workbookViewId="0">
      <selection activeCell="J15" sqref="J15"/>
    </sheetView>
  </sheetViews>
  <sheetFormatPr defaultRowHeight="15" x14ac:dyDescent="0.25"/>
  <cols>
    <col min="3" max="3" width="28.42578125" customWidth="1"/>
    <col min="4" max="4" width="41.28515625" customWidth="1"/>
    <col min="5" max="5" width="54.7109375" style="4" customWidth="1"/>
    <col min="6" max="6" width="40.42578125" style="4" customWidth="1"/>
    <col min="7" max="7" width="37.140625" style="32" customWidth="1"/>
    <col min="8" max="9" width="9.140625" style="4"/>
  </cols>
  <sheetData>
    <row r="5" spans="3:7" ht="15.75" thickBot="1" x14ac:dyDescent="0.3"/>
    <row r="6" spans="3:7" x14ac:dyDescent="0.25">
      <c r="C6" s="282" t="s">
        <v>699</v>
      </c>
      <c r="D6" s="283"/>
      <c r="E6" s="279" t="s">
        <v>707</v>
      </c>
      <c r="F6" s="280"/>
      <c r="G6" s="281"/>
    </row>
    <row r="7" spans="3:7" x14ac:dyDescent="0.25">
      <c r="C7" s="33" t="s">
        <v>698</v>
      </c>
      <c r="D7" s="34">
        <v>42961</v>
      </c>
      <c r="E7" s="273" t="s">
        <v>715</v>
      </c>
      <c r="F7" s="274"/>
      <c r="G7" s="275" t="s">
        <v>722</v>
      </c>
    </row>
    <row r="8" spans="3:7" x14ac:dyDescent="0.25">
      <c r="C8" s="33" t="s">
        <v>700</v>
      </c>
      <c r="D8" s="35"/>
      <c r="E8" s="7"/>
      <c r="F8" s="8"/>
      <c r="G8" s="36"/>
    </row>
    <row r="9" spans="3:7" x14ac:dyDescent="0.25">
      <c r="C9" s="33" t="s">
        <v>701</v>
      </c>
      <c r="D9" s="35"/>
      <c r="E9" s="7" t="s">
        <v>708</v>
      </c>
      <c r="F9" s="8"/>
      <c r="G9" s="53">
        <f>'Project Costing'!F4</f>
        <v>4285.9622318043948</v>
      </c>
    </row>
    <row r="10" spans="3:7" x14ac:dyDescent="0.25">
      <c r="C10" s="37" t="s">
        <v>702</v>
      </c>
      <c r="D10" s="35"/>
      <c r="E10" s="7" t="s">
        <v>709</v>
      </c>
      <c r="F10" s="8"/>
      <c r="G10" s="53">
        <f>'Project Costing'!F5</f>
        <v>14311070.279999999</v>
      </c>
    </row>
    <row r="11" spans="3:7" x14ac:dyDescent="0.25">
      <c r="C11" s="37" t="s">
        <v>703</v>
      </c>
      <c r="D11" s="35"/>
      <c r="E11" s="7" t="s">
        <v>710</v>
      </c>
      <c r="F11" s="8"/>
      <c r="G11" s="53">
        <f>'Project Costing'!F6</f>
        <v>370</v>
      </c>
    </row>
    <row r="12" spans="3:7" x14ac:dyDescent="0.25">
      <c r="C12" s="37" t="s">
        <v>704</v>
      </c>
      <c r="D12" s="35"/>
      <c r="E12" s="7" t="s">
        <v>711</v>
      </c>
      <c r="F12" s="8"/>
      <c r="G12" s="53">
        <f>'Project Costing'!F7</f>
        <v>100</v>
      </c>
    </row>
    <row r="13" spans="3:7" x14ac:dyDescent="0.25">
      <c r="C13" s="38" t="s">
        <v>721</v>
      </c>
      <c r="D13" s="35"/>
      <c r="E13" s="7" t="s">
        <v>712</v>
      </c>
      <c r="F13" s="8"/>
      <c r="G13" s="53">
        <f>'Project Costing'!F8</f>
        <v>4660</v>
      </c>
    </row>
    <row r="14" spans="3:7" x14ac:dyDescent="0.25">
      <c r="C14" s="39" t="s">
        <v>705</v>
      </c>
      <c r="D14" s="35"/>
      <c r="E14" s="7" t="s">
        <v>713</v>
      </c>
      <c r="F14" s="40">
        <v>0.1</v>
      </c>
      <c r="G14" s="53">
        <f>F14*(G9+G10)</f>
        <v>1431535.6242231803</v>
      </c>
    </row>
    <row r="15" spans="3:7" x14ac:dyDescent="0.25">
      <c r="C15" s="39" t="s">
        <v>705</v>
      </c>
      <c r="D15" s="9"/>
      <c r="E15" s="7" t="s">
        <v>714</v>
      </c>
      <c r="F15" s="40">
        <v>0.15</v>
      </c>
      <c r="G15" s="53">
        <f>F15*(G9+G10+G14)</f>
        <v>2362033.7799682473</v>
      </c>
    </row>
    <row r="16" spans="3:7" x14ac:dyDescent="0.25">
      <c r="C16" s="39" t="s">
        <v>705</v>
      </c>
      <c r="D16" s="9"/>
      <c r="E16" s="7"/>
      <c r="F16" s="8"/>
      <c r="G16" s="53"/>
    </row>
    <row r="17" spans="3:9" x14ac:dyDescent="0.25">
      <c r="C17" s="39" t="s">
        <v>705</v>
      </c>
      <c r="D17" s="9"/>
      <c r="E17" s="7"/>
      <c r="F17" s="8"/>
      <c r="G17" s="53"/>
    </row>
    <row r="18" spans="3:9" ht="15.75" thickBot="1" x14ac:dyDescent="0.3">
      <c r="C18" s="41" t="s">
        <v>705</v>
      </c>
      <c r="D18" s="10"/>
      <c r="E18" s="7"/>
      <c r="F18" s="8"/>
      <c r="G18" s="53"/>
    </row>
    <row r="19" spans="3:9" ht="15.75" thickBot="1" x14ac:dyDescent="0.3">
      <c r="C19" s="284" t="s">
        <v>706</v>
      </c>
      <c r="D19" s="285"/>
      <c r="E19" s="7"/>
      <c r="F19" s="8"/>
      <c r="G19" s="277"/>
    </row>
    <row r="20" spans="3:9" ht="16.5" thickTop="1" thickBot="1" x14ac:dyDescent="0.3">
      <c r="C20" s="286"/>
      <c r="D20" s="287"/>
      <c r="E20" s="7" t="s">
        <v>2474</v>
      </c>
      <c r="F20" s="8"/>
      <c r="G20" s="54">
        <f>SUM(G9:G13)</f>
        <v>14320486.242231803</v>
      </c>
    </row>
    <row r="21" spans="3:9" ht="16.5" thickTop="1" thickBot="1" x14ac:dyDescent="0.3">
      <c r="C21" s="288"/>
      <c r="D21" s="289"/>
      <c r="E21" s="7" t="s">
        <v>2473</v>
      </c>
      <c r="F21" s="8"/>
      <c r="G21" s="54">
        <f>SUM(G9:G14)</f>
        <v>15752021.866454983</v>
      </c>
    </row>
    <row r="22" spans="3:9" ht="16.5" thickTop="1" thickBot="1" x14ac:dyDescent="0.3">
      <c r="C22" s="290"/>
      <c r="D22" s="291"/>
      <c r="E22" s="42" t="s">
        <v>723</v>
      </c>
      <c r="F22" s="43"/>
      <c r="G22" s="55">
        <f>SUM(G9:G15)</f>
        <v>18114055.646423232</v>
      </c>
    </row>
    <row r="23" spans="3:9" x14ac:dyDescent="0.25">
      <c r="C23" s="276"/>
      <c r="D23" s="5"/>
    </row>
    <row r="25" spans="3:9" x14ac:dyDescent="0.25">
      <c r="C25" s="44" t="s">
        <v>720</v>
      </c>
      <c r="D25" s="4"/>
      <c r="G25" s="4"/>
    </row>
    <row r="26" spans="3:9" ht="15.75" thickBot="1" x14ac:dyDescent="0.3">
      <c r="C26" s="4"/>
      <c r="D26" s="4"/>
      <c r="G26" s="4"/>
    </row>
    <row r="27" spans="3:9" x14ac:dyDescent="0.25">
      <c r="C27" s="45" t="s">
        <v>0</v>
      </c>
      <c r="D27" s="46" t="s">
        <v>716</v>
      </c>
      <c r="E27" s="47" t="s">
        <v>717</v>
      </c>
      <c r="F27" s="47"/>
      <c r="G27" s="6"/>
      <c r="H27" s="8"/>
      <c r="I27" s="8"/>
    </row>
    <row r="28" spans="3:9" x14ac:dyDescent="0.25">
      <c r="C28" s="48" t="s">
        <v>1</v>
      </c>
      <c r="D28" s="49" t="s">
        <v>716</v>
      </c>
      <c r="E28" s="40" t="s">
        <v>718</v>
      </c>
      <c r="F28" s="40"/>
      <c r="G28" s="9"/>
      <c r="H28" s="8"/>
      <c r="I28" s="8"/>
    </row>
    <row r="29" spans="3:9" ht="15.75" thickBot="1" x14ac:dyDescent="0.3">
      <c r="C29" s="50" t="s">
        <v>2</v>
      </c>
      <c r="D29" s="51" t="s">
        <v>716</v>
      </c>
      <c r="E29" s="52" t="s">
        <v>719</v>
      </c>
      <c r="F29" s="52"/>
      <c r="G29" s="10"/>
      <c r="H29" s="8"/>
      <c r="I29" s="8"/>
    </row>
    <row r="30" spans="3:9" x14ac:dyDescent="0.25">
      <c r="C30" s="4"/>
      <c r="D30" s="4"/>
      <c r="G30" s="4"/>
    </row>
  </sheetData>
  <mergeCells count="6">
    <mergeCell ref="C22:D22"/>
    <mergeCell ref="E6:G6"/>
    <mergeCell ref="C6:D6"/>
    <mergeCell ref="C19:D19"/>
    <mergeCell ref="C20:D20"/>
    <mergeCell ref="C21:D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AI1696"/>
  <sheetViews>
    <sheetView zoomScale="70" zoomScaleNormal="70" workbookViewId="0">
      <selection activeCell="AH27" sqref="AH27"/>
    </sheetView>
  </sheetViews>
  <sheetFormatPr defaultRowHeight="15" x14ac:dyDescent="0.25"/>
  <cols>
    <col min="3" max="3" width="9.140625" style="29"/>
    <col min="4" max="4" width="49" customWidth="1"/>
    <col min="5" max="5" width="22.140625" customWidth="1"/>
    <col min="6" max="6" width="46.7109375" style="267" customWidth="1"/>
    <col min="7" max="7" width="52.7109375" customWidth="1"/>
    <col min="10" max="10" width="8.5703125" style="29" customWidth="1"/>
    <col min="11" max="11" width="46.42578125" customWidth="1"/>
    <col min="12" max="12" width="21.5703125" customWidth="1"/>
    <col min="13" max="13" width="46.85546875" style="17" customWidth="1"/>
    <col min="14" max="14" width="50.140625" style="28" customWidth="1"/>
    <col min="17" max="17" width="10.85546875" style="29" customWidth="1"/>
    <col min="18" max="18" width="59.140625" customWidth="1"/>
    <col min="19" max="19" width="27.7109375" customWidth="1"/>
    <col min="20" max="21" width="42.85546875" style="28" customWidth="1"/>
    <col min="24" max="24" width="9.140625" style="29"/>
    <col min="25" max="25" width="65.28515625" customWidth="1"/>
    <col min="26" max="26" width="30" customWidth="1"/>
    <col min="27" max="27" width="42.5703125" style="28" customWidth="1"/>
    <col min="28" max="28" width="54.7109375" style="28" customWidth="1"/>
    <col min="31" max="31" width="9.140625" style="29"/>
    <col min="32" max="32" width="63.85546875" customWidth="1"/>
    <col min="33" max="33" width="28" customWidth="1"/>
    <col min="34" max="35" width="52.140625" style="28" customWidth="1"/>
    <col min="36" max="39" width="52.140625" customWidth="1"/>
  </cols>
  <sheetData>
    <row r="7" spans="1:35" x14ac:dyDescent="0.25">
      <c r="A7" s="15"/>
      <c r="C7" s="11"/>
      <c r="D7" s="11"/>
      <c r="E7" s="11"/>
    </row>
    <row r="8" spans="1:35" x14ac:dyDescent="0.25">
      <c r="A8" s="13"/>
      <c r="C8" s="12"/>
      <c r="D8" s="1"/>
      <c r="E8" s="1"/>
      <c r="F8" s="268"/>
    </row>
    <row r="9" spans="1:35" ht="30" customHeight="1" x14ac:dyDescent="0.35">
      <c r="A9" s="3"/>
      <c r="C9" s="303"/>
      <c r="D9" s="303"/>
      <c r="E9" s="262"/>
      <c r="F9" s="268"/>
      <c r="J9" s="310"/>
      <c r="K9" s="310"/>
      <c r="L9" s="249"/>
      <c r="Q9" s="311"/>
      <c r="R9" s="311"/>
      <c r="S9" s="250"/>
      <c r="X9" s="313"/>
      <c r="Y9" s="313"/>
      <c r="Z9" s="252"/>
      <c r="AE9" s="312"/>
      <c r="AF9" s="312"/>
      <c r="AG9" s="251"/>
    </row>
    <row r="10" spans="1:35" ht="15.75" thickBot="1" x14ac:dyDescent="0.3">
      <c r="A10" s="3"/>
      <c r="C10" s="12"/>
      <c r="D10" s="1"/>
      <c r="E10" s="1"/>
      <c r="F10" s="268"/>
    </row>
    <row r="11" spans="1:35" ht="16.5" customHeight="1" thickTop="1" x14ac:dyDescent="0.25">
      <c r="C11" s="306"/>
      <c r="D11" s="301" t="s">
        <v>621</v>
      </c>
      <c r="E11" s="301" t="s">
        <v>2471</v>
      </c>
      <c r="F11" s="304" t="s">
        <v>7</v>
      </c>
      <c r="G11" s="299" t="s">
        <v>6</v>
      </c>
      <c r="J11" s="297" t="s">
        <v>3</v>
      </c>
      <c r="K11" s="293" t="s">
        <v>620</v>
      </c>
      <c r="L11" s="293" t="s">
        <v>2471</v>
      </c>
      <c r="M11" s="295" t="s">
        <v>7</v>
      </c>
      <c r="N11" s="308" t="s">
        <v>6</v>
      </c>
      <c r="Q11" s="297" t="s">
        <v>3</v>
      </c>
      <c r="R11" s="293" t="s">
        <v>619</v>
      </c>
      <c r="S11" s="293" t="s">
        <v>2471</v>
      </c>
      <c r="T11" s="295" t="s">
        <v>7</v>
      </c>
      <c r="U11" s="308" t="s">
        <v>6</v>
      </c>
      <c r="X11" s="297" t="s">
        <v>3</v>
      </c>
      <c r="Y11" s="293" t="s">
        <v>622</v>
      </c>
      <c r="Z11" s="293" t="s">
        <v>2471</v>
      </c>
      <c r="AA11" s="295" t="s">
        <v>7</v>
      </c>
      <c r="AB11" s="308" t="s">
        <v>6</v>
      </c>
      <c r="AE11" s="297" t="s">
        <v>3</v>
      </c>
      <c r="AF11" s="293" t="s">
        <v>625</v>
      </c>
      <c r="AG11" s="293" t="s">
        <v>2471</v>
      </c>
      <c r="AH11" s="295" t="s">
        <v>7</v>
      </c>
      <c r="AI11" s="308" t="s">
        <v>6</v>
      </c>
    </row>
    <row r="12" spans="1:35" ht="15.75" thickBot="1" x14ac:dyDescent="0.3">
      <c r="C12" s="307"/>
      <c r="D12" s="302"/>
      <c r="E12" s="302"/>
      <c r="F12" s="305"/>
      <c r="G12" s="300"/>
      <c r="J12" s="298"/>
      <c r="K12" s="294"/>
      <c r="L12" s="294"/>
      <c r="M12" s="296"/>
      <c r="N12" s="309"/>
      <c r="Q12" s="298"/>
      <c r="R12" s="294"/>
      <c r="S12" s="294"/>
      <c r="T12" s="296"/>
      <c r="U12" s="309"/>
      <c r="X12" s="298"/>
      <c r="Y12" s="294"/>
      <c r="Z12" s="294"/>
      <c r="AA12" s="296"/>
      <c r="AB12" s="309"/>
      <c r="AE12" s="298"/>
      <c r="AF12" s="294"/>
      <c r="AG12" s="294"/>
      <c r="AH12" s="296"/>
      <c r="AI12" s="309"/>
    </row>
    <row r="13" spans="1:35" ht="15" customHeight="1" thickTop="1" x14ac:dyDescent="0.25">
      <c r="C13" s="30">
        <v>1</v>
      </c>
      <c r="D13" s="266" t="s">
        <v>87</v>
      </c>
      <c r="E13" s="63">
        <f>IF(D13&lt;&gt;"",SUMIF('Project Costing'!$G$14:$G$500,D13,'Project Costing'!$M$14:$M$500),"")</f>
        <v>2</v>
      </c>
      <c r="F13" s="269">
        <f>IF(D13&lt;&gt;"",SUMIF('Project Costing'!$G$14:$G$500,D13,'Project Costing'!$P$14:$P$500),"")</f>
        <v>30.196097999999999</v>
      </c>
      <c r="G13" s="23">
        <f>IF(D13&lt;&gt;"",F13,"")</f>
        <v>30.196097999999999</v>
      </c>
      <c r="J13" s="25">
        <v>1</v>
      </c>
      <c r="K13" s="265" t="s">
        <v>331</v>
      </c>
      <c r="L13" s="25">
        <f>IF(K13&lt;&gt;"",SUMIF('Project Costing'!$G$14:$G$500,K13,'Project Costing'!$M$14:$M$500),"")</f>
        <v>1</v>
      </c>
      <c r="M13" s="23">
        <f>IF(K13&lt;&gt;"",SUMIF('Project Costing'!$G$14:$G$500,K13,'Project Costing'!$P$14:$P$500),"")</f>
        <v>14311070.279999999</v>
      </c>
      <c r="N13" s="23">
        <f>IF(K13&lt;&gt;"",M13,"")</f>
        <v>14311070.279999999</v>
      </c>
      <c r="Q13" s="25">
        <v>1</v>
      </c>
      <c r="R13" s="265" t="s">
        <v>299</v>
      </c>
      <c r="S13" s="64">
        <f>IF(R13&lt;&gt;"",SUMIF('Project Costing'!$G$14:$G$500,R13,'Project Costing'!$M$14:$M$500),"")</f>
        <v>1</v>
      </c>
      <c r="T13" s="23">
        <f>IF(R13&lt;&gt;"",SUMIF('Project Costing'!$G$14:$G$500,R13,'Project Costing'!$P$14:$P$500),"")</f>
        <v>370</v>
      </c>
      <c r="U13" s="23">
        <f>IF(R13&lt;&gt;"",T13,"")</f>
        <v>370</v>
      </c>
      <c r="X13" s="25">
        <v>1</v>
      </c>
      <c r="Y13" s="266" t="s">
        <v>581</v>
      </c>
      <c r="Z13" s="63">
        <f>IF(Y13&lt;&gt;"",SUMIF('Project Costing'!$G$14:$G$500,Y13,'Project Costing'!$M$14:$M$500),"")</f>
        <v>1</v>
      </c>
      <c r="AA13" s="23">
        <f>IF(Y13&lt;&gt;"",SUMIF('Project Costing'!$G$14:$G$500,Y13,'Project Costing'!$P$14:$P$500),"")</f>
        <v>100</v>
      </c>
      <c r="AB13" s="23">
        <f>IF(Y13&lt;&gt;"",AA13,"")</f>
        <v>100</v>
      </c>
      <c r="AE13" s="25">
        <v>1</v>
      </c>
      <c r="AF13" s="266" t="s">
        <v>684</v>
      </c>
      <c r="AG13" s="22">
        <f>IF(AF13&lt;&gt;"",SUMIF('Project Costing'!$G$14:$G$500,AF13,'Project Costing'!$M$14:$M$500),"")</f>
        <v>2</v>
      </c>
      <c r="AH13" s="23">
        <f>IF(AF13&lt;&gt;"",SUMIF('Project Costing'!$G$14:$G$500,AF13,'Project Costing'!$P$14:$P$500),"")</f>
        <v>4660</v>
      </c>
      <c r="AI13" s="23">
        <f>IF(AF13&lt;&gt;"",AH13,"")</f>
        <v>4660</v>
      </c>
    </row>
    <row r="14" spans="1:35" ht="15" customHeight="1" x14ac:dyDescent="0.25">
      <c r="C14" s="30">
        <v>2</v>
      </c>
      <c r="D14" s="264" t="s">
        <v>88</v>
      </c>
      <c r="E14" s="63">
        <f>IF(D14&lt;&gt;"",SUMIF('Project Costing'!$G$14:$G$500,D14,'Project Costing'!$M$14:$M$500),"")</f>
        <v>1.1000000000000001</v>
      </c>
      <c r="F14" s="269">
        <f>IF(D14&lt;&gt;"",SUMIF('Project Costing'!$G$14:$G$500,D14,'Project Costing'!$P$14:$P$500),"")</f>
        <v>4255.7661338043954</v>
      </c>
      <c r="G14" s="23">
        <f>IF(F14&lt;&gt;"",G13+F14,"")</f>
        <v>4285.9622318043957</v>
      </c>
      <c r="H14" s="13"/>
      <c r="I14" s="13"/>
      <c r="J14" s="24">
        <v>2</v>
      </c>
      <c r="K14" s="265" t="s">
        <v>343</v>
      </c>
      <c r="L14" s="25">
        <f>IF(K14&lt;&gt;"",SUMIF('Project Costing'!$G$14:$G$500,K14,'Project Costing'!$M$14:$M$500),"")</f>
        <v>0</v>
      </c>
      <c r="M14" s="23">
        <f>IF(K14&lt;&gt;"",SUMIF('Project Costing'!$G$14:$G$500,K14,'Project Costing'!$P$14:$P$500),"")</f>
        <v>0</v>
      </c>
      <c r="N14" s="27">
        <f>IF(K14&lt;&gt;"",N13+M14,"")</f>
        <v>14311070.279999999</v>
      </c>
      <c r="O14" s="13"/>
      <c r="P14" s="13"/>
      <c r="Q14" s="25">
        <v>2</v>
      </c>
      <c r="R14" s="264" t="s">
        <v>555</v>
      </c>
      <c r="S14" s="64">
        <f>IF(R14&lt;&gt;"",SUMIF('Project Costing'!$G$14:$G$500,R14,'Project Costing'!$M$14:$M$500),"")</f>
        <v>0</v>
      </c>
      <c r="T14" s="23">
        <f>IF(R14&lt;&gt;"",SUMIF('Project Costing'!$G$14:$G$500,R14,'Project Costing'!$P$14:$P$500),"")</f>
        <v>0</v>
      </c>
      <c r="U14" s="23">
        <f>IF(R14&lt;&gt;"",U13+T14,"")</f>
        <v>370</v>
      </c>
      <c r="X14" s="25">
        <v>2</v>
      </c>
      <c r="Y14" s="266" t="s">
        <v>583</v>
      </c>
      <c r="Z14" s="63">
        <f>IF(Y14&lt;&gt;"",SUMIF('Project Costing'!$G$14:$G$500,Y14,'Project Costing'!$M$14:$M$500),"")</f>
        <v>0</v>
      </c>
      <c r="AA14" s="23">
        <f>IF(Y14&lt;&gt;"",SUMIF('Project Costing'!$G$14:$G$500,Y14,'Project Costing'!$P$14:$P$500),"")</f>
        <v>0</v>
      </c>
      <c r="AB14" s="23">
        <f>IF(Y14&lt;&gt;"",AB13+AA14,"")</f>
        <v>100</v>
      </c>
      <c r="AE14" s="25">
        <v>2</v>
      </c>
      <c r="AF14" s="265" t="s">
        <v>611</v>
      </c>
      <c r="AG14" s="22">
        <f>IF(AF14&lt;&gt;"",SUMIF('Project Costing'!$G$14:$G$500,AF14,'Project Costing'!$M$14:$M$500),"")</f>
        <v>0</v>
      </c>
      <c r="AH14" s="23">
        <f>IF(AF14&lt;&gt;"",SUMIF('Project Costing'!$G$14:$G$500,AF14,'Project Costing'!$P$14:$P$500),"")</f>
        <v>0</v>
      </c>
      <c r="AI14" s="26">
        <f>IF(AF14&lt;&gt;"",AI13+AH14,"")</f>
        <v>4660</v>
      </c>
    </row>
    <row r="15" spans="1:35" ht="15" customHeight="1" x14ac:dyDescent="0.25">
      <c r="C15" s="30">
        <v>3</v>
      </c>
      <c r="D15" s="265" t="s">
        <v>355</v>
      </c>
      <c r="E15" s="63">
        <f>IF(D15&lt;&gt;"",SUMIF('Project Costing'!$G$14:$G$500,D15,'Project Costing'!$M$14:$M$500),"")</f>
        <v>0</v>
      </c>
      <c r="F15" s="269">
        <f>IF(D15&lt;&gt;"",SUMIF('Project Costing'!$G$14:$G$500,D15,'Project Costing'!$P$14:$P$500),"")</f>
        <v>0</v>
      </c>
      <c r="G15" s="23">
        <f t="shared" ref="G15:G78" si="0">IF(F15&lt;&gt;"",G14+F15,"")</f>
        <v>4285.9622318043957</v>
      </c>
      <c r="H15" s="13"/>
      <c r="I15" s="13"/>
      <c r="J15" s="24">
        <v>3</v>
      </c>
      <c r="K15" s="265" t="s">
        <v>351</v>
      </c>
      <c r="L15" s="25">
        <f>IF(K15&lt;&gt;"",SUMIF('Project Costing'!$G$14:$G$500,K15,'Project Costing'!$M$14:$M$500),"")</f>
        <v>0</v>
      </c>
      <c r="M15" s="23">
        <f>IF(K15&lt;&gt;"",SUMIF('Project Costing'!$G$14:$G$500,K15,'Project Costing'!$P$14:$P$500),"")</f>
        <v>0</v>
      </c>
      <c r="N15" s="27">
        <f t="shared" ref="N15:N78" si="1">IF(K15&lt;&gt;"",N14+M15,"")</f>
        <v>14311070.279999999</v>
      </c>
      <c r="O15" s="13"/>
      <c r="P15" s="13"/>
      <c r="Q15" s="25">
        <v>3</v>
      </c>
      <c r="R15" s="265" t="s">
        <v>569</v>
      </c>
      <c r="S15" s="64">
        <f>IF(R15&lt;&gt;"",SUMIF('Project Costing'!$G$14:$G$500,R15,'Project Costing'!$M$14:$M$500),"")</f>
        <v>0</v>
      </c>
      <c r="T15" s="23">
        <f>IF(R15&lt;&gt;"",SUMIF('Project Costing'!$G$14:$G$500,R15,'Project Costing'!$P$14:$P$500),"")</f>
        <v>0</v>
      </c>
      <c r="U15" s="23">
        <f t="shared" ref="U15:U78" si="2">IF(R15&lt;&gt;"",U14+T15,"")</f>
        <v>370</v>
      </c>
      <c r="X15" s="25">
        <v>3</v>
      </c>
      <c r="Y15" s="266" t="s">
        <v>591</v>
      </c>
      <c r="Z15" s="63">
        <f>IF(Y15&lt;&gt;"",SUMIF('Project Costing'!$G$14:$G$500,Y15,'Project Costing'!$M$14:$M$500),"")</f>
        <v>0</v>
      </c>
      <c r="AA15" s="23">
        <f>IF(Y15&lt;&gt;"",SUMIF('Project Costing'!$G$14:$G$500,Y15,'Project Costing'!$P$14:$P$500),"")</f>
        <v>0</v>
      </c>
      <c r="AB15" s="23">
        <f t="shared" ref="AB15:AB78" si="3">IF(Y15&lt;&gt;"",AB14+AA15,"")</f>
        <v>100</v>
      </c>
      <c r="AG15" t="str">
        <f>IF(AF15&lt;&gt;"",SUMIF('Project Costing'!$G$14:$G$500,AF15,'Project Costing'!$M$14:$M$500),"")</f>
        <v/>
      </c>
      <c r="AH15" s="28" t="str">
        <f>IF(AF15&lt;&gt;"",SUMIF('Project Costing'!$G$14:$G$500,AF15,'Project Costing'!$P$14:$P$500),"")</f>
        <v/>
      </c>
      <c r="AI15" s="28" t="str">
        <f>IF(AF15&lt;&gt;"",AI14+AH15,"")</f>
        <v/>
      </c>
    </row>
    <row r="16" spans="1:35" ht="15" customHeight="1" x14ac:dyDescent="0.25">
      <c r="C16" s="30">
        <v>4</v>
      </c>
      <c r="D16" s="265" t="s">
        <v>697</v>
      </c>
      <c r="E16" s="63">
        <f>IF(D16&lt;&gt;"",SUMIF('Project Costing'!$G$14:$G$500,D16,'Project Costing'!$M$14:$M$500),"")</f>
        <v>0</v>
      </c>
      <c r="F16" s="269">
        <f>IF(D16&lt;&gt;"",SUMIF('Project Costing'!$G$14:$G$500,D16,'Project Costing'!$P$14:$P$500),"")</f>
        <v>0</v>
      </c>
      <c r="G16" s="26">
        <f t="shared" si="0"/>
        <v>4285.9622318043957</v>
      </c>
      <c r="H16" s="13"/>
      <c r="I16" s="13"/>
      <c r="J16" s="24">
        <v>4</v>
      </c>
      <c r="K16" s="265" t="s">
        <v>352</v>
      </c>
      <c r="L16" s="25">
        <f>IF(K16&lt;&gt;"",SUMIF('Project Costing'!$G$14:$G$500,K16,'Project Costing'!$M$14:$M$500),"")</f>
        <v>0</v>
      </c>
      <c r="M16" s="23">
        <f>IF(K16&lt;&gt;"",SUMIF('Project Costing'!$G$14:$G$500,K16,'Project Costing'!$P$14:$P$500),"")</f>
        <v>0</v>
      </c>
      <c r="N16" s="27">
        <f t="shared" si="1"/>
        <v>14311070.279999999</v>
      </c>
      <c r="O16" s="13"/>
      <c r="P16" s="13"/>
      <c r="Q16" s="25">
        <v>4</v>
      </c>
      <c r="R16" s="265" t="s">
        <v>301</v>
      </c>
      <c r="S16" s="64">
        <f>IF(R16&lt;&gt;"",SUMIF('Project Costing'!$G$14:$G$500,R16,'Project Costing'!$M$14:$M$500),"")</f>
        <v>0</v>
      </c>
      <c r="T16" s="23">
        <f>IF(R16&lt;&gt;"",SUMIF('Project Costing'!$G$14:$G$500,R16,'Project Costing'!$P$14:$P$500),"")</f>
        <v>0</v>
      </c>
      <c r="U16" s="23">
        <f t="shared" si="2"/>
        <v>370</v>
      </c>
      <c r="X16" s="25">
        <v>4</v>
      </c>
      <c r="Y16" s="266" t="s">
        <v>597</v>
      </c>
      <c r="Z16" s="63">
        <f>IF(Y16&lt;&gt;"",SUMIF('Project Costing'!$G$14:$G$500,Y16,'Project Costing'!$M$14:$M$500),"")</f>
        <v>0</v>
      </c>
      <c r="AA16" s="23">
        <f>IF(Y16&lt;&gt;"",SUMIF('Project Costing'!$G$14:$G$500,Y16,'Project Costing'!$P$14:$P$500),"")</f>
        <v>0</v>
      </c>
      <c r="AB16" s="26">
        <f t="shared" si="3"/>
        <v>100</v>
      </c>
      <c r="AG16" t="str">
        <f>IF(AF16&lt;&gt;"",SUMIF('Project Costing'!$G$14:$G$500,AF16,'Project Costing'!$M$14:$M$500),"")</f>
        <v/>
      </c>
      <c r="AH16" s="28" t="str">
        <f>IF(AF16&lt;&gt;"",SUMIF('Project Costing'!$G$14:$G$500,AF16,'Project Costing'!$P$14:$P$500),"")</f>
        <v/>
      </c>
      <c r="AI16" s="28" t="str">
        <f t="shared" ref="AI16:AI79" si="4">IF(AF16&lt;&gt;"",AI15+AH16,"")</f>
        <v/>
      </c>
    </row>
    <row r="17" spans="3:35" ht="15" customHeight="1" x14ac:dyDescent="0.25">
      <c r="C17" s="12"/>
      <c r="D17" s="84"/>
      <c r="E17" s="16" t="str">
        <f>IF(D17&lt;&gt;"",SUMIF('Project Costing'!$G$14:$G$500,D17,'Project Costing'!$M$14:$M$500),"")</f>
        <v/>
      </c>
      <c r="F17" s="270" t="str">
        <f>IF(D17&lt;&gt;"",SUMIF('Project Costing'!$G$14:$G$500,D17,'Project Costing'!$P$14:$P$500),"")</f>
        <v/>
      </c>
      <c r="G17" s="13" t="str">
        <f t="shared" si="0"/>
        <v/>
      </c>
      <c r="H17" s="13"/>
      <c r="I17" s="13"/>
      <c r="J17" s="24">
        <v>5</v>
      </c>
      <c r="K17" s="265" t="s">
        <v>353</v>
      </c>
      <c r="L17" s="25">
        <f>IF(K17&lt;&gt;"",SUMIF('Project Costing'!$G$14:$G$500,K17,'Project Costing'!$M$14:$M$500),"")</f>
        <v>0</v>
      </c>
      <c r="M17" s="23">
        <f>IF(K17&lt;&gt;"",SUMIF('Project Costing'!$G$14:$G$500,K17,'Project Costing'!$P$14:$P$500),"")</f>
        <v>0</v>
      </c>
      <c r="N17" s="27">
        <f t="shared" si="1"/>
        <v>14311070.279999999</v>
      </c>
      <c r="O17" s="13"/>
      <c r="P17" s="13"/>
      <c r="Q17" s="25">
        <v>5</v>
      </c>
      <c r="R17" s="264" t="s">
        <v>556</v>
      </c>
      <c r="S17" s="64">
        <f>IF(R17&lt;&gt;"",SUMIF('Project Costing'!$G$14:$G$500,R17,'Project Costing'!$M$14:$M$500),"")</f>
        <v>0</v>
      </c>
      <c r="T17" s="23">
        <f>IF(R17&lt;&gt;"",SUMIF('Project Costing'!$G$14:$G$500,R17,'Project Costing'!$P$14:$P$500),"")</f>
        <v>0</v>
      </c>
      <c r="U17" s="23">
        <f t="shared" si="2"/>
        <v>370</v>
      </c>
      <c r="Z17" t="str">
        <f>IF(Y17&lt;&gt;"",SUMIF('Project Costing'!$G$14:$G$500,Y17,'Project Costing'!$M$14:$M$500),"")</f>
        <v/>
      </c>
      <c r="AA17" s="28" t="str">
        <f>IF(Y17&lt;&gt;"",SUMIF('Project Costing'!$G$14:$G$500,Y17,'Project Costing'!$P$14:$P$500),"")</f>
        <v/>
      </c>
      <c r="AB17" s="28" t="str">
        <f t="shared" si="3"/>
        <v/>
      </c>
      <c r="AG17" t="str">
        <f>IF(AF17&lt;&gt;"",SUMIF('Project Costing'!$G$14:$G$500,AF17,'Project Costing'!$M$14:$M$500),"")</f>
        <v/>
      </c>
      <c r="AH17" s="28" t="str">
        <f>IF(AF17&lt;&gt;"",SUMIF('Project Costing'!$G$14:$G$500,AF17,'Project Costing'!$P$14:$P$500),"")</f>
        <v/>
      </c>
      <c r="AI17" s="28" t="str">
        <f t="shared" si="4"/>
        <v/>
      </c>
    </row>
    <row r="18" spans="3:35" ht="15" customHeight="1" x14ac:dyDescent="0.25">
      <c r="D18" s="13"/>
      <c r="E18" s="16" t="str">
        <f>IF(D18&lt;&gt;"",SUMIF('Project Costing'!$G$14:$G$500,D18,'Project Costing'!$M$14:$M$500),"")</f>
        <v/>
      </c>
      <c r="F18" s="270" t="str">
        <f>IF(D18&lt;&gt;"",SUMIF('Project Costing'!$G$14:$G$500,D18,'Project Costing'!$P$14:$P$500),"")</f>
        <v/>
      </c>
      <c r="G18" s="13" t="str">
        <f t="shared" si="0"/>
        <v/>
      </c>
      <c r="J18" s="25">
        <v>6</v>
      </c>
      <c r="K18" s="265" t="s">
        <v>533</v>
      </c>
      <c r="L18" s="25">
        <f>IF(K18&lt;&gt;"",SUMIF('Project Costing'!$G$14:$G$500,K18,'Project Costing'!$M$14:$M$500),"")</f>
        <v>0</v>
      </c>
      <c r="M18" s="23">
        <f>IF(K18&lt;&gt;"",SUMIF('Project Costing'!$G$14:$G$500,K18,'Project Costing'!$P$14:$P$500),"")</f>
        <v>0</v>
      </c>
      <c r="N18" s="27">
        <f t="shared" si="1"/>
        <v>14311070.279999999</v>
      </c>
      <c r="Q18" s="25">
        <v>6</v>
      </c>
      <c r="R18" s="264" t="s">
        <v>557</v>
      </c>
      <c r="S18" s="64">
        <f>IF(R18&lt;&gt;"",SUMIF('Project Costing'!$G$14:$G$500,R18,'Project Costing'!$M$14:$M$500),"")</f>
        <v>0</v>
      </c>
      <c r="T18" s="23">
        <f>IF(R18&lt;&gt;"",SUMIF('Project Costing'!$G$14:$G$500,R18,'Project Costing'!$P$14:$P$500),"")</f>
        <v>0</v>
      </c>
      <c r="U18" s="23">
        <f t="shared" si="2"/>
        <v>370</v>
      </c>
      <c r="Z18" t="str">
        <f>IF(Y18&lt;&gt;"",SUMIF('Project Costing'!$G$14:$G$500,Y18,'Project Costing'!$M$14:$M$500),"")</f>
        <v/>
      </c>
      <c r="AA18" s="28" t="str">
        <f>IF(Y18&lt;&gt;"",SUMIF('Project Costing'!$G$14:$G$500,Y18,'Project Costing'!$P$14:$P$500),"")</f>
        <v/>
      </c>
      <c r="AB18" s="28" t="str">
        <f t="shared" si="3"/>
        <v/>
      </c>
      <c r="AG18" t="str">
        <f>IF(AF18&lt;&gt;"",SUMIF('Project Costing'!$G$14:$G$500,AF18,'Project Costing'!$M$14:$M$500),"")</f>
        <v/>
      </c>
      <c r="AH18" s="28" t="str">
        <f>IF(AF18&lt;&gt;"",SUMIF('Project Costing'!$G$14:$G$500,AF18,'Project Costing'!$P$14:$P$500),"")</f>
        <v/>
      </c>
      <c r="AI18" s="28" t="str">
        <f t="shared" si="4"/>
        <v/>
      </c>
    </row>
    <row r="19" spans="3:35" ht="15" customHeight="1" x14ac:dyDescent="0.25">
      <c r="D19" s="3"/>
      <c r="E19" s="16" t="str">
        <f>IF(D19&lt;&gt;"",SUMIF('Project Costing'!$G$14:$G$500,D19,'Project Costing'!$M$14:$M$500),"")</f>
        <v/>
      </c>
      <c r="F19" s="270" t="str">
        <f>IF(D19&lt;&gt;"",SUMIF('Project Costing'!$G$14:$G$500,D19,'Project Costing'!$P$14:$P$500),"")</f>
        <v/>
      </c>
      <c r="G19" s="13" t="str">
        <f t="shared" si="0"/>
        <v/>
      </c>
      <c r="J19" s="25">
        <v>7</v>
      </c>
      <c r="K19" s="265" t="s">
        <v>537</v>
      </c>
      <c r="L19" s="25">
        <f>IF(K19&lt;&gt;"",SUMIF('Project Costing'!$G$14:$G$500,K19,'Project Costing'!$M$14:$M$500),"")</f>
        <v>0</v>
      </c>
      <c r="M19" s="23">
        <f>IF(K19&lt;&gt;"",SUMIF('Project Costing'!$G$14:$G$500,K19,'Project Costing'!$P$14:$P$500),"")</f>
        <v>0</v>
      </c>
      <c r="N19" s="27">
        <f t="shared" si="1"/>
        <v>14311070.279999999</v>
      </c>
      <c r="Q19" s="25">
        <v>7</v>
      </c>
      <c r="R19" s="264" t="s">
        <v>567</v>
      </c>
      <c r="S19" s="64">
        <f>IF(R19&lt;&gt;"",SUMIF('Project Costing'!$G$14:$G$500,R19,'Project Costing'!$M$14:$M$500),"")</f>
        <v>0</v>
      </c>
      <c r="T19" s="23">
        <f>IF(R19&lt;&gt;"",SUMIF('Project Costing'!$G$14:$G$500,R19,'Project Costing'!$P$14:$P$500),"")</f>
        <v>0</v>
      </c>
      <c r="U19" s="23">
        <f t="shared" si="2"/>
        <v>370</v>
      </c>
      <c r="Z19" t="str">
        <f>IF(Y19&lt;&gt;"",SUMIF('Project Costing'!$G$14:$G$500,Y19,'Project Costing'!$M$14:$M$500),"")</f>
        <v/>
      </c>
      <c r="AA19" s="28" t="str">
        <f>IF(Y19&lt;&gt;"",SUMIF('Project Costing'!$G$14:$G$500,Y19,'Project Costing'!$P$14:$P$500),"")</f>
        <v/>
      </c>
      <c r="AB19" s="28" t="str">
        <f t="shared" si="3"/>
        <v/>
      </c>
      <c r="AG19" t="str">
        <f>IF(AF19&lt;&gt;"",SUMIF('Project Costing'!$G$14:$G$500,AF19,'Project Costing'!$M$14:$M$500),"")</f>
        <v/>
      </c>
      <c r="AH19" s="28" t="str">
        <f>IF(AF19&lt;&gt;"",SUMIF('Project Costing'!$G$14:$G$500,AF19,'Project Costing'!$P$14:$P$500),"")</f>
        <v/>
      </c>
      <c r="AI19" s="28" t="str">
        <f t="shared" si="4"/>
        <v/>
      </c>
    </row>
    <row r="20" spans="3:35" ht="15" customHeight="1" x14ac:dyDescent="0.25">
      <c r="D20" s="3"/>
      <c r="E20" s="16" t="str">
        <f>IF(D20&lt;&gt;"",SUMIF('Project Costing'!$G$14:$G$500,D20,'Project Costing'!$M$14:$M$500),"")</f>
        <v/>
      </c>
      <c r="F20" s="270" t="str">
        <f>IF(D20&lt;&gt;"",SUMIF('Project Costing'!$G$14:$G$500,D20,'Project Costing'!$P$14:$P$500),"")</f>
        <v/>
      </c>
      <c r="G20" s="13" t="str">
        <f t="shared" si="0"/>
        <v/>
      </c>
      <c r="J20" s="25">
        <v>8</v>
      </c>
      <c r="K20" s="265" t="s">
        <v>513</v>
      </c>
      <c r="L20" s="25">
        <f>IF(K20&lt;&gt;"",SUMIF('Project Costing'!$G$14:$G$500,K20,'Project Costing'!$M$14:$M$500),"")</f>
        <v>0</v>
      </c>
      <c r="M20" s="23">
        <f>IF(K20&lt;&gt;"",SUMIF('Project Costing'!$G$14:$G$500,K20,'Project Costing'!$P$14:$P$500),"")</f>
        <v>0</v>
      </c>
      <c r="N20" s="27">
        <f t="shared" si="1"/>
        <v>14311070.279999999</v>
      </c>
      <c r="Q20" s="25">
        <v>8</v>
      </c>
      <c r="R20" s="265" t="s">
        <v>573</v>
      </c>
      <c r="S20" s="64">
        <f>IF(R20&lt;&gt;"",SUMIF('Project Costing'!$G$14:$G$500,R20,'Project Costing'!$M$14:$M$500),"")</f>
        <v>0</v>
      </c>
      <c r="T20" s="23">
        <f>IF(R20&lt;&gt;"",SUMIF('Project Costing'!$G$14:$G$500,R20,'Project Costing'!$P$14:$P$500),"")</f>
        <v>0</v>
      </c>
      <c r="U20" s="23">
        <f t="shared" si="2"/>
        <v>370</v>
      </c>
      <c r="Z20" t="str">
        <f>IF(Y20&lt;&gt;"",SUMIF('Project Costing'!$G$14:$G$500,Y20,'Project Costing'!$M$14:$M$500),"")</f>
        <v/>
      </c>
      <c r="AA20" s="28" t="str">
        <f>IF(Y20&lt;&gt;"",SUMIF('Project Costing'!$G$14:$G$500,Y20,'Project Costing'!$P$14:$P$500),"")</f>
        <v/>
      </c>
      <c r="AB20" s="28" t="str">
        <f t="shared" si="3"/>
        <v/>
      </c>
      <c r="AG20" t="str">
        <f>IF(AF20&lt;&gt;"",SUMIF('Project Costing'!$G$14:$G$500,AF20,'Project Costing'!$M$14:$M$500),"")</f>
        <v/>
      </c>
      <c r="AH20" s="28" t="str">
        <f>IF(AF20&lt;&gt;"",SUMIF('Project Costing'!$G$14:$G$500,AF20,'Project Costing'!$P$14:$P$500),"")</f>
        <v/>
      </c>
      <c r="AI20" s="28" t="str">
        <f t="shared" si="4"/>
        <v/>
      </c>
    </row>
    <row r="21" spans="3:35" ht="15" customHeight="1" x14ac:dyDescent="0.25">
      <c r="D21" s="15"/>
      <c r="E21" s="16" t="str">
        <f>IF(D21&lt;&gt;"",SUMIF('Project Costing'!$G$14:$G$500,D21,'Project Costing'!$M$14:$M$500),"")</f>
        <v/>
      </c>
      <c r="F21" s="270" t="str">
        <f>IF(D21&lt;&gt;"",SUMIF('Project Costing'!$G$14:$G$500,D21,'Project Costing'!$P$14:$P$500),"")</f>
        <v/>
      </c>
      <c r="G21" s="13" t="str">
        <f t="shared" si="0"/>
        <v/>
      </c>
      <c r="J21" s="25">
        <v>9</v>
      </c>
      <c r="K21" s="265" t="s">
        <v>532</v>
      </c>
      <c r="L21" s="25">
        <f>IF(K21&lt;&gt;"",SUMIF('Project Costing'!$G$14:$G$500,K21,'Project Costing'!$M$14:$M$500),"")</f>
        <v>0</v>
      </c>
      <c r="M21" s="23">
        <f>IF(K21&lt;&gt;"",SUMIF('Project Costing'!$G$14:$G$500,K21,'Project Costing'!$P$14:$P$500),"")</f>
        <v>0</v>
      </c>
      <c r="N21" s="27">
        <f t="shared" si="1"/>
        <v>14311070.279999999</v>
      </c>
      <c r="Q21" s="25">
        <v>9</v>
      </c>
      <c r="R21" s="265" t="s">
        <v>576</v>
      </c>
      <c r="S21" s="64">
        <f>IF(R21&lt;&gt;"",SUMIF('Project Costing'!$G$14:$G$500,R21,'Project Costing'!$M$14:$M$500),"")</f>
        <v>0</v>
      </c>
      <c r="T21" s="23">
        <f>IF(R21&lt;&gt;"",SUMIF('Project Costing'!$G$14:$G$500,R21,'Project Costing'!$P$14:$P$500),"")</f>
        <v>0</v>
      </c>
      <c r="U21" s="26">
        <f t="shared" si="2"/>
        <v>370</v>
      </c>
      <c r="Z21" t="str">
        <f>IF(Y21&lt;&gt;"",SUMIF('Project Costing'!$G$14:$G$500,Y21,'Project Costing'!$M$14:$M$500),"")</f>
        <v/>
      </c>
      <c r="AA21" s="28" t="str">
        <f>IF(Y21&lt;&gt;"",SUMIF('Project Costing'!$G$14:$G$500,Y21,'Project Costing'!$P$14:$P$500),"")</f>
        <v/>
      </c>
      <c r="AB21" s="28" t="str">
        <f t="shared" si="3"/>
        <v/>
      </c>
      <c r="AG21" t="str">
        <f>IF(AF21&lt;&gt;"",SUMIF('Project Costing'!$G$14:$G$500,AF21,'Project Costing'!$M$14:$M$500),"")</f>
        <v/>
      </c>
      <c r="AH21" s="28" t="str">
        <f>IF(AF21&lt;&gt;"",SUMIF('Project Costing'!$G$14:$G$500,AF21,'Project Costing'!$P$14:$P$500),"")</f>
        <v/>
      </c>
      <c r="AI21" s="28" t="str">
        <f t="shared" si="4"/>
        <v/>
      </c>
    </row>
    <row r="22" spans="3:35" ht="15" customHeight="1" x14ac:dyDescent="0.25">
      <c r="D22" s="13"/>
      <c r="E22" s="16" t="str">
        <f>IF(D22&lt;&gt;"",SUMIF('Project Costing'!$G$14:$G$500,D22,'Project Costing'!$M$14:$M$500),"")</f>
        <v/>
      </c>
      <c r="F22" s="270" t="str">
        <f>IF(D22&lt;&gt;"",SUMIF('Project Costing'!$G$14:$G$500,D22,'Project Costing'!$P$14:$P$500),"")</f>
        <v/>
      </c>
      <c r="G22" s="13" t="str">
        <f t="shared" si="0"/>
        <v/>
      </c>
      <c r="J22" s="25">
        <v>10</v>
      </c>
      <c r="K22" s="264" t="s">
        <v>551</v>
      </c>
      <c r="L22" s="25">
        <f>IF(K22&lt;&gt;"",SUMIF('Project Costing'!$G$14:$G$500,K22,'Project Costing'!$M$14:$M$500),"")</f>
        <v>0</v>
      </c>
      <c r="M22" s="23">
        <f>IF(K22&lt;&gt;"",SUMIF('Project Costing'!$G$14:$G$500,K22,'Project Costing'!$P$14:$P$500),"")</f>
        <v>0</v>
      </c>
      <c r="N22" s="27">
        <f t="shared" si="1"/>
        <v>14311070.279999999</v>
      </c>
      <c r="S22" t="str">
        <f>IF(R22&lt;&gt;"",SUMIF('Project Costing'!$G$14:$G$500,R22,'Project Costing'!$M$14:$M$500),"")</f>
        <v/>
      </c>
      <c r="T22" s="28" t="str">
        <f>IF(R22&lt;&gt;"",SUMIF('Project Costing'!$G$14:$G$500,R22,'Project Costing'!$P$14:$P$500),"")</f>
        <v/>
      </c>
      <c r="U22" s="28" t="str">
        <f t="shared" si="2"/>
        <v/>
      </c>
      <c r="Z22" t="str">
        <f>IF(Y22&lt;&gt;"",SUMIF('Project Costing'!$G$14:$G$500,Y22,'Project Costing'!$M$14:$M$500),"")</f>
        <v/>
      </c>
      <c r="AA22" s="28" t="str">
        <f>IF(Y22&lt;&gt;"",SUMIF('Project Costing'!$G$14:$G$500,Y22,'Project Costing'!$P$14:$P$500),"")</f>
        <v/>
      </c>
      <c r="AB22" s="28" t="str">
        <f t="shared" si="3"/>
        <v/>
      </c>
      <c r="AG22" t="str">
        <f>IF(AF22&lt;&gt;"",SUMIF('Project Costing'!$G$14:$G$500,AF22,'Project Costing'!$M$14:$M$500),"")</f>
        <v/>
      </c>
      <c r="AH22" s="28" t="str">
        <f>IF(AF22&lt;&gt;"",SUMIF('Project Costing'!$G$14:$G$500,AF22,'Project Costing'!$P$14:$P$500),"")</f>
        <v/>
      </c>
      <c r="AI22" s="28" t="str">
        <f t="shared" si="4"/>
        <v/>
      </c>
    </row>
    <row r="23" spans="3:35" ht="15" customHeight="1" x14ac:dyDescent="0.25">
      <c r="D23" s="3"/>
      <c r="E23" s="16" t="str">
        <f>IF(D23&lt;&gt;"",SUMIF('Project Costing'!$G$14:$G$500,D23,'Project Costing'!$M$14:$M$500),"")</f>
        <v/>
      </c>
      <c r="F23" s="270" t="str">
        <f>IF(D23&lt;&gt;"",SUMIF('Project Costing'!$G$14:$G$500,D23,'Project Costing'!$P$14:$P$500),"")</f>
        <v/>
      </c>
      <c r="G23" s="13" t="str">
        <f t="shared" si="0"/>
        <v/>
      </c>
      <c r="J23" s="25">
        <v>11</v>
      </c>
      <c r="K23" s="265" t="s">
        <v>665</v>
      </c>
      <c r="L23" s="25">
        <f>IF(K23&lt;&gt;"",SUMIF('Project Costing'!$G$14:$G$500,K23,'Project Costing'!$M$14:$M$500),"")</f>
        <v>0</v>
      </c>
      <c r="M23" s="23">
        <f>IF(K23&lt;&gt;"",SUMIF('Project Costing'!$G$14:$G$500,K23,'Project Costing'!$P$14:$P$500),"")</f>
        <v>0</v>
      </c>
      <c r="N23" s="271">
        <f t="shared" si="1"/>
        <v>14311070.279999999</v>
      </c>
      <c r="S23" t="str">
        <f>IF(R23&lt;&gt;"",SUMIF('Project Costing'!$G$14:$G$500,R23,'Project Costing'!$M$14:$M$500),"")</f>
        <v/>
      </c>
      <c r="T23" s="28" t="str">
        <f>IF(R23&lt;&gt;"",SUMIF('Project Costing'!$G$14:$G$500,R23,'Project Costing'!$P$14:$P$500),"")</f>
        <v/>
      </c>
      <c r="U23" s="28" t="str">
        <f t="shared" si="2"/>
        <v/>
      </c>
      <c r="Z23" t="str">
        <f>IF(Y23&lt;&gt;"",SUMIF('Project Costing'!$G$14:$G$500,Y23,'Project Costing'!$M$14:$M$500),"")</f>
        <v/>
      </c>
      <c r="AA23" s="28" t="str">
        <f>IF(Y23&lt;&gt;"",SUMIF('Project Costing'!$G$14:$G$500,Y23,'Project Costing'!$P$14:$P$500),"")</f>
        <v/>
      </c>
      <c r="AB23" s="28" t="str">
        <f t="shared" si="3"/>
        <v/>
      </c>
      <c r="AG23" t="str">
        <f>IF(AF23&lt;&gt;"",SUMIF('Project Costing'!$G$14:$G$500,AF23,'Project Costing'!$M$14:$M$500),"")</f>
        <v/>
      </c>
      <c r="AH23" s="28" t="str">
        <f>IF(AF23&lt;&gt;"",SUMIF('Project Costing'!$G$14:$G$500,AF23,'Project Costing'!$P$14:$P$500),"")</f>
        <v/>
      </c>
      <c r="AI23" s="28" t="str">
        <f t="shared" si="4"/>
        <v/>
      </c>
    </row>
    <row r="24" spans="3:35" ht="15" customHeight="1" x14ac:dyDescent="0.25">
      <c r="D24" s="3"/>
      <c r="E24" s="16" t="str">
        <f>IF(D24&lt;&gt;"",SUMIF('Project Costing'!$G$14:$G$500,D24,'Project Costing'!$M$14:$M$500),"")</f>
        <v/>
      </c>
      <c r="F24" s="270" t="str">
        <f>IF(D24&lt;&gt;"",SUMIF('Project Costing'!$G$14:$G$500,D24,'Project Costing'!$P$14:$P$500),"")</f>
        <v/>
      </c>
      <c r="G24" s="13" t="str">
        <f t="shared" si="0"/>
        <v/>
      </c>
      <c r="K24" s="14"/>
      <c r="L24" s="14" t="str">
        <f>IF(K24&lt;&gt;"",SUMIF('Project Costing'!$G$14:$G$500,K24,'Project Costing'!$M$14:$M$500),"")</f>
        <v/>
      </c>
      <c r="M24" s="18" t="str">
        <f>IF(K24&lt;&gt;"",SUMIF('Project Costing'!$G$14:$G$500,K24,'Project Costing'!$P$14:$P$500),"")</f>
        <v/>
      </c>
      <c r="N24" s="28" t="str">
        <f t="shared" si="1"/>
        <v/>
      </c>
      <c r="S24" t="str">
        <f>IF(R24&lt;&gt;"",SUMIF('Project Costing'!$G$14:$G$500,R24,'Project Costing'!$M$14:$M$500),"")</f>
        <v/>
      </c>
      <c r="T24" s="28" t="str">
        <f>IF(R24&lt;&gt;"",SUMIF('Project Costing'!$G$14:$G$500,R24,'Project Costing'!$P$14:$P$500),"")</f>
        <v/>
      </c>
      <c r="U24" s="28" t="str">
        <f t="shared" si="2"/>
        <v/>
      </c>
      <c r="Z24" t="str">
        <f>IF(Y24&lt;&gt;"",SUMIF('Project Costing'!$G$14:$G$500,Y24,'Project Costing'!$M$14:$M$500),"")</f>
        <v/>
      </c>
      <c r="AA24" s="28" t="str">
        <f>IF(Y24&lt;&gt;"",SUMIF('Project Costing'!$G$14:$G$500,Y24,'Project Costing'!$P$14:$P$500),"")</f>
        <v/>
      </c>
      <c r="AB24" s="28" t="str">
        <f t="shared" si="3"/>
        <v/>
      </c>
      <c r="AG24" t="str">
        <f>IF(AF24&lt;&gt;"",SUMIF('Project Costing'!$G$14:$G$500,AF24,'Project Costing'!$M$14:$M$500),"")</f>
        <v/>
      </c>
      <c r="AH24" s="28" t="str">
        <f>IF(AF24&lt;&gt;"",SUMIF('Project Costing'!$G$14:$G$500,AF24,'Project Costing'!$P$14:$P$500),"")</f>
        <v/>
      </c>
      <c r="AI24" s="28" t="str">
        <f t="shared" si="4"/>
        <v/>
      </c>
    </row>
    <row r="25" spans="3:35" x14ac:dyDescent="0.25">
      <c r="E25" s="16" t="str">
        <f>IF(D25&lt;&gt;"",SUMIF('Project Costing'!$G$14:$G$500,D25,'Project Costing'!$M$14:$M$500),"")</f>
        <v/>
      </c>
      <c r="F25" s="270" t="str">
        <f>IF(D25&lt;&gt;"",SUMIF('Project Costing'!$G$14:$G$500,D25,'Project Costing'!$P$14:$P$500),"")</f>
        <v/>
      </c>
      <c r="G25" s="13" t="str">
        <f t="shared" si="0"/>
        <v/>
      </c>
      <c r="L25" s="14" t="str">
        <f>IF(K25&lt;&gt;"",SUMIF('Project Costing'!$G$14:$G$500,K25,'Project Costing'!$M$14:$M$500),"")</f>
        <v/>
      </c>
      <c r="M25" s="18" t="str">
        <f>IF(K25&lt;&gt;"",SUMIF('Project Costing'!$G$14:$G$500,K25,'Project Costing'!$P$14:$P$500),"")</f>
        <v/>
      </c>
      <c r="N25" s="28" t="str">
        <f t="shared" si="1"/>
        <v/>
      </c>
      <c r="S25" t="str">
        <f>IF(R25&lt;&gt;"",SUMIF('Project Costing'!$G$14:$G$500,R25,'Project Costing'!$M$14:$M$500),"")</f>
        <v/>
      </c>
      <c r="T25" s="28" t="str">
        <f>IF(R25&lt;&gt;"",SUMIF('Project Costing'!$G$14:$G$500,R25,'Project Costing'!$P$14:$P$500),"")</f>
        <v/>
      </c>
      <c r="U25" s="28" t="str">
        <f t="shared" si="2"/>
        <v/>
      </c>
      <c r="Z25" t="str">
        <f>IF(Y25&lt;&gt;"",SUMIF('Project Costing'!$G$14:$G$500,Y25,'Project Costing'!$M$14:$M$500),"")</f>
        <v/>
      </c>
      <c r="AA25" s="28" t="str">
        <f>IF(Y25&lt;&gt;"",SUMIF('Project Costing'!$G$14:$G$500,Y25,'Project Costing'!$P$14:$P$500),"")</f>
        <v/>
      </c>
      <c r="AB25" s="28" t="str">
        <f t="shared" si="3"/>
        <v/>
      </c>
      <c r="AG25" t="str">
        <f>IF(AF25&lt;&gt;"",SUMIF('Project Costing'!$G$14:$G$500,AF25,'Project Costing'!$M$14:$M$500),"")</f>
        <v/>
      </c>
      <c r="AH25" s="28" t="str">
        <f>IF(AF25&lt;&gt;"",SUMIF('Project Costing'!$G$14:$G$500,AF25,'Project Costing'!$P$14:$P$500),"")</f>
        <v/>
      </c>
      <c r="AI25" s="28" t="str">
        <f t="shared" si="4"/>
        <v/>
      </c>
    </row>
    <row r="26" spans="3:35" x14ac:dyDescent="0.25">
      <c r="E26" s="16" t="str">
        <f>IF(D26&lt;&gt;"",SUMIF('Project Costing'!$G$14:$G$500,D26,'Project Costing'!$M$14:$M$500),"")</f>
        <v/>
      </c>
      <c r="F26" s="270" t="str">
        <f>IF(D26&lt;&gt;"",SUMIF('Project Costing'!$G$14:$G$500,D26,'Project Costing'!$P$14:$P$500),"")</f>
        <v/>
      </c>
      <c r="G26" s="13" t="str">
        <f t="shared" si="0"/>
        <v/>
      </c>
      <c r="L26" s="14" t="str">
        <f>IF(K26&lt;&gt;"",SUMIF('Project Costing'!$G$14:$G$500,K26,'Project Costing'!$M$14:$M$500),"")</f>
        <v/>
      </c>
      <c r="M26" s="18" t="str">
        <f>IF(K26&lt;&gt;"",SUMIF('Project Costing'!$G$14:$G$500,K26,'Project Costing'!$P$14:$P$500),"")</f>
        <v/>
      </c>
      <c r="N26" s="28" t="str">
        <f t="shared" si="1"/>
        <v/>
      </c>
      <c r="S26" t="str">
        <f>IF(R26&lt;&gt;"",SUMIF('Project Costing'!$G$14:$G$500,R26,'Project Costing'!$M$14:$M$500),"")</f>
        <v/>
      </c>
      <c r="T26" s="28" t="str">
        <f>IF(R26&lt;&gt;"",SUMIF('Project Costing'!$G$14:$G$500,R26,'Project Costing'!$P$14:$P$500),"")</f>
        <v/>
      </c>
      <c r="U26" s="28" t="str">
        <f t="shared" si="2"/>
        <v/>
      </c>
      <c r="Z26" t="str">
        <f>IF(Y26&lt;&gt;"",SUMIF('Project Costing'!$G$14:$G$500,Y26,'Project Costing'!$M$14:$M$500),"")</f>
        <v/>
      </c>
      <c r="AA26" s="28" t="str">
        <f>IF(Y26&lt;&gt;"",SUMIF('Project Costing'!$G$14:$G$500,Y26,'Project Costing'!$P$14:$P$500),"")</f>
        <v/>
      </c>
      <c r="AB26" s="28" t="str">
        <f t="shared" si="3"/>
        <v/>
      </c>
      <c r="AG26" t="str">
        <f>IF(AF26&lt;&gt;"",SUMIF('Project Costing'!$G$14:$G$500,AF26,'Project Costing'!$M$14:$M$500),"")</f>
        <v/>
      </c>
      <c r="AH26" s="28" t="str">
        <f>IF(AF26&lt;&gt;"",SUMIF('Project Costing'!$G$14:$G$500,AF26,'Project Costing'!$P$14:$P$500),"")</f>
        <v/>
      </c>
      <c r="AI26" s="28" t="str">
        <f t="shared" si="4"/>
        <v/>
      </c>
    </row>
    <row r="27" spans="3:35" x14ac:dyDescent="0.25">
      <c r="E27" s="16" t="str">
        <f>IF(D27&lt;&gt;"",SUMIF('Project Costing'!$G$14:$G$500,D27,'Project Costing'!$M$14:$M$500),"")</f>
        <v/>
      </c>
      <c r="F27" s="270" t="str">
        <f>IF(D27&lt;&gt;"",SUMIF('Project Costing'!$G$14:$G$500,D27,'Project Costing'!$P$14:$P$500),"")</f>
        <v/>
      </c>
      <c r="G27" s="13" t="str">
        <f t="shared" si="0"/>
        <v/>
      </c>
      <c r="L27" s="14" t="str">
        <f>IF(K27&lt;&gt;"",SUMIF('Project Costing'!$G$14:$G$500,K27,'Project Costing'!$M$14:$M$500),"")</f>
        <v/>
      </c>
      <c r="M27" s="18" t="str">
        <f>IF(K27&lt;&gt;"",SUMIF('Project Costing'!$G$14:$G$500,K27,'Project Costing'!$P$14:$P$500),"")</f>
        <v/>
      </c>
      <c r="N27" s="28" t="str">
        <f t="shared" si="1"/>
        <v/>
      </c>
      <c r="S27" t="str">
        <f>IF(R27&lt;&gt;"",SUMIF('Project Costing'!$G$14:$G$500,R27,'Project Costing'!$M$14:$M$500),"")</f>
        <v/>
      </c>
      <c r="T27" s="28" t="str">
        <f>IF(R27&lt;&gt;"",SUMIF('Project Costing'!$G$14:$G$500,R27,'Project Costing'!$P$14:$P$500),"")</f>
        <v/>
      </c>
      <c r="U27" s="28" t="str">
        <f t="shared" si="2"/>
        <v/>
      </c>
      <c r="Z27" t="str">
        <f>IF(Y27&lt;&gt;"",SUMIF('Project Costing'!$G$14:$G$500,Y27,'Project Costing'!$M$14:$M$500),"")</f>
        <v/>
      </c>
      <c r="AA27" s="28" t="str">
        <f>IF(Y27&lt;&gt;"",SUMIF('Project Costing'!$G$14:$G$500,Y27,'Project Costing'!$P$14:$P$500),"")</f>
        <v/>
      </c>
      <c r="AB27" s="28" t="str">
        <f t="shared" si="3"/>
        <v/>
      </c>
      <c r="AG27" t="str">
        <f>IF(AF27&lt;&gt;"",SUMIF('Project Costing'!$G$14:$G$500,AF27,'Project Costing'!$M$14:$M$500),"")</f>
        <v/>
      </c>
      <c r="AH27" s="28" t="str">
        <f>IF(AF27&lt;&gt;"",SUMIF('Project Costing'!$G$14:$G$500,AF27,'Project Costing'!$P$14:$P$500),"")</f>
        <v/>
      </c>
      <c r="AI27" s="28" t="str">
        <f t="shared" si="4"/>
        <v/>
      </c>
    </row>
    <row r="28" spans="3:35" x14ac:dyDescent="0.25">
      <c r="E28" s="16" t="str">
        <f>IF(D28&lt;&gt;"",SUMIF('Project Costing'!$G$14:$G$500,D28,'Project Costing'!$M$14:$M$500),"")</f>
        <v/>
      </c>
      <c r="F28" s="270" t="str">
        <f>IF(D28&lt;&gt;"",SUMIF('Project Costing'!$G$14:$G$500,D28,'Project Costing'!$P$14:$P$500),"")</f>
        <v/>
      </c>
      <c r="G28" s="13" t="str">
        <f t="shared" si="0"/>
        <v/>
      </c>
      <c r="L28" s="14" t="str">
        <f>IF(K28&lt;&gt;"",SUMIF('Project Costing'!$G$14:$G$500,K28,'Project Costing'!$M$14:$M$500),"")</f>
        <v/>
      </c>
      <c r="M28" s="18" t="str">
        <f>IF(K28&lt;&gt;"",SUMIF('Project Costing'!$G$14:$G$500,K28,'Project Costing'!$P$14:$P$500),"")</f>
        <v/>
      </c>
      <c r="N28" s="28" t="str">
        <f t="shared" si="1"/>
        <v/>
      </c>
      <c r="S28" t="str">
        <f>IF(R28&lt;&gt;"",SUMIF('Project Costing'!$G$14:$G$500,R28,'Project Costing'!$M$14:$M$500),"")</f>
        <v/>
      </c>
      <c r="T28" s="28" t="str">
        <f>IF(R28&lt;&gt;"",SUMIF('Project Costing'!$G$14:$G$500,R28,'Project Costing'!$P$14:$P$500),"")</f>
        <v/>
      </c>
      <c r="U28" s="28" t="str">
        <f t="shared" si="2"/>
        <v/>
      </c>
      <c r="Z28" t="str">
        <f>IF(Y28&lt;&gt;"",SUMIF('Project Costing'!$G$14:$G$500,Y28,'Project Costing'!$M$14:$M$500),"")</f>
        <v/>
      </c>
      <c r="AA28" s="28" t="str">
        <f>IF(Y28&lt;&gt;"",SUMIF('Project Costing'!$G$14:$G$500,Y28,'Project Costing'!$P$14:$P$500),"")</f>
        <v/>
      </c>
      <c r="AB28" s="28" t="str">
        <f t="shared" si="3"/>
        <v/>
      </c>
      <c r="AG28" t="str">
        <f>IF(AF28&lt;&gt;"",SUMIF('Project Costing'!$G$14:$G$500,AF28,'Project Costing'!$M$14:$M$500),"")</f>
        <v/>
      </c>
      <c r="AH28" s="28" t="str">
        <f>IF(AF28&lt;&gt;"",SUMIF('Project Costing'!$G$14:$G$500,AF28,'Project Costing'!$P$14:$P$500),"")</f>
        <v/>
      </c>
      <c r="AI28" s="28" t="str">
        <f t="shared" si="4"/>
        <v/>
      </c>
    </row>
    <row r="29" spans="3:35" x14ac:dyDescent="0.25">
      <c r="D29" s="1"/>
      <c r="E29" s="16" t="str">
        <f>IF(D29&lt;&gt;"",SUMIF('Project Costing'!$G$14:$G$500,D29,'Project Costing'!$M$14:$M$500),"")</f>
        <v/>
      </c>
      <c r="F29" s="270" t="str">
        <f>IF(D29&lt;&gt;"",SUMIF('Project Costing'!$G$14:$G$500,D29,'Project Costing'!$P$14:$P$500),"")</f>
        <v/>
      </c>
      <c r="G29" s="13" t="str">
        <f t="shared" si="0"/>
        <v/>
      </c>
      <c r="H29" s="1"/>
      <c r="I29" s="1"/>
      <c r="J29" s="12"/>
      <c r="K29" s="1"/>
      <c r="L29" s="14" t="str">
        <f>IF(K29&lt;&gt;"",SUMIF('Project Costing'!$G$14:$G$500,K29,'Project Costing'!$M$14:$M$500),"")</f>
        <v/>
      </c>
      <c r="M29" s="18" t="str">
        <f>IF(K29&lt;&gt;"",SUMIF('Project Costing'!$G$14:$G$500,K29,'Project Costing'!$P$14:$P$500),"")</f>
        <v/>
      </c>
      <c r="N29" s="28" t="str">
        <f t="shared" si="1"/>
        <v/>
      </c>
      <c r="O29" s="1"/>
      <c r="P29" s="1"/>
      <c r="S29" t="str">
        <f>IF(R29&lt;&gt;"",SUMIF('Project Costing'!$G$14:$G$500,R29,'Project Costing'!$M$14:$M$500),"")</f>
        <v/>
      </c>
      <c r="T29" s="28" t="str">
        <f>IF(R29&lt;&gt;"",SUMIF('Project Costing'!$G$14:$G$500,R29,'Project Costing'!$P$14:$P$500),"")</f>
        <v/>
      </c>
      <c r="U29" s="28" t="str">
        <f t="shared" si="2"/>
        <v/>
      </c>
      <c r="Z29" t="str">
        <f>IF(Y29&lt;&gt;"",SUMIF('Project Costing'!$G$14:$G$500,Y29,'Project Costing'!$M$14:$M$500),"")</f>
        <v/>
      </c>
      <c r="AA29" s="28" t="str">
        <f>IF(Y29&lt;&gt;"",SUMIF('Project Costing'!$G$14:$G$500,Y29,'Project Costing'!$P$14:$P$500),"")</f>
        <v/>
      </c>
      <c r="AB29" s="28" t="str">
        <f t="shared" si="3"/>
        <v/>
      </c>
      <c r="AG29" t="str">
        <f>IF(AF29&lt;&gt;"",SUMIF('Project Costing'!$G$14:$G$500,AF29,'Project Costing'!$M$14:$M$500),"")</f>
        <v/>
      </c>
      <c r="AH29" s="28" t="str">
        <f>IF(AF29&lt;&gt;"",SUMIF('Project Costing'!$G$14:$G$500,AF29,'Project Costing'!$P$14:$P$500),"")</f>
        <v/>
      </c>
      <c r="AI29" s="28" t="str">
        <f t="shared" si="4"/>
        <v/>
      </c>
    </row>
    <row r="30" spans="3:35" x14ac:dyDescent="0.25">
      <c r="D30" s="1"/>
      <c r="E30" s="16" t="str">
        <f>IF(D30&lt;&gt;"",SUMIF('Project Costing'!$G$14:$G$500,D30,'Project Costing'!$M$14:$M$500),"")</f>
        <v/>
      </c>
      <c r="F30" s="270" t="str">
        <f>IF(D30&lt;&gt;"",SUMIF('Project Costing'!$G$14:$G$500,D30,'Project Costing'!$P$14:$P$500),"")</f>
        <v/>
      </c>
      <c r="G30" s="13" t="str">
        <f t="shared" si="0"/>
        <v/>
      </c>
      <c r="H30" s="1"/>
      <c r="I30" s="1"/>
      <c r="J30" s="12"/>
      <c r="K30" s="1"/>
      <c r="L30" s="14" t="str">
        <f>IF(K30&lt;&gt;"",SUMIF('Project Costing'!$G$14:$G$500,K30,'Project Costing'!$M$14:$M$500),"")</f>
        <v/>
      </c>
      <c r="M30" s="18" t="str">
        <f>IF(K30&lt;&gt;"",SUMIF('Project Costing'!$G$14:$G$500,K30,'Project Costing'!$P$14:$P$500),"")</f>
        <v/>
      </c>
      <c r="N30" s="28" t="str">
        <f t="shared" si="1"/>
        <v/>
      </c>
      <c r="O30" s="1"/>
      <c r="P30" s="1"/>
      <c r="S30" t="str">
        <f>IF(R30&lt;&gt;"",SUMIF('Project Costing'!$G$14:$G$500,R30,'Project Costing'!$M$14:$M$500),"")</f>
        <v/>
      </c>
      <c r="T30" s="28" t="str">
        <f>IF(R30&lt;&gt;"",SUMIF('Project Costing'!$G$14:$G$500,R30,'Project Costing'!$P$14:$P$500),"")</f>
        <v/>
      </c>
      <c r="U30" s="28" t="str">
        <f t="shared" si="2"/>
        <v/>
      </c>
      <c r="Z30" t="str">
        <f>IF(Y30&lt;&gt;"",SUMIF('Project Costing'!$G$14:$G$500,Y30,'Project Costing'!$M$14:$M$500),"")</f>
        <v/>
      </c>
      <c r="AA30" s="28" t="str">
        <f>IF(Y30&lt;&gt;"",SUMIF('Project Costing'!$G$14:$G$500,Y30,'Project Costing'!$P$14:$P$500),"")</f>
        <v/>
      </c>
      <c r="AB30" s="28" t="str">
        <f t="shared" si="3"/>
        <v/>
      </c>
      <c r="AG30" t="str">
        <f>IF(AF30&lt;&gt;"",SUMIF('Project Costing'!$G$14:$G$500,AF30,'Project Costing'!$M$14:$M$500),"")</f>
        <v/>
      </c>
      <c r="AH30" s="28" t="str">
        <f>IF(AF30&lt;&gt;"",SUMIF('Project Costing'!$G$14:$G$500,AF30,'Project Costing'!$P$14:$P$500),"")</f>
        <v/>
      </c>
      <c r="AI30" s="28" t="str">
        <f t="shared" si="4"/>
        <v/>
      </c>
    </row>
    <row r="31" spans="3:35" x14ac:dyDescent="0.25">
      <c r="D31" s="19"/>
      <c r="E31" s="16" t="str">
        <f>IF(D31&lt;&gt;"",SUMIF('Project Costing'!$G$14:$G$500,D31,'Project Costing'!$M$14:$M$500),"")</f>
        <v/>
      </c>
      <c r="F31" s="270" t="str">
        <f>IF(D31&lt;&gt;"",SUMIF('Project Costing'!$G$14:$G$500,D31,'Project Costing'!$P$14:$P$500),"")</f>
        <v/>
      </c>
      <c r="G31" s="13" t="str">
        <f t="shared" si="0"/>
        <v/>
      </c>
      <c r="H31" s="1"/>
      <c r="I31" s="1"/>
      <c r="J31" s="12"/>
      <c r="K31" s="1"/>
      <c r="L31" s="14" t="str">
        <f>IF(K31&lt;&gt;"",SUMIF('Project Costing'!$G$14:$G$500,K31,'Project Costing'!$M$14:$M$500),"")</f>
        <v/>
      </c>
      <c r="M31" s="18" t="str">
        <f>IF(K31&lt;&gt;"",SUMIF('Project Costing'!$G$14:$G$500,K31,'Project Costing'!$P$14:$P$500),"")</f>
        <v/>
      </c>
      <c r="N31" s="28" t="str">
        <f t="shared" si="1"/>
        <v/>
      </c>
      <c r="O31" s="1"/>
      <c r="P31" s="1"/>
      <c r="S31" t="str">
        <f>IF(R31&lt;&gt;"",SUMIF('Project Costing'!$G$14:$G$500,R31,'Project Costing'!$M$14:$M$500),"")</f>
        <v/>
      </c>
      <c r="T31" s="28" t="str">
        <f>IF(R31&lt;&gt;"",SUMIF('Project Costing'!$G$14:$G$500,R31,'Project Costing'!$P$14:$P$500),"")</f>
        <v/>
      </c>
      <c r="U31" s="28" t="str">
        <f t="shared" si="2"/>
        <v/>
      </c>
      <c r="Z31" t="str">
        <f>IF(Y31&lt;&gt;"",SUMIF('Project Costing'!$G$14:$G$500,Y31,'Project Costing'!$M$14:$M$500),"")</f>
        <v/>
      </c>
      <c r="AA31" s="28" t="str">
        <f>IF(Y31&lt;&gt;"",SUMIF('Project Costing'!$G$14:$G$500,Y31,'Project Costing'!$P$14:$P$500),"")</f>
        <v/>
      </c>
      <c r="AB31" s="28" t="str">
        <f t="shared" si="3"/>
        <v/>
      </c>
      <c r="AG31" t="str">
        <f>IF(AF31&lt;&gt;"",SUMIF('Project Costing'!$G$14:$G$500,AF31,'Project Costing'!$M$14:$M$500),"")</f>
        <v/>
      </c>
      <c r="AH31" s="28" t="str">
        <f>IF(AF31&lt;&gt;"",SUMIF('Project Costing'!$G$14:$G$500,AF31,'Project Costing'!$P$14:$P$500),"")</f>
        <v/>
      </c>
      <c r="AI31" s="28" t="str">
        <f t="shared" si="4"/>
        <v/>
      </c>
    </row>
    <row r="32" spans="3:35" x14ac:dyDescent="0.25">
      <c r="D32" s="31"/>
      <c r="E32" s="16" t="str">
        <f>IF(D32&lt;&gt;"",SUMIF('Project Costing'!$G$14:$G$500,D32,'Project Costing'!$M$14:$M$500),"")</f>
        <v/>
      </c>
      <c r="F32" s="270" t="str">
        <f>IF(D32&lt;&gt;"",SUMIF('Project Costing'!$G$14:$G$500,D32,'Project Costing'!$P$14:$P$500),"")</f>
        <v/>
      </c>
      <c r="G32" s="13" t="str">
        <f t="shared" si="0"/>
        <v/>
      </c>
      <c r="H32" s="1"/>
      <c r="I32" s="1"/>
      <c r="J32" s="12"/>
      <c r="K32" s="1"/>
      <c r="L32" s="14" t="str">
        <f>IF(K32&lt;&gt;"",SUMIF('Project Costing'!$G$14:$G$500,K32,'Project Costing'!$M$14:$M$500),"")</f>
        <v/>
      </c>
      <c r="M32" s="18" t="str">
        <f>IF(K32&lt;&gt;"",SUMIF('Project Costing'!$G$14:$G$500,K32,'Project Costing'!$P$14:$P$500),"")</f>
        <v/>
      </c>
      <c r="N32" s="28" t="str">
        <f t="shared" si="1"/>
        <v/>
      </c>
      <c r="O32" s="1"/>
      <c r="P32" s="1"/>
      <c r="S32" t="str">
        <f>IF(R32&lt;&gt;"",SUMIF('Project Costing'!$G$14:$G$500,R32,'Project Costing'!$M$14:$M$500),"")</f>
        <v/>
      </c>
      <c r="T32" s="28" t="str">
        <f>IF(R32&lt;&gt;"",SUMIF('Project Costing'!$G$14:$G$500,R32,'Project Costing'!$P$14:$P$500),"")</f>
        <v/>
      </c>
      <c r="U32" s="28" t="str">
        <f t="shared" si="2"/>
        <v/>
      </c>
      <c r="Z32" t="str">
        <f>IF(Y32&lt;&gt;"",SUMIF('Project Costing'!$G$14:$G$500,Y32,'Project Costing'!$M$14:$M$500),"")</f>
        <v/>
      </c>
      <c r="AA32" s="28" t="str">
        <f>IF(Y32&lt;&gt;"",SUMIF('Project Costing'!$G$14:$G$500,Y32,'Project Costing'!$P$14:$P$500),"")</f>
        <v/>
      </c>
      <c r="AB32" s="28" t="str">
        <f t="shared" si="3"/>
        <v/>
      </c>
      <c r="AG32" t="str">
        <f>IF(AF32&lt;&gt;"",SUMIF('Project Costing'!$G$14:$G$500,AF32,'Project Costing'!$M$14:$M$500),"")</f>
        <v/>
      </c>
      <c r="AH32" s="28" t="str">
        <f>IF(AF32&lt;&gt;"",SUMIF('Project Costing'!$G$14:$G$500,AF32,'Project Costing'!$P$14:$P$500),"")</f>
        <v/>
      </c>
      <c r="AI32" s="28" t="str">
        <f t="shared" si="4"/>
        <v/>
      </c>
    </row>
    <row r="33" spans="4:35" x14ac:dyDescent="0.25">
      <c r="D33" s="1"/>
      <c r="E33" s="16" t="str">
        <f>IF(D33&lt;&gt;"",SUMIF('Project Costing'!$G$14:$G$500,D33,'Project Costing'!$M$14:$M$500),"")</f>
        <v/>
      </c>
      <c r="F33" s="270" t="str">
        <f>IF(D33&lt;&gt;"",SUMIF('Project Costing'!$G$14:$G$500,D33,'Project Costing'!$P$14:$P$500),"")</f>
        <v/>
      </c>
      <c r="G33" s="13" t="str">
        <f t="shared" si="0"/>
        <v/>
      </c>
      <c r="H33" s="1"/>
      <c r="I33" s="1"/>
      <c r="J33" s="12"/>
      <c r="K33" s="1"/>
      <c r="L33" s="14" t="str">
        <f>IF(K33&lt;&gt;"",SUMIF('Project Costing'!$G$14:$G$500,K33,'Project Costing'!$M$14:$M$500),"")</f>
        <v/>
      </c>
      <c r="M33" s="18" t="str">
        <f>IF(K33&lt;&gt;"",SUMIF('Project Costing'!$G$14:$G$500,K33,'Project Costing'!$P$14:$P$500),"")</f>
        <v/>
      </c>
      <c r="N33" s="28" t="str">
        <f t="shared" si="1"/>
        <v/>
      </c>
      <c r="O33" s="1"/>
      <c r="P33" s="1"/>
      <c r="S33" t="str">
        <f>IF(R33&lt;&gt;"",SUMIF('Project Costing'!$G$14:$G$500,R33,'Project Costing'!$M$14:$M$500),"")</f>
        <v/>
      </c>
      <c r="T33" s="28" t="str">
        <f>IF(R33&lt;&gt;"",SUMIF('Project Costing'!$G$14:$G$500,R33,'Project Costing'!$P$14:$P$500),"")</f>
        <v/>
      </c>
      <c r="U33" s="28" t="str">
        <f t="shared" si="2"/>
        <v/>
      </c>
      <c r="Z33" t="str">
        <f>IF(Y33&lt;&gt;"",SUMIF('Project Costing'!$G$14:$G$500,Y33,'Project Costing'!$M$14:$M$500),"")</f>
        <v/>
      </c>
      <c r="AA33" s="28" t="str">
        <f>IF(Y33&lt;&gt;"",SUMIF('Project Costing'!$G$14:$G$500,Y33,'Project Costing'!$P$14:$P$500),"")</f>
        <v/>
      </c>
      <c r="AB33" s="28" t="str">
        <f t="shared" si="3"/>
        <v/>
      </c>
      <c r="AG33" t="str">
        <f>IF(AF33&lt;&gt;"",SUMIF('Project Costing'!$G$14:$G$500,AF33,'Project Costing'!$M$14:$M$500),"")</f>
        <v/>
      </c>
      <c r="AH33" s="28" t="str">
        <f>IF(AF33&lt;&gt;"",SUMIF('Project Costing'!$G$14:$G$500,AF33,'Project Costing'!$P$14:$P$500),"")</f>
        <v/>
      </c>
      <c r="AI33" s="28" t="str">
        <f t="shared" si="4"/>
        <v/>
      </c>
    </row>
    <row r="34" spans="4:35" x14ac:dyDescent="0.25">
      <c r="D34" s="1"/>
      <c r="E34" s="16" t="str">
        <f>IF(D34&lt;&gt;"",SUMIF('Project Costing'!$G$14:$G$500,D34,'Project Costing'!$M$14:$M$500),"")</f>
        <v/>
      </c>
      <c r="F34" s="270" t="str">
        <f>IF(D34&lt;&gt;"",SUMIF('Project Costing'!$G$14:$G$500,D34,'Project Costing'!$P$14:$P$500),"")</f>
        <v/>
      </c>
      <c r="G34" s="13" t="str">
        <f t="shared" si="0"/>
        <v/>
      </c>
      <c r="H34" s="1"/>
      <c r="I34" s="1"/>
      <c r="J34" s="12"/>
      <c r="K34" s="1"/>
      <c r="L34" s="14" t="str">
        <f>IF(K34&lt;&gt;"",SUMIF('Project Costing'!$G$14:$G$500,K34,'Project Costing'!$M$14:$M$500),"")</f>
        <v/>
      </c>
      <c r="M34" s="18" t="str">
        <f>IF(K34&lt;&gt;"",SUMIF('Project Costing'!$G$14:$G$500,K34,'Project Costing'!$P$14:$P$500),"")</f>
        <v/>
      </c>
      <c r="N34" s="28" t="str">
        <f t="shared" si="1"/>
        <v/>
      </c>
      <c r="O34" s="1"/>
      <c r="P34" s="1"/>
      <c r="S34" t="str">
        <f>IF(R34&lt;&gt;"",SUMIF('Project Costing'!$G$14:$G$500,R34,'Project Costing'!$M$14:$M$500),"")</f>
        <v/>
      </c>
      <c r="T34" s="28" t="str">
        <f>IF(R34&lt;&gt;"",SUMIF('Project Costing'!$G$14:$G$500,R34,'Project Costing'!$P$14:$P$500),"")</f>
        <v/>
      </c>
      <c r="U34" s="28" t="str">
        <f t="shared" si="2"/>
        <v/>
      </c>
      <c r="Z34" t="str">
        <f>IF(Y34&lt;&gt;"",SUMIF('Project Costing'!$G$14:$G$500,Y34,'Project Costing'!$M$14:$M$500),"")</f>
        <v/>
      </c>
      <c r="AA34" s="28" t="str">
        <f>IF(Y34&lt;&gt;"",SUMIF('Project Costing'!$G$14:$G$500,Y34,'Project Costing'!$P$14:$P$500),"")</f>
        <v/>
      </c>
      <c r="AB34" s="28" t="str">
        <f t="shared" si="3"/>
        <v/>
      </c>
      <c r="AG34" t="str">
        <f>IF(AF34&lt;&gt;"",SUMIF('Project Costing'!$G$14:$G$500,AF34,'Project Costing'!$M$14:$M$500),"")</f>
        <v/>
      </c>
      <c r="AH34" s="28" t="str">
        <f>IF(AF34&lt;&gt;"",SUMIF('Project Costing'!$G$14:$G$500,AF34,'Project Costing'!$P$14:$P$500),"")</f>
        <v/>
      </c>
      <c r="AI34" s="28" t="str">
        <f t="shared" si="4"/>
        <v/>
      </c>
    </row>
    <row r="35" spans="4:35" x14ac:dyDescent="0.25">
      <c r="D35" s="1"/>
      <c r="E35" s="16" t="str">
        <f>IF(D35&lt;&gt;"",SUMIF('Project Costing'!$G$14:$G$500,D35,'Project Costing'!$M$14:$M$500),"")</f>
        <v/>
      </c>
      <c r="F35" s="270" t="str">
        <f>IF(D35&lt;&gt;"",SUMIF('Project Costing'!$G$14:$G$500,D35,'Project Costing'!$P$14:$P$500),"")</f>
        <v/>
      </c>
      <c r="G35" s="13" t="str">
        <f t="shared" si="0"/>
        <v/>
      </c>
      <c r="H35" s="1"/>
      <c r="I35" s="1"/>
      <c r="J35" s="12"/>
      <c r="K35" s="1"/>
      <c r="L35" s="14" t="str">
        <f>IF(K35&lt;&gt;"",SUMIF('Project Costing'!$G$14:$G$500,K35,'Project Costing'!$M$14:$M$500),"")</f>
        <v/>
      </c>
      <c r="M35" s="18" t="str">
        <f>IF(K35&lt;&gt;"",SUMIF('Project Costing'!$G$14:$G$500,K35,'Project Costing'!$P$14:$P$500),"")</f>
        <v/>
      </c>
      <c r="N35" s="28" t="str">
        <f t="shared" si="1"/>
        <v/>
      </c>
      <c r="O35" s="1"/>
      <c r="P35" s="1"/>
      <c r="S35" t="str">
        <f>IF(R35&lt;&gt;"",SUMIF('Project Costing'!$G$14:$G$500,R35,'Project Costing'!$M$14:$M$500),"")</f>
        <v/>
      </c>
      <c r="T35" s="28" t="str">
        <f>IF(R35&lt;&gt;"",SUMIF('Project Costing'!$G$14:$G$500,R35,'Project Costing'!$P$14:$P$500),"")</f>
        <v/>
      </c>
      <c r="U35" s="28" t="str">
        <f t="shared" si="2"/>
        <v/>
      </c>
      <c r="Z35" t="str">
        <f>IF(Y35&lt;&gt;"",SUMIF('Project Costing'!$G$14:$G$500,Y35,'Project Costing'!$M$14:$M$500),"")</f>
        <v/>
      </c>
      <c r="AA35" s="28" t="str">
        <f>IF(Y35&lt;&gt;"",SUMIF('Project Costing'!$G$14:$G$500,Y35,'Project Costing'!$P$14:$P$500),"")</f>
        <v/>
      </c>
      <c r="AB35" s="28" t="str">
        <f t="shared" si="3"/>
        <v/>
      </c>
      <c r="AG35" t="str">
        <f>IF(AF35&lt;&gt;"",SUMIF('Project Costing'!$G$14:$G$500,AF35,'Project Costing'!$M$14:$M$500),"")</f>
        <v/>
      </c>
      <c r="AH35" s="28" t="str">
        <f>IF(AF35&lt;&gt;"",SUMIF('Project Costing'!$G$14:$G$500,AF35,'Project Costing'!$P$14:$P$500),"")</f>
        <v/>
      </c>
      <c r="AI35" s="28" t="str">
        <f t="shared" si="4"/>
        <v/>
      </c>
    </row>
    <row r="36" spans="4:35" x14ac:dyDescent="0.25">
      <c r="D36" s="1"/>
      <c r="E36" s="16" t="str">
        <f>IF(D36&lt;&gt;"",SUMIF('Project Costing'!$G$14:$G$500,D36,'Project Costing'!$M$14:$M$500),"")</f>
        <v/>
      </c>
      <c r="F36" s="270" t="str">
        <f>IF(D36&lt;&gt;"",SUMIF('Project Costing'!$G$14:$G$500,D36,'Project Costing'!$P$14:$P$500),"")</f>
        <v/>
      </c>
      <c r="G36" s="13" t="str">
        <f t="shared" si="0"/>
        <v/>
      </c>
      <c r="H36" s="1"/>
      <c r="I36" s="1"/>
      <c r="J36" s="12"/>
      <c r="K36" s="1"/>
      <c r="L36" s="14" t="str">
        <f>IF(K36&lt;&gt;"",SUMIF('Project Costing'!$G$14:$G$500,K36,'Project Costing'!$M$14:$M$500),"")</f>
        <v/>
      </c>
      <c r="M36" s="18" t="str">
        <f>IF(K36&lt;&gt;"",SUMIF('Project Costing'!$G$14:$G$500,K36,'Project Costing'!$P$14:$P$500),"")</f>
        <v/>
      </c>
      <c r="N36" s="28" t="str">
        <f t="shared" si="1"/>
        <v/>
      </c>
      <c r="O36" s="1"/>
      <c r="P36" s="1"/>
      <c r="S36" t="str">
        <f>IF(R36&lt;&gt;"",SUMIF('Project Costing'!$G$14:$G$500,R36,'Project Costing'!$M$14:$M$500),"")</f>
        <v/>
      </c>
      <c r="T36" s="28" t="str">
        <f>IF(R36&lt;&gt;"",SUMIF('Project Costing'!$G$14:$G$500,R36,'Project Costing'!$P$14:$P$500),"")</f>
        <v/>
      </c>
      <c r="U36" s="28" t="str">
        <f t="shared" si="2"/>
        <v/>
      </c>
      <c r="Z36" t="str">
        <f>IF(Y36&lt;&gt;"",SUMIF('Project Costing'!$G$14:$G$500,Y36,'Project Costing'!$M$14:$M$500),"")</f>
        <v/>
      </c>
      <c r="AA36" s="28" t="str">
        <f>IF(Y36&lt;&gt;"",SUMIF('Project Costing'!$G$14:$G$500,Y36,'Project Costing'!$P$14:$P$500),"")</f>
        <v/>
      </c>
      <c r="AB36" s="28" t="str">
        <f t="shared" si="3"/>
        <v/>
      </c>
      <c r="AG36" t="str">
        <f>IF(AF36&lt;&gt;"",SUMIF('Project Costing'!$G$14:$G$500,AF36,'Project Costing'!$M$14:$M$500),"")</f>
        <v/>
      </c>
      <c r="AH36" s="28" t="str">
        <f>IF(AF36&lt;&gt;"",SUMIF('Project Costing'!$G$14:$G$500,AF36,'Project Costing'!$P$14:$P$500),"")</f>
        <v/>
      </c>
      <c r="AI36" s="28" t="str">
        <f t="shared" si="4"/>
        <v/>
      </c>
    </row>
    <row r="37" spans="4:35" x14ac:dyDescent="0.25">
      <c r="D37" s="1"/>
      <c r="E37" s="16" t="str">
        <f>IF(D37&lt;&gt;"",SUMIF('Project Costing'!$G$14:$G$500,D37,'Project Costing'!$M$14:$M$500),"")</f>
        <v/>
      </c>
      <c r="F37" s="270" t="str">
        <f>IF(D37&lt;&gt;"",SUMIF('Project Costing'!$G$14:$G$500,D37,'Project Costing'!$H$14:$H$500),"")</f>
        <v/>
      </c>
      <c r="G37" s="13" t="str">
        <f t="shared" si="0"/>
        <v/>
      </c>
      <c r="H37" s="1"/>
      <c r="I37" s="1"/>
      <c r="J37" s="12"/>
      <c r="K37" s="1"/>
      <c r="L37" s="14" t="str">
        <f>IF(K37&lt;&gt;"",SUMIF('Project Costing'!$G$14:$G$500,K37,'Project Costing'!$M$14:$M$500),"")</f>
        <v/>
      </c>
      <c r="M37" s="18" t="str">
        <f>IF(K37&lt;&gt;"",SUMIF('Project Costing'!$G$14:$G$500,K37,'Project Costing'!$P$14:$P$500),"")</f>
        <v/>
      </c>
      <c r="N37" s="28" t="str">
        <f t="shared" si="1"/>
        <v/>
      </c>
      <c r="O37" s="1"/>
      <c r="P37" s="1"/>
      <c r="S37" t="str">
        <f>IF(R37&lt;&gt;"",SUMIF('Project Costing'!$G$14:$G$500,R37,'Project Costing'!$M$14:$M$500),"")</f>
        <v/>
      </c>
      <c r="T37" s="28" t="str">
        <f>IF(R37&lt;&gt;"",SUMIF('Project Costing'!$G$14:$G$500,R37,'Project Costing'!$P$14:$P$500),"")</f>
        <v/>
      </c>
      <c r="U37" s="28" t="str">
        <f t="shared" si="2"/>
        <v/>
      </c>
      <c r="Z37" t="str">
        <f>IF(Y37&lt;&gt;"",SUMIF('Project Costing'!$G$14:$G$500,Y37,'Project Costing'!$M$14:$M$500),"")</f>
        <v/>
      </c>
      <c r="AA37" s="28" t="str">
        <f>IF(Y37&lt;&gt;"",SUMIF('Project Costing'!$G$14:$G$500,Y37,'Project Costing'!$P$14:$P$500),"")</f>
        <v/>
      </c>
      <c r="AB37" s="28" t="str">
        <f t="shared" si="3"/>
        <v/>
      </c>
      <c r="AG37" t="str">
        <f>IF(AF37&lt;&gt;"",SUMIF('Project Costing'!$G$14:$G$500,AF37,'Project Costing'!$M$14:$M$500),"")</f>
        <v/>
      </c>
      <c r="AH37" s="28" t="str">
        <f>IF(AF37&lt;&gt;"",SUMIF('Project Costing'!$G$14:$G$500,AF37,'Project Costing'!$P$14:$P$500),"")</f>
        <v/>
      </c>
      <c r="AI37" s="28" t="str">
        <f t="shared" si="4"/>
        <v/>
      </c>
    </row>
    <row r="38" spans="4:35" x14ac:dyDescent="0.25">
      <c r="D38" s="1"/>
      <c r="E38" s="16" t="str">
        <f>IF(D38&lt;&gt;"",SUMIF('Project Costing'!$G$14:$G$500,D38,'Project Costing'!$M$14:$M$500),"")</f>
        <v/>
      </c>
      <c r="F38" s="270" t="str">
        <f>IF(D38&lt;&gt;"",SUMIF('Project Costing'!$G$14:$G$500,D38,'Project Costing'!$P$14:$P$500),"")</f>
        <v/>
      </c>
      <c r="G38" s="13" t="str">
        <f t="shared" si="0"/>
        <v/>
      </c>
      <c r="H38" s="1"/>
      <c r="I38" s="1"/>
      <c r="J38" s="12"/>
      <c r="K38" s="1"/>
      <c r="L38" s="14" t="str">
        <f>IF(K38&lt;&gt;"",SUMIF('Project Costing'!$G$14:$G$500,K38,'Project Costing'!$M$14:$M$500),"")</f>
        <v/>
      </c>
      <c r="M38" s="18" t="str">
        <f>IF(K38&lt;&gt;"",SUMIF('Project Costing'!$G$14:$G$500,K38,'Project Costing'!$P$14:$P$500),"")</f>
        <v/>
      </c>
      <c r="N38" s="28" t="str">
        <f t="shared" si="1"/>
        <v/>
      </c>
      <c r="O38" s="1"/>
      <c r="P38" s="1"/>
      <c r="S38" t="str">
        <f>IF(R38&lt;&gt;"",SUMIF('Project Costing'!$G$14:$G$500,R38,'Project Costing'!$M$14:$M$500),"")</f>
        <v/>
      </c>
      <c r="T38" s="28" t="str">
        <f>IF(R38&lt;&gt;"",SUMIF('Project Costing'!$G$14:$G$500,R38,'Project Costing'!$P$14:$P$500),"")</f>
        <v/>
      </c>
      <c r="U38" s="28" t="str">
        <f t="shared" si="2"/>
        <v/>
      </c>
      <c r="Z38" t="str">
        <f>IF(Y38&lt;&gt;"",SUMIF('Project Costing'!$G$14:$G$500,Y38,'Project Costing'!$M$14:$M$500),"")</f>
        <v/>
      </c>
      <c r="AA38" s="28" t="str">
        <f>IF(Y38&lt;&gt;"",SUMIF('Project Costing'!$G$14:$G$500,Y38,'Project Costing'!$P$14:$P$500),"")</f>
        <v/>
      </c>
      <c r="AB38" s="28" t="str">
        <f t="shared" si="3"/>
        <v/>
      </c>
      <c r="AG38" t="str">
        <f>IF(AF38&lt;&gt;"",SUMIF('Project Costing'!$G$14:$G$500,AF38,'Project Costing'!$M$14:$M$500),"")</f>
        <v/>
      </c>
      <c r="AH38" s="28" t="str">
        <f>IF(AF38&lt;&gt;"",SUMIF('Project Costing'!$G$14:$G$500,AF38,'Project Costing'!$P$14:$P$500),"")</f>
        <v/>
      </c>
      <c r="AI38" s="28" t="str">
        <f t="shared" si="4"/>
        <v/>
      </c>
    </row>
    <row r="39" spans="4:35" x14ac:dyDescent="0.25">
      <c r="D39" s="1"/>
      <c r="E39" s="16" t="str">
        <f>IF(D39&lt;&gt;"",SUMIF('Project Costing'!$G$14:$G$500,D39,'Project Costing'!$M$14:$M$500),"")</f>
        <v/>
      </c>
      <c r="F39" s="270" t="str">
        <f>IF(D39&lt;&gt;"",SUMIF('Project Costing'!$G$14:$G$500,D39,'Project Costing'!$P$14:$P$500),"")</f>
        <v/>
      </c>
      <c r="G39" s="13" t="str">
        <f t="shared" si="0"/>
        <v/>
      </c>
      <c r="H39" s="1"/>
      <c r="I39" s="1"/>
      <c r="J39" s="12"/>
      <c r="K39" s="1"/>
      <c r="L39" s="14" t="str">
        <f>IF(K39&lt;&gt;"",SUMIF('Project Costing'!$G$14:$G$500,K39,'Project Costing'!$M$14:$M$500),"")</f>
        <v/>
      </c>
      <c r="M39" s="18" t="str">
        <f>IF(K39&lt;&gt;"",SUMIF('Project Costing'!$G$14:$G$500,K39,'Project Costing'!$P$14:$P$500),"")</f>
        <v/>
      </c>
      <c r="N39" s="28" t="str">
        <f t="shared" si="1"/>
        <v/>
      </c>
      <c r="O39" s="1"/>
      <c r="P39" s="1"/>
      <c r="S39" t="str">
        <f>IF(R39&lt;&gt;"",SUMIF('Project Costing'!$G$14:$G$500,R39,'Project Costing'!$M$14:$M$500),"")</f>
        <v/>
      </c>
      <c r="T39" s="28" t="str">
        <f>IF(R39&lt;&gt;"",SUMIF('Project Costing'!$G$14:$G$500,R39,'Project Costing'!$P$14:$P$500),"")</f>
        <v/>
      </c>
      <c r="U39" s="28" t="str">
        <f t="shared" si="2"/>
        <v/>
      </c>
      <c r="Z39" t="str">
        <f>IF(Y39&lt;&gt;"",SUMIF('Project Costing'!$G$14:$G$500,Y39,'Project Costing'!$M$14:$M$500),"")</f>
        <v/>
      </c>
      <c r="AA39" s="28" t="str">
        <f>IF(Y39&lt;&gt;"",SUMIF('Project Costing'!$G$14:$G$500,Y39,'Project Costing'!$P$14:$P$500),"")</f>
        <v/>
      </c>
      <c r="AB39" s="28" t="str">
        <f t="shared" si="3"/>
        <v/>
      </c>
      <c r="AG39" t="str">
        <f>IF(AF39&lt;&gt;"",SUMIF('Project Costing'!$G$14:$G$500,AF39,'Project Costing'!$M$14:$M$500),"")</f>
        <v/>
      </c>
      <c r="AH39" s="28" t="str">
        <f>IF(AF39&lt;&gt;"",SUMIF('Project Costing'!$G$14:$G$500,AF39,'Project Costing'!$P$14:$P$500),"")</f>
        <v/>
      </c>
      <c r="AI39" s="28" t="str">
        <f t="shared" si="4"/>
        <v/>
      </c>
    </row>
    <row r="40" spans="4:35" x14ac:dyDescent="0.25">
      <c r="D40" s="1"/>
      <c r="E40" s="16" t="str">
        <f>IF(D40&lt;&gt;"",SUMIF('Project Costing'!$G$14:$G$500,D40,'Project Costing'!$M$14:$M$500),"")</f>
        <v/>
      </c>
      <c r="F40" s="270" t="str">
        <f>IF(D40&lt;&gt;"",SUMIF('Project Costing'!$G$14:$G$500,D40,'Project Costing'!$P$14:$P$500),"")</f>
        <v/>
      </c>
      <c r="G40" s="13" t="str">
        <f t="shared" si="0"/>
        <v/>
      </c>
      <c r="H40" s="1"/>
      <c r="I40" s="1"/>
      <c r="J40" s="12"/>
      <c r="K40" s="1"/>
      <c r="L40" s="14" t="str">
        <f>IF(K40&lt;&gt;"",SUMIF('Project Costing'!$G$14:$G$500,K40,'Project Costing'!$M$14:$M$500),"")</f>
        <v/>
      </c>
      <c r="M40" s="18" t="str">
        <f>IF(K40&lt;&gt;"",SUMIF('Project Costing'!$G$14:$G$500,K40,'Project Costing'!$P$14:$P$500),"")</f>
        <v/>
      </c>
      <c r="N40" s="28" t="str">
        <f t="shared" si="1"/>
        <v/>
      </c>
      <c r="O40" s="1"/>
      <c r="P40" s="1"/>
      <c r="S40" t="str">
        <f>IF(R40&lt;&gt;"",SUMIF('Project Costing'!$G$14:$G$500,R40,'Project Costing'!$M$14:$M$500),"")</f>
        <v/>
      </c>
      <c r="T40" s="28" t="str">
        <f>IF(R40&lt;&gt;"",SUMIF('Project Costing'!$G$14:$G$500,R40,'Project Costing'!$P$14:$P$500),"")</f>
        <v/>
      </c>
      <c r="U40" s="28" t="str">
        <f t="shared" si="2"/>
        <v/>
      </c>
      <c r="Z40" t="str">
        <f>IF(Y40&lt;&gt;"",SUMIF('Project Costing'!$G$14:$G$500,Y40,'Project Costing'!$M$14:$M$500),"")</f>
        <v/>
      </c>
      <c r="AA40" s="28" t="str">
        <f>IF(Y40&lt;&gt;"",SUMIF('Project Costing'!$G$14:$G$500,Y40,'Project Costing'!$P$14:$P$500),"")</f>
        <v/>
      </c>
      <c r="AB40" s="28" t="str">
        <f t="shared" si="3"/>
        <v/>
      </c>
      <c r="AG40" t="str">
        <f>IF(AF40&lt;&gt;"",SUMIF('Project Costing'!$G$14:$G$500,AF40,'Project Costing'!$M$14:$M$500),"")</f>
        <v/>
      </c>
      <c r="AH40" s="28" t="str">
        <f>IF(AF40&lt;&gt;"",SUMIF('Project Costing'!$G$14:$G$500,AF40,'Project Costing'!$P$14:$P$500),"")</f>
        <v/>
      </c>
      <c r="AI40" s="28" t="str">
        <f t="shared" si="4"/>
        <v/>
      </c>
    </row>
    <row r="41" spans="4:35" x14ac:dyDescent="0.25">
      <c r="D41" s="1"/>
      <c r="E41" s="16" t="str">
        <f>IF(D41&lt;&gt;"",SUMIF('Project Costing'!$G$14:$G$500,D41,'Project Costing'!$M$14:$M$500),"")</f>
        <v/>
      </c>
      <c r="F41" s="270" t="str">
        <f>IF(D41&lt;&gt;"",SUMIF('Project Costing'!$G$14:$G$500,D41,'Project Costing'!$P$14:$P$500),"")</f>
        <v/>
      </c>
      <c r="G41" s="13" t="str">
        <f t="shared" si="0"/>
        <v/>
      </c>
      <c r="H41" s="1"/>
      <c r="I41" s="1"/>
      <c r="J41" s="12"/>
      <c r="K41" s="1"/>
      <c r="L41" s="14" t="str">
        <f>IF(K41&lt;&gt;"",SUMIF('Project Costing'!$G$14:$G$500,K41,'Project Costing'!$M$14:$M$500),"")</f>
        <v/>
      </c>
      <c r="M41" s="18" t="str">
        <f>IF(K41&lt;&gt;"",SUMIF('Project Costing'!$G$14:$G$500,K41,'Project Costing'!$P$14:$P$500),"")</f>
        <v/>
      </c>
      <c r="N41" s="28" t="str">
        <f t="shared" si="1"/>
        <v/>
      </c>
      <c r="O41" s="1"/>
      <c r="P41" s="1"/>
      <c r="S41" t="str">
        <f>IF(R41&lt;&gt;"",SUMIF('Project Costing'!$G$14:$G$500,R41,'Project Costing'!$M$14:$M$500),"")</f>
        <v/>
      </c>
      <c r="T41" s="28" t="str">
        <f>IF(R41&lt;&gt;"",SUMIF('Project Costing'!$G$14:$G$500,R41,'Project Costing'!$P$14:$P$500),"")</f>
        <v/>
      </c>
      <c r="U41" s="28" t="str">
        <f t="shared" si="2"/>
        <v/>
      </c>
      <c r="Z41" t="str">
        <f>IF(Y41&lt;&gt;"",SUMIF('Project Costing'!$G$14:$G$500,Y41,'Project Costing'!$M$14:$M$500),"")</f>
        <v/>
      </c>
      <c r="AA41" s="28" t="str">
        <f>IF(Y41&lt;&gt;"",SUMIF('Project Costing'!$G$14:$G$500,Y41,'Project Costing'!$P$14:$P$500),"")</f>
        <v/>
      </c>
      <c r="AB41" s="28" t="str">
        <f t="shared" si="3"/>
        <v/>
      </c>
      <c r="AG41" t="str">
        <f>IF(AF41&lt;&gt;"",SUMIF('Project Costing'!$G$14:$G$500,AF41,'Project Costing'!$M$14:$M$500),"")</f>
        <v/>
      </c>
      <c r="AH41" s="28" t="str">
        <f>IF(AF41&lt;&gt;"",SUMIF('Project Costing'!$G$14:$G$500,AF41,'Project Costing'!$P$14:$P$500),"")</f>
        <v/>
      </c>
      <c r="AI41" s="28" t="str">
        <f t="shared" si="4"/>
        <v/>
      </c>
    </row>
    <row r="42" spans="4:35" x14ac:dyDescent="0.25">
      <c r="D42" s="1"/>
      <c r="E42" s="16" t="str">
        <f>IF(D42&lt;&gt;"",SUMIF('Project Costing'!$G$14:$G$500,D42,'Project Costing'!$M$14:$M$500),"")</f>
        <v/>
      </c>
      <c r="F42" s="270" t="str">
        <f>IF(D42&lt;&gt;"",SUMIF('Project Costing'!$G$14:$G$500,D42,'Project Costing'!$P$14:$P$500),"")</f>
        <v/>
      </c>
      <c r="G42" s="13" t="str">
        <f t="shared" si="0"/>
        <v/>
      </c>
      <c r="H42" s="1"/>
      <c r="I42" s="1"/>
      <c r="J42" s="12"/>
      <c r="K42" s="1"/>
      <c r="L42" s="14" t="str">
        <f>IF(K42&lt;&gt;"",SUMIF('Project Costing'!$G$14:$G$500,K42,'Project Costing'!$M$14:$M$500),"")</f>
        <v/>
      </c>
      <c r="M42" s="18" t="str">
        <f>IF(K42&lt;&gt;"",SUMIF('Project Costing'!$G$14:$G$500,K42,'Project Costing'!$P$14:$P$500),"")</f>
        <v/>
      </c>
      <c r="N42" s="28" t="str">
        <f t="shared" si="1"/>
        <v/>
      </c>
      <c r="O42" s="1"/>
      <c r="P42" s="1"/>
      <c r="S42" t="str">
        <f>IF(R42&lt;&gt;"",SUMIF('Project Costing'!$G$14:$G$500,R42,'Project Costing'!$M$14:$M$500),"")</f>
        <v/>
      </c>
      <c r="T42" s="28" t="str">
        <f>IF(R42&lt;&gt;"",SUMIF('Project Costing'!$G$14:$G$500,R42,'Project Costing'!$P$14:$P$500),"")</f>
        <v/>
      </c>
      <c r="U42" s="28" t="str">
        <f t="shared" si="2"/>
        <v/>
      </c>
      <c r="Z42" t="str">
        <f>IF(Y42&lt;&gt;"",SUMIF('Project Costing'!$G$14:$G$500,Y42,'Project Costing'!$M$14:$M$500),"")</f>
        <v/>
      </c>
      <c r="AA42" s="28" t="str">
        <f>IF(Y42&lt;&gt;"",SUMIF('Project Costing'!$G$14:$G$500,Y42,'Project Costing'!$P$14:$P$500),"")</f>
        <v/>
      </c>
      <c r="AB42" s="28" t="str">
        <f t="shared" si="3"/>
        <v/>
      </c>
      <c r="AG42" t="str">
        <f>IF(AF42&lt;&gt;"",SUMIF('Project Costing'!$G$14:$G$500,AF42,'Project Costing'!$M$14:$M$500),"")</f>
        <v/>
      </c>
      <c r="AH42" s="28" t="str">
        <f>IF(AF42&lt;&gt;"",SUMIF('Project Costing'!$G$14:$G$500,AF42,'Project Costing'!$P$14:$P$500),"")</f>
        <v/>
      </c>
      <c r="AI42" s="28" t="str">
        <f t="shared" si="4"/>
        <v/>
      </c>
    </row>
    <row r="43" spans="4:35" x14ac:dyDescent="0.25">
      <c r="D43" s="1"/>
      <c r="E43" s="16" t="str">
        <f>IF(D43&lt;&gt;"",SUMIF('Project Costing'!$G$14:$G$500,D43,'Project Costing'!$M$14:$M$500),"")</f>
        <v/>
      </c>
      <c r="F43" s="270" t="str">
        <f>IF(D43&lt;&gt;"",SUMIF('Project Costing'!$G$14:$G$500,D43,'Project Costing'!$P$14:$P$500),"")</f>
        <v/>
      </c>
      <c r="G43" s="13" t="str">
        <f t="shared" si="0"/>
        <v/>
      </c>
      <c r="H43" s="1"/>
      <c r="I43" s="1"/>
      <c r="J43" s="12"/>
      <c r="K43" s="1"/>
      <c r="L43" s="14" t="str">
        <f>IF(K43&lt;&gt;"",SUMIF('Project Costing'!$G$14:$G$500,K43,'Project Costing'!$M$14:$M$500),"")</f>
        <v/>
      </c>
      <c r="M43" s="18" t="str">
        <f>IF(K43&lt;&gt;"",SUMIF('Project Costing'!$G$14:$G$500,K43,'Project Costing'!$P$14:$P$500),"")</f>
        <v/>
      </c>
      <c r="N43" s="28" t="str">
        <f t="shared" si="1"/>
        <v/>
      </c>
      <c r="O43" s="1"/>
      <c r="P43" s="1"/>
      <c r="S43" t="str">
        <f>IF(R43&lt;&gt;"",SUMIF('Project Costing'!$G$14:$G$500,R43,'Project Costing'!$M$14:$M$500),"")</f>
        <v/>
      </c>
      <c r="T43" s="28" t="str">
        <f>IF(R43&lt;&gt;"",SUMIF('Project Costing'!$G$14:$G$500,R43,'Project Costing'!$P$14:$P$500),"")</f>
        <v/>
      </c>
      <c r="U43" s="28" t="str">
        <f t="shared" si="2"/>
        <v/>
      </c>
      <c r="Z43" t="str">
        <f>IF(Y43&lt;&gt;"",SUMIF('Project Costing'!$G$14:$G$500,Y43,'Project Costing'!$M$14:$M$500),"")</f>
        <v/>
      </c>
      <c r="AA43" s="28" t="str">
        <f>IF(Y43&lt;&gt;"",SUMIF('Project Costing'!$G$14:$G$500,Y43,'Project Costing'!$P$14:$P$500),"")</f>
        <v/>
      </c>
      <c r="AB43" s="28" t="str">
        <f t="shared" si="3"/>
        <v/>
      </c>
      <c r="AG43" t="str">
        <f>IF(AF43&lt;&gt;"",SUMIF('Project Costing'!$G$14:$G$500,AF43,'Project Costing'!$M$14:$M$500),"")</f>
        <v/>
      </c>
      <c r="AH43" s="28" t="str">
        <f>IF(AF43&lt;&gt;"",SUMIF('Project Costing'!$G$14:$G$500,AF43,'Project Costing'!$P$14:$P$500),"")</f>
        <v/>
      </c>
      <c r="AI43" s="28" t="str">
        <f t="shared" si="4"/>
        <v/>
      </c>
    </row>
    <row r="44" spans="4:35" x14ac:dyDescent="0.25">
      <c r="D44" s="1"/>
      <c r="E44" s="16" t="str">
        <f>IF(D44&lt;&gt;"",SUMIF('Project Costing'!$G$14:$G$500,D44,'Project Costing'!$M$14:$M$500),"")</f>
        <v/>
      </c>
      <c r="F44" s="270" t="str">
        <f>IF(D44&lt;&gt;"",SUMIF('Project Costing'!$G$14:$G$500,D44,'Project Costing'!$P$14:$P$500),"")</f>
        <v/>
      </c>
      <c r="G44" s="13" t="str">
        <f t="shared" si="0"/>
        <v/>
      </c>
      <c r="H44" s="1"/>
      <c r="I44" s="1"/>
      <c r="J44" s="12"/>
      <c r="K44" s="1"/>
      <c r="L44" s="14" t="str">
        <f>IF(K44&lt;&gt;"",SUMIF('Project Costing'!$G$14:$G$500,K44,'Project Costing'!$M$14:$M$500),"")</f>
        <v/>
      </c>
      <c r="M44" s="18" t="str">
        <f>IF(K44&lt;&gt;"",SUMIF('Project Costing'!$G$14:$G$500,K44,'Project Costing'!$P$14:$P$500),"")</f>
        <v/>
      </c>
      <c r="N44" s="28" t="str">
        <f t="shared" si="1"/>
        <v/>
      </c>
      <c r="O44" s="1"/>
      <c r="P44" s="1"/>
      <c r="S44" t="str">
        <f>IF(R44&lt;&gt;"",SUMIF('Project Costing'!$G$14:$G$500,R44,'Project Costing'!$M$14:$M$500),"")</f>
        <v/>
      </c>
      <c r="T44" s="28" t="str">
        <f>IF(R44&lt;&gt;"",SUMIF('Project Costing'!$G$14:$G$500,R44,'Project Costing'!$P$14:$P$500),"")</f>
        <v/>
      </c>
      <c r="U44" s="28" t="str">
        <f t="shared" si="2"/>
        <v/>
      </c>
      <c r="Z44" t="str">
        <f>IF(Y44&lt;&gt;"",SUMIF('Project Costing'!$G$14:$G$500,Y44,'Project Costing'!$M$14:$M$500),"")</f>
        <v/>
      </c>
      <c r="AA44" s="28" t="str">
        <f>IF(Y44&lt;&gt;"",SUMIF('Project Costing'!$G$14:$G$500,Y44,'Project Costing'!$P$14:$P$500),"")</f>
        <v/>
      </c>
      <c r="AB44" s="28" t="str">
        <f t="shared" si="3"/>
        <v/>
      </c>
      <c r="AG44" t="str">
        <f>IF(AF44&lt;&gt;"",SUMIF('Project Costing'!$G$14:$G$500,AF44,'Project Costing'!$M$14:$M$500),"")</f>
        <v/>
      </c>
      <c r="AH44" s="28" t="str">
        <f>IF(AF44&lt;&gt;"",SUMIF('Project Costing'!$G$14:$G$500,AF44,'Project Costing'!$P$14:$P$500),"")</f>
        <v/>
      </c>
      <c r="AI44" s="28" t="str">
        <f t="shared" si="4"/>
        <v/>
      </c>
    </row>
    <row r="45" spans="4:35" x14ac:dyDescent="0.25">
      <c r="D45" s="1"/>
      <c r="E45" s="16" t="str">
        <f>IF(D45&lt;&gt;"",SUMIF('Project Costing'!$G$14:$G$500,D45,'Project Costing'!$M$14:$M$500),"")</f>
        <v/>
      </c>
      <c r="F45" s="270" t="str">
        <f>IF(D45&lt;&gt;"",SUMIF('Project Costing'!$G$14:$G$500,D45,'Project Costing'!$P$14:$P$500),"")</f>
        <v/>
      </c>
      <c r="G45" s="13" t="str">
        <f t="shared" si="0"/>
        <v/>
      </c>
      <c r="H45" s="1"/>
      <c r="I45" s="1"/>
      <c r="J45" s="12"/>
      <c r="K45" s="1"/>
      <c r="L45" s="14" t="str">
        <f>IF(K45&lt;&gt;"",SUMIF('Project Costing'!$G$14:$G$500,K45,'Project Costing'!$M$14:$M$500),"")</f>
        <v/>
      </c>
      <c r="M45" s="18" t="str">
        <f>IF(K45&lt;&gt;"",SUMIF('Project Costing'!$G$14:$G$500,K45,'Project Costing'!$P$14:$P$500),"")</f>
        <v/>
      </c>
      <c r="N45" s="28" t="str">
        <f t="shared" si="1"/>
        <v/>
      </c>
      <c r="O45" s="1"/>
      <c r="P45" s="1"/>
      <c r="S45" t="str">
        <f>IF(R45&lt;&gt;"",SUMIF('Project Costing'!$G$14:$G$500,R45,'Project Costing'!$M$14:$M$500),"")</f>
        <v/>
      </c>
      <c r="T45" s="28" t="str">
        <f>IF(R45&lt;&gt;"",SUMIF('Project Costing'!$G$14:$G$500,R45,'Project Costing'!$P$14:$P$500),"")</f>
        <v/>
      </c>
      <c r="U45" s="28" t="str">
        <f t="shared" si="2"/>
        <v/>
      </c>
      <c r="Z45" t="str">
        <f>IF(Y45&lt;&gt;"",SUMIF('Project Costing'!$G$14:$G$500,Y45,'Project Costing'!$M$14:$M$500),"")</f>
        <v/>
      </c>
      <c r="AA45" s="28" t="str">
        <f>IF(Y45&lt;&gt;"",SUMIF('Project Costing'!$G$14:$G$500,Y45,'Project Costing'!$P$14:$P$500),"")</f>
        <v/>
      </c>
      <c r="AB45" s="28" t="str">
        <f t="shared" si="3"/>
        <v/>
      </c>
      <c r="AG45" t="str">
        <f>IF(AF45&lt;&gt;"",SUMIF('Project Costing'!$G$14:$G$500,AF45,'Project Costing'!$M$14:$M$500),"")</f>
        <v/>
      </c>
      <c r="AH45" s="28" t="str">
        <f>IF(AF45&lt;&gt;"",SUMIF('Project Costing'!$G$14:$G$500,AF45,'Project Costing'!$P$14:$P$500),"")</f>
        <v/>
      </c>
      <c r="AI45" s="28" t="str">
        <f t="shared" si="4"/>
        <v/>
      </c>
    </row>
    <row r="46" spans="4:35" x14ac:dyDescent="0.25">
      <c r="D46" s="1"/>
      <c r="E46" s="16" t="str">
        <f>IF(D46&lt;&gt;"",SUMIF('Project Costing'!$G$14:$G$500,D46,'Project Costing'!$M$14:$M$500),"")</f>
        <v/>
      </c>
      <c r="F46" s="270" t="str">
        <f>IF(D46&lt;&gt;"",SUMIF('Project Costing'!$G$14:$G$500,D46,'Project Costing'!$P$14:$P$500),"")</f>
        <v/>
      </c>
      <c r="G46" s="13" t="str">
        <f t="shared" si="0"/>
        <v/>
      </c>
      <c r="H46" s="1"/>
      <c r="I46" s="1"/>
      <c r="J46" s="12"/>
      <c r="K46" s="1"/>
      <c r="L46" s="14" t="str">
        <f>IF(K46&lt;&gt;"",SUMIF('Project Costing'!$G$14:$G$500,K46,'Project Costing'!$M$14:$M$500),"")</f>
        <v/>
      </c>
      <c r="M46" s="18" t="str">
        <f>IF(K46&lt;&gt;"",SUMIF('Project Costing'!$G$14:$G$500,K46,'Project Costing'!$P$14:$P$500),"")</f>
        <v/>
      </c>
      <c r="N46" s="28" t="str">
        <f t="shared" si="1"/>
        <v/>
      </c>
      <c r="O46" s="1"/>
      <c r="P46" s="1"/>
      <c r="S46" t="str">
        <f>IF(R46&lt;&gt;"",SUMIF('Project Costing'!$G$14:$G$500,R46,'Project Costing'!$M$14:$M$500),"")</f>
        <v/>
      </c>
      <c r="T46" s="28" t="str">
        <f>IF(R46&lt;&gt;"",SUMIF('Project Costing'!$G$14:$G$500,R46,'Project Costing'!$P$14:$P$500),"")</f>
        <v/>
      </c>
      <c r="U46" s="28" t="str">
        <f t="shared" si="2"/>
        <v/>
      </c>
      <c r="Z46" t="str">
        <f>IF(Y46&lt;&gt;"",SUMIF('Project Costing'!$G$14:$G$500,Y46,'Project Costing'!$M$14:$M$500),"")</f>
        <v/>
      </c>
      <c r="AA46" s="28" t="str">
        <f>IF(Y46&lt;&gt;"",SUMIF('Project Costing'!$G$14:$G$500,Y46,'Project Costing'!$P$14:$P$500),"")</f>
        <v/>
      </c>
      <c r="AB46" s="28" t="str">
        <f t="shared" si="3"/>
        <v/>
      </c>
      <c r="AG46" t="str">
        <f>IF(AF46&lt;&gt;"",SUMIF('Project Costing'!$G$14:$G$500,AF46,'Project Costing'!$M$14:$M$500),"")</f>
        <v/>
      </c>
      <c r="AH46" s="28" t="str">
        <f>IF(AF46&lt;&gt;"",SUMIF('Project Costing'!$G$14:$G$500,AF46,'Project Costing'!$P$14:$P$500),"")</f>
        <v/>
      </c>
      <c r="AI46" s="28" t="str">
        <f t="shared" si="4"/>
        <v/>
      </c>
    </row>
    <row r="47" spans="4:35" x14ac:dyDescent="0.25">
      <c r="D47" s="1"/>
      <c r="E47" s="16" t="str">
        <f>IF(D47&lt;&gt;"",SUMIF('Project Costing'!$G$14:$G$500,D47,'Project Costing'!$M$14:$M$500),"")</f>
        <v/>
      </c>
      <c r="F47" s="270" t="str">
        <f>IF(D47&lt;&gt;"",SUMIF('Project Costing'!$G$14:$G$500,D47,'Project Costing'!$P$14:$P$500),"")</f>
        <v/>
      </c>
      <c r="G47" s="13" t="str">
        <f t="shared" si="0"/>
        <v/>
      </c>
      <c r="H47" s="1"/>
      <c r="I47" s="1"/>
      <c r="J47" s="12"/>
      <c r="K47" s="1"/>
      <c r="L47" s="14" t="str">
        <f>IF(K47&lt;&gt;"",SUMIF('Project Costing'!$G$14:$G$500,K47,'Project Costing'!$M$14:$M$500),"")</f>
        <v/>
      </c>
      <c r="M47" s="18" t="str">
        <f>IF(K47&lt;&gt;"",SUMIF('Project Costing'!$G$14:$G$500,K47,'Project Costing'!$P$14:$P$500),"")</f>
        <v/>
      </c>
      <c r="N47" s="28" t="str">
        <f t="shared" si="1"/>
        <v/>
      </c>
      <c r="O47" s="1"/>
      <c r="P47" s="1"/>
      <c r="S47" t="str">
        <f>IF(R47&lt;&gt;"",SUMIF('Project Costing'!$G$14:$G$500,R47,'Project Costing'!$M$14:$M$500),"")</f>
        <v/>
      </c>
      <c r="T47" s="28" t="str">
        <f>IF(R47&lt;&gt;"",SUMIF('Project Costing'!$G$14:$G$500,R47,'Project Costing'!$P$14:$P$500),"")</f>
        <v/>
      </c>
      <c r="U47" s="28" t="str">
        <f t="shared" si="2"/>
        <v/>
      </c>
      <c r="Z47" t="str">
        <f>IF(Y47&lt;&gt;"",SUMIF('Project Costing'!$G$14:$G$500,Y47,'Project Costing'!$M$14:$M$500),"")</f>
        <v/>
      </c>
      <c r="AA47" s="28" t="str">
        <f>IF(Y47&lt;&gt;"",SUMIF('Project Costing'!$G$14:$G$500,Y47,'Project Costing'!$P$14:$P$500),"")</f>
        <v/>
      </c>
      <c r="AB47" s="28" t="str">
        <f t="shared" si="3"/>
        <v/>
      </c>
      <c r="AG47" t="str">
        <f>IF(AF47&lt;&gt;"",SUMIF('Project Costing'!$G$14:$G$500,AF47,'Project Costing'!$M$14:$M$500),"")</f>
        <v/>
      </c>
      <c r="AH47" s="28" t="str">
        <f>IF(AF47&lt;&gt;"",SUMIF('Project Costing'!$G$14:$G$500,AF47,'Project Costing'!$P$14:$P$500),"")</f>
        <v/>
      </c>
      <c r="AI47" s="28" t="str">
        <f t="shared" si="4"/>
        <v/>
      </c>
    </row>
    <row r="48" spans="4:35" x14ac:dyDescent="0.25">
      <c r="D48" s="1"/>
      <c r="E48" s="16" t="str">
        <f>IF(D48&lt;&gt;"",SUMIF('Project Costing'!$G$14:$G$500,D48,'Project Costing'!$M$14:$M$500),"")</f>
        <v/>
      </c>
      <c r="F48" s="270" t="str">
        <f>IF(D48&lt;&gt;"",SUMIF('Project Costing'!$G$14:$G$500,D48,'Project Costing'!$P$14:$P$500),"")</f>
        <v/>
      </c>
      <c r="G48" s="13" t="str">
        <f t="shared" si="0"/>
        <v/>
      </c>
      <c r="H48" s="1"/>
      <c r="I48" s="1"/>
      <c r="J48" s="12"/>
      <c r="K48" s="1"/>
      <c r="L48" s="14" t="str">
        <f>IF(K48&lt;&gt;"",SUMIF('Project Costing'!$G$14:$G$500,K48,'Project Costing'!$M$14:$M$500),"")</f>
        <v/>
      </c>
      <c r="M48" s="18" t="str">
        <f>IF(K48&lt;&gt;"",SUMIF('Project Costing'!$G$14:$G$500,K48,'Project Costing'!$P$14:$P$500),"")</f>
        <v/>
      </c>
      <c r="N48" s="28" t="str">
        <f t="shared" si="1"/>
        <v/>
      </c>
      <c r="O48" s="1"/>
      <c r="P48" s="1"/>
      <c r="S48" t="str">
        <f>IF(R48&lt;&gt;"",SUMIF('Project Costing'!$G$14:$G$500,R48,'Project Costing'!$M$14:$M$500),"")</f>
        <v/>
      </c>
      <c r="T48" s="28" t="str">
        <f>IF(R48&lt;&gt;"",SUMIF('Project Costing'!$G$14:$G$500,R48,'Project Costing'!$P$14:$P$500),"")</f>
        <v/>
      </c>
      <c r="U48" s="28" t="str">
        <f t="shared" si="2"/>
        <v/>
      </c>
      <c r="Z48" t="str">
        <f>IF(Y48&lt;&gt;"",SUMIF('Project Costing'!$G$14:$G$500,Y48,'Project Costing'!$M$14:$M$500),"")</f>
        <v/>
      </c>
      <c r="AA48" s="28" t="str">
        <f>IF(Y48&lt;&gt;"",SUMIF('Project Costing'!$G$14:$G$500,Y48,'Project Costing'!$P$14:$P$500),"")</f>
        <v/>
      </c>
      <c r="AB48" s="28" t="str">
        <f t="shared" si="3"/>
        <v/>
      </c>
      <c r="AG48" t="str">
        <f>IF(AF48&lt;&gt;"",SUMIF('Project Costing'!$G$14:$G$500,AF48,'Project Costing'!$M$14:$M$500),"")</f>
        <v/>
      </c>
      <c r="AH48" s="28" t="str">
        <f>IF(AF48&lt;&gt;"",SUMIF('Project Costing'!$G$14:$G$500,AF48,'Project Costing'!$P$14:$P$500),"")</f>
        <v/>
      </c>
      <c r="AI48" s="28" t="str">
        <f t="shared" si="4"/>
        <v/>
      </c>
    </row>
    <row r="49" spans="4:35" x14ac:dyDescent="0.25">
      <c r="D49" s="1"/>
      <c r="E49" s="16" t="str">
        <f>IF(D49&lt;&gt;"",SUMIF('Project Costing'!$G$14:$G$500,D49,'Project Costing'!$M$14:$M$500),"")</f>
        <v/>
      </c>
      <c r="F49" s="270" t="str">
        <f>IF(D49&lt;&gt;"",SUMIF('Project Costing'!$G$14:$G$500,D49,'Project Costing'!$P$14:$P$500),"")</f>
        <v/>
      </c>
      <c r="G49" s="13" t="str">
        <f t="shared" si="0"/>
        <v/>
      </c>
      <c r="H49" s="1"/>
      <c r="I49" s="1"/>
      <c r="J49" s="12"/>
      <c r="K49" s="1"/>
      <c r="L49" s="14" t="str">
        <f>IF(K49&lt;&gt;"",SUMIF('Project Costing'!$G$14:$G$500,K49,'Project Costing'!$M$14:$M$500),"")</f>
        <v/>
      </c>
      <c r="M49" s="18" t="str">
        <f>IF(K49&lt;&gt;"",SUMIF('Project Costing'!$G$14:$G$500,K49,'Project Costing'!$P$14:$P$500),"")</f>
        <v/>
      </c>
      <c r="N49" s="28" t="str">
        <f t="shared" si="1"/>
        <v/>
      </c>
      <c r="O49" s="1"/>
      <c r="P49" s="1"/>
      <c r="S49" t="str">
        <f>IF(R49&lt;&gt;"",SUMIF('Project Costing'!$G$14:$G$500,R49,'Project Costing'!$M$14:$M$500),"")</f>
        <v/>
      </c>
      <c r="T49" s="28" t="str">
        <f>IF(R49&lt;&gt;"",SUMIF('Project Costing'!$G$14:$G$500,R49,'Project Costing'!$P$14:$P$500),"")</f>
        <v/>
      </c>
      <c r="U49" s="28" t="str">
        <f t="shared" si="2"/>
        <v/>
      </c>
      <c r="Z49" t="str">
        <f>IF(Y49&lt;&gt;"",SUMIF('Project Costing'!$G$14:$G$500,Y49,'Project Costing'!$M$14:$M$500),"")</f>
        <v/>
      </c>
      <c r="AA49" s="28" t="str">
        <f>IF(Y49&lt;&gt;"",SUMIF('Project Costing'!$G$14:$G$500,Y49,'Project Costing'!$P$14:$P$500),"")</f>
        <v/>
      </c>
      <c r="AB49" s="28" t="str">
        <f t="shared" si="3"/>
        <v/>
      </c>
      <c r="AG49" t="str">
        <f>IF(AF49&lt;&gt;"",SUMIF('Project Costing'!$G$14:$G$500,AF49,'Project Costing'!$M$14:$M$500),"")</f>
        <v/>
      </c>
      <c r="AH49" s="28" t="str">
        <f>IF(AF49&lt;&gt;"",SUMIF('Project Costing'!$G$14:$G$500,AF49,'Project Costing'!$P$14:$P$500),"")</f>
        <v/>
      </c>
      <c r="AI49" s="28" t="str">
        <f t="shared" si="4"/>
        <v/>
      </c>
    </row>
    <row r="50" spans="4:35" x14ac:dyDescent="0.25">
      <c r="D50" s="1"/>
      <c r="E50" s="16" t="str">
        <f>IF(D50&lt;&gt;"",SUMIF('Project Costing'!$G$14:$G$500,D50,'Project Costing'!$M$14:$M$500),"")</f>
        <v/>
      </c>
      <c r="F50" s="270" t="str">
        <f>IF(D50&lt;&gt;"",SUMIF('Project Costing'!$G$14:$G$500,D50,'Project Costing'!$P$14:$P$500),"")</f>
        <v/>
      </c>
      <c r="G50" s="13" t="str">
        <f t="shared" si="0"/>
        <v/>
      </c>
      <c r="H50" s="1"/>
      <c r="I50" s="1"/>
      <c r="J50" s="12"/>
      <c r="K50" s="1"/>
      <c r="L50" s="14" t="str">
        <f>IF(K50&lt;&gt;"",SUMIF('Project Costing'!$G$14:$G$500,K50,'Project Costing'!$M$14:$M$500),"")</f>
        <v/>
      </c>
      <c r="M50" s="18" t="str">
        <f>IF(K50&lt;&gt;"",SUMIF('Project Costing'!$G$14:$G$500,K50,'Project Costing'!$P$14:$P$500),"")</f>
        <v/>
      </c>
      <c r="N50" s="28" t="str">
        <f t="shared" si="1"/>
        <v/>
      </c>
      <c r="O50" s="1"/>
      <c r="P50" s="1"/>
      <c r="S50" t="str">
        <f>IF(R50&lt;&gt;"",SUMIF('Project Costing'!$G$14:$G$500,R50,'Project Costing'!$M$14:$M$500),"")</f>
        <v/>
      </c>
      <c r="T50" s="28" t="str">
        <f>IF(R50&lt;&gt;"",SUMIF('Project Costing'!$G$14:$G$500,R50,'Project Costing'!$P$14:$P$500),"")</f>
        <v/>
      </c>
      <c r="U50" s="28" t="str">
        <f t="shared" si="2"/>
        <v/>
      </c>
      <c r="Z50" t="str">
        <f>IF(Y50&lt;&gt;"",SUMIF('Project Costing'!$G$14:$G$500,Y50,'Project Costing'!$M$14:$M$500),"")</f>
        <v/>
      </c>
      <c r="AA50" s="28" t="str">
        <f>IF(Y50&lt;&gt;"",SUMIF('Project Costing'!$G$14:$G$500,Y50,'Project Costing'!$P$14:$P$500),"")</f>
        <v/>
      </c>
      <c r="AB50" s="28" t="str">
        <f t="shared" si="3"/>
        <v/>
      </c>
      <c r="AG50" t="str">
        <f>IF(AF50&lt;&gt;"",SUMIF('Project Costing'!$G$14:$G$500,AF50,'Project Costing'!$M$14:$M$500),"")</f>
        <v/>
      </c>
      <c r="AH50" s="28" t="str">
        <f>IF(AF50&lt;&gt;"",SUMIF('Project Costing'!$G$14:$G$500,AF50,'Project Costing'!$P$14:$P$500),"")</f>
        <v/>
      </c>
      <c r="AI50" s="28" t="str">
        <f t="shared" si="4"/>
        <v/>
      </c>
    </row>
    <row r="51" spans="4:35" x14ac:dyDescent="0.25">
      <c r="D51" s="1"/>
      <c r="E51" s="16" t="str">
        <f>IF(D51&lt;&gt;"",SUMIF('Project Costing'!$G$14:$G$500,D51,'Project Costing'!$M$14:$M$500),"")</f>
        <v/>
      </c>
      <c r="F51" s="270" t="str">
        <f>IF(D51&lt;&gt;"",SUMIF('Project Costing'!$G$14:$G$500,D51,'Project Costing'!$P$14:$P$500),"")</f>
        <v/>
      </c>
      <c r="G51" s="13" t="str">
        <f t="shared" si="0"/>
        <v/>
      </c>
      <c r="H51" s="1"/>
      <c r="I51" s="1"/>
      <c r="J51" s="12"/>
      <c r="K51" s="1"/>
      <c r="L51" s="14" t="str">
        <f>IF(K51&lt;&gt;"",SUMIF('Project Costing'!$G$14:$G$500,K51,'Project Costing'!$M$14:$M$500),"")</f>
        <v/>
      </c>
      <c r="M51" s="18" t="str">
        <f>IF(K51&lt;&gt;"",SUMIF('Project Costing'!$G$14:$G$500,K51,'Project Costing'!$P$14:$P$500),"")</f>
        <v/>
      </c>
      <c r="N51" s="28" t="str">
        <f t="shared" si="1"/>
        <v/>
      </c>
      <c r="O51" s="1"/>
      <c r="P51" s="1"/>
      <c r="S51" t="str">
        <f>IF(R51&lt;&gt;"",SUMIF('Project Costing'!$G$14:$G$500,R51,'Project Costing'!$M$14:$M$500),"")</f>
        <v/>
      </c>
      <c r="T51" s="28" t="str">
        <f>IF(R51&lt;&gt;"",SUMIF('Project Costing'!$G$14:$G$500,R51,'Project Costing'!$P$14:$P$500),"")</f>
        <v/>
      </c>
      <c r="U51" s="28" t="str">
        <f t="shared" si="2"/>
        <v/>
      </c>
      <c r="Z51" t="str">
        <f>IF(Y51&lt;&gt;"",SUMIF('Project Costing'!$G$14:$G$500,Y51,'Project Costing'!$M$14:$M$500),"")</f>
        <v/>
      </c>
      <c r="AA51" s="28" t="str">
        <f>IF(Y51&lt;&gt;"",SUMIF('Project Costing'!$G$14:$G$500,Y51,'Project Costing'!$P$14:$P$500),"")</f>
        <v/>
      </c>
      <c r="AB51" s="28" t="str">
        <f t="shared" si="3"/>
        <v/>
      </c>
      <c r="AG51" t="str">
        <f>IF(AF51&lt;&gt;"",SUMIF('Project Costing'!$G$14:$G$500,AF51,'Project Costing'!$M$14:$M$500),"")</f>
        <v/>
      </c>
      <c r="AH51" s="28" t="str">
        <f>IF(AF51&lt;&gt;"",SUMIF('Project Costing'!$G$14:$G$500,AF51,'Project Costing'!$P$14:$P$500),"")</f>
        <v/>
      </c>
      <c r="AI51" s="28" t="str">
        <f t="shared" si="4"/>
        <v/>
      </c>
    </row>
    <row r="52" spans="4:35" x14ac:dyDescent="0.25">
      <c r="D52" s="1"/>
      <c r="E52" s="16" t="str">
        <f>IF(D52&lt;&gt;"",SUMIF('Project Costing'!$G$14:$G$500,D52,'Project Costing'!$M$14:$M$500),"")</f>
        <v/>
      </c>
      <c r="F52" s="270" t="str">
        <f>IF(D52&lt;&gt;"",SUMIF('Project Costing'!$G$14:$G$500,D52,'Project Costing'!$P$14:$P$500),"")</f>
        <v/>
      </c>
      <c r="G52" s="13" t="str">
        <f t="shared" si="0"/>
        <v/>
      </c>
      <c r="H52" s="1"/>
      <c r="I52" s="1"/>
      <c r="J52" s="12"/>
      <c r="K52" s="1"/>
      <c r="L52" s="14" t="str">
        <f>IF(K52&lt;&gt;"",SUMIF('Project Costing'!$G$14:$G$500,K52,'Project Costing'!$M$14:$M$500),"")</f>
        <v/>
      </c>
      <c r="M52" s="18" t="str">
        <f>IF(K52&lt;&gt;"",SUMIF('Project Costing'!$G$14:$G$500,K52,'Project Costing'!$P$14:$P$500),"")</f>
        <v/>
      </c>
      <c r="N52" s="28" t="str">
        <f t="shared" si="1"/>
        <v/>
      </c>
      <c r="O52" s="1"/>
      <c r="P52" s="1"/>
      <c r="S52" t="str">
        <f>IF(R52&lt;&gt;"",SUMIF('Project Costing'!$G$14:$G$500,R52,'Project Costing'!$M$14:$M$500),"")</f>
        <v/>
      </c>
      <c r="T52" s="28" t="str">
        <f>IF(R52&lt;&gt;"",SUMIF('Project Costing'!$G$14:$G$500,R52,'Project Costing'!$P$14:$P$500),"")</f>
        <v/>
      </c>
      <c r="U52" s="28" t="str">
        <f t="shared" si="2"/>
        <v/>
      </c>
      <c r="Z52" t="str">
        <f>IF(Y52&lt;&gt;"",SUMIF('Project Costing'!$G$14:$G$500,Y52,'Project Costing'!$M$14:$M$500),"")</f>
        <v/>
      </c>
      <c r="AA52" s="28" t="str">
        <f>IF(Y52&lt;&gt;"",SUMIF('Project Costing'!$G$14:$G$500,Y52,'Project Costing'!$P$14:$P$500),"")</f>
        <v/>
      </c>
      <c r="AB52" s="28" t="str">
        <f t="shared" si="3"/>
        <v/>
      </c>
      <c r="AG52" t="str">
        <f>IF(AF52&lt;&gt;"",SUMIF('Project Costing'!$G$14:$G$500,AF52,'Project Costing'!$M$14:$M$500),"")</f>
        <v/>
      </c>
      <c r="AH52" s="28" t="str">
        <f>IF(AF52&lt;&gt;"",SUMIF('Project Costing'!$G$14:$G$500,AF52,'Project Costing'!$P$14:$P$500),"")</f>
        <v/>
      </c>
      <c r="AI52" s="28" t="str">
        <f t="shared" si="4"/>
        <v/>
      </c>
    </row>
    <row r="53" spans="4:35" x14ac:dyDescent="0.25">
      <c r="D53" s="1"/>
      <c r="E53" s="16" t="str">
        <f>IF(D53&lt;&gt;"",SUMIF('Project Costing'!$G$14:$G$500,D53,'Project Costing'!$M$14:$M$500),"")</f>
        <v/>
      </c>
      <c r="F53" s="270" t="str">
        <f>IF(D53&lt;&gt;"",SUMIF('Project Costing'!$G$14:$G$500,D53,'Project Costing'!$P$14:$P$500),"")</f>
        <v/>
      </c>
      <c r="G53" s="13" t="str">
        <f t="shared" si="0"/>
        <v/>
      </c>
      <c r="H53" s="1"/>
      <c r="I53" s="1"/>
      <c r="J53" s="12"/>
      <c r="K53" s="1"/>
      <c r="L53" s="14" t="str">
        <f>IF(K53&lt;&gt;"",SUMIF('Project Costing'!$G$14:$G$500,K53,'Project Costing'!$M$14:$M$500),"")</f>
        <v/>
      </c>
      <c r="M53" s="18" t="str">
        <f>IF(K53&lt;&gt;"",SUMIF('Project Costing'!$G$14:$G$500,K53,'Project Costing'!$P$14:$P$500),"")</f>
        <v/>
      </c>
      <c r="N53" s="28" t="str">
        <f t="shared" si="1"/>
        <v/>
      </c>
      <c r="O53" s="1"/>
      <c r="P53" s="1"/>
      <c r="S53" t="str">
        <f>IF(R53&lt;&gt;"",SUMIF('Project Costing'!$G$14:$G$500,R53,'Project Costing'!$M$14:$M$500),"")</f>
        <v/>
      </c>
      <c r="T53" s="28" t="str">
        <f>IF(R53&lt;&gt;"",SUMIF('Project Costing'!$G$14:$G$500,R53,'Project Costing'!$P$14:$P$500),"")</f>
        <v/>
      </c>
      <c r="U53" s="28" t="str">
        <f t="shared" si="2"/>
        <v/>
      </c>
      <c r="Z53" t="str">
        <f>IF(Y53&lt;&gt;"",SUMIF('Project Costing'!$G$14:$G$500,Y53,'Project Costing'!$M$14:$M$500),"")</f>
        <v/>
      </c>
      <c r="AA53" s="28" t="str">
        <f>IF(Y53&lt;&gt;"",SUMIF('Project Costing'!$G$14:$G$500,Y53,'Project Costing'!$P$14:$P$500),"")</f>
        <v/>
      </c>
      <c r="AB53" s="28" t="str">
        <f t="shared" si="3"/>
        <v/>
      </c>
      <c r="AG53" t="str">
        <f>IF(AF53&lt;&gt;"",SUMIF('Project Costing'!$G$14:$G$500,AF53,'Project Costing'!$M$14:$M$500),"")</f>
        <v/>
      </c>
      <c r="AH53" s="28" t="str">
        <f>IF(AF53&lt;&gt;"",SUMIF('Project Costing'!$G$14:$G$500,AF53,'Project Costing'!$P$14:$P$500),"")</f>
        <v/>
      </c>
      <c r="AI53" s="28" t="str">
        <f t="shared" si="4"/>
        <v/>
      </c>
    </row>
    <row r="54" spans="4:35" x14ac:dyDescent="0.25">
      <c r="D54" s="1"/>
      <c r="E54" s="16" t="str">
        <f>IF(D54&lt;&gt;"",SUMIF('Project Costing'!$G$14:$G$500,D54,'Project Costing'!$M$14:$M$500),"")</f>
        <v/>
      </c>
      <c r="F54" s="270" t="str">
        <f>IF(D54&lt;&gt;"",SUMIF('Project Costing'!$G$14:$G$500,D54,'Project Costing'!$P$14:$P$500),"")</f>
        <v/>
      </c>
      <c r="G54" s="13" t="str">
        <f t="shared" si="0"/>
        <v/>
      </c>
      <c r="H54" s="1"/>
      <c r="I54" s="1"/>
      <c r="J54" s="12"/>
      <c r="K54" s="1"/>
      <c r="L54" s="14" t="str">
        <f>IF(K54&lt;&gt;"",SUMIF('Project Costing'!$G$14:$G$500,K54,'Project Costing'!$M$14:$M$500),"")</f>
        <v/>
      </c>
      <c r="M54" s="18" t="str">
        <f>IF(K54&lt;&gt;"",SUMIF('Project Costing'!$G$14:$G$500,K54,'Project Costing'!$P$14:$P$500),"")</f>
        <v/>
      </c>
      <c r="N54" s="28" t="str">
        <f t="shared" si="1"/>
        <v/>
      </c>
      <c r="O54" s="1"/>
      <c r="P54" s="1"/>
      <c r="S54" t="str">
        <f>IF(R54&lt;&gt;"",SUMIF('Project Costing'!$G$14:$G$500,R54,'Project Costing'!$M$14:$M$500),"")</f>
        <v/>
      </c>
      <c r="T54" s="28" t="str">
        <f>IF(R54&lt;&gt;"",SUMIF('Project Costing'!$G$14:$G$500,R54,'Project Costing'!$P$14:$P$500),"")</f>
        <v/>
      </c>
      <c r="U54" s="28" t="str">
        <f t="shared" si="2"/>
        <v/>
      </c>
      <c r="Z54" t="str">
        <f>IF(Y54&lt;&gt;"",SUMIF('Project Costing'!$G$14:$G$500,Y54,'Project Costing'!$M$14:$M$500),"")</f>
        <v/>
      </c>
      <c r="AA54" s="28" t="str">
        <f>IF(Y54&lt;&gt;"",SUMIF('Project Costing'!$G$14:$G$500,Y54,'Project Costing'!$P$14:$P$500),"")</f>
        <v/>
      </c>
      <c r="AB54" s="28" t="str">
        <f t="shared" si="3"/>
        <v/>
      </c>
      <c r="AG54" t="str">
        <f>IF(AF54&lt;&gt;"",SUMIF('Project Costing'!$G$14:$G$500,AF54,'Project Costing'!$M$14:$M$500),"")</f>
        <v/>
      </c>
      <c r="AH54" s="28" t="str">
        <f>IF(AF54&lt;&gt;"",SUMIF('Project Costing'!$G$14:$G$500,AF54,'Project Costing'!$P$14:$P$500),"")</f>
        <v/>
      </c>
      <c r="AI54" s="28" t="str">
        <f t="shared" si="4"/>
        <v/>
      </c>
    </row>
    <row r="55" spans="4:35" x14ac:dyDescent="0.25">
      <c r="D55" s="1"/>
      <c r="E55" s="16" t="str">
        <f>IF(D55&lt;&gt;"",SUMIF('Project Costing'!$G$14:$G$500,D55,'Project Costing'!$M$14:$M$500),"")</f>
        <v/>
      </c>
      <c r="F55" s="270" t="str">
        <f>IF(D55&lt;&gt;"",SUMIF('Project Costing'!$G$14:$G$500,D55,'Project Costing'!$P$14:$P$500),"")</f>
        <v/>
      </c>
      <c r="G55" s="13" t="str">
        <f t="shared" si="0"/>
        <v/>
      </c>
      <c r="H55" s="1"/>
      <c r="I55" s="1"/>
      <c r="J55" s="12"/>
      <c r="K55" s="1"/>
      <c r="L55" s="14" t="str">
        <f>IF(K55&lt;&gt;"",SUMIF('Project Costing'!$G$14:$G$500,K55,'Project Costing'!$M$14:$M$500),"")</f>
        <v/>
      </c>
      <c r="M55" s="18" t="str">
        <f>IF(K55&lt;&gt;"",SUMIF('Project Costing'!$G$14:$G$500,K55,'Project Costing'!$P$14:$P$500),"")</f>
        <v/>
      </c>
      <c r="N55" s="28" t="str">
        <f t="shared" si="1"/>
        <v/>
      </c>
      <c r="O55" s="1"/>
      <c r="P55" s="1"/>
      <c r="S55" t="str">
        <f>IF(R55&lt;&gt;"",SUMIF('Project Costing'!$G$14:$G$500,R55,'Project Costing'!$M$14:$M$500),"")</f>
        <v/>
      </c>
      <c r="T55" s="28" t="str">
        <f>IF(R55&lt;&gt;"",SUMIF('Project Costing'!$G$14:$G$500,R55,'Project Costing'!$P$14:$P$500),"")</f>
        <v/>
      </c>
      <c r="U55" s="28" t="str">
        <f t="shared" si="2"/>
        <v/>
      </c>
      <c r="Z55" t="str">
        <f>IF(Y55&lt;&gt;"",SUMIF('Project Costing'!$G$14:$G$500,Y55,'Project Costing'!$M$14:$M$500),"")</f>
        <v/>
      </c>
      <c r="AA55" s="28" t="str">
        <f>IF(Y55&lt;&gt;"",SUMIF('Project Costing'!$G$14:$G$500,Y55,'Project Costing'!$P$14:$P$500),"")</f>
        <v/>
      </c>
      <c r="AB55" s="28" t="str">
        <f t="shared" si="3"/>
        <v/>
      </c>
      <c r="AG55" t="str">
        <f>IF(AF55&lt;&gt;"",SUMIF('Project Costing'!$G$14:$G$500,AF55,'Project Costing'!$M$14:$M$500),"")</f>
        <v/>
      </c>
      <c r="AH55" s="28" t="str">
        <f>IF(AF55&lt;&gt;"",SUMIF('Project Costing'!$G$14:$G$500,AF55,'Project Costing'!$P$14:$P$500),"")</f>
        <v/>
      </c>
      <c r="AI55" s="28" t="str">
        <f t="shared" si="4"/>
        <v/>
      </c>
    </row>
    <row r="56" spans="4:35" x14ac:dyDescent="0.25">
      <c r="D56" s="1"/>
      <c r="E56" s="16" t="str">
        <f>IF(D56&lt;&gt;"",SUMIF('Project Costing'!$G$14:$G$500,D56,'Project Costing'!$M$14:$M$500),"")</f>
        <v/>
      </c>
      <c r="F56" s="270" t="str">
        <f>IF(D56&lt;&gt;"",SUMIF('Project Costing'!$G$14:$G$500,D56,'Project Costing'!$P$14:$P$500),"")</f>
        <v/>
      </c>
      <c r="G56" s="13" t="str">
        <f t="shared" si="0"/>
        <v/>
      </c>
      <c r="H56" s="1"/>
      <c r="I56" s="1"/>
      <c r="J56" s="12"/>
      <c r="K56" s="1"/>
      <c r="L56" s="14" t="str">
        <f>IF(K56&lt;&gt;"",SUMIF('Project Costing'!$G$14:$G$500,K56,'Project Costing'!$M$14:$M$500),"")</f>
        <v/>
      </c>
      <c r="M56" s="18" t="str">
        <f>IF(K56&lt;&gt;"",SUMIF('Project Costing'!$G$14:$G$500,K56,'Project Costing'!$P$14:$P$500),"")</f>
        <v/>
      </c>
      <c r="N56" s="28" t="str">
        <f t="shared" si="1"/>
        <v/>
      </c>
      <c r="O56" s="1"/>
      <c r="P56" s="1"/>
      <c r="S56" t="str">
        <f>IF(R56&lt;&gt;"",SUMIF('Project Costing'!$G$14:$G$500,R56,'Project Costing'!$M$14:$M$500),"")</f>
        <v/>
      </c>
      <c r="T56" s="28" t="str">
        <f>IF(R56&lt;&gt;"",SUMIF('Project Costing'!$G$14:$G$500,R56,'Project Costing'!$P$14:$P$500),"")</f>
        <v/>
      </c>
      <c r="U56" s="28" t="str">
        <f t="shared" si="2"/>
        <v/>
      </c>
      <c r="Z56" t="str">
        <f>IF(Y56&lt;&gt;"",SUMIF('Project Costing'!$G$14:$G$500,Y56,'Project Costing'!$M$14:$M$500),"")</f>
        <v/>
      </c>
      <c r="AA56" s="28" t="str">
        <f>IF(Y56&lt;&gt;"",SUMIF('Project Costing'!$G$14:$G$500,Y56,'Project Costing'!$P$14:$P$500),"")</f>
        <v/>
      </c>
      <c r="AB56" s="28" t="str">
        <f t="shared" si="3"/>
        <v/>
      </c>
      <c r="AG56" t="str">
        <f>IF(AF56&lt;&gt;"",SUMIF('Project Costing'!$G$14:$G$500,AF56,'Project Costing'!$M$14:$M$500),"")</f>
        <v/>
      </c>
      <c r="AH56" s="28" t="str">
        <f>IF(AF56&lt;&gt;"",SUMIF('Project Costing'!$G$14:$G$500,AF56,'Project Costing'!$P$14:$P$500),"")</f>
        <v/>
      </c>
      <c r="AI56" s="28" t="str">
        <f t="shared" si="4"/>
        <v/>
      </c>
    </row>
    <row r="57" spans="4:35" x14ac:dyDescent="0.25">
      <c r="D57" s="1"/>
      <c r="E57" s="16" t="str">
        <f>IF(D57&lt;&gt;"",SUMIF('Project Costing'!$G$14:$G$500,D57,'Project Costing'!$M$14:$M$500),"")</f>
        <v/>
      </c>
      <c r="F57" s="270" t="str">
        <f>IF(D57&lt;&gt;"",SUMIF('Project Costing'!$G$14:$G$500,D57,'Project Costing'!$P$14:$P$500),"")</f>
        <v/>
      </c>
      <c r="G57" s="13" t="str">
        <f t="shared" si="0"/>
        <v/>
      </c>
      <c r="H57" s="1"/>
      <c r="I57" s="1"/>
      <c r="J57" s="12"/>
      <c r="K57" s="1"/>
      <c r="L57" s="14" t="str">
        <f>IF(K57&lt;&gt;"",SUMIF('Project Costing'!$G$14:$G$500,K57,'Project Costing'!$M$14:$M$500),"")</f>
        <v/>
      </c>
      <c r="M57" s="18" t="str">
        <f>IF(K57&lt;&gt;"",SUMIF('Project Costing'!$G$14:$G$500,K57,'Project Costing'!$P$14:$P$500),"")</f>
        <v/>
      </c>
      <c r="N57" s="28" t="str">
        <f t="shared" si="1"/>
        <v/>
      </c>
      <c r="O57" s="1"/>
      <c r="P57" s="1"/>
      <c r="S57" t="str">
        <f>IF(R57&lt;&gt;"",SUMIF('Project Costing'!$G$14:$G$500,R57,'Project Costing'!$M$14:$M$500),"")</f>
        <v/>
      </c>
      <c r="T57" s="28" t="str">
        <f>IF(R57&lt;&gt;"",SUMIF('Project Costing'!$G$14:$G$500,R57,'Project Costing'!$P$14:$P$500),"")</f>
        <v/>
      </c>
      <c r="U57" s="28" t="str">
        <f t="shared" si="2"/>
        <v/>
      </c>
      <c r="Z57" t="str">
        <f>IF(Y57&lt;&gt;"",SUMIF('Project Costing'!$G$14:$G$500,Y57,'Project Costing'!$M$14:$M$500),"")</f>
        <v/>
      </c>
      <c r="AA57" s="28" t="str">
        <f>IF(Y57&lt;&gt;"",SUMIF('Project Costing'!$G$14:$G$500,Y57,'Project Costing'!$P$14:$P$500),"")</f>
        <v/>
      </c>
      <c r="AB57" s="28" t="str">
        <f t="shared" si="3"/>
        <v/>
      </c>
      <c r="AG57" t="str">
        <f>IF(AF57&lt;&gt;"",SUMIF('Project Costing'!$G$14:$G$500,AF57,'Project Costing'!$M$14:$M$500),"")</f>
        <v/>
      </c>
      <c r="AH57" s="28" t="str">
        <f>IF(AF57&lt;&gt;"",SUMIF('Project Costing'!$G$14:$G$500,AF57,'Project Costing'!$P$14:$P$500),"")</f>
        <v/>
      </c>
      <c r="AI57" s="28" t="str">
        <f t="shared" si="4"/>
        <v/>
      </c>
    </row>
    <row r="58" spans="4:35" x14ac:dyDescent="0.25">
      <c r="D58" s="1"/>
      <c r="E58" s="16" t="str">
        <f>IF(D58&lt;&gt;"",SUMIF('Project Costing'!$G$14:$G$500,D58,'Project Costing'!$M$14:$M$500),"")</f>
        <v/>
      </c>
      <c r="F58" s="270" t="str">
        <f>IF(D58&lt;&gt;"",SUMIF('Project Costing'!$G$14:$G$500,D58,'Project Costing'!$P$14:$P$500),"")</f>
        <v/>
      </c>
      <c r="G58" s="13" t="str">
        <f t="shared" si="0"/>
        <v/>
      </c>
      <c r="H58" s="1"/>
      <c r="I58" s="1"/>
      <c r="J58" s="12"/>
      <c r="K58" s="1"/>
      <c r="L58" s="14" t="str">
        <f>IF(K58&lt;&gt;"",SUMIF('Project Costing'!$G$14:$G$500,K58,'Project Costing'!$M$14:$M$500),"")</f>
        <v/>
      </c>
      <c r="M58" s="18" t="str">
        <f>IF(K58&lt;&gt;"",SUMIF('Project Costing'!$G$14:$G$500,K58,'Project Costing'!$P$14:$P$500),"")</f>
        <v/>
      </c>
      <c r="N58" s="28" t="str">
        <f t="shared" si="1"/>
        <v/>
      </c>
      <c r="O58" s="1"/>
      <c r="P58" s="1"/>
      <c r="S58" t="str">
        <f>IF(R58&lt;&gt;"",SUMIF('Project Costing'!$G$14:$G$500,R58,'Project Costing'!$M$14:$M$500),"")</f>
        <v/>
      </c>
      <c r="T58" s="28" t="str">
        <f>IF(R58&lt;&gt;"",SUMIF('Project Costing'!$G$14:$G$500,R58,'Project Costing'!$P$14:$P$500),"")</f>
        <v/>
      </c>
      <c r="U58" s="28" t="str">
        <f t="shared" si="2"/>
        <v/>
      </c>
      <c r="Z58" t="str">
        <f>IF(Y58&lt;&gt;"",SUMIF('Project Costing'!$G$14:$G$500,Y58,'Project Costing'!$M$14:$M$500),"")</f>
        <v/>
      </c>
      <c r="AA58" s="28" t="str">
        <f>IF(Y58&lt;&gt;"",SUMIF('Project Costing'!$G$14:$G$500,Y58,'Project Costing'!$P$14:$P$500),"")</f>
        <v/>
      </c>
      <c r="AB58" s="28" t="str">
        <f t="shared" si="3"/>
        <v/>
      </c>
      <c r="AG58" t="str">
        <f>IF(AF58&lt;&gt;"",SUMIF('Project Costing'!$G$14:$G$500,AF58,'Project Costing'!$M$14:$M$500),"")</f>
        <v/>
      </c>
      <c r="AH58" s="28" t="str">
        <f>IF(AF58&lt;&gt;"",SUMIF('Project Costing'!$G$14:$G$500,AF58,'Project Costing'!$P$14:$P$500),"")</f>
        <v/>
      </c>
      <c r="AI58" s="28" t="str">
        <f t="shared" si="4"/>
        <v/>
      </c>
    </row>
    <row r="59" spans="4:35" x14ac:dyDescent="0.25">
      <c r="D59" s="1"/>
      <c r="E59" s="16" t="str">
        <f>IF(D59&lt;&gt;"",SUMIF('Project Costing'!$G$14:$G$500,D59,'Project Costing'!$M$14:$M$500),"")</f>
        <v/>
      </c>
      <c r="F59" s="270" t="str">
        <f>IF(D59&lt;&gt;"",SUMIF('Project Costing'!$G$14:$G$500,D59,'Project Costing'!$P$14:$P$500),"")</f>
        <v/>
      </c>
      <c r="G59" s="13" t="str">
        <f t="shared" si="0"/>
        <v/>
      </c>
      <c r="H59" s="1"/>
      <c r="I59" s="1"/>
      <c r="J59" s="12"/>
      <c r="K59" s="1"/>
      <c r="L59" s="14" t="str">
        <f>IF(K59&lt;&gt;"",SUMIF('Project Costing'!$G$14:$G$500,K59,'Project Costing'!$M$14:$M$500),"")</f>
        <v/>
      </c>
      <c r="M59" s="18" t="str">
        <f>IF(K59&lt;&gt;"",SUMIF('Project Costing'!$G$14:$G$500,K59,'Project Costing'!$P$14:$P$500),"")</f>
        <v/>
      </c>
      <c r="N59" s="28" t="str">
        <f t="shared" si="1"/>
        <v/>
      </c>
      <c r="O59" s="1"/>
      <c r="P59" s="1"/>
      <c r="S59" t="str">
        <f>IF(R59&lt;&gt;"",SUMIF('Project Costing'!$G$14:$G$500,R59,'Project Costing'!$M$14:$M$500),"")</f>
        <v/>
      </c>
      <c r="T59" s="28" t="str">
        <f>IF(R59&lt;&gt;"",SUMIF('Project Costing'!$G$14:$G$500,R59,'Project Costing'!$P$14:$P$500),"")</f>
        <v/>
      </c>
      <c r="U59" s="28" t="str">
        <f t="shared" si="2"/>
        <v/>
      </c>
      <c r="Z59" t="str">
        <f>IF(Y59&lt;&gt;"",SUMIF('Project Costing'!$G$14:$G$500,Y59,'Project Costing'!$M$14:$M$500),"")</f>
        <v/>
      </c>
      <c r="AA59" s="28" t="str">
        <f>IF(Y59&lt;&gt;"",SUMIF('Project Costing'!$G$14:$G$500,Y59,'Project Costing'!$P$14:$P$500),"")</f>
        <v/>
      </c>
      <c r="AB59" s="28" t="str">
        <f t="shared" si="3"/>
        <v/>
      </c>
      <c r="AG59" t="str">
        <f>IF(AF59&lt;&gt;"",SUMIF('Project Costing'!$G$14:$G$500,AF59,'Project Costing'!$M$14:$M$500),"")</f>
        <v/>
      </c>
      <c r="AH59" s="28" t="str">
        <f>IF(AF59&lt;&gt;"",SUMIF('Project Costing'!$G$14:$G$500,AF59,'Project Costing'!$P$14:$P$500),"")</f>
        <v/>
      </c>
      <c r="AI59" s="28" t="str">
        <f t="shared" si="4"/>
        <v/>
      </c>
    </row>
    <row r="60" spans="4:35" x14ac:dyDescent="0.25">
      <c r="D60" s="1"/>
      <c r="E60" s="16" t="str">
        <f>IF(D60&lt;&gt;"",SUMIF('Project Costing'!$G$14:$G$500,D60,'Project Costing'!$M$14:$M$500),"")</f>
        <v/>
      </c>
      <c r="F60" s="270" t="str">
        <f>IF(D60&lt;&gt;"",SUMIF('Project Costing'!$G$14:$G$500,D60,'Project Costing'!$P$14:$P$500),"")</f>
        <v/>
      </c>
      <c r="G60" s="13" t="str">
        <f t="shared" si="0"/>
        <v/>
      </c>
      <c r="H60" s="1"/>
      <c r="I60" s="1"/>
      <c r="J60" s="12"/>
      <c r="K60" s="1"/>
      <c r="L60" s="14" t="str">
        <f>IF(K60&lt;&gt;"",SUMIF('Project Costing'!$G$14:$G$500,K60,'Project Costing'!$M$14:$M$500),"")</f>
        <v/>
      </c>
      <c r="M60" s="18" t="str">
        <f>IF(K60&lt;&gt;"",SUMIF('Project Costing'!$G$14:$G$500,K60,'Project Costing'!$P$14:$P$500),"")</f>
        <v/>
      </c>
      <c r="N60" s="28" t="str">
        <f t="shared" si="1"/>
        <v/>
      </c>
      <c r="O60" s="1"/>
      <c r="P60" s="1"/>
      <c r="S60" t="str">
        <f>IF(R60&lt;&gt;"",SUMIF('Project Costing'!$G$14:$G$500,R60,'Project Costing'!$M$14:$M$500),"")</f>
        <v/>
      </c>
      <c r="T60" s="28" t="str">
        <f>IF(R60&lt;&gt;"",SUMIF('Project Costing'!$G$14:$G$500,R60,'Project Costing'!$P$14:$P$500),"")</f>
        <v/>
      </c>
      <c r="U60" s="28" t="str">
        <f t="shared" si="2"/>
        <v/>
      </c>
      <c r="Z60" t="str">
        <f>IF(Y60&lt;&gt;"",SUMIF('Project Costing'!$G$14:$G$500,Y60,'Project Costing'!$M$14:$M$500),"")</f>
        <v/>
      </c>
      <c r="AA60" s="28" t="str">
        <f>IF(Y60&lt;&gt;"",SUMIF('Project Costing'!$G$14:$G$500,Y60,'Project Costing'!$P$14:$P$500),"")</f>
        <v/>
      </c>
      <c r="AB60" s="28" t="str">
        <f t="shared" si="3"/>
        <v/>
      </c>
      <c r="AG60" t="str">
        <f>IF(AF60&lt;&gt;"",SUMIF('Project Costing'!$G$14:$G$500,AF60,'Project Costing'!$M$14:$M$500),"")</f>
        <v/>
      </c>
      <c r="AH60" s="28" t="str">
        <f>IF(AF60&lt;&gt;"",SUMIF('Project Costing'!$G$14:$G$500,AF60,'Project Costing'!$P$14:$P$500),"")</f>
        <v/>
      </c>
      <c r="AI60" s="28" t="str">
        <f t="shared" si="4"/>
        <v/>
      </c>
    </row>
    <row r="61" spans="4:35" x14ac:dyDescent="0.25">
      <c r="D61" s="1"/>
      <c r="E61" s="16" t="str">
        <f>IF(D61&lt;&gt;"",SUMIF('Project Costing'!$G$14:$G$500,D61,'Project Costing'!$M$14:$M$500),"")</f>
        <v/>
      </c>
      <c r="F61" s="270" t="str">
        <f>IF(D61&lt;&gt;"",SUMIF('Project Costing'!$G$14:$G$500,D61,'Project Costing'!$P$14:$P$500),"")</f>
        <v/>
      </c>
      <c r="G61" s="13" t="str">
        <f t="shared" si="0"/>
        <v/>
      </c>
      <c r="H61" s="1"/>
      <c r="I61" s="1"/>
      <c r="J61" s="12"/>
      <c r="K61" s="1"/>
      <c r="L61" s="14" t="str">
        <f>IF(K61&lt;&gt;"",SUMIF('Project Costing'!$G$14:$G$500,K61,'Project Costing'!$M$14:$M$500),"")</f>
        <v/>
      </c>
      <c r="M61" s="18" t="str">
        <f>IF(K61&lt;&gt;"",SUMIF('Project Costing'!$G$14:$G$500,K61,'Project Costing'!$P$14:$P$500),"")</f>
        <v/>
      </c>
      <c r="N61" s="28" t="str">
        <f t="shared" si="1"/>
        <v/>
      </c>
      <c r="O61" s="1"/>
      <c r="P61" s="1"/>
      <c r="S61" t="str">
        <f>IF(R61&lt;&gt;"",SUMIF('Project Costing'!$G$14:$G$500,R61,'Project Costing'!$M$14:$M$500),"")</f>
        <v/>
      </c>
      <c r="T61" s="28" t="str">
        <f>IF(R61&lt;&gt;"",SUMIF('Project Costing'!$G$14:$G$500,R61,'Project Costing'!$P$14:$P$500),"")</f>
        <v/>
      </c>
      <c r="U61" s="28" t="str">
        <f t="shared" si="2"/>
        <v/>
      </c>
      <c r="Z61" t="str">
        <f>IF(Y61&lt;&gt;"",SUMIF('Project Costing'!$G$14:$G$500,Y61,'Project Costing'!$M$14:$M$500),"")</f>
        <v/>
      </c>
      <c r="AA61" s="28" t="str">
        <f>IF(Y61&lt;&gt;"",SUMIF('Project Costing'!$G$14:$G$500,Y61,'Project Costing'!$P$14:$P$500),"")</f>
        <v/>
      </c>
      <c r="AB61" s="28" t="str">
        <f t="shared" si="3"/>
        <v/>
      </c>
      <c r="AG61" t="str">
        <f>IF(AF61&lt;&gt;"",SUMIF('Project Costing'!$G$14:$G$500,AF61,'Project Costing'!$M$14:$M$500),"")</f>
        <v/>
      </c>
      <c r="AH61" s="28" t="str">
        <f>IF(AF61&lt;&gt;"",SUMIF('Project Costing'!$G$14:$G$500,AF61,'Project Costing'!$P$14:$P$500),"")</f>
        <v/>
      </c>
      <c r="AI61" s="28" t="str">
        <f t="shared" si="4"/>
        <v/>
      </c>
    </row>
    <row r="62" spans="4:35" x14ac:dyDescent="0.25">
      <c r="D62" s="1"/>
      <c r="E62" s="16" t="str">
        <f>IF(D62&lt;&gt;"",SUMIF('Project Costing'!$G$14:$G$500,D62,'Project Costing'!$M$14:$M$500),"")</f>
        <v/>
      </c>
      <c r="F62" s="270" t="str">
        <f>IF(D62&lt;&gt;"",SUMIF('Project Costing'!$G$14:$G$500,D62,'Project Costing'!$P$14:$P$500),"")</f>
        <v/>
      </c>
      <c r="G62" s="13" t="str">
        <f t="shared" si="0"/>
        <v/>
      </c>
      <c r="H62" s="1"/>
      <c r="I62" s="1"/>
      <c r="J62" s="12"/>
      <c r="K62" s="1"/>
      <c r="L62" s="14" t="str">
        <f>IF(K62&lt;&gt;"",SUMIF('Project Costing'!$G$14:$G$500,K62,'Project Costing'!$M$14:$M$500),"")</f>
        <v/>
      </c>
      <c r="M62" s="18" t="str">
        <f>IF(K62&lt;&gt;"",SUMIF('Project Costing'!$G$14:$G$500,K62,'Project Costing'!$P$14:$P$500),"")</f>
        <v/>
      </c>
      <c r="N62" s="28" t="str">
        <f t="shared" si="1"/>
        <v/>
      </c>
      <c r="O62" s="1"/>
      <c r="P62" s="1"/>
      <c r="S62" t="str">
        <f>IF(R62&lt;&gt;"",SUMIF('Project Costing'!$G$14:$G$500,R62,'Project Costing'!$M$14:$M$500),"")</f>
        <v/>
      </c>
      <c r="T62" s="28" t="str">
        <f>IF(R62&lt;&gt;"",SUMIF('Project Costing'!$G$14:$G$500,R62,'Project Costing'!$P$14:$P$500),"")</f>
        <v/>
      </c>
      <c r="U62" s="28" t="str">
        <f t="shared" si="2"/>
        <v/>
      </c>
      <c r="Z62" t="str">
        <f>IF(Y62&lt;&gt;"",SUMIF('Project Costing'!$G$14:$G$500,Y62,'Project Costing'!$M$14:$M$500),"")</f>
        <v/>
      </c>
      <c r="AA62" s="28" t="str">
        <f>IF(Y62&lt;&gt;"",SUMIF('Project Costing'!$G$14:$G$500,Y62,'Project Costing'!$P$14:$P$500),"")</f>
        <v/>
      </c>
      <c r="AB62" s="28" t="str">
        <f t="shared" si="3"/>
        <v/>
      </c>
      <c r="AG62" t="str">
        <f>IF(AF62&lt;&gt;"",SUMIF('Project Costing'!$G$14:$G$500,AF62,'Project Costing'!$M$14:$M$500),"")</f>
        <v/>
      </c>
      <c r="AH62" s="28" t="str">
        <f>IF(AF62&lt;&gt;"",SUMIF('Project Costing'!$G$14:$G$500,AF62,'Project Costing'!$P$14:$P$500),"")</f>
        <v/>
      </c>
      <c r="AI62" s="28" t="str">
        <f t="shared" si="4"/>
        <v/>
      </c>
    </row>
    <row r="63" spans="4:35" x14ac:dyDescent="0.25">
      <c r="D63" s="1"/>
      <c r="E63" s="16" t="str">
        <f>IF(D63&lt;&gt;"",SUMIF('Project Costing'!$G$14:$G$500,D63,'Project Costing'!$M$14:$M$500),"")</f>
        <v/>
      </c>
      <c r="F63" s="270" t="str">
        <f>IF(D63&lt;&gt;"",SUMIF('Project Costing'!$G$14:$G$500,D63,'Project Costing'!$P$14:$P$500),"")</f>
        <v/>
      </c>
      <c r="G63" s="13" t="str">
        <f t="shared" si="0"/>
        <v/>
      </c>
      <c r="H63" s="1"/>
      <c r="I63" s="1"/>
      <c r="J63" s="12"/>
      <c r="K63" s="1"/>
      <c r="L63" s="14" t="str">
        <f>IF(K63&lt;&gt;"",SUMIF('Project Costing'!$G$14:$G$500,K63,'Project Costing'!$M$14:$M$500),"")</f>
        <v/>
      </c>
      <c r="M63" s="18" t="str">
        <f>IF(K63&lt;&gt;"",SUMIF('Project Costing'!$G$14:$G$500,K63,'Project Costing'!$P$14:$P$500),"")</f>
        <v/>
      </c>
      <c r="N63" s="28" t="str">
        <f t="shared" si="1"/>
        <v/>
      </c>
      <c r="O63" s="1"/>
      <c r="P63" s="1"/>
      <c r="S63" t="str">
        <f>IF(R63&lt;&gt;"",SUMIF('Project Costing'!$G$14:$G$500,R63,'Project Costing'!$M$14:$M$500),"")</f>
        <v/>
      </c>
      <c r="T63" s="28" t="str">
        <f>IF(R63&lt;&gt;"",SUMIF('Project Costing'!$G$14:$G$500,R63,'Project Costing'!$P$14:$P$500),"")</f>
        <v/>
      </c>
      <c r="U63" s="28" t="str">
        <f t="shared" si="2"/>
        <v/>
      </c>
      <c r="Z63" t="str">
        <f>IF(Y63&lt;&gt;"",SUMIF('Project Costing'!$G$14:$G$500,Y63,'Project Costing'!$M$14:$M$500),"")</f>
        <v/>
      </c>
      <c r="AA63" s="28" t="str">
        <f>IF(Y63&lt;&gt;"",SUMIF('Project Costing'!$G$14:$G$500,Y63,'Project Costing'!$P$14:$P$500),"")</f>
        <v/>
      </c>
      <c r="AB63" s="28" t="str">
        <f t="shared" si="3"/>
        <v/>
      </c>
      <c r="AG63" t="str">
        <f>IF(AF63&lt;&gt;"",SUMIF('Project Costing'!$G$14:$G$500,AF63,'Project Costing'!$M$14:$M$500),"")</f>
        <v/>
      </c>
      <c r="AH63" s="28" t="str">
        <f>IF(AF63&lt;&gt;"",SUMIF('Project Costing'!$G$14:$G$500,AF63,'Project Costing'!$P$14:$P$500),"")</f>
        <v/>
      </c>
      <c r="AI63" s="28" t="str">
        <f t="shared" si="4"/>
        <v/>
      </c>
    </row>
    <row r="64" spans="4:35" x14ac:dyDescent="0.25">
      <c r="D64" s="1"/>
      <c r="E64" s="16" t="str">
        <f>IF(D64&lt;&gt;"",SUMIF('Project Costing'!$G$14:$G$500,D64,'Project Costing'!$M$14:$M$500),"")</f>
        <v/>
      </c>
      <c r="F64" s="270" t="str">
        <f>IF(D64&lt;&gt;"",SUMIF('Project Costing'!$G$14:$G$500,D64,'Project Costing'!$P$14:$P$500),"")</f>
        <v/>
      </c>
      <c r="G64" s="13" t="str">
        <f t="shared" si="0"/>
        <v/>
      </c>
      <c r="H64" s="1"/>
      <c r="I64" s="1"/>
      <c r="J64" s="12"/>
      <c r="K64" s="1"/>
      <c r="L64" s="14" t="str">
        <f>IF(K64&lt;&gt;"",SUMIF('Project Costing'!$G$14:$G$500,K64,'Project Costing'!$M$14:$M$500),"")</f>
        <v/>
      </c>
      <c r="M64" s="18" t="str">
        <f>IF(K64&lt;&gt;"",SUMIF('Project Costing'!$G$14:$G$500,K64,'Project Costing'!$P$14:$P$500),"")</f>
        <v/>
      </c>
      <c r="N64" s="28" t="str">
        <f t="shared" si="1"/>
        <v/>
      </c>
      <c r="O64" s="1"/>
      <c r="P64" s="1"/>
      <c r="S64" t="str">
        <f>IF(R64&lt;&gt;"",SUMIF('Project Costing'!$G$14:$G$500,R64,'Project Costing'!$M$14:$M$500),"")</f>
        <v/>
      </c>
      <c r="T64" s="28" t="str">
        <f>IF(R64&lt;&gt;"",SUMIF('Project Costing'!$G$14:$G$500,R64,'Project Costing'!$P$14:$P$500),"")</f>
        <v/>
      </c>
      <c r="U64" s="28" t="str">
        <f t="shared" si="2"/>
        <v/>
      </c>
      <c r="Z64" t="str">
        <f>IF(Y64&lt;&gt;"",SUMIF('Project Costing'!$G$14:$G$500,Y64,'Project Costing'!$M$14:$M$500),"")</f>
        <v/>
      </c>
      <c r="AA64" s="28" t="str">
        <f>IF(Y64&lt;&gt;"",SUMIF('Project Costing'!$G$14:$G$500,Y64,'Project Costing'!$P$14:$P$500),"")</f>
        <v/>
      </c>
      <c r="AB64" s="28" t="str">
        <f t="shared" si="3"/>
        <v/>
      </c>
      <c r="AG64" t="str">
        <f>IF(AF64&lt;&gt;"",SUMIF('Project Costing'!$G$14:$G$500,AF64,'Project Costing'!$M$14:$M$500),"")</f>
        <v/>
      </c>
      <c r="AH64" s="28" t="str">
        <f>IF(AF64&lt;&gt;"",SUMIF('Project Costing'!$G$14:$G$500,AF64,'Project Costing'!$P$14:$P$500),"")</f>
        <v/>
      </c>
      <c r="AI64" s="28" t="str">
        <f t="shared" si="4"/>
        <v/>
      </c>
    </row>
    <row r="65" spans="4:35" x14ac:dyDescent="0.25">
      <c r="D65" s="1"/>
      <c r="E65" s="16" t="str">
        <f>IF(D65&lt;&gt;"",SUMIF('Project Costing'!$G$14:$G$500,D65,'Project Costing'!$M$14:$M$500),"")</f>
        <v/>
      </c>
      <c r="F65" s="270" t="str">
        <f>IF(D65&lt;&gt;"",SUMIF('Project Costing'!$G$14:$G$500,D65,'Project Costing'!$P$14:$P$500),"")</f>
        <v/>
      </c>
      <c r="G65" s="13" t="str">
        <f t="shared" si="0"/>
        <v/>
      </c>
      <c r="H65" s="1"/>
      <c r="I65" s="1"/>
      <c r="J65" s="12"/>
      <c r="K65" s="1"/>
      <c r="L65" s="14" t="str">
        <f>IF(K65&lt;&gt;"",SUMIF('Project Costing'!$G$14:$G$500,K65,'Project Costing'!$M$14:$M$500),"")</f>
        <v/>
      </c>
      <c r="M65" s="18" t="str">
        <f>IF(K65&lt;&gt;"",SUMIF('Project Costing'!$G$14:$G$500,K65,'Project Costing'!$P$14:$P$500),"")</f>
        <v/>
      </c>
      <c r="N65" s="28" t="str">
        <f t="shared" si="1"/>
        <v/>
      </c>
      <c r="O65" s="1"/>
      <c r="P65" s="1"/>
      <c r="S65" t="str">
        <f>IF(R65&lt;&gt;"",SUMIF('Project Costing'!$G$14:$G$500,R65,'Project Costing'!$M$14:$M$500),"")</f>
        <v/>
      </c>
      <c r="T65" s="28" t="str">
        <f>IF(R65&lt;&gt;"",SUMIF('Project Costing'!$G$14:$G$500,R65,'Project Costing'!$P$14:$P$500),"")</f>
        <v/>
      </c>
      <c r="U65" s="28" t="str">
        <f t="shared" si="2"/>
        <v/>
      </c>
      <c r="Z65" t="str">
        <f>IF(Y65&lt;&gt;"",SUMIF('Project Costing'!$G$14:$G$500,Y65,'Project Costing'!$M$14:$M$500),"")</f>
        <v/>
      </c>
      <c r="AA65" s="28" t="str">
        <f>IF(Y65&lt;&gt;"",SUMIF('Project Costing'!$G$14:$G$500,Y65,'Project Costing'!$P$14:$P$500),"")</f>
        <v/>
      </c>
      <c r="AB65" s="28" t="str">
        <f t="shared" si="3"/>
        <v/>
      </c>
      <c r="AG65" t="str">
        <f>IF(AF65&lt;&gt;"",SUMIF('Project Costing'!$G$14:$G$500,AF65,'Project Costing'!$M$14:$M$500),"")</f>
        <v/>
      </c>
      <c r="AH65" s="28" t="str">
        <f>IF(AF65&lt;&gt;"",SUMIF('Project Costing'!$G$14:$G$500,AF65,'Project Costing'!$P$14:$P$500),"")</f>
        <v/>
      </c>
      <c r="AI65" s="28" t="str">
        <f t="shared" si="4"/>
        <v/>
      </c>
    </row>
    <row r="66" spans="4:35" x14ac:dyDescent="0.25">
      <c r="D66" s="1"/>
      <c r="E66" s="16" t="str">
        <f>IF(D66&lt;&gt;"",SUMIF('Project Costing'!$G$14:$G$500,D66,'Project Costing'!$M$14:$M$500),"")</f>
        <v/>
      </c>
      <c r="F66" s="270" t="str">
        <f>IF(D66&lt;&gt;"",SUMIF('Project Costing'!$G$14:$G$500,D66,'Project Costing'!$P$14:$P$500),"")</f>
        <v/>
      </c>
      <c r="G66" s="13" t="str">
        <f t="shared" si="0"/>
        <v/>
      </c>
      <c r="H66" s="1"/>
      <c r="I66" s="1"/>
      <c r="J66" s="12"/>
      <c r="K66" s="1"/>
      <c r="L66" s="14" t="str">
        <f>IF(K66&lt;&gt;"",SUMIF('Project Costing'!$G$14:$G$500,K66,'Project Costing'!$M$14:$M$500),"")</f>
        <v/>
      </c>
      <c r="M66" s="18" t="str">
        <f>IF(K66&lt;&gt;"",SUMIF('Project Costing'!$G$14:$G$500,K66,'Project Costing'!$P$14:$P$500),"")</f>
        <v/>
      </c>
      <c r="N66" s="28" t="str">
        <f t="shared" si="1"/>
        <v/>
      </c>
      <c r="O66" s="1"/>
      <c r="P66" s="1"/>
      <c r="S66" t="str">
        <f>IF(R66&lt;&gt;"",SUMIF('Project Costing'!$G$14:$G$500,R66,'Project Costing'!$M$14:$M$500),"")</f>
        <v/>
      </c>
      <c r="T66" s="28" t="str">
        <f>IF(R66&lt;&gt;"",SUMIF('Project Costing'!$G$14:$G$500,R66,'Project Costing'!$P$14:$P$500),"")</f>
        <v/>
      </c>
      <c r="U66" s="28" t="str">
        <f t="shared" si="2"/>
        <v/>
      </c>
      <c r="Z66" t="str">
        <f>IF(Y66&lt;&gt;"",SUMIF('Project Costing'!$G$14:$G$500,Y66,'Project Costing'!$M$14:$M$500),"")</f>
        <v/>
      </c>
      <c r="AA66" s="28" t="str">
        <f>IF(Y66&lt;&gt;"",SUMIF('Project Costing'!$G$14:$G$500,Y66,'Project Costing'!$P$14:$P$500),"")</f>
        <v/>
      </c>
      <c r="AB66" s="28" t="str">
        <f t="shared" si="3"/>
        <v/>
      </c>
      <c r="AG66" t="str">
        <f>IF(AF66&lt;&gt;"",SUMIF('Project Costing'!$G$14:$G$500,AF66,'Project Costing'!$M$14:$M$500),"")</f>
        <v/>
      </c>
      <c r="AH66" s="28" t="str">
        <f>IF(AF66&lt;&gt;"",SUMIF('Project Costing'!$G$14:$G$500,AF66,'Project Costing'!$P$14:$P$500),"")</f>
        <v/>
      </c>
      <c r="AI66" s="28" t="str">
        <f t="shared" si="4"/>
        <v/>
      </c>
    </row>
    <row r="67" spans="4:35" x14ac:dyDescent="0.25">
      <c r="D67" s="1"/>
      <c r="E67" s="16" t="str">
        <f>IF(D67&lt;&gt;"",SUMIF('Project Costing'!$G$14:$G$500,D67,'Project Costing'!$M$14:$M$500),"")</f>
        <v/>
      </c>
      <c r="F67" s="270" t="str">
        <f>IF(D67&lt;&gt;"",SUMIF('Project Costing'!$G$14:$G$500,D67,'Project Costing'!$P$14:$P$500),"")</f>
        <v/>
      </c>
      <c r="G67" s="13" t="str">
        <f t="shared" si="0"/>
        <v/>
      </c>
      <c r="H67" s="1"/>
      <c r="I67" s="1"/>
      <c r="J67" s="12"/>
      <c r="K67" s="1"/>
      <c r="L67" s="14" t="str">
        <f>IF(K67&lt;&gt;"",SUMIF('Project Costing'!$G$14:$G$500,K67,'Project Costing'!$M$14:$M$500),"")</f>
        <v/>
      </c>
      <c r="M67" s="18" t="str">
        <f>IF(K67&lt;&gt;"",SUMIF('Project Costing'!$G$14:$G$500,K67,'Project Costing'!$P$14:$P$500),"")</f>
        <v/>
      </c>
      <c r="N67" s="28" t="str">
        <f t="shared" si="1"/>
        <v/>
      </c>
      <c r="O67" s="1"/>
      <c r="P67" s="1"/>
      <c r="S67" t="str">
        <f>IF(R67&lt;&gt;"",SUMIF('Project Costing'!$G$14:$G$500,R67,'Project Costing'!$M$14:$M$500),"")</f>
        <v/>
      </c>
      <c r="T67" s="28" t="str">
        <f>IF(R67&lt;&gt;"",SUMIF('Project Costing'!$G$14:$G$500,R67,'Project Costing'!$P$14:$P$500),"")</f>
        <v/>
      </c>
      <c r="U67" s="28" t="str">
        <f t="shared" si="2"/>
        <v/>
      </c>
      <c r="Z67" t="str">
        <f>IF(Y67&lt;&gt;"",SUMIF('Project Costing'!$G$14:$G$500,Y67,'Project Costing'!$M$14:$M$500),"")</f>
        <v/>
      </c>
      <c r="AA67" s="28" t="str">
        <f>IF(Y67&lt;&gt;"",SUMIF('Project Costing'!$G$14:$G$500,Y67,'Project Costing'!$P$14:$P$500),"")</f>
        <v/>
      </c>
      <c r="AB67" s="28" t="str">
        <f t="shared" si="3"/>
        <v/>
      </c>
      <c r="AG67" t="str">
        <f>IF(AF67&lt;&gt;"",SUMIF('Project Costing'!$G$14:$G$500,AF67,'Project Costing'!$M$14:$M$500),"")</f>
        <v/>
      </c>
      <c r="AH67" s="28" t="str">
        <f>IF(AF67&lt;&gt;"",SUMIF('Project Costing'!$G$14:$G$500,AF67,'Project Costing'!$P$14:$P$500),"")</f>
        <v/>
      </c>
      <c r="AI67" s="28" t="str">
        <f t="shared" si="4"/>
        <v/>
      </c>
    </row>
    <row r="68" spans="4:35" x14ac:dyDescent="0.25">
      <c r="D68" s="1"/>
      <c r="E68" s="16" t="str">
        <f>IF(D68&lt;&gt;"",SUMIF('Project Costing'!$G$14:$G$500,D68,'Project Costing'!$M$14:$M$500),"")</f>
        <v/>
      </c>
      <c r="F68" s="270" t="str">
        <f>IF(D68&lt;&gt;"",SUMIF('Project Costing'!$G$14:$G$500,D68,'Project Costing'!$P$14:$P$500),"")</f>
        <v/>
      </c>
      <c r="G68" s="13" t="str">
        <f t="shared" si="0"/>
        <v/>
      </c>
      <c r="H68" s="1"/>
      <c r="I68" s="1"/>
      <c r="J68" s="12"/>
      <c r="K68" s="1"/>
      <c r="L68" s="14" t="str">
        <f>IF(K68&lt;&gt;"",SUMIF('Project Costing'!$G$14:$G$500,K68,'Project Costing'!$M$14:$M$500),"")</f>
        <v/>
      </c>
      <c r="M68" s="18" t="str">
        <f>IF(K68&lt;&gt;"",SUMIF('Project Costing'!$G$14:$G$500,K68,'Project Costing'!$P$14:$P$500),"")</f>
        <v/>
      </c>
      <c r="N68" s="28" t="str">
        <f t="shared" si="1"/>
        <v/>
      </c>
      <c r="O68" s="1"/>
      <c r="P68" s="1"/>
      <c r="S68" t="str">
        <f>IF(R68&lt;&gt;"",SUMIF('Project Costing'!$G$14:$G$500,R68,'Project Costing'!$M$14:$M$500),"")</f>
        <v/>
      </c>
      <c r="T68" s="28" t="str">
        <f>IF(R68&lt;&gt;"",SUMIF('Project Costing'!$G$14:$G$500,R68,'Project Costing'!$P$14:$P$500),"")</f>
        <v/>
      </c>
      <c r="U68" s="28" t="str">
        <f t="shared" si="2"/>
        <v/>
      </c>
      <c r="Z68" t="str">
        <f>IF(Y68&lt;&gt;"",SUMIF('Project Costing'!$G$14:$G$500,Y68,'Project Costing'!$M$14:$M$500),"")</f>
        <v/>
      </c>
      <c r="AA68" s="28" t="str">
        <f>IF(Y68&lt;&gt;"",SUMIF('Project Costing'!$G$14:$G$500,Y68,'Project Costing'!$P$14:$P$500),"")</f>
        <v/>
      </c>
      <c r="AB68" s="28" t="str">
        <f t="shared" si="3"/>
        <v/>
      </c>
      <c r="AG68" t="str">
        <f>IF(AF68&lt;&gt;"",SUMIF('Project Costing'!$G$14:$G$500,AF68,'Project Costing'!$M$14:$M$500),"")</f>
        <v/>
      </c>
      <c r="AH68" s="28" t="str">
        <f>IF(AF68&lt;&gt;"",SUMIF('Project Costing'!$G$14:$G$500,AF68,'Project Costing'!$P$14:$P$500),"")</f>
        <v/>
      </c>
      <c r="AI68" s="28" t="str">
        <f t="shared" si="4"/>
        <v/>
      </c>
    </row>
    <row r="69" spans="4:35" x14ac:dyDescent="0.25">
      <c r="D69" s="1"/>
      <c r="E69" s="16" t="str">
        <f>IF(D69&lt;&gt;"",SUMIF('Project Costing'!$G$14:$G$500,D69,'Project Costing'!$M$14:$M$500),"")</f>
        <v/>
      </c>
      <c r="F69" s="270" t="str">
        <f>IF(D69&lt;&gt;"",SUMIF('Project Costing'!$G$14:$G$500,D69,'Project Costing'!$P$14:$P$500),"")</f>
        <v/>
      </c>
      <c r="G69" s="13" t="str">
        <f t="shared" si="0"/>
        <v/>
      </c>
      <c r="H69" s="1"/>
      <c r="I69" s="1"/>
      <c r="J69" s="12"/>
      <c r="K69" s="1"/>
      <c r="L69" s="14" t="str">
        <f>IF(K69&lt;&gt;"",SUMIF('Project Costing'!$G$14:$G$500,K69,'Project Costing'!$M$14:$M$500),"")</f>
        <v/>
      </c>
      <c r="M69" s="18" t="str">
        <f>IF(K69&lt;&gt;"",SUMIF('Project Costing'!$G$14:$G$500,K69,'Project Costing'!$P$14:$P$500),"")</f>
        <v/>
      </c>
      <c r="N69" s="28" t="str">
        <f t="shared" si="1"/>
        <v/>
      </c>
      <c r="O69" s="1"/>
      <c r="P69" s="1"/>
      <c r="S69" t="str">
        <f>IF(R69&lt;&gt;"",SUMIF('Project Costing'!$G$14:$G$500,R69,'Project Costing'!$M$14:$M$500),"")</f>
        <v/>
      </c>
      <c r="T69" s="28" t="str">
        <f>IF(R69&lt;&gt;"",SUMIF('Project Costing'!$G$14:$G$500,R69,'Project Costing'!$P$14:$P$500),"")</f>
        <v/>
      </c>
      <c r="U69" s="28" t="str">
        <f t="shared" si="2"/>
        <v/>
      </c>
      <c r="Z69" t="str">
        <f>IF(Y69&lt;&gt;"",SUMIF('Project Costing'!$G$14:$G$500,Y69,'Project Costing'!$M$14:$M$500),"")</f>
        <v/>
      </c>
      <c r="AA69" s="28" t="str">
        <f>IF(Y69&lt;&gt;"",SUMIF('Project Costing'!$G$14:$G$500,Y69,'Project Costing'!$P$14:$P$500),"")</f>
        <v/>
      </c>
      <c r="AB69" s="28" t="str">
        <f t="shared" si="3"/>
        <v/>
      </c>
      <c r="AG69" t="str">
        <f>IF(AF69&lt;&gt;"",SUMIF('Project Costing'!$G$14:$G$500,AF69,'Project Costing'!$M$14:$M$500),"")</f>
        <v/>
      </c>
      <c r="AH69" s="28" t="str">
        <f>IF(AF69&lt;&gt;"",SUMIF('Project Costing'!$G$14:$G$500,AF69,'Project Costing'!$P$14:$P$500),"")</f>
        <v/>
      </c>
      <c r="AI69" s="28" t="str">
        <f t="shared" si="4"/>
        <v/>
      </c>
    </row>
    <row r="70" spans="4:35" x14ac:dyDescent="0.25">
      <c r="D70" s="1"/>
      <c r="E70" s="16" t="str">
        <f>IF(D70&lt;&gt;"",SUMIF('Project Costing'!$G$14:$G$500,D70,'Project Costing'!$M$14:$M$500),"")</f>
        <v/>
      </c>
      <c r="F70" s="270" t="str">
        <f>IF(D70&lt;&gt;"",SUMIF('Project Costing'!$G$14:$G$500,D70,'Project Costing'!$P$14:$P$500),"")</f>
        <v/>
      </c>
      <c r="G70" s="13" t="str">
        <f t="shared" si="0"/>
        <v/>
      </c>
      <c r="H70" s="1"/>
      <c r="I70" s="1"/>
      <c r="J70" s="12"/>
      <c r="K70" s="1"/>
      <c r="L70" s="14" t="str">
        <f>IF(K70&lt;&gt;"",SUMIF('Project Costing'!$G$14:$G$500,K70,'Project Costing'!$M$14:$M$500),"")</f>
        <v/>
      </c>
      <c r="M70" s="18" t="str">
        <f>IF(K70&lt;&gt;"",SUMIF('Project Costing'!$G$14:$G$500,K70,'Project Costing'!$P$14:$P$500),"")</f>
        <v/>
      </c>
      <c r="N70" s="28" t="str">
        <f t="shared" si="1"/>
        <v/>
      </c>
      <c r="O70" s="1"/>
      <c r="P70" s="1"/>
      <c r="S70" t="str">
        <f>IF(R70&lt;&gt;"",SUMIF('Project Costing'!$G$14:$G$500,R70,'Project Costing'!$M$14:$M$500),"")</f>
        <v/>
      </c>
      <c r="T70" s="28" t="str">
        <f>IF(R70&lt;&gt;"",SUMIF('Project Costing'!$G$14:$G$500,R70,'Project Costing'!$P$14:$P$500),"")</f>
        <v/>
      </c>
      <c r="U70" s="28" t="str">
        <f t="shared" si="2"/>
        <v/>
      </c>
      <c r="Z70" t="str">
        <f>IF(Y70&lt;&gt;"",SUMIF('Project Costing'!$G$14:$G$500,Y70,'Project Costing'!$M$14:$M$500),"")</f>
        <v/>
      </c>
      <c r="AA70" s="28" t="str">
        <f>IF(Y70&lt;&gt;"",SUMIF('Project Costing'!$G$14:$G$500,Y70,'Project Costing'!$P$14:$P$500),"")</f>
        <v/>
      </c>
      <c r="AB70" s="28" t="str">
        <f t="shared" si="3"/>
        <v/>
      </c>
      <c r="AG70" t="str">
        <f>IF(AF70&lt;&gt;"",SUMIF('Project Costing'!$G$14:$G$500,AF70,'Project Costing'!$M$14:$M$500),"")</f>
        <v/>
      </c>
      <c r="AH70" s="28" t="str">
        <f>IF(AF70&lt;&gt;"",SUMIF('Project Costing'!$G$14:$G$500,AF70,'Project Costing'!$P$14:$P$500),"")</f>
        <v/>
      </c>
      <c r="AI70" s="28" t="str">
        <f t="shared" si="4"/>
        <v/>
      </c>
    </row>
    <row r="71" spans="4:35" x14ac:dyDescent="0.25">
      <c r="D71" s="1"/>
      <c r="E71" s="16" t="str">
        <f>IF(D71&lt;&gt;"",SUMIF('Project Costing'!$G$14:$G$500,D71,'Project Costing'!$M$14:$M$500),"")</f>
        <v/>
      </c>
      <c r="F71" s="270" t="str">
        <f>IF(D71&lt;&gt;"",SUMIF('Project Costing'!$G$14:$G$500,D71,'Project Costing'!$P$14:$P$500),"")</f>
        <v/>
      </c>
      <c r="G71" s="13" t="str">
        <f t="shared" si="0"/>
        <v/>
      </c>
      <c r="H71" s="1"/>
      <c r="I71" s="1"/>
      <c r="J71" s="12"/>
      <c r="K71" s="1"/>
      <c r="L71" s="14" t="str">
        <f>IF(K71&lt;&gt;"",SUMIF('Project Costing'!$G$14:$G$500,K71,'Project Costing'!$M$14:$M$500),"")</f>
        <v/>
      </c>
      <c r="M71" s="18" t="str">
        <f>IF(K71&lt;&gt;"",SUMIF('Project Costing'!$G$14:$G$500,K71,'Project Costing'!$P$14:$P$500),"")</f>
        <v/>
      </c>
      <c r="N71" s="28" t="str">
        <f t="shared" si="1"/>
        <v/>
      </c>
      <c r="O71" s="1"/>
      <c r="P71" s="1"/>
      <c r="S71" t="str">
        <f>IF(R71&lt;&gt;"",SUMIF('Project Costing'!$G$14:$G$500,R71,'Project Costing'!$M$14:$M$500),"")</f>
        <v/>
      </c>
      <c r="T71" s="28" t="str">
        <f>IF(R71&lt;&gt;"",SUMIF('Project Costing'!$G$14:$G$500,R71,'Project Costing'!$P$14:$P$500),"")</f>
        <v/>
      </c>
      <c r="U71" s="28" t="str">
        <f t="shared" si="2"/>
        <v/>
      </c>
      <c r="Z71" t="str">
        <f>IF(Y71&lt;&gt;"",SUMIF('Project Costing'!$G$14:$G$500,Y71,'Project Costing'!$M$14:$M$500),"")</f>
        <v/>
      </c>
      <c r="AA71" s="28" t="str">
        <f>IF(Y71&lt;&gt;"",SUMIF('Project Costing'!$G$14:$G$500,Y71,'Project Costing'!$P$14:$P$500),"")</f>
        <v/>
      </c>
      <c r="AB71" s="28" t="str">
        <f t="shared" si="3"/>
        <v/>
      </c>
      <c r="AG71" t="str">
        <f>IF(AF71&lt;&gt;"",SUMIF('Project Costing'!$G$14:$G$500,AF71,'Project Costing'!$M$14:$M$500),"")</f>
        <v/>
      </c>
      <c r="AH71" s="28" t="str">
        <f>IF(AF71&lt;&gt;"",SUMIF('Project Costing'!$G$14:$G$500,AF71,'Project Costing'!$P$14:$P$500),"")</f>
        <v/>
      </c>
      <c r="AI71" s="28" t="str">
        <f t="shared" si="4"/>
        <v/>
      </c>
    </row>
    <row r="72" spans="4:35" x14ac:dyDescent="0.25">
      <c r="D72" s="1"/>
      <c r="E72" s="16" t="str">
        <f>IF(D72&lt;&gt;"",SUMIF('Project Costing'!$G$14:$G$500,D72,'Project Costing'!$M$14:$M$500),"")</f>
        <v/>
      </c>
      <c r="F72" s="270" t="str">
        <f>IF(D72&lt;&gt;"",SUMIF('Project Costing'!$G$14:$G$500,D72,'Project Costing'!$P$14:$P$500),"")</f>
        <v/>
      </c>
      <c r="G72" s="13" t="str">
        <f t="shared" si="0"/>
        <v/>
      </c>
      <c r="H72" s="1"/>
      <c r="I72" s="1"/>
      <c r="J72" s="12"/>
      <c r="K72" s="1"/>
      <c r="L72" s="14" t="str">
        <f>IF(K72&lt;&gt;"",SUMIF('Project Costing'!$G$14:$G$500,K72,'Project Costing'!$M$14:$M$500),"")</f>
        <v/>
      </c>
      <c r="M72" s="18" t="str">
        <f>IF(K72&lt;&gt;"",SUMIF('Project Costing'!$G$14:$G$500,K72,'Project Costing'!$P$14:$P$500),"")</f>
        <v/>
      </c>
      <c r="N72" s="28" t="str">
        <f t="shared" si="1"/>
        <v/>
      </c>
      <c r="O72" s="1"/>
      <c r="P72" s="1"/>
      <c r="S72" t="str">
        <f>IF(R72&lt;&gt;"",SUMIF('Project Costing'!$G$14:$G$500,R72,'Project Costing'!$M$14:$M$500),"")</f>
        <v/>
      </c>
      <c r="T72" s="28" t="str">
        <f>IF(R72&lt;&gt;"",SUMIF('Project Costing'!$G$14:$G$500,R72,'Project Costing'!$P$14:$P$500),"")</f>
        <v/>
      </c>
      <c r="U72" s="28" t="str">
        <f t="shared" si="2"/>
        <v/>
      </c>
      <c r="Z72" t="str">
        <f>IF(Y72&lt;&gt;"",SUMIF('Project Costing'!$G$14:$G$500,Y72,'Project Costing'!$M$14:$M$500),"")</f>
        <v/>
      </c>
      <c r="AA72" s="28" t="str">
        <f>IF(Y72&lt;&gt;"",SUMIF('Project Costing'!$G$14:$G$500,Y72,'Project Costing'!$P$14:$P$500),"")</f>
        <v/>
      </c>
      <c r="AB72" s="28" t="str">
        <f t="shared" si="3"/>
        <v/>
      </c>
      <c r="AG72" t="str">
        <f>IF(AF72&lt;&gt;"",SUMIF('Project Costing'!$G$14:$G$500,AF72,'Project Costing'!$M$14:$M$500),"")</f>
        <v/>
      </c>
      <c r="AH72" s="28" t="str">
        <f>IF(AF72&lt;&gt;"",SUMIF('Project Costing'!$G$14:$G$500,AF72,'Project Costing'!$P$14:$P$500),"")</f>
        <v/>
      </c>
      <c r="AI72" s="28" t="str">
        <f t="shared" si="4"/>
        <v/>
      </c>
    </row>
    <row r="73" spans="4:35" x14ac:dyDescent="0.25">
      <c r="D73" s="1"/>
      <c r="E73" s="16" t="str">
        <f>IF(D73&lt;&gt;"",SUMIF('Project Costing'!$G$14:$G$500,D73,'Project Costing'!$M$14:$M$500),"")</f>
        <v/>
      </c>
      <c r="F73" s="270" t="str">
        <f>IF(D73&lt;&gt;"",SUMIF('Project Costing'!$G$14:$G$500,D73,'Project Costing'!$P$14:$P$500),"")</f>
        <v/>
      </c>
      <c r="G73" s="13" t="str">
        <f t="shared" si="0"/>
        <v/>
      </c>
      <c r="H73" s="1"/>
      <c r="I73" s="1"/>
      <c r="J73" s="12"/>
      <c r="K73" s="1"/>
      <c r="L73" s="14" t="str">
        <f>IF(K73&lt;&gt;"",SUMIF('Project Costing'!$G$14:$G$500,K73,'Project Costing'!$M$14:$M$500),"")</f>
        <v/>
      </c>
      <c r="M73" s="18" t="str">
        <f>IF(K73&lt;&gt;"",SUMIF('Project Costing'!$G$14:$G$500,K73,'Project Costing'!$P$14:$P$500),"")</f>
        <v/>
      </c>
      <c r="N73" s="28" t="str">
        <f t="shared" si="1"/>
        <v/>
      </c>
      <c r="O73" s="1"/>
      <c r="P73" s="1"/>
      <c r="S73" t="str">
        <f>IF(R73&lt;&gt;"",SUMIF('Project Costing'!$G$14:$G$500,R73,'Project Costing'!$M$14:$M$500),"")</f>
        <v/>
      </c>
      <c r="T73" s="28" t="str">
        <f>IF(R73&lt;&gt;"",SUMIF('Project Costing'!$G$14:$G$500,R73,'Project Costing'!$P$14:$P$500),"")</f>
        <v/>
      </c>
      <c r="U73" s="28" t="str">
        <f t="shared" si="2"/>
        <v/>
      </c>
      <c r="Z73" t="str">
        <f>IF(Y73&lt;&gt;"",SUMIF('Project Costing'!$G$14:$G$500,Y73,'Project Costing'!$M$14:$M$500),"")</f>
        <v/>
      </c>
      <c r="AA73" s="28" t="str">
        <f>IF(Y73&lt;&gt;"",SUMIF('Project Costing'!$G$14:$G$500,Y73,'Project Costing'!$P$14:$P$500),"")</f>
        <v/>
      </c>
      <c r="AB73" s="28" t="str">
        <f t="shared" si="3"/>
        <v/>
      </c>
      <c r="AG73" t="str">
        <f>IF(AF73&lt;&gt;"",SUMIF('Project Costing'!$G$14:$G$500,AF73,'Project Costing'!$M$14:$M$500),"")</f>
        <v/>
      </c>
      <c r="AH73" s="28" t="str">
        <f>IF(AF73&lt;&gt;"",SUMIF('Project Costing'!$G$14:$G$500,AF73,'Project Costing'!$P$14:$P$500),"")</f>
        <v/>
      </c>
      <c r="AI73" s="28" t="str">
        <f t="shared" si="4"/>
        <v/>
      </c>
    </row>
    <row r="74" spans="4:35" x14ac:dyDescent="0.25">
      <c r="D74" s="1"/>
      <c r="E74" s="16" t="str">
        <f>IF(D74&lt;&gt;"",SUMIF('Project Costing'!$G$14:$G$500,D74,'Project Costing'!$M$14:$M$500),"")</f>
        <v/>
      </c>
      <c r="F74" s="270" t="str">
        <f>IF(D74&lt;&gt;"",SUMIF('Project Costing'!$G$14:$G$500,D74,'Project Costing'!$P$14:$P$500),"")</f>
        <v/>
      </c>
      <c r="G74" s="13" t="str">
        <f t="shared" si="0"/>
        <v/>
      </c>
      <c r="H74" s="1"/>
      <c r="I74" s="1"/>
      <c r="J74" s="12"/>
      <c r="K74" s="1"/>
      <c r="L74" s="14" t="str">
        <f>IF(K74&lt;&gt;"",SUMIF('Project Costing'!$G$14:$G$500,K74,'Project Costing'!$M$14:$M$500),"")</f>
        <v/>
      </c>
      <c r="M74" s="18" t="str">
        <f>IF(K74&lt;&gt;"",SUMIF('Project Costing'!$G$14:$G$500,K74,'Project Costing'!$P$14:$P$500),"")</f>
        <v/>
      </c>
      <c r="N74" s="28" t="str">
        <f t="shared" si="1"/>
        <v/>
      </c>
      <c r="O74" s="1"/>
      <c r="P74" s="1"/>
      <c r="S74" t="str">
        <f>IF(R74&lt;&gt;"",SUMIF('Project Costing'!$G$14:$G$500,R74,'Project Costing'!$M$14:$M$500),"")</f>
        <v/>
      </c>
      <c r="T74" s="28" t="str">
        <f>IF(R74&lt;&gt;"",SUMIF('Project Costing'!$G$14:$G$500,R74,'Project Costing'!$P$14:$P$500),"")</f>
        <v/>
      </c>
      <c r="U74" s="28" t="str">
        <f t="shared" si="2"/>
        <v/>
      </c>
      <c r="Z74" t="str">
        <f>IF(Y74&lt;&gt;"",SUMIF('Project Costing'!$G$14:$G$500,Y74,'Project Costing'!$M$14:$M$500),"")</f>
        <v/>
      </c>
      <c r="AA74" s="28" t="str">
        <f>IF(Y74&lt;&gt;"",SUMIF('Project Costing'!$G$14:$G$500,Y74,'Project Costing'!$P$14:$P$500),"")</f>
        <v/>
      </c>
      <c r="AB74" s="28" t="str">
        <f t="shared" si="3"/>
        <v/>
      </c>
      <c r="AG74" t="str">
        <f>IF(AF74&lt;&gt;"",SUMIF('Project Costing'!$G$14:$G$500,AF74,'Project Costing'!$M$14:$M$500),"")</f>
        <v/>
      </c>
      <c r="AH74" s="28" t="str">
        <f>IF(AF74&lt;&gt;"",SUMIF('Project Costing'!$G$14:$G$500,AF74,'Project Costing'!$P$14:$P$500),"")</f>
        <v/>
      </c>
      <c r="AI74" s="28" t="str">
        <f t="shared" si="4"/>
        <v/>
      </c>
    </row>
    <row r="75" spans="4:35" x14ac:dyDescent="0.25">
      <c r="D75" s="1"/>
      <c r="E75" s="16" t="str">
        <f>IF(D75&lt;&gt;"",SUMIF('Project Costing'!$G$14:$G$500,D75,'Project Costing'!$M$14:$M$500),"")</f>
        <v/>
      </c>
      <c r="F75" s="270" t="str">
        <f>IF(D75&lt;&gt;"",SUMIF('Project Costing'!$G$14:$G$500,D75,'Project Costing'!$P$14:$P$500),"")</f>
        <v/>
      </c>
      <c r="G75" s="13" t="str">
        <f t="shared" si="0"/>
        <v/>
      </c>
      <c r="H75" s="1"/>
      <c r="I75" s="1"/>
      <c r="J75" s="12"/>
      <c r="K75" s="1"/>
      <c r="L75" s="14" t="str">
        <f>IF(K75&lt;&gt;"",SUMIF('Project Costing'!$G$14:$G$500,K75,'Project Costing'!$M$14:$M$500),"")</f>
        <v/>
      </c>
      <c r="M75" s="18" t="str">
        <f>IF(K75&lt;&gt;"",SUMIF('Project Costing'!$G$14:$G$500,K75,'Project Costing'!$P$14:$P$500),"")</f>
        <v/>
      </c>
      <c r="N75" s="28" t="str">
        <f t="shared" si="1"/>
        <v/>
      </c>
      <c r="O75" s="1"/>
      <c r="P75" s="1"/>
      <c r="S75" t="str">
        <f>IF(R75&lt;&gt;"",SUMIF('Project Costing'!$G$14:$G$500,R75,'Project Costing'!$M$14:$M$500),"")</f>
        <v/>
      </c>
      <c r="T75" s="28" t="str">
        <f>IF(R75&lt;&gt;"",SUMIF('Project Costing'!$G$14:$G$500,R75,'Project Costing'!$P$14:$P$500),"")</f>
        <v/>
      </c>
      <c r="U75" s="28" t="str">
        <f t="shared" si="2"/>
        <v/>
      </c>
      <c r="Z75" t="str">
        <f>IF(Y75&lt;&gt;"",SUMIF('Project Costing'!$G$14:$G$500,Y75,'Project Costing'!$M$14:$M$500),"")</f>
        <v/>
      </c>
      <c r="AA75" s="28" t="str">
        <f>IF(Y75&lt;&gt;"",SUMIF('Project Costing'!$G$14:$G$500,Y75,'Project Costing'!$P$14:$P$500),"")</f>
        <v/>
      </c>
      <c r="AB75" s="28" t="str">
        <f t="shared" si="3"/>
        <v/>
      </c>
      <c r="AG75" t="str">
        <f>IF(AF75&lt;&gt;"",SUMIF('Project Costing'!$G$14:$G$500,AF75,'Project Costing'!$M$14:$M$500),"")</f>
        <v/>
      </c>
      <c r="AH75" s="28" t="str">
        <f>IF(AF75&lt;&gt;"",SUMIF('Project Costing'!$G$14:$G$500,AF75,'Project Costing'!$P$14:$P$500),"")</f>
        <v/>
      </c>
      <c r="AI75" s="28" t="str">
        <f t="shared" si="4"/>
        <v/>
      </c>
    </row>
    <row r="76" spans="4:35" x14ac:dyDescent="0.25">
      <c r="D76" s="1"/>
      <c r="E76" s="16" t="str">
        <f>IF(D76&lt;&gt;"",SUMIF('Project Costing'!$G$14:$G$500,D76,'Project Costing'!$M$14:$M$500),"")</f>
        <v/>
      </c>
      <c r="F76" s="270" t="str">
        <f>IF(D76&lt;&gt;"",SUMIF('Project Costing'!$G$14:$G$500,D76,'Project Costing'!$P$14:$P$500),"")</f>
        <v/>
      </c>
      <c r="G76" s="13" t="str">
        <f t="shared" si="0"/>
        <v/>
      </c>
      <c r="H76" s="1"/>
      <c r="I76" s="1"/>
      <c r="J76" s="12"/>
      <c r="K76" s="1"/>
      <c r="L76" s="14" t="str">
        <f>IF(K76&lt;&gt;"",SUMIF('Project Costing'!$G$14:$G$500,K76,'Project Costing'!$M$14:$M$500),"")</f>
        <v/>
      </c>
      <c r="M76" s="18" t="str">
        <f>IF(K76&lt;&gt;"",SUMIF('Project Costing'!$G$14:$G$500,K76,'Project Costing'!$P$14:$P$500),"")</f>
        <v/>
      </c>
      <c r="N76" s="28" t="str">
        <f t="shared" si="1"/>
        <v/>
      </c>
      <c r="O76" s="1"/>
      <c r="P76" s="1"/>
      <c r="S76" t="str">
        <f>IF(R76&lt;&gt;"",SUMIF('Project Costing'!$G$14:$G$500,R76,'Project Costing'!$M$14:$M$500),"")</f>
        <v/>
      </c>
      <c r="T76" s="28" t="str">
        <f>IF(R76&lt;&gt;"",SUMIF('Project Costing'!$G$14:$G$500,R76,'Project Costing'!$P$14:$P$500),"")</f>
        <v/>
      </c>
      <c r="U76" s="28" t="str">
        <f t="shared" si="2"/>
        <v/>
      </c>
      <c r="Z76" t="str">
        <f>IF(Y76&lt;&gt;"",SUMIF('Project Costing'!$G$14:$G$500,Y76,'Project Costing'!$M$14:$M$500),"")</f>
        <v/>
      </c>
      <c r="AA76" s="28" t="str">
        <f>IF(Y76&lt;&gt;"",SUMIF('Project Costing'!$G$14:$G$500,Y76,'Project Costing'!$P$14:$P$500),"")</f>
        <v/>
      </c>
      <c r="AB76" s="28" t="str">
        <f t="shared" si="3"/>
        <v/>
      </c>
      <c r="AG76" t="str">
        <f>IF(AF76&lt;&gt;"",SUMIF('Project Costing'!$G$14:$G$500,AF76,'Project Costing'!$M$14:$M$500),"")</f>
        <v/>
      </c>
      <c r="AH76" s="28" t="str">
        <f>IF(AF76&lt;&gt;"",SUMIF('Project Costing'!$G$14:$G$500,AF76,'Project Costing'!$P$14:$P$500),"")</f>
        <v/>
      </c>
      <c r="AI76" s="28" t="str">
        <f t="shared" si="4"/>
        <v/>
      </c>
    </row>
    <row r="77" spans="4:35" x14ac:dyDescent="0.25">
      <c r="D77" s="1"/>
      <c r="E77" s="16" t="str">
        <f>IF(D77&lt;&gt;"",SUMIF('Project Costing'!$G$14:$G$500,D77,'Project Costing'!$M$14:$M$500),"")</f>
        <v/>
      </c>
      <c r="F77" s="270" t="str">
        <f>IF(D77&lt;&gt;"",SUMIF('Project Costing'!$G$14:$G$500,D77,'Project Costing'!$P$14:$P$500),"")</f>
        <v/>
      </c>
      <c r="G77" s="13" t="str">
        <f t="shared" si="0"/>
        <v/>
      </c>
      <c r="H77" s="1"/>
      <c r="I77" s="1"/>
      <c r="J77" s="12"/>
      <c r="K77" s="1"/>
      <c r="L77" s="14" t="str">
        <f>IF(K77&lt;&gt;"",SUMIF('Project Costing'!$G$14:$G$500,K77,'Project Costing'!$M$14:$M$500),"")</f>
        <v/>
      </c>
      <c r="M77" s="18" t="str">
        <f>IF(K77&lt;&gt;"",SUMIF('Project Costing'!$G$14:$G$500,K77,'Project Costing'!$P$14:$P$500),"")</f>
        <v/>
      </c>
      <c r="N77" s="28" t="str">
        <f t="shared" si="1"/>
        <v/>
      </c>
      <c r="O77" s="1"/>
      <c r="P77" s="1"/>
      <c r="S77" t="str">
        <f>IF(R77&lt;&gt;"",SUMIF('Project Costing'!$G$14:$G$500,R77,'Project Costing'!$M$14:$M$500),"")</f>
        <v/>
      </c>
      <c r="T77" s="28" t="str">
        <f>IF(R77&lt;&gt;"",SUMIF('Project Costing'!$G$14:$G$500,R77,'Project Costing'!$P$14:$P$500),"")</f>
        <v/>
      </c>
      <c r="U77" s="28" t="str">
        <f t="shared" si="2"/>
        <v/>
      </c>
      <c r="Z77" t="str">
        <f>IF(Y77&lt;&gt;"",SUMIF('Project Costing'!$G$14:$G$500,Y77,'Project Costing'!$M$14:$M$500),"")</f>
        <v/>
      </c>
      <c r="AA77" s="28" t="str">
        <f>IF(Y77&lt;&gt;"",SUMIF('Project Costing'!$G$14:$G$500,Y77,'Project Costing'!$P$14:$P$500),"")</f>
        <v/>
      </c>
      <c r="AB77" s="28" t="str">
        <f t="shared" si="3"/>
        <v/>
      </c>
      <c r="AG77" t="str">
        <f>IF(AF77&lt;&gt;"",SUMIF('Project Costing'!$G$14:$G$500,AF77,'Project Costing'!$M$14:$M$500),"")</f>
        <v/>
      </c>
      <c r="AH77" s="28" t="str">
        <f>IF(AF77&lt;&gt;"",SUMIF('Project Costing'!$G$14:$G$500,AF77,'Project Costing'!$P$14:$P$500),"")</f>
        <v/>
      </c>
      <c r="AI77" s="28" t="str">
        <f t="shared" si="4"/>
        <v/>
      </c>
    </row>
    <row r="78" spans="4:35" x14ac:dyDescent="0.25">
      <c r="D78" s="1"/>
      <c r="E78" s="16" t="str">
        <f>IF(D78&lt;&gt;"",SUMIF('Project Costing'!$G$14:$G$500,D78,'Project Costing'!$M$14:$M$500),"")</f>
        <v/>
      </c>
      <c r="F78" s="270" t="str">
        <f>IF(D78&lt;&gt;"",SUMIF('Project Costing'!$G$14:$G$500,D78,'Project Costing'!$P$14:$P$500),"")</f>
        <v/>
      </c>
      <c r="G78" s="13" t="str">
        <f t="shared" si="0"/>
        <v/>
      </c>
      <c r="H78" s="1"/>
      <c r="I78" s="1"/>
      <c r="J78" s="12"/>
      <c r="K78" s="1"/>
      <c r="L78" s="14" t="str">
        <f>IF(K78&lt;&gt;"",SUMIF('Project Costing'!$G$14:$G$500,K78,'Project Costing'!$M$14:$M$500),"")</f>
        <v/>
      </c>
      <c r="M78" s="18" t="str">
        <f>IF(K78&lt;&gt;"",SUMIF('Project Costing'!$G$14:$G$500,K78,'Project Costing'!$P$14:$P$500),"")</f>
        <v/>
      </c>
      <c r="N78" s="28" t="str">
        <f t="shared" si="1"/>
        <v/>
      </c>
      <c r="O78" s="1"/>
      <c r="P78" s="1"/>
      <c r="S78" t="str">
        <f>IF(R78&lt;&gt;"",SUMIF('Project Costing'!$G$14:$G$500,R78,'Project Costing'!$M$14:$M$500),"")</f>
        <v/>
      </c>
      <c r="T78" s="28" t="str">
        <f>IF(R78&lt;&gt;"",SUMIF('Project Costing'!$G$14:$G$500,R78,'Project Costing'!$P$14:$P$500),"")</f>
        <v/>
      </c>
      <c r="U78" s="28" t="str">
        <f t="shared" si="2"/>
        <v/>
      </c>
      <c r="Z78" t="str">
        <f>IF(Y78&lt;&gt;"",SUMIF('Project Costing'!$G$14:$G$500,Y78,'Project Costing'!$M$14:$M$500),"")</f>
        <v/>
      </c>
      <c r="AA78" s="28" t="str">
        <f>IF(Y78&lt;&gt;"",SUMIF('Project Costing'!$G$14:$G$500,Y78,'Project Costing'!$P$14:$P$500),"")</f>
        <v/>
      </c>
      <c r="AB78" s="28" t="str">
        <f t="shared" si="3"/>
        <v/>
      </c>
      <c r="AG78" t="str">
        <f>IF(AF78&lt;&gt;"",SUMIF('Project Costing'!$G$14:$G$500,AF78,'Project Costing'!$M$14:$M$500),"")</f>
        <v/>
      </c>
      <c r="AH78" s="28" t="str">
        <f>IF(AF78&lt;&gt;"",SUMIF('Project Costing'!$G$14:$G$500,AF78,'Project Costing'!$P$14:$P$500),"")</f>
        <v/>
      </c>
      <c r="AI78" s="28" t="str">
        <f t="shared" si="4"/>
        <v/>
      </c>
    </row>
    <row r="79" spans="4:35" x14ac:dyDescent="0.25">
      <c r="D79" s="1"/>
      <c r="E79" s="16" t="str">
        <f>IF(D79&lt;&gt;"",SUMIF('Project Costing'!$G$14:$G$500,D79,'Project Costing'!$M$14:$M$500),"")</f>
        <v/>
      </c>
      <c r="F79" s="270" t="str">
        <f>IF(D79&lt;&gt;"",SUMIF('Project Costing'!$G$14:$G$500,D79,'Project Costing'!$P$14:$P$500),"")</f>
        <v/>
      </c>
      <c r="G79" s="13" t="str">
        <f t="shared" ref="G79:G142" si="5">IF(F79&lt;&gt;"",G78+F79,"")</f>
        <v/>
      </c>
      <c r="H79" s="1"/>
      <c r="I79" s="1"/>
      <c r="J79" s="12"/>
      <c r="K79" s="1"/>
      <c r="L79" s="14" t="str">
        <f>IF(K79&lt;&gt;"",SUMIF('Project Costing'!$G$14:$G$500,K79,'Project Costing'!$M$14:$M$500),"")</f>
        <v/>
      </c>
      <c r="M79" s="18" t="str">
        <f>IF(K79&lt;&gt;"",SUMIF('Project Costing'!$G$14:$G$500,K79,'Project Costing'!$P$14:$P$500),"")</f>
        <v/>
      </c>
      <c r="N79" s="28" t="str">
        <f t="shared" ref="N79:N142" si="6">IF(K79&lt;&gt;"",N78+M79,"")</f>
        <v/>
      </c>
      <c r="O79" s="1"/>
      <c r="P79" s="1"/>
      <c r="S79" t="str">
        <f>IF(R79&lt;&gt;"",SUMIF('Project Costing'!$G$14:$G$500,R79,'Project Costing'!$M$14:$M$500),"")</f>
        <v/>
      </c>
      <c r="T79" s="28" t="str">
        <f>IF(R79&lt;&gt;"",SUMIF('Project Costing'!$G$14:$G$500,R79,'Project Costing'!$P$14:$P$500),"")</f>
        <v/>
      </c>
      <c r="U79" s="28" t="str">
        <f t="shared" ref="U79:U142" si="7">IF(R79&lt;&gt;"",U78+T79,"")</f>
        <v/>
      </c>
      <c r="Z79" t="str">
        <f>IF(Y79&lt;&gt;"",SUMIF('Project Costing'!$G$14:$G$500,Y79,'Project Costing'!$M$14:$M$500),"")</f>
        <v/>
      </c>
      <c r="AA79" s="28" t="str">
        <f>IF(Y79&lt;&gt;"",SUMIF('Project Costing'!$G$14:$G$500,Y79,'Project Costing'!$P$14:$P$500),"")</f>
        <v/>
      </c>
      <c r="AB79" s="28" t="str">
        <f t="shared" ref="AB79:AB142" si="8">IF(Y79&lt;&gt;"",AB78+AA79,"")</f>
        <v/>
      </c>
      <c r="AG79" t="str">
        <f>IF(AF79&lt;&gt;"",SUMIF('Project Costing'!$G$14:$G$500,AF79,'Project Costing'!$M$14:$M$500),"")</f>
        <v/>
      </c>
      <c r="AH79" s="28" t="str">
        <f>IF(AF79&lt;&gt;"",SUMIF('Project Costing'!$G$14:$G$500,AF79,'Project Costing'!$P$14:$P$500),"")</f>
        <v/>
      </c>
      <c r="AI79" s="28" t="str">
        <f t="shared" si="4"/>
        <v/>
      </c>
    </row>
    <row r="80" spans="4:35" x14ac:dyDescent="0.25">
      <c r="D80" s="1"/>
      <c r="E80" s="16" t="str">
        <f>IF(D80&lt;&gt;"",SUMIF('Project Costing'!$G$14:$G$500,D80,'Project Costing'!$M$14:$M$500),"")</f>
        <v/>
      </c>
      <c r="F80" s="270" t="str">
        <f>IF(D80&lt;&gt;"",SUMIF('Project Costing'!$G$14:$G$500,D80,'Project Costing'!$P$14:$P$500),"")</f>
        <v/>
      </c>
      <c r="G80" s="13" t="str">
        <f t="shared" si="5"/>
        <v/>
      </c>
      <c r="H80" s="1"/>
      <c r="I80" s="1"/>
      <c r="J80" s="12"/>
      <c r="K80" s="1"/>
      <c r="L80" s="14" t="str">
        <f>IF(K80&lt;&gt;"",SUMIF('Project Costing'!$G$14:$G$500,K80,'Project Costing'!$M$14:$M$500),"")</f>
        <v/>
      </c>
      <c r="M80" s="18" t="str">
        <f>IF(K80&lt;&gt;"",SUMIF('Project Costing'!$G$14:$G$500,K80,'Project Costing'!$P$14:$P$500),"")</f>
        <v/>
      </c>
      <c r="N80" s="28" t="str">
        <f t="shared" si="6"/>
        <v/>
      </c>
      <c r="O80" s="1"/>
      <c r="P80" s="1"/>
      <c r="S80" t="str">
        <f>IF(R80&lt;&gt;"",SUMIF('Project Costing'!$G$14:$G$500,R80,'Project Costing'!$M$14:$M$500),"")</f>
        <v/>
      </c>
      <c r="T80" s="28" t="str">
        <f>IF(R80&lt;&gt;"",SUMIF('Project Costing'!$G$14:$G$500,R80,'Project Costing'!$P$14:$P$500),"")</f>
        <v/>
      </c>
      <c r="U80" s="28" t="str">
        <f t="shared" si="7"/>
        <v/>
      </c>
      <c r="Z80" t="str">
        <f>IF(Y80&lt;&gt;"",SUMIF('Project Costing'!$G$14:$G$500,Y80,'Project Costing'!$M$14:$M$500),"")</f>
        <v/>
      </c>
      <c r="AA80" s="28" t="str">
        <f>IF(Y80&lt;&gt;"",SUMIF('Project Costing'!$G$14:$G$500,Y80,'Project Costing'!$P$14:$P$500),"")</f>
        <v/>
      </c>
      <c r="AB80" s="28" t="str">
        <f t="shared" si="8"/>
        <v/>
      </c>
      <c r="AG80" t="str">
        <f>IF(AF80&lt;&gt;"",SUMIF('Project Costing'!$G$14:$G$500,AF80,'Project Costing'!$M$14:$M$500),"")</f>
        <v/>
      </c>
      <c r="AH80" s="28" t="str">
        <f>IF(AF80&lt;&gt;"",SUMIF('Project Costing'!$G$14:$G$500,AF80,'Project Costing'!$P$14:$P$500),"")</f>
        <v/>
      </c>
      <c r="AI80" s="28" t="str">
        <f t="shared" ref="AI80:AI143" si="9">IF(AF80&lt;&gt;"",AI79+AH80,"")</f>
        <v/>
      </c>
    </row>
    <row r="81" spans="4:35" x14ac:dyDescent="0.25">
      <c r="D81" s="1"/>
      <c r="E81" s="16" t="str">
        <f>IF(D81&lt;&gt;"",SUMIF('Project Costing'!$G$14:$G$500,D81,'Project Costing'!$M$14:$M$500),"")</f>
        <v/>
      </c>
      <c r="F81" s="270" t="str">
        <f>IF(D81&lt;&gt;"",SUMIF('Project Costing'!$G$14:$G$500,D81,'Project Costing'!$P$14:$P$500),"")</f>
        <v/>
      </c>
      <c r="G81" s="13" t="str">
        <f t="shared" si="5"/>
        <v/>
      </c>
      <c r="H81" s="1"/>
      <c r="I81" s="1"/>
      <c r="J81" s="12"/>
      <c r="K81" s="1"/>
      <c r="L81" s="14" t="str">
        <f>IF(K81&lt;&gt;"",SUMIF('Project Costing'!$G$14:$G$500,K81,'Project Costing'!$M$14:$M$500),"")</f>
        <v/>
      </c>
      <c r="M81" s="18" t="str">
        <f>IF(K81&lt;&gt;"",SUMIF('Project Costing'!$G$14:$G$500,K81,'Project Costing'!$P$14:$P$500),"")</f>
        <v/>
      </c>
      <c r="N81" s="28" t="str">
        <f t="shared" si="6"/>
        <v/>
      </c>
      <c r="O81" s="1"/>
      <c r="P81" s="1"/>
      <c r="S81" t="str">
        <f>IF(R81&lt;&gt;"",SUMIF('Project Costing'!$G$14:$G$500,R81,'Project Costing'!$M$14:$M$500),"")</f>
        <v/>
      </c>
      <c r="T81" s="28" t="str">
        <f>IF(R81&lt;&gt;"",SUMIF('Project Costing'!$G$14:$G$500,R81,'Project Costing'!$P$14:$P$500),"")</f>
        <v/>
      </c>
      <c r="U81" s="28" t="str">
        <f t="shared" si="7"/>
        <v/>
      </c>
      <c r="Z81" t="str">
        <f>IF(Y81&lt;&gt;"",SUMIF('Project Costing'!$G$14:$G$500,Y81,'Project Costing'!$M$14:$M$500),"")</f>
        <v/>
      </c>
      <c r="AA81" s="28" t="str">
        <f>IF(Y81&lt;&gt;"",SUMIF('Project Costing'!$G$14:$G$500,Y81,'Project Costing'!$P$14:$P$500),"")</f>
        <v/>
      </c>
      <c r="AB81" s="28" t="str">
        <f t="shared" si="8"/>
        <v/>
      </c>
      <c r="AG81" t="str">
        <f>IF(AF81&lt;&gt;"",SUMIF('Project Costing'!$G$14:$G$500,AF81,'Project Costing'!$M$14:$M$500),"")</f>
        <v/>
      </c>
      <c r="AH81" s="28" t="str">
        <f>IF(AF81&lt;&gt;"",SUMIF('Project Costing'!$G$14:$G$500,AF81,'Project Costing'!$P$14:$P$500),"")</f>
        <v/>
      </c>
      <c r="AI81" s="28" t="str">
        <f t="shared" si="9"/>
        <v/>
      </c>
    </row>
    <row r="82" spans="4:35" x14ac:dyDescent="0.25">
      <c r="D82" s="1"/>
      <c r="E82" s="16" t="str">
        <f>IF(D82&lt;&gt;"",SUMIF('Project Costing'!$G$14:$G$500,D82,'Project Costing'!$M$14:$M$500),"")</f>
        <v/>
      </c>
      <c r="F82" s="270" t="str">
        <f>IF(D82&lt;&gt;"",SUMIF('Project Costing'!$G$14:$G$500,D82,'Project Costing'!$P$14:$P$500),"")</f>
        <v/>
      </c>
      <c r="G82" s="13" t="str">
        <f t="shared" si="5"/>
        <v/>
      </c>
      <c r="H82" s="1"/>
      <c r="I82" s="1"/>
      <c r="J82" s="12"/>
      <c r="K82" s="1"/>
      <c r="L82" s="14" t="str">
        <f>IF(K82&lt;&gt;"",SUMIF('Project Costing'!$G$14:$G$500,K82,'Project Costing'!$M$14:$M$500),"")</f>
        <v/>
      </c>
      <c r="M82" s="18" t="str">
        <f>IF(K82&lt;&gt;"",SUMIF('Project Costing'!$G$14:$G$500,K82,'Project Costing'!$P$14:$P$500),"")</f>
        <v/>
      </c>
      <c r="N82" s="28" t="str">
        <f t="shared" si="6"/>
        <v/>
      </c>
      <c r="O82" s="1"/>
      <c r="P82" s="1"/>
      <c r="S82" t="str">
        <f>IF(R82&lt;&gt;"",SUMIF('Project Costing'!$G$14:$G$500,R82,'Project Costing'!$M$14:$M$500),"")</f>
        <v/>
      </c>
      <c r="T82" s="28" t="str">
        <f>IF(R82&lt;&gt;"",SUMIF('Project Costing'!$G$14:$G$500,R82,'Project Costing'!$P$14:$P$500),"")</f>
        <v/>
      </c>
      <c r="U82" s="28" t="str">
        <f t="shared" si="7"/>
        <v/>
      </c>
      <c r="Z82" t="str">
        <f>IF(Y82&lt;&gt;"",SUMIF('Project Costing'!$G$14:$G$500,Y82,'Project Costing'!$M$14:$M$500),"")</f>
        <v/>
      </c>
      <c r="AA82" s="28" t="str">
        <f>IF(Y82&lt;&gt;"",SUMIF('Project Costing'!$G$14:$G$500,Y82,'Project Costing'!$P$14:$P$500),"")</f>
        <v/>
      </c>
      <c r="AB82" s="28" t="str">
        <f t="shared" si="8"/>
        <v/>
      </c>
      <c r="AG82" t="str">
        <f>IF(AF82&lt;&gt;"",SUMIF('Project Costing'!$G$14:$G$500,AF82,'Project Costing'!$M$14:$M$500),"")</f>
        <v/>
      </c>
      <c r="AH82" s="28" t="str">
        <f>IF(AF82&lt;&gt;"",SUMIF('Project Costing'!$G$14:$G$500,AF82,'Project Costing'!$P$14:$P$500),"")</f>
        <v/>
      </c>
      <c r="AI82" s="28" t="str">
        <f t="shared" si="9"/>
        <v/>
      </c>
    </row>
    <row r="83" spans="4:35" x14ac:dyDescent="0.25">
      <c r="D83" s="1"/>
      <c r="E83" s="16" t="str">
        <f>IF(D83&lt;&gt;"",SUMIF('Project Costing'!$G$14:$G$500,D83,'Project Costing'!$M$14:$M$500),"")</f>
        <v/>
      </c>
      <c r="F83" s="270" t="str">
        <f>IF(D83&lt;&gt;"",SUMIF('Project Costing'!$G$14:$G$500,D83,'Project Costing'!$P$14:$P$500),"")</f>
        <v/>
      </c>
      <c r="G83" s="13" t="str">
        <f t="shared" si="5"/>
        <v/>
      </c>
      <c r="H83" s="1"/>
      <c r="I83" s="1"/>
      <c r="J83" s="12"/>
      <c r="K83" s="1"/>
      <c r="L83" s="14" t="str">
        <f>IF(K83&lt;&gt;"",SUMIF('Project Costing'!$G$14:$G$500,K83,'Project Costing'!$M$14:$M$500),"")</f>
        <v/>
      </c>
      <c r="M83" s="18" t="str">
        <f>IF(K83&lt;&gt;"",SUMIF('Project Costing'!$G$14:$G$500,K83,'Project Costing'!$P$14:$P$500),"")</f>
        <v/>
      </c>
      <c r="N83" s="28" t="str">
        <f t="shared" si="6"/>
        <v/>
      </c>
      <c r="O83" s="1"/>
      <c r="P83" s="1"/>
      <c r="S83" t="str">
        <f>IF(R83&lt;&gt;"",SUMIF('Project Costing'!$G$14:$G$500,R83,'Project Costing'!$M$14:$M$500),"")</f>
        <v/>
      </c>
      <c r="T83" s="28" t="str">
        <f>IF(R83&lt;&gt;"",SUMIF('Project Costing'!$G$14:$G$500,R83,'Project Costing'!$P$14:$P$500),"")</f>
        <v/>
      </c>
      <c r="U83" s="28" t="str">
        <f t="shared" si="7"/>
        <v/>
      </c>
      <c r="Z83" t="str">
        <f>IF(Y83&lt;&gt;"",SUMIF('Project Costing'!$G$14:$G$500,Y83,'Project Costing'!$M$14:$M$500),"")</f>
        <v/>
      </c>
      <c r="AA83" s="28" t="str">
        <f>IF(Y83&lt;&gt;"",SUMIF('Project Costing'!$G$14:$G$500,Y83,'Project Costing'!$P$14:$P$500),"")</f>
        <v/>
      </c>
      <c r="AB83" s="28" t="str">
        <f t="shared" si="8"/>
        <v/>
      </c>
      <c r="AG83" t="str">
        <f>IF(AF83&lt;&gt;"",SUMIF('Project Costing'!$G$14:$G$500,AF83,'Project Costing'!$M$14:$M$500),"")</f>
        <v/>
      </c>
      <c r="AH83" s="28" t="str">
        <f>IF(AF83&lt;&gt;"",SUMIF('Project Costing'!$G$14:$G$500,AF83,'Project Costing'!$P$14:$P$500),"")</f>
        <v/>
      </c>
      <c r="AI83" s="28" t="str">
        <f t="shared" si="9"/>
        <v/>
      </c>
    </row>
    <row r="84" spans="4:35" x14ac:dyDescent="0.25">
      <c r="D84" s="1"/>
      <c r="E84" s="16" t="str">
        <f>IF(D84&lt;&gt;"",SUMIF('Project Costing'!$G$14:$G$500,D84,'Project Costing'!$M$14:$M$500),"")</f>
        <v/>
      </c>
      <c r="F84" s="270" t="str">
        <f>IF(D84&lt;&gt;"",SUMIF('Project Costing'!$G$14:$G$500,D84,'Project Costing'!$P$14:$P$500),"")</f>
        <v/>
      </c>
      <c r="G84" s="13" t="str">
        <f t="shared" si="5"/>
        <v/>
      </c>
      <c r="H84" s="1"/>
      <c r="I84" s="1"/>
      <c r="J84" s="12"/>
      <c r="K84" s="1"/>
      <c r="L84" s="14" t="str">
        <f>IF(K84&lt;&gt;"",SUMIF('Project Costing'!$G$14:$G$500,K84,'Project Costing'!$M$14:$M$500),"")</f>
        <v/>
      </c>
      <c r="M84" s="18" t="str">
        <f>IF(K84&lt;&gt;"",SUMIF('Project Costing'!$G$14:$G$500,K84,'Project Costing'!$P$14:$P$500),"")</f>
        <v/>
      </c>
      <c r="N84" s="28" t="str">
        <f t="shared" si="6"/>
        <v/>
      </c>
      <c r="O84" s="1"/>
      <c r="P84" s="1"/>
      <c r="S84" t="str">
        <f>IF(R84&lt;&gt;"",SUMIF('Project Costing'!$G$14:$G$500,R84,'Project Costing'!$M$14:$M$500),"")</f>
        <v/>
      </c>
      <c r="T84" s="28" t="str">
        <f>IF(R84&lt;&gt;"",SUMIF('Project Costing'!$G$14:$G$500,R84,'Project Costing'!$P$14:$P$500),"")</f>
        <v/>
      </c>
      <c r="U84" s="28" t="str">
        <f t="shared" si="7"/>
        <v/>
      </c>
      <c r="Z84" t="str">
        <f>IF(Y84&lt;&gt;"",SUMIF('Project Costing'!$G$14:$G$500,Y84,'Project Costing'!$M$14:$M$500),"")</f>
        <v/>
      </c>
      <c r="AA84" s="28" t="str">
        <f>IF(Y84&lt;&gt;"",SUMIF('Project Costing'!$G$14:$G$500,Y84,'Project Costing'!$P$14:$P$500),"")</f>
        <v/>
      </c>
      <c r="AB84" s="28" t="str">
        <f t="shared" si="8"/>
        <v/>
      </c>
      <c r="AG84" t="str">
        <f>IF(AF84&lt;&gt;"",SUMIF('Project Costing'!$G$14:$G$500,AF84,'Project Costing'!$M$14:$M$500),"")</f>
        <v/>
      </c>
      <c r="AH84" s="28" t="str">
        <f>IF(AF84&lt;&gt;"",SUMIF('Project Costing'!$G$14:$G$500,AF84,'Project Costing'!$P$14:$P$500),"")</f>
        <v/>
      </c>
      <c r="AI84" s="28" t="str">
        <f t="shared" si="9"/>
        <v/>
      </c>
    </row>
    <row r="85" spans="4:35" x14ac:dyDescent="0.25">
      <c r="D85" s="1"/>
      <c r="E85" s="16" t="str">
        <f>IF(D85&lt;&gt;"",SUMIF('Project Costing'!$G$14:$G$500,D85,'Project Costing'!$M$14:$M$500),"")</f>
        <v/>
      </c>
      <c r="F85" s="270" t="str">
        <f>IF(D85&lt;&gt;"",SUMIF('Project Costing'!$G$14:$G$500,D85,'Project Costing'!$P$14:$P$500),"")</f>
        <v/>
      </c>
      <c r="G85" s="13" t="str">
        <f t="shared" si="5"/>
        <v/>
      </c>
      <c r="H85" s="1"/>
      <c r="I85" s="1"/>
      <c r="J85" s="12"/>
      <c r="K85" s="1"/>
      <c r="L85" s="14" t="str">
        <f>IF(K85&lt;&gt;"",SUMIF('Project Costing'!$G$14:$G$500,K85,'Project Costing'!$M$14:$M$500),"")</f>
        <v/>
      </c>
      <c r="M85" s="18" t="str">
        <f>IF(K85&lt;&gt;"",SUMIF('Project Costing'!$G$14:$G$500,K85,'Project Costing'!$P$14:$P$500),"")</f>
        <v/>
      </c>
      <c r="N85" s="28" t="str">
        <f t="shared" si="6"/>
        <v/>
      </c>
      <c r="O85" s="1"/>
      <c r="P85" s="1"/>
      <c r="S85" t="str">
        <f>IF(R85&lt;&gt;"",SUMIF('Project Costing'!$G$14:$G$500,R85,'Project Costing'!$M$14:$M$500),"")</f>
        <v/>
      </c>
      <c r="T85" s="28" t="str">
        <f>IF(R85&lt;&gt;"",SUMIF('Project Costing'!$G$14:$G$500,R85,'Project Costing'!$P$14:$P$500),"")</f>
        <v/>
      </c>
      <c r="U85" s="28" t="str">
        <f t="shared" si="7"/>
        <v/>
      </c>
      <c r="Z85" t="str">
        <f>IF(Y85&lt;&gt;"",SUMIF('Project Costing'!$G$14:$G$500,Y85,'Project Costing'!$M$14:$M$500),"")</f>
        <v/>
      </c>
      <c r="AA85" s="28" t="str">
        <f>IF(Y85&lt;&gt;"",SUMIF('Project Costing'!$G$14:$G$500,Y85,'Project Costing'!$P$14:$P$500),"")</f>
        <v/>
      </c>
      <c r="AB85" s="28" t="str">
        <f t="shared" si="8"/>
        <v/>
      </c>
      <c r="AG85" t="str">
        <f>IF(AF85&lt;&gt;"",SUMIF('Project Costing'!$G$14:$G$500,AF85,'Project Costing'!$M$14:$M$500),"")</f>
        <v/>
      </c>
      <c r="AH85" s="28" t="str">
        <f>IF(AF85&lt;&gt;"",SUMIF('Project Costing'!$G$14:$G$500,AF85,'Project Costing'!$P$14:$P$500),"")</f>
        <v/>
      </c>
      <c r="AI85" s="28" t="str">
        <f t="shared" si="9"/>
        <v/>
      </c>
    </row>
    <row r="86" spans="4:35" x14ac:dyDescent="0.25">
      <c r="D86" s="1"/>
      <c r="E86" s="16" t="str">
        <f>IF(D86&lt;&gt;"",SUMIF('Project Costing'!$G$14:$G$500,D86,'Project Costing'!$M$14:$M$500),"")</f>
        <v/>
      </c>
      <c r="F86" s="270" t="str">
        <f>IF(D86&lt;&gt;"",SUMIF('Project Costing'!$G$14:$G$500,D86,'Project Costing'!$P$14:$P$500),"")</f>
        <v/>
      </c>
      <c r="G86" s="13" t="str">
        <f t="shared" si="5"/>
        <v/>
      </c>
      <c r="H86" s="1"/>
      <c r="I86" s="1"/>
      <c r="J86" s="12"/>
      <c r="K86" s="1"/>
      <c r="L86" s="14" t="str">
        <f>IF(K86&lt;&gt;"",SUMIF('Project Costing'!$G$14:$G$500,K86,'Project Costing'!$M$14:$M$500),"")</f>
        <v/>
      </c>
      <c r="M86" s="18" t="str">
        <f>IF(K86&lt;&gt;"",SUMIF('Project Costing'!$G$14:$G$500,K86,'Project Costing'!$P$14:$P$500),"")</f>
        <v/>
      </c>
      <c r="N86" s="28" t="str">
        <f t="shared" si="6"/>
        <v/>
      </c>
      <c r="O86" s="1"/>
      <c r="P86" s="1"/>
      <c r="S86" t="str">
        <f>IF(R86&lt;&gt;"",SUMIF('Project Costing'!$G$14:$G$500,R86,'Project Costing'!$M$14:$M$500),"")</f>
        <v/>
      </c>
      <c r="T86" s="28" t="str">
        <f>IF(R86&lt;&gt;"",SUMIF('Project Costing'!$G$14:$G$500,R86,'Project Costing'!$P$14:$P$500),"")</f>
        <v/>
      </c>
      <c r="U86" s="28" t="str">
        <f t="shared" si="7"/>
        <v/>
      </c>
      <c r="Z86" t="str">
        <f>IF(Y86&lt;&gt;"",SUMIF('Project Costing'!$G$14:$G$500,Y86,'Project Costing'!$M$14:$M$500),"")</f>
        <v/>
      </c>
      <c r="AA86" s="28" t="str">
        <f>IF(Y86&lt;&gt;"",SUMIF('Project Costing'!$G$14:$G$500,Y86,'Project Costing'!$P$14:$P$500),"")</f>
        <v/>
      </c>
      <c r="AB86" s="28" t="str">
        <f t="shared" si="8"/>
        <v/>
      </c>
      <c r="AG86" t="str">
        <f>IF(AF86&lt;&gt;"",SUMIF('Project Costing'!$G$14:$G$500,AF86,'Project Costing'!$M$14:$M$500),"")</f>
        <v/>
      </c>
      <c r="AH86" s="28" t="str">
        <f>IF(AF86&lt;&gt;"",SUMIF('Project Costing'!$G$14:$G$500,AF86,'Project Costing'!$P$14:$P$500),"")</f>
        <v/>
      </c>
      <c r="AI86" s="28" t="str">
        <f t="shared" si="9"/>
        <v/>
      </c>
    </row>
    <row r="87" spans="4:35" x14ac:dyDescent="0.25">
      <c r="D87" s="1"/>
      <c r="E87" s="16" t="str">
        <f>IF(D87&lt;&gt;"",SUMIF('Project Costing'!$G$14:$G$500,D87,'Project Costing'!$M$14:$M$500),"")</f>
        <v/>
      </c>
      <c r="F87" s="270" t="str">
        <f>IF(D87&lt;&gt;"",SUMIF('Project Costing'!$G$14:$G$500,D87,'Project Costing'!$P$14:$P$500),"")</f>
        <v/>
      </c>
      <c r="G87" s="13" t="str">
        <f t="shared" si="5"/>
        <v/>
      </c>
      <c r="H87" s="1"/>
      <c r="I87" s="1"/>
      <c r="J87" s="12"/>
      <c r="K87" s="1"/>
      <c r="L87" s="14" t="str">
        <f>IF(K87&lt;&gt;"",SUMIF('Project Costing'!$G$14:$G$500,K87,'Project Costing'!$M$14:$M$500),"")</f>
        <v/>
      </c>
      <c r="M87" s="18" t="str">
        <f>IF(K87&lt;&gt;"",SUMIF('Project Costing'!$G$14:$G$500,K87,'Project Costing'!$P$14:$P$500),"")</f>
        <v/>
      </c>
      <c r="N87" s="28" t="str">
        <f t="shared" si="6"/>
        <v/>
      </c>
      <c r="O87" s="1"/>
      <c r="P87" s="1"/>
      <c r="S87" t="str">
        <f>IF(R87&lt;&gt;"",SUMIF('Project Costing'!$G$14:$G$500,R87,'Project Costing'!$M$14:$M$500),"")</f>
        <v/>
      </c>
      <c r="T87" s="28" t="str">
        <f>IF(R87&lt;&gt;"",SUMIF('Project Costing'!$G$14:$G$500,R87,'Project Costing'!$P$14:$P$500),"")</f>
        <v/>
      </c>
      <c r="U87" s="28" t="str">
        <f t="shared" si="7"/>
        <v/>
      </c>
      <c r="Z87" t="str">
        <f>IF(Y87&lt;&gt;"",SUMIF('Project Costing'!$G$14:$G$500,Y87,'Project Costing'!$M$14:$M$500),"")</f>
        <v/>
      </c>
      <c r="AA87" s="28" t="str">
        <f>IF(Y87&lt;&gt;"",SUMIF('Project Costing'!$G$14:$G$500,Y87,'Project Costing'!$P$14:$P$500),"")</f>
        <v/>
      </c>
      <c r="AB87" s="28" t="str">
        <f t="shared" si="8"/>
        <v/>
      </c>
      <c r="AG87" t="str">
        <f>IF(AF87&lt;&gt;"",SUMIF('Project Costing'!$G$14:$G$500,AF87,'Project Costing'!$M$14:$M$500),"")</f>
        <v/>
      </c>
      <c r="AH87" s="28" t="str">
        <f>IF(AF87&lt;&gt;"",SUMIF('Project Costing'!$G$14:$G$500,AF87,'Project Costing'!$P$14:$P$500),"")</f>
        <v/>
      </c>
      <c r="AI87" s="28" t="str">
        <f t="shared" si="9"/>
        <v/>
      </c>
    </row>
    <row r="88" spans="4:35" x14ac:dyDescent="0.25">
      <c r="D88" s="1"/>
      <c r="E88" s="16" t="str">
        <f>IF(D88&lt;&gt;"",SUMIF('Project Costing'!$G$14:$G$500,D88,'Project Costing'!$M$14:$M$500),"")</f>
        <v/>
      </c>
      <c r="F88" s="270" t="str">
        <f>IF(D88&lt;&gt;"",SUMIF('Project Costing'!$G$14:$G$500,D88,'Project Costing'!$P$14:$P$500),"")</f>
        <v/>
      </c>
      <c r="G88" s="13" t="str">
        <f t="shared" si="5"/>
        <v/>
      </c>
      <c r="H88" s="1"/>
      <c r="I88" s="1"/>
      <c r="J88" s="12"/>
      <c r="K88" s="1"/>
      <c r="L88" s="14" t="str">
        <f>IF(K88&lt;&gt;"",SUMIF('Project Costing'!$G$14:$G$500,K88,'Project Costing'!$M$14:$M$500),"")</f>
        <v/>
      </c>
      <c r="M88" s="18" t="str">
        <f>IF(K88&lt;&gt;"",SUMIF('Project Costing'!$G$14:$G$500,K88,'Project Costing'!$P$14:$P$500),"")</f>
        <v/>
      </c>
      <c r="N88" s="28" t="str">
        <f t="shared" si="6"/>
        <v/>
      </c>
      <c r="O88" s="1"/>
      <c r="P88" s="1"/>
      <c r="S88" t="str">
        <f>IF(R88&lt;&gt;"",SUMIF('Project Costing'!$G$14:$G$500,R88,'Project Costing'!$M$14:$M$500),"")</f>
        <v/>
      </c>
      <c r="T88" s="28" t="str">
        <f>IF(R88&lt;&gt;"",SUMIF('Project Costing'!$G$14:$G$500,R88,'Project Costing'!$P$14:$P$500),"")</f>
        <v/>
      </c>
      <c r="U88" s="28" t="str">
        <f t="shared" si="7"/>
        <v/>
      </c>
      <c r="Z88" t="str">
        <f>IF(Y88&lt;&gt;"",SUMIF('Project Costing'!$G$14:$G$500,Y88,'Project Costing'!$M$14:$M$500),"")</f>
        <v/>
      </c>
      <c r="AA88" s="28" t="str">
        <f>IF(Y88&lt;&gt;"",SUMIF('Project Costing'!$G$14:$G$500,Y88,'Project Costing'!$P$14:$P$500),"")</f>
        <v/>
      </c>
      <c r="AB88" s="28" t="str">
        <f t="shared" si="8"/>
        <v/>
      </c>
      <c r="AG88" t="str">
        <f>IF(AF88&lt;&gt;"",SUMIF('Project Costing'!$G$14:$G$500,AF88,'Project Costing'!$M$14:$M$500),"")</f>
        <v/>
      </c>
      <c r="AH88" s="28" t="str">
        <f>IF(AF88&lt;&gt;"",SUMIF('Project Costing'!$G$14:$G$500,AF88,'Project Costing'!$P$14:$P$500),"")</f>
        <v/>
      </c>
      <c r="AI88" s="28" t="str">
        <f t="shared" si="9"/>
        <v/>
      </c>
    </row>
    <row r="89" spans="4:35" x14ac:dyDescent="0.25">
      <c r="D89" s="1"/>
      <c r="E89" s="16" t="str">
        <f>IF(D89&lt;&gt;"",SUMIF('Project Costing'!$G$14:$G$500,D89,'Project Costing'!$M$14:$M$500),"")</f>
        <v/>
      </c>
      <c r="F89" s="270" t="str">
        <f>IF(D89&lt;&gt;"",SUMIF('Project Costing'!$G$14:$G$500,D89,'Project Costing'!$P$14:$P$500),"")</f>
        <v/>
      </c>
      <c r="G89" s="13" t="str">
        <f t="shared" si="5"/>
        <v/>
      </c>
      <c r="H89" s="1"/>
      <c r="I89" s="1"/>
      <c r="J89" s="12"/>
      <c r="K89" s="1"/>
      <c r="L89" s="14" t="str">
        <f>IF(K89&lt;&gt;"",SUMIF('Project Costing'!$G$14:$G$500,K89,'Project Costing'!$M$14:$M$500),"")</f>
        <v/>
      </c>
      <c r="M89" s="18" t="str">
        <f>IF(K89&lt;&gt;"",SUMIF('Project Costing'!$G$14:$G$500,K89,'Project Costing'!$P$14:$P$500),"")</f>
        <v/>
      </c>
      <c r="N89" s="28" t="str">
        <f t="shared" si="6"/>
        <v/>
      </c>
      <c r="O89" s="1"/>
      <c r="P89" s="1"/>
      <c r="S89" t="str">
        <f>IF(R89&lt;&gt;"",SUMIF('Project Costing'!$G$14:$G$500,R89,'Project Costing'!$M$14:$M$500),"")</f>
        <v/>
      </c>
      <c r="T89" s="28" t="str">
        <f>IF(R89&lt;&gt;"",SUMIF('Project Costing'!$G$14:$G$500,R89,'Project Costing'!$P$14:$P$500),"")</f>
        <v/>
      </c>
      <c r="U89" s="28" t="str">
        <f t="shared" si="7"/>
        <v/>
      </c>
      <c r="Z89" t="str">
        <f>IF(Y89&lt;&gt;"",SUMIF('Project Costing'!$G$14:$G$500,Y89,'Project Costing'!$M$14:$M$500),"")</f>
        <v/>
      </c>
      <c r="AA89" s="28" t="str">
        <f>IF(Y89&lt;&gt;"",SUMIF('Project Costing'!$G$14:$G$500,Y89,'Project Costing'!$P$14:$P$500),"")</f>
        <v/>
      </c>
      <c r="AB89" s="28" t="str">
        <f t="shared" si="8"/>
        <v/>
      </c>
      <c r="AG89" t="str">
        <f>IF(AF89&lt;&gt;"",SUMIF('Project Costing'!$G$14:$G$500,AF89,'Project Costing'!$M$14:$M$500),"")</f>
        <v/>
      </c>
      <c r="AH89" s="28" t="str">
        <f>IF(AF89&lt;&gt;"",SUMIF('Project Costing'!$G$14:$G$500,AF89,'Project Costing'!$P$14:$P$500),"")</f>
        <v/>
      </c>
      <c r="AI89" s="28" t="str">
        <f t="shared" si="9"/>
        <v/>
      </c>
    </row>
    <row r="90" spans="4:35" x14ac:dyDescent="0.25">
      <c r="D90" s="1"/>
      <c r="E90" s="16" t="str">
        <f>IF(D90&lt;&gt;"",SUMIF('Project Costing'!$G$14:$G$500,D90,'Project Costing'!$M$14:$M$500),"")</f>
        <v/>
      </c>
      <c r="F90" s="270" t="str">
        <f>IF(D90&lt;&gt;"",SUMIF('Project Costing'!$G$14:$G$500,D90,'Project Costing'!$P$14:$P$500),"")</f>
        <v/>
      </c>
      <c r="G90" s="13" t="str">
        <f t="shared" si="5"/>
        <v/>
      </c>
      <c r="H90" s="1"/>
      <c r="I90" s="1"/>
      <c r="J90" s="12"/>
      <c r="K90" s="1"/>
      <c r="L90" s="14" t="str">
        <f>IF(K90&lt;&gt;"",SUMIF('Project Costing'!$G$14:$G$500,K90,'Project Costing'!$M$14:$M$500),"")</f>
        <v/>
      </c>
      <c r="M90" s="18" t="str">
        <f>IF(K90&lt;&gt;"",SUMIF('Project Costing'!$G$14:$G$500,K90,'Project Costing'!$P$14:$P$500),"")</f>
        <v/>
      </c>
      <c r="N90" s="28" t="str">
        <f t="shared" si="6"/>
        <v/>
      </c>
      <c r="O90" s="1"/>
      <c r="P90" s="1"/>
      <c r="S90" t="str">
        <f>IF(R90&lt;&gt;"",SUMIF('Project Costing'!$G$14:$G$500,R90,'Project Costing'!$M$14:$M$500),"")</f>
        <v/>
      </c>
      <c r="T90" s="28" t="str">
        <f>IF(R90&lt;&gt;"",SUMIF('Project Costing'!$G$14:$G$500,R90,'Project Costing'!$P$14:$P$500),"")</f>
        <v/>
      </c>
      <c r="U90" s="28" t="str">
        <f t="shared" si="7"/>
        <v/>
      </c>
      <c r="Z90" t="str">
        <f>IF(Y90&lt;&gt;"",SUMIF('Project Costing'!$G$14:$G$500,Y90,'Project Costing'!$M$14:$M$500),"")</f>
        <v/>
      </c>
      <c r="AA90" s="28" t="str">
        <f>IF(Y90&lt;&gt;"",SUMIF('Project Costing'!$G$14:$G$500,Y90,'Project Costing'!$P$14:$P$500),"")</f>
        <v/>
      </c>
      <c r="AB90" s="28" t="str">
        <f t="shared" si="8"/>
        <v/>
      </c>
      <c r="AG90" t="str">
        <f>IF(AF90&lt;&gt;"",SUMIF('Project Costing'!$G$14:$G$500,AF90,'Project Costing'!$M$14:$M$500),"")</f>
        <v/>
      </c>
      <c r="AH90" s="28" t="str">
        <f>IF(AF90&lt;&gt;"",SUMIF('Project Costing'!$G$14:$G$500,AF90,'Project Costing'!$P$14:$P$500),"")</f>
        <v/>
      </c>
      <c r="AI90" s="28" t="str">
        <f t="shared" si="9"/>
        <v/>
      </c>
    </row>
    <row r="91" spans="4:35" x14ac:dyDescent="0.25">
      <c r="D91" s="1"/>
      <c r="E91" s="16" t="str">
        <f>IF(D91&lt;&gt;"",SUMIF('Project Costing'!$G$14:$G$500,D91,'Project Costing'!$M$14:$M$500),"")</f>
        <v/>
      </c>
      <c r="F91" s="270" t="str">
        <f>IF(D91&lt;&gt;"",SUMIF('Project Costing'!$G$14:$G$500,D91,'Project Costing'!$P$14:$P$500),"")</f>
        <v/>
      </c>
      <c r="G91" s="13" t="str">
        <f t="shared" si="5"/>
        <v/>
      </c>
      <c r="H91" s="1"/>
      <c r="I91" s="1"/>
      <c r="J91" s="12"/>
      <c r="K91" s="1"/>
      <c r="L91" s="14" t="str">
        <f>IF(K91&lt;&gt;"",SUMIF('Project Costing'!$G$14:$G$500,K91,'Project Costing'!$M$14:$M$500),"")</f>
        <v/>
      </c>
      <c r="M91" s="18" t="str">
        <f>IF(K91&lt;&gt;"",SUMIF('Project Costing'!$G$14:$G$500,K91,'Project Costing'!$P$14:$P$500),"")</f>
        <v/>
      </c>
      <c r="N91" s="28" t="str">
        <f t="shared" si="6"/>
        <v/>
      </c>
      <c r="O91" s="1"/>
      <c r="P91" s="1"/>
      <c r="S91" t="str">
        <f>IF(R91&lt;&gt;"",SUMIF('Project Costing'!$G$14:$G$500,R91,'Project Costing'!$M$14:$M$500),"")</f>
        <v/>
      </c>
      <c r="T91" s="28" t="str">
        <f>IF(R91&lt;&gt;"",SUMIF('Project Costing'!$G$14:$G$500,R91,'Project Costing'!$P$14:$P$500),"")</f>
        <v/>
      </c>
      <c r="U91" s="28" t="str">
        <f t="shared" si="7"/>
        <v/>
      </c>
      <c r="Z91" t="str">
        <f>IF(Y91&lt;&gt;"",SUMIF('Project Costing'!$G$14:$G$500,Y91,'Project Costing'!$M$14:$M$500),"")</f>
        <v/>
      </c>
      <c r="AA91" s="28" t="str">
        <f>IF(Y91&lt;&gt;"",SUMIF('Project Costing'!$G$14:$G$500,Y91,'Project Costing'!$P$14:$P$500),"")</f>
        <v/>
      </c>
      <c r="AB91" s="28" t="str">
        <f t="shared" si="8"/>
        <v/>
      </c>
      <c r="AG91" t="str">
        <f>IF(AF91&lt;&gt;"",SUMIF('Project Costing'!$G$14:$G$500,AF91,'Project Costing'!$M$14:$M$500),"")</f>
        <v/>
      </c>
      <c r="AH91" s="28" t="str">
        <f>IF(AF91&lt;&gt;"",SUMIF('Project Costing'!$G$14:$G$500,AF91,'Project Costing'!$P$14:$P$500),"")</f>
        <v/>
      </c>
      <c r="AI91" s="28" t="str">
        <f t="shared" si="9"/>
        <v/>
      </c>
    </row>
    <row r="92" spans="4:35" x14ac:dyDescent="0.25">
      <c r="D92" s="1"/>
      <c r="E92" s="16" t="str">
        <f>IF(D92&lt;&gt;"",SUMIF('Project Costing'!$G$14:$G$500,D92,'Project Costing'!$M$14:$M$500),"")</f>
        <v/>
      </c>
      <c r="F92" s="270" t="str">
        <f>IF(D92&lt;&gt;"",SUMIF('Project Costing'!$G$14:$G$500,D92,'Project Costing'!$P$14:$P$500),"")</f>
        <v/>
      </c>
      <c r="G92" s="13" t="str">
        <f t="shared" si="5"/>
        <v/>
      </c>
      <c r="H92" s="1"/>
      <c r="I92" s="1"/>
      <c r="J92" s="12"/>
      <c r="K92" s="1"/>
      <c r="L92" s="14" t="str">
        <f>IF(K92&lt;&gt;"",SUMIF('Project Costing'!$G$14:$G$500,K92,'Project Costing'!$M$14:$M$500),"")</f>
        <v/>
      </c>
      <c r="M92" s="18" t="str">
        <f>IF(K92&lt;&gt;"",SUMIF('Project Costing'!$G$14:$G$500,K92,'Project Costing'!$P$14:$P$500),"")</f>
        <v/>
      </c>
      <c r="N92" s="28" t="str">
        <f t="shared" si="6"/>
        <v/>
      </c>
      <c r="O92" s="1"/>
      <c r="P92" s="1"/>
      <c r="S92" t="str">
        <f>IF(R92&lt;&gt;"",SUMIF('Project Costing'!$G$14:$G$500,R92,'Project Costing'!$M$14:$M$500),"")</f>
        <v/>
      </c>
      <c r="T92" s="28" t="str">
        <f>IF(R92&lt;&gt;"",SUMIF('Project Costing'!$G$14:$G$500,R92,'Project Costing'!$P$14:$P$500),"")</f>
        <v/>
      </c>
      <c r="U92" s="28" t="str">
        <f t="shared" si="7"/>
        <v/>
      </c>
      <c r="Z92" t="str">
        <f>IF(Y92&lt;&gt;"",SUMIF('Project Costing'!$G$14:$G$500,Y92,'Project Costing'!$M$14:$M$500),"")</f>
        <v/>
      </c>
      <c r="AA92" s="28" t="str">
        <f>IF(Y92&lt;&gt;"",SUMIF('Project Costing'!$G$14:$G$500,Y92,'Project Costing'!$P$14:$P$500),"")</f>
        <v/>
      </c>
      <c r="AB92" s="28" t="str">
        <f t="shared" si="8"/>
        <v/>
      </c>
      <c r="AG92" t="str">
        <f>IF(AF92&lt;&gt;"",SUMIF('Project Costing'!$G$14:$G$500,AF92,'Project Costing'!$M$14:$M$500),"")</f>
        <v/>
      </c>
      <c r="AH92" s="28" t="str">
        <f>IF(AF92&lt;&gt;"",SUMIF('Project Costing'!$G$14:$G$500,AF92,'Project Costing'!$P$14:$P$500),"")</f>
        <v/>
      </c>
      <c r="AI92" s="28" t="str">
        <f t="shared" si="9"/>
        <v/>
      </c>
    </row>
    <row r="93" spans="4:35" x14ac:dyDescent="0.25">
      <c r="D93" s="1"/>
      <c r="E93" s="16" t="str">
        <f>IF(D93&lt;&gt;"",SUMIF('Project Costing'!$G$14:$G$500,D93,'Project Costing'!$M$14:$M$500),"")</f>
        <v/>
      </c>
      <c r="F93" s="270" t="str">
        <f>IF(D93&lt;&gt;"",SUMIF('Project Costing'!$G$14:$G$500,D93,'Project Costing'!$P$14:$P$500),"")</f>
        <v/>
      </c>
      <c r="G93" s="13" t="str">
        <f t="shared" si="5"/>
        <v/>
      </c>
      <c r="H93" s="1"/>
      <c r="I93" s="1"/>
      <c r="J93" s="12"/>
      <c r="K93" s="1"/>
      <c r="L93" s="14" t="str">
        <f>IF(K93&lt;&gt;"",SUMIF('Project Costing'!$G$14:$G$500,K93,'Project Costing'!$M$14:$M$500),"")</f>
        <v/>
      </c>
      <c r="M93" s="18" t="str">
        <f>IF(K93&lt;&gt;"",SUMIF('Project Costing'!$G$14:$G$500,K93,'Project Costing'!$P$14:$P$500),"")</f>
        <v/>
      </c>
      <c r="N93" s="28" t="str">
        <f t="shared" si="6"/>
        <v/>
      </c>
      <c r="O93" s="1"/>
      <c r="P93" s="1"/>
      <c r="S93" t="str">
        <f>IF(R93&lt;&gt;"",SUMIF('Project Costing'!$G$14:$G$500,R93,'Project Costing'!$M$14:$M$500),"")</f>
        <v/>
      </c>
      <c r="T93" s="28" t="str">
        <f>IF(R93&lt;&gt;"",SUMIF('Project Costing'!$G$14:$G$500,R93,'Project Costing'!$P$14:$P$500),"")</f>
        <v/>
      </c>
      <c r="U93" s="28" t="str">
        <f t="shared" si="7"/>
        <v/>
      </c>
      <c r="Z93" t="str">
        <f>IF(Y93&lt;&gt;"",SUMIF('Project Costing'!$G$14:$G$500,Y93,'Project Costing'!$M$14:$M$500),"")</f>
        <v/>
      </c>
      <c r="AA93" s="28" t="str">
        <f>IF(Y93&lt;&gt;"",SUMIF('Project Costing'!$G$14:$G$500,Y93,'Project Costing'!$P$14:$P$500),"")</f>
        <v/>
      </c>
      <c r="AB93" s="28" t="str">
        <f t="shared" si="8"/>
        <v/>
      </c>
      <c r="AG93" t="str">
        <f>IF(AF93&lt;&gt;"",SUMIF('Project Costing'!$G$14:$G$500,AF93,'Project Costing'!$M$14:$M$500),"")</f>
        <v/>
      </c>
      <c r="AH93" s="28" t="str">
        <f>IF(AF93&lt;&gt;"",SUMIF('Project Costing'!$G$14:$G$500,AF93,'Project Costing'!$P$14:$P$500),"")</f>
        <v/>
      </c>
      <c r="AI93" s="28" t="str">
        <f t="shared" si="9"/>
        <v/>
      </c>
    </row>
    <row r="94" spans="4:35" x14ac:dyDescent="0.25">
      <c r="D94" s="1"/>
      <c r="E94" s="16" t="str">
        <f>IF(D94&lt;&gt;"",SUMIF('Project Costing'!$G$14:$G$500,D94,'Project Costing'!$M$14:$M$500),"")</f>
        <v/>
      </c>
      <c r="F94" s="270" t="str">
        <f>IF(D94&lt;&gt;"",SUMIF('Project Costing'!$G$14:$G$500,D94,'Project Costing'!$P$14:$P$500),"")</f>
        <v/>
      </c>
      <c r="G94" s="13" t="str">
        <f t="shared" si="5"/>
        <v/>
      </c>
      <c r="H94" s="1"/>
      <c r="I94" s="1"/>
      <c r="J94" s="12"/>
      <c r="K94" s="1"/>
      <c r="L94" s="14" t="str">
        <f>IF(K94&lt;&gt;"",SUMIF('Project Costing'!$G$14:$G$500,K94,'Project Costing'!$M$14:$M$500),"")</f>
        <v/>
      </c>
      <c r="M94" s="18" t="str">
        <f>IF(K94&lt;&gt;"",SUMIF('Project Costing'!$G$14:$G$500,K94,'Project Costing'!$P$14:$P$500),"")</f>
        <v/>
      </c>
      <c r="N94" s="28" t="str">
        <f t="shared" si="6"/>
        <v/>
      </c>
      <c r="O94" s="1"/>
      <c r="P94" s="1"/>
      <c r="S94" t="str">
        <f>IF(R94&lt;&gt;"",SUMIF('Project Costing'!$G$14:$G$500,R94,'Project Costing'!$M$14:$M$500),"")</f>
        <v/>
      </c>
      <c r="T94" s="28" t="str">
        <f>IF(R94&lt;&gt;"",SUMIF('Project Costing'!$G$14:$G$500,R94,'Project Costing'!$P$14:$P$500),"")</f>
        <v/>
      </c>
      <c r="U94" s="28" t="str">
        <f t="shared" si="7"/>
        <v/>
      </c>
      <c r="Z94" t="str">
        <f>IF(Y94&lt;&gt;"",SUMIF('Project Costing'!$G$14:$G$500,Y94,'Project Costing'!$M$14:$M$500),"")</f>
        <v/>
      </c>
      <c r="AA94" s="28" t="str">
        <f>IF(Y94&lt;&gt;"",SUMIF('Project Costing'!$G$14:$G$500,Y94,'Project Costing'!$P$14:$P$500),"")</f>
        <v/>
      </c>
      <c r="AB94" s="28" t="str">
        <f t="shared" si="8"/>
        <v/>
      </c>
      <c r="AG94" t="str">
        <f>IF(AF94&lt;&gt;"",SUMIF('Project Costing'!$G$14:$G$500,AF94,'Project Costing'!$M$14:$M$500),"")</f>
        <v/>
      </c>
      <c r="AH94" s="28" t="str">
        <f>IF(AF94&lt;&gt;"",SUMIF('Project Costing'!$G$14:$G$500,AF94,'Project Costing'!$P$14:$P$500),"")</f>
        <v/>
      </c>
      <c r="AI94" s="28" t="str">
        <f t="shared" si="9"/>
        <v/>
      </c>
    </row>
    <row r="95" spans="4:35" x14ac:dyDescent="0.25">
      <c r="D95" s="1"/>
      <c r="E95" s="16" t="str">
        <f>IF(D95&lt;&gt;"",SUMIF('Project Costing'!$G$14:$G$500,D95,'Project Costing'!$M$14:$M$500),"")</f>
        <v/>
      </c>
      <c r="F95" s="270" t="str">
        <f>IF(D95&lt;&gt;"",SUMIF('Project Costing'!$G$14:$G$500,D95,'Project Costing'!$P$14:$P$500),"")</f>
        <v/>
      </c>
      <c r="G95" s="13" t="str">
        <f t="shared" si="5"/>
        <v/>
      </c>
      <c r="H95" s="1"/>
      <c r="I95" s="1"/>
      <c r="J95" s="12"/>
      <c r="K95" s="1"/>
      <c r="L95" s="14" t="str">
        <f>IF(K95&lt;&gt;"",SUMIF('Project Costing'!$G$14:$G$500,K95,'Project Costing'!$M$14:$M$500),"")</f>
        <v/>
      </c>
      <c r="M95" s="18" t="str">
        <f>IF(K95&lt;&gt;"",SUMIF('Project Costing'!$G$14:$G$500,K95,'Project Costing'!$P$14:$P$500),"")</f>
        <v/>
      </c>
      <c r="N95" s="28" t="str">
        <f t="shared" si="6"/>
        <v/>
      </c>
      <c r="O95" s="1"/>
      <c r="P95" s="1"/>
      <c r="S95" t="str">
        <f>IF(R95&lt;&gt;"",SUMIF('Project Costing'!$G$14:$G$500,R95,'Project Costing'!$M$14:$M$500),"")</f>
        <v/>
      </c>
      <c r="T95" s="28" t="str">
        <f>IF(R95&lt;&gt;"",SUMIF('Project Costing'!$G$14:$G$500,R95,'Project Costing'!$P$14:$P$500),"")</f>
        <v/>
      </c>
      <c r="U95" s="28" t="str">
        <f t="shared" si="7"/>
        <v/>
      </c>
      <c r="Z95" t="str">
        <f>IF(Y95&lt;&gt;"",SUMIF('Project Costing'!$G$14:$G$500,Y95,'Project Costing'!$M$14:$M$500),"")</f>
        <v/>
      </c>
      <c r="AA95" s="28" t="str">
        <f>IF(Y95&lt;&gt;"",SUMIF('Project Costing'!$G$14:$G$500,Y95,'Project Costing'!$P$14:$P$500),"")</f>
        <v/>
      </c>
      <c r="AB95" s="28" t="str">
        <f t="shared" si="8"/>
        <v/>
      </c>
      <c r="AG95" t="str">
        <f>IF(AF95&lt;&gt;"",SUMIF('Project Costing'!$G$14:$G$500,AF95,'Project Costing'!$M$14:$M$500),"")</f>
        <v/>
      </c>
      <c r="AH95" s="28" t="str">
        <f>IF(AF95&lt;&gt;"",SUMIF('Project Costing'!$G$14:$G$500,AF95,'Project Costing'!$P$14:$P$500),"")</f>
        <v/>
      </c>
      <c r="AI95" s="28" t="str">
        <f t="shared" si="9"/>
        <v/>
      </c>
    </row>
    <row r="96" spans="4:35" x14ac:dyDescent="0.25">
      <c r="D96" s="1"/>
      <c r="E96" s="16" t="str">
        <f>IF(D96&lt;&gt;"",SUMIF('Project Costing'!$G$14:$G$500,D96,'Project Costing'!$M$14:$M$500),"")</f>
        <v/>
      </c>
      <c r="F96" s="270" t="str">
        <f>IF(D96&lt;&gt;"",SUMIF('Project Costing'!$G$14:$G$500,D96,'Project Costing'!$P$14:$P$500),"")</f>
        <v/>
      </c>
      <c r="G96" s="13" t="str">
        <f t="shared" si="5"/>
        <v/>
      </c>
      <c r="H96" s="1"/>
      <c r="I96" s="1"/>
      <c r="J96" s="12"/>
      <c r="K96" s="1"/>
      <c r="L96" s="14" t="str">
        <f>IF(K96&lt;&gt;"",SUMIF('Project Costing'!$G$14:$G$500,K96,'Project Costing'!$M$14:$M$500),"")</f>
        <v/>
      </c>
      <c r="M96" s="18" t="str">
        <f>IF(K96&lt;&gt;"",SUMIF('Project Costing'!$G$14:$G$500,K96,'Project Costing'!$P$14:$P$500),"")</f>
        <v/>
      </c>
      <c r="N96" s="28" t="str">
        <f t="shared" si="6"/>
        <v/>
      </c>
      <c r="O96" s="1"/>
      <c r="P96" s="1"/>
      <c r="S96" t="str">
        <f>IF(R96&lt;&gt;"",SUMIF('Project Costing'!$G$14:$G$500,R96,'Project Costing'!$M$14:$M$500),"")</f>
        <v/>
      </c>
      <c r="T96" s="28" t="str">
        <f>IF(R96&lt;&gt;"",SUMIF('Project Costing'!$G$14:$G$500,R96,'Project Costing'!$P$14:$P$500),"")</f>
        <v/>
      </c>
      <c r="U96" s="28" t="str">
        <f t="shared" si="7"/>
        <v/>
      </c>
      <c r="Z96" t="str">
        <f>IF(Y96&lt;&gt;"",SUMIF('Project Costing'!$G$14:$G$500,Y96,'Project Costing'!$M$14:$M$500),"")</f>
        <v/>
      </c>
      <c r="AA96" s="28" t="str">
        <f>IF(Y96&lt;&gt;"",SUMIF('Project Costing'!$G$14:$G$500,Y96,'Project Costing'!$P$14:$P$500),"")</f>
        <v/>
      </c>
      <c r="AB96" s="28" t="str">
        <f t="shared" si="8"/>
        <v/>
      </c>
      <c r="AG96" t="str">
        <f>IF(AF96&lt;&gt;"",SUMIF('Project Costing'!$G$14:$G$500,AF96,'Project Costing'!$M$14:$M$500),"")</f>
        <v/>
      </c>
      <c r="AH96" s="28" t="str">
        <f>IF(AF96&lt;&gt;"",SUMIF('Project Costing'!$G$14:$G$500,AF96,'Project Costing'!$P$14:$P$500),"")</f>
        <v/>
      </c>
      <c r="AI96" s="28" t="str">
        <f t="shared" si="9"/>
        <v/>
      </c>
    </row>
    <row r="97" spans="4:35" x14ac:dyDescent="0.25">
      <c r="D97" s="1"/>
      <c r="E97" s="16" t="str">
        <f>IF(D97&lt;&gt;"",SUMIF('Project Costing'!$G$14:$G$500,D97,'Project Costing'!$M$14:$M$500),"")</f>
        <v/>
      </c>
      <c r="F97" s="270" t="str">
        <f>IF(D97&lt;&gt;"",SUMIF('Project Costing'!$G$14:$G$500,D97,'Project Costing'!$P$14:$P$500),"")</f>
        <v/>
      </c>
      <c r="G97" s="13" t="str">
        <f t="shared" si="5"/>
        <v/>
      </c>
      <c r="H97" s="1"/>
      <c r="I97" s="1"/>
      <c r="J97" s="12"/>
      <c r="K97" s="1"/>
      <c r="L97" s="14" t="str">
        <f>IF(K97&lt;&gt;"",SUMIF('Project Costing'!$G$14:$G$500,K97,'Project Costing'!$M$14:$M$500),"")</f>
        <v/>
      </c>
      <c r="M97" s="18" t="str">
        <f>IF(K97&lt;&gt;"",SUMIF('Project Costing'!$G$14:$G$500,K97,'Project Costing'!$P$14:$P$500),"")</f>
        <v/>
      </c>
      <c r="N97" s="28" t="str">
        <f t="shared" si="6"/>
        <v/>
      </c>
      <c r="O97" s="1"/>
      <c r="P97" s="1"/>
      <c r="S97" t="str">
        <f>IF(R97&lt;&gt;"",SUMIF('Project Costing'!$G$14:$G$500,R97,'Project Costing'!$M$14:$M$500),"")</f>
        <v/>
      </c>
      <c r="T97" s="28" t="str">
        <f>IF(R97&lt;&gt;"",SUMIF('Project Costing'!$G$14:$G$500,R97,'Project Costing'!$P$14:$P$500),"")</f>
        <v/>
      </c>
      <c r="U97" s="28" t="str">
        <f t="shared" si="7"/>
        <v/>
      </c>
      <c r="Z97" t="str">
        <f>IF(Y97&lt;&gt;"",SUMIF('Project Costing'!$G$14:$G$500,Y97,'Project Costing'!$M$14:$M$500),"")</f>
        <v/>
      </c>
      <c r="AA97" s="28" t="str">
        <f>IF(Y97&lt;&gt;"",SUMIF('Project Costing'!$G$14:$G$500,Y97,'Project Costing'!$P$14:$P$500),"")</f>
        <v/>
      </c>
      <c r="AB97" s="28" t="str">
        <f t="shared" si="8"/>
        <v/>
      </c>
      <c r="AG97" t="str">
        <f>IF(AF97&lt;&gt;"",SUMIF('Project Costing'!$G$14:$G$500,AF97,'Project Costing'!$M$14:$M$500),"")</f>
        <v/>
      </c>
      <c r="AH97" s="28" t="str">
        <f>IF(AF97&lt;&gt;"",SUMIF('Project Costing'!$G$14:$G$500,AF97,'Project Costing'!$P$14:$P$500),"")</f>
        <v/>
      </c>
      <c r="AI97" s="28" t="str">
        <f t="shared" si="9"/>
        <v/>
      </c>
    </row>
    <row r="98" spans="4:35" x14ac:dyDescent="0.25">
      <c r="D98" s="1"/>
      <c r="E98" s="16" t="str">
        <f>IF(D98&lt;&gt;"",SUMIF('Project Costing'!$G$14:$G$500,D98,'Project Costing'!$M$14:$M$500),"")</f>
        <v/>
      </c>
      <c r="F98" s="270" t="str">
        <f>IF(D98&lt;&gt;"",SUMIF('Project Costing'!$G$14:$G$500,D98,'Project Costing'!$P$14:$P$500),"")</f>
        <v/>
      </c>
      <c r="G98" s="13" t="str">
        <f t="shared" si="5"/>
        <v/>
      </c>
      <c r="H98" s="1"/>
      <c r="I98" s="1"/>
      <c r="J98" s="12"/>
      <c r="K98" s="1"/>
      <c r="L98" s="14" t="str">
        <f>IF(K98&lt;&gt;"",SUMIF('Project Costing'!$G$14:$G$500,K98,'Project Costing'!$M$14:$M$500),"")</f>
        <v/>
      </c>
      <c r="M98" s="18" t="str">
        <f>IF(K98&lt;&gt;"",SUMIF('Project Costing'!$G$14:$G$500,K98,'Project Costing'!$P$14:$P$500),"")</f>
        <v/>
      </c>
      <c r="N98" s="28" t="str">
        <f t="shared" si="6"/>
        <v/>
      </c>
      <c r="O98" s="1"/>
      <c r="P98" s="1"/>
      <c r="S98" t="str">
        <f>IF(R98&lt;&gt;"",SUMIF('Project Costing'!$G$14:$G$500,R98,'Project Costing'!$M$14:$M$500),"")</f>
        <v/>
      </c>
      <c r="T98" s="28" t="str">
        <f>IF(R98&lt;&gt;"",SUMIF('Project Costing'!$G$14:$G$500,R98,'Project Costing'!$P$14:$P$500),"")</f>
        <v/>
      </c>
      <c r="U98" s="28" t="str">
        <f t="shared" si="7"/>
        <v/>
      </c>
      <c r="Z98" t="str">
        <f>IF(Y98&lt;&gt;"",SUMIF('Project Costing'!$G$14:$G$500,Y98,'Project Costing'!$M$14:$M$500),"")</f>
        <v/>
      </c>
      <c r="AA98" s="28" t="str">
        <f>IF(Y98&lt;&gt;"",SUMIF('Project Costing'!$G$14:$G$500,Y98,'Project Costing'!$P$14:$P$500),"")</f>
        <v/>
      </c>
      <c r="AB98" s="28" t="str">
        <f t="shared" si="8"/>
        <v/>
      </c>
      <c r="AG98" t="str">
        <f>IF(AF98&lt;&gt;"",SUMIF('Project Costing'!$G$14:$G$500,AF98,'Project Costing'!$M$14:$M$500),"")</f>
        <v/>
      </c>
      <c r="AH98" s="28" t="str">
        <f>IF(AF98&lt;&gt;"",SUMIF('Project Costing'!$G$14:$G$500,AF98,'Project Costing'!$P$14:$P$500),"")</f>
        <v/>
      </c>
      <c r="AI98" s="28" t="str">
        <f t="shared" si="9"/>
        <v/>
      </c>
    </row>
    <row r="99" spans="4:35" x14ac:dyDescent="0.25">
      <c r="D99" s="1"/>
      <c r="E99" s="16" t="str">
        <f>IF(D99&lt;&gt;"",SUMIF('Project Costing'!$G$14:$G$500,D99,'Project Costing'!$M$14:$M$500),"")</f>
        <v/>
      </c>
      <c r="F99" s="270" t="str">
        <f>IF(D99&lt;&gt;"",SUMIF('Project Costing'!$G$14:$G$500,D99,'Project Costing'!$P$14:$P$500),"")</f>
        <v/>
      </c>
      <c r="G99" s="13" t="str">
        <f t="shared" si="5"/>
        <v/>
      </c>
      <c r="H99" s="1"/>
      <c r="I99" s="1"/>
      <c r="J99" s="12"/>
      <c r="K99" s="1"/>
      <c r="L99" s="14" t="str">
        <f>IF(K99&lt;&gt;"",SUMIF('Project Costing'!$G$14:$G$500,K99,'Project Costing'!$M$14:$M$500),"")</f>
        <v/>
      </c>
      <c r="M99" s="18" t="str">
        <f>IF(K99&lt;&gt;"",SUMIF('Project Costing'!$G$14:$G$500,K99,'Project Costing'!$P$14:$P$500),"")</f>
        <v/>
      </c>
      <c r="N99" s="28" t="str">
        <f t="shared" si="6"/>
        <v/>
      </c>
      <c r="O99" s="1"/>
      <c r="P99" s="1"/>
      <c r="S99" t="str">
        <f>IF(R99&lt;&gt;"",SUMIF('Project Costing'!$G$14:$G$500,R99,'Project Costing'!$M$14:$M$500),"")</f>
        <v/>
      </c>
      <c r="T99" s="28" t="str">
        <f>IF(R99&lt;&gt;"",SUMIF('Project Costing'!$G$14:$G$500,R99,'Project Costing'!$P$14:$P$500),"")</f>
        <v/>
      </c>
      <c r="U99" s="28" t="str">
        <f t="shared" si="7"/>
        <v/>
      </c>
      <c r="Z99" t="str">
        <f>IF(Y99&lt;&gt;"",SUMIF('Project Costing'!$G$14:$G$500,Y99,'Project Costing'!$M$14:$M$500),"")</f>
        <v/>
      </c>
      <c r="AA99" s="28" t="str">
        <f>IF(Y99&lt;&gt;"",SUMIF('Project Costing'!$G$14:$G$500,Y99,'Project Costing'!$P$14:$P$500),"")</f>
        <v/>
      </c>
      <c r="AB99" s="28" t="str">
        <f t="shared" si="8"/>
        <v/>
      </c>
      <c r="AG99" t="str">
        <f>IF(AF99&lt;&gt;"",SUMIF('Project Costing'!$G$14:$G$500,AF99,'Project Costing'!$M$14:$M$500),"")</f>
        <v/>
      </c>
      <c r="AH99" s="28" t="str">
        <f>IF(AF99&lt;&gt;"",SUMIF('Project Costing'!$G$14:$G$500,AF99,'Project Costing'!$P$14:$P$500),"")</f>
        <v/>
      </c>
      <c r="AI99" s="28" t="str">
        <f t="shared" si="9"/>
        <v/>
      </c>
    </row>
    <row r="100" spans="4:35" x14ac:dyDescent="0.25">
      <c r="D100" s="1"/>
      <c r="E100" s="16" t="str">
        <f>IF(D100&lt;&gt;"",SUMIF('Project Costing'!$G$14:$G$500,D100,'Project Costing'!$M$14:$M$500),"")</f>
        <v/>
      </c>
      <c r="F100" s="270" t="str">
        <f>IF(D100&lt;&gt;"",SUMIF('Project Costing'!$G$14:$G$500,D100,'Project Costing'!$P$14:$P$500),"")</f>
        <v/>
      </c>
      <c r="G100" s="13" t="str">
        <f t="shared" si="5"/>
        <v/>
      </c>
      <c r="H100" s="1"/>
      <c r="I100" s="1"/>
      <c r="J100" s="12"/>
      <c r="K100" s="1"/>
      <c r="L100" s="14" t="str">
        <f>IF(K100&lt;&gt;"",SUMIF('Project Costing'!$G$14:$G$500,K100,'Project Costing'!$M$14:$M$500),"")</f>
        <v/>
      </c>
      <c r="M100" s="18" t="str">
        <f>IF(K100&lt;&gt;"",SUMIF('Project Costing'!$G$14:$G$500,K100,'Project Costing'!$P$14:$P$500),"")</f>
        <v/>
      </c>
      <c r="N100" s="28" t="str">
        <f t="shared" si="6"/>
        <v/>
      </c>
      <c r="O100" s="1"/>
      <c r="P100" s="1"/>
      <c r="S100" t="str">
        <f>IF(R100&lt;&gt;"",SUMIF('Project Costing'!$G$14:$G$500,R100,'Project Costing'!$M$14:$M$500),"")</f>
        <v/>
      </c>
      <c r="T100" s="28" t="str">
        <f>IF(R100&lt;&gt;"",SUMIF('Project Costing'!$G$14:$G$500,R100,'Project Costing'!$P$14:$P$500),"")</f>
        <v/>
      </c>
      <c r="U100" s="28" t="str">
        <f t="shared" si="7"/>
        <v/>
      </c>
      <c r="Z100" t="str">
        <f>IF(Y100&lt;&gt;"",SUMIF('Project Costing'!$G$14:$G$500,Y100,'Project Costing'!$M$14:$M$500),"")</f>
        <v/>
      </c>
      <c r="AA100" s="28" t="str">
        <f>IF(Y100&lt;&gt;"",SUMIF('Project Costing'!$G$14:$G$500,Y100,'Project Costing'!$P$14:$P$500),"")</f>
        <v/>
      </c>
      <c r="AB100" s="28" t="str">
        <f t="shared" si="8"/>
        <v/>
      </c>
      <c r="AG100" t="str">
        <f>IF(AF100&lt;&gt;"",SUMIF('Project Costing'!$G$14:$G$500,AF100,'Project Costing'!$M$14:$M$500),"")</f>
        <v/>
      </c>
      <c r="AH100" s="28" t="str">
        <f>IF(AF100&lt;&gt;"",SUMIF('Project Costing'!$G$14:$G$500,AF100,'Project Costing'!$P$14:$P$500),"")</f>
        <v/>
      </c>
      <c r="AI100" s="28" t="str">
        <f t="shared" si="9"/>
        <v/>
      </c>
    </row>
    <row r="101" spans="4:35" x14ac:dyDescent="0.25">
      <c r="D101" s="1"/>
      <c r="E101" s="16" t="str">
        <f>IF(D101&lt;&gt;"",SUMIF('Project Costing'!$G$14:$G$500,D101,'Project Costing'!$M$14:$M$500),"")</f>
        <v/>
      </c>
      <c r="F101" s="270" t="str">
        <f>IF(D101&lt;&gt;"",SUMIF('Project Costing'!$G$14:$G$500,D101,'Project Costing'!$P$14:$P$500),"")</f>
        <v/>
      </c>
      <c r="G101" s="13" t="str">
        <f t="shared" si="5"/>
        <v/>
      </c>
      <c r="H101" s="1"/>
      <c r="I101" s="1"/>
      <c r="J101" s="12"/>
      <c r="K101" s="1"/>
      <c r="L101" s="14" t="str">
        <f>IF(K101&lt;&gt;"",SUMIF('Project Costing'!$G$14:$G$500,K101,'Project Costing'!$M$14:$M$500),"")</f>
        <v/>
      </c>
      <c r="M101" s="18" t="str">
        <f>IF(K101&lt;&gt;"",SUMIF('Project Costing'!$G$14:$G$500,K101,'Project Costing'!$P$14:$P$500),"")</f>
        <v/>
      </c>
      <c r="N101" s="28" t="str">
        <f t="shared" si="6"/>
        <v/>
      </c>
      <c r="O101" s="1"/>
      <c r="P101" s="1"/>
      <c r="S101" t="str">
        <f>IF(R101&lt;&gt;"",SUMIF('Project Costing'!$G$14:$G$500,R101,'Project Costing'!$M$14:$M$500),"")</f>
        <v/>
      </c>
      <c r="T101" s="28" t="str">
        <f>IF(R101&lt;&gt;"",SUMIF('Project Costing'!$G$14:$G$500,R101,'Project Costing'!$P$14:$P$500),"")</f>
        <v/>
      </c>
      <c r="U101" s="28" t="str">
        <f t="shared" si="7"/>
        <v/>
      </c>
      <c r="Z101" t="str">
        <f>IF(Y101&lt;&gt;"",SUMIF('Project Costing'!$G$14:$G$500,Y101,'Project Costing'!$M$14:$M$500),"")</f>
        <v/>
      </c>
      <c r="AA101" s="28" t="str">
        <f>IF(Y101&lt;&gt;"",SUMIF('Project Costing'!$G$14:$G$500,Y101,'Project Costing'!$P$14:$P$500),"")</f>
        <v/>
      </c>
      <c r="AB101" s="28" t="str">
        <f t="shared" si="8"/>
        <v/>
      </c>
      <c r="AG101" t="str">
        <f>IF(AF101&lt;&gt;"",SUMIF('Project Costing'!$G$14:$G$500,AF101,'Project Costing'!$M$14:$M$500),"")</f>
        <v/>
      </c>
      <c r="AH101" s="28" t="str">
        <f>IF(AF101&lt;&gt;"",SUMIF('Project Costing'!$G$14:$G$500,AF101,'Project Costing'!$P$14:$P$500),"")</f>
        <v/>
      </c>
      <c r="AI101" s="28" t="str">
        <f t="shared" si="9"/>
        <v/>
      </c>
    </row>
    <row r="102" spans="4:35" x14ac:dyDescent="0.25">
      <c r="D102" s="1"/>
      <c r="E102" s="16" t="str">
        <f>IF(D102&lt;&gt;"",SUMIF('Project Costing'!$G$14:$G$500,D102,'Project Costing'!$M$14:$M$500),"")</f>
        <v/>
      </c>
      <c r="F102" s="270" t="str">
        <f>IF(D102&lt;&gt;"",SUMIF('Project Costing'!$G$14:$G$500,D102,'Project Costing'!$P$14:$P$500),"")</f>
        <v/>
      </c>
      <c r="G102" s="13" t="str">
        <f t="shared" si="5"/>
        <v/>
      </c>
      <c r="H102" s="1"/>
      <c r="I102" s="1"/>
      <c r="J102" s="12"/>
      <c r="K102" s="1"/>
      <c r="L102" s="14" t="str">
        <f>IF(K102&lt;&gt;"",SUMIF('Project Costing'!$G$14:$G$500,K102,'Project Costing'!$M$14:$M$500),"")</f>
        <v/>
      </c>
      <c r="M102" s="18" t="str">
        <f>IF(K102&lt;&gt;"",SUMIF('Project Costing'!$G$14:$G$500,K102,'Project Costing'!$P$14:$P$500),"")</f>
        <v/>
      </c>
      <c r="N102" s="28" t="str">
        <f t="shared" si="6"/>
        <v/>
      </c>
      <c r="O102" s="1"/>
      <c r="P102" s="1"/>
      <c r="S102" t="str">
        <f>IF(R102&lt;&gt;"",SUMIF('Project Costing'!$G$14:$G$500,R102,'Project Costing'!$M$14:$M$500),"")</f>
        <v/>
      </c>
      <c r="T102" s="28" t="str">
        <f>IF(R102&lt;&gt;"",SUMIF('Project Costing'!$G$14:$G$500,R102,'Project Costing'!$P$14:$P$500),"")</f>
        <v/>
      </c>
      <c r="U102" s="28" t="str">
        <f t="shared" si="7"/>
        <v/>
      </c>
      <c r="Z102" t="str">
        <f>IF(Y102&lt;&gt;"",SUMIF('Project Costing'!$G$14:$G$500,Y102,'Project Costing'!$M$14:$M$500),"")</f>
        <v/>
      </c>
      <c r="AA102" s="28" t="str">
        <f>IF(Y102&lt;&gt;"",SUMIF('Project Costing'!$G$14:$G$500,Y102,'Project Costing'!$P$14:$P$500),"")</f>
        <v/>
      </c>
      <c r="AB102" s="28" t="str">
        <f t="shared" si="8"/>
        <v/>
      </c>
      <c r="AG102" t="str">
        <f>IF(AF102&lt;&gt;"",SUMIF('Project Costing'!$G$14:$G$500,AF102,'Project Costing'!$M$14:$M$500),"")</f>
        <v/>
      </c>
      <c r="AH102" s="28" t="str">
        <f>IF(AF102&lt;&gt;"",SUMIF('Project Costing'!$G$14:$G$500,AF102,'Project Costing'!$P$14:$P$500),"")</f>
        <v/>
      </c>
      <c r="AI102" s="28" t="str">
        <f t="shared" si="9"/>
        <v/>
      </c>
    </row>
    <row r="103" spans="4:35" x14ac:dyDescent="0.25">
      <c r="D103" s="1"/>
      <c r="E103" s="16" t="str">
        <f>IF(D103&lt;&gt;"",SUMIF('Project Costing'!$G$14:$G$500,D103,'Project Costing'!$M$14:$M$500),"")</f>
        <v/>
      </c>
      <c r="F103" s="270" t="str">
        <f>IF(D103&lt;&gt;"",SUMIF('Project Costing'!$G$14:$G$500,D103,'Project Costing'!$P$14:$P$500),"")</f>
        <v/>
      </c>
      <c r="G103" s="13" t="str">
        <f t="shared" si="5"/>
        <v/>
      </c>
      <c r="H103" s="1"/>
      <c r="I103" s="1"/>
      <c r="J103" s="12"/>
      <c r="K103" s="1"/>
      <c r="L103" s="14" t="str">
        <f>IF(K103&lt;&gt;"",SUMIF('Project Costing'!$G$14:$G$500,K103,'Project Costing'!$M$14:$M$500),"")</f>
        <v/>
      </c>
      <c r="M103" s="18" t="str">
        <f>IF(K103&lt;&gt;"",SUMIF('Project Costing'!$G$14:$G$500,K103,'Project Costing'!$P$14:$P$500),"")</f>
        <v/>
      </c>
      <c r="N103" s="28" t="str">
        <f t="shared" si="6"/>
        <v/>
      </c>
      <c r="O103" s="1"/>
      <c r="P103" s="1"/>
      <c r="S103" t="str">
        <f>IF(R103&lt;&gt;"",SUMIF('Project Costing'!$G$14:$G$500,R103,'Project Costing'!$M$14:$M$500),"")</f>
        <v/>
      </c>
      <c r="T103" s="28" t="str">
        <f>IF(R103&lt;&gt;"",SUMIF('Project Costing'!$G$14:$G$500,R103,'Project Costing'!$P$14:$P$500),"")</f>
        <v/>
      </c>
      <c r="U103" s="28" t="str">
        <f t="shared" si="7"/>
        <v/>
      </c>
      <c r="Z103" t="str">
        <f>IF(Y103&lt;&gt;"",SUMIF('Project Costing'!$G$14:$G$500,Y103,'Project Costing'!$M$14:$M$500),"")</f>
        <v/>
      </c>
      <c r="AA103" s="28" t="str">
        <f>IF(Y103&lt;&gt;"",SUMIF('Project Costing'!$G$14:$G$500,Y103,'Project Costing'!$P$14:$P$500),"")</f>
        <v/>
      </c>
      <c r="AB103" s="28" t="str">
        <f t="shared" si="8"/>
        <v/>
      </c>
      <c r="AG103" t="str">
        <f>IF(AF103&lt;&gt;"",SUMIF('Project Costing'!$G$14:$G$500,AF103,'Project Costing'!$M$14:$M$500),"")</f>
        <v/>
      </c>
      <c r="AH103" s="28" t="str">
        <f>IF(AF103&lt;&gt;"",SUMIF('Project Costing'!$G$14:$G$500,AF103,'Project Costing'!$P$14:$P$500),"")</f>
        <v/>
      </c>
      <c r="AI103" s="28" t="str">
        <f t="shared" si="9"/>
        <v/>
      </c>
    </row>
    <row r="104" spans="4:35" x14ac:dyDescent="0.25">
      <c r="D104" s="1"/>
      <c r="E104" s="16" t="str">
        <f>IF(D104&lt;&gt;"",SUMIF('Project Costing'!$G$14:$G$500,D104,'Project Costing'!$M$14:$M$500),"")</f>
        <v/>
      </c>
      <c r="F104" s="270" t="str">
        <f>IF(D104&lt;&gt;"",SUMIF('Project Costing'!$G$14:$G$500,D104,'Project Costing'!$P$14:$P$500),"")</f>
        <v/>
      </c>
      <c r="G104" s="13" t="str">
        <f t="shared" si="5"/>
        <v/>
      </c>
      <c r="H104" s="1"/>
      <c r="I104" s="1"/>
      <c r="J104" s="12"/>
      <c r="K104" s="1"/>
      <c r="L104" s="14" t="str">
        <f>IF(K104&lt;&gt;"",SUMIF('Project Costing'!$G$14:$G$500,K104,'Project Costing'!$M$14:$M$500),"")</f>
        <v/>
      </c>
      <c r="M104" s="18" t="str">
        <f>IF(K104&lt;&gt;"",SUMIF('Project Costing'!$G$14:$G$500,K104,'Project Costing'!$P$14:$P$500),"")</f>
        <v/>
      </c>
      <c r="N104" s="28" t="str">
        <f t="shared" si="6"/>
        <v/>
      </c>
      <c r="O104" s="1"/>
      <c r="P104" s="1"/>
      <c r="S104" t="str">
        <f>IF(R104&lt;&gt;"",SUMIF('Project Costing'!$G$14:$G$500,R104,'Project Costing'!$M$14:$M$500),"")</f>
        <v/>
      </c>
      <c r="T104" s="28" t="str">
        <f>IF(R104&lt;&gt;"",SUMIF('Project Costing'!$G$14:$G$500,R104,'Project Costing'!$P$14:$P$500),"")</f>
        <v/>
      </c>
      <c r="U104" s="28" t="str">
        <f t="shared" si="7"/>
        <v/>
      </c>
      <c r="Z104" t="str">
        <f>IF(Y104&lt;&gt;"",SUMIF('Project Costing'!$G$14:$G$500,Y104,'Project Costing'!$M$14:$M$500),"")</f>
        <v/>
      </c>
      <c r="AA104" s="28" t="str">
        <f>IF(Y104&lt;&gt;"",SUMIF('Project Costing'!$G$14:$G$500,Y104,'Project Costing'!$P$14:$P$500),"")</f>
        <v/>
      </c>
      <c r="AB104" s="28" t="str">
        <f t="shared" si="8"/>
        <v/>
      </c>
      <c r="AG104" t="str">
        <f>IF(AF104&lt;&gt;"",SUMIF('Project Costing'!$G$14:$G$500,AF104,'Project Costing'!$M$14:$M$500),"")</f>
        <v/>
      </c>
      <c r="AH104" s="28" t="str">
        <f>IF(AF104&lt;&gt;"",SUMIF('Project Costing'!$G$14:$G$500,AF104,'Project Costing'!$P$14:$P$500),"")</f>
        <v/>
      </c>
      <c r="AI104" s="28" t="str">
        <f t="shared" si="9"/>
        <v/>
      </c>
    </row>
    <row r="105" spans="4:35" x14ac:dyDescent="0.25">
      <c r="D105" s="1"/>
      <c r="E105" s="16" t="str">
        <f>IF(D105&lt;&gt;"",SUMIF('Project Costing'!$G$14:$G$500,D105,'Project Costing'!$M$14:$M$500),"")</f>
        <v/>
      </c>
      <c r="F105" s="270" t="str">
        <f>IF(D105&lt;&gt;"",SUMIF('Project Costing'!$G$14:$G$500,D105,'Project Costing'!$P$14:$P$500),"")</f>
        <v/>
      </c>
      <c r="G105" s="13" t="str">
        <f t="shared" si="5"/>
        <v/>
      </c>
      <c r="H105" s="1"/>
      <c r="I105" s="1"/>
      <c r="J105" s="12"/>
      <c r="K105" s="1"/>
      <c r="L105" s="14" t="str">
        <f>IF(K105&lt;&gt;"",SUMIF('Project Costing'!$G$14:$G$500,K105,'Project Costing'!$M$14:$M$500),"")</f>
        <v/>
      </c>
      <c r="M105" s="18" t="str">
        <f>IF(K105&lt;&gt;"",SUMIF('Project Costing'!$G$14:$G$500,K105,'Project Costing'!$P$14:$P$500),"")</f>
        <v/>
      </c>
      <c r="N105" s="28" t="str">
        <f t="shared" si="6"/>
        <v/>
      </c>
      <c r="O105" s="1"/>
      <c r="P105" s="1"/>
      <c r="S105" t="str">
        <f>IF(R105&lt;&gt;"",SUMIF('Project Costing'!$G$14:$G$500,R105,'Project Costing'!$M$14:$M$500),"")</f>
        <v/>
      </c>
      <c r="T105" s="28" t="str">
        <f>IF(R105&lt;&gt;"",SUMIF('Project Costing'!$G$14:$G$500,R105,'Project Costing'!$P$14:$P$500),"")</f>
        <v/>
      </c>
      <c r="U105" s="28" t="str">
        <f t="shared" si="7"/>
        <v/>
      </c>
      <c r="Z105" t="str">
        <f>IF(Y105&lt;&gt;"",SUMIF('Project Costing'!$G$14:$G$500,Y105,'Project Costing'!$M$14:$M$500),"")</f>
        <v/>
      </c>
      <c r="AA105" s="28" t="str">
        <f>IF(Y105&lt;&gt;"",SUMIF('Project Costing'!$G$14:$G$500,Y105,'Project Costing'!$P$14:$P$500),"")</f>
        <v/>
      </c>
      <c r="AB105" s="28" t="str">
        <f t="shared" si="8"/>
        <v/>
      </c>
      <c r="AG105" t="str">
        <f>IF(AF105&lt;&gt;"",SUMIF('Project Costing'!$G$14:$G$500,AF105,'Project Costing'!$M$14:$M$500),"")</f>
        <v/>
      </c>
      <c r="AH105" s="28" t="str">
        <f>IF(AF105&lt;&gt;"",SUMIF('Project Costing'!$G$14:$G$500,AF105,'Project Costing'!$P$14:$P$500),"")</f>
        <v/>
      </c>
      <c r="AI105" s="28" t="str">
        <f t="shared" si="9"/>
        <v/>
      </c>
    </row>
    <row r="106" spans="4:35" x14ac:dyDescent="0.25">
      <c r="D106" s="1"/>
      <c r="E106" s="16" t="str">
        <f>IF(D106&lt;&gt;"",SUMIF('Project Costing'!$G$14:$G$500,D106,'Project Costing'!$M$14:$M$500),"")</f>
        <v/>
      </c>
      <c r="F106" s="270" t="str">
        <f>IF(D106&lt;&gt;"",SUMIF('Project Costing'!$G$14:$G$500,D106,'Project Costing'!$P$14:$P$500),"")</f>
        <v/>
      </c>
      <c r="G106" s="13" t="str">
        <f t="shared" si="5"/>
        <v/>
      </c>
      <c r="H106" s="1"/>
      <c r="I106" s="1"/>
      <c r="J106" s="12"/>
      <c r="K106" s="1"/>
      <c r="L106" s="14" t="str">
        <f>IF(K106&lt;&gt;"",SUMIF('Project Costing'!$G$14:$G$500,K106,'Project Costing'!$M$14:$M$500),"")</f>
        <v/>
      </c>
      <c r="M106" s="18" t="str">
        <f>IF(K106&lt;&gt;"",SUMIF('Project Costing'!$G$14:$G$500,K106,'Project Costing'!$P$14:$P$500),"")</f>
        <v/>
      </c>
      <c r="N106" s="28" t="str">
        <f t="shared" si="6"/>
        <v/>
      </c>
      <c r="O106" s="1"/>
      <c r="P106" s="1"/>
      <c r="S106" t="str">
        <f>IF(R106&lt;&gt;"",SUMIF('Project Costing'!$G$14:$G$500,R106,'Project Costing'!$M$14:$M$500),"")</f>
        <v/>
      </c>
      <c r="T106" s="28" t="str">
        <f>IF(R106&lt;&gt;"",SUMIF('Project Costing'!$G$14:$G$500,R106,'Project Costing'!$P$14:$P$500),"")</f>
        <v/>
      </c>
      <c r="U106" s="28" t="str">
        <f t="shared" si="7"/>
        <v/>
      </c>
      <c r="Z106" t="str">
        <f>IF(Y106&lt;&gt;"",SUMIF('Project Costing'!$G$14:$G$500,Y106,'Project Costing'!$M$14:$M$500),"")</f>
        <v/>
      </c>
      <c r="AA106" s="28" t="str">
        <f>IF(Y106&lt;&gt;"",SUMIF('Project Costing'!$G$14:$G$500,Y106,'Project Costing'!$P$14:$P$500),"")</f>
        <v/>
      </c>
      <c r="AB106" s="28" t="str">
        <f t="shared" si="8"/>
        <v/>
      </c>
      <c r="AG106" t="str">
        <f>IF(AF106&lt;&gt;"",SUMIF('Project Costing'!$G$14:$G$500,AF106,'Project Costing'!$M$14:$M$500),"")</f>
        <v/>
      </c>
      <c r="AH106" s="28" t="str">
        <f>IF(AF106&lt;&gt;"",SUMIF('Project Costing'!$G$14:$G$500,AF106,'Project Costing'!$P$14:$P$500),"")</f>
        <v/>
      </c>
      <c r="AI106" s="28" t="str">
        <f t="shared" si="9"/>
        <v/>
      </c>
    </row>
    <row r="107" spans="4:35" x14ac:dyDescent="0.25">
      <c r="D107" s="1"/>
      <c r="E107" s="16" t="str">
        <f>IF(D107&lt;&gt;"",SUMIF('Project Costing'!$G$14:$G$500,D107,'Project Costing'!$M$14:$M$500),"")</f>
        <v/>
      </c>
      <c r="F107" s="270" t="str">
        <f>IF(D107&lt;&gt;"",SUMIF('Project Costing'!$G$14:$G$500,D107,'Project Costing'!$P$14:$P$500),"")</f>
        <v/>
      </c>
      <c r="G107" s="13" t="str">
        <f t="shared" si="5"/>
        <v/>
      </c>
      <c r="H107" s="1"/>
      <c r="I107" s="1"/>
      <c r="J107" s="12"/>
      <c r="K107" s="1"/>
      <c r="L107" s="14" t="str">
        <f>IF(K107&lt;&gt;"",SUMIF('Project Costing'!$G$14:$G$500,K107,'Project Costing'!$M$14:$M$500),"")</f>
        <v/>
      </c>
      <c r="M107" s="18" t="str">
        <f>IF(K107&lt;&gt;"",SUMIF('Project Costing'!$G$14:$G$500,K107,'Project Costing'!$P$14:$P$500),"")</f>
        <v/>
      </c>
      <c r="N107" s="28" t="str">
        <f t="shared" si="6"/>
        <v/>
      </c>
      <c r="O107" s="1"/>
      <c r="P107" s="1"/>
      <c r="S107" t="str">
        <f>IF(R107&lt;&gt;"",SUMIF('Project Costing'!$G$14:$G$500,R107,'Project Costing'!$M$14:$M$500),"")</f>
        <v/>
      </c>
      <c r="T107" s="28" t="str">
        <f>IF(R107&lt;&gt;"",SUMIF('Project Costing'!$G$14:$G$500,R107,'Project Costing'!$P$14:$P$500),"")</f>
        <v/>
      </c>
      <c r="U107" s="28" t="str">
        <f t="shared" si="7"/>
        <v/>
      </c>
      <c r="Z107" t="str">
        <f>IF(Y107&lt;&gt;"",SUMIF('Project Costing'!$G$14:$G$500,Y107,'Project Costing'!$M$14:$M$500),"")</f>
        <v/>
      </c>
      <c r="AA107" s="28" t="str">
        <f>IF(Y107&lt;&gt;"",SUMIF('Project Costing'!$G$14:$G$500,Y107,'Project Costing'!$P$14:$P$500),"")</f>
        <v/>
      </c>
      <c r="AB107" s="28" t="str">
        <f t="shared" si="8"/>
        <v/>
      </c>
      <c r="AG107" t="str">
        <f>IF(AF107&lt;&gt;"",SUMIF('Project Costing'!$G$14:$G$500,AF107,'Project Costing'!$M$14:$M$500),"")</f>
        <v/>
      </c>
      <c r="AH107" s="28" t="str">
        <f>IF(AF107&lt;&gt;"",SUMIF('Project Costing'!$G$14:$G$500,AF107,'Project Costing'!$P$14:$P$500),"")</f>
        <v/>
      </c>
      <c r="AI107" s="28" t="str">
        <f t="shared" si="9"/>
        <v/>
      </c>
    </row>
    <row r="108" spans="4:35" x14ac:dyDescent="0.25">
      <c r="D108" s="1"/>
      <c r="E108" s="16" t="str">
        <f>IF(D108&lt;&gt;"",SUMIF('Project Costing'!$G$14:$G$500,D108,'Project Costing'!$M$14:$M$500),"")</f>
        <v/>
      </c>
      <c r="F108" s="270" t="str">
        <f>IF(D108&lt;&gt;"",SUMIF('Project Costing'!$G$14:$G$500,D108,'Project Costing'!$P$14:$P$500),"")</f>
        <v/>
      </c>
      <c r="G108" s="13" t="str">
        <f t="shared" si="5"/>
        <v/>
      </c>
      <c r="H108" s="1"/>
      <c r="I108" s="1"/>
      <c r="J108" s="12"/>
      <c r="K108" s="1"/>
      <c r="L108" s="14" t="str">
        <f>IF(K108&lt;&gt;"",SUMIF('Project Costing'!$G$14:$G$500,K108,'Project Costing'!$M$14:$M$500),"")</f>
        <v/>
      </c>
      <c r="M108" s="18" t="str">
        <f>IF(K108&lt;&gt;"",SUMIF('Project Costing'!$G$14:$G$500,K108,'Project Costing'!$P$14:$P$500),"")</f>
        <v/>
      </c>
      <c r="N108" s="28" t="str">
        <f t="shared" si="6"/>
        <v/>
      </c>
      <c r="O108" s="1"/>
      <c r="P108" s="1"/>
      <c r="S108" t="str">
        <f>IF(R108&lt;&gt;"",SUMIF('Project Costing'!$G$14:$G$500,R108,'Project Costing'!$M$14:$M$500),"")</f>
        <v/>
      </c>
      <c r="T108" s="28" t="str">
        <f>IF(R108&lt;&gt;"",SUMIF('Project Costing'!$G$14:$G$500,R108,'Project Costing'!$P$14:$P$500),"")</f>
        <v/>
      </c>
      <c r="U108" s="28" t="str">
        <f t="shared" si="7"/>
        <v/>
      </c>
      <c r="Z108" t="str">
        <f>IF(Y108&lt;&gt;"",SUMIF('Project Costing'!$G$14:$G$500,Y108,'Project Costing'!$M$14:$M$500),"")</f>
        <v/>
      </c>
      <c r="AA108" s="28" t="str">
        <f>IF(Y108&lt;&gt;"",SUMIF('Project Costing'!$G$14:$G$500,Y108,'Project Costing'!$P$14:$P$500),"")</f>
        <v/>
      </c>
      <c r="AB108" s="28" t="str">
        <f t="shared" si="8"/>
        <v/>
      </c>
      <c r="AG108" t="str">
        <f>IF(AF108&lt;&gt;"",SUMIF('Project Costing'!$G$14:$G$500,AF108,'Project Costing'!$M$14:$M$500),"")</f>
        <v/>
      </c>
      <c r="AH108" s="28" t="str">
        <f>IF(AF108&lt;&gt;"",SUMIF('Project Costing'!$G$14:$G$500,AF108,'Project Costing'!$P$14:$P$500),"")</f>
        <v/>
      </c>
      <c r="AI108" s="28" t="str">
        <f t="shared" si="9"/>
        <v/>
      </c>
    </row>
    <row r="109" spans="4:35" x14ac:dyDescent="0.25">
      <c r="D109" s="1"/>
      <c r="E109" s="16" t="str">
        <f>IF(D109&lt;&gt;"",SUMIF('Project Costing'!$G$14:$G$500,D109,'Project Costing'!$M$14:$M$500),"")</f>
        <v/>
      </c>
      <c r="F109" s="270" t="str">
        <f>IF(D109&lt;&gt;"",SUMIF('Project Costing'!$G$14:$G$500,D109,'Project Costing'!$P$14:$P$500),"")</f>
        <v/>
      </c>
      <c r="G109" s="13" t="str">
        <f t="shared" si="5"/>
        <v/>
      </c>
      <c r="H109" s="1"/>
      <c r="I109" s="1"/>
      <c r="J109" s="12"/>
      <c r="K109" s="1"/>
      <c r="L109" s="14" t="str">
        <f>IF(K109&lt;&gt;"",SUMIF('Project Costing'!$G$14:$G$500,K109,'Project Costing'!$M$14:$M$500),"")</f>
        <v/>
      </c>
      <c r="M109" s="18" t="str">
        <f>IF(K109&lt;&gt;"",SUMIF('Project Costing'!$G$14:$G$500,K109,'Project Costing'!$P$14:$P$500),"")</f>
        <v/>
      </c>
      <c r="N109" s="28" t="str">
        <f t="shared" si="6"/>
        <v/>
      </c>
      <c r="O109" s="1"/>
      <c r="P109" s="1"/>
      <c r="S109" t="str">
        <f>IF(R109&lt;&gt;"",SUMIF('Project Costing'!$G$14:$G$500,R109,'Project Costing'!$M$14:$M$500),"")</f>
        <v/>
      </c>
      <c r="T109" s="28" t="str">
        <f>IF(R109&lt;&gt;"",SUMIF('Project Costing'!$G$14:$G$500,R109,'Project Costing'!$P$14:$P$500),"")</f>
        <v/>
      </c>
      <c r="U109" s="28" t="str">
        <f t="shared" si="7"/>
        <v/>
      </c>
      <c r="Z109" t="str">
        <f>IF(Y109&lt;&gt;"",SUMIF('Project Costing'!$G$14:$G$500,Y109,'Project Costing'!$M$14:$M$500),"")</f>
        <v/>
      </c>
      <c r="AA109" s="28" t="str">
        <f>IF(Y109&lt;&gt;"",SUMIF('Project Costing'!$G$14:$G$500,Y109,'Project Costing'!$P$14:$P$500),"")</f>
        <v/>
      </c>
      <c r="AB109" s="28" t="str">
        <f t="shared" si="8"/>
        <v/>
      </c>
      <c r="AG109" t="str">
        <f>IF(AF109&lt;&gt;"",SUMIF('Project Costing'!$G$14:$G$500,AF109,'Project Costing'!$M$14:$M$500),"")</f>
        <v/>
      </c>
      <c r="AH109" s="28" t="str">
        <f>IF(AF109&lt;&gt;"",SUMIF('Project Costing'!$G$14:$G$500,AF109,'Project Costing'!$P$14:$P$500),"")</f>
        <v/>
      </c>
      <c r="AI109" s="28" t="str">
        <f t="shared" si="9"/>
        <v/>
      </c>
    </row>
    <row r="110" spans="4:35" x14ac:dyDescent="0.25">
      <c r="D110" s="1"/>
      <c r="E110" s="16" t="str">
        <f>IF(D110&lt;&gt;"",SUMIF('Project Costing'!$G$14:$G$500,D110,'Project Costing'!$M$14:$M$500),"")</f>
        <v/>
      </c>
      <c r="F110" s="270" t="str">
        <f>IF(D110&lt;&gt;"",SUMIF('Project Costing'!$G$14:$G$500,D110,'Project Costing'!$P$14:$P$500),"")</f>
        <v/>
      </c>
      <c r="G110" s="13" t="str">
        <f t="shared" si="5"/>
        <v/>
      </c>
      <c r="H110" s="1"/>
      <c r="I110" s="1"/>
      <c r="J110" s="12"/>
      <c r="K110" s="1"/>
      <c r="L110" s="14" t="str">
        <f>IF(K110&lt;&gt;"",SUMIF('Project Costing'!$G$14:$G$500,K110,'Project Costing'!$M$14:$M$500),"")</f>
        <v/>
      </c>
      <c r="M110" s="18" t="str">
        <f>IF(K110&lt;&gt;"",SUMIF('Project Costing'!$G$14:$G$500,K110,'Project Costing'!$P$14:$P$500),"")</f>
        <v/>
      </c>
      <c r="N110" s="28" t="str">
        <f t="shared" si="6"/>
        <v/>
      </c>
      <c r="O110" s="1"/>
      <c r="P110" s="1"/>
      <c r="S110" t="str">
        <f>IF(R110&lt;&gt;"",SUMIF('Project Costing'!$G$14:$G$500,R110,'Project Costing'!$M$14:$M$500),"")</f>
        <v/>
      </c>
      <c r="T110" s="28" t="str">
        <f>IF(R110&lt;&gt;"",SUMIF('Project Costing'!$G$14:$G$500,R110,'Project Costing'!$P$14:$P$500),"")</f>
        <v/>
      </c>
      <c r="U110" s="28" t="str">
        <f t="shared" si="7"/>
        <v/>
      </c>
      <c r="Z110" t="str">
        <f>IF(Y110&lt;&gt;"",SUMIF('Project Costing'!$G$14:$G$500,Y110,'Project Costing'!$M$14:$M$500),"")</f>
        <v/>
      </c>
      <c r="AA110" s="28" t="str">
        <f>IF(Y110&lt;&gt;"",SUMIF('Project Costing'!$G$14:$G$500,Y110,'Project Costing'!$P$14:$P$500),"")</f>
        <v/>
      </c>
      <c r="AB110" s="28" t="str">
        <f t="shared" si="8"/>
        <v/>
      </c>
      <c r="AG110" t="str">
        <f>IF(AF110&lt;&gt;"",SUMIF('Project Costing'!$G$14:$G$500,AF110,'Project Costing'!$M$14:$M$500),"")</f>
        <v/>
      </c>
      <c r="AH110" s="28" t="str">
        <f>IF(AF110&lt;&gt;"",SUMIF('Project Costing'!$G$14:$G$500,AF110,'Project Costing'!$P$14:$P$500),"")</f>
        <v/>
      </c>
      <c r="AI110" s="28" t="str">
        <f t="shared" si="9"/>
        <v/>
      </c>
    </row>
    <row r="111" spans="4:35" x14ac:dyDescent="0.25">
      <c r="D111" s="1"/>
      <c r="E111" s="16" t="str">
        <f>IF(D111&lt;&gt;"",SUMIF('Project Costing'!$G$14:$G$500,D111,'Project Costing'!$M$14:$M$500),"")</f>
        <v/>
      </c>
      <c r="F111" s="270" t="str">
        <f>IF(D111&lt;&gt;"",SUMIF('Project Costing'!$G$14:$G$500,D111,'Project Costing'!$P$14:$P$500),"")</f>
        <v/>
      </c>
      <c r="G111" s="13" t="str">
        <f t="shared" si="5"/>
        <v/>
      </c>
      <c r="H111" s="1"/>
      <c r="I111" s="1"/>
      <c r="J111" s="12"/>
      <c r="K111" s="1"/>
      <c r="L111" s="14" t="str">
        <f>IF(K111&lt;&gt;"",SUMIF('Project Costing'!$G$14:$G$500,K111,'Project Costing'!$M$14:$M$500),"")</f>
        <v/>
      </c>
      <c r="M111" s="18" t="str">
        <f>IF(K111&lt;&gt;"",SUMIF('Project Costing'!$G$14:$G$500,K111,'Project Costing'!$P$14:$P$500),"")</f>
        <v/>
      </c>
      <c r="N111" s="28" t="str">
        <f t="shared" si="6"/>
        <v/>
      </c>
      <c r="O111" s="1"/>
      <c r="P111" s="1"/>
      <c r="S111" t="str">
        <f>IF(R111&lt;&gt;"",SUMIF('Project Costing'!$G$14:$G$500,R111,'Project Costing'!$M$14:$M$500),"")</f>
        <v/>
      </c>
      <c r="T111" s="28" t="str">
        <f>IF(R111&lt;&gt;"",SUMIF('Project Costing'!$G$14:$G$500,R111,'Project Costing'!$P$14:$P$500),"")</f>
        <v/>
      </c>
      <c r="U111" s="28" t="str">
        <f t="shared" si="7"/>
        <v/>
      </c>
      <c r="Z111" t="str">
        <f>IF(Y111&lt;&gt;"",SUMIF('Project Costing'!$G$14:$G$500,Y111,'Project Costing'!$M$14:$M$500),"")</f>
        <v/>
      </c>
      <c r="AA111" s="28" t="str">
        <f>IF(Y111&lt;&gt;"",SUMIF('Project Costing'!$G$14:$G$500,Y111,'Project Costing'!$P$14:$P$500),"")</f>
        <v/>
      </c>
      <c r="AB111" s="28" t="str">
        <f t="shared" si="8"/>
        <v/>
      </c>
      <c r="AG111" t="str">
        <f>IF(AF111&lt;&gt;"",SUMIF('Project Costing'!$G$14:$G$500,AF111,'Project Costing'!$M$14:$M$500),"")</f>
        <v/>
      </c>
      <c r="AH111" s="28" t="str">
        <f>IF(AF111&lt;&gt;"",SUMIF('Project Costing'!$G$14:$G$500,AF111,'Project Costing'!$P$14:$P$500),"")</f>
        <v/>
      </c>
      <c r="AI111" s="28" t="str">
        <f t="shared" si="9"/>
        <v/>
      </c>
    </row>
    <row r="112" spans="4:35" x14ac:dyDescent="0.25">
      <c r="D112" s="1"/>
      <c r="E112" s="16" t="str">
        <f>IF(D112&lt;&gt;"",SUMIF('Project Costing'!$G$14:$G$500,D112,'Project Costing'!$M$14:$M$500),"")</f>
        <v/>
      </c>
      <c r="F112" s="270" t="str">
        <f>IF(D112&lt;&gt;"",SUMIF('Project Costing'!$G$14:$G$500,D112,'Project Costing'!$P$14:$P$500),"")</f>
        <v/>
      </c>
      <c r="G112" s="13" t="str">
        <f t="shared" si="5"/>
        <v/>
      </c>
      <c r="H112" s="1"/>
      <c r="I112" s="1"/>
      <c r="J112" s="12"/>
      <c r="K112" s="1"/>
      <c r="L112" s="14" t="str">
        <f>IF(K112&lt;&gt;"",SUMIF('Project Costing'!$G$14:$G$500,K112,'Project Costing'!$M$14:$M$500),"")</f>
        <v/>
      </c>
      <c r="M112" s="18" t="str">
        <f>IF(K112&lt;&gt;"",SUMIF('Project Costing'!$G$14:$G$500,K112,'Project Costing'!$P$14:$P$500),"")</f>
        <v/>
      </c>
      <c r="N112" s="28" t="str">
        <f t="shared" si="6"/>
        <v/>
      </c>
      <c r="O112" s="1"/>
      <c r="P112" s="1"/>
      <c r="S112" t="str">
        <f>IF(R112&lt;&gt;"",SUMIF('Project Costing'!$G$14:$G$500,R112,'Project Costing'!$M$14:$M$500),"")</f>
        <v/>
      </c>
      <c r="T112" s="28" t="str">
        <f>IF(R112&lt;&gt;"",SUMIF('Project Costing'!$G$14:$G$500,R112,'Project Costing'!$P$14:$P$500),"")</f>
        <v/>
      </c>
      <c r="U112" s="28" t="str">
        <f t="shared" si="7"/>
        <v/>
      </c>
      <c r="Z112" t="str">
        <f>IF(Y112&lt;&gt;"",SUMIF('Project Costing'!$G$14:$G$500,Y112,'Project Costing'!$M$14:$M$500),"")</f>
        <v/>
      </c>
      <c r="AA112" s="28" t="str">
        <f>IF(Y112&lt;&gt;"",SUMIF('Project Costing'!$G$14:$G$500,Y112,'Project Costing'!$P$14:$P$500),"")</f>
        <v/>
      </c>
      <c r="AB112" s="28" t="str">
        <f t="shared" si="8"/>
        <v/>
      </c>
      <c r="AG112" t="str">
        <f>IF(AF112&lt;&gt;"",SUMIF('Project Costing'!$G$14:$G$500,AF112,'Project Costing'!$M$14:$M$500),"")</f>
        <v/>
      </c>
      <c r="AH112" s="28" t="str">
        <f>IF(AF112&lt;&gt;"",SUMIF('Project Costing'!$G$14:$G$500,AF112,'Project Costing'!$P$14:$P$500),"")</f>
        <v/>
      </c>
      <c r="AI112" s="28" t="str">
        <f t="shared" si="9"/>
        <v/>
      </c>
    </row>
    <row r="113" spans="4:35" x14ac:dyDescent="0.25">
      <c r="D113" s="1"/>
      <c r="E113" s="16" t="str">
        <f>IF(D113&lt;&gt;"",SUMIF('Project Costing'!$G$14:$G$500,D113,'Project Costing'!$M$14:$M$500),"")</f>
        <v/>
      </c>
      <c r="F113" s="270" t="str">
        <f>IF(D113&lt;&gt;"",SUMIF('Project Costing'!$G$14:$G$500,D113,'Project Costing'!$P$14:$P$500),"")</f>
        <v/>
      </c>
      <c r="G113" s="13" t="str">
        <f t="shared" si="5"/>
        <v/>
      </c>
      <c r="H113" s="1"/>
      <c r="I113" s="1"/>
      <c r="J113" s="12"/>
      <c r="K113" s="1"/>
      <c r="L113" s="14" t="str">
        <f>IF(K113&lt;&gt;"",SUMIF('Project Costing'!$G$14:$G$500,K113,'Project Costing'!$M$14:$M$500),"")</f>
        <v/>
      </c>
      <c r="M113" s="18" t="str">
        <f>IF(K113&lt;&gt;"",SUMIF('Project Costing'!$G$14:$G$500,K113,'Project Costing'!$P$14:$P$500),"")</f>
        <v/>
      </c>
      <c r="N113" s="28" t="str">
        <f t="shared" si="6"/>
        <v/>
      </c>
      <c r="O113" s="1"/>
      <c r="P113" s="1"/>
      <c r="S113" t="str">
        <f>IF(R113&lt;&gt;"",SUMIF('Project Costing'!$G$14:$G$500,R113,'Project Costing'!$M$14:$M$500),"")</f>
        <v/>
      </c>
      <c r="T113" s="28" t="str">
        <f>IF(R113&lt;&gt;"",SUMIF('Project Costing'!$G$14:$G$500,R113,'Project Costing'!$P$14:$P$500),"")</f>
        <v/>
      </c>
      <c r="U113" s="28" t="str">
        <f t="shared" si="7"/>
        <v/>
      </c>
      <c r="Z113" t="str">
        <f>IF(Y113&lt;&gt;"",SUMIF('Project Costing'!$G$14:$G$500,Y113,'Project Costing'!$M$14:$M$500),"")</f>
        <v/>
      </c>
      <c r="AA113" s="28" t="str">
        <f>IF(Y113&lt;&gt;"",SUMIF('Project Costing'!$G$14:$G$500,Y113,'Project Costing'!$P$14:$P$500),"")</f>
        <v/>
      </c>
      <c r="AB113" s="28" t="str">
        <f t="shared" si="8"/>
        <v/>
      </c>
      <c r="AG113" t="str">
        <f>IF(AF113&lt;&gt;"",SUMIF('Project Costing'!$G$14:$G$500,AF113,'Project Costing'!$M$14:$M$500),"")</f>
        <v/>
      </c>
      <c r="AH113" s="28" t="str">
        <f>IF(AF113&lt;&gt;"",SUMIF('Project Costing'!$G$14:$G$500,AF113,'Project Costing'!$P$14:$P$500),"")</f>
        <v/>
      </c>
      <c r="AI113" s="28" t="str">
        <f t="shared" si="9"/>
        <v/>
      </c>
    </row>
    <row r="114" spans="4:35" x14ac:dyDescent="0.25">
      <c r="D114" s="1"/>
      <c r="E114" s="16" t="str">
        <f>IF(D114&lt;&gt;"",SUMIF('Project Costing'!$G$14:$G$500,D114,'Project Costing'!$M$14:$M$500),"")</f>
        <v/>
      </c>
      <c r="F114" s="270" t="str">
        <f>IF(D114&lt;&gt;"",SUMIF('Project Costing'!$G$14:$G$500,D114,'Project Costing'!$P$14:$P$500),"")</f>
        <v/>
      </c>
      <c r="G114" s="13" t="str">
        <f t="shared" si="5"/>
        <v/>
      </c>
      <c r="H114" s="1"/>
      <c r="I114" s="1"/>
      <c r="J114" s="12"/>
      <c r="K114" s="1"/>
      <c r="L114" s="14" t="str">
        <f>IF(K114&lt;&gt;"",SUMIF('Project Costing'!$G$14:$G$500,K114,'Project Costing'!$M$14:$M$500),"")</f>
        <v/>
      </c>
      <c r="M114" s="18" t="str">
        <f>IF(K114&lt;&gt;"",SUMIF('Project Costing'!$G$14:$G$500,K114,'Project Costing'!$P$14:$P$500),"")</f>
        <v/>
      </c>
      <c r="N114" s="28" t="str">
        <f t="shared" si="6"/>
        <v/>
      </c>
      <c r="O114" s="1"/>
      <c r="P114" s="1"/>
      <c r="S114" t="str">
        <f>IF(R114&lt;&gt;"",SUMIF('Project Costing'!$G$14:$G$500,R114,'Project Costing'!$M$14:$M$500),"")</f>
        <v/>
      </c>
      <c r="T114" s="28" t="str">
        <f>IF(R114&lt;&gt;"",SUMIF('Project Costing'!$G$14:$G$500,R114,'Project Costing'!$P$14:$P$500),"")</f>
        <v/>
      </c>
      <c r="U114" s="28" t="str">
        <f t="shared" si="7"/>
        <v/>
      </c>
      <c r="Z114" t="str">
        <f>IF(Y114&lt;&gt;"",SUMIF('Project Costing'!$G$14:$G$500,Y114,'Project Costing'!$M$14:$M$500),"")</f>
        <v/>
      </c>
      <c r="AA114" s="28" t="str">
        <f>IF(Y114&lt;&gt;"",SUMIF('Project Costing'!$G$14:$G$500,Y114,'Project Costing'!$P$14:$P$500),"")</f>
        <v/>
      </c>
      <c r="AB114" s="28" t="str">
        <f t="shared" si="8"/>
        <v/>
      </c>
      <c r="AG114" t="str">
        <f>IF(AF114&lt;&gt;"",SUMIF('Project Costing'!$G$14:$G$500,AF114,'Project Costing'!$M$14:$M$500),"")</f>
        <v/>
      </c>
      <c r="AH114" s="28" t="str">
        <f>IF(AF114&lt;&gt;"",SUMIF('Project Costing'!$G$14:$G$500,AF114,'Project Costing'!$P$14:$P$500),"")</f>
        <v/>
      </c>
      <c r="AI114" s="28" t="str">
        <f t="shared" si="9"/>
        <v/>
      </c>
    </row>
    <row r="115" spans="4:35" x14ac:dyDescent="0.25">
      <c r="D115" s="1"/>
      <c r="E115" s="16" t="str">
        <f>IF(D115&lt;&gt;"",SUMIF('Project Costing'!$G$14:$G$500,D115,'Project Costing'!$M$14:$M$500),"")</f>
        <v/>
      </c>
      <c r="F115" s="270" t="str">
        <f>IF(D115&lt;&gt;"",SUMIF('Project Costing'!$G$14:$G$500,D115,'Project Costing'!$P$14:$P$500),"")</f>
        <v/>
      </c>
      <c r="G115" s="13" t="str">
        <f t="shared" si="5"/>
        <v/>
      </c>
      <c r="H115" s="1"/>
      <c r="I115" s="1"/>
      <c r="J115" s="12"/>
      <c r="K115" s="1"/>
      <c r="L115" s="14" t="str">
        <f>IF(K115&lt;&gt;"",SUMIF('Project Costing'!$G$14:$G$500,K115,'Project Costing'!$M$14:$M$500),"")</f>
        <v/>
      </c>
      <c r="M115" s="18" t="str">
        <f>IF(K115&lt;&gt;"",SUMIF('Project Costing'!$G$14:$G$500,K115,'Project Costing'!$P$14:$P$500),"")</f>
        <v/>
      </c>
      <c r="N115" s="28" t="str">
        <f t="shared" si="6"/>
        <v/>
      </c>
      <c r="O115" s="1"/>
      <c r="P115" s="1"/>
      <c r="S115" t="str">
        <f>IF(R115&lt;&gt;"",SUMIF('Project Costing'!$G$14:$G$500,R115,'Project Costing'!$M$14:$M$500),"")</f>
        <v/>
      </c>
      <c r="T115" s="28" t="str">
        <f>IF(R115&lt;&gt;"",SUMIF('Project Costing'!$G$14:$G$500,R115,'Project Costing'!$P$14:$P$500),"")</f>
        <v/>
      </c>
      <c r="U115" s="28" t="str">
        <f t="shared" si="7"/>
        <v/>
      </c>
      <c r="Z115" t="str">
        <f>IF(Y115&lt;&gt;"",SUMIF('Project Costing'!$G$14:$G$500,Y115,'Project Costing'!$M$14:$M$500),"")</f>
        <v/>
      </c>
      <c r="AA115" s="28" t="str">
        <f>IF(Y115&lt;&gt;"",SUMIF('Project Costing'!$G$14:$G$500,Y115,'Project Costing'!$P$14:$P$500),"")</f>
        <v/>
      </c>
      <c r="AB115" s="28" t="str">
        <f t="shared" si="8"/>
        <v/>
      </c>
      <c r="AG115" t="str">
        <f>IF(AF115&lt;&gt;"",SUMIF('Project Costing'!$G$14:$G$500,AF115,'Project Costing'!$M$14:$M$500),"")</f>
        <v/>
      </c>
      <c r="AH115" s="28" t="str">
        <f>IF(AF115&lt;&gt;"",SUMIF('Project Costing'!$G$14:$G$500,AF115,'Project Costing'!$P$14:$P$500),"")</f>
        <v/>
      </c>
      <c r="AI115" s="28" t="str">
        <f t="shared" si="9"/>
        <v/>
      </c>
    </row>
    <row r="116" spans="4:35" x14ac:dyDescent="0.25">
      <c r="D116" s="1"/>
      <c r="E116" s="16" t="str">
        <f>IF(D116&lt;&gt;"",SUMIF('Project Costing'!$G$14:$G$500,D116,'Project Costing'!$M$14:$M$500),"")</f>
        <v/>
      </c>
      <c r="F116" s="270" t="str">
        <f>IF(D116&lt;&gt;"",SUMIF('Project Costing'!$G$14:$G$500,D116,'Project Costing'!$P$14:$P$500),"")</f>
        <v/>
      </c>
      <c r="G116" s="13" t="str">
        <f t="shared" si="5"/>
        <v/>
      </c>
      <c r="H116" s="1"/>
      <c r="I116" s="1"/>
      <c r="J116" s="12"/>
      <c r="K116" s="1"/>
      <c r="L116" s="14" t="str">
        <f>IF(K116&lt;&gt;"",SUMIF('Project Costing'!$G$14:$G$500,K116,'Project Costing'!$M$14:$M$500),"")</f>
        <v/>
      </c>
      <c r="M116" s="18" t="str">
        <f>IF(K116&lt;&gt;"",SUMIF('Project Costing'!$G$14:$G$500,K116,'Project Costing'!$P$14:$P$500),"")</f>
        <v/>
      </c>
      <c r="N116" s="28" t="str">
        <f t="shared" si="6"/>
        <v/>
      </c>
      <c r="O116" s="1"/>
      <c r="P116" s="1"/>
      <c r="S116" t="str">
        <f>IF(R116&lt;&gt;"",SUMIF('Project Costing'!$G$14:$G$500,R116,'Project Costing'!$M$14:$M$500),"")</f>
        <v/>
      </c>
      <c r="T116" s="28" t="str">
        <f>IF(R116&lt;&gt;"",SUMIF('Project Costing'!$G$14:$G$500,R116,'Project Costing'!$P$14:$P$500),"")</f>
        <v/>
      </c>
      <c r="U116" s="28" t="str">
        <f t="shared" si="7"/>
        <v/>
      </c>
      <c r="Z116" t="str">
        <f>IF(Y116&lt;&gt;"",SUMIF('Project Costing'!$G$14:$G$500,Y116,'Project Costing'!$M$14:$M$500),"")</f>
        <v/>
      </c>
      <c r="AA116" s="28" t="str">
        <f>IF(Y116&lt;&gt;"",SUMIF('Project Costing'!$G$14:$G$500,Y116,'Project Costing'!$P$14:$P$500),"")</f>
        <v/>
      </c>
      <c r="AB116" s="28" t="str">
        <f t="shared" si="8"/>
        <v/>
      </c>
      <c r="AG116" t="str">
        <f>IF(AF116&lt;&gt;"",SUMIF('Project Costing'!$G$14:$G$500,AF116,'Project Costing'!$M$14:$M$500),"")</f>
        <v/>
      </c>
      <c r="AH116" s="28" t="str">
        <f>IF(AF116&lt;&gt;"",SUMIF('Project Costing'!$G$14:$G$500,AF116,'Project Costing'!$P$14:$P$500),"")</f>
        <v/>
      </c>
      <c r="AI116" s="28" t="str">
        <f t="shared" si="9"/>
        <v/>
      </c>
    </row>
    <row r="117" spans="4:35" x14ac:dyDescent="0.25">
      <c r="D117" s="1"/>
      <c r="E117" s="16" t="str">
        <f>IF(D117&lt;&gt;"",SUMIF('Project Costing'!$G$14:$G$500,D117,'Project Costing'!$M$14:$M$500),"")</f>
        <v/>
      </c>
      <c r="F117" s="270" t="str">
        <f>IF(D117&lt;&gt;"",SUMIF('Project Costing'!$G$14:$G$500,D117,'Project Costing'!$P$14:$P$500),"")</f>
        <v/>
      </c>
      <c r="G117" s="13" t="str">
        <f t="shared" si="5"/>
        <v/>
      </c>
      <c r="H117" s="1"/>
      <c r="I117" s="1"/>
      <c r="J117" s="12"/>
      <c r="K117" s="1"/>
      <c r="L117" s="14" t="str">
        <f>IF(K117&lt;&gt;"",SUMIF('Project Costing'!$G$14:$G$500,K117,'Project Costing'!$M$14:$M$500),"")</f>
        <v/>
      </c>
      <c r="M117" s="18" t="str">
        <f>IF(K117&lt;&gt;"",SUMIF('Project Costing'!$G$14:$G$500,K117,'Project Costing'!$P$14:$P$500),"")</f>
        <v/>
      </c>
      <c r="N117" s="28" t="str">
        <f t="shared" si="6"/>
        <v/>
      </c>
      <c r="O117" s="1"/>
      <c r="P117" s="1"/>
      <c r="S117" t="str">
        <f>IF(R117&lt;&gt;"",SUMIF('Project Costing'!$G$14:$G$500,R117,'Project Costing'!$M$14:$M$500),"")</f>
        <v/>
      </c>
      <c r="T117" s="28" t="str">
        <f>IF(R117&lt;&gt;"",SUMIF('Project Costing'!$G$14:$G$500,R117,'Project Costing'!$P$14:$P$500),"")</f>
        <v/>
      </c>
      <c r="U117" s="28" t="str">
        <f t="shared" si="7"/>
        <v/>
      </c>
      <c r="Z117" t="str">
        <f>IF(Y117&lt;&gt;"",SUMIF('Project Costing'!$G$14:$G$500,Y117,'Project Costing'!$M$14:$M$500),"")</f>
        <v/>
      </c>
      <c r="AA117" s="28" t="str">
        <f>IF(Y117&lt;&gt;"",SUMIF('Project Costing'!$G$14:$G$500,Y117,'Project Costing'!$P$14:$P$500),"")</f>
        <v/>
      </c>
      <c r="AB117" s="28" t="str">
        <f t="shared" si="8"/>
        <v/>
      </c>
      <c r="AG117" t="str">
        <f>IF(AF117&lt;&gt;"",SUMIF('Project Costing'!$G$14:$G$500,AF117,'Project Costing'!$M$14:$M$500),"")</f>
        <v/>
      </c>
      <c r="AH117" s="28" t="str">
        <f>IF(AF117&lt;&gt;"",SUMIF('Project Costing'!$G$14:$G$500,AF117,'Project Costing'!$P$14:$P$500),"")</f>
        <v/>
      </c>
      <c r="AI117" s="28" t="str">
        <f t="shared" si="9"/>
        <v/>
      </c>
    </row>
    <row r="118" spans="4:35" x14ac:dyDescent="0.25">
      <c r="D118" s="1"/>
      <c r="E118" s="16" t="str">
        <f>IF(D118&lt;&gt;"",SUMIF('Project Costing'!$G$14:$G$500,D118,'Project Costing'!$M$14:$M$500),"")</f>
        <v/>
      </c>
      <c r="F118" s="270" t="str">
        <f>IF(D118&lt;&gt;"",SUMIF('Project Costing'!$G$14:$G$500,D118,'Project Costing'!$P$14:$P$500),"")</f>
        <v/>
      </c>
      <c r="G118" s="13" t="str">
        <f t="shared" si="5"/>
        <v/>
      </c>
      <c r="H118" s="1"/>
      <c r="I118" s="1"/>
      <c r="J118" s="12"/>
      <c r="K118" s="1"/>
      <c r="L118" s="14" t="str">
        <f>IF(K118&lt;&gt;"",SUMIF('Project Costing'!$G$14:$G$500,K118,'Project Costing'!$M$14:$M$500),"")</f>
        <v/>
      </c>
      <c r="M118" s="18" t="str">
        <f>IF(K118&lt;&gt;"",SUMIF('Project Costing'!$G$14:$G$500,K118,'Project Costing'!$P$14:$P$500),"")</f>
        <v/>
      </c>
      <c r="N118" s="28" t="str">
        <f t="shared" si="6"/>
        <v/>
      </c>
      <c r="O118" s="1"/>
      <c r="P118" s="1"/>
      <c r="S118" t="str">
        <f>IF(R118&lt;&gt;"",SUMIF('Project Costing'!$G$14:$G$500,R118,'Project Costing'!$M$14:$M$500),"")</f>
        <v/>
      </c>
      <c r="T118" s="28" t="str">
        <f>IF(R118&lt;&gt;"",SUMIF('Project Costing'!$G$14:$G$500,R118,'Project Costing'!$P$14:$P$500),"")</f>
        <v/>
      </c>
      <c r="U118" s="28" t="str">
        <f t="shared" si="7"/>
        <v/>
      </c>
      <c r="Z118" t="str">
        <f>IF(Y118&lt;&gt;"",SUMIF('Project Costing'!$G$14:$G$500,Y118,'Project Costing'!$M$14:$M$500),"")</f>
        <v/>
      </c>
      <c r="AA118" s="28" t="str">
        <f>IF(Y118&lt;&gt;"",SUMIF('Project Costing'!$G$14:$G$500,Y118,'Project Costing'!$P$14:$P$500),"")</f>
        <v/>
      </c>
      <c r="AB118" s="28" t="str">
        <f t="shared" si="8"/>
        <v/>
      </c>
      <c r="AG118" t="str">
        <f>IF(AF118&lt;&gt;"",SUMIF('Project Costing'!$G$14:$G$500,AF118,'Project Costing'!$M$14:$M$500),"")</f>
        <v/>
      </c>
      <c r="AH118" s="28" t="str">
        <f>IF(AF118&lt;&gt;"",SUMIF('Project Costing'!$G$14:$G$500,AF118,'Project Costing'!$P$14:$P$500),"")</f>
        <v/>
      </c>
      <c r="AI118" s="28" t="str">
        <f t="shared" si="9"/>
        <v/>
      </c>
    </row>
    <row r="119" spans="4:35" x14ac:dyDescent="0.25">
      <c r="D119" s="1"/>
      <c r="E119" s="16" t="str">
        <f>IF(D119&lt;&gt;"",SUMIF('Project Costing'!$G$14:$G$500,D119,'Project Costing'!$M$14:$M$500),"")</f>
        <v/>
      </c>
      <c r="F119" s="270" t="str">
        <f>IF(D119&lt;&gt;"",SUMIF('Project Costing'!$G$14:$G$500,D119,'Project Costing'!$P$14:$P$500),"")</f>
        <v/>
      </c>
      <c r="G119" s="13" t="str">
        <f t="shared" si="5"/>
        <v/>
      </c>
      <c r="H119" s="1"/>
      <c r="I119" s="1"/>
      <c r="J119" s="12"/>
      <c r="K119" s="1"/>
      <c r="L119" s="14" t="str">
        <f>IF(K119&lt;&gt;"",SUMIF('Project Costing'!$G$14:$G$500,K119,'Project Costing'!$M$14:$M$500),"")</f>
        <v/>
      </c>
      <c r="M119" s="18" t="str">
        <f>IF(K119&lt;&gt;"",SUMIF('Project Costing'!$G$14:$G$500,K119,'Project Costing'!$P$14:$P$500),"")</f>
        <v/>
      </c>
      <c r="N119" s="28" t="str">
        <f t="shared" si="6"/>
        <v/>
      </c>
      <c r="O119" s="1"/>
      <c r="P119" s="1"/>
      <c r="S119" t="str">
        <f>IF(R119&lt;&gt;"",SUMIF('Project Costing'!$G$14:$G$500,R119,'Project Costing'!$M$14:$M$500),"")</f>
        <v/>
      </c>
      <c r="T119" s="28" t="str">
        <f>IF(R119&lt;&gt;"",SUMIF('Project Costing'!$G$14:$G$500,R119,'Project Costing'!$P$14:$P$500),"")</f>
        <v/>
      </c>
      <c r="U119" s="28" t="str">
        <f t="shared" si="7"/>
        <v/>
      </c>
      <c r="Z119" t="str">
        <f>IF(Y119&lt;&gt;"",SUMIF('Project Costing'!$G$14:$G$500,Y119,'Project Costing'!$M$14:$M$500),"")</f>
        <v/>
      </c>
      <c r="AA119" s="28" t="str">
        <f>IF(Y119&lt;&gt;"",SUMIF('Project Costing'!$G$14:$G$500,Y119,'Project Costing'!$P$14:$P$500),"")</f>
        <v/>
      </c>
      <c r="AB119" s="28" t="str">
        <f t="shared" si="8"/>
        <v/>
      </c>
      <c r="AG119" t="str">
        <f>IF(AF119&lt;&gt;"",SUMIF('Project Costing'!$G$14:$G$500,AF119,'Project Costing'!$M$14:$M$500),"")</f>
        <v/>
      </c>
      <c r="AH119" s="28" t="str">
        <f>IF(AF119&lt;&gt;"",SUMIF('Project Costing'!$G$14:$G$500,AF119,'Project Costing'!$P$14:$P$500),"")</f>
        <v/>
      </c>
      <c r="AI119" s="28" t="str">
        <f t="shared" si="9"/>
        <v/>
      </c>
    </row>
    <row r="120" spans="4:35" x14ac:dyDescent="0.25">
      <c r="D120" s="1"/>
      <c r="E120" s="16" t="str">
        <f>IF(D120&lt;&gt;"",SUMIF('Project Costing'!$G$14:$G$500,D120,'Project Costing'!$M$14:$M$500),"")</f>
        <v/>
      </c>
      <c r="F120" s="270" t="str">
        <f>IF(D120&lt;&gt;"",SUMIF('Project Costing'!$G$14:$G$500,D120,'Project Costing'!$P$14:$P$500),"")</f>
        <v/>
      </c>
      <c r="G120" s="13" t="str">
        <f t="shared" si="5"/>
        <v/>
      </c>
      <c r="H120" s="1"/>
      <c r="I120" s="1"/>
      <c r="J120" s="12"/>
      <c r="K120" s="1"/>
      <c r="L120" s="14" t="str">
        <f>IF(K120&lt;&gt;"",SUMIF('Project Costing'!$G$14:$G$500,K120,'Project Costing'!$M$14:$M$500),"")</f>
        <v/>
      </c>
      <c r="M120" s="18" t="str">
        <f>IF(K120&lt;&gt;"",SUMIF('Project Costing'!$G$14:$G$500,K120,'Project Costing'!$P$14:$P$500),"")</f>
        <v/>
      </c>
      <c r="N120" s="28" t="str">
        <f t="shared" si="6"/>
        <v/>
      </c>
      <c r="O120" s="1"/>
      <c r="P120" s="1"/>
      <c r="S120" t="str">
        <f>IF(R120&lt;&gt;"",SUMIF('Project Costing'!$G$14:$G$500,R120,'Project Costing'!$M$14:$M$500),"")</f>
        <v/>
      </c>
      <c r="T120" s="28" t="str">
        <f>IF(R120&lt;&gt;"",SUMIF('Project Costing'!$G$14:$G$500,R120,'Project Costing'!$P$14:$P$500),"")</f>
        <v/>
      </c>
      <c r="U120" s="28" t="str">
        <f t="shared" si="7"/>
        <v/>
      </c>
      <c r="Z120" t="str">
        <f>IF(Y120&lt;&gt;"",SUMIF('Project Costing'!$G$14:$G$500,Y120,'Project Costing'!$M$14:$M$500),"")</f>
        <v/>
      </c>
      <c r="AA120" s="28" t="str">
        <f>IF(Y120&lt;&gt;"",SUMIF('Project Costing'!$G$14:$G$500,Y120,'Project Costing'!$P$14:$P$500),"")</f>
        <v/>
      </c>
      <c r="AB120" s="28" t="str">
        <f t="shared" si="8"/>
        <v/>
      </c>
      <c r="AG120" t="str">
        <f>IF(AF120&lt;&gt;"",SUMIF('Project Costing'!$G$14:$G$500,AF120,'Project Costing'!$M$14:$M$500),"")</f>
        <v/>
      </c>
      <c r="AH120" s="28" t="str">
        <f>IF(AF120&lt;&gt;"",SUMIF('Project Costing'!$G$14:$G$500,AF120,'Project Costing'!$P$14:$P$500),"")</f>
        <v/>
      </c>
      <c r="AI120" s="28" t="str">
        <f t="shared" si="9"/>
        <v/>
      </c>
    </row>
    <row r="121" spans="4:35" x14ac:dyDescent="0.25">
      <c r="D121" s="1"/>
      <c r="E121" s="16" t="str">
        <f>IF(D121&lt;&gt;"",SUMIF('Project Costing'!$G$14:$G$500,D121,'Project Costing'!$M$14:$M$500),"")</f>
        <v/>
      </c>
      <c r="F121" s="270" t="str">
        <f>IF(D121&lt;&gt;"",SUMIF('Project Costing'!$G$14:$G$500,D121,'Project Costing'!$P$14:$P$500),"")</f>
        <v/>
      </c>
      <c r="G121" s="13" t="str">
        <f t="shared" si="5"/>
        <v/>
      </c>
      <c r="H121" s="1"/>
      <c r="I121" s="1"/>
      <c r="J121" s="12"/>
      <c r="K121" s="1"/>
      <c r="L121" s="14" t="str">
        <f>IF(K121&lt;&gt;"",SUMIF('Project Costing'!$G$14:$G$500,K121,'Project Costing'!$M$14:$M$500),"")</f>
        <v/>
      </c>
      <c r="M121" s="18" t="str">
        <f>IF(K121&lt;&gt;"",SUMIF('Project Costing'!$G$14:$G$500,K121,'Project Costing'!$P$14:$P$500),"")</f>
        <v/>
      </c>
      <c r="N121" s="28" t="str">
        <f t="shared" si="6"/>
        <v/>
      </c>
      <c r="O121" s="1"/>
      <c r="P121" s="1"/>
      <c r="S121" t="str">
        <f>IF(R121&lt;&gt;"",SUMIF('Project Costing'!$G$14:$G$500,R121,'Project Costing'!$M$14:$M$500),"")</f>
        <v/>
      </c>
      <c r="T121" s="28" t="str">
        <f>IF(R121&lt;&gt;"",SUMIF('Project Costing'!$G$14:$G$500,R121,'Project Costing'!$P$14:$P$500),"")</f>
        <v/>
      </c>
      <c r="U121" s="28" t="str">
        <f t="shared" si="7"/>
        <v/>
      </c>
      <c r="Z121" t="str">
        <f>IF(Y121&lt;&gt;"",SUMIF('Project Costing'!$G$14:$G$500,Y121,'Project Costing'!$M$14:$M$500),"")</f>
        <v/>
      </c>
      <c r="AA121" s="28" t="str">
        <f>IF(Y121&lt;&gt;"",SUMIF('Project Costing'!$G$14:$G$500,Y121,'Project Costing'!$P$14:$P$500),"")</f>
        <v/>
      </c>
      <c r="AB121" s="28" t="str">
        <f t="shared" si="8"/>
        <v/>
      </c>
      <c r="AG121" t="str">
        <f>IF(AF121&lt;&gt;"",SUMIF('Project Costing'!$G$14:$G$500,AF121,'Project Costing'!$M$14:$M$500),"")</f>
        <v/>
      </c>
      <c r="AH121" s="28" t="str">
        <f>IF(AF121&lt;&gt;"",SUMIF('Project Costing'!$G$14:$G$500,AF121,'Project Costing'!$P$14:$P$500),"")</f>
        <v/>
      </c>
      <c r="AI121" s="28" t="str">
        <f t="shared" si="9"/>
        <v/>
      </c>
    </row>
    <row r="122" spans="4:35" x14ac:dyDescent="0.25">
      <c r="D122" s="1"/>
      <c r="E122" s="16" t="str">
        <f>IF(D122&lt;&gt;"",SUMIF('Project Costing'!$G$14:$G$500,D122,'Project Costing'!$M$14:$M$500),"")</f>
        <v/>
      </c>
      <c r="F122" s="270" t="str">
        <f>IF(D122&lt;&gt;"",SUMIF('Project Costing'!$G$14:$G$500,D122,'Project Costing'!$P$14:$P$500),"")</f>
        <v/>
      </c>
      <c r="G122" s="13" t="str">
        <f t="shared" si="5"/>
        <v/>
      </c>
      <c r="H122" s="1"/>
      <c r="I122" s="1"/>
      <c r="J122" s="12"/>
      <c r="K122" s="1"/>
      <c r="L122" s="14" t="str">
        <f>IF(K122&lt;&gt;"",SUMIF('Project Costing'!$G$14:$G$500,K122,'Project Costing'!$M$14:$M$500),"")</f>
        <v/>
      </c>
      <c r="M122" s="18" t="str">
        <f>IF(K122&lt;&gt;"",SUMIF('Project Costing'!$G$14:$G$500,K122,'Project Costing'!$P$14:$P$500),"")</f>
        <v/>
      </c>
      <c r="N122" s="28" t="str">
        <f t="shared" si="6"/>
        <v/>
      </c>
      <c r="O122" s="1"/>
      <c r="P122" s="1"/>
      <c r="S122" t="str">
        <f>IF(R122&lt;&gt;"",SUMIF('Project Costing'!$G$14:$G$500,R122,'Project Costing'!$M$14:$M$500),"")</f>
        <v/>
      </c>
      <c r="T122" s="28" t="str">
        <f>IF(R122&lt;&gt;"",SUMIF('Project Costing'!$G$14:$G$500,R122,'Project Costing'!$P$14:$P$500),"")</f>
        <v/>
      </c>
      <c r="U122" s="28" t="str">
        <f t="shared" si="7"/>
        <v/>
      </c>
      <c r="Z122" t="str">
        <f>IF(Y122&lt;&gt;"",SUMIF('Project Costing'!$G$14:$G$500,Y122,'Project Costing'!$M$14:$M$500),"")</f>
        <v/>
      </c>
      <c r="AA122" s="28" t="str">
        <f>IF(Y122&lt;&gt;"",SUMIF('Project Costing'!$G$14:$G$500,Y122,'Project Costing'!$P$14:$P$500),"")</f>
        <v/>
      </c>
      <c r="AB122" s="28" t="str">
        <f t="shared" si="8"/>
        <v/>
      </c>
      <c r="AG122" t="str">
        <f>IF(AF122&lt;&gt;"",SUMIF('Project Costing'!$G$14:$G$500,AF122,'Project Costing'!$M$14:$M$500),"")</f>
        <v/>
      </c>
      <c r="AH122" s="28" t="str">
        <f>IF(AF122&lt;&gt;"",SUMIF('Project Costing'!$G$14:$G$500,AF122,'Project Costing'!$P$14:$P$500),"")</f>
        <v/>
      </c>
      <c r="AI122" s="28" t="str">
        <f t="shared" si="9"/>
        <v/>
      </c>
    </row>
    <row r="123" spans="4:35" x14ac:dyDescent="0.25">
      <c r="D123" s="1"/>
      <c r="E123" s="16" t="str">
        <f>IF(D123&lt;&gt;"",SUMIF('Project Costing'!$G$14:$G$500,D123,'Project Costing'!$M$14:$M$500),"")</f>
        <v/>
      </c>
      <c r="F123" s="270" t="str">
        <f>IF(D123&lt;&gt;"",SUMIF('Project Costing'!$G$14:$G$500,D123,'Project Costing'!$P$14:$P$500),"")</f>
        <v/>
      </c>
      <c r="G123" s="13" t="str">
        <f t="shared" si="5"/>
        <v/>
      </c>
      <c r="H123" s="1"/>
      <c r="I123" s="1"/>
      <c r="J123" s="12"/>
      <c r="K123" s="1"/>
      <c r="L123" s="14" t="str">
        <f>IF(K123&lt;&gt;"",SUMIF('Project Costing'!$G$14:$G$500,K123,'Project Costing'!$M$14:$M$500),"")</f>
        <v/>
      </c>
      <c r="M123" s="18" t="str">
        <f>IF(K123&lt;&gt;"",SUMIF('Project Costing'!$G$14:$G$500,K123,'Project Costing'!$P$14:$P$500),"")</f>
        <v/>
      </c>
      <c r="N123" s="28" t="str">
        <f t="shared" si="6"/>
        <v/>
      </c>
      <c r="O123" s="1"/>
      <c r="P123" s="1"/>
      <c r="S123" t="str">
        <f>IF(R123&lt;&gt;"",SUMIF('Project Costing'!$G$14:$G$500,R123,'Project Costing'!$M$14:$M$500),"")</f>
        <v/>
      </c>
      <c r="T123" s="28" t="str">
        <f>IF(R123&lt;&gt;"",SUMIF('Project Costing'!$G$14:$G$500,R123,'Project Costing'!$P$14:$P$500),"")</f>
        <v/>
      </c>
      <c r="U123" s="28" t="str">
        <f t="shared" si="7"/>
        <v/>
      </c>
      <c r="Z123" t="str">
        <f>IF(Y123&lt;&gt;"",SUMIF('Project Costing'!$G$14:$G$500,Y123,'Project Costing'!$M$14:$M$500),"")</f>
        <v/>
      </c>
      <c r="AA123" s="28" t="str">
        <f>IF(Y123&lt;&gt;"",SUMIF('Project Costing'!$G$14:$G$500,Y123,'Project Costing'!$P$14:$P$500),"")</f>
        <v/>
      </c>
      <c r="AB123" s="28" t="str">
        <f t="shared" si="8"/>
        <v/>
      </c>
      <c r="AG123" t="str">
        <f>IF(AF123&lt;&gt;"",SUMIF('Project Costing'!$G$14:$G$500,AF123,'Project Costing'!$M$14:$M$500),"")</f>
        <v/>
      </c>
      <c r="AH123" s="28" t="str">
        <f>IF(AF123&lt;&gt;"",SUMIF('Project Costing'!$G$14:$G$500,AF123,'Project Costing'!$P$14:$P$500),"")</f>
        <v/>
      </c>
      <c r="AI123" s="28" t="str">
        <f t="shared" si="9"/>
        <v/>
      </c>
    </row>
    <row r="124" spans="4:35" x14ac:dyDescent="0.25">
      <c r="D124" s="1"/>
      <c r="E124" s="16" t="str">
        <f>IF(D124&lt;&gt;"",SUMIF('Project Costing'!$G$14:$G$500,D124,'Project Costing'!$M$14:$M$500),"")</f>
        <v/>
      </c>
      <c r="F124" s="270" t="str">
        <f>IF(D124&lt;&gt;"",SUMIF('Project Costing'!$G$14:$G$500,D124,'Project Costing'!$P$14:$P$500),"")</f>
        <v/>
      </c>
      <c r="G124" s="13" t="str">
        <f t="shared" si="5"/>
        <v/>
      </c>
      <c r="H124" s="1"/>
      <c r="I124" s="1"/>
      <c r="J124" s="12"/>
      <c r="K124" s="1"/>
      <c r="L124" s="14" t="str">
        <f>IF(K124&lt;&gt;"",SUMIF('Project Costing'!$G$14:$G$500,K124,'Project Costing'!$M$14:$M$500),"")</f>
        <v/>
      </c>
      <c r="M124" s="18" t="str">
        <f>IF(K124&lt;&gt;"",SUMIF('Project Costing'!$G$14:$G$500,K124,'Project Costing'!$P$14:$P$500),"")</f>
        <v/>
      </c>
      <c r="N124" s="28" t="str">
        <f t="shared" si="6"/>
        <v/>
      </c>
      <c r="O124" s="1"/>
      <c r="P124" s="1"/>
      <c r="S124" t="str">
        <f>IF(R124&lt;&gt;"",SUMIF('Project Costing'!$G$14:$G$500,R124,'Project Costing'!$M$14:$M$500),"")</f>
        <v/>
      </c>
      <c r="T124" s="28" t="str">
        <f>IF(R124&lt;&gt;"",SUMIF('Project Costing'!$G$14:$G$500,R124,'Project Costing'!$P$14:$P$500),"")</f>
        <v/>
      </c>
      <c r="U124" s="28" t="str">
        <f t="shared" si="7"/>
        <v/>
      </c>
      <c r="Z124" t="str">
        <f>IF(Y124&lt;&gt;"",SUMIF('Project Costing'!$G$14:$G$500,Y124,'Project Costing'!$M$14:$M$500),"")</f>
        <v/>
      </c>
      <c r="AA124" s="28" t="str">
        <f>IF(Y124&lt;&gt;"",SUMIF('Project Costing'!$G$14:$G$500,Y124,'Project Costing'!$P$14:$P$500),"")</f>
        <v/>
      </c>
      <c r="AB124" s="28" t="str">
        <f t="shared" si="8"/>
        <v/>
      </c>
      <c r="AG124" t="str">
        <f>IF(AF124&lt;&gt;"",SUMIF('Project Costing'!$G$14:$G$500,AF124,'Project Costing'!$M$14:$M$500),"")</f>
        <v/>
      </c>
      <c r="AH124" s="28" t="str">
        <f>IF(AF124&lt;&gt;"",SUMIF('Project Costing'!$G$14:$G$500,AF124,'Project Costing'!$P$14:$P$500),"")</f>
        <v/>
      </c>
      <c r="AI124" s="28" t="str">
        <f t="shared" si="9"/>
        <v/>
      </c>
    </row>
    <row r="125" spans="4:35" x14ac:dyDescent="0.25">
      <c r="D125" s="1"/>
      <c r="E125" s="16" t="str">
        <f>IF(D125&lt;&gt;"",SUMIF('Project Costing'!$G$14:$G$500,D125,'Project Costing'!$M$14:$M$500),"")</f>
        <v/>
      </c>
      <c r="F125" s="270" t="str">
        <f>IF(D125&lt;&gt;"",SUMIF('Project Costing'!$G$14:$G$500,D125,'Project Costing'!$P$14:$P$500),"")</f>
        <v/>
      </c>
      <c r="G125" s="13" t="str">
        <f t="shared" si="5"/>
        <v/>
      </c>
      <c r="H125" s="1"/>
      <c r="I125" s="1"/>
      <c r="J125" s="12"/>
      <c r="K125" s="1"/>
      <c r="L125" s="14" t="str">
        <f>IF(K125&lt;&gt;"",SUMIF('Project Costing'!$G$14:$G$500,K125,'Project Costing'!$M$14:$M$500),"")</f>
        <v/>
      </c>
      <c r="M125" s="18" t="str">
        <f>IF(K125&lt;&gt;"",SUMIF('Project Costing'!$G$14:$G$500,K125,'Project Costing'!$P$14:$P$500),"")</f>
        <v/>
      </c>
      <c r="N125" s="28" t="str">
        <f t="shared" si="6"/>
        <v/>
      </c>
      <c r="O125" s="1"/>
      <c r="P125" s="1"/>
      <c r="S125" t="str">
        <f>IF(R125&lt;&gt;"",SUMIF('Project Costing'!$G$14:$G$500,R125,'Project Costing'!$M$14:$M$500),"")</f>
        <v/>
      </c>
      <c r="T125" s="28" t="str">
        <f>IF(R125&lt;&gt;"",SUMIF('Project Costing'!$G$14:$G$500,R125,'Project Costing'!$P$14:$P$500),"")</f>
        <v/>
      </c>
      <c r="U125" s="28" t="str">
        <f t="shared" si="7"/>
        <v/>
      </c>
      <c r="Z125" t="str">
        <f>IF(Y125&lt;&gt;"",SUMIF('Project Costing'!$G$14:$G$500,Y125,'Project Costing'!$M$14:$M$500),"")</f>
        <v/>
      </c>
      <c r="AA125" s="28" t="str">
        <f>IF(Y125&lt;&gt;"",SUMIF('Project Costing'!$G$14:$G$500,Y125,'Project Costing'!$P$14:$P$500),"")</f>
        <v/>
      </c>
      <c r="AB125" s="28" t="str">
        <f t="shared" si="8"/>
        <v/>
      </c>
      <c r="AG125" t="str">
        <f>IF(AF125&lt;&gt;"",SUMIF('Project Costing'!$G$14:$G$500,AF125,'Project Costing'!$M$14:$M$500),"")</f>
        <v/>
      </c>
      <c r="AH125" s="28" t="str">
        <f>IF(AF125&lt;&gt;"",SUMIF('Project Costing'!$G$14:$G$500,AF125,'Project Costing'!$P$14:$P$500),"")</f>
        <v/>
      </c>
      <c r="AI125" s="28" t="str">
        <f t="shared" si="9"/>
        <v/>
      </c>
    </row>
    <row r="126" spans="4:35" x14ac:dyDescent="0.25">
      <c r="D126" s="1"/>
      <c r="E126" s="16" t="str">
        <f>IF(D126&lt;&gt;"",SUMIF('Project Costing'!$G$14:$G$500,D126,'Project Costing'!$M$14:$M$500),"")</f>
        <v/>
      </c>
      <c r="F126" s="270" t="str">
        <f>IF(D126&lt;&gt;"",SUMIF('Project Costing'!$G$14:$G$500,D126,'Project Costing'!$P$14:$P$500),"")</f>
        <v/>
      </c>
      <c r="G126" s="13" t="str">
        <f t="shared" si="5"/>
        <v/>
      </c>
      <c r="H126" s="1"/>
      <c r="I126" s="1"/>
      <c r="J126" s="12"/>
      <c r="K126" s="1"/>
      <c r="L126" s="14" t="str">
        <f>IF(K126&lt;&gt;"",SUMIF('Project Costing'!$G$14:$G$500,K126,'Project Costing'!$M$14:$M$500),"")</f>
        <v/>
      </c>
      <c r="M126" s="18" t="str">
        <f>IF(K126&lt;&gt;"",SUMIF('Project Costing'!$G$14:$G$500,K126,'Project Costing'!$P$14:$P$500),"")</f>
        <v/>
      </c>
      <c r="N126" s="28" t="str">
        <f t="shared" si="6"/>
        <v/>
      </c>
      <c r="O126" s="1"/>
      <c r="P126" s="1"/>
      <c r="S126" t="str">
        <f>IF(R126&lt;&gt;"",SUMIF('Project Costing'!$G$14:$G$500,R126,'Project Costing'!$M$14:$M$500),"")</f>
        <v/>
      </c>
      <c r="T126" s="28" t="str">
        <f>IF(R126&lt;&gt;"",SUMIF('Project Costing'!$G$14:$G$500,R126,'Project Costing'!$P$14:$P$500),"")</f>
        <v/>
      </c>
      <c r="U126" s="28" t="str">
        <f t="shared" si="7"/>
        <v/>
      </c>
      <c r="Z126" t="str">
        <f>IF(Y126&lt;&gt;"",SUMIF('Project Costing'!$G$14:$G$500,Y126,'Project Costing'!$M$14:$M$500),"")</f>
        <v/>
      </c>
      <c r="AA126" s="28" t="str">
        <f>IF(Y126&lt;&gt;"",SUMIF('Project Costing'!$G$14:$G$500,Y126,'Project Costing'!$P$14:$P$500),"")</f>
        <v/>
      </c>
      <c r="AB126" s="28" t="str">
        <f t="shared" si="8"/>
        <v/>
      </c>
      <c r="AG126" t="str">
        <f>IF(AF126&lt;&gt;"",SUMIF('Project Costing'!$G$14:$G$500,AF126,'Project Costing'!$M$14:$M$500),"")</f>
        <v/>
      </c>
      <c r="AH126" s="28" t="str">
        <f>IF(AF126&lt;&gt;"",SUMIF('Project Costing'!$G$14:$G$500,AF126,'Project Costing'!$P$14:$P$500),"")</f>
        <v/>
      </c>
      <c r="AI126" s="28" t="str">
        <f t="shared" si="9"/>
        <v/>
      </c>
    </row>
    <row r="127" spans="4:35" x14ac:dyDescent="0.25">
      <c r="D127" s="1"/>
      <c r="E127" s="16" t="str">
        <f>IF(D127&lt;&gt;"",SUMIF('Project Costing'!$G$14:$G$500,D127,'Project Costing'!$M$14:$M$500),"")</f>
        <v/>
      </c>
      <c r="F127" s="270" t="str">
        <f>IF(D127&lt;&gt;"",SUMIF('Project Costing'!$G$14:$G$500,D127,'Project Costing'!$P$14:$P$500),"")</f>
        <v/>
      </c>
      <c r="G127" s="13" t="str">
        <f t="shared" si="5"/>
        <v/>
      </c>
      <c r="H127" s="1"/>
      <c r="I127" s="1"/>
      <c r="J127" s="12"/>
      <c r="K127" s="1"/>
      <c r="L127" s="14" t="str">
        <f>IF(K127&lt;&gt;"",SUMIF('Project Costing'!$G$14:$G$500,K127,'Project Costing'!$M$14:$M$500),"")</f>
        <v/>
      </c>
      <c r="M127" s="18" t="str">
        <f>IF(K127&lt;&gt;"",SUMIF('Project Costing'!$G$14:$G$500,K127,'Project Costing'!$P$14:$P$500),"")</f>
        <v/>
      </c>
      <c r="N127" s="28" t="str">
        <f t="shared" si="6"/>
        <v/>
      </c>
      <c r="O127" s="1"/>
      <c r="P127" s="1"/>
      <c r="S127" t="str">
        <f>IF(R127&lt;&gt;"",SUMIF('Project Costing'!$G$14:$G$500,R127,'Project Costing'!$M$14:$M$500),"")</f>
        <v/>
      </c>
      <c r="T127" s="28" t="str">
        <f>IF(R127&lt;&gt;"",SUMIF('Project Costing'!$G$14:$G$500,R127,'Project Costing'!$P$14:$P$500),"")</f>
        <v/>
      </c>
      <c r="U127" s="28" t="str">
        <f t="shared" si="7"/>
        <v/>
      </c>
      <c r="Z127" t="str">
        <f>IF(Y127&lt;&gt;"",SUMIF('Project Costing'!$G$14:$G$500,Y127,'Project Costing'!$M$14:$M$500),"")</f>
        <v/>
      </c>
      <c r="AA127" s="28" t="str">
        <f>IF(Y127&lt;&gt;"",SUMIF('Project Costing'!$G$14:$G$500,Y127,'Project Costing'!$P$14:$P$500),"")</f>
        <v/>
      </c>
      <c r="AB127" s="28" t="str">
        <f t="shared" si="8"/>
        <v/>
      </c>
      <c r="AG127" t="str">
        <f>IF(AF127&lt;&gt;"",SUMIF('Project Costing'!$G$14:$G$500,AF127,'Project Costing'!$M$14:$M$500),"")</f>
        <v/>
      </c>
      <c r="AH127" s="28" t="str">
        <f>IF(AF127&lt;&gt;"",SUMIF('Project Costing'!$G$14:$G$500,AF127,'Project Costing'!$P$14:$P$500),"")</f>
        <v/>
      </c>
      <c r="AI127" s="28" t="str">
        <f t="shared" si="9"/>
        <v/>
      </c>
    </row>
    <row r="128" spans="4:35" x14ac:dyDescent="0.25">
      <c r="D128" s="1"/>
      <c r="E128" s="16" t="str">
        <f>IF(D128&lt;&gt;"",SUMIF('Project Costing'!$G$14:$G$500,D128,'Project Costing'!$M$14:$M$500),"")</f>
        <v/>
      </c>
      <c r="F128" s="270" t="str">
        <f>IF(D128&lt;&gt;"",SUMIF('Project Costing'!$G$14:$G$500,D128,'Project Costing'!$P$14:$P$500),"")</f>
        <v/>
      </c>
      <c r="G128" s="13" t="str">
        <f t="shared" si="5"/>
        <v/>
      </c>
      <c r="H128" s="1"/>
      <c r="I128" s="1"/>
      <c r="J128" s="12"/>
      <c r="K128" s="1"/>
      <c r="L128" s="14" t="str">
        <f>IF(K128&lt;&gt;"",SUMIF('Project Costing'!$G$14:$G$500,K128,'Project Costing'!$M$14:$M$500),"")</f>
        <v/>
      </c>
      <c r="M128" s="18" t="str">
        <f>IF(K128&lt;&gt;"",SUMIF('Project Costing'!$G$14:$G$500,K128,'Project Costing'!$P$14:$P$500),"")</f>
        <v/>
      </c>
      <c r="N128" s="28" t="str">
        <f t="shared" si="6"/>
        <v/>
      </c>
      <c r="O128" s="1"/>
      <c r="P128" s="1"/>
      <c r="S128" t="str">
        <f>IF(R128&lt;&gt;"",SUMIF('Project Costing'!$G$14:$G$500,R128,'Project Costing'!$M$14:$M$500),"")</f>
        <v/>
      </c>
      <c r="T128" s="28" t="str">
        <f>IF(R128&lt;&gt;"",SUMIF('Project Costing'!$G$14:$G$500,R128,'Project Costing'!$P$14:$P$500),"")</f>
        <v/>
      </c>
      <c r="U128" s="28" t="str">
        <f t="shared" si="7"/>
        <v/>
      </c>
      <c r="Z128" t="str">
        <f>IF(Y128&lt;&gt;"",SUMIF('Project Costing'!$G$14:$G$500,Y128,'Project Costing'!$M$14:$M$500),"")</f>
        <v/>
      </c>
      <c r="AA128" s="28" t="str">
        <f>IF(Y128&lt;&gt;"",SUMIF('Project Costing'!$G$14:$G$500,Y128,'Project Costing'!$P$14:$P$500),"")</f>
        <v/>
      </c>
      <c r="AB128" s="28" t="str">
        <f t="shared" si="8"/>
        <v/>
      </c>
      <c r="AG128" t="str">
        <f>IF(AF128&lt;&gt;"",SUMIF('Project Costing'!$G$14:$G$500,AF128,'Project Costing'!$M$14:$M$500),"")</f>
        <v/>
      </c>
      <c r="AH128" s="28" t="str">
        <f>IF(AF128&lt;&gt;"",SUMIF('Project Costing'!$G$14:$G$500,AF128,'Project Costing'!$P$14:$P$500),"")</f>
        <v/>
      </c>
      <c r="AI128" s="28" t="str">
        <f t="shared" si="9"/>
        <v/>
      </c>
    </row>
    <row r="129" spans="4:35" x14ac:dyDescent="0.25">
      <c r="D129" s="1"/>
      <c r="E129" s="16" t="str">
        <f>IF(D129&lt;&gt;"",SUMIF('Project Costing'!$G$14:$G$500,D129,'Project Costing'!$M$14:$M$500),"")</f>
        <v/>
      </c>
      <c r="F129" s="270" t="str">
        <f>IF(D129&lt;&gt;"",SUMIF('Project Costing'!$G$14:$G$500,D129,'Project Costing'!$P$14:$P$500),"")</f>
        <v/>
      </c>
      <c r="G129" s="13" t="str">
        <f t="shared" si="5"/>
        <v/>
      </c>
      <c r="H129" s="1"/>
      <c r="I129" s="1"/>
      <c r="J129" s="12"/>
      <c r="K129" s="1"/>
      <c r="L129" s="14" t="str">
        <f>IF(K129&lt;&gt;"",SUMIF('Project Costing'!$G$14:$G$500,K129,'Project Costing'!$M$14:$M$500),"")</f>
        <v/>
      </c>
      <c r="M129" s="18" t="str">
        <f>IF(K129&lt;&gt;"",SUMIF('Project Costing'!$G$14:$G$500,K129,'Project Costing'!$P$14:$P$500),"")</f>
        <v/>
      </c>
      <c r="N129" s="28" t="str">
        <f t="shared" si="6"/>
        <v/>
      </c>
      <c r="O129" s="1"/>
      <c r="P129" s="1"/>
      <c r="S129" t="str">
        <f>IF(R129&lt;&gt;"",SUMIF('Project Costing'!$G$14:$G$500,R129,'Project Costing'!$M$14:$M$500),"")</f>
        <v/>
      </c>
      <c r="T129" s="28" t="str">
        <f>IF(R129&lt;&gt;"",SUMIF('Project Costing'!$G$14:$G$500,R129,'Project Costing'!$P$14:$P$500),"")</f>
        <v/>
      </c>
      <c r="U129" s="28" t="str">
        <f t="shared" si="7"/>
        <v/>
      </c>
      <c r="Z129" t="str">
        <f>IF(Y129&lt;&gt;"",SUMIF('Project Costing'!$G$14:$G$500,Y129,'Project Costing'!$M$14:$M$500),"")</f>
        <v/>
      </c>
      <c r="AA129" s="28" t="str">
        <f>IF(Y129&lt;&gt;"",SUMIF('Project Costing'!$G$14:$G$500,Y129,'Project Costing'!$P$14:$P$500),"")</f>
        <v/>
      </c>
      <c r="AB129" s="28" t="str">
        <f t="shared" si="8"/>
        <v/>
      </c>
      <c r="AG129" t="str">
        <f>IF(AF129&lt;&gt;"",SUMIF('Project Costing'!$G$14:$G$500,AF129,'Project Costing'!$M$14:$M$500),"")</f>
        <v/>
      </c>
      <c r="AH129" s="28" t="str">
        <f>IF(AF129&lt;&gt;"",SUMIF('Project Costing'!$G$14:$G$500,AF129,'Project Costing'!$P$14:$P$500),"")</f>
        <v/>
      </c>
      <c r="AI129" s="28" t="str">
        <f t="shared" si="9"/>
        <v/>
      </c>
    </row>
    <row r="130" spans="4:35" x14ac:dyDescent="0.25">
      <c r="D130" s="1"/>
      <c r="E130" s="16" t="str">
        <f>IF(D130&lt;&gt;"",SUMIF('Project Costing'!$G$14:$G$500,D130,'Project Costing'!$M$14:$M$500),"")</f>
        <v/>
      </c>
      <c r="F130" s="270" t="str">
        <f>IF(D130&lt;&gt;"",SUMIF('Project Costing'!$G$14:$G$500,D130,'Project Costing'!$P$14:$P$500),"")</f>
        <v/>
      </c>
      <c r="G130" s="13" t="str">
        <f t="shared" si="5"/>
        <v/>
      </c>
      <c r="H130" s="1"/>
      <c r="I130" s="1"/>
      <c r="J130" s="12"/>
      <c r="K130" s="1"/>
      <c r="L130" s="14" t="str">
        <f>IF(K130&lt;&gt;"",SUMIF('Project Costing'!$G$14:$G$500,K130,'Project Costing'!$M$14:$M$500),"")</f>
        <v/>
      </c>
      <c r="M130" s="18" t="str">
        <f>IF(K130&lt;&gt;"",SUMIF('Project Costing'!$G$14:$G$500,K130,'Project Costing'!$P$14:$P$500),"")</f>
        <v/>
      </c>
      <c r="N130" s="28" t="str">
        <f t="shared" si="6"/>
        <v/>
      </c>
      <c r="O130" s="1"/>
      <c r="P130" s="1"/>
      <c r="S130" t="str">
        <f>IF(R130&lt;&gt;"",SUMIF('Project Costing'!$G$14:$G$500,R130,'Project Costing'!$M$14:$M$500),"")</f>
        <v/>
      </c>
      <c r="T130" s="28" t="str">
        <f>IF(R130&lt;&gt;"",SUMIF('Project Costing'!$G$14:$G$500,R130,'Project Costing'!$P$14:$P$500),"")</f>
        <v/>
      </c>
      <c r="U130" s="28" t="str">
        <f t="shared" si="7"/>
        <v/>
      </c>
      <c r="Z130" t="str">
        <f>IF(Y130&lt;&gt;"",SUMIF('Project Costing'!$G$14:$G$500,Y130,'Project Costing'!$M$14:$M$500),"")</f>
        <v/>
      </c>
      <c r="AA130" s="28" t="str">
        <f>IF(Y130&lt;&gt;"",SUMIF('Project Costing'!$G$14:$G$500,Y130,'Project Costing'!$P$14:$P$500),"")</f>
        <v/>
      </c>
      <c r="AB130" s="28" t="str">
        <f t="shared" si="8"/>
        <v/>
      </c>
      <c r="AG130" t="str">
        <f>IF(AF130&lt;&gt;"",SUMIF('Project Costing'!$G$14:$G$500,AF130,'Project Costing'!$M$14:$M$500),"")</f>
        <v/>
      </c>
      <c r="AH130" s="28" t="str">
        <f>IF(AF130&lt;&gt;"",SUMIF('Project Costing'!$G$14:$G$500,AF130,'Project Costing'!$P$14:$P$500),"")</f>
        <v/>
      </c>
      <c r="AI130" s="28" t="str">
        <f t="shared" si="9"/>
        <v/>
      </c>
    </row>
    <row r="131" spans="4:35" x14ac:dyDescent="0.25">
      <c r="D131" s="1"/>
      <c r="E131" s="16" t="str">
        <f>IF(D131&lt;&gt;"",SUMIF('Project Costing'!$G$14:$G$500,D131,'Project Costing'!$M$14:$M$500),"")</f>
        <v/>
      </c>
      <c r="F131" s="270" t="str">
        <f>IF(D131&lt;&gt;"",SUMIF('Project Costing'!$G$14:$G$500,D131,'Project Costing'!$P$14:$P$500),"")</f>
        <v/>
      </c>
      <c r="G131" s="13" t="str">
        <f t="shared" si="5"/>
        <v/>
      </c>
      <c r="H131" s="1"/>
      <c r="I131" s="1"/>
      <c r="J131" s="12"/>
      <c r="K131" s="1"/>
      <c r="L131" s="14" t="str">
        <f>IF(K131&lt;&gt;"",SUMIF('Project Costing'!$G$14:$G$500,K131,'Project Costing'!$M$14:$M$500),"")</f>
        <v/>
      </c>
      <c r="M131" s="18" t="str">
        <f>IF(K131&lt;&gt;"",SUMIF('Project Costing'!$G$14:$G$500,K131,'Project Costing'!$P$14:$P$500),"")</f>
        <v/>
      </c>
      <c r="N131" s="28" t="str">
        <f t="shared" si="6"/>
        <v/>
      </c>
      <c r="O131" s="1"/>
      <c r="P131" s="1"/>
      <c r="S131" t="str">
        <f>IF(R131&lt;&gt;"",SUMIF('Project Costing'!$G$14:$G$500,R131,'Project Costing'!$M$14:$M$500),"")</f>
        <v/>
      </c>
      <c r="T131" s="28" t="str">
        <f>IF(R131&lt;&gt;"",SUMIF('Project Costing'!$G$14:$G$500,R131,'Project Costing'!$P$14:$P$500),"")</f>
        <v/>
      </c>
      <c r="U131" s="28" t="str">
        <f t="shared" si="7"/>
        <v/>
      </c>
      <c r="Z131" t="str">
        <f>IF(Y131&lt;&gt;"",SUMIF('Project Costing'!$G$14:$G$500,Y131,'Project Costing'!$M$14:$M$500),"")</f>
        <v/>
      </c>
      <c r="AA131" s="28" t="str">
        <f>IF(Y131&lt;&gt;"",SUMIF('Project Costing'!$G$14:$G$500,Y131,'Project Costing'!$P$14:$P$500),"")</f>
        <v/>
      </c>
      <c r="AB131" s="28" t="str">
        <f t="shared" si="8"/>
        <v/>
      </c>
      <c r="AG131" t="str">
        <f>IF(AF131&lt;&gt;"",SUMIF('Project Costing'!$G$14:$G$500,AF131,'Project Costing'!$M$14:$M$500),"")</f>
        <v/>
      </c>
      <c r="AH131" s="28" t="str">
        <f>IF(AF131&lt;&gt;"",SUMIF('Project Costing'!$G$14:$G$500,AF131,'Project Costing'!$P$14:$P$500),"")</f>
        <v/>
      </c>
      <c r="AI131" s="28" t="str">
        <f t="shared" si="9"/>
        <v/>
      </c>
    </row>
    <row r="132" spans="4:35" x14ac:dyDescent="0.25">
      <c r="D132" s="1"/>
      <c r="E132" s="16" t="str">
        <f>IF(D132&lt;&gt;"",SUMIF('Project Costing'!$G$14:$G$500,D132,'Project Costing'!$M$14:$M$500),"")</f>
        <v/>
      </c>
      <c r="F132" s="270" t="str">
        <f>IF(D132&lt;&gt;"",SUMIF('Project Costing'!$G$14:$G$500,D132,'Project Costing'!$P$14:$P$500),"")</f>
        <v/>
      </c>
      <c r="G132" s="13" t="str">
        <f t="shared" si="5"/>
        <v/>
      </c>
      <c r="H132" s="1"/>
      <c r="I132" s="1"/>
      <c r="J132" s="12"/>
      <c r="K132" s="1"/>
      <c r="L132" s="14" t="str">
        <f>IF(K132&lt;&gt;"",SUMIF('Project Costing'!$G$14:$G$500,K132,'Project Costing'!$M$14:$M$500),"")</f>
        <v/>
      </c>
      <c r="M132" s="18" t="str">
        <f>IF(K132&lt;&gt;"",SUMIF('Project Costing'!$G$14:$G$500,K132,'Project Costing'!$P$14:$P$500),"")</f>
        <v/>
      </c>
      <c r="N132" s="28" t="str">
        <f t="shared" si="6"/>
        <v/>
      </c>
      <c r="O132" s="1"/>
      <c r="P132" s="1"/>
      <c r="S132" t="str">
        <f>IF(R132&lt;&gt;"",SUMIF('Project Costing'!$G$14:$G$500,R132,'Project Costing'!$M$14:$M$500),"")</f>
        <v/>
      </c>
      <c r="T132" s="28" t="str">
        <f>IF(R132&lt;&gt;"",SUMIF('Project Costing'!$G$14:$G$500,R132,'Project Costing'!$P$14:$P$500),"")</f>
        <v/>
      </c>
      <c r="U132" s="28" t="str">
        <f t="shared" si="7"/>
        <v/>
      </c>
      <c r="Z132" t="str">
        <f>IF(Y132&lt;&gt;"",SUMIF('Project Costing'!$G$14:$G$500,Y132,'Project Costing'!$M$14:$M$500),"")</f>
        <v/>
      </c>
      <c r="AA132" s="28" t="str">
        <f>IF(Y132&lt;&gt;"",SUMIF('Project Costing'!$G$14:$G$500,Y132,'Project Costing'!$P$14:$P$500),"")</f>
        <v/>
      </c>
      <c r="AB132" s="28" t="str">
        <f t="shared" si="8"/>
        <v/>
      </c>
      <c r="AG132" t="str">
        <f>IF(AF132&lt;&gt;"",SUMIF('Project Costing'!$G$14:$G$500,AF132,'Project Costing'!$M$14:$M$500),"")</f>
        <v/>
      </c>
      <c r="AH132" s="28" t="str">
        <f>IF(AF132&lt;&gt;"",SUMIF('Project Costing'!$G$14:$G$500,AF132,'Project Costing'!$P$14:$P$500),"")</f>
        <v/>
      </c>
      <c r="AI132" s="28" t="str">
        <f t="shared" si="9"/>
        <v/>
      </c>
    </row>
    <row r="133" spans="4:35" x14ac:dyDescent="0.25">
      <c r="D133" s="1"/>
      <c r="E133" s="16" t="str">
        <f>IF(D133&lt;&gt;"",SUMIF('Project Costing'!$G$14:$G$500,D133,'Project Costing'!$M$14:$M$500),"")</f>
        <v/>
      </c>
      <c r="F133" s="270" t="str">
        <f>IF(D133&lt;&gt;"",SUMIF('Project Costing'!$G$14:$G$500,D133,'Project Costing'!$P$14:$P$500),"")</f>
        <v/>
      </c>
      <c r="G133" s="13" t="str">
        <f t="shared" si="5"/>
        <v/>
      </c>
      <c r="H133" s="1"/>
      <c r="I133" s="1"/>
      <c r="J133" s="12"/>
      <c r="K133" s="1"/>
      <c r="L133" s="14" t="str">
        <f>IF(K133&lt;&gt;"",SUMIF('Project Costing'!$G$14:$G$500,K133,'Project Costing'!$M$14:$M$500),"")</f>
        <v/>
      </c>
      <c r="M133" s="18" t="str">
        <f>IF(K133&lt;&gt;"",SUMIF('Project Costing'!$G$14:$G$500,K133,'Project Costing'!$P$14:$P$500),"")</f>
        <v/>
      </c>
      <c r="N133" s="28" t="str">
        <f t="shared" si="6"/>
        <v/>
      </c>
      <c r="O133" s="1"/>
      <c r="P133" s="1"/>
      <c r="S133" t="str">
        <f>IF(R133&lt;&gt;"",SUMIF('Project Costing'!$G$14:$G$500,R133,'Project Costing'!$M$14:$M$500),"")</f>
        <v/>
      </c>
      <c r="T133" s="28" t="str">
        <f>IF(R133&lt;&gt;"",SUMIF('Project Costing'!$G$14:$G$500,R133,'Project Costing'!$P$14:$P$500),"")</f>
        <v/>
      </c>
      <c r="U133" s="28" t="str">
        <f t="shared" si="7"/>
        <v/>
      </c>
      <c r="Z133" t="str">
        <f>IF(Y133&lt;&gt;"",SUMIF('Project Costing'!$G$14:$G$500,Y133,'Project Costing'!$M$14:$M$500),"")</f>
        <v/>
      </c>
      <c r="AA133" s="28" t="str">
        <f>IF(Y133&lt;&gt;"",SUMIF('Project Costing'!$G$14:$G$500,Y133,'Project Costing'!$P$14:$P$500),"")</f>
        <v/>
      </c>
      <c r="AB133" s="28" t="str">
        <f t="shared" si="8"/>
        <v/>
      </c>
      <c r="AG133" t="str">
        <f>IF(AF133&lt;&gt;"",SUMIF('Project Costing'!$G$14:$G$500,AF133,'Project Costing'!$M$14:$M$500),"")</f>
        <v/>
      </c>
      <c r="AH133" s="28" t="str">
        <f>IF(AF133&lt;&gt;"",SUMIF('Project Costing'!$G$14:$G$500,AF133,'Project Costing'!$P$14:$P$500),"")</f>
        <v/>
      </c>
      <c r="AI133" s="28" t="str">
        <f t="shared" si="9"/>
        <v/>
      </c>
    </row>
    <row r="134" spans="4:35" x14ac:dyDescent="0.25">
      <c r="D134" s="1"/>
      <c r="E134" s="16" t="str">
        <f>IF(D134&lt;&gt;"",SUMIF('Project Costing'!$G$14:$G$500,D134,'Project Costing'!$M$14:$M$500),"")</f>
        <v/>
      </c>
      <c r="F134" s="270" t="str">
        <f>IF(D134&lt;&gt;"",SUMIF('Project Costing'!$G$14:$G$500,D134,'Project Costing'!$P$14:$P$500),"")</f>
        <v/>
      </c>
      <c r="G134" s="13" t="str">
        <f t="shared" si="5"/>
        <v/>
      </c>
      <c r="H134" s="1"/>
      <c r="I134" s="1"/>
      <c r="J134" s="12"/>
      <c r="K134" s="1"/>
      <c r="L134" s="14" t="str">
        <f>IF(K134&lt;&gt;"",SUMIF('Project Costing'!$G$14:$G$500,K134,'Project Costing'!$M$14:$M$500),"")</f>
        <v/>
      </c>
      <c r="M134" s="18" t="str">
        <f>IF(K134&lt;&gt;"",SUMIF('Project Costing'!$G$14:$G$500,K134,'Project Costing'!$P$14:$P$500),"")</f>
        <v/>
      </c>
      <c r="N134" s="28" t="str">
        <f t="shared" si="6"/>
        <v/>
      </c>
      <c r="O134" s="1"/>
      <c r="P134" s="1"/>
      <c r="S134" t="str">
        <f>IF(R134&lt;&gt;"",SUMIF('Project Costing'!$G$14:$G$500,R134,'Project Costing'!$M$14:$M$500),"")</f>
        <v/>
      </c>
      <c r="T134" s="28" t="str">
        <f>IF(R134&lt;&gt;"",SUMIF('Project Costing'!$G$14:$G$500,R134,'Project Costing'!$P$14:$P$500),"")</f>
        <v/>
      </c>
      <c r="U134" s="28" t="str">
        <f t="shared" si="7"/>
        <v/>
      </c>
      <c r="Z134" t="str">
        <f>IF(Y134&lt;&gt;"",SUMIF('Project Costing'!$G$14:$G$500,Y134,'Project Costing'!$M$14:$M$500),"")</f>
        <v/>
      </c>
      <c r="AA134" s="28" t="str">
        <f>IF(Y134&lt;&gt;"",SUMIF('Project Costing'!$G$14:$G$500,Y134,'Project Costing'!$P$14:$P$500),"")</f>
        <v/>
      </c>
      <c r="AB134" s="28" t="str">
        <f t="shared" si="8"/>
        <v/>
      </c>
      <c r="AG134" t="str">
        <f>IF(AF134&lt;&gt;"",SUMIF('Project Costing'!$G$14:$G$500,AF134,'Project Costing'!$M$14:$M$500),"")</f>
        <v/>
      </c>
      <c r="AH134" s="28" t="str">
        <f>IF(AF134&lt;&gt;"",SUMIF('Project Costing'!$G$14:$G$500,AF134,'Project Costing'!$P$14:$P$500),"")</f>
        <v/>
      </c>
      <c r="AI134" s="28" t="str">
        <f t="shared" si="9"/>
        <v/>
      </c>
    </row>
    <row r="135" spans="4:35" x14ac:dyDescent="0.25">
      <c r="D135" s="1"/>
      <c r="E135" s="16" t="str">
        <f>IF(D135&lt;&gt;"",SUMIF('Project Costing'!$G$14:$G$500,D135,'Project Costing'!$M$14:$M$500),"")</f>
        <v/>
      </c>
      <c r="F135" s="270" t="str">
        <f>IF(D135&lt;&gt;"",SUMIF('Project Costing'!$G$14:$G$500,D135,'Project Costing'!$P$14:$P$500),"")</f>
        <v/>
      </c>
      <c r="G135" s="13" t="str">
        <f t="shared" si="5"/>
        <v/>
      </c>
      <c r="H135" s="1"/>
      <c r="I135" s="1"/>
      <c r="J135" s="12"/>
      <c r="K135" s="1"/>
      <c r="L135" s="14" t="str">
        <f>IF(K135&lt;&gt;"",SUMIF('Project Costing'!$G$14:$G$500,K135,'Project Costing'!$M$14:$M$500),"")</f>
        <v/>
      </c>
      <c r="M135" s="18" t="str">
        <f>IF(K135&lt;&gt;"",SUMIF('Project Costing'!$G$14:$G$500,K135,'Project Costing'!$P$14:$P$500),"")</f>
        <v/>
      </c>
      <c r="N135" s="28" t="str">
        <f t="shared" si="6"/>
        <v/>
      </c>
      <c r="O135" s="1"/>
      <c r="P135" s="1"/>
      <c r="S135" t="str">
        <f>IF(R135&lt;&gt;"",SUMIF('Project Costing'!$G$14:$G$500,R135,'Project Costing'!$M$14:$M$500),"")</f>
        <v/>
      </c>
      <c r="T135" s="28" t="str">
        <f>IF(R135&lt;&gt;"",SUMIF('Project Costing'!$G$14:$G$500,R135,'Project Costing'!$P$14:$P$500),"")</f>
        <v/>
      </c>
      <c r="U135" s="28" t="str">
        <f t="shared" si="7"/>
        <v/>
      </c>
      <c r="Z135" t="str">
        <f>IF(Y135&lt;&gt;"",SUMIF('Project Costing'!$G$14:$G$500,Y135,'Project Costing'!$M$14:$M$500),"")</f>
        <v/>
      </c>
      <c r="AA135" s="28" t="str">
        <f>IF(Y135&lt;&gt;"",SUMIF('Project Costing'!$G$14:$G$500,Y135,'Project Costing'!$P$14:$P$500),"")</f>
        <v/>
      </c>
      <c r="AB135" s="28" t="str">
        <f t="shared" si="8"/>
        <v/>
      </c>
      <c r="AG135" t="str">
        <f>IF(AF135&lt;&gt;"",SUMIF('Project Costing'!$G$14:$G$500,AF135,'Project Costing'!$M$14:$M$500),"")</f>
        <v/>
      </c>
      <c r="AH135" s="28" t="str">
        <f>IF(AF135&lt;&gt;"",SUMIF('Project Costing'!$G$14:$G$500,AF135,'Project Costing'!$P$14:$P$500),"")</f>
        <v/>
      </c>
      <c r="AI135" s="28" t="str">
        <f t="shared" si="9"/>
        <v/>
      </c>
    </row>
    <row r="136" spans="4:35" x14ac:dyDescent="0.25">
      <c r="D136" s="1"/>
      <c r="E136" s="16" t="str">
        <f>IF(D136&lt;&gt;"",SUMIF('Project Costing'!$G$14:$G$500,D136,'Project Costing'!$M$14:$M$500),"")</f>
        <v/>
      </c>
      <c r="F136" s="270" t="str">
        <f>IF(D136&lt;&gt;"",SUMIF('Project Costing'!$G$14:$G$500,D136,'Project Costing'!$P$14:$P$500),"")</f>
        <v/>
      </c>
      <c r="G136" s="13" t="str">
        <f t="shared" si="5"/>
        <v/>
      </c>
      <c r="H136" s="1"/>
      <c r="I136" s="1"/>
      <c r="J136" s="12"/>
      <c r="K136" s="1"/>
      <c r="L136" s="14" t="str">
        <f>IF(K136&lt;&gt;"",SUMIF('Project Costing'!$G$14:$G$500,K136,'Project Costing'!$M$14:$M$500),"")</f>
        <v/>
      </c>
      <c r="M136" s="18" t="str">
        <f>IF(K136&lt;&gt;"",SUMIF('Project Costing'!$G$14:$G$500,K136,'Project Costing'!$P$14:$P$500),"")</f>
        <v/>
      </c>
      <c r="N136" s="28" t="str">
        <f t="shared" si="6"/>
        <v/>
      </c>
      <c r="O136" s="1"/>
      <c r="P136" s="1"/>
      <c r="S136" t="str">
        <f>IF(R136&lt;&gt;"",SUMIF('Project Costing'!$G$14:$G$500,R136,'Project Costing'!$M$14:$M$500),"")</f>
        <v/>
      </c>
      <c r="T136" s="28" t="str">
        <f>IF(R136&lt;&gt;"",SUMIF('Project Costing'!$G$14:$G$500,R136,'Project Costing'!$P$14:$P$500),"")</f>
        <v/>
      </c>
      <c r="U136" s="28" t="str">
        <f t="shared" si="7"/>
        <v/>
      </c>
      <c r="Z136" t="str">
        <f>IF(Y136&lt;&gt;"",SUMIF('Project Costing'!$G$14:$G$500,Y136,'Project Costing'!$M$14:$M$500),"")</f>
        <v/>
      </c>
      <c r="AA136" s="28" t="str">
        <f>IF(Y136&lt;&gt;"",SUMIF('Project Costing'!$G$14:$G$500,Y136,'Project Costing'!$P$14:$P$500),"")</f>
        <v/>
      </c>
      <c r="AB136" s="28" t="str">
        <f t="shared" si="8"/>
        <v/>
      </c>
      <c r="AG136" t="str">
        <f>IF(AF136&lt;&gt;"",SUMIF('Project Costing'!$G$14:$G$500,AF136,'Project Costing'!$M$14:$M$500),"")</f>
        <v/>
      </c>
      <c r="AH136" s="28" t="str">
        <f>IF(AF136&lt;&gt;"",SUMIF('Project Costing'!$G$14:$G$500,AF136,'Project Costing'!$P$14:$P$500),"")</f>
        <v/>
      </c>
      <c r="AI136" s="28" t="str">
        <f t="shared" si="9"/>
        <v/>
      </c>
    </row>
    <row r="137" spans="4:35" x14ac:dyDescent="0.25">
      <c r="D137" s="1"/>
      <c r="E137" s="16" t="str">
        <f>IF(D137&lt;&gt;"",SUMIF('Project Costing'!$G$14:$G$500,D137,'Project Costing'!$M$14:$M$500),"")</f>
        <v/>
      </c>
      <c r="F137" s="270" t="str">
        <f>IF(D137&lt;&gt;"",SUMIF('Project Costing'!$G$14:$G$500,D137,'Project Costing'!$P$14:$P$500),"")</f>
        <v/>
      </c>
      <c r="G137" s="13" t="str">
        <f t="shared" si="5"/>
        <v/>
      </c>
      <c r="H137" s="1"/>
      <c r="I137" s="1"/>
      <c r="J137" s="12"/>
      <c r="K137" s="1"/>
      <c r="L137" s="14" t="str">
        <f>IF(K137&lt;&gt;"",SUMIF('Project Costing'!$G$14:$G$500,K137,'Project Costing'!$M$14:$M$500),"")</f>
        <v/>
      </c>
      <c r="M137" s="18" t="str">
        <f>IF(K137&lt;&gt;"",SUMIF('Project Costing'!$G$14:$G$500,K137,'Project Costing'!$P$14:$P$500),"")</f>
        <v/>
      </c>
      <c r="N137" s="28" t="str">
        <f t="shared" si="6"/>
        <v/>
      </c>
      <c r="O137" s="1"/>
      <c r="P137" s="1"/>
      <c r="S137" t="str">
        <f>IF(R137&lt;&gt;"",SUMIF('Project Costing'!$G$14:$G$500,R137,'Project Costing'!$M$14:$M$500),"")</f>
        <v/>
      </c>
      <c r="T137" s="28" t="str">
        <f>IF(R137&lt;&gt;"",SUMIF('Project Costing'!$G$14:$G$500,R137,'Project Costing'!$P$14:$P$500),"")</f>
        <v/>
      </c>
      <c r="U137" s="28" t="str">
        <f t="shared" si="7"/>
        <v/>
      </c>
      <c r="Z137" t="str">
        <f>IF(Y137&lt;&gt;"",SUMIF('Project Costing'!$G$14:$G$500,Y137,'Project Costing'!$M$14:$M$500),"")</f>
        <v/>
      </c>
      <c r="AA137" s="28" t="str">
        <f>IF(Y137&lt;&gt;"",SUMIF('Project Costing'!$G$14:$G$500,Y137,'Project Costing'!$P$14:$P$500),"")</f>
        <v/>
      </c>
      <c r="AB137" s="28" t="str">
        <f t="shared" si="8"/>
        <v/>
      </c>
      <c r="AG137" t="str">
        <f>IF(AF137&lt;&gt;"",SUMIF('Project Costing'!$G$14:$G$500,AF137,'Project Costing'!$M$14:$M$500),"")</f>
        <v/>
      </c>
      <c r="AH137" s="28" t="str">
        <f>IF(AF137&lt;&gt;"",SUMIF('Project Costing'!$G$14:$G$500,AF137,'Project Costing'!$P$14:$P$500),"")</f>
        <v/>
      </c>
      <c r="AI137" s="28" t="str">
        <f t="shared" si="9"/>
        <v/>
      </c>
    </row>
    <row r="138" spans="4:35" x14ac:dyDescent="0.25">
      <c r="D138" s="1"/>
      <c r="E138" s="16" t="str">
        <f>IF(D138&lt;&gt;"",SUMIF('Project Costing'!$G$14:$G$500,D138,'Project Costing'!$M$14:$M$500),"")</f>
        <v/>
      </c>
      <c r="F138" s="270" t="str">
        <f>IF(D138&lt;&gt;"",SUMIF('Project Costing'!$G$14:$G$500,D138,'Project Costing'!$P$14:$P$500),"")</f>
        <v/>
      </c>
      <c r="G138" s="13" t="str">
        <f t="shared" si="5"/>
        <v/>
      </c>
      <c r="H138" s="1"/>
      <c r="I138" s="1"/>
      <c r="J138" s="12"/>
      <c r="K138" s="1"/>
      <c r="L138" s="14" t="str">
        <f>IF(K138&lt;&gt;"",SUMIF('Project Costing'!$G$14:$G$500,K138,'Project Costing'!$M$14:$M$500),"")</f>
        <v/>
      </c>
      <c r="M138" s="18" t="str">
        <f>IF(K138&lt;&gt;"",SUMIF('Project Costing'!$G$14:$G$500,K138,'Project Costing'!$P$14:$P$500),"")</f>
        <v/>
      </c>
      <c r="N138" s="28" t="str">
        <f t="shared" si="6"/>
        <v/>
      </c>
      <c r="O138" s="1"/>
      <c r="P138" s="1"/>
      <c r="S138" t="str">
        <f>IF(R138&lt;&gt;"",SUMIF('Project Costing'!$G$14:$G$500,R138,'Project Costing'!$M$14:$M$500),"")</f>
        <v/>
      </c>
      <c r="T138" s="28" t="str">
        <f>IF(R138&lt;&gt;"",SUMIF('Project Costing'!$G$14:$G$500,R138,'Project Costing'!$P$14:$P$500),"")</f>
        <v/>
      </c>
      <c r="U138" s="28" t="str">
        <f t="shared" si="7"/>
        <v/>
      </c>
      <c r="Z138" t="str">
        <f>IF(Y138&lt;&gt;"",SUMIF('Project Costing'!$G$14:$G$500,Y138,'Project Costing'!$M$14:$M$500),"")</f>
        <v/>
      </c>
      <c r="AA138" s="28" t="str">
        <f>IF(Y138&lt;&gt;"",SUMIF('Project Costing'!$G$14:$G$500,Y138,'Project Costing'!$P$14:$P$500),"")</f>
        <v/>
      </c>
      <c r="AB138" s="28" t="str">
        <f t="shared" si="8"/>
        <v/>
      </c>
      <c r="AG138" t="str">
        <f>IF(AF138&lt;&gt;"",SUMIF('Project Costing'!$G$14:$G$500,AF138,'Project Costing'!$M$14:$M$500),"")</f>
        <v/>
      </c>
      <c r="AH138" s="28" t="str">
        <f>IF(AF138&lt;&gt;"",SUMIF('Project Costing'!$G$14:$G$500,AF138,'Project Costing'!$P$14:$P$500),"")</f>
        <v/>
      </c>
      <c r="AI138" s="28" t="str">
        <f t="shared" si="9"/>
        <v/>
      </c>
    </row>
    <row r="139" spans="4:35" x14ac:dyDescent="0.25">
      <c r="D139" s="1"/>
      <c r="E139" s="16" t="str">
        <f>IF(D139&lt;&gt;"",SUMIF('Project Costing'!$G$14:$G$500,D139,'Project Costing'!$M$14:$M$500),"")</f>
        <v/>
      </c>
      <c r="F139" s="270" t="str">
        <f>IF(D139&lt;&gt;"",SUMIF('Project Costing'!$G$14:$G$500,D139,'Project Costing'!$P$14:$P$500),"")</f>
        <v/>
      </c>
      <c r="G139" s="13" t="str">
        <f t="shared" si="5"/>
        <v/>
      </c>
      <c r="H139" s="1"/>
      <c r="I139" s="1"/>
      <c r="J139" s="12"/>
      <c r="K139" s="1"/>
      <c r="L139" s="14" t="str">
        <f>IF(K139&lt;&gt;"",SUMIF('Project Costing'!$G$14:$G$500,K139,'Project Costing'!$M$14:$M$500),"")</f>
        <v/>
      </c>
      <c r="M139" s="18" t="str">
        <f>IF(K139&lt;&gt;"",SUMIF('Project Costing'!$G$14:$G$500,K139,'Project Costing'!$P$14:$P$500),"")</f>
        <v/>
      </c>
      <c r="N139" s="28" t="str">
        <f t="shared" si="6"/>
        <v/>
      </c>
      <c r="O139" s="1"/>
      <c r="P139" s="1"/>
      <c r="S139" t="str">
        <f>IF(R139&lt;&gt;"",SUMIF('Project Costing'!$G$14:$G$500,R139,'Project Costing'!$M$14:$M$500),"")</f>
        <v/>
      </c>
      <c r="T139" s="28" t="str">
        <f>IF(R139&lt;&gt;"",SUMIF('Project Costing'!$G$14:$G$500,R139,'Project Costing'!$P$14:$P$500),"")</f>
        <v/>
      </c>
      <c r="U139" s="28" t="str">
        <f t="shared" si="7"/>
        <v/>
      </c>
      <c r="Z139" t="str">
        <f>IF(Y139&lt;&gt;"",SUMIF('Project Costing'!$G$14:$G$500,Y139,'Project Costing'!$M$14:$M$500),"")</f>
        <v/>
      </c>
      <c r="AA139" s="28" t="str">
        <f>IF(Y139&lt;&gt;"",SUMIF('Project Costing'!$G$14:$G$500,Y139,'Project Costing'!$P$14:$P$500),"")</f>
        <v/>
      </c>
      <c r="AB139" s="28" t="str">
        <f t="shared" si="8"/>
        <v/>
      </c>
      <c r="AG139" t="str">
        <f>IF(AF139&lt;&gt;"",SUMIF('Project Costing'!$G$14:$G$500,AF139,'Project Costing'!$M$14:$M$500),"")</f>
        <v/>
      </c>
      <c r="AH139" s="28" t="str">
        <f>IF(AF139&lt;&gt;"",SUMIF('Project Costing'!$G$14:$G$500,AF139,'Project Costing'!$P$14:$P$500),"")</f>
        <v/>
      </c>
      <c r="AI139" s="28" t="str">
        <f t="shared" si="9"/>
        <v/>
      </c>
    </row>
    <row r="140" spans="4:35" x14ac:dyDescent="0.25">
      <c r="D140" s="1"/>
      <c r="E140" s="16" t="str">
        <f>IF(D140&lt;&gt;"",SUMIF('Project Costing'!$G$14:$G$500,D140,'Project Costing'!$M$14:$M$500),"")</f>
        <v/>
      </c>
      <c r="F140" s="270" t="str">
        <f>IF(D140&lt;&gt;"",SUMIF('Project Costing'!$G$14:$G$500,D140,'Project Costing'!$P$14:$P$500),"")</f>
        <v/>
      </c>
      <c r="G140" s="13" t="str">
        <f t="shared" si="5"/>
        <v/>
      </c>
      <c r="H140" s="1"/>
      <c r="I140" s="1"/>
      <c r="J140" s="12"/>
      <c r="K140" s="1"/>
      <c r="L140" s="14" t="str">
        <f>IF(K140&lt;&gt;"",SUMIF('Project Costing'!$G$14:$G$500,K140,'Project Costing'!$M$14:$M$500),"")</f>
        <v/>
      </c>
      <c r="M140" s="18" t="str">
        <f>IF(K140&lt;&gt;"",SUMIF('Project Costing'!$G$14:$G$500,K140,'Project Costing'!$P$14:$P$500),"")</f>
        <v/>
      </c>
      <c r="N140" s="28" t="str">
        <f t="shared" si="6"/>
        <v/>
      </c>
      <c r="O140" s="1"/>
      <c r="P140" s="1"/>
      <c r="S140" t="str">
        <f>IF(R140&lt;&gt;"",SUMIF('Project Costing'!$G$14:$G$500,R140,'Project Costing'!$M$14:$M$500),"")</f>
        <v/>
      </c>
      <c r="T140" s="28" t="str">
        <f>IF(R140&lt;&gt;"",SUMIF('Project Costing'!$G$14:$G$500,R140,'Project Costing'!$P$14:$P$500),"")</f>
        <v/>
      </c>
      <c r="U140" s="28" t="str">
        <f t="shared" si="7"/>
        <v/>
      </c>
      <c r="Z140" t="str">
        <f>IF(Y140&lt;&gt;"",SUMIF('Project Costing'!$G$14:$G$500,Y140,'Project Costing'!$M$14:$M$500),"")</f>
        <v/>
      </c>
      <c r="AA140" s="28" t="str">
        <f>IF(Y140&lt;&gt;"",SUMIF('Project Costing'!$G$14:$G$500,Y140,'Project Costing'!$P$14:$P$500),"")</f>
        <v/>
      </c>
      <c r="AB140" s="28" t="str">
        <f t="shared" si="8"/>
        <v/>
      </c>
      <c r="AG140" t="str">
        <f>IF(AF140&lt;&gt;"",SUMIF('Project Costing'!$G$14:$G$500,AF140,'Project Costing'!$M$14:$M$500),"")</f>
        <v/>
      </c>
      <c r="AH140" s="28" t="str">
        <f>IF(AF140&lt;&gt;"",SUMIF('Project Costing'!$G$14:$G$500,AF140,'Project Costing'!$P$14:$P$500),"")</f>
        <v/>
      </c>
      <c r="AI140" s="28" t="str">
        <f t="shared" si="9"/>
        <v/>
      </c>
    </row>
    <row r="141" spans="4:35" x14ac:dyDescent="0.25">
      <c r="D141" s="1"/>
      <c r="E141" s="16" t="str">
        <f>IF(D141&lt;&gt;"",SUMIF('Project Costing'!$G$14:$G$500,D141,'Project Costing'!$M$14:$M$500),"")</f>
        <v/>
      </c>
      <c r="F141" s="270" t="str">
        <f>IF(D141&lt;&gt;"",SUMIF('Project Costing'!$G$14:$G$500,D141,'Project Costing'!$P$14:$P$500),"")</f>
        <v/>
      </c>
      <c r="G141" s="13" t="str">
        <f t="shared" si="5"/>
        <v/>
      </c>
      <c r="H141" s="1"/>
      <c r="I141" s="1"/>
      <c r="J141" s="12"/>
      <c r="K141" s="1"/>
      <c r="L141" s="14" t="str">
        <f>IF(K141&lt;&gt;"",SUMIF('Project Costing'!$G$14:$G$500,K141,'Project Costing'!$M$14:$M$500),"")</f>
        <v/>
      </c>
      <c r="M141" s="18" t="str">
        <f>IF(K141&lt;&gt;"",SUMIF('Project Costing'!$G$14:$G$500,K141,'Project Costing'!$P$14:$P$500),"")</f>
        <v/>
      </c>
      <c r="N141" s="28" t="str">
        <f t="shared" si="6"/>
        <v/>
      </c>
      <c r="O141" s="1"/>
      <c r="P141" s="1"/>
      <c r="S141" t="str">
        <f>IF(R141&lt;&gt;"",SUMIF('Project Costing'!$G$14:$G$500,R141,'Project Costing'!$M$14:$M$500),"")</f>
        <v/>
      </c>
      <c r="T141" s="28" t="str">
        <f>IF(R141&lt;&gt;"",SUMIF('Project Costing'!$G$14:$G$500,R141,'Project Costing'!$P$14:$P$500),"")</f>
        <v/>
      </c>
      <c r="U141" s="28" t="str">
        <f t="shared" si="7"/>
        <v/>
      </c>
      <c r="Z141" t="str">
        <f>IF(Y141&lt;&gt;"",SUMIF('Project Costing'!$G$14:$G$500,Y141,'Project Costing'!$M$14:$M$500),"")</f>
        <v/>
      </c>
      <c r="AA141" s="28" t="str">
        <f>IF(Y141&lt;&gt;"",SUMIF('Project Costing'!$G$14:$G$500,Y141,'Project Costing'!$P$14:$P$500),"")</f>
        <v/>
      </c>
      <c r="AB141" s="28" t="str">
        <f t="shared" si="8"/>
        <v/>
      </c>
      <c r="AG141" t="str">
        <f>IF(AF141&lt;&gt;"",SUMIF('Project Costing'!$G$14:$G$500,AF141,'Project Costing'!$M$14:$M$500),"")</f>
        <v/>
      </c>
      <c r="AH141" s="28" t="str">
        <f>IF(AF141&lt;&gt;"",SUMIF('Project Costing'!$G$14:$G$500,AF141,'Project Costing'!$P$14:$P$500),"")</f>
        <v/>
      </c>
      <c r="AI141" s="28" t="str">
        <f t="shared" si="9"/>
        <v/>
      </c>
    </row>
    <row r="142" spans="4:35" x14ac:dyDescent="0.25">
      <c r="D142" s="1"/>
      <c r="E142" s="16" t="str">
        <f>IF(D142&lt;&gt;"",SUMIF('Project Costing'!$G$14:$G$500,D142,'Project Costing'!$M$14:$M$500),"")</f>
        <v/>
      </c>
      <c r="F142" s="270" t="str">
        <f>IF(D142&lt;&gt;"",SUMIF('Project Costing'!$G$14:$G$500,D142,'Project Costing'!$P$14:$P$500),"")</f>
        <v/>
      </c>
      <c r="G142" s="13" t="str">
        <f t="shared" si="5"/>
        <v/>
      </c>
      <c r="H142" s="1"/>
      <c r="I142" s="1"/>
      <c r="J142" s="12"/>
      <c r="K142" s="1"/>
      <c r="L142" s="14" t="str">
        <f>IF(K142&lt;&gt;"",SUMIF('Project Costing'!$G$14:$G$500,K142,'Project Costing'!$M$14:$M$500),"")</f>
        <v/>
      </c>
      <c r="M142" s="18" t="str">
        <f>IF(K142&lt;&gt;"",SUMIF('Project Costing'!$G$14:$G$500,K142,'Project Costing'!$P$14:$P$500),"")</f>
        <v/>
      </c>
      <c r="N142" s="28" t="str">
        <f t="shared" si="6"/>
        <v/>
      </c>
      <c r="O142" s="1"/>
      <c r="P142" s="1"/>
      <c r="S142" t="str">
        <f>IF(R142&lt;&gt;"",SUMIF('Project Costing'!$G$14:$G$500,R142,'Project Costing'!$M$14:$M$500),"")</f>
        <v/>
      </c>
      <c r="T142" s="28" t="str">
        <f>IF(R142&lt;&gt;"",SUMIF('Project Costing'!$G$14:$G$500,R142,'Project Costing'!$P$14:$P$500),"")</f>
        <v/>
      </c>
      <c r="U142" s="28" t="str">
        <f t="shared" si="7"/>
        <v/>
      </c>
      <c r="Z142" t="str">
        <f>IF(Y142&lt;&gt;"",SUMIF('Project Costing'!$G$14:$G$500,Y142,'Project Costing'!$M$14:$M$500),"")</f>
        <v/>
      </c>
      <c r="AA142" s="28" t="str">
        <f>IF(Y142&lt;&gt;"",SUMIF('Project Costing'!$G$14:$G$500,Y142,'Project Costing'!$P$14:$P$500),"")</f>
        <v/>
      </c>
      <c r="AB142" s="28" t="str">
        <f t="shared" si="8"/>
        <v/>
      </c>
      <c r="AG142" t="str">
        <f>IF(AF142&lt;&gt;"",SUMIF('Project Costing'!$G$14:$G$500,AF142,'Project Costing'!$M$14:$M$500),"")</f>
        <v/>
      </c>
      <c r="AH142" s="28" t="str">
        <f>IF(AF142&lt;&gt;"",SUMIF('Project Costing'!$G$14:$G$500,AF142,'Project Costing'!$P$14:$P$500),"")</f>
        <v/>
      </c>
      <c r="AI142" s="28" t="str">
        <f t="shared" si="9"/>
        <v/>
      </c>
    </row>
    <row r="143" spans="4:35" x14ac:dyDescent="0.25">
      <c r="D143" s="1"/>
      <c r="E143" s="16" t="str">
        <f>IF(D143&lt;&gt;"",SUMIF('Project Costing'!$G$14:$G$500,D143,'Project Costing'!$M$14:$M$500),"")</f>
        <v/>
      </c>
      <c r="F143" s="270" t="str">
        <f>IF(D143&lt;&gt;"",SUMIF('Project Costing'!$G$14:$G$500,D143,'Project Costing'!$P$14:$P$500),"")</f>
        <v/>
      </c>
      <c r="G143" s="13" t="str">
        <f t="shared" ref="G143:G206" si="10">IF(F143&lt;&gt;"",G142+F143,"")</f>
        <v/>
      </c>
      <c r="H143" s="1"/>
      <c r="I143" s="1"/>
      <c r="J143" s="12"/>
      <c r="K143" s="1"/>
      <c r="L143" s="14" t="str">
        <f>IF(K143&lt;&gt;"",SUMIF('Project Costing'!$G$14:$G$500,K143,'Project Costing'!$M$14:$M$500),"")</f>
        <v/>
      </c>
      <c r="M143" s="18" t="str">
        <f>IF(K143&lt;&gt;"",SUMIF('Project Costing'!$G$14:$G$500,K143,'Project Costing'!$P$14:$P$500),"")</f>
        <v/>
      </c>
      <c r="N143" s="28" t="str">
        <f t="shared" ref="N143:N206" si="11">IF(K143&lt;&gt;"",N142+M143,"")</f>
        <v/>
      </c>
      <c r="O143" s="1"/>
      <c r="P143" s="1"/>
      <c r="S143" t="str">
        <f>IF(R143&lt;&gt;"",SUMIF('Project Costing'!$G$14:$G$500,R143,'Project Costing'!$M$14:$M$500),"")</f>
        <v/>
      </c>
      <c r="T143" s="28" t="str">
        <f>IF(R143&lt;&gt;"",SUMIF('Project Costing'!$G$14:$G$500,R143,'Project Costing'!$P$14:$P$500),"")</f>
        <v/>
      </c>
      <c r="U143" s="28" t="str">
        <f t="shared" ref="U143:U206" si="12">IF(R143&lt;&gt;"",U142+T143,"")</f>
        <v/>
      </c>
      <c r="Z143" t="str">
        <f>IF(Y143&lt;&gt;"",SUMIF('Project Costing'!$G$14:$G$500,Y143,'Project Costing'!$M$14:$M$500),"")</f>
        <v/>
      </c>
      <c r="AA143" s="28" t="str">
        <f>IF(Y143&lt;&gt;"",SUMIF('Project Costing'!$G$14:$G$500,Y143,'Project Costing'!$P$14:$P$500),"")</f>
        <v/>
      </c>
      <c r="AB143" s="28" t="str">
        <f t="shared" ref="AB143:AB206" si="13">IF(Y143&lt;&gt;"",AB142+AA143,"")</f>
        <v/>
      </c>
      <c r="AG143" t="str">
        <f>IF(AF143&lt;&gt;"",SUMIF('Project Costing'!$G$14:$G$500,AF143,'Project Costing'!$M$14:$M$500),"")</f>
        <v/>
      </c>
      <c r="AH143" s="28" t="str">
        <f>IF(AF143&lt;&gt;"",SUMIF('Project Costing'!$G$14:$G$500,AF143,'Project Costing'!$P$14:$P$500),"")</f>
        <v/>
      </c>
      <c r="AI143" s="28" t="str">
        <f t="shared" si="9"/>
        <v/>
      </c>
    </row>
    <row r="144" spans="4:35" x14ac:dyDescent="0.25">
      <c r="D144" s="1"/>
      <c r="E144" s="16" t="str">
        <f>IF(D144&lt;&gt;"",SUMIF('Project Costing'!$G$14:$G$500,D144,'Project Costing'!$M$14:$M$500),"")</f>
        <v/>
      </c>
      <c r="F144" s="270" t="str">
        <f>IF(D144&lt;&gt;"",SUMIF('Project Costing'!$G$14:$G$500,D144,'Project Costing'!$P$14:$P$500),"")</f>
        <v/>
      </c>
      <c r="G144" s="13" t="str">
        <f t="shared" si="10"/>
        <v/>
      </c>
      <c r="H144" s="1"/>
      <c r="I144" s="1"/>
      <c r="J144" s="12"/>
      <c r="K144" s="1"/>
      <c r="L144" s="14" t="str">
        <f>IF(K144&lt;&gt;"",SUMIF('Project Costing'!$G$14:$G$500,K144,'Project Costing'!$M$14:$M$500),"")</f>
        <v/>
      </c>
      <c r="M144" s="18" t="str">
        <f>IF(K144&lt;&gt;"",SUMIF('Project Costing'!$G$14:$G$500,K144,'Project Costing'!$P$14:$P$500),"")</f>
        <v/>
      </c>
      <c r="N144" s="28" t="str">
        <f t="shared" si="11"/>
        <v/>
      </c>
      <c r="O144" s="1"/>
      <c r="P144" s="1"/>
      <c r="S144" t="str">
        <f>IF(R144&lt;&gt;"",SUMIF('Project Costing'!$G$14:$G$500,R144,'Project Costing'!$M$14:$M$500),"")</f>
        <v/>
      </c>
      <c r="T144" s="28" t="str">
        <f>IF(R144&lt;&gt;"",SUMIF('Project Costing'!$G$14:$G$500,R144,'Project Costing'!$P$14:$P$500),"")</f>
        <v/>
      </c>
      <c r="U144" s="28" t="str">
        <f t="shared" si="12"/>
        <v/>
      </c>
      <c r="Z144" t="str">
        <f>IF(Y144&lt;&gt;"",SUMIF('Project Costing'!$G$14:$G$500,Y144,'Project Costing'!$M$14:$M$500),"")</f>
        <v/>
      </c>
      <c r="AA144" s="28" t="str">
        <f>IF(Y144&lt;&gt;"",SUMIF('Project Costing'!$G$14:$G$500,Y144,'Project Costing'!$P$14:$P$500),"")</f>
        <v/>
      </c>
      <c r="AB144" s="28" t="str">
        <f t="shared" si="13"/>
        <v/>
      </c>
      <c r="AG144" t="str">
        <f>IF(AF144&lt;&gt;"",SUMIF('Project Costing'!$G$14:$G$500,AF144,'Project Costing'!$M$14:$M$500),"")</f>
        <v/>
      </c>
      <c r="AH144" s="28" t="str">
        <f>IF(AF144&lt;&gt;"",SUMIF('Project Costing'!$G$14:$G$500,AF144,'Project Costing'!$P$14:$P$500),"")</f>
        <v/>
      </c>
      <c r="AI144" s="28" t="str">
        <f t="shared" ref="AI144:AI207" si="14">IF(AF144&lt;&gt;"",AI143+AH144,"")</f>
        <v/>
      </c>
    </row>
    <row r="145" spans="4:35" x14ac:dyDescent="0.25">
      <c r="D145" s="1"/>
      <c r="E145" s="16" t="str">
        <f>IF(D145&lt;&gt;"",SUMIF('Project Costing'!$G$14:$G$500,D145,'Project Costing'!$M$14:$M$500),"")</f>
        <v/>
      </c>
      <c r="F145" s="270" t="str">
        <f>IF(D145&lt;&gt;"",SUMIF('Project Costing'!$G$14:$G$500,D145,'Project Costing'!$P$14:$P$500),"")</f>
        <v/>
      </c>
      <c r="G145" s="13" t="str">
        <f t="shared" si="10"/>
        <v/>
      </c>
      <c r="H145" s="1"/>
      <c r="I145" s="1"/>
      <c r="J145" s="12"/>
      <c r="K145" s="1"/>
      <c r="L145" s="14" t="str">
        <f>IF(K145&lt;&gt;"",SUMIF('Project Costing'!$G$14:$G$500,K145,'Project Costing'!$M$14:$M$500),"")</f>
        <v/>
      </c>
      <c r="M145" s="18" t="str">
        <f>IF(K145&lt;&gt;"",SUMIF('Project Costing'!$G$14:$G$500,K145,'Project Costing'!$P$14:$P$500),"")</f>
        <v/>
      </c>
      <c r="N145" s="28" t="str">
        <f t="shared" si="11"/>
        <v/>
      </c>
      <c r="O145" s="1"/>
      <c r="P145" s="1"/>
      <c r="S145" t="str">
        <f>IF(R145&lt;&gt;"",SUMIF('Project Costing'!$G$14:$G$500,R145,'Project Costing'!$M$14:$M$500),"")</f>
        <v/>
      </c>
      <c r="T145" s="28" t="str">
        <f>IF(R145&lt;&gt;"",SUMIF('Project Costing'!$G$14:$G$500,R145,'Project Costing'!$P$14:$P$500),"")</f>
        <v/>
      </c>
      <c r="U145" s="28" t="str">
        <f t="shared" si="12"/>
        <v/>
      </c>
      <c r="Z145" t="str">
        <f>IF(Y145&lt;&gt;"",SUMIF('Project Costing'!$G$14:$G$500,Y145,'Project Costing'!$M$14:$M$500),"")</f>
        <v/>
      </c>
      <c r="AA145" s="28" t="str">
        <f>IF(Y145&lt;&gt;"",SUMIF('Project Costing'!$G$14:$G$500,Y145,'Project Costing'!$P$14:$P$500),"")</f>
        <v/>
      </c>
      <c r="AB145" s="28" t="str">
        <f t="shared" si="13"/>
        <v/>
      </c>
      <c r="AG145" t="str">
        <f>IF(AF145&lt;&gt;"",SUMIF('Project Costing'!$G$14:$G$500,AF145,'Project Costing'!$M$14:$M$500),"")</f>
        <v/>
      </c>
      <c r="AH145" s="28" t="str">
        <f>IF(AF145&lt;&gt;"",SUMIF('Project Costing'!$G$14:$G$500,AF145,'Project Costing'!$P$14:$P$500),"")</f>
        <v/>
      </c>
      <c r="AI145" s="28" t="str">
        <f t="shared" si="14"/>
        <v/>
      </c>
    </row>
    <row r="146" spans="4:35" x14ac:dyDescent="0.25">
      <c r="D146" s="1"/>
      <c r="E146" s="16" t="str">
        <f>IF(D146&lt;&gt;"",SUMIF('Project Costing'!$G$14:$G$500,D146,'Project Costing'!$M$14:$M$500),"")</f>
        <v/>
      </c>
      <c r="F146" s="270" t="str">
        <f>IF(D146&lt;&gt;"",SUMIF('Project Costing'!$G$14:$G$500,D146,'Project Costing'!$P$14:$P$500),"")</f>
        <v/>
      </c>
      <c r="G146" s="13" t="str">
        <f t="shared" si="10"/>
        <v/>
      </c>
      <c r="H146" s="1"/>
      <c r="I146" s="1"/>
      <c r="J146" s="12"/>
      <c r="K146" s="1"/>
      <c r="L146" s="14" t="str">
        <f>IF(K146&lt;&gt;"",SUMIF('Project Costing'!$G$14:$G$500,K146,'Project Costing'!$M$14:$M$500),"")</f>
        <v/>
      </c>
      <c r="M146" s="18" t="str">
        <f>IF(K146&lt;&gt;"",SUMIF('Project Costing'!$G$14:$G$500,K146,'Project Costing'!$P$14:$P$500),"")</f>
        <v/>
      </c>
      <c r="N146" s="28" t="str">
        <f t="shared" si="11"/>
        <v/>
      </c>
      <c r="O146" s="1"/>
      <c r="P146" s="1"/>
      <c r="S146" t="str">
        <f>IF(R146&lt;&gt;"",SUMIF('Project Costing'!$G$14:$G$500,R146,'Project Costing'!$M$14:$M$500),"")</f>
        <v/>
      </c>
      <c r="T146" s="28" t="str">
        <f>IF(R146&lt;&gt;"",SUMIF('Project Costing'!$G$14:$G$500,R146,'Project Costing'!$P$14:$P$500),"")</f>
        <v/>
      </c>
      <c r="U146" s="28" t="str">
        <f t="shared" si="12"/>
        <v/>
      </c>
      <c r="Z146" t="str">
        <f>IF(Y146&lt;&gt;"",SUMIF('Project Costing'!$G$14:$G$500,Y146,'Project Costing'!$M$14:$M$500),"")</f>
        <v/>
      </c>
      <c r="AA146" s="28" t="str">
        <f>IF(Y146&lt;&gt;"",SUMIF('Project Costing'!$G$14:$G$500,Y146,'Project Costing'!$P$14:$P$500),"")</f>
        <v/>
      </c>
      <c r="AB146" s="28" t="str">
        <f t="shared" si="13"/>
        <v/>
      </c>
      <c r="AG146" t="str">
        <f>IF(AF146&lt;&gt;"",SUMIF('Project Costing'!$G$14:$G$500,AF146,'Project Costing'!$M$14:$M$500),"")</f>
        <v/>
      </c>
      <c r="AH146" s="28" t="str">
        <f>IF(AF146&lt;&gt;"",SUMIF('Project Costing'!$G$14:$G$500,AF146,'Project Costing'!$P$14:$P$500),"")</f>
        <v/>
      </c>
      <c r="AI146" s="28" t="str">
        <f t="shared" si="14"/>
        <v/>
      </c>
    </row>
    <row r="147" spans="4:35" x14ac:dyDescent="0.25">
      <c r="D147" s="1"/>
      <c r="E147" s="16" t="str">
        <f>IF(D147&lt;&gt;"",SUMIF('Project Costing'!$G$14:$G$500,D147,'Project Costing'!$M$14:$M$500),"")</f>
        <v/>
      </c>
      <c r="F147" s="270" t="str">
        <f>IF(D147&lt;&gt;"",SUMIF('Project Costing'!$G$14:$G$500,D147,'Project Costing'!$P$14:$P$500),"")</f>
        <v/>
      </c>
      <c r="G147" s="13" t="str">
        <f t="shared" si="10"/>
        <v/>
      </c>
      <c r="H147" s="1"/>
      <c r="I147" s="1"/>
      <c r="J147" s="12"/>
      <c r="K147" s="1"/>
      <c r="L147" s="14" t="str">
        <f>IF(K147&lt;&gt;"",SUMIF('Project Costing'!$G$14:$G$500,K147,'Project Costing'!$M$14:$M$500),"")</f>
        <v/>
      </c>
      <c r="M147" s="18" t="str">
        <f>IF(K147&lt;&gt;"",SUMIF('Project Costing'!$G$14:$G$500,K147,'Project Costing'!$P$14:$P$500),"")</f>
        <v/>
      </c>
      <c r="N147" s="28" t="str">
        <f t="shared" si="11"/>
        <v/>
      </c>
      <c r="O147" s="1"/>
      <c r="P147" s="1"/>
      <c r="S147" t="str">
        <f>IF(R147&lt;&gt;"",SUMIF('Project Costing'!$G$14:$G$500,R147,'Project Costing'!$M$14:$M$500),"")</f>
        <v/>
      </c>
      <c r="T147" s="28" t="str">
        <f>IF(R147&lt;&gt;"",SUMIF('Project Costing'!$G$14:$G$500,R147,'Project Costing'!$P$14:$P$500),"")</f>
        <v/>
      </c>
      <c r="U147" s="28" t="str">
        <f t="shared" si="12"/>
        <v/>
      </c>
      <c r="Z147" t="str">
        <f>IF(Y147&lt;&gt;"",SUMIF('Project Costing'!$G$14:$G$500,Y147,'Project Costing'!$M$14:$M$500),"")</f>
        <v/>
      </c>
      <c r="AA147" s="28" t="str">
        <f>IF(Y147&lt;&gt;"",SUMIF('Project Costing'!$G$14:$G$500,Y147,'Project Costing'!$P$14:$P$500),"")</f>
        <v/>
      </c>
      <c r="AB147" s="28" t="str">
        <f t="shared" si="13"/>
        <v/>
      </c>
      <c r="AG147" t="str">
        <f>IF(AF147&lt;&gt;"",SUMIF('Project Costing'!$G$14:$G$500,AF147,'Project Costing'!$M$14:$M$500),"")</f>
        <v/>
      </c>
      <c r="AH147" s="28" t="str">
        <f>IF(AF147&lt;&gt;"",SUMIF('Project Costing'!$G$14:$G$500,AF147,'Project Costing'!$P$14:$P$500),"")</f>
        <v/>
      </c>
      <c r="AI147" s="28" t="str">
        <f t="shared" si="14"/>
        <v/>
      </c>
    </row>
    <row r="148" spans="4:35" x14ac:dyDescent="0.25">
      <c r="D148" s="1"/>
      <c r="E148" s="16" t="str">
        <f>IF(D148&lt;&gt;"",SUMIF('Project Costing'!$G$14:$G$500,D148,'Project Costing'!$M$14:$M$500),"")</f>
        <v/>
      </c>
      <c r="F148" s="270" t="str">
        <f>IF(D148&lt;&gt;"",SUMIF('Project Costing'!$G$14:$G$500,D148,'Project Costing'!$P$14:$P$500),"")</f>
        <v/>
      </c>
      <c r="G148" s="13" t="str">
        <f t="shared" si="10"/>
        <v/>
      </c>
      <c r="H148" s="1"/>
      <c r="I148" s="1"/>
      <c r="J148" s="12"/>
      <c r="K148" s="1"/>
      <c r="L148" s="14" t="str">
        <f>IF(K148&lt;&gt;"",SUMIF('Project Costing'!$G$14:$G$500,K148,'Project Costing'!$M$14:$M$500),"")</f>
        <v/>
      </c>
      <c r="M148" s="18" t="str">
        <f>IF(K148&lt;&gt;"",SUMIF('Project Costing'!$G$14:$G$500,K148,'Project Costing'!$P$14:$P$500),"")</f>
        <v/>
      </c>
      <c r="N148" s="28" t="str">
        <f t="shared" si="11"/>
        <v/>
      </c>
      <c r="O148" s="1"/>
      <c r="P148" s="1"/>
      <c r="S148" t="str">
        <f>IF(R148&lt;&gt;"",SUMIF('Project Costing'!$G$14:$G$500,R148,'Project Costing'!$M$14:$M$500),"")</f>
        <v/>
      </c>
      <c r="T148" s="28" t="str">
        <f>IF(R148&lt;&gt;"",SUMIF('Project Costing'!$G$14:$G$500,R148,'Project Costing'!$P$14:$P$500),"")</f>
        <v/>
      </c>
      <c r="U148" s="28" t="str">
        <f t="shared" si="12"/>
        <v/>
      </c>
      <c r="Z148" t="str">
        <f>IF(Y148&lt;&gt;"",SUMIF('Project Costing'!$G$14:$G$500,Y148,'Project Costing'!$M$14:$M$500),"")</f>
        <v/>
      </c>
      <c r="AA148" s="28" t="str">
        <f>IF(Y148&lt;&gt;"",SUMIF('Project Costing'!$G$14:$G$500,Y148,'Project Costing'!$P$14:$P$500),"")</f>
        <v/>
      </c>
      <c r="AB148" s="28" t="str">
        <f t="shared" si="13"/>
        <v/>
      </c>
      <c r="AG148" t="str">
        <f>IF(AF148&lt;&gt;"",SUMIF('Project Costing'!$G$14:$G$500,AF148,'Project Costing'!$M$14:$M$500),"")</f>
        <v/>
      </c>
      <c r="AH148" s="28" t="str">
        <f>IF(AF148&lt;&gt;"",SUMIF('Project Costing'!$G$14:$G$500,AF148,'Project Costing'!$P$14:$P$500),"")</f>
        <v/>
      </c>
      <c r="AI148" s="28" t="str">
        <f t="shared" si="14"/>
        <v/>
      </c>
    </row>
    <row r="149" spans="4:35" x14ac:dyDescent="0.25">
      <c r="D149" s="1"/>
      <c r="E149" s="16" t="str">
        <f>IF(D149&lt;&gt;"",SUMIF('Project Costing'!$G$14:$G$500,D149,'Project Costing'!$M$14:$M$500),"")</f>
        <v/>
      </c>
      <c r="F149" s="270" t="str">
        <f>IF(D149&lt;&gt;"",SUMIF('Project Costing'!$G$14:$G$500,D149,'Project Costing'!$P$14:$P$500),"")</f>
        <v/>
      </c>
      <c r="G149" s="13" t="str">
        <f t="shared" si="10"/>
        <v/>
      </c>
      <c r="H149" s="1"/>
      <c r="I149" s="1"/>
      <c r="J149" s="12"/>
      <c r="K149" s="1"/>
      <c r="L149" s="14" t="str">
        <f>IF(K149&lt;&gt;"",SUMIF('Project Costing'!$G$14:$G$500,K149,'Project Costing'!$M$14:$M$500),"")</f>
        <v/>
      </c>
      <c r="M149" s="18" t="str">
        <f>IF(K149&lt;&gt;"",SUMIF('Project Costing'!$G$14:$G$500,K149,'Project Costing'!$P$14:$P$500),"")</f>
        <v/>
      </c>
      <c r="N149" s="28" t="str">
        <f t="shared" si="11"/>
        <v/>
      </c>
      <c r="O149" s="1"/>
      <c r="P149" s="1"/>
      <c r="S149" t="str">
        <f>IF(R149&lt;&gt;"",SUMIF('Project Costing'!$G$14:$G$500,R149,'Project Costing'!$M$14:$M$500),"")</f>
        <v/>
      </c>
      <c r="T149" s="28" t="str">
        <f>IF(R149&lt;&gt;"",SUMIF('Project Costing'!$G$14:$G$500,R149,'Project Costing'!$P$14:$P$500),"")</f>
        <v/>
      </c>
      <c r="U149" s="28" t="str">
        <f t="shared" si="12"/>
        <v/>
      </c>
      <c r="Z149" t="str">
        <f>IF(Y149&lt;&gt;"",SUMIF('Project Costing'!$G$14:$G$500,Y149,'Project Costing'!$M$14:$M$500),"")</f>
        <v/>
      </c>
      <c r="AA149" s="28" t="str">
        <f>IF(Y149&lt;&gt;"",SUMIF('Project Costing'!$G$14:$G$500,Y149,'Project Costing'!$P$14:$P$500),"")</f>
        <v/>
      </c>
      <c r="AB149" s="28" t="str">
        <f t="shared" si="13"/>
        <v/>
      </c>
      <c r="AG149" t="str">
        <f>IF(AF149&lt;&gt;"",SUMIF('Project Costing'!$G$14:$G$500,AF149,'Project Costing'!$M$14:$M$500),"")</f>
        <v/>
      </c>
      <c r="AH149" s="28" t="str">
        <f>IF(AF149&lt;&gt;"",SUMIF('Project Costing'!$G$14:$G$500,AF149,'Project Costing'!$P$14:$P$500),"")</f>
        <v/>
      </c>
      <c r="AI149" s="28" t="str">
        <f t="shared" si="14"/>
        <v/>
      </c>
    </row>
    <row r="150" spans="4:35" x14ac:dyDescent="0.25">
      <c r="D150" s="1"/>
      <c r="E150" s="16" t="str">
        <f>IF(D150&lt;&gt;"",SUMIF('Project Costing'!$G$14:$G$500,D150,'Project Costing'!$M$14:$M$500),"")</f>
        <v/>
      </c>
      <c r="F150" s="270" t="str">
        <f>IF(D150&lt;&gt;"",SUMIF('Project Costing'!$G$14:$G$500,D150,'Project Costing'!$P$14:$P$500),"")</f>
        <v/>
      </c>
      <c r="G150" s="13" t="str">
        <f t="shared" si="10"/>
        <v/>
      </c>
      <c r="H150" s="1"/>
      <c r="I150" s="1"/>
      <c r="J150" s="12"/>
      <c r="K150" s="1"/>
      <c r="L150" s="14" t="str">
        <f>IF(K150&lt;&gt;"",SUMIF('Project Costing'!$G$14:$G$500,K150,'Project Costing'!$M$14:$M$500),"")</f>
        <v/>
      </c>
      <c r="M150" s="18" t="str">
        <f>IF(K150&lt;&gt;"",SUMIF('Project Costing'!$G$14:$G$500,K150,'Project Costing'!$P$14:$P$500),"")</f>
        <v/>
      </c>
      <c r="N150" s="28" t="str">
        <f t="shared" si="11"/>
        <v/>
      </c>
      <c r="O150" s="1"/>
      <c r="P150" s="1"/>
      <c r="S150" t="str">
        <f>IF(R150&lt;&gt;"",SUMIF('Project Costing'!$G$14:$G$500,R150,'Project Costing'!$M$14:$M$500),"")</f>
        <v/>
      </c>
      <c r="T150" s="28" t="str">
        <f>IF(R150&lt;&gt;"",SUMIF('Project Costing'!$G$14:$G$500,R150,'Project Costing'!$P$14:$P$500),"")</f>
        <v/>
      </c>
      <c r="U150" s="28" t="str">
        <f t="shared" si="12"/>
        <v/>
      </c>
      <c r="Z150" t="str">
        <f>IF(Y150&lt;&gt;"",SUMIF('Project Costing'!$G$14:$G$500,Y150,'Project Costing'!$M$14:$M$500),"")</f>
        <v/>
      </c>
      <c r="AA150" s="28" t="str">
        <f>IF(Y150&lt;&gt;"",SUMIF('Project Costing'!$G$14:$G$500,Y150,'Project Costing'!$P$14:$P$500),"")</f>
        <v/>
      </c>
      <c r="AB150" s="28" t="str">
        <f t="shared" si="13"/>
        <v/>
      </c>
      <c r="AG150" t="str">
        <f>IF(AF150&lt;&gt;"",SUMIF('Project Costing'!$G$14:$G$500,AF150,'Project Costing'!$M$14:$M$500),"")</f>
        <v/>
      </c>
      <c r="AH150" s="28" t="str">
        <f>IF(AF150&lt;&gt;"",SUMIF('Project Costing'!$G$14:$G$500,AF150,'Project Costing'!$P$14:$P$500),"")</f>
        <v/>
      </c>
      <c r="AI150" s="28" t="str">
        <f t="shared" si="14"/>
        <v/>
      </c>
    </row>
    <row r="151" spans="4:35" x14ac:dyDescent="0.25">
      <c r="D151" s="1"/>
      <c r="E151" s="16" t="str">
        <f>IF(D151&lt;&gt;"",SUMIF('Project Costing'!$G$14:$G$500,D151,'Project Costing'!$M$14:$M$500),"")</f>
        <v/>
      </c>
      <c r="F151" s="270" t="str">
        <f>IF(D151&lt;&gt;"",SUMIF('Project Costing'!$G$14:$G$500,D151,'Project Costing'!$P$14:$P$500),"")</f>
        <v/>
      </c>
      <c r="G151" s="13" t="str">
        <f t="shared" si="10"/>
        <v/>
      </c>
      <c r="H151" s="1"/>
      <c r="I151" s="1"/>
      <c r="J151" s="12"/>
      <c r="K151" s="1"/>
      <c r="L151" s="14" t="str">
        <f>IF(K151&lt;&gt;"",SUMIF('Project Costing'!$G$14:$G$500,K151,'Project Costing'!$M$14:$M$500),"")</f>
        <v/>
      </c>
      <c r="M151" s="18" t="str">
        <f>IF(K151&lt;&gt;"",SUMIF('Project Costing'!$G$14:$G$500,K151,'Project Costing'!$P$14:$P$500),"")</f>
        <v/>
      </c>
      <c r="N151" s="28" t="str">
        <f t="shared" si="11"/>
        <v/>
      </c>
      <c r="O151" s="1"/>
      <c r="P151" s="1"/>
      <c r="S151" t="str">
        <f>IF(R151&lt;&gt;"",SUMIF('Project Costing'!$G$14:$G$500,R151,'Project Costing'!$M$14:$M$500),"")</f>
        <v/>
      </c>
      <c r="T151" s="28" t="str">
        <f>IF(R151&lt;&gt;"",SUMIF('Project Costing'!$G$14:$G$500,R151,'Project Costing'!$P$14:$P$500),"")</f>
        <v/>
      </c>
      <c r="U151" s="28" t="str">
        <f t="shared" si="12"/>
        <v/>
      </c>
      <c r="Z151" t="str">
        <f>IF(Y151&lt;&gt;"",SUMIF('Project Costing'!$G$14:$G$500,Y151,'Project Costing'!$M$14:$M$500),"")</f>
        <v/>
      </c>
      <c r="AA151" s="28" t="str">
        <f>IF(Y151&lt;&gt;"",SUMIF('Project Costing'!$G$14:$G$500,Y151,'Project Costing'!$P$14:$P$500),"")</f>
        <v/>
      </c>
      <c r="AB151" s="28" t="str">
        <f t="shared" si="13"/>
        <v/>
      </c>
      <c r="AG151" t="str">
        <f>IF(AF151&lt;&gt;"",SUMIF('Project Costing'!$G$14:$G$500,AF151,'Project Costing'!$M$14:$M$500),"")</f>
        <v/>
      </c>
      <c r="AH151" s="28" t="str">
        <f>IF(AF151&lt;&gt;"",SUMIF('Project Costing'!$G$14:$G$500,AF151,'Project Costing'!$P$14:$P$500),"")</f>
        <v/>
      </c>
      <c r="AI151" s="28" t="str">
        <f t="shared" si="14"/>
        <v/>
      </c>
    </row>
    <row r="152" spans="4:35" x14ac:dyDescent="0.25">
      <c r="D152" s="1"/>
      <c r="E152" s="16" t="str">
        <f>IF(D152&lt;&gt;"",SUMIF('Project Costing'!$G$14:$G$500,D152,'Project Costing'!$M$14:$M$500),"")</f>
        <v/>
      </c>
      <c r="F152" s="270" t="str">
        <f>IF(D152&lt;&gt;"",SUMIF('Project Costing'!$G$14:$G$500,D152,'Project Costing'!$P$14:$P$500),"")</f>
        <v/>
      </c>
      <c r="G152" s="13" t="str">
        <f t="shared" si="10"/>
        <v/>
      </c>
      <c r="H152" s="1"/>
      <c r="I152" s="1"/>
      <c r="J152" s="12"/>
      <c r="K152" s="1"/>
      <c r="L152" s="14" t="str">
        <f>IF(K152&lt;&gt;"",SUMIF('Project Costing'!$G$14:$G$500,K152,'Project Costing'!$M$14:$M$500),"")</f>
        <v/>
      </c>
      <c r="M152" s="18" t="str">
        <f>IF(K152&lt;&gt;"",SUMIF('Project Costing'!$G$14:$G$500,K152,'Project Costing'!$P$14:$P$500),"")</f>
        <v/>
      </c>
      <c r="N152" s="28" t="str">
        <f t="shared" si="11"/>
        <v/>
      </c>
      <c r="O152" s="1"/>
      <c r="P152" s="1"/>
      <c r="S152" t="str">
        <f>IF(R152&lt;&gt;"",SUMIF('Project Costing'!$G$14:$G$500,R152,'Project Costing'!$M$14:$M$500),"")</f>
        <v/>
      </c>
      <c r="T152" s="28" t="str">
        <f>IF(R152&lt;&gt;"",SUMIF('Project Costing'!$G$14:$G$500,R152,'Project Costing'!$P$14:$P$500),"")</f>
        <v/>
      </c>
      <c r="U152" s="28" t="str">
        <f t="shared" si="12"/>
        <v/>
      </c>
      <c r="Z152" t="str">
        <f>IF(Y152&lt;&gt;"",SUMIF('Project Costing'!$G$14:$G$500,Y152,'Project Costing'!$M$14:$M$500),"")</f>
        <v/>
      </c>
      <c r="AA152" s="28" t="str">
        <f>IF(Y152&lt;&gt;"",SUMIF('Project Costing'!$G$14:$G$500,Y152,'Project Costing'!$P$14:$P$500),"")</f>
        <v/>
      </c>
      <c r="AB152" s="28" t="str">
        <f t="shared" si="13"/>
        <v/>
      </c>
      <c r="AG152" t="str">
        <f>IF(AF152&lt;&gt;"",SUMIF('Project Costing'!$G$14:$G$500,AF152,'Project Costing'!$M$14:$M$500),"")</f>
        <v/>
      </c>
      <c r="AH152" s="28" t="str">
        <f>IF(AF152&lt;&gt;"",SUMIF('Project Costing'!$G$14:$G$500,AF152,'Project Costing'!$P$14:$P$500),"")</f>
        <v/>
      </c>
      <c r="AI152" s="28" t="str">
        <f t="shared" si="14"/>
        <v/>
      </c>
    </row>
    <row r="153" spans="4:35" x14ac:dyDescent="0.25">
      <c r="D153" s="1"/>
      <c r="E153" s="16" t="str">
        <f>IF(D153&lt;&gt;"",SUMIF('Project Costing'!$G$14:$G$500,D153,'Project Costing'!$M$14:$M$500),"")</f>
        <v/>
      </c>
      <c r="F153" s="270" t="str">
        <f>IF(D153&lt;&gt;"",SUMIF('Project Costing'!$G$14:$G$500,D153,'Project Costing'!$P$14:$P$500),"")</f>
        <v/>
      </c>
      <c r="G153" s="13" t="str">
        <f t="shared" si="10"/>
        <v/>
      </c>
      <c r="H153" s="1"/>
      <c r="I153" s="1"/>
      <c r="J153" s="12"/>
      <c r="K153" s="1"/>
      <c r="L153" s="14" t="str">
        <f>IF(K153&lt;&gt;"",SUMIF('Project Costing'!$G$14:$G$500,K153,'Project Costing'!$M$14:$M$500),"")</f>
        <v/>
      </c>
      <c r="M153" s="18" t="str">
        <f>IF(K153&lt;&gt;"",SUMIF('Project Costing'!$G$14:$G$500,K153,'Project Costing'!$P$14:$P$500),"")</f>
        <v/>
      </c>
      <c r="N153" s="28" t="str">
        <f t="shared" si="11"/>
        <v/>
      </c>
      <c r="O153" s="1"/>
      <c r="P153" s="1"/>
      <c r="S153" t="str">
        <f>IF(R153&lt;&gt;"",SUMIF('Project Costing'!$G$14:$G$500,R153,'Project Costing'!$M$14:$M$500),"")</f>
        <v/>
      </c>
      <c r="T153" s="28" t="str">
        <f>IF(R153&lt;&gt;"",SUMIF('Project Costing'!$G$14:$G$500,R153,'Project Costing'!$P$14:$P$500),"")</f>
        <v/>
      </c>
      <c r="U153" s="28" t="str">
        <f t="shared" si="12"/>
        <v/>
      </c>
      <c r="Z153" t="str">
        <f>IF(Y153&lt;&gt;"",SUMIF('Project Costing'!$G$14:$G$500,Y153,'Project Costing'!$M$14:$M$500),"")</f>
        <v/>
      </c>
      <c r="AA153" s="28" t="str">
        <f>IF(Y153&lt;&gt;"",SUMIF('Project Costing'!$G$14:$G$500,Y153,'Project Costing'!$P$14:$P$500),"")</f>
        <v/>
      </c>
      <c r="AB153" s="28" t="str">
        <f t="shared" si="13"/>
        <v/>
      </c>
      <c r="AG153" t="str">
        <f>IF(AF153&lt;&gt;"",SUMIF('Project Costing'!$G$14:$G$500,AF153,'Project Costing'!$M$14:$M$500),"")</f>
        <v/>
      </c>
      <c r="AH153" s="28" t="str">
        <f>IF(AF153&lt;&gt;"",SUMIF('Project Costing'!$G$14:$G$500,AF153,'Project Costing'!$P$14:$P$500),"")</f>
        <v/>
      </c>
      <c r="AI153" s="28" t="str">
        <f t="shared" si="14"/>
        <v/>
      </c>
    </row>
    <row r="154" spans="4:35" x14ac:dyDescent="0.25">
      <c r="D154" s="1"/>
      <c r="E154" s="16" t="str">
        <f>IF(D154&lt;&gt;"",SUMIF('Project Costing'!$G$14:$G$500,D154,'Project Costing'!$M$14:$M$500),"")</f>
        <v/>
      </c>
      <c r="F154" s="270" t="str">
        <f>IF(D154&lt;&gt;"",SUMIF('Project Costing'!$G$14:$G$500,D154,'Project Costing'!$P$14:$P$500),"")</f>
        <v/>
      </c>
      <c r="G154" s="13" t="str">
        <f t="shared" si="10"/>
        <v/>
      </c>
      <c r="H154" s="1"/>
      <c r="I154" s="1"/>
      <c r="J154" s="12"/>
      <c r="K154" s="1"/>
      <c r="L154" s="14" t="str">
        <f>IF(K154&lt;&gt;"",SUMIF('Project Costing'!$G$14:$G$500,K154,'Project Costing'!$M$14:$M$500),"")</f>
        <v/>
      </c>
      <c r="M154" s="18" t="str">
        <f>IF(K154&lt;&gt;"",SUMIF('Project Costing'!$G$14:$G$500,K154,'Project Costing'!$P$14:$P$500),"")</f>
        <v/>
      </c>
      <c r="N154" s="28" t="str">
        <f t="shared" si="11"/>
        <v/>
      </c>
      <c r="O154" s="1"/>
      <c r="P154" s="1"/>
      <c r="S154" t="str">
        <f>IF(R154&lt;&gt;"",SUMIF('Project Costing'!$G$14:$G$500,R154,'Project Costing'!$M$14:$M$500),"")</f>
        <v/>
      </c>
      <c r="T154" s="28" t="str">
        <f>IF(R154&lt;&gt;"",SUMIF('Project Costing'!$G$14:$G$500,R154,'Project Costing'!$P$14:$P$500),"")</f>
        <v/>
      </c>
      <c r="U154" s="28" t="str">
        <f t="shared" si="12"/>
        <v/>
      </c>
      <c r="Z154" t="str">
        <f>IF(Y154&lt;&gt;"",SUMIF('Project Costing'!$G$14:$G$500,Y154,'Project Costing'!$M$14:$M$500),"")</f>
        <v/>
      </c>
      <c r="AA154" s="28" t="str">
        <f>IF(Y154&lt;&gt;"",SUMIF('Project Costing'!$G$14:$G$500,Y154,'Project Costing'!$P$14:$P$500),"")</f>
        <v/>
      </c>
      <c r="AB154" s="28" t="str">
        <f t="shared" si="13"/>
        <v/>
      </c>
      <c r="AG154" t="str">
        <f>IF(AF154&lt;&gt;"",SUMIF('Project Costing'!$G$14:$G$500,AF154,'Project Costing'!$M$14:$M$500),"")</f>
        <v/>
      </c>
      <c r="AH154" s="28" t="str">
        <f>IF(AF154&lt;&gt;"",SUMIF('Project Costing'!$G$14:$G$500,AF154,'Project Costing'!$P$14:$P$500),"")</f>
        <v/>
      </c>
      <c r="AI154" s="28" t="str">
        <f t="shared" si="14"/>
        <v/>
      </c>
    </row>
    <row r="155" spans="4:35" x14ac:dyDescent="0.25">
      <c r="D155" s="1"/>
      <c r="E155" s="16" t="str">
        <f>IF(D155&lt;&gt;"",SUMIF('Project Costing'!$G$14:$G$500,D155,'Project Costing'!$M$14:$M$500),"")</f>
        <v/>
      </c>
      <c r="F155" s="270" t="str">
        <f>IF(D155&lt;&gt;"",SUMIF('Project Costing'!$G$14:$G$500,D155,'Project Costing'!$P$14:$P$500),"")</f>
        <v/>
      </c>
      <c r="G155" s="13" t="str">
        <f t="shared" si="10"/>
        <v/>
      </c>
      <c r="H155" s="1"/>
      <c r="I155" s="1"/>
      <c r="J155" s="12"/>
      <c r="K155" s="1"/>
      <c r="L155" s="14" t="str">
        <f>IF(K155&lt;&gt;"",SUMIF('Project Costing'!$G$14:$G$500,K155,'Project Costing'!$M$14:$M$500),"")</f>
        <v/>
      </c>
      <c r="M155" s="18" t="str">
        <f>IF(K155&lt;&gt;"",SUMIF('Project Costing'!$G$14:$G$500,K155,'Project Costing'!$P$14:$P$500),"")</f>
        <v/>
      </c>
      <c r="N155" s="28" t="str">
        <f t="shared" si="11"/>
        <v/>
      </c>
      <c r="O155" s="1"/>
      <c r="P155" s="1"/>
      <c r="S155" t="str">
        <f>IF(R155&lt;&gt;"",SUMIF('Project Costing'!$G$14:$G$500,R155,'Project Costing'!$M$14:$M$500),"")</f>
        <v/>
      </c>
      <c r="T155" s="28" t="str">
        <f>IF(R155&lt;&gt;"",SUMIF('Project Costing'!$G$14:$G$500,R155,'Project Costing'!$P$14:$P$500),"")</f>
        <v/>
      </c>
      <c r="U155" s="28" t="str">
        <f t="shared" si="12"/>
        <v/>
      </c>
      <c r="Z155" t="str">
        <f>IF(Y155&lt;&gt;"",SUMIF('Project Costing'!$G$14:$G$500,Y155,'Project Costing'!$M$14:$M$500),"")</f>
        <v/>
      </c>
      <c r="AA155" s="28" t="str">
        <f>IF(Y155&lt;&gt;"",SUMIF('Project Costing'!$G$14:$G$500,Y155,'Project Costing'!$P$14:$P$500),"")</f>
        <v/>
      </c>
      <c r="AB155" s="28" t="str">
        <f t="shared" si="13"/>
        <v/>
      </c>
      <c r="AG155" t="str">
        <f>IF(AF155&lt;&gt;"",SUMIF('Project Costing'!$G$14:$G$500,AF155,'Project Costing'!$M$14:$M$500),"")</f>
        <v/>
      </c>
      <c r="AH155" s="28" t="str">
        <f>IF(AF155&lt;&gt;"",SUMIF('Project Costing'!$G$14:$G$500,AF155,'Project Costing'!$P$14:$P$500),"")</f>
        <v/>
      </c>
      <c r="AI155" s="28" t="str">
        <f t="shared" si="14"/>
        <v/>
      </c>
    </row>
    <row r="156" spans="4:35" x14ac:dyDescent="0.25">
      <c r="D156" s="1"/>
      <c r="E156" s="16" t="str">
        <f>IF(D156&lt;&gt;"",SUMIF('Project Costing'!$G$14:$G$500,D156,'Project Costing'!$M$14:$M$500),"")</f>
        <v/>
      </c>
      <c r="F156" s="270" t="str">
        <f>IF(D156&lt;&gt;"",SUMIF('Project Costing'!$G$14:$G$500,D156,'Project Costing'!$P$14:$P$500),"")</f>
        <v/>
      </c>
      <c r="G156" s="13" t="str">
        <f t="shared" si="10"/>
        <v/>
      </c>
      <c r="H156" s="1"/>
      <c r="I156" s="1"/>
      <c r="J156" s="12"/>
      <c r="K156" s="1"/>
      <c r="L156" s="14" t="str">
        <f>IF(K156&lt;&gt;"",SUMIF('Project Costing'!$G$14:$G$500,K156,'Project Costing'!$M$14:$M$500),"")</f>
        <v/>
      </c>
      <c r="M156" s="18" t="str">
        <f>IF(K156&lt;&gt;"",SUMIF('Project Costing'!$G$14:$G$500,K156,'Project Costing'!$P$14:$P$500),"")</f>
        <v/>
      </c>
      <c r="N156" s="28" t="str">
        <f t="shared" si="11"/>
        <v/>
      </c>
      <c r="O156" s="1"/>
      <c r="P156" s="1"/>
      <c r="S156" t="str">
        <f>IF(R156&lt;&gt;"",SUMIF('Project Costing'!$G$14:$G$500,R156,'Project Costing'!$M$14:$M$500),"")</f>
        <v/>
      </c>
      <c r="T156" s="28" t="str">
        <f>IF(R156&lt;&gt;"",SUMIF('Project Costing'!$G$14:$G$500,R156,'Project Costing'!$P$14:$P$500),"")</f>
        <v/>
      </c>
      <c r="U156" s="28" t="str">
        <f t="shared" si="12"/>
        <v/>
      </c>
      <c r="Z156" t="str">
        <f>IF(Y156&lt;&gt;"",SUMIF('Project Costing'!$G$14:$G$500,Y156,'Project Costing'!$M$14:$M$500),"")</f>
        <v/>
      </c>
      <c r="AA156" s="28" t="str">
        <f>IF(Y156&lt;&gt;"",SUMIF('Project Costing'!$G$14:$G$500,Y156,'Project Costing'!$P$14:$P$500),"")</f>
        <v/>
      </c>
      <c r="AB156" s="28" t="str">
        <f t="shared" si="13"/>
        <v/>
      </c>
      <c r="AG156" t="str">
        <f>IF(AF156&lt;&gt;"",SUMIF('Project Costing'!$G$14:$G$500,AF156,'Project Costing'!$M$14:$M$500),"")</f>
        <v/>
      </c>
      <c r="AH156" s="28" t="str">
        <f>IF(AF156&lt;&gt;"",SUMIF('Project Costing'!$G$14:$G$500,AF156,'Project Costing'!$P$14:$P$500),"")</f>
        <v/>
      </c>
      <c r="AI156" s="28" t="str">
        <f t="shared" si="14"/>
        <v/>
      </c>
    </row>
    <row r="157" spans="4:35" x14ac:dyDescent="0.25">
      <c r="D157" s="1"/>
      <c r="E157" s="16" t="str">
        <f>IF(D157&lt;&gt;"",SUMIF('Project Costing'!$G$14:$G$500,D157,'Project Costing'!$M$14:$M$500),"")</f>
        <v/>
      </c>
      <c r="F157" s="270" t="str">
        <f>IF(D157&lt;&gt;"",SUMIF('Project Costing'!$G$14:$G$500,D157,'Project Costing'!$P$14:$P$500),"")</f>
        <v/>
      </c>
      <c r="G157" s="13" t="str">
        <f t="shared" si="10"/>
        <v/>
      </c>
      <c r="H157" s="1"/>
      <c r="I157" s="1"/>
      <c r="J157" s="12"/>
      <c r="K157" s="1"/>
      <c r="L157" s="14" t="str">
        <f>IF(K157&lt;&gt;"",SUMIF('Project Costing'!$G$14:$G$500,K157,'Project Costing'!$M$14:$M$500),"")</f>
        <v/>
      </c>
      <c r="M157" s="18" t="str">
        <f>IF(K157&lt;&gt;"",SUMIF('Project Costing'!$G$14:$G$500,K157,'Project Costing'!$P$14:$P$500),"")</f>
        <v/>
      </c>
      <c r="N157" s="28" t="str">
        <f t="shared" si="11"/>
        <v/>
      </c>
      <c r="O157" s="1"/>
      <c r="P157" s="1"/>
      <c r="S157" t="str">
        <f>IF(R157&lt;&gt;"",SUMIF('Project Costing'!$G$14:$G$500,R157,'Project Costing'!$M$14:$M$500),"")</f>
        <v/>
      </c>
      <c r="T157" s="28" t="str">
        <f>IF(R157&lt;&gt;"",SUMIF('Project Costing'!$G$14:$G$500,R157,'Project Costing'!$P$14:$P$500),"")</f>
        <v/>
      </c>
      <c r="U157" s="28" t="str">
        <f t="shared" si="12"/>
        <v/>
      </c>
      <c r="Z157" t="str">
        <f>IF(Y157&lt;&gt;"",SUMIF('Project Costing'!$G$14:$G$500,Y157,'Project Costing'!$M$14:$M$500),"")</f>
        <v/>
      </c>
      <c r="AA157" s="28" t="str">
        <f>IF(Y157&lt;&gt;"",SUMIF('Project Costing'!$G$14:$G$500,Y157,'Project Costing'!$P$14:$P$500),"")</f>
        <v/>
      </c>
      <c r="AB157" s="28" t="str">
        <f t="shared" si="13"/>
        <v/>
      </c>
      <c r="AG157" t="str">
        <f>IF(AF157&lt;&gt;"",SUMIF('Project Costing'!$G$14:$G$500,AF157,'Project Costing'!$M$14:$M$500),"")</f>
        <v/>
      </c>
      <c r="AH157" s="28" t="str">
        <f>IF(AF157&lt;&gt;"",SUMIF('Project Costing'!$G$14:$G$500,AF157,'Project Costing'!$P$14:$P$500),"")</f>
        <v/>
      </c>
      <c r="AI157" s="28" t="str">
        <f t="shared" si="14"/>
        <v/>
      </c>
    </row>
    <row r="158" spans="4:35" x14ac:dyDescent="0.25">
      <c r="D158" s="1"/>
      <c r="E158" s="16" t="str">
        <f>IF(D158&lt;&gt;"",SUMIF('Project Costing'!$G$14:$G$500,D158,'Project Costing'!$M$14:$M$500),"")</f>
        <v/>
      </c>
      <c r="F158" s="270" t="str">
        <f>IF(D158&lt;&gt;"",SUMIF('Project Costing'!$G$14:$G$500,D158,'Project Costing'!$P$14:$P$500),"")</f>
        <v/>
      </c>
      <c r="G158" s="13" t="str">
        <f t="shared" si="10"/>
        <v/>
      </c>
      <c r="H158" s="1"/>
      <c r="I158" s="1"/>
      <c r="J158" s="12"/>
      <c r="K158" s="1"/>
      <c r="L158" s="14" t="str">
        <f>IF(K158&lt;&gt;"",SUMIF('Project Costing'!$G$14:$G$500,K158,'Project Costing'!$M$14:$M$500),"")</f>
        <v/>
      </c>
      <c r="M158" s="18" t="str">
        <f>IF(K158&lt;&gt;"",SUMIF('Project Costing'!$G$14:$G$500,K158,'Project Costing'!$P$14:$P$500),"")</f>
        <v/>
      </c>
      <c r="N158" s="28" t="str">
        <f t="shared" si="11"/>
        <v/>
      </c>
      <c r="O158" s="1"/>
      <c r="P158" s="1"/>
      <c r="S158" t="str">
        <f>IF(R158&lt;&gt;"",SUMIF('Project Costing'!$G$14:$G$500,R158,'Project Costing'!$M$14:$M$500),"")</f>
        <v/>
      </c>
      <c r="T158" s="28" t="str">
        <f>IF(R158&lt;&gt;"",SUMIF('Project Costing'!$G$14:$G$500,R158,'Project Costing'!$P$14:$P$500),"")</f>
        <v/>
      </c>
      <c r="U158" s="28" t="str">
        <f t="shared" si="12"/>
        <v/>
      </c>
      <c r="Z158" t="str">
        <f>IF(Y158&lt;&gt;"",SUMIF('Project Costing'!$G$14:$G$500,Y158,'Project Costing'!$M$14:$M$500),"")</f>
        <v/>
      </c>
      <c r="AA158" s="28" t="str">
        <f>IF(Y158&lt;&gt;"",SUMIF('Project Costing'!$G$14:$G$500,Y158,'Project Costing'!$P$14:$P$500),"")</f>
        <v/>
      </c>
      <c r="AB158" s="28" t="str">
        <f t="shared" si="13"/>
        <v/>
      </c>
      <c r="AG158" t="str">
        <f>IF(AF158&lt;&gt;"",SUMIF('Project Costing'!$G$14:$G$500,AF158,'Project Costing'!$M$14:$M$500),"")</f>
        <v/>
      </c>
      <c r="AH158" s="28" t="str">
        <f>IF(AF158&lt;&gt;"",SUMIF('Project Costing'!$G$14:$G$500,AF158,'Project Costing'!$P$14:$P$500),"")</f>
        <v/>
      </c>
      <c r="AI158" s="28" t="str">
        <f t="shared" si="14"/>
        <v/>
      </c>
    </row>
    <row r="159" spans="4:35" x14ac:dyDescent="0.25">
      <c r="D159" s="1"/>
      <c r="E159" s="16" t="str">
        <f>IF(D159&lt;&gt;"",SUMIF('Project Costing'!$G$14:$G$500,D159,'Project Costing'!$M$14:$M$500),"")</f>
        <v/>
      </c>
      <c r="F159" s="270" t="str">
        <f>IF(D159&lt;&gt;"",SUMIF('Project Costing'!$G$14:$G$500,D159,'Project Costing'!$P$14:$P$500),"")</f>
        <v/>
      </c>
      <c r="G159" s="13" t="str">
        <f t="shared" si="10"/>
        <v/>
      </c>
      <c r="H159" s="1"/>
      <c r="I159" s="1"/>
      <c r="J159" s="12"/>
      <c r="K159" s="1"/>
      <c r="L159" s="14" t="str">
        <f>IF(K159&lt;&gt;"",SUMIF('Project Costing'!$G$14:$G$500,K159,'Project Costing'!$M$14:$M$500),"")</f>
        <v/>
      </c>
      <c r="M159" s="18" t="str">
        <f>IF(K159&lt;&gt;"",SUMIF('Project Costing'!$G$14:$G$500,K159,'Project Costing'!$P$14:$P$500),"")</f>
        <v/>
      </c>
      <c r="N159" s="28" t="str">
        <f t="shared" si="11"/>
        <v/>
      </c>
      <c r="O159" s="1"/>
      <c r="P159" s="1"/>
      <c r="S159" t="str">
        <f>IF(R159&lt;&gt;"",SUMIF('Project Costing'!$G$14:$G$500,R159,'Project Costing'!$M$14:$M$500),"")</f>
        <v/>
      </c>
      <c r="T159" s="28" t="str">
        <f>IF(R159&lt;&gt;"",SUMIF('Project Costing'!$G$14:$G$500,R159,'Project Costing'!$P$14:$P$500),"")</f>
        <v/>
      </c>
      <c r="U159" s="28" t="str">
        <f t="shared" si="12"/>
        <v/>
      </c>
      <c r="Z159" t="str">
        <f>IF(Y159&lt;&gt;"",SUMIF('Project Costing'!$G$14:$G$500,Y159,'Project Costing'!$M$14:$M$500),"")</f>
        <v/>
      </c>
      <c r="AA159" s="28" t="str">
        <f>IF(Y159&lt;&gt;"",SUMIF('Project Costing'!$G$14:$G$500,Y159,'Project Costing'!$P$14:$P$500),"")</f>
        <v/>
      </c>
      <c r="AB159" s="28" t="str">
        <f t="shared" si="13"/>
        <v/>
      </c>
      <c r="AG159" t="str">
        <f>IF(AF159&lt;&gt;"",SUMIF('Project Costing'!$G$14:$G$500,AF159,'Project Costing'!$M$14:$M$500),"")</f>
        <v/>
      </c>
      <c r="AH159" s="28" t="str">
        <f>IF(AF159&lt;&gt;"",SUMIF('Project Costing'!$G$14:$G$500,AF159,'Project Costing'!$P$14:$P$500),"")</f>
        <v/>
      </c>
      <c r="AI159" s="28" t="str">
        <f t="shared" si="14"/>
        <v/>
      </c>
    </row>
    <row r="160" spans="4:35" x14ac:dyDescent="0.25">
      <c r="D160" s="1"/>
      <c r="E160" s="16" t="str">
        <f>IF(D160&lt;&gt;"",SUMIF('Project Costing'!$G$14:$G$500,D160,'Project Costing'!$M$14:$M$500),"")</f>
        <v/>
      </c>
      <c r="F160" s="270" t="str">
        <f>IF(D160&lt;&gt;"",SUMIF('Project Costing'!$G$14:$G$500,D160,'Project Costing'!$P$14:$P$500),"")</f>
        <v/>
      </c>
      <c r="G160" s="13" t="str">
        <f t="shared" si="10"/>
        <v/>
      </c>
      <c r="H160" s="1"/>
      <c r="I160" s="1"/>
      <c r="J160" s="12"/>
      <c r="K160" s="1"/>
      <c r="L160" s="14" t="str">
        <f>IF(K160&lt;&gt;"",SUMIF('Project Costing'!$G$14:$G$500,K160,'Project Costing'!$M$14:$M$500),"")</f>
        <v/>
      </c>
      <c r="M160" s="18" t="str">
        <f>IF(K160&lt;&gt;"",SUMIF('Project Costing'!$G$14:$G$500,K160,'Project Costing'!$P$14:$P$500),"")</f>
        <v/>
      </c>
      <c r="N160" s="28" t="str">
        <f t="shared" si="11"/>
        <v/>
      </c>
      <c r="O160" s="1"/>
      <c r="P160" s="1"/>
      <c r="S160" t="str">
        <f>IF(R160&lt;&gt;"",SUMIF('Project Costing'!$G$14:$G$500,R160,'Project Costing'!$M$14:$M$500),"")</f>
        <v/>
      </c>
      <c r="T160" s="28" t="str">
        <f>IF(R160&lt;&gt;"",SUMIF('Project Costing'!$G$14:$G$500,R160,'Project Costing'!$P$14:$P$500),"")</f>
        <v/>
      </c>
      <c r="U160" s="28" t="str">
        <f t="shared" si="12"/>
        <v/>
      </c>
      <c r="Z160" t="str">
        <f>IF(Y160&lt;&gt;"",SUMIF('Project Costing'!$G$14:$G$500,Y160,'Project Costing'!$M$14:$M$500),"")</f>
        <v/>
      </c>
      <c r="AA160" s="28" t="str">
        <f>IF(Y160&lt;&gt;"",SUMIF('Project Costing'!$G$14:$G$500,Y160,'Project Costing'!$P$14:$P$500),"")</f>
        <v/>
      </c>
      <c r="AB160" s="28" t="str">
        <f t="shared" si="13"/>
        <v/>
      </c>
      <c r="AG160" t="str">
        <f>IF(AF160&lt;&gt;"",SUMIF('Project Costing'!$G$14:$G$500,AF160,'Project Costing'!$M$14:$M$500),"")</f>
        <v/>
      </c>
      <c r="AH160" s="28" t="str">
        <f>IF(AF160&lt;&gt;"",SUMIF('Project Costing'!$G$14:$G$500,AF160,'Project Costing'!$P$14:$P$500),"")</f>
        <v/>
      </c>
      <c r="AI160" s="28" t="str">
        <f t="shared" si="14"/>
        <v/>
      </c>
    </row>
    <row r="161" spans="4:35" x14ac:dyDescent="0.25">
      <c r="D161" s="1"/>
      <c r="E161" s="16" t="str">
        <f>IF(D161&lt;&gt;"",SUMIF('Project Costing'!$G$14:$G$500,D161,'Project Costing'!$M$14:$M$500),"")</f>
        <v/>
      </c>
      <c r="F161" s="270" t="str">
        <f>IF(D161&lt;&gt;"",SUMIF('Project Costing'!$G$14:$G$500,D161,'Project Costing'!$P$14:$P$500),"")</f>
        <v/>
      </c>
      <c r="G161" s="13" t="str">
        <f t="shared" si="10"/>
        <v/>
      </c>
      <c r="H161" s="1"/>
      <c r="I161" s="1"/>
      <c r="J161" s="12"/>
      <c r="K161" s="1"/>
      <c r="L161" s="14" t="str">
        <f>IF(K161&lt;&gt;"",SUMIF('Project Costing'!$G$14:$G$500,K161,'Project Costing'!$M$14:$M$500),"")</f>
        <v/>
      </c>
      <c r="M161" s="18" t="str">
        <f>IF(K161&lt;&gt;"",SUMIF('Project Costing'!$G$14:$G$500,K161,'Project Costing'!$P$14:$P$500),"")</f>
        <v/>
      </c>
      <c r="N161" s="28" t="str">
        <f t="shared" si="11"/>
        <v/>
      </c>
      <c r="O161" s="1"/>
      <c r="P161" s="1"/>
      <c r="S161" t="str">
        <f>IF(R161&lt;&gt;"",SUMIF('Project Costing'!$G$14:$G$500,R161,'Project Costing'!$M$14:$M$500),"")</f>
        <v/>
      </c>
      <c r="T161" s="28" t="str">
        <f>IF(R161&lt;&gt;"",SUMIF('Project Costing'!$G$14:$G$500,R161,'Project Costing'!$P$14:$P$500),"")</f>
        <v/>
      </c>
      <c r="U161" s="28" t="str">
        <f t="shared" si="12"/>
        <v/>
      </c>
      <c r="Z161" t="str">
        <f>IF(Y161&lt;&gt;"",SUMIF('Project Costing'!$G$14:$G$500,Y161,'Project Costing'!$M$14:$M$500),"")</f>
        <v/>
      </c>
      <c r="AA161" s="28" t="str">
        <f>IF(Y161&lt;&gt;"",SUMIF('Project Costing'!$G$14:$G$500,Y161,'Project Costing'!$P$14:$P$500),"")</f>
        <v/>
      </c>
      <c r="AB161" s="28" t="str">
        <f t="shared" si="13"/>
        <v/>
      </c>
      <c r="AG161" t="str">
        <f>IF(AF161&lt;&gt;"",SUMIF('Project Costing'!$G$14:$G$500,AF161,'Project Costing'!$M$14:$M$500),"")</f>
        <v/>
      </c>
      <c r="AH161" s="28" t="str">
        <f>IF(AF161&lt;&gt;"",SUMIF('Project Costing'!$G$14:$G$500,AF161,'Project Costing'!$P$14:$P$500),"")</f>
        <v/>
      </c>
      <c r="AI161" s="28" t="str">
        <f t="shared" si="14"/>
        <v/>
      </c>
    </row>
    <row r="162" spans="4:35" x14ac:dyDescent="0.25">
      <c r="D162" s="1"/>
      <c r="E162" s="16" t="str">
        <f>IF(D162&lt;&gt;"",SUMIF('Project Costing'!$G$14:$G$500,D162,'Project Costing'!$M$14:$M$500),"")</f>
        <v/>
      </c>
      <c r="F162" s="270" t="str">
        <f>IF(D162&lt;&gt;"",SUMIF('Project Costing'!$G$14:$G$500,D162,'Project Costing'!$P$14:$P$500),"")</f>
        <v/>
      </c>
      <c r="G162" s="13" t="str">
        <f t="shared" si="10"/>
        <v/>
      </c>
      <c r="H162" s="1"/>
      <c r="I162" s="1"/>
      <c r="J162" s="12"/>
      <c r="K162" s="1"/>
      <c r="L162" s="14" t="str">
        <f>IF(K162&lt;&gt;"",SUMIF('Project Costing'!$G$14:$G$500,K162,'Project Costing'!$M$14:$M$500),"")</f>
        <v/>
      </c>
      <c r="M162" s="18" t="str">
        <f>IF(K162&lt;&gt;"",SUMIF('Project Costing'!$G$14:$G$500,K162,'Project Costing'!$P$14:$P$500),"")</f>
        <v/>
      </c>
      <c r="N162" s="28" t="str">
        <f t="shared" si="11"/>
        <v/>
      </c>
      <c r="O162" s="1"/>
      <c r="P162" s="1"/>
      <c r="S162" t="str">
        <f>IF(R162&lt;&gt;"",SUMIF('Project Costing'!$G$14:$G$500,R162,'Project Costing'!$M$14:$M$500),"")</f>
        <v/>
      </c>
      <c r="T162" s="28" t="str">
        <f>IF(R162&lt;&gt;"",SUMIF('Project Costing'!$G$14:$G$500,R162,'Project Costing'!$P$14:$P$500),"")</f>
        <v/>
      </c>
      <c r="U162" s="28" t="str">
        <f t="shared" si="12"/>
        <v/>
      </c>
      <c r="Z162" t="str">
        <f>IF(Y162&lt;&gt;"",SUMIF('Project Costing'!$G$14:$G$500,Y162,'Project Costing'!$M$14:$M$500),"")</f>
        <v/>
      </c>
      <c r="AA162" s="28" t="str">
        <f>IF(Y162&lt;&gt;"",SUMIF('Project Costing'!$G$14:$G$500,Y162,'Project Costing'!$P$14:$P$500),"")</f>
        <v/>
      </c>
      <c r="AB162" s="28" t="str">
        <f t="shared" si="13"/>
        <v/>
      </c>
      <c r="AG162" t="str">
        <f>IF(AF162&lt;&gt;"",SUMIF('Project Costing'!$G$14:$G$500,AF162,'Project Costing'!$M$14:$M$500),"")</f>
        <v/>
      </c>
      <c r="AH162" s="28" t="str">
        <f>IF(AF162&lt;&gt;"",SUMIF('Project Costing'!$G$14:$G$500,AF162,'Project Costing'!$P$14:$P$500),"")</f>
        <v/>
      </c>
      <c r="AI162" s="28" t="str">
        <f t="shared" si="14"/>
        <v/>
      </c>
    </row>
    <row r="163" spans="4:35" x14ac:dyDescent="0.25">
      <c r="D163" s="1"/>
      <c r="E163" s="16" t="str">
        <f>IF(D163&lt;&gt;"",SUMIF('Project Costing'!$G$14:$G$500,D163,'Project Costing'!$M$14:$M$500),"")</f>
        <v/>
      </c>
      <c r="F163" s="270" t="str">
        <f>IF(D163&lt;&gt;"",SUMIF('Project Costing'!$G$14:$G$500,D163,'Project Costing'!$P$14:$P$500),"")</f>
        <v/>
      </c>
      <c r="G163" s="13" t="str">
        <f t="shared" si="10"/>
        <v/>
      </c>
      <c r="H163" s="1"/>
      <c r="I163" s="1"/>
      <c r="J163" s="12"/>
      <c r="K163" s="1"/>
      <c r="L163" s="14" t="str">
        <f>IF(K163&lt;&gt;"",SUMIF('Project Costing'!$G$14:$G$500,K163,'Project Costing'!$M$14:$M$500),"")</f>
        <v/>
      </c>
      <c r="M163" s="18" t="str">
        <f>IF(K163&lt;&gt;"",SUMIF('Project Costing'!$G$14:$G$500,K163,'Project Costing'!$P$14:$P$500),"")</f>
        <v/>
      </c>
      <c r="N163" s="28" t="str">
        <f t="shared" si="11"/>
        <v/>
      </c>
      <c r="O163" s="1"/>
      <c r="P163" s="1"/>
      <c r="S163" t="str">
        <f>IF(R163&lt;&gt;"",SUMIF('Project Costing'!$G$14:$G$500,R163,'Project Costing'!$M$14:$M$500),"")</f>
        <v/>
      </c>
      <c r="T163" s="28" t="str">
        <f>IF(R163&lt;&gt;"",SUMIF('Project Costing'!$G$14:$G$500,R163,'Project Costing'!$P$14:$P$500),"")</f>
        <v/>
      </c>
      <c r="U163" s="28" t="str">
        <f t="shared" si="12"/>
        <v/>
      </c>
      <c r="Z163" t="str">
        <f>IF(Y163&lt;&gt;"",SUMIF('Project Costing'!$G$14:$G$500,Y163,'Project Costing'!$M$14:$M$500),"")</f>
        <v/>
      </c>
      <c r="AA163" s="28" t="str">
        <f>IF(Y163&lt;&gt;"",SUMIF('Project Costing'!$G$14:$G$500,Y163,'Project Costing'!$P$14:$P$500),"")</f>
        <v/>
      </c>
      <c r="AB163" s="28" t="str">
        <f t="shared" si="13"/>
        <v/>
      </c>
      <c r="AG163" t="str">
        <f>IF(AF163&lt;&gt;"",SUMIF('Project Costing'!$G$14:$G$500,AF163,'Project Costing'!$M$14:$M$500),"")</f>
        <v/>
      </c>
      <c r="AH163" s="28" t="str">
        <f>IF(AF163&lt;&gt;"",SUMIF('Project Costing'!$G$14:$G$500,AF163,'Project Costing'!$P$14:$P$500),"")</f>
        <v/>
      </c>
      <c r="AI163" s="28" t="str">
        <f t="shared" si="14"/>
        <v/>
      </c>
    </row>
    <row r="164" spans="4:35" x14ac:dyDescent="0.25">
      <c r="D164" s="1"/>
      <c r="E164" s="16" t="str">
        <f>IF(D164&lt;&gt;"",SUMIF('Project Costing'!$G$14:$G$500,D164,'Project Costing'!$M$14:$M$500),"")</f>
        <v/>
      </c>
      <c r="F164" s="270" t="str">
        <f>IF(D164&lt;&gt;"",SUMIF('Project Costing'!$G$14:$G$500,D164,'Project Costing'!$P$14:$P$500),"")</f>
        <v/>
      </c>
      <c r="G164" s="13" t="str">
        <f t="shared" si="10"/>
        <v/>
      </c>
      <c r="H164" s="1"/>
      <c r="I164" s="1"/>
      <c r="J164" s="12"/>
      <c r="K164" s="1"/>
      <c r="L164" s="14" t="str">
        <f>IF(K164&lt;&gt;"",SUMIF('Project Costing'!$G$14:$G$500,K164,'Project Costing'!$M$14:$M$500),"")</f>
        <v/>
      </c>
      <c r="M164" s="18" t="str">
        <f>IF(K164&lt;&gt;"",SUMIF('Project Costing'!$G$14:$G$500,K164,'Project Costing'!$P$14:$P$500),"")</f>
        <v/>
      </c>
      <c r="N164" s="28" t="str">
        <f t="shared" si="11"/>
        <v/>
      </c>
      <c r="O164" s="1"/>
      <c r="P164" s="1"/>
      <c r="S164" t="str">
        <f>IF(R164&lt;&gt;"",SUMIF('Project Costing'!$G$14:$G$500,R164,'Project Costing'!$M$14:$M$500),"")</f>
        <v/>
      </c>
      <c r="T164" s="28" t="str">
        <f>IF(R164&lt;&gt;"",SUMIF('Project Costing'!$G$14:$G$500,R164,'Project Costing'!$P$14:$P$500),"")</f>
        <v/>
      </c>
      <c r="U164" s="28" t="str">
        <f t="shared" si="12"/>
        <v/>
      </c>
      <c r="Z164" t="str">
        <f>IF(Y164&lt;&gt;"",SUMIF('Project Costing'!$G$14:$G$500,Y164,'Project Costing'!$M$14:$M$500),"")</f>
        <v/>
      </c>
      <c r="AA164" s="28" t="str">
        <f>IF(Y164&lt;&gt;"",SUMIF('Project Costing'!$G$14:$G$500,Y164,'Project Costing'!$P$14:$P$500),"")</f>
        <v/>
      </c>
      <c r="AB164" s="28" t="str">
        <f t="shared" si="13"/>
        <v/>
      </c>
      <c r="AG164" t="str">
        <f>IF(AF164&lt;&gt;"",SUMIF('Project Costing'!$G$14:$G$500,AF164,'Project Costing'!$M$14:$M$500),"")</f>
        <v/>
      </c>
      <c r="AH164" s="28" t="str">
        <f>IF(AF164&lt;&gt;"",SUMIF('Project Costing'!$G$14:$G$500,AF164,'Project Costing'!$P$14:$P$500),"")</f>
        <v/>
      </c>
      <c r="AI164" s="28" t="str">
        <f t="shared" si="14"/>
        <v/>
      </c>
    </row>
    <row r="165" spans="4:35" x14ac:dyDescent="0.25">
      <c r="D165" s="1"/>
      <c r="E165" s="16" t="str">
        <f>IF(D165&lt;&gt;"",SUMIF('Project Costing'!$G$14:$G$500,D165,'Project Costing'!$M$14:$M$500),"")</f>
        <v/>
      </c>
      <c r="F165" s="270" t="str">
        <f>IF(D165&lt;&gt;"",SUMIF('Project Costing'!$G$14:$G$500,D165,'Project Costing'!$P$14:$P$500),"")</f>
        <v/>
      </c>
      <c r="G165" s="13" t="str">
        <f t="shared" si="10"/>
        <v/>
      </c>
      <c r="H165" s="1"/>
      <c r="I165" s="1"/>
      <c r="J165" s="12"/>
      <c r="K165" s="1"/>
      <c r="L165" s="14" t="str">
        <f>IF(K165&lt;&gt;"",SUMIF('Project Costing'!$G$14:$G$500,K165,'Project Costing'!$M$14:$M$500),"")</f>
        <v/>
      </c>
      <c r="M165" s="18" t="str">
        <f>IF(K165&lt;&gt;"",SUMIF('Project Costing'!$G$14:$G$500,K165,'Project Costing'!$P$14:$P$500),"")</f>
        <v/>
      </c>
      <c r="N165" s="28" t="str">
        <f t="shared" si="11"/>
        <v/>
      </c>
      <c r="O165" s="1"/>
      <c r="P165" s="1"/>
      <c r="S165" t="str">
        <f>IF(R165&lt;&gt;"",SUMIF('Project Costing'!$G$14:$G$500,R165,'Project Costing'!$M$14:$M$500),"")</f>
        <v/>
      </c>
      <c r="T165" s="28" t="str">
        <f>IF(R165&lt;&gt;"",SUMIF('Project Costing'!$G$14:$G$500,R165,'Project Costing'!$P$14:$P$500),"")</f>
        <v/>
      </c>
      <c r="U165" s="28" t="str">
        <f t="shared" si="12"/>
        <v/>
      </c>
      <c r="Z165" t="str">
        <f>IF(Y165&lt;&gt;"",SUMIF('Project Costing'!$G$14:$G$500,Y165,'Project Costing'!$M$14:$M$500),"")</f>
        <v/>
      </c>
      <c r="AA165" s="28" t="str">
        <f>IF(Y165&lt;&gt;"",SUMIF('Project Costing'!$G$14:$G$500,Y165,'Project Costing'!$P$14:$P$500),"")</f>
        <v/>
      </c>
      <c r="AB165" s="28" t="str">
        <f t="shared" si="13"/>
        <v/>
      </c>
      <c r="AG165" t="str">
        <f>IF(AF165&lt;&gt;"",SUMIF('Project Costing'!$G$14:$G$500,AF165,'Project Costing'!$M$14:$M$500),"")</f>
        <v/>
      </c>
      <c r="AH165" s="28" t="str">
        <f>IF(AF165&lt;&gt;"",SUMIF('Project Costing'!$G$14:$G$500,AF165,'Project Costing'!$P$14:$P$500),"")</f>
        <v/>
      </c>
      <c r="AI165" s="28" t="str">
        <f t="shared" si="14"/>
        <v/>
      </c>
    </row>
    <row r="166" spans="4:35" x14ac:dyDescent="0.25">
      <c r="D166" s="1"/>
      <c r="E166" s="16" t="str">
        <f>IF(D166&lt;&gt;"",SUMIF('Project Costing'!$G$14:$G$500,D166,'Project Costing'!$M$14:$M$500),"")</f>
        <v/>
      </c>
      <c r="F166" s="270" t="str">
        <f>IF(D166&lt;&gt;"",SUMIF('Project Costing'!$G$14:$G$500,D166,'Project Costing'!$P$14:$P$500),"")</f>
        <v/>
      </c>
      <c r="G166" s="13" t="str">
        <f t="shared" si="10"/>
        <v/>
      </c>
      <c r="H166" s="1"/>
      <c r="I166" s="1"/>
      <c r="J166" s="12"/>
      <c r="K166" s="1"/>
      <c r="L166" s="14" t="str">
        <f>IF(K166&lt;&gt;"",SUMIF('Project Costing'!$G$14:$G$500,K166,'Project Costing'!$M$14:$M$500),"")</f>
        <v/>
      </c>
      <c r="M166" s="18" t="str">
        <f>IF(K166&lt;&gt;"",SUMIF('Project Costing'!$G$14:$G$500,K166,'Project Costing'!$P$14:$P$500),"")</f>
        <v/>
      </c>
      <c r="N166" s="28" t="str">
        <f t="shared" si="11"/>
        <v/>
      </c>
      <c r="O166" s="1"/>
      <c r="P166" s="1"/>
      <c r="S166" t="str">
        <f>IF(R166&lt;&gt;"",SUMIF('Project Costing'!$G$14:$G$500,R166,'Project Costing'!$M$14:$M$500),"")</f>
        <v/>
      </c>
      <c r="T166" s="28" t="str">
        <f>IF(R166&lt;&gt;"",SUMIF('Project Costing'!$G$14:$G$500,R166,'Project Costing'!$P$14:$P$500),"")</f>
        <v/>
      </c>
      <c r="U166" s="28" t="str">
        <f t="shared" si="12"/>
        <v/>
      </c>
      <c r="Z166" t="str">
        <f>IF(Y166&lt;&gt;"",SUMIF('Project Costing'!$G$14:$G$500,Y166,'Project Costing'!$M$14:$M$500),"")</f>
        <v/>
      </c>
      <c r="AA166" s="28" t="str">
        <f>IF(Y166&lt;&gt;"",SUMIF('Project Costing'!$G$14:$G$500,Y166,'Project Costing'!$P$14:$P$500),"")</f>
        <v/>
      </c>
      <c r="AB166" s="28" t="str">
        <f t="shared" si="13"/>
        <v/>
      </c>
      <c r="AG166" t="str">
        <f>IF(AF166&lt;&gt;"",SUMIF('Project Costing'!$G$14:$G$500,AF166,'Project Costing'!$M$14:$M$500),"")</f>
        <v/>
      </c>
      <c r="AH166" s="28" t="str">
        <f>IF(AF166&lt;&gt;"",SUMIF('Project Costing'!$G$14:$G$500,AF166,'Project Costing'!$P$14:$P$500),"")</f>
        <v/>
      </c>
      <c r="AI166" s="28" t="str">
        <f t="shared" si="14"/>
        <v/>
      </c>
    </row>
    <row r="167" spans="4:35" x14ac:dyDescent="0.25">
      <c r="D167" s="1"/>
      <c r="E167" s="16" t="str">
        <f>IF(D167&lt;&gt;"",SUMIF('Project Costing'!$G$14:$G$500,D167,'Project Costing'!$M$14:$M$500),"")</f>
        <v/>
      </c>
      <c r="F167" s="270" t="str">
        <f>IF(D167&lt;&gt;"",SUMIF('Project Costing'!$G$14:$G$500,D167,'Project Costing'!$P$14:$P$500),"")</f>
        <v/>
      </c>
      <c r="G167" s="13" t="str">
        <f t="shared" si="10"/>
        <v/>
      </c>
      <c r="H167" s="1"/>
      <c r="I167" s="1"/>
      <c r="J167" s="12"/>
      <c r="K167" s="1"/>
      <c r="L167" s="14" t="str">
        <f>IF(K167&lt;&gt;"",SUMIF('Project Costing'!$G$14:$G$500,K167,'Project Costing'!$M$14:$M$500),"")</f>
        <v/>
      </c>
      <c r="M167" s="18" t="str">
        <f>IF(K167&lt;&gt;"",SUMIF('Project Costing'!$G$14:$G$500,K167,'Project Costing'!$P$14:$P$500),"")</f>
        <v/>
      </c>
      <c r="N167" s="28" t="str">
        <f t="shared" si="11"/>
        <v/>
      </c>
      <c r="O167" s="1"/>
      <c r="P167" s="1"/>
      <c r="S167" t="str">
        <f>IF(R167&lt;&gt;"",SUMIF('Project Costing'!$G$14:$G$500,R167,'Project Costing'!$M$14:$M$500),"")</f>
        <v/>
      </c>
      <c r="T167" s="28" t="str">
        <f>IF(R167&lt;&gt;"",SUMIF('Project Costing'!$G$14:$G$500,R167,'Project Costing'!$P$14:$P$500),"")</f>
        <v/>
      </c>
      <c r="U167" s="28" t="str">
        <f t="shared" si="12"/>
        <v/>
      </c>
      <c r="Z167" t="str">
        <f>IF(Y167&lt;&gt;"",SUMIF('Project Costing'!$G$14:$G$500,Y167,'Project Costing'!$M$14:$M$500),"")</f>
        <v/>
      </c>
      <c r="AA167" s="28" t="str">
        <f>IF(Y167&lt;&gt;"",SUMIF('Project Costing'!$G$14:$G$500,Y167,'Project Costing'!$P$14:$P$500),"")</f>
        <v/>
      </c>
      <c r="AB167" s="28" t="str">
        <f t="shared" si="13"/>
        <v/>
      </c>
      <c r="AG167" t="str">
        <f>IF(AF167&lt;&gt;"",SUMIF('Project Costing'!$G$14:$G$500,AF167,'Project Costing'!$M$14:$M$500),"")</f>
        <v/>
      </c>
      <c r="AH167" s="28" t="str">
        <f>IF(AF167&lt;&gt;"",SUMIF('Project Costing'!$G$14:$G$500,AF167,'Project Costing'!$P$14:$P$500),"")</f>
        <v/>
      </c>
      <c r="AI167" s="28" t="str">
        <f t="shared" si="14"/>
        <v/>
      </c>
    </row>
    <row r="168" spans="4:35" x14ac:dyDescent="0.25">
      <c r="D168" s="1"/>
      <c r="E168" s="16" t="str">
        <f>IF(D168&lt;&gt;"",SUMIF('Project Costing'!$G$14:$G$500,D168,'Project Costing'!$M$14:$M$500),"")</f>
        <v/>
      </c>
      <c r="F168" s="270" t="str">
        <f>IF(D168&lt;&gt;"",SUMIF('Project Costing'!$G$14:$G$500,D168,'Project Costing'!$P$14:$P$500),"")</f>
        <v/>
      </c>
      <c r="G168" s="13" t="str">
        <f t="shared" si="10"/>
        <v/>
      </c>
      <c r="H168" s="1"/>
      <c r="I168" s="1"/>
      <c r="J168" s="12"/>
      <c r="K168" s="1"/>
      <c r="L168" s="14" t="str">
        <f>IF(K168&lt;&gt;"",SUMIF('Project Costing'!$G$14:$G$500,K168,'Project Costing'!$M$14:$M$500),"")</f>
        <v/>
      </c>
      <c r="M168" s="18" t="str">
        <f>IF(K168&lt;&gt;"",SUMIF('Project Costing'!$G$14:$G$500,K168,'Project Costing'!$P$14:$P$500),"")</f>
        <v/>
      </c>
      <c r="N168" s="28" t="str">
        <f t="shared" si="11"/>
        <v/>
      </c>
      <c r="O168" s="1"/>
      <c r="P168" s="1"/>
      <c r="S168" t="str">
        <f>IF(R168&lt;&gt;"",SUMIF('Project Costing'!$G$14:$G$500,R168,'Project Costing'!$M$14:$M$500),"")</f>
        <v/>
      </c>
      <c r="T168" s="28" t="str">
        <f>IF(R168&lt;&gt;"",SUMIF('Project Costing'!$G$14:$G$500,R168,'Project Costing'!$P$14:$P$500),"")</f>
        <v/>
      </c>
      <c r="U168" s="28" t="str">
        <f t="shared" si="12"/>
        <v/>
      </c>
      <c r="Z168" t="str">
        <f>IF(Y168&lt;&gt;"",SUMIF('Project Costing'!$G$14:$G$500,Y168,'Project Costing'!$M$14:$M$500),"")</f>
        <v/>
      </c>
      <c r="AA168" s="28" t="str">
        <f>IF(Y168&lt;&gt;"",SUMIF('Project Costing'!$G$14:$G$500,Y168,'Project Costing'!$P$14:$P$500),"")</f>
        <v/>
      </c>
      <c r="AB168" s="28" t="str">
        <f t="shared" si="13"/>
        <v/>
      </c>
      <c r="AG168" t="str">
        <f>IF(AF168&lt;&gt;"",SUMIF('Project Costing'!$G$14:$G$500,AF168,'Project Costing'!$M$14:$M$500),"")</f>
        <v/>
      </c>
      <c r="AH168" s="28" t="str">
        <f>IF(AF168&lt;&gt;"",SUMIF('Project Costing'!$G$14:$G$500,AF168,'Project Costing'!$P$14:$P$500),"")</f>
        <v/>
      </c>
      <c r="AI168" s="28" t="str">
        <f t="shared" si="14"/>
        <v/>
      </c>
    </row>
    <row r="169" spans="4:35" x14ac:dyDescent="0.25">
      <c r="D169" s="1"/>
      <c r="E169" s="16" t="str">
        <f>IF(D169&lt;&gt;"",SUMIF('Project Costing'!$G$14:$G$500,D169,'Project Costing'!$M$14:$M$500),"")</f>
        <v/>
      </c>
      <c r="F169" s="270" t="str">
        <f>IF(D169&lt;&gt;"",SUMIF('Project Costing'!$G$14:$G$500,D169,'Project Costing'!$P$14:$P$500),"")</f>
        <v/>
      </c>
      <c r="G169" s="13" t="str">
        <f t="shared" si="10"/>
        <v/>
      </c>
      <c r="H169" s="1"/>
      <c r="I169" s="1"/>
      <c r="J169" s="12"/>
      <c r="K169" s="1"/>
      <c r="L169" s="14" t="str">
        <f>IF(K169&lt;&gt;"",SUMIF('Project Costing'!$G$14:$G$500,K169,'Project Costing'!$M$14:$M$500),"")</f>
        <v/>
      </c>
      <c r="M169" s="18" t="str">
        <f>IF(K169&lt;&gt;"",SUMIF('Project Costing'!$G$14:$G$500,K169,'Project Costing'!$P$14:$P$500),"")</f>
        <v/>
      </c>
      <c r="N169" s="28" t="str">
        <f t="shared" si="11"/>
        <v/>
      </c>
      <c r="O169" s="1"/>
      <c r="P169" s="1"/>
      <c r="S169" t="str">
        <f>IF(R169&lt;&gt;"",SUMIF('Project Costing'!$G$14:$G$500,R169,'Project Costing'!$M$14:$M$500),"")</f>
        <v/>
      </c>
      <c r="T169" s="28" t="str">
        <f>IF(R169&lt;&gt;"",SUMIF('Project Costing'!$G$14:$G$500,R169,'Project Costing'!$P$14:$P$500),"")</f>
        <v/>
      </c>
      <c r="U169" s="28" t="str">
        <f t="shared" si="12"/>
        <v/>
      </c>
      <c r="Z169" t="str">
        <f>IF(Y169&lt;&gt;"",SUMIF('Project Costing'!$G$14:$G$500,Y169,'Project Costing'!$M$14:$M$500),"")</f>
        <v/>
      </c>
      <c r="AA169" s="28" t="str">
        <f>IF(Y169&lt;&gt;"",SUMIF('Project Costing'!$G$14:$G$500,Y169,'Project Costing'!$P$14:$P$500),"")</f>
        <v/>
      </c>
      <c r="AB169" s="28" t="str">
        <f t="shared" si="13"/>
        <v/>
      </c>
      <c r="AG169" t="str">
        <f>IF(AF169&lt;&gt;"",SUMIF('Project Costing'!$G$14:$G$500,AF169,'Project Costing'!$M$14:$M$500),"")</f>
        <v/>
      </c>
      <c r="AH169" s="28" t="str">
        <f>IF(AF169&lt;&gt;"",SUMIF('Project Costing'!$G$14:$G$500,AF169,'Project Costing'!$P$14:$P$500),"")</f>
        <v/>
      </c>
      <c r="AI169" s="28" t="str">
        <f t="shared" si="14"/>
        <v/>
      </c>
    </row>
    <row r="170" spans="4:35" x14ac:dyDescent="0.25">
      <c r="D170" s="1"/>
      <c r="E170" s="16" t="str">
        <f>IF(D170&lt;&gt;"",SUMIF('Project Costing'!$G$14:$G$500,D170,'Project Costing'!$M$14:$M$500),"")</f>
        <v/>
      </c>
      <c r="F170" s="270" t="str">
        <f>IF(D170&lt;&gt;"",SUMIF('Project Costing'!$G$14:$G$500,D170,'Project Costing'!$P$14:$P$500),"")</f>
        <v/>
      </c>
      <c r="G170" s="13" t="str">
        <f t="shared" si="10"/>
        <v/>
      </c>
      <c r="H170" s="1"/>
      <c r="I170" s="1"/>
      <c r="J170" s="12"/>
      <c r="K170" s="1"/>
      <c r="L170" s="14" t="str">
        <f>IF(K170&lt;&gt;"",SUMIF('Project Costing'!$G$14:$G$500,K170,'Project Costing'!$M$14:$M$500),"")</f>
        <v/>
      </c>
      <c r="M170" s="18" t="str">
        <f>IF(K170&lt;&gt;"",SUMIF('Project Costing'!$G$14:$G$500,K170,'Project Costing'!$P$14:$P$500),"")</f>
        <v/>
      </c>
      <c r="N170" s="28" t="str">
        <f t="shared" si="11"/>
        <v/>
      </c>
      <c r="O170" s="1"/>
      <c r="P170" s="1"/>
      <c r="S170" t="str">
        <f>IF(R170&lt;&gt;"",SUMIF('Project Costing'!$G$14:$G$500,R170,'Project Costing'!$M$14:$M$500),"")</f>
        <v/>
      </c>
      <c r="T170" s="28" t="str">
        <f>IF(R170&lt;&gt;"",SUMIF('Project Costing'!$G$14:$G$500,R170,'Project Costing'!$P$14:$P$500),"")</f>
        <v/>
      </c>
      <c r="U170" s="28" t="str">
        <f t="shared" si="12"/>
        <v/>
      </c>
      <c r="Z170" t="str">
        <f>IF(Y170&lt;&gt;"",SUMIF('Project Costing'!$G$14:$G$500,Y170,'Project Costing'!$M$14:$M$500),"")</f>
        <v/>
      </c>
      <c r="AA170" s="28" t="str">
        <f>IF(Y170&lt;&gt;"",SUMIF('Project Costing'!$G$14:$G$500,Y170,'Project Costing'!$P$14:$P$500),"")</f>
        <v/>
      </c>
      <c r="AB170" s="28" t="str">
        <f t="shared" si="13"/>
        <v/>
      </c>
      <c r="AG170" t="str">
        <f>IF(AF170&lt;&gt;"",SUMIF('Project Costing'!$G$14:$G$500,AF170,'Project Costing'!$M$14:$M$500),"")</f>
        <v/>
      </c>
      <c r="AH170" s="28" t="str">
        <f>IF(AF170&lt;&gt;"",SUMIF('Project Costing'!$G$14:$G$500,AF170,'Project Costing'!$P$14:$P$500),"")</f>
        <v/>
      </c>
      <c r="AI170" s="28" t="str">
        <f t="shared" si="14"/>
        <v/>
      </c>
    </row>
    <row r="171" spans="4:35" x14ac:dyDescent="0.25">
      <c r="D171" s="1"/>
      <c r="E171" s="16" t="str">
        <f>IF(D171&lt;&gt;"",SUMIF('Project Costing'!$G$14:$G$500,D171,'Project Costing'!$M$14:$M$500),"")</f>
        <v/>
      </c>
      <c r="F171" s="270" t="str">
        <f>IF(D171&lt;&gt;"",SUMIF('Project Costing'!$G$14:$G$500,D171,'Project Costing'!$P$14:$P$500),"")</f>
        <v/>
      </c>
      <c r="G171" s="13" t="str">
        <f t="shared" si="10"/>
        <v/>
      </c>
      <c r="H171" s="1"/>
      <c r="I171" s="1"/>
      <c r="J171" s="12"/>
      <c r="K171" s="1"/>
      <c r="L171" s="14" t="str">
        <f>IF(K171&lt;&gt;"",SUMIF('Project Costing'!$G$14:$G$500,K171,'Project Costing'!$M$14:$M$500),"")</f>
        <v/>
      </c>
      <c r="M171" s="18" t="str">
        <f>IF(K171&lt;&gt;"",SUMIF('Project Costing'!$G$14:$G$500,K171,'Project Costing'!$P$14:$P$500),"")</f>
        <v/>
      </c>
      <c r="N171" s="28" t="str">
        <f t="shared" si="11"/>
        <v/>
      </c>
      <c r="O171" s="1"/>
      <c r="P171" s="1"/>
      <c r="S171" t="str">
        <f>IF(R171&lt;&gt;"",SUMIF('Project Costing'!$G$14:$G$500,R171,'Project Costing'!$M$14:$M$500),"")</f>
        <v/>
      </c>
      <c r="T171" s="28" t="str">
        <f>IF(R171&lt;&gt;"",SUMIF('Project Costing'!$G$14:$G$500,R171,'Project Costing'!$P$14:$P$500),"")</f>
        <v/>
      </c>
      <c r="U171" s="28" t="str">
        <f t="shared" si="12"/>
        <v/>
      </c>
      <c r="Z171" t="str">
        <f>IF(Y171&lt;&gt;"",SUMIF('Project Costing'!$G$14:$G$500,Y171,'Project Costing'!$M$14:$M$500),"")</f>
        <v/>
      </c>
      <c r="AA171" s="28" t="str">
        <f>IF(Y171&lt;&gt;"",SUMIF('Project Costing'!$G$14:$G$500,Y171,'Project Costing'!$P$14:$P$500),"")</f>
        <v/>
      </c>
      <c r="AB171" s="28" t="str">
        <f t="shared" si="13"/>
        <v/>
      </c>
      <c r="AG171" t="str">
        <f>IF(AF171&lt;&gt;"",SUMIF('Project Costing'!$G$14:$G$500,AF171,'Project Costing'!$M$14:$M$500),"")</f>
        <v/>
      </c>
      <c r="AH171" s="28" t="str">
        <f>IF(AF171&lt;&gt;"",SUMIF('Project Costing'!$G$14:$G$500,AF171,'Project Costing'!$P$14:$P$500),"")</f>
        <v/>
      </c>
      <c r="AI171" s="28" t="str">
        <f t="shared" si="14"/>
        <v/>
      </c>
    </row>
    <row r="172" spans="4:35" x14ac:dyDescent="0.25">
      <c r="D172" s="1"/>
      <c r="E172" s="16" t="str">
        <f>IF(D172&lt;&gt;"",SUMIF('Project Costing'!$G$14:$G$500,D172,'Project Costing'!$M$14:$M$500),"")</f>
        <v/>
      </c>
      <c r="F172" s="270" t="str">
        <f>IF(D172&lt;&gt;"",SUMIF('Project Costing'!$G$14:$G$500,D172,'Project Costing'!$P$14:$P$500),"")</f>
        <v/>
      </c>
      <c r="G172" s="13" t="str">
        <f t="shared" si="10"/>
        <v/>
      </c>
      <c r="H172" s="1"/>
      <c r="I172" s="1"/>
      <c r="J172" s="12"/>
      <c r="K172" s="1"/>
      <c r="L172" s="14" t="str">
        <f>IF(K172&lt;&gt;"",SUMIF('Project Costing'!$G$14:$G$500,K172,'Project Costing'!$M$14:$M$500),"")</f>
        <v/>
      </c>
      <c r="M172" s="18" t="str">
        <f>IF(K172&lt;&gt;"",SUMIF('Project Costing'!$G$14:$G$500,K172,'Project Costing'!$P$14:$P$500),"")</f>
        <v/>
      </c>
      <c r="N172" s="28" t="str">
        <f t="shared" si="11"/>
        <v/>
      </c>
      <c r="O172" s="1"/>
      <c r="P172" s="1"/>
      <c r="S172" t="str">
        <f>IF(R172&lt;&gt;"",SUMIF('Project Costing'!$G$14:$G$500,R172,'Project Costing'!$M$14:$M$500),"")</f>
        <v/>
      </c>
      <c r="T172" s="28" t="str">
        <f>IF(R172&lt;&gt;"",SUMIF('Project Costing'!$G$14:$G$500,R172,'Project Costing'!$P$14:$P$500),"")</f>
        <v/>
      </c>
      <c r="U172" s="28" t="str">
        <f t="shared" si="12"/>
        <v/>
      </c>
      <c r="Z172" t="str">
        <f>IF(Y172&lt;&gt;"",SUMIF('Project Costing'!$G$14:$G$500,Y172,'Project Costing'!$M$14:$M$500),"")</f>
        <v/>
      </c>
      <c r="AA172" s="28" t="str">
        <f>IF(Y172&lt;&gt;"",SUMIF('Project Costing'!$G$14:$G$500,Y172,'Project Costing'!$P$14:$P$500),"")</f>
        <v/>
      </c>
      <c r="AB172" s="28" t="str">
        <f t="shared" si="13"/>
        <v/>
      </c>
      <c r="AG172" t="str">
        <f>IF(AF172&lt;&gt;"",SUMIF('Project Costing'!$G$14:$G$500,AF172,'Project Costing'!$M$14:$M$500),"")</f>
        <v/>
      </c>
      <c r="AH172" s="28" t="str">
        <f>IF(AF172&lt;&gt;"",SUMIF('Project Costing'!$G$14:$G$500,AF172,'Project Costing'!$P$14:$P$500),"")</f>
        <v/>
      </c>
      <c r="AI172" s="28" t="str">
        <f t="shared" si="14"/>
        <v/>
      </c>
    </row>
    <row r="173" spans="4:35" x14ac:dyDescent="0.25">
      <c r="D173" s="1"/>
      <c r="E173" s="16" t="str">
        <f>IF(D173&lt;&gt;"",SUMIF('Project Costing'!$G$14:$G$500,D173,'Project Costing'!$M$14:$M$500),"")</f>
        <v/>
      </c>
      <c r="F173" s="270" t="str">
        <f>IF(D173&lt;&gt;"",SUMIF('Project Costing'!$G$14:$G$500,D173,'Project Costing'!$P$14:$P$500),"")</f>
        <v/>
      </c>
      <c r="G173" s="13" t="str">
        <f t="shared" si="10"/>
        <v/>
      </c>
      <c r="H173" s="1"/>
      <c r="I173" s="1"/>
      <c r="J173" s="12"/>
      <c r="K173" s="1"/>
      <c r="L173" s="14" t="str">
        <f>IF(K173&lt;&gt;"",SUMIF('Project Costing'!$G$14:$G$500,K173,'Project Costing'!$M$14:$M$500),"")</f>
        <v/>
      </c>
      <c r="M173" s="18" t="str">
        <f>IF(K173&lt;&gt;"",SUMIF('Project Costing'!$G$14:$G$500,K173,'Project Costing'!$P$14:$P$500),"")</f>
        <v/>
      </c>
      <c r="N173" s="28" t="str">
        <f t="shared" si="11"/>
        <v/>
      </c>
      <c r="O173" s="1"/>
      <c r="P173" s="1"/>
      <c r="S173" t="str">
        <f>IF(R173&lt;&gt;"",SUMIF('Project Costing'!$G$14:$G$500,R173,'Project Costing'!$M$14:$M$500),"")</f>
        <v/>
      </c>
      <c r="T173" s="28" t="str">
        <f>IF(R173&lt;&gt;"",SUMIF('Project Costing'!$G$14:$G$500,R173,'Project Costing'!$P$14:$P$500),"")</f>
        <v/>
      </c>
      <c r="U173" s="28" t="str">
        <f t="shared" si="12"/>
        <v/>
      </c>
      <c r="Z173" t="str">
        <f>IF(Y173&lt;&gt;"",SUMIF('Project Costing'!$G$14:$G$500,Y173,'Project Costing'!$M$14:$M$500),"")</f>
        <v/>
      </c>
      <c r="AA173" s="28" t="str">
        <f>IF(Y173&lt;&gt;"",SUMIF('Project Costing'!$G$14:$G$500,Y173,'Project Costing'!$P$14:$P$500),"")</f>
        <v/>
      </c>
      <c r="AB173" s="28" t="str">
        <f t="shared" si="13"/>
        <v/>
      </c>
      <c r="AG173" t="str">
        <f>IF(AF173&lt;&gt;"",SUMIF('Project Costing'!$G$14:$G$500,AF173,'Project Costing'!$M$14:$M$500),"")</f>
        <v/>
      </c>
      <c r="AH173" s="28" t="str">
        <f>IF(AF173&lt;&gt;"",SUMIF('Project Costing'!$G$14:$G$500,AF173,'Project Costing'!$P$14:$P$500),"")</f>
        <v/>
      </c>
      <c r="AI173" s="28" t="str">
        <f t="shared" si="14"/>
        <v/>
      </c>
    </row>
    <row r="174" spans="4:35" x14ac:dyDescent="0.25">
      <c r="D174" s="1"/>
      <c r="E174" s="16" t="str">
        <f>IF(D174&lt;&gt;"",SUMIF('Project Costing'!$G$14:$G$500,D174,'Project Costing'!$M$14:$M$500),"")</f>
        <v/>
      </c>
      <c r="F174" s="270" t="str">
        <f>IF(D174&lt;&gt;"",SUMIF('Project Costing'!$G$14:$G$500,D174,'Project Costing'!$P$14:$P$500),"")</f>
        <v/>
      </c>
      <c r="G174" s="13" t="str">
        <f t="shared" si="10"/>
        <v/>
      </c>
      <c r="H174" s="1"/>
      <c r="I174" s="1"/>
      <c r="J174" s="12"/>
      <c r="K174" s="1"/>
      <c r="L174" s="14" t="str">
        <f>IF(K174&lt;&gt;"",SUMIF('Project Costing'!$G$14:$G$500,K174,'Project Costing'!$M$14:$M$500),"")</f>
        <v/>
      </c>
      <c r="M174" s="18" t="str">
        <f>IF(K174&lt;&gt;"",SUMIF('Project Costing'!$G$14:$G$500,K174,'Project Costing'!$P$14:$P$500),"")</f>
        <v/>
      </c>
      <c r="N174" s="28" t="str">
        <f t="shared" si="11"/>
        <v/>
      </c>
      <c r="O174" s="1"/>
      <c r="P174" s="1"/>
      <c r="S174" t="str">
        <f>IF(R174&lt;&gt;"",SUMIF('Project Costing'!$G$14:$G$500,R174,'Project Costing'!$M$14:$M$500),"")</f>
        <v/>
      </c>
      <c r="T174" s="28" t="str">
        <f>IF(R174&lt;&gt;"",SUMIF('Project Costing'!$G$14:$G$500,R174,'Project Costing'!$P$14:$P$500),"")</f>
        <v/>
      </c>
      <c r="U174" s="28" t="str">
        <f t="shared" si="12"/>
        <v/>
      </c>
      <c r="Z174" t="str">
        <f>IF(Y174&lt;&gt;"",SUMIF('Project Costing'!$G$14:$G$500,Y174,'Project Costing'!$M$14:$M$500),"")</f>
        <v/>
      </c>
      <c r="AA174" s="28" t="str">
        <f>IF(Y174&lt;&gt;"",SUMIF('Project Costing'!$G$14:$G$500,Y174,'Project Costing'!$P$14:$P$500),"")</f>
        <v/>
      </c>
      <c r="AB174" s="28" t="str">
        <f t="shared" si="13"/>
        <v/>
      </c>
      <c r="AG174" t="str">
        <f>IF(AF174&lt;&gt;"",SUMIF('Project Costing'!$G$14:$G$500,AF174,'Project Costing'!$M$14:$M$500),"")</f>
        <v/>
      </c>
      <c r="AH174" s="28" t="str">
        <f>IF(AF174&lt;&gt;"",SUMIF('Project Costing'!$G$14:$G$500,AF174,'Project Costing'!$P$14:$P$500),"")</f>
        <v/>
      </c>
      <c r="AI174" s="28" t="str">
        <f t="shared" si="14"/>
        <v/>
      </c>
    </row>
    <row r="175" spans="4:35" x14ac:dyDescent="0.25">
      <c r="D175" s="1"/>
      <c r="E175" s="16" t="str">
        <f>IF(D175&lt;&gt;"",SUMIF('Project Costing'!$G$14:$G$500,D175,'Project Costing'!$M$14:$M$500),"")</f>
        <v/>
      </c>
      <c r="F175" s="270" t="str">
        <f>IF(D175&lt;&gt;"",SUMIF('Project Costing'!$G$14:$G$500,D175,'Project Costing'!$P$14:$P$500),"")</f>
        <v/>
      </c>
      <c r="G175" s="13" t="str">
        <f t="shared" si="10"/>
        <v/>
      </c>
      <c r="H175" s="1"/>
      <c r="I175" s="1"/>
      <c r="J175" s="12"/>
      <c r="K175" s="1"/>
      <c r="L175" s="14" t="str">
        <f>IF(K175&lt;&gt;"",SUMIF('Project Costing'!$G$14:$G$500,K175,'Project Costing'!$M$14:$M$500),"")</f>
        <v/>
      </c>
      <c r="M175" s="18" t="str">
        <f>IF(K175&lt;&gt;"",SUMIF('Project Costing'!$G$14:$G$500,K175,'Project Costing'!$P$14:$P$500),"")</f>
        <v/>
      </c>
      <c r="N175" s="28" t="str">
        <f t="shared" si="11"/>
        <v/>
      </c>
      <c r="O175" s="1"/>
      <c r="P175" s="1"/>
      <c r="S175" t="str">
        <f>IF(R175&lt;&gt;"",SUMIF('Project Costing'!$G$14:$G$500,R175,'Project Costing'!$M$14:$M$500),"")</f>
        <v/>
      </c>
      <c r="T175" s="28" t="str">
        <f>IF(R175&lt;&gt;"",SUMIF('Project Costing'!$G$14:$G$500,R175,'Project Costing'!$P$14:$P$500),"")</f>
        <v/>
      </c>
      <c r="U175" s="28" t="str">
        <f t="shared" si="12"/>
        <v/>
      </c>
      <c r="Z175" t="str">
        <f>IF(Y175&lt;&gt;"",SUMIF('Project Costing'!$G$14:$G$500,Y175,'Project Costing'!$M$14:$M$500),"")</f>
        <v/>
      </c>
      <c r="AA175" s="28" t="str">
        <f>IF(Y175&lt;&gt;"",SUMIF('Project Costing'!$G$14:$G$500,Y175,'Project Costing'!$P$14:$P$500),"")</f>
        <v/>
      </c>
      <c r="AB175" s="28" t="str">
        <f t="shared" si="13"/>
        <v/>
      </c>
      <c r="AG175" t="str">
        <f>IF(AF175&lt;&gt;"",SUMIF('Project Costing'!$G$14:$G$500,AF175,'Project Costing'!$M$14:$M$500),"")</f>
        <v/>
      </c>
      <c r="AH175" s="28" t="str">
        <f>IF(AF175&lt;&gt;"",SUMIF('Project Costing'!$G$14:$G$500,AF175,'Project Costing'!$P$14:$P$500),"")</f>
        <v/>
      </c>
      <c r="AI175" s="28" t="str">
        <f t="shared" si="14"/>
        <v/>
      </c>
    </row>
    <row r="176" spans="4:35" x14ac:dyDescent="0.25">
      <c r="D176" s="1"/>
      <c r="E176" s="16" t="str">
        <f>IF(D176&lt;&gt;"",SUMIF('Project Costing'!$G$14:$G$500,D176,'Project Costing'!$M$14:$M$500),"")</f>
        <v/>
      </c>
      <c r="F176" s="270" t="str">
        <f>IF(D176&lt;&gt;"",SUMIF('Project Costing'!$G$14:$G$500,D176,'Project Costing'!$P$14:$P$500),"")</f>
        <v/>
      </c>
      <c r="G176" s="13" t="str">
        <f t="shared" si="10"/>
        <v/>
      </c>
      <c r="H176" s="1"/>
      <c r="I176" s="1"/>
      <c r="J176" s="12"/>
      <c r="K176" s="1"/>
      <c r="L176" s="14" t="str">
        <f>IF(K176&lt;&gt;"",SUMIF('Project Costing'!$G$14:$G$500,K176,'Project Costing'!$M$14:$M$500),"")</f>
        <v/>
      </c>
      <c r="M176" s="18" t="str">
        <f>IF(K176&lt;&gt;"",SUMIF('Project Costing'!$G$14:$G$500,K176,'Project Costing'!$P$14:$P$500),"")</f>
        <v/>
      </c>
      <c r="N176" s="28" t="str">
        <f t="shared" si="11"/>
        <v/>
      </c>
      <c r="O176" s="1"/>
      <c r="P176" s="1"/>
      <c r="S176" t="str">
        <f>IF(R176&lt;&gt;"",SUMIF('Project Costing'!$G$14:$G$500,R176,'Project Costing'!$M$14:$M$500),"")</f>
        <v/>
      </c>
      <c r="T176" s="28" t="str">
        <f>IF(R176&lt;&gt;"",SUMIF('Project Costing'!$G$14:$G$500,R176,'Project Costing'!$P$14:$P$500),"")</f>
        <v/>
      </c>
      <c r="U176" s="28" t="str">
        <f t="shared" si="12"/>
        <v/>
      </c>
      <c r="Z176" t="str">
        <f>IF(Y176&lt;&gt;"",SUMIF('Project Costing'!$G$14:$G$500,Y176,'Project Costing'!$M$14:$M$500),"")</f>
        <v/>
      </c>
      <c r="AA176" s="28" t="str">
        <f>IF(Y176&lt;&gt;"",SUMIF('Project Costing'!$G$14:$G$500,Y176,'Project Costing'!$P$14:$P$500),"")</f>
        <v/>
      </c>
      <c r="AB176" s="28" t="str">
        <f t="shared" si="13"/>
        <v/>
      </c>
      <c r="AG176" t="str">
        <f>IF(AF176&lt;&gt;"",SUMIF('Project Costing'!$G$14:$G$500,AF176,'Project Costing'!$M$14:$M$500),"")</f>
        <v/>
      </c>
      <c r="AH176" s="28" t="str">
        <f>IF(AF176&lt;&gt;"",SUMIF('Project Costing'!$G$14:$G$500,AF176,'Project Costing'!$P$14:$P$500),"")</f>
        <v/>
      </c>
      <c r="AI176" s="28" t="str">
        <f t="shared" si="14"/>
        <v/>
      </c>
    </row>
    <row r="177" spans="4:35" x14ac:dyDescent="0.25">
      <c r="D177" s="1"/>
      <c r="E177" s="16" t="str">
        <f>IF(D177&lt;&gt;"",SUMIF('Project Costing'!$G$14:$G$500,D177,'Project Costing'!$M$14:$M$500),"")</f>
        <v/>
      </c>
      <c r="F177" s="270" t="str">
        <f>IF(D177&lt;&gt;"",SUMIF('Project Costing'!$G$14:$G$500,D177,'Project Costing'!$P$14:$P$500),"")</f>
        <v/>
      </c>
      <c r="G177" s="13" t="str">
        <f t="shared" si="10"/>
        <v/>
      </c>
      <c r="H177" s="1"/>
      <c r="I177" s="1"/>
      <c r="J177" s="12"/>
      <c r="K177" s="1"/>
      <c r="L177" s="14" t="str">
        <f>IF(K177&lt;&gt;"",SUMIF('Project Costing'!$G$14:$G$500,K177,'Project Costing'!$M$14:$M$500),"")</f>
        <v/>
      </c>
      <c r="M177" s="18" t="str">
        <f>IF(K177&lt;&gt;"",SUMIF('Project Costing'!$G$14:$G$500,K177,'Project Costing'!$P$14:$P$500),"")</f>
        <v/>
      </c>
      <c r="N177" s="28" t="str">
        <f t="shared" si="11"/>
        <v/>
      </c>
      <c r="O177" s="1"/>
      <c r="P177" s="1"/>
      <c r="S177" t="str">
        <f>IF(R177&lt;&gt;"",SUMIF('Project Costing'!$G$14:$G$500,R177,'Project Costing'!$M$14:$M$500),"")</f>
        <v/>
      </c>
      <c r="T177" s="28" t="str">
        <f>IF(R177&lt;&gt;"",SUMIF('Project Costing'!$G$14:$G$500,R177,'Project Costing'!$P$14:$P$500),"")</f>
        <v/>
      </c>
      <c r="U177" s="28" t="str">
        <f t="shared" si="12"/>
        <v/>
      </c>
      <c r="Z177" t="str">
        <f>IF(Y177&lt;&gt;"",SUMIF('Project Costing'!$G$14:$G$500,Y177,'Project Costing'!$M$14:$M$500),"")</f>
        <v/>
      </c>
      <c r="AA177" s="28" t="str">
        <f>IF(Y177&lt;&gt;"",SUMIF('Project Costing'!$G$14:$G$500,Y177,'Project Costing'!$P$14:$P$500),"")</f>
        <v/>
      </c>
      <c r="AB177" s="28" t="str">
        <f t="shared" si="13"/>
        <v/>
      </c>
      <c r="AG177" t="str">
        <f>IF(AF177&lt;&gt;"",SUMIF('Project Costing'!$G$14:$G$500,AF177,'Project Costing'!$M$14:$M$500),"")</f>
        <v/>
      </c>
      <c r="AH177" s="28" t="str">
        <f>IF(AF177&lt;&gt;"",SUMIF('Project Costing'!$G$14:$G$500,AF177,'Project Costing'!$P$14:$P$500),"")</f>
        <v/>
      </c>
      <c r="AI177" s="28" t="str">
        <f t="shared" si="14"/>
        <v/>
      </c>
    </row>
    <row r="178" spans="4:35" x14ac:dyDescent="0.25">
      <c r="D178" s="1"/>
      <c r="E178" s="16" t="str">
        <f>IF(D178&lt;&gt;"",SUMIF('Project Costing'!$G$14:$G$500,D178,'Project Costing'!$M$14:$M$500),"")</f>
        <v/>
      </c>
      <c r="F178" s="270" t="str">
        <f>IF(D178&lt;&gt;"",SUMIF('Project Costing'!$G$14:$G$500,D178,'Project Costing'!$P$14:$P$500),"")</f>
        <v/>
      </c>
      <c r="G178" s="13" t="str">
        <f t="shared" si="10"/>
        <v/>
      </c>
      <c r="H178" s="1"/>
      <c r="I178" s="1"/>
      <c r="J178" s="12"/>
      <c r="K178" s="1"/>
      <c r="L178" s="14" t="str">
        <f>IF(K178&lt;&gt;"",SUMIF('Project Costing'!$G$14:$G$500,K178,'Project Costing'!$M$14:$M$500),"")</f>
        <v/>
      </c>
      <c r="M178" s="18" t="str">
        <f>IF(K178&lt;&gt;"",SUMIF('Project Costing'!$G$14:$G$500,K178,'Project Costing'!$P$14:$P$500),"")</f>
        <v/>
      </c>
      <c r="N178" s="28" t="str">
        <f t="shared" si="11"/>
        <v/>
      </c>
      <c r="O178" s="1"/>
      <c r="P178" s="1"/>
      <c r="S178" t="str">
        <f>IF(R178&lt;&gt;"",SUMIF('Project Costing'!$G$14:$G$500,R178,'Project Costing'!$M$14:$M$500),"")</f>
        <v/>
      </c>
      <c r="T178" s="28" t="str">
        <f>IF(R178&lt;&gt;"",SUMIF('Project Costing'!$G$14:$G$500,R178,'Project Costing'!$P$14:$P$500),"")</f>
        <v/>
      </c>
      <c r="U178" s="28" t="str">
        <f t="shared" si="12"/>
        <v/>
      </c>
      <c r="Z178" t="str">
        <f>IF(Y178&lt;&gt;"",SUMIF('Project Costing'!$G$14:$G$500,Y178,'Project Costing'!$M$14:$M$500),"")</f>
        <v/>
      </c>
      <c r="AA178" s="28" t="str">
        <f>IF(Y178&lt;&gt;"",SUMIF('Project Costing'!$G$14:$G$500,Y178,'Project Costing'!$P$14:$P$500),"")</f>
        <v/>
      </c>
      <c r="AB178" s="28" t="str">
        <f t="shared" si="13"/>
        <v/>
      </c>
      <c r="AG178" t="str">
        <f>IF(AF178&lt;&gt;"",SUMIF('Project Costing'!$G$14:$G$500,AF178,'Project Costing'!$M$14:$M$500),"")</f>
        <v/>
      </c>
      <c r="AH178" s="28" t="str">
        <f>IF(AF178&lt;&gt;"",SUMIF('Project Costing'!$G$14:$G$500,AF178,'Project Costing'!$P$14:$P$500),"")</f>
        <v/>
      </c>
      <c r="AI178" s="28" t="str">
        <f t="shared" si="14"/>
        <v/>
      </c>
    </row>
    <row r="179" spans="4:35" x14ac:dyDescent="0.25">
      <c r="D179" s="1"/>
      <c r="E179" s="16" t="str">
        <f>IF(D179&lt;&gt;"",SUMIF('Project Costing'!$G$14:$G$500,D179,'Project Costing'!$M$14:$M$500),"")</f>
        <v/>
      </c>
      <c r="F179" s="270" t="str">
        <f>IF(D179&lt;&gt;"",SUMIF('Project Costing'!$G$14:$G$500,D179,'Project Costing'!$P$14:$P$500),"")</f>
        <v/>
      </c>
      <c r="G179" s="13" t="str">
        <f t="shared" si="10"/>
        <v/>
      </c>
      <c r="H179" s="1"/>
      <c r="I179" s="1"/>
      <c r="J179" s="12"/>
      <c r="K179" s="1"/>
      <c r="L179" s="14" t="str">
        <f>IF(K179&lt;&gt;"",SUMIF('Project Costing'!$G$14:$G$500,K179,'Project Costing'!$M$14:$M$500),"")</f>
        <v/>
      </c>
      <c r="M179" s="18" t="str">
        <f>IF(K179&lt;&gt;"",SUMIF('Project Costing'!$G$14:$G$500,K179,'Project Costing'!$P$14:$P$500),"")</f>
        <v/>
      </c>
      <c r="N179" s="28" t="str">
        <f t="shared" si="11"/>
        <v/>
      </c>
      <c r="O179" s="1"/>
      <c r="P179" s="1"/>
      <c r="S179" t="str">
        <f>IF(R179&lt;&gt;"",SUMIF('Project Costing'!$G$14:$G$500,R179,'Project Costing'!$M$14:$M$500),"")</f>
        <v/>
      </c>
      <c r="T179" s="28" t="str">
        <f>IF(R179&lt;&gt;"",SUMIF('Project Costing'!$G$14:$G$500,R179,'Project Costing'!$P$14:$P$500),"")</f>
        <v/>
      </c>
      <c r="U179" s="28" t="str">
        <f t="shared" si="12"/>
        <v/>
      </c>
      <c r="Z179" t="str">
        <f>IF(Y179&lt;&gt;"",SUMIF('Project Costing'!$G$14:$G$500,Y179,'Project Costing'!$M$14:$M$500),"")</f>
        <v/>
      </c>
      <c r="AA179" s="28" t="str">
        <f>IF(Y179&lt;&gt;"",SUMIF('Project Costing'!$G$14:$G$500,Y179,'Project Costing'!$P$14:$P$500),"")</f>
        <v/>
      </c>
      <c r="AB179" s="28" t="str">
        <f t="shared" si="13"/>
        <v/>
      </c>
      <c r="AG179" t="str">
        <f>IF(AF179&lt;&gt;"",SUMIF('Project Costing'!$G$14:$G$500,AF179,'Project Costing'!$M$14:$M$500),"")</f>
        <v/>
      </c>
      <c r="AH179" s="28" t="str">
        <f>IF(AF179&lt;&gt;"",SUMIF('Project Costing'!$G$14:$G$500,AF179,'Project Costing'!$P$14:$P$500),"")</f>
        <v/>
      </c>
      <c r="AI179" s="28" t="str">
        <f t="shared" si="14"/>
        <v/>
      </c>
    </row>
    <row r="180" spans="4:35" x14ac:dyDescent="0.25">
      <c r="D180" s="1"/>
      <c r="E180" s="16" t="str">
        <f>IF(D180&lt;&gt;"",SUMIF('Project Costing'!$G$14:$G$500,D180,'Project Costing'!$M$14:$M$500),"")</f>
        <v/>
      </c>
      <c r="F180" s="270" t="str">
        <f>IF(D180&lt;&gt;"",SUMIF('Project Costing'!$G$14:$G$500,D180,'Project Costing'!$P$14:$P$500),"")</f>
        <v/>
      </c>
      <c r="G180" s="13" t="str">
        <f t="shared" si="10"/>
        <v/>
      </c>
      <c r="H180" s="1"/>
      <c r="I180" s="1"/>
      <c r="J180" s="12"/>
      <c r="K180" s="1"/>
      <c r="L180" s="14" t="str">
        <f>IF(K180&lt;&gt;"",SUMIF('Project Costing'!$G$14:$G$500,K180,'Project Costing'!$M$14:$M$500),"")</f>
        <v/>
      </c>
      <c r="M180" s="18" t="str">
        <f>IF(K180&lt;&gt;"",SUMIF('Project Costing'!$G$14:$G$500,K180,'Project Costing'!$P$14:$P$500),"")</f>
        <v/>
      </c>
      <c r="N180" s="28" t="str">
        <f t="shared" si="11"/>
        <v/>
      </c>
      <c r="O180" s="1"/>
      <c r="P180" s="1"/>
      <c r="S180" t="str">
        <f>IF(R180&lt;&gt;"",SUMIF('Project Costing'!$G$14:$G$500,R180,'Project Costing'!$M$14:$M$500),"")</f>
        <v/>
      </c>
      <c r="T180" s="28" t="str">
        <f>IF(R180&lt;&gt;"",SUMIF('Project Costing'!$G$14:$G$500,R180,'Project Costing'!$P$14:$P$500),"")</f>
        <v/>
      </c>
      <c r="U180" s="28" t="str">
        <f t="shared" si="12"/>
        <v/>
      </c>
      <c r="Z180" t="str">
        <f>IF(Y180&lt;&gt;"",SUMIF('Project Costing'!$G$14:$G$500,Y180,'Project Costing'!$M$14:$M$500),"")</f>
        <v/>
      </c>
      <c r="AA180" s="28" t="str">
        <f>IF(Y180&lt;&gt;"",SUMIF('Project Costing'!$G$14:$G$500,Y180,'Project Costing'!$P$14:$P$500),"")</f>
        <v/>
      </c>
      <c r="AB180" s="28" t="str">
        <f t="shared" si="13"/>
        <v/>
      </c>
      <c r="AG180" t="str">
        <f>IF(AF180&lt;&gt;"",SUMIF('Project Costing'!$G$14:$G$500,AF180,'Project Costing'!$M$14:$M$500),"")</f>
        <v/>
      </c>
      <c r="AH180" s="28" t="str">
        <f>IF(AF180&lt;&gt;"",SUMIF('Project Costing'!$G$14:$G$500,AF180,'Project Costing'!$P$14:$P$500),"")</f>
        <v/>
      </c>
      <c r="AI180" s="28" t="str">
        <f t="shared" si="14"/>
        <v/>
      </c>
    </row>
    <row r="181" spans="4:35" x14ac:dyDescent="0.25">
      <c r="D181" s="1"/>
      <c r="E181" s="16" t="str">
        <f>IF(D181&lt;&gt;"",SUMIF('Project Costing'!$G$14:$G$500,D181,'Project Costing'!$M$14:$M$500),"")</f>
        <v/>
      </c>
      <c r="F181" s="270" t="str">
        <f>IF(D181&lt;&gt;"",SUMIF('Project Costing'!$G$14:$G$500,D181,'Project Costing'!$P$14:$P$500),"")</f>
        <v/>
      </c>
      <c r="G181" s="13" t="str">
        <f t="shared" si="10"/>
        <v/>
      </c>
      <c r="H181" s="1"/>
      <c r="I181" s="1"/>
      <c r="J181" s="12"/>
      <c r="K181" s="1"/>
      <c r="L181" s="14" t="str">
        <f>IF(K181&lt;&gt;"",SUMIF('Project Costing'!$G$14:$G$500,K181,'Project Costing'!$M$14:$M$500),"")</f>
        <v/>
      </c>
      <c r="M181" s="18" t="str">
        <f>IF(K181&lt;&gt;"",SUMIF('Project Costing'!$G$14:$G$500,K181,'Project Costing'!$P$14:$P$500),"")</f>
        <v/>
      </c>
      <c r="N181" s="28" t="str">
        <f t="shared" si="11"/>
        <v/>
      </c>
      <c r="O181" s="1"/>
      <c r="P181" s="1"/>
      <c r="S181" t="str">
        <f>IF(R181&lt;&gt;"",SUMIF('Project Costing'!$G$14:$G$500,R181,'Project Costing'!$M$14:$M$500),"")</f>
        <v/>
      </c>
      <c r="T181" s="28" t="str">
        <f>IF(R181&lt;&gt;"",SUMIF('Project Costing'!$G$14:$G$500,R181,'Project Costing'!$P$14:$P$500),"")</f>
        <v/>
      </c>
      <c r="U181" s="28" t="str">
        <f t="shared" si="12"/>
        <v/>
      </c>
      <c r="Z181" t="str">
        <f>IF(Y181&lt;&gt;"",SUMIF('Project Costing'!$G$14:$G$500,Y181,'Project Costing'!$M$14:$M$500),"")</f>
        <v/>
      </c>
      <c r="AA181" s="28" t="str">
        <f>IF(Y181&lt;&gt;"",SUMIF('Project Costing'!$G$14:$G$500,Y181,'Project Costing'!$P$14:$P$500),"")</f>
        <v/>
      </c>
      <c r="AB181" s="28" t="str">
        <f t="shared" si="13"/>
        <v/>
      </c>
      <c r="AG181" t="str">
        <f>IF(AF181&lt;&gt;"",SUMIF('Project Costing'!$G$14:$G$500,AF181,'Project Costing'!$M$14:$M$500),"")</f>
        <v/>
      </c>
      <c r="AH181" s="28" t="str">
        <f>IF(AF181&lt;&gt;"",SUMIF('Project Costing'!$G$14:$G$500,AF181,'Project Costing'!$P$14:$P$500),"")</f>
        <v/>
      </c>
      <c r="AI181" s="28" t="str">
        <f t="shared" si="14"/>
        <v/>
      </c>
    </row>
    <row r="182" spans="4:35" x14ac:dyDescent="0.25">
      <c r="D182" s="1"/>
      <c r="E182" s="16" t="str">
        <f>IF(D182&lt;&gt;"",SUMIF('Project Costing'!$G$14:$G$500,D182,'Project Costing'!$M$14:$M$500),"")</f>
        <v/>
      </c>
      <c r="F182" s="270" t="str">
        <f>IF(D182&lt;&gt;"",SUMIF('Project Costing'!$G$14:$G$500,D182,'Project Costing'!$P$14:$P$500),"")</f>
        <v/>
      </c>
      <c r="G182" s="13" t="str">
        <f t="shared" si="10"/>
        <v/>
      </c>
      <c r="H182" s="1"/>
      <c r="I182" s="1"/>
      <c r="J182" s="12"/>
      <c r="K182" s="1"/>
      <c r="L182" s="14" t="str">
        <f>IF(K182&lt;&gt;"",SUMIF('Project Costing'!$G$14:$G$500,K182,'Project Costing'!$M$14:$M$500),"")</f>
        <v/>
      </c>
      <c r="M182" s="18" t="str">
        <f>IF(K182&lt;&gt;"",SUMIF('Project Costing'!$G$14:$G$500,K182,'Project Costing'!$P$14:$P$500),"")</f>
        <v/>
      </c>
      <c r="N182" s="28" t="str">
        <f t="shared" si="11"/>
        <v/>
      </c>
      <c r="O182" s="1"/>
      <c r="P182" s="1"/>
      <c r="S182" t="str">
        <f>IF(R182&lt;&gt;"",SUMIF('Project Costing'!$G$14:$G$500,R182,'Project Costing'!$M$14:$M$500),"")</f>
        <v/>
      </c>
      <c r="T182" s="28" t="str">
        <f>IF(R182&lt;&gt;"",SUMIF('Project Costing'!$G$14:$G$500,R182,'Project Costing'!$P$14:$P$500),"")</f>
        <v/>
      </c>
      <c r="U182" s="28" t="str">
        <f t="shared" si="12"/>
        <v/>
      </c>
      <c r="Z182" t="str">
        <f>IF(Y182&lt;&gt;"",SUMIF('Project Costing'!$G$14:$G$500,Y182,'Project Costing'!$M$14:$M$500),"")</f>
        <v/>
      </c>
      <c r="AA182" s="28" t="str">
        <f>IF(Y182&lt;&gt;"",SUMIF('Project Costing'!$G$14:$G$500,Y182,'Project Costing'!$P$14:$P$500),"")</f>
        <v/>
      </c>
      <c r="AB182" s="28" t="str">
        <f t="shared" si="13"/>
        <v/>
      </c>
      <c r="AG182" t="str">
        <f>IF(AF182&lt;&gt;"",SUMIF('Project Costing'!$G$14:$G$500,AF182,'Project Costing'!$M$14:$M$500),"")</f>
        <v/>
      </c>
      <c r="AH182" s="28" t="str">
        <f>IF(AF182&lt;&gt;"",SUMIF('Project Costing'!$G$14:$G$500,AF182,'Project Costing'!$P$14:$P$500),"")</f>
        <v/>
      </c>
      <c r="AI182" s="28" t="str">
        <f t="shared" si="14"/>
        <v/>
      </c>
    </row>
    <row r="183" spans="4:35" x14ac:dyDescent="0.25">
      <c r="D183" s="1"/>
      <c r="E183" s="16" t="str">
        <f>IF(D183&lt;&gt;"",SUMIF('Project Costing'!$G$14:$G$500,D183,'Project Costing'!$M$14:$M$500),"")</f>
        <v/>
      </c>
      <c r="F183" s="270" t="str">
        <f>IF(D183&lt;&gt;"",SUMIF('Project Costing'!$G$14:$G$500,D183,'Project Costing'!$P$14:$P$500),"")</f>
        <v/>
      </c>
      <c r="G183" s="13" t="str">
        <f t="shared" si="10"/>
        <v/>
      </c>
      <c r="H183" s="1"/>
      <c r="I183" s="1"/>
      <c r="J183" s="12"/>
      <c r="K183" s="1"/>
      <c r="L183" s="14" t="str">
        <f>IF(K183&lt;&gt;"",SUMIF('Project Costing'!$G$14:$G$500,K183,'Project Costing'!$M$14:$M$500),"")</f>
        <v/>
      </c>
      <c r="M183" s="18" t="str">
        <f>IF(K183&lt;&gt;"",SUMIF('Project Costing'!$G$14:$G$500,K183,'Project Costing'!$P$14:$P$500),"")</f>
        <v/>
      </c>
      <c r="N183" s="28" t="str">
        <f t="shared" si="11"/>
        <v/>
      </c>
      <c r="O183" s="1"/>
      <c r="P183" s="1"/>
      <c r="S183" t="str">
        <f>IF(R183&lt;&gt;"",SUMIF('Project Costing'!$G$14:$G$500,R183,'Project Costing'!$M$14:$M$500),"")</f>
        <v/>
      </c>
      <c r="T183" s="28" t="str">
        <f>IF(R183&lt;&gt;"",SUMIF('Project Costing'!$G$14:$G$500,R183,'Project Costing'!$P$14:$P$500),"")</f>
        <v/>
      </c>
      <c r="U183" s="28" t="str">
        <f t="shared" si="12"/>
        <v/>
      </c>
      <c r="Z183" t="str">
        <f>IF(Y183&lt;&gt;"",SUMIF('Project Costing'!$G$14:$G$500,Y183,'Project Costing'!$M$14:$M$500),"")</f>
        <v/>
      </c>
      <c r="AA183" s="28" t="str">
        <f>IF(Y183&lt;&gt;"",SUMIF('Project Costing'!$G$14:$G$500,Y183,'Project Costing'!$P$14:$P$500),"")</f>
        <v/>
      </c>
      <c r="AB183" s="28" t="str">
        <f t="shared" si="13"/>
        <v/>
      </c>
      <c r="AG183" t="str">
        <f>IF(AF183&lt;&gt;"",SUMIF('Project Costing'!$G$14:$G$500,AF183,'Project Costing'!$M$14:$M$500),"")</f>
        <v/>
      </c>
      <c r="AH183" s="28" t="str">
        <f>IF(AF183&lt;&gt;"",SUMIF('Project Costing'!$G$14:$G$500,AF183,'Project Costing'!$P$14:$P$500),"")</f>
        <v/>
      </c>
      <c r="AI183" s="28" t="str">
        <f t="shared" si="14"/>
        <v/>
      </c>
    </row>
    <row r="184" spans="4:35" x14ac:dyDescent="0.25">
      <c r="D184" s="1"/>
      <c r="E184" s="16" t="str">
        <f>IF(D184&lt;&gt;"",SUMIF('Project Costing'!$G$14:$G$500,D184,'Project Costing'!$M$14:$M$500),"")</f>
        <v/>
      </c>
      <c r="F184" s="270" t="str">
        <f>IF(D184&lt;&gt;"",SUMIF('Project Costing'!$G$14:$G$500,D184,'Project Costing'!$P$14:$P$500),"")</f>
        <v/>
      </c>
      <c r="G184" s="13" t="str">
        <f t="shared" si="10"/>
        <v/>
      </c>
      <c r="H184" s="1"/>
      <c r="I184" s="1"/>
      <c r="J184" s="12"/>
      <c r="K184" s="1"/>
      <c r="L184" s="14" t="str">
        <f>IF(K184&lt;&gt;"",SUMIF('Project Costing'!$G$14:$G$500,K184,'Project Costing'!$M$14:$M$500),"")</f>
        <v/>
      </c>
      <c r="M184" s="18" t="str">
        <f>IF(K184&lt;&gt;"",SUMIF('Project Costing'!$G$14:$G$500,K184,'Project Costing'!$P$14:$P$500),"")</f>
        <v/>
      </c>
      <c r="N184" s="28" t="str">
        <f t="shared" si="11"/>
        <v/>
      </c>
      <c r="O184" s="1"/>
      <c r="P184" s="1"/>
      <c r="S184" t="str">
        <f>IF(R184&lt;&gt;"",SUMIF('Project Costing'!$G$14:$G$500,R184,'Project Costing'!$M$14:$M$500),"")</f>
        <v/>
      </c>
      <c r="T184" s="28" t="str">
        <f>IF(R184&lt;&gt;"",SUMIF('Project Costing'!$G$14:$G$500,R184,'Project Costing'!$P$14:$P$500),"")</f>
        <v/>
      </c>
      <c r="U184" s="28" t="str">
        <f t="shared" si="12"/>
        <v/>
      </c>
      <c r="Z184" t="str">
        <f>IF(Y184&lt;&gt;"",SUMIF('Project Costing'!$G$14:$G$500,Y184,'Project Costing'!$M$14:$M$500),"")</f>
        <v/>
      </c>
      <c r="AA184" s="28" t="str">
        <f>IF(Y184&lt;&gt;"",SUMIF('Project Costing'!$G$14:$G$500,Y184,'Project Costing'!$P$14:$P$500),"")</f>
        <v/>
      </c>
      <c r="AB184" s="28" t="str">
        <f t="shared" si="13"/>
        <v/>
      </c>
      <c r="AG184" t="str">
        <f>IF(AF184&lt;&gt;"",SUMIF('Project Costing'!$G$14:$G$500,AF184,'Project Costing'!$M$14:$M$500),"")</f>
        <v/>
      </c>
      <c r="AH184" s="28" t="str">
        <f>IF(AF184&lt;&gt;"",SUMIF('Project Costing'!$G$14:$G$500,AF184,'Project Costing'!$P$14:$P$500),"")</f>
        <v/>
      </c>
      <c r="AI184" s="28" t="str">
        <f t="shared" si="14"/>
        <v/>
      </c>
    </row>
    <row r="185" spans="4:35" x14ac:dyDescent="0.25">
      <c r="D185" s="1"/>
      <c r="E185" s="16" t="str">
        <f>IF(D185&lt;&gt;"",SUMIF('Project Costing'!$G$14:$G$500,D185,'Project Costing'!$M$14:$M$500),"")</f>
        <v/>
      </c>
      <c r="F185" s="270" t="str">
        <f>IF(D185&lt;&gt;"",SUMIF('Project Costing'!$G$14:$G$500,D185,'Project Costing'!$P$14:$P$500),"")</f>
        <v/>
      </c>
      <c r="G185" s="13" t="str">
        <f t="shared" si="10"/>
        <v/>
      </c>
      <c r="H185" s="1"/>
      <c r="I185" s="1"/>
      <c r="J185" s="12"/>
      <c r="K185" s="1"/>
      <c r="L185" s="14" t="str">
        <f>IF(K185&lt;&gt;"",SUMIF('Project Costing'!$G$14:$G$500,K185,'Project Costing'!$M$14:$M$500),"")</f>
        <v/>
      </c>
      <c r="M185" s="18" t="str">
        <f>IF(K185&lt;&gt;"",SUMIF('Project Costing'!$G$14:$G$500,K185,'Project Costing'!$P$14:$P$500),"")</f>
        <v/>
      </c>
      <c r="N185" s="28" t="str">
        <f t="shared" si="11"/>
        <v/>
      </c>
      <c r="O185" s="1"/>
      <c r="P185" s="1"/>
      <c r="S185" t="str">
        <f>IF(R185&lt;&gt;"",SUMIF('Project Costing'!$G$14:$G$500,R185,'Project Costing'!$M$14:$M$500),"")</f>
        <v/>
      </c>
      <c r="T185" s="28" t="str">
        <f>IF(R185&lt;&gt;"",SUMIF('Project Costing'!$G$14:$G$500,R185,'Project Costing'!$P$14:$P$500),"")</f>
        <v/>
      </c>
      <c r="U185" s="28" t="str">
        <f t="shared" si="12"/>
        <v/>
      </c>
      <c r="Z185" t="str">
        <f>IF(Y185&lt;&gt;"",SUMIF('Project Costing'!$G$14:$G$500,Y185,'Project Costing'!$M$14:$M$500),"")</f>
        <v/>
      </c>
      <c r="AA185" s="28" t="str">
        <f>IF(Y185&lt;&gt;"",SUMIF('Project Costing'!$G$14:$G$500,Y185,'Project Costing'!$P$14:$P$500),"")</f>
        <v/>
      </c>
      <c r="AB185" s="28" t="str">
        <f t="shared" si="13"/>
        <v/>
      </c>
      <c r="AG185" t="str">
        <f>IF(AF185&lt;&gt;"",SUMIF('Project Costing'!$G$14:$G$500,AF185,'Project Costing'!$M$14:$M$500),"")</f>
        <v/>
      </c>
      <c r="AH185" s="28" t="str">
        <f>IF(AF185&lt;&gt;"",SUMIF('Project Costing'!$G$14:$G$500,AF185,'Project Costing'!$P$14:$P$500),"")</f>
        <v/>
      </c>
      <c r="AI185" s="28" t="str">
        <f t="shared" si="14"/>
        <v/>
      </c>
    </row>
    <row r="186" spans="4:35" x14ac:dyDescent="0.25">
      <c r="D186" s="1"/>
      <c r="E186" s="16" t="str">
        <f>IF(D186&lt;&gt;"",SUMIF('Project Costing'!$G$14:$G$500,D186,'Project Costing'!$M$14:$M$500),"")</f>
        <v/>
      </c>
      <c r="F186" s="270" t="str">
        <f>IF(D186&lt;&gt;"",SUMIF('Project Costing'!$G$14:$G$500,D186,'Project Costing'!$P$14:$P$500),"")</f>
        <v/>
      </c>
      <c r="G186" s="13" t="str">
        <f t="shared" si="10"/>
        <v/>
      </c>
      <c r="H186" s="1"/>
      <c r="I186" s="1"/>
      <c r="J186" s="12"/>
      <c r="K186" s="1"/>
      <c r="L186" s="14" t="str">
        <f>IF(K186&lt;&gt;"",SUMIF('Project Costing'!$G$14:$G$500,K186,'Project Costing'!$M$14:$M$500),"")</f>
        <v/>
      </c>
      <c r="M186" s="18" t="str">
        <f>IF(K186&lt;&gt;"",SUMIF('Project Costing'!$G$14:$G$500,K186,'Project Costing'!$P$14:$P$500),"")</f>
        <v/>
      </c>
      <c r="N186" s="28" t="str">
        <f t="shared" si="11"/>
        <v/>
      </c>
      <c r="O186" s="1"/>
      <c r="P186" s="1"/>
      <c r="S186" t="str">
        <f>IF(R186&lt;&gt;"",SUMIF('Project Costing'!$G$14:$G$500,R186,'Project Costing'!$M$14:$M$500),"")</f>
        <v/>
      </c>
      <c r="T186" s="28" t="str">
        <f>IF(R186&lt;&gt;"",SUMIF('Project Costing'!$G$14:$G$500,R186,'Project Costing'!$P$14:$P$500),"")</f>
        <v/>
      </c>
      <c r="U186" s="28" t="str">
        <f t="shared" si="12"/>
        <v/>
      </c>
      <c r="Z186" t="str">
        <f>IF(Y186&lt;&gt;"",SUMIF('Project Costing'!$G$14:$G$500,Y186,'Project Costing'!$M$14:$M$500),"")</f>
        <v/>
      </c>
      <c r="AA186" s="28" t="str">
        <f>IF(Y186&lt;&gt;"",SUMIF('Project Costing'!$G$14:$G$500,Y186,'Project Costing'!$P$14:$P$500),"")</f>
        <v/>
      </c>
      <c r="AB186" s="28" t="str">
        <f t="shared" si="13"/>
        <v/>
      </c>
      <c r="AG186" t="str">
        <f>IF(AF186&lt;&gt;"",SUMIF('Project Costing'!$G$14:$G$500,AF186,'Project Costing'!$M$14:$M$500),"")</f>
        <v/>
      </c>
      <c r="AH186" s="28" t="str">
        <f>IF(AF186&lt;&gt;"",SUMIF('Project Costing'!$G$14:$G$500,AF186,'Project Costing'!$P$14:$P$500),"")</f>
        <v/>
      </c>
      <c r="AI186" s="28" t="str">
        <f t="shared" si="14"/>
        <v/>
      </c>
    </row>
    <row r="187" spans="4:35" x14ac:dyDescent="0.25">
      <c r="D187" s="1"/>
      <c r="E187" s="16" t="str">
        <f>IF(D187&lt;&gt;"",SUMIF('Project Costing'!$G$14:$G$500,D187,'Project Costing'!$M$14:$M$500),"")</f>
        <v/>
      </c>
      <c r="F187" s="270" t="str">
        <f>IF(D187&lt;&gt;"",SUMIF('Project Costing'!$G$14:$G$500,D187,'Project Costing'!$P$14:$P$500),"")</f>
        <v/>
      </c>
      <c r="G187" s="13" t="str">
        <f t="shared" si="10"/>
        <v/>
      </c>
      <c r="H187" s="1"/>
      <c r="I187" s="1"/>
      <c r="J187" s="12"/>
      <c r="K187" s="1"/>
      <c r="L187" s="14" t="str">
        <f>IF(K187&lt;&gt;"",SUMIF('Project Costing'!$G$14:$G$500,K187,'Project Costing'!$M$14:$M$500),"")</f>
        <v/>
      </c>
      <c r="M187" s="18" t="str">
        <f>IF(K187&lt;&gt;"",SUMIF('Project Costing'!$G$14:$G$500,K187,'Project Costing'!$P$14:$P$500),"")</f>
        <v/>
      </c>
      <c r="N187" s="28" t="str">
        <f t="shared" si="11"/>
        <v/>
      </c>
      <c r="O187" s="1"/>
      <c r="P187" s="1"/>
      <c r="S187" t="str">
        <f>IF(R187&lt;&gt;"",SUMIF('Project Costing'!$G$14:$G$500,R187,'Project Costing'!$M$14:$M$500),"")</f>
        <v/>
      </c>
      <c r="T187" s="28" t="str">
        <f>IF(R187&lt;&gt;"",SUMIF('Project Costing'!$G$14:$G$500,R187,'Project Costing'!$P$14:$P$500),"")</f>
        <v/>
      </c>
      <c r="U187" s="28" t="str">
        <f t="shared" si="12"/>
        <v/>
      </c>
      <c r="Z187" t="str">
        <f>IF(Y187&lt;&gt;"",SUMIF('Project Costing'!$G$14:$G$500,Y187,'Project Costing'!$M$14:$M$500),"")</f>
        <v/>
      </c>
      <c r="AA187" s="28" t="str">
        <f>IF(Y187&lt;&gt;"",SUMIF('Project Costing'!$G$14:$G$500,Y187,'Project Costing'!$P$14:$P$500),"")</f>
        <v/>
      </c>
      <c r="AB187" s="28" t="str">
        <f t="shared" si="13"/>
        <v/>
      </c>
      <c r="AG187" t="str">
        <f>IF(AF187&lt;&gt;"",SUMIF('Project Costing'!$G$14:$G$500,AF187,'Project Costing'!$M$14:$M$500),"")</f>
        <v/>
      </c>
      <c r="AH187" s="28" t="str">
        <f>IF(AF187&lt;&gt;"",SUMIF('Project Costing'!$G$14:$G$500,AF187,'Project Costing'!$P$14:$P$500),"")</f>
        <v/>
      </c>
      <c r="AI187" s="28" t="str">
        <f t="shared" si="14"/>
        <v/>
      </c>
    </row>
    <row r="188" spans="4:35" x14ac:dyDescent="0.25">
      <c r="D188" s="1"/>
      <c r="E188" s="16" t="str">
        <f>IF(D188&lt;&gt;"",SUMIF('Project Costing'!$G$14:$G$500,D188,'Project Costing'!$M$14:$M$500),"")</f>
        <v/>
      </c>
      <c r="F188" s="270" t="str">
        <f>IF(D188&lt;&gt;"",SUMIF('Project Costing'!$G$14:$G$500,D188,'Project Costing'!$P$14:$P$500),"")</f>
        <v/>
      </c>
      <c r="G188" s="13" t="str">
        <f t="shared" si="10"/>
        <v/>
      </c>
      <c r="H188" s="1"/>
      <c r="I188" s="1"/>
      <c r="J188" s="12"/>
      <c r="K188" s="1"/>
      <c r="L188" s="14" t="str">
        <f>IF(K188&lt;&gt;"",SUMIF('Project Costing'!$G$14:$G$500,K188,'Project Costing'!$M$14:$M$500),"")</f>
        <v/>
      </c>
      <c r="M188" s="18" t="str">
        <f>IF(K188&lt;&gt;"",SUMIF('Project Costing'!$G$14:$G$500,K188,'Project Costing'!$P$14:$P$500),"")</f>
        <v/>
      </c>
      <c r="N188" s="28" t="str">
        <f t="shared" si="11"/>
        <v/>
      </c>
      <c r="O188" s="1"/>
      <c r="P188" s="1"/>
      <c r="S188" t="str">
        <f>IF(R188&lt;&gt;"",SUMIF('Project Costing'!$G$14:$G$500,R188,'Project Costing'!$M$14:$M$500),"")</f>
        <v/>
      </c>
      <c r="T188" s="28" t="str">
        <f>IF(R188&lt;&gt;"",SUMIF('Project Costing'!$G$14:$G$500,R188,'Project Costing'!$P$14:$P$500),"")</f>
        <v/>
      </c>
      <c r="U188" s="28" t="str">
        <f t="shared" si="12"/>
        <v/>
      </c>
      <c r="Z188" t="str">
        <f>IF(Y188&lt;&gt;"",SUMIF('Project Costing'!$G$14:$G$500,Y188,'Project Costing'!$M$14:$M$500),"")</f>
        <v/>
      </c>
      <c r="AA188" s="28" t="str">
        <f>IF(Y188&lt;&gt;"",SUMIF('Project Costing'!$G$14:$G$500,Y188,'Project Costing'!$P$14:$P$500),"")</f>
        <v/>
      </c>
      <c r="AB188" s="28" t="str">
        <f t="shared" si="13"/>
        <v/>
      </c>
      <c r="AG188" t="str">
        <f>IF(AF188&lt;&gt;"",SUMIF('Project Costing'!$G$14:$G$500,AF188,'Project Costing'!$M$14:$M$500),"")</f>
        <v/>
      </c>
      <c r="AH188" s="28" t="str">
        <f>IF(AF188&lt;&gt;"",SUMIF('Project Costing'!$G$14:$G$500,AF188,'Project Costing'!$P$14:$P$500),"")</f>
        <v/>
      </c>
      <c r="AI188" s="28" t="str">
        <f t="shared" si="14"/>
        <v/>
      </c>
    </row>
    <row r="189" spans="4:35" x14ac:dyDescent="0.25">
      <c r="D189" s="1"/>
      <c r="E189" s="16" t="str">
        <f>IF(D189&lt;&gt;"",SUMIF('Project Costing'!$G$14:$G$500,D189,'Project Costing'!$M$14:$M$500),"")</f>
        <v/>
      </c>
      <c r="F189" s="270" t="str">
        <f>IF(D189&lt;&gt;"",SUMIF('Project Costing'!$G$14:$G$500,D189,'Project Costing'!$P$14:$P$500),"")</f>
        <v/>
      </c>
      <c r="G189" s="13" t="str">
        <f t="shared" si="10"/>
        <v/>
      </c>
      <c r="H189" s="1"/>
      <c r="I189" s="1"/>
      <c r="J189" s="12"/>
      <c r="K189" s="1"/>
      <c r="L189" s="14" t="str">
        <f>IF(K189&lt;&gt;"",SUMIF('Project Costing'!$G$14:$G$500,K189,'Project Costing'!$M$14:$M$500),"")</f>
        <v/>
      </c>
      <c r="M189" s="18" t="str">
        <f>IF(K189&lt;&gt;"",SUMIF('Project Costing'!$G$14:$G$500,K189,'Project Costing'!$P$14:$P$500),"")</f>
        <v/>
      </c>
      <c r="N189" s="28" t="str">
        <f t="shared" si="11"/>
        <v/>
      </c>
      <c r="O189" s="1"/>
      <c r="P189" s="1"/>
      <c r="S189" t="str">
        <f>IF(R189&lt;&gt;"",SUMIF('Project Costing'!$G$14:$G$500,R189,'Project Costing'!$M$14:$M$500),"")</f>
        <v/>
      </c>
      <c r="T189" s="28" t="str">
        <f>IF(R189&lt;&gt;"",SUMIF('Project Costing'!$G$14:$G$500,R189,'Project Costing'!$P$14:$P$500),"")</f>
        <v/>
      </c>
      <c r="U189" s="28" t="str">
        <f t="shared" si="12"/>
        <v/>
      </c>
      <c r="Z189" t="str">
        <f>IF(Y189&lt;&gt;"",SUMIF('Project Costing'!$G$14:$G$500,Y189,'Project Costing'!$M$14:$M$500),"")</f>
        <v/>
      </c>
      <c r="AA189" s="28" t="str">
        <f>IF(Y189&lt;&gt;"",SUMIF('Project Costing'!$G$14:$G$500,Y189,'Project Costing'!$P$14:$P$500),"")</f>
        <v/>
      </c>
      <c r="AB189" s="28" t="str">
        <f t="shared" si="13"/>
        <v/>
      </c>
      <c r="AG189" t="str">
        <f>IF(AF189&lt;&gt;"",SUMIF('Project Costing'!$G$14:$G$500,AF189,'Project Costing'!$M$14:$M$500),"")</f>
        <v/>
      </c>
      <c r="AH189" s="28" t="str">
        <f>IF(AF189&lt;&gt;"",SUMIF('Project Costing'!$G$14:$G$500,AF189,'Project Costing'!$P$14:$P$500),"")</f>
        <v/>
      </c>
      <c r="AI189" s="28" t="str">
        <f t="shared" si="14"/>
        <v/>
      </c>
    </row>
    <row r="190" spans="4:35" x14ac:dyDescent="0.25">
      <c r="D190" s="1"/>
      <c r="E190" s="16" t="str">
        <f>IF(D190&lt;&gt;"",SUMIF('Project Costing'!$G$14:$G$500,D190,'Project Costing'!$M$14:$M$500),"")</f>
        <v/>
      </c>
      <c r="F190" s="270" t="str">
        <f>IF(D190&lt;&gt;"",SUMIF('Project Costing'!$G$14:$G$500,D190,'Project Costing'!$P$14:$P$500),"")</f>
        <v/>
      </c>
      <c r="G190" s="13" t="str">
        <f t="shared" si="10"/>
        <v/>
      </c>
      <c r="H190" s="1"/>
      <c r="I190" s="1"/>
      <c r="J190" s="12"/>
      <c r="K190" s="1"/>
      <c r="L190" s="14" t="str">
        <f>IF(K190&lt;&gt;"",SUMIF('Project Costing'!$G$14:$G$500,K190,'Project Costing'!$M$14:$M$500),"")</f>
        <v/>
      </c>
      <c r="M190" s="18" t="str">
        <f>IF(K190&lt;&gt;"",SUMIF('Project Costing'!$G$14:$G$500,K190,'Project Costing'!$P$14:$P$500),"")</f>
        <v/>
      </c>
      <c r="N190" s="28" t="str">
        <f t="shared" si="11"/>
        <v/>
      </c>
      <c r="O190" s="1"/>
      <c r="P190" s="1"/>
      <c r="S190" t="str">
        <f>IF(R190&lt;&gt;"",SUMIF('Project Costing'!$G$14:$G$500,R190,'Project Costing'!$M$14:$M$500),"")</f>
        <v/>
      </c>
      <c r="T190" s="28" t="str">
        <f>IF(R190&lt;&gt;"",SUMIF('Project Costing'!$G$14:$G$500,R190,'Project Costing'!$P$14:$P$500),"")</f>
        <v/>
      </c>
      <c r="U190" s="28" t="str">
        <f t="shared" si="12"/>
        <v/>
      </c>
      <c r="Z190" t="str">
        <f>IF(Y190&lt;&gt;"",SUMIF('Project Costing'!$G$14:$G$500,Y190,'Project Costing'!$M$14:$M$500),"")</f>
        <v/>
      </c>
      <c r="AA190" s="28" t="str">
        <f>IF(Y190&lt;&gt;"",SUMIF('Project Costing'!$G$14:$G$500,Y190,'Project Costing'!$P$14:$P$500),"")</f>
        <v/>
      </c>
      <c r="AB190" s="28" t="str">
        <f t="shared" si="13"/>
        <v/>
      </c>
      <c r="AG190" t="str">
        <f>IF(AF190&lt;&gt;"",SUMIF('Project Costing'!$G$14:$G$500,AF190,'Project Costing'!$M$14:$M$500),"")</f>
        <v/>
      </c>
      <c r="AH190" s="28" t="str">
        <f>IF(AF190&lt;&gt;"",SUMIF('Project Costing'!$G$14:$G$500,AF190,'Project Costing'!$P$14:$P$500),"")</f>
        <v/>
      </c>
      <c r="AI190" s="28" t="str">
        <f t="shared" si="14"/>
        <v/>
      </c>
    </row>
    <row r="191" spans="4:35" x14ac:dyDescent="0.25">
      <c r="D191" s="1"/>
      <c r="E191" s="16" t="str">
        <f>IF(D191&lt;&gt;"",SUMIF('Project Costing'!$G$14:$G$500,D191,'Project Costing'!$M$14:$M$500),"")</f>
        <v/>
      </c>
      <c r="F191" s="270" t="str">
        <f>IF(D191&lt;&gt;"",SUMIF('Project Costing'!$G$14:$G$500,D191,'Project Costing'!$P$14:$P$500),"")</f>
        <v/>
      </c>
      <c r="G191" s="13" t="str">
        <f t="shared" si="10"/>
        <v/>
      </c>
      <c r="H191" s="1"/>
      <c r="I191" s="1"/>
      <c r="J191" s="12"/>
      <c r="K191" s="1"/>
      <c r="L191" s="14" t="str">
        <f>IF(K191&lt;&gt;"",SUMIF('Project Costing'!$G$14:$G$500,K191,'Project Costing'!$M$14:$M$500),"")</f>
        <v/>
      </c>
      <c r="M191" s="18" t="str">
        <f>IF(K191&lt;&gt;"",SUMIF('Project Costing'!$G$14:$G$500,K191,'Project Costing'!$P$14:$P$500),"")</f>
        <v/>
      </c>
      <c r="N191" s="28" t="str">
        <f t="shared" si="11"/>
        <v/>
      </c>
      <c r="O191" s="1"/>
      <c r="P191" s="1"/>
      <c r="S191" t="str">
        <f>IF(R191&lt;&gt;"",SUMIF('Project Costing'!$G$14:$G$500,R191,'Project Costing'!$M$14:$M$500),"")</f>
        <v/>
      </c>
      <c r="T191" s="28" t="str">
        <f>IF(R191&lt;&gt;"",SUMIF('Project Costing'!$G$14:$G$500,R191,'Project Costing'!$P$14:$P$500),"")</f>
        <v/>
      </c>
      <c r="U191" s="28" t="str">
        <f t="shared" si="12"/>
        <v/>
      </c>
      <c r="Z191" t="str">
        <f>IF(Y191&lt;&gt;"",SUMIF('Project Costing'!$G$14:$G$500,Y191,'Project Costing'!$M$14:$M$500),"")</f>
        <v/>
      </c>
      <c r="AA191" s="28" t="str">
        <f>IF(Y191&lt;&gt;"",SUMIF('Project Costing'!$G$14:$G$500,Y191,'Project Costing'!$P$14:$P$500),"")</f>
        <v/>
      </c>
      <c r="AB191" s="28" t="str">
        <f t="shared" si="13"/>
        <v/>
      </c>
      <c r="AG191" t="str">
        <f>IF(AF191&lt;&gt;"",SUMIF('Project Costing'!$G$14:$G$500,AF191,'Project Costing'!$M$14:$M$500),"")</f>
        <v/>
      </c>
      <c r="AH191" s="28" t="str">
        <f>IF(AF191&lt;&gt;"",SUMIF('Project Costing'!$G$14:$G$500,AF191,'Project Costing'!$P$14:$P$500),"")</f>
        <v/>
      </c>
      <c r="AI191" s="28" t="str">
        <f t="shared" si="14"/>
        <v/>
      </c>
    </row>
    <row r="192" spans="4:35" x14ac:dyDescent="0.25">
      <c r="D192" s="1"/>
      <c r="E192" s="16" t="str">
        <f>IF(D192&lt;&gt;"",SUMIF('Project Costing'!$G$14:$G$500,D192,'Project Costing'!$M$14:$M$500),"")</f>
        <v/>
      </c>
      <c r="F192" s="270" t="str">
        <f>IF(D192&lt;&gt;"",SUMIF('Project Costing'!$G$14:$G$500,D192,'Project Costing'!$P$14:$P$500),"")</f>
        <v/>
      </c>
      <c r="G192" s="13" t="str">
        <f t="shared" si="10"/>
        <v/>
      </c>
      <c r="H192" s="1"/>
      <c r="I192" s="1"/>
      <c r="J192" s="12"/>
      <c r="K192" s="1"/>
      <c r="L192" s="14" t="str">
        <f>IF(K192&lt;&gt;"",SUMIF('Project Costing'!$G$14:$G$500,K192,'Project Costing'!$M$14:$M$500),"")</f>
        <v/>
      </c>
      <c r="M192" s="18" t="str">
        <f>IF(K192&lt;&gt;"",SUMIF('Project Costing'!$G$14:$G$500,K192,'Project Costing'!$P$14:$P$500),"")</f>
        <v/>
      </c>
      <c r="N192" s="28" t="str">
        <f t="shared" si="11"/>
        <v/>
      </c>
      <c r="O192" s="1"/>
      <c r="P192" s="1"/>
      <c r="S192" t="str">
        <f>IF(R192&lt;&gt;"",SUMIF('Project Costing'!$G$14:$G$500,R192,'Project Costing'!$M$14:$M$500),"")</f>
        <v/>
      </c>
      <c r="T192" s="28" t="str">
        <f>IF(R192&lt;&gt;"",SUMIF('Project Costing'!$G$14:$G$500,R192,'Project Costing'!$P$14:$P$500),"")</f>
        <v/>
      </c>
      <c r="U192" s="28" t="str">
        <f t="shared" si="12"/>
        <v/>
      </c>
      <c r="Z192" t="str">
        <f>IF(Y192&lt;&gt;"",SUMIF('Project Costing'!$G$14:$G$500,Y192,'Project Costing'!$M$14:$M$500),"")</f>
        <v/>
      </c>
      <c r="AA192" s="28" t="str">
        <f>IF(Y192&lt;&gt;"",SUMIF('Project Costing'!$G$14:$G$500,Y192,'Project Costing'!$P$14:$P$500),"")</f>
        <v/>
      </c>
      <c r="AB192" s="28" t="str">
        <f t="shared" si="13"/>
        <v/>
      </c>
      <c r="AG192" t="str">
        <f>IF(AF192&lt;&gt;"",SUMIF('Project Costing'!$G$14:$G$500,AF192,'Project Costing'!$M$14:$M$500),"")</f>
        <v/>
      </c>
      <c r="AH192" s="28" t="str">
        <f>IF(AF192&lt;&gt;"",SUMIF('Project Costing'!$G$14:$G$500,AF192,'Project Costing'!$P$14:$P$500),"")</f>
        <v/>
      </c>
      <c r="AI192" s="28" t="str">
        <f t="shared" si="14"/>
        <v/>
      </c>
    </row>
    <row r="193" spans="4:35" x14ac:dyDescent="0.25">
      <c r="D193" s="1"/>
      <c r="E193" s="16" t="str">
        <f>IF(D193&lt;&gt;"",SUMIF('Project Costing'!$G$14:$G$500,D193,'Project Costing'!$M$14:$M$500),"")</f>
        <v/>
      </c>
      <c r="F193" s="270" t="str">
        <f>IF(D193&lt;&gt;"",SUMIF('Project Costing'!$G$14:$G$500,D193,'Project Costing'!$P$14:$P$500),"")</f>
        <v/>
      </c>
      <c r="G193" s="13" t="str">
        <f t="shared" si="10"/>
        <v/>
      </c>
      <c r="H193" s="1"/>
      <c r="I193" s="1"/>
      <c r="J193" s="12"/>
      <c r="K193" s="1"/>
      <c r="L193" s="14" t="str">
        <f>IF(K193&lt;&gt;"",SUMIF('Project Costing'!$G$14:$G$500,K193,'Project Costing'!$M$14:$M$500),"")</f>
        <v/>
      </c>
      <c r="M193" s="18" t="str">
        <f>IF(K193&lt;&gt;"",SUMIF('Project Costing'!$G$14:$G$500,K193,'Project Costing'!$P$14:$P$500),"")</f>
        <v/>
      </c>
      <c r="N193" s="28" t="str">
        <f t="shared" si="11"/>
        <v/>
      </c>
      <c r="O193" s="1"/>
      <c r="P193" s="1"/>
      <c r="S193" t="str">
        <f>IF(R193&lt;&gt;"",SUMIF('Project Costing'!$G$14:$G$500,R193,'Project Costing'!$M$14:$M$500),"")</f>
        <v/>
      </c>
      <c r="T193" s="28" t="str">
        <f>IF(R193&lt;&gt;"",SUMIF('Project Costing'!$G$14:$G$500,R193,'Project Costing'!$P$14:$P$500),"")</f>
        <v/>
      </c>
      <c r="U193" s="28" t="str">
        <f t="shared" si="12"/>
        <v/>
      </c>
      <c r="Z193" t="str">
        <f>IF(Y193&lt;&gt;"",SUMIF('Project Costing'!$G$14:$G$500,Y193,'Project Costing'!$M$14:$M$500),"")</f>
        <v/>
      </c>
      <c r="AA193" s="28" t="str">
        <f>IF(Y193&lt;&gt;"",SUMIF('Project Costing'!$G$14:$G$500,Y193,'Project Costing'!$P$14:$P$500),"")</f>
        <v/>
      </c>
      <c r="AB193" s="28" t="str">
        <f t="shared" si="13"/>
        <v/>
      </c>
      <c r="AG193" t="str">
        <f>IF(AF193&lt;&gt;"",SUMIF('Project Costing'!$G$14:$G$500,AF193,'Project Costing'!$M$14:$M$500),"")</f>
        <v/>
      </c>
      <c r="AH193" s="28" t="str">
        <f>IF(AF193&lt;&gt;"",SUMIF('Project Costing'!$G$14:$G$500,AF193,'Project Costing'!$P$14:$P$500),"")</f>
        <v/>
      </c>
      <c r="AI193" s="28" t="str">
        <f t="shared" si="14"/>
        <v/>
      </c>
    </row>
    <row r="194" spans="4:35" x14ac:dyDescent="0.25">
      <c r="D194" s="1"/>
      <c r="E194" s="16" t="str">
        <f>IF(D194&lt;&gt;"",SUMIF('Project Costing'!$G$14:$G$500,D194,'Project Costing'!$M$14:$M$500),"")</f>
        <v/>
      </c>
      <c r="F194" s="270" t="str">
        <f>IF(D194&lt;&gt;"",SUMIF('Project Costing'!$G$14:$G$500,D194,'Project Costing'!$P$14:$P$500),"")</f>
        <v/>
      </c>
      <c r="G194" s="13" t="str">
        <f t="shared" si="10"/>
        <v/>
      </c>
      <c r="H194" s="1"/>
      <c r="I194" s="1"/>
      <c r="J194" s="12"/>
      <c r="K194" s="1"/>
      <c r="L194" s="14" t="str">
        <f>IF(K194&lt;&gt;"",SUMIF('Project Costing'!$G$14:$G$500,K194,'Project Costing'!$M$14:$M$500),"")</f>
        <v/>
      </c>
      <c r="M194" s="18" t="str">
        <f>IF(K194&lt;&gt;"",SUMIF('Project Costing'!$G$14:$G$500,K194,'Project Costing'!$P$14:$P$500),"")</f>
        <v/>
      </c>
      <c r="N194" s="28" t="str">
        <f t="shared" si="11"/>
        <v/>
      </c>
      <c r="O194" s="1"/>
      <c r="P194" s="1"/>
      <c r="S194" t="str">
        <f>IF(R194&lt;&gt;"",SUMIF('Project Costing'!$G$14:$G$500,R194,'Project Costing'!$M$14:$M$500),"")</f>
        <v/>
      </c>
      <c r="T194" s="28" t="str">
        <f>IF(R194&lt;&gt;"",SUMIF('Project Costing'!$G$14:$G$500,R194,'Project Costing'!$P$14:$P$500),"")</f>
        <v/>
      </c>
      <c r="U194" s="28" t="str">
        <f t="shared" si="12"/>
        <v/>
      </c>
      <c r="Z194" t="str">
        <f>IF(Y194&lt;&gt;"",SUMIF('Project Costing'!$G$14:$G$500,Y194,'Project Costing'!$M$14:$M$500),"")</f>
        <v/>
      </c>
      <c r="AA194" s="28" t="str">
        <f>IF(Y194&lt;&gt;"",SUMIF('Project Costing'!$G$14:$G$500,Y194,'Project Costing'!$P$14:$P$500),"")</f>
        <v/>
      </c>
      <c r="AB194" s="28" t="str">
        <f t="shared" si="13"/>
        <v/>
      </c>
      <c r="AG194" t="str">
        <f>IF(AF194&lt;&gt;"",SUMIF('Project Costing'!$G$14:$G$500,AF194,'Project Costing'!$M$14:$M$500),"")</f>
        <v/>
      </c>
      <c r="AH194" s="28" t="str">
        <f>IF(AF194&lt;&gt;"",SUMIF('Project Costing'!$G$14:$G$500,AF194,'Project Costing'!$P$14:$P$500),"")</f>
        <v/>
      </c>
      <c r="AI194" s="28" t="str">
        <f t="shared" si="14"/>
        <v/>
      </c>
    </row>
    <row r="195" spans="4:35" x14ac:dyDescent="0.25">
      <c r="D195" s="1"/>
      <c r="E195" s="16" t="str">
        <f>IF(D195&lt;&gt;"",SUMIF('Project Costing'!$G$14:$G$500,D195,'Project Costing'!$M$14:$M$500),"")</f>
        <v/>
      </c>
      <c r="F195" s="270" t="str">
        <f>IF(D195&lt;&gt;"",SUMIF('Project Costing'!$G$14:$G$500,D195,'Project Costing'!$P$14:$P$500),"")</f>
        <v/>
      </c>
      <c r="G195" s="13" t="str">
        <f t="shared" si="10"/>
        <v/>
      </c>
      <c r="H195" s="1"/>
      <c r="I195" s="1"/>
      <c r="J195" s="12"/>
      <c r="K195" s="1"/>
      <c r="L195" s="14" t="str">
        <f>IF(K195&lt;&gt;"",SUMIF('Project Costing'!$G$14:$G$500,K195,'Project Costing'!$M$14:$M$500),"")</f>
        <v/>
      </c>
      <c r="M195" s="18" t="str">
        <f>IF(K195&lt;&gt;"",SUMIF('Project Costing'!$G$14:$G$500,K195,'Project Costing'!$P$14:$P$500),"")</f>
        <v/>
      </c>
      <c r="N195" s="28" t="str">
        <f t="shared" si="11"/>
        <v/>
      </c>
      <c r="O195" s="1"/>
      <c r="P195" s="1"/>
      <c r="S195" t="str">
        <f>IF(R195&lt;&gt;"",SUMIF('Project Costing'!$G$14:$G$500,R195,'Project Costing'!$M$14:$M$500),"")</f>
        <v/>
      </c>
      <c r="T195" s="28" t="str">
        <f>IF(R195&lt;&gt;"",SUMIF('Project Costing'!$G$14:$G$500,R195,'Project Costing'!$P$14:$P$500),"")</f>
        <v/>
      </c>
      <c r="U195" s="28" t="str">
        <f t="shared" si="12"/>
        <v/>
      </c>
      <c r="Z195" t="str">
        <f>IF(Y195&lt;&gt;"",SUMIF('Project Costing'!$G$14:$G$500,Y195,'Project Costing'!$M$14:$M$500),"")</f>
        <v/>
      </c>
      <c r="AA195" s="28" t="str">
        <f>IF(Y195&lt;&gt;"",SUMIF('Project Costing'!$G$14:$G$500,Y195,'Project Costing'!$P$14:$P$500),"")</f>
        <v/>
      </c>
      <c r="AB195" s="28" t="str">
        <f t="shared" si="13"/>
        <v/>
      </c>
      <c r="AG195" t="str">
        <f>IF(AF195&lt;&gt;"",SUMIF('Project Costing'!$G$14:$G$500,AF195,'Project Costing'!$M$14:$M$500),"")</f>
        <v/>
      </c>
      <c r="AH195" s="28" t="str">
        <f>IF(AF195&lt;&gt;"",SUMIF('Project Costing'!$G$14:$G$500,AF195,'Project Costing'!$P$14:$P$500),"")</f>
        <v/>
      </c>
      <c r="AI195" s="28" t="str">
        <f t="shared" si="14"/>
        <v/>
      </c>
    </row>
    <row r="196" spans="4:35" x14ac:dyDescent="0.25">
      <c r="D196" s="1"/>
      <c r="E196" s="16" t="str">
        <f>IF(D196&lt;&gt;"",SUMIF('Project Costing'!$G$14:$G$500,D196,'Project Costing'!$M$14:$M$500),"")</f>
        <v/>
      </c>
      <c r="F196" s="270" t="str">
        <f>IF(D196&lt;&gt;"",SUMIF('Project Costing'!$G$14:$G$500,D196,'Project Costing'!$P$14:$P$500),"")</f>
        <v/>
      </c>
      <c r="G196" s="13" t="str">
        <f t="shared" si="10"/>
        <v/>
      </c>
      <c r="H196" s="1"/>
      <c r="I196" s="1"/>
      <c r="J196" s="12"/>
      <c r="K196" s="1"/>
      <c r="L196" s="14" t="str">
        <f>IF(K196&lt;&gt;"",SUMIF('Project Costing'!$G$14:$G$500,K196,'Project Costing'!$M$14:$M$500),"")</f>
        <v/>
      </c>
      <c r="M196" s="18" t="str">
        <f>IF(K196&lt;&gt;"",SUMIF('Project Costing'!$G$14:$G$500,K196,'Project Costing'!$P$14:$P$500),"")</f>
        <v/>
      </c>
      <c r="N196" s="28" t="str">
        <f t="shared" si="11"/>
        <v/>
      </c>
      <c r="O196" s="1"/>
      <c r="P196" s="1"/>
      <c r="S196" t="str">
        <f>IF(R196&lt;&gt;"",SUMIF('Project Costing'!$G$14:$G$500,R196,'Project Costing'!$M$14:$M$500),"")</f>
        <v/>
      </c>
      <c r="T196" s="28" t="str">
        <f>IF(R196&lt;&gt;"",SUMIF('Project Costing'!$G$14:$G$500,R196,'Project Costing'!$P$14:$P$500),"")</f>
        <v/>
      </c>
      <c r="U196" s="28" t="str">
        <f t="shared" si="12"/>
        <v/>
      </c>
      <c r="Z196" t="str">
        <f>IF(Y196&lt;&gt;"",SUMIF('Project Costing'!$G$14:$G$500,Y196,'Project Costing'!$M$14:$M$500),"")</f>
        <v/>
      </c>
      <c r="AA196" s="28" t="str">
        <f>IF(Y196&lt;&gt;"",SUMIF('Project Costing'!$G$14:$G$500,Y196,'Project Costing'!$P$14:$P$500),"")</f>
        <v/>
      </c>
      <c r="AB196" s="28" t="str">
        <f t="shared" si="13"/>
        <v/>
      </c>
      <c r="AG196" t="str">
        <f>IF(AF196&lt;&gt;"",SUMIF('Project Costing'!$G$14:$G$500,AF196,'Project Costing'!$M$14:$M$500),"")</f>
        <v/>
      </c>
      <c r="AH196" s="28" t="str">
        <f>IF(AF196&lt;&gt;"",SUMIF('Project Costing'!$G$14:$G$500,AF196,'Project Costing'!$P$14:$P$500),"")</f>
        <v/>
      </c>
      <c r="AI196" s="28" t="str">
        <f t="shared" si="14"/>
        <v/>
      </c>
    </row>
    <row r="197" spans="4:35" x14ac:dyDescent="0.25">
      <c r="D197" s="1"/>
      <c r="E197" s="16" t="str">
        <f>IF(D197&lt;&gt;"",SUMIF('Project Costing'!$G$14:$G$500,D197,'Project Costing'!$M$14:$M$500),"")</f>
        <v/>
      </c>
      <c r="F197" s="270" t="str">
        <f>IF(D197&lt;&gt;"",SUMIF('Project Costing'!$G$14:$G$500,D197,'Project Costing'!$P$14:$P$500),"")</f>
        <v/>
      </c>
      <c r="G197" s="13" t="str">
        <f t="shared" si="10"/>
        <v/>
      </c>
      <c r="H197" s="1"/>
      <c r="I197" s="1"/>
      <c r="J197" s="12"/>
      <c r="K197" s="1"/>
      <c r="L197" s="14" t="str">
        <f>IF(K197&lt;&gt;"",SUMIF('Project Costing'!$G$14:$G$500,K197,'Project Costing'!$M$14:$M$500),"")</f>
        <v/>
      </c>
      <c r="M197" s="18" t="str">
        <f>IF(K197&lt;&gt;"",SUMIF('Project Costing'!$G$14:$G$500,K197,'Project Costing'!$P$14:$P$500),"")</f>
        <v/>
      </c>
      <c r="N197" s="28" t="str">
        <f t="shared" si="11"/>
        <v/>
      </c>
      <c r="O197" s="1"/>
      <c r="P197" s="1"/>
      <c r="S197" t="str">
        <f>IF(R197&lt;&gt;"",SUMIF('Project Costing'!$G$14:$G$500,R197,'Project Costing'!$M$14:$M$500),"")</f>
        <v/>
      </c>
      <c r="T197" s="28" t="str">
        <f>IF(R197&lt;&gt;"",SUMIF('Project Costing'!$G$14:$G$500,R197,'Project Costing'!$P$14:$P$500),"")</f>
        <v/>
      </c>
      <c r="U197" s="28" t="str">
        <f t="shared" si="12"/>
        <v/>
      </c>
      <c r="Z197" t="str">
        <f>IF(Y197&lt;&gt;"",SUMIF('Project Costing'!$G$14:$G$500,Y197,'Project Costing'!$M$14:$M$500),"")</f>
        <v/>
      </c>
      <c r="AA197" s="28" t="str">
        <f>IF(Y197&lt;&gt;"",SUMIF('Project Costing'!$G$14:$G$500,Y197,'Project Costing'!$P$14:$P$500),"")</f>
        <v/>
      </c>
      <c r="AB197" s="28" t="str">
        <f t="shared" si="13"/>
        <v/>
      </c>
      <c r="AG197" t="str">
        <f>IF(AF197&lt;&gt;"",SUMIF('Project Costing'!$G$14:$G$500,AF197,'Project Costing'!$M$14:$M$500),"")</f>
        <v/>
      </c>
      <c r="AH197" s="28" t="str">
        <f>IF(AF197&lt;&gt;"",SUMIF('Project Costing'!$G$14:$G$500,AF197,'Project Costing'!$P$14:$P$500),"")</f>
        <v/>
      </c>
      <c r="AI197" s="28" t="str">
        <f t="shared" si="14"/>
        <v/>
      </c>
    </row>
    <row r="198" spans="4:35" x14ac:dyDescent="0.25">
      <c r="D198" s="1"/>
      <c r="E198" s="16" t="str">
        <f>IF(D198&lt;&gt;"",SUMIF('Project Costing'!$G$14:$G$500,D198,'Project Costing'!$M$14:$M$500),"")</f>
        <v/>
      </c>
      <c r="F198" s="270" t="str">
        <f>IF(D198&lt;&gt;"",SUMIF('Project Costing'!$G$14:$G$500,D198,'Project Costing'!$P$14:$P$500),"")</f>
        <v/>
      </c>
      <c r="G198" s="13" t="str">
        <f t="shared" si="10"/>
        <v/>
      </c>
      <c r="H198" s="1"/>
      <c r="I198" s="1"/>
      <c r="J198" s="12"/>
      <c r="K198" s="1"/>
      <c r="L198" s="14" t="str">
        <f>IF(K198&lt;&gt;"",SUMIF('Project Costing'!$G$14:$G$500,K198,'Project Costing'!$M$14:$M$500),"")</f>
        <v/>
      </c>
      <c r="M198" s="18" t="str">
        <f>IF(K198&lt;&gt;"",SUMIF('Project Costing'!$G$14:$G$500,K198,'Project Costing'!$P$14:$P$500),"")</f>
        <v/>
      </c>
      <c r="N198" s="28" t="str">
        <f t="shared" si="11"/>
        <v/>
      </c>
      <c r="O198" s="1"/>
      <c r="P198" s="1"/>
      <c r="S198" t="str">
        <f>IF(R198&lt;&gt;"",SUMIF('Project Costing'!$G$14:$G$500,R198,'Project Costing'!$M$14:$M$500),"")</f>
        <v/>
      </c>
      <c r="T198" s="28" t="str">
        <f>IF(R198&lt;&gt;"",SUMIF('Project Costing'!$G$14:$G$500,R198,'Project Costing'!$P$14:$P$500),"")</f>
        <v/>
      </c>
      <c r="U198" s="28" t="str">
        <f t="shared" si="12"/>
        <v/>
      </c>
      <c r="Z198" t="str">
        <f>IF(Y198&lt;&gt;"",SUMIF('Project Costing'!$G$14:$G$500,Y198,'Project Costing'!$M$14:$M$500),"")</f>
        <v/>
      </c>
      <c r="AA198" s="28" t="str">
        <f>IF(Y198&lt;&gt;"",SUMIF('Project Costing'!$G$14:$G$500,Y198,'Project Costing'!$P$14:$P$500),"")</f>
        <v/>
      </c>
      <c r="AB198" s="28" t="str">
        <f t="shared" si="13"/>
        <v/>
      </c>
      <c r="AG198" t="str">
        <f>IF(AF198&lt;&gt;"",SUMIF('Project Costing'!$G$14:$G$500,AF198,'Project Costing'!$M$14:$M$500),"")</f>
        <v/>
      </c>
      <c r="AH198" s="28" t="str">
        <f>IF(AF198&lt;&gt;"",SUMIF('Project Costing'!$G$14:$G$500,AF198,'Project Costing'!$P$14:$P$500),"")</f>
        <v/>
      </c>
      <c r="AI198" s="28" t="str">
        <f t="shared" si="14"/>
        <v/>
      </c>
    </row>
    <row r="199" spans="4:35" x14ac:dyDescent="0.25">
      <c r="D199" s="1"/>
      <c r="E199" s="16" t="str">
        <f>IF(D199&lt;&gt;"",SUMIF('Project Costing'!$G$14:$G$500,D199,'Project Costing'!$M$14:$M$500),"")</f>
        <v/>
      </c>
      <c r="F199" s="270" t="str">
        <f>IF(D199&lt;&gt;"",SUMIF('Project Costing'!$G$14:$G$500,D199,'Project Costing'!$P$14:$P$500),"")</f>
        <v/>
      </c>
      <c r="G199" s="13" t="str">
        <f t="shared" si="10"/>
        <v/>
      </c>
      <c r="H199" s="1"/>
      <c r="I199" s="1"/>
      <c r="J199" s="12"/>
      <c r="K199" s="1"/>
      <c r="L199" s="14" t="str">
        <f>IF(K199&lt;&gt;"",SUMIF('Project Costing'!$G$14:$G$500,K199,'Project Costing'!$M$14:$M$500),"")</f>
        <v/>
      </c>
      <c r="M199" s="18" t="str">
        <f>IF(K199&lt;&gt;"",SUMIF('Project Costing'!$G$14:$G$500,K199,'Project Costing'!$P$14:$P$500),"")</f>
        <v/>
      </c>
      <c r="N199" s="28" t="str">
        <f t="shared" si="11"/>
        <v/>
      </c>
      <c r="O199" s="1"/>
      <c r="P199" s="1"/>
      <c r="S199" t="str">
        <f>IF(R199&lt;&gt;"",SUMIF('Project Costing'!$G$14:$G$500,R199,'Project Costing'!$M$14:$M$500),"")</f>
        <v/>
      </c>
      <c r="T199" s="28" t="str">
        <f>IF(R199&lt;&gt;"",SUMIF('Project Costing'!$G$14:$G$500,R199,'Project Costing'!$P$14:$P$500),"")</f>
        <v/>
      </c>
      <c r="U199" s="28" t="str">
        <f t="shared" si="12"/>
        <v/>
      </c>
      <c r="Z199" t="str">
        <f>IF(Y199&lt;&gt;"",SUMIF('Project Costing'!$G$14:$G$500,Y199,'Project Costing'!$M$14:$M$500),"")</f>
        <v/>
      </c>
      <c r="AA199" s="28" t="str">
        <f>IF(Y199&lt;&gt;"",SUMIF('Project Costing'!$G$14:$G$500,Y199,'Project Costing'!$P$14:$P$500),"")</f>
        <v/>
      </c>
      <c r="AB199" s="28" t="str">
        <f t="shared" si="13"/>
        <v/>
      </c>
      <c r="AG199" t="str">
        <f>IF(AF199&lt;&gt;"",SUMIF('Project Costing'!$G$14:$G$500,AF199,'Project Costing'!$M$14:$M$500),"")</f>
        <v/>
      </c>
      <c r="AH199" s="28" t="str">
        <f>IF(AF199&lt;&gt;"",SUMIF('Project Costing'!$G$14:$G$500,AF199,'Project Costing'!$P$14:$P$500),"")</f>
        <v/>
      </c>
      <c r="AI199" s="28" t="str">
        <f t="shared" si="14"/>
        <v/>
      </c>
    </row>
    <row r="200" spans="4:35" x14ac:dyDescent="0.25">
      <c r="D200" s="1"/>
      <c r="E200" s="16" t="str">
        <f>IF(D200&lt;&gt;"",SUMIF('Project Costing'!$G$14:$G$500,D200,'Project Costing'!$M$14:$M$500),"")</f>
        <v/>
      </c>
      <c r="F200" s="270" t="str">
        <f>IF(D200&lt;&gt;"",SUMIF('Project Costing'!$G$14:$G$500,D200,'Project Costing'!$P$14:$P$500),"")</f>
        <v/>
      </c>
      <c r="G200" s="13" t="str">
        <f t="shared" si="10"/>
        <v/>
      </c>
      <c r="H200" s="1"/>
      <c r="I200" s="1"/>
      <c r="J200" s="12"/>
      <c r="K200" s="1"/>
      <c r="L200" s="14" t="str">
        <f>IF(K200&lt;&gt;"",SUMIF('Project Costing'!$G$14:$G$500,K200,'Project Costing'!$M$14:$M$500),"")</f>
        <v/>
      </c>
      <c r="M200" s="18" t="str">
        <f>IF(K200&lt;&gt;"",SUMIF('Project Costing'!$G$14:$G$500,K200,'Project Costing'!$P$14:$P$500),"")</f>
        <v/>
      </c>
      <c r="N200" s="28" t="str">
        <f t="shared" si="11"/>
        <v/>
      </c>
      <c r="O200" s="1"/>
      <c r="P200" s="1"/>
      <c r="S200" t="str">
        <f>IF(R200&lt;&gt;"",SUMIF('Project Costing'!$G$14:$G$500,R200,'Project Costing'!$M$14:$M$500),"")</f>
        <v/>
      </c>
      <c r="T200" s="28" t="str">
        <f>IF(R200&lt;&gt;"",SUMIF('Project Costing'!$G$14:$G$500,R200,'Project Costing'!$P$14:$P$500),"")</f>
        <v/>
      </c>
      <c r="U200" s="28" t="str">
        <f t="shared" si="12"/>
        <v/>
      </c>
      <c r="Z200" t="str">
        <f>IF(Y200&lt;&gt;"",SUMIF('Project Costing'!$G$14:$G$500,Y200,'Project Costing'!$M$14:$M$500),"")</f>
        <v/>
      </c>
      <c r="AA200" s="28" t="str">
        <f>IF(Y200&lt;&gt;"",SUMIF('Project Costing'!$G$14:$G$500,Y200,'Project Costing'!$P$14:$P$500),"")</f>
        <v/>
      </c>
      <c r="AB200" s="28" t="str">
        <f t="shared" si="13"/>
        <v/>
      </c>
      <c r="AG200" t="str">
        <f>IF(AF200&lt;&gt;"",SUMIF('Project Costing'!$G$14:$G$500,AF200,'Project Costing'!$M$14:$M$500),"")</f>
        <v/>
      </c>
      <c r="AH200" s="28" t="str">
        <f>IF(AF200&lt;&gt;"",SUMIF('Project Costing'!$G$14:$G$500,AF200,'Project Costing'!$P$14:$P$500),"")</f>
        <v/>
      </c>
      <c r="AI200" s="28" t="str">
        <f t="shared" si="14"/>
        <v/>
      </c>
    </row>
    <row r="201" spans="4:35" x14ac:dyDescent="0.25">
      <c r="D201" s="1"/>
      <c r="E201" s="16" t="str">
        <f>IF(D201&lt;&gt;"",SUMIF('Project Costing'!$G$14:$G$500,D201,'Project Costing'!$M$14:$M$500),"")</f>
        <v/>
      </c>
      <c r="F201" s="270" t="str">
        <f>IF(D201&lt;&gt;"",SUMIF('Project Costing'!$G$14:$G$500,D201,'Project Costing'!$P$14:$P$500),"")</f>
        <v/>
      </c>
      <c r="G201" s="13" t="str">
        <f t="shared" si="10"/>
        <v/>
      </c>
      <c r="H201" s="1"/>
      <c r="I201" s="1"/>
      <c r="J201" s="12"/>
      <c r="K201" s="1"/>
      <c r="L201" s="14" t="str">
        <f>IF(K201&lt;&gt;"",SUMIF('Project Costing'!$G$14:$G$500,K201,'Project Costing'!$M$14:$M$500),"")</f>
        <v/>
      </c>
      <c r="M201" s="18" t="str">
        <f>IF(K201&lt;&gt;"",SUMIF('Project Costing'!$G$14:$G$500,K201,'Project Costing'!$P$14:$P$500),"")</f>
        <v/>
      </c>
      <c r="N201" s="28" t="str">
        <f t="shared" si="11"/>
        <v/>
      </c>
      <c r="O201" s="1"/>
      <c r="P201" s="1"/>
      <c r="S201" t="str">
        <f>IF(R201&lt;&gt;"",SUMIF('Project Costing'!$G$14:$G$500,R201,'Project Costing'!$M$14:$M$500),"")</f>
        <v/>
      </c>
      <c r="T201" s="28" t="str">
        <f>IF(R201&lt;&gt;"",SUMIF('Project Costing'!$G$14:$G$500,R201,'Project Costing'!$P$14:$P$500),"")</f>
        <v/>
      </c>
      <c r="U201" s="28" t="str">
        <f t="shared" si="12"/>
        <v/>
      </c>
      <c r="Z201" t="str">
        <f>IF(Y201&lt;&gt;"",SUMIF('Project Costing'!$G$14:$G$500,Y201,'Project Costing'!$M$14:$M$500),"")</f>
        <v/>
      </c>
      <c r="AA201" s="28" t="str">
        <f>IF(Y201&lt;&gt;"",SUMIF('Project Costing'!$G$14:$G$500,Y201,'Project Costing'!$P$14:$P$500),"")</f>
        <v/>
      </c>
      <c r="AB201" s="28" t="str">
        <f t="shared" si="13"/>
        <v/>
      </c>
      <c r="AG201" t="str">
        <f>IF(AF201&lt;&gt;"",SUMIF('Project Costing'!$G$14:$G$500,AF201,'Project Costing'!$M$14:$M$500),"")</f>
        <v/>
      </c>
      <c r="AH201" s="28" t="str">
        <f>IF(AF201&lt;&gt;"",SUMIF('Project Costing'!$G$14:$G$500,AF201,'Project Costing'!$P$14:$P$500),"")</f>
        <v/>
      </c>
      <c r="AI201" s="28" t="str">
        <f t="shared" si="14"/>
        <v/>
      </c>
    </row>
    <row r="202" spans="4:35" x14ac:dyDescent="0.25">
      <c r="D202" s="1"/>
      <c r="E202" s="16" t="str">
        <f>IF(D202&lt;&gt;"",SUMIF('Project Costing'!$G$14:$G$500,D202,'Project Costing'!$M$14:$M$500),"")</f>
        <v/>
      </c>
      <c r="F202" s="270" t="str">
        <f>IF(D202&lt;&gt;"",SUMIF('Project Costing'!$G$14:$G$500,D202,'Project Costing'!$P$14:$P$500),"")</f>
        <v/>
      </c>
      <c r="G202" s="13" t="str">
        <f t="shared" si="10"/>
        <v/>
      </c>
      <c r="H202" s="1"/>
      <c r="I202" s="1"/>
      <c r="J202" s="12"/>
      <c r="K202" s="1"/>
      <c r="L202" s="14" t="str">
        <f>IF(K202&lt;&gt;"",SUMIF('Project Costing'!$G$14:$G$500,K202,'Project Costing'!$M$14:$M$500),"")</f>
        <v/>
      </c>
      <c r="M202" s="18" t="str">
        <f>IF(K202&lt;&gt;"",SUMIF('Project Costing'!$G$14:$G$500,K202,'Project Costing'!$P$14:$P$500),"")</f>
        <v/>
      </c>
      <c r="N202" s="28" t="str">
        <f t="shared" si="11"/>
        <v/>
      </c>
      <c r="O202" s="1"/>
      <c r="P202" s="1"/>
      <c r="S202" t="str">
        <f>IF(R202&lt;&gt;"",SUMIF('Project Costing'!$G$14:$G$500,R202,'Project Costing'!$M$14:$M$500),"")</f>
        <v/>
      </c>
      <c r="T202" s="28" t="str">
        <f>IF(R202&lt;&gt;"",SUMIF('Project Costing'!$G$14:$G$500,R202,'Project Costing'!$P$14:$P$500),"")</f>
        <v/>
      </c>
      <c r="U202" s="28" t="str">
        <f t="shared" si="12"/>
        <v/>
      </c>
      <c r="Z202" t="str">
        <f>IF(Y202&lt;&gt;"",SUMIF('Project Costing'!$G$14:$G$500,Y202,'Project Costing'!$M$14:$M$500),"")</f>
        <v/>
      </c>
      <c r="AA202" s="28" t="str">
        <f>IF(Y202&lt;&gt;"",SUMIF('Project Costing'!$G$14:$G$500,Y202,'Project Costing'!$P$14:$P$500),"")</f>
        <v/>
      </c>
      <c r="AB202" s="28" t="str">
        <f t="shared" si="13"/>
        <v/>
      </c>
      <c r="AG202" t="str">
        <f>IF(AF202&lt;&gt;"",SUMIF('Project Costing'!$G$14:$G$500,AF202,'Project Costing'!$M$14:$M$500),"")</f>
        <v/>
      </c>
      <c r="AH202" s="28" t="str">
        <f>IF(AF202&lt;&gt;"",SUMIF('Project Costing'!$G$14:$G$500,AF202,'Project Costing'!$P$14:$P$500),"")</f>
        <v/>
      </c>
      <c r="AI202" s="28" t="str">
        <f t="shared" si="14"/>
        <v/>
      </c>
    </row>
    <row r="203" spans="4:35" x14ac:dyDescent="0.25">
      <c r="D203" s="1"/>
      <c r="E203" s="16" t="str">
        <f>IF(D203&lt;&gt;"",SUMIF('Project Costing'!$G$14:$G$500,D203,'Project Costing'!$M$14:$M$500),"")</f>
        <v/>
      </c>
      <c r="F203" s="270" t="str">
        <f>IF(D203&lt;&gt;"",SUMIF('Project Costing'!$G$14:$G$500,D203,'Project Costing'!$P$14:$P$500),"")</f>
        <v/>
      </c>
      <c r="G203" s="13" t="str">
        <f t="shared" si="10"/>
        <v/>
      </c>
      <c r="H203" s="1"/>
      <c r="I203" s="1"/>
      <c r="J203" s="12"/>
      <c r="K203" s="1"/>
      <c r="L203" s="14" t="str">
        <f>IF(K203&lt;&gt;"",SUMIF('Project Costing'!$G$14:$G$500,K203,'Project Costing'!$M$14:$M$500),"")</f>
        <v/>
      </c>
      <c r="M203" s="18" t="str">
        <f>IF(K203&lt;&gt;"",SUMIF('Project Costing'!$G$14:$G$500,K203,'Project Costing'!$P$14:$P$500),"")</f>
        <v/>
      </c>
      <c r="N203" s="28" t="str">
        <f t="shared" si="11"/>
        <v/>
      </c>
      <c r="O203" s="1"/>
      <c r="P203" s="1"/>
      <c r="S203" t="str">
        <f>IF(R203&lt;&gt;"",SUMIF('Project Costing'!$G$14:$G$500,R203,'Project Costing'!$M$14:$M$500),"")</f>
        <v/>
      </c>
      <c r="T203" s="28" t="str">
        <f>IF(R203&lt;&gt;"",SUMIF('Project Costing'!$G$14:$G$500,R203,'Project Costing'!$P$14:$P$500),"")</f>
        <v/>
      </c>
      <c r="U203" s="28" t="str">
        <f t="shared" si="12"/>
        <v/>
      </c>
      <c r="Z203" t="str">
        <f>IF(Y203&lt;&gt;"",SUMIF('Project Costing'!$G$14:$G$500,Y203,'Project Costing'!$M$14:$M$500),"")</f>
        <v/>
      </c>
      <c r="AA203" s="28" t="str">
        <f>IF(Y203&lt;&gt;"",SUMIF('Project Costing'!$G$14:$G$500,Y203,'Project Costing'!$P$14:$P$500),"")</f>
        <v/>
      </c>
      <c r="AB203" s="28" t="str">
        <f t="shared" si="13"/>
        <v/>
      </c>
      <c r="AG203" t="str">
        <f>IF(AF203&lt;&gt;"",SUMIF('Project Costing'!$G$14:$G$500,AF203,'Project Costing'!$M$14:$M$500),"")</f>
        <v/>
      </c>
      <c r="AH203" s="28" t="str">
        <f>IF(AF203&lt;&gt;"",SUMIF('Project Costing'!$G$14:$G$500,AF203,'Project Costing'!$P$14:$P$500),"")</f>
        <v/>
      </c>
      <c r="AI203" s="28" t="str">
        <f t="shared" si="14"/>
        <v/>
      </c>
    </row>
    <row r="204" spans="4:35" x14ac:dyDescent="0.25">
      <c r="D204" s="1"/>
      <c r="E204" s="16" t="str">
        <f>IF(D204&lt;&gt;"",SUMIF('Project Costing'!$G$14:$G$500,D204,'Project Costing'!$M$14:$M$500),"")</f>
        <v/>
      </c>
      <c r="F204" s="270" t="str">
        <f>IF(D204&lt;&gt;"",SUMIF('Project Costing'!$G$14:$G$500,D204,'Project Costing'!$P$14:$P$500),"")</f>
        <v/>
      </c>
      <c r="G204" s="13" t="str">
        <f t="shared" si="10"/>
        <v/>
      </c>
      <c r="H204" s="1"/>
      <c r="I204" s="1"/>
      <c r="J204" s="12"/>
      <c r="K204" s="1"/>
      <c r="L204" s="14" t="str">
        <f>IF(K204&lt;&gt;"",SUMIF('Project Costing'!$G$14:$G$500,K204,'Project Costing'!$M$14:$M$500),"")</f>
        <v/>
      </c>
      <c r="M204" s="18" t="str">
        <f>IF(K204&lt;&gt;"",SUMIF('Project Costing'!$G$14:$G$500,K204,'Project Costing'!$P$14:$P$500),"")</f>
        <v/>
      </c>
      <c r="N204" s="28" t="str">
        <f t="shared" si="11"/>
        <v/>
      </c>
      <c r="O204" s="1"/>
      <c r="P204" s="1"/>
      <c r="S204" t="str">
        <f>IF(R204&lt;&gt;"",SUMIF('Project Costing'!$G$14:$G$500,R204,'Project Costing'!$M$14:$M$500),"")</f>
        <v/>
      </c>
      <c r="T204" s="28" t="str">
        <f>IF(R204&lt;&gt;"",SUMIF('Project Costing'!$G$14:$G$500,R204,'Project Costing'!$P$14:$P$500),"")</f>
        <v/>
      </c>
      <c r="U204" s="28" t="str">
        <f t="shared" si="12"/>
        <v/>
      </c>
      <c r="Z204" t="str">
        <f>IF(Y204&lt;&gt;"",SUMIF('Project Costing'!$G$14:$G$500,Y204,'Project Costing'!$M$14:$M$500),"")</f>
        <v/>
      </c>
      <c r="AA204" s="28" t="str">
        <f>IF(Y204&lt;&gt;"",SUMIF('Project Costing'!$G$14:$G$500,Y204,'Project Costing'!$P$14:$P$500),"")</f>
        <v/>
      </c>
      <c r="AB204" s="28" t="str">
        <f t="shared" si="13"/>
        <v/>
      </c>
      <c r="AG204" t="str">
        <f>IF(AF204&lt;&gt;"",SUMIF('Project Costing'!$G$14:$G$500,AF204,'Project Costing'!$M$14:$M$500),"")</f>
        <v/>
      </c>
      <c r="AH204" s="28" t="str">
        <f>IF(AF204&lt;&gt;"",SUMIF('Project Costing'!$G$14:$G$500,AF204,'Project Costing'!$P$14:$P$500),"")</f>
        <v/>
      </c>
      <c r="AI204" s="28" t="str">
        <f t="shared" si="14"/>
        <v/>
      </c>
    </row>
    <row r="205" spans="4:35" x14ac:dyDescent="0.25">
      <c r="D205" s="1"/>
      <c r="E205" s="16" t="str">
        <f>IF(D205&lt;&gt;"",SUMIF('Project Costing'!$G$14:$G$500,D205,'Project Costing'!$M$14:$M$500),"")</f>
        <v/>
      </c>
      <c r="F205" s="270" t="str">
        <f>IF(D205&lt;&gt;"",SUMIF('Project Costing'!$G$14:$G$500,D205,'Project Costing'!$P$14:$P$500),"")</f>
        <v/>
      </c>
      <c r="G205" s="13" t="str">
        <f t="shared" si="10"/>
        <v/>
      </c>
      <c r="H205" s="1"/>
      <c r="I205" s="1"/>
      <c r="J205" s="12"/>
      <c r="K205" s="1"/>
      <c r="L205" s="14" t="str">
        <f>IF(K205&lt;&gt;"",SUMIF('Project Costing'!$G$14:$G$500,K205,'Project Costing'!$M$14:$M$500),"")</f>
        <v/>
      </c>
      <c r="M205" s="18" t="str">
        <f>IF(K205&lt;&gt;"",SUMIF('Project Costing'!$G$14:$G$500,K205,'Project Costing'!$P$14:$P$500),"")</f>
        <v/>
      </c>
      <c r="N205" s="28" t="str">
        <f t="shared" si="11"/>
        <v/>
      </c>
      <c r="O205" s="1"/>
      <c r="P205" s="1"/>
      <c r="S205" t="str">
        <f>IF(R205&lt;&gt;"",SUMIF('Project Costing'!$G$14:$G$500,R205,'Project Costing'!$M$14:$M$500),"")</f>
        <v/>
      </c>
      <c r="T205" s="28" t="str">
        <f>IF(R205&lt;&gt;"",SUMIF('Project Costing'!$G$14:$G$500,R205,'Project Costing'!$P$14:$P$500),"")</f>
        <v/>
      </c>
      <c r="U205" s="28" t="str">
        <f t="shared" si="12"/>
        <v/>
      </c>
      <c r="Z205" t="str">
        <f>IF(Y205&lt;&gt;"",SUMIF('Project Costing'!$G$14:$G$500,Y205,'Project Costing'!$M$14:$M$500),"")</f>
        <v/>
      </c>
      <c r="AA205" s="28" t="str">
        <f>IF(Y205&lt;&gt;"",SUMIF('Project Costing'!$G$14:$G$500,Y205,'Project Costing'!$P$14:$P$500),"")</f>
        <v/>
      </c>
      <c r="AB205" s="28" t="str">
        <f t="shared" si="13"/>
        <v/>
      </c>
      <c r="AG205" t="str">
        <f>IF(AF205&lt;&gt;"",SUMIF('Project Costing'!$G$14:$G$500,AF205,'Project Costing'!$M$14:$M$500),"")</f>
        <v/>
      </c>
      <c r="AH205" s="28" t="str">
        <f>IF(AF205&lt;&gt;"",SUMIF('Project Costing'!$G$14:$G$500,AF205,'Project Costing'!$P$14:$P$500),"")</f>
        <v/>
      </c>
      <c r="AI205" s="28" t="str">
        <f t="shared" si="14"/>
        <v/>
      </c>
    </row>
    <row r="206" spans="4:35" x14ac:dyDescent="0.25">
      <c r="D206" s="1"/>
      <c r="E206" s="16" t="str">
        <f>IF(D206&lt;&gt;"",SUMIF('Project Costing'!$G$14:$G$500,D206,'Project Costing'!$M$14:$M$500),"")</f>
        <v/>
      </c>
      <c r="F206" s="270" t="str">
        <f>IF(D206&lt;&gt;"",SUMIF('Project Costing'!$G$14:$G$500,D206,'Project Costing'!$P$14:$P$500),"")</f>
        <v/>
      </c>
      <c r="G206" s="13" t="str">
        <f t="shared" si="10"/>
        <v/>
      </c>
      <c r="H206" s="1"/>
      <c r="I206" s="1"/>
      <c r="J206" s="12"/>
      <c r="K206" s="1"/>
      <c r="L206" s="14" t="str">
        <f>IF(K206&lt;&gt;"",SUMIF('Project Costing'!$G$14:$G$500,K206,'Project Costing'!$M$14:$M$500),"")</f>
        <v/>
      </c>
      <c r="M206" s="18" t="str">
        <f>IF(K206&lt;&gt;"",SUMIF('Project Costing'!$G$14:$G$500,K206,'Project Costing'!$P$14:$P$500),"")</f>
        <v/>
      </c>
      <c r="N206" s="28" t="str">
        <f t="shared" si="11"/>
        <v/>
      </c>
      <c r="O206" s="1"/>
      <c r="P206" s="1"/>
      <c r="S206" t="str">
        <f>IF(R206&lt;&gt;"",SUMIF('Project Costing'!$G$14:$G$500,R206,'Project Costing'!$M$14:$M$500),"")</f>
        <v/>
      </c>
      <c r="T206" s="28" t="str">
        <f>IF(R206&lt;&gt;"",SUMIF('Project Costing'!$G$14:$G$500,R206,'Project Costing'!$P$14:$P$500),"")</f>
        <v/>
      </c>
      <c r="U206" s="28" t="str">
        <f t="shared" si="12"/>
        <v/>
      </c>
      <c r="Z206" t="str">
        <f>IF(Y206&lt;&gt;"",SUMIF('Project Costing'!$G$14:$G$500,Y206,'Project Costing'!$M$14:$M$500),"")</f>
        <v/>
      </c>
      <c r="AA206" s="28" t="str">
        <f>IF(Y206&lt;&gt;"",SUMIF('Project Costing'!$G$14:$G$500,Y206,'Project Costing'!$P$14:$P$500),"")</f>
        <v/>
      </c>
      <c r="AB206" s="28" t="str">
        <f t="shared" si="13"/>
        <v/>
      </c>
      <c r="AG206" t="str">
        <f>IF(AF206&lt;&gt;"",SUMIF('Project Costing'!$G$14:$G$500,AF206,'Project Costing'!$M$14:$M$500),"")</f>
        <v/>
      </c>
      <c r="AH206" s="28" t="str">
        <f>IF(AF206&lt;&gt;"",SUMIF('Project Costing'!$G$14:$G$500,AF206,'Project Costing'!$P$14:$P$500),"")</f>
        <v/>
      </c>
      <c r="AI206" s="28" t="str">
        <f t="shared" si="14"/>
        <v/>
      </c>
    </row>
    <row r="207" spans="4:35" x14ac:dyDescent="0.25">
      <c r="D207" s="1"/>
      <c r="E207" s="16" t="str">
        <f>IF(D207&lt;&gt;"",SUMIF('Project Costing'!$G$14:$G$500,D207,'Project Costing'!$M$14:$M$500),"")</f>
        <v/>
      </c>
      <c r="F207" s="270" t="str">
        <f>IF(D207&lt;&gt;"",SUMIF('Project Costing'!$G$14:$G$500,D207,'Project Costing'!$P$14:$P$500),"")</f>
        <v/>
      </c>
      <c r="G207" s="13" t="str">
        <f t="shared" ref="G207:G270" si="15">IF(F207&lt;&gt;"",G206+F207,"")</f>
        <v/>
      </c>
      <c r="H207" s="1"/>
      <c r="I207" s="1"/>
      <c r="J207" s="12"/>
      <c r="K207" s="1"/>
      <c r="L207" s="14" t="str">
        <f>IF(K207&lt;&gt;"",SUMIF('Project Costing'!$G$14:$G$500,K207,'Project Costing'!$M$14:$M$500),"")</f>
        <v/>
      </c>
      <c r="M207" s="18" t="str">
        <f>IF(K207&lt;&gt;"",SUMIF('Project Costing'!$G$14:$G$500,K207,'Project Costing'!$P$14:$P$500),"")</f>
        <v/>
      </c>
      <c r="N207" s="28" t="str">
        <f t="shared" ref="N207:N270" si="16">IF(K207&lt;&gt;"",N206+M207,"")</f>
        <v/>
      </c>
      <c r="O207" s="1"/>
      <c r="P207" s="1"/>
      <c r="S207" t="str">
        <f>IF(R207&lt;&gt;"",SUMIF('Project Costing'!$G$14:$G$500,R207,'Project Costing'!$M$14:$M$500),"")</f>
        <v/>
      </c>
      <c r="T207" s="28" t="str">
        <f>IF(R207&lt;&gt;"",SUMIF('Project Costing'!$G$14:$G$500,R207,'Project Costing'!$P$14:$P$500),"")</f>
        <v/>
      </c>
      <c r="U207" s="28" t="str">
        <f t="shared" ref="U207:U270" si="17">IF(R207&lt;&gt;"",U206+T207,"")</f>
        <v/>
      </c>
      <c r="Z207" t="str">
        <f>IF(Y207&lt;&gt;"",SUMIF('Project Costing'!$G$14:$G$500,Y207,'Project Costing'!$M$14:$M$500),"")</f>
        <v/>
      </c>
      <c r="AA207" s="28" t="str">
        <f>IF(Y207&lt;&gt;"",SUMIF('Project Costing'!$G$14:$G$500,Y207,'Project Costing'!$P$14:$P$500),"")</f>
        <v/>
      </c>
      <c r="AB207" s="28" t="str">
        <f t="shared" ref="AB207:AB270" si="18">IF(Y207&lt;&gt;"",AB206+AA207,"")</f>
        <v/>
      </c>
      <c r="AG207" t="str">
        <f>IF(AF207&lt;&gt;"",SUMIF('Project Costing'!$G$14:$G$500,AF207,'Project Costing'!$M$14:$M$500),"")</f>
        <v/>
      </c>
      <c r="AH207" s="28" t="str">
        <f>IF(AF207&lt;&gt;"",SUMIF('Project Costing'!$G$14:$G$500,AF207,'Project Costing'!$P$14:$P$500),"")</f>
        <v/>
      </c>
      <c r="AI207" s="28" t="str">
        <f t="shared" si="14"/>
        <v/>
      </c>
    </row>
    <row r="208" spans="4:35" x14ac:dyDescent="0.25">
      <c r="D208" s="1"/>
      <c r="E208" s="16" t="str">
        <f>IF(D208&lt;&gt;"",SUMIF('Project Costing'!$G$14:$G$500,D208,'Project Costing'!$M$14:$M$500),"")</f>
        <v/>
      </c>
      <c r="F208" s="270" t="str">
        <f>IF(D208&lt;&gt;"",SUMIF('Project Costing'!$G$14:$G$500,D208,'Project Costing'!$P$14:$P$500),"")</f>
        <v/>
      </c>
      <c r="G208" s="13" t="str">
        <f t="shared" si="15"/>
        <v/>
      </c>
      <c r="H208" s="1"/>
      <c r="I208" s="1"/>
      <c r="J208" s="12"/>
      <c r="K208" s="1"/>
      <c r="L208" s="14" t="str">
        <f>IF(K208&lt;&gt;"",SUMIF('Project Costing'!$G$14:$G$500,K208,'Project Costing'!$M$14:$M$500),"")</f>
        <v/>
      </c>
      <c r="M208" s="18" t="str">
        <f>IF(K208&lt;&gt;"",SUMIF('Project Costing'!$G$14:$G$500,K208,'Project Costing'!$P$14:$P$500),"")</f>
        <v/>
      </c>
      <c r="N208" s="28" t="str">
        <f t="shared" si="16"/>
        <v/>
      </c>
      <c r="O208" s="1"/>
      <c r="P208" s="1"/>
      <c r="S208" t="str">
        <f>IF(R208&lt;&gt;"",SUMIF('Project Costing'!$G$14:$G$500,R208,'Project Costing'!$M$14:$M$500),"")</f>
        <v/>
      </c>
      <c r="T208" s="28" t="str">
        <f>IF(R208&lt;&gt;"",SUMIF('Project Costing'!$G$14:$G$500,R208,'Project Costing'!$P$14:$P$500),"")</f>
        <v/>
      </c>
      <c r="U208" s="28" t="str">
        <f t="shared" si="17"/>
        <v/>
      </c>
      <c r="Z208" t="str">
        <f>IF(Y208&lt;&gt;"",SUMIF('Project Costing'!$G$14:$G$500,Y208,'Project Costing'!$M$14:$M$500),"")</f>
        <v/>
      </c>
      <c r="AA208" s="28" t="str">
        <f>IF(Y208&lt;&gt;"",SUMIF('Project Costing'!$G$14:$G$500,Y208,'Project Costing'!$P$14:$P$500),"")</f>
        <v/>
      </c>
      <c r="AB208" s="28" t="str">
        <f t="shared" si="18"/>
        <v/>
      </c>
      <c r="AG208" t="str">
        <f>IF(AF208&lt;&gt;"",SUMIF('Project Costing'!$G$14:$G$500,AF208,'Project Costing'!$M$14:$M$500),"")</f>
        <v/>
      </c>
      <c r="AH208" s="28" t="str">
        <f>IF(AF208&lt;&gt;"",SUMIF('Project Costing'!$G$14:$G$500,AF208,'Project Costing'!$P$14:$P$500),"")</f>
        <v/>
      </c>
      <c r="AI208" s="28" t="str">
        <f t="shared" ref="AI208:AI271" si="19">IF(AF208&lt;&gt;"",AI207+AH208,"")</f>
        <v/>
      </c>
    </row>
    <row r="209" spans="4:35" x14ac:dyDescent="0.25">
      <c r="D209" s="1"/>
      <c r="E209" s="16" t="str">
        <f>IF(D209&lt;&gt;"",SUMIF('Project Costing'!$G$14:$G$500,D209,'Project Costing'!$M$14:$M$500),"")</f>
        <v/>
      </c>
      <c r="F209" s="270" t="str">
        <f>IF(D209&lt;&gt;"",SUMIF('Project Costing'!$G$14:$G$500,D209,'Project Costing'!$P$14:$P$500),"")</f>
        <v/>
      </c>
      <c r="G209" s="13" t="str">
        <f t="shared" si="15"/>
        <v/>
      </c>
      <c r="H209" s="1"/>
      <c r="I209" s="1"/>
      <c r="J209" s="12"/>
      <c r="K209" s="1"/>
      <c r="L209" s="14" t="str">
        <f>IF(K209&lt;&gt;"",SUMIF('Project Costing'!$G$14:$G$500,K209,'Project Costing'!$M$14:$M$500),"")</f>
        <v/>
      </c>
      <c r="M209" s="18" t="str">
        <f>IF(K209&lt;&gt;"",SUMIF('Project Costing'!$G$14:$G$500,K209,'Project Costing'!$P$14:$P$500),"")</f>
        <v/>
      </c>
      <c r="N209" s="28" t="str">
        <f t="shared" si="16"/>
        <v/>
      </c>
      <c r="O209" s="1"/>
      <c r="P209" s="1"/>
      <c r="S209" t="str">
        <f>IF(R209&lt;&gt;"",SUMIF('Project Costing'!$G$14:$G$500,R209,'Project Costing'!$M$14:$M$500),"")</f>
        <v/>
      </c>
      <c r="T209" s="28" t="str">
        <f>IF(R209&lt;&gt;"",SUMIF('Project Costing'!$G$14:$G$500,R209,'Project Costing'!$P$14:$P$500),"")</f>
        <v/>
      </c>
      <c r="U209" s="28" t="str">
        <f t="shared" si="17"/>
        <v/>
      </c>
      <c r="Z209" t="str">
        <f>IF(Y209&lt;&gt;"",SUMIF('Project Costing'!$G$14:$G$500,Y209,'Project Costing'!$M$14:$M$500),"")</f>
        <v/>
      </c>
      <c r="AA209" s="28" t="str">
        <f>IF(Y209&lt;&gt;"",SUMIF('Project Costing'!$G$14:$G$500,Y209,'Project Costing'!$P$14:$P$500),"")</f>
        <v/>
      </c>
      <c r="AB209" s="28" t="str">
        <f t="shared" si="18"/>
        <v/>
      </c>
      <c r="AG209" t="str">
        <f>IF(AF209&lt;&gt;"",SUMIF('Project Costing'!$G$14:$G$500,AF209,'Project Costing'!$M$14:$M$500),"")</f>
        <v/>
      </c>
      <c r="AH209" s="28" t="str">
        <f>IF(AF209&lt;&gt;"",SUMIF('Project Costing'!$G$14:$G$500,AF209,'Project Costing'!$P$14:$P$500),"")</f>
        <v/>
      </c>
      <c r="AI209" s="28" t="str">
        <f t="shared" si="19"/>
        <v/>
      </c>
    </row>
    <row r="210" spans="4:35" x14ac:dyDescent="0.25">
      <c r="D210" s="1"/>
      <c r="E210" s="16" t="str">
        <f>IF(D210&lt;&gt;"",SUMIF('Project Costing'!$G$14:$G$500,D210,'Project Costing'!$M$14:$M$500),"")</f>
        <v/>
      </c>
      <c r="F210" s="270" t="str">
        <f>IF(D210&lt;&gt;"",SUMIF('Project Costing'!$G$14:$G$500,D210,'Project Costing'!$P$14:$P$500),"")</f>
        <v/>
      </c>
      <c r="G210" s="13" t="str">
        <f t="shared" si="15"/>
        <v/>
      </c>
      <c r="H210" s="1"/>
      <c r="I210" s="1"/>
      <c r="J210" s="12"/>
      <c r="K210" s="1"/>
      <c r="L210" s="14" t="str">
        <f>IF(K210&lt;&gt;"",SUMIF('Project Costing'!$G$14:$G$500,K210,'Project Costing'!$M$14:$M$500),"")</f>
        <v/>
      </c>
      <c r="M210" s="18" t="str">
        <f>IF(K210&lt;&gt;"",SUMIF('Project Costing'!$G$14:$G$500,K210,'Project Costing'!$P$14:$P$500),"")</f>
        <v/>
      </c>
      <c r="N210" s="28" t="str">
        <f t="shared" si="16"/>
        <v/>
      </c>
      <c r="O210" s="1"/>
      <c r="P210" s="1"/>
      <c r="S210" t="str">
        <f>IF(R210&lt;&gt;"",SUMIF('Project Costing'!$G$14:$G$500,R210,'Project Costing'!$M$14:$M$500),"")</f>
        <v/>
      </c>
      <c r="T210" s="28" t="str">
        <f>IF(R210&lt;&gt;"",SUMIF('Project Costing'!$G$14:$G$500,R210,'Project Costing'!$P$14:$P$500),"")</f>
        <v/>
      </c>
      <c r="U210" s="28" t="str">
        <f t="shared" si="17"/>
        <v/>
      </c>
      <c r="Z210" t="str">
        <f>IF(Y210&lt;&gt;"",SUMIF('Project Costing'!$G$14:$G$500,Y210,'Project Costing'!$M$14:$M$500),"")</f>
        <v/>
      </c>
      <c r="AA210" s="28" t="str">
        <f>IF(Y210&lt;&gt;"",SUMIF('Project Costing'!$G$14:$G$500,Y210,'Project Costing'!$P$14:$P$500),"")</f>
        <v/>
      </c>
      <c r="AB210" s="28" t="str">
        <f t="shared" si="18"/>
        <v/>
      </c>
      <c r="AG210" t="str">
        <f>IF(AF210&lt;&gt;"",SUMIF('Project Costing'!$G$14:$G$500,AF210,'Project Costing'!$M$14:$M$500),"")</f>
        <v/>
      </c>
      <c r="AH210" s="28" t="str">
        <f>IF(AF210&lt;&gt;"",SUMIF('Project Costing'!$G$14:$G$500,AF210,'Project Costing'!$P$14:$P$500),"")</f>
        <v/>
      </c>
      <c r="AI210" s="28" t="str">
        <f t="shared" si="19"/>
        <v/>
      </c>
    </row>
    <row r="211" spans="4:35" x14ac:dyDescent="0.25">
      <c r="D211" s="1"/>
      <c r="E211" s="16" t="str">
        <f>IF(D211&lt;&gt;"",SUMIF('Project Costing'!$G$14:$G$500,D211,'Project Costing'!$M$14:$M$500),"")</f>
        <v/>
      </c>
      <c r="F211" s="270" t="str">
        <f>IF(D211&lt;&gt;"",SUMIF('Project Costing'!$G$14:$G$500,D211,'Project Costing'!$P$14:$P$500),"")</f>
        <v/>
      </c>
      <c r="G211" s="13" t="str">
        <f t="shared" si="15"/>
        <v/>
      </c>
      <c r="H211" s="1"/>
      <c r="I211" s="1"/>
      <c r="J211" s="12"/>
      <c r="K211" s="1"/>
      <c r="L211" s="14" t="str">
        <f>IF(K211&lt;&gt;"",SUMIF('Project Costing'!$G$14:$G$500,K211,'Project Costing'!$M$14:$M$500),"")</f>
        <v/>
      </c>
      <c r="M211" s="18" t="str">
        <f>IF(K211&lt;&gt;"",SUMIF('Project Costing'!$G$14:$G$500,K211,'Project Costing'!$P$14:$P$500),"")</f>
        <v/>
      </c>
      <c r="N211" s="28" t="str">
        <f t="shared" si="16"/>
        <v/>
      </c>
      <c r="O211" s="1"/>
      <c r="P211" s="1"/>
      <c r="S211" t="str">
        <f>IF(R211&lt;&gt;"",SUMIF('Project Costing'!$G$14:$G$500,R211,'Project Costing'!$M$14:$M$500),"")</f>
        <v/>
      </c>
      <c r="T211" s="28" t="str">
        <f>IF(R211&lt;&gt;"",SUMIF('Project Costing'!$G$14:$G$500,R211,'Project Costing'!$P$14:$P$500),"")</f>
        <v/>
      </c>
      <c r="U211" s="28" t="str">
        <f t="shared" si="17"/>
        <v/>
      </c>
      <c r="Z211" t="str">
        <f>IF(Y211&lt;&gt;"",SUMIF('Project Costing'!$G$14:$G$500,Y211,'Project Costing'!$M$14:$M$500),"")</f>
        <v/>
      </c>
      <c r="AA211" s="28" t="str">
        <f>IF(Y211&lt;&gt;"",SUMIF('Project Costing'!$G$14:$G$500,Y211,'Project Costing'!$P$14:$P$500),"")</f>
        <v/>
      </c>
      <c r="AB211" s="28" t="str">
        <f t="shared" si="18"/>
        <v/>
      </c>
      <c r="AG211" t="str">
        <f>IF(AF211&lt;&gt;"",SUMIF('Project Costing'!$G$14:$G$500,AF211,'Project Costing'!$M$14:$M$500),"")</f>
        <v/>
      </c>
      <c r="AH211" s="28" t="str">
        <f>IF(AF211&lt;&gt;"",SUMIF('Project Costing'!$G$14:$G$500,AF211,'Project Costing'!$P$14:$P$500),"")</f>
        <v/>
      </c>
      <c r="AI211" s="28" t="str">
        <f t="shared" si="19"/>
        <v/>
      </c>
    </row>
    <row r="212" spans="4:35" x14ac:dyDescent="0.25">
      <c r="D212" s="1"/>
      <c r="E212" s="16" t="str">
        <f>IF(D212&lt;&gt;"",SUMIF('Project Costing'!$G$14:$G$500,D212,'Project Costing'!$M$14:$M$500),"")</f>
        <v/>
      </c>
      <c r="F212" s="270" t="str">
        <f>IF(D212&lt;&gt;"",SUMIF('Project Costing'!$G$14:$G$500,D212,'Project Costing'!$P$14:$P$500),"")</f>
        <v/>
      </c>
      <c r="G212" s="13" t="str">
        <f t="shared" si="15"/>
        <v/>
      </c>
      <c r="H212" s="1"/>
      <c r="I212" s="1"/>
      <c r="J212" s="12"/>
      <c r="K212" s="1"/>
      <c r="L212" s="14" t="str">
        <f>IF(K212&lt;&gt;"",SUMIF('Project Costing'!$G$14:$G$500,K212,'Project Costing'!$M$14:$M$500),"")</f>
        <v/>
      </c>
      <c r="M212" s="18" t="str">
        <f>IF(K212&lt;&gt;"",SUMIF('Project Costing'!$G$14:$G$500,K212,'Project Costing'!$P$14:$P$500),"")</f>
        <v/>
      </c>
      <c r="N212" s="28" t="str">
        <f t="shared" si="16"/>
        <v/>
      </c>
      <c r="O212" s="1"/>
      <c r="P212" s="1"/>
      <c r="S212" t="str">
        <f>IF(R212&lt;&gt;"",SUMIF('Project Costing'!$G$14:$G$500,R212,'Project Costing'!$M$14:$M$500),"")</f>
        <v/>
      </c>
      <c r="T212" s="28" t="str">
        <f>IF(R212&lt;&gt;"",SUMIF('Project Costing'!$G$14:$G$500,R212,'Project Costing'!$P$14:$P$500),"")</f>
        <v/>
      </c>
      <c r="U212" s="28" t="str">
        <f t="shared" si="17"/>
        <v/>
      </c>
      <c r="Z212" t="str">
        <f>IF(Y212&lt;&gt;"",SUMIF('Project Costing'!$G$14:$G$500,Y212,'Project Costing'!$M$14:$M$500),"")</f>
        <v/>
      </c>
      <c r="AA212" s="28" t="str">
        <f>IF(Y212&lt;&gt;"",SUMIF('Project Costing'!$G$14:$G$500,Y212,'Project Costing'!$P$14:$P$500),"")</f>
        <v/>
      </c>
      <c r="AB212" s="28" t="str">
        <f t="shared" si="18"/>
        <v/>
      </c>
      <c r="AG212" t="str">
        <f>IF(AF212&lt;&gt;"",SUMIF('Project Costing'!$G$14:$G$500,AF212,'Project Costing'!$M$14:$M$500),"")</f>
        <v/>
      </c>
      <c r="AH212" s="28" t="str">
        <f>IF(AF212&lt;&gt;"",SUMIF('Project Costing'!$G$14:$G$500,AF212,'Project Costing'!$P$14:$P$500),"")</f>
        <v/>
      </c>
      <c r="AI212" s="28" t="str">
        <f t="shared" si="19"/>
        <v/>
      </c>
    </row>
    <row r="213" spans="4:35" x14ac:dyDescent="0.25">
      <c r="D213" s="1"/>
      <c r="E213" s="16" t="str">
        <f>IF(D213&lt;&gt;"",SUMIF('Project Costing'!$G$14:$G$500,D213,'Project Costing'!$M$14:$M$500),"")</f>
        <v/>
      </c>
      <c r="F213" s="270" t="str">
        <f>IF(D213&lt;&gt;"",SUMIF('Project Costing'!$G$14:$G$500,D213,'Project Costing'!$P$14:$P$500),"")</f>
        <v/>
      </c>
      <c r="G213" s="13" t="str">
        <f t="shared" si="15"/>
        <v/>
      </c>
      <c r="H213" s="1"/>
      <c r="I213" s="1"/>
      <c r="J213" s="12"/>
      <c r="K213" s="1"/>
      <c r="L213" s="14" t="str">
        <f>IF(K213&lt;&gt;"",SUMIF('Project Costing'!$G$14:$G$500,K213,'Project Costing'!$M$14:$M$500),"")</f>
        <v/>
      </c>
      <c r="M213" s="18" t="str">
        <f>IF(K213&lt;&gt;"",SUMIF('Project Costing'!$G$14:$G$500,K213,'Project Costing'!$P$14:$P$500),"")</f>
        <v/>
      </c>
      <c r="N213" s="28" t="str">
        <f t="shared" si="16"/>
        <v/>
      </c>
      <c r="O213" s="1"/>
      <c r="P213" s="1"/>
      <c r="S213" t="str">
        <f>IF(R213&lt;&gt;"",SUMIF('Project Costing'!$G$14:$G$500,R213,'Project Costing'!$M$14:$M$500),"")</f>
        <v/>
      </c>
      <c r="T213" s="28" t="str">
        <f>IF(R213&lt;&gt;"",SUMIF('Project Costing'!$G$14:$G$500,R213,'Project Costing'!$P$14:$P$500),"")</f>
        <v/>
      </c>
      <c r="U213" s="28" t="str">
        <f t="shared" si="17"/>
        <v/>
      </c>
      <c r="Z213" t="str">
        <f>IF(Y213&lt;&gt;"",SUMIF('Project Costing'!$G$14:$G$500,Y213,'Project Costing'!$M$14:$M$500),"")</f>
        <v/>
      </c>
      <c r="AA213" s="28" t="str">
        <f>IF(Y213&lt;&gt;"",SUMIF('Project Costing'!$G$14:$G$500,Y213,'Project Costing'!$P$14:$P$500),"")</f>
        <v/>
      </c>
      <c r="AB213" s="28" t="str">
        <f t="shared" si="18"/>
        <v/>
      </c>
      <c r="AG213" t="str">
        <f>IF(AF213&lt;&gt;"",SUMIF('Project Costing'!$G$14:$G$500,AF213,'Project Costing'!$M$14:$M$500),"")</f>
        <v/>
      </c>
      <c r="AH213" s="28" t="str">
        <f>IF(AF213&lt;&gt;"",SUMIF('Project Costing'!$G$14:$G$500,AF213,'Project Costing'!$P$14:$P$500),"")</f>
        <v/>
      </c>
      <c r="AI213" s="28" t="str">
        <f t="shared" si="19"/>
        <v/>
      </c>
    </row>
    <row r="214" spans="4:35" x14ac:dyDescent="0.25">
      <c r="D214" s="1"/>
      <c r="E214" s="16" t="str">
        <f>IF(D214&lt;&gt;"",SUMIF('Project Costing'!$G$14:$G$500,D214,'Project Costing'!$M$14:$M$500),"")</f>
        <v/>
      </c>
      <c r="F214" s="270" t="str">
        <f>IF(D214&lt;&gt;"",SUMIF('Project Costing'!$G$14:$G$500,D214,'Project Costing'!$P$14:$P$500),"")</f>
        <v/>
      </c>
      <c r="G214" s="13" t="str">
        <f t="shared" si="15"/>
        <v/>
      </c>
      <c r="H214" s="1"/>
      <c r="I214" s="1"/>
      <c r="J214" s="12"/>
      <c r="K214" s="1"/>
      <c r="L214" s="14" t="str">
        <f>IF(K214&lt;&gt;"",SUMIF('Project Costing'!$G$14:$G$500,K214,'Project Costing'!$M$14:$M$500),"")</f>
        <v/>
      </c>
      <c r="M214" s="18" t="str">
        <f>IF(K214&lt;&gt;"",SUMIF('Project Costing'!$G$14:$G$500,K214,'Project Costing'!$P$14:$P$500),"")</f>
        <v/>
      </c>
      <c r="N214" s="28" t="str">
        <f t="shared" si="16"/>
        <v/>
      </c>
      <c r="O214" s="1"/>
      <c r="P214" s="1"/>
      <c r="S214" t="str">
        <f>IF(R214&lt;&gt;"",SUMIF('Project Costing'!$G$14:$G$500,R214,'Project Costing'!$M$14:$M$500),"")</f>
        <v/>
      </c>
      <c r="T214" s="28" t="str">
        <f>IF(R214&lt;&gt;"",SUMIF('Project Costing'!$G$14:$G$500,R214,'Project Costing'!$P$14:$P$500),"")</f>
        <v/>
      </c>
      <c r="U214" s="28" t="str">
        <f t="shared" si="17"/>
        <v/>
      </c>
      <c r="Z214" t="str">
        <f>IF(Y214&lt;&gt;"",SUMIF('Project Costing'!$G$14:$G$500,Y214,'Project Costing'!$M$14:$M$500),"")</f>
        <v/>
      </c>
      <c r="AA214" s="28" t="str">
        <f>IF(Y214&lt;&gt;"",SUMIF('Project Costing'!$G$14:$G$500,Y214,'Project Costing'!$P$14:$P$500),"")</f>
        <v/>
      </c>
      <c r="AB214" s="28" t="str">
        <f t="shared" si="18"/>
        <v/>
      </c>
      <c r="AG214" t="str">
        <f>IF(AF214&lt;&gt;"",SUMIF('Project Costing'!$G$14:$G$500,AF214,'Project Costing'!$M$14:$M$500),"")</f>
        <v/>
      </c>
      <c r="AH214" s="28" t="str">
        <f>IF(AF214&lt;&gt;"",SUMIF('Project Costing'!$G$14:$G$500,AF214,'Project Costing'!$P$14:$P$500),"")</f>
        <v/>
      </c>
      <c r="AI214" s="28" t="str">
        <f t="shared" si="19"/>
        <v/>
      </c>
    </row>
    <row r="215" spans="4:35" x14ac:dyDescent="0.25">
      <c r="D215" s="1"/>
      <c r="E215" s="16" t="str">
        <f>IF(D215&lt;&gt;"",SUMIF('Project Costing'!$G$14:$G$500,D215,'Project Costing'!$M$14:$M$500),"")</f>
        <v/>
      </c>
      <c r="F215" s="270" t="str">
        <f>IF(D215&lt;&gt;"",SUMIF('Project Costing'!$G$14:$G$500,D215,'Project Costing'!$P$14:$P$500),"")</f>
        <v/>
      </c>
      <c r="G215" s="13" t="str">
        <f t="shared" si="15"/>
        <v/>
      </c>
      <c r="H215" s="1"/>
      <c r="I215" s="1"/>
      <c r="J215" s="12"/>
      <c r="K215" s="1"/>
      <c r="L215" s="14" t="str">
        <f>IF(K215&lt;&gt;"",SUMIF('Project Costing'!$G$14:$G$500,K215,'Project Costing'!$M$14:$M$500),"")</f>
        <v/>
      </c>
      <c r="M215" s="18" t="str">
        <f>IF(K215&lt;&gt;"",SUMIF('Project Costing'!$G$14:$G$500,K215,'Project Costing'!$P$14:$P$500),"")</f>
        <v/>
      </c>
      <c r="N215" s="28" t="str">
        <f t="shared" si="16"/>
        <v/>
      </c>
      <c r="O215" s="1"/>
      <c r="P215" s="1"/>
      <c r="S215" t="str">
        <f>IF(R215&lt;&gt;"",SUMIF('Project Costing'!$G$14:$G$500,R215,'Project Costing'!$M$14:$M$500),"")</f>
        <v/>
      </c>
      <c r="T215" s="28" t="str">
        <f>IF(R215&lt;&gt;"",SUMIF('Project Costing'!$G$14:$G$500,R215,'Project Costing'!$P$14:$P$500),"")</f>
        <v/>
      </c>
      <c r="U215" s="28" t="str">
        <f t="shared" si="17"/>
        <v/>
      </c>
      <c r="Z215" t="str">
        <f>IF(Y215&lt;&gt;"",SUMIF('Project Costing'!$G$14:$G$500,Y215,'Project Costing'!$M$14:$M$500),"")</f>
        <v/>
      </c>
      <c r="AA215" s="28" t="str">
        <f>IF(Y215&lt;&gt;"",SUMIF('Project Costing'!$G$14:$G$500,Y215,'Project Costing'!$P$14:$P$500),"")</f>
        <v/>
      </c>
      <c r="AB215" s="28" t="str">
        <f t="shared" si="18"/>
        <v/>
      </c>
      <c r="AG215" t="str">
        <f>IF(AF215&lt;&gt;"",SUMIF('Project Costing'!$G$14:$G$500,AF215,'Project Costing'!$M$14:$M$500),"")</f>
        <v/>
      </c>
      <c r="AH215" s="28" t="str">
        <f>IF(AF215&lt;&gt;"",SUMIF('Project Costing'!$G$14:$G$500,AF215,'Project Costing'!$P$14:$P$500),"")</f>
        <v/>
      </c>
      <c r="AI215" s="28" t="str">
        <f t="shared" si="19"/>
        <v/>
      </c>
    </row>
    <row r="216" spans="4:35" x14ac:dyDescent="0.25">
      <c r="D216" s="1"/>
      <c r="E216" s="16" t="str">
        <f>IF(D216&lt;&gt;"",SUMIF('Project Costing'!$G$14:$G$500,D216,'Project Costing'!$M$14:$M$500),"")</f>
        <v/>
      </c>
      <c r="F216" s="270" t="str">
        <f>IF(D216&lt;&gt;"",SUMIF('Project Costing'!$G$14:$G$500,D216,'Project Costing'!$P$14:$P$500),"")</f>
        <v/>
      </c>
      <c r="G216" s="13" t="str">
        <f t="shared" si="15"/>
        <v/>
      </c>
      <c r="H216" s="1"/>
      <c r="I216" s="1"/>
      <c r="J216" s="12"/>
      <c r="K216" s="1"/>
      <c r="L216" s="14" t="str">
        <f>IF(K216&lt;&gt;"",SUMIF('Project Costing'!$G$14:$G$500,K216,'Project Costing'!$M$14:$M$500),"")</f>
        <v/>
      </c>
      <c r="M216" s="18" t="str">
        <f>IF(K216&lt;&gt;"",SUMIF('Project Costing'!$G$14:$G$500,K216,'Project Costing'!$P$14:$P$500),"")</f>
        <v/>
      </c>
      <c r="N216" s="28" t="str">
        <f t="shared" si="16"/>
        <v/>
      </c>
      <c r="O216" s="1"/>
      <c r="P216" s="1"/>
      <c r="S216" t="str">
        <f>IF(R216&lt;&gt;"",SUMIF('Project Costing'!$G$14:$G$500,R216,'Project Costing'!$M$14:$M$500),"")</f>
        <v/>
      </c>
      <c r="T216" s="28" t="str">
        <f>IF(R216&lt;&gt;"",SUMIF('Project Costing'!$G$14:$G$500,R216,'Project Costing'!$P$14:$P$500),"")</f>
        <v/>
      </c>
      <c r="U216" s="28" t="str">
        <f t="shared" si="17"/>
        <v/>
      </c>
      <c r="Z216" t="str">
        <f>IF(Y216&lt;&gt;"",SUMIF('Project Costing'!$G$14:$G$500,Y216,'Project Costing'!$M$14:$M$500),"")</f>
        <v/>
      </c>
      <c r="AA216" s="28" t="str">
        <f>IF(Y216&lt;&gt;"",SUMIF('Project Costing'!$G$14:$G$500,Y216,'Project Costing'!$P$14:$P$500),"")</f>
        <v/>
      </c>
      <c r="AB216" s="28" t="str">
        <f t="shared" si="18"/>
        <v/>
      </c>
      <c r="AG216" t="str">
        <f>IF(AF216&lt;&gt;"",SUMIF('Project Costing'!$G$14:$G$500,AF216,'Project Costing'!$M$14:$M$500),"")</f>
        <v/>
      </c>
      <c r="AH216" s="28" t="str">
        <f>IF(AF216&lt;&gt;"",SUMIF('Project Costing'!$G$14:$G$500,AF216,'Project Costing'!$P$14:$P$500),"")</f>
        <v/>
      </c>
      <c r="AI216" s="28" t="str">
        <f t="shared" si="19"/>
        <v/>
      </c>
    </row>
    <row r="217" spans="4:35" x14ac:dyDescent="0.25">
      <c r="D217" s="1"/>
      <c r="E217" s="16" t="str">
        <f>IF(D217&lt;&gt;"",SUMIF('Project Costing'!$G$14:$G$500,D217,'Project Costing'!$M$14:$M$500),"")</f>
        <v/>
      </c>
      <c r="F217" s="270" t="str">
        <f>IF(D217&lt;&gt;"",SUMIF('Project Costing'!$G$14:$G$500,D217,'Project Costing'!$P$14:$P$500),"")</f>
        <v/>
      </c>
      <c r="G217" s="13" t="str">
        <f t="shared" si="15"/>
        <v/>
      </c>
      <c r="H217" s="1"/>
      <c r="I217" s="1"/>
      <c r="J217" s="12"/>
      <c r="K217" s="1"/>
      <c r="L217" s="14" t="str">
        <f>IF(K217&lt;&gt;"",SUMIF('Project Costing'!$G$14:$G$500,K217,'Project Costing'!$M$14:$M$500),"")</f>
        <v/>
      </c>
      <c r="M217" s="18" t="str">
        <f>IF(K217&lt;&gt;"",SUMIF('Project Costing'!$G$14:$G$500,K217,'Project Costing'!$P$14:$P$500),"")</f>
        <v/>
      </c>
      <c r="N217" s="28" t="str">
        <f t="shared" si="16"/>
        <v/>
      </c>
      <c r="O217" s="1"/>
      <c r="P217" s="1"/>
      <c r="S217" t="str">
        <f>IF(R217&lt;&gt;"",SUMIF('Project Costing'!$G$14:$G$500,R217,'Project Costing'!$M$14:$M$500),"")</f>
        <v/>
      </c>
      <c r="T217" s="28" t="str">
        <f>IF(R217&lt;&gt;"",SUMIF('Project Costing'!$G$14:$G$500,R217,'Project Costing'!$P$14:$P$500),"")</f>
        <v/>
      </c>
      <c r="U217" s="28" t="str">
        <f t="shared" si="17"/>
        <v/>
      </c>
      <c r="Z217" t="str">
        <f>IF(Y217&lt;&gt;"",SUMIF('Project Costing'!$G$14:$G$500,Y217,'Project Costing'!$M$14:$M$500),"")</f>
        <v/>
      </c>
      <c r="AA217" s="28" t="str">
        <f>IF(Y217&lt;&gt;"",SUMIF('Project Costing'!$G$14:$G$500,Y217,'Project Costing'!$P$14:$P$500),"")</f>
        <v/>
      </c>
      <c r="AB217" s="28" t="str">
        <f t="shared" si="18"/>
        <v/>
      </c>
      <c r="AG217" t="str">
        <f>IF(AF217&lt;&gt;"",SUMIF('Project Costing'!$G$14:$G$500,AF217,'Project Costing'!$M$14:$M$500),"")</f>
        <v/>
      </c>
      <c r="AH217" s="28" t="str">
        <f>IF(AF217&lt;&gt;"",SUMIF('Project Costing'!$G$14:$G$500,AF217,'Project Costing'!$P$14:$P$500),"")</f>
        <v/>
      </c>
      <c r="AI217" s="28" t="str">
        <f t="shared" si="19"/>
        <v/>
      </c>
    </row>
    <row r="218" spans="4:35" x14ac:dyDescent="0.25">
      <c r="D218" s="1"/>
      <c r="E218" s="16" t="str">
        <f>IF(D218&lt;&gt;"",SUMIF('Project Costing'!$G$14:$G$500,D218,'Project Costing'!$M$14:$M$500),"")</f>
        <v/>
      </c>
      <c r="F218" s="270" t="str">
        <f>IF(D218&lt;&gt;"",SUMIF('Project Costing'!$G$14:$G$500,D218,'Project Costing'!$P$14:$P$500),"")</f>
        <v/>
      </c>
      <c r="G218" s="13" t="str">
        <f t="shared" si="15"/>
        <v/>
      </c>
      <c r="H218" s="1"/>
      <c r="I218" s="1"/>
      <c r="J218" s="12"/>
      <c r="K218" s="1"/>
      <c r="L218" s="14" t="str">
        <f>IF(K218&lt;&gt;"",SUMIF('Project Costing'!$G$14:$G$500,K218,'Project Costing'!$M$14:$M$500),"")</f>
        <v/>
      </c>
      <c r="M218" s="18" t="str">
        <f>IF(K218&lt;&gt;"",SUMIF('Project Costing'!$G$14:$G$500,K218,'Project Costing'!$P$14:$P$500),"")</f>
        <v/>
      </c>
      <c r="N218" s="28" t="str">
        <f t="shared" si="16"/>
        <v/>
      </c>
      <c r="O218" s="1"/>
      <c r="P218" s="1"/>
      <c r="S218" t="str">
        <f>IF(R218&lt;&gt;"",SUMIF('Project Costing'!$G$14:$G$500,R218,'Project Costing'!$M$14:$M$500),"")</f>
        <v/>
      </c>
      <c r="T218" s="28" t="str">
        <f>IF(R218&lt;&gt;"",SUMIF('Project Costing'!$G$14:$G$500,R218,'Project Costing'!$P$14:$P$500),"")</f>
        <v/>
      </c>
      <c r="U218" s="28" t="str">
        <f t="shared" si="17"/>
        <v/>
      </c>
      <c r="Z218" t="str">
        <f>IF(Y218&lt;&gt;"",SUMIF('Project Costing'!$G$14:$G$500,Y218,'Project Costing'!$M$14:$M$500),"")</f>
        <v/>
      </c>
      <c r="AA218" s="28" t="str">
        <f>IF(Y218&lt;&gt;"",SUMIF('Project Costing'!$G$14:$G$500,Y218,'Project Costing'!$P$14:$P$500),"")</f>
        <v/>
      </c>
      <c r="AB218" s="28" t="str">
        <f t="shared" si="18"/>
        <v/>
      </c>
      <c r="AG218" t="str">
        <f>IF(AF218&lt;&gt;"",SUMIF('Project Costing'!$G$14:$G$500,AF218,'Project Costing'!$M$14:$M$500),"")</f>
        <v/>
      </c>
      <c r="AH218" s="28" t="str">
        <f>IF(AF218&lt;&gt;"",SUMIF('Project Costing'!$G$14:$G$500,AF218,'Project Costing'!$P$14:$P$500),"")</f>
        <v/>
      </c>
      <c r="AI218" s="28" t="str">
        <f t="shared" si="19"/>
        <v/>
      </c>
    </row>
    <row r="219" spans="4:35" x14ac:dyDescent="0.25">
      <c r="D219" s="1"/>
      <c r="E219" s="16" t="str">
        <f>IF(D219&lt;&gt;"",SUMIF('Project Costing'!$G$14:$G$500,D219,'Project Costing'!$M$14:$M$500),"")</f>
        <v/>
      </c>
      <c r="F219" s="270" t="str">
        <f>IF(D219&lt;&gt;"",SUMIF('Project Costing'!$G$14:$G$500,D219,'Project Costing'!$P$14:$P$500),"")</f>
        <v/>
      </c>
      <c r="G219" s="13" t="str">
        <f t="shared" si="15"/>
        <v/>
      </c>
      <c r="H219" s="1"/>
      <c r="I219" s="1"/>
      <c r="J219" s="12"/>
      <c r="K219" s="1"/>
      <c r="L219" s="14" t="str">
        <f>IF(K219&lt;&gt;"",SUMIF('Project Costing'!$G$14:$G$500,K219,'Project Costing'!$M$14:$M$500),"")</f>
        <v/>
      </c>
      <c r="M219" s="18" t="str">
        <f>IF(K219&lt;&gt;"",SUMIF('Project Costing'!$G$14:$G$500,K219,'Project Costing'!$P$14:$P$500),"")</f>
        <v/>
      </c>
      <c r="N219" s="28" t="str">
        <f t="shared" si="16"/>
        <v/>
      </c>
      <c r="O219" s="1"/>
      <c r="P219" s="1"/>
      <c r="S219" t="str">
        <f>IF(R219&lt;&gt;"",SUMIF('Project Costing'!$G$14:$G$500,R219,'Project Costing'!$M$14:$M$500),"")</f>
        <v/>
      </c>
      <c r="T219" s="28" t="str">
        <f>IF(R219&lt;&gt;"",SUMIF('Project Costing'!$G$14:$G$500,R219,'Project Costing'!$P$14:$P$500),"")</f>
        <v/>
      </c>
      <c r="U219" s="28" t="str">
        <f t="shared" si="17"/>
        <v/>
      </c>
      <c r="Z219" t="str">
        <f>IF(Y219&lt;&gt;"",SUMIF('Project Costing'!$G$14:$G$500,Y219,'Project Costing'!$M$14:$M$500),"")</f>
        <v/>
      </c>
      <c r="AA219" s="28" t="str">
        <f>IF(Y219&lt;&gt;"",SUMIF('Project Costing'!$G$14:$G$500,Y219,'Project Costing'!$P$14:$P$500),"")</f>
        <v/>
      </c>
      <c r="AB219" s="28" t="str">
        <f t="shared" si="18"/>
        <v/>
      </c>
      <c r="AG219" t="str">
        <f>IF(AF219&lt;&gt;"",SUMIF('Project Costing'!$G$14:$G$500,AF219,'Project Costing'!$M$14:$M$500),"")</f>
        <v/>
      </c>
      <c r="AH219" s="28" t="str">
        <f>IF(AF219&lt;&gt;"",SUMIF('Project Costing'!$G$14:$G$500,AF219,'Project Costing'!$P$14:$P$500),"")</f>
        <v/>
      </c>
      <c r="AI219" s="28" t="str">
        <f t="shared" si="19"/>
        <v/>
      </c>
    </row>
    <row r="220" spans="4:35" x14ac:dyDescent="0.25">
      <c r="D220" s="1"/>
      <c r="E220" s="16" t="str">
        <f>IF(D220&lt;&gt;"",SUMIF('Project Costing'!$G$14:$G$500,D220,'Project Costing'!$M$14:$M$500),"")</f>
        <v/>
      </c>
      <c r="F220" s="270" t="str">
        <f>IF(D220&lt;&gt;"",SUMIF('Project Costing'!$G$14:$G$500,D220,'Project Costing'!$P$14:$P$500),"")</f>
        <v/>
      </c>
      <c r="G220" s="13" t="str">
        <f t="shared" si="15"/>
        <v/>
      </c>
      <c r="H220" s="1"/>
      <c r="I220" s="1"/>
      <c r="J220" s="12"/>
      <c r="K220" s="1"/>
      <c r="L220" s="14" t="str">
        <f>IF(K220&lt;&gt;"",SUMIF('Project Costing'!$G$14:$G$500,K220,'Project Costing'!$M$14:$M$500),"")</f>
        <v/>
      </c>
      <c r="M220" s="18" t="str">
        <f>IF(K220&lt;&gt;"",SUMIF('Project Costing'!$G$14:$G$500,K220,'Project Costing'!$P$14:$P$500),"")</f>
        <v/>
      </c>
      <c r="N220" s="28" t="str">
        <f t="shared" si="16"/>
        <v/>
      </c>
      <c r="O220" s="1"/>
      <c r="P220" s="1"/>
      <c r="S220" t="str">
        <f>IF(R220&lt;&gt;"",SUMIF('Project Costing'!$G$14:$G$500,R220,'Project Costing'!$M$14:$M$500),"")</f>
        <v/>
      </c>
      <c r="T220" s="28" t="str">
        <f>IF(R220&lt;&gt;"",SUMIF('Project Costing'!$G$14:$G$500,R220,'Project Costing'!$P$14:$P$500),"")</f>
        <v/>
      </c>
      <c r="U220" s="28" t="str">
        <f t="shared" si="17"/>
        <v/>
      </c>
      <c r="Z220" t="str">
        <f>IF(Y220&lt;&gt;"",SUMIF('Project Costing'!$G$14:$G$500,Y220,'Project Costing'!$M$14:$M$500),"")</f>
        <v/>
      </c>
      <c r="AA220" s="28" t="str">
        <f>IF(Y220&lt;&gt;"",SUMIF('Project Costing'!$G$14:$G$500,Y220,'Project Costing'!$P$14:$P$500),"")</f>
        <v/>
      </c>
      <c r="AB220" s="28" t="str">
        <f t="shared" si="18"/>
        <v/>
      </c>
      <c r="AG220" t="str">
        <f>IF(AF220&lt;&gt;"",SUMIF('Project Costing'!$G$14:$G$500,AF220,'Project Costing'!$M$14:$M$500),"")</f>
        <v/>
      </c>
      <c r="AH220" s="28" t="str">
        <f>IF(AF220&lt;&gt;"",SUMIF('Project Costing'!$G$14:$G$500,AF220,'Project Costing'!$P$14:$P$500),"")</f>
        <v/>
      </c>
      <c r="AI220" s="28" t="str">
        <f t="shared" si="19"/>
        <v/>
      </c>
    </row>
    <row r="221" spans="4:35" x14ac:dyDescent="0.25">
      <c r="D221" s="1"/>
      <c r="E221" s="16" t="str">
        <f>IF(D221&lt;&gt;"",SUMIF('Project Costing'!$G$14:$G$500,D221,'Project Costing'!$M$14:$M$500),"")</f>
        <v/>
      </c>
      <c r="F221" s="270" t="str">
        <f>IF(D221&lt;&gt;"",SUMIF('Project Costing'!$G$14:$G$500,D221,'Project Costing'!$P$14:$P$500),"")</f>
        <v/>
      </c>
      <c r="G221" s="13" t="str">
        <f t="shared" si="15"/>
        <v/>
      </c>
      <c r="H221" s="1"/>
      <c r="I221" s="1"/>
      <c r="J221" s="12"/>
      <c r="K221" s="1"/>
      <c r="L221" s="14" t="str">
        <f>IF(K221&lt;&gt;"",SUMIF('Project Costing'!$G$14:$G$500,K221,'Project Costing'!$M$14:$M$500),"")</f>
        <v/>
      </c>
      <c r="M221" s="18" t="str">
        <f>IF(K221&lt;&gt;"",SUMIF('Project Costing'!$G$14:$G$500,K221,'Project Costing'!$P$14:$P$500),"")</f>
        <v/>
      </c>
      <c r="N221" s="28" t="str">
        <f t="shared" si="16"/>
        <v/>
      </c>
      <c r="O221" s="1"/>
      <c r="P221" s="1"/>
      <c r="S221" t="str">
        <f>IF(R221&lt;&gt;"",SUMIF('Project Costing'!$G$14:$G$500,R221,'Project Costing'!$M$14:$M$500),"")</f>
        <v/>
      </c>
      <c r="T221" s="28" t="str">
        <f>IF(R221&lt;&gt;"",SUMIF('Project Costing'!$G$14:$G$500,R221,'Project Costing'!$P$14:$P$500),"")</f>
        <v/>
      </c>
      <c r="U221" s="28" t="str">
        <f t="shared" si="17"/>
        <v/>
      </c>
      <c r="Z221" t="str">
        <f>IF(Y221&lt;&gt;"",SUMIF('Project Costing'!$G$14:$G$500,Y221,'Project Costing'!$M$14:$M$500),"")</f>
        <v/>
      </c>
      <c r="AA221" s="28" t="str">
        <f>IF(Y221&lt;&gt;"",SUMIF('Project Costing'!$G$14:$G$500,Y221,'Project Costing'!$P$14:$P$500),"")</f>
        <v/>
      </c>
      <c r="AB221" s="28" t="str">
        <f t="shared" si="18"/>
        <v/>
      </c>
      <c r="AG221" t="str">
        <f>IF(AF221&lt;&gt;"",SUMIF('Project Costing'!$G$14:$G$500,AF221,'Project Costing'!$M$14:$M$500),"")</f>
        <v/>
      </c>
      <c r="AH221" s="28" t="str">
        <f>IF(AF221&lt;&gt;"",SUMIF('Project Costing'!$G$14:$G$500,AF221,'Project Costing'!$P$14:$P$500),"")</f>
        <v/>
      </c>
      <c r="AI221" s="28" t="str">
        <f t="shared" si="19"/>
        <v/>
      </c>
    </row>
    <row r="222" spans="4:35" x14ac:dyDescent="0.25">
      <c r="D222" s="1"/>
      <c r="E222" s="16" t="str">
        <f>IF(D222&lt;&gt;"",SUMIF('Project Costing'!$G$14:$G$500,D222,'Project Costing'!$M$14:$M$500),"")</f>
        <v/>
      </c>
      <c r="F222" s="270" t="str">
        <f>IF(D222&lt;&gt;"",SUMIF('Project Costing'!$G$14:$G$500,D222,'Project Costing'!$P$14:$P$500),"")</f>
        <v/>
      </c>
      <c r="G222" s="13" t="str">
        <f t="shared" si="15"/>
        <v/>
      </c>
      <c r="H222" s="1"/>
      <c r="I222" s="1"/>
      <c r="J222" s="12"/>
      <c r="K222" s="1"/>
      <c r="L222" s="14" t="str">
        <f>IF(K222&lt;&gt;"",SUMIF('Project Costing'!$G$14:$G$500,K222,'Project Costing'!$M$14:$M$500),"")</f>
        <v/>
      </c>
      <c r="M222" s="18" t="str">
        <f>IF(K222&lt;&gt;"",SUMIF('Project Costing'!$G$14:$G$500,K222,'Project Costing'!$P$14:$P$500),"")</f>
        <v/>
      </c>
      <c r="N222" s="28" t="str">
        <f t="shared" si="16"/>
        <v/>
      </c>
      <c r="O222" s="1"/>
      <c r="P222" s="1"/>
      <c r="S222" t="str">
        <f>IF(R222&lt;&gt;"",SUMIF('Project Costing'!$G$14:$G$500,R222,'Project Costing'!$M$14:$M$500),"")</f>
        <v/>
      </c>
      <c r="T222" s="28" t="str">
        <f>IF(R222&lt;&gt;"",SUMIF('Project Costing'!$G$14:$G$500,R222,'Project Costing'!$P$14:$P$500),"")</f>
        <v/>
      </c>
      <c r="U222" s="28" t="str">
        <f t="shared" si="17"/>
        <v/>
      </c>
      <c r="Z222" t="str">
        <f>IF(Y222&lt;&gt;"",SUMIF('Project Costing'!$G$14:$G$500,Y222,'Project Costing'!$M$14:$M$500),"")</f>
        <v/>
      </c>
      <c r="AA222" s="28" t="str">
        <f>IF(Y222&lt;&gt;"",SUMIF('Project Costing'!$G$14:$G$500,Y222,'Project Costing'!$P$14:$P$500),"")</f>
        <v/>
      </c>
      <c r="AB222" s="28" t="str">
        <f t="shared" si="18"/>
        <v/>
      </c>
      <c r="AG222" t="str">
        <f>IF(AF222&lt;&gt;"",SUMIF('Project Costing'!$G$14:$G$500,AF222,'Project Costing'!$M$14:$M$500),"")</f>
        <v/>
      </c>
      <c r="AH222" s="28" t="str">
        <f>IF(AF222&lt;&gt;"",SUMIF('Project Costing'!$G$14:$G$500,AF222,'Project Costing'!$P$14:$P$500),"")</f>
        <v/>
      </c>
      <c r="AI222" s="28" t="str">
        <f t="shared" si="19"/>
        <v/>
      </c>
    </row>
    <row r="223" spans="4:35" x14ac:dyDescent="0.25">
      <c r="D223" s="1"/>
      <c r="E223" s="16" t="str">
        <f>IF(D223&lt;&gt;"",SUMIF('Project Costing'!$G$14:$G$500,D223,'Project Costing'!$M$14:$M$500),"")</f>
        <v/>
      </c>
      <c r="F223" s="270" t="str">
        <f>IF(D223&lt;&gt;"",SUMIF('Project Costing'!$G$14:$G$500,D223,'Project Costing'!$P$14:$P$500),"")</f>
        <v/>
      </c>
      <c r="G223" s="13" t="str">
        <f t="shared" si="15"/>
        <v/>
      </c>
      <c r="H223" s="1"/>
      <c r="I223" s="1"/>
      <c r="J223" s="12"/>
      <c r="K223" s="1"/>
      <c r="L223" s="14" t="str">
        <f>IF(K223&lt;&gt;"",SUMIF('Project Costing'!$G$14:$G$500,K223,'Project Costing'!$M$14:$M$500),"")</f>
        <v/>
      </c>
      <c r="M223" s="18" t="str">
        <f>IF(K223&lt;&gt;"",SUMIF('Project Costing'!$G$14:$G$500,K223,'Project Costing'!$P$14:$P$500),"")</f>
        <v/>
      </c>
      <c r="N223" s="28" t="str">
        <f t="shared" si="16"/>
        <v/>
      </c>
      <c r="O223" s="1"/>
      <c r="P223" s="1"/>
      <c r="S223" t="str">
        <f>IF(R223&lt;&gt;"",SUMIF('Project Costing'!$G$14:$G$500,R223,'Project Costing'!$M$14:$M$500),"")</f>
        <v/>
      </c>
      <c r="T223" s="28" t="str">
        <f>IF(R223&lt;&gt;"",SUMIF('Project Costing'!$G$14:$G$500,R223,'Project Costing'!$P$14:$P$500),"")</f>
        <v/>
      </c>
      <c r="U223" s="28" t="str">
        <f t="shared" si="17"/>
        <v/>
      </c>
      <c r="Z223" t="str">
        <f>IF(Y223&lt;&gt;"",SUMIF('Project Costing'!$G$14:$G$500,Y223,'Project Costing'!$M$14:$M$500),"")</f>
        <v/>
      </c>
      <c r="AA223" s="28" t="str">
        <f>IF(Y223&lt;&gt;"",SUMIF('Project Costing'!$G$14:$G$500,Y223,'Project Costing'!$P$14:$P$500),"")</f>
        <v/>
      </c>
      <c r="AB223" s="28" t="str">
        <f t="shared" si="18"/>
        <v/>
      </c>
      <c r="AG223" t="str">
        <f>IF(AF223&lt;&gt;"",SUMIF('Project Costing'!$G$14:$G$500,AF223,'Project Costing'!$M$14:$M$500),"")</f>
        <v/>
      </c>
      <c r="AH223" s="28" t="str">
        <f>IF(AF223&lt;&gt;"",SUMIF('Project Costing'!$G$14:$G$500,AF223,'Project Costing'!$P$14:$P$500),"")</f>
        <v/>
      </c>
      <c r="AI223" s="28" t="str">
        <f t="shared" si="19"/>
        <v/>
      </c>
    </row>
    <row r="224" spans="4:35" x14ac:dyDescent="0.25">
      <c r="D224" s="1"/>
      <c r="E224" s="16" t="str">
        <f>IF(D224&lt;&gt;"",SUMIF('Project Costing'!$G$14:$G$500,D224,'Project Costing'!$M$14:$M$500),"")</f>
        <v/>
      </c>
      <c r="F224" s="270" t="str">
        <f>IF(D224&lt;&gt;"",SUMIF('Project Costing'!$G$14:$G$500,D224,'Project Costing'!$P$14:$P$500),"")</f>
        <v/>
      </c>
      <c r="G224" s="13" t="str">
        <f t="shared" si="15"/>
        <v/>
      </c>
      <c r="H224" s="1"/>
      <c r="I224" s="1"/>
      <c r="J224" s="12"/>
      <c r="K224" s="1"/>
      <c r="L224" s="14" t="str">
        <f>IF(K224&lt;&gt;"",SUMIF('Project Costing'!$G$14:$G$500,K224,'Project Costing'!$M$14:$M$500),"")</f>
        <v/>
      </c>
      <c r="M224" s="18" t="str">
        <f>IF(K224&lt;&gt;"",SUMIF('Project Costing'!$G$14:$G$500,K224,'Project Costing'!$P$14:$P$500),"")</f>
        <v/>
      </c>
      <c r="N224" s="28" t="str">
        <f t="shared" si="16"/>
        <v/>
      </c>
      <c r="O224" s="1"/>
      <c r="P224" s="1"/>
      <c r="S224" t="str">
        <f>IF(R224&lt;&gt;"",SUMIF('Project Costing'!$G$14:$G$500,R224,'Project Costing'!$M$14:$M$500),"")</f>
        <v/>
      </c>
      <c r="T224" s="28" t="str">
        <f>IF(R224&lt;&gt;"",SUMIF('Project Costing'!$G$14:$G$500,R224,'Project Costing'!$P$14:$P$500),"")</f>
        <v/>
      </c>
      <c r="U224" s="28" t="str">
        <f t="shared" si="17"/>
        <v/>
      </c>
      <c r="Z224" t="str">
        <f>IF(Y224&lt;&gt;"",SUMIF('Project Costing'!$G$14:$G$500,Y224,'Project Costing'!$M$14:$M$500),"")</f>
        <v/>
      </c>
      <c r="AA224" s="28" t="str">
        <f>IF(Y224&lt;&gt;"",SUMIF('Project Costing'!$G$14:$G$500,Y224,'Project Costing'!$P$14:$P$500),"")</f>
        <v/>
      </c>
      <c r="AB224" s="28" t="str">
        <f t="shared" si="18"/>
        <v/>
      </c>
      <c r="AG224" t="str">
        <f>IF(AF224&lt;&gt;"",SUMIF('Project Costing'!$G$14:$G$500,AF224,'Project Costing'!$M$14:$M$500),"")</f>
        <v/>
      </c>
      <c r="AH224" s="28" t="str">
        <f>IF(AF224&lt;&gt;"",SUMIF('Project Costing'!$G$14:$G$500,AF224,'Project Costing'!$P$14:$P$500),"")</f>
        <v/>
      </c>
      <c r="AI224" s="28" t="str">
        <f t="shared" si="19"/>
        <v/>
      </c>
    </row>
    <row r="225" spans="4:35" x14ac:dyDescent="0.25">
      <c r="D225" s="1"/>
      <c r="E225" s="16" t="str">
        <f>IF(D225&lt;&gt;"",SUMIF('Project Costing'!$G$14:$G$500,D225,'Project Costing'!$M$14:$M$500),"")</f>
        <v/>
      </c>
      <c r="F225" s="270" t="str">
        <f>IF(D225&lt;&gt;"",SUMIF('Project Costing'!$G$14:$G$500,D225,'Project Costing'!$P$14:$P$500),"")</f>
        <v/>
      </c>
      <c r="G225" s="13" t="str">
        <f t="shared" si="15"/>
        <v/>
      </c>
      <c r="H225" s="1"/>
      <c r="I225" s="1"/>
      <c r="J225" s="12"/>
      <c r="K225" s="1"/>
      <c r="L225" s="14" t="str">
        <f>IF(K225&lt;&gt;"",SUMIF('Project Costing'!$G$14:$G$500,K225,'Project Costing'!$M$14:$M$500),"")</f>
        <v/>
      </c>
      <c r="M225" s="18" t="str">
        <f>IF(K225&lt;&gt;"",SUMIF('Project Costing'!$G$14:$G$500,K225,'Project Costing'!$P$14:$P$500),"")</f>
        <v/>
      </c>
      <c r="N225" s="28" t="str">
        <f t="shared" si="16"/>
        <v/>
      </c>
      <c r="O225" s="1"/>
      <c r="P225" s="1"/>
      <c r="S225" t="str">
        <f>IF(R225&lt;&gt;"",SUMIF('Project Costing'!$G$14:$G$500,R225,'Project Costing'!$M$14:$M$500),"")</f>
        <v/>
      </c>
      <c r="T225" s="28" t="str">
        <f>IF(R225&lt;&gt;"",SUMIF('Project Costing'!$G$14:$G$500,R225,'Project Costing'!$P$14:$P$500),"")</f>
        <v/>
      </c>
      <c r="U225" s="28" t="str">
        <f t="shared" si="17"/>
        <v/>
      </c>
      <c r="Z225" t="str">
        <f>IF(Y225&lt;&gt;"",SUMIF('Project Costing'!$G$14:$G$500,Y225,'Project Costing'!$M$14:$M$500),"")</f>
        <v/>
      </c>
      <c r="AA225" s="28" t="str">
        <f>IF(Y225&lt;&gt;"",SUMIF('Project Costing'!$G$14:$G$500,Y225,'Project Costing'!$P$14:$P$500),"")</f>
        <v/>
      </c>
      <c r="AB225" s="28" t="str">
        <f t="shared" si="18"/>
        <v/>
      </c>
      <c r="AG225" t="str">
        <f>IF(AF225&lt;&gt;"",SUMIF('Project Costing'!$G$14:$G$500,AF225,'Project Costing'!$M$14:$M$500),"")</f>
        <v/>
      </c>
      <c r="AH225" s="28" t="str">
        <f>IF(AF225&lt;&gt;"",SUMIF('Project Costing'!$G$14:$G$500,AF225,'Project Costing'!$P$14:$P$500),"")</f>
        <v/>
      </c>
      <c r="AI225" s="28" t="str">
        <f t="shared" si="19"/>
        <v/>
      </c>
    </row>
    <row r="226" spans="4:35" x14ac:dyDescent="0.25">
      <c r="D226" s="1"/>
      <c r="E226" s="16" t="str">
        <f>IF(D226&lt;&gt;"",SUMIF('Project Costing'!$G$14:$G$500,D226,'Project Costing'!$M$14:$M$500),"")</f>
        <v/>
      </c>
      <c r="F226" s="270" t="str">
        <f>IF(D226&lt;&gt;"",SUMIF('Project Costing'!$G$14:$G$500,D226,'Project Costing'!$P$14:$P$500),"")</f>
        <v/>
      </c>
      <c r="G226" s="13" t="str">
        <f t="shared" si="15"/>
        <v/>
      </c>
      <c r="H226" s="1"/>
      <c r="I226" s="1"/>
      <c r="J226" s="12"/>
      <c r="K226" s="1"/>
      <c r="L226" s="14" t="str">
        <f>IF(K226&lt;&gt;"",SUMIF('Project Costing'!$G$14:$G$500,K226,'Project Costing'!$M$14:$M$500),"")</f>
        <v/>
      </c>
      <c r="M226" s="18" t="str">
        <f>IF(K226&lt;&gt;"",SUMIF('Project Costing'!$G$14:$G$500,K226,'Project Costing'!$P$14:$P$500),"")</f>
        <v/>
      </c>
      <c r="N226" s="28" t="str">
        <f t="shared" si="16"/>
        <v/>
      </c>
      <c r="O226" s="1"/>
      <c r="P226" s="1"/>
      <c r="S226" t="str">
        <f>IF(R226&lt;&gt;"",SUMIF('Project Costing'!$G$14:$G$500,R226,'Project Costing'!$M$14:$M$500),"")</f>
        <v/>
      </c>
      <c r="T226" s="28" t="str">
        <f>IF(R226&lt;&gt;"",SUMIF('Project Costing'!$G$14:$G$500,R226,'Project Costing'!$P$14:$P$500),"")</f>
        <v/>
      </c>
      <c r="U226" s="28" t="str">
        <f t="shared" si="17"/>
        <v/>
      </c>
      <c r="Z226" t="str">
        <f>IF(Y226&lt;&gt;"",SUMIF('Project Costing'!$G$14:$G$500,Y226,'Project Costing'!$M$14:$M$500),"")</f>
        <v/>
      </c>
      <c r="AA226" s="28" t="str">
        <f>IF(Y226&lt;&gt;"",SUMIF('Project Costing'!$G$14:$G$500,Y226,'Project Costing'!$P$14:$P$500),"")</f>
        <v/>
      </c>
      <c r="AB226" s="28" t="str">
        <f t="shared" si="18"/>
        <v/>
      </c>
      <c r="AG226" t="str">
        <f>IF(AF226&lt;&gt;"",SUMIF('Project Costing'!$G$14:$G$500,AF226,'Project Costing'!$M$14:$M$500),"")</f>
        <v/>
      </c>
      <c r="AH226" s="28" t="str">
        <f>IF(AF226&lt;&gt;"",SUMIF('Project Costing'!$G$14:$G$500,AF226,'Project Costing'!$P$14:$P$500),"")</f>
        <v/>
      </c>
      <c r="AI226" s="28" t="str">
        <f t="shared" si="19"/>
        <v/>
      </c>
    </row>
    <row r="227" spans="4:35" x14ac:dyDescent="0.25">
      <c r="D227" s="1"/>
      <c r="E227" s="16" t="str">
        <f>IF(D227&lt;&gt;"",SUMIF('Project Costing'!$G$14:$G$500,D227,'Project Costing'!$M$14:$M$500),"")</f>
        <v/>
      </c>
      <c r="F227" s="270" t="str">
        <f>IF(D227&lt;&gt;"",SUMIF('Project Costing'!$G$14:$G$500,D227,'Project Costing'!$P$14:$P$500),"")</f>
        <v/>
      </c>
      <c r="G227" s="13" t="str">
        <f t="shared" si="15"/>
        <v/>
      </c>
      <c r="H227" s="1"/>
      <c r="I227" s="1"/>
      <c r="J227" s="12"/>
      <c r="K227" s="1"/>
      <c r="L227" s="14" t="str">
        <f>IF(K227&lt;&gt;"",SUMIF('Project Costing'!$G$14:$G$500,K227,'Project Costing'!$M$14:$M$500),"")</f>
        <v/>
      </c>
      <c r="M227" s="18" t="str">
        <f>IF(K227&lt;&gt;"",SUMIF('Project Costing'!$G$14:$G$500,K227,'Project Costing'!$P$14:$P$500),"")</f>
        <v/>
      </c>
      <c r="N227" s="28" t="str">
        <f t="shared" si="16"/>
        <v/>
      </c>
      <c r="O227" s="1"/>
      <c r="P227" s="1"/>
      <c r="S227" t="str">
        <f>IF(R227&lt;&gt;"",SUMIF('Project Costing'!$G$14:$G$500,R227,'Project Costing'!$M$14:$M$500),"")</f>
        <v/>
      </c>
      <c r="T227" s="28" t="str">
        <f>IF(R227&lt;&gt;"",SUMIF('Project Costing'!$G$14:$G$500,R227,'Project Costing'!$P$14:$P$500),"")</f>
        <v/>
      </c>
      <c r="U227" s="28" t="str">
        <f t="shared" si="17"/>
        <v/>
      </c>
      <c r="Z227" t="str">
        <f>IF(Y227&lt;&gt;"",SUMIF('Project Costing'!$G$14:$G$500,Y227,'Project Costing'!$M$14:$M$500),"")</f>
        <v/>
      </c>
      <c r="AA227" s="28" t="str">
        <f>IF(Y227&lt;&gt;"",SUMIF('Project Costing'!$G$14:$G$500,Y227,'Project Costing'!$P$14:$P$500),"")</f>
        <v/>
      </c>
      <c r="AB227" s="28" t="str">
        <f t="shared" si="18"/>
        <v/>
      </c>
      <c r="AG227" t="str">
        <f>IF(AF227&lt;&gt;"",SUMIF('Project Costing'!$G$14:$G$500,AF227,'Project Costing'!$M$14:$M$500),"")</f>
        <v/>
      </c>
      <c r="AH227" s="28" t="str">
        <f>IF(AF227&lt;&gt;"",SUMIF('Project Costing'!$G$14:$G$500,AF227,'Project Costing'!$P$14:$P$500),"")</f>
        <v/>
      </c>
      <c r="AI227" s="28" t="str">
        <f t="shared" si="19"/>
        <v/>
      </c>
    </row>
    <row r="228" spans="4:35" x14ac:dyDescent="0.25">
      <c r="D228" s="1"/>
      <c r="E228" s="16" t="str">
        <f>IF(D228&lt;&gt;"",SUMIF('Project Costing'!$G$14:$G$500,D228,'Project Costing'!$M$14:$M$500),"")</f>
        <v/>
      </c>
      <c r="F228" s="270" t="str">
        <f>IF(D228&lt;&gt;"",SUMIF('Project Costing'!$G$14:$G$500,D228,'Project Costing'!$P$14:$P$500),"")</f>
        <v/>
      </c>
      <c r="G228" s="13" t="str">
        <f t="shared" si="15"/>
        <v/>
      </c>
      <c r="H228" s="1"/>
      <c r="I228" s="1"/>
      <c r="J228" s="12"/>
      <c r="K228" s="1"/>
      <c r="L228" s="14" t="str">
        <f>IF(K228&lt;&gt;"",SUMIF('Project Costing'!$G$14:$G$500,K228,'Project Costing'!$M$14:$M$500),"")</f>
        <v/>
      </c>
      <c r="M228" s="18" t="str">
        <f>IF(K228&lt;&gt;"",SUMIF('Project Costing'!$G$14:$G$500,K228,'Project Costing'!$P$14:$P$500),"")</f>
        <v/>
      </c>
      <c r="N228" s="28" t="str">
        <f t="shared" si="16"/>
        <v/>
      </c>
      <c r="O228" s="1"/>
      <c r="P228" s="1"/>
      <c r="S228" t="str">
        <f>IF(R228&lt;&gt;"",SUMIF('Project Costing'!$G$14:$G$500,R228,'Project Costing'!$M$14:$M$500),"")</f>
        <v/>
      </c>
      <c r="T228" s="28" t="str">
        <f>IF(R228&lt;&gt;"",SUMIF('Project Costing'!$G$14:$G$500,R228,'Project Costing'!$P$14:$P$500),"")</f>
        <v/>
      </c>
      <c r="U228" s="28" t="str">
        <f t="shared" si="17"/>
        <v/>
      </c>
      <c r="Z228" t="str">
        <f>IF(Y228&lt;&gt;"",SUMIF('Project Costing'!$G$14:$G$500,Y228,'Project Costing'!$M$14:$M$500),"")</f>
        <v/>
      </c>
      <c r="AA228" s="28" t="str">
        <f>IF(Y228&lt;&gt;"",SUMIF('Project Costing'!$G$14:$G$500,Y228,'Project Costing'!$P$14:$P$500),"")</f>
        <v/>
      </c>
      <c r="AB228" s="28" t="str">
        <f t="shared" si="18"/>
        <v/>
      </c>
      <c r="AG228" t="str">
        <f>IF(AF228&lt;&gt;"",SUMIF('Project Costing'!$G$14:$G$500,AF228,'Project Costing'!$M$14:$M$500),"")</f>
        <v/>
      </c>
      <c r="AH228" s="28" t="str">
        <f>IF(AF228&lt;&gt;"",SUMIF('Project Costing'!$G$14:$G$500,AF228,'Project Costing'!$P$14:$P$500),"")</f>
        <v/>
      </c>
      <c r="AI228" s="28" t="str">
        <f t="shared" si="19"/>
        <v/>
      </c>
    </row>
    <row r="229" spans="4:35" x14ac:dyDescent="0.25">
      <c r="D229" s="1"/>
      <c r="E229" s="16" t="str">
        <f>IF(D229&lt;&gt;"",SUMIF('Project Costing'!$G$14:$G$500,D229,'Project Costing'!$M$14:$M$500),"")</f>
        <v/>
      </c>
      <c r="F229" s="270" t="str">
        <f>IF(D229&lt;&gt;"",SUMIF('Project Costing'!$G$14:$G$500,D229,'Project Costing'!$P$14:$P$500),"")</f>
        <v/>
      </c>
      <c r="G229" s="13" t="str">
        <f t="shared" si="15"/>
        <v/>
      </c>
      <c r="H229" s="1"/>
      <c r="I229" s="1"/>
      <c r="J229" s="12"/>
      <c r="K229" s="1"/>
      <c r="L229" s="14" t="str">
        <f>IF(K229&lt;&gt;"",SUMIF('Project Costing'!$G$14:$G$500,K229,'Project Costing'!$M$14:$M$500),"")</f>
        <v/>
      </c>
      <c r="M229" s="18" t="str">
        <f>IF(K229&lt;&gt;"",SUMIF('Project Costing'!$G$14:$G$500,K229,'Project Costing'!$P$14:$P$500),"")</f>
        <v/>
      </c>
      <c r="N229" s="28" t="str">
        <f t="shared" si="16"/>
        <v/>
      </c>
      <c r="O229" s="1"/>
      <c r="P229" s="1"/>
      <c r="S229" t="str">
        <f>IF(R229&lt;&gt;"",SUMIF('Project Costing'!$G$14:$G$500,R229,'Project Costing'!$M$14:$M$500),"")</f>
        <v/>
      </c>
      <c r="T229" s="28" t="str">
        <f>IF(R229&lt;&gt;"",SUMIF('Project Costing'!$G$14:$G$500,R229,'Project Costing'!$P$14:$P$500),"")</f>
        <v/>
      </c>
      <c r="U229" s="28" t="str">
        <f t="shared" si="17"/>
        <v/>
      </c>
      <c r="Z229" t="str">
        <f>IF(Y229&lt;&gt;"",SUMIF('Project Costing'!$G$14:$G$500,Y229,'Project Costing'!$M$14:$M$500),"")</f>
        <v/>
      </c>
      <c r="AA229" s="28" t="str">
        <f>IF(Y229&lt;&gt;"",SUMIF('Project Costing'!$G$14:$G$500,Y229,'Project Costing'!$P$14:$P$500),"")</f>
        <v/>
      </c>
      <c r="AB229" s="28" t="str">
        <f t="shared" si="18"/>
        <v/>
      </c>
      <c r="AG229" t="str">
        <f>IF(AF229&lt;&gt;"",SUMIF('Project Costing'!$G$14:$G$500,AF229,'Project Costing'!$M$14:$M$500),"")</f>
        <v/>
      </c>
      <c r="AH229" s="28" t="str">
        <f>IF(AF229&lt;&gt;"",SUMIF('Project Costing'!$G$14:$G$500,AF229,'Project Costing'!$P$14:$P$500),"")</f>
        <v/>
      </c>
      <c r="AI229" s="28" t="str">
        <f t="shared" si="19"/>
        <v/>
      </c>
    </row>
    <row r="230" spans="4:35" x14ac:dyDescent="0.25">
      <c r="D230" s="1"/>
      <c r="E230" s="16" t="str">
        <f>IF(D230&lt;&gt;"",SUMIF('Project Costing'!$G$14:$G$500,D230,'Project Costing'!$M$14:$M$500),"")</f>
        <v/>
      </c>
      <c r="F230" s="270" t="str">
        <f>IF(D230&lt;&gt;"",SUMIF('Project Costing'!$G$14:$G$500,D230,'Project Costing'!$P$14:$P$500),"")</f>
        <v/>
      </c>
      <c r="G230" s="13" t="str">
        <f t="shared" si="15"/>
        <v/>
      </c>
      <c r="H230" s="1"/>
      <c r="I230" s="1"/>
      <c r="J230" s="12"/>
      <c r="K230" s="1"/>
      <c r="L230" s="14" t="str">
        <f>IF(K230&lt;&gt;"",SUMIF('Project Costing'!$G$14:$G$500,K230,'Project Costing'!$M$14:$M$500),"")</f>
        <v/>
      </c>
      <c r="M230" s="18" t="str">
        <f>IF(K230&lt;&gt;"",SUMIF('Project Costing'!$G$14:$G$500,K230,'Project Costing'!$P$14:$P$500),"")</f>
        <v/>
      </c>
      <c r="N230" s="28" t="str">
        <f t="shared" si="16"/>
        <v/>
      </c>
      <c r="O230" s="1"/>
      <c r="P230" s="1"/>
      <c r="S230" t="str">
        <f>IF(R230&lt;&gt;"",SUMIF('Project Costing'!$G$14:$G$500,R230,'Project Costing'!$M$14:$M$500),"")</f>
        <v/>
      </c>
      <c r="T230" s="28" t="str">
        <f>IF(R230&lt;&gt;"",SUMIF('Project Costing'!$G$14:$G$500,R230,'Project Costing'!$P$14:$P$500),"")</f>
        <v/>
      </c>
      <c r="U230" s="28" t="str">
        <f t="shared" si="17"/>
        <v/>
      </c>
      <c r="Z230" t="str">
        <f>IF(Y230&lt;&gt;"",SUMIF('Project Costing'!$G$14:$G$500,Y230,'Project Costing'!$M$14:$M$500),"")</f>
        <v/>
      </c>
      <c r="AA230" s="28" t="str">
        <f>IF(Y230&lt;&gt;"",SUMIF('Project Costing'!$G$14:$G$500,Y230,'Project Costing'!$P$14:$P$500),"")</f>
        <v/>
      </c>
      <c r="AB230" s="28" t="str">
        <f t="shared" si="18"/>
        <v/>
      </c>
      <c r="AG230" t="str">
        <f>IF(AF230&lt;&gt;"",SUMIF('Project Costing'!$G$14:$G$500,AF230,'Project Costing'!$M$14:$M$500),"")</f>
        <v/>
      </c>
      <c r="AH230" s="28" t="str">
        <f>IF(AF230&lt;&gt;"",SUMIF('Project Costing'!$G$14:$G$500,AF230,'Project Costing'!$P$14:$P$500),"")</f>
        <v/>
      </c>
      <c r="AI230" s="28" t="str">
        <f t="shared" si="19"/>
        <v/>
      </c>
    </row>
    <row r="231" spans="4:35" x14ac:dyDescent="0.25">
      <c r="D231" s="1"/>
      <c r="E231" s="16" t="str">
        <f>IF(D231&lt;&gt;"",SUMIF('Project Costing'!$G$14:$G$500,D231,'Project Costing'!$M$14:$M$500),"")</f>
        <v/>
      </c>
      <c r="F231" s="270" t="str">
        <f>IF(D231&lt;&gt;"",SUMIF('Project Costing'!$G$14:$G$500,D231,'Project Costing'!$P$14:$P$500),"")</f>
        <v/>
      </c>
      <c r="G231" s="13" t="str">
        <f t="shared" si="15"/>
        <v/>
      </c>
      <c r="H231" s="1"/>
      <c r="I231" s="1"/>
      <c r="J231" s="12"/>
      <c r="K231" s="1"/>
      <c r="L231" s="14" t="str">
        <f>IF(K231&lt;&gt;"",SUMIF('Project Costing'!$G$14:$G$500,K231,'Project Costing'!$M$14:$M$500),"")</f>
        <v/>
      </c>
      <c r="M231" s="18" t="str">
        <f>IF(K231&lt;&gt;"",SUMIF('Project Costing'!$G$14:$G$500,K231,'Project Costing'!$P$14:$P$500),"")</f>
        <v/>
      </c>
      <c r="N231" s="28" t="str">
        <f t="shared" si="16"/>
        <v/>
      </c>
      <c r="O231" s="1"/>
      <c r="P231" s="1"/>
      <c r="S231" t="str">
        <f>IF(R231&lt;&gt;"",SUMIF('Project Costing'!$G$14:$G$500,R231,'Project Costing'!$M$14:$M$500),"")</f>
        <v/>
      </c>
      <c r="T231" s="28" t="str">
        <f>IF(R231&lt;&gt;"",SUMIF('Project Costing'!$G$14:$G$500,R231,'Project Costing'!$P$14:$P$500),"")</f>
        <v/>
      </c>
      <c r="U231" s="28" t="str">
        <f t="shared" si="17"/>
        <v/>
      </c>
      <c r="Z231" t="str">
        <f>IF(Y231&lt;&gt;"",SUMIF('Project Costing'!$G$14:$G$500,Y231,'Project Costing'!$M$14:$M$500),"")</f>
        <v/>
      </c>
      <c r="AA231" s="28" t="str">
        <f>IF(Y231&lt;&gt;"",SUMIF('Project Costing'!$G$14:$G$500,Y231,'Project Costing'!$P$14:$P$500),"")</f>
        <v/>
      </c>
      <c r="AB231" s="28" t="str">
        <f t="shared" si="18"/>
        <v/>
      </c>
      <c r="AG231" t="str">
        <f>IF(AF231&lt;&gt;"",SUMIF('Project Costing'!$G$14:$G$500,AF231,'Project Costing'!$M$14:$M$500),"")</f>
        <v/>
      </c>
      <c r="AH231" s="28" t="str">
        <f>IF(AF231&lt;&gt;"",SUMIF('Project Costing'!$G$14:$G$500,AF231,'Project Costing'!$P$14:$P$500),"")</f>
        <v/>
      </c>
      <c r="AI231" s="28" t="str">
        <f t="shared" si="19"/>
        <v/>
      </c>
    </row>
    <row r="232" spans="4:35" x14ac:dyDescent="0.25">
      <c r="D232" s="1"/>
      <c r="E232" s="16" t="str">
        <f>IF(D232&lt;&gt;"",SUMIF('Project Costing'!$G$14:$G$500,D232,'Project Costing'!$M$14:$M$500),"")</f>
        <v/>
      </c>
      <c r="F232" s="270" t="str">
        <f>IF(D232&lt;&gt;"",SUMIF('Project Costing'!$G$14:$G$500,D232,'Project Costing'!$P$14:$P$500),"")</f>
        <v/>
      </c>
      <c r="G232" s="13" t="str">
        <f t="shared" si="15"/>
        <v/>
      </c>
      <c r="H232" s="1"/>
      <c r="I232" s="1"/>
      <c r="J232" s="12"/>
      <c r="K232" s="1"/>
      <c r="L232" s="14" t="str">
        <f>IF(K232&lt;&gt;"",SUMIF('Project Costing'!$G$14:$G$500,K232,'Project Costing'!$M$14:$M$500),"")</f>
        <v/>
      </c>
      <c r="M232" s="18" t="str">
        <f>IF(K232&lt;&gt;"",SUMIF('Project Costing'!$G$14:$G$500,K232,'Project Costing'!$P$14:$P$500),"")</f>
        <v/>
      </c>
      <c r="N232" s="28" t="str">
        <f t="shared" si="16"/>
        <v/>
      </c>
      <c r="O232" s="1"/>
      <c r="P232" s="1"/>
      <c r="S232" t="str">
        <f>IF(R232&lt;&gt;"",SUMIF('Project Costing'!$G$14:$G$500,R232,'Project Costing'!$M$14:$M$500),"")</f>
        <v/>
      </c>
      <c r="T232" s="28" t="str">
        <f>IF(R232&lt;&gt;"",SUMIF('Project Costing'!$G$14:$G$500,R232,'Project Costing'!$P$14:$P$500),"")</f>
        <v/>
      </c>
      <c r="U232" s="28" t="str">
        <f t="shared" si="17"/>
        <v/>
      </c>
      <c r="Z232" t="str">
        <f>IF(Y232&lt;&gt;"",SUMIF('Project Costing'!$G$14:$G$500,Y232,'Project Costing'!$M$14:$M$500),"")</f>
        <v/>
      </c>
      <c r="AA232" s="28" t="str">
        <f>IF(Y232&lt;&gt;"",SUMIF('Project Costing'!$G$14:$G$500,Y232,'Project Costing'!$P$14:$P$500),"")</f>
        <v/>
      </c>
      <c r="AB232" s="28" t="str">
        <f t="shared" si="18"/>
        <v/>
      </c>
      <c r="AG232" t="str">
        <f>IF(AF232&lt;&gt;"",SUMIF('Project Costing'!$G$14:$G$500,AF232,'Project Costing'!$M$14:$M$500),"")</f>
        <v/>
      </c>
      <c r="AH232" s="28" t="str">
        <f>IF(AF232&lt;&gt;"",SUMIF('Project Costing'!$G$14:$G$500,AF232,'Project Costing'!$P$14:$P$500),"")</f>
        <v/>
      </c>
      <c r="AI232" s="28" t="str">
        <f t="shared" si="19"/>
        <v/>
      </c>
    </row>
    <row r="233" spans="4:35" x14ac:dyDescent="0.25">
      <c r="D233" s="1"/>
      <c r="E233" s="16" t="str">
        <f>IF(D233&lt;&gt;"",SUMIF('Project Costing'!$G$14:$G$500,D233,'Project Costing'!$M$14:$M$500),"")</f>
        <v/>
      </c>
      <c r="F233" s="270" t="str">
        <f>IF(D233&lt;&gt;"",SUMIF('Project Costing'!$G$14:$G$500,D233,'Project Costing'!$P$14:$P$500),"")</f>
        <v/>
      </c>
      <c r="G233" s="13" t="str">
        <f t="shared" si="15"/>
        <v/>
      </c>
      <c r="H233" s="1"/>
      <c r="I233" s="1"/>
      <c r="J233" s="12"/>
      <c r="K233" s="1"/>
      <c r="L233" s="14" t="str">
        <f>IF(K233&lt;&gt;"",SUMIF('Project Costing'!$G$14:$G$500,K233,'Project Costing'!$M$14:$M$500),"")</f>
        <v/>
      </c>
      <c r="M233" s="18" t="str">
        <f>IF(K233&lt;&gt;"",SUMIF('Project Costing'!$G$14:$G$500,K233,'Project Costing'!$P$14:$P$500),"")</f>
        <v/>
      </c>
      <c r="N233" s="28" t="str">
        <f t="shared" si="16"/>
        <v/>
      </c>
      <c r="O233" s="1"/>
      <c r="P233" s="1"/>
      <c r="S233" t="str">
        <f>IF(R233&lt;&gt;"",SUMIF('Project Costing'!$G$14:$G$500,R233,'Project Costing'!$M$14:$M$500),"")</f>
        <v/>
      </c>
      <c r="T233" s="28" t="str">
        <f>IF(R233&lt;&gt;"",SUMIF('Project Costing'!$G$14:$G$500,R233,'Project Costing'!$P$14:$P$500),"")</f>
        <v/>
      </c>
      <c r="U233" s="28" t="str">
        <f t="shared" si="17"/>
        <v/>
      </c>
      <c r="Z233" t="str">
        <f>IF(Y233&lt;&gt;"",SUMIF('Project Costing'!$G$14:$G$500,Y233,'Project Costing'!$M$14:$M$500),"")</f>
        <v/>
      </c>
      <c r="AA233" s="28" t="str">
        <f>IF(Y233&lt;&gt;"",SUMIF('Project Costing'!$G$14:$G$500,Y233,'Project Costing'!$P$14:$P$500),"")</f>
        <v/>
      </c>
      <c r="AB233" s="28" t="str">
        <f t="shared" si="18"/>
        <v/>
      </c>
      <c r="AG233" t="str">
        <f>IF(AF233&lt;&gt;"",SUMIF('Project Costing'!$G$14:$G$500,AF233,'Project Costing'!$M$14:$M$500),"")</f>
        <v/>
      </c>
      <c r="AH233" s="28" t="str">
        <f>IF(AF233&lt;&gt;"",SUMIF('Project Costing'!$G$14:$G$500,AF233,'Project Costing'!$P$14:$P$500),"")</f>
        <v/>
      </c>
      <c r="AI233" s="28" t="str">
        <f t="shared" si="19"/>
        <v/>
      </c>
    </row>
    <row r="234" spans="4:35" x14ac:dyDescent="0.25">
      <c r="D234" s="1"/>
      <c r="E234" s="16" t="str">
        <f>IF(D234&lt;&gt;"",SUMIF('Project Costing'!$G$14:$G$500,D234,'Project Costing'!$M$14:$M$500),"")</f>
        <v/>
      </c>
      <c r="F234" s="270" t="str">
        <f>IF(D234&lt;&gt;"",SUMIF('Project Costing'!$G$14:$G$500,D234,'Project Costing'!$P$14:$P$500),"")</f>
        <v/>
      </c>
      <c r="G234" s="13" t="str">
        <f t="shared" si="15"/>
        <v/>
      </c>
      <c r="H234" s="1"/>
      <c r="I234" s="1"/>
      <c r="J234" s="12"/>
      <c r="K234" s="1"/>
      <c r="L234" s="14" t="str">
        <f>IF(K234&lt;&gt;"",SUMIF('Project Costing'!$G$14:$G$500,K234,'Project Costing'!$M$14:$M$500),"")</f>
        <v/>
      </c>
      <c r="M234" s="18" t="str">
        <f>IF(K234&lt;&gt;"",SUMIF('Project Costing'!$G$14:$G$500,K234,'Project Costing'!$P$14:$P$500),"")</f>
        <v/>
      </c>
      <c r="N234" s="28" t="str">
        <f t="shared" si="16"/>
        <v/>
      </c>
      <c r="O234" s="1"/>
      <c r="P234" s="1"/>
      <c r="S234" t="str">
        <f>IF(R234&lt;&gt;"",SUMIF('Project Costing'!$G$14:$G$500,R234,'Project Costing'!$M$14:$M$500),"")</f>
        <v/>
      </c>
      <c r="T234" s="28" t="str">
        <f>IF(R234&lt;&gt;"",SUMIF('Project Costing'!$G$14:$G$500,R234,'Project Costing'!$P$14:$P$500),"")</f>
        <v/>
      </c>
      <c r="U234" s="28" t="str">
        <f t="shared" si="17"/>
        <v/>
      </c>
      <c r="Z234" t="str">
        <f>IF(Y234&lt;&gt;"",SUMIF('Project Costing'!$G$14:$G$500,Y234,'Project Costing'!$M$14:$M$500),"")</f>
        <v/>
      </c>
      <c r="AA234" s="28" t="str">
        <f>IF(Y234&lt;&gt;"",SUMIF('Project Costing'!$G$14:$G$500,Y234,'Project Costing'!$P$14:$P$500),"")</f>
        <v/>
      </c>
      <c r="AB234" s="28" t="str">
        <f t="shared" si="18"/>
        <v/>
      </c>
      <c r="AG234" t="str">
        <f>IF(AF234&lt;&gt;"",SUMIF('Project Costing'!$G$14:$G$500,AF234,'Project Costing'!$M$14:$M$500),"")</f>
        <v/>
      </c>
      <c r="AH234" s="28" t="str">
        <f>IF(AF234&lt;&gt;"",SUMIF('Project Costing'!$G$14:$G$500,AF234,'Project Costing'!$P$14:$P$500),"")</f>
        <v/>
      </c>
      <c r="AI234" s="28" t="str">
        <f t="shared" si="19"/>
        <v/>
      </c>
    </row>
    <row r="235" spans="4:35" x14ac:dyDescent="0.25">
      <c r="D235" s="1"/>
      <c r="E235" s="16" t="str">
        <f>IF(D235&lt;&gt;"",SUMIF('Project Costing'!$G$14:$G$500,D235,'Project Costing'!$M$14:$M$500),"")</f>
        <v/>
      </c>
      <c r="F235" s="270" t="str">
        <f>IF(D235&lt;&gt;"",SUMIF('Project Costing'!$G$14:$G$500,D235,'Project Costing'!$P$14:$P$500),"")</f>
        <v/>
      </c>
      <c r="G235" s="13" t="str">
        <f t="shared" si="15"/>
        <v/>
      </c>
      <c r="H235" s="1"/>
      <c r="I235" s="1"/>
      <c r="J235" s="12"/>
      <c r="K235" s="1"/>
      <c r="L235" s="14" t="str">
        <f>IF(K235&lt;&gt;"",SUMIF('Project Costing'!$G$14:$G$500,K235,'Project Costing'!$M$14:$M$500),"")</f>
        <v/>
      </c>
      <c r="M235" s="18" t="str">
        <f>IF(K235&lt;&gt;"",SUMIF('Project Costing'!$G$14:$G$500,K235,'Project Costing'!$P$14:$P$500),"")</f>
        <v/>
      </c>
      <c r="N235" s="28" t="str">
        <f t="shared" si="16"/>
        <v/>
      </c>
      <c r="O235" s="1"/>
      <c r="P235" s="1"/>
      <c r="S235" t="str">
        <f>IF(R235&lt;&gt;"",SUMIF('Project Costing'!$G$14:$G$500,R235,'Project Costing'!$M$14:$M$500),"")</f>
        <v/>
      </c>
      <c r="T235" s="28" t="str">
        <f>IF(R235&lt;&gt;"",SUMIF('Project Costing'!$G$14:$G$500,R235,'Project Costing'!$P$14:$P$500),"")</f>
        <v/>
      </c>
      <c r="U235" s="28" t="str">
        <f t="shared" si="17"/>
        <v/>
      </c>
      <c r="Z235" t="str">
        <f>IF(Y235&lt;&gt;"",SUMIF('Project Costing'!$G$14:$G$500,Y235,'Project Costing'!$M$14:$M$500),"")</f>
        <v/>
      </c>
      <c r="AA235" s="28" t="str">
        <f>IF(Y235&lt;&gt;"",SUMIF('Project Costing'!$G$14:$G$500,Y235,'Project Costing'!$P$14:$P$500),"")</f>
        <v/>
      </c>
      <c r="AB235" s="28" t="str">
        <f t="shared" si="18"/>
        <v/>
      </c>
      <c r="AG235" t="str">
        <f>IF(AF235&lt;&gt;"",SUMIF('Project Costing'!$G$14:$G$500,AF235,'Project Costing'!$M$14:$M$500),"")</f>
        <v/>
      </c>
      <c r="AH235" s="28" t="str">
        <f>IF(AF235&lt;&gt;"",SUMIF('Project Costing'!$G$14:$G$500,AF235,'Project Costing'!$P$14:$P$500),"")</f>
        <v/>
      </c>
      <c r="AI235" s="28" t="str">
        <f t="shared" si="19"/>
        <v/>
      </c>
    </row>
    <row r="236" spans="4:35" x14ac:dyDescent="0.25">
      <c r="D236" s="1"/>
      <c r="E236" s="16" t="str">
        <f>IF(D236&lt;&gt;"",SUMIF('Project Costing'!$G$14:$G$500,D236,'Project Costing'!$M$14:$M$500),"")</f>
        <v/>
      </c>
      <c r="F236" s="270" t="str">
        <f>IF(D236&lt;&gt;"",SUMIF('Project Costing'!$G$14:$G$500,D236,'Project Costing'!$P$14:$P$500),"")</f>
        <v/>
      </c>
      <c r="G236" s="13" t="str">
        <f t="shared" si="15"/>
        <v/>
      </c>
      <c r="H236" s="1"/>
      <c r="I236" s="1"/>
      <c r="J236" s="12"/>
      <c r="K236" s="1"/>
      <c r="L236" s="14" t="str">
        <f>IF(K236&lt;&gt;"",SUMIF('Project Costing'!$G$14:$G$500,K236,'Project Costing'!$M$14:$M$500),"")</f>
        <v/>
      </c>
      <c r="M236" s="18" t="str">
        <f>IF(K236&lt;&gt;"",SUMIF('Project Costing'!$G$14:$G$500,K236,'Project Costing'!$P$14:$P$500),"")</f>
        <v/>
      </c>
      <c r="N236" s="28" t="str">
        <f t="shared" si="16"/>
        <v/>
      </c>
      <c r="O236" s="1"/>
      <c r="P236" s="1"/>
      <c r="S236" t="str">
        <f>IF(R236&lt;&gt;"",SUMIF('Project Costing'!$G$14:$G$500,R236,'Project Costing'!$M$14:$M$500),"")</f>
        <v/>
      </c>
      <c r="T236" s="28" t="str">
        <f>IF(R236&lt;&gt;"",SUMIF('Project Costing'!$G$14:$G$500,R236,'Project Costing'!$P$14:$P$500),"")</f>
        <v/>
      </c>
      <c r="U236" s="28" t="str">
        <f t="shared" si="17"/>
        <v/>
      </c>
      <c r="Z236" t="str">
        <f>IF(Y236&lt;&gt;"",SUMIF('Project Costing'!$G$14:$G$500,Y236,'Project Costing'!$M$14:$M$500),"")</f>
        <v/>
      </c>
      <c r="AA236" s="28" t="str">
        <f>IF(Y236&lt;&gt;"",SUMIF('Project Costing'!$G$14:$G$500,Y236,'Project Costing'!$P$14:$P$500),"")</f>
        <v/>
      </c>
      <c r="AB236" s="28" t="str">
        <f t="shared" si="18"/>
        <v/>
      </c>
      <c r="AG236" t="str">
        <f>IF(AF236&lt;&gt;"",SUMIF('Project Costing'!$G$14:$G$500,AF236,'Project Costing'!$M$14:$M$500),"")</f>
        <v/>
      </c>
      <c r="AH236" s="28" t="str">
        <f>IF(AF236&lt;&gt;"",SUMIF('Project Costing'!$G$14:$G$500,AF236,'Project Costing'!$P$14:$P$500),"")</f>
        <v/>
      </c>
      <c r="AI236" s="28" t="str">
        <f t="shared" si="19"/>
        <v/>
      </c>
    </row>
    <row r="237" spans="4:35" x14ac:dyDescent="0.25">
      <c r="D237" s="1"/>
      <c r="E237" s="16" t="str">
        <f>IF(D237&lt;&gt;"",SUMIF('Project Costing'!$G$14:$G$500,D237,'Project Costing'!$M$14:$M$500),"")</f>
        <v/>
      </c>
      <c r="F237" s="270" t="str">
        <f>IF(D237&lt;&gt;"",SUMIF('Project Costing'!$G$14:$G$500,D237,'Project Costing'!$P$14:$P$500),"")</f>
        <v/>
      </c>
      <c r="G237" s="13" t="str">
        <f t="shared" si="15"/>
        <v/>
      </c>
      <c r="H237" s="1"/>
      <c r="I237" s="1"/>
      <c r="J237" s="12"/>
      <c r="K237" s="1"/>
      <c r="L237" s="14" t="str">
        <f>IF(K237&lt;&gt;"",SUMIF('Project Costing'!$G$14:$G$500,K237,'Project Costing'!$M$14:$M$500),"")</f>
        <v/>
      </c>
      <c r="M237" s="18" t="str">
        <f>IF(K237&lt;&gt;"",SUMIF('Project Costing'!$G$14:$G$500,K237,'Project Costing'!$P$14:$P$500),"")</f>
        <v/>
      </c>
      <c r="N237" s="28" t="str">
        <f t="shared" si="16"/>
        <v/>
      </c>
      <c r="O237" s="1"/>
      <c r="P237" s="1"/>
      <c r="S237" t="str">
        <f>IF(R237&lt;&gt;"",SUMIF('Project Costing'!$G$14:$G$500,R237,'Project Costing'!$M$14:$M$500),"")</f>
        <v/>
      </c>
      <c r="T237" s="28" t="str">
        <f>IF(R237&lt;&gt;"",SUMIF('Project Costing'!$G$14:$G$500,R237,'Project Costing'!$P$14:$P$500),"")</f>
        <v/>
      </c>
      <c r="U237" s="28" t="str">
        <f t="shared" si="17"/>
        <v/>
      </c>
      <c r="Z237" t="str">
        <f>IF(Y237&lt;&gt;"",SUMIF('Project Costing'!$G$14:$G$500,Y237,'Project Costing'!$M$14:$M$500),"")</f>
        <v/>
      </c>
      <c r="AA237" s="28" t="str">
        <f>IF(Y237&lt;&gt;"",SUMIF('Project Costing'!$G$14:$G$500,Y237,'Project Costing'!$P$14:$P$500),"")</f>
        <v/>
      </c>
      <c r="AB237" s="28" t="str">
        <f t="shared" si="18"/>
        <v/>
      </c>
      <c r="AG237" t="str">
        <f>IF(AF237&lt;&gt;"",SUMIF('Project Costing'!$G$14:$G$500,AF237,'Project Costing'!$M$14:$M$500),"")</f>
        <v/>
      </c>
      <c r="AH237" s="28" t="str">
        <f>IF(AF237&lt;&gt;"",SUMIF('Project Costing'!$G$14:$G$500,AF237,'Project Costing'!$P$14:$P$500),"")</f>
        <v/>
      </c>
      <c r="AI237" s="28" t="str">
        <f t="shared" si="19"/>
        <v/>
      </c>
    </row>
    <row r="238" spans="4:35" x14ac:dyDescent="0.25">
      <c r="D238" s="1"/>
      <c r="E238" s="16" t="str">
        <f>IF(D238&lt;&gt;"",SUMIF('Project Costing'!$G$14:$G$500,D238,'Project Costing'!$M$14:$M$500),"")</f>
        <v/>
      </c>
      <c r="F238" s="270" t="str">
        <f>IF(D238&lt;&gt;"",SUMIF('Project Costing'!$G$14:$G$500,D238,'Project Costing'!$P$14:$P$500),"")</f>
        <v/>
      </c>
      <c r="G238" s="13" t="str">
        <f t="shared" si="15"/>
        <v/>
      </c>
      <c r="H238" s="1"/>
      <c r="I238" s="1"/>
      <c r="J238" s="12"/>
      <c r="K238" s="1"/>
      <c r="L238" s="14" t="str">
        <f>IF(K238&lt;&gt;"",SUMIF('Project Costing'!$G$14:$G$500,K238,'Project Costing'!$M$14:$M$500),"")</f>
        <v/>
      </c>
      <c r="M238" s="18" t="str">
        <f>IF(K238&lt;&gt;"",SUMIF('Project Costing'!$G$14:$G$500,K238,'Project Costing'!$P$14:$P$500),"")</f>
        <v/>
      </c>
      <c r="N238" s="28" t="str">
        <f t="shared" si="16"/>
        <v/>
      </c>
      <c r="O238" s="1"/>
      <c r="P238" s="1"/>
      <c r="S238" t="str">
        <f>IF(R238&lt;&gt;"",SUMIF('Project Costing'!$G$14:$G$500,R238,'Project Costing'!$M$14:$M$500),"")</f>
        <v/>
      </c>
      <c r="T238" s="28" t="str">
        <f>IF(R238&lt;&gt;"",SUMIF('Project Costing'!$G$14:$G$500,R238,'Project Costing'!$P$14:$P$500),"")</f>
        <v/>
      </c>
      <c r="U238" s="28" t="str">
        <f t="shared" si="17"/>
        <v/>
      </c>
      <c r="Z238" t="str">
        <f>IF(Y238&lt;&gt;"",SUMIF('Project Costing'!$G$14:$G$500,Y238,'Project Costing'!$M$14:$M$500),"")</f>
        <v/>
      </c>
      <c r="AA238" s="28" t="str">
        <f>IF(Y238&lt;&gt;"",SUMIF('Project Costing'!$G$14:$G$500,Y238,'Project Costing'!$P$14:$P$500),"")</f>
        <v/>
      </c>
      <c r="AB238" s="28" t="str">
        <f t="shared" si="18"/>
        <v/>
      </c>
      <c r="AG238" t="str">
        <f>IF(AF238&lt;&gt;"",SUMIF('Project Costing'!$G$14:$G$500,AF238,'Project Costing'!$M$14:$M$500),"")</f>
        <v/>
      </c>
      <c r="AH238" s="28" t="str">
        <f>IF(AF238&lt;&gt;"",SUMIF('Project Costing'!$G$14:$G$500,AF238,'Project Costing'!$P$14:$P$500),"")</f>
        <v/>
      </c>
      <c r="AI238" s="28" t="str">
        <f t="shared" si="19"/>
        <v/>
      </c>
    </row>
    <row r="239" spans="4:35" x14ac:dyDescent="0.25">
      <c r="D239" s="1"/>
      <c r="E239" s="16" t="str">
        <f>IF(D239&lt;&gt;"",SUMIF('Project Costing'!$G$14:$G$500,D239,'Project Costing'!$M$14:$M$500),"")</f>
        <v/>
      </c>
      <c r="F239" s="270" t="str">
        <f>IF(D239&lt;&gt;"",SUMIF('Project Costing'!$G$14:$G$500,D239,'Project Costing'!$P$14:$P$500),"")</f>
        <v/>
      </c>
      <c r="G239" s="13" t="str">
        <f t="shared" si="15"/>
        <v/>
      </c>
      <c r="H239" s="1"/>
      <c r="I239" s="1"/>
      <c r="J239" s="12"/>
      <c r="K239" s="1"/>
      <c r="L239" s="14" t="str">
        <f>IF(K239&lt;&gt;"",SUMIF('Project Costing'!$G$14:$G$500,K239,'Project Costing'!$M$14:$M$500),"")</f>
        <v/>
      </c>
      <c r="M239" s="18" t="str">
        <f>IF(K239&lt;&gt;"",SUMIF('Project Costing'!$G$14:$G$500,K239,'Project Costing'!$P$14:$P$500),"")</f>
        <v/>
      </c>
      <c r="N239" s="28" t="str">
        <f t="shared" si="16"/>
        <v/>
      </c>
      <c r="O239" s="1"/>
      <c r="P239" s="1"/>
      <c r="S239" t="str">
        <f>IF(R239&lt;&gt;"",SUMIF('Project Costing'!$G$14:$G$500,R239,'Project Costing'!$M$14:$M$500),"")</f>
        <v/>
      </c>
      <c r="T239" s="28" t="str">
        <f>IF(R239&lt;&gt;"",SUMIF('Project Costing'!$G$14:$G$500,R239,'Project Costing'!$P$14:$P$500),"")</f>
        <v/>
      </c>
      <c r="U239" s="28" t="str">
        <f t="shared" si="17"/>
        <v/>
      </c>
      <c r="Z239" t="str">
        <f>IF(Y239&lt;&gt;"",SUMIF('Project Costing'!$G$14:$G$500,Y239,'Project Costing'!$M$14:$M$500),"")</f>
        <v/>
      </c>
      <c r="AA239" s="28" t="str">
        <f>IF(Y239&lt;&gt;"",SUMIF('Project Costing'!$G$14:$G$500,Y239,'Project Costing'!$P$14:$P$500),"")</f>
        <v/>
      </c>
      <c r="AB239" s="28" t="str">
        <f t="shared" si="18"/>
        <v/>
      </c>
      <c r="AG239" t="str">
        <f>IF(AF239&lt;&gt;"",SUMIF('Project Costing'!$G$14:$G$500,AF239,'Project Costing'!$M$14:$M$500),"")</f>
        <v/>
      </c>
      <c r="AH239" s="28" t="str">
        <f>IF(AF239&lt;&gt;"",SUMIF('Project Costing'!$G$14:$G$500,AF239,'Project Costing'!$P$14:$P$500),"")</f>
        <v/>
      </c>
      <c r="AI239" s="28" t="str">
        <f t="shared" si="19"/>
        <v/>
      </c>
    </row>
    <row r="240" spans="4:35" x14ac:dyDescent="0.25">
      <c r="D240" s="1"/>
      <c r="E240" s="16" t="str">
        <f>IF(D240&lt;&gt;"",SUMIF('Project Costing'!$G$14:$G$500,D240,'Project Costing'!$M$14:$M$500),"")</f>
        <v/>
      </c>
      <c r="F240" s="270" t="str">
        <f>IF(D240&lt;&gt;"",SUMIF('Project Costing'!$G$14:$G$500,D240,'Project Costing'!$P$14:$P$500),"")</f>
        <v/>
      </c>
      <c r="G240" s="13" t="str">
        <f t="shared" si="15"/>
        <v/>
      </c>
      <c r="H240" s="1"/>
      <c r="I240" s="1"/>
      <c r="J240" s="12"/>
      <c r="K240" s="1"/>
      <c r="L240" s="14" t="str">
        <f>IF(K240&lt;&gt;"",SUMIF('Project Costing'!$G$14:$G$500,K240,'Project Costing'!$M$14:$M$500),"")</f>
        <v/>
      </c>
      <c r="M240" s="18" t="str">
        <f>IF(K240&lt;&gt;"",SUMIF('Project Costing'!$G$14:$G$500,K240,'Project Costing'!$P$14:$P$500),"")</f>
        <v/>
      </c>
      <c r="N240" s="28" t="str">
        <f t="shared" si="16"/>
        <v/>
      </c>
      <c r="O240" s="1"/>
      <c r="P240" s="1"/>
      <c r="S240" t="str">
        <f>IF(R240&lt;&gt;"",SUMIF('Project Costing'!$G$14:$G$500,R240,'Project Costing'!$M$14:$M$500),"")</f>
        <v/>
      </c>
      <c r="T240" s="28" t="str">
        <f>IF(R240&lt;&gt;"",SUMIF('Project Costing'!$G$14:$G$500,R240,'Project Costing'!$P$14:$P$500),"")</f>
        <v/>
      </c>
      <c r="U240" s="28" t="str">
        <f t="shared" si="17"/>
        <v/>
      </c>
      <c r="Z240" t="str">
        <f>IF(Y240&lt;&gt;"",SUMIF('Project Costing'!$G$14:$G$500,Y240,'Project Costing'!$M$14:$M$500),"")</f>
        <v/>
      </c>
      <c r="AA240" s="28" t="str">
        <f>IF(Y240&lt;&gt;"",SUMIF('Project Costing'!$G$14:$G$500,Y240,'Project Costing'!$P$14:$P$500),"")</f>
        <v/>
      </c>
      <c r="AB240" s="28" t="str">
        <f t="shared" si="18"/>
        <v/>
      </c>
      <c r="AG240" t="str">
        <f>IF(AF240&lt;&gt;"",SUMIF('Project Costing'!$G$14:$G$500,AF240,'Project Costing'!$M$14:$M$500),"")</f>
        <v/>
      </c>
      <c r="AH240" s="28" t="str">
        <f>IF(AF240&lt;&gt;"",SUMIF('Project Costing'!$G$14:$G$500,AF240,'Project Costing'!$P$14:$P$500),"")</f>
        <v/>
      </c>
      <c r="AI240" s="28" t="str">
        <f t="shared" si="19"/>
        <v/>
      </c>
    </row>
    <row r="241" spans="4:35" x14ac:dyDescent="0.25">
      <c r="D241" s="1"/>
      <c r="E241" s="16" t="str">
        <f>IF(D241&lt;&gt;"",SUMIF('Project Costing'!$G$14:$G$500,D241,'Project Costing'!$M$14:$M$500),"")</f>
        <v/>
      </c>
      <c r="F241" s="270" t="str">
        <f>IF(D241&lt;&gt;"",SUMIF('Project Costing'!$G$14:$G$500,D241,'Project Costing'!$P$14:$P$500),"")</f>
        <v/>
      </c>
      <c r="G241" s="13" t="str">
        <f t="shared" si="15"/>
        <v/>
      </c>
      <c r="H241" s="1"/>
      <c r="I241" s="1"/>
      <c r="J241" s="12"/>
      <c r="K241" s="1"/>
      <c r="L241" s="14" t="str">
        <f>IF(K241&lt;&gt;"",SUMIF('Project Costing'!$G$14:$G$500,K241,'Project Costing'!$M$14:$M$500),"")</f>
        <v/>
      </c>
      <c r="M241" s="18" t="str">
        <f>IF(K241&lt;&gt;"",SUMIF('Project Costing'!$G$14:$G$500,K241,'Project Costing'!$P$14:$P$500),"")</f>
        <v/>
      </c>
      <c r="N241" s="28" t="str">
        <f t="shared" si="16"/>
        <v/>
      </c>
      <c r="O241" s="1"/>
      <c r="P241" s="1"/>
      <c r="S241" t="str">
        <f>IF(R241&lt;&gt;"",SUMIF('Project Costing'!$G$14:$G$500,R241,'Project Costing'!$M$14:$M$500),"")</f>
        <v/>
      </c>
      <c r="T241" s="28" t="str">
        <f>IF(R241&lt;&gt;"",SUMIF('Project Costing'!$G$14:$G$500,R241,'Project Costing'!$P$14:$P$500),"")</f>
        <v/>
      </c>
      <c r="U241" s="28" t="str">
        <f t="shared" si="17"/>
        <v/>
      </c>
      <c r="Z241" t="str">
        <f>IF(Y241&lt;&gt;"",SUMIF('Project Costing'!$G$14:$G$500,Y241,'Project Costing'!$M$14:$M$500),"")</f>
        <v/>
      </c>
      <c r="AA241" s="28" t="str">
        <f>IF(Y241&lt;&gt;"",SUMIF('Project Costing'!$G$14:$G$500,Y241,'Project Costing'!$P$14:$P$500),"")</f>
        <v/>
      </c>
      <c r="AB241" s="28" t="str">
        <f t="shared" si="18"/>
        <v/>
      </c>
      <c r="AG241" t="str">
        <f>IF(AF241&lt;&gt;"",SUMIF('Project Costing'!$G$14:$G$500,AF241,'Project Costing'!$M$14:$M$500),"")</f>
        <v/>
      </c>
      <c r="AH241" s="28" t="str">
        <f>IF(AF241&lt;&gt;"",SUMIF('Project Costing'!$G$14:$G$500,AF241,'Project Costing'!$P$14:$P$500),"")</f>
        <v/>
      </c>
      <c r="AI241" s="28" t="str">
        <f t="shared" si="19"/>
        <v/>
      </c>
    </row>
    <row r="242" spans="4:35" x14ac:dyDescent="0.25">
      <c r="D242" s="1"/>
      <c r="E242" s="16" t="str">
        <f>IF(D242&lt;&gt;"",SUMIF('Project Costing'!$G$14:$G$500,D242,'Project Costing'!$M$14:$M$500),"")</f>
        <v/>
      </c>
      <c r="F242" s="270" t="str">
        <f>IF(D242&lt;&gt;"",SUMIF('Project Costing'!$G$14:$G$500,D242,'Project Costing'!$P$14:$P$500),"")</f>
        <v/>
      </c>
      <c r="G242" s="13" t="str">
        <f t="shared" si="15"/>
        <v/>
      </c>
      <c r="H242" s="1"/>
      <c r="I242" s="1"/>
      <c r="J242" s="12"/>
      <c r="K242" s="1"/>
      <c r="L242" s="14" t="str">
        <f>IF(K242&lt;&gt;"",SUMIF('Project Costing'!$G$14:$G$500,K242,'Project Costing'!$M$14:$M$500),"")</f>
        <v/>
      </c>
      <c r="M242" s="18" t="str">
        <f>IF(K242&lt;&gt;"",SUMIF('Project Costing'!$G$14:$G$500,K242,'Project Costing'!$P$14:$P$500),"")</f>
        <v/>
      </c>
      <c r="N242" s="28" t="str">
        <f t="shared" si="16"/>
        <v/>
      </c>
      <c r="O242" s="1"/>
      <c r="P242" s="1"/>
      <c r="S242" t="str">
        <f>IF(R242&lt;&gt;"",SUMIF('Project Costing'!$G$14:$G$500,R242,'Project Costing'!$M$14:$M$500),"")</f>
        <v/>
      </c>
      <c r="T242" s="28" t="str">
        <f>IF(R242&lt;&gt;"",SUMIF('Project Costing'!$G$14:$G$500,R242,'Project Costing'!$P$14:$P$500),"")</f>
        <v/>
      </c>
      <c r="U242" s="28" t="str">
        <f t="shared" si="17"/>
        <v/>
      </c>
      <c r="Z242" t="str">
        <f>IF(Y242&lt;&gt;"",SUMIF('Project Costing'!$G$14:$G$500,Y242,'Project Costing'!$M$14:$M$500),"")</f>
        <v/>
      </c>
      <c r="AA242" s="28" t="str">
        <f>IF(Y242&lt;&gt;"",SUMIF('Project Costing'!$G$14:$G$500,Y242,'Project Costing'!$P$14:$P$500),"")</f>
        <v/>
      </c>
      <c r="AB242" s="28" t="str">
        <f t="shared" si="18"/>
        <v/>
      </c>
      <c r="AG242" t="str">
        <f>IF(AF242&lt;&gt;"",SUMIF('Project Costing'!$G$14:$G$500,AF242,'Project Costing'!$M$14:$M$500),"")</f>
        <v/>
      </c>
      <c r="AH242" s="28" t="str">
        <f>IF(AF242&lt;&gt;"",SUMIF('Project Costing'!$G$14:$G$500,AF242,'Project Costing'!$P$14:$P$500),"")</f>
        <v/>
      </c>
      <c r="AI242" s="28" t="str">
        <f t="shared" si="19"/>
        <v/>
      </c>
    </row>
    <row r="243" spans="4:35" x14ac:dyDescent="0.25">
      <c r="D243" s="1"/>
      <c r="E243" s="16" t="str">
        <f>IF(D243&lt;&gt;"",SUMIF('Project Costing'!$G$14:$G$500,D243,'Project Costing'!$M$14:$M$500),"")</f>
        <v/>
      </c>
      <c r="F243" s="270" t="str">
        <f>IF(D243&lt;&gt;"",SUMIF('Project Costing'!$G$14:$G$500,D243,'Project Costing'!$P$14:$P$500),"")</f>
        <v/>
      </c>
      <c r="G243" s="13" t="str">
        <f t="shared" si="15"/>
        <v/>
      </c>
      <c r="H243" s="1"/>
      <c r="I243" s="1"/>
      <c r="J243" s="12"/>
      <c r="K243" s="1"/>
      <c r="L243" s="14" t="str">
        <f>IF(K243&lt;&gt;"",SUMIF('Project Costing'!$G$14:$G$500,K243,'Project Costing'!$M$14:$M$500),"")</f>
        <v/>
      </c>
      <c r="M243" s="18" t="str">
        <f>IF(K243&lt;&gt;"",SUMIF('Project Costing'!$G$14:$G$500,K243,'Project Costing'!$P$14:$P$500),"")</f>
        <v/>
      </c>
      <c r="N243" s="28" t="str">
        <f t="shared" si="16"/>
        <v/>
      </c>
      <c r="O243" s="1"/>
      <c r="P243" s="1"/>
      <c r="S243" t="str">
        <f>IF(R243&lt;&gt;"",SUMIF('Project Costing'!$G$14:$G$500,R243,'Project Costing'!$M$14:$M$500),"")</f>
        <v/>
      </c>
      <c r="T243" s="28" t="str">
        <f>IF(R243&lt;&gt;"",SUMIF('Project Costing'!$G$14:$G$500,R243,'Project Costing'!$P$14:$P$500),"")</f>
        <v/>
      </c>
      <c r="U243" s="28" t="str">
        <f t="shared" si="17"/>
        <v/>
      </c>
      <c r="Z243" t="str">
        <f>IF(Y243&lt;&gt;"",SUMIF('Project Costing'!$G$14:$G$500,Y243,'Project Costing'!$M$14:$M$500),"")</f>
        <v/>
      </c>
      <c r="AA243" s="28" t="str">
        <f>IF(Y243&lt;&gt;"",SUMIF('Project Costing'!$G$14:$G$500,Y243,'Project Costing'!$P$14:$P$500),"")</f>
        <v/>
      </c>
      <c r="AB243" s="28" t="str">
        <f t="shared" si="18"/>
        <v/>
      </c>
      <c r="AG243" t="str">
        <f>IF(AF243&lt;&gt;"",SUMIF('Project Costing'!$G$14:$G$500,AF243,'Project Costing'!$M$14:$M$500),"")</f>
        <v/>
      </c>
      <c r="AH243" s="28" t="str">
        <f>IF(AF243&lt;&gt;"",SUMIF('Project Costing'!$G$14:$G$500,AF243,'Project Costing'!$P$14:$P$500),"")</f>
        <v/>
      </c>
      <c r="AI243" s="28" t="str">
        <f t="shared" si="19"/>
        <v/>
      </c>
    </row>
    <row r="244" spans="4:35" x14ac:dyDescent="0.25">
      <c r="D244" s="1"/>
      <c r="E244" s="16" t="str">
        <f>IF(D244&lt;&gt;"",SUMIF('Project Costing'!$G$14:$G$500,D244,'Project Costing'!$M$14:$M$500),"")</f>
        <v/>
      </c>
      <c r="F244" s="270" t="str">
        <f>IF(D244&lt;&gt;"",SUMIF('Project Costing'!$G$14:$G$500,D244,'Project Costing'!$P$14:$P$500),"")</f>
        <v/>
      </c>
      <c r="G244" s="13" t="str">
        <f t="shared" si="15"/>
        <v/>
      </c>
      <c r="H244" s="1"/>
      <c r="I244" s="1"/>
      <c r="J244" s="12"/>
      <c r="K244" s="1"/>
      <c r="L244" s="14" t="str">
        <f>IF(K244&lt;&gt;"",SUMIF('Project Costing'!$G$14:$G$500,K244,'Project Costing'!$M$14:$M$500),"")</f>
        <v/>
      </c>
      <c r="M244" s="18" t="str">
        <f>IF(K244&lt;&gt;"",SUMIF('Project Costing'!$G$14:$G$500,K244,'Project Costing'!$P$14:$P$500),"")</f>
        <v/>
      </c>
      <c r="N244" s="28" t="str">
        <f t="shared" si="16"/>
        <v/>
      </c>
      <c r="O244" s="1"/>
      <c r="P244" s="1"/>
      <c r="S244" t="str">
        <f>IF(R244&lt;&gt;"",SUMIF('Project Costing'!$G$14:$G$500,R244,'Project Costing'!$M$14:$M$500),"")</f>
        <v/>
      </c>
      <c r="T244" s="28" t="str">
        <f>IF(R244&lt;&gt;"",SUMIF('Project Costing'!$G$14:$G$500,R244,'Project Costing'!$P$14:$P$500),"")</f>
        <v/>
      </c>
      <c r="U244" s="28" t="str">
        <f t="shared" si="17"/>
        <v/>
      </c>
      <c r="Z244" t="str">
        <f>IF(Y244&lt;&gt;"",SUMIF('Project Costing'!$G$14:$G$500,Y244,'Project Costing'!$M$14:$M$500),"")</f>
        <v/>
      </c>
      <c r="AA244" s="28" t="str">
        <f>IF(Y244&lt;&gt;"",SUMIF('Project Costing'!$G$14:$G$500,Y244,'Project Costing'!$P$14:$P$500),"")</f>
        <v/>
      </c>
      <c r="AB244" s="28" t="str">
        <f t="shared" si="18"/>
        <v/>
      </c>
      <c r="AG244" t="str">
        <f>IF(AF244&lt;&gt;"",SUMIF('Project Costing'!$G$14:$G$500,AF244,'Project Costing'!$M$14:$M$500),"")</f>
        <v/>
      </c>
      <c r="AH244" s="28" t="str">
        <f>IF(AF244&lt;&gt;"",SUMIF('Project Costing'!$G$14:$G$500,AF244,'Project Costing'!$P$14:$P$500),"")</f>
        <v/>
      </c>
      <c r="AI244" s="28" t="str">
        <f t="shared" si="19"/>
        <v/>
      </c>
    </row>
    <row r="245" spans="4:35" x14ac:dyDescent="0.25">
      <c r="D245" s="1"/>
      <c r="E245" s="16" t="str">
        <f>IF(D245&lt;&gt;"",SUMIF('Project Costing'!$G$14:$G$500,D245,'Project Costing'!$M$14:$M$500),"")</f>
        <v/>
      </c>
      <c r="F245" s="270" t="str">
        <f>IF(D245&lt;&gt;"",SUMIF('Project Costing'!$G$14:$G$500,D245,'Project Costing'!$P$14:$P$500),"")</f>
        <v/>
      </c>
      <c r="G245" s="13" t="str">
        <f t="shared" si="15"/>
        <v/>
      </c>
      <c r="H245" s="1"/>
      <c r="I245" s="1"/>
      <c r="J245" s="12"/>
      <c r="K245" s="1"/>
      <c r="L245" s="14" t="str">
        <f>IF(K245&lt;&gt;"",SUMIF('Project Costing'!$G$14:$G$500,K245,'Project Costing'!$M$14:$M$500),"")</f>
        <v/>
      </c>
      <c r="M245" s="18" t="str">
        <f>IF(K245&lt;&gt;"",SUMIF('Project Costing'!$G$14:$G$500,K245,'Project Costing'!$P$14:$P$500),"")</f>
        <v/>
      </c>
      <c r="N245" s="28" t="str">
        <f t="shared" si="16"/>
        <v/>
      </c>
      <c r="O245" s="1"/>
      <c r="P245" s="1"/>
      <c r="S245" t="str">
        <f>IF(R245&lt;&gt;"",SUMIF('Project Costing'!$G$14:$G$500,R245,'Project Costing'!$M$14:$M$500),"")</f>
        <v/>
      </c>
      <c r="T245" s="28" t="str">
        <f>IF(R245&lt;&gt;"",SUMIF('Project Costing'!$G$14:$G$500,R245,'Project Costing'!$P$14:$P$500),"")</f>
        <v/>
      </c>
      <c r="U245" s="28" t="str">
        <f t="shared" si="17"/>
        <v/>
      </c>
      <c r="Z245" t="str">
        <f>IF(Y245&lt;&gt;"",SUMIF('Project Costing'!$G$14:$G$500,Y245,'Project Costing'!$M$14:$M$500),"")</f>
        <v/>
      </c>
      <c r="AA245" s="28" t="str">
        <f>IF(Y245&lt;&gt;"",SUMIF('Project Costing'!$G$14:$G$500,Y245,'Project Costing'!$P$14:$P$500),"")</f>
        <v/>
      </c>
      <c r="AB245" s="28" t="str">
        <f t="shared" si="18"/>
        <v/>
      </c>
      <c r="AG245" t="str">
        <f>IF(AF245&lt;&gt;"",SUMIF('Project Costing'!$G$14:$G$500,AF245,'Project Costing'!$M$14:$M$500),"")</f>
        <v/>
      </c>
      <c r="AH245" s="28" t="str">
        <f>IF(AF245&lt;&gt;"",SUMIF('Project Costing'!$G$14:$G$500,AF245,'Project Costing'!$P$14:$P$500),"")</f>
        <v/>
      </c>
      <c r="AI245" s="28" t="str">
        <f t="shared" si="19"/>
        <v/>
      </c>
    </row>
    <row r="246" spans="4:35" x14ac:dyDescent="0.25">
      <c r="D246" s="1"/>
      <c r="E246" s="16" t="str">
        <f>IF(D246&lt;&gt;"",SUMIF('Project Costing'!$G$14:$G$500,D246,'Project Costing'!$M$14:$M$500),"")</f>
        <v/>
      </c>
      <c r="F246" s="270" t="str">
        <f>IF(D246&lt;&gt;"",SUMIF('Project Costing'!$G$14:$G$500,D246,'Project Costing'!$P$14:$P$500),"")</f>
        <v/>
      </c>
      <c r="G246" s="13" t="str">
        <f t="shared" si="15"/>
        <v/>
      </c>
      <c r="H246" s="1"/>
      <c r="I246" s="1"/>
      <c r="J246" s="12"/>
      <c r="K246" s="1"/>
      <c r="L246" s="14" t="str">
        <f>IF(K246&lt;&gt;"",SUMIF('Project Costing'!$G$14:$G$500,K246,'Project Costing'!$M$14:$M$500),"")</f>
        <v/>
      </c>
      <c r="M246" s="18" t="str">
        <f>IF(K246&lt;&gt;"",SUMIF('Project Costing'!$G$14:$G$500,K246,'Project Costing'!$P$14:$P$500),"")</f>
        <v/>
      </c>
      <c r="N246" s="28" t="str">
        <f t="shared" si="16"/>
        <v/>
      </c>
      <c r="O246" s="1"/>
      <c r="P246" s="1"/>
      <c r="S246" t="str">
        <f>IF(R246&lt;&gt;"",SUMIF('Project Costing'!$G$14:$G$500,R246,'Project Costing'!$M$14:$M$500),"")</f>
        <v/>
      </c>
      <c r="T246" s="28" t="str">
        <f>IF(R246&lt;&gt;"",SUMIF('Project Costing'!$G$14:$G$500,R246,'Project Costing'!$P$14:$P$500),"")</f>
        <v/>
      </c>
      <c r="U246" s="28" t="str">
        <f t="shared" si="17"/>
        <v/>
      </c>
      <c r="Z246" t="str">
        <f>IF(Y246&lt;&gt;"",SUMIF('Project Costing'!$G$14:$G$500,Y246,'Project Costing'!$M$14:$M$500),"")</f>
        <v/>
      </c>
      <c r="AA246" s="28" t="str">
        <f>IF(Y246&lt;&gt;"",SUMIF('Project Costing'!$G$14:$G$500,Y246,'Project Costing'!$P$14:$P$500),"")</f>
        <v/>
      </c>
      <c r="AB246" s="28" t="str">
        <f t="shared" si="18"/>
        <v/>
      </c>
      <c r="AG246" t="str">
        <f>IF(AF246&lt;&gt;"",SUMIF('Project Costing'!$G$14:$G$500,AF246,'Project Costing'!$M$14:$M$500),"")</f>
        <v/>
      </c>
      <c r="AH246" s="28" t="str">
        <f>IF(AF246&lt;&gt;"",SUMIF('Project Costing'!$G$14:$G$500,AF246,'Project Costing'!$P$14:$P$500),"")</f>
        <v/>
      </c>
      <c r="AI246" s="28" t="str">
        <f t="shared" si="19"/>
        <v/>
      </c>
    </row>
    <row r="247" spans="4:35" x14ac:dyDescent="0.25">
      <c r="D247" s="1"/>
      <c r="E247" s="16" t="str">
        <f>IF(D247&lt;&gt;"",SUMIF('Project Costing'!$G$14:$G$500,D247,'Project Costing'!$M$14:$M$500),"")</f>
        <v/>
      </c>
      <c r="F247" s="270" t="str">
        <f>IF(D247&lt;&gt;"",SUMIF('Project Costing'!$G$14:$G$500,D247,'Project Costing'!$P$14:$P$500),"")</f>
        <v/>
      </c>
      <c r="G247" s="13" t="str">
        <f t="shared" si="15"/>
        <v/>
      </c>
      <c r="H247" s="1"/>
      <c r="I247" s="1"/>
      <c r="J247" s="12"/>
      <c r="K247" s="1"/>
      <c r="L247" s="14" t="str">
        <f>IF(K247&lt;&gt;"",SUMIF('Project Costing'!$G$14:$G$500,K247,'Project Costing'!$M$14:$M$500),"")</f>
        <v/>
      </c>
      <c r="M247" s="18" t="str">
        <f>IF(K247&lt;&gt;"",SUMIF('Project Costing'!$G$14:$G$500,K247,'Project Costing'!$P$14:$P$500),"")</f>
        <v/>
      </c>
      <c r="N247" s="28" t="str">
        <f t="shared" si="16"/>
        <v/>
      </c>
      <c r="O247" s="1"/>
      <c r="P247" s="1"/>
      <c r="S247" t="str">
        <f>IF(R247&lt;&gt;"",SUMIF('Project Costing'!$G$14:$G$500,R247,'Project Costing'!$M$14:$M$500),"")</f>
        <v/>
      </c>
      <c r="T247" s="28" t="str">
        <f>IF(R247&lt;&gt;"",SUMIF('Project Costing'!$G$14:$G$500,R247,'Project Costing'!$P$14:$P$500),"")</f>
        <v/>
      </c>
      <c r="U247" s="28" t="str">
        <f t="shared" si="17"/>
        <v/>
      </c>
      <c r="Z247" t="str">
        <f>IF(Y247&lt;&gt;"",SUMIF('Project Costing'!$G$14:$G$500,Y247,'Project Costing'!$M$14:$M$500),"")</f>
        <v/>
      </c>
      <c r="AA247" s="28" t="str">
        <f>IF(Y247&lt;&gt;"",SUMIF('Project Costing'!$G$14:$G$500,Y247,'Project Costing'!$P$14:$P$500),"")</f>
        <v/>
      </c>
      <c r="AB247" s="28" t="str">
        <f t="shared" si="18"/>
        <v/>
      </c>
      <c r="AG247" t="str">
        <f>IF(AF247&lt;&gt;"",SUMIF('Project Costing'!$G$14:$G$500,AF247,'Project Costing'!$M$14:$M$500),"")</f>
        <v/>
      </c>
      <c r="AH247" s="28" t="str">
        <f>IF(AF247&lt;&gt;"",SUMIF('Project Costing'!$G$14:$G$500,AF247,'Project Costing'!$P$14:$P$500),"")</f>
        <v/>
      </c>
      <c r="AI247" s="28" t="str">
        <f t="shared" si="19"/>
        <v/>
      </c>
    </row>
    <row r="248" spans="4:35" x14ac:dyDescent="0.25">
      <c r="D248" s="1"/>
      <c r="E248" s="16" t="str">
        <f>IF(D248&lt;&gt;"",SUMIF('Project Costing'!$G$14:$G$500,D248,'Project Costing'!$M$14:$M$500),"")</f>
        <v/>
      </c>
      <c r="F248" s="270" t="str">
        <f>IF(D248&lt;&gt;"",SUMIF('Project Costing'!$G$14:$G$500,D248,'Project Costing'!$P$14:$P$500),"")</f>
        <v/>
      </c>
      <c r="G248" s="13" t="str">
        <f t="shared" si="15"/>
        <v/>
      </c>
      <c r="H248" s="1"/>
      <c r="I248" s="1"/>
      <c r="J248" s="12"/>
      <c r="K248" s="1"/>
      <c r="L248" s="14" t="str">
        <f>IF(K248&lt;&gt;"",SUMIF('Project Costing'!$G$14:$G$500,K248,'Project Costing'!$M$14:$M$500),"")</f>
        <v/>
      </c>
      <c r="M248" s="18" t="str">
        <f>IF(K248&lt;&gt;"",SUMIF('Project Costing'!$G$14:$G$500,K248,'Project Costing'!$P$14:$P$500),"")</f>
        <v/>
      </c>
      <c r="N248" s="28" t="str">
        <f t="shared" si="16"/>
        <v/>
      </c>
      <c r="O248" s="1"/>
      <c r="P248" s="1"/>
      <c r="S248" t="str">
        <f>IF(R248&lt;&gt;"",SUMIF('Project Costing'!$G$14:$G$500,R248,'Project Costing'!$M$14:$M$500),"")</f>
        <v/>
      </c>
      <c r="T248" s="28" t="str">
        <f>IF(R248&lt;&gt;"",SUMIF('Project Costing'!$G$14:$G$500,R248,'Project Costing'!$P$14:$P$500),"")</f>
        <v/>
      </c>
      <c r="U248" s="28" t="str">
        <f t="shared" si="17"/>
        <v/>
      </c>
      <c r="Z248" t="str">
        <f>IF(Y248&lt;&gt;"",SUMIF('Project Costing'!$G$14:$G$500,Y248,'Project Costing'!$M$14:$M$500),"")</f>
        <v/>
      </c>
      <c r="AA248" s="28" t="str">
        <f>IF(Y248&lt;&gt;"",SUMIF('Project Costing'!$G$14:$G$500,Y248,'Project Costing'!$P$14:$P$500),"")</f>
        <v/>
      </c>
      <c r="AB248" s="28" t="str">
        <f t="shared" si="18"/>
        <v/>
      </c>
      <c r="AG248" t="str">
        <f>IF(AF248&lt;&gt;"",SUMIF('Project Costing'!$G$14:$G$500,AF248,'Project Costing'!$M$14:$M$500),"")</f>
        <v/>
      </c>
      <c r="AH248" s="28" t="str">
        <f>IF(AF248&lt;&gt;"",SUMIF('Project Costing'!$G$14:$G$500,AF248,'Project Costing'!$P$14:$P$500),"")</f>
        <v/>
      </c>
      <c r="AI248" s="28" t="str">
        <f t="shared" si="19"/>
        <v/>
      </c>
    </row>
    <row r="249" spans="4:35" x14ac:dyDescent="0.25">
      <c r="D249" s="1"/>
      <c r="E249" s="16" t="str">
        <f>IF(D249&lt;&gt;"",SUMIF('Project Costing'!$G$14:$G$500,D249,'Project Costing'!$M$14:$M$500),"")</f>
        <v/>
      </c>
      <c r="F249" s="270" t="str">
        <f>IF(D249&lt;&gt;"",SUMIF('Project Costing'!$G$14:$G$500,D249,'Project Costing'!$P$14:$P$500),"")</f>
        <v/>
      </c>
      <c r="G249" s="13" t="str">
        <f t="shared" si="15"/>
        <v/>
      </c>
      <c r="H249" s="1"/>
      <c r="I249" s="1"/>
      <c r="J249" s="12"/>
      <c r="K249" s="1"/>
      <c r="L249" s="14" t="str">
        <f>IF(K249&lt;&gt;"",SUMIF('Project Costing'!$G$14:$G$500,K249,'Project Costing'!$M$14:$M$500),"")</f>
        <v/>
      </c>
      <c r="M249" s="18" t="str">
        <f>IF(K249&lt;&gt;"",SUMIF('Project Costing'!$G$14:$G$500,K249,'Project Costing'!$P$14:$P$500),"")</f>
        <v/>
      </c>
      <c r="N249" s="28" t="str">
        <f t="shared" si="16"/>
        <v/>
      </c>
      <c r="O249" s="1"/>
      <c r="P249" s="1"/>
      <c r="S249" t="str">
        <f>IF(R249&lt;&gt;"",SUMIF('Project Costing'!$G$14:$G$500,R249,'Project Costing'!$M$14:$M$500),"")</f>
        <v/>
      </c>
      <c r="T249" s="28" t="str">
        <f>IF(R249&lt;&gt;"",SUMIF('Project Costing'!$G$14:$G$500,R249,'Project Costing'!$P$14:$P$500),"")</f>
        <v/>
      </c>
      <c r="U249" s="28" t="str">
        <f t="shared" si="17"/>
        <v/>
      </c>
      <c r="Z249" t="str">
        <f>IF(Y249&lt;&gt;"",SUMIF('Project Costing'!$G$14:$G$500,Y249,'Project Costing'!$M$14:$M$500),"")</f>
        <v/>
      </c>
      <c r="AA249" s="28" t="str">
        <f>IF(Y249&lt;&gt;"",SUMIF('Project Costing'!$G$14:$G$500,Y249,'Project Costing'!$P$14:$P$500),"")</f>
        <v/>
      </c>
      <c r="AB249" s="28" t="str">
        <f t="shared" si="18"/>
        <v/>
      </c>
      <c r="AG249" t="str">
        <f>IF(AF249&lt;&gt;"",SUMIF('Project Costing'!$G$14:$G$500,AF249,'Project Costing'!$M$14:$M$500),"")</f>
        <v/>
      </c>
      <c r="AH249" s="28" t="str">
        <f>IF(AF249&lt;&gt;"",SUMIF('Project Costing'!$G$14:$G$500,AF249,'Project Costing'!$P$14:$P$500),"")</f>
        <v/>
      </c>
      <c r="AI249" s="28" t="str">
        <f t="shared" si="19"/>
        <v/>
      </c>
    </row>
    <row r="250" spans="4:35" x14ac:dyDescent="0.25">
      <c r="D250" s="1"/>
      <c r="E250" s="16" t="str">
        <f>IF(D250&lt;&gt;"",SUMIF('Project Costing'!$G$14:$G$500,D250,'Project Costing'!$M$14:$M$500),"")</f>
        <v/>
      </c>
      <c r="F250" s="270" t="str">
        <f>IF(D250&lt;&gt;"",SUMIF('Project Costing'!$G$14:$G$500,D250,'Project Costing'!$P$14:$P$500),"")</f>
        <v/>
      </c>
      <c r="G250" s="13" t="str">
        <f t="shared" si="15"/>
        <v/>
      </c>
      <c r="H250" s="1"/>
      <c r="I250" s="1"/>
      <c r="J250" s="12"/>
      <c r="K250" s="1"/>
      <c r="L250" s="14" t="str">
        <f>IF(K250&lt;&gt;"",SUMIF('Project Costing'!$G$14:$G$500,K250,'Project Costing'!$M$14:$M$500),"")</f>
        <v/>
      </c>
      <c r="M250" s="18" t="str">
        <f>IF(K250&lt;&gt;"",SUMIF('Project Costing'!$G$14:$G$500,K250,'Project Costing'!$P$14:$P$500),"")</f>
        <v/>
      </c>
      <c r="N250" s="28" t="str">
        <f t="shared" si="16"/>
        <v/>
      </c>
      <c r="O250" s="1"/>
      <c r="P250" s="1"/>
      <c r="S250" t="str">
        <f>IF(R250&lt;&gt;"",SUMIF('Project Costing'!$G$14:$G$500,R250,'Project Costing'!$M$14:$M$500),"")</f>
        <v/>
      </c>
      <c r="T250" s="28" t="str">
        <f>IF(R250&lt;&gt;"",SUMIF('Project Costing'!$G$14:$G$500,R250,'Project Costing'!$P$14:$P$500),"")</f>
        <v/>
      </c>
      <c r="U250" s="28" t="str">
        <f t="shared" si="17"/>
        <v/>
      </c>
      <c r="Z250" t="str">
        <f>IF(Y250&lt;&gt;"",SUMIF('Project Costing'!$G$14:$G$500,Y250,'Project Costing'!$M$14:$M$500),"")</f>
        <v/>
      </c>
      <c r="AA250" s="28" t="str">
        <f>IF(Y250&lt;&gt;"",SUMIF('Project Costing'!$G$14:$G$500,Y250,'Project Costing'!$P$14:$P$500),"")</f>
        <v/>
      </c>
      <c r="AB250" s="28" t="str">
        <f t="shared" si="18"/>
        <v/>
      </c>
      <c r="AG250" t="str">
        <f>IF(AF250&lt;&gt;"",SUMIF('Project Costing'!$G$14:$G$500,AF250,'Project Costing'!$M$14:$M$500),"")</f>
        <v/>
      </c>
      <c r="AH250" s="28" t="str">
        <f>IF(AF250&lt;&gt;"",SUMIF('Project Costing'!$G$14:$G$500,AF250,'Project Costing'!$P$14:$P$500),"")</f>
        <v/>
      </c>
      <c r="AI250" s="28" t="str">
        <f t="shared" si="19"/>
        <v/>
      </c>
    </row>
    <row r="251" spans="4:35" x14ac:dyDescent="0.25">
      <c r="D251" s="1"/>
      <c r="E251" s="16" t="str">
        <f>IF(D251&lt;&gt;"",SUMIF('Project Costing'!$G$14:$G$500,D251,'Project Costing'!$M$14:$M$500),"")</f>
        <v/>
      </c>
      <c r="F251" s="270" t="str">
        <f>IF(D251&lt;&gt;"",SUMIF('Project Costing'!$G$14:$G$500,D251,'Project Costing'!$P$14:$P$500),"")</f>
        <v/>
      </c>
      <c r="G251" s="13" t="str">
        <f t="shared" si="15"/>
        <v/>
      </c>
      <c r="H251" s="1"/>
      <c r="I251" s="1"/>
      <c r="J251" s="12"/>
      <c r="K251" s="1"/>
      <c r="L251" s="14" t="str">
        <f>IF(K251&lt;&gt;"",SUMIF('Project Costing'!$G$14:$G$500,K251,'Project Costing'!$M$14:$M$500),"")</f>
        <v/>
      </c>
      <c r="M251" s="18" t="str">
        <f>IF(K251&lt;&gt;"",SUMIF('Project Costing'!$G$14:$G$500,K251,'Project Costing'!$P$14:$P$500),"")</f>
        <v/>
      </c>
      <c r="N251" s="28" t="str">
        <f t="shared" si="16"/>
        <v/>
      </c>
      <c r="O251" s="1"/>
      <c r="P251" s="1"/>
      <c r="S251" t="str">
        <f>IF(R251&lt;&gt;"",SUMIF('Project Costing'!$G$14:$G$500,R251,'Project Costing'!$M$14:$M$500),"")</f>
        <v/>
      </c>
      <c r="T251" s="28" t="str">
        <f>IF(R251&lt;&gt;"",SUMIF('Project Costing'!$G$14:$G$500,R251,'Project Costing'!$P$14:$P$500),"")</f>
        <v/>
      </c>
      <c r="U251" s="28" t="str">
        <f t="shared" si="17"/>
        <v/>
      </c>
      <c r="Z251" t="str">
        <f>IF(Y251&lt;&gt;"",SUMIF('Project Costing'!$G$14:$G$500,Y251,'Project Costing'!$M$14:$M$500),"")</f>
        <v/>
      </c>
      <c r="AA251" s="28" t="str">
        <f>IF(Y251&lt;&gt;"",SUMIF('Project Costing'!$G$14:$G$500,Y251,'Project Costing'!$P$14:$P$500),"")</f>
        <v/>
      </c>
      <c r="AB251" s="28" t="str">
        <f t="shared" si="18"/>
        <v/>
      </c>
      <c r="AG251" t="str">
        <f>IF(AF251&lt;&gt;"",SUMIF('Project Costing'!$G$14:$G$500,AF251,'Project Costing'!$M$14:$M$500),"")</f>
        <v/>
      </c>
      <c r="AH251" s="28" t="str">
        <f>IF(AF251&lt;&gt;"",SUMIF('Project Costing'!$G$14:$G$500,AF251,'Project Costing'!$P$14:$P$500),"")</f>
        <v/>
      </c>
      <c r="AI251" s="28" t="str">
        <f t="shared" si="19"/>
        <v/>
      </c>
    </row>
    <row r="252" spans="4:35" x14ac:dyDescent="0.25">
      <c r="D252" s="1"/>
      <c r="E252" s="16" t="str">
        <f>IF(D252&lt;&gt;"",SUMIF('Project Costing'!$G$14:$G$500,D252,'Project Costing'!$M$14:$M$500),"")</f>
        <v/>
      </c>
      <c r="F252" s="270" t="str">
        <f>IF(D252&lt;&gt;"",SUMIF('Project Costing'!$G$14:$G$500,D252,'Project Costing'!$P$14:$P$500),"")</f>
        <v/>
      </c>
      <c r="G252" s="13" t="str">
        <f t="shared" si="15"/>
        <v/>
      </c>
      <c r="H252" s="1"/>
      <c r="I252" s="1"/>
      <c r="J252" s="12"/>
      <c r="K252" s="1"/>
      <c r="L252" s="14" t="str">
        <f>IF(K252&lt;&gt;"",SUMIF('Project Costing'!$G$14:$G$500,K252,'Project Costing'!$M$14:$M$500),"")</f>
        <v/>
      </c>
      <c r="M252" s="18" t="str">
        <f>IF(K252&lt;&gt;"",SUMIF('Project Costing'!$G$14:$G$500,K252,'Project Costing'!$P$14:$P$500),"")</f>
        <v/>
      </c>
      <c r="N252" s="28" t="str">
        <f t="shared" si="16"/>
        <v/>
      </c>
      <c r="O252" s="1"/>
      <c r="P252" s="1"/>
      <c r="S252" t="str">
        <f>IF(R252&lt;&gt;"",SUMIF('Project Costing'!$G$14:$G$500,R252,'Project Costing'!$M$14:$M$500),"")</f>
        <v/>
      </c>
      <c r="T252" s="28" t="str">
        <f>IF(R252&lt;&gt;"",SUMIF('Project Costing'!$G$14:$G$500,R252,'Project Costing'!$P$14:$P$500),"")</f>
        <v/>
      </c>
      <c r="U252" s="28" t="str">
        <f t="shared" si="17"/>
        <v/>
      </c>
      <c r="Z252" t="str">
        <f>IF(Y252&lt;&gt;"",SUMIF('Project Costing'!$G$14:$G$500,Y252,'Project Costing'!$M$14:$M$500),"")</f>
        <v/>
      </c>
      <c r="AA252" s="28" t="str">
        <f>IF(Y252&lt;&gt;"",SUMIF('Project Costing'!$G$14:$G$500,Y252,'Project Costing'!$P$14:$P$500),"")</f>
        <v/>
      </c>
      <c r="AB252" s="28" t="str">
        <f t="shared" si="18"/>
        <v/>
      </c>
      <c r="AG252" t="str">
        <f>IF(AF252&lt;&gt;"",SUMIF('Project Costing'!$G$14:$G$500,AF252,'Project Costing'!$M$14:$M$500),"")</f>
        <v/>
      </c>
      <c r="AH252" s="28" t="str">
        <f>IF(AF252&lt;&gt;"",SUMIF('Project Costing'!$G$14:$G$500,AF252,'Project Costing'!$P$14:$P$500),"")</f>
        <v/>
      </c>
      <c r="AI252" s="28" t="str">
        <f t="shared" si="19"/>
        <v/>
      </c>
    </row>
    <row r="253" spans="4:35" x14ac:dyDescent="0.25">
      <c r="D253" s="1"/>
      <c r="E253" s="16" t="str">
        <f>IF(D253&lt;&gt;"",SUMIF('Project Costing'!$G$14:$G$500,D253,'Project Costing'!$M$14:$M$500),"")</f>
        <v/>
      </c>
      <c r="F253" s="270" t="str">
        <f>IF(D253&lt;&gt;"",SUMIF('Project Costing'!$G$14:$G$500,D253,'Project Costing'!$P$14:$P$500),"")</f>
        <v/>
      </c>
      <c r="G253" s="13" t="str">
        <f t="shared" si="15"/>
        <v/>
      </c>
      <c r="H253" s="1"/>
      <c r="I253" s="1"/>
      <c r="J253" s="12"/>
      <c r="K253" s="1"/>
      <c r="L253" s="14" t="str">
        <f>IF(K253&lt;&gt;"",SUMIF('Project Costing'!$G$14:$G$500,K253,'Project Costing'!$M$14:$M$500),"")</f>
        <v/>
      </c>
      <c r="M253" s="18" t="str">
        <f>IF(K253&lt;&gt;"",SUMIF('Project Costing'!$G$14:$G$500,K253,'Project Costing'!$P$14:$P$500),"")</f>
        <v/>
      </c>
      <c r="N253" s="28" t="str">
        <f t="shared" si="16"/>
        <v/>
      </c>
      <c r="O253" s="1"/>
      <c r="P253" s="1"/>
      <c r="S253" t="str">
        <f>IF(R253&lt;&gt;"",SUMIF('Project Costing'!$G$14:$G$500,R253,'Project Costing'!$M$14:$M$500),"")</f>
        <v/>
      </c>
      <c r="T253" s="28" t="str">
        <f>IF(R253&lt;&gt;"",SUMIF('Project Costing'!$G$14:$G$500,R253,'Project Costing'!$P$14:$P$500),"")</f>
        <v/>
      </c>
      <c r="U253" s="28" t="str">
        <f t="shared" si="17"/>
        <v/>
      </c>
      <c r="Z253" t="str">
        <f>IF(Y253&lt;&gt;"",SUMIF('Project Costing'!$G$14:$G$500,Y253,'Project Costing'!$M$14:$M$500),"")</f>
        <v/>
      </c>
      <c r="AA253" s="28" t="str">
        <f>IF(Y253&lt;&gt;"",SUMIF('Project Costing'!$G$14:$G$500,Y253,'Project Costing'!$P$14:$P$500),"")</f>
        <v/>
      </c>
      <c r="AB253" s="28" t="str">
        <f t="shared" si="18"/>
        <v/>
      </c>
      <c r="AG253" t="str">
        <f>IF(AF253&lt;&gt;"",SUMIF('Project Costing'!$G$14:$G$500,AF253,'Project Costing'!$M$14:$M$500),"")</f>
        <v/>
      </c>
      <c r="AH253" s="28" t="str">
        <f>IF(AF253&lt;&gt;"",SUMIF('Project Costing'!$G$14:$G$500,AF253,'Project Costing'!$P$14:$P$500),"")</f>
        <v/>
      </c>
      <c r="AI253" s="28" t="str">
        <f t="shared" si="19"/>
        <v/>
      </c>
    </row>
    <row r="254" spans="4:35" x14ac:dyDescent="0.25">
      <c r="D254" s="1"/>
      <c r="E254" s="16" t="str">
        <f>IF(D254&lt;&gt;"",SUMIF('Project Costing'!$G$14:$G$500,D254,'Project Costing'!$M$14:$M$500),"")</f>
        <v/>
      </c>
      <c r="F254" s="270" t="str">
        <f>IF(D254&lt;&gt;"",SUMIF('Project Costing'!$G$14:$G$500,D254,'Project Costing'!$P$14:$P$500),"")</f>
        <v/>
      </c>
      <c r="G254" s="13" t="str">
        <f t="shared" si="15"/>
        <v/>
      </c>
      <c r="H254" s="1"/>
      <c r="I254" s="1"/>
      <c r="J254" s="12"/>
      <c r="K254" s="1"/>
      <c r="L254" s="14" t="str">
        <f>IF(K254&lt;&gt;"",SUMIF('Project Costing'!$G$14:$G$500,K254,'Project Costing'!$M$14:$M$500),"")</f>
        <v/>
      </c>
      <c r="M254" s="18" t="str">
        <f>IF(K254&lt;&gt;"",SUMIF('Project Costing'!$G$14:$G$500,K254,'Project Costing'!$P$14:$P$500),"")</f>
        <v/>
      </c>
      <c r="N254" s="28" t="str">
        <f t="shared" si="16"/>
        <v/>
      </c>
      <c r="O254" s="1"/>
      <c r="P254" s="1"/>
      <c r="S254" t="str">
        <f>IF(R254&lt;&gt;"",SUMIF('Project Costing'!$G$14:$G$500,R254,'Project Costing'!$M$14:$M$500),"")</f>
        <v/>
      </c>
      <c r="T254" s="28" t="str">
        <f>IF(R254&lt;&gt;"",SUMIF('Project Costing'!$G$14:$G$500,R254,'Project Costing'!$P$14:$P$500),"")</f>
        <v/>
      </c>
      <c r="U254" s="28" t="str">
        <f t="shared" si="17"/>
        <v/>
      </c>
      <c r="Z254" t="str">
        <f>IF(Y254&lt;&gt;"",SUMIF('Project Costing'!$G$14:$G$500,Y254,'Project Costing'!$M$14:$M$500),"")</f>
        <v/>
      </c>
      <c r="AA254" s="28" t="str">
        <f>IF(Y254&lt;&gt;"",SUMIF('Project Costing'!$G$14:$G$500,Y254,'Project Costing'!$P$14:$P$500),"")</f>
        <v/>
      </c>
      <c r="AB254" s="28" t="str">
        <f t="shared" si="18"/>
        <v/>
      </c>
      <c r="AG254" t="str">
        <f>IF(AF254&lt;&gt;"",SUMIF('Project Costing'!$G$14:$G$500,AF254,'Project Costing'!$M$14:$M$500),"")</f>
        <v/>
      </c>
      <c r="AH254" s="28" t="str">
        <f>IF(AF254&lt;&gt;"",SUMIF('Project Costing'!$G$14:$G$500,AF254,'Project Costing'!$P$14:$P$500),"")</f>
        <v/>
      </c>
      <c r="AI254" s="28" t="str">
        <f t="shared" si="19"/>
        <v/>
      </c>
    </row>
    <row r="255" spans="4:35" x14ac:dyDescent="0.25">
      <c r="D255" s="1"/>
      <c r="E255" s="16" t="str">
        <f>IF(D255&lt;&gt;"",SUMIF('Project Costing'!$G$14:$G$500,D255,'Project Costing'!$M$14:$M$500),"")</f>
        <v/>
      </c>
      <c r="F255" s="270" t="str">
        <f>IF(D255&lt;&gt;"",SUMIF('Project Costing'!$G$14:$G$500,D255,'Project Costing'!$P$14:$P$500),"")</f>
        <v/>
      </c>
      <c r="G255" s="13" t="str">
        <f t="shared" si="15"/>
        <v/>
      </c>
      <c r="H255" s="1"/>
      <c r="I255" s="1"/>
      <c r="J255" s="12"/>
      <c r="K255" s="1"/>
      <c r="L255" s="14" t="str">
        <f>IF(K255&lt;&gt;"",SUMIF('Project Costing'!$G$14:$G$500,K255,'Project Costing'!$M$14:$M$500),"")</f>
        <v/>
      </c>
      <c r="M255" s="18" t="str">
        <f>IF(K255&lt;&gt;"",SUMIF('Project Costing'!$G$14:$G$500,K255,'Project Costing'!$P$14:$P$500),"")</f>
        <v/>
      </c>
      <c r="N255" s="28" t="str">
        <f t="shared" si="16"/>
        <v/>
      </c>
      <c r="O255" s="1"/>
      <c r="P255" s="1"/>
      <c r="S255" t="str">
        <f>IF(R255&lt;&gt;"",SUMIF('Project Costing'!$G$14:$G$500,R255,'Project Costing'!$M$14:$M$500),"")</f>
        <v/>
      </c>
      <c r="T255" s="28" t="str">
        <f>IF(R255&lt;&gt;"",SUMIF('Project Costing'!$G$14:$G$500,R255,'Project Costing'!$P$14:$P$500),"")</f>
        <v/>
      </c>
      <c r="U255" s="28" t="str">
        <f t="shared" si="17"/>
        <v/>
      </c>
      <c r="Z255" t="str">
        <f>IF(Y255&lt;&gt;"",SUMIF('Project Costing'!$G$14:$G$500,Y255,'Project Costing'!$M$14:$M$500),"")</f>
        <v/>
      </c>
      <c r="AA255" s="28" t="str">
        <f>IF(Y255&lt;&gt;"",SUMIF('Project Costing'!$G$14:$G$500,Y255,'Project Costing'!$P$14:$P$500),"")</f>
        <v/>
      </c>
      <c r="AB255" s="28" t="str">
        <f t="shared" si="18"/>
        <v/>
      </c>
      <c r="AG255" t="str">
        <f>IF(AF255&lt;&gt;"",SUMIF('Project Costing'!$G$14:$G$500,AF255,'Project Costing'!$M$14:$M$500),"")</f>
        <v/>
      </c>
      <c r="AH255" s="28" t="str">
        <f>IF(AF255&lt;&gt;"",SUMIF('Project Costing'!$G$14:$G$500,AF255,'Project Costing'!$P$14:$P$500),"")</f>
        <v/>
      </c>
      <c r="AI255" s="28" t="str">
        <f t="shared" si="19"/>
        <v/>
      </c>
    </row>
    <row r="256" spans="4:35" x14ac:dyDescent="0.25">
      <c r="D256" s="1"/>
      <c r="E256" s="16" t="str">
        <f>IF(D256&lt;&gt;"",SUMIF('Project Costing'!$G$14:$G$500,D256,'Project Costing'!$M$14:$M$500),"")</f>
        <v/>
      </c>
      <c r="F256" s="270" t="str">
        <f>IF(D256&lt;&gt;"",SUMIF('Project Costing'!$G$14:$G$500,D256,'Project Costing'!$P$14:$P$500),"")</f>
        <v/>
      </c>
      <c r="G256" s="13" t="str">
        <f t="shared" si="15"/>
        <v/>
      </c>
      <c r="H256" s="1"/>
      <c r="I256" s="1"/>
      <c r="J256" s="12"/>
      <c r="K256" s="1"/>
      <c r="L256" s="14" t="str">
        <f>IF(K256&lt;&gt;"",SUMIF('Project Costing'!$G$14:$G$500,K256,'Project Costing'!$M$14:$M$500),"")</f>
        <v/>
      </c>
      <c r="M256" s="18" t="str">
        <f>IF(K256&lt;&gt;"",SUMIF('Project Costing'!$G$14:$G$500,K256,'Project Costing'!$P$14:$P$500),"")</f>
        <v/>
      </c>
      <c r="N256" s="28" t="str">
        <f t="shared" si="16"/>
        <v/>
      </c>
      <c r="O256" s="1"/>
      <c r="P256" s="1"/>
      <c r="S256" t="str">
        <f>IF(R256&lt;&gt;"",SUMIF('Project Costing'!$G$14:$G$500,R256,'Project Costing'!$M$14:$M$500),"")</f>
        <v/>
      </c>
      <c r="T256" s="28" t="str">
        <f>IF(R256&lt;&gt;"",SUMIF('Project Costing'!$G$14:$G$500,R256,'Project Costing'!$P$14:$P$500),"")</f>
        <v/>
      </c>
      <c r="U256" s="28" t="str">
        <f t="shared" si="17"/>
        <v/>
      </c>
      <c r="Z256" t="str">
        <f>IF(Y256&lt;&gt;"",SUMIF('Project Costing'!$G$14:$G$500,Y256,'Project Costing'!$M$14:$M$500),"")</f>
        <v/>
      </c>
      <c r="AA256" s="28" t="str">
        <f>IF(Y256&lt;&gt;"",SUMIF('Project Costing'!$G$14:$G$500,Y256,'Project Costing'!$P$14:$P$500),"")</f>
        <v/>
      </c>
      <c r="AB256" s="28" t="str">
        <f t="shared" si="18"/>
        <v/>
      </c>
      <c r="AG256" t="str">
        <f>IF(AF256&lt;&gt;"",SUMIF('Project Costing'!$G$14:$G$500,AF256,'Project Costing'!$M$14:$M$500),"")</f>
        <v/>
      </c>
      <c r="AH256" s="28" t="str">
        <f>IF(AF256&lt;&gt;"",SUMIF('Project Costing'!$G$14:$G$500,AF256,'Project Costing'!$P$14:$P$500),"")</f>
        <v/>
      </c>
      <c r="AI256" s="28" t="str">
        <f t="shared" si="19"/>
        <v/>
      </c>
    </row>
    <row r="257" spans="4:35" x14ac:dyDescent="0.25">
      <c r="D257" s="1"/>
      <c r="E257" s="16" t="str">
        <f>IF(D257&lt;&gt;"",SUMIF('Project Costing'!$G$14:$G$500,D257,'Project Costing'!$M$14:$M$500),"")</f>
        <v/>
      </c>
      <c r="F257" s="270" t="str">
        <f>IF(D257&lt;&gt;"",SUMIF('Project Costing'!$G$14:$G$500,D257,'Project Costing'!$P$14:$P$500),"")</f>
        <v/>
      </c>
      <c r="G257" s="13" t="str">
        <f t="shared" si="15"/>
        <v/>
      </c>
      <c r="H257" s="1"/>
      <c r="I257" s="1"/>
      <c r="J257" s="12"/>
      <c r="K257" s="1"/>
      <c r="L257" s="14" t="str">
        <f>IF(K257&lt;&gt;"",SUMIF('Project Costing'!$G$14:$G$500,K257,'Project Costing'!$M$14:$M$500),"")</f>
        <v/>
      </c>
      <c r="M257" s="18" t="str">
        <f>IF(K257&lt;&gt;"",SUMIF('Project Costing'!$G$14:$G$500,K257,'Project Costing'!$P$14:$P$500),"")</f>
        <v/>
      </c>
      <c r="N257" s="28" t="str">
        <f t="shared" si="16"/>
        <v/>
      </c>
      <c r="O257" s="1"/>
      <c r="P257" s="1"/>
      <c r="S257" t="str">
        <f>IF(R257&lt;&gt;"",SUMIF('Project Costing'!$G$14:$G$500,R257,'Project Costing'!$M$14:$M$500),"")</f>
        <v/>
      </c>
      <c r="T257" s="28" t="str">
        <f>IF(R257&lt;&gt;"",SUMIF('Project Costing'!$G$14:$G$500,R257,'Project Costing'!$P$14:$P$500),"")</f>
        <v/>
      </c>
      <c r="U257" s="28" t="str">
        <f t="shared" si="17"/>
        <v/>
      </c>
      <c r="Z257" t="str">
        <f>IF(Y257&lt;&gt;"",SUMIF('Project Costing'!$G$14:$G$500,Y257,'Project Costing'!$M$14:$M$500),"")</f>
        <v/>
      </c>
      <c r="AA257" s="28" t="str">
        <f>IF(Y257&lt;&gt;"",SUMIF('Project Costing'!$G$14:$G$500,Y257,'Project Costing'!$P$14:$P$500),"")</f>
        <v/>
      </c>
      <c r="AB257" s="28" t="str">
        <f t="shared" si="18"/>
        <v/>
      </c>
      <c r="AG257" t="str">
        <f>IF(AF257&lt;&gt;"",SUMIF('Project Costing'!$G$14:$G$500,AF257,'Project Costing'!$M$14:$M$500),"")</f>
        <v/>
      </c>
      <c r="AH257" s="28" t="str">
        <f>IF(AF257&lt;&gt;"",SUMIF('Project Costing'!$G$14:$G$500,AF257,'Project Costing'!$P$14:$P$500),"")</f>
        <v/>
      </c>
      <c r="AI257" s="28" t="str">
        <f t="shared" si="19"/>
        <v/>
      </c>
    </row>
    <row r="258" spans="4:35" x14ac:dyDescent="0.25">
      <c r="D258" s="1"/>
      <c r="E258" s="16" t="str">
        <f>IF(D258&lt;&gt;"",SUMIF('Project Costing'!$G$14:$G$500,D258,'Project Costing'!$M$14:$M$500),"")</f>
        <v/>
      </c>
      <c r="F258" s="270" t="str">
        <f>IF(D258&lt;&gt;"",SUMIF('Project Costing'!$G$14:$G$500,D258,'Project Costing'!$P$14:$P$500),"")</f>
        <v/>
      </c>
      <c r="G258" s="13" t="str">
        <f t="shared" si="15"/>
        <v/>
      </c>
      <c r="H258" s="1"/>
      <c r="I258" s="1"/>
      <c r="J258" s="12"/>
      <c r="K258" s="1"/>
      <c r="L258" s="14" t="str">
        <f>IF(K258&lt;&gt;"",SUMIF('Project Costing'!$G$14:$G$500,K258,'Project Costing'!$M$14:$M$500),"")</f>
        <v/>
      </c>
      <c r="M258" s="18" t="str">
        <f>IF(K258&lt;&gt;"",SUMIF('Project Costing'!$G$14:$G$500,K258,'Project Costing'!$P$14:$P$500),"")</f>
        <v/>
      </c>
      <c r="N258" s="28" t="str">
        <f t="shared" si="16"/>
        <v/>
      </c>
      <c r="O258" s="1"/>
      <c r="P258" s="1"/>
      <c r="S258" t="str">
        <f>IF(R258&lt;&gt;"",SUMIF('Project Costing'!$G$14:$G$500,R258,'Project Costing'!$M$14:$M$500),"")</f>
        <v/>
      </c>
      <c r="T258" s="28" t="str">
        <f>IF(R258&lt;&gt;"",SUMIF('Project Costing'!$G$14:$G$500,R258,'Project Costing'!$P$14:$P$500),"")</f>
        <v/>
      </c>
      <c r="U258" s="28" t="str">
        <f t="shared" si="17"/>
        <v/>
      </c>
      <c r="Z258" t="str">
        <f>IF(Y258&lt;&gt;"",SUMIF('Project Costing'!$G$14:$G$500,Y258,'Project Costing'!$M$14:$M$500),"")</f>
        <v/>
      </c>
      <c r="AA258" s="28" t="str">
        <f>IF(Y258&lt;&gt;"",SUMIF('Project Costing'!$G$14:$G$500,Y258,'Project Costing'!$P$14:$P$500),"")</f>
        <v/>
      </c>
      <c r="AB258" s="28" t="str">
        <f t="shared" si="18"/>
        <v/>
      </c>
      <c r="AG258" t="str">
        <f>IF(AF258&lt;&gt;"",SUMIF('Project Costing'!$G$14:$G$500,AF258,'Project Costing'!$M$14:$M$500),"")</f>
        <v/>
      </c>
      <c r="AH258" s="28" t="str">
        <f>IF(AF258&lt;&gt;"",SUMIF('Project Costing'!$G$14:$G$500,AF258,'Project Costing'!$P$14:$P$500),"")</f>
        <v/>
      </c>
      <c r="AI258" s="28" t="str">
        <f t="shared" si="19"/>
        <v/>
      </c>
    </row>
    <row r="259" spans="4:35" x14ac:dyDescent="0.25">
      <c r="D259" s="1"/>
      <c r="E259" s="16" t="str">
        <f>IF(D259&lt;&gt;"",SUMIF('Project Costing'!$G$14:$G$500,D259,'Project Costing'!$M$14:$M$500),"")</f>
        <v/>
      </c>
      <c r="F259" s="270" t="str">
        <f>IF(D259&lt;&gt;"",SUMIF('Project Costing'!$G$14:$G$500,D259,'Project Costing'!$P$14:$P$500),"")</f>
        <v/>
      </c>
      <c r="G259" s="13" t="str">
        <f t="shared" si="15"/>
        <v/>
      </c>
      <c r="H259" s="1"/>
      <c r="I259" s="1"/>
      <c r="J259" s="12"/>
      <c r="K259" s="1"/>
      <c r="L259" s="14" t="str">
        <f>IF(K259&lt;&gt;"",SUMIF('Project Costing'!$G$14:$G$500,K259,'Project Costing'!$M$14:$M$500),"")</f>
        <v/>
      </c>
      <c r="M259" s="18" t="str">
        <f>IF(K259&lt;&gt;"",SUMIF('Project Costing'!$G$14:$G$500,K259,'Project Costing'!$P$14:$P$500),"")</f>
        <v/>
      </c>
      <c r="N259" s="28" t="str">
        <f t="shared" si="16"/>
        <v/>
      </c>
      <c r="O259" s="1"/>
      <c r="P259" s="1"/>
      <c r="S259" t="str">
        <f>IF(R259&lt;&gt;"",SUMIF('Project Costing'!$G$14:$G$500,R259,'Project Costing'!$M$14:$M$500),"")</f>
        <v/>
      </c>
      <c r="T259" s="28" t="str">
        <f>IF(R259&lt;&gt;"",SUMIF('Project Costing'!$G$14:$G$500,R259,'Project Costing'!$P$14:$P$500),"")</f>
        <v/>
      </c>
      <c r="U259" s="28" t="str">
        <f t="shared" si="17"/>
        <v/>
      </c>
      <c r="Z259" t="str">
        <f>IF(Y259&lt;&gt;"",SUMIF('Project Costing'!$G$14:$G$500,Y259,'Project Costing'!$M$14:$M$500),"")</f>
        <v/>
      </c>
      <c r="AA259" s="28" t="str">
        <f>IF(Y259&lt;&gt;"",SUMIF('Project Costing'!$G$14:$G$500,Y259,'Project Costing'!$P$14:$P$500),"")</f>
        <v/>
      </c>
      <c r="AB259" s="28" t="str">
        <f t="shared" si="18"/>
        <v/>
      </c>
      <c r="AG259" t="str">
        <f>IF(AF259&lt;&gt;"",SUMIF('Project Costing'!$G$14:$G$500,AF259,'Project Costing'!$M$14:$M$500),"")</f>
        <v/>
      </c>
      <c r="AH259" s="28" t="str">
        <f>IF(AF259&lt;&gt;"",SUMIF('Project Costing'!$G$14:$G$500,AF259,'Project Costing'!$P$14:$P$500),"")</f>
        <v/>
      </c>
      <c r="AI259" s="28" t="str">
        <f t="shared" si="19"/>
        <v/>
      </c>
    </row>
    <row r="260" spans="4:35" x14ac:dyDescent="0.25">
      <c r="D260" s="1"/>
      <c r="E260" s="16" t="str">
        <f>IF(D260&lt;&gt;"",SUMIF('Project Costing'!$G$14:$G$500,D260,'Project Costing'!$M$14:$M$500),"")</f>
        <v/>
      </c>
      <c r="F260" s="270" t="str">
        <f>IF(D260&lt;&gt;"",SUMIF('Project Costing'!$G$14:$G$500,D260,'Project Costing'!$P$14:$P$500),"")</f>
        <v/>
      </c>
      <c r="G260" s="13" t="str">
        <f t="shared" si="15"/>
        <v/>
      </c>
      <c r="H260" s="1"/>
      <c r="I260" s="1"/>
      <c r="J260" s="12"/>
      <c r="K260" s="1"/>
      <c r="L260" s="14" t="str">
        <f>IF(K260&lt;&gt;"",SUMIF('Project Costing'!$G$14:$G$500,K260,'Project Costing'!$M$14:$M$500),"")</f>
        <v/>
      </c>
      <c r="M260" s="18" t="str">
        <f>IF(K260&lt;&gt;"",SUMIF('Project Costing'!$G$14:$G$500,K260,'Project Costing'!$P$14:$P$500),"")</f>
        <v/>
      </c>
      <c r="N260" s="28" t="str">
        <f t="shared" si="16"/>
        <v/>
      </c>
      <c r="O260" s="1"/>
      <c r="P260" s="1"/>
      <c r="S260" t="str">
        <f>IF(R260&lt;&gt;"",SUMIF('Project Costing'!$G$14:$G$500,R260,'Project Costing'!$M$14:$M$500),"")</f>
        <v/>
      </c>
      <c r="T260" s="28" t="str">
        <f>IF(R260&lt;&gt;"",SUMIF('Project Costing'!$G$14:$G$500,R260,'Project Costing'!$P$14:$P$500),"")</f>
        <v/>
      </c>
      <c r="U260" s="28" t="str">
        <f t="shared" si="17"/>
        <v/>
      </c>
      <c r="Z260" t="str">
        <f>IF(Y260&lt;&gt;"",SUMIF('Project Costing'!$G$14:$G$500,Y260,'Project Costing'!$M$14:$M$500),"")</f>
        <v/>
      </c>
      <c r="AA260" s="28" t="str">
        <f>IF(Y260&lt;&gt;"",SUMIF('Project Costing'!$G$14:$G$500,Y260,'Project Costing'!$P$14:$P$500),"")</f>
        <v/>
      </c>
      <c r="AB260" s="28" t="str">
        <f t="shared" si="18"/>
        <v/>
      </c>
      <c r="AG260" t="str">
        <f>IF(AF260&lt;&gt;"",SUMIF('Project Costing'!$G$14:$G$500,AF260,'Project Costing'!$M$14:$M$500),"")</f>
        <v/>
      </c>
      <c r="AH260" s="28" t="str">
        <f>IF(AF260&lt;&gt;"",SUMIF('Project Costing'!$G$14:$G$500,AF260,'Project Costing'!$P$14:$P$500),"")</f>
        <v/>
      </c>
      <c r="AI260" s="28" t="str">
        <f t="shared" si="19"/>
        <v/>
      </c>
    </row>
    <row r="261" spans="4:35" x14ac:dyDescent="0.25">
      <c r="D261" s="1"/>
      <c r="E261" s="16" t="str">
        <f>IF(D261&lt;&gt;"",SUMIF('Project Costing'!$G$14:$G$500,D261,'Project Costing'!$M$14:$M$500),"")</f>
        <v/>
      </c>
      <c r="F261" s="270" t="str">
        <f>IF(D261&lt;&gt;"",SUMIF('Project Costing'!$G$14:$G$500,D261,'Project Costing'!$P$14:$P$500),"")</f>
        <v/>
      </c>
      <c r="G261" s="13" t="str">
        <f t="shared" si="15"/>
        <v/>
      </c>
      <c r="H261" s="1"/>
      <c r="I261" s="1"/>
      <c r="J261" s="12"/>
      <c r="K261" s="1"/>
      <c r="L261" s="14" t="str">
        <f>IF(K261&lt;&gt;"",SUMIF('Project Costing'!$G$14:$G$500,K261,'Project Costing'!$M$14:$M$500),"")</f>
        <v/>
      </c>
      <c r="M261" s="18" t="str">
        <f>IF(K261&lt;&gt;"",SUMIF('Project Costing'!$G$14:$G$500,K261,'Project Costing'!$P$14:$P$500),"")</f>
        <v/>
      </c>
      <c r="N261" s="28" t="str">
        <f t="shared" si="16"/>
        <v/>
      </c>
      <c r="O261" s="1"/>
      <c r="P261" s="1"/>
      <c r="S261" t="str">
        <f>IF(R261&lt;&gt;"",SUMIF('Project Costing'!$G$14:$G$500,R261,'Project Costing'!$M$14:$M$500),"")</f>
        <v/>
      </c>
      <c r="T261" s="28" t="str">
        <f>IF(R261&lt;&gt;"",SUMIF('Project Costing'!$G$14:$G$500,R261,'Project Costing'!$P$14:$P$500),"")</f>
        <v/>
      </c>
      <c r="U261" s="28" t="str">
        <f t="shared" si="17"/>
        <v/>
      </c>
      <c r="Z261" t="str">
        <f>IF(Y261&lt;&gt;"",SUMIF('Project Costing'!$G$14:$G$500,Y261,'Project Costing'!$M$14:$M$500),"")</f>
        <v/>
      </c>
      <c r="AA261" s="28" t="str">
        <f>IF(Y261&lt;&gt;"",SUMIF('Project Costing'!$G$14:$G$500,Y261,'Project Costing'!$P$14:$P$500),"")</f>
        <v/>
      </c>
      <c r="AB261" s="28" t="str">
        <f t="shared" si="18"/>
        <v/>
      </c>
      <c r="AG261" t="str">
        <f>IF(AF261&lt;&gt;"",SUMIF('Project Costing'!$G$14:$G$500,AF261,'Project Costing'!$M$14:$M$500),"")</f>
        <v/>
      </c>
      <c r="AH261" s="28" t="str">
        <f>IF(AF261&lt;&gt;"",SUMIF('Project Costing'!$G$14:$G$500,AF261,'Project Costing'!$P$14:$P$500),"")</f>
        <v/>
      </c>
      <c r="AI261" s="28" t="str">
        <f t="shared" si="19"/>
        <v/>
      </c>
    </row>
    <row r="262" spans="4:35" x14ac:dyDescent="0.25">
      <c r="D262" s="1"/>
      <c r="E262" s="16" t="str">
        <f>IF(D262&lt;&gt;"",SUMIF('Project Costing'!$G$14:$G$500,D262,'Project Costing'!$M$14:$M$500),"")</f>
        <v/>
      </c>
      <c r="F262" s="270" t="str">
        <f>IF(D262&lt;&gt;"",SUMIF('Project Costing'!$G$14:$G$500,D262,'Project Costing'!$P$14:$P$500),"")</f>
        <v/>
      </c>
      <c r="G262" s="13" t="str">
        <f t="shared" si="15"/>
        <v/>
      </c>
      <c r="H262" s="1"/>
      <c r="I262" s="1"/>
      <c r="J262" s="12"/>
      <c r="K262" s="1"/>
      <c r="L262" s="14" t="str">
        <f>IF(K262&lt;&gt;"",SUMIF('Project Costing'!$G$14:$G$500,K262,'Project Costing'!$M$14:$M$500),"")</f>
        <v/>
      </c>
      <c r="M262" s="18" t="str">
        <f>IF(K262&lt;&gt;"",SUMIF('Project Costing'!$G$14:$G$500,K262,'Project Costing'!$P$14:$P$500),"")</f>
        <v/>
      </c>
      <c r="N262" s="28" t="str">
        <f t="shared" si="16"/>
        <v/>
      </c>
      <c r="O262" s="1"/>
      <c r="P262" s="1"/>
      <c r="S262" t="str">
        <f>IF(R262&lt;&gt;"",SUMIF('Project Costing'!$G$14:$G$500,R262,'Project Costing'!$M$14:$M$500),"")</f>
        <v/>
      </c>
      <c r="T262" s="28" t="str">
        <f>IF(R262&lt;&gt;"",SUMIF('Project Costing'!$G$14:$G$500,R262,'Project Costing'!$P$14:$P$500),"")</f>
        <v/>
      </c>
      <c r="U262" s="28" t="str">
        <f t="shared" si="17"/>
        <v/>
      </c>
      <c r="Z262" t="str">
        <f>IF(Y262&lt;&gt;"",SUMIF('Project Costing'!$G$14:$G$500,Y262,'Project Costing'!$M$14:$M$500),"")</f>
        <v/>
      </c>
      <c r="AA262" s="28" t="str">
        <f>IF(Y262&lt;&gt;"",SUMIF('Project Costing'!$G$14:$G$500,Y262,'Project Costing'!$P$14:$P$500),"")</f>
        <v/>
      </c>
      <c r="AB262" s="28" t="str">
        <f t="shared" si="18"/>
        <v/>
      </c>
      <c r="AG262" t="str">
        <f>IF(AF262&lt;&gt;"",SUMIF('Project Costing'!$G$14:$G$500,AF262,'Project Costing'!$M$14:$M$500),"")</f>
        <v/>
      </c>
      <c r="AH262" s="28" t="str">
        <f>IF(AF262&lt;&gt;"",SUMIF('Project Costing'!$G$14:$G$500,AF262,'Project Costing'!$P$14:$P$500),"")</f>
        <v/>
      </c>
      <c r="AI262" s="28" t="str">
        <f t="shared" si="19"/>
        <v/>
      </c>
    </row>
    <row r="263" spans="4:35" x14ac:dyDescent="0.25">
      <c r="D263" s="1"/>
      <c r="E263" s="16" t="str">
        <f>IF(D263&lt;&gt;"",SUMIF('Project Costing'!$G$14:$G$500,D263,'Project Costing'!$M$14:$M$500),"")</f>
        <v/>
      </c>
      <c r="F263" s="270" t="str">
        <f>IF(D263&lt;&gt;"",SUMIF('Project Costing'!$G$14:$G$500,D263,'Project Costing'!$P$14:$P$500),"")</f>
        <v/>
      </c>
      <c r="G263" s="13" t="str">
        <f t="shared" si="15"/>
        <v/>
      </c>
      <c r="H263" s="1"/>
      <c r="I263" s="1"/>
      <c r="J263" s="12"/>
      <c r="K263" s="1"/>
      <c r="L263" s="14" t="str">
        <f>IF(K263&lt;&gt;"",SUMIF('Project Costing'!$G$14:$G$500,K263,'Project Costing'!$M$14:$M$500),"")</f>
        <v/>
      </c>
      <c r="M263" s="18" t="str">
        <f>IF(K263&lt;&gt;"",SUMIF('Project Costing'!$G$14:$G$500,K263,'Project Costing'!$P$14:$P$500),"")</f>
        <v/>
      </c>
      <c r="N263" s="28" t="str">
        <f t="shared" si="16"/>
        <v/>
      </c>
      <c r="O263" s="1"/>
      <c r="P263" s="1"/>
      <c r="S263" t="str">
        <f>IF(R263&lt;&gt;"",SUMIF('Project Costing'!$G$14:$G$500,R263,'Project Costing'!$M$14:$M$500),"")</f>
        <v/>
      </c>
      <c r="T263" s="28" t="str">
        <f>IF(R263&lt;&gt;"",SUMIF('Project Costing'!$G$14:$G$500,R263,'Project Costing'!$P$14:$P$500),"")</f>
        <v/>
      </c>
      <c r="U263" s="28" t="str">
        <f t="shared" si="17"/>
        <v/>
      </c>
      <c r="Z263" t="str">
        <f>IF(Y263&lt;&gt;"",SUMIF('Project Costing'!$G$14:$G$500,Y263,'Project Costing'!$M$14:$M$500),"")</f>
        <v/>
      </c>
      <c r="AA263" s="28" t="str">
        <f>IF(Y263&lt;&gt;"",SUMIF('Project Costing'!$G$14:$G$500,Y263,'Project Costing'!$P$14:$P$500),"")</f>
        <v/>
      </c>
      <c r="AB263" s="28" t="str">
        <f t="shared" si="18"/>
        <v/>
      </c>
      <c r="AG263" t="str">
        <f>IF(AF263&lt;&gt;"",SUMIF('Project Costing'!$G$14:$G$500,AF263,'Project Costing'!$M$14:$M$500),"")</f>
        <v/>
      </c>
      <c r="AH263" s="28" t="str">
        <f>IF(AF263&lt;&gt;"",SUMIF('Project Costing'!$G$14:$G$500,AF263,'Project Costing'!$P$14:$P$500),"")</f>
        <v/>
      </c>
      <c r="AI263" s="28" t="str">
        <f t="shared" si="19"/>
        <v/>
      </c>
    </row>
    <row r="264" spans="4:35" x14ac:dyDescent="0.25">
      <c r="D264" s="1"/>
      <c r="E264" s="16" t="str">
        <f>IF(D264&lt;&gt;"",SUMIF('Project Costing'!$G$14:$G$500,D264,'Project Costing'!$M$14:$M$500),"")</f>
        <v/>
      </c>
      <c r="F264" s="270" t="str">
        <f>IF(D264&lt;&gt;"",SUMIF('Project Costing'!$G$14:$G$500,D264,'Project Costing'!$P$14:$P$500),"")</f>
        <v/>
      </c>
      <c r="G264" s="13" t="str">
        <f t="shared" si="15"/>
        <v/>
      </c>
      <c r="H264" s="1"/>
      <c r="I264" s="1"/>
      <c r="J264" s="12"/>
      <c r="K264" s="1"/>
      <c r="L264" s="14" t="str">
        <f>IF(K264&lt;&gt;"",SUMIF('Project Costing'!$G$14:$G$500,K264,'Project Costing'!$M$14:$M$500),"")</f>
        <v/>
      </c>
      <c r="M264" s="18" t="str">
        <f>IF(K264&lt;&gt;"",SUMIF('Project Costing'!$G$14:$G$500,K264,'Project Costing'!$P$14:$P$500),"")</f>
        <v/>
      </c>
      <c r="N264" s="28" t="str">
        <f t="shared" si="16"/>
        <v/>
      </c>
      <c r="O264" s="1"/>
      <c r="P264" s="1"/>
      <c r="S264" t="str">
        <f>IF(R264&lt;&gt;"",SUMIF('Project Costing'!$G$14:$G$500,R264,'Project Costing'!$M$14:$M$500),"")</f>
        <v/>
      </c>
      <c r="T264" s="28" t="str">
        <f>IF(R264&lt;&gt;"",SUMIF('Project Costing'!$G$14:$G$500,R264,'Project Costing'!$P$14:$P$500),"")</f>
        <v/>
      </c>
      <c r="U264" s="28" t="str">
        <f t="shared" si="17"/>
        <v/>
      </c>
      <c r="Z264" t="str">
        <f>IF(Y264&lt;&gt;"",SUMIF('Project Costing'!$G$14:$G$500,Y264,'Project Costing'!$M$14:$M$500),"")</f>
        <v/>
      </c>
      <c r="AA264" s="28" t="str">
        <f>IF(Y264&lt;&gt;"",SUMIF('Project Costing'!$G$14:$G$500,Y264,'Project Costing'!$P$14:$P$500),"")</f>
        <v/>
      </c>
      <c r="AB264" s="28" t="str">
        <f t="shared" si="18"/>
        <v/>
      </c>
      <c r="AG264" t="str">
        <f>IF(AF264&lt;&gt;"",SUMIF('Project Costing'!$G$14:$G$500,AF264,'Project Costing'!$M$14:$M$500),"")</f>
        <v/>
      </c>
      <c r="AH264" s="28" t="str">
        <f>IF(AF264&lt;&gt;"",SUMIF('Project Costing'!$G$14:$G$500,AF264,'Project Costing'!$P$14:$P$500),"")</f>
        <v/>
      </c>
      <c r="AI264" s="28" t="str">
        <f t="shared" si="19"/>
        <v/>
      </c>
    </row>
    <row r="265" spans="4:35" x14ac:dyDescent="0.25">
      <c r="D265" s="1"/>
      <c r="E265" s="16" t="str">
        <f>IF(D265&lt;&gt;"",SUMIF('Project Costing'!$G$14:$G$500,D265,'Project Costing'!$M$14:$M$500),"")</f>
        <v/>
      </c>
      <c r="F265" s="270" t="str">
        <f>IF(D265&lt;&gt;"",SUMIF('Project Costing'!$G$14:$G$500,D265,'Project Costing'!$P$14:$P$500),"")</f>
        <v/>
      </c>
      <c r="G265" s="13" t="str">
        <f t="shared" si="15"/>
        <v/>
      </c>
      <c r="H265" s="1"/>
      <c r="I265" s="1"/>
      <c r="J265" s="12"/>
      <c r="K265" s="1"/>
      <c r="L265" s="14" t="str">
        <f>IF(K265&lt;&gt;"",SUMIF('Project Costing'!$G$14:$G$500,K265,'Project Costing'!$M$14:$M$500),"")</f>
        <v/>
      </c>
      <c r="M265" s="18" t="str">
        <f>IF(K265&lt;&gt;"",SUMIF('Project Costing'!$G$14:$G$500,K265,'Project Costing'!$P$14:$P$500),"")</f>
        <v/>
      </c>
      <c r="N265" s="28" t="str">
        <f t="shared" si="16"/>
        <v/>
      </c>
      <c r="O265" s="1"/>
      <c r="P265" s="1"/>
      <c r="S265" t="str">
        <f>IF(R265&lt;&gt;"",SUMIF('Project Costing'!$G$14:$G$500,R265,'Project Costing'!$M$14:$M$500),"")</f>
        <v/>
      </c>
      <c r="T265" s="28" t="str">
        <f>IF(R265&lt;&gt;"",SUMIF('Project Costing'!$G$14:$G$500,R265,'Project Costing'!$P$14:$P$500),"")</f>
        <v/>
      </c>
      <c r="U265" s="28" t="str">
        <f t="shared" si="17"/>
        <v/>
      </c>
      <c r="Z265" t="str">
        <f>IF(Y265&lt;&gt;"",SUMIF('Project Costing'!$G$14:$G$500,Y265,'Project Costing'!$M$14:$M$500),"")</f>
        <v/>
      </c>
      <c r="AA265" s="28" t="str">
        <f>IF(Y265&lt;&gt;"",SUMIF('Project Costing'!$G$14:$G$500,Y265,'Project Costing'!$P$14:$P$500),"")</f>
        <v/>
      </c>
      <c r="AB265" s="28" t="str">
        <f t="shared" si="18"/>
        <v/>
      </c>
      <c r="AG265" t="str">
        <f>IF(AF265&lt;&gt;"",SUMIF('Project Costing'!$G$14:$G$500,AF265,'Project Costing'!$M$14:$M$500),"")</f>
        <v/>
      </c>
      <c r="AH265" s="28" t="str">
        <f>IF(AF265&lt;&gt;"",SUMIF('Project Costing'!$G$14:$G$500,AF265,'Project Costing'!$P$14:$P$500),"")</f>
        <v/>
      </c>
      <c r="AI265" s="28" t="str">
        <f t="shared" si="19"/>
        <v/>
      </c>
    </row>
    <row r="266" spans="4:35" x14ac:dyDescent="0.25">
      <c r="D266" s="1"/>
      <c r="E266" s="16" t="str">
        <f>IF(D266&lt;&gt;"",SUMIF('Project Costing'!$G$14:$G$500,D266,'Project Costing'!$M$14:$M$500),"")</f>
        <v/>
      </c>
      <c r="F266" s="270" t="str">
        <f>IF(D266&lt;&gt;"",SUMIF('Project Costing'!$G$14:$G$500,D266,'Project Costing'!$P$14:$P$500),"")</f>
        <v/>
      </c>
      <c r="G266" s="13" t="str">
        <f t="shared" si="15"/>
        <v/>
      </c>
      <c r="H266" s="1"/>
      <c r="I266" s="1"/>
      <c r="J266" s="12"/>
      <c r="K266" s="1"/>
      <c r="L266" s="14" t="str">
        <f>IF(K266&lt;&gt;"",SUMIF('Project Costing'!$G$14:$G$500,K266,'Project Costing'!$M$14:$M$500),"")</f>
        <v/>
      </c>
      <c r="M266" s="18" t="str">
        <f>IF(K266&lt;&gt;"",SUMIF('Project Costing'!$G$14:$G$500,K266,'Project Costing'!$P$14:$P$500),"")</f>
        <v/>
      </c>
      <c r="N266" s="28" t="str">
        <f t="shared" si="16"/>
        <v/>
      </c>
      <c r="O266" s="1"/>
      <c r="P266" s="1"/>
      <c r="S266" t="str">
        <f>IF(R266&lt;&gt;"",SUMIF('Project Costing'!$G$14:$G$500,R266,'Project Costing'!$M$14:$M$500),"")</f>
        <v/>
      </c>
      <c r="T266" s="28" t="str">
        <f>IF(R266&lt;&gt;"",SUMIF('Project Costing'!$G$14:$G$500,R266,'Project Costing'!$P$14:$P$500),"")</f>
        <v/>
      </c>
      <c r="U266" s="28" t="str">
        <f t="shared" si="17"/>
        <v/>
      </c>
      <c r="Z266" t="str">
        <f>IF(Y266&lt;&gt;"",SUMIF('Project Costing'!$G$14:$G$500,Y266,'Project Costing'!$M$14:$M$500),"")</f>
        <v/>
      </c>
      <c r="AA266" s="28" t="str">
        <f>IF(Y266&lt;&gt;"",SUMIF('Project Costing'!$G$14:$G$500,Y266,'Project Costing'!$P$14:$P$500),"")</f>
        <v/>
      </c>
      <c r="AB266" s="28" t="str">
        <f t="shared" si="18"/>
        <v/>
      </c>
      <c r="AG266" t="str">
        <f>IF(AF266&lt;&gt;"",SUMIF('Project Costing'!$G$14:$G$500,AF266,'Project Costing'!$M$14:$M$500),"")</f>
        <v/>
      </c>
      <c r="AH266" s="28" t="str">
        <f>IF(AF266&lt;&gt;"",SUMIF('Project Costing'!$G$14:$G$500,AF266,'Project Costing'!$P$14:$P$500),"")</f>
        <v/>
      </c>
      <c r="AI266" s="28" t="str">
        <f t="shared" si="19"/>
        <v/>
      </c>
    </row>
    <row r="267" spans="4:35" x14ac:dyDescent="0.25">
      <c r="D267" s="1"/>
      <c r="E267" s="16" t="str">
        <f>IF(D267&lt;&gt;"",SUMIF('Project Costing'!$G$14:$G$500,D267,'Project Costing'!$M$14:$M$500),"")</f>
        <v/>
      </c>
      <c r="F267" s="270" t="str">
        <f>IF(D267&lt;&gt;"",SUMIF('Project Costing'!$G$14:$G$500,D267,'Project Costing'!$P$14:$P$500),"")</f>
        <v/>
      </c>
      <c r="G267" s="13" t="str">
        <f t="shared" si="15"/>
        <v/>
      </c>
      <c r="H267" s="1"/>
      <c r="I267" s="1"/>
      <c r="J267" s="12"/>
      <c r="K267" s="1"/>
      <c r="L267" s="14" t="str">
        <f>IF(K267&lt;&gt;"",SUMIF('Project Costing'!$G$14:$G$500,K267,'Project Costing'!$M$14:$M$500),"")</f>
        <v/>
      </c>
      <c r="M267" s="18" t="str">
        <f>IF(K267&lt;&gt;"",SUMIF('Project Costing'!$G$14:$G$500,K267,'Project Costing'!$P$14:$P$500),"")</f>
        <v/>
      </c>
      <c r="N267" s="28" t="str">
        <f t="shared" si="16"/>
        <v/>
      </c>
      <c r="O267" s="1"/>
      <c r="P267" s="1"/>
      <c r="S267" t="str">
        <f>IF(R267&lt;&gt;"",SUMIF('Project Costing'!$G$14:$G$500,R267,'Project Costing'!$M$14:$M$500),"")</f>
        <v/>
      </c>
      <c r="T267" s="28" t="str">
        <f>IF(R267&lt;&gt;"",SUMIF('Project Costing'!$G$14:$G$500,R267,'Project Costing'!$P$14:$P$500),"")</f>
        <v/>
      </c>
      <c r="U267" s="28" t="str">
        <f t="shared" si="17"/>
        <v/>
      </c>
      <c r="Z267" t="str">
        <f>IF(Y267&lt;&gt;"",SUMIF('Project Costing'!$G$14:$G$500,Y267,'Project Costing'!$M$14:$M$500),"")</f>
        <v/>
      </c>
      <c r="AA267" s="28" t="str">
        <f>IF(Y267&lt;&gt;"",SUMIF('Project Costing'!$G$14:$G$500,Y267,'Project Costing'!$P$14:$P$500),"")</f>
        <v/>
      </c>
      <c r="AB267" s="28" t="str">
        <f t="shared" si="18"/>
        <v/>
      </c>
      <c r="AG267" t="str">
        <f>IF(AF267&lt;&gt;"",SUMIF('Project Costing'!$G$14:$G$500,AF267,'Project Costing'!$M$14:$M$500),"")</f>
        <v/>
      </c>
      <c r="AH267" s="28" t="str">
        <f>IF(AF267&lt;&gt;"",SUMIF('Project Costing'!$G$14:$G$500,AF267,'Project Costing'!$P$14:$P$500),"")</f>
        <v/>
      </c>
      <c r="AI267" s="28" t="str">
        <f t="shared" si="19"/>
        <v/>
      </c>
    </row>
    <row r="268" spans="4:35" x14ac:dyDescent="0.25">
      <c r="D268" s="1"/>
      <c r="E268" s="16" t="str">
        <f>IF(D268&lt;&gt;"",SUMIF('Project Costing'!$G$14:$G$500,D268,'Project Costing'!$M$14:$M$500),"")</f>
        <v/>
      </c>
      <c r="F268" s="270" t="str">
        <f>IF(D268&lt;&gt;"",SUMIF('Project Costing'!$G$14:$G$500,D268,'Project Costing'!$P$14:$P$500),"")</f>
        <v/>
      </c>
      <c r="G268" s="13" t="str">
        <f t="shared" si="15"/>
        <v/>
      </c>
      <c r="H268" s="1"/>
      <c r="I268" s="1"/>
      <c r="J268" s="12"/>
      <c r="K268" s="1"/>
      <c r="L268" s="14" t="str">
        <f>IF(K268&lt;&gt;"",SUMIF('Project Costing'!$G$14:$G$500,K268,'Project Costing'!$M$14:$M$500),"")</f>
        <v/>
      </c>
      <c r="M268" s="18" t="str">
        <f>IF(K268&lt;&gt;"",SUMIF('Project Costing'!$G$14:$G$500,K268,'Project Costing'!$P$14:$P$500),"")</f>
        <v/>
      </c>
      <c r="N268" s="28" t="str">
        <f t="shared" si="16"/>
        <v/>
      </c>
      <c r="O268" s="1"/>
      <c r="P268" s="1"/>
      <c r="S268" t="str">
        <f>IF(R268&lt;&gt;"",SUMIF('Project Costing'!$G$14:$G$500,R268,'Project Costing'!$M$14:$M$500),"")</f>
        <v/>
      </c>
      <c r="T268" s="28" t="str">
        <f>IF(R268&lt;&gt;"",SUMIF('Project Costing'!$G$14:$G$500,R268,'Project Costing'!$P$14:$P$500),"")</f>
        <v/>
      </c>
      <c r="U268" s="28" t="str">
        <f t="shared" si="17"/>
        <v/>
      </c>
      <c r="Z268" t="str">
        <f>IF(Y268&lt;&gt;"",SUMIF('Project Costing'!$G$14:$G$500,Y268,'Project Costing'!$M$14:$M$500),"")</f>
        <v/>
      </c>
      <c r="AA268" s="28" t="str">
        <f>IF(Y268&lt;&gt;"",SUMIF('Project Costing'!$G$14:$G$500,Y268,'Project Costing'!$P$14:$P$500),"")</f>
        <v/>
      </c>
      <c r="AB268" s="28" t="str">
        <f t="shared" si="18"/>
        <v/>
      </c>
      <c r="AG268" t="str">
        <f>IF(AF268&lt;&gt;"",SUMIF('Project Costing'!$G$14:$G$500,AF268,'Project Costing'!$M$14:$M$500),"")</f>
        <v/>
      </c>
      <c r="AH268" s="28" t="str">
        <f>IF(AF268&lt;&gt;"",SUMIF('Project Costing'!$G$14:$G$500,AF268,'Project Costing'!$P$14:$P$500),"")</f>
        <v/>
      </c>
      <c r="AI268" s="28" t="str">
        <f t="shared" si="19"/>
        <v/>
      </c>
    </row>
    <row r="269" spans="4:35" x14ac:dyDescent="0.25">
      <c r="D269" s="1"/>
      <c r="E269" s="16" t="str">
        <f>IF(D269&lt;&gt;"",SUMIF('Project Costing'!$G$14:$G$500,D269,'Project Costing'!$M$14:$M$500),"")</f>
        <v/>
      </c>
      <c r="F269" s="270" t="str">
        <f>IF(D269&lt;&gt;"",SUMIF('Project Costing'!$G$14:$G$500,D269,'Project Costing'!$P$14:$P$500),"")</f>
        <v/>
      </c>
      <c r="G269" s="13" t="str">
        <f t="shared" si="15"/>
        <v/>
      </c>
      <c r="H269" s="1"/>
      <c r="I269" s="1"/>
      <c r="J269" s="12"/>
      <c r="K269" s="1"/>
      <c r="L269" s="14" t="str">
        <f>IF(K269&lt;&gt;"",SUMIF('Project Costing'!$G$14:$G$500,K269,'Project Costing'!$M$14:$M$500),"")</f>
        <v/>
      </c>
      <c r="M269" s="18" t="str">
        <f>IF(K269&lt;&gt;"",SUMIF('Project Costing'!$G$14:$G$500,K269,'Project Costing'!$P$14:$P$500),"")</f>
        <v/>
      </c>
      <c r="N269" s="28" t="str">
        <f t="shared" si="16"/>
        <v/>
      </c>
      <c r="O269" s="1"/>
      <c r="P269" s="1"/>
      <c r="S269" t="str">
        <f>IF(R269&lt;&gt;"",SUMIF('Project Costing'!$G$14:$G$500,R269,'Project Costing'!$M$14:$M$500),"")</f>
        <v/>
      </c>
      <c r="T269" s="28" t="str">
        <f>IF(R269&lt;&gt;"",SUMIF('Project Costing'!$G$14:$G$500,R269,'Project Costing'!$P$14:$P$500),"")</f>
        <v/>
      </c>
      <c r="U269" s="28" t="str">
        <f t="shared" si="17"/>
        <v/>
      </c>
      <c r="Z269" t="str">
        <f>IF(Y269&lt;&gt;"",SUMIF('Project Costing'!$G$14:$G$500,Y269,'Project Costing'!$M$14:$M$500),"")</f>
        <v/>
      </c>
      <c r="AA269" s="28" t="str">
        <f>IF(Y269&lt;&gt;"",SUMIF('Project Costing'!$G$14:$G$500,Y269,'Project Costing'!$P$14:$P$500),"")</f>
        <v/>
      </c>
      <c r="AB269" s="28" t="str">
        <f t="shared" si="18"/>
        <v/>
      </c>
      <c r="AG269" t="str">
        <f>IF(AF269&lt;&gt;"",SUMIF('Project Costing'!$G$14:$G$500,AF269,'Project Costing'!$M$14:$M$500),"")</f>
        <v/>
      </c>
      <c r="AH269" s="28" t="str">
        <f>IF(AF269&lt;&gt;"",SUMIF('Project Costing'!$G$14:$G$500,AF269,'Project Costing'!$P$14:$P$500),"")</f>
        <v/>
      </c>
      <c r="AI269" s="28" t="str">
        <f t="shared" si="19"/>
        <v/>
      </c>
    </row>
    <row r="270" spans="4:35" x14ac:dyDescent="0.25">
      <c r="D270" s="1"/>
      <c r="E270" s="16" t="str">
        <f>IF(D270&lt;&gt;"",SUMIF('Project Costing'!$G$14:$G$500,D270,'Project Costing'!$M$14:$M$500),"")</f>
        <v/>
      </c>
      <c r="F270" s="270" t="str">
        <f>IF(D270&lt;&gt;"",SUMIF('Project Costing'!$G$14:$G$500,D270,'Project Costing'!$P$14:$P$500),"")</f>
        <v/>
      </c>
      <c r="G270" s="13" t="str">
        <f t="shared" si="15"/>
        <v/>
      </c>
      <c r="H270" s="1"/>
      <c r="I270" s="1"/>
      <c r="J270" s="12"/>
      <c r="K270" s="1"/>
      <c r="L270" s="14" t="str">
        <f>IF(K270&lt;&gt;"",SUMIF('Project Costing'!$G$14:$G$500,K270,'Project Costing'!$M$14:$M$500),"")</f>
        <v/>
      </c>
      <c r="M270" s="18" t="str">
        <f>IF(K270&lt;&gt;"",SUMIF('Project Costing'!$G$14:$G$500,K270,'Project Costing'!$P$14:$P$500),"")</f>
        <v/>
      </c>
      <c r="N270" s="28" t="str">
        <f t="shared" si="16"/>
        <v/>
      </c>
      <c r="O270" s="1"/>
      <c r="P270" s="1"/>
      <c r="S270" t="str">
        <f>IF(R270&lt;&gt;"",SUMIF('Project Costing'!$G$14:$G$500,R270,'Project Costing'!$M$14:$M$500),"")</f>
        <v/>
      </c>
      <c r="T270" s="28" t="str">
        <f>IF(R270&lt;&gt;"",SUMIF('Project Costing'!$G$14:$G$500,R270,'Project Costing'!$P$14:$P$500),"")</f>
        <v/>
      </c>
      <c r="U270" s="28" t="str">
        <f t="shared" si="17"/>
        <v/>
      </c>
      <c r="Z270" t="str">
        <f>IF(Y270&lt;&gt;"",SUMIF('Project Costing'!$G$14:$G$500,Y270,'Project Costing'!$M$14:$M$500),"")</f>
        <v/>
      </c>
      <c r="AA270" s="28" t="str">
        <f>IF(Y270&lt;&gt;"",SUMIF('Project Costing'!$G$14:$G$500,Y270,'Project Costing'!$P$14:$P$500),"")</f>
        <v/>
      </c>
      <c r="AB270" s="28" t="str">
        <f t="shared" si="18"/>
        <v/>
      </c>
      <c r="AG270" t="str">
        <f>IF(AF270&lt;&gt;"",SUMIF('Project Costing'!$G$14:$G$500,AF270,'Project Costing'!$M$14:$M$500),"")</f>
        <v/>
      </c>
      <c r="AH270" s="28" t="str">
        <f>IF(AF270&lt;&gt;"",SUMIF('Project Costing'!$G$14:$G$500,AF270,'Project Costing'!$P$14:$P$500),"")</f>
        <v/>
      </c>
      <c r="AI270" s="28" t="str">
        <f t="shared" si="19"/>
        <v/>
      </c>
    </row>
    <row r="271" spans="4:35" x14ac:dyDescent="0.25">
      <c r="D271" s="1"/>
      <c r="E271" s="16" t="str">
        <f>IF(D271&lt;&gt;"",SUMIF('Project Costing'!$G$14:$G$500,D271,'Project Costing'!$M$14:$M$500),"")</f>
        <v/>
      </c>
      <c r="F271" s="270" t="str">
        <f>IF(D271&lt;&gt;"",SUMIF('Project Costing'!$G$14:$G$500,D271,'Project Costing'!$P$14:$P$500),"")</f>
        <v/>
      </c>
      <c r="G271" s="13" t="str">
        <f t="shared" ref="G271:G334" si="20">IF(F271&lt;&gt;"",G270+F271,"")</f>
        <v/>
      </c>
      <c r="H271" s="1"/>
      <c r="I271" s="1"/>
      <c r="J271" s="12"/>
      <c r="K271" s="1"/>
      <c r="L271" s="14" t="str">
        <f>IF(K271&lt;&gt;"",SUMIF('Project Costing'!$G$14:$G$500,K271,'Project Costing'!$M$14:$M$500),"")</f>
        <v/>
      </c>
      <c r="M271" s="18" t="str">
        <f>IF(K271&lt;&gt;"",SUMIF('Project Costing'!$G$14:$G$500,K271,'Project Costing'!$P$14:$P$500),"")</f>
        <v/>
      </c>
      <c r="N271" s="28" t="str">
        <f t="shared" ref="N271:N334" si="21">IF(K271&lt;&gt;"",N270+M271,"")</f>
        <v/>
      </c>
      <c r="O271" s="1"/>
      <c r="P271" s="1"/>
      <c r="S271" t="str">
        <f>IF(R271&lt;&gt;"",SUMIF('Project Costing'!$G$14:$G$500,R271,'Project Costing'!$M$14:$M$500),"")</f>
        <v/>
      </c>
      <c r="T271" s="28" t="str">
        <f>IF(R271&lt;&gt;"",SUMIF('Project Costing'!$G$14:$G$500,R271,'Project Costing'!$P$14:$P$500),"")</f>
        <v/>
      </c>
      <c r="U271" s="28" t="str">
        <f t="shared" ref="U271:U334" si="22">IF(R271&lt;&gt;"",U270+T271,"")</f>
        <v/>
      </c>
      <c r="Z271" t="str">
        <f>IF(Y271&lt;&gt;"",SUMIF('Project Costing'!$G$14:$G$500,Y271,'Project Costing'!$M$14:$M$500),"")</f>
        <v/>
      </c>
      <c r="AA271" s="28" t="str">
        <f>IF(Y271&lt;&gt;"",SUMIF('Project Costing'!$G$14:$G$500,Y271,'Project Costing'!$P$14:$P$500),"")</f>
        <v/>
      </c>
      <c r="AB271" s="28" t="str">
        <f t="shared" ref="AB271:AB334" si="23">IF(Y271&lt;&gt;"",AB270+AA271,"")</f>
        <v/>
      </c>
      <c r="AG271" t="str">
        <f>IF(AF271&lt;&gt;"",SUMIF('Project Costing'!$G$14:$G$500,AF271,'Project Costing'!$M$14:$M$500),"")</f>
        <v/>
      </c>
      <c r="AH271" s="28" t="str">
        <f>IF(AF271&lt;&gt;"",SUMIF('Project Costing'!$G$14:$G$500,AF271,'Project Costing'!$P$14:$P$500),"")</f>
        <v/>
      </c>
      <c r="AI271" s="28" t="str">
        <f t="shared" si="19"/>
        <v/>
      </c>
    </row>
    <row r="272" spans="4:35" x14ac:dyDescent="0.25">
      <c r="D272" s="1"/>
      <c r="E272" s="16" t="str">
        <f>IF(D272&lt;&gt;"",SUMIF('Project Costing'!$G$14:$G$500,D272,'Project Costing'!$M$14:$M$500),"")</f>
        <v/>
      </c>
      <c r="F272" s="270" t="str">
        <f>IF(D272&lt;&gt;"",SUMIF('Project Costing'!$G$14:$G$500,D272,'Project Costing'!$P$14:$P$500),"")</f>
        <v/>
      </c>
      <c r="G272" s="13" t="str">
        <f t="shared" si="20"/>
        <v/>
      </c>
      <c r="H272" s="1"/>
      <c r="I272" s="1"/>
      <c r="J272" s="12"/>
      <c r="K272" s="1"/>
      <c r="L272" s="14" t="str">
        <f>IF(K272&lt;&gt;"",SUMIF('Project Costing'!$G$14:$G$500,K272,'Project Costing'!$M$14:$M$500),"")</f>
        <v/>
      </c>
      <c r="M272" s="18" t="str">
        <f>IF(K272&lt;&gt;"",SUMIF('Project Costing'!$G$14:$G$500,K272,'Project Costing'!$P$14:$P$500),"")</f>
        <v/>
      </c>
      <c r="N272" s="28" t="str">
        <f t="shared" si="21"/>
        <v/>
      </c>
      <c r="O272" s="1"/>
      <c r="P272" s="1"/>
      <c r="S272" t="str">
        <f>IF(R272&lt;&gt;"",SUMIF('Project Costing'!$G$14:$G$500,R272,'Project Costing'!$M$14:$M$500),"")</f>
        <v/>
      </c>
      <c r="T272" s="28" t="str">
        <f>IF(R272&lt;&gt;"",SUMIF('Project Costing'!$G$14:$G$500,R272,'Project Costing'!$P$14:$P$500),"")</f>
        <v/>
      </c>
      <c r="U272" s="28" t="str">
        <f t="shared" si="22"/>
        <v/>
      </c>
      <c r="Z272" t="str">
        <f>IF(Y272&lt;&gt;"",SUMIF('Project Costing'!$G$14:$G$500,Y272,'Project Costing'!$M$14:$M$500),"")</f>
        <v/>
      </c>
      <c r="AA272" s="28" t="str">
        <f>IF(Y272&lt;&gt;"",SUMIF('Project Costing'!$G$14:$G$500,Y272,'Project Costing'!$P$14:$P$500),"")</f>
        <v/>
      </c>
      <c r="AB272" s="28" t="str">
        <f t="shared" si="23"/>
        <v/>
      </c>
      <c r="AG272" t="str">
        <f>IF(AF272&lt;&gt;"",SUMIF('Project Costing'!$G$14:$G$500,AF272,'Project Costing'!$M$14:$M$500),"")</f>
        <v/>
      </c>
      <c r="AH272" s="28" t="str">
        <f>IF(AF272&lt;&gt;"",SUMIF('Project Costing'!$G$14:$G$500,AF272,'Project Costing'!$P$14:$P$500),"")</f>
        <v/>
      </c>
      <c r="AI272" s="28" t="str">
        <f t="shared" ref="AI272:AI335" si="24">IF(AF272&lt;&gt;"",AI271+AH272,"")</f>
        <v/>
      </c>
    </row>
    <row r="273" spans="4:35" x14ac:dyDescent="0.25">
      <c r="D273" s="1"/>
      <c r="E273" s="16" t="str">
        <f>IF(D273&lt;&gt;"",SUMIF('Project Costing'!$G$14:$G$500,D273,'Project Costing'!$M$14:$M$500),"")</f>
        <v/>
      </c>
      <c r="F273" s="270" t="str">
        <f>IF(D273&lt;&gt;"",SUMIF('Project Costing'!$G$14:$G$500,D273,'Project Costing'!$P$14:$P$500),"")</f>
        <v/>
      </c>
      <c r="G273" s="13" t="str">
        <f t="shared" si="20"/>
        <v/>
      </c>
      <c r="H273" s="1"/>
      <c r="I273" s="1"/>
      <c r="J273" s="12"/>
      <c r="K273" s="1"/>
      <c r="L273" s="14" t="str">
        <f>IF(K273&lt;&gt;"",SUMIF('Project Costing'!$G$14:$G$500,K273,'Project Costing'!$M$14:$M$500),"")</f>
        <v/>
      </c>
      <c r="M273" s="18" t="str">
        <f>IF(K273&lt;&gt;"",SUMIF('Project Costing'!$G$14:$G$500,K273,'Project Costing'!$P$14:$P$500),"")</f>
        <v/>
      </c>
      <c r="N273" s="28" t="str">
        <f t="shared" si="21"/>
        <v/>
      </c>
      <c r="O273" s="1"/>
      <c r="P273" s="1"/>
      <c r="S273" t="str">
        <f>IF(R273&lt;&gt;"",SUMIF('Project Costing'!$G$14:$G$500,R273,'Project Costing'!$M$14:$M$500),"")</f>
        <v/>
      </c>
      <c r="T273" s="28" t="str">
        <f>IF(R273&lt;&gt;"",SUMIF('Project Costing'!$G$14:$G$500,R273,'Project Costing'!$P$14:$P$500),"")</f>
        <v/>
      </c>
      <c r="U273" s="28" t="str">
        <f t="shared" si="22"/>
        <v/>
      </c>
      <c r="Z273" t="str">
        <f>IF(Y273&lt;&gt;"",SUMIF('Project Costing'!$G$14:$G$500,Y273,'Project Costing'!$M$14:$M$500),"")</f>
        <v/>
      </c>
      <c r="AA273" s="28" t="str">
        <f>IF(Y273&lt;&gt;"",SUMIF('Project Costing'!$G$14:$G$500,Y273,'Project Costing'!$P$14:$P$500),"")</f>
        <v/>
      </c>
      <c r="AB273" s="28" t="str">
        <f t="shared" si="23"/>
        <v/>
      </c>
      <c r="AG273" t="str">
        <f>IF(AF273&lt;&gt;"",SUMIF('Project Costing'!$G$14:$G$500,AF273,'Project Costing'!$M$14:$M$500),"")</f>
        <v/>
      </c>
      <c r="AH273" s="28" t="str">
        <f>IF(AF273&lt;&gt;"",SUMIF('Project Costing'!$G$14:$G$500,AF273,'Project Costing'!$P$14:$P$500),"")</f>
        <v/>
      </c>
      <c r="AI273" s="28" t="str">
        <f t="shared" si="24"/>
        <v/>
      </c>
    </row>
    <row r="274" spans="4:35" x14ac:dyDescent="0.25">
      <c r="D274" s="1"/>
      <c r="E274" s="16" t="str">
        <f>IF(D274&lt;&gt;"",SUMIF('Project Costing'!$G$14:$G$500,D274,'Project Costing'!$M$14:$M$500),"")</f>
        <v/>
      </c>
      <c r="F274" s="270" t="str">
        <f>IF(D274&lt;&gt;"",SUMIF('Project Costing'!$G$14:$G$500,D274,'Project Costing'!$P$14:$P$500),"")</f>
        <v/>
      </c>
      <c r="G274" s="13" t="str">
        <f t="shared" si="20"/>
        <v/>
      </c>
      <c r="H274" s="1"/>
      <c r="I274" s="1"/>
      <c r="J274" s="12"/>
      <c r="K274" s="1"/>
      <c r="L274" s="14" t="str">
        <f>IF(K274&lt;&gt;"",SUMIF('Project Costing'!$G$14:$G$500,K274,'Project Costing'!$M$14:$M$500),"")</f>
        <v/>
      </c>
      <c r="M274" s="18" t="str">
        <f>IF(K274&lt;&gt;"",SUMIF('Project Costing'!$G$14:$G$500,K274,'Project Costing'!$P$14:$P$500),"")</f>
        <v/>
      </c>
      <c r="N274" s="28" t="str">
        <f t="shared" si="21"/>
        <v/>
      </c>
      <c r="O274" s="1"/>
      <c r="P274" s="1"/>
      <c r="S274" t="str">
        <f>IF(R274&lt;&gt;"",SUMIF('Project Costing'!$G$14:$G$500,R274,'Project Costing'!$M$14:$M$500),"")</f>
        <v/>
      </c>
      <c r="T274" s="28" t="str">
        <f>IF(R274&lt;&gt;"",SUMIF('Project Costing'!$G$14:$G$500,R274,'Project Costing'!$P$14:$P$500),"")</f>
        <v/>
      </c>
      <c r="U274" s="28" t="str">
        <f t="shared" si="22"/>
        <v/>
      </c>
      <c r="Z274" t="str">
        <f>IF(Y274&lt;&gt;"",SUMIF('Project Costing'!$G$14:$G$500,Y274,'Project Costing'!$M$14:$M$500),"")</f>
        <v/>
      </c>
      <c r="AA274" s="28" t="str">
        <f>IF(Y274&lt;&gt;"",SUMIF('Project Costing'!$G$14:$G$500,Y274,'Project Costing'!$P$14:$P$500),"")</f>
        <v/>
      </c>
      <c r="AB274" s="28" t="str">
        <f t="shared" si="23"/>
        <v/>
      </c>
      <c r="AG274" t="str">
        <f>IF(AF274&lt;&gt;"",SUMIF('Project Costing'!$G$14:$G$500,AF274,'Project Costing'!$M$14:$M$500),"")</f>
        <v/>
      </c>
      <c r="AH274" s="28" t="str">
        <f>IF(AF274&lt;&gt;"",SUMIF('Project Costing'!$G$14:$G$500,AF274,'Project Costing'!$P$14:$P$500),"")</f>
        <v/>
      </c>
      <c r="AI274" s="28" t="str">
        <f t="shared" si="24"/>
        <v/>
      </c>
    </row>
    <row r="275" spans="4:35" x14ac:dyDescent="0.25">
      <c r="D275" s="1"/>
      <c r="E275" s="16" t="str">
        <f>IF(D275&lt;&gt;"",SUMIF('Project Costing'!$G$14:$G$500,D275,'Project Costing'!$M$14:$M$500),"")</f>
        <v/>
      </c>
      <c r="F275" s="270" t="str">
        <f>IF(D275&lt;&gt;"",SUMIF('Project Costing'!$G$14:$G$500,D275,'Project Costing'!$P$14:$P$500),"")</f>
        <v/>
      </c>
      <c r="G275" s="13" t="str">
        <f t="shared" si="20"/>
        <v/>
      </c>
      <c r="H275" s="1"/>
      <c r="I275" s="1"/>
      <c r="J275" s="12"/>
      <c r="K275" s="1"/>
      <c r="L275" s="14" t="str">
        <f>IF(K275&lt;&gt;"",SUMIF('Project Costing'!$G$14:$G$500,K275,'Project Costing'!$M$14:$M$500),"")</f>
        <v/>
      </c>
      <c r="M275" s="18" t="str">
        <f>IF(K275&lt;&gt;"",SUMIF('Project Costing'!$G$14:$G$500,K275,'Project Costing'!$P$14:$P$500),"")</f>
        <v/>
      </c>
      <c r="N275" s="28" t="str">
        <f t="shared" si="21"/>
        <v/>
      </c>
      <c r="O275" s="1"/>
      <c r="P275" s="1"/>
      <c r="S275" t="str">
        <f>IF(R275&lt;&gt;"",SUMIF('Project Costing'!$G$14:$G$500,R275,'Project Costing'!$M$14:$M$500),"")</f>
        <v/>
      </c>
      <c r="T275" s="28" t="str">
        <f>IF(R275&lt;&gt;"",SUMIF('Project Costing'!$G$14:$G$500,R275,'Project Costing'!$P$14:$P$500),"")</f>
        <v/>
      </c>
      <c r="U275" s="28" t="str">
        <f t="shared" si="22"/>
        <v/>
      </c>
      <c r="Z275" t="str">
        <f>IF(Y275&lt;&gt;"",SUMIF('Project Costing'!$G$14:$G$500,Y275,'Project Costing'!$M$14:$M$500),"")</f>
        <v/>
      </c>
      <c r="AA275" s="28" t="str">
        <f>IF(Y275&lt;&gt;"",SUMIF('Project Costing'!$G$14:$G$500,Y275,'Project Costing'!$P$14:$P$500),"")</f>
        <v/>
      </c>
      <c r="AB275" s="28" t="str">
        <f t="shared" si="23"/>
        <v/>
      </c>
      <c r="AG275" t="str">
        <f>IF(AF275&lt;&gt;"",SUMIF('Project Costing'!$G$14:$G$500,AF275,'Project Costing'!$M$14:$M$500),"")</f>
        <v/>
      </c>
      <c r="AH275" s="28" t="str">
        <f>IF(AF275&lt;&gt;"",SUMIF('Project Costing'!$G$14:$G$500,AF275,'Project Costing'!$P$14:$P$500),"")</f>
        <v/>
      </c>
      <c r="AI275" s="28" t="str">
        <f t="shared" si="24"/>
        <v/>
      </c>
    </row>
    <row r="276" spans="4:35" x14ac:dyDescent="0.25">
      <c r="D276" s="1"/>
      <c r="E276" s="16" t="str">
        <f>IF(D276&lt;&gt;"",SUMIF('Project Costing'!$G$14:$G$500,D276,'Project Costing'!$M$14:$M$500),"")</f>
        <v/>
      </c>
      <c r="F276" s="270" t="str">
        <f>IF(D276&lt;&gt;"",SUMIF('Project Costing'!$G$14:$G$500,D276,'Project Costing'!$P$14:$P$500),"")</f>
        <v/>
      </c>
      <c r="G276" s="13" t="str">
        <f t="shared" si="20"/>
        <v/>
      </c>
      <c r="H276" s="1"/>
      <c r="I276" s="1"/>
      <c r="J276" s="12"/>
      <c r="K276" s="1"/>
      <c r="L276" s="14" t="str">
        <f>IF(K276&lt;&gt;"",SUMIF('Project Costing'!$G$14:$G$500,K276,'Project Costing'!$M$14:$M$500),"")</f>
        <v/>
      </c>
      <c r="M276" s="18" t="str">
        <f>IF(K276&lt;&gt;"",SUMIF('Project Costing'!$G$14:$G$500,K276,'Project Costing'!$P$14:$P$500),"")</f>
        <v/>
      </c>
      <c r="N276" s="28" t="str">
        <f t="shared" si="21"/>
        <v/>
      </c>
      <c r="O276" s="1"/>
      <c r="P276" s="1"/>
      <c r="S276" t="str">
        <f>IF(R276&lt;&gt;"",SUMIF('Project Costing'!$G$14:$G$500,R276,'Project Costing'!$M$14:$M$500),"")</f>
        <v/>
      </c>
      <c r="T276" s="28" t="str">
        <f>IF(R276&lt;&gt;"",SUMIF('Project Costing'!$G$14:$G$500,R276,'Project Costing'!$P$14:$P$500),"")</f>
        <v/>
      </c>
      <c r="U276" s="28" t="str">
        <f t="shared" si="22"/>
        <v/>
      </c>
      <c r="Z276" t="str">
        <f>IF(Y276&lt;&gt;"",SUMIF('Project Costing'!$G$14:$G$500,Y276,'Project Costing'!$M$14:$M$500),"")</f>
        <v/>
      </c>
      <c r="AA276" s="28" t="str">
        <f>IF(Y276&lt;&gt;"",SUMIF('Project Costing'!$G$14:$G$500,Y276,'Project Costing'!$P$14:$P$500),"")</f>
        <v/>
      </c>
      <c r="AB276" s="28" t="str">
        <f t="shared" si="23"/>
        <v/>
      </c>
      <c r="AG276" t="str">
        <f>IF(AF276&lt;&gt;"",SUMIF('Project Costing'!$G$14:$G$500,AF276,'Project Costing'!$M$14:$M$500),"")</f>
        <v/>
      </c>
      <c r="AH276" s="28" t="str">
        <f>IF(AF276&lt;&gt;"",SUMIF('Project Costing'!$G$14:$G$500,AF276,'Project Costing'!$P$14:$P$500),"")</f>
        <v/>
      </c>
      <c r="AI276" s="28" t="str">
        <f t="shared" si="24"/>
        <v/>
      </c>
    </row>
    <row r="277" spans="4:35" x14ac:dyDescent="0.25">
      <c r="D277" s="1"/>
      <c r="E277" s="16" t="str">
        <f>IF(D277&lt;&gt;"",SUMIF('Project Costing'!$G$14:$G$500,D277,'Project Costing'!$M$14:$M$500),"")</f>
        <v/>
      </c>
      <c r="F277" s="270" t="str">
        <f>IF(D277&lt;&gt;"",SUMIF('Project Costing'!$G$14:$G$500,D277,'Project Costing'!$P$14:$P$500),"")</f>
        <v/>
      </c>
      <c r="G277" s="13" t="str">
        <f t="shared" si="20"/>
        <v/>
      </c>
      <c r="H277" s="1"/>
      <c r="I277" s="1"/>
      <c r="J277" s="12"/>
      <c r="K277" s="1"/>
      <c r="L277" s="14" t="str">
        <f>IF(K277&lt;&gt;"",SUMIF('Project Costing'!$G$14:$G$500,K277,'Project Costing'!$M$14:$M$500),"")</f>
        <v/>
      </c>
      <c r="M277" s="18" t="str">
        <f>IF(K277&lt;&gt;"",SUMIF('Project Costing'!$G$14:$G$500,K277,'Project Costing'!$P$14:$P$500),"")</f>
        <v/>
      </c>
      <c r="N277" s="28" t="str">
        <f t="shared" si="21"/>
        <v/>
      </c>
      <c r="O277" s="1"/>
      <c r="P277" s="1"/>
      <c r="S277" t="str">
        <f>IF(R277&lt;&gt;"",SUMIF('Project Costing'!$G$14:$G$500,R277,'Project Costing'!$M$14:$M$500),"")</f>
        <v/>
      </c>
      <c r="T277" s="28" t="str">
        <f>IF(R277&lt;&gt;"",SUMIF('Project Costing'!$G$14:$G$500,R277,'Project Costing'!$P$14:$P$500),"")</f>
        <v/>
      </c>
      <c r="U277" s="28" t="str">
        <f t="shared" si="22"/>
        <v/>
      </c>
      <c r="Z277" t="str">
        <f>IF(Y277&lt;&gt;"",SUMIF('Project Costing'!$G$14:$G$500,Y277,'Project Costing'!$M$14:$M$500),"")</f>
        <v/>
      </c>
      <c r="AA277" s="28" t="str">
        <f>IF(Y277&lt;&gt;"",SUMIF('Project Costing'!$G$14:$G$500,Y277,'Project Costing'!$P$14:$P$500),"")</f>
        <v/>
      </c>
      <c r="AB277" s="28" t="str">
        <f t="shared" si="23"/>
        <v/>
      </c>
      <c r="AG277" t="str">
        <f>IF(AF277&lt;&gt;"",SUMIF('Project Costing'!$G$14:$G$500,AF277,'Project Costing'!$M$14:$M$500),"")</f>
        <v/>
      </c>
      <c r="AH277" s="28" t="str">
        <f>IF(AF277&lt;&gt;"",SUMIF('Project Costing'!$G$14:$G$500,AF277,'Project Costing'!$P$14:$P$500),"")</f>
        <v/>
      </c>
      <c r="AI277" s="28" t="str">
        <f t="shared" si="24"/>
        <v/>
      </c>
    </row>
    <row r="278" spans="4:35" x14ac:dyDescent="0.25">
      <c r="D278" s="1"/>
      <c r="E278" s="16" t="str">
        <f>IF(D278&lt;&gt;"",SUMIF('Project Costing'!$G$14:$G$500,D278,'Project Costing'!$M$14:$M$500),"")</f>
        <v/>
      </c>
      <c r="F278" s="270" t="str">
        <f>IF(D278&lt;&gt;"",SUMIF('Project Costing'!$G$14:$G$500,D278,'Project Costing'!$P$14:$P$500),"")</f>
        <v/>
      </c>
      <c r="G278" s="13" t="str">
        <f t="shared" si="20"/>
        <v/>
      </c>
      <c r="H278" s="1"/>
      <c r="I278" s="1"/>
      <c r="J278" s="12"/>
      <c r="K278" s="1"/>
      <c r="L278" s="14" t="str">
        <f>IF(K278&lt;&gt;"",SUMIF('Project Costing'!$G$14:$G$500,K278,'Project Costing'!$M$14:$M$500),"")</f>
        <v/>
      </c>
      <c r="M278" s="18" t="str">
        <f>IF(K278&lt;&gt;"",SUMIF('Project Costing'!$G$14:$G$500,K278,'Project Costing'!$P$14:$P$500),"")</f>
        <v/>
      </c>
      <c r="N278" s="28" t="str">
        <f t="shared" si="21"/>
        <v/>
      </c>
      <c r="O278" s="1"/>
      <c r="P278" s="1"/>
      <c r="S278" t="str">
        <f>IF(R278&lt;&gt;"",SUMIF('Project Costing'!$G$14:$G$500,R278,'Project Costing'!$M$14:$M$500),"")</f>
        <v/>
      </c>
      <c r="T278" s="28" t="str">
        <f>IF(R278&lt;&gt;"",SUMIF('Project Costing'!$G$14:$G$500,R278,'Project Costing'!$P$14:$P$500),"")</f>
        <v/>
      </c>
      <c r="U278" s="28" t="str">
        <f t="shared" si="22"/>
        <v/>
      </c>
      <c r="Z278" t="str">
        <f>IF(Y278&lt;&gt;"",SUMIF('Project Costing'!$G$14:$G$500,Y278,'Project Costing'!$M$14:$M$500),"")</f>
        <v/>
      </c>
      <c r="AA278" s="28" t="str">
        <f>IF(Y278&lt;&gt;"",SUMIF('Project Costing'!$G$14:$G$500,Y278,'Project Costing'!$P$14:$P$500),"")</f>
        <v/>
      </c>
      <c r="AB278" s="28" t="str">
        <f t="shared" si="23"/>
        <v/>
      </c>
      <c r="AG278" t="str">
        <f>IF(AF278&lt;&gt;"",SUMIF('Project Costing'!$G$14:$G$500,AF278,'Project Costing'!$M$14:$M$500),"")</f>
        <v/>
      </c>
      <c r="AH278" s="28" t="str">
        <f>IF(AF278&lt;&gt;"",SUMIF('Project Costing'!$G$14:$G$500,AF278,'Project Costing'!$P$14:$P$500),"")</f>
        <v/>
      </c>
      <c r="AI278" s="28" t="str">
        <f t="shared" si="24"/>
        <v/>
      </c>
    </row>
    <row r="279" spans="4:35" x14ac:dyDescent="0.25">
      <c r="D279" s="1"/>
      <c r="E279" s="16" t="str">
        <f>IF(D279&lt;&gt;"",SUMIF('Project Costing'!$G$14:$G$500,D279,'Project Costing'!$M$14:$M$500),"")</f>
        <v/>
      </c>
      <c r="F279" s="270" t="str">
        <f>IF(D279&lt;&gt;"",SUMIF('Project Costing'!$G$14:$G$500,D279,'Project Costing'!$P$14:$P$500),"")</f>
        <v/>
      </c>
      <c r="G279" s="13" t="str">
        <f t="shared" si="20"/>
        <v/>
      </c>
      <c r="H279" s="1"/>
      <c r="I279" s="1"/>
      <c r="J279" s="12"/>
      <c r="K279" s="1"/>
      <c r="L279" s="14" t="str">
        <f>IF(K279&lt;&gt;"",SUMIF('Project Costing'!$G$14:$G$500,K279,'Project Costing'!$M$14:$M$500),"")</f>
        <v/>
      </c>
      <c r="M279" s="18" t="str">
        <f>IF(K279&lt;&gt;"",SUMIF('Project Costing'!$G$14:$G$500,K279,'Project Costing'!$P$14:$P$500),"")</f>
        <v/>
      </c>
      <c r="N279" s="28" t="str">
        <f t="shared" si="21"/>
        <v/>
      </c>
      <c r="O279" s="1"/>
      <c r="P279" s="1"/>
      <c r="S279" t="str">
        <f>IF(R279&lt;&gt;"",SUMIF('Project Costing'!$G$14:$G$500,R279,'Project Costing'!$M$14:$M$500),"")</f>
        <v/>
      </c>
      <c r="T279" s="28" t="str">
        <f>IF(R279&lt;&gt;"",SUMIF('Project Costing'!$G$14:$G$500,R279,'Project Costing'!$P$14:$P$500),"")</f>
        <v/>
      </c>
      <c r="U279" s="28" t="str">
        <f t="shared" si="22"/>
        <v/>
      </c>
      <c r="Z279" t="str">
        <f>IF(Y279&lt;&gt;"",SUMIF('Project Costing'!$G$14:$G$500,Y279,'Project Costing'!$M$14:$M$500),"")</f>
        <v/>
      </c>
      <c r="AA279" s="28" t="str">
        <f>IF(Y279&lt;&gt;"",SUMIF('Project Costing'!$G$14:$G$500,Y279,'Project Costing'!$P$14:$P$500),"")</f>
        <v/>
      </c>
      <c r="AB279" s="28" t="str">
        <f t="shared" si="23"/>
        <v/>
      </c>
      <c r="AG279" t="str">
        <f>IF(AF279&lt;&gt;"",SUMIF('Project Costing'!$G$14:$G$500,AF279,'Project Costing'!$M$14:$M$500),"")</f>
        <v/>
      </c>
      <c r="AH279" s="28" t="str">
        <f>IF(AF279&lt;&gt;"",SUMIF('Project Costing'!$G$14:$G$500,AF279,'Project Costing'!$P$14:$P$500),"")</f>
        <v/>
      </c>
      <c r="AI279" s="28" t="str">
        <f t="shared" si="24"/>
        <v/>
      </c>
    </row>
    <row r="280" spans="4:35" x14ac:dyDescent="0.25">
      <c r="D280" s="1"/>
      <c r="E280" s="16" t="str">
        <f>IF(D280&lt;&gt;"",SUMIF('Project Costing'!$G$14:$G$500,D280,'Project Costing'!$M$14:$M$500),"")</f>
        <v/>
      </c>
      <c r="F280" s="270" t="str">
        <f>IF(D280&lt;&gt;"",SUMIF('Project Costing'!$G$14:$G$500,D280,'Project Costing'!$P$14:$P$500),"")</f>
        <v/>
      </c>
      <c r="G280" s="13" t="str">
        <f t="shared" si="20"/>
        <v/>
      </c>
      <c r="H280" s="1"/>
      <c r="I280" s="1"/>
      <c r="J280" s="12"/>
      <c r="K280" s="1"/>
      <c r="L280" s="14" t="str">
        <f>IF(K280&lt;&gt;"",SUMIF('Project Costing'!$G$14:$G$500,K280,'Project Costing'!$M$14:$M$500),"")</f>
        <v/>
      </c>
      <c r="M280" s="18" t="str">
        <f>IF(K280&lt;&gt;"",SUMIF('Project Costing'!$G$14:$G$500,K280,'Project Costing'!$P$14:$P$500),"")</f>
        <v/>
      </c>
      <c r="N280" s="28" t="str">
        <f t="shared" si="21"/>
        <v/>
      </c>
      <c r="O280" s="1"/>
      <c r="P280" s="1"/>
      <c r="S280" t="str">
        <f>IF(R280&lt;&gt;"",SUMIF('Project Costing'!$G$14:$G$500,R280,'Project Costing'!$M$14:$M$500),"")</f>
        <v/>
      </c>
      <c r="T280" s="28" t="str">
        <f>IF(R280&lt;&gt;"",SUMIF('Project Costing'!$G$14:$G$500,R280,'Project Costing'!$P$14:$P$500),"")</f>
        <v/>
      </c>
      <c r="U280" s="28" t="str">
        <f t="shared" si="22"/>
        <v/>
      </c>
      <c r="Z280" t="str">
        <f>IF(Y280&lt;&gt;"",SUMIF('Project Costing'!$G$14:$G$500,Y280,'Project Costing'!$M$14:$M$500),"")</f>
        <v/>
      </c>
      <c r="AA280" s="28" t="str">
        <f>IF(Y280&lt;&gt;"",SUMIF('Project Costing'!$G$14:$G$500,Y280,'Project Costing'!$P$14:$P$500),"")</f>
        <v/>
      </c>
      <c r="AB280" s="28" t="str">
        <f t="shared" si="23"/>
        <v/>
      </c>
      <c r="AG280" t="str">
        <f>IF(AF280&lt;&gt;"",SUMIF('Project Costing'!$G$14:$G$500,AF280,'Project Costing'!$M$14:$M$500),"")</f>
        <v/>
      </c>
      <c r="AH280" s="28" t="str">
        <f>IF(AF280&lt;&gt;"",SUMIF('Project Costing'!$G$14:$G$500,AF280,'Project Costing'!$P$14:$P$500),"")</f>
        <v/>
      </c>
      <c r="AI280" s="28" t="str">
        <f t="shared" si="24"/>
        <v/>
      </c>
    </row>
    <row r="281" spans="4:35" x14ac:dyDescent="0.25">
      <c r="D281" s="1"/>
      <c r="E281" s="16" t="str">
        <f>IF(D281&lt;&gt;"",SUMIF('Project Costing'!$G$14:$G$500,D281,'Project Costing'!$M$14:$M$500),"")</f>
        <v/>
      </c>
      <c r="F281" s="270" t="str">
        <f>IF(D281&lt;&gt;"",SUMIF('Project Costing'!$G$14:$G$500,D281,'Project Costing'!$P$14:$P$500),"")</f>
        <v/>
      </c>
      <c r="G281" s="13" t="str">
        <f t="shared" si="20"/>
        <v/>
      </c>
      <c r="H281" s="1"/>
      <c r="I281" s="1"/>
      <c r="J281" s="12"/>
      <c r="K281" s="1"/>
      <c r="L281" s="14" t="str">
        <f>IF(K281&lt;&gt;"",SUMIF('Project Costing'!$G$14:$G$500,K281,'Project Costing'!$M$14:$M$500),"")</f>
        <v/>
      </c>
      <c r="M281" s="18" t="str">
        <f>IF(K281&lt;&gt;"",SUMIF('Project Costing'!$G$14:$G$500,K281,'Project Costing'!$P$14:$P$500),"")</f>
        <v/>
      </c>
      <c r="N281" s="28" t="str">
        <f t="shared" si="21"/>
        <v/>
      </c>
      <c r="O281" s="1"/>
      <c r="P281" s="1"/>
      <c r="S281" t="str">
        <f>IF(R281&lt;&gt;"",SUMIF('Project Costing'!$G$14:$G$500,R281,'Project Costing'!$M$14:$M$500),"")</f>
        <v/>
      </c>
      <c r="T281" s="28" t="str">
        <f>IF(R281&lt;&gt;"",SUMIF('Project Costing'!$G$14:$G$500,R281,'Project Costing'!$P$14:$P$500),"")</f>
        <v/>
      </c>
      <c r="U281" s="28" t="str">
        <f t="shared" si="22"/>
        <v/>
      </c>
      <c r="Z281" t="str">
        <f>IF(Y281&lt;&gt;"",SUMIF('Project Costing'!$G$14:$G$500,Y281,'Project Costing'!$M$14:$M$500),"")</f>
        <v/>
      </c>
      <c r="AA281" s="28" t="str">
        <f>IF(Y281&lt;&gt;"",SUMIF('Project Costing'!$G$14:$G$500,Y281,'Project Costing'!$P$14:$P$500),"")</f>
        <v/>
      </c>
      <c r="AB281" s="28" t="str">
        <f t="shared" si="23"/>
        <v/>
      </c>
      <c r="AG281" t="str">
        <f>IF(AF281&lt;&gt;"",SUMIF('Project Costing'!$G$14:$G$500,AF281,'Project Costing'!$M$14:$M$500),"")</f>
        <v/>
      </c>
      <c r="AH281" s="28" t="str">
        <f>IF(AF281&lt;&gt;"",SUMIF('Project Costing'!$G$14:$G$500,AF281,'Project Costing'!$P$14:$P$500),"")</f>
        <v/>
      </c>
      <c r="AI281" s="28" t="str">
        <f t="shared" si="24"/>
        <v/>
      </c>
    </row>
    <row r="282" spans="4:35" x14ac:dyDescent="0.25">
      <c r="D282" s="1"/>
      <c r="E282" s="16" t="str">
        <f>IF(D282&lt;&gt;"",SUMIF('Project Costing'!$G$14:$G$500,D282,'Project Costing'!$M$14:$M$500),"")</f>
        <v/>
      </c>
      <c r="F282" s="270" t="str">
        <f>IF(D282&lt;&gt;"",SUMIF('Project Costing'!$G$14:$G$500,D282,'Project Costing'!$P$14:$P$500),"")</f>
        <v/>
      </c>
      <c r="G282" s="13" t="str">
        <f t="shared" si="20"/>
        <v/>
      </c>
      <c r="H282" s="1"/>
      <c r="I282" s="1"/>
      <c r="J282" s="12"/>
      <c r="K282" s="1"/>
      <c r="L282" s="14" t="str">
        <f>IF(K282&lt;&gt;"",SUMIF('Project Costing'!$G$14:$G$500,K282,'Project Costing'!$M$14:$M$500),"")</f>
        <v/>
      </c>
      <c r="M282" s="18" t="str">
        <f>IF(K282&lt;&gt;"",SUMIF('Project Costing'!$G$14:$G$500,K282,'Project Costing'!$P$14:$P$500),"")</f>
        <v/>
      </c>
      <c r="N282" s="28" t="str">
        <f t="shared" si="21"/>
        <v/>
      </c>
      <c r="O282" s="1"/>
      <c r="P282" s="1"/>
      <c r="S282" t="str">
        <f>IF(R282&lt;&gt;"",SUMIF('Project Costing'!$G$14:$G$500,R282,'Project Costing'!$M$14:$M$500),"")</f>
        <v/>
      </c>
      <c r="T282" s="28" t="str">
        <f>IF(R282&lt;&gt;"",SUMIF('Project Costing'!$G$14:$G$500,R282,'Project Costing'!$P$14:$P$500),"")</f>
        <v/>
      </c>
      <c r="U282" s="28" t="str">
        <f t="shared" si="22"/>
        <v/>
      </c>
      <c r="Z282" t="str">
        <f>IF(Y282&lt;&gt;"",SUMIF('Project Costing'!$G$14:$G$500,Y282,'Project Costing'!$M$14:$M$500),"")</f>
        <v/>
      </c>
      <c r="AA282" s="28" t="str">
        <f>IF(Y282&lt;&gt;"",SUMIF('Project Costing'!$G$14:$G$500,Y282,'Project Costing'!$P$14:$P$500),"")</f>
        <v/>
      </c>
      <c r="AB282" s="28" t="str">
        <f t="shared" si="23"/>
        <v/>
      </c>
      <c r="AG282" t="str">
        <f>IF(AF282&lt;&gt;"",SUMIF('Project Costing'!$G$14:$G$500,AF282,'Project Costing'!$M$14:$M$500),"")</f>
        <v/>
      </c>
      <c r="AH282" s="28" t="str">
        <f>IF(AF282&lt;&gt;"",SUMIF('Project Costing'!$G$14:$G$500,AF282,'Project Costing'!$P$14:$P$500),"")</f>
        <v/>
      </c>
      <c r="AI282" s="28" t="str">
        <f t="shared" si="24"/>
        <v/>
      </c>
    </row>
    <row r="283" spans="4:35" x14ac:dyDescent="0.25">
      <c r="D283" s="1"/>
      <c r="E283" s="16" t="str">
        <f>IF(D283&lt;&gt;"",SUMIF('Project Costing'!$G$14:$G$500,D283,'Project Costing'!$M$14:$M$500),"")</f>
        <v/>
      </c>
      <c r="F283" s="270" t="str">
        <f>IF(D283&lt;&gt;"",SUMIF('Project Costing'!$G$14:$G$500,D283,'Project Costing'!$P$14:$P$500),"")</f>
        <v/>
      </c>
      <c r="G283" s="13" t="str">
        <f t="shared" si="20"/>
        <v/>
      </c>
      <c r="H283" s="1"/>
      <c r="I283" s="1"/>
      <c r="J283" s="12"/>
      <c r="K283" s="1"/>
      <c r="L283" s="14" t="str">
        <f>IF(K283&lt;&gt;"",SUMIF('Project Costing'!$G$14:$G$500,K283,'Project Costing'!$M$14:$M$500),"")</f>
        <v/>
      </c>
      <c r="M283" s="18" t="str">
        <f>IF(K283&lt;&gt;"",SUMIF('Project Costing'!$G$14:$G$500,K283,'Project Costing'!$P$14:$P$500),"")</f>
        <v/>
      </c>
      <c r="N283" s="28" t="str">
        <f t="shared" si="21"/>
        <v/>
      </c>
      <c r="O283" s="1"/>
      <c r="P283" s="1"/>
      <c r="S283" t="str">
        <f>IF(R283&lt;&gt;"",SUMIF('Project Costing'!$G$14:$G$500,R283,'Project Costing'!$M$14:$M$500),"")</f>
        <v/>
      </c>
      <c r="T283" s="28" t="str">
        <f>IF(R283&lt;&gt;"",SUMIF('Project Costing'!$G$14:$G$500,R283,'Project Costing'!$P$14:$P$500),"")</f>
        <v/>
      </c>
      <c r="U283" s="28" t="str">
        <f t="shared" si="22"/>
        <v/>
      </c>
      <c r="Z283" t="str">
        <f>IF(Y283&lt;&gt;"",SUMIF('Project Costing'!$G$14:$G$500,Y283,'Project Costing'!$M$14:$M$500),"")</f>
        <v/>
      </c>
      <c r="AA283" s="28" t="str">
        <f>IF(Y283&lt;&gt;"",SUMIF('Project Costing'!$G$14:$G$500,Y283,'Project Costing'!$P$14:$P$500),"")</f>
        <v/>
      </c>
      <c r="AB283" s="28" t="str">
        <f t="shared" si="23"/>
        <v/>
      </c>
      <c r="AG283" t="str">
        <f>IF(AF283&lt;&gt;"",SUMIF('Project Costing'!$G$14:$G$500,AF283,'Project Costing'!$M$14:$M$500),"")</f>
        <v/>
      </c>
      <c r="AH283" s="28" t="str">
        <f>IF(AF283&lt;&gt;"",SUMIF('Project Costing'!$G$14:$G$500,AF283,'Project Costing'!$P$14:$P$500),"")</f>
        <v/>
      </c>
      <c r="AI283" s="28" t="str">
        <f t="shared" si="24"/>
        <v/>
      </c>
    </row>
    <row r="284" spans="4:35" x14ac:dyDescent="0.25">
      <c r="D284" s="1"/>
      <c r="E284" s="16" t="str">
        <f>IF(D284&lt;&gt;"",SUMIF('Project Costing'!$G$14:$G$500,D284,'Project Costing'!$M$14:$M$500),"")</f>
        <v/>
      </c>
      <c r="F284" s="270" t="str">
        <f>IF(D284&lt;&gt;"",SUMIF('Project Costing'!$G$14:$G$500,D284,'Project Costing'!$P$14:$P$500),"")</f>
        <v/>
      </c>
      <c r="G284" s="13" t="str">
        <f t="shared" si="20"/>
        <v/>
      </c>
      <c r="H284" s="1"/>
      <c r="I284" s="1"/>
      <c r="J284" s="12"/>
      <c r="K284" s="1"/>
      <c r="L284" s="14" t="str">
        <f>IF(K284&lt;&gt;"",SUMIF('Project Costing'!$G$14:$G$500,K284,'Project Costing'!$M$14:$M$500),"")</f>
        <v/>
      </c>
      <c r="M284" s="18" t="str">
        <f>IF(K284&lt;&gt;"",SUMIF('Project Costing'!$G$14:$G$500,K284,'Project Costing'!$P$14:$P$500),"")</f>
        <v/>
      </c>
      <c r="N284" s="28" t="str">
        <f t="shared" si="21"/>
        <v/>
      </c>
      <c r="O284" s="1"/>
      <c r="P284" s="1"/>
      <c r="S284" t="str">
        <f>IF(R284&lt;&gt;"",SUMIF('Project Costing'!$G$14:$G$500,R284,'Project Costing'!$M$14:$M$500),"")</f>
        <v/>
      </c>
      <c r="T284" s="28" t="str">
        <f>IF(R284&lt;&gt;"",SUMIF('Project Costing'!$G$14:$G$500,R284,'Project Costing'!$P$14:$P$500),"")</f>
        <v/>
      </c>
      <c r="U284" s="28" t="str">
        <f t="shared" si="22"/>
        <v/>
      </c>
      <c r="Z284" t="str">
        <f>IF(Y284&lt;&gt;"",SUMIF('Project Costing'!$G$14:$G$500,Y284,'Project Costing'!$M$14:$M$500),"")</f>
        <v/>
      </c>
      <c r="AA284" s="28" t="str">
        <f>IF(Y284&lt;&gt;"",SUMIF('Project Costing'!$G$14:$G$500,Y284,'Project Costing'!$P$14:$P$500),"")</f>
        <v/>
      </c>
      <c r="AB284" s="28" t="str">
        <f t="shared" si="23"/>
        <v/>
      </c>
      <c r="AG284" t="str">
        <f>IF(AF284&lt;&gt;"",SUMIF('Project Costing'!$G$14:$G$500,AF284,'Project Costing'!$M$14:$M$500),"")</f>
        <v/>
      </c>
      <c r="AH284" s="28" t="str">
        <f>IF(AF284&lt;&gt;"",SUMIF('Project Costing'!$G$14:$G$500,AF284,'Project Costing'!$P$14:$P$500),"")</f>
        <v/>
      </c>
      <c r="AI284" s="28" t="str">
        <f t="shared" si="24"/>
        <v/>
      </c>
    </row>
    <row r="285" spans="4:35" x14ac:dyDescent="0.25">
      <c r="D285" s="1"/>
      <c r="E285" s="16" t="str">
        <f>IF(D285&lt;&gt;"",SUMIF('Project Costing'!$G$14:$G$500,D285,'Project Costing'!$M$14:$M$500),"")</f>
        <v/>
      </c>
      <c r="F285" s="270" t="str">
        <f>IF(D285&lt;&gt;"",SUMIF('Project Costing'!$G$14:$G$500,D285,'Project Costing'!$P$14:$P$500),"")</f>
        <v/>
      </c>
      <c r="G285" s="13" t="str">
        <f t="shared" si="20"/>
        <v/>
      </c>
      <c r="H285" s="1"/>
      <c r="I285" s="1"/>
      <c r="J285" s="12"/>
      <c r="K285" s="1"/>
      <c r="L285" s="14" t="str">
        <f>IF(K285&lt;&gt;"",SUMIF('Project Costing'!$G$14:$G$500,K285,'Project Costing'!$M$14:$M$500),"")</f>
        <v/>
      </c>
      <c r="M285" s="18" t="str">
        <f>IF(K285&lt;&gt;"",SUMIF('Project Costing'!$G$14:$G$500,K285,'Project Costing'!$P$14:$P$500),"")</f>
        <v/>
      </c>
      <c r="N285" s="28" t="str">
        <f t="shared" si="21"/>
        <v/>
      </c>
      <c r="O285" s="1"/>
      <c r="P285" s="1"/>
      <c r="S285" t="str">
        <f>IF(R285&lt;&gt;"",SUMIF('Project Costing'!$G$14:$G$500,R285,'Project Costing'!$M$14:$M$500),"")</f>
        <v/>
      </c>
      <c r="T285" s="28" t="str">
        <f>IF(R285&lt;&gt;"",SUMIF('Project Costing'!$G$14:$G$500,R285,'Project Costing'!$P$14:$P$500),"")</f>
        <v/>
      </c>
      <c r="U285" s="28" t="str">
        <f t="shared" si="22"/>
        <v/>
      </c>
      <c r="Z285" t="str">
        <f>IF(Y285&lt;&gt;"",SUMIF('Project Costing'!$G$14:$G$500,Y285,'Project Costing'!$M$14:$M$500),"")</f>
        <v/>
      </c>
      <c r="AA285" s="28" t="str">
        <f>IF(Y285&lt;&gt;"",SUMIF('Project Costing'!$G$14:$G$500,Y285,'Project Costing'!$P$14:$P$500),"")</f>
        <v/>
      </c>
      <c r="AB285" s="28" t="str">
        <f t="shared" si="23"/>
        <v/>
      </c>
      <c r="AG285" t="str">
        <f>IF(AF285&lt;&gt;"",SUMIF('Project Costing'!$G$14:$G$500,AF285,'Project Costing'!$M$14:$M$500),"")</f>
        <v/>
      </c>
      <c r="AH285" s="28" t="str">
        <f>IF(AF285&lt;&gt;"",SUMIF('Project Costing'!$G$14:$G$500,AF285,'Project Costing'!$P$14:$P$500),"")</f>
        <v/>
      </c>
      <c r="AI285" s="28" t="str">
        <f t="shared" si="24"/>
        <v/>
      </c>
    </row>
    <row r="286" spans="4:35" x14ac:dyDescent="0.25">
      <c r="D286" s="1"/>
      <c r="E286" s="16" t="str">
        <f>IF(D286&lt;&gt;"",SUMIF('Project Costing'!$G$14:$G$500,D286,'Project Costing'!$M$14:$M$500),"")</f>
        <v/>
      </c>
      <c r="F286" s="270" t="str">
        <f>IF(D286&lt;&gt;"",SUMIF('Project Costing'!$G$14:$G$500,D286,'Project Costing'!$P$14:$P$500),"")</f>
        <v/>
      </c>
      <c r="G286" s="13" t="str">
        <f t="shared" si="20"/>
        <v/>
      </c>
      <c r="H286" s="1"/>
      <c r="I286" s="1"/>
      <c r="J286" s="12"/>
      <c r="K286" s="1"/>
      <c r="L286" s="14" t="str">
        <f>IF(K286&lt;&gt;"",SUMIF('Project Costing'!$G$14:$G$500,K286,'Project Costing'!$M$14:$M$500),"")</f>
        <v/>
      </c>
      <c r="M286" s="18" t="str">
        <f>IF(K286&lt;&gt;"",SUMIF('Project Costing'!$G$14:$G$500,K286,'Project Costing'!$P$14:$P$500),"")</f>
        <v/>
      </c>
      <c r="N286" s="28" t="str">
        <f t="shared" si="21"/>
        <v/>
      </c>
      <c r="O286" s="1"/>
      <c r="P286" s="1"/>
      <c r="S286" t="str">
        <f>IF(R286&lt;&gt;"",SUMIF('Project Costing'!$G$14:$G$500,R286,'Project Costing'!$M$14:$M$500),"")</f>
        <v/>
      </c>
      <c r="T286" s="28" t="str">
        <f>IF(R286&lt;&gt;"",SUMIF('Project Costing'!$G$14:$G$500,R286,'Project Costing'!$P$14:$P$500),"")</f>
        <v/>
      </c>
      <c r="U286" s="28" t="str">
        <f t="shared" si="22"/>
        <v/>
      </c>
      <c r="Z286" t="str">
        <f>IF(Y286&lt;&gt;"",SUMIF('Project Costing'!$G$14:$G$500,Y286,'Project Costing'!$M$14:$M$500),"")</f>
        <v/>
      </c>
      <c r="AA286" s="28" t="str">
        <f>IF(Y286&lt;&gt;"",SUMIF('Project Costing'!$G$14:$G$500,Y286,'Project Costing'!$P$14:$P$500),"")</f>
        <v/>
      </c>
      <c r="AB286" s="28" t="str">
        <f t="shared" si="23"/>
        <v/>
      </c>
      <c r="AG286" t="str">
        <f>IF(AF286&lt;&gt;"",SUMIF('Project Costing'!$G$14:$G$500,AF286,'Project Costing'!$M$14:$M$500),"")</f>
        <v/>
      </c>
      <c r="AH286" s="28" t="str">
        <f>IF(AF286&lt;&gt;"",SUMIF('Project Costing'!$G$14:$G$500,AF286,'Project Costing'!$P$14:$P$500),"")</f>
        <v/>
      </c>
      <c r="AI286" s="28" t="str">
        <f t="shared" si="24"/>
        <v/>
      </c>
    </row>
    <row r="287" spans="4:35" x14ac:dyDescent="0.25">
      <c r="D287" s="1"/>
      <c r="E287" s="16" t="str">
        <f>IF(D287&lt;&gt;"",SUMIF('Project Costing'!$G$14:$G$500,D287,'Project Costing'!$M$14:$M$500),"")</f>
        <v/>
      </c>
      <c r="F287" s="270" t="str">
        <f>IF(D287&lt;&gt;"",SUMIF('Project Costing'!$G$14:$G$500,D287,'Project Costing'!$P$14:$P$500),"")</f>
        <v/>
      </c>
      <c r="G287" s="13" t="str">
        <f t="shared" si="20"/>
        <v/>
      </c>
      <c r="H287" s="1"/>
      <c r="I287" s="1"/>
      <c r="J287" s="12"/>
      <c r="K287" s="1"/>
      <c r="L287" s="14" t="str">
        <f>IF(K287&lt;&gt;"",SUMIF('Project Costing'!$G$14:$G$500,K287,'Project Costing'!$M$14:$M$500),"")</f>
        <v/>
      </c>
      <c r="M287" s="18" t="str">
        <f>IF(K287&lt;&gt;"",SUMIF('Project Costing'!$G$14:$G$500,K287,'Project Costing'!$P$14:$P$500),"")</f>
        <v/>
      </c>
      <c r="N287" s="28" t="str">
        <f t="shared" si="21"/>
        <v/>
      </c>
      <c r="O287" s="1"/>
      <c r="P287" s="1"/>
      <c r="S287" t="str">
        <f>IF(R287&lt;&gt;"",SUMIF('Project Costing'!$G$14:$G$500,R287,'Project Costing'!$M$14:$M$500),"")</f>
        <v/>
      </c>
      <c r="T287" s="28" t="str">
        <f>IF(R287&lt;&gt;"",SUMIF('Project Costing'!$G$14:$G$500,R287,'Project Costing'!$P$14:$P$500),"")</f>
        <v/>
      </c>
      <c r="U287" s="28" t="str">
        <f t="shared" si="22"/>
        <v/>
      </c>
      <c r="Z287" t="str">
        <f>IF(Y287&lt;&gt;"",SUMIF('Project Costing'!$G$14:$G$500,Y287,'Project Costing'!$M$14:$M$500),"")</f>
        <v/>
      </c>
      <c r="AA287" s="28" t="str">
        <f>IF(Y287&lt;&gt;"",SUMIF('Project Costing'!$G$14:$G$500,Y287,'Project Costing'!$P$14:$P$500),"")</f>
        <v/>
      </c>
      <c r="AB287" s="28" t="str">
        <f t="shared" si="23"/>
        <v/>
      </c>
      <c r="AG287" t="str">
        <f>IF(AF287&lt;&gt;"",SUMIF('Project Costing'!$G$14:$G$500,AF287,'Project Costing'!$M$14:$M$500),"")</f>
        <v/>
      </c>
      <c r="AH287" s="28" t="str">
        <f>IF(AF287&lt;&gt;"",SUMIF('Project Costing'!$G$14:$G$500,AF287,'Project Costing'!$P$14:$P$500),"")</f>
        <v/>
      </c>
      <c r="AI287" s="28" t="str">
        <f t="shared" si="24"/>
        <v/>
      </c>
    </row>
    <row r="288" spans="4:35" x14ac:dyDescent="0.25">
      <c r="D288" s="1"/>
      <c r="E288" s="16" t="str">
        <f>IF(D288&lt;&gt;"",SUMIF('Project Costing'!$G$14:$G$500,D288,'Project Costing'!$M$14:$M$500),"")</f>
        <v/>
      </c>
      <c r="F288" s="270" t="str">
        <f>IF(D288&lt;&gt;"",SUMIF('Project Costing'!$G$14:$G$500,D288,'Project Costing'!$P$14:$P$500),"")</f>
        <v/>
      </c>
      <c r="G288" s="13" t="str">
        <f t="shared" si="20"/>
        <v/>
      </c>
      <c r="H288" s="1"/>
      <c r="I288" s="1"/>
      <c r="J288" s="12"/>
      <c r="K288" s="1"/>
      <c r="L288" s="14" t="str">
        <f>IF(K288&lt;&gt;"",SUMIF('Project Costing'!$G$14:$G$500,K288,'Project Costing'!$M$14:$M$500),"")</f>
        <v/>
      </c>
      <c r="M288" s="18" t="str">
        <f>IF(K288&lt;&gt;"",SUMIF('Project Costing'!$G$14:$G$500,K288,'Project Costing'!$P$14:$P$500),"")</f>
        <v/>
      </c>
      <c r="N288" s="28" t="str">
        <f t="shared" si="21"/>
        <v/>
      </c>
      <c r="O288" s="1"/>
      <c r="P288" s="1"/>
      <c r="S288" t="str">
        <f>IF(R288&lt;&gt;"",SUMIF('Project Costing'!$G$14:$G$500,R288,'Project Costing'!$M$14:$M$500),"")</f>
        <v/>
      </c>
      <c r="T288" s="28" t="str">
        <f>IF(R288&lt;&gt;"",SUMIF('Project Costing'!$G$14:$G$500,R288,'Project Costing'!$P$14:$P$500),"")</f>
        <v/>
      </c>
      <c r="U288" s="28" t="str">
        <f t="shared" si="22"/>
        <v/>
      </c>
      <c r="Z288" t="str">
        <f>IF(Y288&lt;&gt;"",SUMIF('Project Costing'!$G$14:$G$500,Y288,'Project Costing'!$M$14:$M$500),"")</f>
        <v/>
      </c>
      <c r="AA288" s="28" t="str">
        <f>IF(Y288&lt;&gt;"",SUMIF('Project Costing'!$G$14:$G$500,Y288,'Project Costing'!$P$14:$P$500),"")</f>
        <v/>
      </c>
      <c r="AB288" s="28" t="str">
        <f t="shared" si="23"/>
        <v/>
      </c>
      <c r="AG288" t="str">
        <f>IF(AF288&lt;&gt;"",SUMIF('Project Costing'!$G$14:$G$500,AF288,'Project Costing'!$M$14:$M$500),"")</f>
        <v/>
      </c>
      <c r="AH288" s="28" t="str">
        <f>IF(AF288&lt;&gt;"",SUMIF('Project Costing'!$G$14:$G$500,AF288,'Project Costing'!$P$14:$P$500),"")</f>
        <v/>
      </c>
      <c r="AI288" s="28" t="str">
        <f t="shared" si="24"/>
        <v/>
      </c>
    </row>
    <row r="289" spans="4:35" x14ac:dyDescent="0.25">
      <c r="D289" s="1"/>
      <c r="E289" s="16" t="str">
        <f>IF(D289&lt;&gt;"",SUMIF('Project Costing'!$G$14:$G$500,D289,'Project Costing'!$M$14:$M$500),"")</f>
        <v/>
      </c>
      <c r="F289" s="270" t="str">
        <f>IF(D289&lt;&gt;"",SUMIF('Project Costing'!$G$14:$G$500,D289,'Project Costing'!$P$14:$P$500),"")</f>
        <v/>
      </c>
      <c r="G289" s="13" t="str">
        <f t="shared" si="20"/>
        <v/>
      </c>
      <c r="H289" s="1"/>
      <c r="I289" s="1"/>
      <c r="J289" s="12"/>
      <c r="K289" s="1"/>
      <c r="L289" s="14" t="str">
        <f>IF(K289&lt;&gt;"",SUMIF('Project Costing'!$G$14:$G$500,K289,'Project Costing'!$M$14:$M$500),"")</f>
        <v/>
      </c>
      <c r="M289" s="18" t="str">
        <f>IF(K289&lt;&gt;"",SUMIF('Project Costing'!$G$14:$G$500,K289,'Project Costing'!$P$14:$P$500),"")</f>
        <v/>
      </c>
      <c r="N289" s="28" t="str">
        <f t="shared" si="21"/>
        <v/>
      </c>
      <c r="O289" s="1"/>
      <c r="P289" s="1"/>
      <c r="S289" t="str">
        <f>IF(R289&lt;&gt;"",SUMIF('Project Costing'!$G$14:$G$500,R289,'Project Costing'!$M$14:$M$500),"")</f>
        <v/>
      </c>
      <c r="T289" s="28" t="str">
        <f>IF(R289&lt;&gt;"",SUMIF('Project Costing'!$G$14:$G$500,R289,'Project Costing'!$P$14:$P$500),"")</f>
        <v/>
      </c>
      <c r="U289" s="28" t="str">
        <f t="shared" si="22"/>
        <v/>
      </c>
      <c r="Z289" t="str">
        <f>IF(Y289&lt;&gt;"",SUMIF('Project Costing'!$G$14:$G$500,Y289,'Project Costing'!$M$14:$M$500),"")</f>
        <v/>
      </c>
      <c r="AA289" s="28" t="str">
        <f>IF(Y289&lt;&gt;"",SUMIF('Project Costing'!$G$14:$G$500,Y289,'Project Costing'!$P$14:$P$500),"")</f>
        <v/>
      </c>
      <c r="AB289" s="28" t="str">
        <f t="shared" si="23"/>
        <v/>
      </c>
      <c r="AG289" t="str">
        <f>IF(AF289&lt;&gt;"",SUMIF('Project Costing'!$G$14:$G$500,AF289,'Project Costing'!$M$14:$M$500),"")</f>
        <v/>
      </c>
      <c r="AH289" s="28" t="str">
        <f>IF(AF289&lt;&gt;"",SUMIF('Project Costing'!$G$14:$G$500,AF289,'Project Costing'!$P$14:$P$500),"")</f>
        <v/>
      </c>
      <c r="AI289" s="28" t="str">
        <f t="shared" si="24"/>
        <v/>
      </c>
    </row>
    <row r="290" spans="4:35" x14ac:dyDescent="0.25">
      <c r="D290" s="1"/>
      <c r="E290" s="16" t="str">
        <f>IF(D290&lt;&gt;"",SUMIF('Project Costing'!$G$14:$G$500,D290,'Project Costing'!$M$14:$M$500),"")</f>
        <v/>
      </c>
      <c r="F290" s="270" t="str">
        <f>IF(D290&lt;&gt;"",SUMIF('Project Costing'!$G$14:$G$500,D290,'Project Costing'!$P$14:$P$500),"")</f>
        <v/>
      </c>
      <c r="G290" s="13" t="str">
        <f t="shared" si="20"/>
        <v/>
      </c>
      <c r="H290" s="1"/>
      <c r="I290" s="1"/>
      <c r="J290" s="12"/>
      <c r="K290" s="1"/>
      <c r="L290" s="14" t="str">
        <f>IF(K290&lt;&gt;"",SUMIF('Project Costing'!$G$14:$G$500,K290,'Project Costing'!$M$14:$M$500),"")</f>
        <v/>
      </c>
      <c r="M290" s="18" t="str">
        <f>IF(K290&lt;&gt;"",SUMIF('Project Costing'!$G$14:$G$500,K290,'Project Costing'!$P$14:$P$500),"")</f>
        <v/>
      </c>
      <c r="N290" s="28" t="str">
        <f t="shared" si="21"/>
        <v/>
      </c>
      <c r="O290" s="1"/>
      <c r="P290" s="1"/>
      <c r="S290" t="str">
        <f>IF(R290&lt;&gt;"",SUMIF('Project Costing'!$G$14:$G$500,R290,'Project Costing'!$M$14:$M$500),"")</f>
        <v/>
      </c>
      <c r="T290" s="28" t="str">
        <f>IF(R290&lt;&gt;"",SUMIF('Project Costing'!$G$14:$G$500,R290,'Project Costing'!$P$14:$P$500),"")</f>
        <v/>
      </c>
      <c r="U290" s="28" t="str">
        <f t="shared" si="22"/>
        <v/>
      </c>
      <c r="Z290" t="str">
        <f>IF(Y290&lt;&gt;"",SUMIF('Project Costing'!$G$14:$G$500,Y290,'Project Costing'!$M$14:$M$500),"")</f>
        <v/>
      </c>
      <c r="AA290" s="28" t="str">
        <f>IF(Y290&lt;&gt;"",SUMIF('Project Costing'!$G$14:$G$500,Y290,'Project Costing'!$P$14:$P$500),"")</f>
        <v/>
      </c>
      <c r="AB290" s="28" t="str">
        <f t="shared" si="23"/>
        <v/>
      </c>
      <c r="AG290" t="str">
        <f>IF(AF290&lt;&gt;"",SUMIF('Project Costing'!$G$14:$G$500,AF290,'Project Costing'!$M$14:$M$500),"")</f>
        <v/>
      </c>
      <c r="AH290" s="28" t="str">
        <f>IF(AF290&lt;&gt;"",SUMIF('Project Costing'!$G$14:$G$500,AF290,'Project Costing'!$P$14:$P$500),"")</f>
        <v/>
      </c>
      <c r="AI290" s="28" t="str">
        <f t="shared" si="24"/>
        <v/>
      </c>
    </row>
    <row r="291" spans="4:35" x14ac:dyDescent="0.25">
      <c r="D291" s="1"/>
      <c r="E291" s="16" t="str">
        <f>IF(D291&lt;&gt;"",SUMIF('Project Costing'!$G$14:$G$500,D291,'Project Costing'!$M$14:$M$500),"")</f>
        <v/>
      </c>
      <c r="F291" s="270" t="str">
        <f>IF(D291&lt;&gt;"",SUMIF('Project Costing'!$G$14:$G$500,D291,'Project Costing'!$P$14:$P$500),"")</f>
        <v/>
      </c>
      <c r="G291" s="13" t="str">
        <f t="shared" si="20"/>
        <v/>
      </c>
      <c r="H291" s="1"/>
      <c r="I291" s="1"/>
      <c r="J291" s="12"/>
      <c r="K291" s="1"/>
      <c r="L291" s="14" t="str">
        <f>IF(K291&lt;&gt;"",SUMIF('Project Costing'!$G$14:$G$500,K291,'Project Costing'!$M$14:$M$500),"")</f>
        <v/>
      </c>
      <c r="M291" s="18" t="str">
        <f>IF(K291&lt;&gt;"",SUMIF('Project Costing'!$G$14:$G$500,K291,'Project Costing'!$P$14:$P$500),"")</f>
        <v/>
      </c>
      <c r="N291" s="28" t="str">
        <f t="shared" si="21"/>
        <v/>
      </c>
      <c r="O291" s="1"/>
      <c r="P291" s="1"/>
      <c r="S291" t="str">
        <f>IF(R291&lt;&gt;"",SUMIF('Project Costing'!$G$14:$G$500,R291,'Project Costing'!$M$14:$M$500),"")</f>
        <v/>
      </c>
      <c r="T291" s="28" t="str">
        <f>IF(R291&lt;&gt;"",SUMIF('Project Costing'!$G$14:$G$500,R291,'Project Costing'!$P$14:$P$500),"")</f>
        <v/>
      </c>
      <c r="U291" s="28" t="str">
        <f t="shared" si="22"/>
        <v/>
      </c>
      <c r="Z291" t="str">
        <f>IF(Y291&lt;&gt;"",SUMIF('Project Costing'!$G$14:$G$500,Y291,'Project Costing'!$M$14:$M$500),"")</f>
        <v/>
      </c>
      <c r="AA291" s="28" t="str">
        <f>IF(Y291&lt;&gt;"",SUMIF('Project Costing'!$G$14:$G$500,Y291,'Project Costing'!$P$14:$P$500),"")</f>
        <v/>
      </c>
      <c r="AB291" s="28" t="str">
        <f t="shared" si="23"/>
        <v/>
      </c>
      <c r="AG291" t="str">
        <f>IF(AF291&lt;&gt;"",SUMIF('Project Costing'!$G$14:$G$500,AF291,'Project Costing'!$M$14:$M$500),"")</f>
        <v/>
      </c>
      <c r="AH291" s="28" t="str">
        <f>IF(AF291&lt;&gt;"",SUMIF('Project Costing'!$G$14:$G$500,AF291,'Project Costing'!$P$14:$P$500),"")</f>
        <v/>
      </c>
      <c r="AI291" s="28" t="str">
        <f t="shared" si="24"/>
        <v/>
      </c>
    </row>
    <row r="292" spans="4:35" x14ac:dyDescent="0.25">
      <c r="D292" s="1"/>
      <c r="E292" s="16" t="str">
        <f>IF(D292&lt;&gt;"",SUMIF('Project Costing'!$G$14:$G$500,D292,'Project Costing'!$M$14:$M$500),"")</f>
        <v/>
      </c>
      <c r="F292" s="270" t="str">
        <f>IF(D292&lt;&gt;"",SUMIF('Project Costing'!$G$14:$G$500,D292,'Project Costing'!$P$14:$P$500),"")</f>
        <v/>
      </c>
      <c r="G292" s="13" t="str">
        <f t="shared" si="20"/>
        <v/>
      </c>
      <c r="H292" s="1"/>
      <c r="I292" s="1"/>
      <c r="J292" s="12"/>
      <c r="K292" s="1"/>
      <c r="L292" s="14" t="str">
        <f>IF(K292&lt;&gt;"",SUMIF('Project Costing'!$G$14:$G$500,K292,'Project Costing'!$M$14:$M$500),"")</f>
        <v/>
      </c>
      <c r="M292" s="18" t="str">
        <f>IF(K292&lt;&gt;"",SUMIF('Project Costing'!$G$14:$G$500,K292,'Project Costing'!$P$14:$P$500),"")</f>
        <v/>
      </c>
      <c r="N292" s="28" t="str">
        <f t="shared" si="21"/>
        <v/>
      </c>
      <c r="O292" s="1"/>
      <c r="P292" s="1"/>
      <c r="S292" t="str">
        <f>IF(R292&lt;&gt;"",SUMIF('Project Costing'!$G$14:$G$500,R292,'Project Costing'!$M$14:$M$500),"")</f>
        <v/>
      </c>
      <c r="T292" s="28" t="str">
        <f>IF(R292&lt;&gt;"",SUMIF('Project Costing'!$G$14:$G$500,R292,'Project Costing'!$P$14:$P$500),"")</f>
        <v/>
      </c>
      <c r="U292" s="28" t="str">
        <f t="shared" si="22"/>
        <v/>
      </c>
      <c r="Z292" t="str">
        <f>IF(Y292&lt;&gt;"",SUMIF('Project Costing'!$G$14:$G$500,Y292,'Project Costing'!$M$14:$M$500),"")</f>
        <v/>
      </c>
      <c r="AA292" s="28" t="str">
        <f>IF(Y292&lt;&gt;"",SUMIF('Project Costing'!$G$14:$G$500,Y292,'Project Costing'!$P$14:$P$500),"")</f>
        <v/>
      </c>
      <c r="AB292" s="28" t="str">
        <f t="shared" si="23"/>
        <v/>
      </c>
      <c r="AG292" t="str">
        <f>IF(AF292&lt;&gt;"",SUMIF('Project Costing'!$G$14:$G$500,AF292,'Project Costing'!$M$14:$M$500),"")</f>
        <v/>
      </c>
      <c r="AH292" s="28" t="str">
        <f>IF(AF292&lt;&gt;"",SUMIF('Project Costing'!$G$14:$G$500,AF292,'Project Costing'!$P$14:$P$500),"")</f>
        <v/>
      </c>
      <c r="AI292" s="28" t="str">
        <f t="shared" si="24"/>
        <v/>
      </c>
    </row>
    <row r="293" spans="4:35" x14ac:dyDescent="0.25">
      <c r="D293" s="1"/>
      <c r="E293" s="16" t="str">
        <f>IF(D293&lt;&gt;"",SUMIF('Project Costing'!$G$14:$G$500,D293,'Project Costing'!$M$14:$M$500),"")</f>
        <v/>
      </c>
      <c r="F293" s="270" t="str">
        <f>IF(D293&lt;&gt;"",SUMIF('Project Costing'!$G$14:$G$500,D293,'Project Costing'!$P$14:$P$500),"")</f>
        <v/>
      </c>
      <c r="G293" s="13" t="str">
        <f t="shared" si="20"/>
        <v/>
      </c>
      <c r="H293" s="1"/>
      <c r="I293" s="1"/>
      <c r="J293" s="12"/>
      <c r="K293" s="1"/>
      <c r="L293" s="14" t="str">
        <f>IF(K293&lt;&gt;"",SUMIF('Project Costing'!$G$14:$G$500,K293,'Project Costing'!$M$14:$M$500),"")</f>
        <v/>
      </c>
      <c r="M293" s="18" t="str">
        <f>IF(K293&lt;&gt;"",SUMIF('Project Costing'!$G$14:$G$500,K293,'Project Costing'!$P$14:$P$500),"")</f>
        <v/>
      </c>
      <c r="N293" s="28" t="str">
        <f t="shared" si="21"/>
        <v/>
      </c>
      <c r="O293" s="1"/>
      <c r="P293" s="1"/>
      <c r="S293" t="str">
        <f>IF(R293&lt;&gt;"",SUMIF('Project Costing'!$G$14:$G$500,R293,'Project Costing'!$M$14:$M$500),"")</f>
        <v/>
      </c>
      <c r="T293" s="28" t="str">
        <f>IF(R293&lt;&gt;"",SUMIF('Project Costing'!$G$14:$G$500,R293,'Project Costing'!$P$14:$P$500),"")</f>
        <v/>
      </c>
      <c r="U293" s="28" t="str">
        <f t="shared" si="22"/>
        <v/>
      </c>
      <c r="Z293" t="str">
        <f>IF(Y293&lt;&gt;"",SUMIF('Project Costing'!$G$14:$G$500,Y293,'Project Costing'!$M$14:$M$500),"")</f>
        <v/>
      </c>
      <c r="AA293" s="28" t="str">
        <f>IF(Y293&lt;&gt;"",SUMIF('Project Costing'!$G$14:$G$500,Y293,'Project Costing'!$P$14:$P$500),"")</f>
        <v/>
      </c>
      <c r="AB293" s="28" t="str">
        <f t="shared" si="23"/>
        <v/>
      </c>
      <c r="AG293" t="str">
        <f>IF(AF293&lt;&gt;"",SUMIF('Project Costing'!$G$14:$G$500,AF293,'Project Costing'!$M$14:$M$500),"")</f>
        <v/>
      </c>
      <c r="AH293" s="28" t="str">
        <f>IF(AF293&lt;&gt;"",SUMIF('Project Costing'!$G$14:$G$500,AF293,'Project Costing'!$P$14:$P$500),"")</f>
        <v/>
      </c>
      <c r="AI293" s="28" t="str">
        <f t="shared" si="24"/>
        <v/>
      </c>
    </row>
    <row r="294" spans="4:35" x14ac:dyDescent="0.25">
      <c r="D294" s="1"/>
      <c r="E294" s="16" t="str">
        <f>IF(D294&lt;&gt;"",SUMIF('Project Costing'!$G$14:$G$500,D294,'Project Costing'!$M$14:$M$500),"")</f>
        <v/>
      </c>
      <c r="F294" s="270" t="str">
        <f>IF(D294&lt;&gt;"",SUMIF('Project Costing'!$G$14:$G$500,D294,'Project Costing'!$P$14:$P$500),"")</f>
        <v/>
      </c>
      <c r="G294" s="13" t="str">
        <f t="shared" si="20"/>
        <v/>
      </c>
      <c r="H294" s="1"/>
      <c r="I294" s="1"/>
      <c r="J294" s="12"/>
      <c r="K294" s="1"/>
      <c r="L294" s="14" t="str">
        <f>IF(K294&lt;&gt;"",SUMIF('Project Costing'!$G$14:$G$500,K294,'Project Costing'!$M$14:$M$500),"")</f>
        <v/>
      </c>
      <c r="M294" s="18" t="str">
        <f>IF(K294&lt;&gt;"",SUMIF('Project Costing'!$G$14:$G$500,K294,'Project Costing'!$P$14:$P$500),"")</f>
        <v/>
      </c>
      <c r="N294" s="28" t="str">
        <f t="shared" si="21"/>
        <v/>
      </c>
      <c r="O294" s="1"/>
      <c r="P294" s="1"/>
      <c r="S294" t="str">
        <f>IF(R294&lt;&gt;"",SUMIF('Project Costing'!$G$14:$G$500,R294,'Project Costing'!$M$14:$M$500),"")</f>
        <v/>
      </c>
      <c r="T294" s="28" t="str">
        <f>IF(R294&lt;&gt;"",SUMIF('Project Costing'!$G$14:$G$500,R294,'Project Costing'!$P$14:$P$500),"")</f>
        <v/>
      </c>
      <c r="U294" s="28" t="str">
        <f t="shared" si="22"/>
        <v/>
      </c>
      <c r="Z294" t="str">
        <f>IF(Y294&lt;&gt;"",SUMIF('Project Costing'!$G$14:$G$500,Y294,'Project Costing'!$M$14:$M$500),"")</f>
        <v/>
      </c>
      <c r="AA294" s="28" t="str">
        <f>IF(Y294&lt;&gt;"",SUMIF('Project Costing'!$G$14:$G$500,Y294,'Project Costing'!$P$14:$P$500),"")</f>
        <v/>
      </c>
      <c r="AB294" s="28" t="str">
        <f t="shared" si="23"/>
        <v/>
      </c>
      <c r="AG294" t="str">
        <f>IF(AF294&lt;&gt;"",SUMIF('Project Costing'!$G$14:$G$500,AF294,'Project Costing'!$M$14:$M$500),"")</f>
        <v/>
      </c>
      <c r="AH294" s="28" t="str">
        <f>IF(AF294&lt;&gt;"",SUMIF('Project Costing'!$G$14:$G$500,AF294,'Project Costing'!$P$14:$P$500),"")</f>
        <v/>
      </c>
      <c r="AI294" s="28" t="str">
        <f t="shared" si="24"/>
        <v/>
      </c>
    </row>
    <row r="295" spans="4:35" x14ac:dyDescent="0.25">
      <c r="D295" s="1"/>
      <c r="E295" s="16" t="str">
        <f>IF(D295&lt;&gt;"",SUMIF('Project Costing'!$G$14:$G$500,D295,'Project Costing'!$M$14:$M$500),"")</f>
        <v/>
      </c>
      <c r="F295" s="270" t="str">
        <f>IF(D295&lt;&gt;"",SUMIF('Project Costing'!$G$14:$G$500,D295,'Project Costing'!$P$14:$P$500),"")</f>
        <v/>
      </c>
      <c r="G295" s="13" t="str">
        <f t="shared" si="20"/>
        <v/>
      </c>
      <c r="H295" s="1"/>
      <c r="I295" s="1"/>
      <c r="J295" s="12"/>
      <c r="K295" s="1"/>
      <c r="L295" s="14" t="str">
        <f>IF(K295&lt;&gt;"",SUMIF('Project Costing'!$G$14:$G$500,K295,'Project Costing'!$M$14:$M$500),"")</f>
        <v/>
      </c>
      <c r="M295" s="18" t="str">
        <f>IF(K295&lt;&gt;"",SUMIF('Project Costing'!$G$14:$G$500,K295,'Project Costing'!$P$14:$P$500),"")</f>
        <v/>
      </c>
      <c r="N295" s="28" t="str">
        <f t="shared" si="21"/>
        <v/>
      </c>
      <c r="O295" s="1"/>
      <c r="P295" s="1"/>
      <c r="S295" t="str">
        <f>IF(R295&lt;&gt;"",SUMIF('Project Costing'!$G$14:$G$500,R295,'Project Costing'!$M$14:$M$500),"")</f>
        <v/>
      </c>
      <c r="T295" s="28" t="str">
        <f>IF(R295&lt;&gt;"",SUMIF('Project Costing'!$G$14:$G$500,R295,'Project Costing'!$P$14:$P$500),"")</f>
        <v/>
      </c>
      <c r="U295" s="28" t="str">
        <f t="shared" si="22"/>
        <v/>
      </c>
      <c r="Z295" t="str">
        <f>IF(Y295&lt;&gt;"",SUMIF('Project Costing'!$G$14:$G$500,Y295,'Project Costing'!$M$14:$M$500),"")</f>
        <v/>
      </c>
      <c r="AA295" s="28" t="str">
        <f>IF(Y295&lt;&gt;"",SUMIF('Project Costing'!$G$14:$G$500,Y295,'Project Costing'!$P$14:$P$500),"")</f>
        <v/>
      </c>
      <c r="AB295" s="28" t="str">
        <f t="shared" si="23"/>
        <v/>
      </c>
      <c r="AG295" t="str">
        <f>IF(AF295&lt;&gt;"",SUMIF('Project Costing'!$G$14:$G$500,AF295,'Project Costing'!$M$14:$M$500),"")</f>
        <v/>
      </c>
      <c r="AH295" s="28" t="str">
        <f>IF(AF295&lt;&gt;"",SUMIF('Project Costing'!$G$14:$G$500,AF295,'Project Costing'!$P$14:$P$500),"")</f>
        <v/>
      </c>
      <c r="AI295" s="28" t="str">
        <f t="shared" si="24"/>
        <v/>
      </c>
    </row>
    <row r="296" spans="4:35" x14ac:dyDescent="0.25">
      <c r="D296" s="1"/>
      <c r="E296" s="16" t="str">
        <f>IF(D296&lt;&gt;"",SUMIF('Project Costing'!$G$14:$G$500,D296,'Project Costing'!$M$14:$M$500),"")</f>
        <v/>
      </c>
      <c r="F296" s="270" t="str">
        <f>IF(D296&lt;&gt;"",SUMIF('Project Costing'!$G$14:$G$500,D296,'Project Costing'!$P$14:$P$500),"")</f>
        <v/>
      </c>
      <c r="G296" s="13" t="str">
        <f t="shared" si="20"/>
        <v/>
      </c>
      <c r="H296" s="1"/>
      <c r="I296" s="1"/>
      <c r="J296" s="12"/>
      <c r="K296" s="1"/>
      <c r="L296" s="14" t="str">
        <f>IF(K296&lt;&gt;"",SUMIF('Project Costing'!$G$14:$G$500,K296,'Project Costing'!$M$14:$M$500),"")</f>
        <v/>
      </c>
      <c r="M296" s="18" t="str">
        <f>IF(K296&lt;&gt;"",SUMIF('Project Costing'!$G$14:$G$500,K296,'Project Costing'!$P$14:$P$500),"")</f>
        <v/>
      </c>
      <c r="N296" s="28" t="str">
        <f t="shared" si="21"/>
        <v/>
      </c>
      <c r="O296" s="1"/>
      <c r="P296" s="1"/>
      <c r="S296" t="str">
        <f>IF(R296&lt;&gt;"",SUMIF('Project Costing'!$G$14:$G$500,R296,'Project Costing'!$M$14:$M$500),"")</f>
        <v/>
      </c>
      <c r="T296" s="28" t="str">
        <f>IF(R296&lt;&gt;"",SUMIF('Project Costing'!$G$14:$G$500,R296,'Project Costing'!$P$14:$P$500),"")</f>
        <v/>
      </c>
      <c r="U296" s="28" t="str">
        <f t="shared" si="22"/>
        <v/>
      </c>
      <c r="Z296" t="str">
        <f>IF(Y296&lt;&gt;"",SUMIF('Project Costing'!$G$14:$G$500,Y296,'Project Costing'!$M$14:$M$500),"")</f>
        <v/>
      </c>
      <c r="AA296" s="28" t="str">
        <f>IF(Y296&lt;&gt;"",SUMIF('Project Costing'!$G$14:$G$500,Y296,'Project Costing'!$P$14:$P$500),"")</f>
        <v/>
      </c>
      <c r="AB296" s="28" t="str">
        <f t="shared" si="23"/>
        <v/>
      </c>
      <c r="AG296" t="str">
        <f>IF(AF296&lt;&gt;"",SUMIF('Project Costing'!$G$14:$G$500,AF296,'Project Costing'!$M$14:$M$500),"")</f>
        <v/>
      </c>
      <c r="AH296" s="28" t="str">
        <f>IF(AF296&lt;&gt;"",SUMIF('Project Costing'!$G$14:$G$500,AF296,'Project Costing'!$P$14:$P$500),"")</f>
        <v/>
      </c>
      <c r="AI296" s="28" t="str">
        <f t="shared" si="24"/>
        <v/>
      </c>
    </row>
    <row r="297" spans="4:35" x14ac:dyDescent="0.25">
      <c r="D297" s="1"/>
      <c r="E297" s="16" t="str">
        <f>IF(D297&lt;&gt;"",SUMIF('Project Costing'!$G$14:$G$500,D297,'Project Costing'!$M$14:$M$500),"")</f>
        <v/>
      </c>
      <c r="F297" s="270" t="str">
        <f>IF(D297&lt;&gt;"",SUMIF('Project Costing'!$G$14:$G$500,D297,'Project Costing'!$P$14:$P$500),"")</f>
        <v/>
      </c>
      <c r="G297" s="13" t="str">
        <f t="shared" si="20"/>
        <v/>
      </c>
      <c r="H297" s="1"/>
      <c r="I297" s="1"/>
      <c r="J297" s="12"/>
      <c r="K297" s="1"/>
      <c r="L297" s="14" t="str">
        <f>IF(K297&lt;&gt;"",SUMIF('Project Costing'!$G$14:$G$500,K297,'Project Costing'!$M$14:$M$500),"")</f>
        <v/>
      </c>
      <c r="M297" s="18" t="str">
        <f>IF(K297&lt;&gt;"",SUMIF('Project Costing'!$G$14:$G$500,K297,'Project Costing'!$P$14:$P$500),"")</f>
        <v/>
      </c>
      <c r="N297" s="28" t="str">
        <f t="shared" si="21"/>
        <v/>
      </c>
      <c r="O297" s="1"/>
      <c r="P297" s="1"/>
      <c r="S297" t="str">
        <f>IF(R297&lt;&gt;"",SUMIF('Project Costing'!$G$14:$G$500,R297,'Project Costing'!$M$14:$M$500),"")</f>
        <v/>
      </c>
      <c r="T297" s="28" t="str">
        <f>IF(R297&lt;&gt;"",SUMIF('Project Costing'!$G$14:$G$500,R297,'Project Costing'!$P$14:$P$500),"")</f>
        <v/>
      </c>
      <c r="U297" s="28" t="str">
        <f t="shared" si="22"/>
        <v/>
      </c>
      <c r="Z297" t="str">
        <f>IF(Y297&lt;&gt;"",SUMIF('Project Costing'!$G$14:$G$500,Y297,'Project Costing'!$M$14:$M$500),"")</f>
        <v/>
      </c>
      <c r="AA297" s="28" t="str">
        <f>IF(Y297&lt;&gt;"",SUMIF('Project Costing'!$G$14:$G$500,Y297,'Project Costing'!$P$14:$P$500),"")</f>
        <v/>
      </c>
      <c r="AB297" s="28" t="str">
        <f t="shared" si="23"/>
        <v/>
      </c>
      <c r="AG297" t="str">
        <f>IF(AF297&lt;&gt;"",SUMIF('Project Costing'!$G$14:$G$500,AF297,'Project Costing'!$M$14:$M$500),"")</f>
        <v/>
      </c>
      <c r="AH297" s="28" t="str">
        <f>IF(AF297&lt;&gt;"",SUMIF('Project Costing'!$G$14:$G$500,AF297,'Project Costing'!$P$14:$P$500),"")</f>
        <v/>
      </c>
      <c r="AI297" s="28" t="str">
        <f t="shared" si="24"/>
        <v/>
      </c>
    </row>
    <row r="298" spans="4:35" x14ac:dyDescent="0.25">
      <c r="D298" s="1"/>
      <c r="E298" s="16" t="str">
        <f>IF(D298&lt;&gt;"",SUMIF('Project Costing'!$G$14:$G$500,D298,'Project Costing'!$M$14:$M$500),"")</f>
        <v/>
      </c>
      <c r="F298" s="270" t="str">
        <f>IF(D298&lt;&gt;"",SUMIF('Project Costing'!$G$14:$G$500,D298,'Project Costing'!$P$14:$P$500),"")</f>
        <v/>
      </c>
      <c r="G298" s="13" t="str">
        <f t="shared" si="20"/>
        <v/>
      </c>
      <c r="H298" s="1"/>
      <c r="I298" s="1"/>
      <c r="J298" s="12"/>
      <c r="K298" s="1"/>
      <c r="L298" s="14" t="str">
        <f>IF(K298&lt;&gt;"",SUMIF('Project Costing'!$G$14:$G$500,K298,'Project Costing'!$M$14:$M$500),"")</f>
        <v/>
      </c>
      <c r="M298" s="18" t="str">
        <f>IF(K298&lt;&gt;"",SUMIF('Project Costing'!$G$14:$G$500,K298,'Project Costing'!$P$14:$P$500),"")</f>
        <v/>
      </c>
      <c r="N298" s="28" t="str">
        <f t="shared" si="21"/>
        <v/>
      </c>
      <c r="O298" s="1"/>
      <c r="P298" s="1"/>
      <c r="S298" t="str">
        <f>IF(R298&lt;&gt;"",SUMIF('Project Costing'!$G$14:$G$500,R298,'Project Costing'!$M$14:$M$500),"")</f>
        <v/>
      </c>
      <c r="T298" s="28" t="str">
        <f>IF(R298&lt;&gt;"",SUMIF('Project Costing'!$G$14:$G$500,R298,'Project Costing'!$P$14:$P$500),"")</f>
        <v/>
      </c>
      <c r="U298" s="28" t="str">
        <f t="shared" si="22"/>
        <v/>
      </c>
      <c r="Z298" t="str">
        <f>IF(Y298&lt;&gt;"",SUMIF('Project Costing'!$G$14:$G$500,Y298,'Project Costing'!$M$14:$M$500),"")</f>
        <v/>
      </c>
      <c r="AA298" s="28" t="str">
        <f>IF(Y298&lt;&gt;"",SUMIF('Project Costing'!$G$14:$G$500,Y298,'Project Costing'!$P$14:$P$500),"")</f>
        <v/>
      </c>
      <c r="AB298" s="28" t="str">
        <f t="shared" si="23"/>
        <v/>
      </c>
      <c r="AG298" t="str">
        <f>IF(AF298&lt;&gt;"",SUMIF('Project Costing'!$G$14:$G$500,AF298,'Project Costing'!$M$14:$M$500),"")</f>
        <v/>
      </c>
      <c r="AH298" s="28" t="str">
        <f>IF(AF298&lt;&gt;"",SUMIF('Project Costing'!$G$14:$G$500,AF298,'Project Costing'!$P$14:$P$500),"")</f>
        <v/>
      </c>
      <c r="AI298" s="28" t="str">
        <f t="shared" si="24"/>
        <v/>
      </c>
    </row>
    <row r="299" spans="4:35" x14ac:dyDescent="0.25">
      <c r="D299" s="1"/>
      <c r="E299" s="16" t="str">
        <f>IF(D299&lt;&gt;"",SUMIF('Project Costing'!$G$14:$G$500,D299,'Project Costing'!$M$14:$M$500),"")</f>
        <v/>
      </c>
      <c r="F299" s="270" t="str">
        <f>IF(D299&lt;&gt;"",SUMIF('Project Costing'!$G$14:$G$500,D299,'Project Costing'!$P$14:$P$500),"")</f>
        <v/>
      </c>
      <c r="G299" s="13" t="str">
        <f t="shared" si="20"/>
        <v/>
      </c>
      <c r="H299" s="1"/>
      <c r="I299" s="1"/>
      <c r="J299" s="12"/>
      <c r="K299" s="1"/>
      <c r="L299" s="14" t="str">
        <f>IF(K299&lt;&gt;"",SUMIF('Project Costing'!$G$14:$G$500,K299,'Project Costing'!$M$14:$M$500),"")</f>
        <v/>
      </c>
      <c r="M299" s="18" t="str">
        <f>IF(K299&lt;&gt;"",SUMIF('Project Costing'!$G$14:$G$500,K299,'Project Costing'!$P$14:$P$500),"")</f>
        <v/>
      </c>
      <c r="N299" s="28" t="str">
        <f t="shared" si="21"/>
        <v/>
      </c>
      <c r="O299" s="1"/>
      <c r="P299" s="1"/>
      <c r="S299" t="str">
        <f>IF(R299&lt;&gt;"",SUMIF('Project Costing'!$G$14:$G$500,R299,'Project Costing'!$M$14:$M$500),"")</f>
        <v/>
      </c>
      <c r="T299" s="28" t="str">
        <f>IF(R299&lt;&gt;"",SUMIF('Project Costing'!$G$14:$G$500,R299,'Project Costing'!$P$14:$P$500),"")</f>
        <v/>
      </c>
      <c r="U299" s="28" t="str">
        <f t="shared" si="22"/>
        <v/>
      </c>
      <c r="Z299" t="str">
        <f>IF(Y299&lt;&gt;"",SUMIF('Project Costing'!$G$14:$G$500,Y299,'Project Costing'!$M$14:$M$500),"")</f>
        <v/>
      </c>
      <c r="AA299" s="28" t="str">
        <f>IF(Y299&lt;&gt;"",SUMIF('Project Costing'!$G$14:$G$500,Y299,'Project Costing'!$P$14:$P$500),"")</f>
        <v/>
      </c>
      <c r="AB299" s="28" t="str">
        <f t="shared" si="23"/>
        <v/>
      </c>
      <c r="AG299" t="str">
        <f>IF(AF299&lt;&gt;"",SUMIF('Project Costing'!$G$14:$G$500,AF299,'Project Costing'!$M$14:$M$500),"")</f>
        <v/>
      </c>
      <c r="AH299" s="28" t="str">
        <f>IF(AF299&lt;&gt;"",SUMIF('Project Costing'!$G$14:$G$500,AF299,'Project Costing'!$P$14:$P$500),"")</f>
        <v/>
      </c>
      <c r="AI299" s="28" t="str">
        <f t="shared" si="24"/>
        <v/>
      </c>
    </row>
    <row r="300" spans="4:35" x14ac:dyDescent="0.25">
      <c r="D300" s="1"/>
      <c r="E300" s="16" t="str">
        <f>IF(D300&lt;&gt;"",SUMIF('Project Costing'!$G$14:$G$500,D300,'Project Costing'!$M$14:$M$500),"")</f>
        <v/>
      </c>
      <c r="F300" s="270" t="str">
        <f>IF(D300&lt;&gt;"",SUMIF('Project Costing'!$G$14:$G$500,D300,'Project Costing'!$P$14:$P$500),"")</f>
        <v/>
      </c>
      <c r="G300" s="13" t="str">
        <f t="shared" si="20"/>
        <v/>
      </c>
      <c r="H300" s="1"/>
      <c r="I300" s="1"/>
      <c r="J300" s="12"/>
      <c r="K300" s="1"/>
      <c r="L300" s="14" t="str">
        <f>IF(K300&lt;&gt;"",SUMIF('Project Costing'!$G$14:$G$500,K300,'Project Costing'!$M$14:$M$500),"")</f>
        <v/>
      </c>
      <c r="M300" s="18" t="str">
        <f>IF(K300&lt;&gt;"",SUMIF('Project Costing'!$G$14:$G$500,K300,'Project Costing'!$P$14:$P$500),"")</f>
        <v/>
      </c>
      <c r="N300" s="28" t="str">
        <f t="shared" si="21"/>
        <v/>
      </c>
      <c r="O300" s="1"/>
      <c r="P300" s="1"/>
      <c r="S300" t="str">
        <f>IF(R300&lt;&gt;"",SUMIF('Project Costing'!$G$14:$G$500,R300,'Project Costing'!$M$14:$M$500),"")</f>
        <v/>
      </c>
      <c r="T300" s="28" t="str">
        <f>IF(R300&lt;&gt;"",SUMIF('Project Costing'!$G$14:$G$500,R300,'Project Costing'!$P$14:$P$500),"")</f>
        <v/>
      </c>
      <c r="U300" s="28" t="str">
        <f t="shared" si="22"/>
        <v/>
      </c>
      <c r="Z300" t="str">
        <f>IF(Y300&lt;&gt;"",SUMIF('Project Costing'!$G$14:$G$500,Y300,'Project Costing'!$M$14:$M$500),"")</f>
        <v/>
      </c>
      <c r="AA300" s="28" t="str">
        <f>IF(Y300&lt;&gt;"",SUMIF('Project Costing'!$G$14:$G$500,Y300,'Project Costing'!$P$14:$P$500),"")</f>
        <v/>
      </c>
      <c r="AB300" s="28" t="str">
        <f t="shared" si="23"/>
        <v/>
      </c>
      <c r="AG300" t="str">
        <f>IF(AF300&lt;&gt;"",SUMIF('Project Costing'!$G$14:$G$500,AF300,'Project Costing'!$M$14:$M$500),"")</f>
        <v/>
      </c>
      <c r="AH300" s="28" t="str">
        <f>IF(AF300&lt;&gt;"",SUMIF('Project Costing'!$G$14:$G$500,AF300,'Project Costing'!$P$14:$P$500),"")</f>
        <v/>
      </c>
      <c r="AI300" s="28" t="str">
        <f t="shared" si="24"/>
        <v/>
      </c>
    </row>
    <row r="301" spans="4:35" x14ac:dyDescent="0.25">
      <c r="D301" s="1"/>
      <c r="E301" s="16" t="str">
        <f>IF(D301&lt;&gt;"",SUMIF('Project Costing'!$G$14:$G$500,D301,'Project Costing'!$M$14:$M$500),"")</f>
        <v/>
      </c>
      <c r="F301" s="270" t="str">
        <f>IF(D301&lt;&gt;"",SUMIF('Project Costing'!$G$14:$G$500,D301,'Project Costing'!$P$14:$P$500),"")</f>
        <v/>
      </c>
      <c r="G301" s="13" t="str">
        <f t="shared" si="20"/>
        <v/>
      </c>
      <c r="H301" s="1"/>
      <c r="I301" s="1"/>
      <c r="J301" s="12"/>
      <c r="K301" s="1"/>
      <c r="L301" s="14" t="str">
        <f>IF(K301&lt;&gt;"",SUMIF('Project Costing'!$G$14:$G$500,K301,'Project Costing'!$M$14:$M$500),"")</f>
        <v/>
      </c>
      <c r="M301" s="18" t="str">
        <f>IF(K301&lt;&gt;"",SUMIF('Project Costing'!$G$14:$G$500,K301,'Project Costing'!$P$14:$P$500),"")</f>
        <v/>
      </c>
      <c r="N301" s="28" t="str">
        <f t="shared" si="21"/>
        <v/>
      </c>
      <c r="O301" s="1"/>
      <c r="P301" s="1"/>
      <c r="S301" t="str">
        <f>IF(R301&lt;&gt;"",SUMIF('Project Costing'!$G$14:$G$500,R301,'Project Costing'!$M$14:$M$500),"")</f>
        <v/>
      </c>
      <c r="T301" s="28" t="str">
        <f>IF(R301&lt;&gt;"",SUMIF('Project Costing'!$G$14:$G$500,R301,'Project Costing'!$P$14:$P$500),"")</f>
        <v/>
      </c>
      <c r="U301" s="28" t="str">
        <f t="shared" si="22"/>
        <v/>
      </c>
      <c r="Z301" t="str">
        <f>IF(Y301&lt;&gt;"",SUMIF('Project Costing'!$G$14:$G$500,Y301,'Project Costing'!$M$14:$M$500),"")</f>
        <v/>
      </c>
      <c r="AA301" s="28" t="str">
        <f>IF(Y301&lt;&gt;"",SUMIF('Project Costing'!$G$14:$G$500,Y301,'Project Costing'!$P$14:$P$500),"")</f>
        <v/>
      </c>
      <c r="AB301" s="28" t="str">
        <f t="shared" si="23"/>
        <v/>
      </c>
      <c r="AG301" t="str">
        <f>IF(AF301&lt;&gt;"",SUMIF('Project Costing'!$G$14:$G$500,AF301,'Project Costing'!$M$14:$M$500),"")</f>
        <v/>
      </c>
      <c r="AH301" s="28" t="str">
        <f>IF(AF301&lt;&gt;"",SUMIF('Project Costing'!$G$14:$G$500,AF301,'Project Costing'!$P$14:$P$500),"")</f>
        <v/>
      </c>
      <c r="AI301" s="28" t="str">
        <f t="shared" si="24"/>
        <v/>
      </c>
    </row>
    <row r="302" spans="4:35" x14ac:dyDescent="0.25">
      <c r="D302" s="1"/>
      <c r="E302" s="16" t="str">
        <f>IF(D302&lt;&gt;"",SUMIF('Project Costing'!$G$14:$G$500,D302,'Project Costing'!$M$14:$M$500),"")</f>
        <v/>
      </c>
      <c r="F302" s="270" t="str">
        <f>IF(D302&lt;&gt;"",SUMIF('Project Costing'!$G$14:$G$500,D302,'Project Costing'!$P$14:$P$500),"")</f>
        <v/>
      </c>
      <c r="G302" s="13" t="str">
        <f t="shared" si="20"/>
        <v/>
      </c>
      <c r="H302" s="1"/>
      <c r="I302" s="1"/>
      <c r="J302" s="12"/>
      <c r="K302" s="1"/>
      <c r="L302" s="14" t="str">
        <f>IF(K302&lt;&gt;"",SUMIF('Project Costing'!$G$14:$G$500,K302,'Project Costing'!$M$14:$M$500),"")</f>
        <v/>
      </c>
      <c r="M302" s="18" t="str">
        <f>IF(K302&lt;&gt;"",SUMIF('Project Costing'!$G$14:$G$500,K302,'Project Costing'!$P$14:$P$500),"")</f>
        <v/>
      </c>
      <c r="N302" s="28" t="str">
        <f t="shared" si="21"/>
        <v/>
      </c>
      <c r="O302" s="1"/>
      <c r="P302" s="1"/>
      <c r="S302" t="str">
        <f>IF(R302&lt;&gt;"",SUMIF('Project Costing'!$G$14:$G$500,R302,'Project Costing'!$M$14:$M$500),"")</f>
        <v/>
      </c>
      <c r="T302" s="28" t="str">
        <f>IF(R302&lt;&gt;"",SUMIF('Project Costing'!$G$14:$G$500,R302,'Project Costing'!$P$14:$P$500),"")</f>
        <v/>
      </c>
      <c r="U302" s="28" t="str">
        <f t="shared" si="22"/>
        <v/>
      </c>
      <c r="Z302" t="str">
        <f>IF(Y302&lt;&gt;"",SUMIF('Project Costing'!$G$14:$G$500,Y302,'Project Costing'!$M$14:$M$500),"")</f>
        <v/>
      </c>
      <c r="AA302" s="28" t="str">
        <f>IF(Y302&lt;&gt;"",SUMIF('Project Costing'!$G$14:$G$500,Y302,'Project Costing'!$P$14:$P$500),"")</f>
        <v/>
      </c>
      <c r="AB302" s="28" t="str">
        <f t="shared" si="23"/>
        <v/>
      </c>
      <c r="AG302" t="str">
        <f>IF(AF302&lt;&gt;"",SUMIF('Project Costing'!$G$14:$G$500,AF302,'Project Costing'!$M$14:$M$500),"")</f>
        <v/>
      </c>
      <c r="AH302" s="28" t="str">
        <f>IF(AF302&lt;&gt;"",SUMIF('Project Costing'!$G$14:$G$500,AF302,'Project Costing'!$P$14:$P$500),"")</f>
        <v/>
      </c>
      <c r="AI302" s="28" t="str">
        <f t="shared" si="24"/>
        <v/>
      </c>
    </row>
    <row r="303" spans="4:35" x14ac:dyDescent="0.25">
      <c r="D303" s="1"/>
      <c r="E303" s="16" t="str">
        <f>IF(D303&lt;&gt;"",SUMIF('Project Costing'!$G$14:$G$500,D303,'Project Costing'!$M$14:$M$500),"")</f>
        <v/>
      </c>
      <c r="F303" s="270" t="str">
        <f>IF(D303&lt;&gt;"",SUMIF('Project Costing'!$G$14:$G$500,D303,'Project Costing'!$P$14:$P$500),"")</f>
        <v/>
      </c>
      <c r="G303" s="13" t="str">
        <f t="shared" si="20"/>
        <v/>
      </c>
      <c r="H303" s="1"/>
      <c r="I303" s="1"/>
      <c r="J303" s="12"/>
      <c r="K303" s="1"/>
      <c r="L303" s="14" t="str">
        <f>IF(K303&lt;&gt;"",SUMIF('Project Costing'!$G$14:$G$500,K303,'Project Costing'!$M$14:$M$500),"")</f>
        <v/>
      </c>
      <c r="M303" s="18" t="str">
        <f>IF(K303&lt;&gt;"",SUMIF('Project Costing'!$G$14:$G$500,K303,'Project Costing'!$P$14:$P$500),"")</f>
        <v/>
      </c>
      <c r="N303" s="28" t="str">
        <f t="shared" si="21"/>
        <v/>
      </c>
      <c r="O303" s="1"/>
      <c r="P303" s="1"/>
      <c r="S303" t="str">
        <f>IF(R303&lt;&gt;"",SUMIF('Project Costing'!$G$14:$G$500,R303,'Project Costing'!$M$14:$M$500),"")</f>
        <v/>
      </c>
      <c r="T303" s="28" t="str">
        <f>IF(R303&lt;&gt;"",SUMIF('Project Costing'!$G$14:$G$500,R303,'Project Costing'!$P$14:$P$500),"")</f>
        <v/>
      </c>
      <c r="U303" s="28" t="str">
        <f t="shared" si="22"/>
        <v/>
      </c>
      <c r="Z303" t="str">
        <f>IF(Y303&lt;&gt;"",SUMIF('Project Costing'!$G$14:$G$500,Y303,'Project Costing'!$M$14:$M$500),"")</f>
        <v/>
      </c>
      <c r="AA303" s="28" t="str">
        <f>IF(Y303&lt;&gt;"",SUMIF('Project Costing'!$G$14:$G$500,Y303,'Project Costing'!$P$14:$P$500),"")</f>
        <v/>
      </c>
      <c r="AB303" s="28" t="str">
        <f t="shared" si="23"/>
        <v/>
      </c>
      <c r="AG303" t="str">
        <f>IF(AF303&lt;&gt;"",SUMIF('Project Costing'!$G$14:$G$500,AF303,'Project Costing'!$M$14:$M$500),"")</f>
        <v/>
      </c>
      <c r="AH303" s="28" t="str">
        <f>IF(AF303&lt;&gt;"",SUMIF('Project Costing'!$G$14:$G$500,AF303,'Project Costing'!$P$14:$P$500),"")</f>
        <v/>
      </c>
      <c r="AI303" s="28" t="str">
        <f t="shared" si="24"/>
        <v/>
      </c>
    </row>
    <row r="304" spans="4:35" x14ac:dyDescent="0.25">
      <c r="D304" s="1"/>
      <c r="E304" s="16" t="str">
        <f>IF(D304&lt;&gt;"",SUMIF('Project Costing'!$G$14:$G$500,D304,'Project Costing'!$M$14:$M$500),"")</f>
        <v/>
      </c>
      <c r="F304" s="270" t="str">
        <f>IF(D304&lt;&gt;"",SUMIF('Project Costing'!$G$14:$G$500,D304,'Project Costing'!$P$14:$P$500),"")</f>
        <v/>
      </c>
      <c r="G304" s="13" t="str">
        <f t="shared" si="20"/>
        <v/>
      </c>
      <c r="H304" s="1"/>
      <c r="I304" s="1"/>
      <c r="J304" s="12"/>
      <c r="K304" s="1"/>
      <c r="L304" s="14" t="str">
        <f>IF(K304&lt;&gt;"",SUMIF('Project Costing'!$G$14:$G$500,K304,'Project Costing'!$M$14:$M$500),"")</f>
        <v/>
      </c>
      <c r="M304" s="18" t="str">
        <f>IF(K304&lt;&gt;"",SUMIF('Project Costing'!$G$14:$G$500,K304,'Project Costing'!$P$14:$P$500),"")</f>
        <v/>
      </c>
      <c r="N304" s="28" t="str">
        <f t="shared" si="21"/>
        <v/>
      </c>
      <c r="O304" s="1"/>
      <c r="P304" s="1"/>
      <c r="S304" t="str">
        <f>IF(R304&lt;&gt;"",SUMIF('Project Costing'!$G$14:$G$500,R304,'Project Costing'!$M$14:$M$500),"")</f>
        <v/>
      </c>
      <c r="T304" s="28" t="str">
        <f>IF(R304&lt;&gt;"",SUMIF('Project Costing'!$G$14:$G$500,R304,'Project Costing'!$P$14:$P$500),"")</f>
        <v/>
      </c>
      <c r="U304" s="28" t="str">
        <f t="shared" si="22"/>
        <v/>
      </c>
      <c r="Z304" t="str">
        <f>IF(Y304&lt;&gt;"",SUMIF('Project Costing'!$G$14:$G$500,Y304,'Project Costing'!$M$14:$M$500),"")</f>
        <v/>
      </c>
      <c r="AA304" s="28" t="str">
        <f>IF(Y304&lt;&gt;"",SUMIF('Project Costing'!$G$14:$G$500,Y304,'Project Costing'!$P$14:$P$500),"")</f>
        <v/>
      </c>
      <c r="AB304" s="28" t="str">
        <f t="shared" si="23"/>
        <v/>
      </c>
      <c r="AG304" t="str">
        <f>IF(AF304&lt;&gt;"",SUMIF('Project Costing'!$G$14:$G$500,AF304,'Project Costing'!$M$14:$M$500),"")</f>
        <v/>
      </c>
      <c r="AH304" s="28" t="str">
        <f>IF(AF304&lt;&gt;"",SUMIF('Project Costing'!$G$14:$G$500,AF304,'Project Costing'!$P$14:$P$500),"")</f>
        <v/>
      </c>
      <c r="AI304" s="28" t="str">
        <f t="shared" si="24"/>
        <v/>
      </c>
    </row>
    <row r="305" spans="4:35" x14ac:dyDescent="0.25">
      <c r="D305" s="1"/>
      <c r="E305" s="16" t="str">
        <f>IF(D305&lt;&gt;"",SUMIF('Project Costing'!$G$14:$G$500,D305,'Project Costing'!$M$14:$M$500),"")</f>
        <v/>
      </c>
      <c r="F305" s="270" t="str">
        <f>IF(D305&lt;&gt;"",SUMIF('Project Costing'!$G$14:$G$500,D305,'Project Costing'!$P$14:$P$500),"")</f>
        <v/>
      </c>
      <c r="G305" s="13" t="str">
        <f t="shared" si="20"/>
        <v/>
      </c>
      <c r="H305" s="1"/>
      <c r="I305" s="1"/>
      <c r="J305" s="12"/>
      <c r="K305" s="1"/>
      <c r="L305" s="14" t="str">
        <f>IF(K305&lt;&gt;"",SUMIF('Project Costing'!$G$14:$G$500,K305,'Project Costing'!$M$14:$M$500),"")</f>
        <v/>
      </c>
      <c r="M305" s="18" t="str">
        <f>IF(K305&lt;&gt;"",SUMIF('Project Costing'!$G$14:$G$500,K305,'Project Costing'!$P$14:$P$500),"")</f>
        <v/>
      </c>
      <c r="N305" s="28" t="str">
        <f t="shared" si="21"/>
        <v/>
      </c>
      <c r="O305" s="1"/>
      <c r="P305" s="1"/>
      <c r="S305" t="str">
        <f>IF(R305&lt;&gt;"",SUMIF('Project Costing'!$G$14:$G$500,R305,'Project Costing'!$M$14:$M$500),"")</f>
        <v/>
      </c>
      <c r="T305" s="28" t="str">
        <f>IF(R305&lt;&gt;"",SUMIF('Project Costing'!$G$14:$G$500,R305,'Project Costing'!$P$14:$P$500),"")</f>
        <v/>
      </c>
      <c r="U305" s="28" t="str">
        <f t="shared" si="22"/>
        <v/>
      </c>
      <c r="Z305" t="str">
        <f>IF(Y305&lt;&gt;"",SUMIF('Project Costing'!$G$14:$G$500,Y305,'Project Costing'!$M$14:$M$500),"")</f>
        <v/>
      </c>
      <c r="AA305" s="28" t="str">
        <f>IF(Y305&lt;&gt;"",SUMIF('Project Costing'!$G$14:$G$500,Y305,'Project Costing'!$P$14:$P$500),"")</f>
        <v/>
      </c>
      <c r="AB305" s="28" t="str">
        <f t="shared" si="23"/>
        <v/>
      </c>
      <c r="AG305" t="str">
        <f>IF(AF305&lt;&gt;"",SUMIF('Project Costing'!$G$14:$G$500,AF305,'Project Costing'!$M$14:$M$500),"")</f>
        <v/>
      </c>
      <c r="AH305" s="28" t="str">
        <f>IF(AF305&lt;&gt;"",SUMIF('Project Costing'!$G$14:$G$500,AF305,'Project Costing'!$P$14:$P$500),"")</f>
        <v/>
      </c>
      <c r="AI305" s="28" t="str">
        <f t="shared" si="24"/>
        <v/>
      </c>
    </row>
    <row r="306" spans="4:35" x14ac:dyDescent="0.25">
      <c r="D306" s="1"/>
      <c r="E306" s="16" t="str">
        <f>IF(D306&lt;&gt;"",SUMIF('Project Costing'!$G$14:$G$500,D306,'Project Costing'!$M$14:$M$500),"")</f>
        <v/>
      </c>
      <c r="F306" s="270" t="str">
        <f>IF(D306&lt;&gt;"",SUMIF('Project Costing'!$G$14:$G$500,D306,'Project Costing'!$P$14:$P$500),"")</f>
        <v/>
      </c>
      <c r="G306" s="13" t="str">
        <f t="shared" si="20"/>
        <v/>
      </c>
      <c r="H306" s="1"/>
      <c r="I306" s="1"/>
      <c r="J306" s="12"/>
      <c r="K306" s="1"/>
      <c r="L306" s="14" t="str">
        <f>IF(K306&lt;&gt;"",SUMIF('Project Costing'!$G$14:$G$500,K306,'Project Costing'!$M$14:$M$500),"")</f>
        <v/>
      </c>
      <c r="M306" s="18" t="str">
        <f>IF(K306&lt;&gt;"",SUMIF('Project Costing'!$G$14:$G$500,K306,'Project Costing'!$P$14:$P$500),"")</f>
        <v/>
      </c>
      <c r="N306" s="28" t="str">
        <f t="shared" si="21"/>
        <v/>
      </c>
      <c r="O306" s="1"/>
      <c r="P306" s="1"/>
      <c r="S306" t="str">
        <f>IF(R306&lt;&gt;"",SUMIF('Project Costing'!$G$14:$G$500,R306,'Project Costing'!$M$14:$M$500),"")</f>
        <v/>
      </c>
      <c r="T306" s="28" t="str">
        <f>IF(R306&lt;&gt;"",SUMIF('Project Costing'!$G$14:$G$500,R306,'Project Costing'!$P$14:$P$500),"")</f>
        <v/>
      </c>
      <c r="U306" s="28" t="str">
        <f t="shared" si="22"/>
        <v/>
      </c>
      <c r="Z306" t="str">
        <f>IF(Y306&lt;&gt;"",SUMIF('Project Costing'!$G$14:$G$500,Y306,'Project Costing'!$M$14:$M$500),"")</f>
        <v/>
      </c>
      <c r="AA306" s="28" t="str">
        <f>IF(Y306&lt;&gt;"",SUMIF('Project Costing'!$G$14:$G$500,Y306,'Project Costing'!$P$14:$P$500),"")</f>
        <v/>
      </c>
      <c r="AB306" s="28" t="str">
        <f t="shared" si="23"/>
        <v/>
      </c>
      <c r="AG306" t="str">
        <f>IF(AF306&lt;&gt;"",SUMIF('Project Costing'!$G$14:$G$500,AF306,'Project Costing'!$M$14:$M$500),"")</f>
        <v/>
      </c>
      <c r="AH306" s="28" t="str">
        <f>IF(AF306&lt;&gt;"",SUMIF('Project Costing'!$G$14:$G$500,AF306,'Project Costing'!$P$14:$P$500),"")</f>
        <v/>
      </c>
      <c r="AI306" s="28" t="str">
        <f t="shared" si="24"/>
        <v/>
      </c>
    </row>
    <row r="307" spans="4:35" x14ac:dyDescent="0.25">
      <c r="D307" s="1"/>
      <c r="E307" s="16" t="str">
        <f>IF(D307&lt;&gt;"",SUMIF('Project Costing'!$G$14:$G$500,D307,'Project Costing'!$M$14:$M$500),"")</f>
        <v/>
      </c>
      <c r="F307" s="270" t="str">
        <f>IF(D307&lt;&gt;"",SUMIF('Project Costing'!$G$14:$G$500,D307,'Project Costing'!$P$14:$P$500),"")</f>
        <v/>
      </c>
      <c r="G307" s="13" t="str">
        <f t="shared" si="20"/>
        <v/>
      </c>
      <c r="H307" s="1"/>
      <c r="I307" s="1"/>
      <c r="J307" s="12"/>
      <c r="K307" s="1"/>
      <c r="L307" s="14" t="str">
        <f>IF(K307&lt;&gt;"",SUMIF('Project Costing'!$G$14:$G$500,K307,'Project Costing'!$M$14:$M$500),"")</f>
        <v/>
      </c>
      <c r="M307" s="18" t="str">
        <f>IF(K307&lt;&gt;"",SUMIF('Project Costing'!$G$14:$G$500,K307,'Project Costing'!$P$14:$P$500),"")</f>
        <v/>
      </c>
      <c r="N307" s="28" t="str">
        <f t="shared" si="21"/>
        <v/>
      </c>
      <c r="O307" s="1"/>
      <c r="P307" s="1"/>
      <c r="S307" t="str">
        <f>IF(R307&lt;&gt;"",SUMIF('Project Costing'!$G$14:$G$500,R307,'Project Costing'!$M$14:$M$500),"")</f>
        <v/>
      </c>
      <c r="T307" s="28" t="str">
        <f>IF(R307&lt;&gt;"",SUMIF('Project Costing'!$G$14:$G$500,R307,'Project Costing'!$P$14:$P$500),"")</f>
        <v/>
      </c>
      <c r="U307" s="28" t="str">
        <f t="shared" si="22"/>
        <v/>
      </c>
      <c r="Z307" t="str">
        <f>IF(Y307&lt;&gt;"",SUMIF('Project Costing'!$G$14:$G$500,Y307,'Project Costing'!$M$14:$M$500),"")</f>
        <v/>
      </c>
      <c r="AA307" s="28" t="str">
        <f>IF(Y307&lt;&gt;"",SUMIF('Project Costing'!$G$14:$G$500,Y307,'Project Costing'!$P$14:$P$500),"")</f>
        <v/>
      </c>
      <c r="AB307" s="28" t="str">
        <f t="shared" si="23"/>
        <v/>
      </c>
      <c r="AG307" t="str">
        <f>IF(AF307&lt;&gt;"",SUMIF('Project Costing'!$G$14:$G$500,AF307,'Project Costing'!$M$14:$M$500),"")</f>
        <v/>
      </c>
      <c r="AH307" s="28" t="str">
        <f>IF(AF307&lt;&gt;"",SUMIF('Project Costing'!$G$14:$G$500,AF307,'Project Costing'!$P$14:$P$500),"")</f>
        <v/>
      </c>
      <c r="AI307" s="28" t="str">
        <f t="shared" si="24"/>
        <v/>
      </c>
    </row>
    <row r="308" spans="4:35" x14ac:dyDescent="0.25">
      <c r="D308" s="1"/>
      <c r="E308" s="16" t="str">
        <f>IF(D308&lt;&gt;"",SUMIF('Project Costing'!$G$14:$G$500,D308,'Project Costing'!$M$14:$M$500),"")</f>
        <v/>
      </c>
      <c r="F308" s="270" t="str">
        <f>IF(D308&lt;&gt;"",SUMIF('Project Costing'!$G$14:$G$500,D308,'Project Costing'!$P$14:$P$500),"")</f>
        <v/>
      </c>
      <c r="G308" s="13" t="str">
        <f t="shared" si="20"/>
        <v/>
      </c>
      <c r="H308" s="1"/>
      <c r="I308" s="1"/>
      <c r="J308" s="12"/>
      <c r="K308" s="1"/>
      <c r="L308" s="14" t="str">
        <f>IF(K308&lt;&gt;"",SUMIF('Project Costing'!$G$14:$G$500,K308,'Project Costing'!$M$14:$M$500),"")</f>
        <v/>
      </c>
      <c r="M308" s="18" t="str">
        <f>IF(K308&lt;&gt;"",SUMIF('Project Costing'!$G$14:$G$500,K308,'Project Costing'!$P$14:$P$500),"")</f>
        <v/>
      </c>
      <c r="N308" s="28" t="str">
        <f t="shared" si="21"/>
        <v/>
      </c>
      <c r="O308" s="1"/>
      <c r="P308" s="1"/>
      <c r="S308" t="str">
        <f>IF(R308&lt;&gt;"",SUMIF('Project Costing'!$G$14:$G$500,R308,'Project Costing'!$M$14:$M$500),"")</f>
        <v/>
      </c>
      <c r="T308" s="28" t="str">
        <f>IF(R308&lt;&gt;"",SUMIF('Project Costing'!$G$14:$G$500,R308,'Project Costing'!$P$14:$P$500),"")</f>
        <v/>
      </c>
      <c r="U308" s="28" t="str">
        <f t="shared" si="22"/>
        <v/>
      </c>
      <c r="Z308" t="str">
        <f>IF(Y308&lt;&gt;"",SUMIF('Project Costing'!$G$14:$G$500,Y308,'Project Costing'!$M$14:$M$500),"")</f>
        <v/>
      </c>
      <c r="AA308" s="28" t="str">
        <f>IF(Y308&lt;&gt;"",SUMIF('Project Costing'!$G$14:$G$500,Y308,'Project Costing'!$P$14:$P$500),"")</f>
        <v/>
      </c>
      <c r="AB308" s="28" t="str">
        <f t="shared" si="23"/>
        <v/>
      </c>
      <c r="AG308" t="str">
        <f>IF(AF308&lt;&gt;"",SUMIF('Project Costing'!$G$14:$G$500,AF308,'Project Costing'!$M$14:$M$500),"")</f>
        <v/>
      </c>
      <c r="AH308" s="28" t="str">
        <f>IF(AF308&lt;&gt;"",SUMIF('Project Costing'!$G$14:$G$500,AF308,'Project Costing'!$P$14:$P$500),"")</f>
        <v/>
      </c>
      <c r="AI308" s="28" t="str">
        <f t="shared" si="24"/>
        <v/>
      </c>
    </row>
    <row r="309" spans="4:35" x14ac:dyDescent="0.25">
      <c r="D309" s="1"/>
      <c r="E309" s="16" t="str">
        <f>IF(D309&lt;&gt;"",SUMIF('Project Costing'!$G$14:$G$500,D309,'Project Costing'!$M$14:$M$500),"")</f>
        <v/>
      </c>
      <c r="F309" s="270" t="str">
        <f>IF(D309&lt;&gt;"",SUMIF('Project Costing'!$G$14:$G$500,D309,'Project Costing'!$P$14:$P$500),"")</f>
        <v/>
      </c>
      <c r="G309" s="13" t="str">
        <f t="shared" si="20"/>
        <v/>
      </c>
      <c r="H309" s="1"/>
      <c r="I309" s="1"/>
      <c r="J309" s="12"/>
      <c r="K309" s="1"/>
      <c r="L309" s="14" t="str">
        <f>IF(K309&lt;&gt;"",SUMIF('Project Costing'!$G$14:$G$500,K309,'Project Costing'!$M$14:$M$500),"")</f>
        <v/>
      </c>
      <c r="M309" s="18" t="str">
        <f>IF(K309&lt;&gt;"",SUMIF('Project Costing'!$G$14:$G$500,K309,'Project Costing'!$P$14:$P$500),"")</f>
        <v/>
      </c>
      <c r="N309" s="28" t="str">
        <f t="shared" si="21"/>
        <v/>
      </c>
      <c r="O309" s="1"/>
      <c r="P309" s="1"/>
      <c r="S309" t="str">
        <f>IF(R309&lt;&gt;"",SUMIF('Project Costing'!$G$14:$G$500,R309,'Project Costing'!$M$14:$M$500),"")</f>
        <v/>
      </c>
      <c r="T309" s="28" t="str">
        <f>IF(R309&lt;&gt;"",SUMIF('Project Costing'!$G$14:$G$500,R309,'Project Costing'!$P$14:$P$500),"")</f>
        <v/>
      </c>
      <c r="U309" s="28" t="str">
        <f t="shared" si="22"/>
        <v/>
      </c>
      <c r="Z309" t="str">
        <f>IF(Y309&lt;&gt;"",SUMIF('Project Costing'!$G$14:$G$500,Y309,'Project Costing'!$M$14:$M$500),"")</f>
        <v/>
      </c>
      <c r="AA309" s="28" t="str">
        <f>IF(Y309&lt;&gt;"",SUMIF('Project Costing'!$G$14:$G$500,Y309,'Project Costing'!$P$14:$P$500),"")</f>
        <v/>
      </c>
      <c r="AB309" s="28" t="str">
        <f t="shared" si="23"/>
        <v/>
      </c>
      <c r="AG309" t="str">
        <f>IF(AF309&lt;&gt;"",SUMIF('Project Costing'!$G$14:$G$500,AF309,'Project Costing'!$M$14:$M$500),"")</f>
        <v/>
      </c>
      <c r="AH309" s="28" t="str">
        <f>IF(AF309&lt;&gt;"",SUMIF('Project Costing'!$G$14:$G$500,AF309,'Project Costing'!$P$14:$P$500),"")</f>
        <v/>
      </c>
      <c r="AI309" s="28" t="str">
        <f t="shared" si="24"/>
        <v/>
      </c>
    </row>
    <row r="310" spans="4:35" x14ac:dyDescent="0.25">
      <c r="D310" s="1"/>
      <c r="E310" s="16" t="str">
        <f>IF(D310&lt;&gt;"",SUMIF('Project Costing'!$G$14:$G$500,D310,'Project Costing'!$M$14:$M$500),"")</f>
        <v/>
      </c>
      <c r="F310" s="270" t="str">
        <f>IF(D310&lt;&gt;"",SUMIF('Project Costing'!$G$14:$G$500,D310,'Project Costing'!$P$14:$P$500),"")</f>
        <v/>
      </c>
      <c r="G310" s="13" t="str">
        <f t="shared" si="20"/>
        <v/>
      </c>
      <c r="H310" s="1"/>
      <c r="I310" s="1"/>
      <c r="J310" s="12"/>
      <c r="K310" s="1"/>
      <c r="L310" s="14" t="str">
        <f>IF(K310&lt;&gt;"",SUMIF('Project Costing'!$G$14:$G$500,K310,'Project Costing'!$M$14:$M$500),"")</f>
        <v/>
      </c>
      <c r="M310" s="18" t="str">
        <f>IF(K310&lt;&gt;"",SUMIF('Project Costing'!$G$14:$G$500,K310,'Project Costing'!$P$14:$P$500),"")</f>
        <v/>
      </c>
      <c r="N310" s="28" t="str">
        <f t="shared" si="21"/>
        <v/>
      </c>
      <c r="O310" s="1"/>
      <c r="P310" s="1"/>
      <c r="S310" t="str">
        <f>IF(R310&lt;&gt;"",SUMIF('Project Costing'!$G$14:$G$500,R310,'Project Costing'!$M$14:$M$500),"")</f>
        <v/>
      </c>
      <c r="T310" s="28" t="str">
        <f>IF(R310&lt;&gt;"",SUMIF('Project Costing'!$G$14:$G$500,R310,'Project Costing'!$P$14:$P$500),"")</f>
        <v/>
      </c>
      <c r="U310" s="28" t="str">
        <f t="shared" si="22"/>
        <v/>
      </c>
      <c r="Z310" t="str">
        <f>IF(Y310&lt;&gt;"",SUMIF('Project Costing'!$G$14:$G$500,Y310,'Project Costing'!$M$14:$M$500),"")</f>
        <v/>
      </c>
      <c r="AA310" s="28" t="str">
        <f>IF(Y310&lt;&gt;"",SUMIF('Project Costing'!$G$14:$G$500,Y310,'Project Costing'!$P$14:$P$500),"")</f>
        <v/>
      </c>
      <c r="AB310" s="28" t="str">
        <f t="shared" si="23"/>
        <v/>
      </c>
      <c r="AG310" t="str">
        <f>IF(AF310&lt;&gt;"",SUMIF('Project Costing'!$G$14:$G$500,AF310,'Project Costing'!$M$14:$M$500),"")</f>
        <v/>
      </c>
      <c r="AH310" s="28" t="str">
        <f>IF(AF310&lt;&gt;"",SUMIF('Project Costing'!$G$14:$G$500,AF310,'Project Costing'!$P$14:$P$500),"")</f>
        <v/>
      </c>
      <c r="AI310" s="28" t="str">
        <f t="shared" si="24"/>
        <v/>
      </c>
    </row>
    <row r="311" spans="4:35" x14ac:dyDescent="0.25">
      <c r="D311" s="1"/>
      <c r="E311" s="16" t="str">
        <f>IF(D311&lt;&gt;"",SUMIF('Project Costing'!$G$14:$G$500,D311,'Project Costing'!$M$14:$M$500),"")</f>
        <v/>
      </c>
      <c r="F311" s="270" t="str">
        <f>IF(D311&lt;&gt;"",SUMIF('Project Costing'!$G$14:$G$500,D311,'Project Costing'!$P$14:$P$500),"")</f>
        <v/>
      </c>
      <c r="G311" s="13" t="str">
        <f t="shared" si="20"/>
        <v/>
      </c>
      <c r="H311" s="1"/>
      <c r="I311" s="1"/>
      <c r="J311" s="12"/>
      <c r="K311" s="1"/>
      <c r="L311" s="14" t="str">
        <f>IF(K311&lt;&gt;"",SUMIF('Project Costing'!$G$14:$G$500,K311,'Project Costing'!$M$14:$M$500),"")</f>
        <v/>
      </c>
      <c r="M311" s="18" t="str">
        <f>IF(K311&lt;&gt;"",SUMIF('Project Costing'!$G$14:$G$500,K311,'Project Costing'!$P$14:$P$500),"")</f>
        <v/>
      </c>
      <c r="N311" s="28" t="str">
        <f t="shared" si="21"/>
        <v/>
      </c>
      <c r="O311" s="1"/>
      <c r="P311" s="1"/>
      <c r="S311" t="str">
        <f>IF(R311&lt;&gt;"",SUMIF('Project Costing'!$G$14:$G$500,R311,'Project Costing'!$M$14:$M$500),"")</f>
        <v/>
      </c>
      <c r="T311" s="28" t="str">
        <f>IF(R311&lt;&gt;"",SUMIF('Project Costing'!$G$14:$G$500,R311,'Project Costing'!$P$14:$P$500),"")</f>
        <v/>
      </c>
      <c r="U311" s="28" t="str">
        <f t="shared" si="22"/>
        <v/>
      </c>
      <c r="Z311" t="str">
        <f>IF(Y311&lt;&gt;"",SUMIF('Project Costing'!$G$14:$G$500,Y311,'Project Costing'!$M$14:$M$500),"")</f>
        <v/>
      </c>
      <c r="AA311" s="28" t="str">
        <f>IF(Y311&lt;&gt;"",SUMIF('Project Costing'!$G$14:$G$500,Y311,'Project Costing'!$P$14:$P$500),"")</f>
        <v/>
      </c>
      <c r="AB311" s="28" t="str">
        <f t="shared" si="23"/>
        <v/>
      </c>
      <c r="AG311" t="str">
        <f>IF(AF311&lt;&gt;"",SUMIF('Project Costing'!$G$14:$G$500,AF311,'Project Costing'!$M$14:$M$500),"")</f>
        <v/>
      </c>
      <c r="AH311" s="28" t="str">
        <f>IF(AF311&lt;&gt;"",SUMIF('Project Costing'!$G$14:$G$500,AF311,'Project Costing'!$P$14:$P$500),"")</f>
        <v/>
      </c>
      <c r="AI311" s="28" t="str">
        <f t="shared" si="24"/>
        <v/>
      </c>
    </row>
    <row r="312" spans="4:35" x14ac:dyDescent="0.25">
      <c r="D312" s="1"/>
      <c r="E312" s="16" t="str">
        <f>IF(D312&lt;&gt;"",SUMIF('Project Costing'!$G$14:$G$500,D312,'Project Costing'!$M$14:$M$500),"")</f>
        <v/>
      </c>
      <c r="F312" s="270" t="str">
        <f>IF(D312&lt;&gt;"",SUMIF('Project Costing'!$G$14:$G$500,D312,'Project Costing'!$P$14:$P$500),"")</f>
        <v/>
      </c>
      <c r="G312" s="13" t="str">
        <f t="shared" si="20"/>
        <v/>
      </c>
      <c r="H312" s="1"/>
      <c r="I312" s="1"/>
      <c r="J312" s="12"/>
      <c r="K312" s="1"/>
      <c r="L312" s="14" t="str">
        <f>IF(K312&lt;&gt;"",SUMIF('Project Costing'!$G$14:$G$500,K312,'Project Costing'!$M$14:$M$500),"")</f>
        <v/>
      </c>
      <c r="M312" s="18" t="str">
        <f>IF(K312&lt;&gt;"",SUMIF('Project Costing'!$G$14:$G$500,K312,'Project Costing'!$P$14:$P$500),"")</f>
        <v/>
      </c>
      <c r="N312" s="28" t="str">
        <f t="shared" si="21"/>
        <v/>
      </c>
      <c r="O312" s="1"/>
      <c r="P312" s="1"/>
      <c r="S312" t="str">
        <f>IF(R312&lt;&gt;"",SUMIF('Project Costing'!$G$14:$G$500,R312,'Project Costing'!$M$14:$M$500),"")</f>
        <v/>
      </c>
      <c r="T312" s="28" t="str">
        <f>IF(R312&lt;&gt;"",SUMIF('Project Costing'!$G$14:$G$500,R312,'Project Costing'!$P$14:$P$500),"")</f>
        <v/>
      </c>
      <c r="U312" s="28" t="str">
        <f t="shared" si="22"/>
        <v/>
      </c>
      <c r="Z312" t="str">
        <f>IF(Y312&lt;&gt;"",SUMIF('Project Costing'!$G$14:$G$500,Y312,'Project Costing'!$M$14:$M$500),"")</f>
        <v/>
      </c>
      <c r="AA312" s="28" t="str">
        <f>IF(Y312&lt;&gt;"",SUMIF('Project Costing'!$G$14:$G$500,Y312,'Project Costing'!$P$14:$P$500),"")</f>
        <v/>
      </c>
      <c r="AB312" s="28" t="str">
        <f t="shared" si="23"/>
        <v/>
      </c>
      <c r="AG312" t="str">
        <f>IF(AF312&lt;&gt;"",SUMIF('Project Costing'!$G$14:$G$500,AF312,'Project Costing'!$M$14:$M$500),"")</f>
        <v/>
      </c>
      <c r="AH312" s="28" t="str">
        <f>IF(AF312&lt;&gt;"",SUMIF('Project Costing'!$G$14:$G$500,AF312,'Project Costing'!$P$14:$P$500),"")</f>
        <v/>
      </c>
      <c r="AI312" s="28" t="str">
        <f t="shared" si="24"/>
        <v/>
      </c>
    </row>
    <row r="313" spans="4:35" x14ac:dyDescent="0.25">
      <c r="D313" s="1"/>
      <c r="E313" s="16" t="str">
        <f>IF(D313&lt;&gt;"",SUMIF('Project Costing'!$G$14:$G$500,D313,'Project Costing'!$M$14:$M$500),"")</f>
        <v/>
      </c>
      <c r="F313" s="270" t="str">
        <f>IF(D313&lt;&gt;"",SUMIF('Project Costing'!$G$14:$G$500,D313,'Project Costing'!$P$14:$P$500),"")</f>
        <v/>
      </c>
      <c r="G313" s="13" t="str">
        <f t="shared" si="20"/>
        <v/>
      </c>
      <c r="H313" s="1"/>
      <c r="I313" s="1"/>
      <c r="J313" s="12"/>
      <c r="K313" s="1"/>
      <c r="L313" s="14" t="str">
        <f>IF(K313&lt;&gt;"",SUMIF('Project Costing'!$G$14:$G$500,K313,'Project Costing'!$M$14:$M$500),"")</f>
        <v/>
      </c>
      <c r="M313" s="18" t="str">
        <f>IF(K313&lt;&gt;"",SUMIF('Project Costing'!$G$14:$G$500,K313,'Project Costing'!$P$14:$P$500),"")</f>
        <v/>
      </c>
      <c r="N313" s="28" t="str">
        <f t="shared" si="21"/>
        <v/>
      </c>
      <c r="O313" s="1"/>
      <c r="P313" s="1"/>
      <c r="S313" t="str">
        <f>IF(R313&lt;&gt;"",SUMIF('Project Costing'!$G$14:$G$500,R313,'Project Costing'!$M$14:$M$500),"")</f>
        <v/>
      </c>
      <c r="T313" s="28" t="str">
        <f>IF(R313&lt;&gt;"",SUMIF('Project Costing'!$G$14:$G$500,R313,'Project Costing'!$P$14:$P$500),"")</f>
        <v/>
      </c>
      <c r="U313" s="28" t="str">
        <f t="shared" si="22"/>
        <v/>
      </c>
      <c r="Z313" t="str">
        <f>IF(Y313&lt;&gt;"",SUMIF('Project Costing'!$G$14:$G$500,Y313,'Project Costing'!$M$14:$M$500),"")</f>
        <v/>
      </c>
      <c r="AA313" s="28" t="str">
        <f>IF(Y313&lt;&gt;"",SUMIF('Project Costing'!$G$14:$G$500,Y313,'Project Costing'!$P$14:$P$500),"")</f>
        <v/>
      </c>
      <c r="AB313" s="28" t="str">
        <f t="shared" si="23"/>
        <v/>
      </c>
      <c r="AG313" t="str">
        <f>IF(AF313&lt;&gt;"",SUMIF('Project Costing'!$G$14:$G$500,AF313,'Project Costing'!$M$14:$M$500),"")</f>
        <v/>
      </c>
      <c r="AH313" s="28" t="str">
        <f>IF(AF313&lt;&gt;"",SUMIF('Project Costing'!$G$14:$G$500,AF313,'Project Costing'!$P$14:$P$500),"")</f>
        <v/>
      </c>
      <c r="AI313" s="28" t="str">
        <f t="shared" si="24"/>
        <v/>
      </c>
    </row>
    <row r="314" spans="4:35" x14ac:dyDescent="0.25">
      <c r="D314" s="1"/>
      <c r="E314" s="16" t="str">
        <f>IF(D314&lt;&gt;"",SUMIF('Project Costing'!$G$14:$G$500,D314,'Project Costing'!$M$14:$M$500),"")</f>
        <v/>
      </c>
      <c r="F314" s="270" t="str">
        <f>IF(D314&lt;&gt;"",SUMIF('Project Costing'!$G$14:$G$500,D314,'Project Costing'!$P$14:$P$500),"")</f>
        <v/>
      </c>
      <c r="G314" s="13" t="str">
        <f t="shared" si="20"/>
        <v/>
      </c>
      <c r="H314" s="1"/>
      <c r="I314" s="1"/>
      <c r="J314" s="12"/>
      <c r="K314" s="1"/>
      <c r="L314" s="14" t="str">
        <f>IF(K314&lt;&gt;"",SUMIF('Project Costing'!$G$14:$G$500,K314,'Project Costing'!$M$14:$M$500),"")</f>
        <v/>
      </c>
      <c r="M314" s="18" t="str">
        <f>IF(K314&lt;&gt;"",SUMIF('Project Costing'!$G$14:$G$500,K314,'Project Costing'!$P$14:$P$500),"")</f>
        <v/>
      </c>
      <c r="N314" s="28" t="str">
        <f t="shared" si="21"/>
        <v/>
      </c>
      <c r="O314" s="1"/>
      <c r="P314" s="1"/>
      <c r="S314" t="str">
        <f>IF(R314&lt;&gt;"",SUMIF('Project Costing'!$G$14:$G$500,R314,'Project Costing'!$M$14:$M$500),"")</f>
        <v/>
      </c>
      <c r="T314" s="28" t="str">
        <f>IF(R314&lt;&gt;"",SUMIF('Project Costing'!$G$14:$G$500,R314,'Project Costing'!$P$14:$P$500),"")</f>
        <v/>
      </c>
      <c r="U314" s="28" t="str">
        <f t="shared" si="22"/>
        <v/>
      </c>
      <c r="Z314" t="str">
        <f>IF(Y314&lt;&gt;"",SUMIF('Project Costing'!$G$14:$G$500,Y314,'Project Costing'!$M$14:$M$500),"")</f>
        <v/>
      </c>
      <c r="AA314" s="28" t="str">
        <f>IF(Y314&lt;&gt;"",SUMIF('Project Costing'!$G$14:$G$500,Y314,'Project Costing'!$P$14:$P$500),"")</f>
        <v/>
      </c>
      <c r="AB314" s="28" t="str">
        <f t="shared" si="23"/>
        <v/>
      </c>
      <c r="AG314" t="str">
        <f>IF(AF314&lt;&gt;"",SUMIF('Project Costing'!$G$14:$G$500,AF314,'Project Costing'!$M$14:$M$500),"")</f>
        <v/>
      </c>
      <c r="AH314" s="28" t="str">
        <f>IF(AF314&lt;&gt;"",SUMIF('Project Costing'!$G$14:$G$500,AF314,'Project Costing'!$P$14:$P$500),"")</f>
        <v/>
      </c>
      <c r="AI314" s="28" t="str">
        <f t="shared" si="24"/>
        <v/>
      </c>
    </row>
    <row r="315" spans="4:35" x14ac:dyDescent="0.25">
      <c r="D315" s="1"/>
      <c r="E315" s="16" t="str">
        <f>IF(D315&lt;&gt;"",SUMIF('Project Costing'!$G$14:$G$500,D315,'Project Costing'!$M$14:$M$500),"")</f>
        <v/>
      </c>
      <c r="F315" s="270" t="str">
        <f>IF(D315&lt;&gt;"",SUMIF('Project Costing'!$G$14:$G$500,D315,'Project Costing'!$P$14:$P$500),"")</f>
        <v/>
      </c>
      <c r="G315" s="13" t="str">
        <f t="shared" si="20"/>
        <v/>
      </c>
      <c r="H315" s="1"/>
      <c r="I315" s="1"/>
      <c r="J315" s="12"/>
      <c r="K315" s="1"/>
      <c r="L315" s="14" t="str">
        <f>IF(K315&lt;&gt;"",SUMIF('Project Costing'!$G$14:$G$500,K315,'Project Costing'!$M$14:$M$500),"")</f>
        <v/>
      </c>
      <c r="M315" s="18" t="str">
        <f>IF(K315&lt;&gt;"",SUMIF('Project Costing'!$G$14:$G$500,K315,'Project Costing'!$P$14:$P$500),"")</f>
        <v/>
      </c>
      <c r="N315" s="28" t="str">
        <f t="shared" si="21"/>
        <v/>
      </c>
      <c r="O315" s="1"/>
      <c r="P315" s="1"/>
      <c r="S315" t="str">
        <f>IF(R315&lt;&gt;"",SUMIF('Project Costing'!$G$14:$G$500,R315,'Project Costing'!$M$14:$M$500),"")</f>
        <v/>
      </c>
      <c r="T315" s="28" t="str">
        <f>IF(R315&lt;&gt;"",SUMIF('Project Costing'!$G$14:$G$500,R315,'Project Costing'!$P$14:$P$500),"")</f>
        <v/>
      </c>
      <c r="U315" s="28" t="str">
        <f t="shared" si="22"/>
        <v/>
      </c>
      <c r="Z315" t="str">
        <f>IF(Y315&lt;&gt;"",SUMIF('Project Costing'!$G$14:$G$500,Y315,'Project Costing'!$M$14:$M$500),"")</f>
        <v/>
      </c>
      <c r="AA315" s="28" t="str">
        <f>IF(Y315&lt;&gt;"",SUMIF('Project Costing'!$G$14:$G$500,Y315,'Project Costing'!$P$14:$P$500),"")</f>
        <v/>
      </c>
      <c r="AB315" s="28" t="str">
        <f t="shared" si="23"/>
        <v/>
      </c>
      <c r="AG315" t="str">
        <f>IF(AF315&lt;&gt;"",SUMIF('Project Costing'!$G$14:$G$500,AF315,'Project Costing'!$M$14:$M$500),"")</f>
        <v/>
      </c>
      <c r="AH315" s="28" t="str">
        <f>IF(AF315&lt;&gt;"",SUMIF('Project Costing'!$G$14:$G$500,AF315,'Project Costing'!$P$14:$P$500),"")</f>
        <v/>
      </c>
      <c r="AI315" s="28" t="str">
        <f t="shared" si="24"/>
        <v/>
      </c>
    </row>
    <row r="316" spans="4:35" x14ac:dyDescent="0.25">
      <c r="D316" s="1"/>
      <c r="E316" s="16" t="str">
        <f>IF(D316&lt;&gt;"",SUMIF('Project Costing'!$G$14:$G$500,D316,'Project Costing'!$M$14:$M$500),"")</f>
        <v/>
      </c>
      <c r="F316" s="270" t="str">
        <f>IF(D316&lt;&gt;"",SUMIF('Project Costing'!$G$14:$G$500,D316,'Project Costing'!$P$14:$P$500),"")</f>
        <v/>
      </c>
      <c r="G316" s="13" t="str">
        <f t="shared" si="20"/>
        <v/>
      </c>
      <c r="H316" s="1"/>
      <c r="I316" s="1"/>
      <c r="J316" s="12"/>
      <c r="K316" s="1"/>
      <c r="L316" s="14" t="str">
        <f>IF(K316&lt;&gt;"",SUMIF('Project Costing'!$G$14:$G$500,K316,'Project Costing'!$M$14:$M$500),"")</f>
        <v/>
      </c>
      <c r="M316" s="18" t="str">
        <f>IF(K316&lt;&gt;"",SUMIF('Project Costing'!$G$14:$G$500,K316,'Project Costing'!$P$14:$P$500),"")</f>
        <v/>
      </c>
      <c r="N316" s="28" t="str">
        <f t="shared" si="21"/>
        <v/>
      </c>
      <c r="O316" s="1"/>
      <c r="P316" s="1"/>
      <c r="S316" t="str">
        <f>IF(R316&lt;&gt;"",SUMIF('Project Costing'!$G$14:$G$500,R316,'Project Costing'!$M$14:$M$500),"")</f>
        <v/>
      </c>
      <c r="T316" s="28" t="str">
        <f>IF(R316&lt;&gt;"",SUMIF('Project Costing'!$G$14:$G$500,R316,'Project Costing'!$P$14:$P$500),"")</f>
        <v/>
      </c>
      <c r="U316" s="28" t="str">
        <f t="shared" si="22"/>
        <v/>
      </c>
      <c r="Z316" t="str">
        <f>IF(Y316&lt;&gt;"",SUMIF('Project Costing'!$G$14:$G$500,Y316,'Project Costing'!$M$14:$M$500),"")</f>
        <v/>
      </c>
      <c r="AA316" s="28" t="str">
        <f>IF(Y316&lt;&gt;"",SUMIF('Project Costing'!$G$14:$G$500,Y316,'Project Costing'!$P$14:$P$500),"")</f>
        <v/>
      </c>
      <c r="AB316" s="28" t="str">
        <f t="shared" si="23"/>
        <v/>
      </c>
      <c r="AG316" t="str">
        <f>IF(AF316&lt;&gt;"",SUMIF('Project Costing'!$G$14:$G$500,AF316,'Project Costing'!$M$14:$M$500),"")</f>
        <v/>
      </c>
      <c r="AH316" s="28" t="str">
        <f>IF(AF316&lt;&gt;"",SUMIF('Project Costing'!$G$14:$G$500,AF316,'Project Costing'!$P$14:$P$500),"")</f>
        <v/>
      </c>
      <c r="AI316" s="28" t="str">
        <f t="shared" si="24"/>
        <v/>
      </c>
    </row>
    <row r="317" spans="4:35" x14ac:dyDescent="0.25">
      <c r="D317" s="1"/>
      <c r="E317" s="16" t="str">
        <f>IF(D317&lt;&gt;"",SUMIF('Project Costing'!$G$14:$G$500,D317,'Project Costing'!$M$14:$M$500),"")</f>
        <v/>
      </c>
      <c r="F317" s="270" t="str">
        <f>IF(D317&lt;&gt;"",SUMIF('Project Costing'!$G$14:$G$500,D317,'Project Costing'!$P$14:$P$500),"")</f>
        <v/>
      </c>
      <c r="G317" s="13" t="str">
        <f t="shared" si="20"/>
        <v/>
      </c>
      <c r="H317" s="1"/>
      <c r="I317" s="1"/>
      <c r="J317" s="12"/>
      <c r="K317" s="1"/>
      <c r="L317" s="14" t="str">
        <f>IF(K317&lt;&gt;"",SUMIF('Project Costing'!$G$14:$G$500,K317,'Project Costing'!$M$14:$M$500),"")</f>
        <v/>
      </c>
      <c r="M317" s="18" t="str">
        <f>IF(K317&lt;&gt;"",SUMIF('Project Costing'!$G$14:$G$500,K317,'Project Costing'!$P$14:$P$500),"")</f>
        <v/>
      </c>
      <c r="N317" s="28" t="str">
        <f t="shared" si="21"/>
        <v/>
      </c>
      <c r="O317" s="1"/>
      <c r="P317" s="1"/>
      <c r="S317" t="str">
        <f>IF(R317&lt;&gt;"",SUMIF('Project Costing'!$G$14:$G$500,R317,'Project Costing'!$M$14:$M$500),"")</f>
        <v/>
      </c>
      <c r="T317" s="28" t="str">
        <f>IF(R317&lt;&gt;"",SUMIF('Project Costing'!$G$14:$G$500,R317,'Project Costing'!$P$14:$P$500),"")</f>
        <v/>
      </c>
      <c r="U317" s="28" t="str">
        <f t="shared" si="22"/>
        <v/>
      </c>
      <c r="Z317" t="str">
        <f>IF(Y317&lt;&gt;"",SUMIF('Project Costing'!$G$14:$G$500,Y317,'Project Costing'!$M$14:$M$500),"")</f>
        <v/>
      </c>
      <c r="AA317" s="28" t="str">
        <f>IF(Y317&lt;&gt;"",SUMIF('Project Costing'!$G$14:$G$500,Y317,'Project Costing'!$P$14:$P$500),"")</f>
        <v/>
      </c>
      <c r="AB317" s="28" t="str">
        <f t="shared" si="23"/>
        <v/>
      </c>
      <c r="AG317" t="str">
        <f>IF(AF317&lt;&gt;"",SUMIF('Project Costing'!$G$14:$G$500,AF317,'Project Costing'!$M$14:$M$500),"")</f>
        <v/>
      </c>
      <c r="AH317" s="28" t="str">
        <f>IF(AF317&lt;&gt;"",SUMIF('Project Costing'!$G$14:$G$500,AF317,'Project Costing'!$P$14:$P$500),"")</f>
        <v/>
      </c>
      <c r="AI317" s="28" t="str">
        <f t="shared" si="24"/>
        <v/>
      </c>
    </row>
    <row r="318" spans="4:35" x14ac:dyDescent="0.25">
      <c r="D318" s="1"/>
      <c r="E318" s="16" t="str">
        <f>IF(D318&lt;&gt;"",SUMIF('Project Costing'!$G$14:$G$500,D318,'Project Costing'!$M$14:$M$500),"")</f>
        <v/>
      </c>
      <c r="F318" s="270" t="str">
        <f>IF(D318&lt;&gt;"",SUMIF('Project Costing'!$G$14:$G$500,D318,'Project Costing'!$P$14:$P$500),"")</f>
        <v/>
      </c>
      <c r="G318" s="13" t="str">
        <f t="shared" si="20"/>
        <v/>
      </c>
      <c r="H318" s="1"/>
      <c r="I318" s="1"/>
      <c r="J318" s="12"/>
      <c r="K318" s="1"/>
      <c r="L318" s="14" t="str">
        <f>IF(K318&lt;&gt;"",SUMIF('Project Costing'!$G$14:$G$500,K318,'Project Costing'!$M$14:$M$500),"")</f>
        <v/>
      </c>
      <c r="M318" s="18" t="str">
        <f>IF(K318&lt;&gt;"",SUMIF('Project Costing'!$G$14:$G$500,K318,'Project Costing'!$P$14:$P$500),"")</f>
        <v/>
      </c>
      <c r="N318" s="28" t="str">
        <f t="shared" si="21"/>
        <v/>
      </c>
      <c r="O318" s="1"/>
      <c r="P318" s="1"/>
      <c r="S318" t="str">
        <f>IF(R318&lt;&gt;"",SUMIF('Project Costing'!$G$14:$G$500,R318,'Project Costing'!$M$14:$M$500),"")</f>
        <v/>
      </c>
      <c r="T318" s="28" t="str">
        <f>IF(R318&lt;&gt;"",SUMIF('Project Costing'!$G$14:$G$500,R318,'Project Costing'!$P$14:$P$500),"")</f>
        <v/>
      </c>
      <c r="U318" s="28" t="str">
        <f t="shared" si="22"/>
        <v/>
      </c>
      <c r="Z318" t="str">
        <f>IF(Y318&lt;&gt;"",SUMIF('Project Costing'!$G$14:$G$500,Y318,'Project Costing'!$M$14:$M$500),"")</f>
        <v/>
      </c>
      <c r="AA318" s="28" t="str">
        <f>IF(Y318&lt;&gt;"",SUMIF('Project Costing'!$G$14:$G$500,Y318,'Project Costing'!$P$14:$P$500),"")</f>
        <v/>
      </c>
      <c r="AB318" s="28" t="str">
        <f t="shared" si="23"/>
        <v/>
      </c>
      <c r="AG318" t="str">
        <f>IF(AF318&lt;&gt;"",SUMIF('Project Costing'!$G$14:$G$500,AF318,'Project Costing'!$M$14:$M$500),"")</f>
        <v/>
      </c>
      <c r="AH318" s="28" t="str">
        <f>IF(AF318&lt;&gt;"",SUMIF('Project Costing'!$G$14:$G$500,AF318,'Project Costing'!$P$14:$P$500),"")</f>
        <v/>
      </c>
      <c r="AI318" s="28" t="str">
        <f t="shared" si="24"/>
        <v/>
      </c>
    </row>
    <row r="319" spans="4:35" x14ac:dyDescent="0.25">
      <c r="D319" s="1"/>
      <c r="E319" s="16" t="str">
        <f>IF(D319&lt;&gt;"",SUMIF('Project Costing'!$G$14:$G$500,D319,'Project Costing'!$M$14:$M$500),"")</f>
        <v/>
      </c>
      <c r="F319" s="270" t="str">
        <f>IF(D319&lt;&gt;"",SUMIF('Project Costing'!$G$14:$G$500,D319,'Project Costing'!$P$14:$P$500),"")</f>
        <v/>
      </c>
      <c r="G319" s="13" t="str">
        <f t="shared" si="20"/>
        <v/>
      </c>
      <c r="H319" s="1"/>
      <c r="I319" s="1"/>
      <c r="J319" s="12"/>
      <c r="K319" s="1"/>
      <c r="L319" s="14" t="str">
        <f>IF(K319&lt;&gt;"",SUMIF('Project Costing'!$G$14:$G$500,K319,'Project Costing'!$M$14:$M$500),"")</f>
        <v/>
      </c>
      <c r="M319" s="18" t="str">
        <f>IF(K319&lt;&gt;"",SUMIF('Project Costing'!$G$14:$G$500,K319,'Project Costing'!$P$14:$P$500),"")</f>
        <v/>
      </c>
      <c r="N319" s="28" t="str">
        <f t="shared" si="21"/>
        <v/>
      </c>
      <c r="O319" s="1"/>
      <c r="P319" s="1"/>
      <c r="S319" t="str">
        <f>IF(R319&lt;&gt;"",SUMIF('Project Costing'!$G$14:$G$500,R319,'Project Costing'!$M$14:$M$500),"")</f>
        <v/>
      </c>
      <c r="T319" s="28" t="str">
        <f>IF(R319&lt;&gt;"",SUMIF('Project Costing'!$G$14:$G$500,R319,'Project Costing'!$P$14:$P$500),"")</f>
        <v/>
      </c>
      <c r="U319" s="28" t="str">
        <f t="shared" si="22"/>
        <v/>
      </c>
      <c r="Z319" t="str">
        <f>IF(Y319&lt;&gt;"",SUMIF('Project Costing'!$G$14:$G$500,Y319,'Project Costing'!$M$14:$M$500),"")</f>
        <v/>
      </c>
      <c r="AA319" s="28" t="str">
        <f>IF(Y319&lt;&gt;"",SUMIF('Project Costing'!$G$14:$G$500,Y319,'Project Costing'!$P$14:$P$500),"")</f>
        <v/>
      </c>
      <c r="AB319" s="28" t="str">
        <f t="shared" si="23"/>
        <v/>
      </c>
      <c r="AG319" t="str">
        <f>IF(AF319&lt;&gt;"",SUMIF('Project Costing'!$G$14:$G$500,AF319,'Project Costing'!$M$14:$M$500),"")</f>
        <v/>
      </c>
      <c r="AH319" s="28" t="str">
        <f>IF(AF319&lt;&gt;"",SUMIF('Project Costing'!$G$14:$G$500,AF319,'Project Costing'!$P$14:$P$500),"")</f>
        <v/>
      </c>
      <c r="AI319" s="28" t="str">
        <f t="shared" si="24"/>
        <v/>
      </c>
    </row>
    <row r="320" spans="4:35" x14ac:dyDescent="0.25">
      <c r="D320" s="1"/>
      <c r="E320" s="16" t="str">
        <f>IF(D320&lt;&gt;"",SUMIF('Project Costing'!$G$14:$G$500,D320,'Project Costing'!$M$14:$M$500),"")</f>
        <v/>
      </c>
      <c r="F320" s="270" t="str">
        <f>IF(D320&lt;&gt;"",SUMIF('Project Costing'!$G$14:$G$500,D320,'Project Costing'!$P$14:$P$500),"")</f>
        <v/>
      </c>
      <c r="G320" s="13" t="str">
        <f t="shared" si="20"/>
        <v/>
      </c>
      <c r="H320" s="1"/>
      <c r="I320" s="1"/>
      <c r="J320" s="12"/>
      <c r="K320" s="1"/>
      <c r="L320" s="14" t="str">
        <f>IF(K320&lt;&gt;"",SUMIF('Project Costing'!$G$14:$G$500,K320,'Project Costing'!$M$14:$M$500),"")</f>
        <v/>
      </c>
      <c r="M320" s="18" t="str">
        <f>IF(K320&lt;&gt;"",SUMIF('Project Costing'!$G$14:$G$500,K320,'Project Costing'!$P$14:$P$500),"")</f>
        <v/>
      </c>
      <c r="N320" s="28" t="str">
        <f t="shared" si="21"/>
        <v/>
      </c>
      <c r="O320" s="1"/>
      <c r="P320" s="1"/>
      <c r="S320" t="str">
        <f>IF(R320&lt;&gt;"",SUMIF('Project Costing'!$G$14:$G$500,R320,'Project Costing'!$M$14:$M$500),"")</f>
        <v/>
      </c>
      <c r="T320" s="28" t="str">
        <f>IF(R320&lt;&gt;"",SUMIF('Project Costing'!$G$14:$G$500,R320,'Project Costing'!$P$14:$P$500),"")</f>
        <v/>
      </c>
      <c r="U320" s="28" t="str">
        <f t="shared" si="22"/>
        <v/>
      </c>
      <c r="Z320" t="str">
        <f>IF(Y320&lt;&gt;"",SUMIF('Project Costing'!$G$14:$G$500,Y320,'Project Costing'!$M$14:$M$500),"")</f>
        <v/>
      </c>
      <c r="AA320" s="28" t="str">
        <f>IF(Y320&lt;&gt;"",SUMIF('Project Costing'!$G$14:$G$500,Y320,'Project Costing'!$P$14:$P$500),"")</f>
        <v/>
      </c>
      <c r="AB320" s="28" t="str">
        <f t="shared" si="23"/>
        <v/>
      </c>
      <c r="AG320" t="str">
        <f>IF(AF320&lt;&gt;"",SUMIF('Project Costing'!$G$14:$G$500,AF320,'Project Costing'!$M$14:$M$500),"")</f>
        <v/>
      </c>
      <c r="AH320" s="28" t="str">
        <f>IF(AF320&lt;&gt;"",SUMIF('Project Costing'!$G$14:$G$500,AF320,'Project Costing'!$P$14:$P$500),"")</f>
        <v/>
      </c>
      <c r="AI320" s="28" t="str">
        <f t="shared" si="24"/>
        <v/>
      </c>
    </row>
    <row r="321" spans="4:35" x14ac:dyDescent="0.25">
      <c r="D321" s="1"/>
      <c r="E321" s="16" t="str">
        <f>IF(D321&lt;&gt;"",SUMIF('Project Costing'!$G$14:$G$500,D321,'Project Costing'!$M$14:$M$500),"")</f>
        <v/>
      </c>
      <c r="F321" s="270" t="str">
        <f>IF(D321&lt;&gt;"",SUMIF('Project Costing'!$G$14:$G$500,D321,'Project Costing'!$P$14:$P$500),"")</f>
        <v/>
      </c>
      <c r="G321" s="13" t="str">
        <f t="shared" si="20"/>
        <v/>
      </c>
      <c r="H321" s="1"/>
      <c r="I321" s="1"/>
      <c r="J321" s="12"/>
      <c r="K321" s="1"/>
      <c r="L321" s="14" t="str">
        <f>IF(K321&lt;&gt;"",SUMIF('Project Costing'!$G$14:$G$500,K321,'Project Costing'!$M$14:$M$500),"")</f>
        <v/>
      </c>
      <c r="M321" s="18" t="str">
        <f>IF(K321&lt;&gt;"",SUMIF('Project Costing'!$G$14:$G$500,K321,'Project Costing'!$P$14:$P$500),"")</f>
        <v/>
      </c>
      <c r="N321" s="28" t="str">
        <f t="shared" si="21"/>
        <v/>
      </c>
      <c r="O321" s="1"/>
      <c r="P321" s="1"/>
      <c r="S321" t="str">
        <f>IF(R321&lt;&gt;"",SUMIF('Project Costing'!$G$14:$G$500,R321,'Project Costing'!$M$14:$M$500),"")</f>
        <v/>
      </c>
      <c r="T321" s="28" t="str">
        <f>IF(R321&lt;&gt;"",SUMIF('Project Costing'!$G$14:$G$500,R321,'Project Costing'!$P$14:$P$500),"")</f>
        <v/>
      </c>
      <c r="U321" s="28" t="str">
        <f t="shared" si="22"/>
        <v/>
      </c>
      <c r="Z321" t="str">
        <f>IF(Y321&lt;&gt;"",SUMIF('Project Costing'!$G$14:$G$500,Y321,'Project Costing'!$M$14:$M$500),"")</f>
        <v/>
      </c>
      <c r="AA321" s="28" t="str">
        <f>IF(Y321&lt;&gt;"",SUMIF('Project Costing'!$G$14:$G$500,Y321,'Project Costing'!$P$14:$P$500),"")</f>
        <v/>
      </c>
      <c r="AB321" s="28" t="str">
        <f t="shared" si="23"/>
        <v/>
      </c>
      <c r="AG321" t="str">
        <f>IF(AF321&lt;&gt;"",SUMIF('Project Costing'!$G$14:$G$500,AF321,'Project Costing'!$M$14:$M$500),"")</f>
        <v/>
      </c>
      <c r="AH321" s="28" t="str">
        <f>IF(AF321&lt;&gt;"",SUMIF('Project Costing'!$G$14:$G$500,AF321,'Project Costing'!$P$14:$P$500),"")</f>
        <v/>
      </c>
      <c r="AI321" s="28" t="str">
        <f t="shared" si="24"/>
        <v/>
      </c>
    </row>
    <row r="322" spans="4:35" x14ac:dyDescent="0.25">
      <c r="D322" s="1"/>
      <c r="E322" s="16" t="str">
        <f>IF(D322&lt;&gt;"",SUMIF('Project Costing'!$G$14:$G$500,D322,'Project Costing'!$M$14:$M$500),"")</f>
        <v/>
      </c>
      <c r="F322" s="270" t="str">
        <f>IF(D322&lt;&gt;"",SUMIF('Project Costing'!$G$14:$G$500,D322,'Project Costing'!$P$14:$P$500),"")</f>
        <v/>
      </c>
      <c r="G322" s="13" t="str">
        <f t="shared" si="20"/>
        <v/>
      </c>
      <c r="H322" s="1"/>
      <c r="I322" s="1"/>
      <c r="J322" s="12"/>
      <c r="K322" s="1"/>
      <c r="L322" s="14" t="str">
        <f>IF(K322&lt;&gt;"",SUMIF('Project Costing'!$G$14:$G$500,K322,'Project Costing'!$M$14:$M$500),"")</f>
        <v/>
      </c>
      <c r="M322" s="18" t="str">
        <f>IF(K322&lt;&gt;"",SUMIF('Project Costing'!$G$14:$G$500,K322,'Project Costing'!$P$14:$P$500),"")</f>
        <v/>
      </c>
      <c r="N322" s="28" t="str">
        <f t="shared" si="21"/>
        <v/>
      </c>
      <c r="O322" s="1"/>
      <c r="P322" s="1"/>
      <c r="S322" t="str">
        <f>IF(R322&lt;&gt;"",SUMIF('Project Costing'!$G$14:$G$500,R322,'Project Costing'!$M$14:$M$500),"")</f>
        <v/>
      </c>
      <c r="T322" s="28" t="str">
        <f>IF(R322&lt;&gt;"",SUMIF('Project Costing'!$G$14:$G$500,R322,'Project Costing'!$P$14:$P$500),"")</f>
        <v/>
      </c>
      <c r="U322" s="28" t="str">
        <f t="shared" si="22"/>
        <v/>
      </c>
      <c r="Z322" t="str">
        <f>IF(Y322&lt;&gt;"",SUMIF('Project Costing'!$G$14:$G$500,Y322,'Project Costing'!$M$14:$M$500),"")</f>
        <v/>
      </c>
      <c r="AA322" s="28" t="str">
        <f>IF(Y322&lt;&gt;"",SUMIF('Project Costing'!$G$14:$G$500,Y322,'Project Costing'!$P$14:$P$500),"")</f>
        <v/>
      </c>
      <c r="AB322" s="28" t="str">
        <f t="shared" si="23"/>
        <v/>
      </c>
      <c r="AG322" t="str">
        <f>IF(AF322&lt;&gt;"",SUMIF('Project Costing'!$G$14:$G$500,AF322,'Project Costing'!$M$14:$M$500),"")</f>
        <v/>
      </c>
      <c r="AH322" s="28" t="str">
        <f>IF(AF322&lt;&gt;"",SUMIF('Project Costing'!$G$14:$G$500,AF322,'Project Costing'!$P$14:$P$500),"")</f>
        <v/>
      </c>
      <c r="AI322" s="28" t="str">
        <f t="shared" si="24"/>
        <v/>
      </c>
    </row>
    <row r="323" spans="4:35" x14ac:dyDescent="0.25">
      <c r="D323" s="1"/>
      <c r="E323" s="16" t="str">
        <f>IF(D323&lt;&gt;"",SUMIF('Project Costing'!$G$14:$G$500,D323,'Project Costing'!$M$14:$M$500),"")</f>
        <v/>
      </c>
      <c r="F323" s="270" t="str">
        <f>IF(D323&lt;&gt;"",SUMIF('Project Costing'!$G$14:$G$500,D323,'Project Costing'!$P$14:$P$500),"")</f>
        <v/>
      </c>
      <c r="G323" s="13" t="str">
        <f t="shared" si="20"/>
        <v/>
      </c>
      <c r="H323" s="1"/>
      <c r="I323" s="1"/>
      <c r="J323" s="12"/>
      <c r="K323" s="1"/>
      <c r="L323" s="14" t="str">
        <f>IF(K323&lt;&gt;"",SUMIF('Project Costing'!$G$14:$G$500,K323,'Project Costing'!$M$14:$M$500),"")</f>
        <v/>
      </c>
      <c r="M323" s="18" t="str">
        <f>IF(K323&lt;&gt;"",SUMIF('Project Costing'!$G$14:$G$500,K323,'Project Costing'!$P$14:$P$500),"")</f>
        <v/>
      </c>
      <c r="N323" s="28" t="str">
        <f t="shared" si="21"/>
        <v/>
      </c>
      <c r="O323" s="1"/>
      <c r="P323" s="1"/>
      <c r="S323" t="str">
        <f>IF(R323&lt;&gt;"",SUMIF('Project Costing'!$G$14:$G$500,R323,'Project Costing'!$M$14:$M$500),"")</f>
        <v/>
      </c>
      <c r="T323" s="28" t="str">
        <f>IF(R323&lt;&gt;"",SUMIF('Project Costing'!$G$14:$G$500,R323,'Project Costing'!$P$14:$P$500),"")</f>
        <v/>
      </c>
      <c r="U323" s="28" t="str">
        <f t="shared" si="22"/>
        <v/>
      </c>
      <c r="Z323" t="str">
        <f>IF(Y323&lt;&gt;"",SUMIF('Project Costing'!$G$14:$G$500,Y323,'Project Costing'!$M$14:$M$500),"")</f>
        <v/>
      </c>
      <c r="AA323" s="28" t="str">
        <f>IF(Y323&lt;&gt;"",SUMIF('Project Costing'!$G$14:$G$500,Y323,'Project Costing'!$P$14:$P$500),"")</f>
        <v/>
      </c>
      <c r="AB323" s="28" t="str">
        <f t="shared" si="23"/>
        <v/>
      </c>
      <c r="AG323" t="str">
        <f>IF(AF323&lt;&gt;"",SUMIF('Project Costing'!$G$14:$G$500,AF323,'Project Costing'!$M$14:$M$500),"")</f>
        <v/>
      </c>
      <c r="AH323" s="28" t="str">
        <f>IF(AF323&lt;&gt;"",SUMIF('Project Costing'!$G$14:$G$500,AF323,'Project Costing'!$P$14:$P$500),"")</f>
        <v/>
      </c>
      <c r="AI323" s="28" t="str">
        <f t="shared" si="24"/>
        <v/>
      </c>
    </row>
    <row r="324" spans="4:35" x14ac:dyDescent="0.25">
      <c r="D324" s="1"/>
      <c r="E324" s="16" t="str">
        <f>IF(D324&lt;&gt;"",SUMIF('Project Costing'!$G$14:$G$500,D324,'Project Costing'!$M$14:$M$500),"")</f>
        <v/>
      </c>
      <c r="F324" s="270" t="str">
        <f>IF(D324&lt;&gt;"",SUMIF('Project Costing'!$G$14:$G$500,D324,'Project Costing'!$P$14:$P$500),"")</f>
        <v/>
      </c>
      <c r="G324" s="13" t="str">
        <f t="shared" si="20"/>
        <v/>
      </c>
      <c r="H324" s="1"/>
      <c r="I324" s="1"/>
      <c r="J324" s="12"/>
      <c r="K324" s="1"/>
      <c r="L324" s="14" t="str">
        <f>IF(K324&lt;&gt;"",SUMIF('Project Costing'!$G$14:$G$500,K324,'Project Costing'!$M$14:$M$500),"")</f>
        <v/>
      </c>
      <c r="M324" s="18" t="str">
        <f>IF(K324&lt;&gt;"",SUMIF('Project Costing'!$G$14:$G$500,K324,'Project Costing'!$P$14:$P$500),"")</f>
        <v/>
      </c>
      <c r="N324" s="28" t="str">
        <f t="shared" si="21"/>
        <v/>
      </c>
      <c r="O324" s="1"/>
      <c r="P324" s="1"/>
      <c r="S324" t="str">
        <f>IF(R324&lt;&gt;"",SUMIF('Project Costing'!$G$14:$G$500,R324,'Project Costing'!$M$14:$M$500),"")</f>
        <v/>
      </c>
      <c r="T324" s="28" t="str">
        <f>IF(R324&lt;&gt;"",SUMIF('Project Costing'!$G$14:$G$500,R324,'Project Costing'!$P$14:$P$500),"")</f>
        <v/>
      </c>
      <c r="U324" s="28" t="str">
        <f t="shared" si="22"/>
        <v/>
      </c>
      <c r="Z324" t="str">
        <f>IF(Y324&lt;&gt;"",SUMIF('Project Costing'!$G$14:$G$500,Y324,'Project Costing'!$M$14:$M$500),"")</f>
        <v/>
      </c>
      <c r="AA324" s="28" t="str">
        <f>IF(Y324&lt;&gt;"",SUMIF('Project Costing'!$G$14:$G$500,Y324,'Project Costing'!$P$14:$P$500),"")</f>
        <v/>
      </c>
      <c r="AB324" s="28" t="str">
        <f t="shared" si="23"/>
        <v/>
      </c>
      <c r="AG324" t="str">
        <f>IF(AF324&lt;&gt;"",SUMIF('Project Costing'!$G$14:$G$500,AF324,'Project Costing'!$M$14:$M$500),"")</f>
        <v/>
      </c>
      <c r="AH324" s="28" t="str">
        <f>IF(AF324&lt;&gt;"",SUMIF('Project Costing'!$G$14:$G$500,AF324,'Project Costing'!$P$14:$P$500),"")</f>
        <v/>
      </c>
      <c r="AI324" s="28" t="str">
        <f t="shared" si="24"/>
        <v/>
      </c>
    </row>
    <row r="325" spans="4:35" x14ac:dyDescent="0.25">
      <c r="D325" s="1"/>
      <c r="E325" s="16" t="str">
        <f>IF(D325&lt;&gt;"",SUMIF('Project Costing'!$G$14:$G$500,D325,'Project Costing'!$M$14:$M$500),"")</f>
        <v/>
      </c>
      <c r="F325" s="270" t="str">
        <f>IF(D325&lt;&gt;"",SUMIF('Project Costing'!$G$14:$G$500,D325,'Project Costing'!$P$14:$P$500),"")</f>
        <v/>
      </c>
      <c r="G325" s="13" t="str">
        <f t="shared" si="20"/>
        <v/>
      </c>
      <c r="H325" s="1"/>
      <c r="I325" s="1"/>
      <c r="J325" s="12"/>
      <c r="K325" s="1"/>
      <c r="L325" s="14" t="str">
        <f>IF(K325&lt;&gt;"",SUMIF('Project Costing'!$G$14:$G$500,K325,'Project Costing'!$M$14:$M$500),"")</f>
        <v/>
      </c>
      <c r="M325" s="18" t="str">
        <f>IF(K325&lt;&gt;"",SUMIF('Project Costing'!$G$14:$G$500,K325,'Project Costing'!$P$14:$P$500),"")</f>
        <v/>
      </c>
      <c r="N325" s="28" t="str">
        <f t="shared" si="21"/>
        <v/>
      </c>
      <c r="O325" s="1"/>
      <c r="P325" s="1"/>
      <c r="S325" t="str">
        <f>IF(R325&lt;&gt;"",SUMIF('Project Costing'!$G$14:$G$500,R325,'Project Costing'!$M$14:$M$500),"")</f>
        <v/>
      </c>
      <c r="T325" s="28" t="str">
        <f>IF(R325&lt;&gt;"",SUMIF('Project Costing'!$G$14:$G$500,R325,'Project Costing'!$P$14:$P$500),"")</f>
        <v/>
      </c>
      <c r="U325" s="28" t="str">
        <f t="shared" si="22"/>
        <v/>
      </c>
      <c r="Z325" t="str">
        <f>IF(Y325&lt;&gt;"",SUMIF('Project Costing'!$G$14:$G$500,Y325,'Project Costing'!$M$14:$M$500),"")</f>
        <v/>
      </c>
      <c r="AA325" s="28" t="str">
        <f>IF(Y325&lt;&gt;"",SUMIF('Project Costing'!$G$14:$G$500,Y325,'Project Costing'!$P$14:$P$500),"")</f>
        <v/>
      </c>
      <c r="AB325" s="28" t="str">
        <f t="shared" si="23"/>
        <v/>
      </c>
      <c r="AG325" t="str">
        <f>IF(AF325&lt;&gt;"",SUMIF('Project Costing'!$G$14:$G$500,AF325,'Project Costing'!$M$14:$M$500),"")</f>
        <v/>
      </c>
      <c r="AH325" s="28" t="str">
        <f>IF(AF325&lt;&gt;"",SUMIF('Project Costing'!$G$14:$G$500,AF325,'Project Costing'!$P$14:$P$500),"")</f>
        <v/>
      </c>
      <c r="AI325" s="28" t="str">
        <f t="shared" si="24"/>
        <v/>
      </c>
    </row>
    <row r="326" spans="4:35" x14ac:dyDescent="0.25">
      <c r="D326" s="1"/>
      <c r="E326" s="16" t="str">
        <f>IF(D326&lt;&gt;"",SUMIF('Project Costing'!$G$14:$G$500,D326,'Project Costing'!$M$14:$M$500),"")</f>
        <v/>
      </c>
      <c r="F326" s="270" t="str">
        <f>IF(D326&lt;&gt;"",SUMIF('Project Costing'!$G$14:$G$500,D326,'Project Costing'!$P$14:$P$500),"")</f>
        <v/>
      </c>
      <c r="G326" s="13" t="str">
        <f t="shared" si="20"/>
        <v/>
      </c>
      <c r="H326" s="1"/>
      <c r="I326" s="1"/>
      <c r="J326" s="12"/>
      <c r="K326" s="1"/>
      <c r="L326" s="14" t="str">
        <f>IF(K326&lt;&gt;"",SUMIF('Project Costing'!$G$14:$G$500,K326,'Project Costing'!$M$14:$M$500),"")</f>
        <v/>
      </c>
      <c r="M326" s="18" t="str">
        <f>IF(K326&lt;&gt;"",SUMIF('Project Costing'!$G$14:$G$500,K326,'Project Costing'!$P$14:$P$500),"")</f>
        <v/>
      </c>
      <c r="N326" s="28" t="str">
        <f t="shared" si="21"/>
        <v/>
      </c>
      <c r="O326" s="1"/>
      <c r="P326" s="1"/>
      <c r="S326" t="str">
        <f>IF(R326&lt;&gt;"",SUMIF('Project Costing'!$G$14:$G$500,R326,'Project Costing'!$M$14:$M$500),"")</f>
        <v/>
      </c>
      <c r="T326" s="28" t="str">
        <f>IF(R326&lt;&gt;"",SUMIF('Project Costing'!$G$14:$G$500,R326,'Project Costing'!$P$14:$P$500),"")</f>
        <v/>
      </c>
      <c r="U326" s="28" t="str">
        <f t="shared" si="22"/>
        <v/>
      </c>
      <c r="Z326" t="str">
        <f>IF(Y326&lt;&gt;"",SUMIF('Project Costing'!$G$14:$G$500,Y326,'Project Costing'!$M$14:$M$500),"")</f>
        <v/>
      </c>
      <c r="AA326" s="28" t="str">
        <f>IF(Y326&lt;&gt;"",SUMIF('Project Costing'!$G$14:$G$500,Y326,'Project Costing'!$P$14:$P$500),"")</f>
        <v/>
      </c>
      <c r="AB326" s="28" t="str">
        <f t="shared" si="23"/>
        <v/>
      </c>
      <c r="AG326" t="str">
        <f>IF(AF326&lt;&gt;"",SUMIF('Project Costing'!$G$14:$G$500,AF326,'Project Costing'!$M$14:$M$500),"")</f>
        <v/>
      </c>
      <c r="AH326" s="28" t="str">
        <f>IF(AF326&lt;&gt;"",SUMIF('Project Costing'!$G$14:$G$500,AF326,'Project Costing'!$P$14:$P$500),"")</f>
        <v/>
      </c>
      <c r="AI326" s="28" t="str">
        <f t="shared" si="24"/>
        <v/>
      </c>
    </row>
    <row r="327" spans="4:35" x14ac:dyDescent="0.25">
      <c r="D327" s="1"/>
      <c r="E327" s="16" t="str">
        <f>IF(D327&lt;&gt;"",SUMIF('Project Costing'!$G$14:$G$500,D327,'Project Costing'!$M$14:$M$500),"")</f>
        <v/>
      </c>
      <c r="F327" s="270" t="str">
        <f>IF(D327&lt;&gt;"",SUMIF('Project Costing'!$G$14:$G$500,D327,'Project Costing'!$P$14:$P$500),"")</f>
        <v/>
      </c>
      <c r="G327" s="13" t="str">
        <f t="shared" si="20"/>
        <v/>
      </c>
      <c r="H327" s="1"/>
      <c r="I327" s="1"/>
      <c r="J327" s="12"/>
      <c r="K327" s="1"/>
      <c r="L327" s="14" t="str">
        <f>IF(K327&lt;&gt;"",SUMIF('Project Costing'!$G$14:$G$500,K327,'Project Costing'!$M$14:$M$500),"")</f>
        <v/>
      </c>
      <c r="M327" s="18" t="str">
        <f>IF(K327&lt;&gt;"",SUMIF('Project Costing'!$G$14:$G$500,K327,'Project Costing'!$P$14:$P$500),"")</f>
        <v/>
      </c>
      <c r="N327" s="28" t="str">
        <f t="shared" si="21"/>
        <v/>
      </c>
      <c r="O327" s="1"/>
      <c r="P327" s="1"/>
      <c r="S327" t="str">
        <f>IF(R327&lt;&gt;"",SUMIF('Project Costing'!$G$14:$G$500,R327,'Project Costing'!$M$14:$M$500),"")</f>
        <v/>
      </c>
      <c r="T327" s="28" t="str">
        <f>IF(R327&lt;&gt;"",SUMIF('Project Costing'!$G$14:$G$500,R327,'Project Costing'!$P$14:$P$500),"")</f>
        <v/>
      </c>
      <c r="U327" s="28" t="str">
        <f t="shared" si="22"/>
        <v/>
      </c>
      <c r="Z327" t="str">
        <f>IF(Y327&lt;&gt;"",SUMIF('Project Costing'!$G$14:$G$500,Y327,'Project Costing'!$M$14:$M$500),"")</f>
        <v/>
      </c>
      <c r="AA327" s="28" t="str">
        <f>IF(Y327&lt;&gt;"",SUMIF('Project Costing'!$G$14:$G$500,Y327,'Project Costing'!$P$14:$P$500),"")</f>
        <v/>
      </c>
      <c r="AB327" s="28" t="str">
        <f t="shared" si="23"/>
        <v/>
      </c>
      <c r="AG327" t="str">
        <f>IF(AF327&lt;&gt;"",SUMIF('Project Costing'!$G$14:$G$500,AF327,'Project Costing'!$M$14:$M$500),"")</f>
        <v/>
      </c>
      <c r="AH327" s="28" t="str">
        <f>IF(AF327&lt;&gt;"",SUMIF('Project Costing'!$G$14:$G$500,AF327,'Project Costing'!$P$14:$P$500),"")</f>
        <v/>
      </c>
      <c r="AI327" s="28" t="str">
        <f t="shared" si="24"/>
        <v/>
      </c>
    </row>
    <row r="328" spans="4:35" x14ac:dyDescent="0.25">
      <c r="D328" s="1"/>
      <c r="E328" s="16" t="str">
        <f>IF(D328&lt;&gt;"",SUMIF('Project Costing'!$G$14:$G$500,D328,'Project Costing'!$M$14:$M$500),"")</f>
        <v/>
      </c>
      <c r="F328" s="270" t="str">
        <f>IF(D328&lt;&gt;"",SUMIF('Project Costing'!$G$14:$G$500,D328,'Project Costing'!$P$14:$P$500),"")</f>
        <v/>
      </c>
      <c r="G328" s="13" t="str">
        <f t="shared" si="20"/>
        <v/>
      </c>
      <c r="H328" s="1"/>
      <c r="I328" s="1"/>
      <c r="J328" s="12"/>
      <c r="K328" s="1"/>
      <c r="L328" s="14" t="str">
        <f>IF(K328&lt;&gt;"",SUMIF('Project Costing'!$G$14:$G$500,K328,'Project Costing'!$M$14:$M$500),"")</f>
        <v/>
      </c>
      <c r="M328" s="18" t="str">
        <f>IF(K328&lt;&gt;"",SUMIF('Project Costing'!$G$14:$G$500,K328,'Project Costing'!$P$14:$P$500),"")</f>
        <v/>
      </c>
      <c r="N328" s="28" t="str">
        <f t="shared" si="21"/>
        <v/>
      </c>
      <c r="O328" s="1"/>
      <c r="P328" s="1"/>
      <c r="S328" t="str">
        <f>IF(R328&lt;&gt;"",SUMIF('Project Costing'!$G$14:$G$500,R328,'Project Costing'!$M$14:$M$500),"")</f>
        <v/>
      </c>
      <c r="T328" s="28" t="str">
        <f>IF(R328&lt;&gt;"",SUMIF('Project Costing'!$G$14:$G$500,R328,'Project Costing'!$P$14:$P$500),"")</f>
        <v/>
      </c>
      <c r="U328" s="28" t="str">
        <f t="shared" si="22"/>
        <v/>
      </c>
      <c r="Z328" t="str">
        <f>IF(Y328&lt;&gt;"",SUMIF('Project Costing'!$G$14:$G$500,Y328,'Project Costing'!$M$14:$M$500),"")</f>
        <v/>
      </c>
      <c r="AA328" s="28" t="str">
        <f>IF(Y328&lt;&gt;"",SUMIF('Project Costing'!$G$14:$G$500,Y328,'Project Costing'!$P$14:$P$500),"")</f>
        <v/>
      </c>
      <c r="AB328" s="28" t="str">
        <f t="shared" si="23"/>
        <v/>
      </c>
      <c r="AG328" t="str">
        <f>IF(AF328&lt;&gt;"",SUMIF('Project Costing'!$G$14:$G$500,AF328,'Project Costing'!$M$14:$M$500),"")</f>
        <v/>
      </c>
      <c r="AH328" s="28" t="str">
        <f>IF(AF328&lt;&gt;"",SUMIF('Project Costing'!$G$14:$G$500,AF328,'Project Costing'!$P$14:$P$500),"")</f>
        <v/>
      </c>
      <c r="AI328" s="28" t="str">
        <f t="shared" si="24"/>
        <v/>
      </c>
    </row>
    <row r="329" spans="4:35" x14ac:dyDescent="0.25">
      <c r="D329" s="1"/>
      <c r="E329" s="16" t="str">
        <f>IF(D329&lt;&gt;"",SUMIF('Project Costing'!$G$14:$G$500,D329,'Project Costing'!$M$14:$M$500),"")</f>
        <v/>
      </c>
      <c r="F329" s="270" t="str">
        <f>IF(D329&lt;&gt;"",SUMIF('Project Costing'!$G$14:$G$500,D329,'Project Costing'!$P$14:$P$500),"")</f>
        <v/>
      </c>
      <c r="G329" s="13" t="str">
        <f t="shared" si="20"/>
        <v/>
      </c>
      <c r="H329" s="1"/>
      <c r="I329" s="1"/>
      <c r="J329" s="12"/>
      <c r="K329" s="1"/>
      <c r="L329" s="14" t="str">
        <f>IF(K329&lt;&gt;"",SUMIF('Project Costing'!$G$14:$G$500,K329,'Project Costing'!$M$14:$M$500),"")</f>
        <v/>
      </c>
      <c r="M329" s="18" t="str">
        <f>IF(K329&lt;&gt;"",SUMIF('Project Costing'!$G$14:$G$500,K329,'Project Costing'!$P$14:$P$500),"")</f>
        <v/>
      </c>
      <c r="N329" s="28" t="str">
        <f t="shared" si="21"/>
        <v/>
      </c>
      <c r="O329" s="1"/>
      <c r="P329" s="1"/>
      <c r="S329" t="str">
        <f>IF(R329&lt;&gt;"",SUMIF('Project Costing'!$G$14:$G$500,R329,'Project Costing'!$M$14:$M$500),"")</f>
        <v/>
      </c>
      <c r="T329" s="28" t="str">
        <f>IF(R329&lt;&gt;"",SUMIF('Project Costing'!$G$14:$G$500,R329,'Project Costing'!$P$14:$P$500),"")</f>
        <v/>
      </c>
      <c r="U329" s="28" t="str">
        <f t="shared" si="22"/>
        <v/>
      </c>
      <c r="Z329" t="str">
        <f>IF(Y329&lt;&gt;"",SUMIF('Project Costing'!$G$14:$G$500,Y329,'Project Costing'!$M$14:$M$500),"")</f>
        <v/>
      </c>
      <c r="AA329" s="28" t="str">
        <f>IF(Y329&lt;&gt;"",SUMIF('Project Costing'!$G$14:$G$500,Y329,'Project Costing'!$P$14:$P$500),"")</f>
        <v/>
      </c>
      <c r="AB329" s="28" t="str">
        <f t="shared" si="23"/>
        <v/>
      </c>
      <c r="AG329" t="str">
        <f>IF(AF329&lt;&gt;"",SUMIF('Project Costing'!$G$14:$G$500,AF329,'Project Costing'!$M$14:$M$500),"")</f>
        <v/>
      </c>
      <c r="AH329" s="28" t="str">
        <f>IF(AF329&lt;&gt;"",SUMIF('Project Costing'!$G$14:$G$500,AF329,'Project Costing'!$P$14:$P$500),"")</f>
        <v/>
      </c>
      <c r="AI329" s="28" t="str">
        <f t="shared" si="24"/>
        <v/>
      </c>
    </row>
    <row r="330" spans="4:35" x14ac:dyDescent="0.25">
      <c r="D330" s="1"/>
      <c r="E330" s="16" t="str">
        <f>IF(D330&lt;&gt;"",SUMIF('Project Costing'!$G$14:$G$500,D330,'Project Costing'!$M$14:$M$500),"")</f>
        <v/>
      </c>
      <c r="F330" s="270" t="str">
        <f>IF(D330&lt;&gt;"",SUMIF('Project Costing'!$G$14:$G$500,D330,'Project Costing'!$P$14:$P$500),"")</f>
        <v/>
      </c>
      <c r="G330" s="13" t="str">
        <f t="shared" si="20"/>
        <v/>
      </c>
      <c r="H330" s="1"/>
      <c r="I330" s="1"/>
      <c r="J330" s="12"/>
      <c r="K330" s="1"/>
      <c r="L330" s="14" t="str">
        <f>IF(K330&lt;&gt;"",SUMIF('Project Costing'!$G$14:$G$500,K330,'Project Costing'!$M$14:$M$500),"")</f>
        <v/>
      </c>
      <c r="M330" s="18" t="str">
        <f>IF(K330&lt;&gt;"",SUMIF('Project Costing'!$G$14:$G$500,K330,'Project Costing'!$P$14:$P$500),"")</f>
        <v/>
      </c>
      <c r="N330" s="28" t="str">
        <f t="shared" si="21"/>
        <v/>
      </c>
      <c r="O330" s="1"/>
      <c r="P330" s="1"/>
      <c r="S330" t="str">
        <f>IF(R330&lt;&gt;"",SUMIF('Project Costing'!$G$14:$G$500,R330,'Project Costing'!$M$14:$M$500),"")</f>
        <v/>
      </c>
      <c r="T330" s="28" t="str">
        <f>IF(R330&lt;&gt;"",SUMIF('Project Costing'!$G$14:$G$500,R330,'Project Costing'!$P$14:$P$500),"")</f>
        <v/>
      </c>
      <c r="U330" s="28" t="str">
        <f t="shared" si="22"/>
        <v/>
      </c>
      <c r="Z330" t="str">
        <f>IF(Y330&lt;&gt;"",SUMIF('Project Costing'!$G$14:$G$500,Y330,'Project Costing'!$M$14:$M$500),"")</f>
        <v/>
      </c>
      <c r="AA330" s="28" t="str">
        <f>IF(Y330&lt;&gt;"",SUMIF('Project Costing'!$G$14:$G$500,Y330,'Project Costing'!$P$14:$P$500),"")</f>
        <v/>
      </c>
      <c r="AB330" s="28" t="str">
        <f t="shared" si="23"/>
        <v/>
      </c>
      <c r="AG330" t="str">
        <f>IF(AF330&lt;&gt;"",SUMIF('Project Costing'!$G$14:$G$500,AF330,'Project Costing'!$M$14:$M$500),"")</f>
        <v/>
      </c>
      <c r="AH330" s="28" t="str">
        <f>IF(AF330&lt;&gt;"",SUMIF('Project Costing'!$G$14:$G$500,AF330,'Project Costing'!$P$14:$P$500),"")</f>
        <v/>
      </c>
      <c r="AI330" s="28" t="str">
        <f t="shared" si="24"/>
        <v/>
      </c>
    </row>
    <row r="331" spans="4:35" x14ac:dyDescent="0.25">
      <c r="D331" s="1"/>
      <c r="E331" s="16" t="str">
        <f>IF(D331&lt;&gt;"",SUMIF('Project Costing'!$G$14:$G$500,D331,'Project Costing'!$M$14:$M$500),"")</f>
        <v/>
      </c>
      <c r="F331" s="270" t="str">
        <f>IF(D331&lt;&gt;"",SUMIF('Project Costing'!$G$14:$G$500,D331,'Project Costing'!$P$14:$P$500),"")</f>
        <v/>
      </c>
      <c r="G331" s="13" t="str">
        <f t="shared" si="20"/>
        <v/>
      </c>
      <c r="H331" s="1"/>
      <c r="I331" s="1"/>
      <c r="J331" s="12"/>
      <c r="K331" s="1"/>
      <c r="L331" s="14" t="str">
        <f>IF(K331&lt;&gt;"",SUMIF('Project Costing'!$G$14:$G$500,K331,'Project Costing'!$M$14:$M$500),"")</f>
        <v/>
      </c>
      <c r="M331" s="18" t="str">
        <f>IF(K331&lt;&gt;"",SUMIF('Project Costing'!$G$14:$G$500,K331,'Project Costing'!$P$14:$P$500),"")</f>
        <v/>
      </c>
      <c r="N331" s="28" t="str">
        <f t="shared" si="21"/>
        <v/>
      </c>
      <c r="O331" s="1"/>
      <c r="P331" s="1"/>
      <c r="S331" t="str">
        <f>IF(R331&lt;&gt;"",SUMIF('Project Costing'!$G$14:$G$500,R331,'Project Costing'!$M$14:$M$500),"")</f>
        <v/>
      </c>
      <c r="T331" s="28" t="str">
        <f>IF(R331&lt;&gt;"",SUMIF('Project Costing'!$G$14:$G$500,R331,'Project Costing'!$P$14:$P$500),"")</f>
        <v/>
      </c>
      <c r="U331" s="28" t="str">
        <f t="shared" si="22"/>
        <v/>
      </c>
      <c r="Z331" t="str">
        <f>IF(Y331&lt;&gt;"",SUMIF('Project Costing'!$G$14:$G$500,Y331,'Project Costing'!$M$14:$M$500),"")</f>
        <v/>
      </c>
      <c r="AA331" s="28" t="str">
        <f>IF(Y331&lt;&gt;"",SUMIF('Project Costing'!$G$14:$G$500,Y331,'Project Costing'!$P$14:$P$500),"")</f>
        <v/>
      </c>
      <c r="AB331" s="28" t="str">
        <f t="shared" si="23"/>
        <v/>
      </c>
      <c r="AG331" t="str">
        <f>IF(AF331&lt;&gt;"",SUMIF('Project Costing'!$G$14:$G$500,AF331,'Project Costing'!$M$14:$M$500),"")</f>
        <v/>
      </c>
      <c r="AH331" s="28" t="str">
        <f>IF(AF331&lt;&gt;"",SUMIF('Project Costing'!$G$14:$G$500,AF331,'Project Costing'!$P$14:$P$500),"")</f>
        <v/>
      </c>
      <c r="AI331" s="28" t="str">
        <f t="shared" si="24"/>
        <v/>
      </c>
    </row>
    <row r="332" spans="4:35" x14ac:dyDescent="0.25">
      <c r="D332" s="1"/>
      <c r="E332" s="16" t="str">
        <f>IF(D332&lt;&gt;"",SUMIF('Project Costing'!$G$14:$G$500,D332,'Project Costing'!$M$14:$M$500),"")</f>
        <v/>
      </c>
      <c r="F332" s="270" t="str">
        <f>IF(D332&lt;&gt;"",SUMIF('Project Costing'!$G$14:$G$500,D332,'Project Costing'!$P$14:$P$500),"")</f>
        <v/>
      </c>
      <c r="G332" s="13" t="str">
        <f t="shared" si="20"/>
        <v/>
      </c>
      <c r="H332" s="1"/>
      <c r="I332" s="1"/>
      <c r="J332" s="12"/>
      <c r="K332" s="1"/>
      <c r="L332" s="14" t="str">
        <f>IF(K332&lt;&gt;"",SUMIF('Project Costing'!$G$14:$G$500,K332,'Project Costing'!$M$14:$M$500),"")</f>
        <v/>
      </c>
      <c r="M332" s="18" t="str">
        <f>IF(K332&lt;&gt;"",SUMIF('Project Costing'!$G$14:$G$500,K332,'Project Costing'!$P$14:$P$500),"")</f>
        <v/>
      </c>
      <c r="N332" s="28" t="str">
        <f t="shared" si="21"/>
        <v/>
      </c>
      <c r="O332" s="1"/>
      <c r="P332" s="1"/>
      <c r="S332" t="str">
        <f>IF(R332&lt;&gt;"",SUMIF('Project Costing'!$G$14:$G$500,R332,'Project Costing'!$M$14:$M$500),"")</f>
        <v/>
      </c>
      <c r="T332" s="28" t="str">
        <f>IF(R332&lt;&gt;"",SUMIF('Project Costing'!$G$14:$G$500,R332,'Project Costing'!$P$14:$P$500),"")</f>
        <v/>
      </c>
      <c r="U332" s="28" t="str">
        <f t="shared" si="22"/>
        <v/>
      </c>
      <c r="Z332" t="str">
        <f>IF(Y332&lt;&gt;"",SUMIF('Project Costing'!$G$14:$G$500,Y332,'Project Costing'!$M$14:$M$500),"")</f>
        <v/>
      </c>
      <c r="AA332" s="28" t="str">
        <f>IF(Y332&lt;&gt;"",SUMIF('Project Costing'!$G$14:$G$500,Y332,'Project Costing'!$P$14:$P$500),"")</f>
        <v/>
      </c>
      <c r="AB332" s="28" t="str">
        <f t="shared" si="23"/>
        <v/>
      </c>
      <c r="AG332" t="str">
        <f>IF(AF332&lt;&gt;"",SUMIF('Project Costing'!$G$14:$G$500,AF332,'Project Costing'!$M$14:$M$500),"")</f>
        <v/>
      </c>
      <c r="AH332" s="28" t="str">
        <f>IF(AF332&lt;&gt;"",SUMIF('Project Costing'!$G$14:$G$500,AF332,'Project Costing'!$P$14:$P$500),"")</f>
        <v/>
      </c>
      <c r="AI332" s="28" t="str">
        <f t="shared" si="24"/>
        <v/>
      </c>
    </row>
    <row r="333" spans="4:35" x14ac:dyDescent="0.25">
      <c r="D333" s="1"/>
      <c r="E333" s="16" t="str">
        <f>IF(D333&lt;&gt;"",SUMIF('Project Costing'!$G$14:$G$500,D333,'Project Costing'!$M$14:$M$500),"")</f>
        <v/>
      </c>
      <c r="F333" s="270" t="str">
        <f>IF(D333&lt;&gt;"",SUMIF('Project Costing'!$G$14:$G$500,D333,'Project Costing'!$P$14:$P$500),"")</f>
        <v/>
      </c>
      <c r="G333" s="13" t="str">
        <f t="shared" si="20"/>
        <v/>
      </c>
      <c r="H333" s="1"/>
      <c r="I333" s="1"/>
      <c r="J333" s="12"/>
      <c r="K333" s="1"/>
      <c r="L333" s="14" t="str">
        <f>IF(K333&lt;&gt;"",SUMIF('Project Costing'!$G$14:$G$500,K333,'Project Costing'!$M$14:$M$500),"")</f>
        <v/>
      </c>
      <c r="M333" s="18" t="str">
        <f>IF(K333&lt;&gt;"",SUMIF('Project Costing'!$G$14:$G$500,K333,'Project Costing'!$P$14:$P$500),"")</f>
        <v/>
      </c>
      <c r="N333" s="28" t="str">
        <f t="shared" si="21"/>
        <v/>
      </c>
      <c r="O333" s="1"/>
      <c r="P333" s="1"/>
      <c r="S333" t="str">
        <f>IF(R333&lt;&gt;"",SUMIF('Project Costing'!$G$14:$G$500,R333,'Project Costing'!$M$14:$M$500),"")</f>
        <v/>
      </c>
      <c r="T333" s="28" t="str">
        <f>IF(R333&lt;&gt;"",SUMIF('Project Costing'!$G$14:$G$500,R333,'Project Costing'!$P$14:$P$500),"")</f>
        <v/>
      </c>
      <c r="U333" s="28" t="str">
        <f t="shared" si="22"/>
        <v/>
      </c>
      <c r="Z333" t="str">
        <f>IF(Y333&lt;&gt;"",SUMIF('Project Costing'!$G$14:$G$500,Y333,'Project Costing'!$M$14:$M$500),"")</f>
        <v/>
      </c>
      <c r="AA333" s="28" t="str">
        <f>IF(Y333&lt;&gt;"",SUMIF('Project Costing'!$G$14:$G$500,Y333,'Project Costing'!$P$14:$P$500),"")</f>
        <v/>
      </c>
      <c r="AB333" s="28" t="str">
        <f t="shared" si="23"/>
        <v/>
      </c>
      <c r="AG333" t="str">
        <f>IF(AF333&lt;&gt;"",SUMIF('Project Costing'!$G$14:$G$500,AF333,'Project Costing'!$M$14:$M$500),"")</f>
        <v/>
      </c>
      <c r="AH333" s="28" t="str">
        <f>IF(AF333&lt;&gt;"",SUMIF('Project Costing'!$G$14:$G$500,AF333,'Project Costing'!$P$14:$P$500),"")</f>
        <v/>
      </c>
      <c r="AI333" s="28" t="str">
        <f t="shared" si="24"/>
        <v/>
      </c>
    </row>
    <row r="334" spans="4:35" x14ac:dyDescent="0.25">
      <c r="D334" s="1"/>
      <c r="E334" s="16" t="str">
        <f>IF(D334&lt;&gt;"",SUMIF('Project Costing'!$G$14:$G$500,D334,'Project Costing'!$M$14:$M$500),"")</f>
        <v/>
      </c>
      <c r="F334" s="270" t="str">
        <f>IF(D334&lt;&gt;"",SUMIF('Project Costing'!$G$14:$G$500,D334,'Project Costing'!$P$14:$P$500),"")</f>
        <v/>
      </c>
      <c r="G334" s="13" t="str">
        <f t="shared" si="20"/>
        <v/>
      </c>
      <c r="H334" s="1"/>
      <c r="I334" s="1"/>
      <c r="J334" s="12"/>
      <c r="K334" s="1"/>
      <c r="L334" s="14" t="str">
        <f>IF(K334&lt;&gt;"",SUMIF('Project Costing'!$G$14:$G$500,K334,'Project Costing'!$M$14:$M$500),"")</f>
        <v/>
      </c>
      <c r="M334" s="18" t="str">
        <f>IF(K334&lt;&gt;"",SUMIF('Project Costing'!$G$14:$G$500,K334,'Project Costing'!$P$14:$P$500),"")</f>
        <v/>
      </c>
      <c r="N334" s="28" t="str">
        <f t="shared" si="21"/>
        <v/>
      </c>
      <c r="O334" s="1"/>
      <c r="P334" s="1"/>
      <c r="S334" t="str">
        <f>IF(R334&lt;&gt;"",SUMIF('Project Costing'!$G$14:$G$500,R334,'Project Costing'!$M$14:$M$500),"")</f>
        <v/>
      </c>
      <c r="T334" s="28" t="str">
        <f>IF(R334&lt;&gt;"",SUMIF('Project Costing'!$G$14:$G$500,R334,'Project Costing'!$P$14:$P$500),"")</f>
        <v/>
      </c>
      <c r="U334" s="28" t="str">
        <f t="shared" si="22"/>
        <v/>
      </c>
      <c r="Z334" t="str">
        <f>IF(Y334&lt;&gt;"",SUMIF('Project Costing'!$G$14:$G$500,Y334,'Project Costing'!$M$14:$M$500),"")</f>
        <v/>
      </c>
      <c r="AA334" s="28" t="str">
        <f>IF(Y334&lt;&gt;"",SUMIF('Project Costing'!$G$14:$G$500,Y334,'Project Costing'!$P$14:$P$500),"")</f>
        <v/>
      </c>
      <c r="AB334" s="28" t="str">
        <f t="shared" si="23"/>
        <v/>
      </c>
      <c r="AG334" t="str">
        <f>IF(AF334&lt;&gt;"",SUMIF('Project Costing'!$G$14:$G$500,AF334,'Project Costing'!$M$14:$M$500),"")</f>
        <v/>
      </c>
      <c r="AH334" s="28" t="str">
        <f>IF(AF334&lt;&gt;"",SUMIF('Project Costing'!$G$14:$G$500,AF334,'Project Costing'!$P$14:$P$500),"")</f>
        <v/>
      </c>
      <c r="AI334" s="28" t="str">
        <f t="shared" si="24"/>
        <v/>
      </c>
    </row>
    <row r="335" spans="4:35" x14ac:dyDescent="0.25">
      <c r="D335" s="1"/>
      <c r="E335" s="16" t="str">
        <f>IF(D335&lt;&gt;"",SUMIF('Project Costing'!$G$14:$G$500,D335,'Project Costing'!$M$14:$M$500),"")</f>
        <v/>
      </c>
      <c r="F335" s="270" t="str">
        <f>IF(D335&lt;&gt;"",SUMIF('Project Costing'!$G$14:$G$500,D335,'Project Costing'!$P$14:$P$500),"")</f>
        <v/>
      </c>
      <c r="G335" s="13" t="str">
        <f t="shared" ref="G335:G398" si="25">IF(F335&lt;&gt;"",G334+F335,"")</f>
        <v/>
      </c>
      <c r="H335" s="1"/>
      <c r="I335" s="1"/>
      <c r="J335" s="12"/>
      <c r="K335" s="1"/>
      <c r="L335" s="14" t="str">
        <f>IF(K335&lt;&gt;"",SUMIF('Project Costing'!$G$14:$G$500,K335,'Project Costing'!$M$14:$M$500),"")</f>
        <v/>
      </c>
      <c r="M335" s="18" t="str">
        <f>IF(K335&lt;&gt;"",SUMIF('Project Costing'!$G$14:$G$500,K335,'Project Costing'!$P$14:$P$500),"")</f>
        <v/>
      </c>
      <c r="N335" s="28" t="str">
        <f t="shared" ref="N335:N398" si="26">IF(K335&lt;&gt;"",N334+M335,"")</f>
        <v/>
      </c>
      <c r="O335" s="1"/>
      <c r="P335" s="1"/>
      <c r="S335" t="str">
        <f>IF(R335&lt;&gt;"",SUMIF('Project Costing'!$G$14:$G$500,R335,'Project Costing'!$M$14:$M$500),"")</f>
        <v/>
      </c>
      <c r="T335" s="28" t="str">
        <f>IF(R335&lt;&gt;"",SUMIF('Project Costing'!$G$14:$G$500,R335,'Project Costing'!$P$14:$P$500),"")</f>
        <v/>
      </c>
      <c r="U335" s="28" t="str">
        <f t="shared" ref="U335:U398" si="27">IF(R335&lt;&gt;"",U334+T335,"")</f>
        <v/>
      </c>
      <c r="Z335" t="str">
        <f>IF(Y335&lt;&gt;"",SUMIF('Project Costing'!$G$14:$G$500,Y335,'Project Costing'!$M$14:$M$500),"")</f>
        <v/>
      </c>
      <c r="AA335" s="28" t="str">
        <f>IF(Y335&lt;&gt;"",SUMIF('Project Costing'!$G$14:$G$500,Y335,'Project Costing'!$P$14:$P$500),"")</f>
        <v/>
      </c>
      <c r="AB335" s="28" t="str">
        <f t="shared" ref="AB335:AB398" si="28">IF(Y335&lt;&gt;"",AB334+AA335,"")</f>
        <v/>
      </c>
      <c r="AG335" t="str">
        <f>IF(AF335&lt;&gt;"",SUMIF('Project Costing'!$G$14:$G$500,AF335,'Project Costing'!$M$14:$M$500),"")</f>
        <v/>
      </c>
      <c r="AH335" s="28" t="str">
        <f>IF(AF335&lt;&gt;"",SUMIF('Project Costing'!$G$14:$G$500,AF335,'Project Costing'!$P$14:$P$500),"")</f>
        <v/>
      </c>
      <c r="AI335" s="28" t="str">
        <f t="shared" si="24"/>
        <v/>
      </c>
    </row>
    <row r="336" spans="4:35" x14ac:dyDescent="0.25">
      <c r="D336" s="1"/>
      <c r="E336" s="16" t="str">
        <f>IF(D336&lt;&gt;"",SUMIF('Project Costing'!$G$14:$G$500,D336,'Project Costing'!$M$14:$M$500),"")</f>
        <v/>
      </c>
      <c r="F336" s="270" t="str">
        <f>IF(D336&lt;&gt;"",SUMIF('Project Costing'!$G$14:$G$500,D336,'Project Costing'!$P$14:$P$500),"")</f>
        <v/>
      </c>
      <c r="G336" s="13" t="str">
        <f t="shared" si="25"/>
        <v/>
      </c>
      <c r="H336" s="1"/>
      <c r="I336" s="1"/>
      <c r="J336" s="12"/>
      <c r="K336" s="1"/>
      <c r="L336" s="14" t="str">
        <f>IF(K336&lt;&gt;"",SUMIF('Project Costing'!$G$14:$G$500,K336,'Project Costing'!$M$14:$M$500),"")</f>
        <v/>
      </c>
      <c r="M336" s="18" t="str">
        <f>IF(K336&lt;&gt;"",SUMIF('Project Costing'!$G$14:$G$500,K336,'Project Costing'!$P$14:$P$500),"")</f>
        <v/>
      </c>
      <c r="N336" s="28" t="str">
        <f t="shared" si="26"/>
        <v/>
      </c>
      <c r="O336" s="1"/>
      <c r="P336" s="1"/>
      <c r="S336" t="str">
        <f>IF(R336&lt;&gt;"",SUMIF('Project Costing'!$G$14:$G$500,R336,'Project Costing'!$M$14:$M$500),"")</f>
        <v/>
      </c>
      <c r="T336" s="28" t="str">
        <f>IF(R336&lt;&gt;"",SUMIF('Project Costing'!$G$14:$G$500,R336,'Project Costing'!$P$14:$P$500),"")</f>
        <v/>
      </c>
      <c r="U336" s="28" t="str">
        <f t="shared" si="27"/>
        <v/>
      </c>
      <c r="Z336" t="str">
        <f>IF(Y336&lt;&gt;"",SUMIF('Project Costing'!$G$14:$G$500,Y336,'Project Costing'!$M$14:$M$500),"")</f>
        <v/>
      </c>
      <c r="AA336" s="28" t="str">
        <f>IF(Y336&lt;&gt;"",SUMIF('Project Costing'!$G$14:$G$500,Y336,'Project Costing'!$P$14:$P$500),"")</f>
        <v/>
      </c>
      <c r="AB336" s="28" t="str">
        <f t="shared" si="28"/>
        <v/>
      </c>
      <c r="AG336" t="str">
        <f>IF(AF336&lt;&gt;"",SUMIF('Project Costing'!$G$14:$G$500,AF336,'Project Costing'!$M$14:$M$500),"")</f>
        <v/>
      </c>
      <c r="AH336" s="28" t="str">
        <f>IF(AF336&lt;&gt;"",SUMIF('Project Costing'!$G$14:$G$500,AF336,'Project Costing'!$P$14:$P$500),"")</f>
        <v/>
      </c>
      <c r="AI336" s="28" t="str">
        <f t="shared" ref="AI336:AI399" si="29">IF(AF336&lt;&gt;"",AI335+AH336,"")</f>
        <v/>
      </c>
    </row>
    <row r="337" spans="4:35" x14ac:dyDescent="0.25">
      <c r="D337" s="1"/>
      <c r="E337" s="16" t="str">
        <f>IF(D337&lt;&gt;"",SUMIF('Project Costing'!$G$14:$G$500,D337,'Project Costing'!$M$14:$M$500),"")</f>
        <v/>
      </c>
      <c r="F337" s="270" t="str">
        <f>IF(D337&lt;&gt;"",SUMIF('Project Costing'!$G$14:$G$500,D337,'Project Costing'!$P$14:$P$500),"")</f>
        <v/>
      </c>
      <c r="G337" s="13" t="str">
        <f t="shared" si="25"/>
        <v/>
      </c>
      <c r="H337" s="1"/>
      <c r="I337" s="1"/>
      <c r="J337" s="12"/>
      <c r="K337" s="1"/>
      <c r="L337" s="14" t="str">
        <f>IF(K337&lt;&gt;"",SUMIF('Project Costing'!$G$14:$G$500,K337,'Project Costing'!$M$14:$M$500),"")</f>
        <v/>
      </c>
      <c r="M337" s="18" t="str">
        <f>IF(K337&lt;&gt;"",SUMIF('Project Costing'!$G$14:$G$500,K337,'Project Costing'!$P$14:$P$500),"")</f>
        <v/>
      </c>
      <c r="N337" s="28" t="str">
        <f t="shared" si="26"/>
        <v/>
      </c>
      <c r="O337" s="1"/>
      <c r="P337" s="1"/>
      <c r="S337" t="str">
        <f>IF(R337&lt;&gt;"",SUMIF('Project Costing'!$G$14:$G$500,R337,'Project Costing'!$M$14:$M$500),"")</f>
        <v/>
      </c>
      <c r="T337" s="28" t="str">
        <f>IF(R337&lt;&gt;"",SUMIF('Project Costing'!$G$14:$G$500,R337,'Project Costing'!$P$14:$P$500),"")</f>
        <v/>
      </c>
      <c r="U337" s="28" t="str">
        <f t="shared" si="27"/>
        <v/>
      </c>
      <c r="Z337" t="str">
        <f>IF(Y337&lt;&gt;"",SUMIF('Project Costing'!$G$14:$G$500,Y337,'Project Costing'!$M$14:$M$500),"")</f>
        <v/>
      </c>
      <c r="AA337" s="28" t="str">
        <f>IF(Y337&lt;&gt;"",SUMIF('Project Costing'!$G$14:$G$500,Y337,'Project Costing'!$P$14:$P$500),"")</f>
        <v/>
      </c>
      <c r="AB337" s="28" t="str">
        <f t="shared" si="28"/>
        <v/>
      </c>
      <c r="AG337" t="str">
        <f>IF(AF337&lt;&gt;"",SUMIF('Project Costing'!$G$14:$G$500,AF337,'Project Costing'!$M$14:$M$500),"")</f>
        <v/>
      </c>
      <c r="AH337" s="28" t="str">
        <f>IF(AF337&lt;&gt;"",SUMIF('Project Costing'!$G$14:$G$500,AF337,'Project Costing'!$P$14:$P$500),"")</f>
        <v/>
      </c>
      <c r="AI337" s="28" t="str">
        <f t="shared" si="29"/>
        <v/>
      </c>
    </row>
    <row r="338" spans="4:35" x14ac:dyDescent="0.25">
      <c r="D338" s="1"/>
      <c r="E338" s="16" t="str">
        <f>IF(D338&lt;&gt;"",SUMIF('Project Costing'!$G$14:$G$500,D338,'Project Costing'!$M$14:$M$500),"")</f>
        <v/>
      </c>
      <c r="F338" s="270" t="str">
        <f>IF(D338&lt;&gt;"",SUMIF('Project Costing'!$G$14:$G$500,D338,'Project Costing'!$P$14:$P$500),"")</f>
        <v/>
      </c>
      <c r="G338" s="13" t="str">
        <f t="shared" si="25"/>
        <v/>
      </c>
      <c r="H338" s="1"/>
      <c r="I338" s="1"/>
      <c r="J338" s="12"/>
      <c r="K338" s="1"/>
      <c r="L338" s="14" t="str">
        <f>IF(K338&lt;&gt;"",SUMIF('Project Costing'!$G$14:$G$500,K338,'Project Costing'!$M$14:$M$500),"")</f>
        <v/>
      </c>
      <c r="M338" s="18" t="str">
        <f>IF(K338&lt;&gt;"",SUMIF('Project Costing'!$G$14:$G$500,K338,'Project Costing'!$P$14:$P$500),"")</f>
        <v/>
      </c>
      <c r="N338" s="28" t="str">
        <f t="shared" si="26"/>
        <v/>
      </c>
      <c r="O338" s="1"/>
      <c r="P338" s="1"/>
      <c r="S338" t="str">
        <f>IF(R338&lt;&gt;"",SUMIF('Project Costing'!$G$14:$G$500,R338,'Project Costing'!$M$14:$M$500),"")</f>
        <v/>
      </c>
      <c r="T338" s="28" t="str">
        <f>IF(R338&lt;&gt;"",SUMIF('Project Costing'!$G$14:$G$500,R338,'Project Costing'!$P$14:$P$500),"")</f>
        <v/>
      </c>
      <c r="U338" s="28" t="str">
        <f t="shared" si="27"/>
        <v/>
      </c>
      <c r="Z338" t="str">
        <f>IF(Y338&lt;&gt;"",SUMIF('Project Costing'!$G$14:$G$500,Y338,'Project Costing'!$M$14:$M$500),"")</f>
        <v/>
      </c>
      <c r="AA338" s="28" t="str">
        <f>IF(Y338&lt;&gt;"",SUMIF('Project Costing'!$G$14:$G$500,Y338,'Project Costing'!$P$14:$P$500),"")</f>
        <v/>
      </c>
      <c r="AB338" s="28" t="str">
        <f t="shared" si="28"/>
        <v/>
      </c>
      <c r="AG338" t="str">
        <f>IF(AF338&lt;&gt;"",SUMIF('Project Costing'!$G$14:$G$500,AF338,'Project Costing'!$M$14:$M$500),"")</f>
        <v/>
      </c>
      <c r="AH338" s="28" t="str">
        <f>IF(AF338&lt;&gt;"",SUMIF('Project Costing'!$G$14:$G$500,AF338,'Project Costing'!$P$14:$P$500),"")</f>
        <v/>
      </c>
      <c r="AI338" s="28" t="str">
        <f t="shared" si="29"/>
        <v/>
      </c>
    </row>
    <row r="339" spans="4:35" x14ac:dyDescent="0.25">
      <c r="D339" s="1"/>
      <c r="E339" s="16" t="str">
        <f>IF(D339&lt;&gt;"",SUMIF('Project Costing'!$G$14:$G$500,D339,'Project Costing'!$M$14:$M$500),"")</f>
        <v/>
      </c>
      <c r="F339" s="270" t="str">
        <f>IF(D339&lt;&gt;"",SUMIF('Project Costing'!$G$14:$G$500,D339,'Project Costing'!$P$14:$P$500),"")</f>
        <v/>
      </c>
      <c r="G339" s="13" t="str">
        <f t="shared" si="25"/>
        <v/>
      </c>
      <c r="H339" s="1"/>
      <c r="I339" s="1"/>
      <c r="J339" s="12"/>
      <c r="K339" s="1"/>
      <c r="L339" s="14" t="str">
        <f>IF(K339&lt;&gt;"",SUMIF('Project Costing'!$G$14:$G$500,K339,'Project Costing'!$M$14:$M$500),"")</f>
        <v/>
      </c>
      <c r="M339" s="18" t="str">
        <f>IF(K339&lt;&gt;"",SUMIF('Project Costing'!$G$14:$G$500,K339,'Project Costing'!$P$14:$P$500),"")</f>
        <v/>
      </c>
      <c r="N339" s="28" t="str">
        <f t="shared" si="26"/>
        <v/>
      </c>
      <c r="O339" s="1"/>
      <c r="P339" s="1"/>
      <c r="S339" t="str">
        <f>IF(R339&lt;&gt;"",SUMIF('Project Costing'!$G$14:$G$500,R339,'Project Costing'!$M$14:$M$500),"")</f>
        <v/>
      </c>
      <c r="T339" s="28" t="str">
        <f>IF(R339&lt;&gt;"",SUMIF('Project Costing'!$G$14:$G$500,R339,'Project Costing'!$P$14:$P$500),"")</f>
        <v/>
      </c>
      <c r="U339" s="28" t="str">
        <f t="shared" si="27"/>
        <v/>
      </c>
      <c r="Z339" t="str">
        <f>IF(Y339&lt;&gt;"",SUMIF('Project Costing'!$G$14:$G$500,Y339,'Project Costing'!$M$14:$M$500),"")</f>
        <v/>
      </c>
      <c r="AA339" s="28" t="str">
        <f>IF(Y339&lt;&gt;"",SUMIF('Project Costing'!$G$14:$G$500,Y339,'Project Costing'!$P$14:$P$500),"")</f>
        <v/>
      </c>
      <c r="AB339" s="28" t="str">
        <f t="shared" si="28"/>
        <v/>
      </c>
      <c r="AG339" t="str">
        <f>IF(AF339&lt;&gt;"",SUMIF('Project Costing'!$G$14:$G$500,AF339,'Project Costing'!$M$14:$M$500),"")</f>
        <v/>
      </c>
      <c r="AH339" s="28" t="str">
        <f>IF(AF339&lt;&gt;"",SUMIF('Project Costing'!$G$14:$G$500,AF339,'Project Costing'!$P$14:$P$500),"")</f>
        <v/>
      </c>
      <c r="AI339" s="28" t="str">
        <f t="shared" si="29"/>
        <v/>
      </c>
    </row>
    <row r="340" spans="4:35" x14ac:dyDescent="0.25">
      <c r="D340" s="1"/>
      <c r="E340" s="16" t="str">
        <f>IF(D340&lt;&gt;"",SUMIF('Project Costing'!$G$14:$G$500,D340,'Project Costing'!$M$14:$M$500),"")</f>
        <v/>
      </c>
      <c r="F340" s="270" t="str">
        <f>IF(D340&lt;&gt;"",SUMIF('Project Costing'!$G$14:$G$500,D340,'Project Costing'!$P$14:$P$500),"")</f>
        <v/>
      </c>
      <c r="G340" s="13" t="str">
        <f t="shared" si="25"/>
        <v/>
      </c>
      <c r="H340" s="1"/>
      <c r="I340" s="1"/>
      <c r="J340" s="12"/>
      <c r="K340" s="1"/>
      <c r="L340" s="14" t="str">
        <f>IF(K340&lt;&gt;"",SUMIF('Project Costing'!$G$14:$G$500,K340,'Project Costing'!$M$14:$M$500),"")</f>
        <v/>
      </c>
      <c r="M340" s="18" t="str">
        <f>IF(K340&lt;&gt;"",SUMIF('Project Costing'!$G$14:$G$500,K340,'Project Costing'!$P$14:$P$500),"")</f>
        <v/>
      </c>
      <c r="N340" s="28" t="str">
        <f t="shared" si="26"/>
        <v/>
      </c>
      <c r="O340" s="1"/>
      <c r="P340" s="1"/>
      <c r="S340" t="str">
        <f>IF(R340&lt;&gt;"",SUMIF('Project Costing'!$G$14:$G$500,R340,'Project Costing'!$M$14:$M$500),"")</f>
        <v/>
      </c>
      <c r="T340" s="28" t="str">
        <f>IF(R340&lt;&gt;"",SUMIF('Project Costing'!$G$14:$G$500,R340,'Project Costing'!$P$14:$P$500),"")</f>
        <v/>
      </c>
      <c r="U340" s="28" t="str">
        <f t="shared" si="27"/>
        <v/>
      </c>
      <c r="Z340" t="str">
        <f>IF(Y340&lt;&gt;"",SUMIF('Project Costing'!$G$14:$G$500,Y340,'Project Costing'!$M$14:$M$500),"")</f>
        <v/>
      </c>
      <c r="AA340" s="28" t="str">
        <f>IF(Y340&lt;&gt;"",SUMIF('Project Costing'!$G$14:$G$500,Y340,'Project Costing'!$P$14:$P$500),"")</f>
        <v/>
      </c>
      <c r="AB340" s="28" t="str">
        <f t="shared" si="28"/>
        <v/>
      </c>
      <c r="AG340" t="str">
        <f>IF(AF340&lt;&gt;"",SUMIF('Project Costing'!$G$14:$G$500,AF340,'Project Costing'!$M$14:$M$500),"")</f>
        <v/>
      </c>
      <c r="AH340" s="28" t="str">
        <f>IF(AF340&lt;&gt;"",SUMIF('Project Costing'!$G$14:$G$500,AF340,'Project Costing'!$P$14:$P$500),"")</f>
        <v/>
      </c>
      <c r="AI340" s="28" t="str">
        <f t="shared" si="29"/>
        <v/>
      </c>
    </row>
    <row r="341" spans="4:35" x14ac:dyDescent="0.25">
      <c r="D341" s="1"/>
      <c r="E341" s="16" t="str">
        <f>IF(D341&lt;&gt;"",SUMIF('Project Costing'!$G$14:$G$500,D341,'Project Costing'!$M$14:$M$500),"")</f>
        <v/>
      </c>
      <c r="F341" s="270" t="str">
        <f>IF(D341&lt;&gt;"",SUMIF('Project Costing'!$G$14:$G$500,D341,'Project Costing'!$P$14:$P$500),"")</f>
        <v/>
      </c>
      <c r="G341" s="13" t="str">
        <f t="shared" si="25"/>
        <v/>
      </c>
      <c r="H341" s="1"/>
      <c r="I341" s="1"/>
      <c r="J341" s="12"/>
      <c r="K341" s="1"/>
      <c r="L341" s="14" t="str">
        <f>IF(K341&lt;&gt;"",SUMIF('Project Costing'!$G$14:$G$500,K341,'Project Costing'!$M$14:$M$500),"")</f>
        <v/>
      </c>
      <c r="M341" s="18" t="str">
        <f>IF(K341&lt;&gt;"",SUMIF('Project Costing'!$G$14:$G$500,K341,'Project Costing'!$P$14:$P$500),"")</f>
        <v/>
      </c>
      <c r="N341" s="28" t="str">
        <f t="shared" si="26"/>
        <v/>
      </c>
      <c r="O341" s="1"/>
      <c r="P341" s="1"/>
      <c r="S341" t="str">
        <f>IF(R341&lt;&gt;"",SUMIF('Project Costing'!$G$14:$G$500,R341,'Project Costing'!$M$14:$M$500),"")</f>
        <v/>
      </c>
      <c r="T341" s="28" t="str">
        <f>IF(R341&lt;&gt;"",SUMIF('Project Costing'!$G$14:$G$500,R341,'Project Costing'!$P$14:$P$500),"")</f>
        <v/>
      </c>
      <c r="U341" s="28" t="str">
        <f t="shared" si="27"/>
        <v/>
      </c>
      <c r="Z341" t="str">
        <f>IF(Y341&lt;&gt;"",SUMIF('Project Costing'!$G$14:$G$500,Y341,'Project Costing'!$M$14:$M$500),"")</f>
        <v/>
      </c>
      <c r="AA341" s="28" t="str">
        <f>IF(Y341&lt;&gt;"",SUMIF('Project Costing'!$G$14:$G$500,Y341,'Project Costing'!$P$14:$P$500),"")</f>
        <v/>
      </c>
      <c r="AB341" s="28" t="str">
        <f t="shared" si="28"/>
        <v/>
      </c>
      <c r="AG341" t="str">
        <f>IF(AF341&lt;&gt;"",SUMIF('Project Costing'!$G$14:$G$500,AF341,'Project Costing'!$M$14:$M$500),"")</f>
        <v/>
      </c>
      <c r="AH341" s="28" t="str">
        <f>IF(AF341&lt;&gt;"",SUMIF('Project Costing'!$G$14:$G$500,AF341,'Project Costing'!$P$14:$P$500),"")</f>
        <v/>
      </c>
      <c r="AI341" s="28" t="str">
        <f t="shared" si="29"/>
        <v/>
      </c>
    </row>
    <row r="342" spans="4:35" x14ac:dyDescent="0.25">
      <c r="D342" s="1"/>
      <c r="E342" s="16" t="str">
        <f>IF(D342&lt;&gt;"",SUMIF('Project Costing'!$G$14:$G$500,D342,'Project Costing'!$M$14:$M$500),"")</f>
        <v/>
      </c>
      <c r="F342" s="270" t="str">
        <f>IF(D342&lt;&gt;"",SUMIF('Project Costing'!$G$14:$G$500,D342,'Project Costing'!$P$14:$P$500),"")</f>
        <v/>
      </c>
      <c r="G342" s="13" t="str">
        <f t="shared" si="25"/>
        <v/>
      </c>
      <c r="H342" s="1"/>
      <c r="I342" s="1"/>
      <c r="J342" s="12"/>
      <c r="K342" s="1"/>
      <c r="L342" s="14" t="str">
        <f>IF(K342&lt;&gt;"",SUMIF('Project Costing'!$G$14:$G$500,K342,'Project Costing'!$M$14:$M$500),"")</f>
        <v/>
      </c>
      <c r="M342" s="18" t="str">
        <f>IF(K342&lt;&gt;"",SUMIF('Project Costing'!$G$14:$G$500,K342,'Project Costing'!$P$14:$P$500),"")</f>
        <v/>
      </c>
      <c r="N342" s="28" t="str">
        <f t="shared" si="26"/>
        <v/>
      </c>
      <c r="O342" s="1"/>
      <c r="P342" s="1"/>
      <c r="S342" t="str">
        <f>IF(R342&lt;&gt;"",SUMIF('Project Costing'!$G$14:$G$500,R342,'Project Costing'!$M$14:$M$500),"")</f>
        <v/>
      </c>
      <c r="T342" s="28" t="str">
        <f>IF(R342&lt;&gt;"",SUMIF('Project Costing'!$G$14:$G$500,R342,'Project Costing'!$P$14:$P$500),"")</f>
        <v/>
      </c>
      <c r="U342" s="28" t="str">
        <f t="shared" si="27"/>
        <v/>
      </c>
      <c r="Z342" t="str">
        <f>IF(Y342&lt;&gt;"",SUMIF('Project Costing'!$G$14:$G$500,Y342,'Project Costing'!$M$14:$M$500),"")</f>
        <v/>
      </c>
      <c r="AA342" s="28" t="str">
        <f>IF(Y342&lt;&gt;"",SUMIF('Project Costing'!$G$14:$G$500,Y342,'Project Costing'!$P$14:$P$500),"")</f>
        <v/>
      </c>
      <c r="AB342" s="28" t="str">
        <f t="shared" si="28"/>
        <v/>
      </c>
      <c r="AG342" t="str">
        <f>IF(AF342&lt;&gt;"",SUMIF('Project Costing'!$G$14:$G$500,AF342,'Project Costing'!$M$14:$M$500),"")</f>
        <v/>
      </c>
      <c r="AH342" s="28" t="str">
        <f>IF(AF342&lt;&gt;"",SUMIF('Project Costing'!$G$14:$G$500,AF342,'Project Costing'!$P$14:$P$500),"")</f>
        <v/>
      </c>
      <c r="AI342" s="28" t="str">
        <f t="shared" si="29"/>
        <v/>
      </c>
    </row>
    <row r="343" spans="4:35" x14ac:dyDescent="0.25">
      <c r="D343" s="1"/>
      <c r="E343" s="16" t="str">
        <f>IF(D343&lt;&gt;"",SUMIF('Project Costing'!$G$14:$G$500,D343,'Project Costing'!$M$14:$M$500),"")</f>
        <v/>
      </c>
      <c r="F343" s="270" t="str">
        <f>IF(D343&lt;&gt;"",SUMIF('Project Costing'!$G$14:$G$500,D343,'Project Costing'!$P$14:$P$500),"")</f>
        <v/>
      </c>
      <c r="G343" s="13" t="str">
        <f t="shared" si="25"/>
        <v/>
      </c>
      <c r="H343" s="1"/>
      <c r="I343" s="1"/>
      <c r="J343" s="12"/>
      <c r="K343" s="1"/>
      <c r="L343" s="14" t="str">
        <f>IF(K343&lt;&gt;"",SUMIF('Project Costing'!$G$14:$G$500,K343,'Project Costing'!$M$14:$M$500),"")</f>
        <v/>
      </c>
      <c r="M343" s="18" t="str">
        <f>IF(K343&lt;&gt;"",SUMIF('Project Costing'!$G$14:$G$500,K343,'Project Costing'!$P$14:$P$500),"")</f>
        <v/>
      </c>
      <c r="N343" s="28" t="str">
        <f t="shared" si="26"/>
        <v/>
      </c>
      <c r="O343" s="1"/>
      <c r="P343" s="1"/>
      <c r="S343" t="str">
        <f>IF(R343&lt;&gt;"",SUMIF('Project Costing'!$G$14:$G$500,R343,'Project Costing'!$M$14:$M$500),"")</f>
        <v/>
      </c>
      <c r="T343" s="28" t="str">
        <f>IF(R343&lt;&gt;"",SUMIF('Project Costing'!$G$14:$G$500,R343,'Project Costing'!$P$14:$P$500),"")</f>
        <v/>
      </c>
      <c r="U343" s="28" t="str">
        <f t="shared" si="27"/>
        <v/>
      </c>
      <c r="Z343" t="str">
        <f>IF(Y343&lt;&gt;"",SUMIF('Project Costing'!$G$14:$G$500,Y343,'Project Costing'!$M$14:$M$500),"")</f>
        <v/>
      </c>
      <c r="AA343" s="28" t="str">
        <f>IF(Y343&lt;&gt;"",SUMIF('Project Costing'!$G$14:$G$500,Y343,'Project Costing'!$P$14:$P$500),"")</f>
        <v/>
      </c>
      <c r="AB343" s="28" t="str">
        <f t="shared" si="28"/>
        <v/>
      </c>
      <c r="AG343" t="str">
        <f>IF(AF343&lt;&gt;"",SUMIF('Project Costing'!$G$14:$G$500,AF343,'Project Costing'!$M$14:$M$500),"")</f>
        <v/>
      </c>
      <c r="AH343" s="28" t="str">
        <f>IF(AF343&lt;&gt;"",SUMIF('Project Costing'!$G$14:$G$500,AF343,'Project Costing'!$P$14:$P$500),"")</f>
        <v/>
      </c>
      <c r="AI343" s="28" t="str">
        <f t="shared" si="29"/>
        <v/>
      </c>
    </row>
    <row r="344" spans="4:35" x14ac:dyDescent="0.25">
      <c r="D344" s="1"/>
      <c r="E344" s="16" t="str">
        <f>IF(D344&lt;&gt;"",SUMIF('Project Costing'!$G$14:$G$500,D344,'Project Costing'!$M$14:$M$500),"")</f>
        <v/>
      </c>
      <c r="F344" s="270" t="str">
        <f>IF(D344&lt;&gt;"",SUMIF('Project Costing'!$G$14:$G$500,D344,'Project Costing'!$P$14:$P$500),"")</f>
        <v/>
      </c>
      <c r="G344" s="13" t="str">
        <f t="shared" si="25"/>
        <v/>
      </c>
      <c r="H344" s="1"/>
      <c r="I344" s="1"/>
      <c r="J344" s="12"/>
      <c r="K344" s="1"/>
      <c r="L344" s="14" t="str">
        <f>IF(K344&lt;&gt;"",SUMIF('Project Costing'!$G$14:$G$500,K344,'Project Costing'!$M$14:$M$500),"")</f>
        <v/>
      </c>
      <c r="M344" s="18" t="str">
        <f>IF(K344&lt;&gt;"",SUMIF('Project Costing'!$G$14:$G$500,K344,'Project Costing'!$P$14:$P$500),"")</f>
        <v/>
      </c>
      <c r="N344" s="28" t="str">
        <f t="shared" si="26"/>
        <v/>
      </c>
      <c r="O344" s="1"/>
      <c r="P344" s="1"/>
      <c r="S344" t="str">
        <f>IF(R344&lt;&gt;"",SUMIF('Project Costing'!$G$14:$G$500,R344,'Project Costing'!$M$14:$M$500),"")</f>
        <v/>
      </c>
      <c r="T344" s="28" t="str">
        <f>IF(R344&lt;&gt;"",SUMIF('Project Costing'!$G$14:$G$500,R344,'Project Costing'!$P$14:$P$500),"")</f>
        <v/>
      </c>
      <c r="U344" s="28" t="str">
        <f t="shared" si="27"/>
        <v/>
      </c>
      <c r="Z344" t="str">
        <f>IF(Y344&lt;&gt;"",SUMIF('Project Costing'!$G$14:$G$500,Y344,'Project Costing'!$M$14:$M$500),"")</f>
        <v/>
      </c>
      <c r="AA344" s="28" t="str">
        <f>IF(Y344&lt;&gt;"",SUMIF('Project Costing'!$G$14:$G$500,Y344,'Project Costing'!$P$14:$P$500),"")</f>
        <v/>
      </c>
      <c r="AB344" s="28" t="str">
        <f t="shared" si="28"/>
        <v/>
      </c>
      <c r="AG344" t="str">
        <f>IF(AF344&lt;&gt;"",SUMIF('Project Costing'!$G$14:$G$500,AF344,'Project Costing'!$M$14:$M$500),"")</f>
        <v/>
      </c>
      <c r="AH344" s="28" t="str">
        <f>IF(AF344&lt;&gt;"",SUMIF('Project Costing'!$G$14:$G$500,AF344,'Project Costing'!$P$14:$P$500),"")</f>
        <v/>
      </c>
      <c r="AI344" s="28" t="str">
        <f t="shared" si="29"/>
        <v/>
      </c>
    </row>
    <row r="345" spans="4:35" x14ac:dyDescent="0.25">
      <c r="D345" s="1"/>
      <c r="E345" s="16" t="str">
        <f>IF(D345&lt;&gt;"",SUMIF('Project Costing'!$G$14:$G$500,D345,'Project Costing'!$M$14:$M$500),"")</f>
        <v/>
      </c>
      <c r="F345" s="270" t="str">
        <f>IF(D345&lt;&gt;"",SUMIF('Project Costing'!$G$14:$G$500,D345,'Project Costing'!$P$14:$P$500),"")</f>
        <v/>
      </c>
      <c r="G345" s="13" t="str">
        <f t="shared" si="25"/>
        <v/>
      </c>
      <c r="H345" s="1"/>
      <c r="I345" s="1"/>
      <c r="J345" s="12"/>
      <c r="K345" s="1"/>
      <c r="L345" s="14" t="str">
        <f>IF(K345&lt;&gt;"",SUMIF('Project Costing'!$G$14:$G$500,K345,'Project Costing'!$M$14:$M$500),"")</f>
        <v/>
      </c>
      <c r="M345" s="18" t="str">
        <f>IF(K345&lt;&gt;"",SUMIF('Project Costing'!$G$14:$G$500,K345,'Project Costing'!$P$14:$P$500),"")</f>
        <v/>
      </c>
      <c r="N345" s="28" t="str">
        <f t="shared" si="26"/>
        <v/>
      </c>
      <c r="O345" s="1"/>
      <c r="P345" s="1"/>
      <c r="S345" t="str">
        <f>IF(R345&lt;&gt;"",SUMIF('Project Costing'!$G$14:$G$500,R345,'Project Costing'!$M$14:$M$500),"")</f>
        <v/>
      </c>
      <c r="T345" s="28" t="str">
        <f>IF(R345&lt;&gt;"",SUMIF('Project Costing'!$G$14:$G$500,R345,'Project Costing'!$P$14:$P$500),"")</f>
        <v/>
      </c>
      <c r="U345" s="28" t="str">
        <f t="shared" si="27"/>
        <v/>
      </c>
      <c r="Z345" t="str">
        <f>IF(Y345&lt;&gt;"",SUMIF('Project Costing'!$G$14:$G$500,Y345,'Project Costing'!$M$14:$M$500),"")</f>
        <v/>
      </c>
      <c r="AA345" s="28" t="str">
        <f>IF(Y345&lt;&gt;"",SUMIF('Project Costing'!$G$14:$G$500,Y345,'Project Costing'!$P$14:$P$500),"")</f>
        <v/>
      </c>
      <c r="AB345" s="28" t="str">
        <f t="shared" si="28"/>
        <v/>
      </c>
      <c r="AG345" t="str">
        <f>IF(AF345&lt;&gt;"",SUMIF('Project Costing'!$G$14:$G$500,AF345,'Project Costing'!$M$14:$M$500),"")</f>
        <v/>
      </c>
      <c r="AH345" s="28" t="str">
        <f>IF(AF345&lt;&gt;"",SUMIF('Project Costing'!$G$14:$G$500,AF345,'Project Costing'!$P$14:$P$500),"")</f>
        <v/>
      </c>
      <c r="AI345" s="28" t="str">
        <f t="shared" si="29"/>
        <v/>
      </c>
    </row>
    <row r="346" spans="4:35" x14ac:dyDescent="0.25">
      <c r="D346" s="1"/>
      <c r="E346" s="16" t="str">
        <f>IF(D346&lt;&gt;"",SUMIF('Project Costing'!$G$14:$G$500,D346,'Project Costing'!$M$14:$M$500),"")</f>
        <v/>
      </c>
      <c r="F346" s="270" t="str">
        <f>IF(D346&lt;&gt;"",SUMIF('Project Costing'!$G$14:$G$500,D346,'Project Costing'!$P$14:$P$500),"")</f>
        <v/>
      </c>
      <c r="G346" s="13" t="str">
        <f t="shared" si="25"/>
        <v/>
      </c>
      <c r="H346" s="1"/>
      <c r="I346" s="1"/>
      <c r="J346" s="12"/>
      <c r="K346" s="1"/>
      <c r="L346" s="14" t="str">
        <f>IF(K346&lt;&gt;"",SUMIF('Project Costing'!$G$14:$G$500,K346,'Project Costing'!$M$14:$M$500),"")</f>
        <v/>
      </c>
      <c r="M346" s="18" t="str">
        <f>IF(K346&lt;&gt;"",SUMIF('Project Costing'!$G$14:$G$500,K346,'Project Costing'!$P$14:$P$500),"")</f>
        <v/>
      </c>
      <c r="N346" s="28" t="str">
        <f t="shared" si="26"/>
        <v/>
      </c>
      <c r="O346" s="1"/>
      <c r="P346" s="1"/>
      <c r="S346" t="str">
        <f>IF(R346&lt;&gt;"",SUMIF('Project Costing'!$G$14:$G$500,R346,'Project Costing'!$M$14:$M$500),"")</f>
        <v/>
      </c>
      <c r="T346" s="28" t="str">
        <f>IF(R346&lt;&gt;"",SUMIF('Project Costing'!$G$14:$G$500,R346,'Project Costing'!$P$14:$P$500),"")</f>
        <v/>
      </c>
      <c r="U346" s="28" t="str">
        <f t="shared" si="27"/>
        <v/>
      </c>
      <c r="Z346" t="str">
        <f>IF(Y346&lt;&gt;"",SUMIF('Project Costing'!$G$14:$G$500,Y346,'Project Costing'!$M$14:$M$500),"")</f>
        <v/>
      </c>
      <c r="AA346" s="28" t="str">
        <f>IF(Y346&lt;&gt;"",SUMIF('Project Costing'!$G$14:$G$500,Y346,'Project Costing'!$P$14:$P$500),"")</f>
        <v/>
      </c>
      <c r="AB346" s="28" t="str">
        <f t="shared" si="28"/>
        <v/>
      </c>
      <c r="AG346" t="str">
        <f>IF(AF346&lt;&gt;"",SUMIF('Project Costing'!$G$14:$G$500,AF346,'Project Costing'!$M$14:$M$500),"")</f>
        <v/>
      </c>
      <c r="AH346" s="28" t="str">
        <f>IF(AF346&lt;&gt;"",SUMIF('Project Costing'!$G$14:$G$500,AF346,'Project Costing'!$P$14:$P$500),"")</f>
        <v/>
      </c>
      <c r="AI346" s="28" t="str">
        <f t="shared" si="29"/>
        <v/>
      </c>
    </row>
    <row r="347" spans="4:35" x14ac:dyDescent="0.25">
      <c r="D347" s="1"/>
      <c r="E347" s="16" t="str">
        <f>IF(D347&lt;&gt;"",SUMIF('Project Costing'!$G$14:$G$500,D347,'Project Costing'!$M$14:$M$500),"")</f>
        <v/>
      </c>
      <c r="F347" s="270" t="str">
        <f>IF(D347&lt;&gt;"",SUMIF('Project Costing'!$G$14:$G$500,D347,'Project Costing'!$P$14:$P$500),"")</f>
        <v/>
      </c>
      <c r="G347" s="13" t="str">
        <f t="shared" si="25"/>
        <v/>
      </c>
      <c r="H347" s="1"/>
      <c r="I347" s="1"/>
      <c r="J347" s="12"/>
      <c r="K347" s="1"/>
      <c r="L347" s="14" t="str">
        <f>IF(K347&lt;&gt;"",SUMIF('Project Costing'!$G$14:$G$500,K347,'Project Costing'!$M$14:$M$500),"")</f>
        <v/>
      </c>
      <c r="M347" s="18" t="str">
        <f>IF(K347&lt;&gt;"",SUMIF('Project Costing'!$G$14:$G$500,K347,'Project Costing'!$P$14:$P$500),"")</f>
        <v/>
      </c>
      <c r="N347" s="28" t="str">
        <f t="shared" si="26"/>
        <v/>
      </c>
      <c r="O347" s="1"/>
      <c r="P347" s="1"/>
      <c r="S347" t="str">
        <f>IF(R347&lt;&gt;"",SUMIF('Project Costing'!$G$14:$G$500,R347,'Project Costing'!$M$14:$M$500),"")</f>
        <v/>
      </c>
      <c r="T347" s="28" t="str">
        <f>IF(R347&lt;&gt;"",SUMIF('Project Costing'!$G$14:$G$500,R347,'Project Costing'!$P$14:$P$500),"")</f>
        <v/>
      </c>
      <c r="U347" s="28" t="str">
        <f t="shared" si="27"/>
        <v/>
      </c>
      <c r="Z347" t="str">
        <f>IF(Y347&lt;&gt;"",SUMIF('Project Costing'!$G$14:$G$500,Y347,'Project Costing'!$M$14:$M$500),"")</f>
        <v/>
      </c>
      <c r="AA347" s="28" t="str">
        <f>IF(Y347&lt;&gt;"",SUMIF('Project Costing'!$G$14:$G$500,Y347,'Project Costing'!$P$14:$P$500),"")</f>
        <v/>
      </c>
      <c r="AB347" s="28" t="str">
        <f t="shared" si="28"/>
        <v/>
      </c>
      <c r="AG347" t="str">
        <f>IF(AF347&lt;&gt;"",SUMIF('Project Costing'!$G$14:$G$500,AF347,'Project Costing'!$M$14:$M$500),"")</f>
        <v/>
      </c>
      <c r="AH347" s="28" t="str">
        <f>IF(AF347&lt;&gt;"",SUMIF('Project Costing'!$G$14:$G$500,AF347,'Project Costing'!$P$14:$P$500),"")</f>
        <v/>
      </c>
      <c r="AI347" s="28" t="str">
        <f t="shared" si="29"/>
        <v/>
      </c>
    </row>
    <row r="348" spans="4:35" x14ac:dyDescent="0.25">
      <c r="D348" s="1"/>
      <c r="E348" s="16" t="str">
        <f>IF(D348&lt;&gt;"",SUMIF('Project Costing'!$G$14:$G$500,D348,'Project Costing'!$M$14:$M$500),"")</f>
        <v/>
      </c>
      <c r="F348" s="270" t="str">
        <f>IF(D348&lt;&gt;"",SUMIF('Project Costing'!$G$14:$G$500,D348,'Project Costing'!$P$14:$P$500),"")</f>
        <v/>
      </c>
      <c r="G348" s="13" t="str">
        <f t="shared" si="25"/>
        <v/>
      </c>
      <c r="H348" s="1"/>
      <c r="I348" s="1"/>
      <c r="J348" s="12"/>
      <c r="K348" s="1"/>
      <c r="L348" s="14" t="str">
        <f>IF(K348&lt;&gt;"",SUMIF('Project Costing'!$G$14:$G$500,K348,'Project Costing'!$M$14:$M$500),"")</f>
        <v/>
      </c>
      <c r="M348" s="18" t="str">
        <f>IF(K348&lt;&gt;"",SUMIF('Project Costing'!$G$14:$G$500,K348,'Project Costing'!$P$14:$P$500),"")</f>
        <v/>
      </c>
      <c r="N348" s="28" t="str">
        <f t="shared" si="26"/>
        <v/>
      </c>
      <c r="O348" s="1"/>
      <c r="P348" s="1"/>
      <c r="S348" t="str">
        <f>IF(R348&lt;&gt;"",SUMIF('Project Costing'!$G$14:$G$500,R348,'Project Costing'!$M$14:$M$500),"")</f>
        <v/>
      </c>
      <c r="T348" s="28" t="str">
        <f>IF(R348&lt;&gt;"",SUMIF('Project Costing'!$G$14:$G$500,R348,'Project Costing'!$P$14:$P$500),"")</f>
        <v/>
      </c>
      <c r="U348" s="28" t="str">
        <f t="shared" si="27"/>
        <v/>
      </c>
      <c r="Z348" t="str">
        <f>IF(Y348&lt;&gt;"",SUMIF('Project Costing'!$G$14:$G$500,Y348,'Project Costing'!$M$14:$M$500),"")</f>
        <v/>
      </c>
      <c r="AA348" s="28" t="str">
        <f>IF(Y348&lt;&gt;"",SUMIF('Project Costing'!$G$14:$G$500,Y348,'Project Costing'!$P$14:$P$500),"")</f>
        <v/>
      </c>
      <c r="AB348" s="28" t="str">
        <f t="shared" si="28"/>
        <v/>
      </c>
      <c r="AG348" t="str">
        <f>IF(AF348&lt;&gt;"",SUMIF('Project Costing'!$G$14:$G$500,AF348,'Project Costing'!$M$14:$M$500),"")</f>
        <v/>
      </c>
      <c r="AH348" s="28" t="str">
        <f>IF(AF348&lt;&gt;"",SUMIF('Project Costing'!$G$14:$G$500,AF348,'Project Costing'!$P$14:$P$500),"")</f>
        <v/>
      </c>
      <c r="AI348" s="28" t="str">
        <f t="shared" si="29"/>
        <v/>
      </c>
    </row>
    <row r="349" spans="4:35" x14ac:dyDescent="0.25">
      <c r="D349" s="1"/>
      <c r="E349" s="16" t="str">
        <f>IF(D349&lt;&gt;"",SUMIF('Project Costing'!$G$14:$G$500,D349,'Project Costing'!$M$14:$M$500),"")</f>
        <v/>
      </c>
      <c r="F349" s="270" t="str">
        <f>IF(D349&lt;&gt;"",SUMIF('Project Costing'!$G$14:$G$500,D349,'Project Costing'!$P$14:$P$500),"")</f>
        <v/>
      </c>
      <c r="G349" s="13" t="str">
        <f t="shared" si="25"/>
        <v/>
      </c>
      <c r="H349" s="1"/>
      <c r="I349" s="1"/>
      <c r="J349" s="12"/>
      <c r="K349" s="1"/>
      <c r="L349" s="14" t="str">
        <f>IF(K349&lt;&gt;"",SUMIF('Project Costing'!$G$14:$G$500,K349,'Project Costing'!$M$14:$M$500),"")</f>
        <v/>
      </c>
      <c r="M349" s="18" t="str">
        <f>IF(K349&lt;&gt;"",SUMIF('Project Costing'!$G$14:$G$500,K349,'Project Costing'!$P$14:$P$500),"")</f>
        <v/>
      </c>
      <c r="N349" s="28" t="str">
        <f t="shared" si="26"/>
        <v/>
      </c>
      <c r="O349" s="1"/>
      <c r="P349" s="1"/>
      <c r="S349" t="str">
        <f>IF(R349&lt;&gt;"",SUMIF('Project Costing'!$G$14:$G$500,R349,'Project Costing'!$M$14:$M$500),"")</f>
        <v/>
      </c>
      <c r="T349" s="28" t="str">
        <f>IF(R349&lt;&gt;"",SUMIF('Project Costing'!$G$14:$G$500,R349,'Project Costing'!$P$14:$P$500),"")</f>
        <v/>
      </c>
      <c r="U349" s="28" t="str">
        <f t="shared" si="27"/>
        <v/>
      </c>
      <c r="Z349" t="str">
        <f>IF(Y349&lt;&gt;"",SUMIF('Project Costing'!$G$14:$G$500,Y349,'Project Costing'!$M$14:$M$500),"")</f>
        <v/>
      </c>
      <c r="AA349" s="28" t="str">
        <f>IF(Y349&lt;&gt;"",SUMIF('Project Costing'!$G$14:$G$500,Y349,'Project Costing'!$P$14:$P$500),"")</f>
        <v/>
      </c>
      <c r="AB349" s="28" t="str">
        <f t="shared" si="28"/>
        <v/>
      </c>
      <c r="AG349" t="str">
        <f>IF(AF349&lt;&gt;"",SUMIF('Project Costing'!$G$14:$G$500,AF349,'Project Costing'!$M$14:$M$500),"")</f>
        <v/>
      </c>
      <c r="AH349" s="28" t="str">
        <f>IF(AF349&lt;&gt;"",SUMIF('Project Costing'!$G$14:$G$500,AF349,'Project Costing'!$P$14:$P$500),"")</f>
        <v/>
      </c>
      <c r="AI349" s="28" t="str">
        <f t="shared" si="29"/>
        <v/>
      </c>
    </row>
    <row r="350" spans="4:35" x14ac:dyDescent="0.25">
      <c r="D350" s="1"/>
      <c r="E350" s="16" t="str">
        <f>IF(D350&lt;&gt;"",SUMIF('Project Costing'!$G$14:$G$500,D350,'Project Costing'!$M$14:$M$500),"")</f>
        <v/>
      </c>
      <c r="F350" s="270" t="str">
        <f>IF(D350&lt;&gt;"",SUMIF('Project Costing'!$G$14:$G$500,D350,'Project Costing'!$P$14:$P$500),"")</f>
        <v/>
      </c>
      <c r="G350" s="13" t="str">
        <f t="shared" si="25"/>
        <v/>
      </c>
      <c r="H350" s="1"/>
      <c r="I350" s="1"/>
      <c r="J350" s="12"/>
      <c r="K350" s="1"/>
      <c r="L350" s="14" t="str">
        <f>IF(K350&lt;&gt;"",SUMIF('Project Costing'!$G$14:$G$500,K350,'Project Costing'!$M$14:$M$500),"")</f>
        <v/>
      </c>
      <c r="M350" s="18" t="str">
        <f>IF(K350&lt;&gt;"",SUMIF('Project Costing'!$G$14:$G$500,K350,'Project Costing'!$P$14:$P$500),"")</f>
        <v/>
      </c>
      <c r="N350" s="28" t="str">
        <f t="shared" si="26"/>
        <v/>
      </c>
      <c r="O350" s="1"/>
      <c r="P350" s="1"/>
      <c r="S350" t="str">
        <f>IF(R350&lt;&gt;"",SUMIF('Project Costing'!$G$14:$G$500,R350,'Project Costing'!$M$14:$M$500),"")</f>
        <v/>
      </c>
      <c r="T350" s="28" t="str">
        <f>IF(R350&lt;&gt;"",SUMIF('Project Costing'!$G$14:$G$500,R350,'Project Costing'!$P$14:$P$500),"")</f>
        <v/>
      </c>
      <c r="U350" s="28" t="str">
        <f t="shared" si="27"/>
        <v/>
      </c>
      <c r="Z350" t="str">
        <f>IF(Y350&lt;&gt;"",SUMIF('Project Costing'!$G$14:$G$500,Y350,'Project Costing'!$M$14:$M$500),"")</f>
        <v/>
      </c>
      <c r="AA350" s="28" t="str">
        <f>IF(Y350&lt;&gt;"",SUMIF('Project Costing'!$G$14:$G$500,Y350,'Project Costing'!$P$14:$P$500),"")</f>
        <v/>
      </c>
      <c r="AB350" s="28" t="str">
        <f t="shared" si="28"/>
        <v/>
      </c>
      <c r="AG350" t="str">
        <f>IF(AF350&lt;&gt;"",SUMIF('Project Costing'!$G$14:$G$500,AF350,'Project Costing'!$M$14:$M$500),"")</f>
        <v/>
      </c>
      <c r="AH350" s="28" t="str">
        <f>IF(AF350&lt;&gt;"",SUMIF('Project Costing'!$G$14:$G$500,AF350,'Project Costing'!$P$14:$P$500),"")</f>
        <v/>
      </c>
      <c r="AI350" s="28" t="str">
        <f t="shared" si="29"/>
        <v/>
      </c>
    </row>
    <row r="351" spans="4:35" x14ac:dyDescent="0.25">
      <c r="D351" s="1"/>
      <c r="E351" s="16" t="str">
        <f>IF(D351&lt;&gt;"",SUMIF('Project Costing'!$G$14:$G$500,D351,'Project Costing'!$M$14:$M$500),"")</f>
        <v/>
      </c>
      <c r="F351" s="270" t="str">
        <f>IF(D351&lt;&gt;"",SUMIF('Project Costing'!$G$14:$G$500,D351,'Project Costing'!$P$14:$P$500),"")</f>
        <v/>
      </c>
      <c r="G351" s="13" t="str">
        <f t="shared" si="25"/>
        <v/>
      </c>
      <c r="H351" s="1"/>
      <c r="I351" s="1"/>
      <c r="J351" s="12"/>
      <c r="K351" s="1"/>
      <c r="L351" s="14" t="str">
        <f>IF(K351&lt;&gt;"",SUMIF('Project Costing'!$G$14:$G$500,K351,'Project Costing'!$M$14:$M$500),"")</f>
        <v/>
      </c>
      <c r="M351" s="18" t="str">
        <f>IF(K351&lt;&gt;"",SUMIF('Project Costing'!$G$14:$G$500,K351,'Project Costing'!$P$14:$P$500),"")</f>
        <v/>
      </c>
      <c r="N351" s="28" t="str">
        <f t="shared" si="26"/>
        <v/>
      </c>
      <c r="O351" s="1"/>
      <c r="P351" s="1"/>
      <c r="S351" t="str">
        <f>IF(R351&lt;&gt;"",SUMIF('Project Costing'!$G$14:$G$500,R351,'Project Costing'!$M$14:$M$500),"")</f>
        <v/>
      </c>
      <c r="T351" s="28" t="str">
        <f>IF(R351&lt;&gt;"",SUMIF('Project Costing'!$G$14:$G$500,R351,'Project Costing'!$P$14:$P$500),"")</f>
        <v/>
      </c>
      <c r="U351" s="28" t="str">
        <f t="shared" si="27"/>
        <v/>
      </c>
      <c r="Z351" t="str">
        <f>IF(Y351&lt;&gt;"",SUMIF('Project Costing'!$G$14:$G$500,Y351,'Project Costing'!$M$14:$M$500),"")</f>
        <v/>
      </c>
      <c r="AA351" s="28" t="str">
        <f>IF(Y351&lt;&gt;"",SUMIF('Project Costing'!$G$14:$G$500,Y351,'Project Costing'!$P$14:$P$500),"")</f>
        <v/>
      </c>
      <c r="AB351" s="28" t="str">
        <f t="shared" si="28"/>
        <v/>
      </c>
      <c r="AG351" t="str">
        <f>IF(AF351&lt;&gt;"",SUMIF('Project Costing'!$G$14:$G$500,AF351,'Project Costing'!$M$14:$M$500),"")</f>
        <v/>
      </c>
      <c r="AH351" s="28" t="str">
        <f>IF(AF351&lt;&gt;"",SUMIF('Project Costing'!$G$14:$G$500,AF351,'Project Costing'!$P$14:$P$500),"")</f>
        <v/>
      </c>
      <c r="AI351" s="28" t="str">
        <f t="shared" si="29"/>
        <v/>
      </c>
    </row>
    <row r="352" spans="4:35" x14ac:dyDescent="0.25">
      <c r="D352" s="1"/>
      <c r="E352" s="16" t="str">
        <f>IF(D352&lt;&gt;"",SUMIF('Project Costing'!$G$14:$G$500,D352,'Project Costing'!$M$14:$M$500),"")</f>
        <v/>
      </c>
      <c r="F352" s="270" t="str">
        <f>IF(D352&lt;&gt;"",SUMIF('Project Costing'!$G$14:$G$500,D352,'Project Costing'!$P$14:$P$500),"")</f>
        <v/>
      </c>
      <c r="G352" s="13" t="str">
        <f t="shared" si="25"/>
        <v/>
      </c>
      <c r="H352" s="1"/>
      <c r="I352" s="1"/>
      <c r="J352" s="12"/>
      <c r="K352" s="1"/>
      <c r="L352" s="14" t="str">
        <f>IF(K352&lt;&gt;"",SUMIF('Project Costing'!$G$14:$G$500,K352,'Project Costing'!$M$14:$M$500),"")</f>
        <v/>
      </c>
      <c r="M352" s="18" t="str">
        <f>IF(K352&lt;&gt;"",SUMIF('Project Costing'!$G$14:$G$500,K352,'Project Costing'!$P$14:$P$500),"")</f>
        <v/>
      </c>
      <c r="N352" s="28" t="str">
        <f t="shared" si="26"/>
        <v/>
      </c>
      <c r="O352" s="1"/>
      <c r="P352" s="1"/>
      <c r="S352" t="str">
        <f>IF(R352&lt;&gt;"",SUMIF('Project Costing'!$G$14:$G$500,R352,'Project Costing'!$M$14:$M$500),"")</f>
        <v/>
      </c>
      <c r="T352" s="28" t="str">
        <f>IF(R352&lt;&gt;"",SUMIF('Project Costing'!$G$14:$G$500,R352,'Project Costing'!$P$14:$P$500),"")</f>
        <v/>
      </c>
      <c r="U352" s="28" t="str">
        <f t="shared" si="27"/>
        <v/>
      </c>
      <c r="Z352" t="str">
        <f>IF(Y352&lt;&gt;"",SUMIF('Project Costing'!$G$14:$G$500,Y352,'Project Costing'!$M$14:$M$500),"")</f>
        <v/>
      </c>
      <c r="AA352" s="28" t="str">
        <f>IF(Y352&lt;&gt;"",SUMIF('Project Costing'!$G$14:$G$500,Y352,'Project Costing'!$P$14:$P$500),"")</f>
        <v/>
      </c>
      <c r="AB352" s="28" t="str">
        <f t="shared" si="28"/>
        <v/>
      </c>
      <c r="AG352" t="str">
        <f>IF(AF352&lt;&gt;"",SUMIF('Project Costing'!$G$14:$G$500,AF352,'Project Costing'!$M$14:$M$500),"")</f>
        <v/>
      </c>
      <c r="AH352" s="28" t="str">
        <f>IF(AF352&lt;&gt;"",SUMIF('Project Costing'!$G$14:$G$500,AF352,'Project Costing'!$P$14:$P$500),"")</f>
        <v/>
      </c>
      <c r="AI352" s="28" t="str">
        <f t="shared" si="29"/>
        <v/>
      </c>
    </row>
    <row r="353" spans="4:35" x14ac:dyDescent="0.25">
      <c r="D353" s="1"/>
      <c r="E353" s="16" t="str">
        <f>IF(D353&lt;&gt;"",SUMIF('Project Costing'!$G$14:$G$500,D353,'Project Costing'!$M$14:$M$500),"")</f>
        <v/>
      </c>
      <c r="F353" s="270" t="str">
        <f>IF(D353&lt;&gt;"",SUMIF('Project Costing'!$G$14:$G$500,D353,'Project Costing'!$P$14:$P$500),"")</f>
        <v/>
      </c>
      <c r="G353" s="13" t="str">
        <f t="shared" si="25"/>
        <v/>
      </c>
      <c r="H353" s="1"/>
      <c r="I353" s="1"/>
      <c r="J353" s="12"/>
      <c r="K353" s="1"/>
      <c r="L353" s="14" t="str">
        <f>IF(K353&lt;&gt;"",SUMIF('Project Costing'!$G$14:$G$500,K353,'Project Costing'!$M$14:$M$500),"")</f>
        <v/>
      </c>
      <c r="M353" s="18" t="str">
        <f>IF(K353&lt;&gt;"",SUMIF('Project Costing'!$G$14:$G$500,K353,'Project Costing'!$P$14:$P$500),"")</f>
        <v/>
      </c>
      <c r="N353" s="28" t="str">
        <f t="shared" si="26"/>
        <v/>
      </c>
      <c r="O353" s="1"/>
      <c r="P353" s="1"/>
      <c r="S353" t="str">
        <f>IF(R353&lt;&gt;"",SUMIF('Project Costing'!$G$14:$G$500,R353,'Project Costing'!$M$14:$M$500),"")</f>
        <v/>
      </c>
      <c r="T353" s="28" t="str">
        <f>IF(R353&lt;&gt;"",SUMIF('Project Costing'!$G$14:$G$500,R353,'Project Costing'!$P$14:$P$500),"")</f>
        <v/>
      </c>
      <c r="U353" s="28" t="str">
        <f t="shared" si="27"/>
        <v/>
      </c>
      <c r="Z353" t="str">
        <f>IF(Y353&lt;&gt;"",SUMIF('Project Costing'!$G$14:$G$500,Y353,'Project Costing'!$M$14:$M$500),"")</f>
        <v/>
      </c>
      <c r="AA353" s="28" t="str">
        <f>IF(Y353&lt;&gt;"",SUMIF('Project Costing'!$G$14:$G$500,Y353,'Project Costing'!$P$14:$P$500),"")</f>
        <v/>
      </c>
      <c r="AB353" s="28" t="str">
        <f t="shared" si="28"/>
        <v/>
      </c>
      <c r="AG353" t="str">
        <f>IF(AF353&lt;&gt;"",SUMIF('Project Costing'!$G$14:$G$500,AF353,'Project Costing'!$M$14:$M$500),"")</f>
        <v/>
      </c>
      <c r="AH353" s="28" t="str">
        <f>IF(AF353&lt;&gt;"",SUMIF('Project Costing'!$G$14:$G$500,AF353,'Project Costing'!$P$14:$P$500),"")</f>
        <v/>
      </c>
      <c r="AI353" s="28" t="str">
        <f t="shared" si="29"/>
        <v/>
      </c>
    </row>
    <row r="354" spans="4:35" x14ac:dyDescent="0.25">
      <c r="D354" s="1"/>
      <c r="E354" s="16" t="str">
        <f>IF(D354&lt;&gt;"",SUMIF('Project Costing'!$G$14:$G$500,D354,'Project Costing'!$M$14:$M$500),"")</f>
        <v/>
      </c>
      <c r="F354" s="270" t="str">
        <f>IF(D354&lt;&gt;"",SUMIF('Project Costing'!$G$14:$G$500,D354,'Project Costing'!$P$14:$P$500),"")</f>
        <v/>
      </c>
      <c r="G354" s="13" t="str">
        <f t="shared" si="25"/>
        <v/>
      </c>
      <c r="H354" s="1"/>
      <c r="I354" s="1"/>
      <c r="J354" s="12"/>
      <c r="K354" s="1"/>
      <c r="L354" s="14" t="str">
        <f>IF(K354&lt;&gt;"",SUMIF('Project Costing'!$G$14:$G$500,K354,'Project Costing'!$M$14:$M$500),"")</f>
        <v/>
      </c>
      <c r="M354" s="18" t="str">
        <f>IF(K354&lt;&gt;"",SUMIF('Project Costing'!$G$14:$G$500,K354,'Project Costing'!$P$14:$P$500),"")</f>
        <v/>
      </c>
      <c r="N354" s="28" t="str">
        <f t="shared" si="26"/>
        <v/>
      </c>
      <c r="O354" s="1"/>
      <c r="P354" s="1"/>
      <c r="S354" t="str">
        <f>IF(R354&lt;&gt;"",SUMIF('Project Costing'!$G$14:$G$500,R354,'Project Costing'!$M$14:$M$500),"")</f>
        <v/>
      </c>
      <c r="T354" s="28" t="str">
        <f>IF(R354&lt;&gt;"",SUMIF('Project Costing'!$G$14:$G$500,R354,'Project Costing'!$P$14:$P$500),"")</f>
        <v/>
      </c>
      <c r="U354" s="28" t="str">
        <f t="shared" si="27"/>
        <v/>
      </c>
      <c r="Z354" t="str">
        <f>IF(Y354&lt;&gt;"",SUMIF('Project Costing'!$G$14:$G$500,Y354,'Project Costing'!$M$14:$M$500),"")</f>
        <v/>
      </c>
      <c r="AA354" s="28" t="str">
        <f>IF(Y354&lt;&gt;"",SUMIF('Project Costing'!$G$14:$G$500,Y354,'Project Costing'!$P$14:$P$500),"")</f>
        <v/>
      </c>
      <c r="AB354" s="28" t="str">
        <f t="shared" si="28"/>
        <v/>
      </c>
      <c r="AG354" t="str">
        <f>IF(AF354&lt;&gt;"",SUMIF('Project Costing'!$G$14:$G$500,AF354,'Project Costing'!$M$14:$M$500),"")</f>
        <v/>
      </c>
      <c r="AH354" s="28" t="str">
        <f>IF(AF354&lt;&gt;"",SUMIF('Project Costing'!$G$14:$G$500,AF354,'Project Costing'!$P$14:$P$500),"")</f>
        <v/>
      </c>
      <c r="AI354" s="28" t="str">
        <f t="shared" si="29"/>
        <v/>
      </c>
    </row>
    <row r="355" spans="4:35" x14ac:dyDescent="0.25">
      <c r="D355" s="1"/>
      <c r="E355" s="16" t="str">
        <f>IF(D355&lt;&gt;"",SUMIF('Project Costing'!$G$14:$G$500,D355,'Project Costing'!$M$14:$M$500),"")</f>
        <v/>
      </c>
      <c r="F355" s="270" t="str">
        <f>IF(D355&lt;&gt;"",SUMIF('Project Costing'!$G$14:$G$500,D355,'Project Costing'!$P$14:$P$500),"")</f>
        <v/>
      </c>
      <c r="G355" s="13" t="str">
        <f t="shared" si="25"/>
        <v/>
      </c>
      <c r="H355" s="1"/>
      <c r="I355" s="1"/>
      <c r="J355" s="12"/>
      <c r="K355" s="1"/>
      <c r="L355" s="14" t="str">
        <f>IF(K355&lt;&gt;"",SUMIF('Project Costing'!$G$14:$G$500,K355,'Project Costing'!$M$14:$M$500),"")</f>
        <v/>
      </c>
      <c r="M355" s="18" t="str">
        <f>IF(K355&lt;&gt;"",SUMIF('Project Costing'!$G$14:$G$500,K355,'Project Costing'!$P$14:$P$500),"")</f>
        <v/>
      </c>
      <c r="N355" s="28" t="str">
        <f t="shared" si="26"/>
        <v/>
      </c>
      <c r="O355" s="1"/>
      <c r="P355" s="1"/>
      <c r="S355" t="str">
        <f>IF(R355&lt;&gt;"",SUMIF('Project Costing'!$G$14:$G$500,R355,'Project Costing'!$M$14:$M$500),"")</f>
        <v/>
      </c>
      <c r="T355" s="28" t="str">
        <f>IF(R355&lt;&gt;"",SUMIF('Project Costing'!$G$14:$G$500,R355,'Project Costing'!$P$14:$P$500),"")</f>
        <v/>
      </c>
      <c r="U355" s="28" t="str">
        <f t="shared" si="27"/>
        <v/>
      </c>
      <c r="Z355" t="str">
        <f>IF(Y355&lt;&gt;"",SUMIF('Project Costing'!$G$14:$G$500,Y355,'Project Costing'!$M$14:$M$500),"")</f>
        <v/>
      </c>
      <c r="AA355" s="28" t="str">
        <f>IF(Y355&lt;&gt;"",SUMIF('Project Costing'!$G$14:$G$500,Y355,'Project Costing'!$P$14:$P$500),"")</f>
        <v/>
      </c>
      <c r="AB355" s="28" t="str">
        <f t="shared" si="28"/>
        <v/>
      </c>
      <c r="AG355" t="str">
        <f>IF(AF355&lt;&gt;"",SUMIF('Project Costing'!$G$14:$G$500,AF355,'Project Costing'!$M$14:$M$500),"")</f>
        <v/>
      </c>
      <c r="AH355" s="28" t="str">
        <f>IF(AF355&lt;&gt;"",SUMIF('Project Costing'!$G$14:$G$500,AF355,'Project Costing'!$P$14:$P$500),"")</f>
        <v/>
      </c>
      <c r="AI355" s="28" t="str">
        <f t="shared" si="29"/>
        <v/>
      </c>
    </row>
    <row r="356" spans="4:35" x14ac:dyDescent="0.25">
      <c r="D356" s="1"/>
      <c r="E356" s="16" t="str">
        <f>IF(D356&lt;&gt;"",SUMIF('Project Costing'!$G$14:$G$500,D356,'Project Costing'!$M$14:$M$500),"")</f>
        <v/>
      </c>
      <c r="F356" s="270" t="str">
        <f>IF(D356&lt;&gt;"",SUMIF('Project Costing'!$G$14:$G$500,D356,'Project Costing'!$P$14:$P$500),"")</f>
        <v/>
      </c>
      <c r="G356" s="13" t="str">
        <f t="shared" si="25"/>
        <v/>
      </c>
      <c r="H356" s="1"/>
      <c r="I356" s="1"/>
      <c r="J356" s="12"/>
      <c r="K356" s="1"/>
      <c r="L356" s="14" t="str">
        <f>IF(K356&lt;&gt;"",SUMIF('Project Costing'!$G$14:$G$500,K356,'Project Costing'!$M$14:$M$500),"")</f>
        <v/>
      </c>
      <c r="M356" s="18" t="str">
        <f>IF(K356&lt;&gt;"",SUMIF('Project Costing'!$G$14:$G$500,K356,'Project Costing'!$P$14:$P$500),"")</f>
        <v/>
      </c>
      <c r="N356" s="28" t="str">
        <f t="shared" si="26"/>
        <v/>
      </c>
      <c r="O356" s="1"/>
      <c r="P356" s="1"/>
      <c r="S356" t="str">
        <f>IF(R356&lt;&gt;"",SUMIF('Project Costing'!$G$14:$G$500,R356,'Project Costing'!$M$14:$M$500),"")</f>
        <v/>
      </c>
      <c r="T356" s="28" t="str">
        <f>IF(R356&lt;&gt;"",SUMIF('Project Costing'!$G$14:$G$500,R356,'Project Costing'!$P$14:$P$500),"")</f>
        <v/>
      </c>
      <c r="U356" s="28" t="str">
        <f t="shared" si="27"/>
        <v/>
      </c>
      <c r="Z356" t="str">
        <f>IF(Y356&lt;&gt;"",SUMIF('Project Costing'!$G$14:$G$500,Y356,'Project Costing'!$M$14:$M$500),"")</f>
        <v/>
      </c>
      <c r="AA356" s="28" t="str">
        <f>IF(Y356&lt;&gt;"",SUMIF('Project Costing'!$G$14:$G$500,Y356,'Project Costing'!$P$14:$P$500),"")</f>
        <v/>
      </c>
      <c r="AB356" s="28" t="str">
        <f t="shared" si="28"/>
        <v/>
      </c>
      <c r="AG356" t="str">
        <f>IF(AF356&lt;&gt;"",SUMIF('Project Costing'!$G$14:$G$500,AF356,'Project Costing'!$M$14:$M$500),"")</f>
        <v/>
      </c>
      <c r="AH356" s="28" t="str">
        <f>IF(AF356&lt;&gt;"",SUMIF('Project Costing'!$G$14:$G$500,AF356,'Project Costing'!$P$14:$P$500),"")</f>
        <v/>
      </c>
      <c r="AI356" s="28" t="str">
        <f t="shared" si="29"/>
        <v/>
      </c>
    </row>
    <row r="357" spans="4:35" x14ac:dyDescent="0.25">
      <c r="D357" s="1"/>
      <c r="E357" s="16" t="str">
        <f>IF(D357&lt;&gt;"",SUMIF('Project Costing'!$G$14:$G$500,D357,'Project Costing'!$M$14:$M$500),"")</f>
        <v/>
      </c>
      <c r="F357" s="270" t="str">
        <f>IF(D357&lt;&gt;"",SUMIF('Project Costing'!$G$14:$G$500,D357,'Project Costing'!$P$14:$P$500),"")</f>
        <v/>
      </c>
      <c r="G357" s="13" t="str">
        <f t="shared" si="25"/>
        <v/>
      </c>
      <c r="H357" s="1"/>
      <c r="I357" s="1"/>
      <c r="J357" s="12"/>
      <c r="K357" s="1"/>
      <c r="L357" s="14" t="str">
        <f>IF(K357&lt;&gt;"",SUMIF('Project Costing'!$G$14:$G$500,K357,'Project Costing'!$M$14:$M$500),"")</f>
        <v/>
      </c>
      <c r="M357" s="18" t="str">
        <f>IF(K357&lt;&gt;"",SUMIF('Project Costing'!$G$14:$G$500,K357,'Project Costing'!$P$14:$P$500),"")</f>
        <v/>
      </c>
      <c r="N357" s="28" t="str">
        <f t="shared" si="26"/>
        <v/>
      </c>
      <c r="O357" s="1"/>
      <c r="P357" s="1"/>
      <c r="S357" t="str">
        <f>IF(R357&lt;&gt;"",SUMIF('Project Costing'!$G$14:$G$500,R357,'Project Costing'!$M$14:$M$500),"")</f>
        <v/>
      </c>
      <c r="T357" s="28" t="str">
        <f>IF(R357&lt;&gt;"",SUMIF('Project Costing'!$G$14:$G$500,R357,'Project Costing'!$P$14:$P$500),"")</f>
        <v/>
      </c>
      <c r="U357" s="28" t="str">
        <f t="shared" si="27"/>
        <v/>
      </c>
      <c r="Z357" t="str">
        <f>IF(Y357&lt;&gt;"",SUMIF('Project Costing'!$G$14:$G$500,Y357,'Project Costing'!$M$14:$M$500),"")</f>
        <v/>
      </c>
      <c r="AA357" s="28" t="str">
        <f>IF(Y357&lt;&gt;"",SUMIF('Project Costing'!$G$14:$G$500,Y357,'Project Costing'!$P$14:$P$500),"")</f>
        <v/>
      </c>
      <c r="AB357" s="28" t="str">
        <f t="shared" si="28"/>
        <v/>
      </c>
      <c r="AG357" t="str">
        <f>IF(AF357&lt;&gt;"",SUMIF('Project Costing'!$G$14:$G$500,AF357,'Project Costing'!$M$14:$M$500),"")</f>
        <v/>
      </c>
      <c r="AH357" s="28" t="str">
        <f>IF(AF357&lt;&gt;"",SUMIF('Project Costing'!$G$14:$G$500,AF357,'Project Costing'!$P$14:$P$500),"")</f>
        <v/>
      </c>
      <c r="AI357" s="28" t="str">
        <f t="shared" si="29"/>
        <v/>
      </c>
    </row>
    <row r="358" spans="4:35" x14ac:dyDescent="0.25">
      <c r="D358" s="1"/>
      <c r="E358" s="16" t="str">
        <f>IF(D358&lt;&gt;"",SUMIF('Project Costing'!$G$14:$G$500,D358,'Project Costing'!$M$14:$M$500),"")</f>
        <v/>
      </c>
      <c r="F358" s="270" t="str">
        <f>IF(D358&lt;&gt;"",SUMIF('Project Costing'!$G$14:$G$500,D358,'Project Costing'!$P$14:$P$500),"")</f>
        <v/>
      </c>
      <c r="G358" s="13" t="str">
        <f t="shared" si="25"/>
        <v/>
      </c>
      <c r="H358" s="1"/>
      <c r="I358" s="1"/>
      <c r="J358" s="12"/>
      <c r="K358" s="1"/>
      <c r="L358" s="14" t="str">
        <f>IF(K358&lt;&gt;"",SUMIF('Project Costing'!$G$14:$G$500,K358,'Project Costing'!$M$14:$M$500),"")</f>
        <v/>
      </c>
      <c r="M358" s="18" t="str">
        <f>IF(K358&lt;&gt;"",SUMIF('Project Costing'!$G$14:$G$500,K358,'Project Costing'!$P$14:$P$500),"")</f>
        <v/>
      </c>
      <c r="N358" s="28" t="str">
        <f t="shared" si="26"/>
        <v/>
      </c>
      <c r="O358" s="1"/>
      <c r="P358" s="1"/>
      <c r="S358" t="str">
        <f>IF(R358&lt;&gt;"",SUMIF('Project Costing'!$G$14:$G$500,R358,'Project Costing'!$M$14:$M$500),"")</f>
        <v/>
      </c>
      <c r="T358" s="28" t="str">
        <f>IF(R358&lt;&gt;"",SUMIF('Project Costing'!$G$14:$G$500,R358,'Project Costing'!$P$14:$P$500),"")</f>
        <v/>
      </c>
      <c r="U358" s="28" t="str">
        <f t="shared" si="27"/>
        <v/>
      </c>
      <c r="Z358" t="str">
        <f>IF(Y358&lt;&gt;"",SUMIF('Project Costing'!$G$14:$G$500,Y358,'Project Costing'!$M$14:$M$500),"")</f>
        <v/>
      </c>
      <c r="AA358" s="28" t="str">
        <f>IF(Y358&lt;&gt;"",SUMIF('Project Costing'!$G$14:$G$500,Y358,'Project Costing'!$P$14:$P$500),"")</f>
        <v/>
      </c>
      <c r="AB358" s="28" t="str">
        <f t="shared" si="28"/>
        <v/>
      </c>
      <c r="AG358" t="str">
        <f>IF(AF358&lt;&gt;"",SUMIF('Project Costing'!$G$14:$G$500,AF358,'Project Costing'!$M$14:$M$500),"")</f>
        <v/>
      </c>
      <c r="AH358" s="28" t="str">
        <f>IF(AF358&lt;&gt;"",SUMIF('Project Costing'!$G$14:$G$500,AF358,'Project Costing'!$P$14:$P$500),"")</f>
        <v/>
      </c>
      <c r="AI358" s="28" t="str">
        <f t="shared" si="29"/>
        <v/>
      </c>
    </row>
    <row r="359" spans="4:35" x14ac:dyDescent="0.25">
      <c r="D359" s="1"/>
      <c r="E359" s="16" t="str">
        <f>IF(D359&lt;&gt;"",SUMIF('Project Costing'!$G$14:$G$500,D359,'Project Costing'!$M$14:$M$500),"")</f>
        <v/>
      </c>
      <c r="F359" s="270" t="str">
        <f>IF(D359&lt;&gt;"",SUMIF('Project Costing'!$G$14:$G$500,D359,'Project Costing'!$P$14:$P$500),"")</f>
        <v/>
      </c>
      <c r="G359" s="13" t="str">
        <f t="shared" si="25"/>
        <v/>
      </c>
      <c r="H359" s="1"/>
      <c r="I359" s="1"/>
      <c r="J359" s="12"/>
      <c r="K359" s="1"/>
      <c r="L359" s="14" t="str">
        <f>IF(K359&lt;&gt;"",SUMIF('Project Costing'!$G$14:$G$500,K359,'Project Costing'!$M$14:$M$500),"")</f>
        <v/>
      </c>
      <c r="M359" s="18" t="str">
        <f>IF(K359&lt;&gt;"",SUMIF('Project Costing'!$G$14:$G$500,K359,'Project Costing'!$P$14:$P$500),"")</f>
        <v/>
      </c>
      <c r="N359" s="28" t="str">
        <f t="shared" si="26"/>
        <v/>
      </c>
      <c r="O359" s="1"/>
      <c r="P359" s="1"/>
      <c r="S359" t="str">
        <f>IF(R359&lt;&gt;"",SUMIF('Project Costing'!$G$14:$G$500,R359,'Project Costing'!$M$14:$M$500),"")</f>
        <v/>
      </c>
      <c r="T359" s="28" t="str">
        <f>IF(R359&lt;&gt;"",SUMIF('Project Costing'!$G$14:$G$500,R359,'Project Costing'!$P$14:$P$500),"")</f>
        <v/>
      </c>
      <c r="U359" s="28" t="str">
        <f t="shared" si="27"/>
        <v/>
      </c>
      <c r="Z359" t="str">
        <f>IF(Y359&lt;&gt;"",SUMIF('Project Costing'!$G$14:$G$500,Y359,'Project Costing'!$M$14:$M$500),"")</f>
        <v/>
      </c>
      <c r="AA359" s="28" t="str">
        <f>IF(Y359&lt;&gt;"",SUMIF('Project Costing'!$G$14:$G$500,Y359,'Project Costing'!$P$14:$P$500),"")</f>
        <v/>
      </c>
      <c r="AB359" s="28" t="str">
        <f t="shared" si="28"/>
        <v/>
      </c>
      <c r="AG359" t="str">
        <f>IF(AF359&lt;&gt;"",SUMIF('Project Costing'!$G$14:$G$500,AF359,'Project Costing'!$M$14:$M$500),"")</f>
        <v/>
      </c>
      <c r="AH359" s="28" t="str">
        <f>IF(AF359&lt;&gt;"",SUMIF('Project Costing'!$G$14:$G$500,AF359,'Project Costing'!$P$14:$P$500),"")</f>
        <v/>
      </c>
      <c r="AI359" s="28" t="str">
        <f t="shared" si="29"/>
        <v/>
      </c>
    </row>
    <row r="360" spans="4:35" x14ac:dyDescent="0.25">
      <c r="D360" s="1"/>
      <c r="E360" s="16" t="str">
        <f>IF(D360&lt;&gt;"",SUMIF('Project Costing'!$G$14:$G$500,D360,'Project Costing'!$M$14:$M$500),"")</f>
        <v/>
      </c>
      <c r="F360" s="270" t="str">
        <f>IF(D360&lt;&gt;"",SUMIF('Project Costing'!$G$14:$G$500,D360,'Project Costing'!$P$14:$P$500),"")</f>
        <v/>
      </c>
      <c r="G360" s="13" t="str">
        <f t="shared" si="25"/>
        <v/>
      </c>
      <c r="H360" s="1"/>
      <c r="I360" s="1"/>
      <c r="J360" s="12"/>
      <c r="K360" s="1"/>
      <c r="L360" s="14" t="str">
        <f>IF(K360&lt;&gt;"",SUMIF('Project Costing'!$G$14:$G$500,K360,'Project Costing'!$M$14:$M$500),"")</f>
        <v/>
      </c>
      <c r="M360" s="18" t="str">
        <f>IF(K360&lt;&gt;"",SUMIF('Project Costing'!$G$14:$G$500,K360,'Project Costing'!$P$14:$P$500),"")</f>
        <v/>
      </c>
      <c r="N360" s="28" t="str">
        <f t="shared" si="26"/>
        <v/>
      </c>
      <c r="O360" s="1"/>
      <c r="P360" s="1"/>
      <c r="S360" t="str">
        <f>IF(R360&lt;&gt;"",SUMIF('Project Costing'!$G$14:$G$500,R360,'Project Costing'!$M$14:$M$500),"")</f>
        <v/>
      </c>
      <c r="T360" s="28" t="str">
        <f>IF(R360&lt;&gt;"",SUMIF('Project Costing'!$G$14:$G$500,R360,'Project Costing'!$P$14:$P$500),"")</f>
        <v/>
      </c>
      <c r="U360" s="28" t="str">
        <f t="shared" si="27"/>
        <v/>
      </c>
      <c r="Z360" t="str">
        <f>IF(Y360&lt;&gt;"",SUMIF('Project Costing'!$G$14:$G$500,Y360,'Project Costing'!$M$14:$M$500),"")</f>
        <v/>
      </c>
      <c r="AA360" s="28" t="str">
        <f>IF(Y360&lt;&gt;"",SUMIF('Project Costing'!$G$14:$G$500,Y360,'Project Costing'!$P$14:$P$500),"")</f>
        <v/>
      </c>
      <c r="AB360" s="28" t="str">
        <f t="shared" si="28"/>
        <v/>
      </c>
      <c r="AG360" t="str">
        <f>IF(AF360&lt;&gt;"",SUMIF('Project Costing'!$G$14:$G$500,AF360,'Project Costing'!$M$14:$M$500),"")</f>
        <v/>
      </c>
      <c r="AH360" s="28" t="str">
        <f>IF(AF360&lt;&gt;"",SUMIF('Project Costing'!$G$14:$G$500,AF360,'Project Costing'!$P$14:$P$500),"")</f>
        <v/>
      </c>
      <c r="AI360" s="28" t="str">
        <f t="shared" si="29"/>
        <v/>
      </c>
    </row>
    <row r="361" spans="4:35" x14ac:dyDescent="0.25">
      <c r="D361" s="1"/>
      <c r="E361" s="16" t="str">
        <f>IF(D361&lt;&gt;"",SUMIF('Project Costing'!$G$14:$G$500,D361,'Project Costing'!$M$14:$M$500),"")</f>
        <v/>
      </c>
      <c r="F361" s="270" t="str">
        <f>IF(D361&lt;&gt;"",SUMIF('Project Costing'!$G$14:$G$500,D361,'Project Costing'!$P$14:$P$500),"")</f>
        <v/>
      </c>
      <c r="G361" s="13" t="str">
        <f t="shared" si="25"/>
        <v/>
      </c>
      <c r="H361" s="1"/>
      <c r="I361" s="1"/>
      <c r="J361" s="12"/>
      <c r="K361" s="1"/>
      <c r="L361" s="14" t="str">
        <f>IF(K361&lt;&gt;"",SUMIF('Project Costing'!$G$14:$G$500,K361,'Project Costing'!$M$14:$M$500),"")</f>
        <v/>
      </c>
      <c r="M361" s="18" t="str">
        <f>IF(K361&lt;&gt;"",SUMIF('Project Costing'!$G$14:$G$500,K361,'Project Costing'!$P$14:$P$500),"")</f>
        <v/>
      </c>
      <c r="N361" s="28" t="str">
        <f t="shared" si="26"/>
        <v/>
      </c>
      <c r="O361" s="1"/>
      <c r="P361" s="1"/>
      <c r="S361" t="str">
        <f>IF(R361&lt;&gt;"",SUMIF('Project Costing'!$G$14:$G$500,R361,'Project Costing'!$M$14:$M$500),"")</f>
        <v/>
      </c>
      <c r="T361" s="28" t="str">
        <f>IF(R361&lt;&gt;"",SUMIF('Project Costing'!$G$14:$G$500,R361,'Project Costing'!$P$14:$P$500),"")</f>
        <v/>
      </c>
      <c r="U361" s="28" t="str">
        <f t="shared" si="27"/>
        <v/>
      </c>
      <c r="Z361" t="str">
        <f>IF(Y361&lt;&gt;"",SUMIF('Project Costing'!$G$14:$G$500,Y361,'Project Costing'!$M$14:$M$500),"")</f>
        <v/>
      </c>
      <c r="AA361" s="28" t="str">
        <f>IF(Y361&lt;&gt;"",SUMIF('Project Costing'!$G$14:$G$500,Y361,'Project Costing'!$P$14:$P$500),"")</f>
        <v/>
      </c>
      <c r="AB361" s="28" t="str">
        <f t="shared" si="28"/>
        <v/>
      </c>
      <c r="AG361" t="str">
        <f>IF(AF361&lt;&gt;"",SUMIF('Project Costing'!$G$14:$G$500,AF361,'Project Costing'!$M$14:$M$500),"")</f>
        <v/>
      </c>
      <c r="AH361" s="28" t="str">
        <f>IF(AF361&lt;&gt;"",SUMIF('Project Costing'!$G$14:$G$500,AF361,'Project Costing'!$P$14:$P$500),"")</f>
        <v/>
      </c>
      <c r="AI361" s="28" t="str">
        <f t="shared" si="29"/>
        <v/>
      </c>
    </row>
    <row r="362" spans="4:35" x14ac:dyDescent="0.25">
      <c r="D362" s="1"/>
      <c r="E362" s="16" t="str">
        <f>IF(D362&lt;&gt;"",SUMIF('Project Costing'!$G$14:$G$500,D362,'Project Costing'!$M$14:$M$500),"")</f>
        <v/>
      </c>
      <c r="F362" s="270" t="str">
        <f>IF(D362&lt;&gt;"",SUMIF('Project Costing'!$G$14:$G$500,D362,'Project Costing'!$P$14:$P$500),"")</f>
        <v/>
      </c>
      <c r="G362" s="13" t="str">
        <f t="shared" si="25"/>
        <v/>
      </c>
      <c r="H362" s="1"/>
      <c r="I362" s="1"/>
      <c r="J362" s="12"/>
      <c r="K362" s="1"/>
      <c r="L362" s="14" t="str">
        <f>IF(K362&lt;&gt;"",SUMIF('Project Costing'!$G$14:$G$500,K362,'Project Costing'!$M$14:$M$500),"")</f>
        <v/>
      </c>
      <c r="M362" s="18" t="str">
        <f>IF(K362&lt;&gt;"",SUMIF('Project Costing'!$G$14:$G$500,K362,'Project Costing'!$P$14:$P$500),"")</f>
        <v/>
      </c>
      <c r="N362" s="28" t="str">
        <f t="shared" si="26"/>
        <v/>
      </c>
      <c r="O362" s="1"/>
      <c r="P362" s="1"/>
      <c r="S362" t="str">
        <f>IF(R362&lt;&gt;"",SUMIF('Project Costing'!$G$14:$G$500,R362,'Project Costing'!$M$14:$M$500),"")</f>
        <v/>
      </c>
      <c r="T362" s="28" t="str">
        <f>IF(R362&lt;&gt;"",SUMIF('Project Costing'!$G$14:$G$500,R362,'Project Costing'!$P$14:$P$500),"")</f>
        <v/>
      </c>
      <c r="U362" s="28" t="str">
        <f t="shared" si="27"/>
        <v/>
      </c>
      <c r="Z362" t="str">
        <f>IF(Y362&lt;&gt;"",SUMIF('Project Costing'!$G$14:$G$500,Y362,'Project Costing'!$M$14:$M$500),"")</f>
        <v/>
      </c>
      <c r="AA362" s="28" t="str">
        <f>IF(Y362&lt;&gt;"",SUMIF('Project Costing'!$G$14:$G$500,Y362,'Project Costing'!$P$14:$P$500),"")</f>
        <v/>
      </c>
      <c r="AB362" s="28" t="str">
        <f t="shared" si="28"/>
        <v/>
      </c>
      <c r="AG362" t="str">
        <f>IF(AF362&lt;&gt;"",SUMIF('Project Costing'!$G$14:$G$500,AF362,'Project Costing'!$M$14:$M$500),"")</f>
        <v/>
      </c>
      <c r="AH362" s="28" t="str">
        <f>IF(AF362&lt;&gt;"",SUMIF('Project Costing'!$G$14:$G$500,AF362,'Project Costing'!$P$14:$P$500),"")</f>
        <v/>
      </c>
      <c r="AI362" s="28" t="str">
        <f t="shared" si="29"/>
        <v/>
      </c>
    </row>
    <row r="363" spans="4:35" x14ac:dyDescent="0.25">
      <c r="D363" s="1"/>
      <c r="E363" s="16" t="str">
        <f>IF(D363&lt;&gt;"",SUMIF('Project Costing'!$G$14:$G$500,D363,'Project Costing'!$M$14:$M$500),"")</f>
        <v/>
      </c>
      <c r="F363" s="270" t="str">
        <f>IF(D363&lt;&gt;"",SUMIF('Project Costing'!$G$14:$G$500,D363,'Project Costing'!$P$14:$P$500),"")</f>
        <v/>
      </c>
      <c r="G363" s="13" t="str">
        <f t="shared" si="25"/>
        <v/>
      </c>
      <c r="H363" s="1"/>
      <c r="I363" s="1"/>
      <c r="J363" s="12"/>
      <c r="K363" s="1"/>
      <c r="L363" s="14" t="str">
        <f>IF(K363&lt;&gt;"",SUMIF('Project Costing'!$G$14:$G$500,K363,'Project Costing'!$M$14:$M$500),"")</f>
        <v/>
      </c>
      <c r="M363" s="18" t="str">
        <f>IF(K363&lt;&gt;"",SUMIF('Project Costing'!$G$14:$G$500,K363,'Project Costing'!$P$14:$P$500),"")</f>
        <v/>
      </c>
      <c r="N363" s="28" t="str">
        <f t="shared" si="26"/>
        <v/>
      </c>
      <c r="O363" s="1"/>
      <c r="P363" s="1"/>
      <c r="S363" t="str">
        <f>IF(R363&lt;&gt;"",SUMIF('Project Costing'!$G$14:$G$500,R363,'Project Costing'!$M$14:$M$500),"")</f>
        <v/>
      </c>
      <c r="T363" s="28" t="str">
        <f>IF(R363&lt;&gt;"",SUMIF('Project Costing'!$G$14:$G$500,R363,'Project Costing'!$P$14:$P$500),"")</f>
        <v/>
      </c>
      <c r="U363" s="28" t="str">
        <f t="shared" si="27"/>
        <v/>
      </c>
      <c r="Z363" t="str">
        <f>IF(Y363&lt;&gt;"",SUMIF('Project Costing'!$G$14:$G$500,Y363,'Project Costing'!$M$14:$M$500),"")</f>
        <v/>
      </c>
      <c r="AA363" s="28" t="str">
        <f>IF(Y363&lt;&gt;"",SUMIF('Project Costing'!$G$14:$G$500,Y363,'Project Costing'!$P$14:$P$500),"")</f>
        <v/>
      </c>
      <c r="AB363" s="28" t="str">
        <f t="shared" si="28"/>
        <v/>
      </c>
      <c r="AG363" t="str">
        <f>IF(AF363&lt;&gt;"",SUMIF('Project Costing'!$G$14:$G$500,AF363,'Project Costing'!$M$14:$M$500),"")</f>
        <v/>
      </c>
      <c r="AH363" s="28" t="str">
        <f>IF(AF363&lt;&gt;"",SUMIF('Project Costing'!$G$14:$G$500,AF363,'Project Costing'!$P$14:$P$500),"")</f>
        <v/>
      </c>
      <c r="AI363" s="28" t="str">
        <f t="shared" si="29"/>
        <v/>
      </c>
    </row>
    <row r="364" spans="4:35" x14ac:dyDescent="0.25">
      <c r="D364" s="1"/>
      <c r="E364" s="16" t="str">
        <f>IF(D364&lt;&gt;"",SUMIF('Project Costing'!$G$14:$G$500,D364,'Project Costing'!$M$14:$M$500),"")</f>
        <v/>
      </c>
      <c r="F364" s="270" t="str">
        <f>IF(D364&lt;&gt;"",SUMIF('Project Costing'!$G$14:$G$500,D364,'Project Costing'!$P$14:$P$500),"")</f>
        <v/>
      </c>
      <c r="G364" s="13" t="str">
        <f t="shared" si="25"/>
        <v/>
      </c>
      <c r="H364" s="1"/>
      <c r="I364" s="1"/>
      <c r="J364" s="12"/>
      <c r="K364" s="1"/>
      <c r="L364" s="14" t="str">
        <f>IF(K364&lt;&gt;"",SUMIF('Project Costing'!$G$14:$G$500,K364,'Project Costing'!$M$14:$M$500),"")</f>
        <v/>
      </c>
      <c r="M364" s="18" t="str">
        <f>IF(K364&lt;&gt;"",SUMIF('Project Costing'!$G$14:$G$500,K364,'Project Costing'!$P$14:$P$500),"")</f>
        <v/>
      </c>
      <c r="N364" s="28" t="str">
        <f t="shared" si="26"/>
        <v/>
      </c>
      <c r="O364" s="1"/>
      <c r="P364" s="1"/>
      <c r="S364" t="str">
        <f>IF(R364&lt;&gt;"",SUMIF('Project Costing'!$G$14:$G$500,R364,'Project Costing'!$M$14:$M$500),"")</f>
        <v/>
      </c>
      <c r="T364" s="28" t="str">
        <f>IF(R364&lt;&gt;"",SUMIF('Project Costing'!$G$14:$G$500,R364,'Project Costing'!$P$14:$P$500),"")</f>
        <v/>
      </c>
      <c r="U364" s="28" t="str">
        <f t="shared" si="27"/>
        <v/>
      </c>
      <c r="Z364" t="str">
        <f>IF(Y364&lt;&gt;"",SUMIF('Project Costing'!$G$14:$G$500,Y364,'Project Costing'!$M$14:$M$500),"")</f>
        <v/>
      </c>
      <c r="AA364" s="28" t="str">
        <f>IF(Y364&lt;&gt;"",SUMIF('Project Costing'!$G$14:$G$500,Y364,'Project Costing'!$P$14:$P$500),"")</f>
        <v/>
      </c>
      <c r="AB364" s="28" t="str">
        <f t="shared" si="28"/>
        <v/>
      </c>
      <c r="AG364" t="str">
        <f>IF(AF364&lt;&gt;"",SUMIF('Project Costing'!$G$14:$G$500,AF364,'Project Costing'!$M$14:$M$500),"")</f>
        <v/>
      </c>
      <c r="AH364" s="28" t="str">
        <f>IF(AF364&lt;&gt;"",SUMIF('Project Costing'!$G$14:$G$500,AF364,'Project Costing'!$P$14:$P$500),"")</f>
        <v/>
      </c>
      <c r="AI364" s="28" t="str">
        <f t="shared" si="29"/>
        <v/>
      </c>
    </row>
    <row r="365" spans="4:35" x14ac:dyDescent="0.25">
      <c r="D365" s="1"/>
      <c r="E365" s="16" t="str">
        <f>IF(D365&lt;&gt;"",SUMIF('Project Costing'!$G$14:$G$500,D365,'Project Costing'!$M$14:$M$500),"")</f>
        <v/>
      </c>
      <c r="F365" s="270" t="str">
        <f>IF(D365&lt;&gt;"",SUMIF('Project Costing'!$G$14:$G$500,D365,'Project Costing'!$P$14:$P$500),"")</f>
        <v/>
      </c>
      <c r="G365" s="13" t="str">
        <f t="shared" si="25"/>
        <v/>
      </c>
      <c r="H365" s="1"/>
      <c r="I365" s="1"/>
      <c r="J365" s="12"/>
      <c r="K365" s="1"/>
      <c r="L365" s="14" t="str">
        <f>IF(K365&lt;&gt;"",SUMIF('Project Costing'!$G$14:$G$500,K365,'Project Costing'!$M$14:$M$500),"")</f>
        <v/>
      </c>
      <c r="M365" s="18" t="str">
        <f>IF(K365&lt;&gt;"",SUMIF('Project Costing'!$G$14:$G$500,K365,'Project Costing'!$P$14:$P$500),"")</f>
        <v/>
      </c>
      <c r="N365" s="28" t="str">
        <f t="shared" si="26"/>
        <v/>
      </c>
      <c r="O365" s="1"/>
      <c r="P365" s="1"/>
      <c r="S365" t="str">
        <f>IF(R365&lt;&gt;"",SUMIF('Project Costing'!$G$14:$G$500,R365,'Project Costing'!$M$14:$M$500),"")</f>
        <v/>
      </c>
      <c r="T365" s="28" t="str">
        <f>IF(R365&lt;&gt;"",SUMIF('Project Costing'!$G$14:$G$500,R365,'Project Costing'!$P$14:$P$500),"")</f>
        <v/>
      </c>
      <c r="U365" s="28" t="str">
        <f t="shared" si="27"/>
        <v/>
      </c>
      <c r="Z365" t="str">
        <f>IF(Y365&lt;&gt;"",SUMIF('Project Costing'!$G$14:$G$500,Y365,'Project Costing'!$M$14:$M$500),"")</f>
        <v/>
      </c>
      <c r="AA365" s="28" t="str">
        <f>IF(Y365&lt;&gt;"",SUMIF('Project Costing'!$G$14:$G$500,Y365,'Project Costing'!$P$14:$P$500),"")</f>
        <v/>
      </c>
      <c r="AB365" s="28" t="str">
        <f t="shared" si="28"/>
        <v/>
      </c>
      <c r="AG365" t="str">
        <f>IF(AF365&lt;&gt;"",SUMIF('Project Costing'!$G$14:$G$500,AF365,'Project Costing'!$M$14:$M$500),"")</f>
        <v/>
      </c>
      <c r="AH365" s="28" t="str">
        <f>IF(AF365&lt;&gt;"",SUMIF('Project Costing'!$G$14:$G$500,AF365,'Project Costing'!$P$14:$P$500),"")</f>
        <v/>
      </c>
      <c r="AI365" s="28" t="str">
        <f t="shared" si="29"/>
        <v/>
      </c>
    </row>
    <row r="366" spans="4:35" x14ac:dyDescent="0.25">
      <c r="D366" s="1"/>
      <c r="E366" s="16" t="str">
        <f>IF(D366&lt;&gt;"",SUMIF('Project Costing'!$G$14:$G$500,D366,'Project Costing'!$M$14:$M$500),"")</f>
        <v/>
      </c>
      <c r="F366" s="270" t="str">
        <f>IF(D366&lt;&gt;"",SUMIF('Project Costing'!$G$14:$G$500,D366,'Project Costing'!$P$14:$P$500),"")</f>
        <v/>
      </c>
      <c r="G366" s="13" t="str">
        <f t="shared" si="25"/>
        <v/>
      </c>
      <c r="H366" s="1"/>
      <c r="I366" s="1"/>
      <c r="J366" s="12"/>
      <c r="K366" s="1"/>
      <c r="L366" s="14" t="str">
        <f>IF(K366&lt;&gt;"",SUMIF('Project Costing'!$G$14:$G$500,K366,'Project Costing'!$M$14:$M$500),"")</f>
        <v/>
      </c>
      <c r="M366" s="18" t="str">
        <f>IF(K366&lt;&gt;"",SUMIF('Project Costing'!$G$14:$G$500,K366,'Project Costing'!$P$14:$P$500),"")</f>
        <v/>
      </c>
      <c r="N366" s="28" t="str">
        <f t="shared" si="26"/>
        <v/>
      </c>
      <c r="O366" s="1"/>
      <c r="P366" s="1"/>
      <c r="S366" t="str">
        <f>IF(R366&lt;&gt;"",SUMIF('Project Costing'!$G$14:$G$500,R366,'Project Costing'!$M$14:$M$500),"")</f>
        <v/>
      </c>
      <c r="T366" s="28" t="str">
        <f>IF(R366&lt;&gt;"",SUMIF('Project Costing'!$G$14:$G$500,R366,'Project Costing'!$P$14:$P$500),"")</f>
        <v/>
      </c>
      <c r="U366" s="28" t="str">
        <f t="shared" si="27"/>
        <v/>
      </c>
      <c r="Z366" t="str">
        <f>IF(Y366&lt;&gt;"",SUMIF('Project Costing'!$G$14:$G$500,Y366,'Project Costing'!$M$14:$M$500),"")</f>
        <v/>
      </c>
      <c r="AA366" s="28" t="str">
        <f>IF(Y366&lt;&gt;"",SUMIF('Project Costing'!$G$14:$G$500,Y366,'Project Costing'!$P$14:$P$500),"")</f>
        <v/>
      </c>
      <c r="AB366" s="28" t="str">
        <f t="shared" si="28"/>
        <v/>
      </c>
      <c r="AG366" t="str">
        <f>IF(AF366&lt;&gt;"",SUMIF('Project Costing'!$G$14:$G$500,AF366,'Project Costing'!$M$14:$M$500),"")</f>
        <v/>
      </c>
      <c r="AH366" s="28" t="str">
        <f>IF(AF366&lt;&gt;"",SUMIF('Project Costing'!$G$14:$G$500,AF366,'Project Costing'!$P$14:$P$500),"")</f>
        <v/>
      </c>
      <c r="AI366" s="28" t="str">
        <f t="shared" si="29"/>
        <v/>
      </c>
    </row>
    <row r="367" spans="4:35" x14ac:dyDescent="0.25">
      <c r="D367" s="1"/>
      <c r="E367" s="16" t="str">
        <f>IF(D367&lt;&gt;"",SUMIF('Project Costing'!$G$14:$G$500,D367,'Project Costing'!$M$14:$M$500),"")</f>
        <v/>
      </c>
      <c r="F367" s="270" t="str">
        <f>IF(D367&lt;&gt;"",SUMIF('Project Costing'!$G$14:$G$500,D367,'Project Costing'!$P$14:$P$500),"")</f>
        <v/>
      </c>
      <c r="G367" s="13" t="str">
        <f t="shared" si="25"/>
        <v/>
      </c>
      <c r="H367" s="1"/>
      <c r="I367" s="1"/>
      <c r="J367" s="12"/>
      <c r="K367" s="1"/>
      <c r="L367" s="14" t="str">
        <f>IF(K367&lt;&gt;"",SUMIF('Project Costing'!$G$14:$G$500,K367,'Project Costing'!$M$14:$M$500),"")</f>
        <v/>
      </c>
      <c r="M367" s="18" t="str">
        <f>IF(K367&lt;&gt;"",SUMIF('Project Costing'!$G$14:$G$500,K367,'Project Costing'!$P$14:$P$500),"")</f>
        <v/>
      </c>
      <c r="N367" s="28" t="str">
        <f t="shared" si="26"/>
        <v/>
      </c>
      <c r="O367" s="1"/>
      <c r="P367" s="1"/>
      <c r="S367" t="str">
        <f>IF(R367&lt;&gt;"",SUMIF('Project Costing'!$G$14:$G$500,R367,'Project Costing'!$M$14:$M$500),"")</f>
        <v/>
      </c>
      <c r="T367" s="28" t="str">
        <f>IF(R367&lt;&gt;"",SUMIF('Project Costing'!$G$14:$G$500,R367,'Project Costing'!$P$14:$P$500),"")</f>
        <v/>
      </c>
      <c r="U367" s="28" t="str">
        <f t="shared" si="27"/>
        <v/>
      </c>
      <c r="Z367" t="str">
        <f>IF(Y367&lt;&gt;"",SUMIF('Project Costing'!$G$14:$G$500,Y367,'Project Costing'!$M$14:$M$500),"")</f>
        <v/>
      </c>
      <c r="AA367" s="28" t="str">
        <f>IF(Y367&lt;&gt;"",SUMIF('Project Costing'!$G$14:$G$500,Y367,'Project Costing'!$P$14:$P$500),"")</f>
        <v/>
      </c>
      <c r="AB367" s="28" t="str">
        <f t="shared" si="28"/>
        <v/>
      </c>
      <c r="AG367" t="str">
        <f>IF(AF367&lt;&gt;"",SUMIF('Project Costing'!$G$14:$G$500,AF367,'Project Costing'!$M$14:$M$500),"")</f>
        <v/>
      </c>
      <c r="AH367" s="28" t="str">
        <f>IF(AF367&lt;&gt;"",SUMIF('Project Costing'!$G$14:$G$500,AF367,'Project Costing'!$P$14:$P$500),"")</f>
        <v/>
      </c>
      <c r="AI367" s="28" t="str">
        <f t="shared" si="29"/>
        <v/>
      </c>
    </row>
    <row r="368" spans="4:35" x14ac:dyDescent="0.25">
      <c r="D368" s="1"/>
      <c r="E368" s="16" t="str">
        <f>IF(D368&lt;&gt;"",SUMIF('Project Costing'!$G$14:$G$500,D368,'Project Costing'!$M$14:$M$500),"")</f>
        <v/>
      </c>
      <c r="F368" s="270" t="str">
        <f>IF(D368&lt;&gt;"",SUMIF('Project Costing'!$G$14:$G$500,D368,'Project Costing'!$P$14:$P$500),"")</f>
        <v/>
      </c>
      <c r="G368" s="13" t="str">
        <f t="shared" si="25"/>
        <v/>
      </c>
      <c r="H368" s="1"/>
      <c r="I368" s="1"/>
      <c r="J368" s="12"/>
      <c r="K368" s="1"/>
      <c r="L368" s="14" t="str">
        <f>IF(K368&lt;&gt;"",SUMIF('Project Costing'!$G$14:$G$500,K368,'Project Costing'!$M$14:$M$500),"")</f>
        <v/>
      </c>
      <c r="M368" s="18" t="str">
        <f>IF(K368&lt;&gt;"",SUMIF('Project Costing'!$G$14:$G$500,K368,'Project Costing'!$P$14:$P$500),"")</f>
        <v/>
      </c>
      <c r="N368" s="28" t="str">
        <f t="shared" si="26"/>
        <v/>
      </c>
      <c r="O368" s="1"/>
      <c r="P368" s="1"/>
      <c r="S368" t="str">
        <f>IF(R368&lt;&gt;"",SUMIF('Project Costing'!$G$14:$G$500,R368,'Project Costing'!$M$14:$M$500),"")</f>
        <v/>
      </c>
      <c r="T368" s="28" t="str">
        <f>IF(R368&lt;&gt;"",SUMIF('Project Costing'!$G$14:$G$500,R368,'Project Costing'!$P$14:$P$500),"")</f>
        <v/>
      </c>
      <c r="U368" s="28" t="str">
        <f t="shared" si="27"/>
        <v/>
      </c>
      <c r="Z368" t="str">
        <f>IF(Y368&lt;&gt;"",SUMIF('Project Costing'!$G$14:$G$500,Y368,'Project Costing'!$M$14:$M$500),"")</f>
        <v/>
      </c>
      <c r="AA368" s="28" t="str">
        <f>IF(Y368&lt;&gt;"",SUMIF('Project Costing'!$G$14:$G$500,Y368,'Project Costing'!$P$14:$P$500),"")</f>
        <v/>
      </c>
      <c r="AB368" s="28" t="str">
        <f t="shared" si="28"/>
        <v/>
      </c>
      <c r="AG368" t="str">
        <f>IF(AF368&lt;&gt;"",SUMIF('Project Costing'!$G$14:$G$500,AF368,'Project Costing'!$M$14:$M$500),"")</f>
        <v/>
      </c>
      <c r="AH368" s="28" t="str">
        <f>IF(AF368&lt;&gt;"",SUMIF('Project Costing'!$G$14:$G$500,AF368,'Project Costing'!$P$14:$P$500),"")</f>
        <v/>
      </c>
      <c r="AI368" s="28" t="str">
        <f t="shared" si="29"/>
        <v/>
      </c>
    </row>
    <row r="369" spans="4:35" x14ac:dyDescent="0.25">
      <c r="D369" s="1"/>
      <c r="E369" s="16" t="str">
        <f>IF(D369&lt;&gt;"",SUMIF('Project Costing'!$G$14:$G$500,D369,'Project Costing'!$M$14:$M$500),"")</f>
        <v/>
      </c>
      <c r="F369" s="270" t="str">
        <f>IF(D369&lt;&gt;"",SUMIF('Project Costing'!$G$14:$G$500,D369,'Project Costing'!$P$14:$P$500),"")</f>
        <v/>
      </c>
      <c r="G369" s="13" t="str">
        <f t="shared" si="25"/>
        <v/>
      </c>
      <c r="H369" s="1"/>
      <c r="I369" s="1"/>
      <c r="J369" s="12"/>
      <c r="K369" s="1"/>
      <c r="L369" s="14" t="str">
        <f>IF(K369&lt;&gt;"",SUMIF('Project Costing'!$G$14:$G$500,K369,'Project Costing'!$M$14:$M$500),"")</f>
        <v/>
      </c>
      <c r="M369" s="18" t="str">
        <f>IF(K369&lt;&gt;"",SUMIF('Project Costing'!$G$14:$G$500,K369,'Project Costing'!$P$14:$P$500),"")</f>
        <v/>
      </c>
      <c r="N369" s="28" t="str">
        <f t="shared" si="26"/>
        <v/>
      </c>
      <c r="O369" s="1"/>
      <c r="P369" s="1"/>
      <c r="S369" t="str">
        <f>IF(R369&lt;&gt;"",SUMIF('Project Costing'!$G$14:$G$500,R369,'Project Costing'!$M$14:$M$500),"")</f>
        <v/>
      </c>
      <c r="T369" s="28" t="str">
        <f>IF(R369&lt;&gt;"",SUMIF('Project Costing'!$G$14:$G$500,R369,'Project Costing'!$P$14:$P$500),"")</f>
        <v/>
      </c>
      <c r="U369" s="28" t="str">
        <f t="shared" si="27"/>
        <v/>
      </c>
      <c r="Z369" t="str">
        <f>IF(Y369&lt;&gt;"",SUMIF('Project Costing'!$G$14:$G$500,Y369,'Project Costing'!$M$14:$M$500),"")</f>
        <v/>
      </c>
      <c r="AA369" s="28" t="str">
        <f>IF(Y369&lt;&gt;"",SUMIF('Project Costing'!$G$14:$G$500,Y369,'Project Costing'!$P$14:$P$500),"")</f>
        <v/>
      </c>
      <c r="AB369" s="28" t="str">
        <f t="shared" si="28"/>
        <v/>
      </c>
      <c r="AG369" t="str">
        <f>IF(AF369&lt;&gt;"",SUMIF('Project Costing'!$G$14:$G$500,AF369,'Project Costing'!$M$14:$M$500),"")</f>
        <v/>
      </c>
      <c r="AH369" s="28" t="str">
        <f>IF(AF369&lt;&gt;"",SUMIF('Project Costing'!$G$14:$G$500,AF369,'Project Costing'!$P$14:$P$500),"")</f>
        <v/>
      </c>
      <c r="AI369" s="28" t="str">
        <f t="shared" si="29"/>
        <v/>
      </c>
    </row>
    <row r="370" spans="4:35" x14ac:dyDescent="0.25">
      <c r="D370" s="1"/>
      <c r="E370" s="16" t="str">
        <f>IF(D370&lt;&gt;"",SUMIF('Project Costing'!$G$14:$G$500,D370,'Project Costing'!$M$14:$M$500),"")</f>
        <v/>
      </c>
      <c r="F370" s="270" t="str">
        <f>IF(D370&lt;&gt;"",SUMIF('Project Costing'!$G$14:$G$500,D370,'Project Costing'!$P$14:$P$500),"")</f>
        <v/>
      </c>
      <c r="G370" s="13" t="str">
        <f t="shared" si="25"/>
        <v/>
      </c>
      <c r="H370" s="1"/>
      <c r="I370" s="1"/>
      <c r="J370" s="12"/>
      <c r="K370" s="1"/>
      <c r="L370" s="14" t="str">
        <f>IF(K370&lt;&gt;"",SUMIF('Project Costing'!$G$14:$G$500,K370,'Project Costing'!$M$14:$M$500),"")</f>
        <v/>
      </c>
      <c r="M370" s="18" t="str">
        <f>IF(K370&lt;&gt;"",SUMIF('Project Costing'!$G$14:$G$500,K370,'Project Costing'!$P$14:$P$500),"")</f>
        <v/>
      </c>
      <c r="N370" s="28" t="str">
        <f t="shared" si="26"/>
        <v/>
      </c>
      <c r="O370" s="1"/>
      <c r="P370" s="1"/>
      <c r="S370" t="str">
        <f>IF(R370&lt;&gt;"",SUMIF('Project Costing'!$G$14:$G$500,R370,'Project Costing'!$M$14:$M$500),"")</f>
        <v/>
      </c>
      <c r="T370" s="28" t="str">
        <f>IF(R370&lt;&gt;"",SUMIF('Project Costing'!$G$14:$G$500,R370,'Project Costing'!$P$14:$P$500),"")</f>
        <v/>
      </c>
      <c r="U370" s="28" t="str">
        <f t="shared" si="27"/>
        <v/>
      </c>
      <c r="Z370" t="str">
        <f>IF(Y370&lt;&gt;"",SUMIF('Project Costing'!$G$14:$G$500,Y370,'Project Costing'!$M$14:$M$500),"")</f>
        <v/>
      </c>
      <c r="AA370" s="28" t="str">
        <f>IF(Y370&lt;&gt;"",SUMIF('Project Costing'!$G$14:$G$500,Y370,'Project Costing'!$P$14:$P$500),"")</f>
        <v/>
      </c>
      <c r="AB370" s="28" t="str">
        <f t="shared" si="28"/>
        <v/>
      </c>
      <c r="AG370" t="str">
        <f>IF(AF370&lt;&gt;"",SUMIF('Project Costing'!$G$14:$G$500,AF370,'Project Costing'!$M$14:$M$500),"")</f>
        <v/>
      </c>
      <c r="AH370" s="28" t="str">
        <f>IF(AF370&lt;&gt;"",SUMIF('Project Costing'!$G$14:$G$500,AF370,'Project Costing'!$P$14:$P$500),"")</f>
        <v/>
      </c>
      <c r="AI370" s="28" t="str">
        <f t="shared" si="29"/>
        <v/>
      </c>
    </row>
    <row r="371" spans="4:35" x14ac:dyDescent="0.25">
      <c r="D371" s="1"/>
      <c r="E371" s="16" t="str">
        <f>IF(D371&lt;&gt;"",SUMIF('Project Costing'!$G$14:$G$500,D371,'Project Costing'!$M$14:$M$500),"")</f>
        <v/>
      </c>
      <c r="F371" s="270" t="str">
        <f>IF(D371&lt;&gt;"",SUMIF('Project Costing'!$G$14:$G$500,D371,'Project Costing'!$P$14:$P$500),"")</f>
        <v/>
      </c>
      <c r="G371" s="13" t="str">
        <f t="shared" si="25"/>
        <v/>
      </c>
      <c r="H371" s="1"/>
      <c r="I371" s="1"/>
      <c r="J371" s="12"/>
      <c r="K371" s="1"/>
      <c r="L371" s="14" t="str">
        <f>IF(K371&lt;&gt;"",SUMIF('Project Costing'!$G$14:$G$500,K371,'Project Costing'!$M$14:$M$500),"")</f>
        <v/>
      </c>
      <c r="M371" s="18" t="str">
        <f>IF(K371&lt;&gt;"",SUMIF('Project Costing'!$G$14:$G$500,K371,'Project Costing'!$P$14:$P$500),"")</f>
        <v/>
      </c>
      <c r="N371" s="28" t="str">
        <f t="shared" si="26"/>
        <v/>
      </c>
      <c r="O371" s="1"/>
      <c r="P371" s="1"/>
      <c r="S371" t="str">
        <f>IF(R371&lt;&gt;"",SUMIF('Project Costing'!$G$14:$G$500,R371,'Project Costing'!$M$14:$M$500),"")</f>
        <v/>
      </c>
      <c r="T371" s="28" t="str">
        <f>IF(R371&lt;&gt;"",SUMIF('Project Costing'!$G$14:$G$500,R371,'Project Costing'!$P$14:$P$500),"")</f>
        <v/>
      </c>
      <c r="U371" s="28" t="str">
        <f t="shared" si="27"/>
        <v/>
      </c>
      <c r="Z371" t="str">
        <f>IF(Y371&lt;&gt;"",SUMIF('Project Costing'!$G$14:$G$500,Y371,'Project Costing'!$M$14:$M$500),"")</f>
        <v/>
      </c>
      <c r="AA371" s="28" t="str">
        <f>IF(Y371&lt;&gt;"",SUMIF('Project Costing'!$G$14:$G$500,Y371,'Project Costing'!$P$14:$P$500),"")</f>
        <v/>
      </c>
      <c r="AB371" s="28" t="str">
        <f t="shared" si="28"/>
        <v/>
      </c>
      <c r="AG371" t="str">
        <f>IF(AF371&lt;&gt;"",SUMIF('Project Costing'!$G$14:$G$500,AF371,'Project Costing'!$M$14:$M$500),"")</f>
        <v/>
      </c>
      <c r="AH371" s="28" t="str">
        <f>IF(AF371&lt;&gt;"",SUMIF('Project Costing'!$G$14:$G$500,AF371,'Project Costing'!$P$14:$P$500),"")</f>
        <v/>
      </c>
      <c r="AI371" s="28" t="str">
        <f t="shared" si="29"/>
        <v/>
      </c>
    </row>
    <row r="372" spans="4:35" x14ac:dyDescent="0.25">
      <c r="D372" s="1"/>
      <c r="E372" s="16" t="str">
        <f>IF(D372&lt;&gt;"",SUMIF('Project Costing'!$G$14:$G$500,D372,'Project Costing'!$M$14:$M$500),"")</f>
        <v/>
      </c>
      <c r="F372" s="270" t="str">
        <f>IF(D372&lt;&gt;"",SUMIF('Project Costing'!$G$14:$G$500,D372,'Project Costing'!$P$14:$P$500),"")</f>
        <v/>
      </c>
      <c r="G372" s="13" t="str">
        <f t="shared" si="25"/>
        <v/>
      </c>
      <c r="H372" s="1"/>
      <c r="I372" s="1"/>
      <c r="J372" s="12"/>
      <c r="K372" s="1"/>
      <c r="L372" s="14" t="str">
        <f>IF(K372&lt;&gt;"",SUMIF('Project Costing'!$G$14:$G$500,K372,'Project Costing'!$M$14:$M$500),"")</f>
        <v/>
      </c>
      <c r="M372" s="18" t="str">
        <f>IF(K372&lt;&gt;"",SUMIF('Project Costing'!$G$14:$G$500,K372,'Project Costing'!$P$14:$P$500),"")</f>
        <v/>
      </c>
      <c r="N372" s="28" t="str">
        <f t="shared" si="26"/>
        <v/>
      </c>
      <c r="O372" s="1"/>
      <c r="P372" s="1"/>
      <c r="S372" t="str">
        <f>IF(R372&lt;&gt;"",SUMIF('Project Costing'!$G$14:$G$500,R372,'Project Costing'!$M$14:$M$500),"")</f>
        <v/>
      </c>
      <c r="T372" s="28" t="str">
        <f>IF(R372&lt;&gt;"",SUMIF('Project Costing'!$G$14:$G$500,R372,'Project Costing'!$P$14:$P$500),"")</f>
        <v/>
      </c>
      <c r="U372" s="28" t="str">
        <f t="shared" si="27"/>
        <v/>
      </c>
      <c r="Z372" t="str">
        <f>IF(Y372&lt;&gt;"",SUMIF('Project Costing'!$G$14:$G$500,Y372,'Project Costing'!$M$14:$M$500),"")</f>
        <v/>
      </c>
      <c r="AA372" s="28" t="str">
        <f>IF(Y372&lt;&gt;"",SUMIF('Project Costing'!$G$14:$G$500,Y372,'Project Costing'!$P$14:$P$500),"")</f>
        <v/>
      </c>
      <c r="AB372" s="28" t="str">
        <f t="shared" si="28"/>
        <v/>
      </c>
      <c r="AG372" t="str">
        <f>IF(AF372&lt;&gt;"",SUMIF('Project Costing'!$G$14:$G$500,AF372,'Project Costing'!$M$14:$M$500),"")</f>
        <v/>
      </c>
      <c r="AH372" s="28" t="str">
        <f>IF(AF372&lt;&gt;"",SUMIF('Project Costing'!$G$14:$G$500,AF372,'Project Costing'!$P$14:$P$500),"")</f>
        <v/>
      </c>
      <c r="AI372" s="28" t="str">
        <f t="shared" si="29"/>
        <v/>
      </c>
    </row>
    <row r="373" spans="4:35" x14ac:dyDescent="0.25">
      <c r="D373" s="1"/>
      <c r="E373" s="16" t="str">
        <f>IF(D373&lt;&gt;"",SUMIF('Project Costing'!$G$14:$G$500,D373,'Project Costing'!$M$14:$M$500),"")</f>
        <v/>
      </c>
      <c r="F373" s="270" t="str">
        <f>IF(D373&lt;&gt;"",SUMIF('Project Costing'!$G$14:$G$500,D373,'Project Costing'!$P$14:$P$500),"")</f>
        <v/>
      </c>
      <c r="G373" s="13" t="str">
        <f t="shared" si="25"/>
        <v/>
      </c>
      <c r="H373" s="1"/>
      <c r="I373" s="1"/>
      <c r="J373" s="12"/>
      <c r="K373" s="1"/>
      <c r="L373" s="14" t="str">
        <f>IF(K373&lt;&gt;"",SUMIF('Project Costing'!$G$14:$G$500,K373,'Project Costing'!$M$14:$M$500),"")</f>
        <v/>
      </c>
      <c r="M373" s="18" t="str">
        <f>IF(K373&lt;&gt;"",SUMIF('Project Costing'!$G$14:$G$500,K373,'Project Costing'!$P$14:$P$500),"")</f>
        <v/>
      </c>
      <c r="N373" s="28" t="str">
        <f t="shared" si="26"/>
        <v/>
      </c>
      <c r="O373" s="1"/>
      <c r="P373" s="1"/>
      <c r="S373" t="str">
        <f>IF(R373&lt;&gt;"",SUMIF('Project Costing'!$G$14:$G$500,R373,'Project Costing'!$M$14:$M$500),"")</f>
        <v/>
      </c>
      <c r="T373" s="28" t="str">
        <f>IF(R373&lt;&gt;"",SUMIF('Project Costing'!$G$14:$G$500,R373,'Project Costing'!$P$14:$P$500),"")</f>
        <v/>
      </c>
      <c r="U373" s="28" t="str">
        <f t="shared" si="27"/>
        <v/>
      </c>
      <c r="Z373" t="str">
        <f>IF(Y373&lt;&gt;"",SUMIF('Project Costing'!$G$14:$G$500,Y373,'Project Costing'!$M$14:$M$500),"")</f>
        <v/>
      </c>
      <c r="AA373" s="28" t="str">
        <f>IF(Y373&lt;&gt;"",SUMIF('Project Costing'!$G$14:$G$500,Y373,'Project Costing'!$P$14:$P$500),"")</f>
        <v/>
      </c>
      <c r="AB373" s="28" t="str">
        <f t="shared" si="28"/>
        <v/>
      </c>
      <c r="AG373" t="str">
        <f>IF(AF373&lt;&gt;"",SUMIF('Project Costing'!$G$14:$G$500,AF373,'Project Costing'!$M$14:$M$500),"")</f>
        <v/>
      </c>
      <c r="AH373" s="28" t="str">
        <f>IF(AF373&lt;&gt;"",SUMIF('Project Costing'!$G$14:$G$500,AF373,'Project Costing'!$P$14:$P$500),"")</f>
        <v/>
      </c>
      <c r="AI373" s="28" t="str">
        <f t="shared" si="29"/>
        <v/>
      </c>
    </row>
    <row r="374" spans="4:35" x14ac:dyDescent="0.25">
      <c r="D374" s="1"/>
      <c r="E374" s="16" t="str">
        <f>IF(D374&lt;&gt;"",SUMIF('Project Costing'!$G$14:$G$500,D374,'Project Costing'!$M$14:$M$500),"")</f>
        <v/>
      </c>
      <c r="F374" s="270" t="str">
        <f>IF(D374&lt;&gt;"",SUMIF('Project Costing'!$G$14:$G$500,D374,'Project Costing'!$P$14:$P$500),"")</f>
        <v/>
      </c>
      <c r="G374" s="13" t="str">
        <f t="shared" si="25"/>
        <v/>
      </c>
      <c r="H374" s="1"/>
      <c r="I374" s="1"/>
      <c r="J374" s="12"/>
      <c r="K374" s="1"/>
      <c r="L374" s="14" t="str">
        <f>IF(K374&lt;&gt;"",SUMIF('Project Costing'!$G$14:$G$500,K374,'Project Costing'!$M$14:$M$500),"")</f>
        <v/>
      </c>
      <c r="M374" s="18" t="str">
        <f>IF(K374&lt;&gt;"",SUMIF('Project Costing'!$G$14:$G$500,K374,'Project Costing'!$P$14:$P$500),"")</f>
        <v/>
      </c>
      <c r="N374" s="28" t="str">
        <f t="shared" si="26"/>
        <v/>
      </c>
      <c r="O374" s="1"/>
      <c r="P374" s="1"/>
      <c r="S374" t="str">
        <f>IF(R374&lt;&gt;"",SUMIF('Project Costing'!$G$14:$G$500,R374,'Project Costing'!$M$14:$M$500),"")</f>
        <v/>
      </c>
      <c r="T374" s="28" t="str">
        <f>IF(R374&lt;&gt;"",SUMIF('Project Costing'!$G$14:$G$500,R374,'Project Costing'!$P$14:$P$500),"")</f>
        <v/>
      </c>
      <c r="U374" s="28" t="str">
        <f t="shared" si="27"/>
        <v/>
      </c>
      <c r="Z374" t="str">
        <f>IF(Y374&lt;&gt;"",SUMIF('Project Costing'!$G$14:$G$500,Y374,'Project Costing'!$M$14:$M$500),"")</f>
        <v/>
      </c>
      <c r="AA374" s="28" t="str">
        <f>IF(Y374&lt;&gt;"",SUMIF('Project Costing'!$G$14:$G$500,Y374,'Project Costing'!$P$14:$P$500),"")</f>
        <v/>
      </c>
      <c r="AB374" s="28" t="str">
        <f t="shared" si="28"/>
        <v/>
      </c>
      <c r="AG374" t="str">
        <f>IF(AF374&lt;&gt;"",SUMIF('Project Costing'!$G$14:$G$500,AF374,'Project Costing'!$M$14:$M$500),"")</f>
        <v/>
      </c>
      <c r="AH374" s="28" t="str">
        <f>IF(AF374&lt;&gt;"",SUMIF('Project Costing'!$G$14:$G$500,AF374,'Project Costing'!$P$14:$P$500),"")</f>
        <v/>
      </c>
      <c r="AI374" s="28" t="str">
        <f t="shared" si="29"/>
        <v/>
      </c>
    </row>
    <row r="375" spans="4:35" x14ac:dyDescent="0.25">
      <c r="D375" s="1"/>
      <c r="E375" s="16" t="str">
        <f>IF(D375&lt;&gt;"",SUMIF('Project Costing'!$G$14:$G$500,D375,'Project Costing'!$M$14:$M$500),"")</f>
        <v/>
      </c>
      <c r="F375" s="270" t="str">
        <f>IF(D375&lt;&gt;"",SUMIF('Project Costing'!$G$14:$G$500,D375,'Project Costing'!$P$14:$P$500),"")</f>
        <v/>
      </c>
      <c r="G375" s="13" t="str">
        <f t="shared" si="25"/>
        <v/>
      </c>
      <c r="H375" s="1"/>
      <c r="I375" s="1"/>
      <c r="J375" s="12"/>
      <c r="K375" s="1"/>
      <c r="L375" s="14" t="str">
        <f>IF(K375&lt;&gt;"",SUMIF('Project Costing'!$G$14:$G$500,K375,'Project Costing'!$M$14:$M$500),"")</f>
        <v/>
      </c>
      <c r="M375" s="18" t="str">
        <f>IF(K375&lt;&gt;"",SUMIF('Project Costing'!$G$14:$G$500,K375,'Project Costing'!$P$14:$P$500),"")</f>
        <v/>
      </c>
      <c r="N375" s="28" t="str">
        <f t="shared" si="26"/>
        <v/>
      </c>
      <c r="O375" s="1"/>
      <c r="P375" s="1"/>
      <c r="S375" t="str">
        <f>IF(R375&lt;&gt;"",SUMIF('Project Costing'!$G$14:$G$500,R375,'Project Costing'!$M$14:$M$500),"")</f>
        <v/>
      </c>
      <c r="T375" s="28" t="str">
        <f>IF(R375&lt;&gt;"",SUMIF('Project Costing'!$G$14:$G$500,R375,'Project Costing'!$P$14:$P$500),"")</f>
        <v/>
      </c>
      <c r="U375" s="28" t="str">
        <f t="shared" si="27"/>
        <v/>
      </c>
      <c r="Z375" t="str">
        <f>IF(Y375&lt;&gt;"",SUMIF('Project Costing'!$G$14:$G$500,Y375,'Project Costing'!$M$14:$M$500),"")</f>
        <v/>
      </c>
      <c r="AA375" s="28" t="str">
        <f>IF(Y375&lt;&gt;"",SUMIF('Project Costing'!$G$14:$G$500,Y375,'Project Costing'!$P$14:$P$500),"")</f>
        <v/>
      </c>
      <c r="AB375" s="28" t="str">
        <f t="shared" si="28"/>
        <v/>
      </c>
      <c r="AG375" t="str">
        <f>IF(AF375&lt;&gt;"",SUMIF('Project Costing'!$G$14:$G$500,AF375,'Project Costing'!$M$14:$M$500),"")</f>
        <v/>
      </c>
      <c r="AH375" s="28" t="str">
        <f>IF(AF375&lt;&gt;"",SUMIF('Project Costing'!$G$14:$G$500,AF375,'Project Costing'!$P$14:$P$500),"")</f>
        <v/>
      </c>
      <c r="AI375" s="28" t="str">
        <f t="shared" si="29"/>
        <v/>
      </c>
    </row>
    <row r="376" spans="4:35" x14ac:dyDescent="0.25">
      <c r="D376" s="1"/>
      <c r="E376" s="16" t="str">
        <f>IF(D376&lt;&gt;"",SUMIF('Project Costing'!$G$14:$G$500,D376,'Project Costing'!$M$14:$M$500),"")</f>
        <v/>
      </c>
      <c r="F376" s="270" t="str">
        <f>IF(D376&lt;&gt;"",SUMIF('Project Costing'!$G$14:$G$500,D376,'Project Costing'!$P$14:$P$500),"")</f>
        <v/>
      </c>
      <c r="G376" s="13" t="str">
        <f t="shared" si="25"/>
        <v/>
      </c>
      <c r="H376" s="1"/>
      <c r="I376" s="1"/>
      <c r="J376" s="12"/>
      <c r="K376" s="1"/>
      <c r="L376" s="14" t="str">
        <f>IF(K376&lt;&gt;"",SUMIF('Project Costing'!$G$14:$G$500,K376,'Project Costing'!$M$14:$M$500),"")</f>
        <v/>
      </c>
      <c r="M376" s="18" t="str">
        <f>IF(K376&lt;&gt;"",SUMIF('Project Costing'!$G$14:$G$500,K376,'Project Costing'!$P$14:$P$500),"")</f>
        <v/>
      </c>
      <c r="N376" s="28" t="str">
        <f t="shared" si="26"/>
        <v/>
      </c>
      <c r="O376" s="1"/>
      <c r="P376" s="1"/>
      <c r="S376" t="str">
        <f>IF(R376&lt;&gt;"",SUMIF('Project Costing'!$G$14:$G$500,R376,'Project Costing'!$M$14:$M$500),"")</f>
        <v/>
      </c>
      <c r="T376" s="28" t="str">
        <f>IF(R376&lt;&gt;"",SUMIF('Project Costing'!$G$14:$G$500,R376,'Project Costing'!$P$14:$P$500),"")</f>
        <v/>
      </c>
      <c r="U376" s="28" t="str">
        <f t="shared" si="27"/>
        <v/>
      </c>
      <c r="Z376" t="str">
        <f>IF(Y376&lt;&gt;"",SUMIF('Project Costing'!$G$14:$G$500,Y376,'Project Costing'!$M$14:$M$500),"")</f>
        <v/>
      </c>
      <c r="AA376" s="28" t="str">
        <f>IF(Y376&lt;&gt;"",SUMIF('Project Costing'!$G$14:$G$500,Y376,'Project Costing'!$P$14:$P$500),"")</f>
        <v/>
      </c>
      <c r="AB376" s="28" t="str">
        <f t="shared" si="28"/>
        <v/>
      </c>
      <c r="AG376" t="str">
        <f>IF(AF376&lt;&gt;"",SUMIF('Project Costing'!$G$14:$G$500,AF376,'Project Costing'!$M$14:$M$500),"")</f>
        <v/>
      </c>
      <c r="AH376" s="28" t="str">
        <f>IF(AF376&lt;&gt;"",SUMIF('Project Costing'!$G$14:$G$500,AF376,'Project Costing'!$P$14:$P$500),"")</f>
        <v/>
      </c>
      <c r="AI376" s="28" t="str">
        <f t="shared" si="29"/>
        <v/>
      </c>
    </row>
    <row r="377" spans="4:35" x14ac:dyDescent="0.25">
      <c r="D377" s="1"/>
      <c r="E377" s="16" t="str">
        <f>IF(D377&lt;&gt;"",SUMIF('Project Costing'!$G$14:$G$500,D377,'Project Costing'!$M$14:$M$500),"")</f>
        <v/>
      </c>
      <c r="F377" s="270" t="str">
        <f>IF(D377&lt;&gt;"",SUMIF('Project Costing'!$G$14:$G$500,D377,'Project Costing'!$P$14:$P$500),"")</f>
        <v/>
      </c>
      <c r="G377" s="13" t="str">
        <f t="shared" si="25"/>
        <v/>
      </c>
      <c r="H377" s="1"/>
      <c r="I377" s="1"/>
      <c r="J377" s="12"/>
      <c r="K377" s="1"/>
      <c r="L377" s="14" t="str">
        <f>IF(K377&lt;&gt;"",SUMIF('Project Costing'!$G$14:$G$500,K377,'Project Costing'!$M$14:$M$500),"")</f>
        <v/>
      </c>
      <c r="M377" s="18" t="str">
        <f>IF(K377&lt;&gt;"",SUMIF('Project Costing'!$G$14:$G$500,K377,'Project Costing'!$P$14:$P$500),"")</f>
        <v/>
      </c>
      <c r="N377" s="28" t="str">
        <f t="shared" si="26"/>
        <v/>
      </c>
      <c r="O377" s="1"/>
      <c r="P377" s="1"/>
      <c r="S377" t="str">
        <f>IF(R377&lt;&gt;"",SUMIF('Project Costing'!$G$14:$G$500,R377,'Project Costing'!$M$14:$M$500),"")</f>
        <v/>
      </c>
      <c r="T377" s="28" t="str">
        <f>IF(R377&lt;&gt;"",SUMIF('Project Costing'!$G$14:$G$500,R377,'Project Costing'!$P$14:$P$500),"")</f>
        <v/>
      </c>
      <c r="U377" s="28" t="str">
        <f t="shared" si="27"/>
        <v/>
      </c>
      <c r="Z377" t="str">
        <f>IF(Y377&lt;&gt;"",SUMIF('Project Costing'!$G$14:$G$500,Y377,'Project Costing'!$M$14:$M$500),"")</f>
        <v/>
      </c>
      <c r="AA377" s="28" t="str">
        <f>IF(Y377&lt;&gt;"",SUMIF('Project Costing'!$G$14:$G$500,Y377,'Project Costing'!$P$14:$P$500),"")</f>
        <v/>
      </c>
      <c r="AB377" s="28" t="str">
        <f t="shared" si="28"/>
        <v/>
      </c>
      <c r="AG377" t="str">
        <f>IF(AF377&lt;&gt;"",SUMIF('Project Costing'!$G$14:$G$500,AF377,'Project Costing'!$M$14:$M$500),"")</f>
        <v/>
      </c>
      <c r="AH377" s="28" t="str">
        <f>IF(AF377&lt;&gt;"",SUMIF('Project Costing'!$G$14:$G$500,AF377,'Project Costing'!$P$14:$P$500),"")</f>
        <v/>
      </c>
      <c r="AI377" s="28" t="str">
        <f t="shared" si="29"/>
        <v/>
      </c>
    </row>
    <row r="378" spans="4:35" x14ac:dyDescent="0.25">
      <c r="D378" s="1"/>
      <c r="E378" s="16" t="str">
        <f>IF(D378&lt;&gt;"",SUMIF('Project Costing'!$G$14:$G$500,D378,'Project Costing'!$M$14:$M$500),"")</f>
        <v/>
      </c>
      <c r="F378" s="270" t="str">
        <f>IF(D378&lt;&gt;"",SUMIF('Project Costing'!$G$14:$G$500,D378,'Project Costing'!$P$14:$P$500),"")</f>
        <v/>
      </c>
      <c r="G378" s="13" t="str">
        <f t="shared" si="25"/>
        <v/>
      </c>
      <c r="H378" s="1"/>
      <c r="I378" s="1"/>
      <c r="J378" s="12"/>
      <c r="K378" s="1"/>
      <c r="L378" s="14" t="str">
        <f>IF(K378&lt;&gt;"",SUMIF('Project Costing'!$G$14:$G$500,K378,'Project Costing'!$M$14:$M$500),"")</f>
        <v/>
      </c>
      <c r="M378" s="18" t="str">
        <f>IF(K378&lt;&gt;"",SUMIF('Project Costing'!$G$14:$G$500,K378,'Project Costing'!$P$14:$P$500),"")</f>
        <v/>
      </c>
      <c r="N378" s="28" t="str">
        <f t="shared" si="26"/>
        <v/>
      </c>
      <c r="O378" s="1"/>
      <c r="P378" s="1"/>
      <c r="S378" t="str">
        <f>IF(R378&lt;&gt;"",SUMIF('Project Costing'!$G$14:$G$500,R378,'Project Costing'!$M$14:$M$500),"")</f>
        <v/>
      </c>
      <c r="T378" s="28" t="str">
        <f>IF(R378&lt;&gt;"",SUMIF('Project Costing'!$G$14:$G$500,R378,'Project Costing'!$P$14:$P$500),"")</f>
        <v/>
      </c>
      <c r="U378" s="28" t="str">
        <f t="shared" si="27"/>
        <v/>
      </c>
      <c r="Z378" t="str">
        <f>IF(Y378&lt;&gt;"",SUMIF('Project Costing'!$G$14:$G$500,Y378,'Project Costing'!$M$14:$M$500),"")</f>
        <v/>
      </c>
      <c r="AA378" s="28" t="str">
        <f>IF(Y378&lt;&gt;"",SUMIF('Project Costing'!$G$14:$G$500,Y378,'Project Costing'!$P$14:$P$500),"")</f>
        <v/>
      </c>
      <c r="AB378" s="28" t="str">
        <f t="shared" si="28"/>
        <v/>
      </c>
      <c r="AG378" t="str">
        <f>IF(AF378&lt;&gt;"",SUMIF('Project Costing'!$G$14:$G$500,AF378,'Project Costing'!$M$14:$M$500),"")</f>
        <v/>
      </c>
      <c r="AH378" s="28" t="str">
        <f>IF(AF378&lt;&gt;"",SUMIF('Project Costing'!$G$14:$G$500,AF378,'Project Costing'!$P$14:$P$500),"")</f>
        <v/>
      </c>
      <c r="AI378" s="28" t="str">
        <f t="shared" si="29"/>
        <v/>
      </c>
    </row>
    <row r="379" spans="4:35" x14ac:dyDescent="0.25">
      <c r="D379" s="1"/>
      <c r="E379" s="16" t="str">
        <f>IF(D379&lt;&gt;"",SUMIF('Project Costing'!$G$14:$G$500,D379,'Project Costing'!$M$14:$M$500),"")</f>
        <v/>
      </c>
      <c r="F379" s="270" t="str">
        <f>IF(D379&lt;&gt;"",SUMIF('Project Costing'!$G$14:$G$500,D379,'Project Costing'!$P$14:$P$500),"")</f>
        <v/>
      </c>
      <c r="G379" s="13" t="str">
        <f t="shared" si="25"/>
        <v/>
      </c>
      <c r="H379" s="1"/>
      <c r="I379" s="1"/>
      <c r="J379" s="12"/>
      <c r="K379" s="1"/>
      <c r="L379" s="14" t="str">
        <f>IF(K379&lt;&gt;"",SUMIF('Project Costing'!$G$14:$G$500,K379,'Project Costing'!$M$14:$M$500),"")</f>
        <v/>
      </c>
      <c r="M379" s="18" t="str">
        <f>IF(K379&lt;&gt;"",SUMIF('Project Costing'!$G$14:$G$500,K379,'Project Costing'!$P$14:$P$500),"")</f>
        <v/>
      </c>
      <c r="N379" s="28" t="str">
        <f t="shared" si="26"/>
        <v/>
      </c>
      <c r="O379" s="1"/>
      <c r="P379" s="1"/>
      <c r="S379" t="str">
        <f>IF(R379&lt;&gt;"",SUMIF('Project Costing'!$G$14:$G$500,R379,'Project Costing'!$M$14:$M$500),"")</f>
        <v/>
      </c>
      <c r="T379" s="28" t="str">
        <f>IF(R379&lt;&gt;"",SUMIF('Project Costing'!$G$14:$G$500,R379,'Project Costing'!$P$14:$P$500),"")</f>
        <v/>
      </c>
      <c r="U379" s="28" t="str">
        <f t="shared" si="27"/>
        <v/>
      </c>
      <c r="Z379" t="str">
        <f>IF(Y379&lt;&gt;"",SUMIF('Project Costing'!$G$14:$G$500,Y379,'Project Costing'!$M$14:$M$500),"")</f>
        <v/>
      </c>
      <c r="AA379" s="28" t="str">
        <f>IF(Y379&lt;&gt;"",SUMIF('Project Costing'!$G$14:$G$500,Y379,'Project Costing'!$P$14:$P$500),"")</f>
        <v/>
      </c>
      <c r="AB379" s="28" t="str">
        <f t="shared" si="28"/>
        <v/>
      </c>
      <c r="AG379" t="str">
        <f>IF(AF379&lt;&gt;"",SUMIF('Project Costing'!$G$14:$G$500,AF379,'Project Costing'!$M$14:$M$500),"")</f>
        <v/>
      </c>
      <c r="AH379" s="28" t="str">
        <f>IF(AF379&lt;&gt;"",SUMIF('Project Costing'!$G$14:$G$500,AF379,'Project Costing'!$P$14:$P$500),"")</f>
        <v/>
      </c>
      <c r="AI379" s="28" t="str">
        <f t="shared" si="29"/>
        <v/>
      </c>
    </row>
    <row r="380" spans="4:35" x14ac:dyDescent="0.25">
      <c r="D380" s="1"/>
      <c r="E380" s="16" t="str">
        <f>IF(D380&lt;&gt;"",SUMIF('Project Costing'!$G$14:$G$500,D380,'Project Costing'!$M$14:$M$500),"")</f>
        <v/>
      </c>
      <c r="F380" s="270" t="str">
        <f>IF(D380&lt;&gt;"",SUMIF('Project Costing'!$G$14:$G$500,D380,'Project Costing'!$P$14:$P$500),"")</f>
        <v/>
      </c>
      <c r="G380" s="13" t="str">
        <f t="shared" si="25"/>
        <v/>
      </c>
      <c r="H380" s="1"/>
      <c r="I380" s="1"/>
      <c r="J380" s="12"/>
      <c r="K380" s="1"/>
      <c r="L380" s="14" t="str">
        <f>IF(K380&lt;&gt;"",SUMIF('Project Costing'!$G$14:$G$500,K380,'Project Costing'!$M$14:$M$500),"")</f>
        <v/>
      </c>
      <c r="M380" s="18" t="str">
        <f>IF(K380&lt;&gt;"",SUMIF('Project Costing'!$G$14:$G$500,K380,'Project Costing'!$P$14:$P$500),"")</f>
        <v/>
      </c>
      <c r="N380" s="28" t="str">
        <f t="shared" si="26"/>
        <v/>
      </c>
      <c r="O380" s="1"/>
      <c r="P380" s="1"/>
      <c r="S380" t="str">
        <f>IF(R380&lt;&gt;"",SUMIF('Project Costing'!$G$14:$G$500,R380,'Project Costing'!$M$14:$M$500),"")</f>
        <v/>
      </c>
      <c r="T380" s="28" t="str">
        <f>IF(R380&lt;&gt;"",SUMIF('Project Costing'!$G$14:$G$500,R380,'Project Costing'!$P$14:$P$500),"")</f>
        <v/>
      </c>
      <c r="U380" s="28" t="str">
        <f t="shared" si="27"/>
        <v/>
      </c>
      <c r="Z380" t="str">
        <f>IF(Y380&lt;&gt;"",SUMIF('Project Costing'!$G$14:$G$500,Y380,'Project Costing'!$M$14:$M$500),"")</f>
        <v/>
      </c>
      <c r="AA380" s="28" t="str">
        <f>IF(Y380&lt;&gt;"",SUMIF('Project Costing'!$G$14:$G$500,Y380,'Project Costing'!$P$14:$P$500),"")</f>
        <v/>
      </c>
      <c r="AB380" s="28" t="str">
        <f t="shared" si="28"/>
        <v/>
      </c>
      <c r="AG380" t="str">
        <f>IF(AF380&lt;&gt;"",SUMIF('Project Costing'!$G$14:$G$500,AF380,'Project Costing'!$M$14:$M$500),"")</f>
        <v/>
      </c>
      <c r="AH380" s="28" t="str">
        <f>IF(AF380&lt;&gt;"",SUMIF('Project Costing'!$G$14:$G$500,AF380,'Project Costing'!$P$14:$P$500),"")</f>
        <v/>
      </c>
      <c r="AI380" s="28" t="str">
        <f t="shared" si="29"/>
        <v/>
      </c>
    </row>
    <row r="381" spans="4:35" x14ac:dyDescent="0.25">
      <c r="D381" s="1"/>
      <c r="E381" s="16" t="str">
        <f>IF(D381&lt;&gt;"",SUMIF('Project Costing'!$G$14:$G$500,D381,'Project Costing'!$M$14:$M$500),"")</f>
        <v/>
      </c>
      <c r="F381" s="270" t="str">
        <f>IF(D381&lt;&gt;"",SUMIF('Project Costing'!$G$14:$G$500,D381,'Project Costing'!$P$14:$P$500),"")</f>
        <v/>
      </c>
      <c r="G381" s="13" t="str">
        <f t="shared" si="25"/>
        <v/>
      </c>
      <c r="H381" s="1"/>
      <c r="I381" s="1"/>
      <c r="J381" s="12"/>
      <c r="K381" s="1"/>
      <c r="L381" s="14" t="str">
        <f>IF(K381&lt;&gt;"",SUMIF('Project Costing'!$G$14:$G$500,K381,'Project Costing'!$M$14:$M$500),"")</f>
        <v/>
      </c>
      <c r="M381" s="18" t="str">
        <f>IF(K381&lt;&gt;"",SUMIF('Project Costing'!$G$14:$G$500,K381,'Project Costing'!$P$14:$P$500),"")</f>
        <v/>
      </c>
      <c r="N381" s="28" t="str">
        <f t="shared" si="26"/>
        <v/>
      </c>
      <c r="O381" s="1"/>
      <c r="P381" s="1"/>
      <c r="S381" t="str">
        <f>IF(R381&lt;&gt;"",SUMIF('Project Costing'!$G$14:$G$500,R381,'Project Costing'!$M$14:$M$500),"")</f>
        <v/>
      </c>
      <c r="T381" s="28" t="str">
        <f>IF(R381&lt;&gt;"",SUMIF('Project Costing'!$G$14:$G$500,R381,'Project Costing'!$P$14:$P$500),"")</f>
        <v/>
      </c>
      <c r="U381" s="28" t="str">
        <f t="shared" si="27"/>
        <v/>
      </c>
      <c r="Z381" t="str">
        <f>IF(Y381&lt;&gt;"",SUMIF('Project Costing'!$G$14:$G$500,Y381,'Project Costing'!$M$14:$M$500),"")</f>
        <v/>
      </c>
      <c r="AA381" s="28" t="str">
        <f>IF(Y381&lt;&gt;"",SUMIF('Project Costing'!$G$14:$G$500,Y381,'Project Costing'!$P$14:$P$500),"")</f>
        <v/>
      </c>
      <c r="AB381" s="28" t="str">
        <f t="shared" si="28"/>
        <v/>
      </c>
      <c r="AG381" t="str">
        <f>IF(AF381&lt;&gt;"",SUMIF('Project Costing'!$G$14:$G$500,AF381,'Project Costing'!$M$14:$M$500),"")</f>
        <v/>
      </c>
      <c r="AH381" s="28" t="str">
        <f>IF(AF381&lt;&gt;"",SUMIF('Project Costing'!$G$14:$G$500,AF381,'Project Costing'!$P$14:$P$500),"")</f>
        <v/>
      </c>
      <c r="AI381" s="28" t="str">
        <f t="shared" si="29"/>
        <v/>
      </c>
    </row>
    <row r="382" spans="4:35" x14ac:dyDescent="0.25">
      <c r="D382" s="1"/>
      <c r="E382" s="16" t="str">
        <f>IF(D382&lt;&gt;"",SUMIF('Project Costing'!$G$14:$G$500,D382,'Project Costing'!$M$14:$M$500),"")</f>
        <v/>
      </c>
      <c r="F382" s="270" t="str">
        <f>IF(D382&lt;&gt;"",SUMIF('Project Costing'!$G$14:$G$500,D382,'Project Costing'!$P$14:$P$500),"")</f>
        <v/>
      </c>
      <c r="G382" s="13" t="str">
        <f t="shared" si="25"/>
        <v/>
      </c>
      <c r="H382" s="1"/>
      <c r="I382" s="1"/>
      <c r="J382" s="12"/>
      <c r="K382" s="1"/>
      <c r="L382" s="14" t="str">
        <f>IF(K382&lt;&gt;"",SUMIF('Project Costing'!$G$14:$G$500,K382,'Project Costing'!$M$14:$M$500),"")</f>
        <v/>
      </c>
      <c r="M382" s="18" t="str">
        <f>IF(K382&lt;&gt;"",SUMIF('Project Costing'!$G$14:$G$500,K382,'Project Costing'!$P$14:$P$500),"")</f>
        <v/>
      </c>
      <c r="N382" s="28" t="str">
        <f t="shared" si="26"/>
        <v/>
      </c>
      <c r="O382" s="1"/>
      <c r="P382" s="1"/>
      <c r="S382" t="str">
        <f>IF(R382&lt;&gt;"",SUMIF('Project Costing'!$G$14:$G$500,R382,'Project Costing'!$M$14:$M$500),"")</f>
        <v/>
      </c>
      <c r="T382" s="28" t="str">
        <f>IF(R382&lt;&gt;"",SUMIF('Project Costing'!$G$14:$G$500,R382,'Project Costing'!$P$14:$P$500),"")</f>
        <v/>
      </c>
      <c r="U382" s="28" t="str">
        <f t="shared" si="27"/>
        <v/>
      </c>
      <c r="Z382" t="str">
        <f>IF(Y382&lt;&gt;"",SUMIF('Project Costing'!$G$14:$G$500,Y382,'Project Costing'!$M$14:$M$500),"")</f>
        <v/>
      </c>
      <c r="AA382" s="28" t="str">
        <f>IF(Y382&lt;&gt;"",SUMIF('Project Costing'!$G$14:$G$500,Y382,'Project Costing'!$P$14:$P$500),"")</f>
        <v/>
      </c>
      <c r="AB382" s="28" t="str">
        <f t="shared" si="28"/>
        <v/>
      </c>
      <c r="AG382" t="str">
        <f>IF(AF382&lt;&gt;"",SUMIF('Project Costing'!$G$14:$G$500,AF382,'Project Costing'!$M$14:$M$500),"")</f>
        <v/>
      </c>
      <c r="AH382" s="28" t="str">
        <f>IF(AF382&lt;&gt;"",SUMIF('Project Costing'!$G$14:$G$500,AF382,'Project Costing'!$P$14:$P$500),"")</f>
        <v/>
      </c>
      <c r="AI382" s="28" t="str">
        <f t="shared" si="29"/>
        <v/>
      </c>
    </row>
    <row r="383" spans="4:35" x14ac:dyDescent="0.25">
      <c r="D383" s="1"/>
      <c r="E383" s="16" t="str">
        <f>IF(D383&lt;&gt;"",SUMIF('Project Costing'!$G$14:$G$500,D383,'Project Costing'!$M$14:$M$500),"")</f>
        <v/>
      </c>
      <c r="F383" s="270" t="str">
        <f>IF(D383&lt;&gt;"",SUMIF('Project Costing'!$G$14:$G$500,D383,'Project Costing'!$P$14:$P$500),"")</f>
        <v/>
      </c>
      <c r="G383" s="13" t="str">
        <f t="shared" si="25"/>
        <v/>
      </c>
      <c r="H383" s="1"/>
      <c r="I383" s="1"/>
      <c r="J383" s="12"/>
      <c r="K383" s="1"/>
      <c r="L383" s="14" t="str">
        <f>IF(K383&lt;&gt;"",SUMIF('Project Costing'!$G$14:$G$500,K383,'Project Costing'!$M$14:$M$500),"")</f>
        <v/>
      </c>
      <c r="M383" s="18" t="str">
        <f>IF(K383&lt;&gt;"",SUMIF('Project Costing'!$G$14:$G$500,K383,'Project Costing'!$P$14:$P$500),"")</f>
        <v/>
      </c>
      <c r="N383" s="28" t="str">
        <f t="shared" si="26"/>
        <v/>
      </c>
      <c r="O383" s="1"/>
      <c r="P383" s="1"/>
      <c r="S383" t="str">
        <f>IF(R383&lt;&gt;"",SUMIF('Project Costing'!$G$14:$G$500,R383,'Project Costing'!$M$14:$M$500),"")</f>
        <v/>
      </c>
      <c r="T383" s="28" t="str">
        <f>IF(R383&lt;&gt;"",SUMIF('Project Costing'!$G$14:$G$500,R383,'Project Costing'!$P$14:$P$500),"")</f>
        <v/>
      </c>
      <c r="U383" s="28" t="str">
        <f t="shared" si="27"/>
        <v/>
      </c>
      <c r="Z383" t="str">
        <f>IF(Y383&lt;&gt;"",SUMIF('Project Costing'!$G$14:$G$500,Y383,'Project Costing'!$M$14:$M$500),"")</f>
        <v/>
      </c>
      <c r="AA383" s="28" t="str">
        <f>IF(Y383&lt;&gt;"",SUMIF('Project Costing'!$G$14:$G$500,Y383,'Project Costing'!$P$14:$P$500),"")</f>
        <v/>
      </c>
      <c r="AB383" s="28" t="str">
        <f t="shared" si="28"/>
        <v/>
      </c>
      <c r="AG383" t="str">
        <f>IF(AF383&lt;&gt;"",SUMIF('Project Costing'!$G$14:$G$500,AF383,'Project Costing'!$M$14:$M$500),"")</f>
        <v/>
      </c>
      <c r="AH383" s="28" t="str">
        <f>IF(AF383&lt;&gt;"",SUMIF('Project Costing'!$G$14:$G$500,AF383,'Project Costing'!$P$14:$P$500),"")</f>
        <v/>
      </c>
      <c r="AI383" s="28" t="str">
        <f t="shared" si="29"/>
        <v/>
      </c>
    </row>
    <row r="384" spans="4:35" x14ac:dyDescent="0.25">
      <c r="D384" s="1"/>
      <c r="E384" s="16" t="str">
        <f>IF(D384&lt;&gt;"",SUMIF('Project Costing'!$G$14:$G$500,D384,'Project Costing'!$M$14:$M$500),"")</f>
        <v/>
      </c>
      <c r="F384" s="270" t="str">
        <f>IF(D384&lt;&gt;"",SUMIF('Project Costing'!$G$14:$G$500,D384,'Project Costing'!$P$14:$P$500),"")</f>
        <v/>
      </c>
      <c r="G384" s="13" t="str">
        <f t="shared" si="25"/>
        <v/>
      </c>
      <c r="H384" s="1"/>
      <c r="I384" s="1"/>
      <c r="J384" s="12"/>
      <c r="K384" s="1"/>
      <c r="L384" s="14" t="str">
        <f>IF(K384&lt;&gt;"",SUMIF('Project Costing'!$G$14:$G$500,K384,'Project Costing'!$M$14:$M$500),"")</f>
        <v/>
      </c>
      <c r="M384" s="18" t="str">
        <f>IF(K384&lt;&gt;"",SUMIF('Project Costing'!$G$14:$G$500,K384,'Project Costing'!$P$14:$P$500),"")</f>
        <v/>
      </c>
      <c r="N384" s="28" t="str">
        <f t="shared" si="26"/>
        <v/>
      </c>
      <c r="O384" s="1"/>
      <c r="P384" s="1"/>
      <c r="S384" t="str">
        <f>IF(R384&lt;&gt;"",SUMIF('Project Costing'!$G$14:$G$500,R384,'Project Costing'!$M$14:$M$500),"")</f>
        <v/>
      </c>
      <c r="T384" s="28" t="str">
        <f>IF(R384&lt;&gt;"",SUMIF('Project Costing'!$G$14:$G$500,R384,'Project Costing'!$P$14:$P$500),"")</f>
        <v/>
      </c>
      <c r="U384" s="28" t="str">
        <f t="shared" si="27"/>
        <v/>
      </c>
      <c r="Z384" t="str">
        <f>IF(Y384&lt;&gt;"",SUMIF('Project Costing'!$G$14:$G$500,Y384,'Project Costing'!$M$14:$M$500),"")</f>
        <v/>
      </c>
      <c r="AA384" s="28" t="str">
        <f>IF(Y384&lt;&gt;"",SUMIF('Project Costing'!$G$14:$G$500,Y384,'Project Costing'!$P$14:$P$500),"")</f>
        <v/>
      </c>
      <c r="AB384" s="28" t="str">
        <f t="shared" si="28"/>
        <v/>
      </c>
      <c r="AG384" t="str">
        <f>IF(AF384&lt;&gt;"",SUMIF('Project Costing'!$G$14:$G$500,AF384,'Project Costing'!$M$14:$M$500),"")</f>
        <v/>
      </c>
      <c r="AH384" s="28" t="str">
        <f>IF(AF384&lt;&gt;"",SUMIF('Project Costing'!$G$14:$G$500,AF384,'Project Costing'!$P$14:$P$500),"")</f>
        <v/>
      </c>
      <c r="AI384" s="28" t="str">
        <f t="shared" si="29"/>
        <v/>
      </c>
    </row>
    <row r="385" spans="4:35" x14ac:dyDescent="0.25">
      <c r="D385" s="1"/>
      <c r="E385" s="16" t="str">
        <f>IF(D385&lt;&gt;"",SUMIF('Project Costing'!$G$14:$G$500,D385,'Project Costing'!$M$14:$M$500),"")</f>
        <v/>
      </c>
      <c r="F385" s="270" t="str">
        <f>IF(D385&lt;&gt;"",SUMIF('Project Costing'!$G$14:$G$500,D385,'Project Costing'!$P$14:$P$500),"")</f>
        <v/>
      </c>
      <c r="G385" s="13" t="str">
        <f t="shared" si="25"/>
        <v/>
      </c>
      <c r="H385" s="1"/>
      <c r="I385" s="1"/>
      <c r="J385" s="12"/>
      <c r="K385" s="1"/>
      <c r="L385" s="14" t="str">
        <f>IF(K385&lt;&gt;"",SUMIF('Project Costing'!$G$14:$G$500,K385,'Project Costing'!$M$14:$M$500),"")</f>
        <v/>
      </c>
      <c r="M385" s="18" t="str">
        <f>IF(K385&lt;&gt;"",SUMIF('Project Costing'!$G$14:$G$500,K385,'Project Costing'!$P$14:$P$500),"")</f>
        <v/>
      </c>
      <c r="N385" s="28" t="str">
        <f t="shared" si="26"/>
        <v/>
      </c>
      <c r="O385" s="1"/>
      <c r="P385" s="1"/>
      <c r="S385" t="str">
        <f>IF(R385&lt;&gt;"",SUMIF('Project Costing'!$G$14:$G$500,R385,'Project Costing'!$M$14:$M$500),"")</f>
        <v/>
      </c>
      <c r="T385" s="28" t="str">
        <f>IF(R385&lt;&gt;"",SUMIF('Project Costing'!$G$14:$G$500,R385,'Project Costing'!$P$14:$P$500),"")</f>
        <v/>
      </c>
      <c r="U385" s="28" t="str">
        <f t="shared" si="27"/>
        <v/>
      </c>
      <c r="Z385" t="str">
        <f>IF(Y385&lt;&gt;"",SUMIF('Project Costing'!$G$14:$G$500,Y385,'Project Costing'!$M$14:$M$500),"")</f>
        <v/>
      </c>
      <c r="AA385" s="28" t="str">
        <f>IF(Y385&lt;&gt;"",SUMIF('Project Costing'!$G$14:$G$500,Y385,'Project Costing'!$P$14:$P$500),"")</f>
        <v/>
      </c>
      <c r="AB385" s="28" t="str">
        <f t="shared" si="28"/>
        <v/>
      </c>
      <c r="AG385" t="str">
        <f>IF(AF385&lt;&gt;"",SUMIF('Project Costing'!$G$14:$G$500,AF385,'Project Costing'!$M$14:$M$500),"")</f>
        <v/>
      </c>
      <c r="AH385" s="28" t="str">
        <f>IF(AF385&lt;&gt;"",SUMIF('Project Costing'!$G$14:$G$500,AF385,'Project Costing'!$P$14:$P$500),"")</f>
        <v/>
      </c>
      <c r="AI385" s="28" t="str">
        <f t="shared" si="29"/>
        <v/>
      </c>
    </row>
    <row r="386" spans="4:35" x14ac:dyDescent="0.25">
      <c r="D386" s="1"/>
      <c r="E386" s="16" t="str">
        <f>IF(D386&lt;&gt;"",SUMIF('Project Costing'!$G$14:$G$500,D386,'Project Costing'!$M$14:$M$500),"")</f>
        <v/>
      </c>
      <c r="F386" s="270" t="str">
        <f>IF(D386&lt;&gt;"",SUMIF('Project Costing'!$G$14:$G$500,D386,'Project Costing'!$P$14:$P$500),"")</f>
        <v/>
      </c>
      <c r="G386" s="13" t="str">
        <f t="shared" si="25"/>
        <v/>
      </c>
      <c r="H386" s="1"/>
      <c r="I386" s="1"/>
      <c r="J386" s="12"/>
      <c r="K386" s="1"/>
      <c r="L386" s="14" t="str">
        <f>IF(K386&lt;&gt;"",SUMIF('Project Costing'!$G$14:$G$500,K386,'Project Costing'!$M$14:$M$500),"")</f>
        <v/>
      </c>
      <c r="M386" s="18" t="str">
        <f>IF(K386&lt;&gt;"",SUMIF('Project Costing'!$G$14:$G$500,K386,'Project Costing'!$P$14:$P$500),"")</f>
        <v/>
      </c>
      <c r="N386" s="28" t="str">
        <f t="shared" si="26"/>
        <v/>
      </c>
      <c r="O386" s="1"/>
      <c r="P386" s="1"/>
      <c r="S386" t="str">
        <f>IF(R386&lt;&gt;"",SUMIF('Project Costing'!$G$14:$G$500,R386,'Project Costing'!$M$14:$M$500),"")</f>
        <v/>
      </c>
      <c r="T386" s="28" t="str">
        <f>IF(R386&lt;&gt;"",SUMIF('Project Costing'!$G$14:$G$500,R386,'Project Costing'!$P$14:$P$500),"")</f>
        <v/>
      </c>
      <c r="U386" s="28" t="str">
        <f t="shared" si="27"/>
        <v/>
      </c>
      <c r="Z386" t="str">
        <f>IF(Y386&lt;&gt;"",SUMIF('Project Costing'!$G$14:$G$500,Y386,'Project Costing'!$M$14:$M$500),"")</f>
        <v/>
      </c>
      <c r="AA386" s="28" t="str">
        <f>IF(Y386&lt;&gt;"",SUMIF('Project Costing'!$G$14:$G$500,Y386,'Project Costing'!$P$14:$P$500),"")</f>
        <v/>
      </c>
      <c r="AB386" s="28" t="str">
        <f t="shared" si="28"/>
        <v/>
      </c>
      <c r="AG386" t="str">
        <f>IF(AF386&lt;&gt;"",SUMIF('Project Costing'!$G$14:$G$500,AF386,'Project Costing'!$M$14:$M$500),"")</f>
        <v/>
      </c>
      <c r="AH386" s="28" t="str">
        <f>IF(AF386&lt;&gt;"",SUMIF('Project Costing'!$G$14:$G$500,AF386,'Project Costing'!$P$14:$P$500),"")</f>
        <v/>
      </c>
      <c r="AI386" s="28" t="str">
        <f t="shared" si="29"/>
        <v/>
      </c>
    </row>
    <row r="387" spans="4:35" x14ac:dyDescent="0.25">
      <c r="D387" s="1"/>
      <c r="E387" s="16" t="str">
        <f>IF(D387&lt;&gt;"",SUMIF('Project Costing'!$G$14:$G$500,D387,'Project Costing'!$M$14:$M$500),"")</f>
        <v/>
      </c>
      <c r="F387" s="270" t="str">
        <f>IF(D387&lt;&gt;"",SUMIF('Project Costing'!$G$14:$G$500,D387,'Project Costing'!$P$14:$P$500),"")</f>
        <v/>
      </c>
      <c r="G387" s="13" t="str">
        <f t="shared" si="25"/>
        <v/>
      </c>
      <c r="H387" s="1"/>
      <c r="I387" s="1"/>
      <c r="J387" s="12"/>
      <c r="K387" s="1"/>
      <c r="L387" s="14" t="str">
        <f>IF(K387&lt;&gt;"",SUMIF('Project Costing'!$G$14:$G$500,K387,'Project Costing'!$M$14:$M$500),"")</f>
        <v/>
      </c>
      <c r="M387" s="18" t="str">
        <f>IF(K387&lt;&gt;"",SUMIF('Project Costing'!$G$14:$G$500,K387,'Project Costing'!$P$14:$P$500),"")</f>
        <v/>
      </c>
      <c r="N387" s="28" t="str">
        <f t="shared" si="26"/>
        <v/>
      </c>
      <c r="O387" s="1"/>
      <c r="P387" s="1"/>
      <c r="S387" t="str">
        <f>IF(R387&lt;&gt;"",SUMIF('Project Costing'!$G$14:$G$500,R387,'Project Costing'!$M$14:$M$500),"")</f>
        <v/>
      </c>
      <c r="T387" s="28" t="str">
        <f>IF(R387&lt;&gt;"",SUMIF('Project Costing'!$G$14:$G$500,R387,'Project Costing'!$P$14:$P$500),"")</f>
        <v/>
      </c>
      <c r="U387" s="28" t="str">
        <f t="shared" si="27"/>
        <v/>
      </c>
      <c r="Z387" t="str">
        <f>IF(Y387&lt;&gt;"",SUMIF('Project Costing'!$G$14:$G$500,Y387,'Project Costing'!$M$14:$M$500),"")</f>
        <v/>
      </c>
      <c r="AA387" s="28" t="str">
        <f>IF(Y387&lt;&gt;"",SUMIF('Project Costing'!$G$14:$G$500,Y387,'Project Costing'!$P$14:$P$500),"")</f>
        <v/>
      </c>
      <c r="AB387" s="28" t="str">
        <f t="shared" si="28"/>
        <v/>
      </c>
      <c r="AG387" t="str">
        <f>IF(AF387&lt;&gt;"",SUMIF('Project Costing'!$G$14:$G$500,AF387,'Project Costing'!$M$14:$M$500),"")</f>
        <v/>
      </c>
      <c r="AH387" s="28" t="str">
        <f>IF(AF387&lt;&gt;"",SUMIF('Project Costing'!$G$14:$G$500,AF387,'Project Costing'!$P$14:$P$500),"")</f>
        <v/>
      </c>
      <c r="AI387" s="28" t="str">
        <f t="shared" si="29"/>
        <v/>
      </c>
    </row>
    <row r="388" spans="4:35" x14ac:dyDescent="0.25">
      <c r="D388" s="1"/>
      <c r="E388" s="16" t="str">
        <f>IF(D388&lt;&gt;"",SUMIF('Project Costing'!$G$14:$G$500,D388,'Project Costing'!$M$14:$M$500),"")</f>
        <v/>
      </c>
      <c r="F388" s="270" t="str">
        <f>IF(D388&lt;&gt;"",SUMIF('Project Costing'!$G$14:$G$500,D388,'Project Costing'!$P$14:$P$500),"")</f>
        <v/>
      </c>
      <c r="G388" s="13" t="str">
        <f t="shared" si="25"/>
        <v/>
      </c>
      <c r="H388" s="1"/>
      <c r="I388" s="1"/>
      <c r="J388" s="12"/>
      <c r="K388" s="1"/>
      <c r="L388" s="14" t="str">
        <f>IF(K388&lt;&gt;"",SUMIF('Project Costing'!$G$14:$G$500,K388,'Project Costing'!$M$14:$M$500),"")</f>
        <v/>
      </c>
      <c r="M388" s="18" t="str">
        <f>IF(K388&lt;&gt;"",SUMIF('Project Costing'!$G$14:$G$500,K388,'Project Costing'!$P$14:$P$500),"")</f>
        <v/>
      </c>
      <c r="N388" s="28" t="str">
        <f t="shared" si="26"/>
        <v/>
      </c>
      <c r="O388" s="1"/>
      <c r="P388" s="1"/>
      <c r="S388" t="str">
        <f>IF(R388&lt;&gt;"",SUMIF('Project Costing'!$G$14:$G$500,R388,'Project Costing'!$M$14:$M$500),"")</f>
        <v/>
      </c>
      <c r="T388" s="28" t="str">
        <f>IF(R388&lt;&gt;"",SUMIF('Project Costing'!$G$14:$G$500,R388,'Project Costing'!$P$14:$P$500),"")</f>
        <v/>
      </c>
      <c r="U388" s="28" t="str">
        <f t="shared" si="27"/>
        <v/>
      </c>
      <c r="Z388" t="str">
        <f>IF(Y388&lt;&gt;"",SUMIF('Project Costing'!$G$14:$G$500,Y388,'Project Costing'!$M$14:$M$500),"")</f>
        <v/>
      </c>
      <c r="AA388" s="28" t="str">
        <f>IF(Y388&lt;&gt;"",SUMIF('Project Costing'!$G$14:$G$500,Y388,'Project Costing'!$P$14:$P$500),"")</f>
        <v/>
      </c>
      <c r="AB388" s="28" t="str">
        <f t="shared" si="28"/>
        <v/>
      </c>
      <c r="AG388" t="str">
        <f>IF(AF388&lt;&gt;"",SUMIF('Project Costing'!$G$14:$G$500,AF388,'Project Costing'!$M$14:$M$500),"")</f>
        <v/>
      </c>
      <c r="AH388" s="28" t="str">
        <f>IF(AF388&lt;&gt;"",SUMIF('Project Costing'!$G$14:$G$500,AF388,'Project Costing'!$P$14:$P$500),"")</f>
        <v/>
      </c>
      <c r="AI388" s="28" t="str">
        <f t="shared" si="29"/>
        <v/>
      </c>
    </row>
    <row r="389" spans="4:35" x14ac:dyDescent="0.25">
      <c r="D389" s="1"/>
      <c r="E389" s="16" t="str">
        <f>IF(D389&lt;&gt;"",SUMIF('Project Costing'!$G$14:$G$500,D389,'Project Costing'!$M$14:$M$500),"")</f>
        <v/>
      </c>
      <c r="F389" s="270" t="str">
        <f>IF(D389&lt;&gt;"",SUMIF('Project Costing'!$G$14:$G$500,D389,'Project Costing'!$P$14:$P$500),"")</f>
        <v/>
      </c>
      <c r="G389" s="13" t="str">
        <f t="shared" si="25"/>
        <v/>
      </c>
      <c r="H389" s="1"/>
      <c r="I389" s="1"/>
      <c r="J389" s="12"/>
      <c r="K389" s="1"/>
      <c r="L389" s="14" t="str">
        <f>IF(K389&lt;&gt;"",SUMIF('Project Costing'!$G$14:$G$500,K389,'Project Costing'!$M$14:$M$500),"")</f>
        <v/>
      </c>
      <c r="M389" s="18" t="str">
        <f>IF(K389&lt;&gt;"",SUMIF('Project Costing'!$G$14:$G$500,K389,'Project Costing'!$P$14:$P$500),"")</f>
        <v/>
      </c>
      <c r="N389" s="28" t="str">
        <f t="shared" si="26"/>
        <v/>
      </c>
      <c r="O389" s="1"/>
      <c r="P389" s="1"/>
      <c r="S389" t="str">
        <f>IF(R389&lt;&gt;"",SUMIF('Project Costing'!$G$14:$G$500,R389,'Project Costing'!$M$14:$M$500),"")</f>
        <v/>
      </c>
      <c r="T389" s="28" t="str">
        <f>IF(R389&lt;&gt;"",SUMIF('Project Costing'!$G$14:$G$500,R389,'Project Costing'!$P$14:$P$500),"")</f>
        <v/>
      </c>
      <c r="U389" s="28" t="str">
        <f t="shared" si="27"/>
        <v/>
      </c>
      <c r="Z389" t="str">
        <f>IF(Y389&lt;&gt;"",SUMIF('Project Costing'!$G$14:$G$500,Y389,'Project Costing'!$M$14:$M$500),"")</f>
        <v/>
      </c>
      <c r="AA389" s="28" t="str">
        <f>IF(Y389&lt;&gt;"",SUMIF('Project Costing'!$G$14:$G$500,Y389,'Project Costing'!$P$14:$P$500),"")</f>
        <v/>
      </c>
      <c r="AB389" s="28" t="str">
        <f t="shared" si="28"/>
        <v/>
      </c>
      <c r="AG389" t="str">
        <f>IF(AF389&lt;&gt;"",SUMIF('Project Costing'!$G$14:$G$500,AF389,'Project Costing'!$M$14:$M$500),"")</f>
        <v/>
      </c>
      <c r="AH389" s="28" t="str">
        <f>IF(AF389&lt;&gt;"",SUMIF('Project Costing'!$G$14:$G$500,AF389,'Project Costing'!$P$14:$P$500),"")</f>
        <v/>
      </c>
      <c r="AI389" s="28" t="str">
        <f t="shared" si="29"/>
        <v/>
      </c>
    </row>
    <row r="390" spans="4:35" x14ac:dyDescent="0.25">
      <c r="D390" s="1"/>
      <c r="E390" s="16" t="str">
        <f>IF(D390&lt;&gt;"",SUMIF('Project Costing'!$G$14:$G$500,D390,'Project Costing'!$M$14:$M$500),"")</f>
        <v/>
      </c>
      <c r="F390" s="270" t="str">
        <f>IF(D390&lt;&gt;"",SUMIF('Project Costing'!$G$14:$G$500,D390,'Project Costing'!$P$14:$P$500),"")</f>
        <v/>
      </c>
      <c r="G390" s="13" t="str">
        <f t="shared" si="25"/>
        <v/>
      </c>
      <c r="H390" s="1"/>
      <c r="I390" s="1"/>
      <c r="J390" s="12"/>
      <c r="K390" s="1"/>
      <c r="L390" s="14" t="str">
        <f>IF(K390&lt;&gt;"",SUMIF('Project Costing'!$G$14:$G$500,K390,'Project Costing'!$M$14:$M$500),"")</f>
        <v/>
      </c>
      <c r="M390" s="18" t="str">
        <f>IF(K390&lt;&gt;"",SUMIF('Project Costing'!$G$14:$G$500,K390,'Project Costing'!$P$14:$P$500),"")</f>
        <v/>
      </c>
      <c r="N390" s="28" t="str">
        <f t="shared" si="26"/>
        <v/>
      </c>
      <c r="O390" s="1"/>
      <c r="P390" s="1"/>
      <c r="S390" t="str">
        <f>IF(R390&lt;&gt;"",SUMIF('Project Costing'!$G$14:$G$500,R390,'Project Costing'!$M$14:$M$500),"")</f>
        <v/>
      </c>
      <c r="T390" s="28" t="str">
        <f>IF(R390&lt;&gt;"",SUMIF('Project Costing'!$G$14:$G$500,R390,'Project Costing'!$P$14:$P$500),"")</f>
        <v/>
      </c>
      <c r="U390" s="28" t="str">
        <f t="shared" si="27"/>
        <v/>
      </c>
      <c r="Z390" t="str">
        <f>IF(Y390&lt;&gt;"",SUMIF('Project Costing'!$G$14:$G$500,Y390,'Project Costing'!$M$14:$M$500),"")</f>
        <v/>
      </c>
      <c r="AA390" s="28" t="str">
        <f>IF(Y390&lt;&gt;"",SUMIF('Project Costing'!$G$14:$G$500,Y390,'Project Costing'!$P$14:$P$500),"")</f>
        <v/>
      </c>
      <c r="AB390" s="28" t="str">
        <f t="shared" si="28"/>
        <v/>
      </c>
      <c r="AG390" t="str">
        <f>IF(AF390&lt;&gt;"",SUMIF('Project Costing'!$G$14:$G$500,AF390,'Project Costing'!$M$14:$M$500),"")</f>
        <v/>
      </c>
      <c r="AH390" s="28" t="str">
        <f>IF(AF390&lt;&gt;"",SUMIF('Project Costing'!$G$14:$G$500,AF390,'Project Costing'!$P$14:$P$500),"")</f>
        <v/>
      </c>
      <c r="AI390" s="28" t="str">
        <f t="shared" si="29"/>
        <v/>
      </c>
    </row>
    <row r="391" spans="4:35" x14ac:dyDescent="0.25">
      <c r="D391" s="1"/>
      <c r="E391" s="16" t="str">
        <f>IF(D391&lt;&gt;"",SUMIF('Project Costing'!$G$14:$G$500,D391,'Project Costing'!$M$14:$M$500),"")</f>
        <v/>
      </c>
      <c r="F391" s="270" t="str">
        <f>IF(D391&lt;&gt;"",SUMIF('Project Costing'!$G$14:$G$500,D391,'Project Costing'!$P$14:$P$500),"")</f>
        <v/>
      </c>
      <c r="G391" s="13" t="str">
        <f t="shared" si="25"/>
        <v/>
      </c>
      <c r="H391" s="1"/>
      <c r="I391" s="1"/>
      <c r="J391" s="12"/>
      <c r="K391" s="1"/>
      <c r="L391" s="14" t="str">
        <f>IF(K391&lt;&gt;"",SUMIF('Project Costing'!$G$14:$G$500,K391,'Project Costing'!$M$14:$M$500),"")</f>
        <v/>
      </c>
      <c r="M391" s="18" t="str">
        <f>IF(K391&lt;&gt;"",SUMIF('Project Costing'!$G$14:$G$500,K391,'Project Costing'!$P$14:$P$500),"")</f>
        <v/>
      </c>
      <c r="N391" s="28" t="str">
        <f t="shared" si="26"/>
        <v/>
      </c>
      <c r="O391" s="1"/>
      <c r="P391" s="1"/>
      <c r="S391" t="str">
        <f>IF(R391&lt;&gt;"",SUMIF('Project Costing'!$G$14:$G$500,R391,'Project Costing'!$M$14:$M$500),"")</f>
        <v/>
      </c>
      <c r="T391" s="28" t="str">
        <f>IF(R391&lt;&gt;"",SUMIF('Project Costing'!$G$14:$G$500,R391,'Project Costing'!$P$14:$P$500),"")</f>
        <v/>
      </c>
      <c r="U391" s="28" t="str">
        <f t="shared" si="27"/>
        <v/>
      </c>
      <c r="Z391" t="str">
        <f>IF(Y391&lt;&gt;"",SUMIF('Project Costing'!$G$14:$G$500,Y391,'Project Costing'!$M$14:$M$500),"")</f>
        <v/>
      </c>
      <c r="AA391" s="28" t="str">
        <f>IF(Y391&lt;&gt;"",SUMIF('Project Costing'!$G$14:$G$500,Y391,'Project Costing'!$P$14:$P$500),"")</f>
        <v/>
      </c>
      <c r="AB391" s="28" t="str">
        <f t="shared" si="28"/>
        <v/>
      </c>
      <c r="AG391" t="str">
        <f>IF(AF391&lt;&gt;"",SUMIF('Project Costing'!$G$14:$G$500,AF391,'Project Costing'!$M$14:$M$500),"")</f>
        <v/>
      </c>
      <c r="AH391" s="28" t="str">
        <f>IF(AF391&lt;&gt;"",SUMIF('Project Costing'!$G$14:$G$500,AF391,'Project Costing'!$P$14:$P$500),"")</f>
        <v/>
      </c>
      <c r="AI391" s="28" t="str">
        <f t="shared" si="29"/>
        <v/>
      </c>
    </row>
    <row r="392" spans="4:35" x14ac:dyDescent="0.25">
      <c r="D392" s="1"/>
      <c r="E392" s="16" t="str">
        <f>IF(D392&lt;&gt;"",SUMIF('Project Costing'!$G$14:$G$500,D392,'Project Costing'!$M$14:$M$500),"")</f>
        <v/>
      </c>
      <c r="F392" s="270" t="str">
        <f>IF(D392&lt;&gt;"",SUMIF('Project Costing'!$G$14:$G$500,D392,'Project Costing'!$P$14:$P$500),"")</f>
        <v/>
      </c>
      <c r="G392" s="13" t="str">
        <f t="shared" si="25"/>
        <v/>
      </c>
      <c r="H392" s="1"/>
      <c r="I392" s="1"/>
      <c r="J392" s="12"/>
      <c r="K392" s="1"/>
      <c r="L392" s="14" t="str">
        <f>IF(K392&lt;&gt;"",SUMIF('Project Costing'!$G$14:$G$500,K392,'Project Costing'!$M$14:$M$500),"")</f>
        <v/>
      </c>
      <c r="M392" s="18" t="str">
        <f>IF(K392&lt;&gt;"",SUMIF('Project Costing'!$G$14:$G$500,K392,'Project Costing'!$P$14:$P$500),"")</f>
        <v/>
      </c>
      <c r="N392" s="28" t="str">
        <f t="shared" si="26"/>
        <v/>
      </c>
      <c r="O392" s="1"/>
      <c r="P392" s="1"/>
      <c r="S392" t="str">
        <f>IF(R392&lt;&gt;"",SUMIF('Project Costing'!$G$14:$G$500,R392,'Project Costing'!$M$14:$M$500),"")</f>
        <v/>
      </c>
      <c r="T392" s="28" t="str">
        <f>IF(R392&lt;&gt;"",SUMIF('Project Costing'!$G$14:$G$500,R392,'Project Costing'!$P$14:$P$500),"")</f>
        <v/>
      </c>
      <c r="U392" s="28" t="str">
        <f t="shared" si="27"/>
        <v/>
      </c>
      <c r="Z392" t="str">
        <f>IF(Y392&lt;&gt;"",SUMIF('Project Costing'!$G$14:$G$500,Y392,'Project Costing'!$M$14:$M$500),"")</f>
        <v/>
      </c>
      <c r="AA392" s="28" t="str">
        <f>IF(Y392&lt;&gt;"",SUMIF('Project Costing'!$G$14:$G$500,Y392,'Project Costing'!$P$14:$P$500),"")</f>
        <v/>
      </c>
      <c r="AB392" s="28" t="str">
        <f t="shared" si="28"/>
        <v/>
      </c>
      <c r="AG392" t="str">
        <f>IF(AF392&lt;&gt;"",SUMIF('Project Costing'!$G$14:$G$500,AF392,'Project Costing'!$M$14:$M$500),"")</f>
        <v/>
      </c>
      <c r="AH392" s="28" t="str">
        <f>IF(AF392&lt;&gt;"",SUMIF('Project Costing'!$G$14:$G$500,AF392,'Project Costing'!$P$14:$P$500),"")</f>
        <v/>
      </c>
      <c r="AI392" s="28" t="str">
        <f t="shared" si="29"/>
        <v/>
      </c>
    </row>
    <row r="393" spans="4:35" x14ac:dyDescent="0.25">
      <c r="D393" s="1"/>
      <c r="E393" s="16" t="str">
        <f>IF(D393&lt;&gt;"",SUMIF('Project Costing'!$G$14:$G$500,D393,'Project Costing'!$M$14:$M$500),"")</f>
        <v/>
      </c>
      <c r="F393" s="270" t="str">
        <f>IF(D393&lt;&gt;"",SUMIF('Project Costing'!$G$14:$G$500,D393,'Project Costing'!$P$14:$P$500),"")</f>
        <v/>
      </c>
      <c r="G393" s="13" t="str">
        <f t="shared" si="25"/>
        <v/>
      </c>
      <c r="H393" s="1"/>
      <c r="I393" s="1"/>
      <c r="J393" s="12"/>
      <c r="K393" s="1"/>
      <c r="L393" s="14" t="str">
        <f>IF(K393&lt;&gt;"",SUMIF('Project Costing'!$G$14:$G$500,K393,'Project Costing'!$M$14:$M$500),"")</f>
        <v/>
      </c>
      <c r="M393" s="18" t="str">
        <f>IF(K393&lt;&gt;"",SUMIF('Project Costing'!$G$14:$G$500,K393,'Project Costing'!$P$14:$P$500),"")</f>
        <v/>
      </c>
      <c r="N393" s="28" t="str">
        <f t="shared" si="26"/>
        <v/>
      </c>
      <c r="O393" s="1"/>
      <c r="P393" s="1"/>
      <c r="S393" t="str">
        <f>IF(R393&lt;&gt;"",SUMIF('Project Costing'!$G$14:$G$500,R393,'Project Costing'!$M$14:$M$500),"")</f>
        <v/>
      </c>
      <c r="T393" s="28" t="str">
        <f>IF(R393&lt;&gt;"",SUMIF('Project Costing'!$G$14:$G$500,R393,'Project Costing'!$P$14:$P$500),"")</f>
        <v/>
      </c>
      <c r="U393" s="28" t="str">
        <f t="shared" si="27"/>
        <v/>
      </c>
      <c r="Z393" t="str">
        <f>IF(Y393&lt;&gt;"",SUMIF('Project Costing'!$G$14:$G$500,Y393,'Project Costing'!$M$14:$M$500),"")</f>
        <v/>
      </c>
      <c r="AA393" s="28" t="str">
        <f>IF(Y393&lt;&gt;"",SUMIF('Project Costing'!$G$14:$G$500,Y393,'Project Costing'!$P$14:$P$500),"")</f>
        <v/>
      </c>
      <c r="AB393" s="28" t="str">
        <f t="shared" si="28"/>
        <v/>
      </c>
      <c r="AG393" t="str">
        <f>IF(AF393&lt;&gt;"",SUMIF('Project Costing'!$G$14:$G$500,AF393,'Project Costing'!$M$14:$M$500),"")</f>
        <v/>
      </c>
      <c r="AH393" s="28" t="str">
        <f>IF(AF393&lt;&gt;"",SUMIF('Project Costing'!$G$14:$G$500,AF393,'Project Costing'!$P$14:$P$500),"")</f>
        <v/>
      </c>
      <c r="AI393" s="28" t="str">
        <f t="shared" si="29"/>
        <v/>
      </c>
    </row>
    <row r="394" spans="4:35" x14ac:dyDescent="0.25">
      <c r="D394" s="1"/>
      <c r="E394" s="16" t="str">
        <f>IF(D394&lt;&gt;"",SUMIF('Project Costing'!$G$14:$G$500,D394,'Project Costing'!$M$14:$M$500),"")</f>
        <v/>
      </c>
      <c r="F394" s="270" t="str">
        <f>IF(D394&lt;&gt;"",SUMIF('Project Costing'!$G$14:$G$500,D394,'Project Costing'!$P$14:$P$500),"")</f>
        <v/>
      </c>
      <c r="G394" s="13" t="str">
        <f t="shared" si="25"/>
        <v/>
      </c>
      <c r="H394" s="1"/>
      <c r="I394" s="1"/>
      <c r="J394" s="12"/>
      <c r="K394" s="1"/>
      <c r="L394" s="14" t="str">
        <f>IF(K394&lt;&gt;"",SUMIF('Project Costing'!$G$14:$G$500,K394,'Project Costing'!$M$14:$M$500),"")</f>
        <v/>
      </c>
      <c r="M394" s="18" t="str">
        <f>IF(K394&lt;&gt;"",SUMIF('Project Costing'!$G$14:$G$500,K394,'Project Costing'!$P$14:$P$500),"")</f>
        <v/>
      </c>
      <c r="N394" s="28" t="str">
        <f t="shared" si="26"/>
        <v/>
      </c>
      <c r="O394" s="1"/>
      <c r="P394" s="1"/>
      <c r="S394" t="str">
        <f>IF(R394&lt;&gt;"",SUMIF('Project Costing'!$G$14:$G$500,R394,'Project Costing'!$M$14:$M$500),"")</f>
        <v/>
      </c>
      <c r="T394" s="28" t="str">
        <f>IF(R394&lt;&gt;"",SUMIF('Project Costing'!$G$14:$G$500,R394,'Project Costing'!$P$14:$P$500),"")</f>
        <v/>
      </c>
      <c r="U394" s="28" t="str">
        <f t="shared" si="27"/>
        <v/>
      </c>
      <c r="Z394" t="str">
        <f>IF(Y394&lt;&gt;"",SUMIF('Project Costing'!$G$14:$G$500,Y394,'Project Costing'!$M$14:$M$500),"")</f>
        <v/>
      </c>
      <c r="AA394" s="28" t="str">
        <f>IF(Y394&lt;&gt;"",SUMIF('Project Costing'!$G$14:$G$500,Y394,'Project Costing'!$P$14:$P$500),"")</f>
        <v/>
      </c>
      <c r="AB394" s="28" t="str">
        <f t="shared" si="28"/>
        <v/>
      </c>
      <c r="AG394" t="str">
        <f>IF(AF394&lt;&gt;"",SUMIF('Project Costing'!$G$14:$G$500,AF394,'Project Costing'!$M$14:$M$500),"")</f>
        <v/>
      </c>
      <c r="AH394" s="28" t="str">
        <f>IF(AF394&lt;&gt;"",SUMIF('Project Costing'!$G$14:$G$500,AF394,'Project Costing'!$P$14:$P$500),"")</f>
        <v/>
      </c>
      <c r="AI394" s="28" t="str">
        <f t="shared" si="29"/>
        <v/>
      </c>
    </row>
    <row r="395" spans="4:35" x14ac:dyDescent="0.25">
      <c r="D395" s="1"/>
      <c r="E395" s="16" t="str">
        <f>IF(D395&lt;&gt;"",SUMIF('Project Costing'!$G$14:$G$500,D395,'Project Costing'!$M$14:$M$500),"")</f>
        <v/>
      </c>
      <c r="F395" s="270" t="str">
        <f>IF(D395&lt;&gt;"",SUMIF('Project Costing'!$G$14:$G$500,D395,'Project Costing'!$P$14:$P$500),"")</f>
        <v/>
      </c>
      <c r="G395" s="13" t="str">
        <f t="shared" si="25"/>
        <v/>
      </c>
      <c r="H395" s="1"/>
      <c r="I395" s="1"/>
      <c r="J395" s="12"/>
      <c r="K395" s="1"/>
      <c r="L395" s="14" t="str">
        <f>IF(K395&lt;&gt;"",SUMIF('Project Costing'!$G$14:$G$500,K395,'Project Costing'!$M$14:$M$500),"")</f>
        <v/>
      </c>
      <c r="M395" s="18" t="str">
        <f>IF(K395&lt;&gt;"",SUMIF('Project Costing'!$G$14:$G$500,K395,'Project Costing'!$P$14:$P$500),"")</f>
        <v/>
      </c>
      <c r="N395" s="28" t="str">
        <f t="shared" si="26"/>
        <v/>
      </c>
      <c r="O395" s="1"/>
      <c r="P395" s="1"/>
      <c r="S395" t="str">
        <f>IF(R395&lt;&gt;"",SUMIF('Project Costing'!$G$14:$G$500,R395,'Project Costing'!$M$14:$M$500),"")</f>
        <v/>
      </c>
      <c r="T395" s="28" t="str">
        <f>IF(R395&lt;&gt;"",SUMIF('Project Costing'!$G$14:$G$500,R395,'Project Costing'!$P$14:$P$500),"")</f>
        <v/>
      </c>
      <c r="U395" s="28" t="str">
        <f t="shared" si="27"/>
        <v/>
      </c>
      <c r="Z395" t="str">
        <f>IF(Y395&lt;&gt;"",SUMIF('Project Costing'!$G$14:$G$500,Y395,'Project Costing'!$M$14:$M$500),"")</f>
        <v/>
      </c>
      <c r="AA395" s="28" t="str">
        <f>IF(Y395&lt;&gt;"",SUMIF('Project Costing'!$G$14:$G$500,Y395,'Project Costing'!$P$14:$P$500),"")</f>
        <v/>
      </c>
      <c r="AB395" s="28" t="str">
        <f t="shared" si="28"/>
        <v/>
      </c>
      <c r="AG395" t="str">
        <f>IF(AF395&lt;&gt;"",SUMIF('Project Costing'!$G$14:$G$500,AF395,'Project Costing'!$M$14:$M$500),"")</f>
        <v/>
      </c>
      <c r="AH395" s="28" t="str">
        <f>IF(AF395&lt;&gt;"",SUMIF('Project Costing'!$G$14:$G$500,AF395,'Project Costing'!$P$14:$P$500),"")</f>
        <v/>
      </c>
      <c r="AI395" s="28" t="str">
        <f t="shared" si="29"/>
        <v/>
      </c>
    </row>
    <row r="396" spans="4:35" x14ac:dyDescent="0.25">
      <c r="D396" s="1"/>
      <c r="E396" s="16" t="str">
        <f>IF(D396&lt;&gt;"",SUMIF('Project Costing'!$G$14:$G$500,D396,'Project Costing'!$M$14:$M$500),"")</f>
        <v/>
      </c>
      <c r="F396" s="270" t="str">
        <f>IF(D396&lt;&gt;"",SUMIF('Project Costing'!$G$14:$G$500,D396,'Project Costing'!$P$14:$P$500),"")</f>
        <v/>
      </c>
      <c r="G396" s="13" t="str">
        <f t="shared" si="25"/>
        <v/>
      </c>
      <c r="H396" s="1"/>
      <c r="I396" s="1"/>
      <c r="J396" s="12"/>
      <c r="K396" s="1"/>
      <c r="L396" s="14" t="str">
        <f>IF(K396&lt;&gt;"",SUMIF('Project Costing'!$G$14:$G$500,K396,'Project Costing'!$M$14:$M$500),"")</f>
        <v/>
      </c>
      <c r="M396" s="18" t="str">
        <f>IF(K396&lt;&gt;"",SUMIF('Project Costing'!$G$14:$G$500,K396,'Project Costing'!$P$14:$P$500),"")</f>
        <v/>
      </c>
      <c r="N396" s="28" t="str">
        <f t="shared" si="26"/>
        <v/>
      </c>
      <c r="O396" s="1"/>
      <c r="P396" s="1"/>
      <c r="S396" t="str">
        <f>IF(R396&lt;&gt;"",SUMIF('Project Costing'!$G$14:$G$500,R396,'Project Costing'!$M$14:$M$500),"")</f>
        <v/>
      </c>
      <c r="T396" s="28" t="str">
        <f>IF(R396&lt;&gt;"",SUMIF('Project Costing'!$G$14:$G$500,R396,'Project Costing'!$P$14:$P$500),"")</f>
        <v/>
      </c>
      <c r="U396" s="28" t="str">
        <f t="shared" si="27"/>
        <v/>
      </c>
      <c r="Z396" t="str">
        <f>IF(Y396&lt;&gt;"",SUMIF('Project Costing'!$G$14:$G$500,Y396,'Project Costing'!$M$14:$M$500),"")</f>
        <v/>
      </c>
      <c r="AA396" s="28" t="str">
        <f>IF(Y396&lt;&gt;"",SUMIF('Project Costing'!$G$14:$G$500,Y396,'Project Costing'!$P$14:$P$500),"")</f>
        <v/>
      </c>
      <c r="AB396" s="28" t="str">
        <f t="shared" si="28"/>
        <v/>
      </c>
      <c r="AG396" t="str">
        <f>IF(AF396&lt;&gt;"",SUMIF('Project Costing'!$G$14:$G$500,AF396,'Project Costing'!$M$14:$M$500),"")</f>
        <v/>
      </c>
      <c r="AH396" s="28" t="str">
        <f>IF(AF396&lt;&gt;"",SUMIF('Project Costing'!$G$14:$G$500,AF396,'Project Costing'!$P$14:$P$500),"")</f>
        <v/>
      </c>
      <c r="AI396" s="28" t="str">
        <f t="shared" si="29"/>
        <v/>
      </c>
    </row>
    <row r="397" spans="4:35" x14ac:dyDescent="0.25">
      <c r="D397" s="1"/>
      <c r="E397" s="16" t="str">
        <f>IF(D397&lt;&gt;"",SUMIF('Project Costing'!$G$14:$G$500,D397,'Project Costing'!$M$14:$M$500),"")</f>
        <v/>
      </c>
      <c r="F397" s="270" t="str">
        <f>IF(D397&lt;&gt;"",SUMIF('Project Costing'!$G$14:$G$500,D397,'Project Costing'!$P$14:$P$500),"")</f>
        <v/>
      </c>
      <c r="G397" s="13" t="str">
        <f t="shared" si="25"/>
        <v/>
      </c>
      <c r="H397" s="1"/>
      <c r="I397" s="1"/>
      <c r="J397" s="12"/>
      <c r="K397" s="1"/>
      <c r="L397" s="14" t="str">
        <f>IF(K397&lt;&gt;"",SUMIF('Project Costing'!$G$14:$G$500,K397,'Project Costing'!$M$14:$M$500),"")</f>
        <v/>
      </c>
      <c r="M397" s="18" t="str">
        <f>IF(K397&lt;&gt;"",SUMIF('Project Costing'!$G$14:$G$500,K397,'Project Costing'!$P$14:$P$500),"")</f>
        <v/>
      </c>
      <c r="N397" s="28" t="str">
        <f t="shared" si="26"/>
        <v/>
      </c>
      <c r="O397" s="1"/>
      <c r="P397" s="1"/>
      <c r="S397" t="str">
        <f>IF(R397&lt;&gt;"",SUMIF('Project Costing'!$G$14:$G$500,R397,'Project Costing'!$M$14:$M$500),"")</f>
        <v/>
      </c>
      <c r="T397" s="28" t="str">
        <f>IF(R397&lt;&gt;"",SUMIF('Project Costing'!$G$14:$G$500,R397,'Project Costing'!$P$14:$P$500),"")</f>
        <v/>
      </c>
      <c r="U397" s="28" t="str">
        <f t="shared" si="27"/>
        <v/>
      </c>
      <c r="Z397" t="str">
        <f>IF(Y397&lt;&gt;"",SUMIF('Project Costing'!$G$14:$G$500,Y397,'Project Costing'!$M$14:$M$500),"")</f>
        <v/>
      </c>
      <c r="AA397" s="28" t="str">
        <f>IF(Y397&lt;&gt;"",SUMIF('Project Costing'!$G$14:$G$500,Y397,'Project Costing'!$P$14:$P$500),"")</f>
        <v/>
      </c>
      <c r="AB397" s="28" t="str">
        <f t="shared" si="28"/>
        <v/>
      </c>
      <c r="AG397" t="str">
        <f>IF(AF397&lt;&gt;"",SUMIF('Project Costing'!$G$14:$G$500,AF397,'Project Costing'!$M$14:$M$500),"")</f>
        <v/>
      </c>
      <c r="AH397" s="28" t="str">
        <f>IF(AF397&lt;&gt;"",SUMIF('Project Costing'!$G$14:$G$500,AF397,'Project Costing'!$P$14:$P$500),"")</f>
        <v/>
      </c>
      <c r="AI397" s="28" t="str">
        <f t="shared" si="29"/>
        <v/>
      </c>
    </row>
    <row r="398" spans="4:35" x14ac:dyDescent="0.25">
      <c r="D398" s="1"/>
      <c r="E398" s="16" t="str">
        <f>IF(D398&lt;&gt;"",SUMIF('Project Costing'!$G$14:$G$500,D398,'Project Costing'!$M$14:$M$500),"")</f>
        <v/>
      </c>
      <c r="F398" s="270" t="str">
        <f>IF(D398&lt;&gt;"",SUMIF('Project Costing'!$G$14:$G$500,D398,'Project Costing'!$P$14:$P$500),"")</f>
        <v/>
      </c>
      <c r="G398" s="13" t="str">
        <f t="shared" si="25"/>
        <v/>
      </c>
      <c r="H398" s="1"/>
      <c r="I398" s="1"/>
      <c r="J398" s="12"/>
      <c r="K398" s="1"/>
      <c r="L398" s="14" t="str">
        <f>IF(K398&lt;&gt;"",SUMIF('Project Costing'!$G$14:$G$500,K398,'Project Costing'!$M$14:$M$500),"")</f>
        <v/>
      </c>
      <c r="M398" s="18" t="str">
        <f>IF(K398&lt;&gt;"",SUMIF('Project Costing'!$G$14:$G$500,K398,'Project Costing'!$P$14:$P$500),"")</f>
        <v/>
      </c>
      <c r="N398" s="28" t="str">
        <f t="shared" si="26"/>
        <v/>
      </c>
      <c r="O398" s="1"/>
      <c r="P398" s="1"/>
      <c r="S398" t="str">
        <f>IF(R398&lt;&gt;"",SUMIF('Project Costing'!$G$14:$G$500,R398,'Project Costing'!$M$14:$M$500),"")</f>
        <v/>
      </c>
      <c r="T398" s="28" t="str">
        <f>IF(R398&lt;&gt;"",SUMIF('Project Costing'!$G$14:$G$500,R398,'Project Costing'!$P$14:$P$500),"")</f>
        <v/>
      </c>
      <c r="U398" s="28" t="str">
        <f t="shared" si="27"/>
        <v/>
      </c>
      <c r="Z398" t="str">
        <f>IF(Y398&lt;&gt;"",SUMIF('Project Costing'!$G$14:$G$500,Y398,'Project Costing'!$M$14:$M$500),"")</f>
        <v/>
      </c>
      <c r="AA398" s="28" t="str">
        <f>IF(Y398&lt;&gt;"",SUMIF('Project Costing'!$G$14:$G$500,Y398,'Project Costing'!$P$14:$P$500),"")</f>
        <v/>
      </c>
      <c r="AB398" s="28" t="str">
        <f t="shared" si="28"/>
        <v/>
      </c>
      <c r="AG398" t="str">
        <f>IF(AF398&lt;&gt;"",SUMIF('Project Costing'!$G$14:$G$500,AF398,'Project Costing'!$M$14:$M$500),"")</f>
        <v/>
      </c>
      <c r="AH398" s="28" t="str">
        <f>IF(AF398&lt;&gt;"",SUMIF('Project Costing'!$G$14:$G$500,AF398,'Project Costing'!$P$14:$P$500),"")</f>
        <v/>
      </c>
      <c r="AI398" s="28" t="str">
        <f t="shared" si="29"/>
        <v/>
      </c>
    </row>
    <row r="399" spans="4:35" x14ac:dyDescent="0.25">
      <c r="D399" s="1"/>
      <c r="E399" s="16" t="str">
        <f>IF(D399&lt;&gt;"",SUMIF('Project Costing'!$G$14:$G$500,D399,'Project Costing'!$M$14:$M$500),"")</f>
        <v/>
      </c>
      <c r="F399" s="270" t="str">
        <f>IF(D399&lt;&gt;"",SUMIF('Project Costing'!$G$14:$G$500,D399,'Project Costing'!$P$14:$P$500),"")</f>
        <v/>
      </c>
      <c r="G399" s="13" t="str">
        <f t="shared" ref="G399:G462" si="30">IF(F399&lt;&gt;"",G398+F399,"")</f>
        <v/>
      </c>
      <c r="H399" s="1"/>
      <c r="I399" s="1"/>
      <c r="J399" s="12"/>
      <c r="K399" s="1"/>
      <c r="L399" s="14" t="str">
        <f>IF(K399&lt;&gt;"",SUMIF('Project Costing'!$G$14:$G$500,K399,'Project Costing'!$M$14:$M$500),"")</f>
        <v/>
      </c>
      <c r="M399" s="18" t="str">
        <f>IF(K399&lt;&gt;"",SUMIF('Project Costing'!$G$14:$G$500,K399,'Project Costing'!$P$14:$P$500),"")</f>
        <v/>
      </c>
      <c r="N399" s="28" t="str">
        <f t="shared" ref="N399:N462" si="31">IF(K399&lt;&gt;"",N398+M399,"")</f>
        <v/>
      </c>
      <c r="O399" s="1"/>
      <c r="P399" s="1"/>
      <c r="S399" t="str">
        <f>IF(R399&lt;&gt;"",SUMIF('Project Costing'!$G$14:$G$500,R399,'Project Costing'!$M$14:$M$500),"")</f>
        <v/>
      </c>
      <c r="T399" s="28" t="str">
        <f>IF(R399&lt;&gt;"",SUMIF('Project Costing'!$G$14:$G$500,R399,'Project Costing'!$P$14:$P$500),"")</f>
        <v/>
      </c>
      <c r="U399" s="28" t="str">
        <f t="shared" ref="U399:U462" si="32">IF(R399&lt;&gt;"",U398+T399,"")</f>
        <v/>
      </c>
      <c r="Z399" t="str">
        <f>IF(Y399&lt;&gt;"",SUMIF('Project Costing'!$G$14:$G$500,Y399,'Project Costing'!$M$14:$M$500),"")</f>
        <v/>
      </c>
      <c r="AA399" s="28" t="str">
        <f>IF(Y399&lt;&gt;"",SUMIF('Project Costing'!$G$14:$G$500,Y399,'Project Costing'!$P$14:$P$500),"")</f>
        <v/>
      </c>
      <c r="AB399" s="28" t="str">
        <f t="shared" ref="AB399:AB462" si="33">IF(Y399&lt;&gt;"",AB398+AA399,"")</f>
        <v/>
      </c>
      <c r="AG399" t="str">
        <f>IF(AF399&lt;&gt;"",SUMIF('Project Costing'!$G$14:$G$500,AF399,'Project Costing'!$M$14:$M$500),"")</f>
        <v/>
      </c>
      <c r="AH399" s="28" t="str">
        <f>IF(AF399&lt;&gt;"",SUMIF('Project Costing'!$G$14:$G$500,AF399,'Project Costing'!$P$14:$P$500),"")</f>
        <v/>
      </c>
      <c r="AI399" s="28" t="str">
        <f t="shared" si="29"/>
        <v/>
      </c>
    </row>
    <row r="400" spans="4:35" x14ac:dyDescent="0.25">
      <c r="D400" s="1"/>
      <c r="E400" s="16" t="str">
        <f>IF(D400&lt;&gt;"",SUMIF('Project Costing'!$G$14:$G$500,D400,'Project Costing'!$M$14:$M$500),"")</f>
        <v/>
      </c>
      <c r="F400" s="270" t="str">
        <f>IF(D400&lt;&gt;"",SUMIF('Project Costing'!$G$14:$G$500,D400,'Project Costing'!$P$14:$P$500),"")</f>
        <v/>
      </c>
      <c r="G400" s="13" t="str">
        <f t="shared" si="30"/>
        <v/>
      </c>
      <c r="H400" s="1"/>
      <c r="I400" s="1"/>
      <c r="J400" s="12"/>
      <c r="K400" s="1"/>
      <c r="L400" s="14" t="str">
        <f>IF(K400&lt;&gt;"",SUMIF('Project Costing'!$G$14:$G$500,K400,'Project Costing'!$M$14:$M$500),"")</f>
        <v/>
      </c>
      <c r="M400" s="18" t="str">
        <f>IF(K400&lt;&gt;"",SUMIF('Project Costing'!$G$14:$G$500,K400,'Project Costing'!$P$14:$P$500),"")</f>
        <v/>
      </c>
      <c r="N400" s="28" t="str">
        <f t="shared" si="31"/>
        <v/>
      </c>
      <c r="O400" s="1"/>
      <c r="P400" s="1"/>
      <c r="S400" t="str">
        <f>IF(R400&lt;&gt;"",SUMIF('Project Costing'!$G$14:$G$500,R400,'Project Costing'!$M$14:$M$500),"")</f>
        <v/>
      </c>
      <c r="T400" s="28" t="str">
        <f>IF(R400&lt;&gt;"",SUMIF('Project Costing'!$G$14:$G$500,R400,'Project Costing'!$P$14:$P$500),"")</f>
        <v/>
      </c>
      <c r="U400" s="28" t="str">
        <f t="shared" si="32"/>
        <v/>
      </c>
      <c r="Z400" t="str">
        <f>IF(Y400&lt;&gt;"",SUMIF('Project Costing'!$G$14:$G$500,Y400,'Project Costing'!$M$14:$M$500),"")</f>
        <v/>
      </c>
      <c r="AA400" s="28" t="str">
        <f>IF(Y400&lt;&gt;"",SUMIF('Project Costing'!$G$14:$G$500,Y400,'Project Costing'!$P$14:$P$500),"")</f>
        <v/>
      </c>
      <c r="AB400" s="28" t="str">
        <f t="shared" si="33"/>
        <v/>
      </c>
      <c r="AG400" t="str">
        <f>IF(AF400&lt;&gt;"",SUMIF('Project Costing'!$G$14:$G$500,AF400,'Project Costing'!$M$14:$M$500),"")</f>
        <v/>
      </c>
      <c r="AH400" s="28" t="str">
        <f>IF(AF400&lt;&gt;"",SUMIF('Project Costing'!$G$14:$G$500,AF400,'Project Costing'!$P$14:$P$500),"")</f>
        <v/>
      </c>
      <c r="AI400" s="28" t="str">
        <f t="shared" ref="AI400:AI463" si="34">IF(AF400&lt;&gt;"",AI399+AH400,"")</f>
        <v/>
      </c>
    </row>
    <row r="401" spans="4:35" x14ac:dyDescent="0.25">
      <c r="D401" s="1"/>
      <c r="E401" s="16" t="str">
        <f>IF(D401&lt;&gt;"",SUMIF('Project Costing'!$G$14:$G$500,D401,'Project Costing'!$M$14:$M$500),"")</f>
        <v/>
      </c>
      <c r="F401" s="270" t="str">
        <f>IF(D401&lt;&gt;"",SUMIF('Project Costing'!$G$14:$G$500,D401,'Project Costing'!$P$14:$P$500),"")</f>
        <v/>
      </c>
      <c r="G401" s="13" t="str">
        <f t="shared" si="30"/>
        <v/>
      </c>
      <c r="H401" s="1"/>
      <c r="I401" s="1"/>
      <c r="J401" s="12"/>
      <c r="K401" s="1"/>
      <c r="L401" s="14" t="str">
        <f>IF(K401&lt;&gt;"",SUMIF('Project Costing'!$G$14:$G$500,K401,'Project Costing'!$M$14:$M$500),"")</f>
        <v/>
      </c>
      <c r="M401" s="18" t="str">
        <f>IF(K401&lt;&gt;"",SUMIF('Project Costing'!$G$14:$G$500,K401,'Project Costing'!$P$14:$P$500),"")</f>
        <v/>
      </c>
      <c r="N401" s="28" t="str">
        <f t="shared" si="31"/>
        <v/>
      </c>
      <c r="O401" s="1"/>
      <c r="P401" s="1"/>
      <c r="S401" t="str">
        <f>IF(R401&lt;&gt;"",SUMIF('Project Costing'!$G$14:$G$500,R401,'Project Costing'!$M$14:$M$500),"")</f>
        <v/>
      </c>
      <c r="T401" s="28" t="str">
        <f>IF(R401&lt;&gt;"",SUMIF('Project Costing'!$G$14:$G$500,R401,'Project Costing'!$P$14:$P$500),"")</f>
        <v/>
      </c>
      <c r="U401" s="28" t="str">
        <f t="shared" si="32"/>
        <v/>
      </c>
      <c r="Z401" t="str">
        <f>IF(Y401&lt;&gt;"",SUMIF('Project Costing'!$G$14:$G$500,Y401,'Project Costing'!$M$14:$M$500),"")</f>
        <v/>
      </c>
      <c r="AA401" s="28" t="str">
        <f>IF(Y401&lt;&gt;"",SUMIF('Project Costing'!$G$14:$G$500,Y401,'Project Costing'!$P$14:$P$500),"")</f>
        <v/>
      </c>
      <c r="AB401" s="28" t="str">
        <f t="shared" si="33"/>
        <v/>
      </c>
      <c r="AG401" t="str">
        <f>IF(AF401&lt;&gt;"",SUMIF('Project Costing'!$G$14:$G$500,AF401,'Project Costing'!$M$14:$M$500),"")</f>
        <v/>
      </c>
      <c r="AH401" s="28" t="str">
        <f>IF(AF401&lt;&gt;"",SUMIF('Project Costing'!$G$14:$G$500,AF401,'Project Costing'!$P$14:$P$500),"")</f>
        <v/>
      </c>
      <c r="AI401" s="28" t="str">
        <f t="shared" si="34"/>
        <v/>
      </c>
    </row>
    <row r="402" spans="4:35" x14ac:dyDescent="0.25">
      <c r="D402" s="1"/>
      <c r="E402" s="16" t="str">
        <f>IF(D402&lt;&gt;"",SUMIF('Project Costing'!$G$14:$G$500,D402,'Project Costing'!$M$14:$M$500),"")</f>
        <v/>
      </c>
      <c r="F402" s="270" t="str">
        <f>IF(D402&lt;&gt;"",SUMIF('Project Costing'!$G$14:$G$500,D402,'Project Costing'!$P$14:$P$500),"")</f>
        <v/>
      </c>
      <c r="G402" s="13" t="str">
        <f t="shared" si="30"/>
        <v/>
      </c>
      <c r="H402" s="1"/>
      <c r="I402" s="1"/>
      <c r="J402" s="12"/>
      <c r="K402" s="1"/>
      <c r="L402" s="14" t="str">
        <f>IF(K402&lt;&gt;"",SUMIF('Project Costing'!$G$14:$G$500,K402,'Project Costing'!$M$14:$M$500),"")</f>
        <v/>
      </c>
      <c r="M402" s="18" t="str">
        <f>IF(K402&lt;&gt;"",SUMIF('Project Costing'!$G$14:$G$500,K402,'Project Costing'!$P$14:$P$500),"")</f>
        <v/>
      </c>
      <c r="N402" s="28" t="str">
        <f t="shared" si="31"/>
        <v/>
      </c>
      <c r="O402" s="1"/>
      <c r="P402" s="1"/>
      <c r="S402" t="str">
        <f>IF(R402&lt;&gt;"",SUMIF('Project Costing'!$G$14:$G$500,R402,'Project Costing'!$M$14:$M$500),"")</f>
        <v/>
      </c>
      <c r="T402" s="28" t="str">
        <f>IF(R402&lt;&gt;"",SUMIF('Project Costing'!$G$14:$G$500,R402,'Project Costing'!$P$14:$P$500),"")</f>
        <v/>
      </c>
      <c r="U402" s="28" t="str">
        <f t="shared" si="32"/>
        <v/>
      </c>
      <c r="Z402" t="str">
        <f>IF(Y402&lt;&gt;"",SUMIF('Project Costing'!$G$14:$G$500,Y402,'Project Costing'!$M$14:$M$500),"")</f>
        <v/>
      </c>
      <c r="AA402" s="28" t="str">
        <f>IF(Y402&lt;&gt;"",SUMIF('Project Costing'!$G$14:$G$500,Y402,'Project Costing'!$P$14:$P$500),"")</f>
        <v/>
      </c>
      <c r="AB402" s="28" t="str">
        <f t="shared" si="33"/>
        <v/>
      </c>
      <c r="AG402" t="str">
        <f>IF(AF402&lt;&gt;"",SUMIF('Project Costing'!$G$14:$G$500,AF402,'Project Costing'!$M$14:$M$500),"")</f>
        <v/>
      </c>
      <c r="AH402" s="28" t="str">
        <f>IF(AF402&lt;&gt;"",SUMIF('Project Costing'!$G$14:$G$500,AF402,'Project Costing'!$P$14:$P$500),"")</f>
        <v/>
      </c>
      <c r="AI402" s="28" t="str">
        <f t="shared" si="34"/>
        <v/>
      </c>
    </row>
    <row r="403" spans="4:35" x14ac:dyDescent="0.25">
      <c r="D403" s="1"/>
      <c r="E403" s="16" t="str">
        <f>IF(D403&lt;&gt;"",SUMIF('Project Costing'!$G$14:$G$500,D403,'Project Costing'!$M$14:$M$500),"")</f>
        <v/>
      </c>
      <c r="F403" s="270" t="str">
        <f>IF(D403&lt;&gt;"",SUMIF('Project Costing'!$G$14:$G$500,D403,'Project Costing'!$P$14:$P$500),"")</f>
        <v/>
      </c>
      <c r="G403" s="13" t="str">
        <f t="shared" si="30"/>
        <v/>
      </c>
      <c r="H403" s="1"/>
      <c r="I403" s="1"/>
      <c r="J403" s="12"/>
      <c r="K403" s="1"/>
      <c r="L403" s="14" t="str">
        <f>IF(K403&lt;&gt;"",SUMIF('Project Costing'!$G$14:$G$500,K403,'Project Costing'!$M$14:$M$500),"")</f>
        <v/>
      </c>
      <c r="M403" s="18" t="str">
        <f>IF(K403&lt;&gt;"",SUMIF('Project Costing'!$G$14:$G$500,K403,'Project Costing'!$P$14:$P$500),"")</f>
        <v/>
      </c>
      <c r="N403" s="28" t="str">
        <f t="shared" si="31"/>
        <v/>
      </c>
      <c r="O403" s="1"/>
      <c r="P403" s="1"/>
      <c r="S403" t="str">
        <f>IF(R403&lt;&gt;"",SUMIF('Project Costing'!$G$14:$G$500,R403,'Project Costing'!$M$14:$M$500),"")</f>
        <v/>
      </c>
      <c r="T403" s="28" t="str">
        <f>IF(R403&lt;&gt;"",SUMIF('Project Costing'!$G$14:$G$500,R403,'Project Costing'!$P$14:$P$500),"")</f>
        <v/>
      </c>
      <c r="U403" s="28" t="str">
        <f t="shared" si="32"/>
        <v/>
      </c>
      <c r="Z403" t="str">
        <f>IF(Y403&lt;&gt;"",SUMIF('Project Costing'!$G$14:$G$500,Y403,'Project Costing'!$M$14:$M$500),"")</f>
        <v/>
      </c>
      <c r="AA403" s="28" t="str">
        <f>IF(Y403&lt;&gt;"",SUMIF('Project Costing'!$G$14:$G$500,Y403,'Project Costing'!$P$14:$P$500),"")</f>
        <v/>
      </c>
      <c r="AB403" s="28" t="str">
        <f t="shared" si="33"/>
        <v/>
      </c>
      <c r="AG403" t="str">
        <f>IF(AF403&lt;&gt;"",SUMIF('Project Costing'!$G$14:$G$500,AF403,'Project Costing'!$M$14:$M$500),"")</f>
        <v/>
      </c>
      <c r="AH403" s="28" t="str">
        <f>IF(AF403&lt;&gt;"",SUMIF('Project Costing'!$G$14:$G$500,AF403,'Project Costing'!$P$14:$P$500),"")</f>
        <v/>
      </c>
      <c r="AI403" s="28" t="str">
        <f t="shared" si="34"/>
        <v/>
      </c>
    </row>
    <row r="404" spans="4:35" x14ac:dyDescent="0.25">
      <c r="D404" s="1"/>
      <c r="E404" s="16" t="str">
        <f>IF(D404&lt;&gt;"",SUMIF('Project Costing'!$G$14:$G$500,D404,'Project Costing'!$M$14:$M$500),"")</f>
        <v/>
      </c>
      <c r="F404" s="270" t="str">
        <f>IF(D404&lt;&gt;"",SUMIF('Project Costing'!$G$14:$G$500,D404,'Project Costing'!$P$14:$P$500),"")</f>
        <v/>
      </c>
      <c r="G404" s="13" t="str">
        <f t="shared" si="30"/>
        <v/>
      </c>
      <c r="H404" s="1"/>
      <c r="I404" s="1"/>
      <c r="J404" s="12"/>
      <c r="K404" s="1"/>
      <c r="L404" s="14" t="str">
        <f>IF(K404&lt;&gt;"",SUMIF('Project Costing'!$G$14:$G$500,K404,'Project Costing'!$M$14:$M$500),"")</f>
        <v/>
      </c>
      <c r="M404" s="18" t="str">
        <f>IF(K404&lt;&gt;"",SUMIF('Project Costing'!$G$14:$G$500,K404,'Project Costing'!$P$14:$P$500),"")</f>
        <v/>
      </c>
      <c r="N404" s="28" t="str">
        <f t="shared" si="31"/>
        <v/>
      </c>
      <c r="O404" s="1"/>
      <c r="P404" s="1"/>
      <c r="S404" t="str">
        <f>IF(R404&lt;&gt;"",SUMIF('Project Costing'!$G$14:$G$500,R404,'Project Costing'!$M$14:$M$500),"")</f>
        <v/>
      </c>
      <c r="T404" s="28" t="str">
        <f>IF(R404&lt;&gt;"",SUMIF('Project Costing'!$G$14:$G$500,R404,'Project Costing'!$P$14:$P$500),"")</f>
        <v/>
      </c>
      <c r="U404" s="28" t="str">
        <f t="shared" si="32"/>
        <v/>
      </c>
      <c r="Z404" t="str">
        <f>IF(Y404&lt;&gt;"",SUMIF('Project Costing'!$G$14:$G$500,Y404,'Project Costing'!$M$14:$M$500),"")</f>
        <v/>
      </c>
      <c r="AA404" s="28" t="str">
        <f>IF(Y404&lt;&gt;"",SUMIF('Project Costing'!$G$14:$G$500,Y404,'Project Costing'!$P$14:$P$500),"")</f>
        <v/>
      </c>
      <c r="AB404" s="28" t="str">
        <f t="shared" si="33"/>
        <v/>
      </c>
      <c r="AG404" t="str">
        <f>IF(AF404&lt;&gt;"",SUMIF('Project Costing'!$G$14:$G$500,AF404,'Project Costing'!$M$14:$M$500),"")</f>
        <v/>
      </c>
      <c r="AH404" s="28" t="str">
        <f>IF(AF404&lt;&gt;"",SUMIF('Project Costing'!$G$14:$G$500,AF404,'Project Costing'!$P$14:$P$500),"")</f>
        <v/>
      </c>
      <c r="AI404" s="28" t="str">
        <f t="shared" si="34"/>
        <v/>
      </c>
    </row>
    <row r="405" spans="4:35" x14ac:dyDescent="0.25">
      <c r="D405" s="1"/>
      <c r="E405" s="16" t="str">
        <f>IF(D405&lt;&gt;"",SUMIF('Project Costing'!$G$14:$G$500,D405,'Project Costing'!$M$14:$M$500),"")</f>
        <v/>
      </c>
      <c r="F405" s="270" t="str">
        <f>IF(D405&lt;&gt;"",SUMIF('Project Costing'!$G$14:$G$500,D405,'Project Costing'!$P$14:$P$500),"")</f>
        <v/>
      </c>
      <c r="G405" s="13" t="str">
        <f t="shared" si="30"/>
        <v/>
      </c>
      <c r="H405" s="1"/>
      <c r="I405" s="1"/>
      <c r="J405" s="12"/>
      <c r="K405" s="1"/>
      <c r="L405" s="14" t="str">
        <f>IF(K405&lt;&gt;"",SUMIF('Project Costing'!$G$14:$G$500,K405,'Project Costing'!$M$14:$M$500),"")</f>
        <v/>
      </c>
      <c r="M405" s="18" t="str">
        <f>IF(K405&lt;&gt;"",SUMIF('Project Costing'!$G$14:$G$500,K405,'Project Costing'!$P$14:$P$500),"")</f>
        <v/>
      </c>
      <c r="N405" s="28" t="str">
        <f t="shared" si="31"/>
        <v/>
      </c>
      <c r="O405" s="1"/>
      <c r="P405" s="1"/>
      <c r="S405" t="str">
        <f>IF(R405&lt;&gt;"",SUMIF('Project Costing'!$G$14:$G$500,R405,'Project Costing'!$M$14:$M$500),"")</f>
        <v/>
      </c>
      <c r="T405" s="28" t="str">
        <f>IF(R405&lt;&gt;"",SUMIF('Project Costing'!$G$14:$G$500,R405,'Project Costing'!$P$14:$P$500),"")</f>
        <v/>
      </c>
      <c r="U405" s="28" t="str">
        <f t="shared" si="32"/>
        <v/>
      </c>
      <c r="Z405" t="str">
        <f>IF(Y405&lt;&gt;"",SUMIF('Project Costing'!$G$14:$G$500,Y405,'Project Costing'!$M$14:$M$500),"")</f>
        <v/>
      </c>
      <c r="AA405" s="28" t="str">
        <f>IF(Y405&lt;&gt;"",SUMIF('Project Costing'!$G$14:$G$500,Y405,'Project Costing'!$P$14:$P$500),"")</f>
        <v/>
      </c>
      <c r="AB405" s="28" t="str">
        <f t="shared" si="33"/>
        <v/>
      </c>
      <c r="AG405" t="str">
        <f>IF(AF405&lt;&gt;"",SUMIF('Project Costing'!$G$14:$G$500,AF405,'Project Costing'!$M$14:$M$500),"")</f>
        <v/>
      </c>
      <c r="AH405" s="28" t="str">
        <f>IF(AF405&lt;&gt;"",SUMIF('Project Costing'!$G$14:$G$500,AF405,'Project Costing'!$P$14:$P$500),"")</f>
        <v/>
      </c>
      <c r="AI405" s="28" t="str">
        <f t="shared" si="34"/>
        <v/>
      </c>
    </row>
    <row r="406" spans="4:35" x14ac:dyDescent="0.25">
      <c r="D406" s="1"/>
      <c r="E406" s="16" t="str">
        <f>IF(D406&lt;&gt;"",SUMIF('Project Costing'!$G$14:$G$500,D406,'Project Costing'!$M$14:$M$500),"")</f>
        <v/>
      </c>
      <c r="F406" s="270" t="str">
        <f>IF(D406&lt;&gt;"",SUMIF('Project Costing'!$G$14:$G$500,D406,'Project Costing'!$P$14:$P$500),"")</f>
        <v/>
      </c>
      <c r="G406" s="13" t="str">
        <f t="shared" si="30"/>
        <v/>
      </c>
      <c r="H406" s="1"/>
      <c r="I406" s="1"/>
      <c r="J406" s="12"/>
      <c r="K406" s="1"/>
      <c r="L406" s="14" t="str">
        <f>IF(K406&lt;&gt;"",SUMIF('Project Costing'!$G$14:$G$500,K406,'Project Costing'!$M$14:$M$500),"")</f>
        <v/>
      </c>
      <c r="M406" s="18" t="str">
        <f>IF(K406&lt;&gt;"",SUMIF('Project Costing'!$G$14:$G$500,K406,'Project Costing'!$P$14:$P$500),"")</f>
        <v/>
      </c>
      <c r="N406" s="28" t="str">
        <f t="shared" si="31"/>
        <v/>
      </c>
      <c r="O406" s="1"/>
      <c r="P406" s="1"/>
      <c r="S406" t="str">
        <f>IF(R406&lt;&gt;"",SUMIF('Project Costing'!$G$14:$G$500,R406,'Project Costing'!$M$14:$M$500),"")</f>
        <v/>
      </c>
      <c r="T406" s="28" t="str">
        <f>IF(R406&lt;&gt;"",SUMIF('Project Costing'!$G$14:$G$500,R406,'Project Costing'!$P$14:$P$500),"")</f>
        <v/>
      </c>
      <c r="U406" s="28" t="str">
        <f t="shared" si="32"/>
        <v/>
      </c>
      <c r="Z406" t="str">
        <f>IF(Y406&lt;&gt;"",SUMIF('Project Costing'!$G$14:$G$500,Y406,'Project Costing'!$M$14:$M$500),"")</f>
        <v/>
      </c>
      <c r="AA406" s="28" t="str">
        <f>IF(Y406&lt;&gt;"",SUMIF('Project Costing'!$G$14:$G$500,Y406,'Project Costing'!$P$14:$P$500),"")</f>
        <v/>
      </c>
      <c r="AB406" s="28" t="str">
        <f t="shared" si="33"/>
        <v/>
      </c>
      <c r="AG406" t="str">
        <f>IF(AF406&lt;&gt;"",SUMIF('Project Costing'!$G$14:$G$500,AF406,'Project Costing'!$M$14:$M$500),"")</f>
        <v/>
      </c>
      <c r="AH406" s="28" t="str">
        <f>IF(AF406&lt;&gt;"",SUMIF('Project Costing'!$G$14:$G$500,AF406,'Project Costing'!$P$14:$P$500),"")</f>
        <v/>
      </c>
      <c r="AI406" s="28" t="str">
        <f t="shared" si="34"/>
        <v/>
      </c>
    </row>
    <row r="407" spans="4:35" x14ac:dyDescent="0.25">
      <c r="D407" s="1"/>
      <c r="E407" s="16" t="str">
        <f>IF(D407&lt;&gt;"",SUMIF('Project Costing'!$G$14:$G$500,D407,'Project Costing'!$M$14:$M$500),"")</f>
        <v/>
      </c>
      <c r="F407" s="270" t="str">
        <f>IF(D407&lt;&gt;"",SUMIF('Project Costing'!$G$14:$G$500,D407,'Project Costing'!$P$14:$P$500),"")</f>
        <v/>
      </c>
      <c r="G407" s="13" t="str">
        <f t="shared" si="30"/>
        <v/>
      </c>
      <c r="H407" s="1"/>
      <c r="I407" s="1"/>
      <c r="J407" s="12"/>
      <c r="K407" s="1"/>
      <c r="L407" s="14" t="str">
        <f>IF(K407&lt;&gt;"",SUMIF('Project Costing'!$G$14:$G$500,K407,'Project Costing'!$M$14:$M$500),"")</f>
        <v/>
      </c>
      <c r="M407" s="18" t="str">
        <f>IF(K407&lt;&gt;"",SUMIF('Project Costing'!$G$14:$G$500,K407,'Project Costing'!$P$14:$P$500),"")</f>
        <v/>
      </c>
      <c r="N407" s="28" t="str">
        <f t="shared" si="31"/>
        <v/>
      </c>
      <c r="O407" s="1"/>
      <c r="P407" s="1"/>
      <c r="S407" t="str">
        <f>IF(R407&lt;&gt;"",SUMIF('Project Costing'!$G$14:$G$500,R407,'Project Costing'!$M$14:$M$500),"")</f>
        <v/>
      </c>
      <c r="T407" s="28" t="str">
        <f>IF(R407&lt;&gt;"",SUMIF('Project Costing'!$G$14:$G$500,R407,'Project Costing'!$P$14:$P$500),"")</f>
        <v/>
      </c>
      <c r="U407" s="28" t="str">
        <f t="shared" si="32"/>
        <v/>
      </c>
      <c r="Z407" t="str">
        <f>IF(Y407&lt;&gt;"",SUMIF('Project Costing'!$G$14:$G$500,Y407,'Project Costing'!$M$14:$M$500),"")</f>
        <v/>
      </c>
      <c r="AA407" s="28" t="str">
        <f>IF(Y407&lt;&gt;"",SUMIF('Project Costing'!$G$14:$G$500,Y407,'Project Costing'!$P$14:$P$500),"")</f>
        <v/>
      </c>
      <c r="AB407" s="28" t="str">
        <f t="shared" si="33"/>
        <v/>
      </c>
      <c r="AG407" t="str">
        <f>IF(AF407&lt;&gt;"",SUMIF('Project Costing'!$G$14:$G$500,AF407,'Project Costing'!$M$14:$M$500),"")</f>
        <v/>
      </c>
      <c r="AH407" s="28" t="str">
        <f>IF(AF407&lt;&gt;"",SUMIF('Project Costing'!$G$14:$G$500,AF407,'Project Costing'!$P$14:$P$500),"")</f>
        <v/>
      </c>
      <c r="AI407" s="28" t="str">
        <f t="shared" si="34"/>
        <v/>
      </c>
    </row>
    <row r="408" spans="4:35" x14ac:dyDescent="0.25">
      <c r="D408" s="1"/>
      <c r="E408" s="16" t="str">
        <f>IF(D408&lt;&gt;"",SUMIF('Project Costing'!$G$14:$G$500,D408,'Project Costing'!$M$14:$M$500),"")</f>
        <v/>
      </c>
      <c r="F408" s="270" t="str">
        <f>IF(D408&lt;&gt;"",SUMIF('Project Costing'!$G$14:$G$500,D408,'Project Costing'!$P$14:$P$500),"")</f>
        <v/>
      </c>
      <c r="G408" s="13" t="str">
        <f t="shared" si="30"/>
        <v/>
      </c>
      <c r="H408" s="1"/>
      <c r="I408" s="1"/>
      <c r="J408" s="12"/>
      <c r="K408" s="1"/>
      <c r="L408" s="14" t="str">
        <f>IF(K408&lt;&gt;"",SUMIF('Project Costing'!$G$14:$G$500,K408,'Project Costing'!$M$14:$M$500),"")</f>
        <v/>
      </c>
      <c r="M408" s="18" t="str">
        <f>IF(K408&lt;&gt;"",SUMIF('Project Costing'!$G$14:$G$500,K408,'Project Costing'!$P$14:$P$500),"")</f>
        <v/>
      </c>
      <c r="N408" s="28" t="str">
        <f t="shared" si="31"/>
        <v/>
      </c>
      <c r="O408" s="1"/>
      <c r="P408" s="1"/>
      <c r="S408" t="str">
        <f>IF(R408&lt;&gt;"",SUMIF('Project Costing'!$G$14:$G$500,R408,'Project Costing'!$M$14:$M$500),"")</f>
        <v/>
      </c>
      <c r="T408" s="28" t="str">
        <f>IF(R408&lt;&gt;"",SUMIF('Project Costing'!$G$14:$G$500,R408,'Project Costing'!$P$14:$P$500),"")</f>
        <v/>
      </c>
      <c r="U408" s="28" t="str">
        <f t="shared" si="32"/>
        <v/>
      </c>
      <c r="Z408" t="str">
        <f>IF(Y408&lt;&gt;"",SUMIF('Project Costing'!$G$14:$G$500,Y408,'Project Costing'!$M$14:$M$500),"")</f>
        <v/>
      </c>
      <c r="AA408" s="28" t="str">
        <f>IF(Y408&lt;&gt;"",SUMIF('Project Costing'!$G$14:$G$500,Y408,'Project Costing'!$P$14:$P$500),"")</f>
        <v/>
      </c>
      <c r="AB408" s="28" t="str">
        <f t="shared" si="33"/>
        <v/>
      </c>
      <c r="AG408" t="str">
        <f>IF(AF408&lt;&gt;"",SUMIF('Project Costing'!$G$14:$G$500,AF408,'Project Costing'!$M$14:$M$500),"")</f>
        <v/>
      </c>
      <c r="AH408" s="28" t="str">
        <f>IF(AF408&lt;&gt;"",SUMIF('Project Costing'!$G$14:$G$500,AF408,'Project Costing'!$P$14:$P$500),"")</f>
        <v/>
      </c>
      <c r="AI408" s="28" t="str">
        <f t="shared" si="34"/>
        <v/>
      </c>
    </row>
    <row r="409" spans="4:35" x14ac:dyDescent="0.25">
      <c r="D409" s="1"/>
      <c r="E409" s="16" t="str">
        <f>IF(D409&lt;&gt;"",SUMIF('Project Costing'!$G$14:$G$500,D409,'Project Costing'!$M$14:$M$500),"")</f>
        <v/>
      </c>
      <c r="F409" s="270" t="str">
        <f>IF(D409&lt;&gt;"",SUMIF('Project Costing'!$G$14:$G$500,D409,'Project Costing'!$P$14:$P$500),"")</f>
        <v/>
      </c>
      <c r="G409" s="13" t="str">
        <f t="shared" si="30"/>
        <v/>
      </c>
      <c r="H409" s="1"/>
      <c r="I409" s="1"/>
      <c r="J409" s="12"/>
      <c r="K409" s="1"/>
      <c r="L409" s="14" t="str">
        <f>IF(K409&lt;&gt;"",SUMIF('Project Costing'!$G$14:$G$500,K409,'Project Costing'!$M$14:$M$500),"")</f>
        <v/>
      </c>
      <c r="M409" s="18" t="str">
        <f>IF(K409&lt;&gt;"",SUMIF('Project Costing'!$G$14:$G$500,K409,'Project Costing'!$P$14:$P$500),"")</f>
        <v/>
      </c>
      <c r="N409" s="28" t="str">
        <f t="shared" si="31"/>
        <v/>
      </c>
      <c r="O409" s="1"/>
      <c r="P409" s="1"/>
      <c r="S409" t="str">
        <f>IF(R409&lt;&gt;"",SUMIF('Project Costing'!$G$14:$G$500,R409,'Project Costing'!$M$14:$M$500),"")</f>
        <v/>
      </c>
      <c r="T409" s="28" t="str">
        <f>IF(R409&lt;&gt;"",SUMIF('Project Costing'!$G$14:$G$500,R409,'Project Costing'!$P$14:$P$500),"")</f>
        <v/>
      </c>
      <c r="U409" s="28" t="str">
        <f t="shared" si="32"/>
        <v/>
      </c>
      <c r="Z409" t="str">
        <f>IF(Y409&lt;&gt;"",SUMIF('Project Costing'!$G$14:$G$500,Y409,'Project Costing'!$M$14:$M$500),"")</f>
        <v/>
      </c>
      <c r="AA409" s="28" t="str">
        <f>IF(Y409&lt;&gt;"",SUMIF('Project Costing'!$G$14:$G$500,Y409,'Project Costing'!$P$14:$P$500),"")</f>
        <v/>
      </c>
      <c r="AB409" s="28" t="str">
        <f t="shared" si="33"/>
        <v/>
      </c>
      <c r="AG409" t="str">
        <f>IF(AF409&lt;&gt;"",SUMIF('Project Costing'!$G$14:$G$500,AF409,'Project Costing'!$M$14:$M$500),"")</f>
        <v/>
      </c>
      <c r="AH409" s="28" t="str">
        <f>IF(AF409&lt;&gt;"",SUMIF('Project Costing'!$G$14:$G$500,AF409,'Project Costing'!$P$14:$P$500),"")</f>
        <v/>
      </c>
      <c r="AI409" s="28" t="str">
        <f t="shared" si="34"/>
        <v/>
      </c>
    </row>
    <row r="410" spans="4:35" x14ac:dyDescent="0.25">
      <c r="D410" s="1"/>
      <c r="E410" s="16" t="str">
        <f>IF(D410&lt;&gt;"",SUMIF('Project Costing'!$G$14:$G$500,D410,'Project Costing'!$M$14:$M$500),"")</f>
        <v/>
      </c>
      <c r="F410" s="270" t="str">
        <f>IF(D410&lt;&gt;"",SUMIF('Project Costing'!$G$14:$G$500,D410,'Project Costing'!$P$14:$P$500),"")</f>
        <v/>
      </c>
      <c r="G410" s="13" t="str">
        <f t="shared" si="30"/>
        <v/>
      </c>
      <c r="H410" s="1"/>
      <c r="I410" s="1"/>
      <c r="J410" s="12"/>
      <c r="K410" s="1"/>
      <c r="L410" s="14" t="str">
        <f>IF(K410&lt;&gt;"",SUMIF('Project Costing'!$G$14:$G$500,K410,'Project Costing'!$M$14:$M$500),"")</f>
        <v/>
      </c>
      <c r="M410" s="18" t="str">
        <f>IF(K410&lt;&gt;"",SUMIF('Project Costing'!$G$14:$G$500,K410,'Project Costing'!$P$14:$P$500),"")</f>
        <v/>
      </c>
      <c r="N410" s="28" t="str">
        <f t="shared" si="31"/>
        <v/>
      </c>
      <c r="O410" s="1"/>
      <c r="P410" s="1"/>
      <c r="S410" t="str">
        <f>IF(R410&lt;&gt;"",SUMIF('Project Costing'!$G$14:$G$500,R410,'Project Costing'!$M$14:$M$500),"")</f>
        <v/>
      </c>
      <c r="T410" s="28" t="str">
        <f>IF(R410&lt;&gt;"",SUMIF('Project Costing'!$G$14:$G$500,R410,'Project Costing'!$P$14:$P$500),"")</f>
        <v/>
      </c>
      <c r="U410" s="28" t="str">
        <f t="shared" si="32"/>
        <v/>
      </c>
      <c r="Z410" t="str">
        <f>IF(Y410&lt;&gt;"",SUMIF('Project Costing'!$G$14:$G$500,Y410,'Project Costing'!$M$14:$M$500),"")</f>
        <v/>
      </c>
      <c r="AA410" s="28" t="str">
        <f>IF(Y410&lt;&gt;"",SUMIF('Project Costing'!$G$14:$G$500,Y410,'Project Costing'!$P$14:$P$500),"")</f>
        <v/>
      </c>
      <c r="AB410" s="28" t="str">
        <f t="shared" si="33"/>
        <v/>
      </c>
      <c r="AG410" t="str">
        <f>IF(AF410&lt;&gt;"",SUMIF('Project Costing'!$G$14:$G$500,AF410,'Project Costing'!$M$14:$M$500),"")</f>
        <v/>
      </c>
      <c r="AH410" s="28" t="str">
        <f>IF(AF410&lt;&gt;"",SUMIF('Project Costing'!$G$14:$G$500,AF410,'Project Costing'!$P$14:$P$500),"")</f>
        <v/>
      </c>
      <c r="AI410" s="28" t="str">
        <f t="shared" si="34"/>
        <v/>
      </c>
    </row>
    <row r="411" spans="4:35" x14ac:dyDescent="0.25">
      <c r="D411" s="1"/>
      <c r="E411" s="16" t="str">
        <f>IF(D411&lt;&gt;"",SUMIF('Project Costing'!$G$14:$G$500,D411,'Project Costing'!$M$14:$M$500),"")</f>
        <v/>
      </c>
      <c r="F411" s="270" t="str">
        <f>IF(D411&lt;&gt;"",SUMIF('Project Costing'!$G$14:$G$500,D411,'Project Costing'!$P$14:$P$500),"")</f>
        <v/>
      </c>
      <c r="G411" s="13" t="str">
        <f t="shared" si="30"/>
        <v/>
      </c>
      <c r="H411" s="1"/>
      <c r="I411" s="1"/>
      <c r="J411" s="12"/>
      <c r="K411" s="1"/>
      <c r="L411" s="14" t="str">
        <f>IF(K411&lt;&gt;"",SUMIF('Project Costing'!$G$14:$G$500,K411,'Project Costing'!$M$14:$M$500),"")</f>
        <v/>
      </c>
      <c r="M411" s="18" t="str">
        <f>IF(K411&lt;&gt;"",SUMIF('Project Costing'!$G$14:$G$500,K411,'Project Costing'!$P$14:$P$500),"")</f>
        <v/>
      </c>
      <c r="N411" s="28" t="str">
        <f t="shared" si="31"/>
        <v/>
      </c>
      <c r="O411" s="1"/>
      <c r="P411" s="1"/>
      <c r="S411" t="str">
        <f>IF(R411&lt;&gt;"",SUMIF('Project Costing'!$G$14:$G$500,R411,'Project Costing'!$M$14:$M$500),"")</f>
        <v/>
      </c>
      <c r="T411" s="28" t="str">
        <f>IF(R411&lt;&gt;"",SUMIF('Project Costing'!$G$14:$G$500,R411,'Project Costing'!$P$14:$P$500),"")</f>
        <v/>
      </c>
      <c r="U411" s="28" t="str">
        <f t="shared" si="32"/>
        <v/>
      </c>
      <c r="Z411" t="str">
        <f>IF(Y411&lt;&gt;"",SUMIF('Project Costing'!$G$14:$G$500,Y411,'Project Costing'!$M$14:$M$500),"")</f>
        <v/>
      </c>
      <c r="AA411" s="28" t="str">
        <f>IF(Y411&lt;&gt;"",SUMIF('Project Costing'!$G$14:$G$500,Y411,'Project Costing'!$P$14:$P$500),"")</f>
        <v/>
      </c>
      <c r="AB411" s="28" t="str">
        <f t="shared" si="33"/>
        <v/>
      </c>
      <c r="AG411" t="str">
        <f>IF(AF411&lt;&gt;"",SUMIF('Project Costing'!$G$14:$G$500,AF411,'Project Costing'!$M$14:$M$500),"")</f>
        <v/>
      </c>
      <c r="AH411" s="28" t="str">
        <f>IF(AF411&lt;&gt;"",SUMIF('Project Costing'!$G$14:$G$500,AF411,'Project Costing'!$P$14:$P$500),"")</f>
        <v/>
      </c>
      <c r="AI411" s="28" t="str">
        <f t="shared" si="34"/>
        <v/>
      </c>
    </row>
    <row r="412" spans="4:35" x14ac:dyDescent="0.25">
      <c r="D412" s="1"/>
      <c r="E412" s="16" t="str">
        <f>IF(D412&lt;&gt;"",SUMIF('Project Costing'!$G$14:$G$500,D412,'Project Costing'!$M$14:$M$500),"")</f>
        <v/>
      </c>
      <c r="F412" s="270" t="str">
        <f>IF(D412&lt;&gt;"",SUMIF('Project Costing'!$G$14:$G$500,D412,'Project Costing'!$P$14:$P$500),"")</f>
        <v/>
      </c>
      <c r="G412" s="13" t="str">
        <f t="shared" si="30"/>
        <v/>
      </c>
      <c r="H412" s="1"/>
      <c r="I412" s="1"/>
      <c r="J412" s="12"/>
      <c r="K412" s="1"/>
      <c r="L412" s="14" t="str">
        <f>IF(K412&lt;&gt;"",SUMIF('Project Costing'!$G$14:$G$500,K412,'Project Costing'!$M$14:$M$500),"")</f>
        <v/>
      </c>
      <c r="M412" s="18" t="str">
        <f>IF(K412&lt;&gt;"",SUMIF('Project Costing'!$G$14:$G$500,K412,'Project Costing'!$P$14:$P$500),"")</f>
        <v/>
      </c>
      <c r="N412" s="28" t="str">
        <f t="shared" si="31"/>
        <v/>
      </c>
      <c r="O412" s="1"/>
      <c r="P412" s="1"/>
      <c r="S412" t="str">
        <f>IF(R412&lt;&gt;"",SUMIF('Project Costing'!$G$14:$G$500,R412,'Project Costing'!$M$14:$M$500),"")</f>
        <v/>
      </c>
      <c r="T412" s="28" t="str">
        <f>IF(R412&lt;&gt;"",SUMIF('Project Costing'!$G$14:$G$500,R412,'Project Costing'!$P$14:$P$500),"")</f>
        <v/>
      </c>
      <c r="U412" s="28" t="str">
        <f t="shared" si="32"/>
        <v/>
      </c>
      <c r="Z412" t="str">
        <f>IF(Y412&lt;&gt;"",SUMIF('Project Costing'!$G$14:$G$500,Y412,'Project Costing'!$M$14:$M$500),"")</f>
        <v/>
      </c>
      <c r="AA412" s="28" t="str">
        <f>IF(Y412&lt;&gt;"",SUMIF('Project Costing'!$G$14:$G$500,Y412,'Project Costing'!$P$14:$P$500),"")</f>
        <v/>
      </c>
      <c r="AB412" s="28" t="str">
        <f t="shared" si="33"/>
        <v/>
      </c>
      <c r="AG412" t="str">
        <f>IF(AF412&lt;&gt;"",SUMIF('Project Costing'!$G$14:$G$500,AF412,'Project Costing'!$M$14:$M$500),"")</f>
        <v/>
      </c>
      <c r="AH412" s="28" t="str">
        <f>IF(AF412&lt;&gt;"",SUMIF('Project Costing'!$G$14:$G$500,AF412,'Project Costing'!$P$14:$P$500),"")</f>
        <v/>
      </c>
      <c r="AI412" s="28" t="str">
        <f t="shared" si="34"/>
        <v/>
      </c>
    </row>
    <row r="413" spans="4:35" x14ac:dyDescent="0.25">
      <c r="D413" s="1"/>
      <c r="E413" s="16" t="str">
        <f>IF(D413&lt;&gt;"",SUMIF('Project Costing'!$G$14:$G$500,D413,'Project Costing'!$M$14:$M$500),"")</f>
        <v/>
      </c>
      <c r="F413" s="270" t="str">
        <f>IF(D413&lt;&gt;"",SUMIF('Project Costing'!$G$14:$G$500,D413,'Project Costing'!$P$14:$P$500),"")</f>
        <v/>
      </c>
      <c r="G413" s="13" t="str">
        <f t="shared" si="30"/>
        <v/>
      </c>
      <c r="H413" s="1"/>
      <c r="I413" s="1"/>
      <c r="J413" s="12"/>
      <c r="K413" s="1"/>
      <c r="L413" s="14" t="str">
        <f>IF(K413&lt;&gt;"",SUMIF('Project Costing'!$G$14:$G$500,K413,'Project Costing'!$M$14:$M$500),"")</f>
        <v/>
      </c>
      <c r="M413" s="18" t="str">
        <f>IF(K413&lt;&gt;"",SUMIF('Project Costing'!$G$14:$G$500,K413,'Project Costing'!$P$14:$P$500),"")</f>
        <v/>
      </c>
      <c r="N413" s="28" t="str">
        <f t="shared" si="31"/>
        <v/>
      </c>
      <c r="O413" s="1"/>
      <c r="P413" s="1"/>
      <c r="S413" t="str">
        <f>IF(R413&lt;&gt;"",SUMIF('Project Costing'!$G$14:$G$500,R413,'Project Costing'!$M$14:$M$500),"")</f>
        <v/>
      </c>
      <c r="T413" s="28" t="str">
        <f>IF(R413&lt;&gt;"",SUMIF('Project Costing'!$G$14:$G$500,R413,'Project Costing'!$P$14:$P$500),"")</f>
        <v/>
      </c>
      <c r="U413" s="28" t="str">
        <f t="shared" si="32"/>
        <v/>
      </c>
      <c r="Z413" t="str">
        <f>IF(Y413&lt;&gt;"",SUMIF('Project Costing'!$G$14:$G$500,Y413,'Project Costing'!$M$14:$M$500),"")</f>
        <v/>
      </c>
      <c r="AA413" s="28" t="str">
        <f>IF(Y413&lt;&gt;"",SUMIF('Project Costing'!$G$14:$G$500,Y413,'Project Costing'!$P$14:$P$500),"")</f>
        <v/>
      </c>
      <c r="AB413" s="28" t="str">
        <f t="shared" si="33"/>
        <v/>
      </c>
      <c r="AG413" t="str">
        <f>IF(AF413&lt;&gt;"",SUMIF('Project Costing'!$G$14:$G$500,AF413,'Project Costing'!$M$14:$M$500),"")</f>
        <v/>
      </c>
      <c r="AH413" s="28" t="str">
        <f>IF(AF413&lt;&gt;"",SUMIF('Project Costing'!$G$14:$G$500,AF413,'Project Costing'!$P$14:$P$500),"")</f>
        <v/>
      </c>
      <c r="AI413" s="28" t="str">
        <f t="shared" si="34"/>
        <v/>
      </c>
    </row>
    <row r="414" spans="4:35" x14ac:dyDescent="0.25">
      <c r="D414" s="1"/>
      <c r="E414" s="16" t="str">
        <f>IF(D414&lt;&gt;"",SUMIF('Project Costing'!$G$14:$G$500,D414,'Project Costing'!$M$14:$M$500),"")</f>
        <v/>
      </c>
      <c r="F414" s="270" t="str">
        <f>IF(D414&lt;&gt;"",SUMIF('Project Costing'!$G$14:$G$500,D414,'Project Costing'!$P$14:$P$500),"")</f>
        <v/>
      </c>
      <c r="G414" s="13" t="str">
        <f t="shared" si="30"/>
        <v/>
      </c>
      <c r="H414" s="1"/>
      <c r="I414" s="1"/>
      <c r="J414" s="12"/>
      <c r="K414" s="1"/>
      <c r="L414" s="14" t="str">
        <f>IF(K414&lt;&gt;"",SUMIF('Project Costing'!$G$14:$G$500,K414,'Project Costing'!$M$14:$M$500),"")</f>
        <v/>
      </c>
      <c r="M414" s="18" t="str">
        <f>IF(K414&lt;&gt;"",SUMIF('Project Costing'!$G$14:$G$500,K414,'Project Costing'!$P$14:$P$500),"")</f>
        <v/>
      </c>
      <c r="N414" s="28" t="str">
        <f t="shared" si="31"/>
        <v/>
      </c>
      <c r="O414" s="1"/>
      <c r="P414" s="1"/>
      <c r="S414" t="str">
        <f>IF(R414&lt;&gt;"",SUMIF('Project Costing'!$G$14:$G$500,R414,'Project Costing'!$M$14:$M$500),"")</f>
        <v/>
      </c>
      <c r="T414" s="28" t="str">
        <f>IF(R414&lt;&gt;"",SUMIF('Project Costing'!$G$14:$G$500,R414,'Project Costing'!$P$14:$P$500),"")</f>
        <v/>
      </c>
      <c r="U414" s="28" t="str">
        <f t="shared" si="32"/>
        <v/>
      </c>
      <c r="Z414" t="str">
        <f>IF(Y414&lt;&gt;"",SUMIF('Project Costing'!$G$14:$G$500,Y414,'Project Costing'!$M$14:$M$500),"")</f>
        <v/>
      </c>
      <c r="AA414" s="28" t="str">
        <f>IF(Y414&lt;&gt;"",SUMIF('Project Costing'!$G$14:$G$500,Y414,'Project Costing'!$P$14:$P$500),"")</f>
        <v/>
      </c>
      <c r="AB414" s="28" t="str">
        <f t="shared" si="33"/>
        <v/>
      </c>
      <c r="AG414" t="str">
        <f>IF(AF414&lt;&gt;"",SUMIF('Project Costing'!$G$14:$G$500,AF414,'Project Costing'!$M$14:$M$500),"")</f>
        <v/>
      </c>
      <c r="AH414" s="28" t="str">
        <f>IF(AF414&lt;&gt;"",SUMIF('Project Costing'!$G$14:$G$500,AF414,'Project Costing'!$P$14:$P$500),"")</f>
        <v/>
      </c>
      <c r="AI414" s="28" t="str">
        <f t="shared" si="34"/>
        <v/>
      </c>
    </row>
    <row r="415" spans="4:35" x14ac:dyDescent="0.25">
      <c r="D415" s="1"/>
      <c r="E415" s="16" t="str">
        <f>IF(D415&lt;&gt;"",SUMIF('Project Costing'!$G$14:$G$500,D415,'Project Costing'!$M$14:$M$500),"")</f>
        <v/>
      </c>
      <c r="F415" s="270" t="str">
        <f>IF(D415&lt;&gt;"",SUMIF('Project Costing'!$G$14:$G$500,D415,'Project Costing'!$P$14:$P$500),"")</f>
        <v/>
      </c>
      <c r="G415" s="13" t="str">
        <f t="shared" si="30"/>
        <v/>
      </c>
      <c r="H415" s="1"/>
      <c r="I415" s="1"/>
      <c r="J415" s="12"/>
      <c r="K415" s="1"/>
      <c r="L415" s="14" t="str">
        <f>IF(K415&lt;&gt;"",SUMIF('Project Costing'!$G$14:$G$500,K415,'Project Costing'!$M$14:$M$500),"")</f>
        <v/>
      </c>
      <c r="M415" s="18" t="str">
        <f>IF(K415&lt;&gt;"",SUMIF('Project Costing'!$G$14:$G$500,K415,'Project Costing'!$P$14:$P$500),"")</f>
        <v/>
      </c>
      <c r="N415" s="28" t="str">
        <f t="shared" si="31"/>
        <v/>
      </c>
      <c r="O415" s="1"/>
      <c r="P415" s="1"/>
      <c r="S415" t="str">
        <f>IF(R415&lt;&gt;"",SUMIF('Project Costing'!$G$14:$G$500,R415,'Project Costing'!$M$14:$M$500),"")</f>
        <v/>
      </c>
      <c r="T415" s="28" t="str">
        <f>IF(R415&lt;&gt;"",SUMIF('Project Costing'!$G$14:$G$500,R415,'Project Costing'!$P$14:$P$500),"")</f>
        <v/>
      </c>
      <c r="U415" s="28" t="str">
        <f t="shared" si="32"/>
        <v/>
      </c>
      <c r="Z415" t="str">
        <f>IF(Y415&lt;&gt;"",SUMIF('Project Costing'!$G$14:$G$500,Y415,'Project Costing'!$M$14:$M$500),"")</f>
        <v/>
      </c>
      <c r="AA415" s="28" t="str">
        <f>IF(Y415&lt;&gt;"",SUMIF('Project Costing'!$G$14:$G$500,Y415,'Project Costing'!$P$14:$P$500),"")</f>
        <v/>
      </c>
      <c r="AB415" s="28" t="str">
        <f t="shared" si="33"/>
        <v/>
      </c>
      <c r="AG415" t="str">
        <f>IF(AF415&lt;&gt;"",SUMIF('Project Costing'!$G$14:$G$500,AF415,'Project Costing'!$M$14:$M$500),"")</f>
        <v/>
      </c>
      <c r="AH415" s="28" t="str">
        <f>IF(AF415&lt;&gt;"",SUMIF('Project Costing'!$G$14:$G$500,AF415,'Project Costing'!$P$14:$P$500),"")</f>
        <v/>
      </c>
      <c r="AI415" s="28" t="str">
        <f t="shared" si="34"/>
        <v/>
      </c>
    </row>
    <row r="416" spans="4:35" x14ac:dyDescent="0.25">
      <c r="D416" s="1"/>
      <c r="E416" s="16" t="str">
        <f>IF(D416&lt;&gt;"",SUMIF('Project Costing'!$G$14:$G$500,D416,'Project Costing'!$M$14:$M$500),"")</f>
        <v/>
      </c>
      <c r="F416" s="270" t="str">
        <f>IF(D416&lt;&gt;"",SUMIF('Project Costing'!$G$14:$G$500,D416,'Project Costing'!$P$14:$P$500),"")</f>
        <v/>
      </c>
      <c r="G416" s="13" t="str">
        <f t="shared" si="30"/>
        <v/>
      </c>
      <c r="H416" s="1"/>
      <c r="I416" s="1"/>
      <c r="J416" s="12"/>
      <c r="K416" s="1"/>
      <c r="L416" s="14" t="str">
        <f>IF(K416&lt;&gt;"",SUMIF('Project Costing'!$G$14:$G$500,K416,'Project Costing'!$M$14:$M$500),"")</f>
        <v/>
      </c>
      <c r="M416" s="18" t="str">
        <f>IF(K416&lt;&gt;"",SUMIF('Project Costing'!$G$14:$G$500,K416,'Project Costing'!$P$14:$P$500),"")</f>
        <v/>
      </c>
      <c r="N416" s="28" t="str">
        <f t="shared" si="31"/>
        <v/>
      </c>
      <c r="O416" s="1"/>
      <c r="P416" s="1"/>
      <c r="S416" t="str">
        <f>IF(R416&lt;&gt;"",SUMIF('Project Costing'!$G$14:$G$500,R416,'Project Costing'!$M$14:$M$500),"")</f>
        <v/>
      </c>
      <c r="T416" s="28" t="str">
        <f>IF(R416&lt;&gt;"",SUMIF('Project Costing'!$G$14:$G$500,R416,'Project Costing'!$P$14:$P$500),"")</f>
        <v/>
      </c>
      <c r="U416" s="28" t="str">
        <f t="shared" si="32"/>
        <v/>
      </c>
      <c r="Z416" t="str">
        <f>IF(Y416&lt;&gt;"",SUMIF('Project Costing'!$G$14:$G$500,Y416,'Project Costing'!$M$14:$M$500),"")</f>
        <v/>
      </c>
      <c r="AA416" s="28" t="str">
        <f>IF(Y416&lt;&gt;"",SUMIF('Project Costing'!$G$14:$G$500,Y416,'Project Costing'!$P$14:$P$500),"")</f>
        <v/>
      </c>
      <c r="AB416" s="28" t="str">
        <f t="shared" si="33"/>
        <v/>
      </c>
      <c r="AG416" t="str">
        <f>IF(AF416&lt;&gt;"",SUMIF('Project Costing'!$G$14:$G$500,AF416,'Project Costing'!$M$14:$M$500),"")</f>
        <v/>
      </c>
      <c r="AH416" s="28" t="str">
        <f>IF(AF416&lt;&gt;"",SUMIF('Project Costing'!$G$14:$G$500,AF416,'Project Costing'!$P$14:$P$500),"")</f>
        <v/>
      </c>
      <c r="AI416" s="28" t="str">
        <f t="shared" si="34"/>
        <v/>
      </c>
    </row>
    <row r="417" spans="4:35" x14ac:dyDescent="0.25">
      <c r="D417" s="1"/>
      <c r="E417" s="16" t="str">
        <f>IF(D417&lt;&gt;"",SUMIF('Project Costing'!$G$14:$G$500,D417,'Project Costing'!$M$14:$M$500),"")</f>
        <v/>
      </c>
      <c r="F417" s="270" t="str">
        <f>IF(D417&lt;&gt;"",SUMIF('Project Costing'!$G$14:$G$500,D417,'Project Costing'!$P$14:$P$500),"")</f>
        <v/>
      </c>
      <c r="G417" s="13" t="str">
        <f t="shared" si="30"/>
        <v/>
      </c>
      <c r="H417" s="1"/>
      <c r="I417" s="1"/>
      <c r="J417" s="12"/>
      <c r="K417" s="1"/>
      <c r="L417" s="14" t="str">
        <f>IF(K417&lt;&gt;"",SUMIF('Project Costing'!$G$14:$G$500,K417,'Project Costing'!$M$14:$M$500),"")</f>
        <v/>
      </c>
      <c r="M417" s="18" t="str">
        <f>IF(K417&lt;&gt;"",SUMIF('Project Costing'!$G$14:$G$500,K417,'Project Costing'!$P$14:$P$500),"")</f>
        <v/>
      </c>
      <c r="N417" s="28" t="str">
        <f t="shared" si="31"/>
        <v/>
      </c>
      <c r="O417" s="1"/>
      <c r="P417" s="1"/>
      <c r="S417" t="str">
        <f>IF(R417&lt;&gt;"",SUMIF('Project Costing'!$G$14:$G$500,R417,'Project Costing'!$M$14:$M$500),"")</f>
        <v/>
      </c>
      <c r="T417" s="28" t="str">
        <f>IF(R417&lt;&gt;"",SUMIF('Project Costing'!$G$14:$G$500,R417,'Project Costing'!$P$14:$P$500),"")</f>
        <v/>
      </c>
      <c r="U417" s="28" t="str">
        <f t="shared" si="32"/>
        <v/>
      </c>
      <c r="Z417" t="str">
        <f>IF(Y417&lt;&gt;"",SUMIF('Project Costing'!$G$14:$G$500,Y417,'Project Costing'!$M$14:$M$500),"")</f>
        <v/>
      </c>
      <c r="AA417" s="28" t="str">
        <f>IF(Y417&lt;&gt;"",SUMIF('Project Costing'!$G$14:$G$500,Y417,'Project Costing'!$P$14:$P$500),"")</f>
        <v/>
      </c>
      <c r="AB417" s="28" t="str">
        <f t="shared" si="33"/>
        <v/>
      </c>
      <c r="AG417" t="str">
        <f>IF(AF417&lt;&gt;"",SUMIF('Project Costing'!$G$14:$G$500,AF417,'Project Costing'!$M$14:$M$500),"")</f>
        <v/>
      </c>
      <c r="AH417" s="28" t="str">
        <f>IF(AF417&lt;&gt;"",SUMIF('Project Costing'!$G$14:$G$500,AF417,'Project Costing'!$P$14:$P$500),"")</f>
        <v/>
      </c>
      <c r="AI417" s="28" t="str">
        <f t="shared" si="34"/>
        <v/>
      </c>
    </row>
    <row r="418" spans="4:35" x14ac:dyDescent="0.25">
      <c r="D418" s="1"/>
      <c r="E418" s="16" t="str">
        <f>IF(D418&lt;&gt;"",SUMIF('Project Costing'!$G$14:$G$500,D418,'Project Costing'!$M$14:$M$500),"")</f>
        <v/>
      </c>
      <c r="F418" s="270" t="str">
        <f>IF(D418&lt;&gt;"",SUMIF('Project Costing'!$G$14:$G$500,D418,'Project Costing'!$P$14:$P$500),"")</f>
        <v/>
      </c>
      <c r="G418" s="13" t="str">
        <f t="shared" si="30"/>
        <v/>
      </c>
      <c r="H418" s="1"/>
      <c r="I418" s="1"/>
      <c r="J418" s="12"/>
      <c r="K418" s="1"/>
      <c r="L418" s="14" t="str">
        <f>IF(K418&lt;&gt;"",SUMIF('Project Costing'!$G$14:$G$500,K418,'Project Costing'!$M$14:$M$500),"")</f>
        <v/>
      </c>
      <c r="M418" s="18" t="str">
        <f>IF(K418&lt;&gt;"",SUMIF('Project Costing'!$G$14:$G$500,K418,'Project Costing'!$P$14:$P$500),"")</f>
        <v/>
      </c>
      <c r="N418" s="28" t="str">
        <f t="shared" si="31"/>
        <v/>
      </c>
      <c r="O418" s="1"/>
      <c r="P418" s="1"/>
      <c r="S418" t="str">
        <f>IF(R418&lt;&gt;"",SUMIF('Project Costing'!$G$14:$G$500,R418,'Project Costing'!$M$14:$M$500),"")</f>
        <v/>
      </c>
      <c r="T418" s="28" t="str">
        <f>IF(R418&lt;&gt;"",SUMIF('Project Costing'!$G$14:$G$500,R418,'Project Costing'!$P$14:$P$500),"")</f>
        <v/>
      </c>
      <c r="U418" s="28" t="str">
        <f t="shared" si="32"/>
        <v/>
      </c>
      <c r="Z418" t="str">
        <f>IF(Y418&lt;&gt;"",SUMIF('Project Costing'!$G$14:$G$500,Y418,'Project Costing'!$M$14:$M$500),"")</f>
        <v/>
      </c>
      <c r="AA418" s="28" t="str">
        <f>IF(Y418&lt;&gt;"",SUMIF('Project Costing'!$G$14:$G$500,Y418,'Project Costing'!$P$14:$P$500),"")</f>
        <v/>
      </c>
      <c r="AB418" s="28" t="str">
        <f t="shared" si="33"/>
        <v/>
      </c>
      <c r="AG418" t="str">
        <f>IF(AF418&lt;&gt;"",SUMIF('Project Costing'!$G$14:$G$500,AF418,'Project Costing'!$M$14:$M$500),"")</f>
        <v/>
      </c>
      <c r="AH418" s="28" t="str">
        <f>IF(AF418&lt;&gt;"",SUMIF('Project Costing'!$G$14:$G$500,AF418,'Project Costing'!$P$14:$P$500),"")</f>
        <v/>
      </c>
      <c r="AI418" s="28" t="str">
        <f t="shared" si="34"/>
        <v/>
      </c>
    </row>
    <row r="419" spans="4:35" x14ac:dyDescent="0.25">
      <c r="D419" s="1"/>
      <c r="E419" s="16" t="str">
        <f>IF(D419&lt;&gt;"",SUMIF('Project Costing'!$G$14:$G$500,D419,'Project Costing'!$M$14:$M$500),"")</f>
        <v/>
      </c>
      <c r="F419" s="270" t="str">
        <f>IF(D419&lt;&gt;"",SUMIF('Project Costing'!$G$14:$G$500,D419,'Project Costing'!$P$14:$P$500),"")</f>
        <v/>
      </c>
      <c r="G419" s="13" t="str">
        <f t="shared" si="30"/>
        <v/>
      </c>
      <c r="H419" s="1"/>
      <c r="I419" s="1"/>
      <c r="J419" s="12"/>
      <c r="K419" s="1"/>
      <c r="L419" s="14" t="str">
        <f>IF(K419&lt;&gt;"",SUMIF('Project Costing'!$G$14:$G$500,K419,'Project Costing'!$M$14:$M$500),"")</f>
        <v/>
      </c>
      <c r="M419" s="18" t="str">
        <f>IF(K419&lt;&gt;"",SUMIF('Project Costing'!$G$14:$G$500,K419,'Project Costing'!$P$14:$P$500),"")</f>
        <v/>
      </c>
      <c r="N419" s="28" t="str">
        <f t="shared" si="31"/>
        <v/>
      </c>
      <c r="O419" s="1"/>
      <c r="P419" s="1"/>
      <c r="S419" t="str">
        <f>IF(R419&lt;&gt;"",SUMIF('Project Costing'!$G$14:$G$500,R419,'Project Costing'!$M$14:$M$500),"")</f>
        <v/>
      </c>
      <c r="T419" s="28" t="str">
        <f>IF(R419&lt;&gt;"",SUMIF('Project Costing'!$G$14:$G$500,R419,'Project Costing'!$P$14:$P$500),"")</f>
        <v/>
      </c>
      <c r="U419" s="28" t="str">
        <f t="shared" si="32"/>
        <v/>
      </c>
      <c r="Z419" t="str">
        <f>IF(Y419&lt;&gt;"",SUMIF('Project Costing'!$G$14:$G$500,Y419,'Project Costing'!$M$14:$M$500),"")</f>
        <v/>
      </c>
      <c r="AA419" s="28" t="str">
        <f>IF(Y419&lt;&gt;"",SUMIF('Project Costing'!$G$14:$G$500,Y419,'Project Costing'!$P$14:$P$500),"")</f>
        <v/>
      </c>
      <c r="AB419" s="28" t="str">
        <f t="shared" si="33"/>
        <v/>
      </c>
      <c r="AG419" t="str">
        <f>IF(AF419&lt;&gt;"",SUMIF('Project Costing'!$G$14:$G$500,AF419,'Project Costing'!$M$14:$M$500),"")</f>
        <v/>
      </c>
      <c r="AH419" s="28" t="str">
        <f>IF(AF419&lt;&gt;"",SUMIF('Project Costing'!$G$14:$G$500,AF419,'Project Costing'!$P$14:$P$500),"")</f>
        <v/>
      </c>
      <c r="AI419" s="28" t="str">
        <f t="shared" si="34"/>
        <v/>
      </c>
    </row>
    <row r="420" spans="4:35" x14ac:dyDescent="0.25">
      <c r="D420" s="1"/>
      <c r="E420" s="16" t="str">
        <f>IF(D420&lt;&gt;"",SUMIF('Project Costing'!$G$14:$G$500,D420,'Project Costing'!$M$14:$M$500),"")</f>
        <v/>
      </c>
      <c r="F420" s="270" t="str">
        <f>IF(D420&lt;&gt;"",SUMIF('Project Costing'!$G$14:$G$500,D420,'Project Costing'!$P$14:$P$500),"")</f>
        <v/>
      </c>
      <c r="G420" s="13" t="str">
        <f t="shared" si="30"/>
        <v/>
      </c>
      <c r="H420" s="1"/>
      <c r="I420" s="1"/>
      <c r="J420" s="12"/>
      <c r="K420" s="1"/>
      <c r="L420" s="14" t="str">
        <f>IF(K420&lt;&gt;"",SUMIF('Project Costing'!$G$14:$G$500,K420,'Project Costing'!$M$14:$M$500),"")</f>
        <v/>
      </c>
      <c r="M420" s="18" t="str">
        <f>IF(K420&lt;&gt;"",SUMIF('Project Costing'!$G$14:$G$500,K420,'Project Costing'!$P$14:$P$500),"")</f>
        <v/>
      </c>
      <c r="N420" s="28" t="str">
        <f t="shared" si="31"/>
        <v/>
      </c>
      <c r="O420" s="1"/>
      <c r="P420" s="1"/>
      <c r="S420" t="str">
        <f>IF(R420&lt;&gt;"",SUMIF('Project Costing'!$G$14:$G$500,R420,'Project Costing'!$M$14:$M$500),"")</f>
        <v/>
      </c>
      <c r="T420" s="28" t="str">
        <f>IF(R420&lt;&gt;"",SUMIF('Project Costing'!$G$14:$G$500,R420,'Project Costing'!$P$14:$P$500),"")</f>
        <v/>
      </c>
      <c r="U420" s="28" t="str">
        <f t="shared" si="32"/>
        <v/>
      </c>
      <c r="Z420" t="str">
        <f>IF(Y420&lt;&gt;"",SUMIF('Project Costing'!$G$14:$G$500,Y420,'Project Costing'!$M$14:$M$500),"")</f>
        <v/>
      </c>
      <c r="AA420" s="28" t="str">
        <f>IF(Y420&lt;&gt;"",SUMIF('Project Costing'!$G$14:$G$500,Y420,'Project Costing'!$P$14:$P$500),"")</f>
        <v/>
      </c>
      <c r="AB420" s="28" t="str">
        <f t="shared" si="33"/>
        <v/>
      </c>
      <c r="AG420" t="str">
        <f>IF(AF420&lt;&gt;"",SUMIF('Project Costing'!$G$14:$G$500,AF420,'Project Costing'!$M$14:$M$500),"")</f>
        <v/>
      </c>
      <c r="AH420" s="28" t="str">
        <f>IF(AF420&lt;&gt;"",SUMIF('Project Costing'!$G$14:$G$500,AF420,'Project Costing'!$P$14:$P$500),"")</f>
        <v/>
      </c>
      <c r="AI420" s="28" t="str">
        <f t="shared" si="34"/>
        <v/>
      </c>
    </row>
    <row r="421" spans="4:35" x14ac:dyDescent="0.25">
      <c r="D421" s="1"/>
      <c r="E421" s="16" t="str">
        <f>IF(D421&lt;&gt;"",SUMIF('Project Costing'!$G$14:$G$500,D421,'Project Costing'!$M$14:$M$500),"")</f>
        <v/>
      </c>
      <c r="F421" s="270" t="str">
        <f>IF(D421&lt;&gt;"",SUMIF('Project Costing'!$G$14:$G$500,D421,'Project Costing'!$P$14:$P$500),"")</f>
        <v/>
      </c>
      <c r="G421" s="13" t="str">
        <f t="shared" si="30"/>
        <v/>
      </c>
      <c r="H421" s="1"/>
      <c r="I421" s="1"/>
      <c r="J421" s="12"/>
      <c r="K421" s="1"/>
      <c r="L421" s="14" t="str">
        <f>IF(K421&lt;&gt;"",SUMIF('Project Costing'!$G$14:$G$500,K421,'Project Costing'!$M$14:$M$500),"")</f>
        <v/>
      </c>
      <c r="M421" s="18" t="str">
        <f>IF(K421&lt;&gt;"",SUMIF('Project Costing'!$G$14:$G$500,K421,'Project Costing'!$P$14:$P$500),"")</f>
        <v/>
      </c>
      <c r="N421" s="28" t="str">
        <f t="shared" si="31"/>
        <v/>
      </c>
      <c r="O421" s="1"/>
      <c r="P421" s="1"/>
      <c r="S421" t="str">
        <f>IF(R421&lt;&gt;"",SUMIF('Project Costing'!$G$14:$G$500,R421,'Project Costing'!$M$14:$M$500),"")</f>
        <v/>
      </c>
      <c r="T421" s="28" t="str">
        <f>IF(R421&lt;&gt;"",SUMIF('Project Costing'!$G$14:$G$500,R421,'Project Costing'!$P$14:$P$500),"")</f>
        <v/>
      </c>
      <c r="U421" s="28" t="str">
        <f t="shared" si="32"/>
        <v/>
      </c>
      <c r="Z421" t="str">
        <f>IF(Y421&lt;&gt;"",SUMIF('Project Costing'!$G$14:$G$500,Y421,'Project Costing'!$M$14:$M$500),"")</f>
        <v/>
      </c>
      <c r="AA421" s="28" t="str">
        <f>IF(Y421&lt;&gt;"",SUMIF('Project Costing'!$G$14:$G$500,Y421,'Project Costing'!$P$14:$P$500),"")</f>
        <v/>
      </c>
      <c r="AB421" s="28" t="str">
        <f t="shared" si="33"/>
        <v/>
      </c>
      <c r="AG421" t="str">
        <f>IF(AF421&lt;&gt;"",SUMIF('Project Costing'!$G$14:$G$500,AF421,'Project Costing'!$M$14:$M$500),"")</f>
        <v/>
      </c>
      <c r="AH421" s="28" t="str">
        <f>IF(AF421&lt;&gt;"",SUMIF('Project Costing'!$G$14:$G$500,AF421,'Project Costing'!$P$14:$P$500),"")</f>
        <v/>
      </c>
      <c r="AI421" s="28" t="str">
        <f t="shared" si="34"/>
        <v/>
      </c>
    </row>
    <row r="422" spans="4:35" x14ac:dyDescent="0.25">
      <c r="D422" s="1"/>
      <c r="E422" s="16" t="str">
        <f>IF(D422&lt;&gt;"",SUMIF('Project Costing'!$G$14:$G$500,D422,'Project Costing'!$M$14:$M$500),"")</f>
        <v/>
      </c>
      <c r="F422" s="270" t="str">
        <f>IF(D422&lt;&gt;"",SUMIF('Project Costing'!$G$14:$G$500,D422,'Project Costing'!$P$14:$P$500),"")</f>
        <v/>
      </c>
      <c r="G422" s="13" t="str">
        <f t="shared" si="30"/>
        <v/>
      </c>
      <c r="H422" s="1"/>
      <c r="I422" s="1"/>
      <c r="J422" s="12"/>
      <c r="K422" s="1"/>
      <c r="L422" s="14" t="str">
        <f>IF(K422&lt;&gt;"",SUMIF('Project Costing'!$G$14:$G$500,K422,'Project Costing'!$M$14:$M$500),"")</f>
        <v/>
      </c>
      <c r="M422" s="18" t="str">
        <f>IF(K422&lt;&gt;"",SUMIF('Project Costing'!$G$14:$G$500,K422,'Project Costing'!$P$14:$P$500),"")</f>
        <v/>
      </c>
      <c r="N422" s="28" t="str">
        <f t="shared" si="31"/>
        <v/>
      </c>
      <c r="O422" s="1"/>
      <c r="P422" s="1"/>
      <c r="S422" t="str">
        <f>IF(R422&lt;&gt;"",SUMIF('Project Costing'!$G$14:$G$500,R422,'Project Costing'!$M$14:$M$500),"")</f>
        <v/>
      </c>
      <c r="T422" s="28" t="str">
        <f>IF(R422&lt;&gt;"",SUMIF('Project Costing'!$G$14:$G$500,R422,'Project Costing'!$P$14:$P$500),"")</f>
        <v/>
      </c>
      <c r="U422" s="28" t="str">
        <f t="shared" si="32"/>
        <v/>
      </c>
      <c r="Z422" t="str">
        <f>IF(Y422&lt;&gt;"",SUMIF('Project Costing'!$G$14:$G$500,Y422,'Project Costing'!$M$14:$M$500),"")</f>
        <v/>
      </c>
      <c r="AA422" s="28" t="str">
        <f>IF(Y422&lt;&gt;"",SUMIF('Project Costing'!$G$14:$G$500,Y422,'Project Costing'!$P$14:$P$500),"")</f>
        <v/>
      </c>
      <c r="AB422" s="28" t="str">
        <f t="shared" si="33"/>
        <v/>
      </c>
      <c r="AG422" t="str">
        <f>IF(AF422&lt;&gt;"",SUMIF('Project Costing'!$G$14:$G$500,AF422,'Project Costing'!$M$14:$M$500),"")</f>
        <v/>
      </c>
      <c r="AH422" s="28" t="str">
        <f>IF(AF422&lt;&gt;"",SUMIF('Project Costing'!$G$14:$G$500,AF422,'Project Costing'!$P$14:$P$500),"")</f>
        <v/>
      </c>
      <c r="AI422" s="28" t="str">
        <f t="shared" si="34"/>
        <v/>
      </c>
    </row>
    <row r="423" spans="4:35" x14ac:dyDescent="0.25">
      <c r="D423" s="1"/>
      <c r="E423" s="16" t="str">
        <f>IF(D423&lt;&gt;"",SUMIF('Project Costing'!$G$14:$G$500,D423,'Project Costing'!$M$14:$M$500),"")</f>
        <v/>
      </c>
      <c r="F423" s="270" t="str">
        <f>IF(D423&lt;&gt;"",SUMIF('Project Costing'!$G$14:$G$500,D423,'Project Costing'!$P$14:$P$500),"")</f>
        <v/>
      </c>
      <c r="G423" s="13" t="str">
        <f t="shared" si="30"/>
        <v/>
      </c>
      <c r="H423" s="1"/>
      <c r="I423" s="1"/>
      <c r="J423" s="12"/>
      <c r="K423" s="1"/>
      <c r="L423" s="14" t="str">
        <f>IF(K423&lt;&gt;"",SUMIF('Project Costing'!$G$14:$G$500,K423,'Project Costing'!$M$14:$M$500),"")</f>
        <v/>
      </c>
      <c r="M423" s="18" t="str">
        <f>IF(K423&lt;&gt;"",SUMIF('Project Costing'!$G$14:$G$500,K423,'Project Costing'!$P$14:$P$500),"")</f>
        <v/>
      </c>
      <c r="N423" s="28" t="str">
        <f t="shared" si="31"/>
        <v/>
      </c>
      <c r="O423" s="1"/>
      <c r="P423" s="1"/>
      <c r="S423" t="str">
        <f>IF(R423&lt;&gt;"",SUMIF('Project Costing'!$G$14:$G$500,R423,'Project Costing'!$M$14:$M$500),"")</f>
        <v/>
      </c>
      <c r="T423" s="28" t="str">
        <f>IF(R423&lt;&gt;"",SUMIF('Project Costing'!$G$14:$G$500,R423,'Project Costing'!$P$14:$P$500),"")</f>
        <v/>
      </c>
      <c r="U423" s="28" t="str">
        <f t="shared" si="32"/>
        <v/>
      </c>
      <c r="Z423" t="str">
        <f>IF(Y423&lt;&gt;"",SUMIF('Project Costing'!$G$14:$G$500,Y423,'Project Costing'!$M$14:$M$500),"")</f>
        <v/>
      </c>
      <c r="AA423" s="28" t="str">
        <f>IF(Y423&lt;&gt;"",SUMIF('Project Costing'!$G$14:$G$500,Y423,'Project Costing'!$P$14:$P$500),"")</f>
        <v/>
      </c>
      <c r="AB423" s="28" t="str">
        <f t="shared" si="33"/>
        <v/>
      </c>
      <c r="AG423" t="str">
        <f>IF(AF423&lt;&gt;"",SUMIF('Project Costing'!$G$14:$G$500,AF423,'Project Costing'!$M$14:$M$500),"")</f>
        <v/>
      </c>
      <c r="AH423" s="28" t="str">
        <f>IF(AF423&lt;&gt;"",SUMIF('Project Costing'!$G$14:$G$500,AF423,'Project Costing'!$P$14:$P$500),"")</f>
        <v/>
      </c>
      <c r="AI423" s="28" t="str">
        <f t="shared" si="34"/>
        <v/>
      </c>
    </row>
    <row r="424" spans="4:35" x14ac:dyDescent="0.25">
      <c r="D424" s="1"/>
      <c r="E424" s="16" t="str">
        <f>IF(D424&lt;&gt;"",SUMIF('Project Costing'!$G$14:$G$500,D424,'Project Costing'!$M$14:$M$500),"")</f>
        <v/>
      </c>
      <c r="F424" s="270" t="str">
        <f>IF(D424&lt;&gt;"",SUMIF('Project Costing'!$G$14:$G$500,D424,'Project Costing'!$P$14:$P$500),"")</f>
        <v/>
      </c>
      <c r="G424" s="13" t="str">
        <f t="shared" si="30"/>
        <v/>
      </c>
      <c r="H424" s="1"/>
      <c r="I424" s="1"/>
      <c r="J424" s="12"/>
      <c r="K424" s="1"/>
      <c r="L424" s="14" t="str">
        <f>IF(K424&lt;&gt;"",SUMIF('Project Costing'!$G$14:$G$500,K424,'Project Costing'!$M$14:$M$500),"")</f>
        <v/>
      </c>
      <c r="M424" s="18" t="str">
        <f>IF(K424&lt;&gt;"",SUMIF('Project Costing'!$G$14:$G$500,K424,'Project Costing'!$P$14:$P$500),"")</f>
        <v/>
      </c>
      <c r="N424" s="28" t="str">
        <f t="shared" si="31"/>
        <v/>
      </c>
      <c r="O424" s="1"/>
      <c r="P424" s="1"/>
      <c r="S424" t="str">
        <f>IF(R424&lt;&gt;"",SUMIF('Project Costing'!$G$14:$G$500,R424,'Project Costing'!$M$14:$M$500),"")</f>
        <v/>
      </c>
      <c r="T424" s="28" t="str">
        <f>IF(R424&lt;&gt;"",SUMIF('Project Costing'!$G$14:$G$500,R424,'Project Costing'!$P$14:$P$500),"")</f>
        <v/>
      </c>
      <c r="U424" s="28" t="str">
        <f t="shared" si="32"/>
        <v/>
      </c>
      <c r="Z424" t="str">
        <f>IF(Y424&lt;&gt;"",SUMIF('Project Costing'!$G$14:$G$500,Y424,'Project Costing'!$M$14:$M$500),"")</f>
        <v/>
      </c>
      <c r="AA424" s="28" t="str">
        <f>IF(Y424&lt;&gt;"",SUMIF('Project Costing'!$G$14:$G$500,Y424,'Project Costing'!$P$14:$P$500),"")</f>
        <v/>
      </c>
      <c r="AB424" s="28" t="str">
        <f t="shared" si="33"/>
        <v/>
      </c>
      <c r="AG424" t="str">
        <f>IF(AF424&lt;&gt;"",SUMIF('Project Costing'!$G$14:$G$500,AF424,'Project Costing'!$M$14:$M$500),"")</f>
        <v/>
      </c>
      <c r="AH424" s="28" t="str">
        <f>IF(AF424&lt;&gt;"",SUMIF('Project Costing'!$G$14:$G$500,AF424,'Project Costing'!$P$14:$P$500),"")</f>
        <v/>
      </c>
      <c r="AI424" s="28" t="str">
        <f t="shared" si="34"/>
        <v/>
      </c>
    </row>
    <row r="425" spans="4:35" x14ac:dyDescent="0.25">
      <c r="D425" s="1"/>
      <c r="E425" s="16" t="str">
        <f>IF(D425&lt;&gt;"",SUMIF('Project Costing'!$G$14:$G$500,D425,'Project Costing'!$M$14:$M$500),"")</f>
        <v/>
      </c>
      <c r="F425" s="270" t="str">
        <f>IF(D425&lt;&gt;"",SUMIF('Project Costing'!$G$14:$G$500,D425,'Project Costing'!$P$14:$P$500),"")</f>
        <v/>
      </c>
      <c r="G425" s="13" t="str">
        <f t="shared" si="30"/>
        <v/>
      </c>
      <c r="H425" s="1"/>
      <c r="I425" s="1"/>
      <c r="J425" s="12"/>
      <c r="K425" s="1"/>
      <c r="L425" s="14" t="str">
        <f>IF(K425&lt;&gt;"",SUMIF('Project Costing'!$G$14:$G$500,K425,'Project Costing'!$M$14:$M$500),"")</f>
        <v/>
      </c>
      <c r="M425" s="18" t="str">
        <f>IF(K425&lt;&gt;"",SUMIF('Project Costing'!$G$14:$G$500,K425,'Project Costing'!$P$14:$P$500),"")</f>
        <v/>
      </c>
      <c r="N425" s="28" t="str">
        <f t="shared" si="31"/>
        <v/>
      </c>
      <c r="O425" s="1"/>
      <c r="P425" s="1"/>
      <c r="S425" t="str">
        <f>IF(R425&lt;&gt;"",SUMIF('Project Costing'!$G$14:$G$500,R425,'Project Costing'!$M$14:$M$500),"")</f>
        <v/>
      </c>
      <c r="T425" s="28" t="str">
        <f>IF(R425&lt;&gt;"",SUMIF('Project Costing'!$G$14:$G$500,R425,'Project Costing'!$P$14:$P$500),"")</f>
        <v/>
      </c>
      <c r="U425" s="28" t="str">
        <f t="shared" si="32"/>
        <v/>
      </c>
      <c r="Z425" t="str">
        <f>IF(Y425&lt;&gt;"",SUMIF('Project Costing'!$G$14:$G$500,Y425,'Project Costing'!$M$14:$M$500),"")</f>
        <v/>
      </c>
      <c r="AA425" s="28" t="str">
        <f>IF(Y425&lt;&gt;"",SUMIF('Project Costing'!$G$14:$G$500,Y425,'Project Costing'!$P$14:$P$500),"")</f>
        <v/>
      </c>
      <c r="AB425" s="28" t="str">
        <f t="shared" si="33"/>
        <v/>
      </c>
      <c r="AG425" t="str">
        <f>IF(AF425&lt;&gt;"",SUMIF('Project Costing'!$G$14:$G$500,AF425,'Project Costing'!$M$14:$M$500),"")</f>
        <v/>
      </c>
      <c r="AH425" s="28" t="str">
        <f>IF(AF425&lt;&gt;"",SUMIF('Project Costing'!$G$14:$G$500,AF425,'Project Costing'!$P$14:$P$500),"")</f>
        <v/>
      </c>
      <c r="AI425" s="28" t="str">
        <f t="shared" si="34"/>
        <v/>
      </c>
    </row>
    <row r="426" spans="4:35" x14ac:dyDescent="0.25">
      <c r="D426" s="1"/>
      <c r="E426" s="16" t="str">
        <f>IF(D426&lt;&gt;"",SUMIF('Project Costing'!$G$14:$G$500,D426,'Project Costing'!$M$14:$M$500),"")</f>
        <v/>
      </c>
      <c r="F426" s="270" t="str">
        <f>IF(D426&lt;&gt;"",SUMIF('Project Costing'!$G$14:$G$500,D426,'Project Costing'!$P$14:$P$500),"")</f>
        <v/>
      </c>
      <c r="G426" s="13" t="str">
        <f t="shared" si="30"/>
        <v/>
      </c>
      <c r="H426" s="1"/>
      <c r="I426" s="1"/>
      <c r="J426" s="12"/>
      <c r="K426" s="1"/>
      <c r="L426" s="14" t="str">
        <f>IF(K426&lt;&gt;"",SUMIF('Project Costing'!$G$14:$G$500,K426,'Project Costing'!$M$14:$M$500),"")</f>
        <v/>
      </c>
      <c r="M426" s="18" t="str">
        <f>IF(K426&lt;&gt;"",SUMIF('Project Costing'!$G$14:$G$500,K426,'Project Costing'!$P$14:$P$500),"")</f>
        <v/>
      </c>
      <c r="N426" s="28" t="str">
        <f t="shared" si="31"/>
        <v/>
      </c>
      <c r="O426" s="1"/>
      <c r="P426" s="1"/>
      <c r="S426" t="str">
        <f>IF(R426&lt;&gt;"",SUMIF('Project Costing'!$G$14:$G$500,R426,'Project Costing'!$M$14:$M$500),"")</f>
        <v/>
      </c>
      <c r="T426" s="28" t="str">
        <f>IF(R426&lt;&gt;"",SUMIF('Project Costing'!$G$14:$G$500,R426,'Project Costing'!$P$14:$P$500),"")</f>
        <v/>
      </c>
      <c r="U426" s="28" t="str">
        <f t="shared" si="32"/>
        <v/>
      </c>
      <c r="Z426" t="str">
        <f>IF(Y426&lt;&gt;"",SUMIF('Project Costing'!$G$14:$G$500,Y426,'Project Costing'!$M$14:$M$500),"")</f>
        <v/>
      </c>
      <c r="AA426" s="28" t="str">
        <f>IF(Y426&lt;&gt;"",SUMIF('Project Costing'!$G$14:$G$500,Y426,'Project Costing'!$P$14:$P$500),"")</f>
        <v/>
      </c>
      <c r="AB426" s="28" t="str">
        <f t="shared" si="33"/>
        <v/>
      </c>
      <c r="AG426" t="str">
        <f>IF(AF426&lt;&gt;"",SUMIF('Project Costing'!$G$14:$G$500,AF426,'Project Costing'!$M$14:$M$500),"")</f>
        <v/>
      </c>
      <c r="AH426" s="28" t="str">
        <f>IF(AF426&lt;&gt;"",SUMIF('Project Costing'!$G$14:$G$500,AF426,'Project Costing'!$P$14:$P$500),"")</f>
        <v/>
      </c>
      <c r="AI426" s="28" t="str">
        <f t="shared" si="34"/>
        <v/>
      </c>
    </row>
    <row r="427" spans="4:35" x14ac:dyDescent="0.25">
      <c r="D427" s="1"/>
      <c r="E427" s="16" t="str">
        <f>IF(D427&lt;&gt;"",SUMIF('Project Costing'!$G$14:$G$500,D427,'Project Costing'!$M$14:$M$500),"")</f>
        <v/>
      </c>
      <c r="F427" s="270" t="str">
        <f>IF(D427&lt;&gt;"",SUMIF('Project Costing'!$G$14:$G$500,D427,'Project Costing'!$P$14:$P$500),"")</f>
        <v/>
      </c>
      <c r="G427" s="13" t="str">
        <f t="shared" si="30"/>
        <v/>
      </c>
      <c r="H427" s="1"/>
      <c r="I427" s="1"/>
      <c r="J427" s="12"/>
      <c r="K427" s="1"/>
      <c r="L427" s="14" t="str">
        <f>IF(K427&lt;&gt;"",SUMIF('Project Costing'!$G$14:$G$500,K427,'Project Costing'!$M$14:$M$500),"")</f>
        <v/>
      </c>
      <c r="M427" s="18" t="str">
        <f>IF(K427&lt;&gt;"",SUMIF('Project Costing'!$G$14:$G$500,K427,'Project Costing'!$P$14:$P$500),"")</f>
        <v/>
      </c>
      <c r="N427" s="28" t="str">
        <f t="shared" si="31"/>
        <v/>
      </c>
      <c r="O427" s="1"/>
      <c r="P427" s="1"/>
      <c r="S427" t="str">
        <f>IF(R427&lt;&gt;"",SUMIF('Project Costing'!$G$14:$G$500,R427,'Project Costing'!$M$14:$M$500),"")</f>
        <v/>
      </c>
      <c r="T427" s="28" t="str">
        <f>IF(R427&lt;&gt;"",SUMIF('Project Costing'!$G$14:$G$500,R427,'Project Costing'!$P$14:$P$500),"")</f>
        <v/>
      </c>
      <c r="U427" s="28" t="str">
        <f t="shared" si="32"/>
        <v/>
      </c>
      <c r="Z427" t="str">
        <f>IF(Y427&lt;&gt;"",SUMIF('Project Costing'!$G$14:$G$500,Y427,'Project Costing'!$M$14:$M$500),"")</f>
        <v/>
      </c>
      <c r="AA427" s="28" t="str">
        <f>IF(Y427&lt;&gt;"",SUMIF('Project Costing'!$G$14:$G$500,Y427,'Project Costing'!$P$14:$P$500),"")</f>
        <v/>
      </c>
      <c r="AB427" s="28" t="str">
        <f t="shared" si="33"/>
        <v/>
      </c>
      <c r="AG427" t="str">
        <f>IF(AF427&lt;&gt;"",SUMIF('Project Costing'!$G$14:$G$500,AF427,'Project Costing'!$M$14:$M$500),"")</f>
        <v/>
      </c>
      <c r="AH427" s="28" t="str">
        <f>IF(AF427&lt;&gt;"",SUMIF('Project Costing'!$G$14:$G$500,AF427,'Project Costing'!$P$14:$P$500),"")</f>
        <v/>
      </c>
      <c r="AI427" s="28" t="str">
        <f t="shared" si="34"/>
        <v/>
      </c>
    </row>
    <row r="428" spans="4:35" x14ac:dyDescent="0.25">
      <c r="D428" s="1"/>
      <c r="E428" s="16" t="str">
        <f>IF(D428&lt;&gt;"",SUMIF('Project Costing'!$G$14:$G$500,D428,'Project Costing'!$M$14:$M$500),"")</f>
        <v/>
      </c>
      <c r="F428" s="270" t="str">
        <f>IF(D428&lt;&gt;"",SUMIF('Project Costing'!$G$14:$G$500,D428,'Project Costing'!$P$14:$P$500),"")</f>
        <v/>
      </c>
      <c r="G428" s="13" t="str">
        <f t="shared" si="30"/>
        <v/>
      </c>
      <c r="H428" s="1"/>
      <c r="I428" s="1"/>
      <c r="J428" s="12"/>
      <c r="K428" s="1"/>
      <c r="L428" s="14" t="str">
        <f>IF(K428&lt;&gt;"",SUMIF('Project Costing'!$G$14:$G$500,K428,'Project Costing'!$M$14:$M$500),"")</f>
        <v/>
      </c>
      <c r="M428" s="18" t="str">
        <f>IF(K428&lt;&gt;"",SUMIF('Project Costing'!$G$14:$G$500,K428,'Project Costing'!$P$14:$P$500),"")</f>
        <v/>
      </c>
      <c r="N428" s="28" t="str">
        <f t="shared" si="31"/>
        <v/>
      </c>
      <c r="O428" s="1"/>
      <c r="P428" s="1"/>
      <c r="S428" t="str">
        <f>IF(R428&lt;&gt;"",SUMIF('Project Costing'!$G$14:$G$500,R428,'Project Costing'!$M$14:$M$500),"")</f>
        <v/>
      </c>
      <c r="T428" s="28" t="str">
        <f>IF(R428&lt;&gt;"",SUMIF('Project Costing'!$G$14:$G$500,R428,'Project Costing'!$P$14:$P$500),"")</f>
        <v/>
      </c>
      <c r="U428" s="28" t="str">
        <f t="shared" si="32"/>
        <v/>
      </c>
      <c r="Z428" t="str">
        <f>IF(Y428&lt;&gt;"",SUMIF('Project Costing'!$G$14:$G$500,Y428,'Project Costing'!$M$14:$M$500),"")</f>
        <v/>
      </c>
      <c r="AA428" s="28" t="str">
        <f>IF(Y428&lt;&gt;"",SUMIF('Project Costing'!$G$14:$G$500,Y428,'Project Costing'!$P$14:$P$500),"")</f>
        <v/>
      </c>
      <c r="AB428" s="28" t="str">
        <f t="shared" si="33"/>
        <v/>
      </c>
      <c r="AG428" t="str">
        <f>IF(AF428&lt;&gt;"",SUMIF('Project Costing'!$G$14:$G$500,AF428,'Project Costing'!$M$14:$M$500),"")</f>
        <v/>
      </c>
      <c r="AH428" s="28" t="str">
        <f>IF(AF428&lt;&gt;"",SUMIF('Project Costing'!$G$14:$G$500,AF428,'Project Costing'!$P$14:$P$500),"")</f>
        <v/>
      </c>
      <c r="AI428" s="28" t="str">
        <f t="shared" si="34"/>
        <v/>
      </c>
    </row>
    <row r="429" spans="4:35" x14ac:dyDescent="0.25">
      <c r="D429" s="1"/>
      <c r="E429" s="16" t="str">
        <f>IF(D429&lt;&gt;"",SUMIF('Project Costing'!$G$14:$G$500,D429,'Project Costing'!$M$14:$M$500),"")</f>
        <v/>
      </c>
      <c r="F429" s="270" t="str">
        <f>IF(D429&lt;&gt;"",SUMIF('Project Costing'!$G$14:$G$500,D429,'Project Costing'!$P$14:$P$500),"")</f>
        <v/>
      </c>
      <c r="G429" s="13" t="str">
        <f t="shared" si="30"/>
        <v/>
      </c>
      <c r="H429" s="1"/>
      <c r="I429" s="1"/>
      <c r="J429" s="12"/>
      <c r="K429" s="1"/>
      <c r="L429" s="14" t="str">
        <f>IF(K429&lt;&gt;"",SUMIF('Project Costing'!$G$14:$G$500,K429,'Project Costing'!$M$14:$M$500),"")</f>
        <v/>
      </c>
      <c r="M429" s="18" t="str">
        <f>IF(K429&lt;&gt;"",SUMIF('Project Costing'!$G$14:$G$500,K429,'Project Costing'!$P$14:$P$500),"")</f>
        <v/>
      </c>
      <c r="N429" s="28" t="str">
        <f t="shared" si="31"/>
        <v/>
      </c>
      <c r="O429" s="1"/>
      <c r="P429" s="1"/>
      <c r="S429" t="str">
        <f>IF(R429&lt;&gt;"",SUMIF('Project Costing'!$G$14:$G$500,R429,'Project Costing'!$M$14:$M$500),"")</f>
        <v/>
      </c>
      <c r="T429" s="28" t="str">
        <f>IF(R429&lt;&gt;"",SUMIF('Project Costing'!$G$14:$G$500,R429,'Project Costing'!$P$14:$P$500),"")</f>
        <v/>
      </c>
      <c r="U429" s="28" t="str">
        <f t="shared" si="32"/>
        <v/>
      </c>
      <c r="Z429" t="str">
        <f>IF(Y429&lt;&gt;"",SUMIF('Project Costing'!$G$14:$G$500,Y429,'Project Costing'!$M$14:$M$500),"")</f>
        <v/>
      </c>
      <c r="AA429" s="28" t="str">
        <f>IF(Y429&lt;&gt;"",SUMIF('Project Costing'!$G$14:$G$500,Y429,'Project Costing'!$P$14:$P$500),"")</f>
        <v/>
      </c>
      <c r="AB429" s="28" t="str">
        <f t="shared" si="33"/>
        <v/>
      </c>
      <c r="AG429" t="str">
        <f>IF(AF429&lt;&gt;"",SUMIF('Project Costing'!$G$14:$G$500,AF429,'Project Costing'!$M$14:$M$500),"")</f>
        <v/>
      </c>
      <c r="AH429" s="28" t="str">
        <f>IF(AF429&lt;&gt;"",SUMIF('Project Costing'!$G$14:$G$500,AF429,'Project Costing'!$P$14:$P$500),"")</f>
        <v/>
      </c>
      <c r="AI429" s="28" t="str">
        <f t="shared" si="34"/>
        <v/>
      </c>
    </row>
    <row r="430" spans="4:35" x14ac:dyDescent="0.25">
      <c r="D430" s="1"/>
      <c r="E430" s="16" t="str">
        <f>IF(D430&lt;&gt;"",SUMIF('Project Costing'!$G$14:$G$500,D430,'Project Costing'!$M$14:$M$500),"")</f>
        <v/>
      </c>
      <c r="F430" s="270" t="str">
        <f>IF(D430&lt;&gt;"",SUMIF('Project Costing'!$G$14:$G$500,D430,'Project Costing'!$P$14:$P$500),"")</f>
        <v/>
      </c>
      <c r="G430" s="13" t="str">
        <f t="shared" si="30"/>
        <v/>
      </c>
      <c r="H430" s="1"/>
      <c r="I430" s="1"/>
      <c r="J430" s="12"/>
      <c r="K430" s="1"/>
      <c r="L430" s="14" t="str">
        <f>IF(K430&lt;&gt;"",SUMIF('Project Costing'!$G$14:$G$500,K430,'Project Costing'!$M$14:$M$500),"")</f>
        <v/>
      </c>
      <c r="M430" s="18" t="str">
        <f>IF(K430&lt;&gt;"",SUMIF('Project Costing'!$G$14:$G$500,K430,'Project Costing'!$P$14:$P$500),"")</f>
        <v/>
      </c>
      <c r="N430" s="28" t="str">
        <f t="shared" si="31"/>
        <v/>
      </c>
      <c r="O430" s="1"/>
      <c r="P430" s="1"/>
      <c r="S430" t="str">
        <f>IF(R430&lt;&gt;"",SUMIF('Project Costing'!$G$14:$G$500,R430,'Project Costing'!$M$14:$M$500),"")</f>
        <v/>
      </c>
      <c r="T430" s="28" t="str">
        <f>IF(R430&lt;&gt;"",SUMIF('Project Costing'!$G$14:$G$500,R430,'Project Costing'!$P$14:$P$500),"")</f>
        <v/>
      </c>
      <c r="U430" s="28" t="str">
        <f t="shared" si="32"/>
        <v/>
      </c>
      <c r="Z430" t="str">
        <f>IF(Y430&lt;&gt;"",SUMIF('Project Costing'!$G$14:$G$500,Y430,'Project Costing'!$M$14:$M$500),"")</f>
        <v/>
      </c>
      <c r="AA430" s="28" t="str">
        <f>IF(Y430&lt;&gt;"",SUMIF('Project Costing'!$G$14:$G$500,Y430,'Project Costing'!$P$14:$P$500),"")</f>
        <v/>
      </c>
      <c r="AB430" s="28" t="str">
        <f t="shared" si="33"/>
        <v/>
      </c>
      <c r="AG430" t="str">
        <f>IF(AF430&lt;&gt;"",SUMIF('Project Costing'!$G$14:$G$500,AF430,'Project Costing'!$M$14:$M$500),"")</f>
        <v/>
      </c>
      <c r="AH430" s="28" t="str">
        <f>IF(AF430&lt;&gt;"",SUMIF('Project Costing'!$G$14:$G$500,AF430,'Project Costing'!$P$14:$P$500),"")</f>
        <v/>
      </c>
      <c r="AI430" s="28" t="str">
        <f t="shared" si="34"/>
        <v/>
      </c>
    </row>
    <row r="431" spans="4:35" x14ac:dyDescent="0.25">
      <c r="D431" s="1"/>
      <c r="E431" s="16" t="str">
        <f>IF(D431&lt;&gt;"",SUMIF('Project Costing'!$G$14:$G$500,D431,'Project Costing'!$M$14:$M$500),"")</f>
        <v/>
      </c>
      <c r="F431" s="270" t="str">
        <f>IF(D431&lt;&gt;"",SUMIF('Project Costing'!$G$14:$G$500,D431,'Project Costing'!$P$14:$P$500),"")</f>
        <v/>
      </c>
      <c r="G431" s="13" t="str">
        <f t="shared" si="30"/>
        <v/>
      </c>
      <c r="H431" s="1"/>
      <c r="I431" s="1"/>
      <c r="J431" s="12"/>
      <c r="K431" s="1"/>
      <c r="L431" s="14" t="str">
        <f>IF(K431&lt;&gt;"",SUMIF('Project Costing'!$G$14:$G$500,K431,'Project Costing'!$M$14:$M$500),"")</f>
        <v/>
      </c>
      <c r="M431" s="18" t="str">
        <f>IF(K431&lt;&gt;"",SUMIF('Project Costing'!$G$14:$G$500,K431,'Project Costing'!$P$14:$P$500),"")</f>
        <v/>
      </c>
      <c r="N431" s="28" t="str">
        <f t="shared" si="31"/>
        <v/>
      </c>
      <c r="O431" s="1"/>
      <c r="P431" s="1"/>
      <c r="S431" t="str">
        <f>IF(R431&lt;&gt;"",SUMIF('Project Costing'!$G$14:$G$500,R431,'Project Costing'!$M$14:$M$500),"")</f>
        <v/>
      </c>
      <c r="T431" s="28" t="str">
        <f>IF(R431&lt;&gt;"",SUMIF('Project Costing'!$G$14:$G$500,R431,'Project Costing'!$P$14:$P$500),"")</f>
        <v/>
      </c>
      <c r="U431" s="28" t="str">
        <f t="shared" si="32"/>
        <v/>
      </c>
      <c r="Z431" t="str">
        <f>IF(Y431&lt;&gt;"",SUMIF('Project Costing'!$G$14:$G$500,Y431,'Project Costing'!$M$14:$M$500),"")</f>
        <v/>
      </c>
      <c r="AA431" s="28" t="str">
        <f>IF(Y431&lt;&gt;"",SUMIF('Project Costing'!$G$14:$G$500,Y431,'Project Costing'!$P$14:$P$500),"")</f>
        <v/>
      </c>
      <c r="AB431" s="28" t="str">
        <f t="shared" si="33"/>
        <v/>
      </c>
      <c r="AG431" t="str">
        <f>IF(AF431&lt;&gt;"",SUMIF('Project Costing'!$G$14:$G$500,AF431,'Project Costing'!$M$14:$M$500),"")</f>
        <v/>
      </c>
      <c r="AH431" s="28" t="str">
        <f>IF(AF431&lt;&gt;"",SUMIF('Project Costing'!$G$14:$G$500,AF431,'Project Costing'!$P$14:$P$500),"")</f>
        <v/>
      </c>
      <c r="AI431" s="28" t="str">
        <f t="shared" si="34"/>
        <v/>
      </c>
    </row>
    <row r="432" spans="4:35" x14ac:dyDescent="0.25">
      <c r="D432" s="1"/>
      <c r="E432" s="16" t="str">
        <f>IF(D432&lt;&gt;"",SUMIF('Project Costing'!$G$14:$G$500,D432,'Project Costing'!$M$14:$M$500),"")</f>
        <v/>
      </c>
      <c r="F432" s="270" t="str">
        <f>IF(D432&lt;&gt;"",SUMIF('Project Costing'!$G$14:$G$500,D432,'Project Costing'!$P$14:$P$500),"")</f>
        <v/>
      </c>
      <c r="G432" s="13" t="str">
        <f t="shared" si="30"/>
        <v/>
      </c>
      <c r="H432" s="1"/>
      <c r="I432" s="1"/>
      <c r="J432" s="12"/>
      <c r="K432" s="1"/>
      <c r="L432" s="14" t="str">
        <f>IF(K432&lt;&gt;"",SUMIF('Project Costing'!$G$14:$G$500,K432,'Project Costing'!$M$14:$M$500),"")</f>
        <v/>
      </c>
      <c r="M432" s="18" t="str">
        <f>IF(K432&lt;&gt;"",SUMIF('Project Costing'!$G$14:$G$500,K432,'Project Costing'!$P$14:$P$500),"")</f>
        <v/>
      </c>
      <c r="N432" s="28" t="str">
        <f t="shared" si="31"/>
        <v/>
      </c>
      <c r="O432" s="1"/>
      <c r="P432" s="1"/>
      <c r="S432" t="str">
        <f>IF(R432&lt;&gt;"",SUMIF('Project Costing'!$G$14:$G$500,R432,'Project Costing'!$M$14:$M$500),"")</f>
        <v/>
      </c>
      <c r="T432" s="28" t="str">
        <f>IF(R432&lt;&gt;"",SUMIF('Project Costing'!$G$14:$G$500,R432,'Project Costing'!$P$14:$P$500),"")</f>
        <v/>
      </c>
      <c r="U432" s="28" t="str">
        <f t="shared" si="32"/>
        <v/>
      </c>
      <c r="Z432" t="str">
        <f>IF(Y432&lt;&gt;"",SUMIF('Project Costing'!$G$14:$G$500,Y432,'Project Costing'!$M$14:$M$500),"")</f>
        <v/>
      </c>
      <c r="AA432" s="28" t="str">
        <f>IF(Y432&lt;&gt;"",SUMIF('Project Costing'!$G$14:$G$500,Y432,'Project Costing'!$P$14:$P$500),"")</f>
        <v/>
      </c>
      <c r="AB432" s="28" t="str">
        <f t="shared" si="33"/>
        <v/>
      </c>
      <c r="AG432" t="str">
        <f>IF(AF432&lt;&gt;"",SUMIF('Project Costing'!$G$14:$G$500,AF432,'Project Costing'!$M$14:$M$500),"")</f>
        <v/>
      </c>
      <c r="AH432" s="28" t="str">
        <f>IF(AF432&lt;&gt;"",SUMIF('Project Costing'!$G$14:$G$500,AF432,'Project Costing'!$P$14:$P$500),"")</f>
        <v/>
      </c>
      <c r="AI432" s="28" t="str">
        <f t="shared" si="34"/>
        <v/>
      </c>
    </row>
    <row r="433" spans="4:35" x14ac:dyDescent="0.25">
      <c r="D433" s="1"/>
      <c r="E433" s="16" t="str">
        <f>IF(D433&lt;&gt;"",SUMIF('Project Costing'!$G$14:$G$500,D433,'Project Costing'!$M$14:$M$500),"")</f>
        <v/>
      </c>
      <c r="F433" s="270" t="str">
        <f>IF(D433&lt;&gt;"",SUMIF('Project Costing'!$G$14:$G$500,D433,'Project Costing'!$P$14:$P$500),"")</f>
        <v/>
      </c>
      <c r="G433" s="13" t="str">
        <f t="shared" si="30"/>
        <v/>
      </c>
      <c r="H433" s="1"/>
      <c r="I433" s="1"/>
      <c r="J433" s="12"/>
      <c r="K433" s="1"/>
      <c r="L433" s="14" t="str">
        <f>IF(K433&lt;&gt;"",SUMIF('Project Costing'!$G$14:$G$500,K433,'Project Costing'!$M$14:$M$500),"")</f>
        <v/>
      </c>
      <c r="M433" s="18" t="str">
        <f>IF(K433&lt;&gt;"",SUMIF('Project Costing'!$G$14:$G$500,K433,'Project Costing'!$P$14:$P$500),"")</f>
        <v/>
      </c>
      <c r="N433" s="28" t="str">
        <f t="shared" si="31"/>
        <v/>
      </c>
      <c r="O433" s="1"/>
      <c r="P433" s="1"/>
      <c r="S433" t="str">
        <f>IF(R433&lt;&gt;"",SUMIF('Project Costing'!$G$14:$G$500,R433,'Project Costing'!$M$14:$M$500),"")</f>
        <v/>
      </c>
      <c r="T433" s="28" t="str">
        <f>IF(R433&lt;&gt;"",SUMIF('Project Costing'!$G$14:$G$500,R433,'Project Costing'!$P$14:$P$500),"")</f>
        <v/>
      </c>
      <c r="U433" s="28" t="str">
        <f t="shared" si="32"/>
        <v/>
      </c>
      <c r="Z433" t="str">
        <f>IF(Y433&lt;&gt;"",SUMIF('Project Costing'!$G$14:$G$500,Y433,'Project Costing'!$M$14:$M$500),"")</f>
        <v/>
      </c>
      <c r="AA433" s="28" t="str">
        <f>IF(Y433&lt;&gt;"",SUMIF('Project Costing'!$G$14:$G$500,Y433,'Project Costing'!$P$14:$P$500),"")</f>
        <v/>
      </c>
      <c r="AB433" s="28" t="str">
        <f t="shared" si="33"/>
        <v/>
      </c>
      <c r="AG433" t="str">
        <f>IF(AF433&lt;&gt;"",SUMIF('Project Costing'!$G$14:$G$500,AF433,'Project Costing'!$M$14:$M$500),"")</f>
        <v/>
      </c>
      <c r="AH433" s="28" t="str">
        <f>IF(AF433&lt;&gt;"",SUMIF('Project Costing'!$G$14:$G$500,AF433,'Project Costing'!$P$14:$P$500),"")</f>
        <v/>
      </c>
      <c r="AI433" s="28" t="str">
        <f t="shared" si="34"/>
        <v/>
      </c>
    </row>
    <row r="434" spans="4:35" x14ac:dyDescent="0.25">
      <c r="D434" s="1"/>
      <c r="E434" s="16" t="str">
        <f>IF(D434&lt;&gt;"",SUMIF('Project Costing'!$G$14:$G$500,D434,'Project Costing'!$M$14:$M$500),"")</f>
        <v/>
      </c>
      <c r="F434" s="270" t="str">
        <f>IF(D434&lt;&gt;"",SUMIF('Project Costing'!$G$14:$G$500,D434,'Project Costing'!$P$14:$P$500),"")</f>
        <v/>
      </c>
      <c r="G434" s="13" t="str">
        <f t="shared" si="30"/>
        <v/>
      </c>
      <c r="H434" s="1"/>
      <c r="I434" s="1"/>
      <c r="J434" s="12"/>
      <c r="K434" s="1"/>
      <c r="L434" s="14" t="str">
        <f>IF(K434&lt;&gt;"",SUMIF('Project Costing'!$G$14:$G$500,K434,'Project Costing'!$M$14:$M$500),"")</f>
        <v/>
      </c>
      <c r="M434" s="18" t="str">
        <f>IF(K434&lt;&gt;"",SUMIF('Project Costing'!$G$14:$G$500,K434,'Project Costing'!$P$14:$P$500),"")</f>
        <v/>
      </c>
      <c r="N434" s="28" t="str">
        <f t="shared" si="31"/>
        <v/>
      </c>
      <c r="O434" s="1"/>
      <c r="P434" s="1"/>
      <c r="S434" t="str">
        <f>IF(R434&lt;&gt;"",SUMIF('Project Costing'!$G$14:$G$500,R434,'Project Costing'!$M$14:$M$500),"")</f>
        <v/>
      </c>
      <c r="T434" s="28" t="str">
        <f>IF(R434&lt;&gt;"",SUMIF('Project Costing'!$G$14:$G$500,R434,'Project Costing'!$P$14:$P$500),"")</f>
        <v/>
      </c>
      <c r="U434" s="28" t="str">
        <f t="shared" si="32"/>
        <v/>
      </c>
      <c r="Z434" t="str">
        <f>IF(Y434&lt;&gt;"",SUMIF('Project Costing'!$G$14:$G$500,Y434,'Project Costing'!$M$14:$M$500),"")</f>
        <v/>
      </c>
      <c r="AA434" s="28" t="str">
        <f>IF(Y434&lt;&gt;"",SUMIF('Project Costing'!$G$14:$G$500,Y434,'Project Costing'!$P$14:$P$500),"")</f>
        <v/>
      </c>
      <c r="AB434" s="28" t="str">
        <f t="shared" si="33"/>
        <v/>
      </c>
      <c r="AG434" t="str">
        <f>IF(AF434&lt;&gt;"",SUMIF('Project Costing'!$G$14:$G$500,AF434,'Project Costing'!$M$14:$M$500),"")</f>
        <v/>
      </c>
      <c r="AH434" s="28" t="str">
        <f>IF(AF434&lt;&gt;"",SUMIF('Project Costing'!$G$14:$G$500,AF434,'Project Costing'!$P$14:$P$500),"")</f>
        <v/>
      </c>
      <c r="AI434" s="28" t="str">
        <f t="shared" si="34"/>
        <v/>
      </c>
    </row>
    <row r="435" spans="4:35" x14ac:dyDescent="0.25">
      <c r="D435" s="1"/>
      <c r="E435" s="16" t="str">
        <f>IF(D435&lt;&gt;"",SUMIF('Project Costing'!$G$14:$G$500,D435,'Project Costing'!$M$14:$M$500),"")</f>
        <v/>
      </c>
      <c r="F435" s="270" t="str">
        <f>IF(D435&lt;&gt;"",SUMIF('Project Costing'!$G$14:$G$500,D435,'Project Costing'!$P$14:$P$500),"")</f>
        <v/>
      </c>
      <c r="G435" s="13" t="str">
        <f t="shared" si="30"/>
        <v/>
      </c>
      <c r="H435" s="1"/>
      <c r="I435" s="1"/>
      <c r="J435" s="12"/>
      <c r="K435" s="1"/>
      <c r="L435" s="14" t="str">
        <f>IF(K435&lt;&gt;"",SUMIF('Project Costing'!$G$14:$G$500,K435,'Project Costing'!$M$14:$M$500),"")</f>
        <v/>
      </c>
      <c r="M435" s="18" t="str">
        <f>IF(K435&lt;&gt;"",SUMIF('Project Costing'!$G$14:$G$500,K435,'Project Costing'!$P$14:$P$500),"")</f>
        <v/>
      </c>
      <c r="N435" s="28" t="str">
        <f t="shared" si="31"/>
        <v/>
      </c>
      <c r="O435" s="1"/>
      <c r="P435" s="1"/>
      <c r="S435" t="str">
        <f>IF(R435&lt;&gt;"",SUMIF('Project Costing'!$G$14:$G$500,R435,'Project Costing'!$M$14:$M$500),"")</f>
        <v/>
      </c>
      <c r="T435" s="28" t="str">
        <f>IF(R435&lt;&gt;"",SUMIF('Project Costing'!$G$14:$G$500,R435,'Project Costing'!$P$14:$P$500),"")</f>
        <v/>
      </c>
      <c r="U435" s="28" t="str">
        <f t="shared" si="32"/>
        <v/>
      </c>
      <c r="Z435" t="str">
        <f>IF(Y435&lt;&gt;"",SUMIF('Project Costing'!$G$14:$G$500,Y435,'Project Costing'!$M$14:$M$500),"")</f>
        <v/>
      </c>
      <c r="AA435" s="28" t="str">
        <f>IF(Y435&lt;&gt;"",SUMIF('Project Costing'!$G$14:$G$500,Y435,'Project Costing'!$P$14:$P$500),"")</f>
        <v/>
      </c>
      <c r="AB435" s="28" t="str">
        <f t="shared" si="33"/>
        <v/>
      </c>
      <c r="AG435" t="str">
        <f>IF(AF435&lt;&gt;"",SUMIF('Project Costing'!$G$14:$G$500,AF435,'Project Costing'!$M$14:$M$500),"")</f>
        <v/>
      </c>
      <c r="AH435" s="28" t="str">
        <f>IF(AF435&lt;&gt;"",SUMIF('Project Costing'!$G$14:$G$500,AF435,'Project Costing'!$P$14:$P$500),"")</f>
        <v/>
      </c>
      <c r="AI435" s="28" t="str">
        <f t="shared" si="34"/>
        <v/>
      </c>
    </row>
    <row r="436" spans="4:35" x14ac:dyDescent="0.25">
      <c r="D436" s="1"/>
      <c r="E436" s="16" t="str">
        <f>IF(D436&lt;&gt;"",SUMIF('Project Costing'!$G$14:$G$500,D436,'Project Costing'!$M$14:$M$500),"")</f>
        <v/>
      </c>
      <c r="F436" s="270" t="str">
        <f>IF(D436&lt;&gt;"",SUMIF('Project Costing'!$G$14:$G$500,D436,'Project Costing'!$P$14:$P$500),"")</f>
        <v/>
      </c>
      <c r="G436" s="13" t="str">
        <f t="shared" si="30"/>
        <v/>
      </c>
      <c r="H436" s="1"/>
      <c r="I436" s="1"/>
      <c r="J436" s="12"/>
      <c r="K436" s="1"/>
      <c r="L436" s="14" t="str">
        <f>IF(K436&lt;&gt;"",SUMIF('Project Costing'!$G$14:$G$500,K436,'Project Costing'!$M$14:$M$500),"")</f>
        <v/>
      </c>
      <c r="M436" s="18" t="str">
        <f>IF(K436&lt;&gt;"",SUMIF('Project Costing'!$G$14:$G$500,K436,'Project Costing'!$P$14:$P$500),"")</f>
        <v/>
      </c>
      <c r="N436" s="28" t="str">
        <f t="shared" si="31"/>
        <v/>
      </c>
      <c r="O436" s="1"/>
      <c r="P436" s="1"/>
      <c r="S436" t="str">
        <f>IF(R436&lt;&gt;"",SUMIF('Project Costing'!$G$14:$G$500,R436,'Project Costing'!$M$14:$M$500),"")</f>
        <v/>
      </c>
      <c r="T436" s="28" t="str">
        <f>IF(R436&lt;&gt;"",SUMIF('Project Costing'!$G$14:$G$500,R436,'Project Costing'!$P$14:$P$500),"")</f>
        <v/>
      </c>
      <c r="U436" s="28" t="str">
        <f t="shared" si="32"/>
        <v/>
      </c>
      <c r="Z436" t="str">
        <f>IF(Y436&lt;&gt;"",SUMIF('Project Costing'!$G$14:$G$500,Y436,'Project Costing'!$M$14:$M$500),"")</f>
        <v/>
      </c>
      <c r="AA436" s="28" t="str">
        <f>IF(Y436&lt;&gt;"",SUMIF('Project Costing'!$G$14:$G$500,Y436,'Project Costing'!$P$14:$P$500),"")</f>
        <v/>
      </c>
      <c r="AB436" s="28" t="str">
        <f t="shared" si="33"/>
        <v/>
      </c>
      <c r="AG436" t="str">
        <f>IF(AF436&lt;&gt;"",SUMIF('Project Costing'!$G$14:$G$500,AF436,'Project Costing'!$M$14:$M$500),"")</f>
        <v/>
      </c>
      <c r="AH436" s="28" t="str">
        <f>IF(AF436&lt;&gt;"",SUMIF('Project Costing'!$G$14:$G$500,AF436,'Project Costing'!$P$14:$P$500),"")</f>
        <v/>
      </c>
      <c r="AI436" s="28" t="str">
        <f t="shared" si="34"/>
        <v/>
      </c>
    </row>
    <row r="437" spans="4:35" x14ac:dyDescent="0.25">
      <c r="D437" s="1"/>
      <c r="E437" s="16" t="str">
        <f>IF(D437&lt;&gt;"",SUMIF('Project Costing'!$G$14:$G$500,D437,'Project Costing'!$M$14:$M$500),"")</f>
        <v/>
      </c>
      <c r="F437" s="270" t="str">
        <f>IF(D437&lt;&gt;"",SUMIF('Project Costing'!$G$14:$G$500,D437,'Project Costing'!$P$14:$P$500),"")</f>
        <v/>
      </c>
      <c r="G437" s="13" t="str">
        <f t="shared" si="30"/>
        <v/>
      </c>
      <c r="H437" s="1"/>
      <c r="I437" s="1"/>
      <c r="J437" s="12"/>
      <c r="K437" s="1"/>
      <c r="L437" s="14" t="str">
        <f>IF(K437&lt;&gt;"",SUMIF('Project Costing'!$G$14:$G$500,K437,'Project Costing'!$M$14:$M$500),"")</f>
        <v/>
      </c>
      <c r="M437" s="18" t="str">
        <f>IF(K437&lt;&gt;"",SUMIF('Project Costing'!$G$14:$G$500,K437,'Project Costing'!$P$14:$P$500),"")</f>
        <v/>
      </c>
      <c r="N437" s="28" t="str">
        <f t="shared" si="31"/>
        <v/>
      </c>
      <c r="O437" s="1"/>
      <c r="P437" s="1"/>
      <c r="S437" t="str">
        <f>IF(R437&lt;&gt;"",SUMIF('Project Costing'!$G$14:$G$500,R437,'Project Costing'!$M$14:$M$500),"")</f>
        <v/>
      </c>
      <c r="T437" s="28" t="str">
        <f>IF(R437&lt;&gt;"",SUMIF('Project Costing'!$G$14:$G$500,R437,'Project Costing'!$P$14:$P$500),"")</f>
        <v/>
      </c>
      <c r="U437" s="28" t="str">
        <f t="shared" si="32"/>
        <v/>
      </c>
      <c r="Z437" t="str">
        <f>IF(Y437&lt;&gt;"",SUMIF('Project Costing'!$G$14:$G$500,Y437,'Project Costing'!$M$14:$M$500),"")</f>
        <v/>
      </c>
      <c r="AA437" s="28" t="str">
        <f>IF(Y437&lt;&gt;"",SUMIF('Project Costing'!$G$14:$G$500,Y437,'Project Costing'!$P$14:$P$500),"")</f>
        <v/>
      </c>
      <c r="AB437" s="28" t="str">
        <f t="shared" si="33"/>
        <v/>
      </c>
      <c r="AG437" t="str">
        <f>IF(AF437&lt;&gt;"",SUMIF('Project Costing'!$G$14:$G$500,AF437,'Project Costing'!$M$14:$M$500),"")</f>
        <v/>
      </c>
      <c r="AH437" s="28" t="str">
        <f>IF(AF437&lt;&gt;"",SUMIF('Project Costing'!$G$14:$G$500,AF437,'Project Costing'!$P$14:$P$500),"")</f>
        <v/>
      </c>
      <c r="AI437" s="28" t="str">
        <f t="shared" si="34"/>
        <v/>
      </c>
    </row>
    <row r="438" spans="4:35" x14ac:dyDescent="0.25">
      <c r="D438" s="1"/>
      <c r="E438" s="16" t="str">
        <f>IF(D438&lt;&gt;"",SUMIF('Project Costing'!$G$14:$G$500,D438,'Project Costing'!$M$14:$M$500),"")</f>
        <v/>
      </c>
      <c r="F438" s="270" t="str">
        <f>IF(D438&lt;&gt;"",SUMIF('Project Costing'!$G$14:$G$500,D438,'Project Costing'!$P$14:$P$500),"")</f>
        <v/>
      </c>
      <c r="G438" s="13" t="str">
        <f t="shared" si="30"/>
        <v/>
      </c>
      <c r="H438" s="1"/>
      <c r="I438" s="1"/>
      <c r="J438" s="12"/>
      <c r="K438" s="1"/>
      <c r="L438" s="14" t="str">
        <f>IF(K438&lt;&gt;"",SUMIF('Project Costing'!$G$14:$G$500,K438,'Project Costing'!$M$14:$M$500),"")</f>
        <v/>
      </c>
      <c r="M438" s="18" t="str">
        <f>IF(K438&lt;&gt;"",SUMIF('Project Costing'!$G$14:$G$500,K438,'Project Costing'!$P$14:$P$500),"")</f>
        <v/>
      </c>
      <c r="N438" s="28" t="str">
        <f t="shared" si="31"/>
        <v/>
      </c>
      <c r="O438" s="1"/>
      <c r="P438" s="1"/>
      <c r="S438" t="str">
        <f>IF(R438&lt;&gt;"",SUMIF('Project Costing'!$G$14:$G$500,R438,'Project Costing'!$M$14:$M$500),"")</f>
        <v/>
      </c>
      <c r="T438" s="28" t="str">
        <f>IF(R438&lt;&gt;"",SUMIF('Project Costing'!$G$14:$G$500,R438,'Project Costing'!$P$14:$P$500),"")</f>
        <v/>
      </c>
      <c r="U438" s="28" t="str">
        <f t="shared" si="32"/>
        <v/>
      </c>
      <c r="Z438" t="str">
        <f>IF(Y438&lt;&gt;"",SUMIF('Project Costing'!$G$14:$G$500,Y438,'Project Costing'!$M$14:$M$500),"")</f>
        <v/>
      </c>
      <c r="AA438" s="28" t="str">
        <f>IF(Y438&lt;&gt;"",SUMIF('Project Costing'!$G$14:$G$500,Y438,'Project Costing'!$P$14:$P$500),"")</f>
        <v/>
      </c>
      <c r="AB438" s="28" t="str">
        <f t="shared" si="33"/>
        <v/>
      </c>
      <c r="AG438" t="str">
        <f>IF(AF438&lt;&gt;"",SUMIF('Project Costing'!$G$14:$G$500,AF438,'Project Costing'!$M$14:$M$500),"")</f>
        <v/>
      </c>
      <c r="AH438" s="28" t="str">
        <f>IF(AF438&lt;&gt;"",SUMIF('Project Costing'!$G$14:$G$500,AF438,'Project Costing'!$P$14:$P$500),"")</f>
        <v/>
      </c>
      <c r="AI438" s="28" t="str">
        <f t="shared" si="34"/>
        <v/>
      </c>
    </row>
    <row r="439" spans="4:35" x14ac:dyDescent="0.25">
      <c r="D439" s="1"/>
      <c r="E439" s="16" t="str">
        <f>IF(D439&lt;&gt;"",SUMIF('Project Costing'!$G$14:$G$500,D439,'Project Costing'!$M$14:$M$500),"")</f>
        <v/>
      </c>
      <c r="F439" s="270" t="str">
        <f>IF(D439&lt;&gt;"",SUMIF('Project Costing'!$G$14:$G$500,D439,'Project Costing'!$P$14:$P$500),"")</f>
        <v/>
      </c>
      <c r="G439" s="13" t="str">
        <f t="shared" si="30"/>
        <v/>
      </c>
      <c r="H439" s="1"/>
      <c r="I439" s="1"/>
      <c r="J439" s="12"/>
      <c r="K439" s="1"/>
      <c r="L439" s="14" t="str">
        <f>IF(K439&lt;&gt;"",SUMIF('Project Costing'!$G$14:$G$500,K439,'Project Costing'!$M$14:$M$500),"")</f>
        <v/>
      </c>
      <c r="M439" s="18" t="str">
        <f>IF(K439&lt;&gt;"",SUMIF('Project Costing'!$G$14:$G$500,K439,'Project Costing'!$P$14:$P$500),"")</f>
        <v/>
      </c>
      <c r="N439" s="28" t="str">
        <f t="shared" si="31"/>
        <v/>
      </c>
      <c r="O439" s="1"/>
      <c r="P439" s="1"/>
      <c r="S439" t="str">
        <f>IF(R439&lt;&gt;"",SUMIF('Project Costing'!$G$14:$G$500,R439,'Project Costing'!$M$14:$M$500),"")</f>
        <v/>
      </c>
      <c r="T439" s="28" t="str">
        <f>IF(R439&lt;&gt;"",SUMIF('Project Costing'!$G$14:$G$500,R439,'Project Costing'!$P$14:$P$500),"")</f>
        <v/>
      </c>
      <c r="U439" s="28" t="str">
        <f t="shared" si="32"/>
        <v/>
      </c>
      <c r="Z439" t="str">
        <f>IF(Y439&lt;&gt;"",SUMIF('Project Costing'!$G$14:$G$500,Y439,'Project Costing'!$M$14:$M$500),"")</f>
        <v/>
      </c>
      <c r="AA439" s="28" t="str">
        <f>IF(Y439&lt;&gt;"",SUMIF('Project Costing'!$G$14:$G$500,Y439,'Project Costing'!$P$14:$P$500),"")</f>
        <v/>
      </c>
      <c r="AB439" s="28" t="str">
        <f t="shared" si="33"/>
        <v/>
      </c>
      <c r="AG439" t="str">
        <f>IF(AF439&lt;&gt;"",SUMIF('Project Costing'!$G$14:$G$500,AF439,'Project Costing'!$M$14:$M$500),"")</f>
        <v/>
      </c>
      <c r="AH439" s="28" t="str">
        <f>IF(AF439&lt;&gt;"",SUMIF('Project Costing'!$G$14:$G$500,AF439,'Project Costing'!$P$14:$P$500),"")</f>
        <v/>
      </c>
      <c r="AI439" s="28" t="str">
        <f t="shared" si="34"/>
        <v/>
      </c>
    </row>
    <row r="440" spans="4:35" x14ac:dyDescent="0.25">
      <c r="D440" s="1"/>
      <c r="E440" s="16" t="str">
        <f>IF(D440&lt;&gt;"",SUMIF('Project Costing'!$G$14:$G$500,D440,'Project Costing'!$M$14:$M$500),"")</f>
        <v/>
      </c>
      <c r="F440" s="270" t="str">
        <f>IF(D440&lt;&gt;"",SUMIF('Project Costing'!$G$14:$G$500,D440,'Project Costing'!$P$14:$P$500),"")</f>
        <v/>
      </c>
      <c r="G440" s="13" t="str">
        <f t="shared" si="30"/>
        <v/>
      </c>
      <c r="H440" s="1"/>
      <c r="I440" s="1"/>
      <c r="J440" s="12"/>
      <c r="K440" s="1"/>
      <c r="L440" s="14" t="str">
        <f>IF(K440&lt;&gt;"",SUMIF('Project Costing'!$G$14:$G$500,K440,'Project Costing'!$M$14:$M$500),"")</f>
        <v/>
      </c>
      <c r="M440" s="18" t="str">
        <f>IF(K440&lt;&gt;"",SUMIF('Project Costing'!$G$14:$G$500,K440,'Project Costing'!$P$14:$P$500),"")</f>
        <v/>
      </c>
      <c r="N440" s="28" t="str">
        <f t="shared" si="31"/>
        <v/>
      </c>
      <c r="O440" s="1"/>
      <c r="P440" s="1"/>
      <c r="S440" t="str">
        <f>IF(R440&lt;&gt;"",SUMIF('Project Costing'!$G$14:$G$500,R440,'Project Costing'!$M$14:$M$500),"")</f>
        <v/>
      </c>
      <c r="T440" s="28" t="str">
        <f>IF(R440&lt;&gt;"",SUMIF('Project Costing'!$G$14:$G$500,R440,'Project Costing'!$P$14:$P$500),"")</f>
        <v/>
      </c>
      <c r="U440" s="28" t="str">
        <f t="shared" si="32"/>
        <v/>
      </c>
      <c r="Z440" t="str">
        <f>IF(Y440&lt;&gt;"",SUMIF('Project Costing'!$G$14:$G$500,Y440,'Project Costing'!$M$14:$M$500),"")</f>
        <v/>
      </c>
      <c r="AA440" s="28" t="str">
        <f>IF(Y440&lt;&gt;"",SUMIF('Project Costing'!$G$14:$G$500,Y440,'Project Costing'!$P$14:$P$500),"")</f>
        <v/>
      </c>
      <c r="AB440" s="28" t="str">
        <f t="shared" si="33"/>
        <v/>
      </c>
      <c r="AG440" t="str">
        <f>IF(AF440&lt;&gt;"",SUMIF('Project Costing'!$G$14:$G$500,AF440,'Project Costing'!$M$14:$M$500),"")</f>
        <v/>
      </c>
      <c r="AH440" s="28" t="str">
        <f>IF(AF440&lt;&gt;"",SUMIF('Project Costing'!$G$14:$G$500,AF440,'Project Costing'!$P$14:$P$500),"")</f>
        <v/>
      </c>
      <c r="AI440" s="28" t="str">
        <f t="shared" si="34"/>
        <v/>
      </c>
    </row>
    <row r="441" spans="4:35" x14ac:dyDescent="0.25">
      <c r="D441" s="1"/>
      <c r="E441" s="16" t="str">
        <f>IF(D441&lt;&gt;"",SUMIF('Project Costing'!$G$14:$G$500,D441,'Project Costing'!$M$14:$M$500),"")</f>
        <v/>
      </c>
      <c r="F441" s="270" t="str">
        <f>IF(D441&lt;&gt;"",SUMIF('Project Costing'!$G$14:$G$500,D441,'Project Costing'!$P$14:$P$500),"")</f>
        <v/>
      </c>
      <c r="G441" s="13" t="str">
        <f t="shared" si="30"/>
        <v/>
      </c>
      <c r="H441" s="1"/>
      <c r="I441" s="1"/>
      <c r="J441" s="12"/>
      <c r="K441" s="1"/>
      <c r="L441" s="14" t="str">
        <f>IF(K441&lt;&gt;"",SUMIF('Project Costing'!$G$14:$G$500,K441,'Project Costing'!$M$14:$M$500),"")</f>
        <v/>
      </c>
      <c r="M441" s="18" t="str">
        <f>IF(K441&lt;&gt;"",SUMIF('Project Costing'!$G$14:$G$500,K441,'Project Costing'!$P$14:$P$500),"")</f>
        <v/>
      </c>
      <c r="N441" s="28" t="str">
        <f t="shared" si="31"/>
        <v/>
      </c>
      <c r="O441" s="1"/>
      <c r="P441" s="1"/>
      <c r="S441" t="str">
        <f>IF(R441&lt;&gt;"",SUMIF('Project Costing'!$G$14:$G$500,R441,'Project Costing'!$M$14:$M$500),"")</f>
        <v/>
      </c>
      <c r="T441" s="28" t="str">
        <f>IF(R441&lt;&gt;"",SUMIF('Project Costing'!$G$14:$G$500,R441,'Project Costing'!$P$14:$P$500),"")</f>
        <v/>
      </c>
      <c r="U441" s="28" t="str">
        <f t="shared" si="32"/>
        <v/>
      </c>
      <c r="Z441" t="str">
        <f>IF(Y441&lt;&gt;"",SUMIF('Project Costing'!$G$14:$G$500,Y441,'Project Costing'!$M$14:$M$500),"")</f>
        <v/>
      </c>
      <c r="AA441" s="28" t="str">
        <f>IF(Y441&lt;&gt;"",SUMIF('Project Costing'!$G$14:$G$500,Y441,'Project Costing'!$P$14:$P$500),"")</f>
        <v/>
      </c>
      <c r="AB441" s="28" t="str">
        <f t="shared" si="33"/>
        <v/>
      </c>
      <c r="AG441" t="str">
        <f>IF(AF441&lt;&gt;"",SUMIF('Project Costing'!$G$14:$G$500,AF441,'Project Costing'!$M$14:$M$500),"")</f>
        <v/>
      </c>
      <c r="AH441" s="28" t="str">
        <f>IF(AF441&lt;&gt;"",SUMIF('Project Costing'!$G$14:$G$500,AF441,'Project Costing'!$P$14:$P$500),"")</f>
        <v/>
      </c>
      <c r="AI441" s="28" t="str">
        <f t="shared" si="34"/>
        <v/>
      </c>
    </row>
    <row r="442" spans="4:35" x14ac:dyDescent="0.25">
      <c r="D442" s="1"/>
      <c r="E442" s="16" t="str">
        <f>IF(D442&lt;&gt;"",SUMIF('Project Costing'!$G$14:$G$500,D442,'Project Costing'!$M$14:$M$500),"")</f>
        <v/>
      </c>
      <c r="F442" s="270" t="str">
        <f>IF(D442&lt;&gt;"",SUMIF('Project Costing'!$G$14:$G$500,D442,'Project Costing'!$P$14:$P$500),"")</f>
        <v/>
      </c>
      <c r="G442" s="13" t="str">
        <f t="shared" si="30"/>
        <v/>
      </c>
      <c r="H442" s="1"/>
      <c r="I442" s="1"/>
      <c r="J442" s="12"/>
      <c r="K442" s="1"/>
      <c r="L442" s="14" t="str">
        <f>IF(K442&lt;&gt;"",SUMIF('Project Costing'!$G$14:$G$500,K442,'Project Costing'!$M$14:$M$500),"")</f>
        <v/>
      </c>
      <c r="M442" s="18" t="str">
        <f>IF(K442&lt;&gt;"",SUMIF('Project Costing'!$G$14:$G$500,K442,'Project Costing'!$P$14:$P$500),"")</f>
        <v/>
      </c>
      <c r="N442" s="28" t="str">
        <f t="shared" si="31"/>
        <v/>
      </c>
      <c r="O442" s="1"/>
      <c r="P442" s="1"/>
      <c r="S442" t="str">
        <f>IF(R442&lt;&gt;"",SUMIF('Project Costing'!$G$14:$G$500,R442,'Project Costing'!$M$14:$M$500),"")</f>
        <v/>
      </c>
      <c r="T442" s="28" t="str">
        <f>IF(R442&lt;&gt;"",SUMIF('Project Costing'!$G$14:$G$500,R442,'Project Costing'!$P$14:$P$500),"")</f>
        <v/>
      </c>
      <c r="U442" s="28" t="str">
        <f t="shared" si="32"/>
        <v/>
      </c>
      <c r="Z442" t="str">
        <f>IF(Y442&lt;&gt;"",SUMIF('Project Costing'!$G$14:$G$500,Y442,'Project Costing'!$M$14:$M$500),"")</f>
        <v/>
      </c>
      <c r="AA442" s="28" t="str">
        <f>IF(Y442&lt;&gt;"",SUMIF('Project Costing'!$G$14:$G$500,Y442,'Project Costing'!$P$14:$P$500),"")</f>
        <v/>
      </c>
      <c r="AB442" s="28" t="str">
        <f t="shared" si="33"/>
        <v/>
      </c>
      <c r="AG442" t="str">
        <f>IF(AF442&lt;&gt;"",SUMIF('Project Costing'!$G$14:$G$500,AF442,'Project Costing'!$M$14:$M$500),"")</f>
        <v/>
      </c>
      <c r="AH442" s="28" t="str">
        <f>IF(AF442&lt;&gt;"",SUMIF('Project Costing'!$G$14:$G$500,AF442,'Project Costing'!$P$14:$P$500),"")</f>
        <v/>
      </c>
      <c r="AI442" s="28" t="str">
        <f t="shared" si="34"/>
        <v/>
      </c>
    </row>
    <row r="443" spans="4:35" x14ac:dyDescent="0.25">
      <c r="D443" s="1"/>
      <c r="E443" s="16" t="str">
        <f>IF(D443&lt;&gt;"",SUMIF('Project Costing'!$G$14:$G$500,D443,'Project Costing'!$M$14:$M$500),"")</f>
        <v/>
      </c>
      <c r="F443" s="270" t="str">
        <f>IF(D443&lt;&gt;"",SUMIF('Project Costing'!$G$14:$G$500,D443,'Project Costing'!$P$14:$P$500),"")</f>
        <v/>
      </c>
      <c r="G443" s="13" t="str">
        <f t="shared" si="30"/>
        <v/>
      </c>
      <c r="H443" s="1"/>
      <c r="I443" s="1"/>
      <c r="J443" s="12"/>
      <c r="K443" s="1"/>
      <c r="L443" s="14" t="str">
        <f>IF(K443&lt;&gt;"",SUMIF('Project Costing'!$G$14:$G$500,K443,'Project Costing'!$M$14:$M$500),"")</f>
        <v/>
      </c>
      <c r="M443" s="18" t="str">
        <f>IF(K443&lt;&gt;"",SUMIF('Project Costing'!$G$14:$G$500,K443,'Project Costing'!$P$14:$P$500),"")</f>
        <v/>
      </c>
      <c r="N443" s="28" t="str">
        <f t="shared" si="31"/>
        <v/>
      </c>
      <c r="O443" s="1"/>
      <c r="P443" s="1"/>
      <c r="S443" t="str">
        <f>IF(R443&lt;&gt;"",SUMIF('Project Costing'!$G$14:$G$500,R443,'Project Costing'!$M$14:$M$500),"")</f>
        <v/>
      </c>
      <c r="T443" s="28" t="str">
        <f>IF(R443&lt;&gt;"",SUMIF('Project Costing'!$G$14:$G$500,R443,'Project Costing'!$P$14:$P$500),"")</f>
        <v/>
      </c>
      <c r="U443" s="28" t="str">
        <f t="shared" si="32"/>
        <v/>
      </c>
      <c r="Z443" t="str">
        <f>IF(Y443&lt;&gt;"",SUMIF('Project Costing'!$G$14:$G$500,Y443,'Project Costing'!$M$14:$M$500),"")</f>
        <v/>
      </c>
      <c r="AA443" s="28" t="str">
        <f>IF(Y443&lt;&gt;"",SUMIF('Project Costing'!$G$14:$G$500,Y443,'Project Costing'!$P$14:$P$500),"")</f>
        <v/>
      </c>
      <c r="AB443" s="28" t="str">
        <f t="shared" si="33"/>
        <v/>
      </c>
      <c r="AG443" t="str">
        <f>IF(AF443&lt;&gt;"",SUMIF('Project Costing'!$G$14:$G$500,AF443,'Project Costing'!$M$14:$M$500),"")</f>
        <v/>
      </c>
      <c r="AH443" s="28" t="str">
        <f>IF(AF443&lt;&gt;"",SUMIF('Project Costing'!$G$14:$G$500,AF443,'Project Costing'!$P$14:$P$500),"")</f>
        <v/>
      </c>
      <c r="AI443" s="28" t="str">
        <f t="shared" si="34"/>
        <v/>
      </c>
    </row>
    <row r="444" spans="4:35" x14ac:dyDescent="0.25">
      <c r="D444" s="1"/>
      <c r="E444" s="16" t="str">
        <f>IF(D444&lt;&gt;"",SUMIF('Project Costing'!$G$14:$G$500,D444,'Project Costing'!$M$14:$M$500),"")</f>
        <v/>
      </c>
      <c r="F444" s="270" t="str">
        <f>IF(D444&lt;&gt;"",SUMIF('Project Costing'!$G$14:$G$500,D444,'Project Costing'!$P$14:$P$500),"")</f>
        <v/>
      </c>
      <c r="G444" s="13" t="str">
        <f t="shared" si="30"/>
        <v/>
      </c>
      <c r="H444" s="1"/>
      <c r="I444" s="1"/>
      <c r="J444" s="12"/>
      <c r="K444" s="1"/>
      <c r="L444" s="14" t="str">
        <f>IF(K444&lt;&gt;"",SUMIF('Project Costing'!$G$14:$G$500,K444,'Project Costing'!$M$14:$M$500),"")</f>
        <v/>
      </c>
      <c r="M444" s="18" t="str">
        <f>IF(K444&lt;&gt;"",SUMIF('Project Costing'!$G$14:$G$500,K444,'Project Costing'!$P$14:$P$500),"")</f>
        <v/>
      </c>
      <c r="N444" s="28" t="str">
        <f t="shared" si="31"/>
        <v/>
      </c>
      <c r="O444" s="1"/>
      <c r="P444" s="1"/>
      <c r="S444" t="str">
        <f>IF(R444&lt;&gt;"",SUMIF('Project Costing'!$G$14:$G$500,R444,'Project Costing'!$M$14:$M$500),"")</f>
        <v/>
      </c>
      <c r="T444" s="28" t="str">
        <f>IF(R444&lt;&gt;"",SUMIF('Project Costing'!$G$14:$G$500,R444,'Project Costing'!$P$14:$P$500),"")</f>
        <v/>
      </c>
      <c r="U444" s="28" t="str">
        <f t="shared" si="32"/>
        <v/>
      </c>
      <c r="Z444" t="str">
        <f>IF(Y444&lt;&gt;"",SUMIF('Project Costing'!$G$14:$G$500,Y444,'Project Costing'!$M$14:$M$500),"")</f>
        <v/>
      </c>
      <c r="AA444" s="28" t="str">
        <f>IF(Y444&lt;&gt;"",SUMIF('Project Costing'!$G$14:$G$500,Y444,'Project Costing'!$P$14:$P$500),"")</f>
        <v/>
      </c>
      <c r="AB444" s="28" t="str">
        <f t="shared" si="33"/>
        <v/>
      </c>
      <c r="AG444" t="str">
        <f>IF(AF444&lt;&gt;"",SUMIF('Project Costing'!$G$14:$G$500,AF444,'Project Costing'!$M$14:$M$500),"")</f>
        <v/>
      </c>
      <c r="AH444" s="28" t="str">
        <f>IF(AF444&lt;&gt;"",SUMIF('Project Costing'!$G$14:$G$500,AF444,'Project Costing'!$P$14:$P$500),"")</f>
        <v/>
      </c>
      <c r="AI444" s="28" t="str">
        <f t="shared" si="34"/>
        <v/>
      </c>
    </row>
    <row r="445" spans="4:35" x14ac:dyDescent="0.25">
      <c r="D445" s="1"/>
      <c r="E445" s="16" t="str">
        <f>IF(D445&lt;&gt;"",SUMIF('Project Costing'!$G$14:$G$500,D445,'Project Costing'!$M$14:$M$500),"")</f>
        <v/>
      </c>
      <c r="F445" s="270" t="str">
        <f>IF(D445&lt;&gt;"",SUMIF('Project Costing'!$G$14:$G$500,D445,'Project Costing'!$P$14:$P$500),"")</f>
        <v/>
      </c>
      <c r="G445" s="13" t="str">
        <f t="shared" si="30"/>
        <v/>
      </c>
      <c r="H445" s="1"/>
      <c r="I445" s="1"/>
      <c r="J445" s="12"/>
      <c r="K445" s="1"/>
      <c r="L445" s="14" t="str">
        <f>IF(K445&lt;&gt;"",SUMIF('Project Costing'!$G$14:$G$500,K445,'Project Costing'!$M$14:$M$500),"")</f>
        <v/>
      </c>
      <c r="M445" s="18" t="str">
        <f>IF(K445&lt;&gt;"",SUMIF('Project Costing'!$G$14:$G$500,K445,'Project Costing'!$P$14:$P$500),"")</f>
        <v/>
      </c>
      <c r="N445" s="28" t="str">
        <f t="shared" si="31"/>
        <v/>
      </c>
      <c r="O445" s="1"/>
      <c r="P445" s="1"/>
      <c r="S445" t="str">
        <f>IF(R445&lt;&gt;"",SUMIF('Project Costing'!$G$14:$G$500,R445,'Project Costing'!$M$14:$M$500),"")</f>
        <v/>
      </c>
      <c r="T445" s="28" t="str">
        <f>IF(R445&lt;&gt;"",SUMIF('Project Costing'!$G$14:$G$500,R445,'Project Costing'!$P$14:$P$500),"")</f>
        <v/>
      </c>
      <c r="U445" s="28" t="str">
        <f t="shared" si="32"/>
        <v/>
      </c>
      <c r="Z445" t="str">
        <f>IF(Y445&lt;&gt;"",SUMIF('Project Costing'!$G$14:$G$500,Y445,'Project Costing'!$M$14:$M$500),"")</f>
        <v/>
      </c>
      <c r="AA445" s="28" t="str">
        <f>IF(Y445&lt;&gt;"",SUMIF('Project Costing'!$G$14:$G$500,Y445,'Project Costing'!$P$14:$P$500),"")</f>
        <v/>
      </c>
      <c r="AB445" s="28" t="str">
        <f t="shared" si="33"/>
        <v/>
      </c>
      <c r="AG445" t="str">
        <f>IF(AF445&lt;&gt;"",SUMIF('Project Costing'!$G$14:$G$500,AF445,'Project Costing'!$M$14:$M$500),"")</f>
        <v/>
      </c>
      <c r="AH445" s="28" t="str">
        <f>IF(AF445&lt;&gt;"",SUMIF('Project Costing'!$G$14:$G$500,AF445,'Project Costing'!$P$14:$P$500),"")</f>
        <v/>
      </c>
      <c r="AI445" s="28" t="str">
        <f t="shared" si="34"/>
        <v/>
      </c>
    </row>
    <row r="446" spans="4:35" x14ac:dyDescent="0.25">
      <c r="D446" s="1"/>
      <c r="E446" s="16" t="str">
        <f>IF(D446&lt;&gt;"",SUMIF('Project Costing'!$G$14:$G$500,D446,'Project Costing'!$M$14:$M$500),"")</f>
        <v/>
      </c>
      <c r="F446" s="270" t="str">
        <f>IF(D446&lt;&gt;"",SUMIF('Project Costing'!$G$14:$G$500,D446,'Project Costing'!$P$14:$P$500),"")</f>
        <v/>
      </c>
      <c r="G446" s="13" t="str">
        <f t="shared" si="30"/>
        <v/>
      </c>
      <c r="H446" s="1"/>
      <c r="I446" s="1"/>
      <c r="J446" s="12"/>
      <c r="K446" s="1"/>
      <c r="L446" s="14" t="str">
        <f>IF(K446&lt;&gt;"",SUMIF('Project Costing'!$G$14:$G$500,K446,'Project Costing'!$M$14:$M$500),"")</f>
        <v/>
      </c>
      <c r="M446" s="18" t="str">
        <f>IF(K446&lt;&gt;"",SUMIF('Project Costing'!$G$14:$G$500,K446,'Project Costing'!$P$14:$P$500),"")</f>
        <v/>
      </c>
      <c r="N446" s="28" t="str">
        <f t="shared" si="31"/>
        <v/>
      </c>
      <c r="O446" s="1"/>
      <c r="P446" s="1"/>
      <c r="S446" t="str">
        <f>IF(R446&lt;&gt;"",SUMIF('Project Costing'!$G$14:$G$500,R446,'Project Costing'!$M$14:$M$500),"")</f>
        <v/>
      </c>
      <c r="T446" s="28" t="str">
        <f>IF(R446&lt;&gt;"",SUMIF('Project Costing'!$G$14:$G$500,R446,'Project Costing'!$P$14:$P$500),"")</f>
        <v/>
      </c>
      <c r="U446" s="28" t="str">
        <f t="shared" si="32"/>
        <v/>
      </c>
      <c r="Z446" t="str">
        <f>IF(Y446&lt;&gt;"",SUMIF('Project Costing'!$G$14:$G$500,Y446,'Project Costing'!$M$14:$M$500),"")</f>
        <v/>
      </c>
      <c r="AA446" s="28" t="str">
        <f>IF(Y446&lt;&gt;"",SUMIF('Project Costing'!$G$14:$G$500,Y446,'Project Costing'!$P$14:$P$500),"")</f>
        <v/>
      </c>
      <c r="AB446" s="28" t="str">
        <f t="shared" si="33"/>
        <v/>
      </c>
      <c r="AG446" t="str">
        <f>IF(AF446&lt;&gt;"",SUMIF('Project Costing'!$G$14:$G$500,AF446,'Project Costing'!$M$14:$M$500),"")</f>
        <v/>
      </c>
      <c r="AH446" s="28" t="str">
        <f>IF(AF446&lt;&gt;"",SUMIF('Project Costing'!$G$14:$G$500,AF446,'Project Costing'!$P$14:$P$500),"")</f>
        <v/>
      </c>
      <c r="AI446" s="28" t="str">
        <f t="shared" si="34"/>
        <v/>
      </c>
    </row>
    <row r="447" spans="4:35" x14ac:dyDescent="0.25">
      <c r="D447" s="1"/>
      <c r="E447" s="16" t="str">
        <f>IF(D447&lt;&gt;"",SUMIF('Project Costing'!$G$14:$G$500,D447,'Project Costing'!$M$14:$M$500),"")</f>
        <v/>
      </c>
      <c r="F447" s="270" t="str">
        <f>IF(D447&lt;&gt;"",SUMIF('Project Costing'!$G$14:$G$500,D447,'Project Costing'!$P$14:$P$500),"")</f>
        <v/>
      </c>
      <c r="G447" s="13" t="str">
        <f t="shared" si="30"/>
        <v/>
      </c>
      <c r="H447" s="1"/>
      <c r="I447" s="1"/>
      <c r="J447" s="12"/>
      <c r="K447" s="1"/>
      <c r="L447" s="14" t="str">
        <f>IF(K447&lt;&gt;"",SUMIF('Project Costing'!$G$14:$G$500,K447,'Project Costing'!$M$14:$M$500),"")</f>
        <v/>
      </c>
      <c r="M447" s="18" t="str">
        <f>IF(K447&lt;&gt;"",SUMIF('Project Costing'!$G$14:$G$500,K447,'Project Costing'!$P$14:$P$500),"")</f>
        <v/>
      </c>
      <c r="N447" s="28" t="str">
        <f t="shared" si="31"/>
        <v/>
      </c>
      <c r="O447" s="1"/>
      <c r="P447" s="1"/>
      <c r="S447" t="str">
        <f>IF(R447&lt;&gt;"",SUMIF('Project Costing'!$G$14:$G$500,R447,'Project Costing'!$M$14:$M$500),"")</f>
        <v/>
      </c>
      <c r="T447" s="28" t="str">
        <f>IF(R447&lt;&gt;"",SUMIF('Project Costing'!$G$14:$G$500,R447,'Project Costing'!$P$14:$P$500),"")</f>
        <v/>
      </c>
      <c r="U447" s="28" t="str">
        <f t="shared" si="32"/>
        <v/>
      </c>
      <c r="Z447" t="str">
        <f>IF(Y447&lt;&gt;"",SUMIF('Project Costing'!$G$14:$G$500,Y447,'Project Costing'!$M$14:$M$500),"")</f>
        <v/>
      </c>
      <c r="AA447" s="28" t="str">
        <f>IF(Y447&lt;&gt;"",SUMIF('Project Costing'!$G$14:$G$500,Y447,'Project Costing'!$P$14:$P$500),"")</f>
        <v/>
      </c>
      <c r="AB447" s="28" t="str">
        <f t="shared" si="33"/>
        <v/>
      </c>
      <c r="AG447" t="str">
        <f>IF(AF447&lt;&gt;"",SUMIF('Project Costing'!$G$14:$G$500,AF447,'Project Costing'!$M$14:$M$500),"")</f>
        <v/>
      </c>
      <c r="AH447" s="28" t="str">
        <f>IF(AF447&lt;&gt;"",SUMIF('Project Costing'!$G$14:$G$500,AF447,'Project Costing'!$P$14:$P$500),"")</f>
        <v/>
      </c>
      <c r="AI447" s="28" t="str">
        <f t="shared" si="34"/>
        <v/>
      </c>
    </row>
    <row r="448" spans="4:35" x14ac:dyDescent="0.25">
      <c r="D448" s="1"/>
      <c r="E448" s="16" t="str">
        <f>IF(D448&lt;&gt;"",SUMIF('Project Costing'!$G$14:$G$500,D448,'Project Costing'!$M$14:$M$500),"")</f>
        <v/>
      </c>
      <c r="F448" s="270" t="str">
        <f>IF(D448&lt;&gt;"",SUMIF('Project Costing'!$G$14:$G$500,D448,'Project Costing'!$P$14:$P$500),"")</f>
        <v/>
      </c>
      <c r="G448" s="13" t="str">
        <f t="shared" si="30"/>
        <v/>
      </c>
      <c r="H448" s="1"/>
      <c r="I448" s="1"/>
      <c r="J448" s="12"/>
      <c r="K448" s="1"/>
      <c r="L448" s="14" t="str">
        <f>IF(K448&lt;&gt;"",SUMIF('Project Costing'!$G$14:$G$500,K448,'Project Costing'!$M$14:$M$500),"")</f>
        <v/>
      </c>
      <c r="M448" s="18" t="str">
        <f>IF(K448&lt;&gt;"",SUMIF('Project Costing'!$G$14:$G$500,K448,'Project Costing'!$P$14:$P$500),"")</f>
        <v/>
      </c>
      <c r="N448" s="28" t="str">
        <f t="shared" si="31"/>
        <v/>
      </c>
      <c r="O448" s="1"/>
      <c r="P448" s="1"/>
      <c r="S448" t="str">
        <f>IF(R448&lt;&gt;"",SUMIF('Project Costing'!$G$14:$G$500,R448,'Project Costing'!$M$14:$M$500),"")</f>
        <v/>
      </c>
      <c r="T448" s="28" t="str">
        <f>IF(R448&lt;&gt;"",SUMIF('Project Costing'!$G$14:$G$500,R448,'Project Costing'!$P$14:$P$500),"")</f>
        <v/>
      </c>
      <c r="U448" s="28" t="str">
        <f t="shared" si="32"/>
        <v/>
      </c>
      <c r="Z448" t="str">
        <f>IF(Y448&lt;&gt;"",SUMIF('Project Costing'!$G$14:$G$500,Y448,'Project Costing'!$M$14:$M$500),"")</f>
        <v/>
      </c>
      <c r="AA448" s="28" t="str">
        <f>IF(Y448&lt;&gt;"",SUMIF('Project Costing'!$G$14:$G$500,Y448,'Project Costing'!$P$14:$P$500),"")</f>
        <v/>
      </c>
      <c r="AB448" s="28" t="str">
        <f t="shared" si="33"/>
        <v/>
      </c>
      <c r="AG448" t="str">
        <f>IF(AF448&lt;&gt;"",SUMIF('Project Costing'!$G$14:$G$500,AF448,'Project Costing'!$M$14:$M$500),"")</f>
        <v/>
      </c>
      <c r="AH448" s="28" t="str">
        <f>IF(AF448&lt;&gt;"",SUMIF('Project Costing'!$G$14:$G$500,AF448,'Project Costing'!$P$14:$P$500),"")</f>
        <v/>
      </c>
      <c r="AI448" s="28" t="str">
        <f t="shared" si="34"/>
        <v/>
      </c>
    </row>
    <row r="449" spans="4:35" x14ac:dyDescent="0.25">
      <c r="D449" s="1"/>
      <c r="E449" s="16" t="str">
        <f>IF(D449&lt;&gt;"",SUMIF('Project Costing'!$G$14:$G$500,D449,'Project Costing'!$M$14:$M$500),"")</f>
        <v/>
      </c>
      <c r="F449" s="270" t="str">
        <f>IF(D449&lt;&gt;"",SUMIF('Project Costing'!$G$14:$G$500,D449,'Project Costing'!$P$14:$P$500),"")</f>
        <v/>
      </c>
      <c r="G449" s="13" t="str">
        <f t="shared" si="30"/>
        <v/>
      </c>
      <c r="H449" s="1"/>
      <c r="I449" s="1"/>
      <c r="J449" s="12"/>
      <c r="K449" s="1"/>
      <c r="L449" s="14" t="str">
        <f>IF(K449&lt;&gt;"",SUMIF('Project Costing'!$G$14:$G$500,K449,'Project Costing'!$M$14:$M$500),"")</f>
        <v/>
      </c>
      <c r="M449" s="18" t="str">
        <f>IF(K449&lt;&gt;"",SUMIF('Project Costing'!$G$14:$G$500,K449,'Project Costing'!$P$14:$P$500),"")</f>
        <v/>
      </c>
      <c r="N449" s="28" t="str">
        <f t="shared" si="31"/>
        <v/>
      </c>
      <c r="O449" s="1"/>
      <c r="P449" s="1"/>
      <c r="S449" t="str">
        <f>IF(R449&lt;&gt;"",SUMIF('Project Costing'!$G$14:$G$500,R449,'Project Costing'!$M$14:$M$500),"")</f>
        <v/>
      </c>
      <c r="T449" s="28" t="str">
        <f>IF(R449&lt;&gt;"",SUMIF('Project Costing'!$G$14:$G$500,R449,'Project Costing'!$P$14:$P$500),"")</f>
        <v/>
      </c>
      <c r="U449" s="28" t="str">
        <f t="shared" si="32"/>
        <v/>
      </c>
      <c r="Z449" t="str">
        <f>IF(Y449&lt;&gt;"",SUMIF('Project Costing'!$G$14:$G$500,Y449,'Project Costing'!$M$14:$M$500),"")</f>
        <v/>
      </c>
      <c r="AA449" s="28" t="str">
        <f>IF(Y449&lt;&gt;"",SUMIF('Project Costing'!$G$14:$G$500,Y449,'Project Costing'!$P$14:$P$500),"")</f>
        <v/>
      </c>
      <c r="AB449" s="28" t="str">
        <f t="shared" si="33"/>
        <v/>
      </c>
      <c r="AG449" t="str">
        <f>IF(AF449&lt;&gt;"",SUMIF('Project Costing'!$G$14:$G$500,AF449,'Project Costing'!$M$14:$M$500),"")</f>
        <v/>
      </c>
      <c r="AH449" s="28" t="str">
        <f>IF(AF449&lt;&gt;"",SUMIF('Project Costing'!$G$14:$G$500,AF449,'Project Costing'!$P$14:$P$500),"")</f>
        <v/>
      </c>
      <c r="AI449" s="28" t="str">
        <f t="shared" si="34"/>
        <v/>
      </c>
    </row>
    <row r="450" spans="4:35" x14ac:dyDescent="0.25">
      <c r="D450" s="1"/>
      <c r="E450" s="16" t="str">
        <f>IF(D450&lt;&gt;"",SUMIF('Project Costing'!$G$14:$G$500,D450,'Project Costing'!$M$14:$M$500),"")</f>
        <v/>
      </c>
      <c r="F450" s="270" t="str">
        <f>IF(D450&lt;&gt;"",SUMIF('Project Costing'!$G$14:$G$500,D450,'Project Costing'!$P$14:$P$500),"")</f>
        <v/>
      </c>
      <c r="G450" s="13" t="str">
        <f t="shared" si="30"/>
        <v/>
      </c>
      <c r="H450" s="1"/>
      <c r="I450" s="1"/>
      <c r="J450" s="12"/>
      <c r="K450" s="1"/>
      <c r="L450" s="14" t="str">
        <f>IF(K450&lt;&gt;"",SUMIF('Project Costing'!$G$14:$G$500,K450,'Project Costing'!$M$14:$M$500),"")</f>
        <v/>
      </c>
      <c r="M450" s="18" t="str">
        <f>IF(K450&lt;&gt;"",SUMIF('Project Costing'!$G$14:$G$500,K450,'Project Costing'!$P$14:$P$500),"")</f>
        <v/>
      </c>
      <c r="N450" s="28" t="str">
        <f t="shared" si="31"/>
        <v/>
      </c>
      <c r="O450" s="1"/>
      <c r="P450" s="1"/>
      <c r="S450" t="str">
        <f>IF(R450&lt;&gt;"",SUMIF('Project Costing'!$G$14:$G$500,R450,'Project Costing'!$M$14:$M$500),"")</f>
        <v/>
      </c>
      <c r="T450" s="28" t="str">
        <f>IF(R450&lt;&gt;"",SUMIF('Project Costing'!$G$14:$G$500,R450,'Project Costing'!$P$14:$P$500),"")</f>
        <v/>
      </c>
      <c r="U450" s="28" t="str">
        <f t="shared" si="32"/>
        <v/>
      </c>
      <c r="Z450" t="str">
        <f>IF(Y450&lt;&gt;"",SUMIF('Project Costing'!$G$14:$G$500,Y450,'Project Costing'!$M$14:$M$500),"")</f>
        <v/>
      </c>
      <c r="AA450" s="28" t="str">
        <f>IF(Y450&lt;&gt;"",SUMIF('Project Costing'!$G$14:$G$500,Y450,'Project Costing'!$P$14:$P$500),"")</f>
        <v/>
      </c>
      <c r="AB450" s="28" t="str">
        <f t="shared" si="33"/>
        <v/>
      </c>
      <c r="AG450" t="str">
        <f>IF(AF450&lt;&gt;"",SUMIF('Project Costing'!$G$14:$G$500,AF450,'Project Costing'!$M$14:$M$500),"")</f>
        <v/>
      </c>
      <c r="AH450" s="28" t="str">
        <f>IF(AF450&lt;&gt;"",SUMIF('Project Costing'!$G$14:$G$500,AF450,'Project Costing'!$P$14:$P$500),"")</f>
        <v/>
      </c>
      <c r="AI450" s="28" t="str">
        <f t="shared" si="34"/>
        <v/>
      </c>
    </row>
    <row r="451" spans="4:35" x14ac:dyDescent="0.25">
      <c r="D451" s="1"/>
      <c r="E451" s="16" t="str">
        <f>IF(D451&lt;&gt;"",SUMIF('Project Costing'!$G$14:$G$500,D451,'Project Costing'!$M$14:$M$500),"")</f>
        <v/>
      </c>
      <c r="F451" s="270" t="str">
        <f>IF(D451&lt;&gt;"",SUMIF('Project Costing'!$G$14:$G$500,D451,'Project Costing'!$P$14:$P$500),"")</f>
        <v/>
      </c>
      <c r="G451" s="13" t="str">
        <f t="shared" si="30"/>
        <v/>
      </c>
      <c r="H451" s="1"/>
      <c r="I451" s="1"/>
      <c r="J451" s="12"/>
      <c r="K451" s="1"/>
      <c r="L451" s="14" t="str">
        <f>IF(K451&lt;&gt;"",SUMIF('Project Costing'!$G$14:$G$500,K451,'Project Costing'!$M$14:$M$500),"")</f>
        <v/>
      </c>
      <c r="M451" s="18" t="str">
        <f>IF(K451&lt;&gt;"",SUMIF('Project Costing'!$G$14:$G$500,K451,'Project Costing'!$P$14:$P$500),"")</f>
        <v/>
      </c>
      <c r="N451" s="28" t="str">
        <f t="shared" si="31"/>
        <v/>
      </c>
      <c r="O451" s="1"/>
      <c r="P451" s="1"/>
      <c r="S451" t="str">
        <f>IF(R451&lt;&gt;"",SUMIF('Project Costing'!$G$14:$G$500,R451,'Project Costing'!$M$14:$M$500),"")</f>
        <v/>
      </c>
      <c r="T451" s="28" t="str">
        <f>IF(R451&lt;&gt;"",SUMIF('Project Costing'!$G$14:$G$500,R451,'Project Costing'!$P$14:$P$500),"")</f>
        <v/>
      </c>
      <c r="U451" s="28" t="str">
        <f t="shared" si="32"/>
        <v/>
      </c>
      <c r="Z451" t="str">
        <f>IF(Y451&lt;&gt;"",SUMIF('Project Costing'!$G$14:$G$500,Y451,'Project Costing'!$M$14:$M$500),"")</f>
        <v/>
      </c>
      <c r="AA451" s="28" t="str">
        <f>IF(Y451&lt;&gt;"",SUMIF('Project Costing'!$G$14:$G$500,Y451,'Project Costing'!$P$14:$P$500),"")</f>
        <v/>
      </c>
      <c r="AB451" s="28" t="str">
        <f t="shared" si="33"/>
        <v/>
      </c>
      <c r="AG451" t="str">
        <f>IF(AF451&lt;&gt;"",SUMIF('Project Costing'!$G$14:$G$500,AF451,'Project Costing'!$M$14:$M$500),"")</f>
        <v/>
      </c>
      <c r="AH451" s="28" t="str">
        <f>IF(AF451&lt;&gt;"",SUMIF('Project Costing'!$G$14:$G$500,AF451,'Project Costing'!$P$14:$P$500),"")</f>
        <v/>
      </c>
      <c r="AI451" s="28" t="str">
        <f t="shared" si="34"/>
        <v/>
      </c>
    </row>
    <row r="452" spans="4:35" x14ac:dyDescent="0.25">
      <c r="D452" s="1"/>
      <c r="E452" s="16" t="str">
        <f>IF(D452&lt;&gt;"",SUMIF('Project Costing'!$G$14:$G$500,D452,'Project Costing'!$M$14:$M$500),"")</f>
        <v/>
      </c>
      <c r="F452" s="270" t="str">
        <f>IF(D452&lt;&gt;"",SUMIF('Project Costing'!$G$14:$G$500,D452,'Project Costing'!$P$14:$P$500),"")</f>
        <v/>
      </c>
      <c r="G452" s="13" t="str">
        <f t="shared" si="30"/>
        <v/>
      </c>
      <c r="H452" s="1"/>
      <c r="I452" s="1"/>
      <c r="J452" s="12"/>
      <c r="K452" s="1"/>
      <c r="L452" s="14" t="str">
        <f>IF(K452&lt;&gt;"",SUMIF('Project Costing'!$G$14:$G$500,K452,'Project Costing'!$M$14:$M$500),"")</f>
        <v/>
      </c>
      <c r="M452" s="18" t="str">
        <f>IF(K452&lt;&gt;"",SUMIF('Project Costing'!$G$14:$G$500,K452,'Project Costing'!$P$14:$P$500),"")</f>
        <v/>
      </c>
      <c r="N452" s="28" t="str">
        <f t="shared" si="31"/>
        <v/>
      </c>
      <c r="O452" s="1"/>
      <c r="P452" s="1"/>
      <c r="S452" t="str">
        <f>IF(R452&lt;&gt;"",SUMIF('Project Costing'!$G$14:$G$500,R452,'Project Costing'!$M$14:$M$500),"")</f>
        <v/>
      </c>
      <c r="T452" s="28" t="str">
        <f>IF(R452&lt;&gt;"",SUMIF('Project Costing'!$G$14:$G$500,R452,'Project Costing'!$P$14:$P$500),"")</f>
        <v/>
      </c>
      <c r="U452" s="28" t="str">
        <f t="shared" si="32"/>
        <v/>
      </c>
      <c r="Z452" t="str">
        <f>IF(Y452&lt;&gt;"",SUMIF('Project Costing'!$G$14:$G$500,Y452,'Project Costing'!$M$14:$M$500),"")</f>
        <v/>
      </c>
      <c r="AA452" s="28" t="str">
        <f>IF(Y452&lt;&gt;"",SUMIF('Project Costing'!$G$14:$G$500,Y452,'Project Costing'!$P$14:$P$500),"")</f>
        <v/>
      </c>
      <c r="AB452" s="28" t="str">
        <f t="shared" si="33"/>
        <v/>
      </c>
      <c r="AG452" t="str">
        <f>IF(AF452&lt;&gt;"",SUMIF('Project Costing'!$G$14:$G$500,AF452,'Project Costing'!$M$14:$M$500),"")</f>
        <v/>
      </c>
      <c r="AH452" s="28" t="str">
        <f>IF(AF452&lt;&gt;"",SUMIF('Project Costing'!$G$14:$G$500,AF452,'Project Costing'!$P$14:$P$500),"")</f>
        <v/>
      </c>
      <c r="AI452" s="28" t="str">
        <f t="shared" si="34"/>
        <v/>
      </c>
    </row>
    <row r="453" spans="4:35" x14ac:dyDescent="0.25">
      <c r="D453" s="1"/>
      <c r="E453" s="16" t="str">
        <f>IF(D453&lt;&gt;"",SUMIF('Project Costing'!$G$14:$G$500,D453,'Project Costing'!$M$14:$M$500),"")</f>
        <v/>
      </c>
      <c r="F453" s="270" t="str">
        <f>IF(D453&lt;&gt;"",SUMIF('Project Costing'!$G$14:$G$500,D453,'Project Costing'!$P$14:$P$500),"")</f>
        <v/>
      </c>
      <c r="G453" s="13" t="str">
        <f t="shared" si="30"/>
        <v/>
      </c>
      <c r="H453" s="1"/>
      <c r="I453" s="1"/>
      <c r="J453" s="12"/>
      <c r="K453" s="1"/>
      <c r="L453" s="14" t="str">
        <f>IF(K453&lt;&gt;"",SUMIF('Project Costing'!$G$14:$G$500,K453,'Project Costing'!$M$14:$M$500),"")</f>
        <v/>
      </c>
      <c r="M453" s="18" t="str">
        <f>IF(K453&lt;&gt;"",SUMIF('Project Costing'!$G$14:$G$500,K453,'Project Costing'!$P$14:$P$500),"")</f>
        <v/>
      </c>
      <c r="N453" s="28" t="str">
        <f t="shared" si="31"/>
        <v/>
      </c>
      <c r="O453" s="1"/>
      <c r="P453" s="1"/>
      <c r="S453" t="str">
        <f>IF(R453&lt;&gt;"",SUMIF('Project Costing'!$G$14:$G$500,R453,'Project Costing'!$M$14:$M$500),"")</f>
        <v/>
      </c>
      <c r="T453" s="28" t="str">
        <f>IF(R453&lt;&gt;"",SUMIF('Project Costing'!$G$14:$G$500,R453,'Project Costing'!$P$14:$P$500),"")</f>
        <v/>
      </c>
      <c r="U453" s="28" t="str">
        <f t="shared" si="32"/>
        <v/>
      </c>
      <c r="Z453" t="str">
        <f>IF(Y453&lt;&gt;"",SUMIF('Project Costing'!$G$14:$G$500,Y453,'Project Costing'!$M$14:$M$500),"")</f>
        <v/>
      </c>
      <c r="AA453" s="28" t="str">
        <f>IF(Y453&lt;&gt;"",SUMIF('Project Costing'!$G$14:$G$500,Y453,'Project Costing'!$P$14:$P$500),"")</f>
        <v/>
      </c>
      <c r="AB453" s="28" t="str">
        <f t="shared" si="33"/>
        <v/>
      </c>
      <c r="AG453" t="str">
        <f>IF(AF453&lt;&gt;"",SUMIF('Project Costing'!$G$14:$G$500,AF453,'Project Costing'!$M$14:$M$500),"")</f>
        <v/>
      </c>
      <c r="AH453" s="28" t="str">
        <f>IF(AF453&lt;&gt;"",SUMIF('Project Costing'!$G$14:$G$500,AF453,'Project Costing'!$P$14:$P$500),"")</f>
        <v/>
      </c>
      <c r="AI453" s="28" t="str">
        <f t="shared" si="34"/>
        <v/>
      </c>
    </row>
    <row r="454" spans="4:35" x14ac:dyDescent="0.25">
      <c r="D454" s="1"/>
      <c r="E454" s="16" t="str">
        <f>IF(D454&lt;&gt;"",SUMIF('Project Costing'!$G$14:$G$500,D454,'Project Costing'!$M$14:$M$500),"")</f>
        <v/>
      </c>
      <c r="F454" s="270" t="str">
        <f>IF(D454&lt;&gt;"",SUMIF('Project Costing'!$G$14:$G$500,D454,'Project Costing'!$P$14:$P$500),"")</f>
        <v/>
      </c>
      <c r="G454" s="13" t="str">
        <f t="shared" si="30"/>
        <v/>
      </c>
      <c r="H454" s="1"/>
      <c r="I454" s="1"/>
      <c r="J454" s="12"/>
      <c r="K454" s="1"/>
      <c r="L454" s="14" t="str">
        <f>IF(K454&lt;&gt;"",SUMIF('Project Costing'!$G$14:$G$500,K454,'Project Costing'!$M$14:$M$500),"")</f>
        <v/>
      </c>
      <c r="M454" s="18" t="str">
        <f>IF(K454&lt;&gt;"",SUMIF('Project Costing'!$G$14:$G$500,K454,'Project Costing'!$P$14:$P$500),"")</f>
        <v/>
      </c>
      <c r="N454" s="28" t="str">
        <f t="shared" si="31"/>
        <v/>
      </c>
      <c r="O454" s="1"/>
      <c r="P454" s="1"/>
      <c r="S454" t="str">
        <f>IF(R454&lt;&gt;"",SUMIF('Project Costing'!$G$14:$G$500,R454,'Project Costing'!$M$14:$M$500),"")</f>
        <v/>
      </c>
      <c r="T454" s="28" t="str">
        <f>IF(R454&lt;&gt;"",SUMIF('Project Costing'!$G$14:$G$500,R454,'Project Costing'!$P$14:$P$500),"")</f>
        <v/>
      </c>
      <c r="U454" s="28" t="str">
        <f t="shared" si="32"/>
        <v/>
      </c>
      <c r="Z454" t="str">
        <f>IF(Y454&lt;&gt;"",SUMIF('Project Costing'!$G$14:$G$500,Y454,'Project Costing'!$M$14:$M$500),"")</f>
        <v/>
      </c>
      <c r="AA454" s="28" t="str">
        <f>IF(Y454&lt;&gt;"",SUMIF('Project Costing'!$G$14:$G$500,Y454,'Project Costing'!$P$14:$P$500),"")</f>
        <v/>
      </c>
      <c r="AB454" s="28" t="str">
        <f t="shared" si="33"/>
        <v/>
      </c>
      <c r="AG454" t="str">
        <f>IF(AF454&lt;&gt;"",SUMIF('Project Costing'!$G$14:$G$500,AF454,'Project Costing'!$M$14:$M$500),"")</f>
        <v/>
      </c>
      <c r="AH454" s="28" t="str">
        <f>IF(AF454&lt;&gt;"",SUMIF('Project Costing'!$G$14:$G$500,AF454,'Project Costing'!$P$14:$P$500),"")</f>
        <v/>
      </c>
      <c r="AI454" s="28" t="str">
        <f t="shared" si="34"/>
        <v/>
      </c>
    </row>
    <row r="455" spans="4:35" x14ac:dyDescent="0.25">
      <c r="D455" s="1"/>
      <c r="E455" s="16" t="str">
        <f>IF(D455&lt;&gt;"",SUMIF('Project Costing'!$G$14:$G$500,D455,'Project Costing'!$M$14:$M$500),"")</f>
        <v/>
      </c>
      <c r="F455" s="270" t="str">
        <f>IF(D455&lt;&gt;"",SUMIF('Project Costing'!$G$14:$G$500,D455,'Project Costing'!$P$14:$P$500),"")</f>
        <v/>
      </c>
      <c r="G455" s="13" t="str">
        <f t="shared" si="30"/>
        <v/>
      </c>
      <c r="H455" s="1"/>
      <c r="I455" s="1"/>
      <c r="J455" s="12"/>
      <c r="K455" s="1"/>
      <c r="L455" s="14" t="str">
        <f>IF(K455&lt;&gt;"",SUMIF('Project Costing'!$G$14:$G$500,K455,'Project Costing'!$M$14:$M$500),"")</f>
        <v/>
      </c>
      <c r="M455" s="18" t="str">
        <f>IF(K455&lt;&gt;"",SUMIF('Project Costing'!$G$14:$G$500,K455,'Project Costing'!$P$14:$P$500),"")</f>
        <v/>
      </c>
      <c r="N455" s="28" t="str">
        <f t="shared" si="31"/>
        <v/>
      </c>
      <c r="O455" s="1"/>
      <c r="P455" s="1"/>
      <c r="S455" t="str">
        <f>IF(R455&lt;&gt;"",SUMIF('Project Costing'!$G$14:$G$500,R455,'Project Costing'!$M$14:$M$500),"")</f>
        <v/>
      </c>
      <c r="T455" s="28" t="str">
        <f>IF(R455&lt;&gt;"",SUMIF('Project Costing'!$G$14:$G$500,R455,'Project Costing'!$P$14:$P$500),"")</f>
        <v/>
      </c>
      <c r="U455" s="28" t="str">
        <f t="shared" si="32"/>
        <v/>
      </c>
      <c r="Z455" t="str">
        <f>IF(Y455&lt;&gt;"",SUMIF('Project Costing'!$G$14:$G$500,Y455,'Project Costing'!$M$14:$M$500),"")</f>
        <v/>
      </c>
      <c r="AA455" s="28" t="str">
        <f>IF(Y455&lt;&gt;"",SUMIF('Project Costing'!$G$14:$G$500,Y455,'Project Costing'!$P$14:$P$500),"")</f>
        <v/>
      </c>
      <c r="AB455" s="28" t="str">
        <f t="shared" si="33"/>
        <v/>
      </c>
      <c r="AG455" t="str">
        <f>IF(AF455&lt;&gt;"",SUMIF('Project Costing'!$G$14:$G$500,AF455,'Project Costing'!$M$14:$M$500),"")</f>
        <v/>
      </c>
      <c r="AH455" s="28" t="str">
        <f>IF(AF455&lt;&gt;"",SUMIF('Project Costing'!$G$14:$G$500,AF455,'Project Costing'!$P$14:$P$500),"")</f>
        <v/>
      </c>
      <c r="AI455" s="28" t="str">
        <f t="shared" si="34"/>
        <v/>
      </c>
    </row>
    <row r="456" spans="4:35" x14ac:dyDescent="0.25">
      <c r="D456" s="1"/>
      <c r="E456" s="16" t="str">
        <f>IF(D456&lt;&gt;"",SUMIF('Project Costing'!$G$14:$G$500,D456,'Project Costing'!$M$14:$M$500),"")</f>
        <v/>
      </c>
      <c r="F456" s="270" t="str">
        <f>IF(D456&lt;&gt;"",SUMIF('Project Costing'!$G$14:$G$500,D456,'Project Costing'!$P$14:$P$500),"")</f>
        <v/>
      </c>
      <c r="G456" s="13" t="str">
        <f t="shared" si="30"/>
        <v/>
      </c>
      <c r="H456" s="1"/>
      <c r="I456" s="1"/>
      <c r="J456" s="12"/>
      <c r="K456" s="1"/>
      <c r="L456" s="14" t="str">
        <f>IF(K456&lt;&gt;"",SUMIF('Project Costing'!$G$14:$G$500,K456,'Project Costing'!$M$14:$M$500),"")</f>
        <v/>
      </c>
      <c r="M456" s="18" t="str">
        <f>IF(K456&lt;&gt;"",SUMIF('Project Costing'!$G$14:$G$500,K456,'Project Costing'!$P$14:$P$500),"")</f>
        <v/>
      </c>
      <c r="N456" s="28" t="str">
        <f t="shared" si="31"/>
        <v/>
      </c>
      <c r="O456" s="1"/>
      <c r="P456" s="1"/>
      <c r="S456" t="str">
        <f>IF(R456&lt;&gt;"",SUMIF('Project Costing'!$G$14:$G$500,R456,'Project Costing'!$M$14:$M$500),"")</f>
        <v/>
      </c>
      <c r="T456" s="28" t="str">
        <f>IF(R456&lt;&gt;"",SUMIF('Project Costing'!$G$14:$G$500,R456,'Project Costing'!$P$14:$P$500),"")</f>
        <v/>
      </c>
      <c r="U456" s="28" t="str">
        <f t="shared" si="32"/>
        <v/>
      </c>
      <c r="Z456" t="str">
        <f>IF(Y456&lt;&gt;"",SUMIF('Project Costing'!$G$14:$G$500,Y456,'Project Costing'!$M$14:$M$500),"")</f>
        <v/>
      </c>
      <c r="AA456" s="28" t="str">
        <f>IF(Y456&lt;&gt;"",SUMIF('Project Costing'!$G$14:$G$500,Y456,'Project Costing'!$P$14:$P$500),"")</f>
        <v/>
      </c>
      <c r="AB456" s="28" t="str">
        <f t="shared" si="33"/>
        <v/>
      </c>
      <c r="AG456" t="str">
        <f>IF(AF456&lt;&gt;"",SUMIF('Project Costing'!$G$14:$G$500,AF456,'Project Costing'!$M$14:$M$500),"")</f>
        <v/>
      </c>
      <c r="AH456" s="28" t="str">
        <f>IF(AF456&lt;&gt;"",SUMIF('Project Costing'!$G$14:$G$500,AF456,'Project Costing'!$P$14:$P$500),"")</f>
        <v/>
      </c>
      <c r="AI456" s="28" t="str">
        <f t="shared" si="34"/>
        <v/>
      </c>
    </row>
    <row r="457" spans="4:35" x14ac:dyDescent="0.25">
      <c r="D457" s="1"/>
      <c r="E457" s="16" t="str">
        <f>IF(D457&lt;&gt;"",SUMIF('Project Costing'!$G$14:$G$500,D457,'Project Costing'!$M$14:$M$500),"")</f>
        <v/>
      </c>
      <c r="F457" s="270" t="str">
        <f>IF(D457&lt;&gt;"",SUMIF('Project Costing'!$G$14:$G$500,D457,'Project Costing'!$P$14:$P$500),"")</f>
        <v/>
      </c>
      <c r="G457" s="13" t="str">
        <f t="shared" si="30"/>
        <v/>
      </c>
      <c r="H457" s="1"/>
      <c r="I457" s="1"/>
      <c r="J457" s="12"/>
      <c r="K457" s="1"/>
      <c r="L457" s="14" t="str">
        <f>IF(K457&lt;&gt;"",SUMIF('Project Costing'!$G$14:$G$500,K457,'Project Costing'!$M$14:$M$500),"")</f>
        <v/>
      </c>
      <c r="M457" s="18" t="str">
        <f>IF(K457&lt;&gt;"",SUMIF('Project Costing'!$G$14:$G$500,K457,'Project Costing'!$P$14:$P$500),"")</f>
        <v/>
      </c>
      <c r="N457" s="28" t="str">
        <f t="shared" si="31"/>
        <v/>
      </c>
      <c r="O457" s="1"/>
      <c r="P457" s="1"/>
      <c r="S457" t="str">
        <f>IF(R457&lt;&gt;"",SUMIF('Project Costing'!$G$14:$G$500,R457,'Project Costing'!$M$14:$M$500),"")</f>
        <v/>
      </c>
      <c r="T457" s="28" t="str">
        <f>IF(R457&lt;&gt;"",SUMIF('Project Costing'!$G$14:$G$500,R457,'Project Costing'!$P$14:$P$500),"")</f>
        <v/>
      </c>
      <c r="U457" s="28" t="str">
        <f t="shared" si="32"/>
        <v/>
      </c>
      <c r="Z457" t="str">
        <f>IF(Y457&lt;&gt;"",SUMIF('Project Costing'!$G$14:$G$500,Y457,'Project Costing'!$M$14:$M$500),"")</f>
        <v/>
      </c>
      <c r="AA457" s="28" t="str">
        <f>IF(Y457&lt;&gt;"",SUMIF('Project Costing'!$G$14:$G$500,Y457,'Project Costing'!$P$14:$P$500),"")</f>
        <v/>
      </c>
      <c r="AB457" s="28" t="str">
        <f t="shared" si="33"/>
        <v/>
      </c>
      <c r="AG457" t="str">
        <f>IF(AF457&lt;&gt;"",SUMIF('Project Costing'!$G$14:$G$500,AF457,'Project Costing'!$M$14:$M$500),"")</f>
        <v/>
      </c>
      <c r="AH457" s="28" t="str">
        <f>IF(AF457&lt;&gt;"",SUMIF('Project Costing'!$G$14:$G$500,AF457,'Project Costing'!$P$14:$P$500),"")</f>
        <v/>
      </c>
      <c r="AI457" s="28" t="str">
        <f t="shared" si="34"/>
        <v/>
      </c>
    </row>
    <row r="458" spans="4:35" x14ac:dyDescent="0.25">
      <c r="D458" s="1"/>
      <c r="E458" s="16" t="str">
        <f>IF(D458&lt;&gt;"",SUMIF('Project Costing'!$G$14:$G$500,D458,'Project Costing'!$M$14:$M$500),"")</f>
        <v/>
      </c>
      <c r="F458" s="270" t="str">
        <f>IF(D458&lt;&gt;"",SUMIF('Project Costing'!$G$14:$G$500,D458,'Project Costing'!$P$14:$P$500),"")</f>
        <v/>
      </c>
      <c r="G458" s="13" t="str">
        <f t="shared" si="30"/>
        <v/>
      </c>
      <c r="H458" s="1"/>
      <c r="I458" s="1"/>
      <c r="J458" s="12"/>
      <c r="K458" s="1"/>
      <c r="L458" s="14" t="str">
        <f>IF(K458&lt;&gt;"",SUMIF('Project Costing'!$G$14:$G$500,K458,'Project Costing'!$M$14:$M$500),"")</f>
        <v/>
      </c>
      <c r="M458" s="18" t="str">
        <f>IF(K458&lt;&gt;"",SUMIF('Project Costing'!$G$14:$G$500,K458,'Project Costing'!$P$14:$P$500),"")</f>
        <v/>
      </c>
      <c r="N458" s="28" t="str">
        <f t="shared" si="31"/>
        <v/>
      </c>
      <c r="O458" s="1"/>
      <c r="P458" s="1"/>
      <c r="S458" t="str">
        <f>IF(R458&lt;&gt;"",SUMIF('Project Costing'!$G$14:$G$500,R458,'Project Costing'!$M$14:$M$500),"")</f>
        <v/>
      </c>
      <c r="T458" s="28" t="str">
        <f>IF(R458&lt;&gt;"",SUMIF('Project Costing'!$G$14:$G$500,R458,'Project Costing'!$P$14:$P$500),"")</f>
        <v/>
      </c>
      <c r="U458" s="28" t="str">
        <f t="shared" si="32"/>
        <v/>
      </c>
      <c r="Z458" t="str">
        <f>IF(Y458&lt;&gt;"",SUMIF('Project Costing'!$G$14:$G$500,Y458,'Project Costing'!$M$14:$M$500),"")</f>
        <v/>
      </c>
      <c r="AA458" s="28" t="str">
        <f>IF(Y458&lt;&gt;"",SUMIF('Project Costing'!$G$14:$G$500,Y458,'Project Costing'!$P$14:$P$500),"")</f>
        <v/>
      </c>
      <c r="AB458" s="28" t="str">
        <f t="shared" si="33"/>
        <v/>
      </c>
      <c r="AG458" t="str">
        <f>IF(AF458&lt;&gt;"",SUMIF('Project Costing'!$G$14:$G$500,AF458,'Project Costing'!$M$14:$M$500),"")</f>
        <v/>
      </c>
      <c r="AH458" s="28" t="str">
        <f>IF(AF458&lt;&gt;"",SUMIF('Project Costing'!$G$14:$G$500,AF458,'Project Costing'!$P$14:$P$500),"")</f>
        <v/>
      </c>
      <c r="AI458" s="28" t="str">
        <f t="shared" si="34"/>
        <v/>
      </c>
    </row>
    <row r="459" spans="4:35" x14ac:dyDescent="0.25">
      <c r="D459" s="1"/>
      <c r="E459" s="16" t="str">
        <f>IF(D459&lt;&gt;"",SUMIF('Project Costing'!$G$14:$G$500,D459,'Project Costing'!$M$14:$M$500),"")</f>
        <v/>
      </c>
      <c r="F459" s="270" t="str">
        <f>IF(D459&lt;&gt;"",SUMIF('Project Costing'!$G$14:$G$500,D459,'Project Costing'!$P$14:$P$500),"")</f>
        <v/>
      </c>
      <c r="G459" s="13" t="str">
        <f t="shared" si="30"/>
        <v/>
      </c>
      <c r="H459" s="1"/>
      <c r="I459" s="1"/>
      <c r="J459" s="12"/>
      <c r="K459" s="1"/>
      <c r="L459" s="14" t="str">
        <f>IF(K459&lt;&gt;"",SUMIF('Project Costing'!$G$14:$G$500,K459,'Project Costing'!$M$14:$M$500),"")</f>
        <v/>
      </c>
      <c r="M459" s="18" t="str">
        <f>IF(K459&lt;&gt;"",SUMIF('Project Costing'!$G$14:$G$500,K459,'Project Costing'!$P$14:$P$500),"")</f>
        <v/>
      </c>
      <c r="N459" s="28" t="str">
        <f t="shared" si="31"/>
        <v/>
      </c>
      <c r="O459" s="1"/>
      <c r="P459" s="1"/>
      <c r="S459" t="str">
        <f>IF(R459&lt;&gt;"",SUMIF('Project Costing'!$G$14:$G$500,R459,'Project Costing'!$M$14:$M$500),"")</f>
        <v/>
      </c>
      <c r="T459" s="28" t="str">
        <f>IF(R459&lt;&gt;"",SUMIF('Project Costing'!$G$14:$G$500,R459,'Project Costing'!$P$14:$P$500),"")</f>
        <v/>
      </c>
      <c r="U459" s="28" t="str">
        <f t="shared" si="32"/>
        <v/>
      </c>
      <c r="Z459" t="str">
        <f>IF(Y459&lt;&gt;"",SUMIF('Project Costing'!$G$14:$G$500,Y459,'Project Costing'!$M$14:$M$500),"")</f>
        <v/>
      </c>
      <c r="AA459" s="28" t="str">
        <f>IF(Y459&lt;&gt;"",SUMIF('Project Costing'!$G$14:$G$500,Y459,'Project Costing'!$P$14:$P$500),"")</f>
        <v/>
      </c>
      <c r="AB459" s="28" t="str">
        <f t="shared" si="33"/>
        <v/>
      </c>
      <c r="AG459" t="str">
        <f>IF(AF459&lt;&gt;"",SUMIF('Project Costing'!$G$14:$G$500,AF459,'Project Costing'!$M$14:$M$500),"")</f>
        <v/>
      </c>
      <c r="AH459" s="28" t="str">
        <f>IF(AF459&lt;&gt;"",SUMIF('Project Costing'!$G$14:$G$500,AF459,'Project Costing'!$P$14:$P$500),"")</f>
        <v/>
      </c>
      <c r="AI459" s="28" t="str">
        <f t="shared" si="34"/>
        <v/>
      </c>
    </row>
    <row r="460" spans="4:35" x14ac:dyDescent="0.25">
      <c r="D460" s="1"/>
      <c r="E460" s="16" t="str">
        <f>IF(D460&lt;&gt;"",SUMIF('Project Costing'!$G$14:$G$500,D460,'Project Costing'!$M$14:$M$500),"")</f>
        <v/>
      </c>
      <c r="F460" s="270" t="str">
        <f>IF(D460&lt;&gt;"",SUMIF('Project Costing'!$G$14:$G$500,D460,'Project Costing'!$P$14:$P$500),"")</f>
        <v/>
      </c>
      <c r="G460" s="13" t="str">
        <f t="shared" si="30"/>
        <v/>
      </c>
      <c r="H460" s="1"/>
      <c r="I460" s="1"/>
      <c r="J460" s="12"/>
      <c r="K460" s="1"/>
      <c r="L460" s="14" t="str">
        <f>IF(K460&lt;&gt;"",SUMIF('Project Costing'!$G$14:$G$500,K460,'Project Costing'!$M$14:$M$500),"")</f>
        <v/>
      </c>
      <c r="M460" s="18" t="str">
        <f>IF(K460&lt;&gt;"",SUMIF('Project Costing'!$G$14:$G$500,K460,'Project Costing'!$P$14:$P$500),"")</f>
        <v/>
      </c>
      <c r="N460" s="28" t="str">
        <f t="shared" si="31"/>
        <v/>
      </c>
      <c r="O460" s="1"/>
      <c r="P460" s="1"/>
      <c r="S460" t="str">
        <f>IF(R460&lt;&gt;"",SUMIF('Project Costing'!$G$14:$G$500,R460,'Project Costing'!$M$14:$M$500),"")</f>
        <v/>
      </c>
      <c r="T460" s="28" t="str">
        <f>IF(R460&lt;&gt;"",SUMIF('Project Costing'!$G$14:$G$500,R460,'Project Costing'!$P$14:$P$500),"")</f>
        <v/>
      </c>
      <c r="U460" s="28" t="str">
        <f t="shared" si="32"/>
        <v/>
      </c>
      <c r="Z460" t="str">
        <f>IF(Y460&lt;&gt;"",SUMIF('Project Costing'!$G$14:$G$500,Y460,'Project Costing'!$M$14:$M$500),"")</f>
        <v/>
      </c>
      <c r="AA460" s="28" t="str">
        <f>IF(Y460&lt;&gt;"",SUMIF('Project Costing'!$G$14:$G$500,Y460,'Project Costing'!$P$14:$P$500),"")</f>
        <v/>
      </c>
      <c r="AB460" s="28" t="str">
        <f t="shared" si="33"/>
        <v/>
      </c>
      <c r="AG460" t="str">
        <f>IF(AF460&lt;&gt;"",SUMIF('Project Costing'!$G$14:$G$500,AF460,'Project Costing'!$M$14:$M$500),"")</f>
        <v/>
      </c>
      <c r="AH460" s="28" t="str">
        <f>IF(AF460&lt;&gt;"",SUMIF('Project Costing'!$G$14:$G$500,AF460,'Project Costing'!$P$14:$P$500),"")</f>
        <v/>
      </c>
      <c r="AI460" s="28" t="str">
        <f t="shared" si="34"/>
        <v/>
      </c>
    </row>
    <row r="461" spans="4:35" x14ac:dyDescent="0.25">
      <c r="D461" s="1"/>
      <c r="E461" s="16" t="str">
        <f>IF(D461&lt;&gt;"",SUMIF('Project Costing'!$G$14:$G$500,D461,'Project Costing'!$M$14:$M$500),"")</f>
        <v/>
      </c>
      <c r="F461" s="270" t="str">
        <f>IF(D461&lt;&gt;"",SUMIF('Project Costing'!$G$14:$G$500,D461,'Project Costing'!$P$14:$P$500),"")</f>
        <v/>
      </c>
      <c r="G461" s="13" t="str">
        <f t="shared" si="30"/>
        <v/>
      </c>
      <c r="H461" s="1"/>
      <c r="I461" s="1"/>
      <c r="J461" s="12"/>
      <c r="K461" s="1"/>
      <c r="L461" s="14" t="str">
        <f>IF(K461&lt;&gt;"",SUMIF('Project Costing'!$G$14:$G$500,K461,'Project Costing'!$M$14:$M$500),"")</f>
        <v/>
      </c>
      <c r="M461" s="18" t="str">
        <f>IF(K461&lt;&gt;"",SUMIF('Project Costing'!$G$14:$G$500,K461,'Project Costing'!$P$14:$P$500),"")</f>
        <v/>
      </c>
      <c r="N461" s="28" t="str">
        <f t="shared" si="31"/>
        <v/>
      </c>
      <c r="O461" s="1"/>
      <c r="P461" s="1"/>
      <c r="S461" t="str">
        <f>IF(R461&lt;&gt;"",SUMIF('Project Costing'!$G$14:$G$500,R461,'Project Costing'!$M$14:$M$500),"")</f>
        <v/>
      </c>
      <c r="T461" s="28" t="str">
        <f>IF(R461&lt;&gt;"",SUMIF('Project Costing'!$G$14:$G$500,R461,'Project Costing'!$P$14:$P$500),"")</f>
        <v/>
      </c>
      <c r="U461" s="28" t="str">
        <f t="shared" si="32"/>
        <v/>
      </c>
      <c r="Z461" t="str">
        <f>IF(Y461&lt;&gt;"",SUMIF('Project Costing'!$G$14:$G$500,Y461,'Project Costing'!$M$14:$M$500),"")</f>
        <v/>
      </c>
      <c r="AA461" s="28" t="str">
        <f>IF(Y461&lt;&gt;"",SUMIF('Project Costing'!$G$14:$G$500,Y461,'Project Costing'!$P$14:$P$500),"")</f>
        <v/>
      </c>
      <c r="AB461" s="28" t="str">
        <f t="shared" si="33"/>
        <v/>
      </c>
      <c r="AG461" t="str">
        <f>IF(AF461&lt;&gt;"",SUMIF('Project Costing'!$G$14:$G$500,AF461,'Project Costing'!$M$14:$M$500),"")</f>
        <v/>
      </c>
      <c r="AH461" s="28" t="str">
        <f>IF(AF461&lt;&gt;"",SUMIF('Project Costing'!$G$14:$G$500,AF461,'Project Costing'!$P$14:$P$500),"")</f>
        <v/>
      </c>
      <c r="AI461" s="28" t="str">
        <f t="shared" si="34"/>
        <v/>
      </c>
    </row>
    <row r="462" spans="4:35" x14ac:dyDescent="0.25">
      <c r="D462" s="1"/>
      <c r="E462" s="16" t="str">
        <f>IF(D462&lt;&gt;"",SUMIF('Project Costing'!$G$14:$G$500,D462,'Project Costing'!$M$14:$M$500),"")</f>
        <v/>
      </c>
      <c r="F462" s="270" t="str">
        <f>IF(D462&lt;&gt;"",SUMIF('Project Costing'!$G$14:$G$500,D462,'Project Costing'!$P$14:$P$500),"")</f>
        <v/>
      </c>
      <c r="G462" s="13" t="str">
        <f t="shared" si="30"/>
        <v/>
      </c>
      <c r="H462" s="1"/>
      <c r="I462" s="1"/>
      <c r="J462" s="12"/>
      <c r="K462" s="1"/>
      <c r="L462" s="14" t="str">
        <f>IF(K462&lt;&gt;"",SUMIF('Project Costing'!$G$14:$G$500,K462,'Project Costing'!$M$14:$M$500),"")</f>
        <v/>
      </c>
      <c r="M462" s="18" t="str">
        <f>IF(K462&lt;&gt;"",SUMIF('Project Costing'!$G$14:$G$500,K462,'Project Costing'!$P$14:$P$500),"")</f>
        <v/>
      </c>
      <c r="N462" s="28" t="str">
        <f t="shared" si="31"/>
        <v/>
      </c>
      <c r="O462" s="1"/>
      <c r="P462" s="1"/>
      <c r="S462" t="str">
        <f>IF(R462&lt;&gt;"",SUMIF('Project Costing'!$G$14:$G$500,R462,'Project Costing'!$M$14:$M$500),"")</f>
        <v/>
      </c>
      <c r="T462" s="28" t="str">
        <f>IF(R462&lt;&gt;"",SUMIF('Project Costing'!$G$14:$G$500,R462,'Project Costing'!$P$14:$P$500),"")</f>
        <v/>
      </c>
      <c r="U462" s="28" t="str">
        <f t="shared" si="32"/>
        <v/>
      </c>
      <c r="Z462" t="str">
        <f>IF(Y462&lt;&gt;"",SUMIF('Project Costing'!$G$14:$G$500,Y462,'Project Costing'!$M$14:$M$500),"")</f>
        <v/>
      </c>
      <c r="AA462" s="28" t="str">
        <f>IF(Y462&lt;&gt;"",SUMIF('Project Costing'!$G$14:$G$500,Y462,'Project Costing'!$P$14:$P$500),"")</f>
        <v/>
      </c>
      <c r="AB462" s="28" t="str">
        <f t="shared" si="33"/>
        <v/>
      </c>
      <c r="AG462" t="str">
        <f>IF(AF462&lt;&gt;"",SUMIF('Project Costing'!$G$14:$G$500,AF462,'Project Costing'!$M$14:$M$500),"")</f>
        <v/>
      </c>
      <c r="AH462" s="28" t="str">
        <f>IF(AF462&lt;&gt;"",SUMIF('Project Costing'!$G$14:$G$500,AF462,'Project Costing'!$P$14:$P$500),"")</f>
        <v/>
      </c>
      <c r="AI462" s="28" t="str">
        <f t="shared" si="34"/>
        <v/>
      </c>
    </row>
    <row r="463" spans="4:35" x14ac:dyDescent="0.25">
      <c r="D463" s="1"/>
      <c r="E463" s="16" t="str">
        <f>IF(D463&lt;&gt;"",SUMIF('Project Costing'!$G$14:$G$500,D463,'Project Costing'!$M$14:$M$500),"")</f>
        <v/>
      </c>
      <c r="F463" s="270" t="str">
        <f>IF(D463&lt;&gt;"",SUMIF('Project Costing'!$G$14:$G$500,D463,'Project Costing'!$P$14:$P$500),"")</f>
        <v/>
      </c>
      <c r="G463" s="13" t="str">
        <f t="shared" ref="G463:G501" si="35">IF(F463&lt;&gt;"",G462+F463,"")</f>
        <v/>
      </c>
      <c r="H463" s="1"/>
      <c r="I463" s="1"/>
      <c r="J463" s="12"/>
      <c r="K463" s="1"/>
      <c r="L463" s="14" t="str">
        <f>IF(K463&lt;&gt;"",SUMIF('Project Costing'!$G$14:$G$500,K463,'Project Costing'!$M$14:$M$500),"")</f>
        <v/>
      </c>
      <c r="M463" s="18" t="str">
        <f>IF(K463&lt;&gt;"",SUMIF('Project Costing'!$G$14:$G$500,K463,'Project Costing'!$P$14:$P$500),"")</f>
        <v/>
      </c>
      <c r="N463" s="28" t="str">
        <f t="shared" ref="N463:N501" si="36">IF(K463&lt;&gt;"",N462+M463,"")</f>
        <v/>
      </c>
      <c r="O463" s="1"/>
      <c r="P463" s="1"/>
      <c r="S463" t="str">
        <f>IF(R463&lt;&gt;"",SUMIF('Project Costing'!$G$14:$G$500,R463,'Project Costing'!$M$14:$M$500),"")</f>
        <v/>
      </c>
      <c r="T463" s="28" t="str">
        <f>IF(R463&lt;&gt;"",SUMIF('Project Costing'!$G$14:$G$500,R463,'Project Costing'!$P$14:$P$500),"")</f>
        <v/>
      </c>
      <c r="U463" s="28" t="str">
        <f t="shared" ref="U463:U501" si="37">IF(R463&lt;&gt;"",U462+T463,"")</f>
        <v/>
      </c>
      <c r="Z463" t="str">
        <f>IF(Y463&lt;&gt;"",SUMIF('Project Costing'!$G$14:$G$500,Y463,'Project Costing'!$M$14:$M$500),"")</f>
        <v/>
      </c>
      <c r="AA463" s="28" t="str">
        <f>IF(Y463&lt;&gt;"",SUMIF('Project Costing'!$G$14:$G$500,Y463,'Project Costing'!$P$14:$P$500),"")</f>
        <v/>
      </c>
      <c r="AB463" s="28" t="str">
        <f t="shared" ref="AB463:AB501" si="38">IF(Y463&lt;&gt;"",AB462+AA463,"")</f>
        <v/>
      </c>
      <c r="AG463" t="str">
        <f>IF(AF463&lt;&gt;"",SUMIF('Project Costing'!$G$14:$G$500,AF463,'Project Costing'!$M$14:$M$500),"")</f>
        <v/>
      </c>
      <c r="AH463" s="28" t="str">
        <f>IF(AF463&lt;&gt;"",SUMIF('Project Costing'!$G$14:$G$500,AF463,'Project Costing'!$P$14:$P$500),"")</f>
        <v/>
      </c>
      <c r="AI463" s="28" t="str">
        <f t="shared" si="34"/>
        <v/>
      </c>
    </row>
    <row r="464" spans="4:35" x14ac:dyDescent="0.25">
      <c r="D464" s="1"/>
      <c r="E464" s="16" t="str">
        <f>IF(D464&lt;&gt;"",SUMIF('Project Costing'!$G$14:$G$500,D464,'Project Costing'!$M$14:$M$500),"")</f>
        <v/>
      </c>
      <c r="F464" s="270" t="str">
        <f>IF(D464&lt;&gt;"",SUMIF('Project Costing'!$G$14:$G$500,D464,'Project Costing'!$P$14:$P$500),"")</f>
        <v/>
      </c>
      <c r="G464" s="13" t="str">
        <f t="shared" si="35"/>
        <v/>
      </c>
      <c r="H464" s="1"/>
      <c r="I464" s="1"/>
      <c r="J464" s="12"/>
      <c r="K464" s="1"/>
      <c r="L464" s="14" t="str">
        <f>IF(K464&lt;&gt;"",SUMIF('Project Costing'!$G$14:$G$500,K464,'Project Costing'!$M$14:$M$500),"")</f>
        <v/>
      </c>
      <c r="M464" s="18" t="str">
        <f>IF(K464&lt;&gt;"",SUMIF('Project Costing'!$G$14:$G$500,K464,'Project Costing'!$P$14:$P$500),"")</f>
        <v/>
      </c>
      <c r="N464" s="28" t="str">
        <f t="shared" si="36"/>
        <v/>
      </c>
      <c r="O464" s="1"/>
      <c r="P464" s="1"/>
      <c r="S464" t="str">
        <f>IF(R464&lt;&gt;"",SUMIF('Project Costing'!$G$14:$G$500,R464,'Project Costing'!$M$14:$M$500),"")</f>
        <v/>
      </c>
      <c r="T464" s="28" t="str">
        <f>IF(R464&lt;&gt;"",SUMIF('Project Costing'!$G$14:$G$500,R464,'Project Costing'!$P$14:$P$500),"")</f>
        <v/>
      </c>
      <c r="U464" s="28" t="str">
        <f t="shared" si="37"/>
        <v/>
      </c>
      <c r="Z464" t="str">
        <f>IF(Y464&lt;&gt;"",SUMIF('Project Costing'!$G$14:$G$500,Y464,'Project Costing'!$M$14:$M$500),"")</f>
        <v/>
      </c>
      <c r="AA464" s="28" t="str">
        <f>IF(Y464&lt;&gt;"",SUMIF('Project Costing'!$G$14:$G$500,Y464,'Project Costing'!$P$14:$P$500),"")</f>
        <v/>
      </c>
      <c r="AB464" s="28" t="str">
        <f t="shared" si="38"/>
        <v/>
      </c>
      <c r="AG464" t="str">
        <f>IF(AF464&lt;&gt;"",SUMIF('Project Costing'!$G$14:$G$500,AF464,'Project Costing'!$M$14:$M$500),"")</f>
        <v/>
      </c>
      <c r="AH464" s="28" t="str">
        <f>IF(AF464&lt;&gt;"",SUMIF('Project Costing'!$G$14:$G$500,AF464,'Project Costing'!$P$14:$P$500),"")</f>
        <v/>
      </c>
      <c r="AI464" s="28" t="str">
        <f t="shared" ref="AI464:AI499" si="39">IF(AF464&lt;&gt;"",AI463+AH464,"")</f>
        <v/>
      </c>
    </row>
    <row r="465" spans="4:35" x14ac:dyDescent="0.25">
      <c r="D465" s="1"/>
      <c r="E465" s="16" t="str">
        <f>IF(D465&lt;&gt;"",SUMIF('Project Costing'!$G$14:$G$500,D465,'Project Costing'!$M$14:$M$500),"")</f>
        <v/>
      </c>
      <c r="F465" s="270" t="str">
        <f>IF(D465&lt;&gt;"",SUMIF('Project Costing'!$G$14:$G$500,D465,'Project Costing'!$P$14:$P$500),"")</f>
        <v/>
      </c>
      <c r="G465" s="13" t="str">
        <f t="shared" si="35"/>
        <v/>
      </c>
      <c r="H465" s="1"/>
      <c r="I465" s="1"/>
      <c r="J465" s="12"/>
      <c r="K465" s="1"/>
      <c r="L465" s="14" t="str">
        <f>IF(K465&lt;&gt;"",SUMIF('Project Costing'!$G$14:$G$500,K465,'Project Costing'!$M$14:$M$500),"")</f>
        <v/>
      </c>
      <c r="M465" s="18" t="str">
        <f>IF(K465&lt;&gt;"",SUMIF('Project Costing'!$G$14:$G$500,K465,'Project Costing'!$P$14:$P$500),"")</f>
        <v/>
      </c>
      <c r="N465" s="28" t="str">
        <f t="shared" si="36"/>
        <v/>
      </c>
      <c r="O465" s="1"/>
      <c r="P465" s="1"/>
      <c r="S465" t="str">
        <f>IF(R465&lt;&gt;"",SUMIF('Project Costing'!$G$14:$G$500,R465,'Project Costing'!$M$14:$M$500),"")</f>
        <v/>
      </c>
      <c r="T465" s="28" t="str">
        <f>IF(R465&lt;&gt;"",SUMIF('Project Costing'!$G$14:$G$500,R465,'Project Costing'!$P$14:$P$500),"")</f>
        <v/>
      </c>
      <c r="U465" s="28" t="str">
        <f t="shared" si="37"/>
        <v/>
      </c>
      <c r="Z465" t="str">
        <f>IF(Y465&lt;&gt;"",SUMIF('Project Costing'!$G$14:$G$500,Y465,'Project Costing'!$M$14:$M$500),"")</f>
        <v/>
      </c>
      <c r="AA465" s="28" t="str">
        <f>IF(Y465&lt;&gt;"",SUMIF('Project Costing'!$G$14:$G$500,Y465,'Project Costing'!$P$14:$P$500),"")</f>
        <v/>
      </c>
      <c r="AB465" s="28" t="str">
        <f t="shared" si="38"/>
        <v/>
      </c>
      <c r="AG465" t="str">
        <f>IF(AF465&lt;&gt;"",SUMIF('Project Costing'!$G$14:$G$500,AF465,'Project Costing'!$M$14:$M$500),"")</f>
        <v/>
      </c>
      <c r="AH465" s="28" t="str">
        <f>IF(AF465&lt;&gt;"",SUMIF('Project Costing'!$G$14:$G$500,AF465,'Project Costing'!$P$14:$P$500),"")</f>
        <v/>
      </c>
      <c r="AI465" s="28" t="str">
        <f t="shared" si="39"/>
        <v/>
      </c>
    </row>
    <row r="466" spans="4:35" x14ac:dyDescent="0.25">
      <c r="D466" s="1"/>
      <c r="E466" s="16" t="str">
        <f>IF(D466&lt;&gt;"",SUMIF('Project Costing'!$G$14:$G$500,D466,'Project Costing'!$M$14:$M$500),"")</f>
        <v/>
      </c>
      <c r="F466" s="270" t="str">
        <f>IF(D466&lt;&gt;"",SUMIF('Project Costing'!$G$14:$G$500,D466,'Project Costing'!$P$14:$P$500),"")</f>
        <v/>
      </c>
      <c r="G466" s="13" t="str">
        <f t="shared" si="35"/>
        <v/>
      </c>
      <c r="H466" s="1"/>
      <c r="I466" s="1"/>
      <c r="J466" s="12"/>
      <c r="K466" s="1"/>
      <c r="L466" s="14" t="str">
        <f>IF(K466&lt;&gt;"",SUMIF('Project Costing'!$G$14:$G$500,K466,'Project Costing'!$M$14:$M$500),"")</f>
        <v/>
      </c>
      <c r="M466" s="18" t="str">
        <f>IF(K466&lt;&gt;"",SUMIF('Project Costing'!$G$14:$G$500,K466,'Project Costing'!$P$14:$P$500),"")</f>
        <v/>
      </c>
      <c r="N466" s="28" t="str">
        <f t="shared" si="36"/>
        <v/>
      </c>
      <c r="O466" s="1"/>
      <c r="P466" s="1"/>
      <c r="S466" t="str">
        <f>IF(R466&lt;&gt;"",SUMIF('Project Costing'!$G$14:$G$500,R466,'Project Costing'!$M$14:$M$500),"")</f>
        <v/>
      </c>
      <c r="T466" s="28" t="str">
        <f>IF(R466&lt;&gt;"",SUMIF('Project Costing'!$G$14:$G$500,R466,'Project Costing'!$P$14:$P$500),"")</f>
        <v/>
      </c>
      <c r="U466" s="28" t="str">
        <f t="shared" si="37"/>
        <v/>
      </c>
      <c r="Z466" t="str">
        <f>IF(Y466&lt;&gt;"",SUMIF('Project Costing'!$G$14:$G$500,Y466,'Project Costing'!$M$14:$M$500),"")</f>
        <v/>
      </c>
      <c r="AA466" s="28" t="str">
        <f>IF(Y466&lt;&gt;"",SUMIF('Project Costing'!$G$14:$G$500,Y466,'Project Costing'!$P$14:$P$500),"")</f>
        <v/>
      </c>
      <c r="AB466" s="28" t="str">
        <f t="shared" si="38"/>
        <v/>
      </c>
      <c r="AG466" t="str">
        <f>IF(AF466&lt;&gt;"",SUMIF('Project Costing'!$G$14:$G$500,AF466,'Project Costing'!$M$14:$M$500),"")</f>
        <v/>
      </c>
      <c r="AH466" s="28" t="str">
        <f>IF(AF466&lt;&gt;"",SUMIF('Project Costing'!$G$14:$G$500,AF466,'Project Costing'!$P$14:$P$500),"")</f>
        <v/>
      </c>
      <c r="AI466" s="28" t="str">
        <f t="shared" si="39"/>
        <v/>
      </c>
    </row>
    <row r="467" spans="4:35" x14ac:dyDescent="0.25">
      <c r="D467" s="1"/>
      <c r="E467" s="16" t="str">
        <f>IF(D467&lt;&gt;"",SUMIF('Project Costing'!$G$14:$G$500,D467,'Project Costing'!$M$14:$M$500),"")</f>
        <v/>
      </c>
      <c r="F467" s="270" t="str">
        <f>IF(D467&lt;&gt;"",SUMIF('Project Costing'!$G$14:$G$500,D467,'Project Costing'!$P$14:$P$500),"")</f>
        <v/>
      </c>
      <c r="G467" s="13" t="str">
        <f t="shared" si="35"/>
        <v/>
      </c>
      <c r="H467" s="1"/>
      <c r="I467" s="1"/>
      <c r="J467" s="12"/>
      <c r="K467" s="1"/>
      <c r="L467" s="14" t="str">
        <f>IF(K467&lt;&gt;"",SUMIF('Project Costing'!$G$14:$G$500,K467,'Project Costing'!$M$14:$M$500),"")</f>
        <v/>
      </c>
      <c r="M467" s="18" t="str">
        <f>IF(K467&lt;&gt;"",SUMIF('Project Costing'!$G$14:$G$500,K467,'Project Costing'!$P$14:$P$500),"")</f>
        <v/>
      </c>
      <c r="N467" s="28" t="str">
        <f t="shared" si="36"/>
        <v/>
      </c>
      <c r="O467" s="1"/>
      <c r="P467" s="1"/>
      <c r="S467" t="str">
        <f>IF(R467&lt;&gt;"",SUMIF('Project Costing'!$G$14:$G$500,R467,'Project Costing'!$M$14:$M$500),"")</f>
        <v/>
      </c>
      <c r="T467" s="28" t="str">
        <f>IF(R467&lt;&gt;"",SUMIF('Project Costing'!$G$14:$G$500,R467,'Project Costing'!$P$14:$P$500),"")</f>
        <v/>
      </c>
      <c r="U467" s="28" t="str">
        <f t="shared" si="37"/>
        <v/>
      </c>
      <c r="Z467" t="str">
        <f>IF(Y467&lt;&gt;"",SUMIF('Project Costing'!$G$14:$G$500,Y467,'Project Costing'!$M$14:$M$500),"")</f>
        <v/>
      </c>
      <c r="AA467" s="28" t="str">
        <f>IF(Y467&lt;&gt;"",SUMIF('Project Costing'!$G$14:$G$500,Y467,'Project Costing'!$P$14:$P$500),"")</f>
        <v/>
      </c>
      <c r="AB467" s="28" t="str">
        <f t="shared" si="38"/>
        <v/>
      </c>
      <c r="AG467" t="str">
        <f>IF(AF467&lt;&gt;"",SUMIF('Project Costing'!$G$14:$G$500,AF467,'Project Costing'!$M$14:$M$500),"")</f>
        <v/>
      </c>
      <c r="AH467" s="28" t="str">
        <f>IF(AF467&lt;&gt;"",SUMIF('Project Costing'!$G$14:$G$500,AF467,'Project Costing'!$P$14:$P$500),"")</f>
        <v/>
      </c>
      <c r="AI467" s="28" t="str">
        <f t="shared" si="39"/>
        <v/>
      </c>
    </row>
    <row r="468" spans="4:35" x14ac:dyDescent="0.25">
      <c r="D468" s="1"/>
      <c r="E468" s="16" t="str">
        <f>IF(D468&lt;&gt;"",SUMIF('Project Costing'!$G$14:$G$500,D468,'Project Costing'!$M$14:$M$500),"")</f>
        <v/>
      </c>
      <c r="F468" s="270" t="str">
        <f>IF(D468&lt;&gt;"",SUMIF('Project Costing'!$G$14:$G$500,D468,'Project Costing'!$P$14:$P$500),"")</f>
        <v/>
      </c>
      <c r="G468" s="13" t="str">
        <f t="shared" si="35"/>
        <v/>
      </c>
      <c r="H468" s="1"/>
      <c r="I468" s="1"/>
      <c r="J468" s="12"/>
      <c r="K468" s="1"/>
      <c r="L468" s="14" t="str">
        <f>IF(K468&lt;&gt;"",SUMIF('Project Costing'!$G$14:$G$500,K468,'Project Costing'!$M$14:$M$500),"")</f>
        <v/>
      </c>
      <c r="M468" s="18" t="str">
        <f>IF(K468&lt;&gt;"",SUMIF('Project Costing'!$G$14:$G$500,K468,'Project Costing'!$P$14:$P$500),"")</f>
        <v/>
      </c>
      <c r="N468" s="28" t="str">
        <f t="shared" si="36"/>
        <v/>
      </c>
      <c r="O468" s="1"/>
      <c r="P468" s="1"/>
      <c r="S468" t="str">
        <f>IF(R468&lt;&gt;"",SUMIF('Project Costing'!$G$14:$G$500,R468,'Project Costing'!$M$14:$M$500),"")</f>
        <v/>
      </c>
      <c r="T468" s="28" t="str">
        <f>IF(R468&lt;&gt;"",SUMIF('Project Costing'!$G$14:$G$500,R468,'Project Costing'!$P$14:$P$500),"")</f>
        <v/>
      </c>
      <c r="U468" s="28" t="str">
        <f t="shared" si="37"/>
        <v/>
      </c>
      <c r="Z468" t="str">
        <f>IF(Y468&lt;&gt;"",SUMIF('Project Costing'!$G$14:$G$500,Y468,'Project Costing'!$M$14:$M$500),"")</f>
        <v/>
      </c>
      <c r="AA468" s="28" t="str">
        <f>IF(Y468&lt;&gt;"",SUMIF('Project Costing'!$G$14:$G$500,Y468,'Project Costing'!$P$14:$P$500),"")</f>
        <v/>
      </c>
      <c r="AB468" s="28" t="str">
        <f t="shared" si="38"/>
        <v/>
      </c>
      <c r="AG468" t="str">
        <f>IF(AF468&lt;&gt;"",SUMIF('Project Costing'!$G$14:$G$500,AF468,'Project Costing'!$M$14:$M$500),"")</f>
        <v/>
      </c>
      <c r="AH468" s="28" t="str">
        <f>IF(AF468&lt;&gt;"",SUMIF('Project Costing'!$G$14:$G$500,AF468,'Project Costing'!$P$14:$P$500),"")</f>
        <v/>
      </c>
      <c r="AI468" s="28" t="str">
        <f t="shared" si="39"/>
        <v/>
      </c>
    </row>
    <row r="469" spans="4:35" x14ac:dyDescent="0.25">
      <c r="D469" s="1"/>
      <c r="E469" s="16" t="str">
        <f>IF(D469&lt;&gt;"",SUMIF('Project Costing'!$G$14:$G$500,D469,'Project Costing'!$M$14:$M$500),"")</f>
        <v/>
      </c>
      <c r="F469" s="270" t="str">
        <f>IF(D469&lt;&gt;"",SUMIF('Project Costing'!$G$14:$G$500,D469,'Project Costing'!$P$14:$P$500),"")</f>
        <v/>
      </c>
      <c r="G469" s="13" t="str">
        <f t="shared" si="35"/>
        <v/>
      </c>
      <c r="H469" s="1"/>
      <c r="I469" s="1"/>
      <c r="J469" s="12"/>
      <c r="K469" s="1"/>
      <c r="L469" s="14" t="str">
        <f>IF(K469&lt;&gt;"",SUMIF('Project Costing'!$G$14:$G$500,K469,'Project Costing'!$M$14:$M$500),"")</f>
        <v/>
      </c>
      <c r="M469" s="18" t="str">
        <f>IF(K469&lt;&gt;"",SUMIF('Project Costing'!$G$14:$G$500,K469,'Project Costing'!$P$14:$P$500),"")</f>
        <v/>
      </c>
      <c r="N469" s="28" t="str">
        <f t="shared" si="36"/>
        <v/>
      </c>
      <c r="O469" s="1"/>
      <c r="P469" s="1"/>
      <c r="S469" t="str">
        <f>IF(R469&lt;&gt;"",SUMIF('Project Costing'!$G$14:$G$500,R469,'Project Costing'!$M$14:$M$500),"")</f>
        <v/>
      </c>
      <c r="T469" s="28" t="str">
        <f>IF(R469&lt;&gt;"",SUMIF('Project Costing'!$G$14:$G$500,R469,'Project Costing'!$P$14:$P$500),"")</f>
        <v/>
      </c>
      <c r="U469" s="28" t="str">
        <f t="shared" si="37"/>
        <v/>
      </c>
      <c r="Z469" t="str">
        <f>IF(Y469&lt;&gt;"",SUMIF('Project Costing'!$G$14:$G$500,Y469,'Project Costing'!$M$14:$M$500),"")</f>
        <v/>
      </c>
      <c r="AA469" s="28" t="str">
        <f>IF(Y469&lt;&gt;"",SUMIF('Project Costing'!$G$14:$G$500,Y469,'Project Costing'!$P$14:$P$500),"")</f>
        <v/>
      </c>
      <c r="AB469" s="28" t="str">
        <f t="shared" si="38"/>
        <v/>
      </c>
      <c r="AG469" t="str">
        <f>IF(AF469&lt;&gt;"",SUMIF('Project Costing'!$G$14:$G$500,AF469,'Project Costing'!$M$14:$M$500),"")</f>
        <v/>
      </c>
      <c r="AH469" s="28" t="str">
        <f>IF(AF469&lt;&gt;"",SUMIF('Project Costing'!$G$14:$G$500,AF469,'Project Costing'!$P$14:$P$500),"")</f>
        <v/>
      </c>
      <c r="AI469" s="28" t="str">
        <f t="shared" si="39"/>
        <v/>
      </c>
    </row>
    <row r="470" spans="4:35" x14ac:dyDescent="0.25">
      <c r="D470" s="1"/>
      <c r="E470" s="16" t="str">
        <f>IF(D470&lt;&gt;"",SUMIF('Project Costing'!$G$14:$G$500,D470,'Project Costing'!$M$14:$M$500),"")</f>
        <v/>
      </c>
      <c r="F470" s="270" t="str">
        <f>IF(D470&lt;&gt;"",SUMIF('Project Costing'!$G$14:$G$500,D470,'Project Costing'!$P$14:$P$500),"")</f>
        <v/>
      </c>
      <c r="G470" s="13" t="str">
        <f t="shared" si="35"/>
        <v/>
      </c>
      <c r="H470" s="1"/>
      <c r="I470" s="1"/>
      <c r="J470" s="12"/>
      <c r="K470" s="1"/>
      <c r="L470" s="14" t="str">
        <f>IF(K470&lt;&gt;"",SUMIF('Project Costing'!$G$14:$G$500,K470,'Project Costing'!$M$14:$M$500),"")</f>
        <v/>
      </c>
      <c r="M470" s="18" t="str">
        <f>IF(K470&lt;&gt;"",SUMIF('Project Costing'!$G$14:$G$500,K470,'Project Costing'!$P$14:$P$500),"")</f>
        <v/>
      </c>
      <c r="N470" s="28" t="str">
        <f t="shared" si="36"/>
        <v/>
      </c>
      <c r="O470" s="1"/>
      <c r="P470" s="1"/>
      <c r="S470" t="str">
        <f>IF(R470&lt;&gt;"",SUMIF('Project Costing'!$G$14:$G$500,R470,'Project Costing'!$M$14:$M$500),"")</f>
        <v/>
      </c>
      <c r="T470" s="28" t="str">
        <f>IF(R470&lt;&gt;"",SUMIF('Project Costing'!$G$14:$G$500,R470,'Project Costing'!$P$14:$P$500),"")</f>
        <v/>
      </c>
      <c r="U470" s="28" t="str">
        <f t="shared" si="37"/>
        <v/>
      </c>
      <c r="Z470" t="str">
        <f>IF(Y470&lt;&gt;"",SUMIF('Project Costing'!$G$14:$G$500,Y470,'Project Costing'!$M$14:$M$500),"")</f>
        <v/>
      </c>
      <c r="AA470" s="28" t="str">
        <f>IF(Y470&lt;&gt;"",SUMIF('Project Costing'!$G$14:$G$500,Y470,'Project Costing'!$P$14:$P$500),"")</f>
        <v/>
      </c>
      <c r="AB470" s="28" t="str">
        <f t="shared" si="38"/>
        <v/>
      </c>
      <c r="AG470" t="str">
        <f>IF(AF470&lt;&gt;"",SUMIF('Project Costing'!$G$14:$G$500,AF470,'Project Costing'!$M$14:$M$500),"")</f>
        <v/>
      </c>
      <c r="AH470" s="28" t="str">
        <f>IF(AF470&lt;&gt;"",SUMIF('Project Costing'!$G$14:$G$500,AF470,'Project Costing'!$P$14:$P$500),"")</f>
        <v/>
      </c>
      <c r="AI470" s="28" t="str">
        <f t="shared" si="39"/>
        <v/>
      </c>
    </row>
    <row r="471" spans="4:35" x14ac:dyDescent="0.25">
      <c r="D471" s="1"/>
      <c r="E471" s="16" t="str">
        <f>IF(D471&lt;&gt;"",SUMIF('Project Costing'!$G$14:$G$500,D471,'Project Costing'!$M$14:$M$500),"")</f>
        <v/>
      </c>
      <c r="F471" s="270" t="str">
        <f>IF(D471&lt;&gt;"",SUMIF('Project Costing'!$G$14:$G$500,D471,'Project Costing'!$P$14:$P$500),"")</f>
        <v/>
      </c>
      <c r="G471" s="13" t="str">
        <f t="shared" si="35"/>
        <v/>
      </c>
      <c r="H471" s="1"/>
      <c r="I471" s="1"/>
      <c r="J471" s="12"/>
      <c r="K471" s="1"/>
      <c r="L471" s="14" t="str">
        <f>IF(K471&lt;&gt;"",SUMIF('Project Costing'!$G$14:$G$500,K471,'Project Costing'!$M$14:$M$500),"")</f>
        <v/>
      </c>
      <c r="M471" s="18" t="str">
        <f>IF(K471&lt;&gt;"",SUMIF('Project Costing'!$G$14:$G$500,K471,'Project Costing'!$P$14:$P$500),"")</f>
        <v/>
      </c>
      <c r="N471" s="28" t="str">
        <f t="shared" si="36"/>
        <v/>
      </c>
      <c r="O471" s="1"/>
      <c r="P471" s="1"/>
      <c r="S471" t="str">
        <f>IF(R471&lt;&gt;"",SUMIF('Project Costing'!$G$14:$G$500,R471,'Project Costing'!$M$14:$M$500),"")</f>
        <v/>
      </c>
      <c r="T471" s="28" t="str">
        <f>IF(R471&lt;&gt;"",SUMIF('Project Costing'!$G$14:$G$500,R471,'Project Costing'!$P$14:$P$500),"")</f>
        <v/>
      </c>
      <c r="U471" s="28" t="str">
        <f t="shared" si="37"/>
        <v/>
      </c>
      <c r="Z471" t="str">
        <f>IF(Y471&lt;&gt;"",SUMIF('Project Costing'!$G$14:$G$500,Y471,'Project Costing'!$M$14:$M$500),"")</f>
        <v/>
      </c>
      <c r="AA471" s="28" t="str">
        <f>IF(Y471&lt;&gt;"",SUMIF('Project Costing'!$G$14:$G$500,Y471,'Project Costing'!$P$14:$P$500),"")</f>
        <v/>
      </c>
      <c r="AB471" s="28" t="str">
        <f t="shared" si="38"/>
        <v/>
      </c>
      <c r="AG471" t="str">
        <f>IF(AF471&lt;&gt;"",SUMIF('Project Costing'!$G$14:$G$500,AF471,'Project Costing'!$M$14:$M$500),"")</f>
        <v/>
      </c>
      <c r="AH471" s="28" t="str">
        <f>IF(AF471&lt;&gt;"",SUMIF('Project Costing'!$G$14:$G$500,AF471,'Project Costing'!$P$14:$P$500),"")</f>
        <v/>
      </c>
      <c r="AI471" s="28" t="str">
        <f t="shared" si="39"/>
        <v/>
      </c>
    </row>
    <row r="472" spans="4:35" x14ac:dyDescent="0.25">
      <c r="D472" s="1"/>
      <c r="E472" s="16" t="str">
        <f>IF(D472&lt;&gt;"",SUMIF('Project Costing'!$G$14:$G$500,D472,'Project Costing'!$M$14:$M$500),"")</f>
        <v/>
      </c>
      <c r="F472" s="270" t="str">
        <f>IF(D472&lt;&gt;"",SUMIF('Project Costing'!$G$14:$G$500,D472,'Project Costing'!$P$14:$P$500),"")</f>
        <v/>
      </c>
      <c r="G472" s="13" t="str">
        <f t="shared" si="35"/>
        <v/>
      </c>
      <c r="H472" s="1"/>
      <c r="I472" s="1"/>
      <c r="J472" s="12"/>
      <c r="K472" s="1"/>
      <c r="L472" s="14" t="str">
        <f>IF(K472&lt;&gt;"",SUMIF('Project Costing'!$G$14:$G$500,K472,'Project Costing'!$M$14:$M$500),"")</f>
        <v/>
      </c>
      <c r="M472" s="18" t="str">
        <f>IF(K472&lt;&gt;"",SUMIF('Project Costing'!$G$14:$G$500,K472,'Project Costing'!$P$14:$P$500),"")</f>
        <v/>
      </c>
      <c r="N472" s="28" t="str">
        <f t="shared" si="36"/>
        <v/>
      </c>
      <c r="O472" s="1"/>
      <c r="P472" s="1"/>
      <c r="S472" t="str">
        <f>IF(R472&lt;&gt;"",SUMIF('Project Costing'!$G$14:$G$500,R472,'Project Costing'!$M$14:$M$500),"")</f>
        <v/>
      </c>
      <c r="T472" s="28" t="str">
        <f>IF(R472&lt;&gt;"",SUMIF('Project Costing'!$G$14:$G$500,R472,'Project Costing'!$P$14:$P$500),"")</f>
        <v/>
      </c>
      <c r="U472" s="28" t="str">
        <f t="shared" si="37"/>
        <v/>
      </c>
      <c r="Z472" t="str">
        <f>IF(Y472&lt;&gt;"",SUMIF('Project Costing'!$G$14:$G$500,Y472,'Project Costing'!$M$14:$M$500),"")</f>
        <v/>
      </c>
      <c r="AA472" s="28" t="str">
        <f>IF(Y472&lt;&gt;"",SUMIF('Project Costing'!$G$14:$G$500,Y472,'Project Costing'!$P$14:$P$500),"")</f>
        <v/>
      </c>
      <c r="AB472" s="28" t="str">
        <f t="shared" si="38"/>
        <v/>
      </c>
      <c r="AG472" t="str">
        <f>IF(AF472&lt;&gt;"",SUMIF('Project Costing'!$G$14:$G$500,AF472,'Project Costing'!$M$14:$M$500),"")</f>
        <v/>
      </c>
      <c r="AH472" s="28" t="str">
        <f>IF(AF472&lt;&gt;"",SUMIF('Project Costing'!$G$14:$G$500,AF472,'Project Costing'!$P$14:$P$500),"")</f>
        <v/>
      </c>
      <c r="AI472" s="28" t="str">
        <f t="shared" si="39"/>
        <v/>
      </c>
    </row>
    <row r="473" spans="4:35" x14ac:dyDescent="0.25">
      <c r="D473" s="1"/>
      <c r="E473" s="16" t="str">
        <f>IF(D473&lt;&gt;"",SUMIF('Project Costing'!$G$14:$G$500,D473,'Project Costing'!$M$14:$M$500),"")</f>
        <v/>
      </c>
      <c r="F473" s="270" t="str">
        <f>IF(D473&lt;&gt;"",SUMIF('Project Costing'!$G$14:$G$500,D473,'Project Costing'!$P$14:$P$500),"")</f>
        <v/>
      </c>
      <c r="G473" s="13" t="str">
        <f t="shared" si="35"/>
        <v/>
      </c>
      <c r="H473" s="1"/>
      <c r="I473" s="1"/>
      <c r="J473" s="12"/>
      <c r="K473" s="1"/>
      <c r="L473" s="14" t="str">
        <f>IF(K473&lt;&gt;"",SUMIF('Project Costing'!$G$14:$G$500,K473,'Project Costing'!$M$14:$M$500),"")</f>
        <v/>
      </c>
      <c r="M473" s="18" t="str">
        <f>IF(K473&lt;&gt;"",SUMIF('Project Costing'!$G$14:$G$500,K473,'Project Costing'!$P$14:$P$500),"")</f>
        <v/>
      </c>
      <c r="N473" s="28" t="str">
        <f t="shared" si="36"/>
        <v/>
      </c>
      <c r="O473" s="1"/>
      <c r="P473" s="1"/>
      <c r="S473" t="str">
        <f>IF(R473&lt;&gt;"",SUMIF('Project Costing'!$G$14:$G$500,R473,'Project Costing'!$M$14:$M$500),"")</f>
        <v/>
      </c>
      <c r="T473" s="28" t="str">
        <f>IF(R473&lt;&gt;"",SUMIF('Project Costing'!$G$14:$G$500,R473,'Project Costing'!$P$14:$P$500),"")</f>
        <v/>
      </c>
      <c r="U473" s="28" t="str">
        <f t="shared" si="37"/>
        <v/>
      </c>
      <c r="Z473" t="str">
        <f>IF(Y473&lt;&gt;"",SUMIF('Project Costing'!$G$14:$G$500,Y473,'Project Costing'!$M$14:$M$500),"")</f>
        <v/>
      </c>
      <c r="AA473" s="28" t="str">
        <f>IF(Y473&lt;&gt;"",SUMIF('Project Costing'!$G$14:$G$500,Y473,'Project Costing'!$P$14:$P$500),"")</f>
        <v/>
      </c>
      <c r="AB473" s="28" t="str">
        <f t="shared" si="38"/>
        <v/>
      </c>
      <c r="AG473" t="str">
        <f>IF(AF473&lt;&gt;"",SUMIF('Project Costing'!$G$14:$G$500,AF473,'Project Costing'!$M$14:$M$500),"")</f>
        <v/>
      </c>
      <c r="AH473" s="28" t="str">
        <f>IF(AF473&lt;&gt;"",SUMIF('Project Costing'!$G$14:$G$500,AF473,'Project Costing'!$P$14:$P$500),"")</f>
        <v/>
      </c>
      <c r="AI473" s="28" t="str">
        <f t="shared" si="39"/>
        <v/>
      </c>
    </row>
    <row r="474" spans="4:35" x14ac:dyDescent="0.25">
      <c r="D474" s="1"/>
      <c r="E474" s="16" t="str">
        <f>IF(D474&lt;&gt;"",SUMIF('Project Costing'!$G$14:$G$500,D474,'Project Costing'!$M$14:$M$500),"")</f>
        <v/>
      </c>
      <c r="F474" s="270" t="str">
        <f>IF(D474&lt;&gt;"",SUMIF('Project Costing'!$G$14:$G$500,D474,'Project Costing'!$P$14:$P$500),"")</f>
        <v/>
      </c>
      <c r="G474" s="13" t="str">
        <f t="shared" si="35"/>
        <v/>
      </c>
      <c r="H474" s="1"/>
      <c r="I474" s="1"/>
      <c r="J474" s="12"/>
      <c r="K474" s="1"/>
      <c r="L474" s="14" t="str">
        <f>IF(K474&lt;&gt;"",SUMIF('Project Costing'!$G$14:$G$500,K474,'Project Costing'!$M$14:$M$500),"")</f>
        <v/>
      </c>
      <c r="M474" s="18" t="str">
        <f>IF(K474&lt;&gt;"",SUMIF('Project Costing'!$G$14:$G$500,K474,'Project Costing'!$P$14:$P$500),"")</f>
        <v/>
      </c>
      <c r="N474" s="28" t="str">
        <f t="shared" si="36"/>
        <v/>
      </c>
      <c r="O474" s="1"/>
      <c r="P474" s="1"/>
      <c r="S474" t="str">
        <f>IF(R474&lt;&gt;"",SUMIF('Project Costing'!$G$14:$G$500,R474,'Project Costing'!$M$14:$M$500),"")</f>
        <v/>
      </c>
      <c r="T474" s="28" t="str">
        <f>IF(R474&lt;&gt;"",SUMIF('Project Costing'!$G$14:$G$500,R474,'Project Costing'!$P$14:$P$500),"")</f>
        <v/>
      </c>
      <c r="U474" s="28" t="str">
        <f t="shared" si="37"/>
        <v/>
      </c>
      <c r="Z474" t="str">
        <f>IF(Y474&lt;&gt;"",SUMIF('Project Costing'!$G$14:$G$500,Y474,'Project Costing'!$M$14:$M$500),"")</f>
        <v/>
      </c>
      <c r="AA474" s="28" t="str">
        <f>IF(Y474&lt;&gt;"",SUMIF('Project Costing'!$G$14:$G$500,Y474,'Project Costing'!$P$14:$P$500),"")</f>
        <v/>
      </c>
      <c r="AB474" s="28" t="str">
        <f t="shared" si="38"/>
        <v/>
      </c>
      <c r="AG474" t="str">
        <f>IF(AF474&lt;&gt;"",SUMIF('Project Costing'!$G$14:$G$500,AF474,'Project Costing'!$M$14:$M$500),"")</f>
        <v/>
      </c>
      <c r="AH474" s="28" t="str">
        <f>IF(AF474&lt;&gt;"",SUMIF('Project Costing'!$G$14:$G$500,AF474,'Project Costing'!$P$14:$P$500),"")</f>
        <v/>
      </c>
      <c r="AI474" s="28" t="str">
        <f t="shared" si="39"/>
        <v/>
      </c>
    </row>
    <row r="475" spans="4:35" x14ac:dyDescent="0.25">
      <c r="D475" s="1"/>
      <c r="E475" s="16" t="str">
        <f>IF(D475&lt;&gt;"",SUMIF('Project Costing'!$G$14:$G$500,D475,'Project Costing'!$M$14:$M$500),"")</f>
        <v/>
      </c>
      <c r="F475" s="270" t="str">
        <f>IF(D475&lt;&gt;"",SUMIF('Project Costing'!$G$14:$G$500,D475,'Project Costing'!$P$14:$P$500),"")</f>
        <v/>
      </c>
      <c r="G475" s="13" t="str">
        <f t="shared" si="35"/>
        <v/>
      </c>
      <c r="H475" s="1"/>
      <c r="I475" s="1"/>
      <c r="J475" s="12"/>
      <c r="K475" s="1"/>
      <c r="L475" s="14" t="str">
        <f>IF(K475&lt;&gt;"",SUMIF('Project Costing'!$G$14:$G$500,K475,'Project Costing'!$M$14:$M$500),"")</f>
        <v/>
      </c>
      <c r="M475" s="18" t="str">
        <f>IF(K475&lt;&gt;"",SUMIF('Project Costing'!$G$14:$G$500,K475,'Project Costing'!$P$14:$P$500),"")</f>
        <v/>
      </c>
      <c r="N475" s="28" t="str">
        <f t="shared" si="36"/>
        <v/>
      </c>
      <c r="O475" s="1"/>
      <c r="P475" s="1"/>
      <c r="S475" t="str">
        <f>IF(R475&lt;&gt;"",SUMIF('Project Costing'!$G$14:$G$500,R475,'Project Costing'!$M$14:$M$500),"")</f>
        <v/>
      </c>
      <c r="T475" s="28" t="str">
        <f>IF(R475&lt;&gt;"",SUMIF('Project Costing'!$G$14:$G$500,R475,'Project Costing'!$P$14:$P$500),"")</f>
        <v/>
      </c>
      <c r="U475" s="28" t="str">
        <f t="shared" si="37"/>
        <v/>
      </c>
      <c r="Z475" t="str">
        <f>IF(Y475&lt;&gt;"",SUMIF('Project Costing'!$G$14:$G$500,Y475,'Project Costing'!$M$14:$M$500),"")</f>
        <v/>
      </c>
      <c r="AA475" s="28" t="str">
        <f>IF(Y475&lt;&gt;"",SUMIF('Project Costing'!$G$14:$G$500,Y475,'Project Costing'!$P$14:$P$500),"")</f>
        <v/>
      </c>
      <c r="AB475" s="28" t="str">
        <f t="shared" si="38"/>
        <v/>
      </c>
      <c r="AG475" t="str">
        <f>IF(AF475&lt;&gt;"",SUMIF('Project Costing'!$G$14:$G$500,AF475,'Project Costing'!$M$14:$M$500),"")</f>
        <v/>
      </c>
      <c r="AH475" s="28" t="str">
        <f>IF(AF475&lt;&gt;"",SUMIF('Project Costing'!$G$14:$G$500,AF475,'Project Costing'!$P$14:$P$500),"")</f>
        <v/>
      </c>
      <c r="AI475" s="28" t="str">
        <f t="shared" si="39"/>
        <v/>
      </c>
    </row>
    <row r="476" spans="4:35" x14ac:dyDescent="0.25">
      <c r="D476" s="1"/>
      <c r="E476" s="16" t="str">
        <f>IF(D476&lt;&gt;"",SUMIF('Project Costing'!$G$14:$G$500,D476,'Project Costing'!$M$14:$M$500),"")</f>
        <v/>
      </c>
      <c r="F476" s="270" t="str">
        <f>IF(D476&lt;&gt;"",SUMIF('Project Costing'!$G$14:$G$500,D476,'Project Costing'!$P$14:$P$500),"")</f>
        <v/>
      </c>
      <c r="G476" s="13" t="str">
        <f t="shared" si="35"/>
        <v/>
      </c>
      <c r="H476" s="1"/>
      <c r="I476" s="1"/>
      <c r="J476" s="12"/>
      <c r="K476" s="1"/>
      <c r="L476" s="14" t="str">
        <f>IF(K476&lt;&gt;"",SUMIF('Project Costing'!$G$14:$G$500,K476,'Project Costing'!$M$14:$M$500),"")</f>
        <v/>
      </c>
      <c r="M476" s="18" t="str">
        <f>IF(K476&lt;&gt;"",SUMIF('Project Costing'!$G$14:$G$500,K476,'Project Costing'!$P$14:$P$500),"")</f>
        <v/>
      </c>
      <c r="N476" s="28" t="str">
        <f t="shared" si="36"/>
        <v/>
      </c>
      <c r="O476" s="1"/>
      <c r="P476" s="1"/>
      <c r="S476" t="str">
        <f>IF(R476&lt;&gt;"",SUMIF('Project Costing'!$G$14:$G$500,R476,'Project Costing'!$M$14:$M$500),"")</f>
        <v/>
      </c>
      <c r="T476" s="28" t="str">
        <f>IF(R476&lt;&gt;"",SUMIF('Project Costing'!$G$14:$G$500,R476,'Project Costing'!$P$14:$P$500),"")</f>
        <v/>
      </c>
      <c r="U476" s="28" t="str">
        <f t="shared" si="37"/>
        <v/>
      </c>
      <c r="Z476" t="str">
        <f>IF(Y476&lt;&gt;"",SUMIF('Project Costing'!$G$14:$G$500,Y476,'Project Costing'!$M$14:$M$500),"")</f>
        <v/>
      </c>
      <c r="AA476" s="28" t="str">
        <f>IF(Y476&lt;&gt;"",SUMIF('Project Costing'!$G$14:$G$500,Y476,'Project Costing'!$P$14:$P$500),"")</f>
        <v/>
      </c>
      <c r="AB476" s="28" t="str">
        <f t="shared" si="38"/>
        <v/>
      </c>
      <c r="AG476" t="str">
        <f>IF(AF476&lt;&gt;"",SUMIF('Project Costing'!$G$14:$G$500,AF476,'Project Costing'!$M$14:$M$500),"")</f>
        <v/>
      </c>
      <c r="AH476" s="28" t="str">
        <f>IF(AF476&lt;&gt;"",SUMIF('Project Costing'!$G$14:$G$500,AF476,'Project Costing'!$P$14:$P$500),"")</f>
        <v/>
      </c>
      <c r="AI476" s="28" t="str">
        <f t="shared" si="39"/>
        <v/>
      </c>
    </row>
    <row r="477" spans="4:35" x14ac:dyDescent="0.25">
      <c r="D477" s="1"/>
      <c r="E477" s="16" t="str">
        <f>IF(D477&lt;&gt;"",SUMIF('Project Costing'!$G$14:$G$500,D477,'Project Costing'!$M$14:$M$500),"")</f>
        <v/>
      </c>
      <c r="F477" s="270" t="str">
        <f>IF(D477&lt;&gt;"",SUMIF('Project Costing'!$G$14:$G$500,D477,'Project Costing'!$P$14:$P$500),"")</f>
        <v/>
      </c>
      <c r="G477" s="13" t="str">
        <f t="shared" si="35"/>
        <v/>
      </c>
      <c r="H477" s="1"/>
      <c r="I477" s="1"/>
      <c r="J477" s="12"/>
      <c r="K477" s="1"/>
      <c r="L477" s="14" t="str">
        <f>IF(K477&lt;&gt;"",SUMIF('Project Costing'!$G$14:$G$500,K477,'Project Costing'!$M$14:$M$500),"")</f>
        <v/>
      </c>
      <c r="M477" s="18" t="str">
        <f>IF(K477&lt;&gt;"",SUMIF('Project Costing'!$G$14:$G$500,K477,'Project Costing'!$P$14:$P$500),"")</f>
        <v/>
      </c>
      <c r="N477" s="28" t="str">
        <f t="shared" si="36"/>
        <v/>
      </c>
      <c r="O477" s="1"/>
      <c r="P477" s="1"/>
      <c r="S477" t="str">
        <f>IF(R477&lt;&gt;"",SUMIF('Project Costing'!$G$14:$G$500,R477,'Project Costing'!$M$14:$M$500),"")</f>
        <v/>
      </c>
      <c r="T477" s="28" t="str">
        <f>IF(R477&lt;&gt;"",SUMIF('Project Costing'!$G$14:$G$500,R477,'Project Costing'!$P$14:$P$500),"")</f>
        <v/>
      </c>
      <c r="U477" s="28" t="str">
        <f t="shared" si="37"/>
        <v/>
      </c>
      <c r="Z477" t="str">
        <f>IF(Y477&lt;&gt;"",SUMIF('Project Costing'!$G$14:$G$500,Y477,'Project Costing'!$M$14:$M$500),"")</f>
        <v/>
      </c>
      <c r="AA477" s="28" t="str">
        <f>IF(Y477&lt;&gt;"",SUMIF('Project Costing'!$G$14:$G$500,Y477,'Project Costing'!$P$14:$P$500),"")</f>
        <v/>
      </c>
      <c r="AB477" s="28" t="str">
        <f t="shared" si="38"/>
        <v/>
      </c>
      <c r="AG477" t="str">
        <f>IF(AF477&lt;&gt;"",SUMIF('Project Costing'!$G$14:$G$500,AF477,'Project Costing'!$M$14:$M$500),"")</f>
        <v/>
      </c>
      <c r="AH477" s="28" t="str">
        <f>IF(AF477&lt;&gt;"",SUMIF('Project Costing'!$G$14:$G$500,AF477,'Project Costing'!$P$14:$P$500),"")</f>
        <v/>
      </c>
      <c r="AI477" s="28" t="str">
        <f t="shared" si="39"/>
        <v/>
      </c>
    </row>
    <row r="478" spans="4:35" x14ac:dyDescent="0.25">
      <c r="D478" s="1"/>
      <c r="E478" s="16" t="str">
        <f>IF(D478&lt;&gt;"",SUMIF('Project Costing'!$G$14:$G$500,D478,'Project Costing'!$M$14:$M$500),"")</f>
        <v/>
      </c>
      <c r="F478" s="270" t="str">
        <f>IF(D478&lt;&gt;"",SUMIF('Project Costing'!$G$14:$G$500,D478,'Project Costing'!$P$14:$P$500),"")</f>
        <v/>
      </c>
      <c r="G478" s="13" t="str">
        <f t="shared" si="35"/>
        <v/>
      </c>
      <c r="H478" s="1"/>
      <c r="I478" s="1"/>
      <c r="J478" s="12"/>
      <c r="K478" s="1"/>
      <c r="L478" s="14" t="str">
        <f>IF(K478&lt;&gt;"",SUMIF('Project Costing'!$G$14:$G$500,K478,'Project Costing'!$M$14:$M$500),"")</f>
        <v/>
      </c>
      <c r="M478" s="18" t="str">
        <f>IF(K478&lt;&gt;"",SUMIF('Project Costing'!$G$14:$G$500,K478,'Project Costing'!$P$14:$P$500),"")</f>
        <v/>
      </c>
      <c r="N478" s="28" t="str">
        <f t="shared" si="36"/>
        <v/>
      </c>
      <c r="O478" s="1"/>
      <c r="P478" s="1"/>
      <c r="S478" t="str">
        <f>IF(R478&lt;&gt;"",SUMIF('Project Costing'!$G$14:$G$500,R478,'Project Costing'!$M$14:$M$500),"")</f>
        <v/>
      </c>
      <c r="T478" s="28" t="str">
        <f>IF(R478&lt;&gt;"",SUMIF('Project Costing'!$G$14:$G$500,R478,'Project Costing'!$P$14:$P$500),"")</f>
        <v/>
      </c>
      <c r="U478" s="28" t="str">
        <f t="shared" si="37"/>
        <v/>
      </c>
      <c r="Z478" t="str">
        <f>IF(Y478&lt;&gt;"",SUMIF('Project Costing'!$G$14:$G$500,Y478,'Project Costing'!$M$14:$M$500),"")</f>
        <v/>
      </c>
      <c r="AA478" s="28" t="str">
        <f>IF(Y478&lt;&gt;"",SUMIF('Project Costing'!$G$14:$G$500,Y478,'Project Costing'!$P$14:$P$500),"")</f>
        <v/>
      </c>
      <c r="AB478" s="28" t="str">
        <f t="shared" si="38"/>
        <v/>
      </c>
      <c r="AG478" t="str">
        <f>IF(AF478&lt;&gt;"",SUMIF('Project Costing'!$G$14:$G$500,AF478,'Project Costing'!$M$14:$M$500),"")</f>
        <v/>
      </c>
      <c r="AH478" s="28" t="str">
        <f>IF(AF478&lt;&gt;"",SUMIF('Project Costing'!$G$14:$G$500,AF478,'Project Costing'!$P$14:$P$500),"")</f>
        <v/>
      </c>
      <c r="AI478" s="28" t="str">
        <f t="shared" si="39"/>
        <v/>
      </c>
    </row>
    <row r="479" spans="4:35" x14ac:dyDescent="0.25">
      <c r="D479" s="1"/>
      <c r="E479" s="16" t="str">
        <f>IF(D479&lt;&gt;"",SUMIF('Project Costing'!$G$14:$G$500,D479,'Project Costing'!$M$14:$M$500),"")</f>
        <v/>
      </c>
      <c r="F479" s="270" t="str">
        <f>IF(D479&lt;&gt;"",SUMIF('Project Costing'!$G$14:$G$500,D479,'Project Costing'!$P$14:$P$500),"")</f>
        <v/>
      </c>
      <c r="G479" s="13" t="str">
        <f t="shared" si="35"/>
        <v/>
      </c>
      <c r="H479" s="1"/>
      <c r="I479" s="1"/>
      <c r="J479" s="12"/>
      <c r="K479" s="1"/>
      <c r="L479" s="14" t="str">
        <f>IF(K479&lt;&gt;"",SUMIF('Project Costing'!$G$14:$G$500,K479,'Project Costing'!$M$14:$M$500),"")</f>
        <v/>
      </c>
      <c r="M479" s="18" t="str">
        <f>IF(K479&lt;&gt;"",SUMIF('Project Costing'!$G$14:$G$500,K479,'Project Costing'!$P$14:$P$500),"")</f>
        <v/>
      </c>
      <c r="N479" s="28" t="str">
        <f t="shared" si="36"/>
        <v/>
      </c>
      <c r="O479" s="1"/>
      <c r="P479" s="1"/>
      <c r="S479" t="str">
        <f>IF(R479&lt;&gt;"",SUMIF('Project Costing'!$G$14:$G$500,R479,'Project Costing'!$M$14:$M$500),"")</f>
        <v/>
      </c>
      <c r="T479" s="28" t="str">
        <f>IF(R479&lt;&gt;"",SUMIF('Project Costing'!$G$14:$G$500,R479,'Project Costing'!$P$14:$P$500),"")</f>
        <v/>
      </c>
      <c r="U479" s="28" t="str">
        <f t="shared" si="37"/>
        <v/>
      </c>
      <c r="Z479" t="str">
        <f>IF(Y479&lt;&gt;"",SUMIF('Project Costing'!$G$14:$G$500,Y479,'Project Costing'!$M$14:$M$500),"")</f>
        <v/>
      </c>
      <c r="AA479" s="28" t="str">
        <f>IF(Y479&lt;&gt;"",SUMIF('Project Costing'!$G$14:$G$500,Y479,'Project Costing'!$P$14:$P$500),"")</f>
        <v/>
      </c>
      <c r="AB479" s="28" t="str">
        <f t="shared" si="38"/>
        <v/>
      </c>
      <c r="AG479" t="str">
        <f>IF(AF479&lt;&gt;"",SUMIF('Project Costing'!$G$14:$G$500,AF479,'Project Costing'!$M$14:$M$500),"")</f>
        <v/>
      </c>
      <c r="AH479" s="28" t="str">
        <f>IF(AF479&lt;&gt;"",SUMIF('Project Costing'!$G$14:$G$500,AF479,'Project Costing'!$P$14:$P$500),"")</f>
        <v/>
      </c>
      <c r="AI479" s="28" t="str">
        <f t="shared" si="39"/>
        <v/>
      </c>
    </row>
    <row r="480" spans="4:35" x14ac:dyDescent="0.25">
      <c r="D480" s="1"/>
      <c r="E480" s="16" t="str">
        <f>IF(D480&lt;&gt;"",SUMIF('Project Costing'!$G$14:$G$500,D480,'Project Costing'!$M$14:$M$500),"")</f>
        <v/>
      </c>
      <c r="F480" s="270" t="str">
        <f>IF(D480&lt;&gt;"",SUMIF('Project Costing'!$G$14:$G$500,D480,'Project Costing'!$P$14:$P$500),"")</f>
        <v/>
      </c>
      <c r="G480" s="13" t="str">
        <f t="shared" si="35"/>
        <v/>
      </c>
      <c r="H480" s="1"/>
      <c r="I480" s="1"/>
      <c r="J480" s="12"/>
      <c r="K480" s="1"/>
      <c r="L480" s="14" t="str">
        <f>IF(K480&lt;&gt;"",SUMIF('Project Costing'!$G$14:$G$500,K480,'Project Costing'!$M$14:$M$500),"")</f>
        <v/>
      </c>
      <c r="M480" s="18" t="str">
        <f>IF(K480&lt;&gt;"",SUMIF('Project Costing'!$G$14:$G$500,K480,'Project Costing'!$P$14:$P$500),"")</f>
        <v/>
      </c>
      <c r="N480" s="28" t="str">
        <f t="shared" si="36"/>
        <v/>
      </c>
      <c r="O480" s="1"/>
      <c r="P480" s="1"/>
      <c r="S480" t="str">
        <f>IF(R480&lt;&gt;"",SUMIF('Project Costing'!$G$14:$G$500,R480,'Project Costing'!$M$14:$M$500),"")</f>
        <v/>
      </c>
      <c r="T480" s="28" t="str">
        <f>IF(R480&lt;&gt;"",SUMIF('Project Costing'!$G$14:$G$500,R480,'Project Costing'!$P$14:$P$500),"")</f>
        <v/>
      </c>
      <c r="U480" s="28" t="str">
        <f t="shared" si="37"/>
        <v/>
      </c>
      <c r="Z480" t="str">
        <f>IF(Y480&lt;&gt;"",SUMIF('Project Costing'!$G$14:$G$500,Y480,'Project Costing'!$M$14:$M$500),"")</f>
        <v/>
      </c>
      <c r="AA480" s="28" t="str">
        <f>IF(Y480&lt;&gt;"",SUMIF('Project Costing'!$G$14:$G$500,Y480,'Project Costing'!$P$14:$P$500),"")</f>
        <v/>
      </c>
      <c r="AB480" s="28" t="str">
        <f t="shared" si="38"/>
        <v/>
      </c>
      <c r="AG480" t="str">
        <f>IF(AF480&lt;&gt;"",SUMIF('Project Costing'!$G$14:$G$500,AF480,'Project Costing'!$M$14:$M$500),"")</f>
        <v/>
      </c>
      <c r="AH480" s="28" t="str">
        <f>IF(AF480&lt;&gt;"",SUMIF('Project Costing'!$G$14:$G$500,AF480,'Project Costing'!$P$14:$P$500),"")</f>
        <v/>
      </c>
      <c r="AI480" s="28" t="str">
        <f t="shared" si="39"/>
        <v/>
      </c>
    </row>
    <row r="481" spans="4:35" x14ac:dyDescent="0.25">
      <c r="D481" s="1"/>
      <c r="E481" s="16" t="str">
        <f>IF(D481&lt;&gt;"",SUMIF('Project Costing'!$G$14:$G$500,D481,'Project Costing'!$M$14:$M$500),"")</f>
        <v/>
      </c>
      <c r="F481" s="270" t="str">
        <f>IF(D481&lt;&gt;"",SUMIF('Project Costing'!$G$14:$G$500,D481,'Project Costing'!$P$14:$P$500),"")</f>
        <v/>
      </c>
      <c r="G481" s="13" t="str">
        <f t="shared" si="35"/>
        <v/>
      </c>
      <c r="H481" s="1"/>
      <c r="I481" s="1"/>
      <c r="J481" s="12"/>
      <c r="K481" s="1"/>
      <c r="L481" s="14" t="str">
        <f>IF(K481&lt;&gt;"",SUMIF('Project Costing'!$G$14:$G$500,K481,'Project Costing'!$M$14:$M$500),"")</f>
        <v/>
      </c>
      <c r="M481" s="18" t="str">
        <f>IF(K481&lt;&gt;"",SUMIF('Project Costing'!$G$14:$G$500,K481,'Project Costing'!$P$14:$P$500),"")</f>
        <v/>
      </c>
      <c r="N481" s="28" t="str">
        <f t="shared" si="36"/>
        <v/>
      </c>
      <c r="O481" s="1"/>
      <c r="P481" s="1"/>
      <c r="S481" t="str">
        <f>IF(R481&lt;&gt;"",SUMIF('Project Costing'!$G$14:$G$500,R481,'Project Costing'!$M$14:$M$500),"")</f>
        <v/>
      </c>
      <c r="T481" s="28" t="str">
        <f>IF(R481&lt;&gt;"",SUMIF('Project Costing'!$G$14:$G$500,R481,'Project Costing'!$P$14:$P$500),"")</f>
        <v/>
      </c>
      <c r="U481" s="28" t="str">
        <f t="shared" si="37"/>
        <v/>
      </c>
      <c r="Z481" t="str">
        <f>IF(Y481&lt;&gt;"",SUMIF('Project Costing'!$G$14:$G$500,Y481,'Project Costing'!$M$14:$M$500),"")</f>
        <v/>
      </c>
      <c r="AA481" s="28" t="str">
        <f>IF(Y481&lt;&gt;"",SUMIF('Project Costing'!$G$14:$G$500,Y481,'Project Costing'!$P$14:$P$500),"")</f>
        <v/>
      </c>
      <c r="AB481" s="28" t="str">
        <f t="shared" si="38"/>
        <v/>
      </c>
      <c r="AG481" t="str">
        <f>IF(AF481&lt;&gt;"",SUMIF('Project Costing'!$G$14:$G$500,AF481,'Project Costing'!$M$14:$M$500),"")</f>
        <v/>
      </c>
      <c r="AH481" s="28" t="str">
        <f>IF(AF481&lt;&gt;"",SUMIF('Project Costing'!$G$14:$G$500,AF481,'Project Costing'!$P$14:$P$500),"")</f>
        <v/>
      </c>
      <c r="AI481" s="28" t="str">
        <f t="shared" si="39"/>
        <v/>
      </c>
    </row>
    <row r="482" spans="4:35" x14ac:dyDescent="0.25">
      <c r="D482" s="1"/>
      <c r="E482" s="16" t="str">
        <f>IF(D482&lt;&gt;"",SUMIF('Project Costing'!$G$14:$G$500,D482,'Project Costing'!$M$14:$M$500),"")</f>
        <v/>
      </c>
      <c r="F482" s="270" t="str">
        <f>IF(D482&lt;&gt;"",SUMIF('Project Costing'!$G$14:$G$500,D482,'Project Costing'!$P$14:$P$500),"")</f>
        <v/>
      </c>
      <c r="G482" s="13" t="str">
        <f t="shared" si="35"/>
        <v/>
      </c>
      <c r="H482" s="1"/>
      <c r="I482" s="1"/>
      <c r="J482" s="12"/>
      <c r="K482" s="1"/>
      <c r="L482" s="14" t="str">
        <f>IF(K482&lt;&gt;"",SUMIF('Project Costing'!$G$14:$G$500,K482,'Project Costing'!$M$14:$M$500),"")</f>
        <v/>
      </c>
      <c r="M482" s="18" t="str">
        <f>IF(K482&lt;&gt;"",SUMIF('Project Costing'!$G$14:$G$500,K482,'Project Costing'!$P$14:$P$500),"")</f>
        <v/>
      </c>
      <c r="N482" s="28" t="str">
        <f t="shared" si="36"/>
        <v/>
      </c>
      <c r="O482" s="1"/>
      <c r="P482" s="1"/>
      <c r="S482" t="str">
        <f>IF(R482&lt;&gt;"",SUMIF('Project Costing'!$G$14:$G$500,R482,'Project Costing'!$M$14:$M$500),"")</f>
        <v/>
      </c>
      <c r="T482" s="28" t="str">
        <f>IF(R482&lt;&gt;"",SUMIF('Project Costing'!$G$14:$G$500,R482,'Project Costing'!$P$14:$P$500),"")</f>
        <v/>
      </c>
      <c r="U482" s="28" t="str">
        <f t="shared" si="37"/>
        <v/>
      </c>
      <c r="Z482" t="str">
        <f>IF(Y482&lt;&gt;"",SUMIF('Project Costing'!$G$14:$G$500,Y482,'Project Costing'!$M$14:$M$500),"")</f>
        <v/>
      </c>
      <c r="AA482" s="28" t="str">
        <f>IF(Y482&lt;&gt;"",SUMIF('Project Costing'!$G$14:$G$500,Y482,'Project Costing'!$P$14:$P$500),"")</f>
        <v/>
      </c>
      <c r="AB482" s="28" t="str">
        <f t="shared" si="38"/>
        <v/>
      </c>
      <c r="AG482" t="str">
        <f>IF(AF482&lt;&gt;"",SUMIF('Project Costing'!$G$14:$G$500,AF482,'Project Costing'!$M$14:$M$500),"")</f>
        <v/>
      </c>
      <c r="AH482" s="28" t="str">
        <f>IF(AF482&lt;&gt;"",SUMIF('Project Costing'!$G$14:$G$500,AF482,'Project Costing'!$P$14:$P$500),"")</f>
        <v/>
      </c>
      <c r="AI482" s="28" t="str">
        <f t="shared" si="39"/>
        <v/>
      </c>
    </row>
    <row r="483" spans="4:35" x14ac:dyDescent="0.25">
      <c r="D483" s="1"/>
      <c r="E483" s="16" t="str">
        <f>IF(D483&lt;&gt;"",SUMIF('Project Costing'!$G$14:$G$500,D483,'Project Costing'!$M$14:$M$500),"")</f>
        <v/>
      </c>
      <c r="F483" s="270" t="str">
        <f>IF(D483&lt;&gt;"",SUMIF('Project Costing'!$G$14:$G$500,D483,'Project Costing'!$P$14:$P$500),"")</f>
        <v/>
      </c>
      <c r="G483" s="13" t="str">
        <f t="shared" si="35"/>
        <v/>
      </c>
      <c r="H483" s="1"/>
      <c r="I483" s="1"/>
      <c r="J483" s="12"/>
      <c r="K483" s="1"/>
      <c r="L483" s="14" t="str">
        <f>IF(K483&lt;&gt;"",SUMIF('Project Costing'!$G$14:$G$500,K483,'Project Costing'!$M$14:$M$500),"")</f>
        <v/>
      </c>
      <c r="M483" s="18" t="str">
        <f>IF(K483&lt;&gt;"",SUMIF('Project Costing'!$G$14:$G$500,K483,'Project Costing'!$P$14:$P$500),"")</f>
        <v/>
      </c>
      <c r="N483" s="28" t="str">
        <f t="shared" si="36"/>
        <v/>
      </c>
      <c r="O483" s="1"/>
      <c r="P483" s="1"/>
      <c r="S483" t="str">
        <f>IF(R483&lt;&gt;"",SUMIF('Project Costing'!$G$14:$G$500,R483,'Project Costing'!$M$14:$M$500),"")</f>
        <v/>
      </c>
      <c r="T483" s="28" t="str">
        <f>IF(R483&lt;&gt;"",SUMIF('Project Costing'!$G$14:$G$500,R483,'Project Costing'!$P$14:$P$500),"")</f>
        <v/>
      </c>
      <c r="U483" s="28" t="str">
        <f t="shared" si="37"/>
        <v/>
      </c>
      <c r="Z483" t="str">
        <f>IF(Y483&lt;&gt;"",SUMIF('Project Costing'!$G$14:$G$500,Y483,'Project Costing'!$M$14:$M$500),"")</f>
        <v/>
      </c>
      <c r="AA483" s="28" t="str">
        <f>IF(Y483&lt;&gt;"",SUMIF('Project Costing'!$G$14:$G$500,Y483,'Project Costing'!$P$14:$P$500),"")</f>
        <v/>
      </c>
      <c r="AB483" s="28" t="str">
        <f t="shared" si="38"/>
        <v/>
      </c>
      <c r="AG483" t="str">
        <f>IF(AF483&lt;&gt;"",SUMIF('Project Costing'!$G$14:$G$500,AF483,'Project Costing'!$M$14:$M$500),"")</f>
        <v/>
      </c>
      <c r="AH483" s="28" t="str">
        <f>IF(AF483&lt;&gt;"",SUMIF('Project Costing'!$G$14:$G$500,AF483,'Project Costing'!$P$14:$P$500),"")</f>
        <v/>
      </c>
      <c r="AI483" s="28" t="str">
        <f t="shared" si="39"/>
        <v/>
      </c>
    </row>
    <row r="484" spans="4:35" x14ac:dyDescent="0.25">
      <c r="D484" s="1"/>
      <c r="E484" s="16" t="str">
        <f>IF(D484&lt;&gt;"",SUMIF('Project Costing'!$G$14:$G$500,D484,'Project Costing'!$M$14:$M$500),"")</f>
        <v/>
      </c>
      <c r="F484" s="270" t="str">
        <f>IF(D484&lt;&gt;"",SUMIF('Project Costing'!$G$14:$G$500,D484,'Project Costing'!$P$14:$P$500),"")</f>
        <v/>
      </c>
      <c r="G484" s="13" t="str">
        <f t="shared" si="35"/>
        <v/>
      </c>
      <c r="H484" s="1"/>
      <c r="I484" s="1"/>
      <c r="J484" s="12"/>
      <c r="K484" s="1"/>
      <c r="L484" s="14" t="str">
        <f>IF(K484&lt;&gt;"",SUMIF('Project Costing'!$G$14:$G$500,K484,'Project Costing'!$M$14:$M$500),"")</f>
        <v/>
      </c>
      <c r="M484" s="18" t="str">
        <f>IF(K484&lt;&gt;"",SUMIF('Project Costing'!$G$14:$G$500,K484,'Project Costing'!$P$14:$P$500),"")</f>
        <v/>
      </c>
      <c r="N484" s="28" t="str">
        <f t="shared" si="36"/>
        <v/>
      </c>
      <c r="O484" s="1"/>
      <c r="P484" s="1"/>
      <c r="S484" t="str">
        <f>IF(R484&lt;&gt;"",SUMIF('Project Costing'!$G$14:$G$500,R484,'Project Costing'!$M$14:$M$500),"")</f>
        <v/>
      </c>
      <c r="T484" s="28" t="str">
        <f>IF(R484&lt;&gt;"",SUMIF('Project Costing'!$G$14:$G$500,R484,'Project Costing'!$P$14:$P$500),"")</f>
        <v/>
      </c>
      <c r="U484" s="28" t="str">
        <f t="shared" si="37"/>
        <v/>
      </c>
      <c r="Z484" t="str">
        <f>IF(Y484&lt;&gt;"",SUMIF('Project Costing'!$G$14:$G$500,Y484,'Project Costing'!$M$14:$M$500),"")</f>
        <v/>
      </c>
      <c r="AA484" s="28" t="str">
        <f>IF(Y484&lt;&gt;"",SUMIF('Project Costing'!$G$14:$G$500,Y484,'Project Costing'!$P$14:$P$500),"")</f>
        <v/>
      </c>
      <c r="AB484" s="28" t="str">
        <f t="shared" si="38"/>
        <v/>
      </c>
      <c r="AG484" t="str">
        <f>IF(AF484&lt;&gt;"",SUMIF('Project Costing'!$G$14:$G$500,AF484,'Project Costing'!$M$14:$M$500),"")</f>
        <v/>
      </c>
      <c r="AH484" s="28" t="str">
        <f>IF(AF484&lt;&gt;"",SUMIF('Project Costing'!$G$14:$G$500,AF484,'Project Costing'!$P$14:$P$500),"")</f>
        <v/>
      </c>
      <c r="AI484" s="28" t="str">
        <f t="shared" si="39"/>
        <v/>
      </c>
    </row>
    <row r="485" spans="4:35" x14ac:dyDescent="0.25">
      <c r="D485" s="1"/>
      <c r="E485" s="16" t="str">
        <f>IF(D485&lt;&gt;"",SUMIF('Project Costing'!$G$14:$G$500,D485,'Project Costing'!$M$14:$M$500),"")</f>
        <v/>
      </c>
      <c r="F485" s="270" t="str">
        <f>IF(D485&lt;&gt;"",SUMIF('Project Costing'!$G$14:$G$500,D485,'Project Costing'!$P$14:$P$500),"")</f>
        <v/>
      </c>
      <c r="G485" s="13" t="str">
        <f t="shared" si="35"/>
        <v/>
      </c>
      <c r="H485" s="1"/>
      <c r="I485" s="1"/>
      <c r="J485" s="12"/>
      <c r="K485" s="1"/>
      <c r="L485" s="14" t="str">
        <f>IF(K485&lt;&gt;"",SUMIF('Project Costing'!$G$14:$G$500,K485,'Project Costing'!$M$14:$M$500),"")</f>
        <v/>
      </c>
      <c r="M485" s="18" t="str">
        <f>IF(K485&lt;&gt;"",SUMIF('Project Costing'!$G$14:$G$500,K485,'Project Costing'!$P$14:$P$500),"")</f>
        <v/>
      </c>
      <c r="N485" s="28" t="str">
        <f t="shared" si="36"/>
        <v/>
      </c>
      <c r="O485" s="1"/>
      <c r="P485" s="1"/>
      <c r="S485" t="str">
        <f>IF(R485&lt;&gt;"",SUMIF('Project Costing'!$G$14:$G$500,R485,'Project Costing'!$M$14:$M$500),"")</f>
        <v/>
      </c>
      <c r="T485" s="28" t="str">
        <f>IF(R485&lt;&gt;"",SUMIF('Project Costing'!$G$14:$G$500,R485,'Project Costing'!$P$14:$P$500),"")</f>
        <v/>
      </c>
      <c r="U485" s="28" t="str">
        <f t="shared" si="37"/>
        <v/>
      </c>
      <c r="Z485" t="str">
        <f>IF(Y485&lt;&gt;"",SUMIF('Project Costing'!$G$14:$G$500,Y485,'Project Costing'!$M$14:$M$500),"")</f>
        <v/>
      </c>
      <c r="AA485" s="28" t="str">
        <f>IF(Y485&lt;&gt;"",SUMIF('Project Costing'!$G$14:$G$500,Y485,'Project Costing'!$P$14:$P$500),"")</f>
        <v/>
      </c>
      <c r="AB485" s="28" t="str">
        <f t="shared" si="38"/>
        <v/>
      </c>
      <c r="AG485" t="str">
        <f>IF(AF485&lt;&gt;"",SUMIF('Project Costing'!$G$14:$G$500,AF485,'Project Costing'!$M$14:$M$500),"")</f>
        <v/>
      </c>
      <c r="AH485" s="28" t="str">
        <f>IF(AF485&lt;&gt;"",SUMIF('Project Costing'!$G$14:$G$500,AF485,'Project Costing'!$P$14:$P$500),"")</f>
        <v/>
      </c>
      <c r="AI485" s="28" t="str">
        <f t="shared" si="39"/>
        <v/>
      </c>
    </row>
    <row r="486" spans="4:35" x14ac:dyDescent="0.25">
      <c r="D486" s="1"/>
      <c r="E486" s="16" t="str">
        <f>IF(D486&lt;&gt;"",SUMIF('Project Costing'!$G$14:$G$500,D486,'Project Costing'!$M$14:$M$500),"")</f>
        <v/>
      </c>
      <c r="F486" s="270" t="str">
        <f>IF(D486&lt;&gt;"",SUMIF('Project Costing'!$G$14:$G$500,D486,'Project Costing'!$P$14:$P$500),"")</f>
        <v/>
      </c>
      <c r="G486" s="13" t="str">
        <f t="shared" si="35"/>
        <v/>
      </c>
      <c r="H486" s="1"/>
      <c r="I486" s="1"/>
      <c r="J486" s="12"/>
      <c r="K486" s="1"/>
      <c r="L486" s="14" t="str">
        <f>IF(K486&lt;&gt;"",SUMIF('Project Costing'!$G$14:$G$500,K486,'Project Costing'!$M$14:$M$500),"")</f>
        <v/>
      </c>
      <c r="M486" s="18" t="str">
        <f>IF(K486&lt;&gt;"",SUMIF('Project Costing'!$G$14:$G$500,K486,'Project Costing'!$P$14:$P$500),"")</f>
        <v/>
      </c>
      <c r="N486" s="28" t="str">
        <f t="shared" si="36"/>
        <v/>
      </c>
      <c r="O486" s="1"/>
      <c r="P486" s="1"/>
      <c r="S486" t="str">
        <f>IF(R486&lt;&gt;"",SUMIF('Project Costing'!$G$14:$G$500,R486,'Project Costing'!$M$14:$M$500),"")</f>
        <v/>
      </c>
      <c r="T486" s="28" t="str">
        <f>IF(R486&lt;&gt;"",SUMIF('Project Costing'!$G$14:$G$500,R486,'Project Costing'!$P$14:$P$500),"")</f>
        <v/>
      </c>
      <c r="U486" s="28" t="str">
        <f t="shared" si="37"/>
        <v/>
      </c>
      <c r="Z486" t="str">
        <f>IF(Y486&lt;&gt;"",SUMIF('Project Costing'!$G$14:$G$500,Y486,'Project Costing'!$M$14:$M$500),"")</f>
        <v/>
      </c>
      <c r="AA486" s="28" t="str">
        <f>IF(Y486&lt;&gt;"",SUMIF('Project Costing'!$G$14:$G$500,Y486,'Project Costing'!$P$14:$P$500),"")</f>
        <v/>
      </c>
      <c r="AB486" s="28" t="str">
        <f t="shared" si="38"/>
        <v/>
      </c>
      <c r="AG486" t="str">
        <f>IF(AF486&lt;&gt;"",SUMIF('Project Costing'!$G$14:$G$500,AF486,'Project Costing'!$M$14:$M$500),"")</f>
        <v/>
      </c>
      <c r="AH486" s="28" t="str">
        <f>IF(AF486&lt;&gt;"",SUMIF('Project Costing'!$G$14:$G$500,AF486,'Project Costing'!$P$14:$P$500),"")</f>
        <v/>
      </c>
      <c r="AI486" s="28" t="str">
        <f t="shared" si="39"/>
        <v/>
      </c>
    </row>
    <row r="487" spans="4:35" x14ac:dyDescent="0.25">
      <c r="D487" s="1"/>
      <c r="E487" s="16" t="str">
        <f>IF(D487&lt;&gt;"",SUMIF('Project Costing'!$G$14:$G$500,D487,'Project Costing'!$M$14:$M$500),"")</f>
        <v/>
      </c>
      <c r="F487" s="270" t="str">
        <f>IF(D487&lt;&gt;"",SUMIF('Project Costing'!$G$14:$G$500,D487,'Project Costing'!$P$14:$P$500),"")</f>
        <v/>
      </c>
      <c r="G487" s="13" t="str">
        <f t="shared" si="35"/>
        <v/>
      </c>
      <c r="H487" s="1"/>
      <c r="I487" s="1"/>
      <c r="J487" s="12"/>
      <c r="K487" s="1"/>
      <c r="L487" s="14" t="str">
        <f>IF(K487&lt;&gt;"",SUMIF('Project Costing'!$G$14:$G$500,K487,'Project Costing'!$M$14:$M$500),"")</f>
        <v/>
      </c>
      <c r="M487" s="18" t="str">
        <f>IF(K487&lt;&gt;"",SUMIF('Project Costing'!$G$14:$G$500,K487,'Project Costing'!$P$14:$P$500),"")</f>
        <v/>
      </c>
      <c r="N487" s="28" t="str">
        <f t="shared" si="36"/>
        <v/>
      </c>
      <c r="O487" s="1"/>
      <c r="P487" s="1"/>
      <c r="S487" t="str">
        <f>IF(R487&lt;&gt;"",SUMIF('Project Costing'!$G$14:$G$500,R487,'Project Costing'!$M$14:$M$500),"")</f>
        <v/>
      </c>
      <c r="T487" s="28" t="str">
        <f>IF(R487&lt;&gt;"",SUMIF('Project Costing'!$G$14:$G$500,R487,'Project Costing'!$P$14:$P$500),"")</f>
        <v/>
      </c>
      <c r="U487" s="28" t="str">
        <f t="shared" si="37"/>
        <v/>
      </c>
      <c r="Z487" t="str">
        <f>IF(Y487&lt;&gt;"",SUMIF('Project Costing'!$G$14:$G$500,Y487,'Project Costing'!$M$14:$M$500),"")</f>
        <v/>
      </c>
      <c r="AA487" s="28" t="str">
        <f>IF(Y487&lt;&gt;"",SUMIF('Project Costing'!$G$14:$G$500,Y487,'Project Costing'!$P$14:$P$500),"")</f>
        <v/>
      </c>
      <c r="AB487" s="28" t="str">
        <f t="shared" si="38"/>
        <v/>
      </c>
      <c r="AG487" t="str">
        <f>IF(AF487&lt;&gt;"",SUMIF('Project Costing'!$G$14:$G$500,AF487,'Project Costing'!$M$14:$M$500),"")</f>
        <v/>
      </c>
      <c r="AH487" s="28" t="str">
        <f>IF(AF487&lt;&gt;"",SUMIF('Project Costing'!$G$14:$G$500,AF487,'Project Costing'!$P$14:$P$500),"")</f>
        <v/>
      </c>
      <c r="AI487" s="28" t="str">
        <f t="shared" si="39"/>
        <v/>
      </c>
    </row>
    <row r="488" spans="4:35" x14ac:dyDescent="0.25">
      <c r="D488" s="1"/>
      <c r="E488" s="16" t="str">
        <f>IF(D488&lt;&gt;"",SUMIF('Project Costing'!$G$14:$G$500,D488,'Project Costing'!$M$14:$M$500),"")</f>
        <v/>
      </c>
      <c r="F488" s="270" t="str">
        <f>IF(D488&lt;&gt;"",SUMIF('Project Costing'!$G$14:$G$500,D488,'Project Costing'!$P$14:$P$500),"")</f>
        <v/>
      </c>
      <c r="G488" s="13" t="str">
        <f t="shared" si="35"/>
        <v/>
      </c>
      <c r="H488" s="1"/>
      <c r="I488" s="1"/>
      <c r="J488" s="12"/>
      <c r="K488" s="1"/>
      <c r="L488" s="14" t="str">
        <f>IF(K488&lt;&gt;"",SUMIF('Project Costing'!$G$14:$G$500,K488,'Project Costing'!$M$14:$M$500),"")</f>
        <v/>
      </c>
      <c r="M488" s="18" t="str">
        <f>IF(K488&lt;&gt;"",SUMIF('Project Costing'!$G$14:$G$500,K488,'Project Costing'!$P$14:$P$500),"")</f>
        <v/>
      </c>
      <c r="N488" s="28" t="str">
        <f t="shared" si="36"/>
        <v/>
      </c>
      <c r="O488" s="1"/>
      <c r="P488" s="1"/>
      <c r="S488" t="str">
        <f>IF(R488&lt;&gt;"",SUMIF('Project Costing'!$G$14:$G$500,R488,'Project Costing'!$M$14:$M$500),"")</f>
        <v/>
      </c>
      <c r="T488" s="28" t="str">
        <f>IF(R488&lt;&gt;"",SUMIF('Project Costing'!$G$14:$G$500,R488,'Project Costing'!$P$14:$P$500),"")</f>
        <v/>
      </c>
      <c r="U488" s="28" t="str">
        <f t="shared" si="37"/>
        <v/>
      </c>
      <c r="Z488" t="str">
        <f>IF(Y488&lt;&gt;"",SUMIF('Project Costing'!$G$14:$G$500,Y488,'Project Costing'!$M$14:$M$500),"")</f>
        <v/>
      </c>
      <c r="AA488" s="28" t="str">
        <f>IF(Y488&lt;&gt;"",SUMIF('Project Costing'!$G$14:$G$500,Y488,'Project Costing'!$P$14:$P$500),"")</f>
        <v/>
      </c>
      <c r="AB488" s="28" t="str">
        <f t="shared" si="38"/>
        <v/>
      </c>
      <c r="AG488" t="str">
        <f>IF(AF488&lt;&gt;"",SUMIF('Project Costing'!$G$14:$G$500,AF488,'Project Costing'!$M$14:$M$500),"")</f>
        <v/>
      </c>
      <c r="AH488" s="28" t="str">
        <f>IF(AF488&lt;&gt;"",SUMIF('Project Costing'!$G$14:$G$500,AF488,'Project Costing'!$P$14:$P$500),"")</f>
        <v/>
      </c>
      <c r="AI488" s="28" t="str">
        <f t="shared" si="39"/>
        <v/>
      </c>
    </row>
    <row r="489" spans="4:35" x14ac:dyDescent="0.25">
      <c r="D489" s="1"/>
      <c r="E489" s="16" t="str">
        <f>IF(D489&lt;&gt;"",SUMIF('Project Costing'!$G$14:$G$500,D489,'Project Costing'!$M$14:$M$500),"")</f>
        <v/>
      </c>
      <c r="F489" s="270" t="str">
        <f>IF(D489&lt;&gt;"",SUMIF('Project Costing'!$G$14:$G$500,D489,'Project Costing'!$P$14:$P$500),"")</f>
        <v/>
      </c>
      <c r="G489" s="13" t="str">
        <f t="shared" si="35"/>
        <v/>
      </c>
      <c r="H489" s="1"/>
      <c r="I489" s="1"/>
      <c r="J489" s="12"/>
      <c r="K489" s="1"/>
      <c r="L489" s="14" t="str">
        <f>IF(K489&lt;&gt;"",SUMIF('Project Costing'!$G$14:$G$500,K489,'Project Costing'!$M$14:$M$500),"")</f>
        <v/>
      </c>
      <c r="M489" s="18" t="str">
        <f>IF(K489&lt;&gt;"",SUMIF('Project Costing'!$G$14:$G$500,K489,'Project Costing'!$P$14:$P$500),"")</f>
        <v/>
      </c>
      <c r="N489" s="28" t="str">
        <f t="shared" si="36"/>
        <v/>
      </c>
      <c r="O489" s="1"/>
      <c r="P489" s="1"/>
      <c r="S489" t="str">
        <f>IF(R489&lt;&gt;"",SUMIF('Project Costing'!$G$14:$G$500,R489,'Project Costing'!$M$14:$M$500),"")</f>
        <v/>
      </c>
      <c r="T489" s="28" t="str">
        <f>IF(R489&lt;&gt;"",SUMIF('Project Costing'!$G$14:$G$500,R489,'Project Costing'!$P$14:$P$500),"")</f>
        <v/>
      </c>
      <c r="U489" s="28" t="str">
        <f t="shared" si="37"/>
        <v/>
      </c>
      <c r="Z489" t="str">
        <f>IF(Y489&lt;&gt;"",SUMIF('Project Costing'!$G$14:$G$500,Y489,'Project Costing'!$M$14:$M$500),"")</f>
        <v/>
      </c>
      <c r="AA489" s="28" t="str">
        <f>IF(Y489&lt;&gt;"",SUMIF('Project Costing'!$G$14:$G$500,Y489,'Project Costing'!$P$14:$P$500),"")</f>
        <v/>
      </c>
      <c r="AB489" s="28" t="str">
        <f t="shared" si="38"/>
        <v/>
      </c>
      <c r="AG489" t="str">
        <f>IF(AF489&lt;&gt;"",SUMIF('Project Costing'!$G$14:$G$500,AF489,'Project Costing'!$M$14:$M$500),"")</f>
        <v/>
      </c>
      <c r="AH489" s="28" t="str">
        <f>IF(AF489&lt;&gt;"",SUMIF('Project Costing'!$G$14:$G$500,AF489,'Project Costing'!$P$14:$P$500),"")</f>
        <v/>
      </c>
      <c r="AI489" s="28" t="str">
        <f t="shared" si="39"/>
        <v/>
      </c>
    </row>
    <row r="490" spans="4:35" x14ac:dyDescent="0.25">
      <c r="D490" s="1"/>
      <c r="E490" s="16" t="str">
        <f>IF(D490&lt;&gt;"",SUMIF('Project Costing'!$G$14:$G$500,D490,'Project Costing'!$M$14:$M$500),"")</f>
        <v/>
      </c>
      <c r="F490" s="270" t="str">
        <f>IF(D490&lt;&gt;"",SUMIF('Project Costing'!$G$14:$G$500,D490,'Project Costing'!$P$14:$P$500),"")</f>
        <v/>
      </c>
      <c r="G490" s="13" t="str">
        <f t="shared" si="35"/>
        <v/>
      </c>
      <c r="H490" s="1"/>
      <c r="I490" s="1"/>
      <c r="J490" s="12"/>
      <c r="K490" s="1"/>
      <c r="L490" s="14" t="str">
        <f>IF(K490&lt;&gt;"",SUMIF('Project Costing'!$G$14:$G$500,K490,'Project Costing'!$M$14:$M$500),"")</f>
        <v/>
      </c>
      <c r="M490" s="18" t="str">
        <f>IF(K490&lt;&gt;"",SUMIF('Project Costing'!$G$14:$G$500,K490,'Project Costing'!$P$14:$P$500),"")</f>
        <v/>
      </c>
      <c r="N490" s="28" t="str">
        <f t="shared" si="36"/>
        <v/>
      </c>
      <c r="O490" s="1"/>
      <c r="P490" s="1"/>
      <c r="S490" t="str">
        <f>IF(R490&lt;&gt;"",SUMIF('Project Costing'!$G$14:$G$500,R490,'Project Costing'!$M$14:$M$500),"")</f>
        <v/>
      </c>
      <c r="T490" s="28" t="str">
        <f>IF(R490&lt;&gt;"",SUMIF('Project Costing'!$G$14:$G$500,R490,'Project Costing'!$P$14:$P$500),"")</f>
        <v/>
      </c>
      <c r="U490" s="28" t="str">
        <f t="shared" si="37"/>
        <v/>
      </c>
      <c r="Z490" t="str">
        <f>IF(Y490&lt;&gt;"",SUMIF('Project Costing'!$G$14:$G$500,Y490,'Project Costing'!$M$14:$M$500),"")</f>
        <v/>
      </c>
      <c r="AA490" s="28" t="str">
        <f>IF(Y490&lt;&gt;"",SUMIF('Project Costing'!$G$14:$G$500,Y490,'Project Costing'!$P$14:$P$500),"")</f>
        <v/>
      </c>
      <c r="AB490" s="28" t="str">
        <f t="shared" si="38"/>
        <v/>
      </c>
      <c r="AG490" t="str">
        <f>IF(AF490&lt;&gt;"",SUMIF('Project Costing'!$G$14:$G$500,AF490,'Project Costing'!$M$14:$M$500),"")</f>
        <v/>
      </c>
      <c r="AH490" s="28" t="str">
        <f>IF(AF490&lt;&gt;"",SUMIF('Project Costing'!$G$14:$G$500,AF490,'Project Costing'!$P$14:$P$500),"")</f>
        <v/>
      </c>
      <c r="AI490" s="28" t="str">
        <f t="shared" si="39"/>
        <v/>
      </c>
    </row>
    <row r="491" spans="4:35" x14ac:dyDescent="0.25">
      <c r="D491" s="1"/>
      <c r="E491" s="16" t="str">
        <f>IF(D491&lt;&gt;"",SUMIF('Project Costing'!$G$14:$G$500,D491,'Project Costing'!$M$14:$M$500),"")</f>
        <v/>
      </c>
      <c r="F491" s="270" t="str">
        <f>IF(D491&lt;&gt;"",SUMIF('Project Costing'!$G$14:$G$500,D491,'Project Costing'!$P$14:$P$500),"")</f>
        <v/>
      </c>
      <c r="G491" s="13" t="str">
        <f t="shared" si="35"/>
        <v/>
      </c>
      <c r="H491" s="1"/>
      <c r="I491" s="1"/>
      <c r="J491" s="12"/>
      <c r="K491" s="1"/>
      <c r="L491" s="14" t="str">
        <f>IF(K491&lt;&gt;"",SUMIF('Project Costing'!$G$14:$G$500,K491,'Project Costing'!$M$14:$M$500),"")</f>
        <v/>
      </c>
      <c r="M491" s="18" t="str">
        <f>IF(K491&lt;&gt;"",SUMIF('Project Costing'!$G$14:$G$500,K491,'Project Costing'!$P$14:$P$500),"")</f>
        <v/>
      </c>
      <c r="N491" s="28" t="str">
        <f t="shared" si="36"/>
        <v/>
      </c>
      <c r="O491" s="1"/>
      <c r="P491" s="1"/>
      <c r="S491" t="str">
        <f>IF(R491&lt;&gt;"",SUMIF('Project Costing'!$G$14:$G$500,R491,'Project Costing'!$M$14:$M$500),"")</f>
        <v/>
      </c>
      <c r="T491" s="28" t="str">
        <f>IF(R491&lt;&gt;"",SUMIF('Project Costing'!$G$14:$G$500,R491,'Project Costing'!$P$14:$P$500),"")</f>
        <v/>
      </c>
      <c r="U491" s="28" t="str">
        <f t="shared" si="37"/>
        <v/>
      </c>
      <c r="Z491" t="str">
        <f>IF(Y491&lt;&gt;"",SUMIF('Project Costing'!$G$14:$G$500,Y491,'Project Costing'!$M$14:$M$500),"")</f>
        <v/>
      </c>
      <c r="AA491" s="28" t="str">
        <f>IF(Y491&lt;&gt;"",SUMIF('Project Costing'!$G$14:$G$500,Y491,'Project Costing'!$P$14:$P$500),"")</f>
        <v/>
      </c>
      <c r="AB491" s="28" t="str">
        <f t="shared" si="38"/>
        <v/>
      </c>
      <c r="AG491" t="str">
        <f>IF(AF491&lt;&gt;"",SUMIF('Project Costing'!$G$14:$G$500,AF491,'Project Costing'!$M$14:$M$500),"")</f>
        <v/>
      </c>
      <c r="AH491" s="28" t="str">
        <f>IF(AF491&lt;&gt;"",SUMIF('Project Costing'!$G$14:$G$500,AF491,'Project Costing'!$P$14:$P$500),"")</f>
        <v/>
      </c>
      <c r="AI491" s="28" t="str">
        <f t="shared" si="39"/>
        <v/>
      </c>
    </row>
    <row r="492" spans="4:35" x14ac:dyDescent="0.25">
      <c r="D492" s="1"/>
      <c r="E492" s="16" t="str">
        <f>IF(D492&lt;&gt;"",SUMIF('Project Costing'!$G$14:$G$500,D492,'Project Costing'!$M$14:$M$500),"")</f>
        <v/>
      </c>
      <c r="F492" s="270" t="str">
        <f>IF(D492&lt;&gt;"",SUMIF('Project Costing'!$G$14:$G$500,D492,'Project Costing'!$P$14:$P$500),"")</f>
        <v/>
      </c>
      <c r="G492" s="13" t="str">
        <f t="shared" si="35"/>
        <v/>
      </c>
      <c r="H492" s="1"/>
      <c r="I492" s="1"/>
      <c r="J492" s="12"/>
      <c r="K492" s="1"/>
      <c r="L492" s="14" t="str">
        <f>IF(K492&lt;&gt;"",SUMIF('Project Costing'!$G$14:$G$500,K492,'Project Costing'!$M$14:$M$500),"")</f>
        <v/>
      </c>
      <c r="M492" s="18" t="str">
        <f>IF(K492&lt;&gt;"",SUMIF('Project Costing'!$G$14:$G$500,K492,'Project Costing'!$P$14:$P$500),"")</f>
        <v/>
      </c>
      <c r="N492" s="28" t="str">
        <f t="shared" si="36"/>
        <v/>
      </c>
      <c r="O492" s="1"/>
      <c r="P492" s="1"/>
      <c r="S492" t="str">
        <f>IF(R492&lt;&gt;"",SUMIF('Project Costing'!$G$14:$G$500,R492,'Project Costing'!$M$14:$M$500),"")</f>
        <v/>
      </c>
      <c r="T492" s="28" t="str">
        <f>IF(R492&lt;&gt;"",SUMIF('Project Costing'!$G$14:$G$500,R492,'Project Costing'!$P$14:$P$500),"")</f>
        <v/>
      </c>
      <c r="U492" s="28" t="str">
        <f t="shared" si="37"/>
        <v/>
      </c>
      <c r="Z492" t="str">
        <f>IF(Y492&lt;&gt;"",SUMIF('Project Costing'!$G$14:$G$500,Y492,'Project Costing'!$M$14:$M$500),"")</f>
        <v/>
      </c>
      <c r="AA492" s="28" t="str">
        <f>IF(Y492&lt;&gt;"",SUMIF('Project Costing'!$G$14:$G$500,Y492,'Project Costing'!$P$14:$P$500),"")</f>
        <v/>
      </c>
      <c r="AB492" s="28" t="str">
        <f t="shared" si="38"/>
        <v/>
      </c>
      <c r="AG492" t="str">
        <f>IF(AF492&lt;&gt;"",SUMIF('Project Costing'!$G$14:$G$500,AF492,'Project Costing'!$M$14:$M$500),"")</f>
        <v/>
      </c>
      <c r="AH492" s="28" t="str">
        <f>IF(AF492&lt;&gt;"",SUMIF('Project Costing'!$G$14:$G$500,AF492,'Project Costing'!$P$14:$P$500),"")</f>
        <v/>
      </c>
      <c r="AI492" s="28" t="str">
        <f t="shared" si="39"/>
        <v/>
      </c>
    </row>
    <row r="493" spans="4:35" x14ac:dyDescent="0.25">
      <c r="D493" s="1"/>
      <c r="E493" s="16" t="str">
        <f>IF(D493&lt;&gt;"",SUMIF('Project Costing'!$G$14:$G$500,D493,'Project Costing'!$M$14:$M$500),"")</f>
        <v/>
      </c>
      <c r="F493" s="270" t="str">
        <f>IF(D493&lt;&gt;"",SUMIF('Project Costing'!$G$14:$G$500,D493,'Project Costing'!$P$14:$P$500),"")</f>
        <v/>
      </c>
      <c r="G493" s="13" t="str">
        <f t="shared" si="35"/>
        <v/>
      </c>
      <c r="H493" s="1"/>
      <c r="I493" s="1"/>
      <c r="J493" s="12"/>
      <c r="K493" s="1"/>
      <c r="L493" s="14" t="str">
        <f>IF(K493&lt;&gt;"",SUMIF('Project Costing'!$G$14:$G$500,K493,'Project Costing'!$M$14:$M$500),"")</f>
        <v/>
      </c>
      <c r="M493" s="18" t="str">
        <f>IF(K493&lt;&gt;"",SUMIF('Project Costing'!$G$14:$G$500,K493,'Project Costing'!$P$14:$P$500),"")</f>
        <v/>
      </c>
      <c r="N493" s="28" t="str">
        <f t="shared" si="36"/>
        <v/>
      </c>
      <c r="O493" s="1"/>
      <c r="P493" s="1"/>
      <c r="S493" t="str">
        <f>IF(R493&lt;&gt;"",SUMIF('Project Costing'!$G$14:$G$500,R493,'Project Costing'!$M$14:$M$500),"")</f>
        <v/>
      </c>
      <c r="T493" s="28" t="str">
        <f>IF(R493&lt;&gt;"",SUMIF('Project Costing'!$G$14:$G$500,R493,'Project Costing'!$P$14:$P$500),"")</f>
        <v/>
      </c>
      <c r="U493" s="28" t="str">
        <f t="shared" si="37"/>
        <v/>
      </c>
      <c r="Z493" t="str">
        <f>IF(Y493&lt;&gt;"",SUMIF('Project Costing'!$G$14:$G$500,Y493,'Project Costing'!$M$14:$M$500),"")</f>
        <v/>
      </c>
      <c r="AA493" s="28" t="str">
        <f>IF(Y493&lt;&gt;"",SUMIF('Project Costing'!$G$14:$G$500,Y493,'Project Costing'!$P$14:$P$500),"")</f>
        <v/>
      </c>
      <c r="AB493" s="28" t="str">
        <f t="shared" si="38"/>
        <v/>
      </c>
      <c r="AG493" t="str">
        <f>IF(AF493&lt;&gt;"",SUMIF('Project Costing'!$G$14:$G$500,AF493,'Project Costing'!$M$14:$M$500),"")</f>
        <v/>
      </c>
      <c r="AH493" s="28" t="str">
        <f>IF(AF493&lt;&gt;"",SUMIF('Project Costing'!$G$14:$G$500,AF493,'Project Costing'!$P$14:$P$500),"")</f>
        <v/>
      </c>
      <c r="AI493" s="28" t="str">
        <f t="shared" si="39"/>
        <v/>
      </c>
    </row>
    <row r="494" spans="4:35" x14ac:dyDescent="0.25">
      <c r="D494" s="1"/>
      <c r="E494" s="16" t="str">
        <f>IF(D494&lt;&gt;"",SUMIF('Project Costing'!$G$14:$G$500,D494,'Project Costing'!$M$14:$M$500),"")</f>
        <v/>
      </c>
      <c r="F494" s="270" t="str">
        <f>IF(D494&lt;&gt;"",SUMIF('Project Costing'!$G$14:$G$500,D494,'Project Costing'!$P$14:$P$500),"")</f>
        <v/>
      </c>
      <c r="G494" s="13" t="str">
        <f t="shared" si="35"/>
        <v/>
      </c>
      <c r="H494" s="1"/>
      <c r="I494" s="1"/>
      <c r="J494" s="12"/>
      <c r="K494" s="1"/>
      <c r="L494" s="14" t="str">
        <f>IF(K494&lt;&gt;"",SUMIF('Project Costing'!$G$14:$G$500,K494,'Project Costing'!$M$14:$M$500),"")</f>
        <v/>
      </c>
      <c r="M494" s="18" t="str">
        <f>IF(K494&lt;&gt;"",SUMIF('Project Costing'!$G$14:$G$500,K494,'Project Costing'!$P$14:$P$500),"")</f>
        <v/>
      </c>
      <c r="N494" s="28" t="str">
        <f t="shared" si="36"/>
        <v/>
      </c>
      <c r="O494" s="1"/>
      <c r="P494" s="1"/>
      <c r="S494" t="str">
        <f>IF(R494&lt;&gt;"",SUMIF('Project Costing'!$G$14:$G$500,R494,'Project Costing'!$M$14:$M$500),"")</f>
        <v/>
      </c>
      <c r="T494" s="28" t="str">
        <f>IF(R494&lt;&gt;"",SUMIF('Project Costing'!$G$14:$G$500,R494,'Project Costing'!$P$14:$P$500),"")</f>
        <v/>
      </c>
      <c r="U494" s="28" t="str">
        <f t="shared" si="37"/>
        <v/>
      </c>
      <c r="Z494" t="str">
        <f>IF(Y494&lt;&gt;"",SUMIF('Project Costing'!$G$14:$G$500,Y494,'Project Costing'!$M$14:$M$500),"")</f>
        <v/>
      </c>
      <c r="AA494" s="28" t="str">
        <f>IF(Y494&lt;&gt;"",SUMIF('Project Costing'!$G$14:$G$500,Y494,'Project Costing'!$P$14:$P$500),"")</f>
        <v/>
      </c>
      <c r="AB494" s="28" t="str">
        <f t="shared" si="38"/>
        <v/>
      </c>
      <c r="AG494" t="str">
        <f>IF(AF494&lt;&gt;"",SUMIF('Project Costing'!$G$14:$G$500,AF494,'Project Costing'!$M$14:$M$500),"")</f>
        <v/>
      </c>
      <c r="AH494" s="28" t="str">
        <f>IF(AF494&lt;&gt;"",SUMIF('Project Costing'!$G$14:$G$500,AF494,'Project Costing'!$P$14:$P$500),"")</f>
        <v/>
      </c>
      <c r="AI494" s="28" t="str">
        <f t="shared" si="39"/>
        <v/>
      </c>
    </row>
    <row r="495" spans="4:35" x14ac:dyDescent="0.25">
      <c r="D495" s="1"/>
      <c r="E495" s="16" t="str">
        <f>IF(D495&lt;&gt;"",SUMIF('Project Costing'!$G$14:$G$500,D495,'Project Costing'!$M$14:$M$500),"")</f>
        <v/>
      </c>
      <c r="F495" s="270" t="str">
        <f>IF(D495&lt;&gt;"",SUMIF('Project Costing'!$G$14:$G$500,D495,'Project Costing'!$P$14:$P$500),"")</f>
        <v/>
      </c>
      <c r="G495" s="13" t="str">
        <f t="shared" si="35"/>
        <v/>
      </c>
      <c r="H495" s="1"/>
      <c r="I495" s="1"/>
      <c r="J495" s="12"/>
      <c r="K495" s="1"/>
      <c r="L495" s="14" t="str">
        <f>IF(K495&lt;&gt;"",SUMIF('Project Costing'!$G$14:$G$500,K495,'Project Costing'!$M$14:$M$500),"")</f>
        <v/>
      </c>
      <c r="M495" s="18" t="str">
        <f>IF(K495&lt;&gt;"",SUMIF('Project Costing'!$G$14:$G$500,K495,'Project Costing'!$P$14:$P$500),"")</f>
        <v/>
      </c>
      <c r="N495" s="28" t="str">
        <f t="shared" si="36"/>
        <v/>
      </c>
      <c r="O495" s="1"/>
      <c r="P495" s="1"/>
      <c r="S495" t="str">
        <f>IF(R495&lt;&gt;"",SUMIF('Project Costing'!$G$14:$G$500,R495,'Project Costing'!$M$14:$M$500),"")</f>
        <v/>
      </c>
      <c r="T495" s="28" t="str">
        <f>IF(R495&lt;&gt;"",SUMIF('Project Costing'!$G$14:$G$500,R495,'Project Costing'!$P$14:$P$500),"")</f>
        <v/>
      </c>
      <c r="U495" s="28" t="str">
        <f t="shared" si="37"/>
        <v/>
      </c>
      <c r="Z495" t="str">
        <f>IF(Y495&lt;&gt;"",SUMIF('Project Costing'!$G$14:$G$500,Y495,'Project Costing'!$M$14:$M$500),"")</f>
        <v/>
      </c>
      <c r="AA495" s="28" t="str">
        <f>IF(Y495&lt;&gt;"",SUMIF('Project Costing'!$G$14:$G$500,Y495,'Project Costing'!$P$14:$P$500),"")</f>
        <v/>
      </c>
      <c r="AB495" s="28" t="str">
        <f t="shared" si="38"/>
        <v/>
      </c>
      <c r="AG495" t="str">
        <f>IF(AF495&lt;&gt;"",SUMIF('Project Costing'!$G$14:$G$500,AF495,'Project Costing'!$M$14:$M$500),"")</f>
        <v/>
      </c>
      <c r="AH495" s="28" t="str">
        <f>IF(AF495&lt;&gt;"",SUMIF('Project Costing'!$G$14:$G$500,AF495,'Project Costing'!$P$14:$P$500),"")</f>
        <v/>
      </c>
      <c r="AI495" s="28" t="str">
        <f t="shared" si="39"/>
        <v/>
      </c>
    </row>
    <row r="496" spans="4:35" x14ac:dyDescent="0.25">
      <c r="D496" s="1"/>
      <c r="E496" s="16" t="str">
        <f>IF(D496&lt;&gt;"",SUMIF('Project Costing'!$G$14:$G$500,D496,'Project Costing'!$M$14:$M$500),"")</f>
        <v/>
      </c>
      <c r="F496" s="270" t="str">
        <f>IF(D496&lt;&gt;"",SUMIF('Project Costing'!$G$14:$G$500,D496,'Project Costing'!$P$14:$P$500),"")</f>
        <v/>
      </c>
      <c r="G496" s="13" t="str">
        <f t="shared" si="35"/>
        <v/>
      </c>
      <c r="H496" s="1"/>
      <c r="I496" s="1"/>
      <c r="J496" s="12"/>
      <c r="K496" s="1"/>
      <c r="L496" s="14" t="str">
        <f>IF(K496&lt;&gt;"",SUMIF('Project Costing'!$G$14:$G$500,K496,'Project Costing'!$M$14:$M$500),"")</f>
        <v/>
      </c>
      <c r="M496" s="18" t="str">
        <f>IF(K496&lt;&gt;"",SUMIF('Project Costing'!$G$14:$G$500,K496,'Project Costing'!$P$14:$P$500),"")</f>
        <v/>
      </c>
      <c r="N496" s="28" t="str">
        <f t="shared" si="36"/>
        <v/>
      </c>
      <c r="O496" s="1"/>
      <c r="P496" s="1"/>
      <c r="S496" t="str">
        <f>IF(R496&lt;&gt;"",SUMIF('Project Costing'!$G$14:$G$500,R496,'Project Costing'!$M$14:$M$500),"")</f>
        <v/>
      </c>
      <c r="T496" s="28" t="str">
        <f>IF(R496&lt;&gt;"",SUMIF('Project Costing'!$G$14:$G$500,R496,'Project Costing'!$P$14:$P$500),"")</f>
        <v/>
      </c>
      <c r="U496" s="28" t="str">
        <f t="shared" si="37"/>
        <v/>
      </c>
      <c r="Z496" t="str">
        <f>IF(Y496&lt;&gt;"",SUMIF('Project Costing'!$G$14:$G$500,Y496,'Project Costing'!$M$14:$M$500),"")</f>
        <v/>
      </c>
      <c r="AA496" s="28" t="str">
        <f>IF(Y496&lt;&gt;"",SUMIF('Project Costing'!$G$14:$G$500,Y496,'Project Costing'!$P$14:$P$500),"")</f>
        <v/>
      </c>
      <c r="AB496" s="28" t="str">
        <f t="shared" si="38"/>
        <v/>
      </c>
      <c r="AG496" t="str">
        <f>IF(AF496&lt;&gt;"",SUMIF('Project Costing'!$G$14:$G$500,AF496,'Project Costing'!$M$14:$M$500),"")</f>
        <v/>
      </c>
      <c r="AH496" s="28" t="str">
        <f>IF(AF496&lt;&gt;"",SUMIF('Project Costing'!$G$14:$G$500,AF496,'Project Costing'!$P$14:$P$500),"")</f>
        <v/>
      </c>
      <c r="AI496" s="28" t="str">
        <f t="shared" si="39"/>
        <v/>
      </c>
    </row>
    <row r="497" spans="4:35" x14ac:dyDescent="0.25">
      <c r="D497" s="1"/>
      <c r="E497" s="16" t="str">
        <f>IF(D497&lt;&gt;"",SUMIF('Project Costing'!$G$14:$G$500,D497,'Project Costing'!$M$14:$M$500),"")</f>
        <v/>
      </c>
      <c r="F497" s="270" t="str">
        <f>IF(D497&lt;&gt;"",SUMIF('Project Costing'!$G$14:$G$500,D497,'Project Costing'!$P$14:$P$500),"")</f>
        <v/>
      </c>
      <c r="G497" s="13" t="str">
        <f t="shared" si="35"/>
        <v/>
      </c>
      <c r="H497" s="1"/>
      <c r="I497" s="1"/>
      <c r="J497" s="12"/>
      <c r="K497" s="1"/>
      <c r="L497" s="14" t="str">
        <f>IF(K497&lt;&gt;"",SUMIF('Project Costing'!$G$14:$G$500,K497,'Project Costing'!$M$14:$M$500),"")</f>
        <v/>
      </c>
      <c r="M497" s="18" t="str">
        <f>IF(K497&lt;&gt;"",SUMIF('Project Costing'!$G$14:$G$500,K497,'Project Costing'!$P$14:$P$500),"")</f>
        <v/>
      </c>
      <c r="N497" s="28" t="str">
        <f t="shared" si="36"/>
        <v/>
      </c>
      <c r="O497" s="1"/>
      <c r="P497" s="1"/>
      <c r="S497" t="str">
        <f>IF(R497&lt;&gt;"",SUMIF('Project Costing'!$G$14:$G$500,R497,'Project Costing'!$M$14:$M$500),"")</f>
        <v/>
      </c>
      <c r="T497" s="28" t="str">
        <f>IF(R497&lt;&gt;"",SUMIF('Project Costing'!$G$14:$G$500,R497,'Project Costing'!$P$14:$P$500),"")</f>
        <v/>
      </c>
      <c r="U497" s="28" t="str">
        <f t="shared" si="37"/>
        <v/>
      </c>
      <c r="Z497" t="str">
        <f>IF(Y497&lt;&gt;"",SUMIF('Project Costing'!$G$14:$G$500,Y497,'Project Costing'!$M$14:$M$500),"")</f>
        <v/>
      </c>
      <c r="AA497" s="28" t="str">
        <f>IF(Y497&lt;&gt;"",SUMIF('Project Costing'!$G$14:$G$500,Y497,'Project Costing'!$P$14:$P$500),"")</f>
        <v/>
      </c>
      <c r="AB497" s="28" t="str">
        <f t="shared" si="38"/>
        <v/>
      </c>
      <c r="AG497" t="str">
        <f>IF(AF497&lt;&gt;"",SUMIF('Project Costing'!$G$14:$G$500,AF497,'Project Costing'!$M$14:$M$500),"")</f>
        <v/>
      </c>
      <c r="AH497" s="28" t="str">
        <f>IF(AF497&lt;&gt;"",SUMIF('Project Costing'!$G$14:$G$500,AF497,'Project Costing'!$P$14:$P$500),"")</f>
        <v/>
      </c>
      <c r="AI497" s="28" t="str">
        <f t="shared" si="39"/>
        <v/>
      </c>
    </row>
    <row r="498" spans="4:35" x14ac:dyDescent="0.25">
      <c r="D498" s="1"/>
      <c r="E498" s="16" t="str">
        <f>IF(D498&lt;&gt;"",SUMIF('Project Costing'!$G$14:$G$500,D498,'Project Costing'!$M$14:$M$500),"")</f>
        <v/>
      </c>
      <c r="F498" s="270" t="str">
        <f>IF(D498&lt;&gt;"",SUMIF('Project Costing'!$G$14:$G$500,D498,'Project Costing'!$P$14:$P$500),"")</f>
        <v/>
      </c>
      <c r="G498" s="13" t="str">
        <f t="shared" si="35"/>
        <v/>
      </c>
      <c r="H498" s="1"/>
      <c r="I498" s="1"/>
      <c r="J498" s="12"/>
      <c r="K498" s="1"/>
      <c r="L498" s="14" t="str">
        <f>IF(K498&lt;&gt;"",SUMIF('Project Costing'!$G$14:$G$500,K498,'Project Costing'!$M$14:$M$500),"")</f>
        <v/>
      </c>
      <c r="M498" s="18" t="str">
        <f>IF(K498&lt;&gt;"",SUMIF('Project Costing'!$G$14:$G$500,K498,'Project Costing'!$P$14:$P$500),"")</f>
        <v/>
      </c>
      <c r="N498" s="28" t="str">
        <f t="shared" si="36"/>
        <v/>
      </c>
      <c r="O498" s="1"/>
      <c r="P498" s="1"/>
      <c r="S498" t="str">
        <f>IF(R498&lt;&gt;"",SUMIF('Project Costing'!$G$14:$G$500,R498,'Project Costing'!$M$14:$M$500),"")</f>
        <v/>
      </c>
      <c r="T498" s="28" t="str">
        <f>IF(R498&lt;&gt;"",SUMIF('Project Costing'!$G$14:$G$500,R498,'Project Costing'!$P$14:$P$500),"")</f>
        <v/>
      </c>
      <c r="U498" s="28" t="str">
        <f t="shared" si="37"/>
        <v/>
      </c>
      <c r="Z498" t="str">
        <f>IF(Y498&lt;&gt;"",SUMIF('Project Costing'!$G$14:$G$500,Y498,'Project Costing'!$M$14:$M$500),"")</f>
        <v/>
      </c>
      <c r="AA498" s="28" t="str">
        <f>IF(Y498&lt;&gt;"",SUMIF('Project Costing'!$G$14:$G$500,Y498,'Project Costing'!$P$14:$P$500),"")</f>
        <v/>
      </c>
      <c r="AB498" s="28" t="str">
        <f t="shared" si="38"/>
        <v/>
      </c>
      <c r="AG498" t="str">
        <f>IF(AF498&lt;&gt;"",SUMIF('Project Costing'!$G$14:$G$500,AF498,'Project Costing'!$M$14:$M$500),"")</f>
        <v/>
      </c>
      <c r="AH498" s="28" t="str">
        <f>IF(AF498&lt;&gt;"",SUMIF('Project Costing'!$G$14:$G$500,AF498,'Project Costing'!$P$14:$P$500),"")</f>
        <v/>
      </c>
      <c r="AI498" s="28" t="str">
        <f t="shared" si="39"/>
        <v/>
      </c>
    </row>
    <row r="499" spans="4:35" x14ac:dyDescent="0.25">
      <c r="D499" s="1"/>
      <c r="E499" s="16" t="str">
        <f>IF(D499&lt;&gt;"",SUMIF('Project Costing'!$G$14:$G$500,D499,'Project Costing'!$M$14:$M$500),"")</f>
        <v/>
      </c>
      <c r="F499" s="270" t="str">
        <f>IF(D499&lt;&gt;"",SUMIF('Project Costing'!$G$14:$G$500,D499,'Project Costing'!$P$14:$P$500),"")</f>
        <v/>
      </c>
      <c r="G499" s="13" t="str">
        <f t="shared" si="35"/>
        <v/>
      </c>
      <c r="H499" s="1"/>
      <c r="I499" s="1"/>
      <c r="J499" s="12"/>
      <c r="K499" s="1"/>
      <c r="L499" s="14" t="str">
        <f>IF(K499&lt;&gt;"",SUMIF('Project Costing'!$G$14:$G$500,K499,'Project Costing'!$M$14:$M$500),"")</f>
        <v/>
      </c>
      <c r="M499" s="18" t="str">
        <f>IF(K499&lt;&gt;"",SUMIF('Project Costing'!$G$14:$G$500,K499,'Project Costing'!$P$14:$P$500),"")</f>
        <v/>
      </c>
      <c r="N499" s="28" t="str">
        <f t="shared" si="36"/>
        <v/>
      </c>
      <c r="O499" s="1"/>
      <c r="P499" s="1"/>
      <c r="S499" t="str">
        <f>IF(R499&lt;&gt;"",SUMIF('Project Costing'!$G$14:$G$500,R499,'Project Costing'!$M$14:$M$500),"")</f>
        <v/>
      </c>
      <c r="T499" s="28" t="str">
        <f>IF(R499&lt;&gt;"",SUMIF('Project Costing'!$G$14:$G$500,R499,'Project Costing'!$P$14:$P$500),"")</f>
        <v/>
      </c>
      <c r="U499" s="28" t="str">
        <f t="shared" si="37"/>
        <v/>
      </c>
      <c r="Z499" t="str">
        <f>IF(Y499&lt;&gt;"",SUMIF('Project Costing'!$G$14:$G$500,Y499,'Project Costing'!$M$14:$M$500),"")</f>
        <v/>
      </c>
      <c r="AA499" s="28" t="str">
        <f>IF(Y499&lt;&gt;"",SUMIF('Project Costing'!$G$14:$G$500,Y499,'Project Costing'!$P$14:$P$500),"")</f>
        <v/>
      </c>
      <c r="AB499" s="28" t="str">
        <f t="shared" si="38"/>
        <v/>
      </c>
      <c r="AG499" t="str">
        <f>IF(AF499&lt;&gt;"",SUMIF('Project Costing'!$G$14:$G$500,AF499,'Project Costing'!$M$14:$M$500),"")</f>
        <v/>
      </c>
      <c r="AH499" s="28" t="str">
        <f>IF(AF499&lt;&gt;"",SUMIF('Project Costing'!$G$14:$G$500,AF499,'Project Costing'!$P$14:$P$500),"")</f>
        <v/>
      </c>
      <c r="AI499" s="28" t="str">
        <f t="shared" si="39"/>
        <v/>
      </c>
    </row>
    <row r="500" spans="4:35" x14ac:dyDescent="0.25">
      <c r="D500" s="1"/>
      <c r="E500" s="16" t="str">
        <f>IF(D500&lt;&gt;"",SUMIF('Project Costing'!$G$14:$G$500,D500,'Project Costing'!$M$14:$M$500),"")</f>
        <v/>
      </c>
      <c r="F500" s="270" t="str">
        <f>IF(D500&lt;&gt;"",SUMIF('Project Costing'!$G$14:$G$500,D500,'Project Costing'!$P$14:$P$500),"")</f>
        <v/>
      </c>
      <c r="G500" s="13" t="str">
        <f t="shared" si="35"/>
        <v/>
      </c>
      <c r="H500" s="1"/>
      <c r="I500" s="1"/>
      <c r="J500" s="12"/>
      <c r="K500" s="1"/>
      <c r="L500" s="14" t="str">
        <f>IF(K500&lt;&gt;"",SUMIF('Project Costing'!$G$14:$G$500,K500,'Project Costing'!$M$14:$M$500),"")</f>
        <v/>
      </c>
      <c r="M500" s="18" t="str">
        <f>IF(K500&lt;&gt;"",SUMIF('Project Costing'!$G$14:$G$500,K500,'Project Costing'!$P$14:$P$500),"")</f>
        <v/>
      </c>
      <c r="N500" s="28" t="str">
        <f t="shared" si="36"/>
        <v/>
      </c>
      <c r="O500" s="1"/>
      <c r="P500" s="1"/>
      <c r="S500" t="str">
        <f>IF(R500&lt;&gt;"",SUMIF('Project Costing'!$G$14:$G$500,R500,'Project Costing'!$M$14:$M$500),"")</f>
        <v/>
      </c>
      <c r="T500" s="28" t="str">
        <f>IF(R500&lt;&gt;"",SUMIF('Project Costing'!$G$14:$G$500,R500,'Project Costing'!$P$14:$P$500),"")</f>
        <v/>
      </c>
      <c r="U500" s="28" t="str">
        <f t="shared" si="37"/>
        <v/>
      </c>
      <c r="Z500" t="str">
        <f>IF(Y500&lt;&gt;"",SUMIF('Project Costing'!$G$14:$G$500,Y500,'Project Costing'!$M$14:$M$500),"")</f>
        <v/>
      </c>
      <c r="AA500" s="28" t="str">
        <f>IF(Y500&lt;&gt;"",SUMIF('Project Costing'!$G$14:$G$500,Y500,'Project Costing'!$P$14:$P$500),"")</f>
        <v/>
      </c>
      <c r="AB500" s="28" t="str">
        <f t="shared" si="38"/>
        <v/>
      </c>
      <c r="AG500" t="str">
        <f>IF(AF500&lt;&gt;"",SUMIF('Project Costing'!$G$14:$G$500,AF500,'Project Costing'!$M$14:$M$500),"")</f>
        <v/>
      </c>
      <c r="AH500" s="28" t="str">
        <f>IF(AF500&lt;&gt;"",SUMIF('Project Costing'!$G$14:$G$500,AF500,'Project Costing'!$P$14:$P$500),"")</f>
        <v/>
      </c>
      <c r="AI500" s="28" t="str">
        <f>IF(AF500&lt;&gt;"",AI499+AH500,"")</f>
        <v/>
      </c>
    </row>
    <row r="501" spans="4:35" x14ac:dyDescent="0.25">
      <c r="D501" s="1"/>
      <c r="E501" s="16" t="str">
        <f>IF(D501&lt;&gt;"",SUMIF('Project Costing'!$G$14:$G$500,D501,'Project Costing'!$M$14:$M$500),"")</f>
        <v/>
      </c>
      <c r="F501" s="270" t="str">
        <f>IF(D501&lt;&gt;"",SUMIF('Project Costing'!$G$14:$G$500,D501,'Project Costing'!$P$14:$P$500),"")</f>
        <v/>
      </c>
      <c r="G501" s="13" t="str">
        <f t="shared" si="35"/>
        <v/>
      </c>
      <c r="H501" s="1"/>
      <c r="I501" s="1"/>
      <c r="J501" s="12"/>
      <c r="K501" s="1"/>
      <c r="L501" s="14" t="str">
        <f>IF(K501&lt;&gt;"",SUMIF('Project Costing'!$G$14:$G$500,K501,'Project Costing'!$M$14:$M$500),"")</f>
        <v/>
      </c>
      <c r="M501" s="18" t="str">
        <f>IF(K501&lt;&gt;"",SUMIF('Project Costing'!$G$14:$G$500,K501,'Project Costing'!$P$14:$P$500),"")</f>
        <v/>
      </c>
      <c r="N501" s="28" t="str">
        <f t="shared" si="36"/>
        <v/>
      </c>
      <c r="O501" s="1"/>
      <c r="P501" s="1"/>
      <c r="S501" t="str">
        <f>IF(R501&lt;&gt;"",SUMIF('Project Costing'!$G$14:$G$500,R501,'Project Costing'!$M$14:$M$500),"")</f>
        <v/>
      </c>
      <c r="T501" s="28" t="str">
        <f>IF(R501&lt;&gt;"",SUMIF('Project Costing'!$G$14:$G$500,R501,'Project Costing'!$P$14:$P$500),"")</f>
        <v/>
      </c>
      <c r="U501" s="28" t="str">
        <f t="shared" si="37"/>
        <v/>
      </c>
      <c r="Z501" t="str">
        <f>IF(Y501&lt;&gt;"",SUMIF('Project Costing'!$G$14:$G$500,Y501,'Project Costing'!$M$14:$M$500),"")</f>
        <v/>
      </c>
      <c r="AA501" s="28" t="str">
        <f>IF(Y501&lt;&gt;"",SUMIF('Project Costing'!$G$14:$G$500,Y501,'Project Costing'!$P$14:$P$500),"")</f>
        <v/>
      </c>
      <c r="AB501" s="28" t="str">
        <f t="shared" si="38"/>
        <v/>
      </c>
      <c r="AG501" t="str">
        <f>IF(AF501&lt;&gt;"",SUMIF('Project Costing'!$G$14:$G$500,AF501,'Project Costing'!$M$14:$M$500),"")</f>
        <v/>
      </c>
      <c r="AH501" s="28" t="str">
        <f>IF(AF501&lt;&gt;"",SUMIF('Project Costing'!$G$14:$G$500,AF501,'Project Costing'!$P$14:$P$500),"")</f>
        <v/>
      </c>
      <c r="AI501" s="28" t="str">
        <f t="shared" ref="AI501" si="40">IF(AF501&lt;&gt;"",AI500+AH501,"")</f>
        <v/>
      </c>
    </row>
    <row r="502" spans="4:35" x14ac:dyDescent="0.25">
      <c r="D502" s="1"/>
      <c r="E502" s="1"/>
      <c r="F502" s="268"/>
      <c r="G502" s="1"/>
      <c r="H502" s="1"/>
      <c r="I502" s="1"/>
      <c r="J502" s="12"/>
      <c r="K502" s="1"/>
      <c r="L502" s="14"/>
      <c r="M502" s="2"/>
      <c r="N502" s="21"/>
      <c r="O502" s="1"/>
      <c r="P502" s="1"/>
    </row>
    <row r="503" spans="4:35" x14ac:dyDescent="0.25">
      <c r="D503" s="1"/>
      <c r="E503" s="1"/>
      <c r="F503" s="268"/>
      <c r="G503" s="1"/>
      <c r="H503" s="1"/>
      <c r="I503" s="1"/>
      <c r="J503" s="12"/>
      <c r="K503" s="1"/>
      <c r="L503" s="1"/>
      <c r="M503" s="2"/>
      <c r="N503" s="21"/>
      <c r="O503" s="1"/>
      <c r="P503" s="1"/>
    </row>
    <row r="504" spans="4:35" x14ac:dyDescent="0.25">
      <c r="D504" s="1"/>
      <c r="E504" s="1"/>
      <c r="F504" s="268"/>
      <c r="G504" s="1"/>
      <c r="H504" s="1"/>
      <c r="I504" s="1"/>
      <c r="J504" s="12"/>
      <c r="K504" s="1"/>
      <c r="L504" s="1"/>
      <c r="M504" s="2"/>
      <c r="N504" s="21"/>
      <c r="O504" s="1"/>
      <c r="P504" s="1"/>
    </row>
    <row r="505" spans="4:35" x14ac:dyDescent="0.25">
      <c r="D505" s="1"/>
      <c r="E505" s="1"/>
      <c r="F505" s="268"/>
      <c r="G505" s="1"/>
      <c r="H505" s="1"/>
      <c r="I505" s="1"/>
      <c r="J505" s="12"/>
      <c r="K505" s="1"/>
      <c r="L505" s="1"/>
      <c r="M505" s="2"/>
      <c r="N505" s="21"/>
      <c r="O505" s="1"/>
      <c r="P505" s="1"/>
    </row>
    <row r="506" spans="4:35" x14ac:dyDescent="0.25">
      <c r="D506" s="1"/>
      <c r="E506" s="1"/>
      <c r="F506" s="268"/>
      <c r="G506" s="1"/>
      <c r="H506" s="1"/>
      <c r="I506" s="1"/>
      <c r="J506" s="12"/>
      <c r="K506" s="1"/>
      <c r="L506" s="1"/>
      <c r="M506" s="2"/>
      <c r="N506" s="21"/>
      <c r="O506" s="1"/>
      <c r="P506" s="1"/>
    </row>
    <row r="507" spans="4:35" x14ac:dyDescent="0.25">
      <c r="D507" s="1"/>
      <c r="E507" s="1"/>
      <c r="F507" s="268"/>
      <c r="G507" s="1"/>
      <c r="H507" s="1"/>
      <c r="I507" s="1"/>
      <c r="J507" s="12"/>
      <c r="K507" s="1"/>
      <c r="L507" s="1"/>
      <c r="M507" s="2"/>
      <c r="N507" s="21"/>
      <c r="O507" s="1"/>
      <c r="P507" s="1"/>
    </row>
    <row r="508" spans="4:35" x14ac:dyDescent="0.25">
      <c r="D508" s="1"/>
      <c r="E508" s="1"/>
      <c r="F508" s="268"/>
      <c r="G508" s="1"/>
      <c r="H508" s="1"/>
      <c r="I508" s="1"/>
      <c r="J508" s="12"/>
      <c r="K508" s="1"/>
      <c r="L508" s="1"/>
      <c r="M508" s="2"/>
      <c r="N508" s="21"/>
      <c r="O508" s="1"/>
      <c r="P508" s="1"/>
    </row>
    <row r="509" spans="4:35" x14ac:dyDescent="0.25">
      <c r="D509" s="1"/>
      <c r="E509" s="1"/>
      <c r="F509" s="268"/>
      <c r="G509" s="1"/>
      <c r="H509" s="1"/>
      <c r="I509" s="1"/>
      <c r="J509" s="12"/>
      <c r="K509" s="1"/>
      <c r="L509" s="1"/>
      <c r="M509" s="2"/>
      <c r="N509" s="21"/>
      <c r="O509" s="1"/>
      <c r="P509" s="1"/>
    </row>
    <row r="510" spans="4:35" x14ac:dyDescent="0.25">
      <c r="D510" s="1"/>
      <c r="E510" s="1"/>
      <c r="F510" s="268"/>
      <c r="G510" s="1"/>
      <c r="H510" s="1"/>
      <c r="I510" s="1"/>
      <c r="J510" s="12"/>
      <c r="K510" s="1"/>
      <c r="L510" s="1"/>
      <c r="M510" s="2"/>
      <c r="N510" s="21"/>
      <c r="O510" s="1"/>
      <c r="P510" s="1"/>
    </row>
    <row r="511" spans="4:35" x14ac:dyDescent="0.25">
      <c r="D511" s="1"/>
      <c r="E511" s="1"/>
      <c r="F511" s="268"/>
      <c r="G511" s="1"/>
      <c r="H511" s="1"/>
      <c r="I511" s="1"/>
      <c r="J511" s="12"/>
      <c r="K511" s="1"/>
      <c r="L511" s="1"/>
      <c r="M511" s="2"/>
      <c r="N511" s="21"/>
      <c r="O511" s="1"/>
      <c r="P511" s="1"/>
    </row>
    <row r="512" spans="4:35" x14ac:dyDescent="0.25">
      <c r="D512" s="1"/>
      <c r="E512" s="1"/>
      <c r="F512" s="268"/>
      <c r="G512" s="1"/>
      <c r="H512" s="1"/>
      <c r="I512" s="1"/>
      <c r="J512" s="12"/>
      <c r="K512" s="1"/>
      <c r="L512" s="1"/>
      <c r="M512" s="2"/>
      <c r="N512" s="21"/>
      <c r="O512" s="1"/>
      <c r="P512" s="1"/>
    </row>
    <row r="513" spans="4:16" x14ac:dyDescent="0.25">
      <c r="D513" s="1"/>
      <c r="E513" s="1"/>
      <c r="F513" s="268"/>
      <c r="G513" s="1"/>
      <c r="H513" s="1"/>
      <c r="I513" s="1"/>
      <c r="J513" s="12"/>
      <c r="K513" s="1"/>
      <c r="L513" s="1"/>
      <c r="M513" s="2"/>
      <c r="N513" s="21"/>
      <c r="O513" s="1"/>
      <c r="P513" s="1"/>
    </row>
    <row r="514" spans="4:16" x14ac:dyDescent="0.25">
      <c r="D514" s="1"/>
      <c r="E514" s="1"/>
      <c r="F514" s="268"/>
      <c r="G514" s="1"/>
      <c r="H514" s="1"/>
      <c r="I514" s="1"/>
      <c r="J514" s="12"/>
      <c r="K514" s="1"/>
      <c r="L514" s="1"/>
      <c r="M514" s="2"/>
      <c r="N514" s="21"/>
      <c r="O514" s="1"/>
      <c r="P514" s="1"/>
    </row>
    <row r="515" spans="4:16" x14ac:dyDescent="0.25">
      <c r="D515" s="1"/>
      <c r="E515" s="1"/>
      <c r="F515" s="268"/>
      <c r="G515" s="1"/>
      <c r="H515" s="1"/>
      <c r="I515" s="1"/>
      <c r="J515" s="12"/>
      <c r="K515" s="1"/>
      <c r="L515" s="1"/>
      <c r="M515" s="2"/>
      <c r="N515" s="21"/>
      <c r="O515" s="1"/>
      <c r="P515" s="1"/>
    </row>
    <row r="516" spans="4:16" x14ac:dyDescent="0.25">
      <c r="D516" s="1"/>
      <c r="E516" s="1"/>
      <c r="F516" s="268"/>
      <c r="G516" s="1"/>
      <c r="H516" s="1"/>
      <c r="I516" s="1"/>
      <c r="J516" s="12"/>
      <c r="K516" s="1"/>
      <c r="L516" s="1"/>
      <c r="M516" s="2"/>
      <c r="N516" s="21"/>
      <c r="O516" s="1"/>
      <c r="P516" s="1"/>
    </row>
    <row r="517" spans="4:16" x14ac:dyDescent="0.25">
      <c r="D517" s="1"/>
      <c r="E517" s="1"/>
      <c r="F517" s="268"/>
      <c r="G517" s="1"/>
      <c r="H517" s="1"/>
      <c r="I517" s="1"/>
      <c r="J517" s="12"/>
      <c r="K517" s="1"/>
      <c r="L517" s="1"/>
      <c r="M517" s="2"/>
      <c r="N517" s="21"/>
      <c r="O517" s="1"/>
      <c r="P517" s="1"/>
    </row>
    <row r="518" spans="4:16" x14ac:dyDescent="0.25">
      <c r="D518" s="1"/>
      <c r="E518" s="1"/>
      <c r="F518" s="268"/>
      <c r="G518" s="1"/>
      <c r="H518" s="1"/>
      <c r="I518" s="1"/>
      <c r="J518" s="12"/>
      <c r="K518" s="1"/>
      <c r="L518" s="1"/>
      <c r="M518" s="2"/>
      <c r="N518" s="21"/>
      <c r="O518" s="1"/>
      <c r="P518" s="1"/>
    </row>
    <row r="519" spans="4:16" x14ac:dyDescent="0.25">
      <c r="D519" s="1"/>
      <c r="E519" s="1"/>
      <c r="F519" s="268"/>
      <c r="G519" s="1"/>
      <c r="H519" s="1"/>
      <c r="I519" s="1"/>
      <c r="J519" s="12"/>
      <c r="K519" s="1"/>
      <c r="L519" s="1"/>
      <c r="M519" s="2"/>
      <c r="N519" s="21"/>
      <c r="O519" s="1"/>
      <c r="P519" s="1"/>
    </row>
    <row r="520" spans="4:16" x14ac:dyDescent="0.25">
      <c r="D520" s="1"/>
      <c r="E520" s="1"/>
      <c r="F520" s="268"/>
      <c r="G520" s="1"/>
      <c r="H520" s="1"/>
      <c r="I520" s="1"/>
      <c r="J520" s="12"/>
      <c r="K520" s="1"/>
      <c r="L520" s="1"/>
      <c r="M520" s="2"/>
      <c r="N520" s="21"/>
      <c r="O520" s="1"/>
      <c r="P520" s="1"/>
    </row>
    <row r="521" spans="4:16" x14ac:dyDescent="0.25">
      <c r="D521" s="1"/>
      <c r="E521" s="1"/>
      <c r="F521" s="268"/>
      <c r="G521" s="1"/>
      <c r="H521" s="1"/>
      <c r="I521" s="1"/>
      <c r="J521" s="12"/>
      <c r="K521" s="1"/>
      <c r="L521" s="1"/>
      <c r="M521" s="2"/>
      <c r="N521" s="21"/>
      <c r="O521" s="1"/>
      <c r="P521" s="1"/>
    </row>
    <row r="522" spans="4:16" x14ac:dyDescent="0.25">
      <c r="D522" s="1"/>
      <c r="E522" s="1"/>
      <c r="F522" s="268"/>
      <c r="G522" s="1"/>
      <c r="H522" s="1"/>
      <c r="I522" s="1"/>
      <c r="J522" s="12"/>
      <c r="K522" s="1"/>
      <c r="L522" s="1"/>
      <c r="M522" s="2"/>
      <c r="N522" s="21"/>
      <c r="O522" s="1"/>
      <c r="P522" s="1"/>
    </row>
    <row r="523" spans="4:16" x14ac:dyDescent="0.25">
      <c r="D523" s="1"/>
      <c r="E523" s="1"/>
      <c r="F523" s="268"/>
      <c r="G523" s="1"/>
      <c r="H523" s="1"/>
      <c r="I523" s="1"/>
      <c r="J523" s="12"/>
      <c r="K523" s="1"/>
      <c r="L523" s="1"/>
      <c r="M523" s="2"/>
      <c r="N523" s="21"/>
      <c r="O523" s="1"/>
      <c r="P523" s="1"/>
    </row>
    <row r="524" spans="4:16" x14ac:dyDescent="0.25">
      <c r="D524" s="1"/>
      <c r="E524" s="1"/>
      <c r="F524" s="268"/>
      <c r="G524" s="1"/>
      <c r="H524" s="1"/>
      <c r="I524" s="1"/>
      <c r="J524" s="12"/>
      <c r="K524" s="1"/>
      <c r="L524" s="1"/>
      <c r="M524" s="2"/>
      <c r="N524" s="21"/>
      <c r="O524" s="1"/>
      <c r="P524" s="1"/>
    </row>
    <row r="525" spans="4:16" x14ac:dyDescent="0.25">
      <c r="D525" s="1"/>
      <c r="E525" s="1"/>
      <c r="F525" s="268"/>
      <c r="G525" s="1"/>
      <c r="H525" s="1"/>
      <c r="I525" s="1"/>
      <c r="J525" s="12"/>
      <c r="K525" s="1"/>
      <c r="L525" s="1"/>
      <c r="M525" s="2"/>
      <c r="N525" s="21"/>
      <c r="O525" s="1"/>
      <c r="P525" s="1"/>
    </row>
    <row r="526" spans="4:16" x14ac:dyDescent="0.25">
      <c r="D526" s="1"/>
      <c r="E526" s="1"/>
      <c r="F526" s="268"/>
      <c r="G526" s="1"/>
      <c r="H526" s="1"/>
      <c r="I526" s="1"/>
      <c r="J526" s="12"/>
      <c r="K526" s="1"/>
      <c r="L526" s="1"/>
      <c r="M526" s="2"/>
      <c r="N526" s="21"/>
      <c r="O526" s="1"/>
      <c r="P526" s="1"/>
    </row>
    <row r="527" spans="4:16" x14ac:dyDescent="0.25">
      <c r="D527" s="1"/>
      <c r="E527" s="1"/>
      <c r="F527" s="268"/>
      <c r="G527" s="1"/>
      <c r="H527" s="1"/>
      <c r="I527" s="1"/>
      <c r="J527" s="12"/>
      <c r="K527" s="1"/>
      <c r="L527" s="1"/>
      <c r="M527" s="2"/>
      <c r="N527" s="21"/>
      <c r="O527" s="1"/>
      <c r="P527" s="1"/>
    </row>
    <row r="528" spans="4:16" x14ac:dyDescent="0.25">
      <c r="D528" s="1"/>
      <c r="E528" s="1"/>
      <c r="F528" s="268"/>
      <c r="G528" s="1"/>
      <c r="H528" s="1"/>
      <c r="I528" s="1"/>
      <c r="J528" s="12"/>
      <c r="K528" s="1"/>
      <c r="L528" s="1"/>
      <c r="M528" s="2"/>
      <c r="N528" s="21"/>
      <c r="O528" s="1"/>
      <c r="P528" s="1"/>
    </row>
    <row r="529" spans="4:16" x14ac:dyDescent="0.25">
      <c r="D529" s="1"/>
      <c r="E529" s="1"/>
      <c r="F529" s="268"/>
      <c r="G529" s="1"/>
      <c r="H529" s="1"/>
      <c r="I529" s="1"/>
      <c r="J529" s="12"/>
      <c r="K529" s="1"/>
      <c r="L529" s="1"/>
      <c r="M529" s="2"/>
      <c r="N529" s="21"/>
      <c r="O529" s="1"/>
      <c r="P529" s="1"/>
    </row>
    <row r="530" spans="4:16" x14ac:dyDescent="0.25">
      <c r="D530" s="1"/>
      <c r="E530" s="1"/>
      <c r="F530" s="268"/>
      <c r="G530" s="1"/>
      <c r="H530" s="1"/>
      <c r="I530" s="1"/>
      <c r="J530" s="12"/>
      <c r="K530" s="1"/>
      <c r="L530" s="1"/>
      <c r="M530" s="2"/>
      <c r="N530" s="21"/>
      <c r="O530" s="1"/>
      <c r="P530" s="1"/>
    </row>
    <row r="531" spans="4:16" x14ac:dyDescent="0.25">
      <c r="D531" s="1"/>
      <c r="E531" s="1"/>
      <c r="F531" s="268"/>
      <c r="G531" s="1"/>
      <c r="H531" s="1"/>
      <c r="I531" s="1"/>
      <c r="J531" s="12"/>
      <c r="K531" s="1"/>
      <c r="L531" s="1"/>
      <c r="M531" s="2"/>
      <c r="N531" s="21"/>
      <c r="O531" s="1"/>
      <c r="P531" s="1"/>
    </row>
    <row r="532" spans="4:16" x14ac:dyDescent="0.25">
      <c r="D532" s="1"/>
      <c r="E532" s="1"/>
      <c r="F532" s="268"/>
      <c r="G532" s="1"/>
      <c r="H532" s="1"/>
      <c r="I532" s="1"/>
      <c r="J532" s="12"/>
      <c r="K532" s="1"/>
      <c r="L532" s="1"/>
      <c r="M532" s="2"/>
      <c r="N532" s="21"/>
      <c r="O532" s="1"/>
      <c r="P532" s="1"/>
    </row>
    <row r="533" spans="4:16" x14ac:dyDescent="0.25">
      <c r="D533" s="1"/>
      <c r="E533" s="1"/>
      <c r="F533" s="268"/>
      <c r="G533" s="1"/>
      <c r="H533" s="1"/>
      <c r="I533" s="1"/>
      <c r="J533" s="12"/>
      <c r="K533" s="1"/>
      <c r="L533" s="1"/>
      <c r="M533" s="2"/>
      <c r="N533" s="21"/>
      <c r="O533" s="1"/>
      <c r="P533" s="1"/>
    </row>
    <row r="534" spans="4:16" x14ac:dyDescent="0.25">
      <c r="D534" s="1"/>
      <c r="E534" s="1"/>
      <c r="F534" s="268"/>
      <c r="G534" s="1"/>
      <c r="H534" s="1"/>
      <c r="I534" s="1"/>
      <c r="J534" s="12"/>
      <c r="K534" s="1"/>
      <c r="L534" s="1"/>
      <c r="M534" s="2"/>
      <c r="N534" s="21"/>
      <c r="O534" s="1"/>
      <c r="P534" s="1"/>
    </row>
    <row r="535" spans="4:16" x14ac:dyDescent="0.25">
      <c r="D535" s="1"/>
      <c r="E535" s="1"/>
      <c r="F535" s="268"/>
      <c r="G535" s="1"/>
      <c r="H535" s="1"/>
      <c r="I535" s="1"/>
      <c r="J535" s="12"/>
      <c r="K535" s="1"/>
      <c r="L535" s="1"/>
      <c r="M535" s="2"/>
      <c r="N535" s="21"/>
      <c r="O535" s="1"/>
      <c r="P535" s="1"/>
    </row>
    <row r="536" spans="4:16" x14ac:dyDescent="0.25">
      <c r="D536" s="1"/>
      <c r="E536" s="1"/>
      <c r="F536" s="268"/>
      <c r="G536" s="1"/>
      <c r="H536" s="1"/>
      <c r="I536" s="1"/>
      <c r="J536" s="12"/>
      <c r="K536" s="1"/>
      <c r="L536" s="1"/>
      <c r="M536" s="2"/>
      <c r="N536" s="21"/>
      <c r="O536" s="1"/>
      <c r="P536" s="1"/>
    </row>
    <row r="537" spans="4:16" x14ac:dyDescent="0.25">
      <c r="D537" s="1"/>
      <c r="E537" s="1"/>
      <c r="F537" s="268"/>
      <c r="G537" s="1"/>
      <c r="H537" s="1"/>
      <c r="I537" s="1"/>
      <c r="J537" s="12"/>
      <c r="K537" s="1"/>
      <c r="L537" s="1"/>
      <c r="M537" s="2"/>
      <c r="N537" s="21"/>
      <c r="O537" s="1"/>
      <c r="P537" s="1"/>
    </row>
    <row r="538" spans="4:16" x14ac:dyDescent="0.25">
      <c r="D538" s="1"/>
      <c r="E538" s="1"/>
      <c r="F538" s="268"/>
      <c r="G538" s="1"/>
      <c r="H538" s="1"/>
      <c r="I538" s="1"/>
      <c r="J538" s="12"/>
      <c r="K538" s="1"/>
      <c r="L538" s="1"/>
      <c r="M538" s="2"/>
      <c r="N538" s="21"/>
      <c r="O538" s="1"/>
      <c r="P538" s="1"/>
    </row>
    <row r="539" spans="4:16" x14ac:dyDescent="0.25">
      <c r="D539" s="1"/>
      <c r="E539" s="1"/>
      <c r="F539" s="268"/>
      <c r="G539" s="1"/>
      <c r="H539" s="1"/>
      <c r="I539" s="1"/>
      <c r="J539" s="12"/>
      <c r="K539" s="1"/>
      <c r="L539" s="1"/>
      <c r="M539" s="2"/>
      <c r="N539" s="21"/>
      <c r="O539" s="1"/>
      <c r="P539" s="1"/>
    </row>
    <row r="540" spans="4:16" x14ac:dyDescent="0.25">
      <c r="D540" s="1"/>
      <c r="E540" s="1"/>
      <c r="F540" s="268"/>
      <c r="G540" s="1"/>
      <c r="H540" s="1"/>
      <c r="I540" s="1"/>
      <c r="J540" s="12"/>
      <c r="K540" s="1"/>
      <c r="L540" s="1"/>
      <c r="M540" s="2"/>
      <c r="N540" s="21"/>
      <c r="O540" s="1"/>
      <c r="P540" s="1"/>
    </row>
    <row r="541" spans="4:16" x14ac:dyDescent="0.25">
      <c r="D541" s="1"/>
      <c r="E541" s="1"/>
      <c r="F541" s="268"/>
      <c r="G541" s="1"/>
      <c r="H541" s="1"/>
      <c r="I541" s="1"/>
      <c r="J541" s="12"/>
      <c r="K541" s="1"/>
      <c r="L541" s="1"/>
      <c r="M541" s="2"/>
      <c r="N541" s="21"/>
      <c r="O541" s="1"/>
      <c r="P541" s="1"/>
    </row>
    <row r="542" spans="4:16" x14ac:dyDescent="0.25">
      <c r="D542" s="1"/>
      <c r="E542" s="1"/>
      <c r="F542" s="268"/>
      <c r="G542" s="1"/>
      <c r="H542" s="1"/>
      <c r="I542" s="1"/>
      <c r="J542" s="12"/>
      <c r="K542" s="1"/>
      <c r="L542" s="1"/>
      <c r="M542" s="2"/>
      <c r="N542" s="21"/>
      <c r="O542" s="1"/>
      <c r="P542" s="1"/>
    </row>
    <row r="543" spans="4:16" x14ac:dyDescent="0.25">
      <c r="D543" s="1"/>
      <c r="E543" s="1"/>
      <c r="F543" s="268"/>
      <c r="G543" s="1"/>
      <c r="H543" s="1"/>
      <c r="I543" s="1"/>
      <c r="J543" s="12"/>
      <c r="K543" s="1"/>
      <c r="L543" s="1"/>
      <c r="M543" s="2"/>
      <c r="N543" s="21"/>
      <c r="O543" s="1"/>
      <c r="P543" s="1"/>
    </row>
    <row r="544" spans="4:16" x14ac:dyDescent="0.25">
      <c r="D544" s="1"/>
      <c r="E544" s="1"/>
      <c r="F544" s="268"/>
      <c r="G544" s="1"/>
      <c r="H544" s="1"/>
      <c r="I544" s="1"/>
      <c r="J544" s="12"/>
      <c r="K544" s="1"/>
      <c r="L544" s="1"/>
      <c r="M544" s="2"/>
      <c r="N544" s="21"/>
      <c r="O544" s="1"/>
      <c r="P544" s="1"/>
    </row>
    <row r="545" spans="4:16" x14ac:dyDescent="0.25">
      <c r="D545" s="1"/>
      <c r="E545" s="1"/>
      <c r="F545" s="268"/>
      <c r="G545" s="1"/>
      <c r="H545" s="1"/>
      <c r="I545" s="1"/>
      <c r="J545" s="12"/>
      <c r="K545" s="1"/>
      <c r="L545" s="1"/>
      <c r="M545" s="2"/>
      <c r="N545" s="21"/>
      <c r="O545" s="1"/>
      <c r="P545" s="1"/>
    </row>
    <row r="546" spans="4:16" x14ac:dyDescent="0.25">
      <c r="D546" s="1"/>
      <c r="E546" s="1"/>
      <c r="F546" s="268"/>
      <c r="G546" s="1"/>
      <c r="H546" s="1"/>
      <c r="I546" s="1"/>
      <c r="J546" s="12"/>
      <c r="K546" s="1"/>
      <c r="L546" s="1"/>
      <c r="M546" s="2"/>
      <c r="N546" s="21"/>
      <c r="O546" s="1"/>
      <c r="P546" s="1"/>
    </row>
    <row r="547" spans="4:16" x14ac:dyDescent="0.25">
      <c r="D547" s="1"/>
      <c r="E547" s="1"/>
      <c r="F547" s="268"/>
      <c r="G547" s="1"/>
      <c r="H547" s="1"/>
      <c r="I547" s="1"/>
      <c r="J547" s="12"/>
      <c r="K547" s="1"/>
      <c r="L547" s="1"/>
      <c r="M547" s="2"/>
      <c r="N547" s="21"/>
      <c r="O547" s="1"/>
      <c r="P547" s="1"/>
    </row>
    <row r="548" spans="4:16" x14ac:dyDescent="0.25">
      <c r="D548" s="1"/>
      <c r="E548" s="1"/>
      <c r="F548" s="268"/>
      <c r="G548" s="1"/>
      <c r="H548" s="1"/>
      <c r="I548" s="1"/>
      <c r="J548" s="12"/>
      <c r="K548" s="1"/>
      <c r="L548" s="1"/>
      <c r="M548" s="2"/>
      <c r="N548" s="21"/>
      <c r="O548" s="1"/>
      <c r="P548" s="1"/>
    </row>
    <row r="549" spans="4:16" x14ac:dyDescent="0.25">
      <c r="D549" s="1"/>
      <c r="E549" s="1"/>
      <c r="F549" s="268"/>
      <c r="G549" s="1"/>
      <c r="H549" s="1"/>
      <c r="I549" s="1"/>
      <c r="J549" s="12"/>
      <c r="K549" s="1"/>
      <c r="L549" s="1"/>
      <c r="M549" s="2"/>
      <c r="N549" s="21"/>
      <c r="O549" s="1"/>
      <c r="P549" s="1"/>
    </row>
    <row r="550" spans="4:16" x14ac:dyDescent="0.25">
      <c r="D550" s="1"/>
      <c r="E550" s="1"/>
      <c r="F550" s="268"/>
      <c r="G550" s="1"/>
      <c r="H550" s="1"/>
      <c r="I550" s="1"/>
      <c r="J550" s="12"/>
      <c r="K550" s="1"/>
      <c r="L550" s="1"/>
      <c r="M550" s="2"/>
      <c r="N550" s="21"/>
      <c r="O550" s="1"/>
      <c r="P550" s="1"/>
    </row>
    <row r="551" spans="4:16" x14ac:dyDescent="0.25">
      <c r="D551" s="1"/>
      <c r="E551" s="1"/>
      <c r="F551" s="268"/>
      <c r="G551" s="1"/>
      <c r="H551" s="1"/>
      <c r="I551" s="1"/>
      <c r="J551" s="12"/>
      <c r="K551" s="1"/>
      <c r="L551" s="1"/>
      <c r="M551" s="2"/>
      <c r="N551" s="21"/>
      <c r="O551" s="1"/>
      <c r="P551" s="1"/>
    </row>
    <row r="552" spans="4:16" x14ac:dyDescent="0.25">
      <c r="D552" s="1"/>
      <c r="E552" s="1"/>
      <c r="F552" s="268"/>
      <c r="G552" s="1"/>
      <c r="H552" s="1"/>
      <c r="I552" s="1"/>
      <c r="J552" s="12"/>
      <c r="K552" s="1"/>
      <c r="L552" s="1"/>
      <c r="M552" s="2"/>
      <c r="N552" s="21"/>
      <c r="O552" s="1"/>
      <c r="P552" s="1"/>
    </row>
    <row r="553" spans="4:16" x14ac:dyDescent="0.25">
      <c r="D553" s="1"/>
      <c r="E553" s="1"/>
      <c r="F553" s="268"/>
      <c r="G553" s="1"/>
      <c r="H553" s="1"/>
      <c r="I553" s="1"/>
      <c r="J553" s="12"/>
      <c r="K553" s="1"/>
      <c r="L553" s="1"/>
      <c r="M553" s="2"/>
      <c r="N553" s="21"/>
      <c r="O553" s="1"/>
      <c r="P553" s="1"/>
    </row>
    <row r="554" spans="4:16" x14ac:dyDescent="0.25">
      <c r="D554" s="1"/>
      <c r="E554" s="1"/>
      <c r="F554" s="268"/>
      <c r="G554" s="1"/>
      <c r="H554" s="1"/>
      <c r="I554" s="1"/>
      <c r="J554" s="12"/>
      <c r="K554" s="1"/>
      <c r="L554" s="1"/>
      <c r="M554" s="2"/>
      <c r="N554" s="21"/>
      <c r="O554" s="1"/>
      <c r="P554" s="1"/>
    </row>
    <row r="555" spans="4:16" x14ac:dyDescent="0.25">
      <c r="D555" s="1"/>
      <c r="E555" s="1"/>
      <c r="F555" s="268"/>
      <c r="G555" s="1"/>
      <c r="H555" s="1"/>
      <c r="I555" s="1"/>
      <c r="J555" s="12"/>
      <c r="K555" s="1"/>
      <c r="L555" s="1"/>
      <c r="M555" s="2"/>
      <c r="N555" s="21"/>
      <c r="O555" s="1"/>
      <c r="P555" s="1"/>
    </row>
    <row r="556" spans="4:16" x14ac:dyDescent="0.25">
      <c r="D556" s="1"/>
      <c r="E556" s="1"/>
      <c r="F556" s="268"/>
      <c r="G556" s="1"/>
      <c r="H556" s="1"/>
      <c r="I556" s="1"/>
      <c r="J556" s="12"/>
      <c r="K556" s="1"/>
      <c r="L556" s="1"/>
      <c r="M556" s="2"/>
      <c r="N556" s="21"/>
      <c r="O556" s="1"/>
      <c r="P556" s="1"/>
    </row>
    <row r="557" spans="4:16" x14ac:dyDescent="0.25">
      <c r="D557" s="1"/>
      <c r="E557" s="1"/>
      <c r="F557" s="268"/>
      <c r="G557" s="1"/>
      <c r="H557" s="1"/>
      <c r="I557" s="1"/>
      <c r="J557" s="12"/>
      <c r="K557" s="1"/>
      <c r="L557" s="1"/>
      <c r="M557" s="2"/>
      <c r="N557" s="21"/>
      <c r="O557" s="1"/>
      <c r="P557" s="1"/>
    </row>
    <row r="558" spans="4:16" x14ac:dyDescent="0.25">
      <c r="D558" s="1"/>
      <c r="E558" s="1"/>
      <c r="F558" s="268"/>
      <c r="G558" s="1"/>
      <c r="H558" s="1"/>
      <c r="I558" s="1"/>
      <c r="J558" s="12"/>
      <c r="K558" s="1"/>
      <c r="L558" s="1"/>
      <c r="M558" s="2"/>
      <c r="N558" s="21"/>
      <c r="O558" s="1"/>
      <c r="P558" s="1"/>
    </row>
    <row r="559" spans="4:16" x14ac:dyDescent="0.25">
      <c r="D559" s="1"/>
      <c r="E559" s="1"/>
      <c r="F559" s="268"/>
      <c r="G559" s="1"/>
      <c r="H559" s="1"/>
      <c r="I559" s="1"/>
      <c r="J559" s="12"/>
      <c r="K559" s="1"/>
      <c r="L559" s="1"/>
      <c r="M559" s="2"/>
      <c r="N559" s="21"/>
      <c r="O559" s="1"/>
      <c r="P559" s="1"/>
    </row>
    <row r="560" spans="4:16" x14ac:dyDescent="0.25">
      <c r="D560" s="1"/>
      <c r="E560" s="1"/>
      <c r="F560" s="268"/>
      <c r="G560" s="1"/>
      <c r="H560" s="1"/>
      <c r="I560" s="1"/>
      <c r="J560" s="12"/>
      <c r="K560" s="1"/>
      <c r="L560" s="1"/>
      <c r="M560" s="2"/>
      <c r="N560" s="21"/>
      <c r="O560" s="1"/>
      <c r="P560" s="1"/>
    </row>
    <row r="561" spans="4:16" x14ac:dyDescent="0.25">
      <c r="D561" s="1"/>
      <c r="E561" s="1"/>
      <c r="F561" s="268"/>
      <c r="G561" s="1"/>
      <c r="H561" s="1"/>
      <c r="I561" s="1"/>
      <c r="J561" s="12"/>
      <c r="K561" s="1"/>
      <c r="L561" s="1"/>
      <c r="M561" s="2"/>
      <c r="N561" s="21"/>
      <c r="O561" s="1"/>
      <c r="P561" s="1"/>
    </row>
    <row r="562" spans="4:16" x14ac:dyDescent="0.25">
      <c r="D562" s="1"/>
      <c r="E562" s="1"/>
      <c r="F562" s="268"/>
      <c r="G562" s="1"/>
      <c r="H562" s="1"/>
      <c r="I562" s="1"/>
      <c r="J562" s="12"/>
      <c r="K562" s="1"/>
      <c r="L562" s="1"/>
      <c r="M562" s="2"/>
      <c r="N562" s="21"/>
      <c r="O562" s="1"/>
      <c r="P562" s="1"/>
    </row>
    <row r="563" spans="4:16" x14ac:dyDescent="0.25">
      <c r="D563" s="1"/>
      <c r="E563" s="1"/>
      <c r="F563" s="268"/>
      <c r="G563" s="1"/>
      <c r="H563" s="1"/>
      <c r="I563" s="1"/>
      <c r="J563" s="12"/>
      <c r="K563" s="1"/>
      <c r="L563" s="1"/>
      <c r="M563" s="2"/>
      <c r="N563" s="21"/>
      <c r="O563" s="1"/>
      <c r="P563" s="1"/>
    </row>
    <row r="564" spans="4:16" x14ac:dyDescent="0.25">
      <c r="D564" s="1"/>
      <c r="E564" s="1"/>
      <c r="F564" s="268"/>
      <c r="G564" s="1"/>
      <c r="H564" s="1"/>
      <c r="I564" s="1"/>
      <c r="J564" s="12"/>
      <c r="K564" s="1"/>
      <c r="L564" s="1"/>
      <c r="M564" s="2"/>
      <c r="N564" s="21"/>
      <c r="O564" s="1"/>
      <c r="P564" s="1"/>
    </row>
    <row r="565" spans="4:16" x14ac:dyDescent="0.25">
      <c r="D565" s="1"/>
      <c r="E565" s="1"/>
      <c r="F565" s="268"/>
      <c r="G565" s="1"/>
      <c r="H565" s="1"/>
      <c r="I565" s="1"/>
      <c r="J565" s="12"/>
      <c r="K565" s="1"/>
      <c r="L565" s="1"/>
      <c r="M565" s="2"/>
      <c r="N565" s="21"/>
      <c r="O565" s="1"/>
      <c r="P565" s="1"/>
    </row>
    <row r="566" spans="4:16" x14ac:dyDescent="0.25">
      <c r="D566" s="1"/>
      <c r="E566" s="1"/>
      <c r="F566" s="268"/>
      <c r="G566" s="1"/>
      <c r="H566" s="1"/>
      <c r="I566" s="1"/>
      <c r="J566" s="12"/>
      <c r="K566" s="1"/>
      <c r="L566" s="1"/>
      <c r="M566" s="2"/>
      <c r="N566" s="21"/>
      <c r="O566" s="1"/>
      <c r="P566" s="1"/>
    </row>
    <row r="567" spans="4:16" x14ac:dyDescent="0.25">
      <c r="D567" s="1"/>
      <c r="E567" s="1"/>
      <c r="F567" s="268"/>
      <c r="G567" s="1"/>
      <c r="H567" s="1"/>
      <c r="I567" s="1"/>
      <c r="J567" s="12"/>
      <c r="K567" s="1"/>
      <c r="L567" s="1"/>
      <c r="M567" s="2"/>
      <c r="N567" s="21"/>
      <c r="O567" s="1"/>
      <c r="P567" s="1"/>
    </row>
    <row r="568" spans="4:16" x14ac:dyDescent="0.25">
      <c r="D568" s="1"/>
      <c r="E568" s="1"/>
      <c r="F568" s="268"/>
      <c r="G568" s="1"/>
      <c r="H568" s="1"/>
      <c r="I568" s="1"/>
      <c r="J568" s="12"/>
      <c r="K568" s="1"/>
      <c r="L568" s="1"/>
      <c r="M568" s="2"/>
      <c r="N568" s="21"/>
      <c r="O568" s="1"/>
      <c r="P568" s="1"/>
    </row>
    <row r="569" spans="4:16" x14ac:dyDescent="0.25">
      <c r="D569" s="1"/>
      <c r="E569" s="1"/>
      <c r="F569" s="268"/>
      <c r="G569" s="1"/>
      <c r="H569" s="1"/>
      <c r="I569" s="1"/>
      <c r="J569" s="12"/>
      <c r="K569" s="1"/>
      <c r="L569" s="1"/>
      <c r="M569" s="2"/>
      <c r="N569" s="21"/>
      <c r="O569" s="1"/>
      <c r="P569" s="1"/>
    </row>
    <row r="570" spans="4:16" x14ac:dyDescent="0.25">
      <c r="D570" s="1"/>
      <c r="E570" s="1"/>
      <c r="F570" s="268"/>
      <c r="G570" s="1"/>
      <c r="H570" s="1"/>
      <c r="I570" s="1"/>
      <c r="J570" s="12"/>
      <c r="K570" s="1"/>
      <c r="L570" s="1"/>
      <c r="M570" s="2"/>
      <c r="N570" s="21"/>
      <c r="O570" s="1"/>
      <c r="P570" s="1"/>
    </row>
    <row r="571" spans="4:16" x14ac:dyDescent="0.25">
      <c r="D571" s="1"/>
      <c r="E571" s="1"/>
      <c r="F571" s="268"/>
      <c r="G571" s="1"/>
      <c r="H571" s="1"/>
      <c r="I571" s="1"/>
      <c r="J571" s="12"/>
      <c r="K571" s="1"/>
      <c r="L571" s="1"/>
      <c r="M571" s="2"/>
      <c r="N571" s="21"/>
      <c r="O571" s="1"/>
      <c r="P571" s="1"/>
    </row>
    <row r="572" spans="4:16" x14ac:dyDescent="0.25">
      <c r="D572" s="1"/>
      <c r="E572" s="1"/>
      <c r="F572" s="268"/>
      <c r="G572" s="1"/>
      <c r="H572" s="1"/>
      <c r="I572" s="1"/>
      <c r="J572" s="12"/>
      <c r="K572" s="1"/>
      <c r="L572" s="1"/>
      <c r="M572" s="2"/>
      <c r="N572" s="21"/>
      <c r="O572" s="1"/>
      <c r="P572" s="1"/>
    </row>
    <row r="573" spans="4:16" x14ac:dyDescent="0.25">
      <c r="D573" s="1"/>
      <c r="E573" s="1"/>
      <c r="F573" s="268"/>
      <c r="G573" s="1"/>
      <c r="H573" s="1"/>
      <c r="I573" s="1"/>
      <c r="J573" s="12"/>
      <c r="K573" s="1"/>
      <c r="L573" s="1"/>
      <c r="M573" s="2"/>
      <c r="N573" s="21"/>
      <c r="O573" s="1"/>
      <c r="P573" s="1"/>
    </row>
    <row r="574" spans="4:16" x14ac:dyDescent="0.25">
      <c r="D574" s="1"/>
      <c r="E574" s="1"/>
      <c r="F574" s="268"/>
      <c r="G574" s="1"/>
      <c r="H574" s="1"/>
      <c r="I574" s="1"/>
      <c r="J574" s="12"/>
      <c r="K574" s="1"/>
      <c r="L574" s="1"/>
      <c r="M574" s="2"/>
      <c r="N574" s="21"/>
      <c r="O574" s="1"/>
      <c r="P574" s="1"/>
    </row>
    <row r="575" spans="4:16" x14ac:dyDescent="0.25">
      <c r="D575" s="1"/>
      <c r="E575" s="1"/>
      <c r="F575" s="268"/>
      <c r="G575" s="1"/>
      <c r="H575" s="1"/>
      <c r="I575" s="1"/>
      <c r="J575" s="12"/>
      <c r="K575" s="1"/>
      <c r="L575" s="1"/>
      <c r="M575" s="2"/>
      <c r="N575" s="21"/>
      <c r="O575" s="1"/>
      <c r="P575" s="1"/>
    </row>
    <row r="576" spans="4:16" x14ac:dyDescent="0.25">
      <c r="D576" s="1"/>
      <c r="E576" s="1"/>
      <c r="F576" s="268"/>
      <c r="G576" s="1"/>
      <c r="H576" s="1"/>
      <c r="I576" s="1"/>
      <c r="J576" s="12"/>
      <c r="K576" s="1"/>
      <c r="L576" s="1"/>
      <c r="M576" s="2"/>
      <c r="N576" s="21"/>
      <c r="O576" s="1"/>
      <c r="P576" s="1"/>
    </row>
    <row r="577" spans="4:16" x14ac:dyDescent="0.25">
      <c r="D577" s="1"/>
      <c r="E577" s="1"/>
      <c r="F577" s="268"/>
      <c r="G577" s="1"/>
      <c r="H577" s="1"/>
      <c r="I577" s="1"/>
      <c r="J577" s="12"/>
      <c r="K577" s="1"/>
      <c r="L577" s="1"/>
      <c r="M577" s="2"/>
      <c r="N577" s="21"/>
      <c r="O577" s="1"/>
      <c r="P577" s="1"/>
    </row>
    <row r="578" spans="4:16" x14ac:dyDescent="0.25">
      <c r="D578" s="1"/>
      <c r="E578" s="1"/>
      <c r="F578" s="268"/>
      <c r="G578" s="1"/>
      <c r="H578" s="1"/>
      <c r="I578" s="1"/>
      <c r="J578" s="12"/>
      <c r="K578" s="1"/>
      <c r="L578" s="1"/>
      <c r="M578" s="2"/>
      <c r="N578" s="21"/>
      <c r="O578" s="1"/>
      <c r="P578" s="1"/>
    </row>
    <row r="579" spans="4:16" x14ac:dyDescent="0.25">
      <c r="D579" s="1"/>
      <c r="E579" s="1"/>
      <c r="F579" s="268"/>
      <c r="G579" s="1"/>
      <c r="H579" s="1"/>
      <c r="I579" s="1"/>
      <c r="J579" s="12"/>
      <c r="K579" s="1"/>
      <c r="L579" s="1"/>
      <c r="M579" s="2"/>
      <c r="N579" s="21"/>
      <c r="O579" s="1"/>
      <c r="P579" s="1"/>
    </row>
    <row r="580" spans="4:16" x14ac:dyDescent="0.25">
      <c r="D580" s="1"/>
      <c r="E580" s="1"/>
      <c r="F580" s="268"/>
      <c r="G580" s="1"/>
      <c r="H580" s="1"/>
      <c r="I580" s="1"/>
      <c r="J580" s="12"/>
      <c r="K580" s="1"/>
      <c r="L580" s="1"/>
      <c r="M580" s="2"/>
      <c r="N580" s="21"/>
      <c r="O580" s="1"/>
      <c r="P580" s="1"/>
    </row>
    <row r="581" spans="4:16" x14ac:dyDescent="0.25">
      <c r="D581" s="1"/>
      <c r="E581" s="1"/>
      <c r="F581" s="268"/>
      <c r="G581" s="1"/>
      <c r="H581" s="1"/>
      <c r="I581" s="1"/>
      <c r="J581" s="12"/>
      <c r="K581" s="1"/>
      <c r="L581" s="1"/>
      <c r="M581" s="2"/>
      <c r="N581" s="21"/>
      <c r="O581" s="1"/>
      <c r="P581" s="1"/>
    </row>
    <row r="582" spans="4:16" x14ac:dyDescent="0.25">
      <c r="D582" s="1"/>
      <c r="E582" s="1"/>
      <c r="F582" s="268"/>
      <c r="G582" s="1"/>
      <c r="H582" s="1"/>
      <c r="I582" s="1"/>
      <c r="J582" s="12"/>
      <c r="K582" s="1"/>
      <c r="L582" s="1"/>
      <c r="M582" s="2"/>
      <c r="N582" s="21"/>
      <c r="O582" s="1"/>
      <c r="P582" s="1"/>
    </row>
    <row r="583" spans="4:16" x14ac:dyDescent="0.25">
      <c r="D583" s="1"/>
      <c r="E583" s="1"/>
      <c r="F583" s="268"/>
      <c r="G583" s="1"/>
      <c r="H583" s="1"/>
      <c r="I583" s="1"/>
      <c r="J583" s="12"/>
      <c r="K583" s="1"/>
      <c r="L583" s="1"/>
      <c r="M583" s="2"/>
      <c r="N583" s="21"/>
      <c r="O583" s="1"/>
      <c r="P583" s="1"/>
    </row>
    <row r="584" spans="4:16" x14ac:dyDescent="0.25">
      <c r="D584" s="1"/>
      <c r="E584" s="1"/>
      <c r="F584" s="268"/>
      <c r="G584" s="1"/>
      <c r="H584" s="1"/>
      <c r="I584" s="1"/>
      <c r="J584" s="12"/>
      <c r="K584" s="1"/>
      <c r="L584" s="1"/>
      <c r="M584" s="2"/>
      <c r="N584" s="21"/>
      <c r="O584" s="1"/>
      <c r="P584" s="1"/>
    </row>
    <row r="585" spans="4:16" x14ac:dyDescent="0.25">
      <c r="D585" s="1"/>
      <c r="E585" s="1"/>
      <c r="F585" s="268"/>
      <c r="G585" s="1"/>
      <c r="H585" s="1"/>
      <c r="I585" s="1"/>
      <c r="J585" s="12"/>
      <c r="K585" s="1"/>
      <c r="L585" s="1"/>
      <c r="M585" s="2"/>
      <c r="N585" s="21"/>
      <c r="O585" s="1"/>
      <c r="P585" s="1"/>
    </row>
    <row r="586" spans="4:16" x14ac:dyDescent="0.25">
      <c r="D586" s="1"/>
      <c r="E586" s="1"/>
      <c r="F586" s="268"/>
      <c r="G586" s="1"/>
      <c r="H586" s="1"/>
      <c r="I586" s="1"/>
      <c r="J586" s="12"/>
      <c r="K586" s="1"/>
      <c r="L586" s="1"/>
      <c r="M586" s="2"/>
      <c r="N586" s="21"/>
      <c r="O586" s="1"/>
      <c r="P586" s="1"/>
    </row>
    <row r="587" spans="4:16" x14ac:dyDescent="0.25">
      <c r="D587" s="1"/>
      <c r="E587" s="1"/>
      <c r="F587" s="268"/>
      <c r="G587" s="1"/>
      <c r="H587" s="1"/>
      <c r="I587" s="1"/>
      <c r="J587" s="12"/>
      <c r="K587" s="1"/>
      <c r="L587" s="1"/>
      <c r="M587" s="2"/>
      <c r="N587" s="21"/>
      <c r="O587" s="1"/>
      <c r="P587" s="1"/>
    </row>
    <row r="588" spans="4:16" x14ac:dyDescent="0.25">
      <c r="D588" s="1"/>
      <c r="E588" s="1"/>
      <c r="F588" s="268"/>
      <c r="G588" s="1"/>
      <c r="H588" s="1"/>
      <c r="I588" s="1"/>
      <c r="J588" s="12"/>
      <c r="K588" s="1"/>
      <c r="L588" s="1"/>
      <c r="M588" s="2"/>
      <c r="N588" s="21"/>
      <c r="O588" s="1"/>
      <c r="P588" s="1"/>
    </row>
    <row r="589" spans="4:16" x14ac:dyDescent="0.25">
      <c r="D589" s="1"/>
      <c r="E589" s="1"/>
      <c r="F589" s="268"/>
      <c r="G589" s="1"/>
      <c r="H589" s="1"/>
      <c r="I589" s="1"/>
      <c r="J589" s="12"/>
      <c r="K589" s="1"/>
      <c r="L589" s="1"/>
      <c r="M589" s="2"/>
      <c r="N589" s="21"/>
      <c r="O589" s="1"/>
      <c r="P589" s="1"/>
    </row>
    <row r="590" spans="4:16" x14ac:dyDescent="0.25">
      <c r="D590" s="1"/>
      <c r="E590" s="1"/>
      <c r="F590" s="268"/>
      <c r="G590" s="1"/>
      <c r="H590" s="1"/>
      <c r="I590" s="1"/>
      <c r="J590" s="12"/>
      <c r="K590" s="1"/>
      <c r="L590" s="1"/>
      <c r="M590" s="2"/>
      <c r="N590" s="21"/>
      <c r="O590" s="1"/>
      <c r="P590" s="1"/>
    </row>
    <row r="591" spans="4:16" x14ac:dyDescent="0.25">
      <c r="D591" s="1"/>
      <c r="E591" s="1"/>
      <c r="F591" s="268"/>
      <c r="G591" s="1"/>
      <c r="H591" s="1"/>
      <c r="I591" s="1"/>
      <c r="J591" s="12"/>
      <c r="K591" s="1"/>
      <c r="L591" s="1"/>
      <c r="M591" s="2"/>
      <c r="N591" s="21"/>
      <c r="O591" s="1"/>
      <c r="P591" s="1"/>
    </row>
    <row r="592" spans="4:16" x14ac:dyDescent="0.25">
      <c r="D592" s="1"/>
      <c r="E592" s="1"/>
      <c r="F592" s="268"/>
      <c r="G592" s="1"/>
      <c r="H592" s="1"/>
      <c r="I592" s="1"/>
      <c r="J592" s="12"/>
      <c r="K592" s="1"/>
      <c r="L592" s="1"/>
      <c r="M592" s="2"/>
      <c r="N592" s="21"/>
      <c r="O592" s="1"/>
      <c r="P592" s="1"/>
    </row>
    <row r="593" spans="4:16" x14ac:dyDescent="0.25">
      <c r="D593" s="1"/>
      <c r="E593" s="1"/>
      <c r="F593" s="268"/>
      <c r="G593" s="1"/>
      <c r="H593" s="1"/>
      <c r="I593" s="1"/>
      <c r="J593" s="12"/>
      <c r="K593" s="1"/>
      <c r="L593" s="1"/>
      <c r="M593" s="2"/>
      <c r="N593" s="21"/>
      <c r="O593" s="1"/>
      <c r="P593" s="1"/>
    </row>
    <row r="594" spans="4:16" x14ac:dyDescent="0.25">
      <c r="D594" s="1"/>
      <c r="E594" s="1"/>
      <c r="F594" s="268"/>
      <c r="G594" s="1"/>
      <c r="H594" s="1"/>
      <c r="I594" s="1"/>
      <c r="J594" s="12"/>
      <c r="K594" s="1"/>
      <c r="L594" s="1"/>
      <c r="M594" s="2"/>
      <c r="N594" s="21"/>
      <c r="O594" s="1"/>
      <c r="P594" s="1"/>
    </row>
    <row r="595" spans="4:16" x14ac:dyDescent="0.25">
      <c r="D595" s="1"/>
      <c r="E595" s="1"/>
      <c r="F595" s="268"/>
      <c r="G595" s="1"/>
      <c r="H595" s="1"/>
      <c r="I595" s="1"/>
      <c r="J595" s="12"/>
      <c r="K595" s="1"/>
      <c r="L595" s="1"/>
      <c r="M595" s="2"/>
      <c r="N595" s="21"/>
      <c r="O595" s="1"/>
      <c r="P595" s="1"/>
    </row>
    <row r="596" spans="4:16" x14ac:dyDescent="0.25">
      <c r="D596" s="1"/>
      <c r="E596" s="1"/>
      <c r="F596" s="268"/>
      <c r="G596" s="1"/>
      <c r="H596" s="1"/>
      <c r="I596" s="1"/>
      <c r="J596" s="12"/>
      <c r="K596" s="1"/>
      <c r="L596" s="1"/>
      <c r="M596" s="2"/>
      <c r="N596" s="21"/>
      <c r="O596" s="1"/>
      <c r="P596" s="1"/>
    </row>
    <row r="597" spans="4:16" x14ac:dyDescent="0.25">
      <c r="D597" s="1"/>
      <c r="E597" s="1"/>
      <c r="F597" s="268"/>
      <c r="G597" s="1"/>
      <c r="H597" s="1"/>
      <c r="I597" s="1"/>
      <c r="J597" s="12"/>
      <c r="K597" s="1"/>
      <c r="L597" s="1"/>
      <c r="M597" s="2"/>
      <c r="N597" s="21"/>
      <c r="O597" s="1"/>
      <c r="P597" s="1"/>
    </row>
    <row r="598" spans="4:16" x14ac:dyDescent="0.25">
      <c r="D598" s="1"/>
      <c r="E598" s="1"/>
      <c r="F598" s="268"/>
      <c r="G598" s="1"/>
      <c r="H598" s="1"/>
      <c r="I598" s="1"/>
      <c r="J598" s="12"/>
      <c r="K598" s="1"/>
      <c r="L598" s="1"/>
      <c r="M598" s="2"/>
      <c r="N598" s="21"/>
      <c r="O598" s="1"/>
      <c r="P598" s="1"/>
    </row>
    <row r="599" spans="4:16" x14ac:dyDescent="0.25">
      <c r="D599" s="1"/>
      <c r="E599" s="1"/>
      <c r="F599" s="268"/>
      <c r="G599" s="1"/>
      <c r="H599" s="1"/>
      <c r="I599" s="1"/>
      <c r="J599" s="12"/>
      <c r="K599" s="1"/>
      <c r="L599" s="1"/>
      <c r="M599" s="2"/>
      <c r="N599" s="21"/>
      <c r="O599" s="1"/>
      <c r="P599" s="1"/>
    </row>
    <row r="600" spans="4:16" x14ac:dyDescent="0.25">
      <c r="D600" s="1"/>
      <c r="E600" s="1"/>
      <c r="F600" s="268"/>
      <c r="G600" s="1"/>
      <c r="H600" s="1"/>
      <c r="I600" s="1"/>
      <c r="J600" s="12"/>
      <c r="K600" s="1"/>
      <c r="L600" s="1"/>
      <c r="M600" s="2"/>
      <c r="N600" s="21"/>
      <c r="O600" s="1"/>
      <c r="P600" s="1"/>
    </row>
    <row r="601" spans="4:16" x14ac:dyDescent="0.25">
      <c r="D601" s="1"/>
      <c r="E601" s="1"/>
      <c r="F601" s="268"/>
      <c r="G601" s="1"/>
      <c r="H601" s="1"/>
      <c r="I601" s="1"/>
      <c r="J601" s="12"/>
      <c r="K601" s="1"/>
      <c r="L601" s="1"/>
      <c r="M601" s="2"/>
      <c r="N601" s="21"/>
      <c r="O601" s="1"/>
      <c r="P601" s="1"/>
    </row>
    <row r="602" spans="4:16" x14ac:dyDescent="0.25">
      <c r="D602" s="1"/>
      <c r="E602" s="1"/>
      <c r="F602" s="268"/>
      <c r="G602" s="1"/>
      <c r="H602" s="1"/>
      <c r="I602" s="1"/>
      <c r="J602" s="12"/>
      <c r="K602" s="1"/>
      <c r="L602" s="1"/>
      <c r="M602" s="2"/>
      <c r="N602" s="21"/>
      <c r="O602" s="1"/>
      <c r="P602" s="1"/>
    </row>
    <row r="603" spans="4:16" x14ac:dyDescent="0.25">
      <c r="D603" s="1"/>
      <c r="E603" s="1"/>
      <c r="F603" s="268"/>
      <c r="G603" s="1"/>
      <c r="H603" s="1"/>
      <c r="I603" s="1"/>
      <c r="J603" s="12"/>
      <c r="K603" s="1"/>
      <c r="L603" s="1"/>
      <c r="M603" s="2"/>
      <c r="N603" s="21"/>
      <c r="O603" s="1"/>
      <c r="P603" s="1"/>
    </row>
    <row r="604" spans="4:16" x14ac:dyDescent="0.25">
      <c r="D604" s="1"/>
      <c r="E604" s="1"/>
      <c r="F604" s="268"/>
      <c r="G604" s="1"/>
      <c r="H604" s="1"/>
      <c r="I604" s="1"/>
      <c r="J604" s="12"/>
      <c r="K604" s="1"/>
      <c r="L604" s="1"/>
      <c r="M604" s="2"/>
      <c r="N604" s="21"/>
      <c r="O604" s="1"/>
      <c r="P604" s="1"/>
    </row>
    <row r="605" spans="4:16" x14ac:dyDescent="0.25">
      <c r="D605" s="1"/>
      <c r="E605" s="1"/>
      <c r="F605" s="268"/>
      <c r="G605" s="1"/>
      <c r="H605" s="1"/>
      <c r="I605" s="1"/>
      <c r="J605" s="12"/>
      <c r="K605" s="1"/>
      <c r="L605" s="1"/>
      <c r="M605" s="2"/>
      <c r="N605" s="21"/>
      <c r="O605" s="1"/>
      <c r="P605" s="1"/>
    </row>
    <row r="606" spans="4:16" x14ac:dyDescent="0.25">
      <c r="D606" s="1"/>
      <c r="E606" s="1"/>
      <c r="F606" s="268"/>
      <c r="G606" s="1"/>
      <c r="H606" s="1"/>
      <c r="I606" s="1"/>
      <c r="J606" s="12"/>
      <c r="K606" s="1"/>
      <c r="L606" s="1"/>
      <c r="M606" s="2"/>
      <c r="N606" s="21"/>
      <c r="O606" s="1"/>
      <c r="P606" s="1"/>
    </row>
    <row r="607" spans="4:16" x14ac:dyDescent="0.25">
      <c r="D607" s="1"/>
      <c r="E607" s="1"/>
      <c r="F607" s="268"/>
      <c r="G607" s="1"/>
      <c r="H607" s="1"/>
      <c r="I607" s="1"/>
      <c r="J607" s="12"/>
      <c r="K607" s="1"/>
      <c r="L607" s="1"/>
      <c r="M607" s="2"/>
      <c r="N607" s="21"/>
      <c r="O607" s="1"/>
      <c r="P607" s="1"/>
    </row>
    <row r="608" spans="4:16" x14ac:dyDescent="0.25">
      <c r="D608" s="1"/>
      <c r="E608" s="1"/>
      <c r="F608" s="268"/>
      <c r="G608" s="1"/>
      <c r="H608" s="1"/>
      <c r="I608" s="1"/>
      <c r="J608" s="12"/>
      <c r="K608" s="1"/>
      <c r="L608" s="1"/>
      <c r="M608" s="2"/>
      <c r="N608" s="21"/>
      <c r="O608" s="1"/>
      <c r="P608" s="1"/>
    </row>
    <row r="609" spans="4:16" x14ac:dyDescent="0.25">
      <c r="D609" s="1"/>
      <c r="E609" s="1"/>
      <c r="F609" s="268"/>
      <c r="G609" s="1"/>
      <c r="H609" s="1"/>
      <c r="I609" s="1"/>
      <c r="J609" s="12"/>
      <c r="K609" s="1"/>
      <c r="L609" s="1"/>
      <c r="M609" s="2"/>
      <c r="N609" s="21"/>
      <c r="O609" s="1"/>
      <c r="P609" s="1"/>
    </row>
    <row r="610" spans="4:16" x14ac:dyDescent="0.25">
      <c r="D610" s="1"/>
      <c r="E610" s="1"/>
      <c r="F610" s="268"/>
      <c r="G610" s="1"/>
      <c r="H610" s="1"/>
      <c r="I610" s="1"/>
      <c r="J610" s="12"/>
      <c r="K610" s="1"/>
      <c r="L610" s="1"/>
      <c r="M610" s="2"/>
      <c r="N610" s="21"/>
      <c r="O610" s="1"/>
      <c r="P610" s="1"/>
    </row>
    <row r="611" spans="4:16" x14ac:dyDescent="0.25">
      <c r="D611" s="1"/>
      <c r="E611" s="1"/>
      <c r="F611" s="268"/>
      <c r="G611" s="1"/>
      <c r="H611" s="1"/>
      <c r="I611" s="1"/>
      <c r="J611" s="12"/>
      <c r="K611" s="1"/>
      <c r="L611" s="1"/>
      <c r="M611" s="2"/>
      <c r="N611" s="21"/>
      <c r="O611" s="1"/>
      <c r="P611" s="1"/>
    </row>
    <row r="612" spans="4:16" x14ac:dyDescent="0.25">
      <c r="D612" s="1"/>
      <c r="E612" s="1"/>
      <c r="F612" s="268"/>
      <c r="G612" s="1"/>
      <c r="H612" s="1"/>
      <c r="I612" s="1"/>
      <c r="J612" s="12"/>
      <c r="K612" s="1"/>
      <c r="L612" s="1"/>
      <c r="M612" s="2"/>
      <c r="N612" s="21"/>
      <c r="O612" s="1"/>
      <c r="P612" s="1"/>
    </row>
    <row r="613" spans="4:16" x14ac:dyDescent="0.25">
      <c r="D613" s="1"/>
      <c r="E613" s="1"/>
      <c r="F613" s="268"/>
      <c r="G613" s="1"/>
      <c r="H613" s="1"/>
      <c r="I613" s="1"/>
      <c r="J613" s="12"/>
      <c r="K613" s="1"/>
      <c r="L613" s="1"/>
      <c r="M613" s="2"/>
      <c r="N613" s="21"/>
      <c r="O613" s="1"/>
      <c r="P613" s="1"/>
    </row>
    <row r="614" spans="4:16" x14ac:dyDescent="0.25">
      <c r="D614" s="1"/>
      <c r="E614" s="1"/>
      <c r="F614" s="268"/>
      <c r="G614" s="1"/>
      <c r="H614" s="1"/>
      <c r="I614" s="1"/>
      <c r="J614" s="12"/>
      <c r="K614" s="1"/>
      <c r="L614" s="1"/>
      <c r="M614" s="2"/>
      <c r="N614" s="21"/>
      <c r="O614" s="1"/>
      <c r="P614" s="1"/>
    </row>
    <row r="615" spans="4:16" x14ac:dyDescent="0.25">
      <c r="D615" s="1"/>
      <c r="E615" s="1"/>
      <c r="F615" s="268"/>
      <c r="G615" s="1"/>
      <c r="H615" s="1"/>
      <c r="I615" s="1"/>
      <c r="J615" s="12"/>
      <c r="K615" s="1"/>
      <c r="L615" s="1"/>
      <c r="M615" s="2"/>
      <c r="N615" s="21"/>
      <c r="O615" s="1"/>
      <c r="P615" s="1"/>
    </row>
    <row r="616" spans="4:16" x14ac:dyDescent="0.25">
      <c r="D616" s="1"/>
      <c r="E616" s="1"/>
      <c r="F616" s="268"/>
      <c r="G616" s="1"/>
      <c r="H616" s="1"/>
      <c r="I616" s="1"/>
      <c r="J616" s="12"/>
      <c r="K616" s="1"/>
      <c r="L616" s="1"/>
      <c r="M616" s="2"/>
      <c r="N616" s="21"/>
      <c r="O616" s="1"/>
      <c r="P616" s="1"/>
    </row>
    <row r="617" spans="4:16" x14ac:dyDescent="0.25">
      <c r="D617" s="1"/>
      <c r="E617" s="1"/>
      <c r="F617" s="268"/>
      <c r="G617" s="1"/>
      <c r="H617" s="1"/>
      <c r="I617" s="1"/>
      <c r="J617" s="12"/>
      <c r="K617" s="1"/>
      <c r="L617" s="1"/>
      <c r="M617" s="2"/>
      <c r="N617" s="21"/>
      <c r="O617" s="1"/>
      <c r="P617" s="1"/>
    </row>
    <row r="618" spans="4:16" x14ac:dyDescent="0.25">
      <c r="D618" s="1"/>
      <c r="E618" s="1"/>
      <c r="F618" s="268"/>
      <c r="G618" s="1"/>
      <c r="H618" s="1"/>
      <c r="I618" s="1"/>
      <c r="J618" s="12"/>
      <c r="K618" s="1"/>
      <c r="L618" s="1"/>
      <c r="M618" s="2"/>
      <c r="N618" s="21"/>
      <c r="O618" s="1"/>
      <c r="P618" s="1"/>
    </row>
    <row r="619" spans="4:16" x14ac:dyDescent="0.25">
      <c r="D619" s="1"/>
      <c r="E619" s="1"/>
      <c r="F619" s="268"/>
      <c r="G619" s="1"/>
      <c r="H619" s="1"/>
      <c r="I619" s="1"/>
      <c r="J619" s="12"/>
      <c r="K619" s="1"/>
      <c r="L619" s="1"/>
      <c r="M619" s="2"/>
      <c r="N619" s="21"/>
      <c r="O619" s="1"/>
      <c r="P619" s="1"/>
    </row>
    <row r="620" spans="4:16" x14ac:dyDescent="0.25">
      <c r="D620" s="1"/>
      <c r="E620" s="1"/>
      <c r="F620" s="268"/>
      <c r="G620" s="1"/>
      <c r="H620" s="1"/>
      <c r="I620" s="1"/>
      <c r="J620" s="12"/>
      <c r="K620" s="1"/>
      <c r="L620" s="1"/>
      <c r="M620" s="2"/>
      <c r="N620" s="21"/>
      <c r="O620" s="1"/>
      <c r="P620" s="1"/>
    </row>
    <row r="621" spans="4:16" x14ac:dyDescent="0.25">
      <c r="D621" s="1"/>
      <c r="E621" s="1"/>
      <c r="F621" s="268"/>
      <c r="G621" s="1"/>
      <c r="H621" s="1"/>
      <c r="I621" s="1"/>
      <c r="J621" s="12"/>
      <c r="K621" s="1"/>
      <c r="L621" s="1"/>
      <c r="M621" s="2"/>
      <c r="N621" s="21"/>
      <c r="O621" s="1"/>
      <c r="P621" s="1"/>
    </row>
    <row r="622" spans="4:16" x14ac:dyDescent="0.25">
      <c r="D622" s="1"/>
      <c r="E622" s="1"/>
      <c r="F622" s="268"/>
      <c r="G622" s="1"/>
      <c r="H622" s="1"/>
      <c r="I622" s="1"/>
      <c r="J622" s="12"/>
      <c r="K622" s="1"/>
      <c r="L622" s="1"/>
      <c r="M622" s="2"/>
      <c r="N622" s="21"/>
      <c r="O622" s="1"/>
      <c r="P622" s="1"/>
    </row>
    <row r="623" spans="4:16" x14ac:dyDescent="0.25">
      <c r="D623" s="1"/>
      <c r="E623" s="1"/>
      <c r="F623" s="268"/>
      <c r="G623" s="1"/>
      <c r="H623" s="1"/>
      <c r="I623" s="1"/>
      <c r="J623" s="12"/>
      <c r="K623" s="1"/>
      <c r="L623" s="1"/>
      <c r="M623" s="2"/>
      <c r="N623" s="21"/>
      <c r="O623" s="1"/>
      <c r="P623" s="1"/>
    </row>
    <row r="624" spans="4:16" x14ac:dyDescent="0.25">
      <c r="D624" s="1"/>
      <c r="E624" s="1"/>
      <c r="F624" s="268"/>
      <c r="G624" s="1"/>
      <c r="H624" s="1"/>
      <c r="I624" s="1"/>
      <c r="J624" s="12"/>
      <c r="K624" s="1"/>
      <c r="L624" s="1"/>
      <c r="M624" s="2"/>
      <c r="N624" s="21"/>
      <c r="O624" s="1"/>
      <c r="P624" s="1"/>
    </row>
    <row r="625" spans="4:16" x14ac:dyDescent="0.25">
      <c r="D625" s="1"/>
      <c r="E625" s="1"/>
      <c r="F625" s="268"/>
      <c r="G625" s="1"/>
      <c r="H625" s="1"/>
      <c r="I625" s="1"/>
      <c r="J625" s="12"/>
      <c r="K625" s="1"/>
      <c r="L625" s="1"/>
      <c r="M625" s="2"/>
      <c r="N625" s="21"/>
      <c r="O625" s="1"/>
      <c r="P625" s="1"/>
    </row>
    <row r="626" spans="4:16" x14ac:dyDescent="0.25">
      <c r="D626" s="1"/>
      <c r="E626" s="1"/>
      <c r="F626" s="268"/>
      <c r="G626" s="1"/>
      <c r="H626" s="1"/>
      <c r="I626" s="1"/>
      <c r="J626" s="12"/>
      <c r="K626" s="1"/>
      <c r="L626" s="1"/>
      <c r="M626" s="2"/>
      <c r="N626" s="21"/>
      <c r="O626" s="1"/>
      <c r="P626" s="1"/>
    </row>
    <row r="627" spans="4:16" x14ac:dyDescent="0.25">
      <c r="D627" s="1"/>
      <c r="E627" s="1"/>
      <c r="F627" s="268"/>
      <c r="G627" s="1"/>
      <c r="H627" s="1"/>
      <c r="I627" s="1"/>
      <c r="J627" s="12"/>
      <c r="K627" s="1"/>
      <c r="L627" s="1"/>
      <c r="M627" s="2"/>
      <c r="N627" s="21"/>
      <c r="O627" s="1"/>
      <c r="P627" s="1"/>
    </row>
    <row r="628" spans="4:16" x14ac:dyDescent="0.25">
      <c r="D628" s="1"/>
      <c r="E628" s="1"/>
      <c r="F628" s="268"/>
      <c r="G628" s="1"/>
      <c r="H628" s="1"/>
      <c r="I628" s="1"/>
      <c r="J628" s="12"/>
      <c r="K628" s="1"/>
      <c r="L628" s="1"/>
      <c r="M628" s="2"/>
      <c r="N628" s="21"/>
      <c r="O628" s="1"/>
      <c r="P628" s="1"/>
    </row>
    <row r="629" spans="4:16" x14ac:dyDescent="0.25">
      <c r="D629" s="1"/>
      <c r="E629" s="1"/>
      <c r="F629" s="268"/>
      <c r="G629" s="1"/>
      <c r="H629" s="1"/>
      <c r="I629" s="1"/>
      <c r="J629" s="12"/>
      <c r="K629" s="1"/>
      <c r="L629" s="1"/>
      <c r="M629" s="2"/>
      <c r="N629" s="21"/>
      <c r="O629" s="1"/>
      <c r="P629" s="1"/>
    </row>
    <row r="630" spans="4:16" x14ac:dyDescent="0.25">
      <c r="D630" s="1"/>
      <c r="E630" s="1"/>
      <c r="F630" s="268"/>
      <c r="G630" s="1"/>
      <c r="H630" s="1"/>
      <c r="I630" s="1"/>
      <c r="J630" s="12"/>
      <c r="K630" s="1"/>
      <c r="L630" s="1"/>
      <c r="M630" s="2"/>
      <c r="N630" s="21"/>
      <c r="O630" s="1"/>
      <c r="P630" s="1"/>
    </row>
    <row r="631" spans="4:16" x14ac:dyDescent="0.25">
      <c r="D631" s="1"/>
      <c r="E631" s="1"/>
      <c r="F631" s="268"/>
      <c r="G631" s="1"/>
      <c r="H631" s="1"/>
      <c r="I631" s="1"/>
      <c r="J631" s="12"/>
      <c r="K631" s="1"/>
      <c r="L631" s="1"/>
      <c r="M631" s="2"/>
      <c r="N631" s="21"/>
      <c r="O631" s="1"/>
      <c r="P631" s="1"/>
    </row>
    <row r="632" spans="4:16" x14ac:dyDescent="0.25">
      <c r="D632" s="1"/>
      <c r="E632" s="1"/>
      <c r="F632" s="268"/>
      <c r="G632" s="1"/>
      <c r="H632" s="1"/>
      <c r="I632" s="1"/>
      <c r="J632" s="12"/>
      <c r="K632" s="1"/>
      <c r="L632" s="1"/>
      <c r="M632" s="2"/>
      <c r="N632" s="21"/>
      <c r="O632" s="1"/>
      <c r="P632" s="1"/>
    </row>
    <row r="633" spans="4:16" x14ac:dyDescent="0.25">
      <c r="D633" s="1"/>
      <c r="E633" s="1"/>
      <c r="F633" s="268"/>
      <c r="G633" s="1"/>
      <c r="H633" s="1"/>
      <c r="I633" s="1"/>
      <c r="J633" s="12"/>
      <c r="K633" s="1"/>
      <c r="L633" s="1"/>
      <c r="M633" s="2"/>
      <c r="N633" s="21"/>
      <c r="O633" s="1"/>
      <c r="P633" s="1"/>
    </row>
    <row r="634" spans="4:16" x14ac:dyDescent="0.25">
      <c r="D634" s="1"/>
      <c r="E634" s="1"/>
      <c r="F634" s="268"/>
      <c r="G634" s="1"/>
      <c r="H634" s="1"/>
      <c r="I634" s="1"/>
      <c r="J634" s="12"/>
      <c r="K634" s="1"/>
      <c r="L634" s="1"/>
      <c r="M634" s="2"/>
      <c r="N634" s="21"/>
      <c r="O634" s="1"/>
      <c r="P634" s="1"/>
    </row>
    <row r="635" spans="4:16" x14ac:dyDescent="0.25">
      <c r="D635" s="1"/>
      <c r="E635" s="1"/>
      <c r="F635" s="268"/>
      <c r="G635" s="1"/>
      <c r="H635" s="1"/>
      <c r="I635" s="1"/>
      <c r="J635" s="12"/>
      <c r="K635" s="1"/>
      <c r="L635" s="1"/>
      <c r="M635" s="2"/>
      <c r="N635" s="21"/>
      <c r="O635" s="1"/>
      <c r="P635" s="1"/>
    </row>
    <row r="636" spans="4:16" x14ac:dyDescent="0.25">
      <c r="D636" s="1"/>
      <c r="E636" s="1"/>
      <c r="F636" s="268"/>
      <c r="G636" s="1"/>
      <c r="H636" s="1"/>
      <c r="I636" s="1"/>
      <c r="J636" s="12"/>
      <c r="K636" s="1"/>
      <c r="L636" s="1"/>
      <c r="M636" s="2"/>
      <c r="N636" s="21"/>
      <c r="O636" s="1"/>
      <c r="P636" s="1"/>
    </row>
    <row r="637" spans="4:16" x14ac:dyDescent="0.25">
      <c r="D637" s="1"/>
      <c r="E637" s="1"/>
      <c r="F637" s="268"/>
      <c r="G637" s="1"/>
      <c r="H637" s="1"/>
      <c r="I637" s="1"/>
      <c r="J637" s="12"/>
      <c r="K637" s="1"/>
      <c r="L637" s="1"/>
      <c r="M637" s="2"/>
      <c r="N637" s="21"/>
      <c r="O637" s="1"/>
      <c r="P637" s="1"/>
    </row>
    <row r="638" spans="4:16" x14ac:dyDescent="0.25">
      <c r="D638" s="1"/>
      <c r="E638" s="1"/>
      <c r="F638" s="268"/>
      <c r="G638" s="1"/>
      <c r="H638" s="1"/>
      <c r="I638" s="1"/>
      <c r="J638" s="12"/>
      <c r="K638" s="1"/>
      <c r="L638" s="1"/>
      <c r="M638" s="2"/>
      <c r="N638" s="21"/>
      <c r="O638" s="1"/>
      <c r="P638" s="1"/>
    </row>
    <row r="639" spans="4:16" x14ac:dyDescent="0.25">
      <c r="D639" s="1"/>
      <c r="E639" s="1"/>
      <c r="F639" s="268"/>
      <c r="G639" s="1"/>
      <c r="H639" s="1"/>
      <c r="I639" s="1"/>
      <c r="J639" s="12"/>
      <c r="K639" s="1"/>
      <c r="L639" s="1"/>
      <c r="M639" s="2"/>
      <c r="N639" s="21"/>
      <c r="O639" s="1"/>
      <c r="P639" s="1"/>
    </row>
    <row r="640" spans="4:16" x14ac:dyDescent="0.25">
      <c r="D640" s="1"/>
      <c r="E640" s="1"/>
      <c r="F640" s="268"/>
      <c r="G640" s="1"/>
      <c r="H640" s="1"/>
      <c r="I640" s="1"/>
      <c r="J640" s="12"/>
      <c r="K640" s="1"/>
      <c r="L640" s="1"/>
      <c r="M640" s="2"/>
      <c r="N640" s="21"/>
      <c r="O640" s="1"/>
      <c r="P640" s="1"/>
    </row>
    <row r="641" spans="4:16" x14ac:dyDescent="0.25">
      <c r="D641" s="1"/>
      <c r="E641" s="1"/>
      <c r="F641" s="268"/>
      <c r="G641" s="1"/>
      <c r="H641" s="1"/>
      <c r="I641" s="1"/>
      <c r="J641" s="12"/>
      <c r="K641" s="1"/>
      <c r="L641" s="1"/>
      <c r="M641" s="2"/>
      <c r="N641" s="21"/>
      <c r="O641" s="1"/>
      <c r="P641" s="1"/>
    </row>
    <row r="642" spans="4:16" x14ac:dyDescent="0.25">
      <c r="D642" s="1"/>
      <c r="E642" s="1"/>
      <c r="F642" s="268"/>
      <c r="G642" s="1"/>
      <c r="H642" s="1"/>
      <c r="I642" s="1"/>
      <c r="J642" s="12"/>
      <c r="K642" s="1"/>
      <c r="L642" s="1"/>
      <c r="M642" s="2"/>
      <c r="N642" s="21"/>
      <c r="O642" s="1"/>
      <c r="P642" s="1"/>
    </row>
    <row r="643" spans="4:16" x14ac:dyDescent="0.25">
      <c r="D643" s="1"/>
      <c r="E643" s="1"/>
      <c r="F643" s="268"/>
      <c r="G643" s="1"/>
      <c r="H643" s="1"/>
      <c r="I643" s="1"/>
      <c r="J643" s="12"/>
      <c r="K643" s="1"/>
      <c r="L643" s="1"/>
      <c r="M643" s="2"/>
      <c r="N643" s="21"/>
      <c r="O643" s="1"/>
      <c r="P643" s="1"/>
    </row>
    <row r="644" spans="4:16" x14ac:dyDescent="0.25">
      <c r="D644" s="1"/>
      <c r="E644" s="1"/>
      <c r="F644" s="268"/>
      <c r="G644" s="1"/>
      <c r="H644" s="1"/>
      <c r="I644" s="1"/>
      <c r="J644" s="12"/>
      <c r="K644" s="1"/>
      <c r="L644" s="1"/>
      <c r="M644" s="2"/>
      <c r="N644" s="21"/>
      <c r="O644" s="1"/>
      <c r="P644" s="1"/>
    </row>
    <row r="645" spans="4:16" x14ac:dyDescent="0.25">
      <c r="D645" s="1"/>
      <c r="E645" s="1"/>
      <c r="F645" s="268"/>
      <c r="G645" s="1"/>
      <c r="H645" s="1"/>
      <c r="I645" s="1"/>
      <c r="J645" s="12"/>
      <c r="K645" s="1"/>
      <c r="L645" s="1"/>
      <c r="M645" s="2"/>
      <c r="N645" s="21"/>
      <c r="O645" s="1"/>
      <c r="P645" s="1"/>
    </row>
    <row r="646" spans="4:16" x14ac:dyDescent="0.25">
      <c r="D646" s="1"/>
      <c r="E646" s="1"/>
      <c r="F646" s="268"/>
      <c r="G646" s="1"/>
      <c r="H646" s="1"/>
      <c r="I646" s="1"/>
      <c r="J646" s="12"/>
      <c r="K646" s="1"/>
      <c r="L646" s="1"/>
      <c r="M646" s="2"/>
      <c r="N646" s="21"/>
      <c r="O646" s="1"/>
      <c r="P646" s="1"/>
    </row>
    <row r="647" spans="4:16" x14ac:dyDescent="0.25">
      <c r="D647" s="1"/>
      <c r="E647" s="1"/>
      <c r="F647" s="268"/>
      <c r="G647" s="1"/>
      <c r="H647" s="1"/>
      <c r="I647" s="1"/>
      <c r="J647" s="12"/>
      <c r="K647" s="1"/>
      <c r="L647" s="1"/>
      <c r="M647" s="2"/>
      <c r="N647" s="21"/>
      <c r="O647" s="1"/>
      <c r="P647" s="1"/>
    </row>
    <row r="648" spans="4:16" x14ac:dyDescent="0.25">
      <c r="D648" s="1"/>
      <c r="E648" s="1"/>
      <c r="F648" s="268"/>
      <c r="G648" s="1"/>
      <c r="H648" s="1"/>
      <c r="I648" s="1"/>
      <c r="J648" s="12"/>
      <c r="K648" s="1"/>
      <c r="L648" s="1"/>
      <c r="M648" s="2"/>
      <c r="N648" s="21"/>
      <c r="O648" s="1"/>
      <c r="P648" s="1"/>
    </row>
    <row r="649" spans="4:16" x14ac:dyDescent="0.25">
      <c r="D649" s="1"/>
      <c r="E649" s="1"/>
      <c r="F649" s="268"/>
      <c r="G649" s="1"/>
      <c r="H649" s="1"/>
      <c r="I649" s="1"/>
      <c r="J649" s="12"/>
      <c r="K649" s="1"/>
      <c r="L649" s="1"/>
      <c r="M649" s="2"/>
      <c r="N649" s="21"/>
      <c r="O649" s="1"/>
      <c r="P649" s="1"/>
    </row>
    <row r="650" spans="4:16" x14ac:dyDescent="0.25">
      <c r="D650" s="1"/>
      <c r="E650" s="1"/>
      <c r="F650" s="268"/>
      <c r="G650" s="1"/>
      <c r="H650" s="1"/>
      <c r="I650" s="1"/>
      <c r="J650" s="12"/>
      <c r="K650" s="1"/>
      <c r="L650" s="1"/>
      <c r="M650" s="2"/>
      <c r="N650" s="21"/>
      <c r="O650" s="1"/>
      <c r="P650" s="1"/>
    </row>
    <row r="651" spans="4:16" x14ac:dyDescent="0.25">
      <c r="D651" s="1"/>
      <c r="E651" s="1"/>
      <c r="F651" s="268"/>
      <c r="G651" s="1"/>
      <c r="H651" s="1"/>
      <c r="I651" s="1"/>
      <c r="J651" s="12"/>
      <c r="K651" s="1"/>
      <c r="L651" s="1"/>
      <c r="M651" s="2"/>
      <c r="N651" s="21"/>
      <c r="O651" s="1"/>
      <c r="P651" s="1"/>
    </row>
    <row r="652" spans="4:16" x14ac:dyDescent="0.25">
      <c r="D652" s="1"/>
      <c r="E652" s="1"/>
      <c r="F652" s="268"/>
      <c r="G652" s="1"/>
      <c r="H652" s="1"/>
      <c r="I652" s="1"/>
      <c r="J652" s="12"/>
      <c r="K652" s="1"/>
      <c r="L652" s="1"/>
      <c r="M652" s="2"/>
      <c r="N652" s="21"/>
      <c r="O652" s="1"/>
      <c r="P652" s="1"/>
    </row>
    <row r="653" spans="4:16" x14ac:dyDescent="0.25">
      <c r="D653" s="1"/>
      <c r="E653" s="1"/>
      <c r="F653" s="268"/>
      <c r="G653" s="1"/>
      <c r="H653" s="1"/>
      <c r="I653" s="1"/>
      <c r="J653" s="12"/>
      <c r="K653" s="1"/>
      <c r="L653" s="1"/>
      <c r="M653" s="2"/>
      <c r="N653" s="21"/>
      <c r="O653" s="1"/>
      <c r="P653" s="1"/>
    </row>
    <row r="654" spans="4:16" x14ac:dyDescent="0.25">
      <c r="D654" s="1"/>
      <c r="E654" s="1"/>
      <c r="F654" s="268"/>
      <c r="G654" s="1"/>
      <c r="H654" s="1"/>
      <c r="I654" s="1"/>
      <c r="J654" s="12"/>
      <c r="K654" s="1"/>
      <c r="L654" s="1"/>
      <c r="M654" s="2"/>
      <c r="N654" s="21"/>
      <c r="O654" s="1"/>
      <c r="P654" s="1"/>
    </row>
    <row r="655" spans="4:16" x14ac:dyDescent="0.25">
      <c r="D655" s="1"/>
      <c r="E655" s="1"/>
      <c r="F655" s="268"/>
      <c r="G655" s="1"/>
      <c r="H655" s="1"/>
      <c r="I655" s="1"/>
      <c r="J655" s="12"/>
      <c r="K655" s="1"/>
      <c r="L655" s="1"/>
      <c r="M655" s="2"/>
      <c r="N655" s="21"/>
      <c r="O655" s="1"/>
      <c r="P655" s="1"/>
    </row>
    <row r="656" spans="4:16" x14ac:dyDescent="0.25">
      <c r="D656" s="1"/>
      <c r="E656" s="1"/>
      <c r="F656" s="268"/>
      <c r="G656" s="1"/>
      <c r="H656" s="1"/>
      <c r="I656" s="1"/>
      <c r="J656" s="12"/>
      <c r="K656" s="1"/>
      <c r="L656" s="1"/>
      <c r="M656" s="2"/>
      <c r="N656" s="21"/>
      <c r="O656" s="1"/>
      <c r="P656" s="1"/>
    </row>
    <row r="657" spans="4:16" x14ac:dyDescent="0.25">
      <c r="D657" s="1"/>
      <c r="E657" s="1"/>
      <c r="F657" s="268"/>
      <c r="G657" s="1"/>
      <c r="H657" s="1"/>
      <c r="I657" s="1"/>
      <c r="J657" s="12"/>
      <c r="K657" s="1"/>
      <c r="L657" s="1"/>
      <c r="M657" s="2"/>
      <c r="N657" s="21"/>
      <c r="O657" s="1"/>
      <c r="P657" s="1"/>
    </row>
    <row r="658" spans="4:16" x14ac:dyDescent="0.25">
      <c r="D658" s="1"/>
      <c r="E658" s="1"/>
      <c r="F658" s="268"/>
      <c r="G658" s="1"/>
      <c r="H658" s="1"/>
      <c r="I658" s="1"/>
      <c r="J658" s="12"/>
      <c r="K658" s="1"/>
      <c r="L658" s="1"/>
      <c r="M658" s="2"/>
      <c r="N658" s="21"/>
      <c r="O658" s="1"/>
      <c r="P658" s="1"/>
    </row>
    <row r="659" spans="4:16" x14ac:dyDescent="0.25">
      <c r="D659" s="1"/>
      <c r="E659" s="1"/>
      <c r="F659" s="268"/>
      <c r="G659" s="1"/>
      <c r="H659" s="1"/>
      <c r="I659" s="1"/>
      <c r="J659" s="12"/>
      <c r="K659" s="1"/>
      <c r="L659" s="1"/>
      <c r="M659" s="2"/>
      <c r="N659" s="21"/>
      <c r="O659" s="1"/>
      <c r="P659" s="1"/>
    </row>
    <row r="660" spans="4:16" x14ac:dyDescent="0.25">
      <c r="D660" s="1"/>
      <c r="E660" s="1"/>
      <c r="F660" s="268"/>
      <c r="G660" s="1"/>
      <c r="H660" s="1"/>
      <c r="I660" s="1"/>
      <c r="J660" s="12"/>
      <c r="K660" s="1"/>
      <c r="L660" s="1"/>
      <c r="M660" s="2"/>
      <c r="N660" s="21"/>
      <c r="O660" s="1"/>
      <c r="P660" s="1"/>
    </row>
    <row r="661" spans="4:16" x14ac:dyDescent="0.25">
      <c r="D661" s="1"/>
      <c r="E661" s="1"/>
      <c r="F661" s="268"/>
      <c r="G661" s="1"/>
      <c r="H661" s="1"/>
      <c r="I661" s="1"/>
      <c r="J661" s="12"/>
      <c r="K661" s="1"/>
      <c r="L661" s="1"/>
      <c r="M661" s="2"/>
      <c r="N661" s="21"/>
      <c r="O661" s="1"/>
      <c r="P661" s="1"/>
    </row>
    <row r="662" spans="4:16" x14ac:dyDescent="0.25">
      <c r="D662" s="1"/>
      <c r="E662" s="1"/>
      <c r="F662" s="268"/>
      <c r="G662" s="1"/>
      <c r="H662" s="1"/>
      <c r="I662" s="1"/>
      <c r="J662" s="12"/>
      <c r="K662" s="1"/>
      <c r="L662" s="1"/>
      <c r="M662" s="2"/>
      <c r="N662" s="21"/>
      <c r="O662" s="1"/>
      <c r="P662" s="1"/>
    </row>
    <row r="663" spans="4:16" x14ac:dyDescent="0.25">
      <c r="D663" s="1"/>
      <c r="E663" s="1"/>
      <c r="F663" s="268"/>
      <c r="G663" s="1"/>
      <c r="H663" s="1"/>
      <c r="I663" s="1"/>
      <c r="J663" s="12"/>
      <c r="K663" s="1"/>
      <c r="L663" s="1"/>
      <c r="M663" s="2"/>
      <c r="N663" s="21"/>
      <c r="O663" s="1"/>
      <c r="P663" s="1"/>
    </row>
    <row r="664" spans="4:16" x14ac:dyDescent="0.25">
      <c r="D664" s="1"/>
      <c r="E664" s="1"/>
      <c r="F664" s="268"/>
      <c r="G664" s="1"/>
      <c r="H664" s="1"/>
      <c r="I664" s="1"/>
      <c r="J664" s="12"/>
      <c r="K664" s="1"/>
      <c r="L664" s="1"/>
      <c r="M664" s="2"/>
      <c r="N664" s="21"/>
      <c r="O664" s="1"/>
      <c r="P664" s="1"/>
    </row>
    <row r="665" spans="4:16" x14ac:dyDescent="0.25">
      <c r="D665" s="1"/>
      <c r="E665" s="1"/>
      <c r="F665" s="268"/>
      <c r="G665" s="1"/>
      <c r="H665" s="1"/>
      <c r="I665" s="1"/>
      <c r="J665" s="12"/>
      <c r="K665" s="1"/>
      <c r="L665" s="1"/>
      <c r="M665" s="2"/>
      <c r="N665" s="21"/>
      <c r="O665" s="1"/>
      <c r="P665" s="1"/>
    </row>
    <row r="666" spans="4:16" x14ac:dyDescent="0.25">
      <c r="D666" s="1"/>
      <c r="E666" s="1"/>
      <c r="F666" s="268"/>
      <c r="G666" s="1"/>
      <c r="H666" s="1"/>
      <c r="I666" s="1"/>
      <c r="J666" s="12"/>
      <c r="K666" s="1"/>
      <c r="L666" s="1"/>
      <c r="M666" s="2"/>
      <c r="N666" s="21"/>
      <c r="O666" s="1"/>
      <c r="P666" s="1"/>
    </row>
    <row r="667" spans="4:16" x14ac:dyDescent="0.25">
      <c r="D667" s="1"/>
      <c r="E667" s="1"/>
      <c r="F667" s="268"/>
      <c r="G667" s="1"/>
      <c r="H667" s="1"/>
      <c r="I667" s="1"/>
      <c r="J667" s="12"/>
      <c r="K667" s="1"/>
      <c r="L667" s="1"/>
      <c r="M667" s="2"/>
      <c r="N667" s="21"/>
      <c r="O667" s="1"/>
      <c r="P667" s="1"/>
    </row>
    <row r="668" spans="4:16" x14ac:dyDescent="0.25">
      <c r="D668" s="1"/>
      <c r="E668" s="1"/>
      <c r="F668" s="268"/>
      <c r="G668" s="1"/>
      <c r="H668" s="1"/>
      <c r="I668" s="1"/>
      <c r="J668" s="12"/>
      <c r="K668" s="1"/>
      <c r="L668" s="1"/>
      <c r="M668" s="2"/>
      <c r="N668" s="21"/>
      <c r="O668" s="1"/>
      <c r="P668" s="1"/>
    </row>
    <row r="669" spans="4:16" x14ac:dyDescent="0.25">
      <c r="D669" s="1"/>
      <c r="E669" s="1"/>
      <c r="F669" s="268"/>
      <c r="G669" s="1"/>
      <c r="H669" s="1"/>
      <c r="I669" s="1"/>
      <c r="J669" s="12"/>
      <c r="K669" s="1"/>
      <c r="L669" s="1"/>
      <c r="M669" s="2"/>
      <c r="N669" s="21"/>
      <c r="O669" s="1"/>
      <c r="P669" s="1"/>
    </row>
    <row r="670" spans="4:16" x14ac:dyDescent="0.25">
      <c r="D670" s="1"/>
      <c r="E670" s="1"/>
      <c r="F670" s="268"/>
      <c r="G670" s="1"/>
      <c r="H670" s="1"/>
      <c r="I670" s="1"/>
      <c r="J670" s="12"/>
      <c r="K670" s="1"/>
      <c r="L670" s="1"/>
      <c r="M670" s="2"/>
      <c r="N670" s="21"/>
      <c r="O670" s="1"/>
      <c r="P670" s="1"/>
    </row>
    <row r="671" spans="4:16" x14ac:dyDescent="0.25">
      <c r="D671" s="1"/>
      <c r="E671" s="1"/>
      <c r="F671" s="268"/>
      <c r="G671" s="1"/>
      <c r="H671" s="1"/>
      <c r="I671" s="1"/>
      <c r="J671" s="12"/>
      <c r="K671" s="1"/>
      <c r="L671" s="1"/>
      <c r="M671" s="2"/>
      <c r="N671" s="21"/>
      <c r="O671" s="1"/>
      <c r="P671" s="1"/>
    </row>
    <row r="672" spans="4:16" x14ac:dyDescent="0.25">
      <c r="D672" s="1"/>
      <c r="E672" s="1"/>
      <c r="F672" s="268"/>
      <c r="G672" s="1"/>
      <c r="H672" s="1"/>
      <c r="I672" s="1"/>
      <c r="J672" s="12"/>
      <c r="K672" s="1"/>
      <c r="L672" s="1"/>
      <c r="M672" s="2"/>
      <c r="N672" s="21"/>
      <c r="O672" s="1"/>
      <c r="P672" s="1"/>
    </row>
    <row r="673" spans="4:16" x14ac:dyDescent="0.25">
      <c r="D673" s="1"/>
      <c r="E673" s="1"/>
      <c r="F673" s="268"/>
      <c r="G673" s="1"/>
      <c r="H673" s="1"/>
      <c r="I673" s="1"/>
      <c r="J673" s="12"/>
      <c r="K673" s="1"/>
      <c r="L673" s="1"/>
      <c r="M673" s="2"/>
      <c r="N673" s="21"/>
      <c r="O673" s="1"/>
      <c r="P673" s="1"/>
    </row>
    <row r="674" spans="4:16" x14ac:dyDescent="0.25">
      <c r="D674" s="1"/>
      <c r="E674" s="1"/>
      <c r="F674" s="268"/>
      <c r="G674" s="1"/>
      <c r="H674" s="1"/>
      <c r="I674" s="1"/>
      <c r="J674" s="12"/>
      <c r="K674" s="1"/>
      <c r="L674" s="1"/>
      <c r="M674" s="2"/>
      <c r="N674" s="21"/>
      <c r="O674" s="1"/>
      <c r="P674" s="1"/>
    </row>
    <row r="675" spans="4:16" x14ac:dyDescent="0.25">
      <c r="D675" s="1"/>
      <c r="E675" s="1"/>
      <c r="F675" s="268"/>
      <c r="G675" s="1"/>
      <c r="H675" s="1"/>
      <c r="I675" s="1"/>
      <c r="J675" s="12"/>
      <c r="K675" s="1"/>
      <c r="L675" s="1"/>
      <c r="M675" s="2"/>
      <c r="N675" s="21"/>
      <c r="O675" s="1"/>
      <c r="P675" s="1"/>
    </row>
    <row r="676" spans="4:16" x14ac:dyDescent="0.25">
      <c r="D676" s="1"/>
      <c r="E676" s="1"/>
      <c r="F676" s="268"/>
      <c r="G676" s="1"/>
      <c r="H676" s="1"/>
      <c r="I676" s="1"/>
      <c r="J676" s="12"/>
      <c r="K676" s="1"/>
      <c r="L676" s="1"/>
      <c r="M676" s="2"/>
      <c r="N676" s="21"/>
      <c r="O676" s="1"/>
      <c r="P676" s="1"/>
    </row>
    <row r="677" spans="4:16" x14ac:dyDescent="0.25">
      <c r="D677" s="1"/>
      <c r="E677" s="1"/>
      <c r="F677" s="268"/>
      <c r="G677" s="1"/>
      <c r="H677" s="1"/>
      <c r="I677" s="1"/>
      <c r="J677" s="12"/>
      <c r="K677" s="1"/>
      <c r="L677" s="1"/>
      <c r="M677" s="2"/>
      <c r="N677" s="21"/>
      <c r="O677" s="1"/>
      <c r="P677" s="1"/>
    </row>
    <row r="678" spans="4:16" x14ac:dyDescent="0.25">
      <c r="D678" s="1"/>
      <c r="E678" s="1"/>
      <c r="F678" s="268"/>
      <c r="G678" s="1"/>
      <c r="H678" s="1"/>
      <c r="I678" s="1"/>
      <c r="J678" s="12"/>
      <c r="K678" s="1"/>
      <c r="L678" s="1"/>
      <c r="M678" s="2"/>
      <c r="N678" s="21"/>
      <c r="O678" s="1"/>
      <c r="P678" s="1"/>
    </row>
    <row r="679" spans="4:16" x14ac:dyDescent="0.25">
      <c r="D679" s="1"/>
      <c r="E679" s="1"/>
      <c r="F679" s="268"/>
      <c r="G679" s="1"/>
      <c r="H679" s="1"/>
      <c r="I679" s="1"/>
      <c r="J679" s="12"/>
      <c r="K679" s="1"/>
      <c r="L679" s="1"/>
      <c r="M679" s="2"/>
      <c r="N679" s="21"/>
      <c r="O679" s="1"/>
      <c r="P679" s="1"/>
    </row>
    <row r="680" spans="4:16" x14ac:dyDescent="0.25">
      <c r="D680" s="1"/>
      <c r="E680" s="1"/>
      <c r="F680" s="268"/>
      <c r="G680" s="1"/>
      <c r="H680" s="1"/>
      <c r="I680" s="1"/>
      <c r="J680" s="12"/>
      <c r="K680" s="1"/>
      <c r="L680" s="1"/>
      <c r="M680" s="2"/>
      <c r="N680" s="21"/>
      <c r="O680" s="1"/>
      <c r="P680" s="1"/>
    </row>
    <row r="681" spans="4:16" x14ac:dyDescent="0.25">
      <c r="D681" s="1"/>
      <c r="E681" s="1"/>
      <c r="F681" s="268"/>
      <c r="G681" s="1"/>
      <c r="H681" s="1"/>
      <c r="I681" s="1"/>
      <c r="J681" s="12"/>
      <c r="K681" s="1"/>
      <c r="L681" s="1"/>
      <c r="M681" s="2"/>
      <c r="N681" s="21"/>
      <c r="O681" s="1"/>
      <c r="P681" s="1"/>
    </row>
    <row r="682" spans="4:16" x14ac:dyDescent="0.25">
      <c r="D682" s="1"/>
      <c r="E682" s="1"/>
      <c r="F682" s="268"/>
      <c r="G682" s="1"/>
      <c r="H682" s="1"/>
      <c r="I682" s="1"/>
      <c r="J682" s="12"/>
      <c r="K682" s="1"/>
      <c r="L682" s="1"/>
      <c r="M682" s="2"/>
      <c r="N682" s="21"/>
      <c r="O682" s="1"/>
      <c r="P682" s="1"/>
    </row>
    <row r="683" spans="4:16" x14ac:dyDescent="0.25">
      <c r="D683" s="1"/>
      <c r="E683" s="1"/>
      <c r="F683" s="268"/>
      <c r="G683" s="1"/>
      <c r="H683" s="1"/>
      <c r="I683" s="1"/>
      <c r="J683" s="12"/>
      <c r="K683" s="1"/>
      <c r="L683" s="1"/>
      <c r="M683" s="2"/>
      <c r="N683" s="21"/>
      <c r="O683" s="1"/>
      <c r="P683" s="1"/>
    </row>
    <row r="684" spans="4:16" x14ac:dyDescent="0.25">
      <c r="D684" s="1"/>
      <c r="E684" s="1"/>
      <c r="F684" s="268"/>
      <c r="G684" s="1"/>
      <c r="H684" s="1"/>
      <c r="I684" s="1"/>
      <c r="J684" s="12"/>
      <c r="K684" s="1"/>
      <c r="L684" s="1"/>
      <c r="M684" s="2"/>
      <c r="N684" s="21"/>
      <c r="O684" s="1"/>
      <c r="P684" s="1"/>
    </row>
    <row r="685" spans="4:16" x14ac:dyDescent="0.25">
      <c r="D685" s="1"/>
      <c r="E685" s="1"/>
      <c r="F685" s="268"/>
      <c r="G685" s="1"/>
      <c r="H685" s="1"/>
      <c r="I685" s="1"/>
      <c r="J685" s="12"/>
      <c r="K685" s="1"/>
      <c r="L685" s="1"/>
      <c r="M685" s="2"/>
      <c r="N685" s="21"/>
      <c r="O685" s="1"/>
      <c r="P685" s="1"/>
    </row>
    <row r="686" spans="4:16" x14ac:dyDescent="0.25">
      <c r="D686" s="1"/>
      <c r="E686" s="1"/>
      <c r="F686" s="268"/>
      <c r="G686" s="1"/>
      <c r="H686" s="1"/>
      <c r="I686" s="1"/>
      <c r="J686" s="12"/>
      <c r="K686" s="1"/>
      <c r="L686" s="1"/>
      <c r="M686" s="2"/>
      <c r="N686" s="21"/>
      <c r="O686" s="1"/>
      <c r="P686" s="1"/>
    </row>
    <row r="687" spans="4:16" x14ac:dyDescent="0.25">
      <c r="D687" s="1"/>
      <c r="E687" s="1"/>
      <c r="F687" s="268"/>
      <c r="G687" s="1"/>
      <c r="H687" s="1"/>
      <c r="I687" s="1"/>
      <c r="J687" s="12"/>
      <c r="K687" s="1"/>
      <c r="L687" s="1"/>
      <c r="M687" s="2"/>
      <c r="N687" s="21"/>
      <c r="O687" s="1"/>
      <c r="P687" s="1"/>
    </row>
    <row r="688" spans="4:16" x14ac:dyDescent="0.25">
      <c r="D688" s="1"/>
      <c r="E688" s="1"/>
      <c r="F688" s="268"/>
      <c r="G688" s="1"/>
      <c r="H688" s="1"/>
      <c r="I688" s="1"/>
      <c r="J688" s="12"/>
      <c r="K688" s="1"/>
      <c r="L688" s="1"/>
      <c r="M688" s="2"/>
      <c r="N688" s="21"/>
      <c r="O688" s="1"/>
      <c r="P688" s="1"/>
    </row>
    <row r="689" spans="4:16" x14ac:dyDescent="0.25">
      <c r="D689" s="1"/>
      <c r="E689" s="1"/>
      <c r="F689" s="268"/>
      <c r="G689" s="1"/>
      <c r="H689" s="1"/>
      <c r="I689" s="1"/>
      <c r="J689" s="12"/>
      <c r="K689" s="1"/>
      <c r="L689" s="1"/>
      <c r="M689" s="2"/>
      <c r="N689" s="21"/>
      <c r="O689" s="1"/>
      <c r="P689" s="1"/>
    </row>
    <row r="690" spans="4:16" x14ac:dyDescent="0.25">
      <c r="D690" s="1"/>
      <c r="E690" s="1"/>
      <c r="F690" s="268"/>
      <c r="G690" s="1"/>
      <c r="H690" s="1"/>
      <c r="I690" s="1"/>
      <c r="J690" s="12"/>
      <c r="K690" s="1"/>
      <c r="L690" s="1"/>
      <c r="M690" s="2"/>
      <c r="N690" s="21"/>
      <c r="O690" s="1"/>
      <c r="P690" s="1"/>
    </row>
    <row r="691" spans="4:16" x14ac:dyDescent="0.25">
      <c r="D691" s="1"/>
      <c r="E691" s="1"/>
      <c r="F691" s="268"/>
      <c r="G691" s="1"/>
      <c r="H691" s="1"/>
      <c r="I691" s="1"/>
      <c r="J691" s="12"/>
      <c r="K691" s="1"/>
      <c r="L691" s="1"/>
      <c r="M691" s="2"/>
      <c r="N691" s="21"/>
      <c r="O691" s="1"/>
      <c r="P691" s="1"/>
    </row>
    <row r="692" spans="4:16" x14ac:dyDescent="0.25">
      <c r="D692" s="1"/>
      <c r="E692" s="1"/>
      <c r="F692" s="268"/>
      <c r="G692" s="1"/>
      <c r="H692" s="1"/>
      <c r="I692" s="1"/>
      <c r="J692" s="12"/>
      <c r="K692" s="1"/>
      <c r="L692" s="1"/>
      <c r="M692" s="2"/>
      <c r="N692" s="21"/>
      <c r="O692" s="1"/>
      <c r="P692" s="1"/>
    </row>
    <row r="693" spans="4:16" x14ac:dyDescent="0.25">
      <c r="D693" s="1"/>
      <c r="E693" s="1"/>
      <c r="F693" s="268"/>
      <c r="G693" s="1"/>
      <c r="H693" s="1"/>
      <c r="I693" s="1"/>
      <c r="J693" s="12"/>
      <c r="K693" s="1"/>
      <c r="L693" s="1"/>
      <c r="M693" s="2"/>
      <c r="N693" s="21"/>
      <c r="O693" s="1"/>
      <c r="P693" s="1"/>
    </row>
    <row r="694" spans="4:16" x14ac:dyDescent="0.25">
      <c r="D694" s="1"/>
      <c r="E694" s="1"/>
      <c r="F694" s="268"/>
      <c r="G694" s="1"/>
      <c r="H694" s="1"/>
      <c r="I694" s="1"/>
      <c r="J694" s="12"/>
      <c r="K694" s="1"/>
      <c r="L694" s="1"/>
      <c r="M694" s="2"/>
      <c r="N694" s="21"/>
      <c r="O694" s="1"/>
      <c r="P694" s="1"/>
    </row>
    <row r="695" spans="4:16" x14ac:dyDescent="0.25">
      <c r="D695" s="1"/>
      <c r="E695" s="1"/>
      <c r="F695" s="268"/>
      <c r="G695" s="1"/>
      <c r="H695" s="1"/>
      <c r="I695" s="1"/>
      <c r="J695" s="12"/>
      <c r="K695" s="1"/>
      <c r="L695" s="1"/>
      <c r="M695" s="2"/>
      <c r="N695" s="21"/>
      <c r="O695" s="1"/>
      <c r="P695" s="1"/>
    </row>
    <row r="696" spans="4:16" x14ac:dyDescent="0.25">
      <c r="D696" s="1"/>
      <c r="E696" s="1"/>
      <c r="F696" s="268"/>
      <c r="G696" s="1"/>
      <c r="H696" s="1"/>
      <c r="I696" s="1"/>
      <c r="J696" s="12"/>
      <c r="K696" s="1"/>
      <c r="L696" s="1"/>
      <c r="M696" s="2"/>
      <c r="N696" s="21"/>
      <c r="O696" s="1"/>
      <c r="P696" s="1"/>
    </row>
    <row r="697" spans="4:16" x14ac:dyDescent="0.25">
      <c r="D697" s="1"/>
      <c r="E697" s="1"/>
      <c r="F697" s="268"/>
      <c r="G697" s="1"/>
      <c r="H697" s="1"/>
      <c r="I697" s="1"/>
      <c r="J697" s="12"/>
      <c r="K697" s="1"/>
      <c r="L697" s="1"/>
      <c r="M697" s="2"/>
      <c r="N697" s="21"/>
      <c r="O697" s="1"/>
      <c r="P697" s="1"/>
    </row>
    <row r="698" spans="4:16" x14ac:dyDescent="0.25">
      <c r="D698" s="1"/>
      <c r="E698" s="1"/>
      <c r="F698" s="268"/>
      <c r="G698" s="1"/>
      <c r="H698" s="1"/>
      <c r="I698" s="1"/>
      <c r="J698" s="12"/>
      <c r="K698" s="1"/>
      <c r="L698" s="1"/>
      <c r="M698" s="2"/>
      <c r="N698" s="21"/>
      <c r="O698" s="1"/>
      <c r="P698" s="1"/>
    </row>
    <row r="699" spans="4:16" x14ac:dyDescent="0.25">
      <c r="D699" s="1"/>
      <c r="E699" s="1"/>
      <c r="F699" s="268"/>
      <c r="G699" s="1"/>
      <c r="H699" s="1"/>
      <c r="I699" s="1"/>
      <c r="J699" s="12"/>
      <c r="K699" s="1"/>
      <c r="L699" s="1"/>
      <c r="M699" s="2"/>
      <c r="N699" s="21"/>
      <c r="O699" s="1"/>
      <c r="P699" s="1"/>
    </row>
    <row r="700" spans="4:16" x14ac:dyDescent="0.25">
      <c r="D700" s="1"/>
      <c r="E700" s="1"/>
      <c r="F700" s="268"/>
      <c r="G700" s="1"/>
      <c r="H700" s="1"/>
      <c r="I700" s="1"/>
      <c r="J700" s="12"/>
      <c r="K700" s="1"/>
      <c r="L700" s="1"/>
      <c r="M700" s="2"/>
      <c r="N700" s="21"/>
      <c r="O700" s="1"/>
      <c r="P700" s="1"/>
    </row>
    <row r="701" spans="4:16" x14ac:dyDescent="0.25">
      <c r="D701" s="1"/>
      <c r="E701" s="1"/>
      <c r="F701" s="268"/>
      <c r="G701" s="1"/>
      <c r="H701" s="1"/>
      <c r="I701" s="1"/>
      <c r="J701" s="12"/>
      <c r="K701" s="1"/>
      <c r="L701" s="1"/>
      <c r="M701" s="2"/>
      <c r="N701" s="21"/>
      <c r="O701" s="1"/>
      <c r="P701" s="1"/>
    </row>
    <row r="702" spans="4:16" x14ac:dyDescent="0.25">
      <c r="D702" s="1"/>
      <c r="E702" s="1"/>
      <c r="F702" s="268"/>
      <c r="G702" s="1"/>
      <c r="H702" s="1"/>
      <c r="I702" s="1"/>
      <c r="J702" s="12"/>
      <c r="K702" s="1"/>
      <c r="L702" s="1"/>
      <c r="M702" s="2"/>
      <c r="N702" s="21"/>
      <c r="O702" s="1"/>
      <c r="P702" s="1"/>
    </row>
    <row r="703" spans="4:16" x14ac:dyDescent="0.25">
      <c r="D703" s="1"/>
      <c r="E703" s="1"/>
      <c r="F703" s="268"/>
      <c r="G703" s="1"/>
      <c r="H703" s="1"/>
      <c r="I703" s="1"/>
      <c r="J703" s="12"/>
      <c r="K703" s="1"/>
      <c r="L703" s="1"/>
      <c r="M703" s="2"/>
      <c r="N703" s="21"/>
      <c r="O703" s="1"/>
      <c r="P703" s="1"/>
    </row>
    <row r="704" spans="4:16" x14ac:dyDescent="0.25">
      <c r="D704" s="1"/>
      <c r="E704" s="1"/>
      <c r="F704" s="268"/>
      <c r="G704" s="1"/>
      <c r="H704" s="1"/>
      <c r="I704" s="1"/>
      <c r="J704" s="12"/>
      <c r="K704" s="1"/>
      <c r="L704" s="1"/>
      <c r="M704" s="2"/>
      <c r="N704" s="21"/>
      <c r="O704" s="1"/>
      <c r="P704" s="1"/>
    </row>
    <row r="705" spans="4:16" x14ac:dyDescent="0.25">
      <c r="D705" s="1"/>
      <c r="E705" s="1"/>
      <c r="F705" s="268"/>
      <c r="G705" s="1"/>
      <c r="H705" s="1"/>
      <c r="I705" s="1"/>
      <c r="J705" s="12"/>
      <c r="K705" s="1"/>
      <c r="L705" s="1"/>
      <c r="M705" s="2"/>
      <c r="N705" s="21"/>
      <c r="O705" s="1"/>
      <c r="P705" s="1"/>
    </row>
    <row r="706" spans="4:16" x14ac:dyDescent="0.25">
      <c r="D706" s="1"/>
      <c r="E706" s="1"/>
      <c r="F706" s="268"/>
      <c r="G706" s="1"/>
      <c r="H706" s="1"/>
      <c r="I706" s="1"/>
      <c r="J706" s="12"/>
      <c r="K706" s="1"/>
      <c r="L706" s="1"/>
      <c r="M706" s="2"/>
      <c r="N706" s="21"/>
      <c r="O706" s="1"/>
      <c r="P706" s="1"/>
    </row>
    <row r="707" spans="4:16" x14ac:dyDescent="0.25">
      <c r="D707" s="1"/>
      <c r="E707" s="1"/>
      <c r="F707" s="268"/>
      <c r="G707" s="1"/>
      <c r="H707" s="1"/>
      <c r="I707" s="1"/>
      <c r="J707" s="12"/>
      <c r="K707" s="1"/>
      <c r="L707" s="1"/>
      <c r="M707" s="2"/>
      <c r="N707" s="21"/>
      <c r="O707" s="1"/>
      <c r="P707" s="1"/>
    </row>
    <row r="708" spans="4:16" x14ac:dyDescent="0.25">
      <c r="D708" s="1"/>
      <c r="E708" s="1"/>
      <c r="F708" s="268"/>
      <c r="G708" s="1"/>
      <c r="H708" s="1"/>
      <c r="I708" s="1"/>
      <c r="J708" s="12"/>
      <c r="K708" s="1"/>
      <c r="L708" s="1"/>
      <c r="M708" s="2"/>
      <c r="N708" s="21"/>
      <c r="O708" s="1"/>
      <c r="P708" s="1"/>
    </row>
    <row r="709" spans="4:16" x14ac:dyDescent="0.25">
      <c r="D709" s="1"/>
      <c r="E709" s="1"/>
      <c r="F709" s="268"/>
      <c r="G709" s="1"/>
      <c r="H709" s="1"/>
      <c r="I709" s="1"/>
      <c r="J709" s="12"/>
      <c r="K709" s="1"/>
      <c r="L709" s="1"/>
      <c r="M709" s="2"/>
      <c r="N709" s="21"/>
      <c r="O709" s="1"/>
      <c r="P709" s="1"/>
    </row>
    <row r="710" spans="4:16" x14ac:dyDescent="0.25">
      <c r="D710" s="1"/>
      <c r="E710" s="1"/>
      <c r="F710" s="268"/>
      <c r="G710" s="1"/>
      <c r="H710" s="1"/>
      <c r="I710" s="1"/>
      <c r="J710" s="12"/>
      <c r="K710" s="1"/>
      <c r="L710" s="1"/>
      <c r="M710" s="2"/>
      <c r="N710" s="21"/>
      <c r="O710" s="1"/>
      <c r="P710" s="1"/>
    </row>
    <row r="711" spans="4:16" x14ac:dyDescent="0.25">
      <c r="D711" s="1"/>
      <c r="E711" s="1"/>
      <c r="F711" s="268"/>
      <c r="G711" s="1"/>
      <c r="H711" s="1"/>
      <c r="I711" s="1"/>
      <c r="J711" s="12"/>
      <c r="K711" s="1"/>
      <c r="L711" s="1"/>
      <c r="M711" s="2"/>
      <c r="N711" s="21"/>
      <c r="O711" s="1"/>
      <c r="P711" s="1"/>
    </row>
    <row r="712" spans="4:16" x14ac:dyDescent="0.25">
      <c r="D712" s="1"/>
      <c r="E712" s="1"/>
      <c r="F712" s="268"/>
      <c r="G712" s="1"/>
      <c r="H712" s="1"/>
      <c r="I712" s="1"/>
      <c r="J712" s="12"/>
      <c r="K712" s="1"/>
      <c r="L712" s="1"/>
      <c r="M712" s="2"/>
      <c r="N712" s="21"/>
      <c r="O712" s="1"/>
      <c r="P712" s="1"/>
    </row>
    <row r="713" spans="4:16" x14ac:dyDescent="0.25">
      <c r="D713" s="1"/>
      <c r="E713" s="1"/>
      <c r="F713" s="268"/>
      <c r="G713" s="1"/>
      <c r="H713" s="1"/>
      <c r="I713" s="1"/>
      <c r="J713" s="12"/>
      <c r="K713" s="1"/>
      <c r="L713" s="1"/>
      <c r="M713" s="2"/>
      <c r="N713" s="21"/>
      <c r="O713" s="1"/>
      <c r="P713" s="1"/>
    </row>
    <row r="714" spans="4:16" x14ac:dyDescent="0.25">
      <c r="D714" s="1"/>
      <c r="E714" s="1"/>
      <c r="F714" s="268"/>
      <c r="G714" s="1"/>
      <c r="H714" s="1"/>
      <c r="I714" s="1"/>
      <c r="J714" s="12"/>
      <c r="K714" s="1"/>
      <c r="L714" s="1"/>
      <c r="M714" s="2"/>
      <c r="N714" s="21"/>
      <c r="O714" s="1"/>
      <c r="P714" s="1"/>
    </row>
    <row r="715" spans="4:16" x14ac:dyDescent="0.25">
      <c r="D715" s="1"/>
      <c r="E715" s="1"/>
      <c r="F715" s="268"/>
      <c r="G715" s="1"/>
      <c r="H715" s="1"/>
      <c r="I715" s="1"/>
      <c r="J715" s="12"/>
      <c r="K715" s="1"/>
      <c r="L715" s="1"/>
      <c r="M715" s="2"/>
      <c r="N715" s="21"/>
      <c r="O715" s="1"/>
      <c r="P715" s="1"/>
    </row>
    <row r="716" spans="4:16" x14ac:dyDescent="0.25">
      <c r="D716" s="1"/>
      <c r="E716" s="1"/>
      <c r="F716" s="268"/>
      <c r="G716" s="1"/>
      <c r="H716" s="1"/>
      <c r="I716" s="1"/>
      <c r="J716" s="12"/>
      <c r="K716" s="1"/>
      <c r="L716" s="1"/>
      <c r="M716" s="2"/>
      <c r="N716" s="21"/>
      <c r="O716" s="1"/>
      <c r="P716" s="1"/>
    </row>
    <row r="717" spans="4:16" x14ac:dyDescent="0.25">
      <c r="D717" s="1"/>
      <c r="E717" s="1"/>
      <c r="F717" s="268"/>
      <c r="G717" s="1"/>
      <c r="H717" s="1"/>
      <c r="I717" s="1"/>
      <c r="J717" s="12"/>
      <c r="K717" s="1"/>
      <c r="L717" s="1"/>
      <c r="M717" s="2"/>
      <c r="N717" s="21"/>
      <c r="O717" s="1"/>
      <c r="P717" s="1"/>
    </row>
    <row r="718" spans="4:16" x14ac:dyDescent="0.25">
      <c r="D718" s="1"/>
      <c r="E718" s="1"/>
      <c r="F718" s="268"/>
      <c r="G718" s="1"/>
      <c r="H718" s="1"/>
      <c r="I718" s="1"/>
      <c r="J718" s="12"/>
      <c r="K718" s="1"/>
      <c r="L718" s="1"/>
      <c r="M718" s="2"/>
      <c r="N718" s="21"/>
      <c r="O718" s="1"/>
      <c r="P718" s="1"/>
    </row>
    <row r="719" spans="4:16" x14ac:dyDescent="0.25">
      <c r="D719" s="1"/>
      <c r="E719" s="1"/>
      <c r="F719" s="268"/>
      <c r="G719" s="1"/>
      <c r="H719" s="1"/>
      <c r="I719" s="1"/>
      <c r="J719" s="12"/>
      <c r="K719" s="1"/>
      <c r="L719" s="1"/>
      <c r="M719" s="2"/>
      <c r="N719" s="21"/>
      <c r="O719" s="1"/>
      <c r="P719" s="1"/>
    </row>
    <row r="720" spans="4:16" x14ac:dyDescent="0.25">
      <c r="D720" s="1"/>
      <c r="E720" s="1"/>
      <c r="F720" s="268"/>
      <c r="G720" s="1"/>
      <c r="H720" s="1"/>
      <c r="I720" s="1"/>
      <c r="J720" s="12"/>
      <c r="K720" s="1"/>
      <c r="L720" s="1"/>
      <c r="M720" s="2"/>
      <c r="N720" s="21"/>
      <c r="O720" s="1"/>
      <c r="P720" s="1"/>
    </row>
    <row r="721" spans="4:16" x14ac:dyDescent="0.25">
      <c r="D721" s="1"/>
      <c r="E721" s="1"/>
      <c r="F721" s="268"/>
      <c r="G721" s="1"/>
      <c r="H721" s="1"/>
      <c r="I721" s="1"/>
      <c r="J721" s="12"/>
      <c r="K721" s="1"/>
      <c r="L721" s="1"/>
      <c r="M721" s="2"/>
      <c r="N721" s="21"/>
      <c r="O721" s="1"/>
      <c r="P721" s="1"/>
    </row>
    <row r="722" spans="4:16" x14ac:dyDescent="0.25">
      <c r="D722" s="1"/>
      <c r="E722" s="1"/>
      <c r="F722" s="268"/>
      <c r="G722" s="1"/>
      <c r="H722" s="1"/>
      <c r="I722" s="1"/>
      <c r="J722" s="12"/>
      <c r="K722" s="1"/>
      <c r="L722" s="1"/>
      <c r="M722" s="2"/>
      <c r="N722" s="21"/>
      <c r="O722" s="1"/>
      <c r="P722" s="1"/>
    </row>
    <row r="723" spans="4:16" x14ac:dyDescent="0.25">
      <c r="D723" s="1"/>
      <c r="E723" s="1"/>
      <c r="F723" s="268"/>
      <c r="G723" s="1"/>
      <c r="H723" s="1"/>
      <c r="I723" s="1"/>
      <c r="J723" s="12"/>
      <c r="K723" s="1"/>
      <c r="L723" s="1"/>
      <c r="M723" s="2"/>
      <c r="N723" s="21"/>
      <c r="O723" s="1"/>
      <c r="P723" s="1"/>
    </row>
    <row r="724" spans="4:16" x14ac:dyDescent="0.25">
      <c r="D724" s="1"/>
      <c r="E724" s="1"/>
      <c r="F724" s="268"/>
      <c r="G724" s="1"/>
      <c r="H724" s="1"/>
      <c r="I724" s="1"/>
      <c r="J724" s="12"/>
      <c r="K724" s="1"/>
      <c r="L724" s="1"/>
      <c r="M724" s="2"/>
      <c r="N724" s="21"/>
      <c r="O724" s="1"/>
      <c r="P724" s="1"/>
    </row>
    <row r="725" spans="4:16" x14ac:dyDescent="0.25">
      <c r="D725" s="1"/>
      <c r="E725" s="1"/>
      <c r="F725" s="268"/>
      <c r="G725" s="1"/>
      <c r="H725" s="1"/>
      <c r="I725" s="1"/>
      <c r="J725" s="12"/>
      <c r="K725" s="1"/>
      <c r="L725" s="1"/>
      <c r="M725" s="2"/>
      <c r="N725" s="21"/>
      <c r="O725" s="1"/>
      <c r="P725" s="1"/>
    </row>
    <row r="726" spans="4:16" x14ac:dyDescent="0.25">
      <c r="D726" s="1"/>
      <c r="E726" s="1"/>
      <c r="F726" s="268"/>
      <c r="G726" s="1"/>
      <c r="H726" s="1"/>
      <c r="I726" s="1"/>
      <c r="J726" s="12"/>
      <c r="K726" s="1"/>
      <c r="L726" s="1"/>
      <c r="M726" s="2"/>
      <c r="N726" s="21"/>
      <c r="O726" s="1"/>
      <c r="P726" s="1"/>
    </row>
    <row r="727" spans="4:16" x14ac:dyDescent="0.25">
      <c r="D727" s="1"/>
      <c r="E727" s="1"/>
      <c r="F727" s="268"/>
      <c r="G727" s="1"/>
      <c r="H727" s="1"/>
      <c r="I727" s="1"/>
      <c r="J727" s="12"/>
      <c r="K727" s="1"/>
      <c r="L727" s="1"/>
      <c r="M727" s="2"/>
      <c r="N727" s="21"/>
      <c r="O727" s="1"/>
      <c r="P727" s="1"/>
    </row>
    <row r="728" spans="4:16" x14ac:dyDescent="0.25">
      <c r="D728" s="1"/>
      <c r="E728" s="1"/>
      <c r="F728" s="268"/>
      <c r="G728" s="1"/>
      <c r="H728" s="1"/>
      <c r="I728" s="1"/>
      <c r="J728" s="12"/>
      <c r="K728" s="1"/>
      <c r="L728" s="1"/>
      <c r="M728" s="2"/>
      <c r="N728" s="21"/>
      <c r="O728" s="1"/>
      <c r="P728" s="1"/>
    </row>
    <row r="729" spans="4:16" x14ac:dyDescent="0.25">
      <c r="D729" s="1"/>
      <c r="E729" s="1"/>
      <c r="F729" s="268"/>
      <c r="G729" s="1"/>
      <c r="H729" s="1"/>
      <c r="I729" s="1"/>
      <c r="J729" s="12"/>
      <c r="K729" s="1"/>
      <c r="L729" s="1"/>
      <c r="M729" s="2"/>
      <c r="N729" s="21"/>
      <c r="O729" s="1"/>
      <c r="P729" s="1"/>
    </row>
    <row r="730" spans="4:16" x14ac:dyDescent="0.25">
      <c r="D730" s="1"/>
      <c r="E730" s="1"/>
      <c r="F730" s="268"/>
      <c r="G730" s="1"/>
      <c r="H730" s="1"/>
      <c r="I730" s="1"/>
      <c r="J730" s="12"/>
      <c r="K730" s="1"/>
      <c r="L730" s="1"/>
      <c r="M730" s="2"/>
      <c r="N730" s="21"/>
      <c r="O730" s="1"/>
      <c r="P730" s="1"/>
    </row>
    <row r="731" spans="4:16" x14ac:dyDescent="0.25">
      <c r="D731" s="1"/>
      <c r="E731" s="1"/>
      <c r="F731" s="268"/>
      <c r="G731" s="1"/>
      <c r="H731" s="1"/>
      <c r="I731" s="1"/>
      <c r="J731" s="12"/>
      <c r="K731" s="1"/>
      <c r="L731" s="1"/>
      <c r="M731" s="2"/>
      <c r="N731" s="21"/>
      <c r="O731" s="1"/>
      <c r="P731" s="1"/>
    </row>
    <row r="732" spans="4:16" x14ac:dyDescent="0.25">
      <c r="D732" s="1"/>
      <c r="E732" s="1"/>
      <c r="F732" s="268"/>
      <c r="G732" s="1"/>
      <c r="H732" s="1"/>
      <c r="I732" s="1"/>
      <c r="J732" s="12"/>
      <c r="K732" s="1"/>
      <c r="L732" s="1"/>
      <c r="M732" s="2"/>
      <c r="N732" s="21"/>
      <c r="O732" s="1"/>
      <c r="P732" s="1"/>
    </row>
    <row r="733" spans="4:16" x14ac:dyDescent="0.25">
      <c r="D733" s="1"/>
      <c r="E733" s="1"/>
      <c r="F733" s="268"/>
      <c r="G733" s="1"/>
      <c r="H733" s="1"/>
      <c r="I733" s="1"/>
      <c r="J733" s="12"/>
      <c r="K733" s="1"/>
      <c r="L733" s="1"/>
      <c r="M733" s="2"/>
      <c r="N733" s="21"/>
      <c r="O733" s="1"/>
      <c r="P733" s="1"/>
    </row>
    <row r="734" spans="4:16" x14ac:dyDescent="0.25">
      <c r="D734" s="1"/>
      <c r="E734" s="1"/>
      <c r="F734" s="268"/>
      <c r="G734" s="1"/>
      <c r="H734" s="1"/>
      <c r="I734" s="1"/>
      <c r="J734" s="12"/>
      <c r="K734" s="1"/>
      <c r="L734" s="1"/>
      <c r="M734" s="2"/>
      <c r="N734" s="21"/>
      <c r="O734" s="1"/>
      <c r="P734" s="1"/>
    </row>
    <row r="735" spans="4:16" x14ac:dyDescent="0.25">
      <c r="D735" s="1"/>
      <c r="E735" s="1"/>
      <c r="F735" s="268"/>
      <c r="G735" s="1"/>
      <c r="H735" s="1"/>
      <c r="I735" s="1"/>
      <c r="J735" s="12"/>
      <c r="K735" s="1"/>
      <c r="L735" s="1"/>
      <c r="M735" s="2"/>
      <c r="N735" s="21"/>
      <c r="O735" s="1"/>
      <c r="P735" s="1"/>
    </row>
    <row r="736" spans="4:16" x14ac:dyDescent="0.25">
      <c r="D736" s="1"/>
      <c r="E736" s="1"/>
      <c r="F736" s="268"/>
      <c r="G736" s="1"/>
      <c r="H736" s="1"/>
      <c r="I736" s="1"/>
      <c r="J736" s="12"/>
      <c r="K736" s="1"/>
      <c r="L736" s="1"/>
      <c r="M736" s="2"/>
      <c r="N736" s="21"/>
      <c r="O736" s="1"/>
      <c r="P736" s="1"/>
    </row>
    <row r="737" spans="4:16" x14ac:dyDescent="0.25">
      <c r="D737" s="1"/>
      <c r="E737" s="1"/>
      <c r="F737" s="268"/>
      <c r="G737" s="1"/>
      <c r="H737" s="1"/>
      <c r="I737" s="1"/>
      <c r="J737" s="12"/>
      <c r="K737" s="1"/>
      <c r="L737" s="1"/>
      <c r="M737" s="2"/>
      <c r="N737" s="21"/>
      <c r="O737" s="1"/>
      <c r="P737" s="1"/>
    </row>
    <row r="738" spans="4:16" x14ac:dyDescent="0.25">
      <c r="D738" s="1"/>
      <c r="E738" s="1"/>
      <c r="F738" s="268"/>
      <c r="G738" s="1"/>
      <c r="H738" s="1"/>
      <c r="I738" s="1"/>
      <c r="J738" s="12"/>
      <c r="K738" s="1"/>
      <c r="L738" s="1"/>
      <c r="M738" s="2"/>
      <c r="N738" s="21"/>
      <c r="O738" s="1"/>
      <c r="P738" s="1"/>
    </row>
    <row r="739" spans="4:16" x14ac:dyDescent="0.25">
      <c r="D739" s="1"/>
      <c r="E739" s="1"/>
      <c r="F739" s="268"/>
      <c r="G739" s="1"/>
      <c r="H739" s="1"/>
      <c r="I739" s="1"/>
      <c r="J739" s="12"/>
      <c r="K739" s="1"/>
      <c r="L739" s="1"/>
      <c r="M739" s="2"/>
      <c r="N739" s="21"/>
      <c r="O739" s="1"/>
      <c r="P739" s="1"/>
    </row>
    <row r="740" spans="4:16" x14ac:dyDescent="0.25">
      <c r="D740" s="1"/>
      <c r="E740" s="1"/>
      <c r="F740" s="268"/>
      <c r="G740" s="1"/>
      <c r="H740" s="1"/>
      <c r="I740" s="1"/>
      <c r="J740" s="12"/>
      <c r="K740" s="1"/>
      <c r="L740" s="1"/>
      <c r="M740" s="2"/>
      <c r="N740" s="21"/>
      <c r="O740" s="1"/>
      <c r="P740" s="1"/>
    </row>
    <row r="741" spans="4:16" x14ac:dyDescent="0.25">
      <c r="D741" s="1"/>
      <c r="E741" s="1"/>
      <c r="F741" s="268"/>
      <c r="G741" s="1"/>
      <c r="H741" s="1"/>
      <c r="I741" s="1"/>
      <c r="J741" s="12"/>
      <c r="K741" s="1"/>
      <c r="L741" s="1"/>
      <c r="M741" s="2"/>
      <c r="N741" s="21"/>
      <c r="O741" s="1"/>
      <c r="P741" s="1"/>
    </row>
    <row r="742" spans="4:16" x14ac:dyDescent="0.25">
      <c r="D742" s="1"/>
      <c r="E742" s="1"/>
      <c r="F742" s="268"/>
      <c r="G742" s="1"/>
      <c r="H742" s="1"/>
      <c r="I742" s="1"/>
      <c r="J742" s="12"/>
      <c r="K742" s="1"/>
      <c r="L742" s="1"/>
      <c r="M742" s="2"/>
      <c r="N742" s="21"/>
      <c r="O742" s="1"/>
      <c r="P742" s="1"/>
    </row>
    <row r="743" spans="4:16" x14ac:dyDescent="0.25">
      <c r="D743" s="1"/>
      <c r="E743" s="1"/>
      <c r="F743" s="268"/>
      <c r="G743" s="1"/>
      <c r="H743" s="1"/>
      <c r="I743" s="1"/>
      <c r="J743" s="12"/>
      <c r="K743" s="1"/>
      <c r="L743" s="1"/>
      <c r="M743" s="2"/>
      <c r="N743" s="21"/>
      <c r="O743" s="1"/>
      <c r="P743" s="1"/>
    </row>
    <row r="744" spans="4:16" x14ac:dyDescent="0.25">
      <c r="D744" s="1"/>
      <c r="E744" s="1"/>
      <c r="F744" s="268"/>
      <c r="G744" s="1"/>
      <c r="H744" s="1"/>
      <c r="I744" s="1"/>
      <c r="J744" s="12"/>
      <c r="K744" s="1"/>
      <c r="L744" s="1"/>
      <c r="M744" s="2"/>
      <c r="N744" s="21"/>
      <c r="O744" s="1"/>
      <c r="P744" s="1"/>
    </row>
    <row r="745" spans="4:16" x14ac:dyDescent="0.25">
      <c r="D745" s="1"/>
      <c r="E745" s="1"/>
      <c r="F745" s="268"/>
      <c r="G745" s="1"/>
      <c r="H745" s="1"/>
      <c r="I745" s="1"/>
      <c r="J745" s="12"/>
      <c r="K745" s="1"/>
      <c r="L745" s="1"/>
      <c r="M745" s="2"/>
      <c r="N745" s="21"/>
      <c r="O745" s="1"/>
      <c r="P745" s="1"/>
    </row>
    <row r="746" spans="4:16" x14ac:dyDescent="0.25">
      <c r="D746" s="1"/>
      <c r="E746" s="1"/>
      <c r="F746" s="268"/>
      <c r="G746" s="1"/>
      <c r="H746" s="1"/>
      <c r="I746" s="1"/>
      <c r="J746" s="12"/>
      <c r="K746" s="1"/>
      <c r="L746" s="1"/>
      <c r="M746" s="2"/>
      <c r="N746" s="21"/>
      <c r="O746" s="1"/>
      <c r="P746" s="1"/>
    </row>
    <row r="747" spans="4:16" x14ac:dyDescent="0.25">
      <c r="D747" s="1"/>
      <c r="E747" s="1"/>
      <c r="F747" s="268"/>
      <c r="G747" s="1"/>
      <c r="H747" s="1"/>
      <c r="I747" s="1"/>
      <c r="J747" s="12"/>
      <c r="K747" s="1"/>
      <c r="L747" s="1"/>
      <c r="M747" s="2"/>
      <c r="N747" s="21"/>
      <c r="O747" s="1"/>
      <c r="P747" s="1"/>
    </row>
    <row r="748" spans="4:16" x14ac:dyDescent="0.25">
      <c r="D748" s="1"/>
      <c r="E748" s="1"/>
      <c r="F748" s="268"/>
      <c r="G748" s="1"/>
      <c r="H748" s="1"/>
      <c r="I748" s="1"/>
      <c r="J748" s="12"/>
      <c r="K748" s="1"/>
      <c r="L748" s="1"/>
      <c r="M748" s="2"/>
      <c r="N748" s="21"/>
      <c r="O748" s="1"/>
      <c r="P748" s="1"/>
    </row>
    <row r="749" spans="4:16" x14ac:dyDescent="0.25">
      <c r="D749" s="1"/>
      <c r="E749" s="1"/>
      <c r="F749" s="268"/>
      <c r="G749" s="1"/>
      <c r="H749" s="1"/>
      <c r="I749" s="1"/>
      <c r="J749" s="12"/>
      <c r="K749" s="1"/>
      <c r="L749" s="1"/>
      <c r="M749" s="2"/>
      <c r="N749" s="21"/>
      <c r="O749" s="1"/>
      <c r="P749" s="1"/>
    </row>
    <row r="750" spans="4:16" x14ac:dyDescent="0.25">
      <c r="D750" s="1"/>
      <c r="E750" s="1"/>
      <c r="F750" s="268"/>
      <c r="G750" s="1"/>
      <c r="H750" s="1"/>
      <c r="I750" s="1"/>
      <c r="J750" s="12"/>
      <c r="K750" s="1"/>
      <c r="L750" s="1"/>
      <c r="M750" s="2"/>
      <c r="N750" s="21"/>
      <c r="O750" s="1"/>
      <c r="P750" s="1"/>
    </row>
    <row r="751" spans="4:16" x14ac:dyDescent="0.25">
      <c r="D751" s="1"/>
      <c r="E751" s="1"/>
      <c r="F751" s="268"/>
      <c r="G751" s="1"/>
      <c r="H751" s="1"/>
      <c r="I751" s="1"/>
      <c r="J751" s="12"/>
      <c r="K751" s="1"/>
      <c r="L751" s="1"/>
      <c r="M751" s="2"/>
      <c r="N751" s="21"/>
      <c r="O751" s="1"/>
      <c r="P751" s="1"/>
    </row>
    <row r="752" spans="4:16" x14ac:dyDescent="0.25">
      <c r="D752" s="1"/>
      <c r="E752" s="1"/>
      <c r="F752" s="268"/>
      <c r="G752" s="1"/>
      <c r="H752" s="1"/>
      <c r="I752" s="1"/>
      <c r="J752" s="12"/>
      <c r="K752" s="1"/>
      <c r="L752" s="1"/>
      <c r="M752" s="2"/>
      <c r="N752" s="21"/>
      <c r="O752" s="1"/>
      <c r="P752" s="1"/>
    </row>
    <row r="753" spans="4:16" x14ac:dyDescent="0.25">
      <c r="D753" s="1"/>
      <c r="E753" s="1"/>
      <c r="F753" s="268"/>
      <c r="G753" s="1"/>
      <c r="H753" s="1"/>
      <c r="I753" s="1"/>
      <c r="J753" s="12"/>
      <c r="K753" s="1"/>
      <c r="L753" s="1"/>
      <c r="M753" s="2"/>
      <c r="N753" s="21"/>
      <c r="O753" s="1"/>
      <c r="P753" s="1"/>
    </row>
    <row r="754" spans="4:16" x14ac:dyDescent="0.25">
      <c r="D754" s="1"/>
      <c r="E754" s="1"/>
      <c r="F754" s="268"/>
      <c r="G754" s="1"/>
      <c r="H754" s="1"/>
      <c r="I754" s="1"/>
      <c r="J754" s="12"/>
      <c r="K754" s="1"/>
      <c r="L754" s="1"/>
      <c r="M754" s="2"/>
      <c r="N754" s="21"/>
      <c r="O754" s="1"/>
      <c r="P754" s="1"/>
    </row>
    <row r="755" spans="4:16" x14ac:dyDescent="0.25">
      <c r="D755" s="1"/>
      <c r="E755" s="1"/>
      <c r="F755" s="268"/>
      <c r="G755" s="1"/>
      <c r="H755" s="1"/>
      <c r="I755" s="1"/>
      <c r="J755" s="12"/>
      <c r="K755" s="1"/>
      <c r="L755" s="1"/>
      <c r="M755" s="2"/>
      <c r="N755" s="21"/>
      <c r="O755" s="1"/>
      <c r="P755" s="1"/>
    </row>
    <row r="756" spans="4:16" x14ac:dyDescent="0.25">
      <c r="D756" s="1"/>
      <c r="E756" s="1"/>
      <c r="F756" s="268"/>
      <c r="G756" s="1"/>
      <c r="H756" s="1"/>
      <c r="I756" s="1"/>
      <c r="J756" s="12"/>
      <c r="K756" s="1"/>
      <c r="L756" s="1"/>
      <c r="M756" s="2"/>
      <c r="N756" s="21"/>
      <c r="O756" s="1"/>
      <c r="P756" s="1"/>
    </row>
    <row r="757" spans="4:16" x14ac:dyDescent="0.25">
      <c r="D757" s="1"/>
      <c r="E757" s="1"/>
      <c r="F757" s="268"/>
      <c r="G757" s="1"/>
      <c r="H757" s="1"/>
      <c r="I757" s="1"/>
      <c r="J757" s="12"/>
      <c r="K757" s="1"/>
      <c r="L757" s="1"/>
      <c r="M757" s="2"/>
      <c r="N757" s="21"/>
      <c r="O757" s="1"/>
      <c r="P757" s="1"/>
    </row>
    <row r="758" spans="4:16" x14ac:dyDescent="0.25">
      <c r="D758" s="1"/>
      <c r="E758" s="1"/>
      <c r="F758" s="268"/>
      <c r="G758" s="1"/>
      <c r="H758" s="1"/>
      <c r="I758" s="1"/>
      <c r="J758" s="12"/>
      <c r="K758" s="1"/>
      <c r="L758" s="1"/>
      <c r="M758" s="2"/>
      <c r="N758" s="21"/>
      <c r="O758" s="1"/>
      <c r="P758" s="1"/>
    </row>
    <row r="759" spans="4:16" x14ac:dyDescent="0.25">
      <c r="D759" s="1"/>
      <c r="E759" s="1"/>
      <c r="F759" s="268"/>
      <c r="G759" s="1"/>
      <c r="H759" s="1"/>
      <c r="I759" s="1"/>
      <c r="J759" s="12"/>
      <c r="K759" s="1"/>
      <c r="L759" s="1"/>
      <c r="M759" s="2"/>
      <c r="N759" s="21"/>
      <c r="O759" s="1"/>
      <c r="P759" s="1"/>
    </row>
    <row r="760" spans="4:16" x14ac:dyDescent="0.25">
      <c r="D760" s="1"/>
      <c r="E760" s="1"/>
      <c r="F760" s="268"/>
      <c r="G760" s="1"/>
      <c r="H760" s="1"/>
      <c r="I760" s="1"/>
      <c r="J760" s="12"/>
      <c r="K760" s="1"/>
      <c r="L760" s="1"/>
      <c r="M760" s="2"/>
      <c r="N760" s="21"/>
      <c r="O760" s="1"/>
      <c r="P760" s="1"/>
    </row>
    <row r="761" spans="4:16" x14ac:dyDescent="0.25">
      <c r="D761" s="1"/>
      <c r="E761" s="1"/>
      <c r="F761" s="268"/>
      <c r="G761" s="1"/>
      <c r="H761" s="1"/>
      <c r="I761" s="1"/>
      <c r="J761" s="12"/>
      <c r="K761" s="1"/>
      <c r="L761" s="1"/>
      <c r="M761" s="2"/>
      <c r="N761" s="21"/>
      <c r="O761" s="1"/>
      <c r="P761" s="1"/>
    </row>
    <row r="762" spans="4:16" x14ac:dyDescent="0.25">
      <c r="D762" s="1"/>
      <c r="E762" s="1"/>
      <c r="F762" s="268"/>
      <c r="G762" s="1"/>
      <c r="H762" s="1"/>
      <c r="I762" s="1"/>
      <c r="J762" s="12"/>
      <c r="K762" s="1"/>
      <c r="L762" s="1"/>
      <c r="M762" s="2"/>
      <c r="N762" s="21"/>
      <c r="O762" s="1"/>
      <c r="P762" s="1"/>
    </row>
    <row r="763" spans="4:16" x14ac:dyDescent="0.25">
      <c r="D763" s="1"/>
      <c r="E763" s="1"/>
      <c r="F763" s="268"/>
      <c r="G763" s="1"/>
      <c r="H763" s="1"/>
      <c r="I763" s="1"/>
      <c r="J763" s="12"/>
      <c r="K763" s="1"/>
      <c r="L763" s="1"/>
      <c r="M763" s="2"/>
      <c r="N763" s="21"/>
      <c r="O763" s="1"/>
      <c r="P763" s="1"/>
    </row>
    <row r="764" spans="4:16" x14ac:dyDescent="0.25">
      <c r="D764" s="1"/>
      <c r="E764" s="1"/>
      <c r="F764" s="268"/>
      <c r="G764" s="1"/>
      <c r="H764" s="1"/>
      <c r="I764" s="1"/>
      <c r="J764" s="12"/>
      <c r="K764" s="1"/>
      <c r="L764" s="1"/>
      <c r="M764" s="2"/>
      <c r="N764" s="21"/>
      <c r="O764" s="1"/>
      <c r="P764" s="1"/>
    </row>
    <row r="765" spans="4:16" x14ac:dyDescent="0.25">
      <c r="D765" s="1"/>
      <c r="E765" s="1"/>
      <c r="F765" s="268"/>
      <c r="G765" s="1"/>
      <c r="H765" s="1"/>
      <c r="I765" s="1"/>
      <c r="J765" s="12"/>
      <c r="K765" s="1"/>
      <c r="L765" s="1"/>
      <c r="M765" s="2"/>
      <c r="N765" s="21"/>
      <c r="O765" s="1"/>
      <c r="P765" s="1"/>
    </row>
    <row r="766" spans="4:16" x14ac:dyDescent="0.25">
      <c r="D766" s="1"/>
      <c r="E766" s="1"/>
      <c r="F766" s="268"/>
      <c r="G766" s="1"/>
      <c r="H766" s="1"/>
      <c r="I766" s="1"/>
      <c r="J766" s="12"/>
      <c r="K766" s="1"/>
      <c r="L766" s="1"/>
      <c r="M766" s="2"/>
      <c r="N766" s="21"/>
      <c r="O766" s="1"/>
      <c r="P766" s="1"/>
    </row>
    <row r="767" spans="4:16" x14ac:dyDescent="0.25">
      <c r="D767" s="1"/>
      <c r="E767" s="1"/>
      <c r="F767" s="268"/>
      <c r="G767" s="1"/>
      <c r="H767" s="1"/>
      <c r="I767" s="1"/>
      <c r="J767" s="12"/>
      <c r="K767" s="1"/>
      <c r="L767" s="1"/>
      <c r="M767" s="2"/>
      <c r="N767" s="21"/>
      <c r="O767" s="1"/>
      <c r="P767" s="1"/>
    </row>
    <row r="768" spans="4:16" x14ac:dyDescent="0.25">
      <c r="D768" s="1"/>
      <c r="E768" s="1"/>
      <c r="F768" s="268"/>
      <c r="G768" s="1"/>
      <c r="H768" s="1"/>
      <c r="I768" s="1"/>
      <c r="J768" s="12"/>
      <c r="K768" s="1"/>
      <c r="L768" s="1"/>
      <c r="M768" s="2"/>
      <c r="N768" s="21"/>
      <c r="O768" s="1"/>
      <c r="P768" s="1"/>
    </row>
    <row r="769" spans="4:16" x14ac:dyDescent="0.25">
      <c r="D769" s="1"/>
      <c r="E769" s="1"/>
      <c r="F769" s="268"/>
      <c r="G769" s="1"/>
      <c r="H769" s="1"/>
      <c r="I769" s="1"/>
      <c r="J769" s="12"/>
      <c r="K769" s="1"/>
      <c r="L769" s="1"/>
      <c r="M769" s="2"/>
      <c r="N769" s="21"/>
      <c r="O769" s="1"/>
      <c r="P769" s="1"/>
    </row>
    <row r="770" spans="4:16" x14ac:dyDescent="0.25">
      <c r="D770" s="1"/>
      <c r="E770" s="1"/>
      <c r="F770" s="268"/>
      <c r="G770" s="1"/>
      <c r="H770" s="1"/>
      <c r="I770" s="1"/>
      <c r="J770" s="12"/>
      <c r="K770" s="1"/>
      <c r="L770" s="1"/>
      <c r="M770" s="2"/>
      <c r="N770" s="21"/>
      <c r="O770" s="1"/>
      <c r="P770" s="1"/>
    </row>
    <row r="771" spans="4:16" x14ac:dyDescent="0.25">
      <c r="D771" s="1"/>
      <c r="E771" s="1"/>
      <c r="F771" s="268"/>
      <c r="G771" s="1"/>
      <c r="H771" s="1"/>
      <c r="I771" s="1"/>
      <c r="J771" s="12"/>
      <c r="K771" s="1"/>
      <c r="L771" s="1"/>
      <c r="M771" s="2"/>
      <c r="N771" s="21"/>
      <c r="O771" s="1"/>
      <c r="P771" s="1"/>
    </row>
    <row r="772" spans="4:16" x14ac:dyDescent="0.25">
      <c r="D772" s="1"/>
      <c r="E772" s="1"/>
      <c r="F772" s="268"/>
      <c r="G772" s="1"/>
      <c r="H772" s="1"/>
      <c r="I772" s="1"/>
      <c r="J772" s="12"/>
      <c r="K772" s="1"/>
      <c r="L772" s="1"/>
      <c r="M772" s="2"/>
      <c r="N772" s="21"/>
      <c r="O772" s="1"/>
      <c r="P772" s="1"/>
    </row>
    <row r="773" spans="4:16" x14ac:dyDescent="0.25">
      <c r="D773" s="1"/>
      <c r="E773" s="1"/>
      <c r="F773" s="268"/>
      <c r="G773" s="1"/>
      <c r="H773" s="1"/>
      <c r="I773" s="1"/>
      <c r="J773" s="12"/>
      <c r="K773" s="1"/>
      <c r="L773" s="1"/>
      <c r="M773" s="2"/>
      <c r="N773" s="21"/>
      <c r="O773" s="1"/>
      <c r="P773" s="1"/>
    </row>
    <row r="774" spans="4:16" x14ac:dyDescent="0.25">
      <c r="D774" s="1"/>
      <c r="E774" s="1"/>
      <c r="F774" s="268"/>
      <c r="G774" s="1"/>
      <c r="H774" s="1"/>
      <c r="I774" s="1"/>
      <c r="J774" s="12"/>
      <c r="K774" s="1"/>
      <c r="L774" s="1"/>
      <c r="M774" s="2"/>
      <c r="N774" s="21"/>
      <c r="O774" s="1"/>
      <c r="P774" s="1"/>
    </row>
    <row r="775" spans="4:16" x14ac:dyDescent="0.25">
      <c r="D775" s="1"/>
      <c r="E775" s="1"/>
      <c r="F775" s="268"/>
      <c r="G775" s="1"/>
      <c r="H775" s="1"/>
      <c r="I775" s="1"/>
      <c r="J775" s="12"/>
      <c r="K775" s="1"/>
      <c r="L775" s="1"/>
      <c r="M775" s="2"/>
      <c r="N775" s="21"/>
      <c r="O775" s="1"/>
      <c r="P775" s="1"/>
    </row>
    <row r="776" spans="4:16" x14ac:dyDescent="0.25">
      <c r="D776" s="1"/>
      <c r="E776" s="1"/>
      <c r="F776" s="268"/>
      <c r="G776" s="1"/>
      <c r="H776" s="1"/>
      <c r="I776" s="1"/>
      <c r="J776" s="12"/>
      <c r="K776" s="1"/>
      <c r="L776" s="1"/>
      <c r="M776" s="2"/>
      <c r="N776" s="21"/>
      <c r="O776" s="1"/>
      <c r="P776" s="1"/>
    </row>
    <row r="777" spans="4:16" x14ac:dyDescent="0.25">
      <c r="D777" s="1"/>
      <c r="E777" s="1"/>
      <c r="F777" s="268"/>
      <c r="G777" s="1"/>
      <c r="H777" s="1"/>
      <c r="I777" s="1"/>
      <c r="J777" s="12"/>
      <c r="K777" s="1"/>
      <c r="L777" s="1"/>
      <c r="M777" s="2"/>
      <c r="N777" s="21"/>
      <c r="O777" s="1"/>
      <c r="P777" s="1"/>
    </row>
    <row r="778" spans="4:16" x14ac:dyDescent="0.25">
      <c r="D778" s="1"/>
      <c r="E778" s="1"/>
      <c r="F778" s="268"/>
      <c r="G778" s="1"/>
      <c r="H778" s="1"/>
      <c r="I778" s="1"/>
      <c r="J778" s="12"/>
      <c r="K778" s="1"/>
      <c r="L778" s="1"/>
      <c r="M778" s="2"/>
      <c r="N778" s="21"/>
      <c r="O778" s="1"/>
      <c r="P778" s="1"/>
    </row>
    <row r="779" spans="4:16" x14ac:dyDescent="0.25">
      <c r="D779" s="1"/>
      <c r="E779" s="1"/>
      <c r="F779" s="268"/>
      <c r="G779" s="1"/>
      <c r="H779" s="1"/>
      <c r="I779" s="1"/>
      <c r="J779" s="12"/>
      <c r="K779" s="1"/>
      <c r="L779" s="1"/>
      <c r="M779" s="2"/>
      <c r="N779" s="21"/>
      <c r="O779" s="1"/>
      <c r="P779" s="1"/>
    </row>
    <row r="780" spans="4:16" x14ac:dyDescent="0.25">
      <c r="D780" s="1"/>
      <c r="E780" s="1"/>
      <c r="F780" s="268"/>
      <c r="G780" s="1"/>
      <c r="H780" s="1"/>
      <c r="I780" s="1"/>
      <c r="J780" s="12"/>
      <c r="K780" s="1"/>
      <c r="L780" s="1"/>
      <c r="M780" s="2"/>
      <c r="N780" s="21"/>
      <c r="O780" s="1"/>
      <c r="P780" s="1"/>
    </row>
    <row r="781" spans="4:16" x14ac:dyDescent="0.25">
      <c r="D781" s="1"/>
      <c r="E781" s="1"/>
      <c r="F781" s="268"/>
      <c r="G781" s="1"/>
      <c r="H781" s="1"/>
      <c r="I781" s="1"/>
      <c r="J781" s="12"/>
      <c r="K781" s="1"/>
      <c r="L781" s="1"/>
      <c r="M781" s="2"/>
      <c r="N781" s="21"/>
      <c r="O781" s="1"/>
      <c r="P781" s="1"/>
    </row>
    <row r="782" spans="4:16" x14ac:dyDescent="0.25">
      <c r="D782" s="1"/>
      <c r="E782" s="1"/>
      <c r="F782" s="268"/>
      <c r="G782" s="1"/>
      <c r="H782" s="1"/>
      <c r="I782" s="1"/>
      <c r="J782" s="12"/>
      <c r="K782" s="1"/>
      <c r="L782" s="1"/>
      <c r="M782" s="2"/>
      <c r="N782" s="21"/>
      <c r="O782" s="1"/>
      <c r="P782" s="1"/>
    </row>
    <row r="783" spans="4:16" x14ac:dyDescent="0.25">
      <c r="D783" s="1"/>
      <c r="E783" s="1"/>
      <c r="F783" s="268"/>
      <c r="G783" s="1"/>
      <c r="H783" s="1"/>
      <c r="I783" s="1"/>
      <c r="J783" s="12"/>
      <c r="K783" s="1"/>
      <c r="L783" s="1"/>
      <c r="M783" s="2"/>
      <c r="N783" s="21"/>
      <c r="O783" s="1"/>
      <c r="P783" s="1"/>
    </row>
    <row r="784" spans="4:16" x14ac:dyDescent="0.25">
      <c r="D784" s="1"/>
      <c r="E784" s="1"/>
      <c r="F784" s="268"/>
      <c r="G784" s="1"/>
      <c r="H784" s="1"/>
      <c r="I784" s="1"/>
      <c r="J784" s="12"/>
      <c r="K784" s="1"/>
      <c r="L784" s="1"/>
      <c r="M784" s="2"/>
      <c r="N784" s="21"/>
      <c r="O784" s="1"/>
      <c r="P784" s="1"/>
    </row>
    <row r="785" spans="4:16" x14ac:dyDescent="0.25">
      <c r="D785" s="1"/>
      <c r="E785" s="1"/>
      <c r="F785" s="268"/>
      <c r="G785" s="1"/>
      <c r="H785" s="1"/>
      <c r="I785" s="1"/>
      <c r="J785" s="12"/>
      <c r="K785" s="1"/>
      <c r="L785" s="1"/>
      <c r="M785" s="2"/>
      <c r="N785" s="21"/>
      <c r="O785" s="1"/>
      <c r="P785" s="1"/>
    </row>
    <row r="786" spans="4:16" x14ac:dyDescent="0.25">
      <c r="D786" s="1"/>
      <c r="E786" s="1"/>
      <c r="F786" s="268"/>
      <c r="G786" s="1"/>
      <c r="H786" s="1"/>
      <c r="I786" s="1"/>
      <c r="J786" s="12"/>
      <c r="K786" s="1"/>
      <c r="L786" s="1"/>
      <c r="M786" s="2"/>
      <c r="N786" s="21"/>
      <c r="O786" s="1"/>
      <c r="P786" s="1"/>
    </row>
    <row r="787" spans="4:16" x14ac:dyDescent="0.25">
      <c r="D787" s="1"/>
      <c r="E787" s="1"/>
      <c r="F787" s="268"/>
      <c r="G787" s="1"/>
      <c r="H787" s="1"/>
      <c r="I787" s="1"/>
      <c r="J787" s="12"/>
      <c r="K787" s="1"/>
      <c r="L787" s="1"/>
      <c r="M787" s="2"/>
      <c r="N787" s="21"/>
      <c r="O787" s="1"/>
      <c r="P787" s="1"/>
    </row>
    <row r="788" spans="4:16" x14ac:dyDescent="0.25">
      <c r="D788" s="1"/>
      <c r="E788" s="1"/>
      <c r="F788" s="268"/>
      <c r="G788" s="1"/>
      <c r="H788" s="1"/>
      <c r="I788" s="1"/>
      <c r="J788" s="12"/>
      <c r="K788" s="1"/>
      <c r="L788" s="1"/>
      <c r="M788" s="2"/>
      <c r="N788" s="21"/>
      <c r="O788" s="1"/>
      <c r="P788" s="1"/>
    </row>
    <row r="789" spans="4:16" x14ac:dyDescent="0.25">
      <c r="D789" s="1"/>
      <c r="E789" s="1"/>
      <c r="F789" s="268"/>
      <c r="G789" s="1"/>
      <c r="H789" s="1"/>
      <c r="I789" s="1"/>
      <c r="J789" s="12"/>
      <c r="K789" s="1"/>
      <c r="L789" s="1"/>
      <c r="M789" s="2"/>
      <c r="N789" s="21"/>
      <c r="O789" s="1"/>
      <c r="P789" s="1"/>
    </row>
    <row r="790" spans="4:16" x14ac:dyDescent="0.25">
      <c r="D790" s="1"/>
      <c r="E790" s="1"/>
      <c r="F790" s="268"/>
      <c r="G790" s="1"/>
      <c r="H790" s="1"/>
      <c r="I790" s="1"/>
      <c r="J790" s="12"/>
      <c r="K790" s="1"/>
      <c r="L790" s="1"/>
      <c r="M790" s="2"/>
      <c r="N790" s="21"/>
      <c r="O790" s="1"/>
      <c r="P790" s="1"/>
    </row>
    <row r="791" spans="4:16" x14ac:dyDescent="0.25">
      <c r="D791" s="1"/>
      <c r="E791" s="1"/>
      <c r="F791" s="268"/>
      <c r="G791" s="1"/>
      <c r="H791" s="1"/>
      <c r="I791" s="1"/>
      <c r="J791" s="12"/>
      <c r="K791" s="1"/>
      <c r="L791" s="1"/>
      <c r="M791" s="2"/>
      <c r="N791" s="21"/>
      <c r="O791" s="1"/>
      <c r="P791" s="1"/>
    </row>
    <row r="792" spans="4:16" x14ac:dyDescent="0.25">
      <c r="D792" s="1"/>
      <c r="E792" s="1"/>
      <c r="F792" s="268"/>
      <c r="G792" s="1"/>
      <c r="H792" s="1"/>
      <c r="I792" s="1"/>
      <c r="J792" s="12"/>
      <c r="K792" s="1"/>
      <c r="L792" s="1"/>
      <c r="M792" s="2"/>
      <c r="N792" s="21"/>
      <c r="O792" s="1"/>
      <c r="P792" s="1"/>
    </row>
    <row r="793" spans="4:16" x14ac:dyDescent="0.25">
      <c r="D793" s="1"/>
      <c r="E793" s="1"/>
      <c r="F793" s="268"/>
      <c r="G793" s="1"/>
      <c r="H793" s="1"/>
      <c r="I793" s="1"/>
      <c r="J793" s="12"/>
      <c r="K793" s="1"/>
      <c r="L793" s="1"/>
      <c r="M793" s="2"/>
      <c r="N793" s="21"/>
      <c r="O793" s="1"/>
      <c r="P793" s="1"/>
    </row>
    <row r="794" spans="4:16" x14ac:dyDescent="0.25">
      <c r="D794" s="1"/>
      <c r="E794" s="1"/>
      <c r="F794" s="268"/>
      <c r="G794" s="1"/>
      <c r="H794" s="1"/>
      <c r="I794" s="1"/>
      <c r="J794" s="12"/>
      <c r="K794" s="1"/>
      <c r="L794" s="1"/>
      <c r="M794" s="2"/>
      <c r="N794" s="21"/>
      <c r="O794" s="1"/>
      <c r="P794" s="1"/>
    </row>
    <row r="795" spans="4:16" x14ac:dyDescent="0.25">
      <c r="D795" s="1"/>
      <c r="E795" s="1"/>
      <c r="F795" s="268"/>
      <c r="G795" s="1"/>
      <c r="H795" s="1"/>
      <c r="I795" s="1"/>
      <c r="J795" s="12"/>
      <c r="K795" s="1"/>
      <c r="L795" s="1"/>
      <c r="M795" s="2"/>
      <c r="N795" s="21"/>
      <c r="O795" s="1"/>
      <c r="P795" s="1"/>
    </row>
    <row r="796" spans="4:16" x14ac:dyDescent="0.25">
      <c r="D796" s="1"/>
      <c r="E796" s="1"/>
      <c r="F796" s="268"/>
      <c r="G796" s="1"/>
      <c r="H796" s="1"/>
      <c r="I796" s="1"/>
      <c r="J796" s="12"/>
      <c r="K796" s="1"/>
      <c r="L796" s="1"/>
      <c r="M796" s="2"/>
      <c r="N796" s="21"/>
      <c r="O796" s="1"/>
      <c r="P796" s="1"/>
    </row>
    <row r="797" spans="4:16" x14ac:dyDescent="0.25">
      <c r="D797" s="1"/>
      <c r="E797" s="1"/>
      <c r="F797" s="268"/>
      <c r="G797" s="1"/>
      <c r="H797" s="1"/>
      <c r="I797" s="1"/>
      <c r="J797" s="12"/>
      <c r="K797" s="1"/>
      <c r="L797" s="1"/>
      <c r="M797" s="2"/>
      <c r="N797" s="21"/>
      <c r="O797" s="1"/>
      <c r="P797" s="1"/>
    </row>
    <row r="798" spans="4:16" x14ac:dyDescent="0.25">
      <c r="D798" s="1"/>
      <c r="E798" s="1"/>
      <c r="F798" s="268"/>
      <c r="G798" s="1"/>
      <c r="H798" s="1"/>
      <c r="I798" s="1"/>
      <c r="J798" s="12"/>
      <c r="K798" s="1"/>
      <c r="L798" s="1"/>
      <c r="M798" s="2"/>
      <c r="N798" s="21"/>
      <c r="O798" s="1"/>
      <c r="P798" s="1"/>
    </row>
    <row r="799" spans="4:16" x14ac:dyDescent="0.25">
      <c r="D799" s="1"/>
      <c r="E799" s="1"/>
      <c r="F799" s="268"/>
      <c r="G799" s="1"/>
      <c r="H799" s="1"/>
      <c r="I799" s="1"/>
      <c r="J799" s="12"/>
      <c r="K799" s="1"/>
      <c r="L799" s="1"/>
      <c r="M799" s="2"/>
      <c r="N799" s="21"/>
      <c r="O799" s="1"/>
      <c r="P799" s="1"/>
    </row>
    <row r="800" spans="4:16" x14ac:dyDescent="0.25">
      <c r="D800" s="1"/>
      <c r="E800" s="1"/>
      <c r="F800" s="268"/>
      <c r="G800" s="1"/>
      <c r="H800" s="1"/>
      <c r="I800" s="1"/>
      <c r="J800" s="12"/>
      <c r="K800" s="1"/>
      <c r="L800" s="1"/>
      <c r="M800" s="2"/>
      <c r="N800" s="21"/>
      <c r="O800" s="1"/>
      <c r="P800" s="1"/>
    </row>
    <row r="801" spans="4:16" x14ac:dyDescent="0.25">
      <c r="D801" s="1"/>
      <c r="E801" s="1"/>
      <c r="F801" s="268"/>
      <c r="G801" s="1"/>
      <c r="H801" s="1"/>
      <c r="I801" s="1"/>
      <c r="J801" s="12"/>
      <c r="K801" s="1"/>
      <c r="L801" s="1"/>
      <c r="M801" s="2"/>
      <c r="N801" s="21"/>
      <c r="O801" s="1"/>
      <c r="P801" s="1"/>
    </row>
    <row r="802" spans="4:16" x14ac:dyDescent="0.25">
      <c r="D802" s="1"/>
      <c r="E802" s="1"/>
      <c r="F802" s="268"/>
      <c r="G802" s="1"/>
      <c r="H802" s="1"/>
      <c r="I802" s="1"/>
      <c r="J802" s="12"/>
      <c r="K802" s="1"/>
      <c r="L802" s="1"/>
      <c r="M802" s="2"/>
      <c r="N802" s="21"/>
      <c r="O802" s="1"/>
      <c r="P802" s="1"/>
    </row>
    <row r="803" spans="4:16" x14ac:dyDescent="0.25">
      <c r="D803" s="1"/>
      <c r="E803" s="1"/>
      <c r="F803" s="268"/>
      <c r="G803" s="1"/>
      <c r="H803" s="1"/>
      <c r="I803" s="1"/>
      <c r="J803" s="12"/>
      <c r="K803" s="1"/>
      <c r="L803" s="1"/>
      <c r="M803" s="2"/>
      <c r="N803" s="21"/>
      <c r="O803" s="1"/>
      <c r="P803" s="1"/>
    </row>
    <row r="804" spans="4:16" x14ac:dyDescent="0.25">
      <c r="D804" s="1"/>
      <c r="E804" s="1"/>
      <c r="F804" s="268"/>
      <c r="G804" s="1"/>
      <c r="H804" s="1"/>
      <c r="I804" s="1"/>
      <c r="J804" s="12"/>
      <c r="K804" s="1"/>
      <c r="L804" s="1"/>
      <c r="M804" s="2"/>
      <c r="N804" s="21"/>
      <c r="O804" s="1"/>
      <c r="P804" s="1"/>
    </row>
    <row r="805" spans="4:16" x14ac:dyDescent="0.25">
      <c r="D805" s="1"/>
      <c r="E805" s="1"/>
      <c r="F805" s="268"/>
      <c r="G805" s="1"/>
      <c r="H805" s="1"/>
      <c r="I805" s="1"/>
      <c r="J805" s="12"/>
      <c r="K805" s="1"/>
      <c r="L805" s="1"/>
      <c r="M805" s="2"/>
      <c r="N805" s="21"/>
      <c r="O805" s="1"/>
      <c r="P805" s="1"/>
    </row>
    <row r="806" spans="4:16" x14ac:dyDescent="0.25">
      <c r="D806" s="1"/>
      <c r="E806" s="1"/>
      <c r="F806" s="268"/>
      <c r="G806" s="1"/>
      <c r="H806" s="1"/>
      <c r="I806" s="1"/>
      <c r="J806" s="12"/>
      <c r="K806" s="1"/>
      <c r="L806" s="1"/>
      <c r="M806" s="2"/>
      <c r="N806" s="21"/>
      <c r="O806" s="1"/>
      <c r="P806" s="1"/>
    </row>
    <row r="807" spans="4:16" x14ac:dyDescent="0.25">
      <c r="D807" s="1"/>
      <c r="E807" s="1"/>
      <c r="F807" s="268"/>
      <c r="G807" s="1"/>
      <c r="H807" s="1"/>
      <c r="I807" s="1"/>
      <c r="J807" s="12"/>
      <c r="K807" s="1"/>
      <c r="L807" s="1"/>
      <c r="M807" s="2"/>
      <c r="N807" s="21"/>
      <c r="O807" s="1"/>
      <c r="P807" s="1"/>
    </row>
    <row r="808" spans="4:16" x14ac:dyDescent="0.25">
      <c r="D808" s="1"/>
      <c r="E808" s="1"/>
      <c r="F808" s="268"/>
      <c r="G808" s="1"/>
      <c r="H808" s="1"/>
      <c r="I808" s="1"/>
      <c r="J808" s="12"/>
      <c r="K808" s="1"/>
      <c r="L808" s="1"/>
      <c r="M808" s="2"/>
      <c r="N808" s="21"/>
      <c r="O808" s="1"/>
      <c r="P808" s="1"/>
    </row>
    <row r="809" spans="4:16" x14ac:dyDescent="0.25">
      <c r="D809" s="1"/>
      <c r="E809" s="1"/>
      <c r="F809" s="268"/>
      <c r="G809" s="1"/>
      <c r="H809" s="1"/>
      <c r="I809" s="1"/>
      <c r="J809" s="12"/>
      <c r="K809" s="1"/>
      <c r="L809" s="1"/>
      <c r="M809" s="2"/>
      <c r="N809" s="21"/>
      <c r="O809" s="1"/>
      <c r="P809" s="1"/>
    </row>
    <row r="810" spans="4:16" x14ac:dyDescent="0.25">
      <c r="D810" s="1"/>
      <c r="E810" s="1"/>
      <c r="F810" s="268"/>
      <c r="G810" s="1"/>
      <c r="H810" s="1"/>
      <c r="I810" s="1"/>
      <c r="J810" s="12"/>
      <c r="K810" s="1"/>
      <c r="L810" s="1"/>
      <c r="M810" s="2"/>
      <c r="N810" s="21"/>
      <c r="O810" s="1"/>
      <c r="P810" s="1"/>
    </row>
    <row r="811" spans="4:16" x14ac:dyDescent="0.25">
      <c r="D811" s="1"/>
      <c r="E811" s="1"/>
      <c r="F811" s="268"/>
      <c r="G811" s="1"/>
      <c r="H811" s="1"/>
      <c r="I811" s="1"/>
      <c r="J811" s="12"/>
      <c r="K811" s="1"/>
      <c r="L811" s="1"/>
      <c r="M811" s="2"/>
      <c r="N811" s="21"/>
      <c r="O811" s="1"/>
      <c r="P811" s="1"/>
    </row>
    <row r="812" spans="4:16" x14ac:dyDescent="0.25">
      <c r="D812" s="1"/>
      <c r="E812" s="1"/>
      <c r="F812" s="268"/>
      <c r="G812" s="1"/>
      <c r="H812" s="1"/>
      <c r="I812" s="1"/>
      <c r="J812" s="12"/>
      <c r="K812" s="1"/>
      <c r="L812" s="1"/>
      <c r="M812" s="2"/>
      <c r="N812" s="21"/>
      <c r="O812" s="1"/>
      <c r="P812" s="1"/>
    </row>
    <row r="813" spans="4:16" x14ac:dyDescent="0.25">
      <c r="D813" s="1"/>
      <c r="E813" s="1"/>
      <c r="F813" s="268"/>
      <c r="G813" s="1"/>
      <c r="H813" s="1"/>
      <c r="I813" s="1"/>
      <c r="J813" s="12"/>
      <c r="K813" s="1"/>
      <c r="L813" s="1"/>
      <c r="M813" s="2"/>
      <c r="N813" s="21"/>
      <c r="O813" s="1"/>
      <c r="P813" s="1"/>
    </row>
    <row r="814" spans="4:16" x14ac:dyDescent="0.25">
      <c r="D814" s="1"/>
      <c r="E814" s="1"/>
      <c r="F814" s="268"/>
      <c r="G814" s="1"/>
      <c r="H814" s="1"/>
      <c r="I814" s="1"/>
      <c r="J814" s="12"/>
      <c r="K814" s="1"/>
      <c r="L814" s="1"/>
      <c r="M814" s="2"/>
      <c r="N814" s="21"/>
      <c r="O814" s="1"/>
      <c r="P814" s="1"/>
    </row>
    <row r="815" spans="4:16" x14ac:dyDescent="0.25">
      <c r="D815" s="1"/>
      <c r="E815" s="1"/>
      <c r="F815" s="268"/>
      <c r="G815" s="1"/>
      <c r="H815" s="1"/>
      <c r="I815" s="1"/>
      <c r="J815" s="12"/>
      <c r="K815" s="1"/>
      <c r="L815" s="1"/>
      <c r="M815" s="2"/>
      <c r="N815" s="21"/>
      <c r="O815" s="1"/>
      <c r="P815" s="1"/>
    </row>
    <row r="816" spans="4:16" x14ac:dyDescent="0.25">
      <c r="D816" s="1"/>
      <c r="E816" s="1"/>
      <c r="F816" s="268"/>
      <c r="G816" s="1"/>
      <c r="H816" s="1"/>
      <c r="I816" s="1"/>
      <c r="J816" s="12"/>
      <c r="K816" s="1"/>
      <c r="L816" s="1"/>
      <c r="M816" s="2"/>
      <c r="N816" s="21"/>
      <c r="O816" s="1"/>
      <c r="P816" s="1"/>
    </row>
    <row r="817" spans="4:16" x14ac:dyDescent="0.25">
      <c r="D817" s="1"/>
      <c r="E817" s="1"/>
      <c r="F817" s="268"/>
      <c r="G817" s="1"/>
      <c r="H817" s="1"/>
      <c r="I817" s="1"/>
      <c r="J817" s="12"/>
      <c r="K817" s="1"/>
      <c r="L817" s="1"/>
      <c r="M817" s="2"/>
      <c r="N817" s="21"/>
      <c r="O817" s="1"/>
      <c r="P817" s="1"/>
    </row>
    <row r="818" spans="4:16" x14ac:dyDescent="0.25">
      <c r="D818" s="1"/>
      <c r="E818" s="1"/>
      <c r="F818" s="268"/>
      <c r="G818" s="1"/>
      <c r="H818" s="1"/>
      <c r="I818" s="1"/>
      <c r="J818" s="12"/>
      <c r="K818" s="1"/>
      <c r="L818" s="1"/>
      <c r="M818" s="2"/>
      <c r="N818" s="21"/>
      <c r="O818" s="1"/>
      <c r="P818" s="1"/>
    </row>
    <row r="819" spans="4:16" x14ac:dyDescent="0.25">
      <c r="D819" s="1"/>
      <c r="E819" s="1"/>
      <c r="F819" s="268"/>
      <c r="G819" s="1"/>
      <c r="H819" s="1"/>
      <c r="I819" s="1"/>
      <c r="J819" s="12"/>
      <c r="K819" s="1"/>
      <c r="L819" s="1"/>
      <c r="M819" s="2"/>
      <c r="N819" s="21"/>
      <c r="O819" s="1"/>
      <c r="P819" s="1"/>
    </row>
    <row r="820" spans="4:16" x14ac:dyDescent="0.25">
      <c r="D820" s="1"/>
      <c r="E820" s="1"/>
      <c r="F820" s="268"/>
      <c r="G820" s="1"/>
      <c r="H820" s="1"/>
      <c r="I820" s="1"/>
      <c r="J820" s="12"/>
      <c r="K820" s="1"/>
      <c r="L820" s="1"/>
      <c r="M820" s="2"/>
      <c r="N820" s="21"/>
      <c r="O820" s="1"/>
      <c r="P820" s="1"/>
    </row>
    <row r="821" spans="4:16" x14ac:dyDescent="0.25">
      <c r="D821" s="1"/>
      <c r="E821" s="1"/>
      <c r="F821" s="268"/>
      <c r="G821" s="1"/>
      <c r="H821" s="1"/>
      <c r="I821" s="1"/>
      <c r="J821" s="12"/>
      <c r="K821" s="1"/>
      <c r="L821" s="1"/>
      <c r="M821" s="2"/>
      <c r="N821" s="21"/>
      <c r="O821" s="1"/>
      <c r="P821" s="1"/>
    </row>
    <row r="822" spans="4:16" x14ac:dyDescent="0.25">
      <c r="D822" s="1"/>
      <c r="E822" s="1"/>
      <c r="F822" s="268"/>
      <c r="G822" s="1"/>
      <c r="H822" s="1"/>
      <c r="I822" s="1"/>
      <c r="J822" s="12"/>
      <c r="K822" s="1"/>
      <c r="L822" s="1"/>
      <c r="M822" s="2"/>
      <c r="N822" s="21"/>
      <c r="O822" s="1"/>
      <c r="P822" s="1"/>
    </row>
    <row r="823" spans="4:16" x14ac:dyDescent="0.25">
      <c r="D823" s="1"/>
      <c r="E823" s="1"/>
      <c r="F823" s="268"/>
      <c r="G823" s="1"/>
      <c r="H823" s="1"/>
      <c r="I823" s="1"/>
      <c r="J823" s="12"/>
      <c r="K823" s="1"/>
      <c r="L823" s="1"/>
      <c r="M823" s="2"/>
      <c r="N823" s="21"/>
      <c r="O823" s="1"/>
      <c r="P823" s="1"/>
    </row>
    <row r="824" spans="4:16" x14ac:dyDescent="0.25">
      <c r="D824" s="1"/>
      <c r="E824" s="1"/>
      <c r="F824" s="268"/>
      <c r="G824" s="1"/>
      <c r="H824" s="1"/>
      <c r="I824" s="1"/>
      <c r="J824" s="12"/>
      <c r="K824" s="1"/>
      <c r="L824" s="1"/>
      <c r="M824" s="2"/>
      <c r="N824" s="21"/>
      <c r="O824" s="1"/>
      <c r="P824" s="1"/>
    </row>
    <row r="825" spans="4:16" x14ac:dyDescent="0.25">
      <c r="D825" s="1"/>
      <c r="E825" s="1"/>
      <c r="F825" s="268"/>
      <c r="G825" s="1"/>
      <c r="H825" s="1"/>
      <c r="I825" s="1"/>
      <c r="J825" s="12"/>
      <c r="K825" s="1"/>
      <c r="L825" s="1"/>
      <c r="M825" s="2"/>
      <c r="N825" s="21"/>
      <c r="O825" s="1"/>
      <c r="P825" s="1"/>
    </row>
    <row r="826" spans="4:16" x14ac:dyDescent="0.25">
      <c r="D826" s="1"/>
      <c r="E826" s="1"/>
      <c r="F826" s="268"/>
      <c r="G826" s="1"/>
      <c r="H826" s="1"/>
      <c r="I826" s="1"/>
      <c r="J826" s="12"/>
      <c r="K826" s="1"/>
      <c r="L826" s="1"/>
      <c r="M826" s="2"/>
      <c r="N826" s="21"/>
      <c r="O826" s="1"/>
      <c r="P826" s="1"/>
    </row>
    <row r="827" spans="4:16" x14ac:dyDescent="0.25">
      <c r="D827" s="1"/>
      <c r="E827" s="1"/>
      <c r="F827" s="268"/>
      <c r="G827" s="1"/>
      <c r="H827" s="1"/>
      <c r="I827" s="1"/>
      <c r="J827" s="12"/>
      <c r="K827" s="1"/>
      <c r="L827" s="1"/>
      <c r="M827" s="2"/>
      <c r="N827" s="21"/>
      <c r="O827" s="1"/>
      <c r="P827" s="1"/>
    </row>
    <row r="828" spans="4:16" x14ac:dyDescent="0.25">
      <c r="D828" s="1"/>
      <c r="E828" s="1"/>
      <c r="F828" s="268"/>
      <c r="G828" s="1"/>
      <c r="H828" s="1"/>
      <c r="I828" s="1"/>
      <c r="J828" s="12"/>
      <c r="K828" s="1"/>
      <c r="L828" s="1"/>
      <c r="M828" s="2"/>
      <c r="N828" s="21"/>
      <c r="O828" s="1"/>
      <c r="P828" s="1"/>
    </row>
    <row r="829" spans="4:16" x14ac:dyDescent="0.25">
      <c r="D829" s="1"/>
      <c r="E829" s="1"/>
      <c r="F829" s="268"/>
      <c r="G829" s="1"/>
      <c r="H829" s="1"/>
      <c r="I829" s="1"/>
      <c r="J829" s="12"/>
      <c r="K829" s="1"/>
      <c r="L829" s="1"/>
      <c r="M829" s="2"/>
      <c r="N829" s="21"/>
      <c r="O829" s="1"/>
      <c r="P829" s="1"/>
    </row>
    <row r="830" spans="4:16" x14ac:dyDescent="0.25">
      <c r="D830" s="1"/>
      <c r="E830" s="1"/>
      <c r="F830" s="268"/>
      <c r="G830" s="1"/>
      <c r="H830" s="1"/>
      <c r="I830" s="1"/>
      <c r="J830" s="12"/>
      <c r="K830" s="1"/>
      <c r="L830" s="1"/>
      <c r="M830" s="2"/>
      <c r="N830" s="21"/>
      <c r="O830" s="1"/>
      <c r="P830" s="1"/>
    </row>
    <row r="831" spans="4:16" x14ac:dyDescent="0.25">
      <c r="D831" s="1"/>
      <c r="E831" s="1"/>
      <c r="F831" s="268"/>
      <c r="G831" s="1"/>
      <c r="H831" s="1"/>
      <c r="I831" s="1"/>
      <c r="J831" s="12"/>
      <c r="K831" s="1"/>
      <c r="L831" s="1"/>
      <c r="M831" s="2"/>
      <c r="N831" s="21"/>
      <c r="O831" s="1"/>
      <c r="P831" s="1"/>
    </row>
    <row r="832" spans="4:16" x14ac:dyDescent="0.25">
      <c r="D832" s="1"/>
      <c r="E832" s="1"/>
      <c r="F832" s="268"/>
      <c r="G832" s="1"/>
      <c r="H832" s="1"/>
      <c r="I832" s="1"/>
      <c r="J832" s="12"/>
      <c r="K832" s="1"/>
      <c r="L832" s="1"/>
      <c r="M832" s="2"/>
      <c r="N832" s="21"/>
      <c r="O832" s="1"/>
      <c r="P832" s="1"/>
    </row>
    <row r="833" spans="4:16" x14ac:dyDescent="0.25">
      <c r="D833" s="1"/>
      <c r="E833" s="1"/>
      <c r="F833" s="268"/>
      <c r="G833" s="1"/>
      <c r="H833" s="1"/>
      <c r="I833" s="1"/>
      <c r="J833" s="12"/>
      <c r="K833" s="1"/>
      <c r="L833" s="1"/>
      <c r="M833" s="2"/>
      <c r="N833" s="21"/>
      <c r="O833" s="1"/>
      <c r="P833" s="1"/>
    </row>
    <row r="834" spans="4:16" x14ac:dyDescent="0.25">
      <c r="D834" s="1"/>
      <c r="E834" s="1"/>
      <c r="F834" s="268"/>
      <c r="G834" s="1"/>
      <c r="H834" s="1"/>
      <c r="I834" s="1"/>
      <c r="J834" s="12"/>
      <c r="K834" s="1"/>
      <c r="L834" s="1"/>
      <c r="M834" s="2"/>
      <c r="N834" s="21"/>
      <c r="O834" s="1"/>
      <c r="P834" s="1"/>
    </row>
    <row r="835" spans="4:16" x14ac:dyDescent="0.25">
      <c r="D835" s="1"/>
      <c r="E835" s="1"/>
      <c r="F835" s="268"/>
      <c r="G835" s="1"/>
      <c r="H835" s="1"/>
      <c r="I835" s="1"/>
      <c r="J835" s="12"/>
      <c r="K835" s="1"/>
      <c r="L835" s="1"/>
      <c r="M835" s="2"/>
      <c r="N835" s="21"/>
      <c r="O835" s="1"/>
      <c r="P835" s="1"/>
    </row>
    <row r="836" spans="4:16" x14ac:dyDescent="0.25">
      <c r="D836" s="1"/>
      <c r="E836" s="1"/>
      <c r="F836" s="268"/>
      <c r="G836" s="1"/>
      <c r="H836" s="1"/>
      <c r="I836" s="1"/>
      <c r="J836" s="12"/>
      <c r="K836" s="1"/>
      <c r="L836" s="1"/>
      <c r="M836" s="2"/>
      <c r="N836" s="21"/>
      <c r="O836" s="1"/>
      <c r="P836" s="1"/>
    </row>
    <row r="837" spans="4:16" x14ac:dyDescent="0.25">
      <c r="D837" s="1"/>
      <c r="E837" s="1"/>
      <c r="F837" s="268"/>
      <c r="G837" s="1"/>
      <c r="H837" s="1"/>
      <c r="I837" s="1"/>
      <c r="J837" s="12"/>
      <c r="K837" s="1"/>
      <c r="L837" s="1"/>
      <c r="M837" s="2"/>
      <c r="N837" s="21"/>
      <c r="O837" s="1"/>
      <c r="P837" s="1"/>
    </row>
    <row r="838" spans="4:16" x14ac:dyDescent="0.25">
      <c r="D838" s="1"/>
      <c r="E838" s="1"/>
      <c r="F838" s="268"/>
      <c r="G838" s="1"/>
      <c r="H838" s="1"/>
      <c r="I838" s="1"/>
      <c r="J838" s="12"/>
      <c r="K838" s="1"/>
      <c r="L838" s="1"/>
      <c r="M838" s="2"/>
      <c r="N838" s="21"/>
      <c r="O838" s="1"/>
      <c r="P838" s="1"/>
    </row>
    <row r="839" spans="4:16" x14ac:dyDescent="0.25">
      <c r="D839" s="1"/>
      <c r="E839" s="1"/>
      <c r="F839" s="268"/>
      <c r="G839" s="1"/>
      <c r="H839" s="1"/>
      <c r="I839" s="1"/>
      <c r="J839" s="12"/>
      <c r="K839" s="1"/>
      <c r="L839" s="1"/>
      <c r="M839" s="2"/>
      <c r="N839" s="21"/>
      <c r="O839" s="1"/>
      <c r="P839" s="1"/>
    </row>
    <row r="840" spans="4:16" x14ac:dyDescent="0.25">
      <c r="D840" s="1"/>
      <c r="E840" s="1"/>
      <c r="F840" s="268"/>
      <c r="G840" s="1"/>
      <c r="H840" s="1"/>
      <c r="I840" s="1"/>
      <c r="J840" s="12"/>
      <c r="K840" s="1"/>
      <c r="L840" s="1"/>
      <c r="M840" s="2"/>
      <c r="N840" s="21"/>
      <c r="O840" s="1"/>
      <c r="P840" s="1"/>
    </row>
    <row r="841" spans="4:16" x14ac:dyDescent="0.25">
      <c r="D841" s="1"/>
      <c r="E841" s="1"/>
      <c r="F841" s="268"/>
      <c r="G841" s="1"/>
      <c r="H841" s="1"/>
      <c r="I841" s="1"/>
      <c r="J841" s="12"/>
      <c r="K841" s="1"/>
      <c r="L841" s="1"/>
      <c r="M841" s="2"/>
      <c r="N841" s="21"/>
      <c r="O841" s="1"/>
      <c r="P841" s="1"/>
    </row>
    <row r="842" spans="4:16" x14ac:dyDescent="0.25">
      <c r="D842" s="1"/>
      <c r="E842" s="1"/>
      <c r="F842" s="268"/>
      <c r="G842" s="1"/>
      <c r="H842" s="1"/>
      <c r="I842" s="1"/>
      <c r="J842" s="12"/>
      <c r="K842" s="1"/>
      <c r="L842" s="1"/>
      <c r="M842" s="2"/>
      <c r="N842" s="21"/>
      <c r="O842" s="1"/>
      <c r="P842" s="1"/>
    </row>
    <row r="843" spans="4:16" x14ac:dyDescent="0.25">
      <c r="D843" s="1"/>
      <c r="E843" s="1"/>
      <c r="F843" s="268"/>
      <c r="G843" s="1"/>
      <c r="H843" s="1"/>
      <c r="I843" s="1"/>
      <c r="J843" s="12"/>
      <c r="K843" s="1"/>
      <c r="L843" s="1"/>
      <c r="M843" s="2"/>
      <c r="N843" s="21"/>
      <c r="O843" s="1"/>
      <c r="P843" s="1"/>
    </row>
    <row r="844" spans="4:16" x14ac:dyDescent="0.25">
      <c r="D844" s="1"/>
      <c r="E844" s="1"/>
      <c r="F844" s="268"/>
      <c r="G844" s="1"/>
      <c r="H844" s="1"/>
      <c r="I844" s="1"/>
      <c r="J844" s="12"/>
      <c r="K844" s="1"/>
      <c r="L844" s="1"/>
      <c r="M844" s="2"/>
      <c r="N844" s="21"/>
      <c r="O844" s="1"/>
      <c r="P844" s="1"/>
    </row>
    <row r="845" spans="4:16" x14ac:dyDescent="0.25">
      <c r="D845" s="1"/>
      <c r="E845" s="1"/>
      <c r="F845" s="268"/>
      <c r="G845" s="1"/>
      <c r="H845" s="1"/>
      <c r="I845" s="1"/>
      <c r="J845" s="12"/>
      <c r="K845" s="1"/>
      <c r="L845" s="1"/>
      <c r="M845" s="2"/>
      <c r="N845" s="21"/>
      <c r="O845" s="1"/>
      <c r="P845" s="1"/>
    </row>
    <row r="846" spans="4:16" x14ac:dyDescent="0.25">
      <c r="D846" s="1"/>
      <c r="E846" s="1"/>
      <c r="F846" s="268"/>
      <c r="G846" s="1"/>
      <c r="H846" s="1"/>
      <c r="I846" s="1"/>
      <c r="J846" s="12"/>
      <c r="K846" s="1"/>
      <c r="L846" s="1"/>
      <c r="M846" s="2"/>
      <c r="N846" s="21"/>
      <c r="O846" s="1"/>
      <c r="P846" s="1"/>
    </row>
    <row r="847" spans="4:16" x14ac:dyDescent="0.25">
      <c r="D847" s="1"/>
      <c r="E847" s="1"/>
      <c r="F847" s="268"/>
      <c r="G847" s="1"/>
      <c r="H847" s="1"/>
      <c r="I847" s="1"/>
      <c r="J847" s="12"/>
      <c r="K847" s="1"/>
      <c r="L847" s="1"/>
      <c r="M847" s="2"/>
      <c r="N847" s="21"/>
      <c r="O847" s="1"/>
      <c r="P847" s="1"/>
    </row>
    <row r="848" spans="4:16" x14ac:dyDescent="0.25">
      <c r="D848" s="1"/>
      <c r="E848" s="1"/>
      <c r="F848" s="268"/>
      <c r="G848" s="1"/>
      <c r="H848" s="1"/>
      <c r="I848" s="1"/>
      <c r="J848" s="12"/>
      <c r="K848" s="1"/>
      <c r="L848" s="1"/>
      <c r="M848" s="2"/>
      <c r="N848" s="21"/>
      <c r="O848" s="1"/>
      <c r="P848" s="1"/>
    </row>
    <row r="849" spans="4:16" x14ac:dyDescent="0.25">
      <c r="D849" s="1"/>
      <c r="E849" s="1"/>
      <c r="F849" s="268"/>
      <c r="G849" s="1"/>
      <c r="H849" s="1"/>
      <c r="I849" s="1"/>
      <c r="J849" s="12"/>
      <c r="K849" s="1"/>
      <c r="L849" s="1"/>
      <c r="M849" s="2"/>
      <c r="N849" s="21"/>
      <c r="O849" s="1"/>
      <c r="P849" s="1"/>
    </row>
    <row r="850" spans="4:16" x14ac:dyDescent="0.25">
      <c r="D850" s="1"/>
      <c r="E850" s="1"/>
      <c r="F850" s="268"/>
      <c r="G850" s="1"/>
      <c r="H850" s="1"/>
      <c r="I850" s="1"/>
      <c r="J850" s="12"/>
      <c r="K850" s="1"/>
      <c r="L850" s="1"/>
      <c r="M850" s="2"/>
      <c r="N850" s="21"/>
      <c r="O850" s="1"/>
      <c r="P850" s="1"/>
    </row>
    <row r="851" spans="4:16" x14ac:dyDescent="0.25">
      <c r="D851" s="1"/>
      <c r="E851" s="1"/>
      <c r="F851" s="268"/>
      <c r="G851" s="1"/>
      <c r="H851" s="1"/>
      <c r="I851" s="1"/>
      <c r="J851" s="12"/>
      <c r="K851" s="1"/>
      <c r="L851" s="1"/>
      <c r="M851" s="2"/>
      <c r="N851" s="21"/>
      <c r="O851" s="1"/>
      <c r="P851" s="1"/>
    </row>
    <row r="852" spans="4:16" x14ac:dyDescent="0.25">
      <c r="D852" s="1"/>
      <c r="E852" s="1"/>
      <c r="F852" s="268"/>
      <c r="G852" s="1"/>
      <c r="H852" s="1"/>
      <c r="I852" s="1"/>
      <c r="J852" s="12"/>
      <c r="K852" s="1"/>
      <c r="L852" s="1"/>
      <c r="M852" s="2"/>
      <c r="N852" s="21"/>
      <c r="O852" s="1"/>
      <c r="P852" s="1"/>
    </row>
    <row r="853" spans="4:16" x14ac:dyDescent="0.25">
      <c r="D853" s="1"/>
      <c r="E853" s="1"/>
      <c r="F853" s="268"/>
      <c r="G853" s="1"/>
      <c r="H853" s="1"/>
      <c r="I853" s="1"/>
      <c r="J853" s="12"/>
      <c r="K853" s="1"/>
      <c r="L853" s="1"/>
      <c r="M853" s="2"/>
      <c r="N853" s="21"/>
      <c r="O853" s="1"/>
      <c r="P853" s="1"/>
    </row>
    <row r="854" spans="4:16" x14ac:dyDescent="0.25">
      <c r="D854" s="1"/>
      <c r="E854" s="1"/>
      <c r="F854" s="268"/>
      <c r="G854" s="1"/>
      <c r="H854" s="1"/>
      <c r="I854" s="1"/>
      <c r="J854" s="12"/>
      <c r="K854" s="1"/>
      <c r="L854" s="1"/>
      <c r="M854" s="2"/>
      <c r="N854" s="21"/>
      <c r="O854" s="1"/>
      <c r="P854" s="1"/>
    </row>
    <row r="855" spans="4:16" x14ac:dyDescent="0.25">
      <c r="D855" s="1"/>
      <c r="E855" s="1"/>
      <c r="F855" s="268"/>
      <c r="G855" s="1"/>
      <c r="H855" s="1"/>
      <c r="I855" s="1"/>
      <c r="J855" s="12"/>
      <c r="K855" s="1"/>
      <c r="L855" s="1"/>
      <c r="M855" s="2"/>
      <c r="N855" s="21"/>
      <c r="O855" s="1"/>
      <c r="P855" s="1"/>
    </row>
    <row r="856" spans="4:16" x14ac:dyDescent="0.25">
      <c r="D856" s="1"/>
      <c r="E856" s="1"/>
      <c r="F856" s="268"/>
      <c r="G856" s="1"/>
      <c r="H856" s="1"/>
      <c r="I856" s="1"/>
      <c r="J856" s="12"/>
      <c r="K856" s="1"/>
      <c r="L856" s="1"/>
      <c r="M856" s="2"/>
      <c r="N856" s="21"/>
      <c r="O856" s="1"/>
      <c r="P856" s="1"/>
    </row>
    <row r="857" spans="4:16" x14ac:dyDescent="0.25">
      <c r="D857" s="1"/>
      <c r="E857" s="1"/>
      <c r="F857" s="268"/>
      <c r="G857" s="1"/>
      <c r="H857" s="1"/>
      <c r="I857" s="1"/>
      <c r="J857" s="12"/>
      <c r="K857" s="1"/>
      <c r="L857" s="1"/>
      <c r="M857" s="2"/>
      <c r="N857" s="21"/>
      <c r="O857" s="1"/>
      <c r="P857" s="1"/>
    </row>
    <row r="858" spans="4:16" x14ac:dyDescent="0.25">
      <c r="D858" s="1"/>
      <c r="E858" s="1"/>
      <c r="F858" s="268"/>
      <c r="G858" s="1"/>
      <c r="H858" s="1"/>
      <c r="I858" s="1"/>
      <c r="J858" s="12"/>
      <c r="K858" s="1"/>
      <c r="L858" s="1"/>
      <c r="M858" s="2"/>
      <c r="N858" s="21"/>
      <c r="O858" s="1"/>
      <c r="P858" s="1"/>
    </row>
    <row r="859" spans="4:16" x14ac:dyDescent="0.25">
      <c r="D859" s="1"/>
      <c r="E859" s="1"/>
      <c r="F859" s="268"/>
      <c r="G859" s="1"/>
      <c r="H859" s="1"/>
      <c r="I859" s="1"/>
      <c r="J859" s="12"/>
      <c r="K859" s="1"/>
      <c r="L859" s="1"/>
      <c r="M859" s="2"/>
      <c r="N859" s="21"/>
      <c r="O859" s="1"/>
      <c r="P859" s="1"/>
    </row>
    <row r="860" spans="4:16" x14ac:dyDescent="0.25">
      <c r="D860" s="1"/>
      <c r="E860" s="1"/>
      <c r="F860" s="268"/>
      <c r="G860" s="1"/>
      <c r="H860" s="1"/>
      <c r="I860" s="1"/>
      <c r="J860" s="12"/>
      <c r="K860" s="1"/>
      <c r="L860" s="1"/>
      <c r="M860" s="2"/>
      <c r="N860" s="21"/>
      <c r="O860" s="1"/>
      <c r="P860" s="1"/>
    </row>
    <row r="861" spans="4:16" x14ac:dyDescent="0.25">
      <c r="D861" s="1"/>
      <c r="E861" s="1"/>
      <c r="F861" s="268"/>
      <c r="G861" s="1"/>
      <c r="H861" s="1"/>
      <c r="I861" s="1"/>
      <c r="J861" s="12"/>
      <c r="K861" s="1"/>
      <c r="L861" s="1"/>
      <c r="M861" s="2"/>
      <c r="N861" s="21"/>
      <c r="O861" s="1"/>
      <c r="P861" s="1"/>
    </row>
    <row r="862" spans="4:16" x14ac:dyDescent="0.25">
      <c r="D862" s="1"/>
      <c r="E862" s="1"/>
      <c r="F862" s="268"/>
      <c r="G862" s="1"/>
      <c r="H862" s="1"/>
      <c r="I862" s="1"/>
      <c r="J862" s="12"/>
      <c r="K862" s="1"/>
      <c r="L862" s="1"/>
      <c r="M862" s="2"/>
      <c r="N862" s="21"/>
      <c r="O862" s="1"/>
      <c r="P862" s="1"/>
    </row>
    <row r="863" spans="4:16" x14ac:dyDescent="0.25">
      <c r="D863" s="1"/>
      <c r="E863" s="1"/>
      <c r="F863" s="268"/>
      <c r="G863" s="1"/>
      <c r="H863" s="1"/>
      <c r="I863" s="1"/>
      <c r="J863" s="12"/>
      <c r="K863" s="1"/>
      <c r="L863" s="1"/>
      <c r="M863" s="2"/>
      <c r="N863" s="21"/>
      <c r="O863" s="1"/>
      <c r="P863" s="1"/>
    </row>
    <row r="864" spans="4:16" x14ac:dyDescent="0.25">
      <c r="D864" s="1"/>
      <c r="E864" s="1"/>
      <c r="F864" s="268"/>
      <c r="G864" s="1"/>
      <c r="H864" s="1"/>
      <c r="I864" s="1"/>
      <c r="J864" s="12"/>
      <c r="K864" s="1"/>
      <c r="L864" s="1"/>
      <c r="M864" s="2"/>
      <c r="N864" s="21"/>
      <c r="O864" s="1"/>
      <c r="P864" s="1"/>
    </row>
    <row r="865" spans="4:16" x14ac:dyDescent="0.25">
      <c r="D865" s="1"/>
      <c r="E865" s="1"/>
      <c r="F865" s="268"/>
      <c r="G865" s="1"/>
      <c r="H865" s="1"/>
      <c r="I865" s="1"/>
      <c r="J865" s="12"/>
      <c r="K865" s="1"/>
      <c r="L865" s="1"/>
      <c r="M865" s="2"/>
      <c r="N865" s="21"/>
      <c r="O865" s="1"/>
      <c r="P865" s="1"/>
    </row>
    <row r="866" spans="4:16" x14ac:dyDescent="0.25">
      <c r="D866" s="1"/>
      <c r="E866" s="1"/>
      <c r="F866" s="268"/>
      <c r="G866" s="1"/>
      <c r="H866" s="1"/>
      <c r="I866" s="1"/>
      <c r="J866" s="12"/>
      <c r="K866" s="1"/>
      <c r="L866" s="1"/>
      <c r="M866" s="2"/>
      <c r="N866" s="21"/>
      <c r="O866" s="1"/>
      <c r="P866" s="1"/>
    </row>
    <row r="867" spans="4:16" x14ac:dyDescent="0.25">
      <c r="D867" s="1"/>
      <c r="E867" s="1"/>
      <c r="F867" s="268"/>
      <c r="G867" s="1"/>
      <c r="H867" s="1"/>
      <c r="I867" s="1"/>
      <c r="J867" s="12"/>
      <c r="K867" s="1"/>
      <c r="L867" s="1"/>
      <c r="M867" s="2"/>
      <c r="N867" s="21"/>
      <c r="O867" s="1"/>
      <c r="P867" s="1"/>
    </row>
    <row r="868" spans="4:16" x14ac:dyDescent="0.25">
      <c r="D868" s="1"/>
      <c r="E868" s="1"/>
      <c r="F868" s="268"/>
      <c r="G868" s="1"/>
      <c r="H868" s="1"/>
      <c r="I868" s="1"/>
      <c r="J868" s="12"/>
      <c r="K868" s="1"/>
      <c r="L868" s="1"/>
      <c r="M868" s="2"/>
      <c r="N868" s="21"/>
      <c r="O868" s="1"/>
      <c r="P868" s="1"/>
    </row>
    <row r="869" spans="4:16" x14ac:dyDescent="0.25">
      <c r="D869" s="1"/>
      <c r="E869" s="1"/>
      <c r="F869" s="268"/>
      <c r="G869" s="1"/>
      <c r="H869" s="1"/>
      <c r="I869" s="1"/>
      <c r="J869" s="12"/>
      <c r="K869" s="1"/>
      <c r="L869" s="1"/>
      <c r="M869" s="2"/>
      <c r="N869" s="21"/>
      <c r="O869" s="1"/>
      <c r="P869" s="1"/>
    </row>
    <row r="870" spans="4:16" x14ac:dyDescent="0.25">
      <c r="D870" s="1"/>
      <c r="E870" s="1"/>
      <c r="F870" s="268"/>
      <c r="G870" s="1"/>
      <c r="H870" s="1"/>
      <c r="I870" s="1"/>
      <c r="J870" s="12"/>
      <c r="K870" s="1"/>
      <c r="L870" s="1"/>
      <c r="M870" s="2"/>
      <c r="N870" s="21"/>
      <c r="O870" s="1"/>
      <c r="P870" s="1"/>
    </row>
    <row r="871" spans="4:16" x14ac:dyDescent="0.25">
      <c r="D871" s="1"/>
      <c r="E871" s="1"/>
      <c r="F871" s="268"/>
      <c r="G871" s="1"/>
      <c r="H871" s="1"/>
      <c r="I871" s="1"/>
      <c r="J871" s="12"/>
      <c r="K871" s="1"/>
      <c r="L871" s="1"/>
      <c r="M871" s="2"/>
      <c r="N871" s="21"/>
      <c r="O871" s="1"/>
      <c r="P871" s="1"/>
    </row>
    <row r="872" spans="4:16" x14ac:dyDescent="0.25">
      <c r="D872" s="1"/>
      <c r="E872" s="1"/>
      <c r="F872" s="268"/>
      <c r="G872" s="1"/>
      <c r="H872" s="1"/>
      <c r="I872" s="1"/>
      <c r="J872" s="12"/>
      <c r="K872" s="1"/>
      <c r="L872" s="1"/>
      <c r="M872" s="2"/>
      <c r="N872" s="21"/>
      <c r="O872" s="1"/>
      <c r="P872" s="1"/>
    </row>
    <row r="873" spans="4:16" x14ac:dyDescent="0.25">
      <c r="D873" s="1"/>
      <c r="E873" s="1"/>
      <c r="F873" s="268"/>
      <c r="G873" s="1"/>
      <c r="H873" s="1"/>
      <c r="I873" s="1"/>
      <c r="J873" s="12"/>
      <c r="K873" s="1"/>
      <c r="L873" s="1"/>
      <c r="M873" s="2"/>
      <c r="N873" s="21"/>
      <c r="O873" s="1"/>
      <c r="P873" s="1"/>
    </row>
    <row r="874" spans="4:16" x14ac:dyDescent="0.25">
      <c r="D874" s="1"/>
      <c r="E874" s="1"/>
      <c r="F874" s="268"/>
      <c r="G874" s="1"/>
      <c r="H874" s="1"/>
      <c r="I874" s="1"/>
      <c r="J874" s="12"/>
      <c r="K874" s="1"/>
      <c r="L874" s="1"/>
      <c r="M874" s="2"/>
      <c r="N874" s="21"/>
      <c r="O874" s="1"/>
      <c r="P874" s="1"/>
    </row>
    <row r="875" spans="4:16" x14ac:dyDescent="0.25">
      <c r="D875" s="1"/>
      <c r="E875" s="1"/>
      <c r="F875" s="268"/>
      <c r="G875" s="1"/>
      <c r="H875" s="1"/>
      <c r="I875" s="1"/>
      <c r="J875" s="12"/>
      <c r="K875" s="1"/>
      <c r="L875" s="1"/>
      <c r="M875" s="2"/>
      <c r="N875" s="21"/>
      <c r="O875" s="1"/>
      <c r="P875" s="1"/>
    </row>
    <row r="876" spans="4:16" x14ac:dyDescent="0.25">
      <c r="D876" s="1"/>
      <c r="E876" s="1"/>
      <c r="F876" s="268"/>
      <c r="G876" s="1"/>
      <c r="H876" s="1"/>
      <c r="I876" s="1"/>
      <c r="J876" s="12"/>
      <c r="K876" s="1"/>
      <c r="L876" s="1"/>
      <c r="M876" s="2"/>
      <c r="N876" s="21"/>
      <c r="O876" s="1"/>
      <c r="P876" s="1"/>
    </row>
    <row r="877" spans="4:16" x14ac:dyDescent="0.25">
      <c r="D877" s="1"/>
      <c r="E877" s="1"/>
      <c r="F877" s="268"/>
      <c r="G877" s="1"/>
      <c r="H877" s="1"/>
      <c r="I877" s="1"/>
      <c r="J877" s="12"/>
      <c r="K877" s="1"/>
      <c r="L877" s="1"/>
      <c r="M877" s="2"/>
      <c r="N877" s="21"/>
      <c r="O877" s="1"/>
      <c r="P877" s="1"/>
    </row>
    <row r="878" spans="4:16" x14ac:dyDescent="0.25">
      <c r="D878" s="292"/>
      <c r="E878" s="292"/>
      <c r="F878" s="292"/>
      <c r="G878" s="292"/>
      <c r="H878" s="292"/>
      <c r="I878" s="292"/>
      <c r="J878" s="292"/>
      <c r="K878" s="292"/>
      <c r="L878" s="292"/>
      <c r="M878" s="292"/>
      <c r="N878" s="292"/>
      <c r="O878" s="292"/>
      <c r="P878" s="292"/>
    </row>
    <row r="879" spans="4:16" x14ac:dyDescent="0.25">
      <c r="D879" s="12"/>
      <c r="E879" s="12"/>
      <c r="F879" s="268"/>
      <c r="G879" s="1"/>
      <c r="H879" s="1"/>
      <c r="I879" s="1"/>
      <c r="J879" s="12"/>
      <c r="K879" s="1"/>
      <c r="L879" s="1"/>
      <c r="M879" s="2"/>
      <c r="N879" s="21"/>
      <c r="O879" s="1"/>
      <c r="P879" s="1"/>
    </row>
    <row r="880" spans="4:16" x14ac:dyDescent="0.25">
      <c r="D880" s="12"/>
      <c r="E880" s="12"/>
      <c r="F880" s="268"/>
      <c r="G880" s="1"/>
      <c r="H880" s="1"/>
      <c r="I880" s="1"/>
      <c r="J880" s="12"/>
      <c r="K880" s="1"/>
      <c r="L880" s="1"/>
      <c r="M880" s="2"/>
      <c r="N880" s="21"/>
      <c r="O880" s="1"/>
      <c r="P880" s="1"/>
    </row>
    <row r="881" spans="4:16" x14ac:dyDescent="0.25">
      <c r="D881" s="12"/>
      <c r="E881" s="12"/>
      <c r="F881" s="268"/>
      <c r="G881" s="1"/>
      <c r="H881" s="1"/>
      <c r="I881" s="1"/>
      <c r="J881" s="12"/>
      <c r="K881" s="1"/>
      <c r="L881" s="1"/>
      <c r="M881" s="2"/>
      <c r="N881" s="21"/>
      <c r="O881" s="1"/>
      <c r="P881" s="1"/>
    </row>
    <row r="882" spans="4:16" x14ac:dyDescent="0.25">
      <c r="D882" s="12"/>
      <c r="E882" s="12"/>
      <c r="F882" s="268"/>
      <c r="G882" s="1"/>
      <c r="H882" s="1"/>
      <c r="I882" s="1"/>
      <c r="J882" s="12"/>
      <c r="K882" s="1"/>
      <c r="L882" s="1"/>
      <c r="M882" s="2"/>
      <c r="N882" s="21"/>
      <c r="O882" s="1"/>
      <c r="P882" s="1"/>
    </row>
    <row r="883" spans="4:16" x14ac:dyDescent="0.25">
      <c r="D883" s="12"/>
      <c r="E883" s="12"/>
      <c r="F883" s="268"/>
      <c r="G883" s="1"/>
      <c r="H883" s="1"/>
      <c r="I883" s="1"/>
      <c r="J883" s="12"/>
      <c r="K883" s="1"/>
      <c r="L883" s="1"/>
      <c r="M883" s="2"/>
      <c r="N883" s="21"/>
      <c r="O883" s="1"/>
      <c r="P883" s="1"/>
    </row>
    <row r="884" spans="4:16" x14ac:dyDescent="0.25">
      <c r="D884" s="12"/>
      <c r="E884" s="12"/>
      <c r="F884" s="268"/>
      <c r="G884" s="1"/>
      <c r="H884" s="1"/>
      <c r="I884" s="1"/>
      <c r="J884" s="12"/>
      <c r="K884" s="1"/>
      <c r="L884" s="1"/>
      <c r="M884" s="2"/>
      <c r="N884" s="21"/>
      <c r="O884" s="1"/>
      <c r="P884" s="1"/>
    </row>
    <row r="885" spans="4:16" x14ac:dyDescent="0.25">
      <c r="D885" s="12"/>
      <c r="E885" s="12"/>
      <c r="F885" s="268"/>
      <c r="G885" s="1"/>
      <c r="H885" s="1"/>
      <c r="I885" s="1"/>
      <c r="J885" s="12"/>
      <c r="K885" s="1"/>
      <c r="L885" s="1"/>
      <c r="M885" s="2"/>
      <c r="N885" s="21"/>
      <c r="O885" s="1"/>
      <c r="P885" s="1"/>
    </row>
    <row r="886" spans="4:16" x14ac:dyDescent="0.25">
      <c r="D886" s="12"/>
      <c r="E886" s="12"/>
      <c r="F886" s="268"/>
      <c r="G886" s="1"/>
      <c r="H886" s="1"/>
      <c r="I886" s="1"/>
      <c r="J886" s="12"/>
      <c r="K886" s="1"/>
      <c r="L886" s="1"/>
      <c r="M886" s="2"/>
      <c r="N886" s="21"/>
      <c r="O886" s="1"/>
      <c r="P886" s="1"/>
    </row>
    <row r="887" spans="4:16" x14ac:dyDescent="0.25">
      <c r="D887" s="12"/>
      <c r="E887" s="12"/>
      <c r="F887" s="268"/>
      <c r="G887" s="1"/>
      <c r="H887" s="1"/>
      <c r="I887" s="1"/>
      <c r="J887" s="12"/>
      <c r="K887" s="1"/>
      <c r="L887" s="1"/>
      <c r="M887" s="2"/>
      <c r="N887" s="21"/>
      <c r="O887" s="1"/>
      <c r="P887" s="1"/>
    </row>
    <row r="888" spans="4:16" x14ac:dyDescent="0.25">
      <c r="D888" s="12"/>
      <c r="E888" s="12"/>
      <c r="F888" s="268"/>
      <c r="G888" s="1"/>
      <c r="H888" s="1"/>
      <c r="I888" s="1"/>
      <c r="J888" s="12"/>
      <c r="K888" s="1"/>
      <c r="L888" s="1"/>
      <c r="M888" s="2"/>
      <c r="N888" s="21"/>
      <c r="O888" s="1"/>
      <c r="P888" s="1"/>
    </row>
    <row r="889" spans="4:16" x14ac:dyDescent="0.25">
      <c r="D889" s="12"/>
      <c r="E889" s="12"/>
      <c r="F889" s="268"/>
      <c r="G889" s="1"/>
      <c r="H889" s="1"/>
      <c r="I889" s="1"/>
      <c r="J889" s="12"/>
      <c r="K889" s="1"/>
      <c r="L889" s="1"/>
      <c r="M889" s="2"/>
      <c r="N889" s="21"/>
      <c r="O889" s="1"/>
      <c r="P889" s="1"/>
    </row>
    <row r="890" spans="4:16" x14ac:dyDescent="0.25">
      <c r="D890" s="12"/>
      <c r="E890" s="12"/>
      <c r="F890" s="268"/>
      <c r="G890" s="1"/>
      <c r="H890" s="1"/>
      <c r="I890" s="1"/>
      <c r="J890" s="12"/>
      <c r="K890" s="1"/>
      <c r="L890" s="1"/>
      <c r="M890" s="2"/>
      <c r="N890" s="21"/>
      <c r="O890" s="1"/>
      <c r="P890" s="1"/>
    </row>
    <row r="891" spans="4:16" x14ac:dyDescent="0.25">
      <c r="D891" s="12"/>
      <c r="E891" s="12"/>
      <c r="F891" s="268"/>
      <c r="G891" s="1"/>
      <c r="H891" s="1"/>
      <c r="I891" s="1"/>
      <c r="J891" s="12"/>
      <c r="K891" s="1"/>
      <c r="L891" s="1"/>
      <c r="M891" s="2"/>
      <c r="N891" s="21"/>
      <c r="O891" s="1"/>
      <c r="P891" s="1"/>
    </row>
    <row r="892" spans="4:16" x14ac:dyDescent="0.25">
      <c r="D892" s="12"/>
      <c r="E892" s="12"/>
      <c r="F892" s="268"/>
      <c r="G892" s="1"/>
      <c r="H892" s="1"/>
      <c r="I892" s="1"/>
      <c r="J892" s="12"/>
      <c r="K892" s="1"/>
      <c r="L892" s="1"/>
      <c r="M892" s="2"/>
      <c r="N892" s="21"/>
      <c r="O892" s="1"/>
      <c r="P892" s="1"/>
    </row>
    <row r="893" spans="4:16" x14ac:dyDescent="0.25">
      <c r="D893" s="1"/>
      <c r="E893" s="1"/>
      <c r="F893" s="268"/>
      <c r="G893" s="1"/>
      <c r="H893" s="1"/>
      <c r="I893" s="1"/>
      <c r="J893" s="12"/>
      <c r="K893" s="1"/>
      <c r="L893" s="1"/>
      <c r="M893" s="2"/>
      <c r="N893" s="21"/>
      <c r="O893" s="1"/>
      <c r="P893" s="1"/>
    </row>
    <row r="894" spans="4:16" x14ac:dyDescent="0.25">
      <c r="D894" s="1"/>
      <c r="E894" s="1"/>
      <c r="F894" s="268"/>
      <c r="G894" s="1"/>
      <c r="H894" s="1"/>
      <c r="I894" s="1"/>
      <c r="J894" s="12"/>
      <c r="K894" s="1"/>
      <c r="L894" s="1"/>
      <c r="M894" s="2"/>
      <c r="N894" s="21"/>
      <c r="O894" s="1"/>
      <c r="P894" s="1"/>
    </row>
    <row r="895" spans="4:16" x14ac:dyDescent="0.25">
      <c r="D895" s="1"/>
      <c r="E895" s="1"/>
      <c r="F895" s="268"/>
      <c r="G895" s="1"/>
      <c r="H895" s="1"/>
      <c r="I895" s="1"/>
      <c r="J895" s="12"/>
      <c r="K895" s="1"/>
      <c r="L895" s="1"/>
      <c r="M895" s="2"/>
      <c r="N895" s="21"/>
      <c r="O895" s="1"/>
      <c r="P895" s="1"/>
    </row>
    <row r="896" spans="4:16" x14ac:dyDescent="0.25">
      <c r="D896" s="1"/>
      <c r="E896" s="1"/>
      <c r="F896" s="268"/>
      <c r="G896" s="1"/>
      <c r="H896" s="1"/>
      <c r="I896" s="1"/>
      <c r="J896" s="12"/>
      <c r="K896" s="1"/>
      <c r="L896" s="1"/>
      <c r="M896" s="2"/>
      <c r="N896" s="21"/>
      <c r="O896" s="1"/>
      <c r="P896" s="1"/>
    </row>
    <row r="897" spans="4:16" x14ac:dyDescent="0.25">
      <c r="D897" s="1"/>
      <c r="E897" s="1"/>
      <c r="F897" s="268"/>
      <c r="G897" s="1"/>
      <c r="H897" s="1"/>
      <c r="I897" s="1"/>
      <c r="J897" s="12"/>
      <c r="K897" s="1"/>
      <c r="L897" s="1"/>
      <c r="M897" s="2"/>
      <c r="N897" s="21"/>
      <c r="O897" s="1"/>
      <c r="P897" s="1"/>
    </row>
    <row r="898" spans="4:16" x14ac:dyDescent="0.25">
      <c r="D898" s="1"/>
      <c r="E898" s="1"/>
      <c r="F898" s="268"/>
      <c r="G898" s="1"/>
      <c r="H898" s="1"/>
      <c r="I898" s="1"/>
      <c r="J898" s="12"/>
      <c r="K898" s="1"/>
      <c r="L898" s="1"/>
      <c r="M898" s="2"/>
      <c r="N898" s="21"/>
      <c r="O898" s="1"/>
      <c r="P898" s="1"/>
    </row>
    <row r="899" spans="4:16" x14ac:dyDescent="0.25">
      <c r="D899" s="1"/>
      <c r="E899" s="1"/>
      <c r="F899" s="268"/>
      <c r="G899" s="1"/>
      <c r="H899" s="1"/>
      <c r="I899" s="1"/>
      <c r="J899" s="12"/>
      <c r="K899" s="1"/>
      <c r="L899" s="1"/>
      <c r="M899" s="2"/>
      <c r="N899" s="21"/>
      <c r="O899" s="1"/>
      <c r="P899" s="1"/>
    </row>
    <row r="900" spans="4:16" x14ac:dyDescent="0.25">
      <c r="D900" s="1"/>
      <c r="E900" s="1"/>
      <c r="F900" s="268"/>
      <c r="G900" s="1"/>
      <c r="H900" s="1"/>
      <c r="I900" s="1"/>
      <c r="J900" s="12"/>
      <c r="K900" s="1"/>
      <c r="L900" s="1"/>
      <c r="M900" s="2"/>
      <c r="N900" s="21"/>
      <c r="O900" s="1"/>
      <c r="P900" s="1"/>
    </row>
    <row r="901" spans="4:16" x14ac:dyDescent="0.25">
      <c r="D901" s="1"/>
      <c r="E901" s="1"/>
      <c r="F901" s="268"/>
      <c r="G901" s="1"/>
      <c r="H901" s="1"/>
      <c r="I901" s="1"/>
      <c r="J901" s="12"/>
      <c r="K901" s="1"/>
      <c r="L901" s="1"/>
      <c r="M901" s="2"/>
      <c r="N901" s="21"/>
      <c r="O901" s="1"/>
      <c r="P901" s="1"/>
    </row>
    <row r="902" spans="4:16" x14ac:dyDescent="0.25">
      <c r="D902" s="1"/>
      <c r="E902" s="1"/>
      <c r="F902" s="268"/>
      <c r="G902" s="1"/>
      <c r="H902" s="1"/>
      <c r="I902" s="1"/>
      <c r="J902" s="12"/>
      <c r="K902" s="1"/>
      <c r="L902" s="1"/>
      <c r="M902" s="2"/>
      <c r="N902" s="21"/>
      <c r="O902" s="1"/>
      <c r="P902" s="1"/>
    </row>
    <row r="903" spans="4:16" x14ac:dyDescent="0.25">
      <c r="D903" s="1"/>
      <c r="E903" s="1"/>
      <c r="F903" s="268"/>
      <c r="G903" s="1"/>
      <c r="H903" s="1"/>
      <c r="I903" s="1"/>
      <c r="J903" s="12"/>
      <c r="K903" s="1"/>
      <c r="L903" s="1"/>
      <c r="M903" s="2"/>
      <c r="N903" s="21"/>
      <c r="O903" s="1"/>
      <c r="P903" s="1"/>
    </row>
    <row r="904" spans="4:16" x14ac:dyDescent="0.25">
      <c r="D904" s="1"/>
      <c r="E904" s="1"/>
      <c r="F904" s="268"/>
      <c r="G904" s="1"/>
      <c r="H904" s="1"/>
      <c r="I904" s="1"/>
      <c r="J904" s="12"/>
      <c r="K904" s="1"/>
      <c r="L904" s="1"/>
      <c r="M904" s="2"/>
      <c r="N904" s="21"/>
      <c r="O904" s="1"/>
      <c r="P904" s="1"/>
    </row>
    <row r="905" spans="4:16" x14ac:dyDescent="0.25">
      <c r="D905" s="1"/>
      <c r="E905" s="1"/>
      <c r="F905" s="268"/>
      <c r="G905" s="1"/>
      <c r="H905" s="1"/>
      <c r="I905" s="1"/>
      <c r="J905" s="12"/>
      <c r="K905" s="1"/>
      <c r="L905" s="1"/>
      <c r="M905" s="2"/>
      <c r="N905" s="21"/>
      <c r="O905" s="1"/>
      <c r="P905" s="1"/>
    </row>
    <row r="906" spans="4:16" x14ac:dyDescent="0.25">
      <c r="D906" s="1"/>
      <c r="E906" s="1"/>
      <c r="F906" s="268"/>
      <c r="G906" s="1"/>
      <c r="H906" s="1"/>
      <c r="I906" s="1"/>
      <c r="J906" s="12"/>
      <c r="K906" s="1"/>
      <c r="L906" s="1"/>
      <c r="M906" s="2"/>
      <c r="N906" s="21"/>
      <c r="O906" s="1"/>
      <c r="P906" s="1"/>
    </row>
    <row r="907" spans="4:16" x14ac:dyDescent="0.25">
      <c r="D907" s="1"/>
      <c r="E907" s="1"/>
      <c r="F907" s="268"/>
      <c r="G907" s="1"/>
      <c r="H907" s="1"/>
      <c r="I907" s="1"/>
      <c r="J907" s="12"/>
      <c r="K907" s="1"/>
      <c r="L907" s="1"/>
      <c r="M907" s="2"/>
      <c r="N907" s="21"/>
      <c r="O907" s="1"/>
      <c r="P907" s="1"/>
    </row>
    <row r="908" spans="4:16" x14ac:dyDescent="0.25">
      <c r="D908" s="1"/>
      <c r="E908" s="1"/>
      <c r="F908" s="268"/>
      <c r="G908" s="1"/>
      <c r="H908" s="1"/>
      <c r="I908" s="1"/>
      <c r="J908" s="12"/>
      <c r="K908" s="1"/>
      <c r="L908" s="1"/>
      <c r="M908" s="2"/>
      <c r="N908" s="21"/>
      <c r="O908" s="1"/>
      <c r="P908" s="1"/>
    </row>
    <row r="909" spans="4:16" x14ac:dyDescent="0.25">
      <c r="D909" s="1"/>
      <c r="E909" s="1"/>
      <c r="F909" s="268"/>
      <c r="G909" s="1"/>
      <c r="H909" s="1"/>
      <c r="I909" s="1"/>
      <c r="J909" s="12"/>
      <c r="K909" s="1"/>
      <c r="L909" s="1"/>
      <c r="M909" s="2"/>
      <c r="N909" s="21"/>
      <c r="O909" s="1"/>
      <c r="P909" s="1"/>
    </row>
    <row r="910" spans="4:16" x14ac:dyDescent="0.25">
      <c r="D910" s="1"/>
      <c r="E910" s="1"/>
      <c r="F910" s="268"/>
      <c r="G910" s="1"/>
      <c r="H910" s="1"/>
      <c r="I910" s="1"/>
      <c r="J910" s="12"/>
      <c r="K910" s="1"/>
      <c r="L910" s="1"/>
      <c r="M910" s="2"/>
      <c r="N910" s="21"/>
      <c r="O910" s="1"/>
      <c r="P910" s="1"/>
    </row>
    <row r="911" spans="4:16" x14ac:dyDescent="0.25">
      <c r="D911" s="1"/>
      <c r="E911" s="1"/>
      <c r="F911" s="268"/>
      <c r="G911" s="1"/>
      <c r="H911" s="1"/>
      <c r="I911" s="1"/>
      <c r="J911" s="12"/>
      <c r="K911" s="1"/>
      <c r="L911" s="1"/>
      <c r="M911" s="2"/>
      <c r="N911" s="21"/>
      <c r="O911" s="1"/>
      <c r="P911" s="1"/>
    </row>
    <row r="912" spans="4:16" x14ac:dyDescent="0.25">
      <c r="D912" s="1"/>
      <c r="E912" s="1"/>
      <c r="F912" s="268"/>
      <c r="G912" s="1"/>
      <c r="H912" s="1"/>
      <c r="I912" s="1"/>
      <c r="J912" s="12"/>
      <c r="K912" s="1"/>
      <c r="L912" s="1"/>
      <c r="M912" s="2"/>
      <c r="N912" s="21"/>
      <c r="O912" s="1"/>
      <c r="P912" s="1"/>
    </row>
    <row r="913" spans="4:16" x14ac:dyDescent="0.25">
      <c r="D913" s="1"/>
      <c r="E913" s="1"/>
      <c r="F913" s="268"/>
      <c r="G913" s="1"/>
      <c r="H913" s="1"/>
      <c r="I913" s="1"/>
      <c r="J913" s="12"/>
      <c r="K913" s="1"/>
      <c r="L913" s="1"/>
      <c r="M913" s="2"/>
      <c r="N913" s="21"/>
      <c r="O913" s="1"/>
      <c r="P913" s="1"/>
    </row>
    <row r="914" spans="4:16" x14ac:dyDescent="0.25">
      <c r="D914" s="1"/>
      <c r="E914" s="1"/>
      <c r="F914" s="268"/>
      <c r="G914" s="1"/>
      <c r="H914" s="1"/>
      <c r="I914" s="1"/>
      <c r="J914" s="12"/>
      <c r="K914" s="1"/>
      <c r="L914" s="1"/>
      <c r="M914" s="2"/>
      <c r="N914" s="21"/>
      <c r="O914" s="1"/>
      <c r="P914" s="1"/>
    </row>
    <row r="915" spans="4:16" x14ac:dyDescent="0.25">
      <c r="D915" s="1"/>
      <c r="E915" s="1"/>
      <c r="F915" s="268"/>
      <c r="G915" s="1"/>
      <c r="H915" s="1"/>
      <c r="I915" s="1"/>
      <c r="J915" s="12"/>
      <c r="K915" s="1"/>
      <c r="L915" s="1"/>
      <c r="M915" s="2"/>
      <c r="N915" s="21"/>
      <c r="O915" s="1"/>
      <c r="P915" s="1"/>
    </row>
    <row r="916" spans="4:16" x14ac:dyDescent="0.25">
      <c r="D916" s="1"/>
      <c r="E916" s="1"/>
      <c r="F916" s="268"/>
      <c r="G916" s="1"/>
      <c r="H916" s="1"/>
      <c r="I916" s="1"/>
      <c r="J916" s="12"/>
      <c r="K916" s="1"/>
      <c r="L916" s="1"/>
      <c r="M916" s="2"/>
      <c r="N916" s="21"/>
      <c r="O916" s="1"/>
      <c r="P916" s="1"/>
    </row>
    <row r="917" spans="4:16" x14ac:dyDescent="0.25">
      <c r="D917" s="1"/>
      <c r="E917" s="1"/>
      <c r="F917" s="268"/>
      <c r="G917" s="1"/>
      <c r="H917" s="1"/>
      <c r="I917" s="1"/>
      <c r="J917" s="12"/>
      <c r="K917" s="1"/>
      <c r="L917" s="1"/>
      <c r="M917" s="2"/>
      <c r="N917" s="21"/>
      <c r="O917" s="1"/>
      <c r="P917" s="1"/>
    </row>
    <row r="918" spans="4:16" x14ac:dyDescent="0.25">
      <c r="D918" s="1"/>
      <c r="E918" s="1"/>
      <c r="F918" s="268"/>
      <c r="G918" s="1"/>
      <c r="H918" s="1"/>
      <c r="I918" s="1"/>
      <c r="J918" s="12"/>
      <c r="K918" s="1"/>
      <c r="L918" s="1"/>
      <c r="M918" s="2"/>
      <c r="N918" s="21"/>
      <c r="O918" s="1"/>
      <c r="P918" s="1"/>
    </row>
    <row r="919" spans="4:16" x14ac:dyDescent="0.25">
      <c r="D919" s="1"/>
      <c r="E919" s="1"/>
      <c r="F919" s="268"/>
      <c r="G919" s="1"/>
      <c r="H919" s="1"/>
      <c r="I919" s="1"/>
      <c r="J919" s="12"/>
      <c r="K919" s="1"/>
      <c r="L919" s="1"/>
      <c r="M919" s="2"/>
      <c r="N919" s="21"/>
      <c r="O919" s="1"/>
      <c r="P919" s="1"/>
    </row>
    <row r="920" spans="4:16" x14ac:dyDescent="0.25">
      <c r="D920" s="1"/>
      <c r="E920" s="1"/>
      <c r="F920" s="268"/>
      <c r="G920" s="1"/>
      <c r="H920" s="1"/>
      <c r="I920" s="1"/>
      <c r="J920" s="12"/>
      <c r="K920" s="1"/>
      <c r="L920" s="1"/>
      <c r="M920" s="2"/>
      <c r="N920" s="21"/>
      <c r="O920" s="1"/>
      <c r="P920" s="1"/>
    </row>
    <row r="921" spans="4:16" x14ac:dyDescent="0.25">
      <c r="D921" s="1"/>
      <c r="E921" s="1"/>
      <c r="F921" s="268"/>
      <c r="G921" s="1"/>
      <c r="H921" s="1"/>
      <c r="I921" s="1"/>
      <c r="J921" s="12"/>
      <c r="K921" s="1"/>
      <c r="L921" s="1"/>
      <c r="M921" s="2"/>
      <c r="N921" s="21"/>
      <c r="O921" s="1"/>
      <c r="P921" s="1"/>
    </row>
    <row r="922" spans="4:16" x14ac:dyDescent="0.25">
      <c r="D922" s="1"/>
      <c r="E922" s="1"/>
      <c r="F922" s="268"/>
      <c r="G922" s="1"/>
      <c r="H922" s="1"/>
      <c r="I922" s="1"/>
      <c r="J922" s="12"/>
      <c r="K922" s="1"/>
      <c r="L922" s="1"/>
      <c r="M922" s="2"/>
      <c r="N922" s="21"/>
      <c r="O922" s="1"/>
      <c r="P922" s="1"/>
    </row>
    <row r="923" spans="4:16" x14ac:dyDescent="0.25">
      <c r="D923" s="1"/>
      <c r="E923" s="1"/>
      <c r="F923" s="268"/>
      <c r="G923" s="1"/>
      <c r="H923" s="1"/>
      <c r="I923" s="1"/>
      <c r="J923" s="12"/>
      <c r="K923" s="1"/>
      <c r="L923" s="1"/>
      <c r="M923" s="2"/>
      <c r="N923" s="21"/>
      <c r="O923" s="1"/>
      <c r="P923" s="1"/>
    </row>
    <row r="924" spans="4:16" x14ac:dyDescent="0.25">
      <c r="D924" s="1"/>
      <c r="E924" s="1"/>
      <c r="F924" s="268"/>
      <c r="G924" s="1"/>
      <c r="H924" s="1"/>
      <c r="I924" s="1"/>
      <c r="J924" s="12"/>
      <c r="K924" s="1"/>
      <c r="L924" s="1"/>
      <c r="M924" s="2"/>
      <c r="N924" s="21"/>
      <c r="O924" s="1"/>
      <c r="P924" s="1"/>
    </row>
    <row r="925" spans="4:16" x14ac:dyDescent="0.25">
      <c r="D925" s="1"/>
      <c r="E925" s="1"/>
      <c r="F925" s="268"/>
      <c r="G925" s="1"/>
      <c r="H925" s="1"/>
      <c r="I925" s="1"/>
      <c r="J925" s="12"/>
      <c r="K925" s="1"/>
      <c r="L925" s="1"/>
      <c r="M925" s="2"/>
      <c r="N925" s="21"/>
      <c r="O925" s="1"/>
      <c r="P925" s="1"/>
    </row>
    <row r="926" spans="4:16" x14ac:dyDescent="0.25">
      <c r="D926" s="1"/>
      <c r="E926" s="1"/>
      <c r="F926" s="268"/>
      <c r="G926" s="1"/>
      <c r="H926" s="1"/>
      <c r="I926" s="1"/>
      <c r="J926" s="12"/>
      <c r="K926" s="1"/>
      <c r="L926" s="1"/>
      <c r="M926" s="2"/>
      <c r="N926" s="21"/>
      <c r="O926" s="1"/>
      <c r="P926" s="1"/>
    </row>
    <row r="927" spans="4:16" x14ac:dyDescent="0.25">
      <c r="D927" s="1"/>
      <c r="E927" s="1"/>
      <c r="F927" s="268"/>
      <c r="G927" s="1"/>
      <c r="H927" s="1"/>
      <c r="I927" s="1"/>
      <c r="J927" s="12"/>
      <c r="K927" s="1"/>
      <c r="L927" s="1"/>
      <c r="M927" s="2"/>
      <c r="N927" s="21"/>
      <c r="O927" s="1"/>
      <c r="P927" s="1"/>
    </row>
    <row r="928" spans="4:16" x14ac:dyDescent="0.25">
      <c r="D928" s="1"/>
      <c r="E928" s="1"/>
      <c r="F928" s="268"/>
      <c r="G928" s="1"/>
      <c r="H928" s="1"/>
      <c r="I928" s="1"/>
      <c r="J928" s="12"/>
      <c r="K928" s="1"/>
      <c r="L928" s="1"/>
      <c r="M928" s="2"/>
      <c r="N928" s="21"/>
      <c r="O928" s="1"/>
      <c r="P928" s="1"/>
    </row>
    <row r="929" spans="4:16" x14ac:dyDescent="0.25">
      <c r="D929" s="1"/>
      <c r="E929" s="1"/>
      <c r="F929" s="268"/>
      <c r="G929" s="1"/>
      <c r="H929" s="1"/>
      <c r="I929" s="1"/>
      <c r="J929" s="12"/>
      <c r="K929" s="1"/>
      <c r="L929" s="1"/>
      <c r="M929" s="2"/>
      <c r="N929" s="21"/>
      <c r="O929" s="1"/>
      <c r="P929" s="1"/>
    </row>
    <row r="930" spans="4:16" x14ac:dyDescent="0.25">
      <c r="D930" s="1"/>
      <c r="E930" s="1"/>
      <c r="F930" s="268"/>
      <c r="G930" s="1"/>
      <c r="H930" s="1"/>
      <c r="I930" s="1"/>
      <c r="J930" s="12"/>
      <c r="K930" s="1"/>
      <c r="L930" s="1"/>
      <c r="M930" s="2"/>
      <c r="N930" s="21"/>
      <c r="O930" s="1"/>
      <c r="P930" s="1"/>
    </row>
    <row r="931" spans="4:16" x14ac:dyDescent="0.25">
      <c r="D931" s="1"/>
      <c r="E931" s="1"/>
      <c r="F931" s="268"/>
      <c r="G931" s="1"/>
      <c r="H931" s="1"/>
      <c r="I931" s="1"/>
      <c r="J931" s="12"/>
      <c r="K931" s="1"/>
      <c r="L931" s="1"/>
      <c r="M931" s="2"/>
      <c r="N931" s="21"/>
      <c r="O931" s="1"/>
      <c r="P931" s="1"/>
    </row>
    <row r="932" spans="4:16" x14ac:dyDescent="0.25">
      <c r="D932" s="1"/>
      <c r="E932" s="1"/>
      <c r="F932" s="268"/>
      <c r="G932" s="1"/>
      <c r="H932" s="1"/>
      <c r="I932" s="1"/>
      <c r="J932" s="12"/>
      <c r="K932" s="1"/>
      <c r="L932" s="1"/>
      <c r="M932" s="2"/>
      <c r="N932" s="21"/>
      <c r="O932" s="1"/>
      <c r="P932" s="1"/>
    </row>
    <row r="933" spans="4:16" x14ac:dyDescent="0.25">
      <c r="D933" s="1"/>
      <c r="E933" s="1"/>
      <c r="F933" s="268"/>
      <c r="G933" s="1"/>
      <c r="H933" s="1"/>
      <c r="I933" s="1"/>
      <c r="J933" s="12"/>
      <c r="K933" s="1"/>
      <c r="L933" s="1"/>
      <c r="M933" s="2"/>
      <c r="N933" s="21"/>
      <c r="O933" s="1"/>
      <c r="P933" s="1"/>
    </row>
    <row r="934" spans="4:16" x14ac:dyDescent="0.25">
      <c r="D934" s="1"/>
      <c r="E934" s="1"/>
      <c r="F934" s="268"/>
      <c r="G934" s="1"/>
      <c r="H934" s="1"/>
      <c r="I934" s="1"/>
      <c r="J934" s="12"/>
      <c r="K934" s="1"/>
      <c r="L934" s="1"/>
      <c r="M934" s="2"/>
      <c r="N934" s="21"/>
      <c r="O934" s="1"/>
      <c r="P934" s="1"/>
    </row>
    <row r="935" spans="4:16" x14ac:dyDescent="0.25">
      <c r="D935" s="1"/>
      <c r="E935" s="1"/>
      <c r="F935" s="268"/>
      <c r="G935" s="1"/>
      <c r="H935" s="1"/>
      <c r="I935" s="1"/>
      <c r="J935" s="12"/>
      <c r="K935" s="1"/>
      <c r="L935" s="1"/>
      <c r="M935" s="2"/>
      <c r="N935" s="21"/>
      <c r="O935" s="1"/>
      <c r="P935" s="1"/>
    </row>
    <row r="936" spans="4:16" x14ac:dyDescent="0.25">
      <c r="D936" s="1"/>
      <c r="E936" s="1"/>
      <c r="F936" s="268"/>
      <c r="G936" s="1"/>
      <c r="H936" s="1"/>
      <c r="I936" s="1"/>
      <c r="J936" s="12"/>
      <c r="K936" s="1"/>
      <c r="L936" s="1"/>
      <c r="M936" s="2"/>
      <c r="N936" s="21"/>
      <c r="O936" s="1"/>
      <c r="P936" s="1"/>
    </row>
    <row r="937" spans="4:16" x14ac:dyDescent="0.25">
      <c r="D937" s="1"/>
      <c r="E937" s="1"/>
      <c r="F937" s="268"/>
      <c r="G937" s="1"/>
      <c r="H937" s="1"/>
      <c r="I937" s="1"/>
      <c r="J937" s="12"/>
      <c r="K937" s="1"/>
      <c r="L937" s="1"/>
      <c r="M937" s="2"/>
      <c r="N937" s="21"/>
      <c r="O937" s="1"/>
      <c r="P937" s="1"/>
    </row>
    <row r="938" spans="4:16" x14ac:dyDescent="0.25">
      <c r="D938" s="1"/>
      <c r="E938" s="1"/>
      <c r="F938" s="268"/>
      <c r="G938" s="1"/>
      <c r="H938" s="1"/>
      <c r="I938" s="1"/>
      <c r="J938" s="12"/>
      <c r="K938" s="1"/>
      <c r="L938" s="1"/>
      <c r="M938" s="2"/>
      <c r="N938" s="21"/>
      <c r="O938" s="1"/>
      <c r="P938" s="1"/>
    </row>
    <row r="939" spans="4:16" x14ac:dyDescent="0.25">
      <c r="D939" s="1"/>
      <c r="E939" s="1"/>
      <c r="F939" s="268"/>
      <c r="G939" s="1"/>
      <c r="H939" s="1"/>
      <c r="I939" s="1"/>
      <c r="J939" s="12"/>
      <c r="K939" s="1"/>
      <c r="L939" s="1"/>
      <c r="M939" s="2"/>
      <c r="N939" s="21"/>
      <c r="O939" s="1"/>
      <c r="P939" s="1"/>
    </row>
    <row r="940" spans="4:16" x14ac:dyDescent="0.25">
      <c r="D940" s="1"/>
      <c r="E940" s="1"/>
      <c r="F940" s="268"/>
      <c r="G940" s="1"/>
      <c r="H940" s="1"/>
      <c r="I940" s="1"/>
      <c r="J940" s="12"/>
      <c r="K940" s="1"/>
      <c r="L940" s="1"/>
      <c r="M940" s="2"/>
      <c r="N940" s="21"/>
      <c r="O940" s="1"/>
      <c r="P940" s="1"/>
    </row>
    <row r="941" spans="4:16" x14ac:dyDescent="0.25">
      <c r="D941" s="1"/>
      <c r="E941" s="1"/>
      <c r="F941" s="268"/>
      <c r="G941" s="1"/>
      <c r="H941" s="1"/>
      <c r="I941" s="1"/>
      <c r="J941" s="12"/>
      <c r="K941" s="1"/>
      <c r="L941" s="1"/>
      <c r="M941" s="2"/>
      <c r="N941" s="21"/>
      <c r="O941" s="1"/>
      <c r="P941" s="1"/>
    </row>
    <row r="942" spans="4:16" x14ac:dyDescent="0.25">
      <c r="D942" s="1"/>
      <c r="E942" s="1"/>
      <c r="F942" s="268"/>
      <c r="G942" s="1"/>
      <c r="H942" s="1"/>
      <c r="I942" s="1"/>
      <c r="J942" s="12"/>
      <c r="K942" s="1"/>
      <c r="L942" s="1"/>
      <c r="M942" s="2"/>
      <c r="N942" s="21"/>
      <c r="O942" s="1"/>
      <c r="P942" s="1"/>
    </row>
    <row r="943" spans="4:16" x14ac:dyDescent="0.25">
      <c r="D943" s="1"/>
      <c r="E943" s="1"/>
      <c r="F943" s="268"/>
      <c r="G943" s="1"/>
      <c r="H943" s="1"/>
      <c r="I943" s="1"/>
      <c r="J943" s="12"/>
      <c r="K943" s="1"/>
      <c r="L943" s="1"/>
      <c r="M943" s="2"/>
      <c r="N943" s="21"/>
      <c r="O943" s="1"/>
      <c r="P943" s="1"/>
    </row>
    <row r="944" spans="4:16" x14ac:dyDescent="0.25">
      <c r="D944" s="1"/>
      <c r="E944" s="1"/>
      <c r="F944" s="268"/>
      <c r="G944" s="1"/>
      <c r="H944" s="1"/>
      <c r="I944" s="1"/>
      <c r="J944" s="12"/>
      <c r="K944" s="1"/>
      <c r="L944" s="1"/>
      <c r="M944" s="2"/>
      <c r="N944" s="21"/>
      <c r="O944" s="1"/>
      <c r="P944" s="1"/>
    </row>
    <row r="945" spans="4:16" x14ac:dyDescent="0.25">
      <c r="D945" s="1"/>
      <c r="E945" s="1"/>
      <c r="F945" s="268"/>
      <c r="G945" s="1"/>
      <c r="H945" s="1"/>
      <c r="I945" s="1"/>
      <c r="J945" s="12"/>
      <c r="K945" s="1"/>
      <c r="L945" s="1"/>
      <c r="M945" s="2"/>
      <c r="N945" s="21"/>
      <c r="O945" s="1"/>
      <c r="P945" s="1"/>
    </row>
    <row r="946" spans="4:16" x14ac:dyDescent="0.25">
      <c r="D946" s="1"/>
      <c r="E946" s="1"/>
      <c r="F946" s="268"/>
      <c r="G946" s="1"/>
      <c r="H946" s="1"/>
      <c r="I946" s="1"/>
      <c r="J946" s="12"/>
      <c r="K946" s="1"/>
      <c r="L946" s="1"/>
      <c r="M946" s="2"/>
      <c r="N946" s="21"/>
      <c r="O946" s="1"/>
      <c r="P946" s="1"/>
    </row>
    <row r="947" spans="4:16" x14ac:dyDescent="0.25">
      <c r="D947" s="1"/>
      <c r="E947" s="1"/>
      <c r="F947" s="268"/>
      <c r="G947" s="1"/>
      <c r="H947" s="1"/>
      <c r="I947" s="1"/>
      <c r="J947" s="12"/>
      <c r="K947" s="1"/>
      <c r="L947" s="1"/>
      <c r="M947" s="2"/>
      <c r="N947" s="21"/>
      <c r="O947" s="1"/>
      <c r="P947" s="1"/>
    </row>
    <row r="948" spans="4:16" x14ac:dyDescent="0.25">
      <c r="D948" s="1"/>
      <c r="E948" s="1"/>
      <c r="F948" s="268"/>
      <c r="G948" s="1"/>
      <c r="H948" s="1"/>
      <c r="I948" s="1"/>
      <c r="J948" s="12"/>
      <c r="K948" s="1"/>
      <c r="L948" s="1"/>
      <c r="M948" s="2"/>
      <c r="N948" s="21"/>
      <c r="O948" s="1"/>
      <c r="P948" s="1"/>
    </row>
    <row r="949" spans="4:16" x14ac:dyDescent="0.25">
      <c r="D949" s="1"/>
      <c r="E949" s="1"/>
      <c r="F949" s="268"/>
      <c r="G949" s="1"/>
      <c r="H949" s="1"/>
      <c r="I949" s="1"/>
      <c r="J949" s="12"/>
      <c r="K949" s="1"/>
      <c r="L949" s="1"/>
      <c r="M949" s="2"/>
      <c r="N949" s="21"/>
      <c r="O949" s="1"/>
      <c r="P949" s="1"/>
    </row>
    <row r="950" spans="4:16" x14ac:dyDescent="0.25">
      <c r="D950" s="1"/>
      <c r="E950" s="1"/>
      <c r="F950" s="268"/>
      <c r="G950" s="1"/>
      <c r="H950" s="1"/>
      <c r="I950" s="1"/>
      <c r="J950" s="12"/>
      <c r="K950" s="1"/>
      <c r="L950" s="1"/>
      <c r="M950" s="2"/>
      <c r="N950" s="21"/>
      <c r="O950" s="1"/>
      <c r="P950" s="1"/>
    </row>
    <row r="951" spans="4:16" x14ac:dyDescent="0.25">
      <c r="D951" s="1"/>
      <c r="E951" s="1"/>
      <c r="F951" s="268"/>
      <c r="G951" s="1"/>
      <c r="H951" s="1"/>
      <c r="I951" s="1"/>
      <c r="J951" s="12"/>
      <c r="K951" s="1"/>
      <c r="L951" s="1"/>
      <c r="M951" s="2"/>
      <c r="N951" s="21"/>
      <c r="O951" s="1"/>
      <c r="P951" s="1"/>
    </row>
    <row r="952" spans="4:16" x14ac:dyDescent="0.25">
      <c r="D952" s="1"/>
      <c r="E952" s="1"/>
      <c r="F952" s="268"/>
      <c r="G952" s="1"/>
      <c r="H952" s="1"/>
      <c r="I952" s="1"/>
      <c r="J952" s="12"/>
      <c r="K952" s="1"/>
      <c r="L952" s="1"/>
      <c r="M952" s="2"/>
      <c r="N952" s="21"/>
      <c r="O952" s="1"/>
      <c r="P952" s="1"/>
    </row>
    <row r="953" spans="4:16" x14ac:dyDescent="0.25">
      <c r="D953" s="1"/>
      <c r="E953" s="1"/>
      <c r="F953" s="268"/>
      <c r="G953" s="1"/>
      <c r="H953" s="1"/>
      <c r="I953" s="1"/>
      <c r="J953" s="12"/>
      <c r="K953" s="1"/>
      <c r="L953" s="1"/>
      <c r="M953" s="2"/>
      <c r="N953" s="21"/>
      <c r="O953" s="1"/>
      <c r="P953" s="1"/>
    </row>
    <row r="954" spans="4:16" x14ac:dyDescent="0.25">
      <c r="D954" s="1"/>
      <c r="E954" s="1"/>
      <c r="F954" s="268"/>
      <c r="G954" s="1"/>
      <c r="H954" s="1"/>
      <c r="I954" s="1"/>
      <c r="J954" s="12"/>
      <c r="K954" s="1"/>
      <c r="L954" s="1"/>
      <c r="M954" s="2"/>
      <c r="N954" s="21"/>
      <c r="O954" s="1"/>
      <c r="P954" s="1"/>
    </row>
    <row r="955" spans="4:16" x14ac:dyDescent="0.25">
      <c r="D955" s="1"/>
      <c r="E955" s="1"/>
      <c r="F955" s="268"/>
      <c r="G955" s="1"/>
      <c r="H955" s="1"/>
      <c r="I955" s="1"/>
      <c r="J955" s="12"/>
      <c r="K955" s="1"/>
      <c r="L955" s="1"/>
      <c r="M955" s="2"/>
      <c r="N955" s="21"/>
      <c r="O955" s="1"/>
      <c r="P955" s="1"/>
    </row>
    <row r="956" spans="4:16" x14ac:dyDescent="0.25">
      <c r="D956" s="1"/>
      <c r="E956" s="1"/>
      <c r="F956" s="268"/>
      <c r="G956" s="1"/>
      <c r="H956" s="1"/>
      <c r="I956" s="1"/>
      <c r="J956" s="12"/>
      <c r="K956" s="1"/>
      <c r="L956" s="1"/>
      <c r="M956" s="2"/>
      <c r="N956" s="21"/>
      <c r="O956" s="1"/>
      <c r="P956" s="1"/>
    </row>
    <row r="957" spans="4:16" x14ac:dyDescent="0.25">
      <c r="D957" s="1"/>
      <c r="E957" s="1"/>
      <c r="F957" s="268"/>
      <c r="G957" s="1"/>
      <c r="H957" s="1"/>
      <c r="I957" s="1"/>
      <c r="J957" s="12"/>
      <c r="K957" s="1"/>
      <c r="L957" s="1"/>
      <c r="M957" s="2"/>
      <c r="N957" s="21"/>
      <c r="O957" s="1"/>
      <c r="P957" s="1"/>
    </row>
    <row r="958" spans="4:16" x14ac:dyDescent="0.25">
      <c r="D958" s="1"/>
      <c r="E958" s="1"/>
      <c r="F958" s="268"/>
      <c r="G958" s="1"/>
      <c r="H958" s="1"/>
      <c r="I958" s="1"/>
      <c r="J958" s="12"/>
      <c r="K958" s="1"/>
      <c r="L958" s="1"/>
      <c r="M958" s="2"/>
      <c r="N958" s="21"/>
      <c r="O958" s="1"/>
      <c r="P958" s="1"/>
    </row>
    <row r="959" spans="4:16" x14ac:dyDescent="0.25">
      <c r="D959" s="1"/>
      <c r="E959" s="1"/>
      <c r="F959" s="268"/>
      <c r="G959" s="1"/>
      <c r="H959" s="1"/>
      <c r="I959" s="1"/>
      <c r="J959" s="12"/>
      <c r="K959" s="1"/>
      <c r="L959" s="1"/>
      <c r="M959" s="2"/>
      <c r="N959" s="21"/>
      <c r="O959" s="1"/>
      <c r="P959" s="1"/>
    </row>
    <row r="960" spans="4:16" x14ac:dyDescent="0.25">
      <c r="D960" s="1"/>
      <c r="E960" s="1"/>
      <c r="F960" s="268"/>
      <c r="G960" s="1"/>
      <c r="H960" s="1"/>
      <c r="I960" s="1"/>
      <c r="J960" s="12"/>
      <c r="K960" s="1"/>
      <c r="L960" s="1"/>
      <c r="M960" s="2"/>
      <c r="N960" s="21"/>
      <c r="O960" s="1"/>
      <c r="P960" s="1"/>
    </row>
    <row r="961" spans="4:16" x14ac:dyDescent="0.25">
      <c r="D961" s="1"/>
      <c r="E961" s="1"/>
      <c r="F961" s="268"/>
      <c r="G961" s="1"/>
      <c r="H961" s="1"/>
      <c r="I961" s="1"/>
      <c r="J961" s="12"/>
      <c r="K961" s="1"/>
      <c r="L961" s="1"/>
      <c r="M961" s="2"/>
      <c r="N961" s="21"/>
      <c r="O961" s="1"/>
      <c r="P961" s="1"/>
    </row>
    <row r="962" spans="4:16" x14ac:dyDescent="0.25">
      <c r="D962" s="1"/>
      <c r="E962" s="1"/>
      <c r="F962" s="268"/>
      <c r="G962" s="1"/>
      <c r="H962" s="1"/>
      <c r="I962" s="1"/>
      <c r="J962" s="12"/>
      <c r="K962" s="1"/>
      <c r="L962" s="1"/>
      <c r="M962" s="2"/>
      <c r="N962" s="21"/>
      <c r="O962" s="1"/>
      <c r="P962" s="1"/>
    </row>
    <row r="963" spans="4:16" x14ac:dyDescent="0.25">
      <c r="D963" s="1"/>
      <c r="E963" s="1"/>
      <c r="F963" s="268"/>
      <c r="G963" s="1"/>
      <c r="H963" s="1"/>
      <c r="I963" s="1"/>
      <c r="J963" s="12"/>
      <c r="K963" s="1"/>
      <c r="L963" s="1"/>
      <c r="M963" s="2"/>
      <c r="N963" s="21"/>
      <c r="O963" s="1"/>
      <c r="P963" s="1"/>
    </row>
    <row r="964" spans="4:16" x14ac:dyDescent="0.25">
      <c r="D964" s="1"/>
      <c r="E964" s="1"/>
      <c r="F964" s="268"/>
      <c r="G964" s="1"/>
      <c r="H964" s="1"/>
      <c r="I964" s="1"/>
      <c r="J964" s="12"/>
      <c r="K964" s="1"/>
      <c r="L964" s="1"/>
      <c r="M964" s="2"/>
      <c r="N964" s="21"/>
      <c r="O964" s="1"/>
      <c r="P964" s="1"/>
    </row>
    <row r="965" spans="4:16" x14ac:dyDescent="0.25">
      <c r="D965" s="1"/>
      <c r="E965" s="1"/>
      <c r="F965" s="268"/>
      <c r="G965" s="1"/>
      <c r="H965" s="1"/>
      <c r="I965" s="1"/>
      <c r="J965" s="12"/>
      <c r="K965" s="1"/>
      <c r="L965" s="1"/>
      <c r="M965" s="2"/>
      <c r="N965" s="21"/>
      <c r="O965" s="1"/>
      <c r="P965" s="1"/>
    </row>
    <row r="966" spans="4:16" x14ac:dyDescent="0.25">
      <c r="D966" s="1"/>
      <c r="E966" s="1"/>
      <c r="F966" s="268"/>
      <c r="G966" s="1"/>
      <c r="H966" s="1"/>
      <c r="I966" s="1"/>
      <c r="J966" s="12"/>
      <c r="K966" s="1"/>
      <c r="L966" s="1"/>
      <c r="M966" s="2"/>
      <c r="N966" s="21"/>
      <c r="O966" s="1"/>
      <c r="P966" s="1"/>
    </row>
    <row r="967" spans="4:16" x14ac:dyDescent="0.25">
      <c r="D967" s="1"/>
      <c r="E967" s="1"/>
      <c r="F967" s="268"/>
      <c r="G967" s="1"/>
      <c r="H967" s="1"/>
      <c r="I967" s="1"/>
      <c r="J967" s="12"/>
      <c r="K967" s="1"/>
      <c r="L967" s="1"/>
      <c r="M967" s="2"/>
      <c r="N967" s="21"/>
      <c r="O967" s="1"/>
      <c r="P967" s="1"/>
    </row>
    <row r="968" spans="4:16" x14ac:dyDescent="0.25">
      <c r="D968" s="1"/>
      <c r="E968" s="1"/>
      <c r="F968" s="268"/>
      <c r="G968" s="1"/>
      <c r="H968" s="1"/>
      <c r="I968" s="1"/>
      <c r="J968" s="12"/>
      <c r="K968" s="1"/>
      <c r="L968" s="1"/>
      <c r="M968" s="2"/>
      <c r="N968" s="21"/>
      <c r="O968" s="1"/>
      <c r="P968" s="1"/>
    </row>
    <row r="969" spans="4:16" x14ac:dyDescent="0.25">
      <c r="D969" s="1"/>
      <c r="E969" s="1"/>
      <c r="F969" s="268"/>
      <c r="G969" s="1"/>
      <c r="H969" s="1"/>
      <c r="I969" s="1"/>
      <c r="J969" s="12"/>
      <c r="K969" s="1"/>
      <c r="L969" s="1"/>
      <c r="M969" s="2"/>
      <c r="N969" s="21"/>
      <c r="O969" s="1"/>
      <c r="P969" s="1"/>
    </row>
    <row r="970" spans="4:16" x14ac:dyDescent="0.25">
      <c r="D970" s="1"/>
      <c r="E970" s="1"/>
      <c r="F970" s="268"/>
      <c r="G970" s="1"/>
      <c r="H970" s="1"/>
      <c r="I970" s="1"/>
      <c r="J970" s="12"/>
      <c r="K970" s="1"/>
      <c r="L970" s="1"/>
      <c r="M970" s="2"/>
      <c r="N970" s="21"/>
      <c r="O970" s="1"/>
      <c r="P970" s="1"/>
    </row>
    <row r="971" spans="4:16" x14ac:dyDescent="0.25">
      <c r="D971" s="1"/>
      <c r="E971" s="1"/>
      <c r="F971" s="268"/>
      <c r="G971" s="1"/>
      <c r="H971" s="1"/>
      <c r="I971" s="1"/>
      <c r="J971" s="12"/>
      <c r="K971" s="1"/>
      <c r="L971" s="1"/>
      <c r="M971" s="2"/>
      <c r="N971" s="21"/>
      <c r="O971" s="1"/>
      <c r="P971" s="1"/>
    </row>
    <row r="972" spans="4:16" x14ac:dyDescent="0.25">
      <c r="D972" s="1"/>
      <c r="E972" s="1"/>
      <c r="F972" s="268"/>
      <c r="G972" s="1"/>
      <c r="H972" s="1"/>
      <c r="I972" s="1"/>
      <c r="J972" s="12"/>
      <c r="K972" s="1"/>
      <c r="L972" s="1"/>
      <c r="M972" s="2"/>
      <c r="N972" s="21"/>
      <c r="O972" s="1"/>
      <c r="P972" s="1"/>
    </row>
    <row r="973" spans="4:16" x14ac:dyDescent="0.25">
      <c r="D973" s="1"/>
      <c r="E973" s="1"/>
      <c r="F973" s="268"/>
      <c r="G973" s="1"/>
      <c r="H973" s="1"/>
      <c r="I973" s="1"/>
      <c r="J973" s="12"/>
      <c r="K973" s="1"/>
      <c r="L973" s="1"/>
      <c r="M973" s="2"/>
      <c r="N973" s="21"/>
      <c r="O973" s="1"/>
      <c r="P973" s="1"/>
    </row>
    <row r="974" spans="4:16" x14ac:dyDescent="0.25">
      <c r="D974" s="1"/>
      <c r="E974" s="1"/>
      <c r="F974" s="268"/>
      <c r="G974" s="1"/>
      <c r="H974" s="1"/>
      <c r="I974" s="1"/>
      <c r="J974" s="12"/>
      <c r="K974" s="1"/>
      <c r="L974" s="1"/>
      <c r="M974" s="2"/>
      <c r="N974" s="21"/>
      <c r="O974" s="1"/>
      <c r="P974" s="1"/>
    </row>
    <row r="975" spans="4:16" x14ac:dyDescent="0.25">
      <c r="D975" s="1"/>
      <c r="E975" s="1"/>
      <c r="F975" s="268"/>
      <c r="G975" s="1"/>
      <c r="H975" s="1"/>
      <c r="I975" s="1"/>
      <c r="J975" s="12"/>
      <c r="K975" s="1"/>
      <c r="L975" s="1"/>
      <c r="M975" s="2"/>
      <c r="N975" s="21"/>
      <c r="O975" s="1"/>
      <c r="P975" s="1"/>
    </row>
    <row r="976" spans="4:16" x14ac:dyDescent="0.25">
      <c r="D976" s="1"/>
      <c r="E976" s="1"/>
      <c r="F976" s="268"/>
      <c r="G976" s="1"/>
      <c r="H976" s="1"/>
      <c r="I976" s="1"/>
      <c r="J976" s="12"/>
      <c r="K976" s="1"/>
      <c r="L976" s="1"/>
      <c r="M976" s="2"/>
      <c r="N976" s="21"/>
      <c r="O976" s="1"/>
      <c r="P976" s="1"/>
    </row>
    <row r="977" spans="4:16" x14ac:dyDescent="0.25">
      <c r="D977" s="1"/>
      <c r="E977" s="1"/>
      <c r="F977" s="268"/>
      <c r="G977" s="1"/>
      <c r="H977" s="1"/>
      <c r="I977" s="1"/>
      <c r="J977" s="12"/>
      <c r="K977" s="1"/>
      <c r="L977" s="1"/>
      <c r="M977" s="2"/>
      <c r="N977" s="21"/>
      <c r="O977" s="1"/>
      <c r="P977" s="1"/>
    </row>
    <row r="978" spans="4:16" x14ac:dyDescent="0.25">
      <c r="D978" s="1"/>
      <c r="E978" s="1"/>
      <c r="F978" s="268"/>
      <c r="G978" s="1"/>
      <c r="H978" s="1"/>
      <c r="I978" s="1"/>
      <c r="J978" s="12"/>
      <c r="K978" s="1"/>
      <c r="L978" s="1"/>
      <c r="M978" s="2"/>
      <c r="N978" s="21"/>
      <c r="O978" s="1"/>
      <c r="P978" s="1"/>
    </row>
    <row r="979" spans="4:16" x14ac:dyDescent="0.25">
      <c r="D979" s="1"/>
      <c r="E979" s="1"/>
      <c r="F979" s="268"/>
      <c r="G979" s="1"/>
      <c r="H979" s="1"/>
      <c r="I979" s="1"/>
      <c r="J979" s="12"/>
      <c r="K979" s="1"/>
      <c r="L979" s="1"/>
      <c r="M979" s="2"/>
      <c r="N979" s="21"/>
      <c r="O979" s="1"/>
      <c r="P979" s="1"/>
    </row>
    <row r="980" spans="4:16" x14ac:dyDescent="0.25">
      <c r="D980" s="1"/>
      <c r="E980" s="1"/>
      <c r="F980" s="268"/>
      <c r="G980" s="1"/>
      <c r="H980" s="1"/>
      <c r="I980" s="1"/>
      <c r="J980" s="12"/>
      <c r="K980" s="1"/>
      <c r="L980" s="1"/>
      <c r="M980" s="2"/>
      <c r="N980" s="21"/>
      <c r="O980" s="1"/>
      <c r="P980" s="1"/>
    </row>
    <row r="981" spans="4:16" x14ac:dyDescent="0.25">
      <c r="D981" s="1"/>
      <c r="E981" s="1"/>
      <c r="F981" s="268"/>
      <c r="G981" s="1"/>
      <c r="H981" s="1"/>
      <c r="I981" s="1"/>
      <c r="J981" s="12"/>
      <c r="K981" s="1"/>
      <c r="L981" s="1"/>
      <c r="M981" s="2"/>
      <c r="N981" s="21"/>
      <c r="O981" s="1"/>
      <c r="P981" s="1"/>
    </row>
    <row r="982" spans="4:16" x14ac:dyDescent="0.25">
      <c r="D982" s="1"/>
      <c r="E982" s="1"/>
      <c r="F982" s="268"/>
      <c r="G982" s="1"/>
      <c r="H982" s="1"/>
      <c r="I982" s="1"/>
      <c r="J982" s="12"/>
      <c r="K982" s="1"/>
      <c r="L982" s="1"/>
      <c r="M982" s="2"/>
      <c r="N982" s="21"/>
      <c r="O982" s="1"/>
      <c r="P982" s="1"/>
    </row>
    <row r="983" spans="4:16" x14ac:dyDescent="0.25">
      <c r="D983" s="1"/>
      <c r="E983" s="1"/>
      <c r="F983" s="268"/>
      <c r="G983" s="1"/>
      <c r="H983" s="1"/>
      <c r="I983" s="1"/>
      <c r="J983" s="12"/>
      <c r="K983" s="1"/>
      <c r="L983" s="1"/>
      <c r="M983" s="2"/>
      <c r="N983" s="21"/>
      <c r="O983" s="1"/>
      <c r="P983" s="1"/>
    </row>
    <row r="984" spans="4:16" x14ac:dyDescent="0.25">
      <c r="D984" s="1"/>
      <c r="E984" s="1"/>
      <c r="F984" s="268"/>
      <c r="G984" s="1"/>
      <c r="H984" s="1"/>
      <c r="I984" s="1"/>
      <c r="J984" s="12"/>
      <c r="K984" s="1"/>
      <c r="L984" s="1"/>
      <c r="M984" s="2"/>
      <c r="N984" s="21"/>
      <c r="O984" s="1"/>
      <c r="P984" s="1"/>
    </row>
    <row r="985" spans="4:16" x14ac:dyDescent="0.25">
      <c r="D985" s="1"/>
      <c r="E985" s="1"/>
      <c r="F985" s="268"/>
      <c r="G985" s="1"/>
      <c r="H985" s="1"/>
      <c r="I985" s="1"/>
      <c r="J985" s="12"/>
      <c r="K985" s="1"/>
      <c r="L985" s="1"/>
      <c r="M985" s="2"/>
      <c r="N985" s="21"/>
      <c r="O985" s="1"/>
      <c r="P985" s="1"/>
    </row>
    <row r="986" spans="4:16" x14ac:dyDescent="0.25">
      <c r="D986" s="1"/>
      <c r="E986" s="1"/>
      <c r="F986" s="268"/>
      <c r="G986" s="1"/>
      <c r="H986" s="1"/>
      <c r="I986" s="1"/>
      <c r="J986" s="12"/>
      <c r="K986" s="1"/>
      <c r="L986" s="1"/>
      <c r="M986" s="2"/>
      <c r="N986" s="21"/>
      <c r="O986" s="1"/>
      <c r="P986" s="1"/>
    </row>
    <row r="987" spans="4:16" x14ac:dyDescent="0.25">
      <c r="D987" s="1"/>
      <c r="E987" s="1"/>
      <c r="F987" s="268"/>
      <c r="G987" s="1"/>
      <c r="H987" s="1"/>
      <c r="I987" s="1"/>
      <c r="J987" s="12"/>
      <c r="K987" s="1"/>
      <c r="L987" s="1"/>
      <c r="M987" s="2"/>
      <c r="N987" s="21"/>
      <c r="O987" s="1"/>
      <c r="P987" s="1"/>
    </row>
    <row r="988" spans="4:16" x14ac:dyDescent="0.25">
      <c r="D988" s="1"/>
      <c r="E988" s="1"/>
      <c r="F988" s="268"/>
      <c r="G988" s="1"/>
      <c r="H988" s="1"/>
      <c r="I988" s="1"/>
      <c r="J988" s="12"/>
      <c r="K988" s="1"/>
      <c r="L988" s="1"/>
      <c r="M988" s="2"/>
      <c r="N988" s="21"/>
      <c r="O988" s="1"/>
      <c r="P988" s="1"/>
    </row>
    <row r="989" spans="4:16" x14ac:dyDescent="0.25">
      <c r="D989" s="1"/>
      <c r="E989" s="1"/>
      <c r="F989" s="268"/>
      <c r="G989" s="1"/>
      <c r="H989" s="1"/>
      <c r="I989" s="1"/>
      <c r="J989" s="12"/>
      <c r="K989" s="1"/>
      <c r="L989" s="1"/>
      <c r="M989" s="2"/>
      <c r="N989" s="21"/>
      <c r="O989" s="1"/>
      <c r="P989" s="1"/>
    </row>
    <row r="990" spans="4:16" x14ac:dyDescent="0.25">
      <c r="D990" s="1"/>
      <c r="E990" s="1"/>
      <c r="F990" s="268"/>
      <c r="G990" s="1"/>
      <c r="H990" s="1"/>
      <c r="I990" s="1"/>
      <c r="J990" s="12"/>
      <c r="K990" s="1"/>
      <c r="L990" s="1"/>
      <c r="M990" s="2"/>
      <c r="N990" s="21"/>
      <c r="O990" s="1"/>
      <c r="P990" s="1"/>
    </row>
    <row r="991" spans="4:16" x14ac:dyDescent="0.25">
      <c r="D991" s="1"/>
      <c r="E991" s="1"/>
      <c r="F991" s="268"/>
      <c r="G991" s="1"/>
      <c r="H991" s="1"/>
      <c r="I991" s="1"/>
      <c r="J991" s="12"/>
      <c r="K991" s="1"/>
      <c r="L991" s="1"/>
      <c r="M991" s="2"/>
      <c r="N991" s="21"/>
      <c r="O991" s="1"/>
      <c r="P991" s="1"/>
    </row>
    <row r="992" spans="4:16" x14ac:dyDescent="0.25">
      <c r="D992" s="1"/>
      <c r="E992" s="1"/>
      <c r="F992" s="268"/>
      <c r="G992" s="1"/>
      <c r="H992" s="1"/>
      <c r="I992" s="1"/>
      <c r="J992" s="12"/>
      <c r="K992" s="1"/>
      <c r="L992" s="1"/>
      <c r="M992" s="2"/>
      <c r="N992" s="21"/>
      <c r="O992" s="1"/>
      <c r="P992" s="1"/>
    </row>
    <row r="993" spans="4:16" x14ac:dyDescent="0.25">
      <c r="D993" s="1"/>
      <c r="E993" s="1"/>
      <c r="F993" s="268"/>
      <c r="G993" s="1"/>
      <c r="H993" s="1"/>
      <c r="I993" s="1"/>
      <c r="J993" s="12"/>
      <c r="K993" s="1"/>
      <c r="L993" s="1"/>
      <c r="M993" s="2"/>
      <c r="N993" s="21"/>
      <c r="O993" s="1"/>
      <c r="P993" s="1"/>
    </row>
    <row r="994" spans="4:16" x14ac:dyDescent="0.25">
      <c r="D994" s="1"/>
      <c r="E994" s="1"/>
      <c r="F994" s="268"/>
      <c r="G994" s="1"/>
      <c r="H994" s="1"/>
      <c r="I994" s="1"/>
      <c r="J994" s="12"/>
      <c r="K994" s="1"/>
      <c r="L994" s="1"/>
      <c r="M994" s="2"/>
      <c r="N994" s="21"/>
      <c r="O994" s="1"/>
      <c r="P994" s="1"/>
    </row>
    <row r="995" spans="4:16" x14ac:dyDescent="0.25">
      <c r="D995" s="1"/>
      <c r="E995" s="1"/>
      <c r="F995" s="268"/>
      <c r="G995" s="1"/>
      <c r="H995" s="1"/>
      <c r="I995" s="1"/>
      <c r="J995" s="12"/>
      <c r="K995" s="1"/>
      <c r="L995" s="1"/>
      <c r="M995" s="2"/>
      <c r="N995" s="21"/>
      <c r="O995" s="1"/>
      <c r="P995" s="1"/>
    </row>
    <row r="996" spans="4:16" x14ac:dyDescent="0.25">
      <c r="D996" s="1"/>
      <c r="E996" s="1"/>
      <c r="F996" s="268"/>
      <c r="G996" s="1"/>
      <c r="H996" s="1"/>
      <c r="I996" s="1"/>
      <c r="J996" s="12"/>
      <c r="K996" s="1"/>
      <c r="L996" s="1"/>
      <c r="M996" s="2"/>
      <c r="N996" s="21"/>
      <c r="O996" s="1"/>
      <c r="P996" s="1"/>
    </row>
    <row r="997" spans="4:16" x14ac:dyDescent="0.25">
      <c r="D997" s="1"/>
      <c r="E997" s="1"/>
      <c r="F997" s="268"/>
      <c r="G997" s="1"/>
      <c r="H997" s="1"/>
      <c r="I997" s="1"/>
      <c r="J997" s="12"/>
      <c r="K997" s="1"/>
      <c r="L997" s="1"/>
      <c r="M997" s="2"/>
      <c r="N997" s="21"/>
      <c r="O997" s="1"/>
      <c r="P997" s="1"/>
    </row>
    <row r="998" spans="4:16" x14ac:dyDescent="0.25">
      <c r="D998" s="1"/>
      <c r="E998" s="1"/>
      <c r="F998" s="268"/>
      <c r="G998" s="1"/>
      <c r="H998" s="1"/>
      <c r="I998" s="1"/>
      <c r="J998" s="12"/>
      <c r="K998" s="1"/>
      <c r="L998" s="1"/>
      <c r="M998" s="2"/>
      <c r="N998" s="21"/>
      <c r="O998" s="1"/>
      <c r="P998" s="1"/>
    </row>
    <row r="999" spans="4:16" x14ac:dyDescent="0.25">
      <c r="D999" s="1"/>
      <c r="E999" s="1"/>
      <c r="F999" s="268"/>
      <c r="G999" s="1"/>
      <c r="H999" s="1"/>
      <c r="I999" s="1"/>
      <c r="J999" s="12"/>
      <c r="K999" s="1"/>
      <c r="L999" s="1"/>
      <c r="M999" s="2"/>
      <c r="N999" s="21"/>
      <c r="O999" s="1"/>
      <c r="P999" s="1"/>
    </row>
    <row r="1000" spans="4:16" x14ac:dyDescent="0.25">
      <c r="D1000" s="1"/>
      <c r="E1000" s="1"/>
      <c r="F1000" s="268"/>
      <c r="G1000" s="1"/>
      <c r="H1000" s="1"/>
      <c r="I1000" s="1"/>
      <c r="J1000" s="12"/>
      <c r="K1000" s="1"/>
      <c r="L1000" s="1"/>
      <c r="M1000" s="2"/>
      <c r="N1000" s="21"/>
      <c r="O1000" s="1"/>
      <c r="P1000" s="1"/>
    </row>
    <row r="1001" spans="4:16" x14ac:dyDescent="0.25">
      <c r="D1001" s="1"/>
      <c r="E1001" s="1"/>
      <c r="F1001" s="268"/>
      <c r="G1001" s="1"/>
      <c r="H1001" s="1"/>
      <c r="I1001" s="1"/>
      <c r="J1001" s="12"/>
      <c r="K1001" s="1"/>
      <c r="L1001" s="1"/>
      <c r="M1001" s="2"/>
      <c r="N1001" s="21"/>
      <c r="O1001" s="1"/>
      <c r="P1001" s="1"/>
    </row>
    <row r="1002" spans="4:16" x14ac:dyDescent="0.25">
      <c r="D1002" s="1"/>
      <c r="E1002" s="1"/>
      <c r="F1002" s="268"/>
      <c r="G1002" s="1"/>
      <c r="H1002" s="1"/>
      <c r="I1002" s="1"/>
      <c r="J1002" s="12"/>
      <c r="K1002" s="1"/>
      <c r="L1002" s="1"/>
      <c r="M1002" s="2"/>
      <c r="N1002" s="21"/>
      <c r="O1002" s="1"/>
      <c r="P1002" s="1"/>
    </row>
    <row r="1003" spans="4:16" x14ac:dyDescent="0.25">
      <c r="D1003" s="1"/>
      <c r="E1003" s="1"/>
      <c r="F1003" s="268"/>
      <c r="G1003" s="1"/>
      <c r="H1003" s="1"/>
      <c r="I1003" s="1"/>
      <c r="J1003" s="12"/>
      <c r="K1003" s="1"/>
      <c r="L1003" s="1"/>
      <c r="M1003" s="2"/>
      <c r="N1003" s="21"/>
      <c r="O1003" s="1"/>
      <c r="P1003" s="1"/>
    </row>
    <row r="1004" spans="4:16" x14ac:dyDescent="0.25">
      <c r="D1004" s="1"/>
      <c r="E1004" s="1"/>
      <c r="F1004" s="268"/>
      <c r="G1004" s="1"/>
      <c r="H1004" s="1"/>
      <c r="I1004" s="1"/>
      <c r="J1004" s="12"/>
      <c r="K1004" s="1"/>
      <c r="L1004" s="1"/>
      <c r="M1004" s="2"/>
      <c r="N1004" s="21"/>
      <c r="O1004" s="1"/>
      <c r="P1004" s="1"/>
    </row>
    <row r="1005" spans="4:16" x14ac:dyDescent="0.25">
      <c r="D1005" s="1"/>
      <c r="E1005" s="1"/>
      <c r="F1005" s="268"/>
      <c r="G1005" s="1"/>
      <c r="H1005" s="1"/>
      <c r="I1005" s="1"/>
      <c r="J1005" s="12"/>
      <c r="K1005" s="1"/>
      <c r="L1005" s="1"/>
      <c r="M1005" s="2"/>
      <c r="N1005" s="21"/>
      <c r="O1005" s="1"/>
      <c r="P1005" s="1"/>
    </row>
    <row r="1006" spans="4:16" x14ac:dyDescent="0.25">
      <c r="D1006" s="1"/>
      <c r="E1006" s="1"/>
      <c r="F1006" s="268"/>
      <c r="G1006" s="1"/>
      <c r="H1006" s="1"/>
      <c r="I1006" s="1"/>
      <c r="J1006" s="12"/>
      <c r="K1006" s="1"/>
      <c r="L1006" s="1"/>
      <c r="M1006" s="2"/>
      <c r="N1006" s="21"/>
      <c r="O1006" s="1"/>
      <c r="P1006" s="1"/>
    </row>
    <row r="1007" spans="4:16" x14ac:dyDescent="0.25">
      <c r="D1007" s="1"/>
      <c r="E1007" s="1"/>
      <c r="F1007" s="268"/>
      <c r="G1007" s="1"/>
      <c r="H1007" s="1"/>
      <c r="I1007" s="1"/>
      <c r="J1007" s="12"/>
      <c r="K1007" s="1"/>
      <c r="L1007" s="1"/>
      <c r="M1007" s="2"/>
      <c r="N1007" s="21"/>
      <c r="O1007" s="1"/>
      <c r="P1007" s="1"/>
    </row>
    <row r="1008" spans="4:16" x14ac:dyDescent="0.25">
      <c r="D1008" s="1"/>
      <c r="E1008" s="1"/>
      <c r="F1008" s="268"/>
      <c r="G1008" s="1"/>
      <c r="H1008" s="1"/>
      <c r="I1008" s="1"/>
      <c r="J1008" s="12"/>
      <c r="K1008" s="1"/>
      <c r="L1008" s="1"/>
      <c r="M1008" s="2"/>
      <c r="N1008" s="21"/>
      <c r="O1008" s="1"/>
      <c r="P1008" s="1"/>
    </row>
    <row r="1009" spans="4:16" x14ac:dyDescent="0.25">
      <c r="D1009" s="1"/>
      <c r="E1009" s="1"/>
      <c r="F1009" s="268"/>
      <c r="G1009" s="1"/>
      <c r="H1009" s="1"/>
      <c r="I1009" s="1"/>
      <c r="J1009" s="12"/>
      <c r="K1009" s="1"/>
      <c r="L1009" s="1"/>
      <c r="M1009" s="2"/>
      <c r="N1009" s="21"/>
      <c r="O1009" s="1"/>
      <c r="P1009" s="1"/>
    </row>
    <row r="1010" spans="4:16" x14ac:dyDescent="0.25">
      <c r="D1010" s="1"/>
      <c r="E1010" s="1"/>
      <c r="F1010" s="268"/>
      <c r="G1010" s="1"/>
      <c r="H1010" s="1"/>
      <c r="I1010" s="1"/>
      <c r="J1010" s="12"/>
      <c r="K1010" s="1"/>
      <c r="L1010" s="1"/>
      <c r="M1010" s="2"/>
      <c r="N1010" s="21"/>
      <c r="O1010" s="1"/>
      <c r="P1010" s="1"/>
    </row>
    <row r="1011" spans="4:16" x14ac:dyDescent="0.25">
      <c r="D1011" s="1"/>
      <c r="E1011" s="1"/>
      <c r="F1011" s="268"/>
      <c r="G1011" s="1"/>
      <c r="H1011" s="1"/>
      <c r="I1011" s="1"/>
      <c r="J1011" s="12"/>
      <c r="K1011" s="1"/>
      <c r="L1011" s="1"/>
      <c r="M1011" s="2"/>
      <c r="N1011" s="21"/>
      <c r="O1011" s="1"/>
      <c r="P1011" s="1"/>
    </row>
    <row r="1012" spans="4:16" x14ac:dyDescent="0.25">
      <c r="D1012" s="1"/>
      <c r="E1012" s="1"/>
      <c r="F1012" s="268"/>
      <c r="G1012" s="1"/>
      <c r="H1012" s="1"/>
      <c r="I1012" s="1"/>
      <c r="J1012" s="12"/>
      <c r="K1012" s="1"/>
      <c r="L1012" s="1"/>
      <c r="M1012" s="2"/>
      <c r="N1012" s="21"/>
      <c r="O1012" s="1"/>
      <c r="P1012" s="1"/>
    </row>
    <row r="1013" spans="4:16" x14ac:dyDescent="0.25">
      <c r="D1013" s="1"/>
      <c r="E1013" s="1"/>
      <c r="F1013" s="268"/>
      <c r="G1013" s="1"/>
      <c r="H1013" s="1"/>
      <c r="I1013" s="1"/>
      <c r="J1013" s="12"/>
      <c r="K1013" s="1"/>
      <c r="L1013" s="1"/>
      <c r="M1013" s="2"/>
      <c r="N1013" s="21"/>
      <c r="O1013" s="1"/>
      <c r="P1013" s="1"/>
    </row>
    <row r="1014" spans="4:16" x14ac:dyDescent="0.25">
      <c r="D1014" s="1"/>
      <c r="E1014" s="1"/>
      <c r="F1014" s="268"/>
      <c r="G1014" s="1"/>
      <c r="H1014" s="1"/>
      <c r="I1014" s="1"/>
      <c r="J1014" s="12"/>
      <c r="K1014" s="1"/>
      <c r="L1014" s="1"/>
      <c r="M1014" s="2"/>
      <c r="N1014" s="21"/>
      <c r="O1014" s="1"/>
      <c r="P1014" s="1"/>
    </row>
    <row r="1015" spans="4:16" x14ac:dyDescent="0.25">
      <c r="D1015" s="1"/>
      <c r="E1015" s="1"/>
      <c r="F1015" s="268"/>
      <c r="G1015" s="1"/>
      <c r="H1015" s="1"/>
      <c r="I1015" s="1"/>
      <c r="J1015" s="12"/>
      <c r="K1015" s="1"/>
      <c r="L1015" s="1"/>
      <c r="M1015" s="2"/>
      <c r="N1015" s="21"/>
      <c r="O1015" s="1"/>
      <c r="P1015" s="1"/>
    </row>
    <row r="1016" spans="4:16" x14ac:dyDescent="0.25">
      <c r="D1016" s="1"/>
      <c r="E1016" s="1"/>
      <c r="F1016" s="268"/>
      <c r="G1016" s="1"/>
      <c r="H1016" s="1"/>
      <c r="I1016" s="1"/>
      <c r="J1016" s="12"/>
      <c r="K1016" s="1"/>
      <c r="L1016" s="1"/>
      <c r="M1016" s="2"/>
      <c r="N1016" s="21"/>
      <c r="O1016" s="1"/>
      <c r="P1016" s="1"/>
    </row>
    <row r="1017" spans="4:16" x14ac:dyDescent="0.25">
      <c r="D1017" s="1"/>
      <c r="E1017" s="1"/>
      <c r="F1017" s="268"/>
      <c r="G1017" s="1"/>
      <c r="H1017" s="1"/>
      <c r="I1017" s="1"/>
      <c r="J1017" s="12"/>
      <c r="K1017" s="1"/>
      <c r="L1017" s="1"/>
      <c r="M1017" s="2"/>
      <c r="N1017" s="21"/>
      <c r="O1017" s="1"/>
      <c r="P1017" s="1"/>
    </row>
    <row r="1018" spans="4:16" x14ac:dyDescent="0.25">
      <c r="D1018" s="1"/>
      <c r="E1018" s="1"/>
      <c r="F1018" s="268"/>
      <c r="G1018" s="1"/>
      <c r="H1018" s="1"/>
      <c r="I1018" s="1"/>
      <c r="J1018" s="12"/>
      <c r="K1018" s="1"/>
      <c r="L1018" s="1"/>
      <c r="M1018" s="2"/>
      <c r="N1018" s="21"/>
      <c r="O1018" s="1"/>
      <c r="P1018" s="1"/>
    </row>
    <row r="1019" spans="4:16" x14ac:dyDescent="0.25">
      <c r="D1019" s="1"/>
      <c r="E1019" s="1"/>
      <c r="F1019" s="268"/>
      <c r="G1019" s="1"/>
      <c r="H1019" s="1"/>
      <c r="I1019" s="1"/>
      <c r="J1019" s="12"/>
      <c r="K1019" s="1"/>
      <c r="L1019" s="1"/>
      <c r="M1019" s="2"/>
      <c r="N1019" s="21"/>
      <c r="O1019" s="1"/>
      <c r="P1019" s="1"/>
    </row>
    <row r="1020" spans="4:16" x14ac:dyDescent="0.25">
      <c r="D1020" s="1"/>
      <c r="E1020" s="1"/>
      <c r="F1020" s="268"/>
      <c r="G1020" s="1"/>
      <c r="H1020" s="1"/>
      <c r="I1020" s="1"/>
      <c r="J1020" s="12"/>
      <c r="K1020" s="1"/>
      <c r="L1020" s="1"/>
      <c r="M1020" s="2"/>
      <c r="N1020" s="21"/>
      <c r="O1020" s="1"/>
      <c r="P1020" s="1"/>
    </row>
    <row r="1021" spans="4:16" x14ac:dyDescent="0.25">
      <c r="D1021" s="1"/>
      <c r="E1021" s="1"/>
      <c r="F1021" s="268"/>
      <c r="G1021" s="1"/>
      <c r="H1021" s="1"/>
      <c r="I1021" s="1"/>
      <c r="J1021" s="12"/>
      <c r="K1021" s="1"/>
      <c r="L1021" s="1"/>
      <c r="M1021" s="2"/>
      <c r="N1021" s="21"/>
      <c r="O1021" s="1"/>
      <c r="P1021" s="1"/>
    </row>
    <row r="1022" spans="4:16" x14ac:dyDescent="0.25">
      <c r="D1022" s="1"/>
      <c r="E1022" s="1"/>
      <c r="F1022" s="268"/>
      <c r="G1022" s="1"/>
      <c r="H1022" s="1"/>
      <c r="I1022" s="1"/>
      <c r="J1022" s="12"/>
      <c r="K1022" s="1"/>
      <c r="L1022" s="1"/>
      <c r="M1022" s="2"/>
      <c r="N1022" s="21"/>
      <c r="O1022" s="1"/>
      <c r="P1022" s="1"/>
    </row>
    <row r="1023" spans="4:16" x14ac:dyDescent="0.25">
      <c r="D1023" s="1"/>
      <c r="E1023" s="1"/>
      <c r="F1023" s="268"/>
      <c r="G1023" s="1"/>
      <c r="H1023" s="1"/>
      <c r="I1023" s="1"/>
      <c r="J1023" s="12"/>
      <c r="K1023" s="1"/>
      <c r="L1023" s="1"/>
      <c r="M1023" s="2"/>
      <c r="N1023" s="21"/>
      <c r="O1023" s="1"/>
      <c r="P1023" s="1"/>
    </row>
    <row r="1024" spans="4:16" x14ac:dyDescent="0.25">
      <c r="D1024" s="1"/>
      <c r="E1024" s="1"/>
      <c r="F1024" s="268"/>
      <c r="G1024" s="1"/>
      <c r="H1024" s="1"/>
      <c r="I1024" s="1"/>
      <c r="J1024" s="12"/>
      <c r="K1024" s="1"/>
      <c r="L1024" s="1"/>
      <c r="M1024" s="2"/>
      <c r="N1024" s="21"/>
      <c r="O1024" s="1"/>
      <c r="P1024" s="1"/>
    </row>
    <row r="1025" spans="4:16" x14ac:dyDescent="0.25">
      <c r="D1025" s="1"/>
      <c r="E1025" s="1"/>
      <c r="F1025" s="268"/>
      <c r="G1025" s="1"/>
      <c r="H1025" s="1"/>
      <c r="I1025" s="1"/>
      <c r="J1025" s="12"/>
      <c r="K1025" s="1"/>
      <c r="L1025" s="1"/>
      <c r="M1025" s="2"/>
      <c r="N1025" s="21"/>
      <c r="O1025" s="1"/>
      <c r="P1025" s="1"/>
    </row>
    <row r="1026" spans="4:16" x14ac:dyDescent="0.25">
      <c r="D1026" s="1"/>
      <c r="E1026" s="1"/>
      <c r="F1026" s="268"/>
      <c r="G1026" s="1"/>
      <c r="H1026" s="1"/>
      <c r="I1026" s="1"/>
      <c r="J1026" s="12"/>
      <c r="K1026" s="1"/>
      <c r="L1026" s="1"/>
      <c r="M1026" s="2"/>
      <c r="N1026" s="21"/>
      <c r="O1026" s="1"/>
      <c r="P1026" s="1"/>
    </row>
    <row r="1027" spans="4:16" x14ac:dyDescent="0.25">
      <c r="D1027" s="1"/>
      <c r="E1027" s="1"/>
      <c r="F1027" s="268"/>
      <c r="G1027" s="1"/>
      <c r="H1027" s="1"/>
      <c r="I1027" s="1"/>
      <c r="J1027" s="12"/>
      <c r="K1027" s="1"/>
      <c r="L1027" s="1"/>
      <c r="M1027" s="2"/>
      <c r="N1027" s="21"/>
      <c r="O1027" s="1"/>
      <c r="P1027" s="1"/>
    </row>
    <row r="1028" spans="4:16" x14ac:dyDescent="0.25">
      <c r="D1028" s="1"/>
      <c r="E1028" s="1"/>
      <c r="F1028" s="268"/>
      <c r="G1028" s="1"/>
      <c r="H1028" s="1"/>
      <c r="I1028" s="1"/>
      <c r="J1028" s="12"/>
      <c r="K1028" s="1"/>
      <c r="L1028" s="1"/>
      <c r="M1028" s="2"/>
      <c r="N1028" s="21"/>
      <c r="O1028" s="1"/>
      <c r="P1028" s="1"/>
    </row>
    <row r="1029" spans="4:16" x14ac:dyDescent="0.25">
      <c r="D1029" s="1"/>
      <c r="E1029" s="1"/>
      <c r="F1029" s="268"/>
      <c r="G1029" s="1"/>
      <c r="H1029" s="1"/>
      <c r="I1029" s="1"/>
      <c r="J1029" s="12"/>
      <c r="K1029" s="1"/>
      <c r="L1029" s="1"/>
      <c r="M1029" s="2"/>
      <c r="N1029" s="21"/>
      <c r="O1029" s="1"/>
      <c r="P1029" s="1"/>
    </row>
    <row r="1030" spans="4:16" x14ac:dyDescent="0.25">
      <c r="D1030" s="1"/>
      <c r="E1030" s="1"/>
      <c r="F1030" s="268"/>
      <c r="G1030" s="1"/>
      <c r="H1030" s="1"/>
      <c r="I1030" s="1"/>
      <c r="J1030" s="12"/>
      <c r="K1030" s="1"/>
      <c r="L1030" s="1"/>
      <c r="M1030" s="2"/>
      <c r="N1030" s="21"/>
      <c r="O1030" s="1"/>
      <c r="P1030" s="1"/>
    </row>
    <row r="1031" spans="4:16" x14ac:dyDescent="0.25">
      <c r="D1031" s="1"/>
      <c r="E1031" s="1"/>
      <c r="F1031" s="268"/>
      <c r="G1031" s="1"/>
      <c r="H1031" s="1"/>
      <c r="I1031" s="1"/>
      <c r="J1031" s="12"/>
      <c r="K1031" s="1"/>
      <c r="L1031" s="1"/>
      <c r="M1031" s="2"/>
      <c r="N1031" s="21"/>
      <c r="O1031" s="1"/>
      <c r="P1031" s="1"/>
    </row>
    <row r="1032" spans="4:16" x14ac:dyDescent="0.25">
      <c r="D1032" s="1"/>
      <c r="E1032" s="1"/>
      <c r="F1032" s="268"/>
      <c r="G1032" s="1"/>
      <c r="H1032" s="1"/>
      <c r="I1032" s="1"/>
      <c r="J1032" s="12"/>
      <c r="K1032" s="1"/>
      <c r="L1032" s="1"/>
      <c r="M1032" s="2"/>
      <c r="N1032" s="21"/>
      <c r="O1032" s="1"/>
      <c r="P1032" s="1"/>
    </row>
    <row r="1033" spans="4:16" x14ac:dyDescent="0.25">
      <c r="D1033" s="1"/>
      <c r="E1033" s="1"/>
      <c r="F1033" s="268"/>
      <c r="G1033" s="1"/>
      <c r="H1033" s="1"/>
      <c r="I1033" s="1"/>
      <c r="J1033" s="12"/>
      <c r="K1033" s="1"/>
      <c r="L1033" s="1"/>
      <c r="M1033" s="2"/>
      <c r="N1033" s="21"/>
      <c r="O1033" s="1"/>
      <c r="P1033" s="1"/>
    </row>
    <row r="1034" spans="4:16" x14ac:dyDescent="0.25">
      <c r="D1034" s="1"/>
      <c r="E1034" s="1"/>
      <c r="F1034" s="268"/>
      <c r="G1034" s="1"/>
      <c r="H1034" s="1"/>
      <c r="I1034" s="1"/>
      <c r="J1034" s="12"/>
      <c r="K1034" s="1"/>
      <c r="L1034" s="1"/>
      <c r="M1034" s="2"/>
      <c r="N1034" s="21"/>
      <c r="O1034" s="1"/>
      <c r="P1034" s="1"/>
    </row>
    <row r="1035" spans="4:16" x14ac:dyDescent="0.25">
      <c r="D1035" s="1"/>
      <c r="E1035" s="1"/>
      <c r="F1035" s="268"/>
      <c r="G1035" s="1"/>
      <c r="H1035" s="1"/>
      <c r="I1035" s="1"/>
      <c r="J1035" s="12"/>
      <c r="K1035" s="1"/>
      <c r="L1035" s="1"/>
      <c r="M1035" s="2"/>
      <c r="N1035" s="21"/>
      <c r="O1035" s="1"/>
      <c r="P1035" s="1"/>
    </row>
    <row r="1036" spans="4:16" x14ac:dyDescent="0.25">
      <c r="D1036" s="1"/>
      <c r="E1036" s="1"/>
      <c r="F1036" s="268"/>
      <c r="G1036" s="1"/>
      <c r="H1036" s="1"/>
      <c r="I1036" s="1"/>
      <c r="J1036" s="12"/>
      <c r="K1036" s="1"/>
      <c r="L1036" s="1"/>
      <c r="M1036" s="2"/>
      <c r="N1036" s="21"/>
      <c r="O1036" s="1"/>
      <c r="P1036" s="1"/>
    </row>
    <row r="1037" spans="4:16" x14ac:dyDescent="0.25">
      <c r="D1037" s="1"/>
      <c r="E1037" s="1"/>
      <c r="F1037" s="268"/>
      <c r="G1037" s="1"/>
      <c r="H1037" s="1"/>
      <c r="I1037" s="1"/>
      <c r="J1037" s="12"/>
      <c r="K1037" s="1"/>
      <c r="L1037" s="1"/>
      <c r="M1037" s="2"/>
      <c r="N1037" s="21"/>
      <c r="O1037" s="1"/>
      <c r="P1037" s="1"/>
    </row>
    <row r="1038" spans="4:16" x14ac:dyDescent="0.25">
      <c r="D1038" s="1"/>
      <c r="E1038" s="1"/>
      <c r="F1038" s="268"/>
      <c r="G1038" s="1"/>
      <c r="H1038" s="1"/>
      <c r="I1038" s="1"/>
      <c r="J1038" s="12"/>
      <c r="K1038" s="1"/>
      <c r="L1038" s="1"/>
      <c r="M1038" s="2"/>
      <c r="N1038" s="21"/>
      <c r="O1038" s="1"/>
      <c r="P1038" s="1"/>
    </row>
    <row r="1039" spans="4:16" x14ac:dyDescent="0.25">
      <c r="D1039" s="1"/>
      <c r="E1039" s="1"/>
      <c r="F1039" s="268"/>
      <c r="G1039" s="1"/>
      <c r="H1039" s="1"/>
      <c r="I1039" s="1"/>
      <c r="J1039" s="12"/>
      <c r="K1039" s="1"/>
      <c r="L1039" s="1"/>
      <c r="M1039" s="2"/>
      <c r="N1039" s="21"/>
      <c r="O1039" s="1"/>
      <c r="P1039" s="1"/>
    </row>
    <row r="1040" spans="4:16" x14ac:dyDescent="0.25">
      <c r="D1040" s="1"/>
      <c r="E1040" s="1"/>
      <c r="F1040" s="268"/>
      <c r="G1040" s="1"/>
      <c r="H1040" s="1"/>
      <c r="I1040" s="1"/>
      <c r="J1040" s="12"/>
      <c r="K1040" s="1"/>
      <c r="L1040" s="1"/>
      <c r="M1040" s="2"/>
      <c r="N1040" s="21"/>
      <c r="O1040" s="1"/>
      <c r="P1040" s="1"/>
    </row>
    <row r="1041" spans="4:16" x14ac:dyDescent="0.25">
      <c r="D1041" s="1"/>
      <c r="E1041" s="1"/>
      <c r="F1041" s="268"/>
      <c r="G1041" s="1"/>
      <c r="H1041" s="1"/>
      <c r="I1041" s="1"/>
      <c r="J1041" s="12"/>
      <c r="K1041" s="1"/>
      <c r="L1041" s="1"/>
      <c r="M1041" s="2"/>
      <c r="N1041" s="21"/>
      <c r="O1041" s="1"/>
      <c r="P1041" s="1"/>
    </row>
    <row r="1042" spans="4:16" x14ac:dyDescent="0.25">
      <c r="D1042" s="1"/>
      <c r="E1042" s="1"/>
      <c r="F1042" s="268"/>
      <c r="G1042" s="1"/>
      <c r="H1042" s="1"/>
      <c r="I1042" s="1"/>
      <c r="J1042" s="12"/>
      <c r="K1042" s="1"/>
      <c r="L1042" s="1"/>
      <c r="M1042" s="2"/>
      <c r="N1042" s="21"/>
      <c r="O1042" s="1"/>
      <c r="P1042" s="1"/>
    </row>
    <row r="1043" spans="4:16" x14ac:dyDescent="0.25">
      <c r="D1043" s="1"/>
      <c r="E1043" s="1"/>
      <c r="F1043" s="268"/>
      <c r="G1043" s="1"/>
      <c r="H1043" s="1"/>
      <c r="I1043" s="1"/>
      <c r="J1043" s="12"/>
      <c r="K1043" s="1"/>
      <c r="L1043" s="1"/>
      <c r="M1043" s="2"/>
      <c r="N1043" s="21"/>
      <c r="O1043" s="1"/>
      <c r="P1043" s="1"/>
    </row>
    <row r="1044" spans="4:16" x14ac:dyDescent="0.25">
      <c r="D1044" s="1"/>
      <c r="E1044" s="1"/>
      <c r="F1044" s="268"/>
      <c r="G1044" s="1"/>
      <c r="H1044" s="1"/>
      <c r="I1044" s="1"/>
      <c r="J1044" s="12"/>
      <c r="K1044" s="1"/>
      <c r="L1044" s="1"/>
      <c r="M1044" s="2"/>
      <c r="N1044" s="21"/>
      <c r="O1044" s="1"/>
      <c r="P1044" s="1"/>
    </row>
    <row r="1045" spans="4:16" x14ac:dyDescent="0.25">
      <c r="D1045" s="1"/>
      <c r="E1045" s="1"/>
      <c r="F1045" s="268"/>
      <c r="G1045" s="1"/>
      <c r="H1045" s="1"/>
      <c r="I1045" s="1"/>
      <c r="J1045" s="12"/>
      <c r="K1045" s="1"/>
      <c r="L1045" s="1"/>
      <c r="M1045" s="2"/>
      <c r="N1045" s="21"/>
      <c r="O1045" s="1"/>
      <c r="P1045" s="1"/>
    </row>
    <row r="1046" spans="4:16" x14ac:dyDescent="0.25">
      <c r="D1046" s="1"/>
      <c r="E1046" s="1"/>
      <c r="F1046" s="268"/>
      <c r="G1046" s="1"/>
      <c r="H1046" s="1"/>
      <c r="I1046" s="1"/>
      <c r="J1046" s="12"/>
      <c r="K1046" s="1"/>
      <c r="L1046" s="1"/>
      <c r="M1046" s="2"/>
      <c r="N1046" s="21"/>
      <c r="O1046" s="1"/>
      <c r="P1046" s="1"/>
    </row>
    <row r="1047" spans="4:16" x14ac:dyDescent="0.25">
      <c r="D1047" s="1"/>
      <c r="E1047" s="1"/>
      <c r="F1047" s="268"/>
      <c r="G1047" s="1"/>
      <c r="H1047" s="1"/>
      <c r="I1047" s="1"/>
      <c r="J1047" s="12"/>
      <c r="K1047" s="1"/>
      <c r="L1047" s="1"/>
      <c r="M1047" s="2"/>
      <c r="N1047" s="21"/>
      <c r="O1047" s="1"/>
      <c r="P1047" s="1"/>
    </row>
    <row r="1048" spans="4:16" x14ac:dyDescent="0.25">
      <c r="D1048" s="1"/>
      <c r="E1048" s="1"/>
      <c r="F1048" s="268"/>
      <c r="G1048" s="1"/>
      <c r="H1048" s="1"/>
      <c r="I1048" s="1"/>
      <c r="J1048" s="12"/>
      <c r="K1048" s="1"/>
      <c r="L1048" s="1"/>
      <c r="M1048" s="2"/>
      <c r="N1048" s="21"/>
      <c r="O1048" s="1"/>
      <c r="P1048" s="1"/>
    </row>
    <row r="1049" spans="4:16" x14ac:dyDescent="0.25">
      <c r="D1049" s="1"/>
      <c r="E1049" s="1"/>
      <c r="F1049" s="268"/>
      <c r="G1049" s="1"/>
      <c r="H1049" s="1"/>
      <c r="I1049" s="1"/>
      <c r="J1049" s="12"/>
      <c r="K1049" s="1"/>
      <c r="L1049" s="1"/>
      <c r="M1049" s="2"/>
      <c r="N1049" s="21"/>
      <c r="O1049" s="1"/>
      <c r="P1049" s="1"/>
    </row>
    <row r="1050" spans="4:16" x14ac:dyDescent="0.25">
      <c r="D1050" s="1"/>
      <c r="E1050" s="1"/>
      <c r="F1050" s="268"/>
      <c r="G1050" s="1"/>
      <c r="H1050" s="1"/>
      <c r="I1050" s="1"/>
      <c r="J1050" s="12"/>
      <c r="K1050" s="1"/>
      <c r="L1050" s="1"/>
      <c r="M1050" s="2"/>
      <c r="N1050" s="21"/>
      <c r="O1050" s="1"/>
      <c r="P1050" s="1"/>
    </row>
    <row r="1051" spans="4:16" x14ac:dyDescent="0.25">
      <c r="D1051" s="1"/>
      <c r="E1051" s="1"/>
      <c r="F1051" s="268"/>
      <c r="G1051" s="1"/>
      <c r="H1051" s="1"/>
      <c r="I1051" s="1"/>
      <c r="J1051" s="12"/>
      <c r="K1051" s="1"/>
      <c r="L1051" s="1"/>
      <c r="M1051" s="2"/>
      <c r="N1051" s="21"/>
      <c r="O1051" s="1"/>
      <c r="P1051" s="1"/>
    </row>
    <row r="1052" spans="4:16" x14ac:dyDescent="0.25">
      <c r="D1052" s="1"/>
      <c r="E1052" s="1"/>
      <c r="F1052" s="268"/>
      <c r="G1052" s="1"/>
      <c r="H1052" s="1"/>
      <c r="I1052" s="1"/>
      <c r="J1052" s="12"/>
      <c r="K1052" s="1"/>
      <c r="L1052" s="1"/>
      <c r="M1052" s="2"/>
      <c r="N1052" s="21"/>
      <c r="O1052" s="1"/>
      <c r="P1052" s="1"/>
    </row>
    <row r="1053" spans="4:16" x14ac:dyDescent="0.25">
      <c r="D1053" s="1"/>
      <c r="E1053" s="1"/>
      <c r="F1053" s="268"/>
      <c r="G1053" s="1"/>
      <c r="H1053" s="1"/>
      <c r="I1053" s="1"/>
      <c r="J1053" s="12"/>
      <c r="K1053" s="1"/>
      <c r="L1053" s="1"/>
      <c r="M1053" s="2"/>
      <c r="N1053" s="21"/>
      <c r="O1053" s="1"/>
      <c r="P1053" s="1"/>
    </row>
    <row r="1054" spans="4:16" x14ac:dyDescent="0.25">
      <c r="D1054" s="1"/>
      <c r="E1054" s="1"/>
      <c r="F1054" s="268"/>
      <c r="G1054" s="1"/>
      <c r="H1054" s="1"/>
      <c r="I1054" s="1"/>
      <c r="J1054" s="12"/>
      <c r="K1054" s="1"/>
      <c r="L1054" s="1"/>
      <c r="M1054" s="2"/>
      <c r="N1054" s="21"/>
      <c r="O1054" s="1"/>
      <c r="P1054" s="1"/>
    </row>
    <row r="1055" spans="4:16" x14ac:dyDescent="0.25">
      <c r="D1055" s="1"/>
      <c r="E1055" s="1"/>
      <c r="F1055" s="268"/>
      <c r="G1055" s="1"/>
      <c r="H1055" s="1"/>
      <c r="I1055" s="1"/>
      <c r="J1055" s="12"/>
      <c r="K1055" s="1"/>
      <c r="L1055" s="1"/>
      <c r="M1055" s="2"/>
      <c r="N1055" s="21"/>
      <c r="O1055" s="1"/>
      <c r="P1055" s="1"/>
    </row>
    <row r="1056" spans="4:16" x14ac:dyDescent="0.25">
      <c r="D1056" s="1"/>
      <c r="E1056" s="1"/>
      <c r="F1056" s="268"/>
      <c r="G1056" s="1"/>
      <c r="H1056" s="1"/>
      <c r="I1056" s="1"/>
      <c r="J1056" s="12"/>
      <c r="K1056" s="1"/>
      <c r="L1056" s="1"/>
      <c r="M1056" s="2"/>
      <c r="N1056" s="21"/>
      <c r="O1056" s="1"/>
      <c r="P1056" s="1"/>
    </row>
    <row r="1057" spans="4:16" x14ac:dyDescent="0.25">
      <c r="D1057" s="1"/>
      <c r="E1057" s="1"/>
      <c r="F1057" s="268"/>
      <c r="G1057" s="1"/>
      <c r="H1057" s="1"/>
      <c r="I1057" s="1"/>
      <c r="J1057" s="12"/>
      <c r="K1057" s="1"/>
      <c r="L1057" s="1"/>
      <c r="M1057" s="2"/>
      <c r="N1057" s="21"/>
      <c r="O1057" s="1"/>
      <c r="P1057" s="1"/>
    </row>
    <row r="1058" spans="4:16" x14ac:dyDescent="0.25">
      <c r="D1058" s="1"/>
      <c r="E1058" s="1"/>
      <c r="F1058" s="268"/>
      <c r="G1058" s="1"/>
      <c r="H1058" s="1"/>
      <c r="I1058" s="1"/>
      <c r="J1058" s="12"/>
      <c r="K1058" s="1"/>
      <c r="L1058" s="1"/>
      <c r="M1058" s="2"/>
      <c r="N1058" s="21"/>
      <c r="O1058" s="1"/>
      <c r="P1058" s="1"/>
    </row>
    <row r="1059" spans="4:16" x14ac:dyDescent="0.25">
      <c r="D1059" s="1"/>
      <c r="E1059" s="1"/>
      <c r="F1059" s="268"/>
      <c r="G1059" s="1"/>
      <c r="H1059" s="1"/>
      <c r="I1059" s="1"/>
      <c r="J1059" s="12"/>
      <c r="K1059" s="1"/>
      <c r="L1059" s="1"/>
      <c r="M1059" s="2"/>
      <c r="N1059" s="21"/>
      <c r="O1059" s="1"/>
      <c r="P1059" s="1"/>
    </row>
    <row r="1060" spans="4:16" x14ac:dyDescent="0.25">
      <c r="D1060" s="1"/>
      <c r="E1060" s="1"/>
      <c r="F1060" s="268"/>
      <c r="G1060" s="1"/>
      <c r="H1060" s="1"/>
      <c r="I1060" s="1"/>
      <c r="J1060" s="12"/>
      <c r="K1060" s="1"/>
      <c r="L1060" s="1"/>
      <c r="M1060" s="2"/>
      <c r="N1060" s="21"/>
      <c r="O1060" s="1"/>
      <c r="P1060" s="1"/>
    </row>
    <row r="1061" spans="4:16" x14ac:dyDescent="0.25">
      <c r="D1061" s="1"/>
      <c r="E1061" s="1"/>
      <c r="F1061" s="268"/>
      <c r="G1061" s="1"/>
      <c r="H1061" s="1"/>
      <c r="I1061" s="1"/>
      <c r="J1061" s="12"/>
      <c r="K1061" s="1"/>
      <c r="L1061" s="1"/>
      <c r="M1061" s="2"/>
      <c r="N1061" s="21"/>
      <c r="O1061" s="1"/>
      <c r="P1061" s="1"/>
    </row>
    <row r="1062" spans="4:16" x14ac:dyDescent="0.25">
      <c r="D1062" s="1"/>
      <c r="E1062" s="1"/>
      <c r="F1062" s="268"/>
      <c r="G1062" s="1"/>
      <c r="H1062" s="1"/>
      <c r="I1062" s="1"/>
      <c r="J1062" s="12"/>
      <c r="K1062" s="1"/>
      <c r="L1062" s="1"/>
      <c r="M1062" s="2"/>
      <c r="N1062" s="21"/>
      <c r="O1062" s="1"/>
      <c r="P1062" s="1"/>
    </row>
    <row r="1063" spans="4:16" x14ac:dyDescent="0.25">
      <c r="D1063" s="1"/>
      <c r="E1063" s="1"/>
      <c r="F1063" s="268"/>
      <c r="G1063" s="1"/>
      <c r="H1063" s="1"/>
      <c r="I1063" s="1"/>
      <c r="J1063" s="12"/>
      <c r="K1063" s="1"/>
      <c r="L1063" s="1"/>
      <c r="M1063" s="2"/>
      <c r="N1063" s="21"/>
      <c r="O1063" s="1"/>
      <c r="P1063" s="1"/>
    </row>
    <row r="1064" spans="4:16" x14ac:dyDescent="0.25">
      <c r="D1064" s="1"/>
      <c r="E1064" s="1"/>
      <c r="F1064" s="268"/>
      <c r="G1064" s="1"/>
      <c r="H1064" s="1"/>
      <c r="I1064" s="1"/>
      <c r="J1064" s="12"/>
      <c r="K1064" s="1"/>
      <c r="L1064" s="1"/>
      <c r="M1064" s="2"/>
      <c r="N1064" s="21"/>
      <c r="O1064" s="1"/>
      <c r="P1064" s="1"/>
    </row>
    <row r="1065" spans="4:16" x14ac:dyDescent="0.25">
      <c r="D1065" s="1"/>
      <c r="E1065" s="1"/>
      <c r="F1065" s="268"/>
      <c r="G1065" s="1"/>
      <c r="H1065" s="1"/>
      <c r="I1065" s="1"/>
      <c r="J1065" s="12"/>
      <c r="K1065" s="1"/>
      <c r="L1065" s="1"/>
      <c r="M1065" s="2"/>
      <c r="N1065" s="21"/>
      <c r="O1065" s="1"/>
      <c r="P1065" s="1"/>
    </row>
    <row r="1066" spans="4:16" x14ac:dyDescent="0.25">
      <c r="D1066" s="1"/>
      <c r="E1066" s="1"/>
      <c r="F1066" s="268"/>
      <c r="G1066" s="1"/>
      <c r="H1066" s="1"/>
      <c r="I1066" s="1"/>
      <c r="J1066" s="12"/>
      <c r="K1066" s="1"/>
      <c r="L1066" s="1"/>
      <c r="M1066" s="2"/>
      <c r="N1066" s="21"/>
      <c r="O1066" s="1"/>
      <c r="P1066" s="1"/>
    </row>
    <row r="1067" spans="4:16" x14ac:dyDescent="0.25">
      <c r="D1067" s="1"/>
      <c r="E1067" s="1"/>
      <c r="F1067" s="268"/>
      <c r="G1067" s="1"/>
      <c r="H1067" s="1"/>
      <c r="I1067" s="1"/>
      <c r="J1067" s="12"/>
      <c r="K1067" s="1"/>
      <c r="L1067" s="1"/>
      <c r="M1067" s="2"/>
      <c r="N1067" s="21"/>
      <c r="O1067" s="1"/>
      <c r="P1067" s="1"/>
    </row>
    <row r="1068" spans="4:16" x14ac:dyDescent="0.25">
      <c r="D1068" s="1"/>
      <c r="E1068" s="1"/>
      <c r="F1068" s="268"/>
      <c r="G1068" s="1"/>
      <c r="H1068" s="1"/>
      <c r="I1068" s="1"/>
      <c r="J1068" s="12"/>
      <c r="K1068" s="1"/>
      <c r="L1068" s="1"/>
      <c r="M1068" s="2"/>
      <c r="N1068" s="21"/>
      <c r="O1068" s="1"/>
      <c r="P1068" s="1"/>
    </row>
    <row r="1069" spans="4:16" x14ac:dyDescent="0.25">
      <c r="D1069" s="1"/>
      <c r="E1069" s="1"/>
      <c r="F1069" s="268"/>
      <c r="G1069" s="1"/>
      <c r="H1069" s="1"/>
      <c r="I1069" s="1"/>
      <c r="J1069" s="12"/>
      <c r="K1069" s="1"/>
      <c r="L1069" s="1"/>
      <c r="M1069" s="2"/>
      <c r="N1069" s="21"/>
      <c r="O1069" s="1"/>
      <c r="P1069" s="1"/>
    </row>
    <row r="1070" spans="4:16" x14ac:dyDescent="0.25">
      <c r="D1070" s="1"/>
      <c r="E1070" s="1"/>
      <c r="F1070" s="268"/>
      <c r="G1070" s="1"/>
      <c r="H1070" s="1"/>
      <c r="I1070" s="1"/>
      <c r="J1070" s="12"/>
      <c r="K1070" s="1"/>
      <c r="L1070" s="1"/>
      <c r="M1070" s="2"/>
      <c r="N1070" s="21"/>
      <c r="O1070" s="1"/>
      <c r="P1070" s="1"/>
    </row>
    <row r="1071" spans="4:16" x14ac:dyDescent="0.25">
      <c r="D1071" s="1"/>
      <c r="E1071" s="1"/>
      <c r="F1071" s="268"/>
      <c r="G1071" s="1"/>
      <c r="H1071" s="1"/>
      <c r="I1071" s="1"/>
      <c r="J1071" s="12"/>
      <c r="K1071" s="1"/>
      <c r="L1071" s="1"/>
      <c r="M1071" s="2"/>
      <c r="N1071" s="21"/>
      <c r="O1071" s="1"/>
      <c r="P1071" s="1"/>
    </row>
    <row r="1072" spans="4:16" x14ac:dyDescent="0.25">
      <c r="D1072" s="1"/>
      <c r="E1072" s="1"/>
      <c r="F1072" s="268"/>
      <c r="G1072" s="1"/>
      <c r="H1072" s="1"/>
      <c r="I1072" s="1"/>
      <c r="J1072" s="12"/>
      <c r="K1072" s="1"/>
      <c r="L1072" s="1"/>
      <c r="M1072" s="2"/>
      <c r="N1072" s="21"/>
      <c r="O1072" s="1"/>
      <c r="P1072" s="1"/>
    </row>
    <row r="1073" spans="4:16" x14ac:dyDescent="0.25">
      <c r="D1073" s="1"/>
      <c r="E1073" s="1"/>
      <c r="F1073" s="268"/>
      <c r="G1073" s="1"/>
      <c r="H1073" s="1"/>
      <c r="I1073" s="1"/>
      <c r="J1073" s="12"/>
      <c r="K1073" s="1"/>
      <c r="L1073" s="1"/>
      <c r="M1073" s="2"/>
      <c r="N1073" s="21"/>
      <c r="O1073" s="1"/>
      <c r="P1073" s="1"/>
    </row>
    <row r="1074" spans="4:16" x14ac:dyDescent="0.25">
      <c r="D1074" s="1"/>
      <c r="E1074" s="1"/>
      <c r="F1074" s="268"/>
      <c r="G1074" s="1"/>
      <c r="H1074" s="1"/>
      <c r="I1074" s="1"/>
      <c r="J1074" s="12"/>
      <c r="K1074" s="1"/>
      <c r="L1074" s="1"/>
      <c r="M1074" s="2"/>
      <c r="N1074" s="21"/>
      <c r="O1074" s="1"/>
      <c r="P1074" s="1"/>
    </row>
    <row r="1075" spans="4:16" x14ac:dyDescent="0.25">
      <c r="D1075" s="1"/>
      <c r="E1075" s="1"/>
      <c r="F1075" s="268"/>
      <c r="G1075" s="1"/>
      <c r="H1075" s="1"/>
      <c r="I1075" s="1"/>
      <c r="J1075" s="12"/>
      <c r="K1075" s="1"/>
      <c r="L1075" s="1"/>
      <c r="M1075" s="2"/>
      <c r="N1075" s="21"/>
      <c r="O1075" s="1"/>
      <c r="P1075" s="1"/>
    </row>
    <row r="1076" spans="4:16" x14ac:dyDescent="0.25">
      <c r="D1076" s="1"/>
      <c r="E1076" s="1"/>
      <c r="F1076" s="268"/>
      <c r="G1076" s="1"/>
      <c r="H1076" s="1"/>
      <c r="I1076" s="1"/>
      <c r="J1076" s="12"/>
      <c r="K1076" s="1"/>
      <c r="L1076" s="1"/>
      <c r="M1076" s="2"/>
      <c r="N1076" s="21"/>
      <c r="O1076" s="1"/>
      <c r="P1076" s="1"/>
    </row>
    <row r="1077" spans="4:16" x14ac:dyDescent="0.25">
      <c r="D1077" s="1"/>
      <c r="E1077" s="1"/>
      <c r="F1077" s="268"/>
      <c r="G1077" s="1"/>
      <c r="H1077" s="1"/>
      <c r="I1077" s="1"/>
      <c r="J1077" s="12"/>
      <c r="K1077" s="1"/>
      <c r="L1077" s="1"/>
      <c r="M1077" s="2"/>
      <c r="N1077" s="21"/>
      <c r="O1077" s="1"/>
      <c r="P1077" s="1"/>
    </row>
    <row r="1078" spans="4:16" x14ac:dyDescent="0.25">
      <c r="D1078" s="1"/>
      <c r="E1078" s="1"/>
      <c r="F1078" s="268"/>
      <c r="G1078" s="1"/>
      <c r="H1078" s="1"/>
      <c r="I1078" s="1"/>
      <c r="J1078" s="12"/>
      <c r="K1078" s="1"/>
      <c r="L1078" s="1"/>
      <c r="M1078" s="2"/>
      <c r="N1078" s="21"/>
      <c r="O1078" s="1"/>
      <c r="P1078" s="1"/>
    </row>
    <row r="1079" spans="4:16" x14ac:dyDescent="0.25">
      <c r="D1079" s="1"/>
      <c r="E1079" s="1"/>
      <c r="F1079" s="268"/>
      <c r="G1079" s="1"/>
      <c r="H1079" s="1"/>
      <c r="I1079" s="1"/>
      <c r="J1079" s="12"/>
      <c r="K1079" s="1"/>
      <c r="L1079" s="1"/>
      <c r="M1079" s="2"/>
      <c r="N1079" s="21"/>
      <c r="O1079" s="1"/>
      <c r="P1079" s="1"/>
    </row>
    <row r="1080" spans="4:16" x14ac:dyDescent="0.25">
      <c r="D1080" s="1"/>
      <c r="E1080" s="1"/>
      <c r="F1080" s="268"/>
      <c r="G1080" s="1"/>
      <c r="H1080" s="1"/>
      <c r="I1080" s="1"/>
      <c r="J1080" s="12"/>
      <c r="K1080" s="1"/>
      <c r="L1080" s="1"/>
      <c r="M1080" s="2"/>
      <c r="N1080" s="21"/>
      <c r="O1080" s="1"/>
      <c r="P1080" s="1"/>
    </row>
    <row r="1081" spans="4:16" x14ac:dyDescent="0.25">
      <c r="D1081" s="1"/>
      <c r="E1081" s="1"/>
      <c r="F1081" s="268"/>
      <c r="G1081" s="1"/>
      <c r="H1081" s="1"/>
      <c r="I1081" s="1"/>
      <c r="J1081" s="12"/>
      <c r="K1081" s="1"/>
      <c r="L1081" s="1"/>
      <c r="M1081" s="2"/>
      <c r="N1081" s="21"/>
      <c r="O1081" s="1"/>
      <c r="P1081" s="1"/>
    </row>
    <row r="1082" spans="4:16" x14ac:dyDescent="0.25">
      <c r="D1082" s="1"/>
      <c r="E1082" s="1"/>
      <c r="F1082" s="268"/>
      <c r="G1082" s="1"/>
      <c r="H1082" s="1"/>
      <c r="I1082" s="1"/>
      <c r="J1082" s="12"/>
      <c r="K1082" s="1"/>
      <c r="L1082" s="1"/>
      <c r="M1082" s="2"/>
      <c r="N1082" s="21"/>
      <c r="O1082" s="1"/>
      <c r="P1082" s="1"/>
    </row>
    <row r="1083" spans="4:16" x14ac:dyDescent="0.25">
      <c r="D1083" s="1"/>
      <c r="E1083" s="1"/>
      <c r="F1083" s="268"/>
      <c r="G1083" s="1"/>
      <c r="H1083" s="1"/>
      <c r="I1083" s="1"/>
      <c r="J1083" s="12"/>
      <c r="K1083" s="1"/>
      <c r="L1083" s="1"/>
      <c r="M1083" s="2"/>
      <c r="N1083" s="21"/>
      <c r="O1083" s="1"/>
      <c r="P1083" s="1"/>
    </row>
    <row r="1084" spans="4:16" x14ac:dyDescent="0.25">
      <c r="D1084" s="1"/>
      <c r="E1084" s="1"/>
      <c r="F1084" s="268"/>
      <c r="G1084" s="1"/>
      <c r="H1084" s="1"/>
      <c r="I1084" s="1"/>
      <c r="J1084" s="12"/>
      <c r="K1084" s="1"/>
      <c r="L1084" s="1"/>
      <c r="M1084" s="2"/>
      <c r="N1084" s="21"/>
      <c r="O1084" s="1"/>
      <c r="P1084" s="1"/>
    </row>
    <row r="1085" spans="4:16" x14ac:dyDescent="0.25">
      <c r="D1085" s="1"/>
      <c r="E1085" s="1"/>
      <c r="F1085" s="268"/>
      <c r="G1085" s="1"/>
      <c r="H1085" s="1"/>
      <c r="I1085" s="1"/>
      <c r="J1085" s="12"/>
      <c r="K1085" s="1"/>
      <c r="L1085" s="1"/>
      <c r="M1085" s="2"/>
      <c r="N1085" s="21"/>
      <c r="O1085" s="1"/>
      <c r="P1085" s="1"/>
    </row>
    <row r="1086" spans="4:16" x14ac:dyDescent="0.25">
      <c r="D1086" s="1"/>
      <c r="E1086" s="1"/>
      <c r="F1086" s="268"/>
      <c r="G1086" s="1"/>
      <c r="H1086" s="1"/>
      <c r="I1086" s="1"/>
      <c r="J1086" s="12"/>
      <c r="K1086" s="1"/>
      <c r="L1086" s="1"/>
      <c r="M1086" s="2"/>
      <c r="N1086" s="21"/>
      <c r="O1086" s="1"/>
      <c r="P1086" s="1"/>
    </row>
    <row r="1087" spans="4:16" x14ac:dyDescent="0.25">
      <c r="D1087" s="1"/>
      <c r="E1087" s="1"/>
      <c r="F1087" s="268"/>
      <c r="G1087" s="1"/>
      <c r="H1087" s="1"/>
      <c r="I1087" s="1"/>
      <c r="J1087" s="12"/>
      <c r="K1087" s="1"/>
      <c r="L1087" s="1"/>
      <c r="M1087" s="2"/>
      <c r="N1087" s="21"/>
      <c r="O1087" s="1"/>
      <c r="P1087" s="1"/>
    </row>
    <row r="1088" spans="4:16" x14ac:dyDescent="0.25">
      <c r="D1088" s="1"/>
      <c r="E1088" s="1"/>
      <c r="F1088" s="268"/>
      <c r="G1088" s="1"/>
      <c r="H1088" s="1"/>
      <c r="I1088" s="1"/>
      <c r="J1088" s="12"/>
      <c r="K1088" s="1"/>
      <c r="L1088" s="1"/>
      <c r="M1088" s="2"/>
      <c r="N1088" s="21"/>
      <c r="O1088" s="1"/>
      <c r="P1088" s="1"/>
    </row>
    <row r="1089" spans="4:16" x14ac:dyDescent="0.25">
      <c r="D1089" s="1"/>
      <c r="E1089" s="1"/>
      <c r="F1089" s="268"/>
      <c r="G1089" s="1"/>
      <c r="H1089" s="1"/>
      <c r="I1089" s="1"/>
      <c r="J1089" s="12"/>
      <c r="K1089" s="1"/>
      <c r="L1089" s="1"/>
      <c r="M1089" s="2"/>
      <c r="N1089" s="21"/>
      <c r="O1089" s="1"/>
      <c r="P1089" s="1"/>
    </row>
    <row r="1090" spans="4:16" x14ac:dyDescent="0.25">
      <c r="D1090" s="1"/>
      <c r="E1090" s="1"/>
      <c r="F1090" s="268"/>
      <c r="G1090" s="1"/>
      <c r="H1090" s="1"/>
      <c r="I1090" s="1"/>
      <c r="J1090" s="12"/>
      <c r="K1090" s="1"/>
      <c r="L1090" s="1"/>
      <c r="M1090" s="2"/>
      <c r="N1090" s="21"/>
      <c r="O1090" s="1"/>
      <c r="P1090" s="1"/>
    </row>
    <row r="1091" spans="4:16" x14ac:dyDescent="0.25">
      <c r="D1091" s="1"/>
      <c r="E1091" s="1"/>
      <c r="F1091" s="268"/>
      <c r="G1091" s="1"/>
      <c r="H1091" s="1"/>
      <c r="I1091" s="1"/>
      <c r="J1091" s="12"/>
      <c r="K1091" s="1"/>
      <c r="L1091" s="1"/>
      <c r="M1091" s="2"/>
      <c r="N1091" s="21"/>
      <c r="O1091" s="1"/>
      <c r="P1091" s="1"/>
    </row>
    <row r="1092" spans="4:16" x14ac:dyDescent="0.25">
      <c r="D1092" s="1"/>
      <c r="E1092" s="1"/>
      <c r="F1092" s="268"/>
      <c r="G1092" s="1"/>
      <c r="H1092" s="1"/>
      <c r="I1092" s="1"/>
      <c r="J1092" s="12"/>
      <c r="K1092" s="1"/>
      <c r="L1092" s="1"/>
      <c r="M1092" s="2"/>
      <c r="N1092" s="21"/>
      <c r="O1092" s="1"/>
      <c r="P1092" s="1"/>
    </row>
    <row r="1093" spans="4:16" x14ac:dyDescent="0.25">
      <c r="D1093" s="1"/>
      <c r="E1093" s="1"/>
      <c r="F1093" s="268"/>
      <c r="G1093" s="1"/>
      <c r="H1093" s="1"/>
      <c r="I1093" s="1"/>
      <c r="J1093" s="12"/>
      <c r="K1093" s="1"/>
      <c r="L1093" s="1"/>
      <c r="M1093" s="2"/>
      <c r="N1093" s="21"/>
      <c r="O1093" s="1"/>
      <c r="P1093" s="1"/>
    </row>
    <row r="1094" spans="4:16" x14ac:dyDescent="0.25">
      <c r="D1094" s="1"/>
      <c r="E1094" s="1"/>
      <c r="F1094" s="268"/>
      <c r="G1094" s="1"/>
      <c r="H1094" s="1"/>
      <c r="I1094" s="1"/>
      <c r="J1094" s="12"/>
      <c r="K1094" s="1"/>
      <c r="L1094" s="1"/>
      <c r="M1094" s="2"/>
      <c r="N1094" s="21"/>
      <c r="O1094" s="1"/>
      <c r="P1094" s="1"/>
    </row>
    <row r="1095" spans="4:16" x14ac:dyDescent="0.25">
      <c r="D1095" s="1"/>
      <c r="E1095" s="1"/>
      <c r="F1095" s="268"/>
      <c r="G1095" s="1"/>
      <c r="H1095" s="1"/>
      <c r="I1095" s="1"/>
      <c r="J1095" s="12"/>
      <c r="K1095" s="1"/>
      <c r="L1095" s="1"/>
      <c r="M1095" s="2"/>
      <c r="N1095" s="21"/>
      <c r="O1095" s="1"/>
      <c r="P1095" s="1"/>
    </row>
    <row r="1096" spans="4:16" x14ac:dyDescent="0.25">
      <c r="D1096" s="1"/>
      <c r="E1096" s="1"/>
      <c r="F1096" s="268"/>
      <c r="G1096" s="1"/>
      <c r="H1096" s="1"/>
      <c r="I1096" s="1"/>
      <c r="J1096" s="12"/>
      <c r="K1096" s="1"/>
      <c r="L1096" s="1"/>
      <c r="M1096" s="2"/>
      <c r="N1096" s="21"/>
      <c r="O1096" s="1"/>
      <c r="P1096" s="1"/>
    </row>
    <row r="1097" spans="4:16" x14ac:dyDescent="0.25">
      <c r="D1097" s="1"/>
      <c r="E1097" s="1"/>
      <c r="F1097" s="268"/>
      <c r="G1097" s="1"/>
      <c r="H1097" s="1"/>
      <c r="I1097" s="1"/>
      <c r="J1097" s="12"/>
      <c r="K1097" s="1"/>
      <c r="L1097" s="1"/>
      <c r="M1097" s="2"/>
      <c r="N1097" s="21"/>
      <c r="O1097" s="1"/>
      <c r="P1097" s="1"/>
    </row>
    <row r="1098" spans="4:16" x14ac:dyDescent="0.25">
      <c r="D1098" s="1"/>
      <c r="E1098" s="1"/>
      <c r="F1098" s="268"/>
      <c r="G1098" s="1"/>
      <c r="H1098" s="1"/>
      <c r="I1098" s="1"/>
      <c r="J1098" s="12"/>
      <c r="K1098" s="1"/>
      <c r="L1098" s="1"/>
      <c r="M1098" s="2"/>
      <c r="N1098" s="21"/>
      <c r="O1098" s="1"/>
      <c r="P1098" s="1"/>
    </row>
    <row r="1099" spans="4:16" x14ac:dyDescent="0.25">
      <c r="D1099" s="1"/>
      <c r="E1099" s="1"/>
      <c r="F1099" s="268"/>
      <c r="G1099" s="1"/>
      <c r="H1099" s="1"/>
      <c r="I1099" s="1"/>
      <c r="J1099" s="12"/>
      <c r="K1099" s="1"/>
      <c r="L1099" s="1"/>
      <c r="M1099" s="2"/>
      <c r="N1099" s="21"/>
      <c r="O1099" s="1"/>
      <c r="P1099" s="1"/>
    </row>
    <row r="1100" spans="4:16" x14ac:dyDescent="0.25">
      <c r="D1100" s="1"/>
      <c r="E1100" s="1"/>
      <c r="F1100" s="268"/>
      <c r="G1100" s="1"/>
      <c r="H1100" s="1"/>
      <c r="I1100" s="1"/>
      <c r="J1100" s="12"/>
      <c r="K1100" s="1"/>
      <c r="L1100" s="1"/>
      <c r="M1100" s="2"/>
      <c r="N1100" s="21"/>
      <c r="O1100" s="1"/>
      <c r="P1100" s="1"/>
    </row>
    <row r="1101" spans="4:16" x14ac:dyDescent="0.25">
      <c r="D1101" s="1"/>
      <c r="E1101" s="1"/>
      <c r="F1101" s="268"/>
      <c r="G1101" s="1"/>
      <c r="H1101" s="1"/>
      <c r="I1101" s="1"/>
      <c r="J1101" s="12"/>
      <c r="K1101" s="1"/>
      <c r="L1101" s="1"/>
      <c r="M1101" s="2"/>
      <c r="N1101" s="21"/>
      <c r="O1101" s="1"/>
      <c r="P1101" s="1"/>
    </row>
    <row r="1102" spans="4:16" x14ac:dyDescent="0.25">
      <c r="D1102" s="1"/>
      <c r="E1102" s="1"/>
      <c r="F1102" s="268"/>
      <c r="G1102" s="1"/>
      <c r="H1102" s="1"/>
      <c r="I1102" s="1"/>
      <c r="J1102" s="12"/>
      <c r="K1102" s="1"/>
      <c r="L1102" s="1"/>
      <c r="M1102" s="2"/>
      <c r="N1102" s="21"/>
      <c r="O1102" s="1"/>
      <c r="P1102" s="1"/>
    </row>
    <row r="1103" spans="4:16" x14ac:dyDescent="0.25">
      <c r="D1103" s="1"/>
      <c r="E1103" s="1"/>
      <c r="F1103" s="268"/>
      <c r="G1103" s="1"/>
      <c r="H1103" s="1"/>
      <c r="I1103" s="1"/>
      <c r="J1103" s="12"/>
      <c r="K1103" s="1"/>
      <c r="L1103" s="1"/>
      <c r="M1103" s="2"/>
      <c r="N1103" s="21"/>
      <c r="O1103" s="1"/>
      <c r="P1103" s="1"/>
    </row>
    <row r="1104" spans="4:16" x14ac:dyDescent="0.25">
      <c r="D1104" s="1"/>
      <c r="E1104" s="1"/>
      <c r="F1104" s="268"/>
      <c r="G1104" s="1"/>
      <c r="H1104" s="1"/>
      <c r="I1104" s="1"/>
      <c r="J1104" s="12"/>
      <c r="K1104" s="1"/>
      <c r="L1104" s="1"/>
      <c r="M1104" s="2"/>
      <c r="N1104" s="21"/>
      <c r="O1104" s="1"/>
      <c r="P1104" s="1"/>
    </row>
    <row r="1105" spans="4:16" x14ac:dyDescent="0.25">
      <c r="D1105" s="1"/>
      <c r="E1105" s="1"/>
      <c r="F1105" s="268"/>
      <c r="G1105" s="1"/>
      <c r="H1105" s="1"/>
      <c r="I1105" s="1"/>
      <c r="J1105" s="12"/>
      <c r="K1105" s="1"/>
      <c r="L1105" s="1"/>
      <c r="M1105" s="2"/>
      <c r="N1105" s="21"/>
      <c r="O1105" s="1"/>
      <c r="P1105" s="1"/>
    </row>
    <row r="1106" spans="4:16" x14ac:dyDescent="0.25">
      <c r="D1106" s="1"/>
      <c r="E1106" s="1"/>
      <c r="F1106" s="268"/>
      <c r="G1106" s="1"/>
      <c r="H1106" s="1"/>
      <c r="I1106" s="1"/>
      <c r="J1106" s="12"/>
      <c r="K1106" s="1"/>
      <c r="L1106" s="1"/>
      <c r="M1106" s="2"/>
      <c r="N1106" s="21"/>
      <c r="O1106" s="1"/>
      <c r="P1106" s="1"/>
    </row>
    <row r="1107" spans="4:16" x14ac:dyDescent="0.25">
      <c r="D1107" s="1"/>
      <c r="E1107" s="1"/>
      <c r="F1107" s="268"/>
      <c r="G1107" s="1"/>
      <c r="H1107" s="1"/>
      <c r="I1107" s="1"/>
      <c r="J1107" s="12"/>
      <c r="K1107" s="1"/>
      <c r="L1107" s="1"/>
      <c r="M1107" s="2"/>
      <c r="N1107" s="21"/>
      <c r="O1107" s="1"/>
      <c r="P1107" s="1"/>
    </row>
    <row r="1108" spans="4:16" x14ac:dyDescent="0.25">
      <c r="D1108" s="1"/>
      <c r="E1108" s="1"/>
      <c r="F1108" s="268"/>
      <c r="G1108" s="1"/>
      <c r="H1108" s="1"/>
      <c r="I1108" s="1"/>
      <c r="J1108" s="12"/>
      <c r="K1108" s="1"/>
      <c r="L1108" s="1"/>
      <c r="M1108" s="2"/>
      <c r="N1108" s="21"/>
      <c r="O1108" s="1"/>
      <c r="P1108" s="1"/>
    </row>
    <row r="1109" spans="4:16" x14ac:dyDescent="0.25">
      <c r="D1109" s="1"/>
      <c r="E1109" s="1"/>
      <c r="F1109" s="268"/>
      <c r="G1109" s="1"/>
      <c r="H1109" s="1"/>
      <c r="I1109" s="1"/>
      <c r="J1109" s="12"/>
      <c r="K1109" s="1"/>
      <c r="L1109" s="1"/>
      <c r="M1109" s="2"/>
      <c r="N1109" s="21"/>
      <c r="O1109" s="1"/>
      <c r="P1109" s="1"/>
    </row>
    <row r="1110" spans="4:16" x14ac:dyDescent="0.25">
      <c r="D1110" s="1"/>
      <c r="E1110" s="1"/>
      <c r="F1110" s="268"/>
      <c r="G1110" s="1"/>
      <c r="H1110" s="1"/>
      <c r="I1110" s="1"/>
      <c r="J1110" s="12"/>
      <c r="K1110" s="1"/>
      <c r="L1110" s="1"/>
      <c r="M1110" s="2"/>
      <c r="N1110" s="21"/>
      <c r="O1110" s="1"/>
      <c r="P1110" s="1"/>
    </row>
    <row r="1111" spans="4:16" x14ac:dyDescent="0.25">
      <c r="D1111" s="1"/>
      <c r="E1111" s="1"/>
      <c r="F1111" s="268"/>
      <c r="G1111" s="1"/>
      <c r="H1111" s="1"/>
      <c r="I1111" s="1"/>
      <c r="J1111" s="12"/>
      <c r="K1111" s="1"/>
      <c r="L1111" s="1"/>
      <c r="M1111" s="2"/>
      <c r="N1111" s="21"/>
      <c r="O1111" s="1"/>
      <c r="P1111" s="1"/>
    </row>
    <row r="1112" spans="4:16" x14ac:dyDescent="0.25">
      <c r="D1112" s="1"/>
      <c r="E1112" s="1"/>
      <c r="F1112" s="268"/>
      <c r="G1112" s="1"/>
      <c r="H1112" s="1"/>
      <c r="I1112" s="1"/>
      <c r="J1112" s="12"/>
      <c r="K1112" s="1"/>
      <c r="L1112" s="1"/>
      <c r="M1112" s="2"/>
      <c r="N1112" s="21"/>
      <c r="O1112" s="1"/>
      <c r="P1112" s="1"/>
    </row>
    <row r="1113" spans="4:16" x14ac:dyDescent="0.25">
      <c r="D1113" s="1"/>
      <c r="E1113" s="1"/>
      <c r="F1113" s="268"/>
      <c r="G1113" s="1"/>
      <c r="H1113" s="1"/>
      <c r="I1113" s="1"/>
      <c r="J1113" s="12"/>
      <c r="K1113" s="1"/>
      <c r="L1113" s="1"/>
      <c r="M1113" s="2"/>
      <c r="N1113" s="21"/>
      <c r="O1113" s="1"/>
      <c r="P1113" s="1"/>
    </row>
    <row r="1114" spans="4:16" x14ac:dyDescent="0.25">
      <c r="D1114" s="1"/>
      <c r="E1114" s="1"/>
      <c r="F1114" s="268"/>
      <c r="G1114" s="1"/>
      <c r="H1114" s="1"/>
      <c r="I1114" s="1"/>
      <c r="J1114" s="12"/>
      <c r="K1114" s="1"/>
      <c r="L1114" s="1"/>
      <c r="M1114" s="2"/>
      <c r="N1114" s="21"/>
      <c r="O1114" s="1"/>
      <c r="P1114" s="1"/>
    </row>
    <row r="1115" spans="4:16" x14ac:dyDescent="0.25">
      <c r="D1115" s="1"/>
      <c r="E1115" s="1"/>
      <c r="F1115" s="268"/>
      <c r="G1115" s="1"/>
      <c r="H1115" s="1"/>
      <c r="I1115" s="1"/>
      <c r="J1115" s="12"/>
      <c r="K1115" s="1"/>
      <c r="L1115" s="1"/>
      <c r="M1115" s="2"/>
      <c r="N1115" s="21"/>
      <c r="O1115" s="1"/>
      <c r="P1115" s="1"/>
    </row>
    <row r="1116" spans="4:16" x14ac:dyDescent="0.25">
      <c r="D1116" s="1"/>
      <c r="E1116" s="1"/>
      <c r="F1116" s="268"/>
      <c r="G1116" s="1"/>
      <c r="H1116" s="1"/>
      <c r="I1116" s="1"/>
      <c r="J1116" s="12"/>
      <c r="K1116" s="1"/>
      <c r="L1116" s="1"/>
      <c r="M1116" s="2"/>
      <c r="N1116" s="21"/>
      <c r="O1116" s="1"/>
      <c r="P1116" s="1"/>
    </row>
    <row r="1117" spans="4:16" x14ac:dyDescent="0.25">
      <c r="D1117" s="1"/>
      <c r="E1117" s="1"/>
      <c r="F1117" s="268"/>
      <c r="G1117" s="1"/>
      <c r="H1117" s="1"/>
      <c r="I1117" s="1"/>
      <c r="J1117" s="12"/>
      <c r="K1117" s="1"/>
      <c r="L1117" s="1"/>
      <c r="M1117" s="2"/>
      <c r="N1117" s="21"/>
      <c r="O1117" s="1"/>
      <c r="P1117" s="1"/>
    </row>
    <row r="1118" spans="4:16" x14ac:dyDescent="0.25">
      <c r="D1118" s="1"/>
      <c r="E1118" s="1"/>
      <c r="F1118" s="268"/>
      <c r="G1118" s="1"/>
      <c r="H1118" s="1"/>
      <c r="I1118" s="1"/>
      <c r="J1118" s="12"/>
      <c r="K1118" s="1"/>
      <c r="L1118" s="1"/>
      <c r="M1118" s="2"/>
      <c r="N1118" s="21"/>
      <c r="O1118" s="1"/>
      <c r="P1118" s="1"/>
    </row>
    <row r="1119" spans="4:16" x14ac:dyDescent="0.25">
      <c r="D1119" s="1"/>
      <c r="E1119" s="1"/>
      <c r="F1119" s="268"/>
      <c r="G1119" s="1"/>
      <c r="H1119" s="1"/>
      <c r="I1119" s="1"/>
      <c r="J1119" s="12"/>
      <c r="K1119" s="1"/>
      <c r="L1119" s="1"/>
      <c r="M1119" s="2"/>
      <c r="N1119" s="21"/>
      <c r="O1119" s="1"/>
      <c r="P1119" s="1"/>
    </row>
    <row r="1120" spans="4:16" x14ac:dyDescent="0.25">
      <c r="D1120" s="1"/>
      <c r="E1120" s="1"/>
      <c r="F1120" s="268"/>
      <c r="G1120" s="1"/>
      <c r="H1120" s="1"/>
      <c r="I1120" s="1"/>
      <c r="J1120" s="12"/>
      <c r="K1120" s="1"/>
      <c r="L1120" s="1"/>
      <c r="M1120" s="2"/>
      <c r="N1120" s="21"/>
      <c r="O1120" s="1"/>
      <c r="P1120" s="1"/>
    </row>
    <row r="1121" spans="4:16" x14ac:dyDescent="0.25">
      <c r="D1121" s="1"/>
      <c r="E1121" s="1"/>
      <c r="F1121" s="268"/>
      <c r="G1121" s="1"/>
      <c r="H1121" s="1"/>
      <c r="I1121" s="1"/>
      <c r="J1121" s="12"/>
      <c r="K1121" s="1"/>
      <c r="L1121" s="1"/>
      <c r="M1121" s="2"/>
      <c r="N1121" s="21"/>
      <c r="O1121" s="1"/>
      <c r="P1121" s="1"/>
    </row>
    <row r="1122" spans="4:16" x14ac:dyDescent="0.25">
      <c r="D1122" s="1"/>
      <c r="E1122" s="1"/>
      <c r="F1122" s="268"/>
      <c r="G1122" s="1"/>
      <c r="H1122" s="1"/>
      <c r="I1122" s="1"/>
      <c r="J1122" s="12"/>
      <c r="K1122" s="1"/>
      <c r="L1122" s="1"/>
      <c r="M1122" s="2"/>
      <c r="N1122" s="21"/>
      <c r="O1122" s="1"/>
      <c r="P1122" s="1"/>
    </row>
    <row r="1123" spans="4:16" x14ac:dyDescent="0.25">
      <c r="D1123" s="1"/>
      <c r="E1123" s="1"/>
      <c r="F1123" s="268"/>
      <c r="G1123" s="1"/>
      <c r="H1123" s="1"/>
      <c r="I1123" s="1"/>
      <c r="J1123" s="12"/>
      <c r="K1123" s="1"/>
      <c r="L1123" s="1"/>
      <c r="M1123" s="2"/>
      <c r="N1123" s="21"/>
      <c r="O1123" s="1"/>
      <c r="P1123" s="1"/>
    </row>
    <row r="1124" spans="4:16" x14ac:dyDescent="0.25">
      <c r="D1124" s="1"/>
      <c r="E1124" s="1"/>
      <c r="F1124" s="268"/>
      <c r="G1124" s="1"/>
      <c r="H1124" s="1"/>
      <c r="I1124" s="1"/>
      <c r="J1124" s="12"/>
      <c r="K1124" s="1"/>
      <c r="L1124" s="1"/>
      <c r="M1124" s="2"/>
      <c r="N1124" s="21"/>
      <c r="O1124" s="1"/>
      <c r="P1124" s="1"/>
    </row>
    <row r="1125" spans="4:16" x14ac:dyDescent="0.25">
      <c r="D1125" s="1"/>
      <c r="E1125" s="1"/>
      <c r="F1125" s="268"/>
      <c r="G1125" s="1"/>
      <c r="H1125" s="1"/>
      <c r="I1125" s="1"/>
      <c r="J1125" s="12"/>
      <c r="K1125" s="1"/>
      <c r="L1125" s="1"/>
      <c r="M1125" s="2"/>
      <c r="N1125" s="21"/>
      <c r="O1125" s="1"/>
      <c r="P1125" s="1"/>
    </row>
    <row r="1126" spans="4:16" x14ac:dyDescent="0.25">
      <c r="D1126" s="1"/>
      <c r="E1126" s="1"/>
      <c r="F1126" s="268"/>
      <c r="G1126" s="1"/>
      <c r="H1126" s="1"/>
      <c r="I1126" s="1"/>
      <c r="J1126" s="12"/>
      <c r="K1126" s="1"/>
      <c r="L1126" s="1"/>
      <c r="M1126" s="2"/>
      <c r="N1126" s="21"/>
      <c r="O1126" s="1"/>
      <c r="P1126" s="1"/>
    </row>
    <row r="1127" spans="4:16" x14ac:dyDescent="0.25">
      <c r="D1127" s="1"/>
      <c r="E1127" s="1"/>
      <c r="F1127" s="268"/>
      <c r="G1127" s="1"/>
      <c r="H1127" s="1"/>
      <c r="I1127" s="1"/>
      <c r="J1127" s="12"/>
      <c r="K1127" s="1"/>
      <c r="L1127" s="1"/>
      <c r="M1127" s="2"/>
      <c r="N1127" s="21"/>
      <c r="O1127" s="1"/>
      <c r="P1127" s="1"/>
    </row>
    <row r="1128" spans="4:16" x14ac:dyDescent="0.25">
      <c r="D1128" s="1"/>
      <c r="E1128" s="1"/>
      <c r="F1128" s="268"/>
      <c r="G1128" s="1"/>
      <c r="H1128" s="1"/>
      <c r="I1128" s="1"/>
      <c r="J1128" s="12"/>
      <c r="K1128" s="1"/>
      <c r="L1128" s="1"/>
      <c r="M1128" s="2"/>
      <c r="N1128" s="21"/>
      <c r="O1128" s="1"/>
      <c r="P1128" s="1"/>
    </row>
    <row r="1129" spans="4:16" x14ac:dyDescent="0.25">
      <c r="D1129" s="1"/>
      <c r="E1129" s="1"/>
      <c r="F1129" s="268"/>
      <c r="G1129" s="1"/>
      <c r="H1129" s="1"/>
      <c r="I1129" s="1"/>
      <c r="J1129" s="12"/>
      <c r="K1129" s="1"/>
      <c r="L1129" s="1"/>
      <c r="M1129" s="2"/>
      <c r="N1129" s="21"/>
      <c r="O1129" s="1"/>
      <c r="P1129" s="1"/>
    </row>
    <row r="1130" spans="4:16" x14ac:dyDescent="0.25">
      <c r="D1130" s="1"/>
      <c r="E1130" s="1"/>
      <c r="F1130" s="268"/>
      <c r="G1130" s="1"/>
      <c r="H1130" s="1"/>
      <c r="I1130" s="1"/>
      <c r="J1130" s="12"/>
      <c r="K1130" s="1"/>
      <c r="L1130" s="1"/>
      <c r="M1130" s="2"/>
      <c r="N1130" s="21"/>
      <c r="O1130" s="1"/>
      <c r="P1130" s="1"/>
    </row>
    <row r="1131" spans="4:16" x14ac:dyDescent="0.25">
      <c r="D1131" s="1"/>
      <c r="E1131" s="1"/>
      <c r="F1131" s="268"/>
      <c r="G1131" s="1"/>
      <c r="H1131" s="1"/>
      <c r="I1131" s="1"/>
      <c r="J1131" s="12"/>
      <c r="K1131" s="1"/>
      <c r="L1131" s="1"/>
      <c r="M1131" s="2"/>
      <c r="N1131" s="21"/>
      <c r="O1131" s="1"/>
      <c r="P1131" s="1"/>
    </row>
    <row r="1132" spans="4:16" x14ac:dyDescent="0.25">
      <c r="D1132" s="1"/>
      <c r="E1132" s="1"/>
      <c r="F1132" s="268"/>
      <c r="G1132" s="1"/>
      <c r="H1132" s="1"/>
      <c r="I1132" s="1"/>
      <c r="J1132" s="12"/>
      <c r="K1132" s="1"/>
      <c r="L1132" s="1"/>
      <c r="M1132" s="2"/>
      <c r="N1132" s="21"/>
      <c r="O1132" s="1"/>
      <c r="P1132" s="1"/>
    </row>
    <row r="1133" spans="4:16" x14ac:dyDescent="0.25">
      <c r="D1133" s="1"/>
      <c r="E1133" s="1"/>
      <c r="F1133" s="268"/>
      <c r="G1133" s="1"/>
      <c r="H1133" s="1"/>
      <c r="I1133" s="1"/>
      <c r="J1133" s="12"/>
      <c r="K1133" s="1"/>
      <c r="L1133" s="1"/>
      <c r="M1133" s="2"/>
      <c r="N1133" s="21"/>
      <c r="O1133" s="1"/>
      <c r="P1133" s="1"/>
    </row>
    <row r="1134" spans="4:16" x14ac:dyDescent="0.25">
      <c r="D1134" s="1"/>
      <c r="E1134" s="1"/>
      <c r="F1134" s="268"/>
      <c r="G1134" s="1"/>
      <c r="H1134" s="1"/>
      <c r="I1134" s="1"/>
      <c r="J1134" s="12"/>
      <c r="K1134" s="1"/>
      <c r="L1134" s="1"/>
      <c r="M1134" s="2"/>
      <c r="N1134" s="21"/>
      <c r="O1134" s="1"/>
      <c r="P1134" s="1"/>
    </row>
    <row r="1135" spans="4:16" x14ac:dyDescent="0.25">
      <c r="D1135" s="1"/>
      <c r="E1135" s="1"/>
      <c r="F1135" s="268"/>
      <c r="G1135" s="1"/>
      <c r="H1135" s="1"/>
      <c r="I1135" s="1"/>
      <c r="J1135" s="12"/>
      <c r="K1135" s="1"/>
      <c r="L1135" s="1"/>
      <c r="M1135" s="2"/>
      <c r="N1135" s="21"/>
      <c r="O1135" s="1"/>
      <c r="P1135" s="1"/>
    </row>
    <row r="1136" spans="4:16" x14ac:dyDescent="0.25">
      <c r="D1136" s="1"/>
      <c r="E1136" s="1"/>
      <c r="F1136" s="268"/>
      <c r="G1136" s="1"/>
      <c r="H1136" s="1"/>
      <c r="I1136" s="1"/>
      <c r="J1136" s="12"/>
      <c r="K1136" s="1"/>
      <c r="L1136" s="1"/>
      <c r="M1136" s="2"/>
      <c r="N1136" s="21"/>
      <c r="O1136" s="1"/>
      <c r="P1136" s="1"/>
    </row>
    <row r="1137" spans="4:16" x14ac:dyDescent="0.25">
      <c r="D1137" s="1"/>
      <c r="E1137" s="1"/>
      <c r="F1137" s="268"/>
      <c r="G1137" s="1"/>
      <c r="H1137" s="1"/>
      <c r="I1137" s="1"/>
      <c r="J1137" s="12"/>
      <c r="K1137" s="1"/>
      <c r="L1137" s="1"/>
      <c r="M1137" s="2"/>
      <c r="N1137" s="21"/>
      <c r="O1137" s="1"/>
      <c r="P1137" s="1"/>
    </row>
    <row r="1138" spans="4:16" x14ac:dyDescent="0.25">
      <c r="D1138" s="1"/>
      <c r="E1138" s="1"/>
      <c r="F1138" s="268"/>
      <c r="G1138" s="1"/>
      <c r="H1138" s="1"/>
      <c r="I1138" s="1"/>
      <c r="J1138" s="12"/>
      <c r="K1138" s="1"/>
      <c r="L1138" s="1"/>
      <c r="M1138" s="2"/>
      <c r="N1138" s="21"/>
      <c r="O1138" s="1"/>
      <c r="P1138" s="1"/>
    </row>
    <row r="1139" spans="4:16" x14ac:dyDescent="0.25">
      <c r="D1139" s="1"/>
      <c r="E1139" s="1"/>
      <c r="F1139" s="268"/>
      <c r="G1139" s="1"/>
      <c r="H1139" s="1"/>
      <c r="I1139" s="1"/>
      <c r="J1139" s="12"/>
      <c r="K1139" s="1"/>
      <c r="L1139" s="1"/>
      <c r="M1139" s="2"/>
      <c r="N1139" s="21"/>
      <c r="O1139" s="1"/>
      <c r="P1139" s="1"/>
    </row>
    <row r="1140" spans="4:16" x14ac:dyDescent="0.25">
      <c r="D1140" s="1"/>
      <c r="E1140" s="1"/>
      <c r="F1140" s="268"/>
      <c r="G1140" s="1"/>
      <c r="H1140" s="1"/>
      <c r="I1140" s="1"/>
      <c r="J1140" s="12"/>
      <c r="K1140" s="1"/>
      <c r="L1140" s="1"/>
      <c r="M1140" s="2"/>
      <c r="N1140" s="21"/>
      <c r="O1140" s="1"/>
      <c r="P1140" s="1"/>
    </row>
    <row r="1141" spans="4:16" x14ac:dyDescent="0.25">
      <c r="D1141" s="1"/>
      <c r="E1141" s="1"/>
      <c r="F1141" s="268"/>
      <c r="G1141" s="1"/>
      <c r="H1141" s="1"/>
      <c r="I1141" s="1"/>
      <c r="J1141" s="12"/>
      <c r="K1141" s="1"/>
      <c r="L1141" s="1"/>
      <c r="M1141" s="2"/>
      <c r="N1141" s="21"/>
      <c r="O1141" s="1"/>
      <c r="P1141" s="1"/>
    </row>
    <row r="1142" spans="4:16" x14ac:dyDescent="0.25">
      <c r="D1142" s="1"/>
      <c r="E1142" s="1"/>
      <c r="F1142" s="268"/>
      <c r="G1142" s="1"/>
      <c r="H1142" s="1"/>
      <c r="I1142" s="1"/>
      <c r="J1142" s="12"/>
      <c r="K1142" s="1"/>
      <c r="L1142" s="1"/>
      <c r="M1142" s="2"/>
      <c r="N1142" s="21"/>
      <c r="O1142" s="1"/>
      <c r="P1142" s="1"/>
    </row>
    <row r="1143" spans="4:16" x14ac:dyDescent="0.25">
      <c r="D1143" s="1"/>
      <c r="E1143" s="1"/>
      <c r="F1143" s="268"/>
      <c r="G1143" s="1"/>
      <c r="H1143" s="1"/>
      <c r="I1143" s="1"/>
      <c r="J1143" s="12"/>
      <c r="K1143" s="1"/>
      <c r="L1143" s="1"/>
      <c r="M1143" s="2"/>
      <c r="N1143" s="21"/>
      <c r="O1143" s="1"/>
      <c r="P1143" s="1"/>
    </row>
    <row r="1144" spans="4:16" x14ac:dyDescent="0.25">
      <c r="D1144" s="1"/>
      <c r="E1144" s="1"/>
      <c r="F1144" s="268"/>
      <c r="G1144" s="1"/>
      <c r="H1144" s="1"/>
      <c r="I1144" s="1"/>
      <c r="J1144" s="12"/>
      <c r="K1144" s="1"/>
      <c r="L1144" s="1"/>
      <c r="M1144" s="2"/>
      <c r="N1144" s="21"/>
      <c r="O1144" s="1"/>
      <c r="P1144" s="1"/>
    </row>
    <row r="1145" spans="4:16" x14ac:dyDescent="0.25">
      <c r="D1145" s="1"/>
      <c r="E1145" s="1"/>
      <c r="F1145" s="268"/>
      <c r="G1145" s="1"/>
      <c r="H1145" s="1"/>
      <c r="I1145" s="1"/>
      <c r="J1145" s="12"/>
      <c r="K1145" s="1"/>
      <c r="L1145" s="1"/>
      <c r="M1145" s="2"/>
      <c r="N1145" s="21"/>
      <c r="O1145" s="1"/>
      <c r="P1145" s="1"/>
    </row>
    <row r="1146" spans="4:16" x14ac:dyDescent="0.25">
      <c r="D1146" s="1"/>
      <c r="E1146" s="1"/>
      <c r="F1146" s="268"/>
      <c r="G1146" s="1"/>
      <c r="H1146" s="1"/>
      <c r="I1146" s="1"/>
      <c r="J1146" s="12"/>
      <c r="K1146" s="1"/>
      <c r="L1146" s="1"/>
      <c r="M1146" s="2"/>
      <c r="N1146" s="21"/>
      <c r="O1146" s="1"/>
      <c r="P1146" s="1"/>
    </row>
    <row r="1147" spans="4:16" x14ac:dyDescent="0.25">
      <c r="D1147" s="1"/>
      <c r="E1147" s="1"/>
      <c r="F1147" s="268"/>
      <c r="G1147" s="1"/>
      <c r="H1147" s="1"/>
      <c r="I1147" s="1"/>
      <c r="J1147" s="12"/>
      <c r="K1147" s="1"/>
      <c r="L1147" s="1"/>
      <c r="M1147" s="2"/>
      <c r="N1147" s="21"/>
      <c r="O1147" s="1"/>
      <c r="P1147" s="1"/>
    </row>
    <row r="1148" spans="4:16" x14ac:dyDescent="0.25">
      <c r="D1148" s="1"/>
      <c r="E1148" s="1"/>
      <c r="F1148" s="268"/>
      <c r="G1148" s="1"/>
      <c r="H1148" s="1"/>
      <c r="I1148" s="1"/>
      <c r="J1148" s="12"/>
      <c r="K1148" s="1"/>
      <c r="L1148" s="1"/>
      <c r="M1148" s="2"/>
      <c r="N1148" s="21"/>
      <c r="O1148" s="1"/>
      <c r="P1148" s="1"/>
    </row>
    <row r="1149" spans="4:16" x14ac:dyDescent="0.25">
      <c r="D1149" s="1"/>
      <c r="E1149" s="1"/>
      <c r="F1149" s="268"/>
      <c r="G1149" s="1"/>
      <c r="H1149" s="1"/>
      <c r="I1149" s="1"/>
      <c r="J1149" s="12"/>
      <c r="K1149" s="1"/>
      <c r="L1149" s="1"/>
      <c r="M1149" s="2"/>
      <c r="N1149" s="21"/>
      <c r="O1149" s="1"/>
      <c r="P1149" s="1"/>
    </row>
    <row r="1150" spans="4:16" x14ac:dyDescent="0.25">
      <c r="D1150" s="1"/>
      <c r="E1150" s="1"/>
      <c r="F1150" s="268"/>
      <c r="G1150" s="1"/>
      <c r="H1150" s="1"/>
      <c r="I1150" s="1"/>
      <c r="J1150" s="12"/>
      <c r="K1150" s="1"/>
      <c r="L1150" s="1"/>
      <c r="M1150" s="2"/>
      <c r="N1150" s="21"/>
      <c r="O1150" s="1"/>
      <c r="P1150" s="1"/>
    </row>
    <row r="1151" spans="4:16" x14ac:dyDescent="0.25">
      <c r="D1151" s="1"/>
      <c r="E1151" s="1"/>
      <c r="F1151" s="268"/>
      <c r="G1151" s="1"/>
      <c r="H1151" s="1"/>
      <c r="I1151" s="1"/>
      <c r="J1151" s="12"/>
      <c r="K1151" s="1"/>
      <c r="L1151" s="1"/>
      <c r="M1151" s="2"/>
      <c r="N1151" s="21"/>
      <c r="O1151" s="1"/>
      <c r="P1151" s="1"/>
    </row>
    <row r="1152" spans="4:16" x14ac:dyDescent="0.25">
      <c r="D1152" s="1"/>
      <c r="E1152" s="1"/>
      <c r="F1152" s="268"/>
      <c r="G1152" s="1"/>
      <c r="H1152" s="1"/>
      <c r="I1152" s="1"/>
      <c r="J1152" s="12"/>
      <c r="K1152" s="1"/>
      <c r="L1152" s="1"/>
      <c r="M1152" s="2"/>
      <c r="N1152" s="21"/>
      <c r="O1152" s="1"/>
      <c r="P1152" s="1"/>
    </row>
    <row r="1153" spans="4:16" x14ac:dyDescent="0.25">
      <c r="D1153" s="1"/>
      <c r="E1153" s="1"/>
      <c r="F1153" s="268"/>
      <c r="G1153" s="1"/>
      <c r="H1153" s="1"/>
      <c r="I1153" s="1"/>
      <c r="J1153" s="12"/>
      <c r="K1153" s="1"/>
      <c r="L1153" s="1"/>
      <c r="M1153" s="2"/>
      <c r="N1153" s="21"/>
      <c r="O1153" s="1"/>
      <c r="P1153" s="1"/>
    </row>
    <row r="1154" spans="4:16" x14ac:dyDescent="0.25">
      <c r="D1154" s="1"/>
      <c r="E1154" s="1"/>
      <c r="F1154" s="268"/>
      <c r="G1154" s="1"/>
      <c r="H1154" s="1"/>
      <c r="I1154" s="1"/>
      <c r="J1154" s="12"/>
      <c r="K1154" s="1"/>
      <c r="L1154" s="1"/>
      <c r="M1154" s="2"/>
      <c r="N1154" s="21"/>
      <c r="O1154" s="1"/>
      <c r="P1154" s="1"/>
    </row>
    <row r="1155" spans="4:16" x14ac:dyDescent="0.25">
      <c r="D1155" s="1"/>
      <c r="E1155" s="1"/>
      <c r="F1155" s="268"/>
      <c r="G1155" s="1"/>
      <c r="H1155" s="1"/>
      <c r="I1155" s="1"/>
      <c r="J1155" s="12"/>
      <c r="K1155" s="1"/>
      <c r="L1155" s="1"/>
      <c r="M1155" s="2"/>
      <c r="N1155" s="21"/>
      <c r="O1155" s="1"/>
      <c r="P1155" s="1"/>
    </row>
    <row r="1156" spans="4:16" x14ac:dyDescent="0.25">
      <c r="D1156" s="1"/>
      <c r="E1156" s="1"/>
      <c r="F1156" s="268"/>
      <c r="G1156" s="1"/>
      <c r="H1156" s="1"/>
      <c r="I1156" s="1"/>
      <c r="J1156" s="12"/>
      <c r="K1156" s="1"/>
      <c r="L1156" s="1"/>
      <c r="M1156" s="2"/>
      <c r="N1156" s="21"/>
      <c r="O1156" s="1"/>
      <c r="P1156" s="1"/>
    </row>
    <row r="1157" spans="4:16" x14ac:dyDescent="0.25">
      <c r="D1157" s="1"/>
      <c r="E1157" s="1"/>
      <c r="F1157" s="268"/>
      <c r="G1157" s="1"/>
      <c r="H1157" s="1"/>
      <c r="I1157" s="1"/>
      <c r="J1157" s="12"/>
      <c r="K1157" s="1"/>
      <c r="L1157" s="1"/>
      <c r="M1157" s="2"/>
      <c r="N1157" s="21"/>
      <c r="O1157" s="1"/>
      <c r="P1157" s="1"/>
    </row>
    <row r="1158" spans="4:16" x14ac:dyDescent="0.25">
      <c r="D1158" s="1"/>
      <c r="E1158" s="1"/>
      <c r="F1158" s="268"/>
      <c r="G1158" s="1"/>
      <c r="H1158" s="1"/>
      <c r="I1158" s="1"/>
      <c r="J1158" s="12"/>
      <c r="K1158" s="1"/>
      <c r="L1158" s="1"/>
      <c r="M1158" s="2"/>
      <c r="N1158" s="21"/>
      <c r="O1158" s="1"/>
      <c r="P1158" s="1"/>
    </row>
    <row r="1159" spans="4:16" x14ac:dyDescent="0.25">
      <c r="D1159" s="1"/>
      <c r="E1159" s="1"/>
      <c r="F1159" s="268"/>
      <c r="G1159" s="1"/>
      <c r="H1159" s="1"/>
      <c r="I1159" s="1"/>
      <c r="J1159" s="12"/>
      <c r="K1159" s="1"/>
      <c r="L1159" s="1"/>
      <c r="M1159" s="2"/>
      <c r="N1159" s="21"/>
      <c r="O1159" s="1"/>
      <c r="P1159" s="1"/>
    </row>
    <row r="1160" spans="4:16" x14ac:dyDescent="0.25">
      <c r="D1160" s="1"/>
      <c r="E1160" s="1"/>
      <c r="F1160" s="268"/>
      <c r="G1160" s="1"/>
      <c r="H1160" s="1"/>
      <c r="I1160" s="1"/>
      <c r="J1160" s="12"/>
      <c r="K1160" s="1"/>
      <c r="L1160" s="1"/>
      <c r="M1160" s="2"/>
      <c r="N1160" s="21"/>
      <c r="O1160" s="1"/>
      <c r="P1160" s="1"/>
    </row>
    <row r="1161" spans="4:16" x14ac:dyDescent="0.25">
      <c r="D1161" s="1"/>
      <c r="E1161" s="1"/>
      <c r="F1161" s="268"/>
      <c r="G1161" s="1"/>
      <c r="H1161" s="1"/>
      <c r="I1161" s="1"/>
      <c r="J1161" s="12"/>
      <c r="K1161" s="1"/>
      <c r="L1161" s="1"/>
      <c r="M1161" s="2"/>
      <c r="N1161" s="21"/>
      <c r="O1161" s="1"/>
      <c r="P1161" s="1"/>
    </row>
    <row r="1162" spans="4:16" x14ac:dyDescent="0.25">
      <c r="D1162" s="1"/>
      <c r="E1162" s="1"/>
      <c r="F1162" s="268"/>
      <c r="G1162" s="1"/>
      <c r="H1162" s="1"/>
      <c r="I1162" s="1"/>
      <c r="J1162" s="12"/>
      <c r="K1162" s="1"/>
      <c r="L1162" s="1"/>
      <c r="M1162" s="2"/>
      <c r="N1162" s="21"/>
      <c r="O1162" s="1"/>
      <c r="P1162" s="1"/>
    </row>
    <row r="1163" spans="4:16" x14ac:dyDescent="0.25">
      <c r="D1163" s="1"/>
      <c r="E1163" s="1"/>
      <c r="F1163" s="268"/>
      <c r="G1163" s="1"/>
      <c r="H1163" s="1"/>
      <c r="I1163" s="1"/>
      <c r="J1163" s="12"/>
      <c r="K1163" s="1"/>
      <c r="L1163" s="1"/>
      <c r="M1163" s="2"/>
      <c r="N1163" s="21"/>
      <c r="O1163" s="1"/>
      <c r="P1163" s="1"/>
    </row>
    <row r="1164" spans="4:16" x14ac:dyDescent="0.25">
      <c r="D1164" s="1"/>
      <c r="E1164" s="1"/>
      <c r="F1164" s="268"/>
      <c r="G1164" s="1"/>
      <c r="H1164" s="1"/>
      <c r="I1164" s="1"/>
      <c r="J1164" s="12"/>
      <c r="K1164" s="1"/>
      <c r="L1164" s="1"/>
      <c r="M1164" s="2"/>
      <c r="N1164" s="21"/>
      <c r="O1164" s="1"/>
      <c r="P1164" s="1"/>
    </row>
    <row r="1165" spans="4:16" x14ac:dyDescent="0.25">
      <c r="D1165" s="1"/>
      <c r="E1165" s="1"/>
      <c r="F1165" s="268"/>
      <c r="G1165" s="1"/>
      <c r="H1165" s="1"/>
      <c r="I1165" s="1"/>
      <c r="J1165" s="12"/>
      <c r="K1165" s="1"/>
      <c r="L1165" s="1"/>
      <c r="M1165" s="2"/>
      <c r="N1165" s="21"/>
      <c r="O1165" s="1"/>
      <c r="P1165" s="1"/>
    </row>
    <row r="1166" spans="4:16" x14ac:dyDescent="0.25">
      <c r="D1166" s="1"/>
      <c r="E1166" s="1"/>
      <c r="F1166" s="268"/>
      <c r="G1166" s="1"/>
      <c r="H1166" s="1"/>
      <c r="I1166" s="1"/>
      <c r="J1166" s="12"/>
      <c r="K1166" s="1"/>
      <c r="L1166" s="1"/>
      <c r="M1166" s="2"/>
      <c r="N1166" s="21"/>
      <c r="O1166" s="1"/>
      <c r="P1166" s="1"/>
    </row>
    <row r="1167" spans="4:16" x14ac:dyDescent="0.25">
      <c r="D1167" s="1"/>
      <c r="E1167" s="1"/>
      <c r="F1167" s="268"/>
      <c r="G1167" s="1"/>
      <c r="H1167" s="1"/>
      <c r="I1167" s="1"/>
      <c r="J1167" s="12"/>
      <c r="K1167" s="1"/>
      <c r="L1167" s="1"/>
      <c r="M1167" s="2"/>
      <c r="N1167" s="21"/>
      <c r="O1167" s="1"/>
      <c r="P1167" s="1"/>
    </row>
    <row r="1168" spans="4:16" x14ac:dyDescent="0.25">
      <c r="D1168" s="1"/>
      <c r="E1168" s="1"/>
      <c r="F1168" s="268"/>
      <c r="G1168" s="1"/>
      <c r="H1168" s="1"/>
      <c r="I1168" s="1"/>
      <c r="J1168" s="12"/>
      <c r="K1168" s="1"/>
      <c r="L1168" s="1"/>
      <c r="M1168" s="2"/>
      <c r="N1168" s="21"/>
      <c r="O1168" s="1"/>
      <c r="P1168" s="1"/>
    </row>
    <row r="1169" spans="4:16" x14ac:dyDescent="0.25">
      <c r="D1169" s="1"/>
      <c r="E1169" s="1"/>
      <c r="F1169" s="268"/>
      <c r="G1169" s="1"/>
      <c r="H1169" s="1"/>
      <c r="I1169" s="1"/>
      <c r="J1169" s="12"/>
      <c r="K1169" s="1"/>
      <c r="L1169" s="1"/>
      <c r="M1169" s="2"/>
      <c r="N1169" s="21"/>
      <c r="O1169" s="1"/>
      <c r="P1169" s="1"/>
    </row>
    <row r="1170" spans="4:16" x14ac:dyDescent="0.25">
      <c r="D1170" s="1"/>
      <c r="E1170" s="1"/>
      <c r="F1170" s="268"/>
      <c r="G1170" s="1"/>
      <c r="H1170" s="1"/>
      <c r="I1170" s="1"/>
      <c r="J1170" s="12"/>
      <c r="K1170" s="1"/>
      <c r="L1170" s="1"/>
      <c r="M1170" s="2"/>
      <c r="N1170" s="21"/>
      <c r="O1170" s="1"/>
      <c r="P1170" s="1"/>
    </row>
    <row r="1171" spans="4:16" x14ac:dyDescent="0.25">
      <c r="D1171" s="292"/>
      <c r="E1171" s="292"/>
      <c r="F1171" s="292"/>
      <c r="G1171" s="292"/>
      <c r="H1171" s="292"/>
      <c r="I1171" s="292"/>
      <c r="J1171" s="292"/>
      <c r="K1171" s="292"/>
      <c r="L1171" s="292"/>
      <c r="M1171" s="292"/>
      <c r="N1171" s="292"/>
      <c r="O1171" s="292"/>
      <c r="P1171" s="292"/>
    </row>
    <row r="1172" spans="4:16" x14ac:dyDescent="0.25">
      <c r="D1172" s="12"/>
      <c r="E1172" s="12"/>
      <c r="F1172" s="268"/>
      <c r="G1172" s="1"/>
      <c r="H1172" s="1"/>
      <c r="I1172" s="1"/>
      <c r="J1172" s="12"/>
      <c r="K1172" s="1"/>
      <c r="L1172" s="1"/>
      <c r="M1172" s="2"/>
      <c r="N1172" s="21"/>
      <c r="O1172" s="1"/>
      <c r="P1172" s="1"/>
    </row>
    <row r="1173" spans="4:16" x14ac:dyDescent="0.25">
      <c r="D1173" s="19"/>
      <c r="E1173" s="248"/>
      <c r="F1173" s="268"/>
      <c r="G1173" s="1"/>
      <c r="H1173" s="1"/>
      <c r="I1173" s="1"/>
      <c r="J1173" s="12"/>
      <c r="K1173" s="1"/>
      <c r="L1173" s="1"/>
      <c r="M1173" s="2"/>
      <c r="N1173" s="21"/>
      <c r="O1173" s="1"/>
      <c r="P1173" s="1"/>
    </row>
    <row r="1174" spans="4:16" x14ac:dyDescent="0.25">
      <c r="D1174" s="12"/>
      <c r="E1174" s="12"/>
      <c r="F1174" s="268"/>
      <c r="G1174" s="1"/>
      <c r="H1174" s="1"/>
      <c r="I1174" s="1"/>
      <c r="J1174" s="12"/>
      <c r="K1174" s="1"/>
      <c r="L1174" s="1"/>
      <c r="M1174" s="2"/>
      <c r="N1174" s="21"/>
      <c r="O1174" s="1"/>
      <c r="P1174" s="1"/>
    </row>
    <row r="1175" spans="4:16" x14ac:dyDescent="0.25">
      <c r="D1175" s="19"/>
      <c r="E1175" s="248"/>
      <c r="F1175" s="268"/>
      <c r="G1175" s="1"/>
      <c r="H1175" s="1"/>
      <c r="I1175" s="1"/>
      <c r="J1175" s="12"/>
      <c r="K1175" s="1"/>
      <c r="L1175" s="1"/>
      <c r="M1175" s="2"/>
      <c r="N1175" s="21"/>
      <c r="O1175" s="1"/>
      <c r="P1175" s="1"/>
    </row>
    <row r="1176" spans="4:16" x14ac:dyDescent="0.25">
      <c r="D1176" s="12"/>
      <c r="E1176" s="12"/>
      <c r="F1176" s="268"/>
      <c r="G1176" s="1"/>
      <c r="H1176" s="1"/>
      <c r="I1176" s="1"/>
      <c r="J1176" s="12"/>
      <c r="K1176" s="1"/>
      <c r="L1176" s="1"/>
      <c r="M1176" s="2"/>
      <c r="N1176" s="21"/>
      <c r="O1176" s="1"/>
      <c r="P1176" s="1"/>
    </row>
    <row r="1177" spans="4:16" x14ac:dyDescent="0.25">
      <c r="D1177" s="19"/>
      <c r="E1177" s="248"/>
      <c r="F1177" s="268"/>
      <c r="G1177" s="1"/>
      <c r="H1177" s="1"/>
      <c r="I1177" s="1"/>
      <c r="J1177" s="12"/>
      <c r="K1177" s="1"/>
      <c r="L1177" s="1"/>
      <c r="M1177" s="2"/>
      <c r="N1177" s="21"/>
      <c r="O1177" s="1"/>
      <c r="P1177" s="1"/>
    </row>
    <row r="1178" spans="4:16" x14ac:dyDescent="0.25">
      <c r="D1178" s="12"/>
      <c r="E1178" s="12"/>
      <c r="F1178" s="268"/>
      <c r="G1178" s="1"/>
      <c r="H1178" s="1"/>
      <c r="I1178" s="1"/>
      <c r="J1178" s="12"/>
      <c r="K1178" s="1"/>
      <c r="L1178" s="1"/>
      <c r="M1178" s="2"/>
      <c r="N1178" s="21"/>
      <c r="O1178" s="1"/>
      <c r="P1178" s="1"/>
    </row>
    <row r="1179" spans="4:16" x14ac:dyDescent="0.25">
      <c r="D1179" s="19"/>
      <c r="E1179" s="248"/>
      <c r="F1179" s="268"/>
      <c r="G1179" s="1"/>
      <c r="H1179" s="1"/>
      <c r="I1179" s="1"/>
      <c r="J1179" s="12"/>
      <c r="K1179" s="1"/>
      <c r="L1179" s="1"/>
      <c r="M1179" s="2"/>
      <c r="N1179" s="21"/>
      <c r="O1179" s="1"/>
      <c r="P1179" s="1"/>
    </row>
    <row r="1180" spans="4:16" x14ac:dyDescent="0.25">
      <c r="D1180" s="12"/>
      <c r="E1180" s="12"/>
      <c r="F1180" s="268"/>
      <c r="G1180" s="1"/>
      <c r="H1180" s="1"/>
      <c r="I1180" s="1"/>
      <c r="J1180" s="12"/>
      <c r="K1180" s="1"/>
      <c r="L1180" s="1"/>
      <c r="M1180" s="2"/>
      <c r="N1180" s="21"/>
      <c r="O1180" s="1"/>
      <c r="P1180" s="1"/>
    </row>
    <row r="1181" spans="4:16" x14ac:dyDescent="0.25">
      <c r="D1181" s="19"/>
      <c r="E1181" s="248"/>
      <c r="F1181" s="268"/>
      <c r="G1181" s="1"/>
      <c r="H1181" s="1"/>
      <c r="I1181" s="1"/>
      <c r="J1181" s="12"/>
      <c r="K1181" s="1"/>
      <c r="L1181" s="1"/>
      <c r="M1181" s="2"/>
      <c r="N1181" s="21"/>
      <c r="O1181" s="1"/>
      <c r="P1181" s="1"/>
    </row>
    <row r="1182" spans="4:16" x14ac:dyDescent="0.25">
      <c r="D1182" s="12"/>
      <c r="E1182" s="12"/>
      <c r="F1182" s="268"/>
      <c r="G1182" s="1"/>
      <c r="H1182" s="1"/>
      <c r="I1182" s="1"/>
      <c r="J1182" s="12"/>
      <c r="K1182" s="1"/>
      <c r="L1182" s="1"/>
      <c r="M1182" s="2"/>
      <c r="N1182" s="21"/>
      <c r="O1182" s="1"/>
      <c r="P1182" s="1"/>
    </row>
    <row r="1183" spans="4:16" x14ac:dyDescent="0.25">
      <c r="D1183" s="19"/>
      <c r="E1183" s="248"/>
      <c r="F1183" s="268"/>
      <c r="G1183" s="1"/>
      <c r="H1183" s="1"/>
      <c r="I1183" s="1"/>
      <c r="J1183" s="12"/>
      <c r="K1183" s="1"/>
      <c r="L1183" s="1"/>
      <c r="M1183" s="2"/>
      <c r="N1183" s="21"/>
      <c r="O1183" s="1"/>
      <c r="P1183" s="1"/>
    </row>
    <row r="1184" spans="4:16" x14ac:dyDescent="0.25">
      <c r="D1184" s="12"/>
      <c r="E1184" s="12"/>
      <c r="F1184" s="268"/>
      <c r="G1184" s="1"/>
      <c r="H1184" s="1"/>
      <c r="I1184" s="1"/>
      <c r="J1184" s="12"/>
      <c r="K1184" s="1"/>
      <c r="L1184" s="1"/>
      <c r="M1184" s="2"/>
      <c r="N1184" s="21"/>
      <c r="O1184" s="1"/>
      <c r="P1184" s="1"/>
    </row>
    <row r="1185" spans="4:16" x14ac:dyDescent="0.25">
      <c r="D1185" s="19"/>
      <c r="E1185" s="248"/>
      <c r="F1185" s="268"/>
      <c r="G1185" s="1"/>
      <c r="H1185" s="1"/>
      <c r="I1185" s="1"/>
      <c r="J1185" s="12"/>
      <c r="K1185" s="1"/>
      <c r="L1185" s="1"/>
      <c r="M1185" s="2"/>
      <c r="N1185" s="21"/>
      <c r="O1185" s="1"/>
      <c r="P1185" s="1"/>
    </row>
    <row r="1186" spans="4:16" x14ac:dyDescent="0.25">
      <c r="D1186" s="12"/>
      <c r="E1186" s="12"/>
      <c r="F1186" s="268"/>
      <c r="G1186" s="1"/>
      <c r="H1186" s="1"/>
      <c r="I1186" s="1"/>
      <c r="J1186" s="12"/>
      <c r="K1186" s="1"/>
      <c r="L1186" s="1"/>
      <c r="M1186" s="2"/>
      <c r="N1186" s="21"/>
      <c r="O1186" s="1"/>
      <c r="P1186" s="1"/>
    </row>
    <row r="1187" spans="4:16" x14ac:dyDescent="0.25">
      <c r="D1187" s="19"/>
      <c r="E1187" s="248"/>
      <c r="F1187" s="268"/>
      <c r="G1187" s="1"/>
      <c r="H1187" s="1"/>
      <c r="I1187" s="1"/>
      <c r="J1187" s="12"/>
      <c r="K1187" s="1"/>
      <c r="L1187" s="1"/>
      <c r="M1187" s="2"/>
      <c r="N1187" s="21"/>
      <c r="O1187" s="1"/>
      <c r="P1187" s="1"/>
    </row>
    <row r="1188" spans="4:16" x14ac:dyDescent="0.25">
      <c r="D1188" s="12"/>
      <c r="E1188" s="12"/>
      <c r="F1188" s="268"/>
      <c r="G1188" s="1"/>
      <c r="H1188" s="1"/>
      <c r="I1188" s="1"/>
      <c r="J1188" s="12"/>
      <c r="K1188" s="1"/>
      <c r="L1188" s="1"/>
      <c r="M1188" s="2"/>
      <c r="N1188" s="21"/>
      <c r="O1188" s="1"/>
      <c r="P1188" s="1"/>
    </row>
    <row r="1189" spans="4:16" x14ac:dyDescent="0.25">
      <c r="D1189" s="19"/>
      <c r="E1189" s="248"/>
      <c r="F1189" s="268"/>
      <c r="G1189" s="1"/>
      <c r="H1189" s="1"/>
      <c r="I1189" s="1"/>
      <c r="J1189" s="12"/>
      <c r="K1189" s="1"/>
      <c r="L1189" s="1"/>
      <c r="M1189" s="2"/>
      <c r="N1189" s="21"/>
      <c r="O1189" s="1"/>
      <c r="P1189" s="1"/>
    </row>
    <row r="1190" spans="4:16" x14ac:dyDescent="0.25">
      <c r="D1190" s="12"/>
      <c r="E1190" s="12"/>
      <c r="F1190" s="268"/>
      <c r="G1190" s="1"/>
      <c r="H1190" s="1"/>
      <c r="I1190" s="1"/>
      <c r="J1190" s="12"/>
      <c r="K1190" s="1"/>
      <c r="L1190" s="1"/>
      <c r="M1190" s="2"/>
      <c r="N1190" s="21"/>
      <c r="O1190" s="1"/>
      <c r="P1190" s="1"/>
    </row>
    <row r="1191" spans="4:16" x14ac:dyDescent="0.25">
      <c r="D1191" s="19"/>
      <c r="E1191" s="248"/>
      <c r="F1191" s="268"/>
      <c r="G1191" s="1"/>
      <c r="H1191" s="1"/>
      <c r="I1191" s="1"/>
      <c r="J1191" s="12"/>
      <c r="K1191" s="1"/>
      <c r="L1191" s="1"/>
      <c r="M1191" s="2"/>
      <c r="N1191" s="21"/>
      <c r="O1191" s="1"/>
      <c r="P1191" s="1"/>
    </row>
    <row r="1192" spans="4:16" x14ac:dyDescent="0.25">
      <c r="D1192" s="12"/>
      <c r="E1192" s="12"/>
      <c r="F1192" s="268"/>
      <c r="G1192" s="1"/>
      <c r="H1192" s="1"/>
      <c r="I1192" s="1"/>
      <c r="J1192" s="12"/>
      <c r="K1192" s="1"/>
      <c r="L1192" s="1"/>
      <c r="M1192" s="2"/>
      <c r="N1192" s="21"/>
      <c r="O1192" s="1"/>
      <c r="P1192" s="1"/>
    </row>
    <row r="1193" spans="4:16" x14ac:dyDescent="0.25">
      <c r="D1193" s="1"/>
      <c r="E1193" s="1"/>
      <c r="F1193" s="268"/>
      <c r="G1193" s="1"/>
      <c r="H1193" s="1"/>
      <c r="I1193" s="1"/>
      <c r="J1193" s="12"/>
      <c r="K1193" s="1"/>
      <c r="L1193" s="1"/>
      <c r="M1193" s="2"/>
      <c r="N1193" s="21"/>
      <c r="O1193" s="1"/>
      <c r="P1193" s="1"/>
    </row>
    <row r="1194" spans="4:16" x14ac:dyDescent="0.25">
      <c r="D1194" s="1"/>
      <c r="E1194" s="1"/>
      <c r="F1194" s="268"/>
      <c r="G1194" s="1"/>
      <c r="H1194" s="1"/>
      <c r="I1194" s="1"/>
      <c r="J1194" s="12"/>
      <c r="K1194" s="1"/>
      <c r="L1194" s="1"/>
      <c r="M1194" s="2"/>
      <c r="N1194" s="21"/>
      <c r="O1194" s="1"/>
      <c r="P1194" s="1"/>
    </row>
    <row r="1195" spans="4:16" x14ac:dyDescent="0.25">
      <c r="D1195" s="1"/>
      <c r="E1195" s="1"/>
      <c r="F1195" s="268"/>
      <c r="G1195" s="1"/>
      <c r="H1195" s="1"/>
      <c r="I1195" s="1"/>
      <c r="J1195" s="12"/>
      <c r="K1195" s="1"/>
      <c r="L1195" s="1"/>
      <c r="M1195" s="2"/>
      <c r="N1195" s="21"/>
      <c r="O1195" s="1"/>
      <c r="P1195" s="1"/>
    </row>
    <row r="1196" spans="4:16" x14ac:dyDescent="0.25">
      <c r="D1196" s="1"/>
      <c r="E1196" s="1"/>
      <c r="F1196" s="268"/>
      <c r="G1196" s="1"/>
      <c r="H1196" s="1"/>
      <c r="I1196" s="1"/>
      <c r="J1196" s="12"/>
      <c r="K1196" s="1"/>
      <c r="L1196" s="1"/>
      <c r="M1196" s="2"/>
      <c r="N1196" s="21"/>
      <c r="O1196" s="1"/>
      <c r="P1196" s="1"/>
    </row>
    <row r="1197" spans="4:16" x14ac:dyDescent="0.25">
      <c r="D1197" s="1"/>
      <c r="E1197" s="1"/>
      <c r="F1197" s="268"/>
      <c r="G1197" s="1"/>
      <c r="H1197" s="1"/>
      <c r="I1197" s="1"/>
      <c r="J1197" s="12"/>
      <c r="K1197" s="1"/>
      <c r="L1197" s="1"/>
      <c r="M1197" s="2"/>
      <c r="N1197" s="21"/>
      <c r="O1197" s="1"/>
      <c r="P1197" s="1"/>
    </row>
    <row r="1198" spans="4:16" x14ac:dyDescent="0.25">
      <c r="D1198" s="1"/>
      <c r="E1198" s="1"/>
      <c r="F1198" s="268"/>
      <c r="G1198" s="1"/>
      <c r="H1198" s="1"/>
      <c r="I1198" s="1"/>
      <c r="J1198" s="12"/>
      <c r="K1198" s="1"/>
      <c r="L1198" s="1"/>
      <c r="M1198" s="2"/>
      <c r="N1198" s="21"/>
      <c r="O1198" s="1"/>
      <c r="P1198" s="1"/>
    </row>
    <row r="1199" spans="4:16" x14ac:dyDescent="0.25">
      <c r="D1199" s="1"/>
      <c r="E1199" s="1"/>
      <c r="F1199" s="268"/>
      <c r="G1199" s="1"/>
      <c r="H1199" s="1"/>
      <c r="I1199" s="1"/>
      <c r="J1199" s="12"/>
      <c r="K1199" s="1"/>
      <c r="L1199" s="1"/>
      <c r="M1199" s="2"/>
      <c r="N1199" s="21"/>
      <c r="O1199" s="1"/>
      <c r="P1199" s="1"/>
    </row>
    <row r="1200" spans="4:16" x14ac:dyDescent="0.25">
      <c r="D1200" s="1"/>
      <c r="E1200" s="1"/>
      <c r="F1200" s="268"/>
      <c r="G1200" s="1"/>
      <c r="H1200" s="1"/>
      <c r="I1200" s="1"/>
      <c r="J1200" s="12"/>
      <c r="K1200" s="1"/>
      <c r="L1200" s="1"/>
      <c r="M1200" s="2"/>
      <c r="N1200" s="21"/>
      <c r="O1200" s="1"/>
      <c r="P1200" s="1"/>
    </row>
    <row r="1201" spans="4:16" x14ac:dyDescent="0.25">
      <c r="D1201" s="1"/>
      <c r="E1201" s="1"/>
      <c r="F1201" s="268"/>
      <c r="G1201" s="1"/>
      <c r="H1201" s="1"/>
      <c r="I1201" s="1"/>
      <c r="J1201" s="12"/>
      <c r="K1201" s="1"/>
      <c r="L1201" s="1"/>
      <c r="M1201" s="2"/>
      <c r="N1201" s="21"/>
      <c r="O1201" s="1"/>
      <c r="P1201" s="1"/>
    </row>
    <row r="1202" spans="4:16" x14ac:dyDescent="0.25">
      <c r="D1202" s="1"/>
      <c r="E1202" s="1"/>
      <c r="F1202" s="268"/>
      <c r="G1202" s="1"/>
      <c r="H1202" s="1"/>
      <c r="I1202" s="1"/>
      <c r="J1202" s="12"/>
      <c r="K1202" s="1"/>
      <c r="L1202" s="1"/>
      <c r="M1202" s="2"/>
      <c r="N1202" s="21"/>
      <c r="O1202" s="1"/>
      <c r="P1202" s="1"/>
    </row>
    <row r="1203" spans="4:16" x14ac:dyDescent="0.25">
      <c r="D1203" s="1"/>
      <c r="E1203" s="1"/>
      <c r="F1203" s="268"/>
      <c r="G1203" s="1"/>
      <c r="H1203" s="1"/>
      <c r="I1203" s="1"/>
      <c r="J1203" s="12"/>
      <c r="K1203" s="1"/>
      <c r="L1203" s="1"/>
      <c r="M1203" s="2"/>
      <c r="N1203" s="21"/>
      <c r="O1203" s="1"/>
      <c r="P1203" s="1"/>
    </row>
    <row r="1204" spans="4:16" x14ac:dyDescent="0.25">
      <c r="D1204" s="1"/>
      <c r="E1204" s="1"/>
      <c r="F1204" s="268"/>
      <c r="G1204" s="1"/>
      <c r="H1204" s="1"/>
      <c r="I1204" s="1"/>
      <c r="J1204" s="12"/>
      <c r="K1204" s="1"/>
      <c r="L1204" s="1"/>
      <c r="M1204" s="2"/>
      <c r="N1204" s="21"/>
      <c r="O1204" s="1"/>
      <c r="P1204" s="1"/>
    </row>
    <row r="1205" spans="4:16" x14ac:dyDescent="0.25">
      <c r="D1205" s="1"/>
      <c r="E1205" s="1"/>
      <c r="F1205" s="268"/>
      <c r="G1205" s="1"/>
      <c r="H1205" s="1"/>
      <c r="I1205" s="1"/>
      <c r="J1205" s="12"/>
      <c r="K1205" s="1"/>
      <c r="L1205" s="1"/>
      <c r="M1205" s="2"/>
      <c r="N1205" s="21"/>
      <c r="O1205" s="1"/>
      <c r="P1205" s="1"/>
    </row>
    <row r="1206" spans="4:16" x14ac:dyDescent="0.25">
      <c r="D1206" s="1"/>
      <c r="E1206" s="1"/>
      <c r="F1206" s="268"/>
      <c r="G1206" s="1"/>
      <c r="H1206" s="1"/>
      <c r="I1206" s="1"/>
      <c r="J1206" s="12"/>
      <c r="K1206" s="1"/>
      <c r="L1206" s="1"/>
      <c r="M1206" s="2"/>
      <c r="N1206" s="21"/>
      <c r="O1206" s="1"/>
      <c r="P1206" s="1"/>
    </row>
    <row r="1207" spans="4:16" x14ac:dyDescent="0.25">
      <c r="D1207" s="1"/>
      <c r="E1207" s="1"/>
      <c r="F1207" s="268"/>
      <c r="G1207" s="1"/>
      <c r="H1207" s="1"/>
      <c r="I1207" s="1"/>
      <c r="J1207" s="12"/>
      <c r="K1207" s="1"/>
      <c r="L1207" s="1"/>
      <c r="M1207" s="2"/>
      <c r="N1207" s="21"/>
      <c r="O1207" s="1"/>
      <c r="P1207" s="1"/>
    </row>
    <row r="1208" spans="4:16" x14ac:dyDescent="0.25">
      <c r="D1208" s="1"/>
      <c r="E1208" s="1"/>
      <c r="F1208" s="268"/>
      <c r="G1208" s="1"/>
      <c r="H1208" s="1"/>
      <c r="I1208" s="1"/>
      <c r="J1208" s="12"/>
      <c r="K1208" s="1"/>
      <c r="L1208" s="1"/>
      <c r="M1208" s="2"/>
      <c r="N1208" s="21"/>
      <c r="O1208" s="1"/>
      <c r="P1208" s="1"/>
    </row>
    <row r="1209" spans="4:16" x14ac:dyDescent="0.25">
      <c r="D1209" s="1"/>
      <c r="E1209" s="1"/>
      <c r="F1209" s="268"/>
      <c r="G1209" s="1"/>
      <c r="H1209" s="1"/>
      <c r="I1209" s="1"/>
      <c r="J1209" s="12"/>
      <c r="K1209" s="1"/>
      <c r="L1209" s="1"/>
      <c r="M1209" s="2"/>
      <c r="N1209" s="21"/>
      <c r="O1209" s="1"/>
      <c r="P1209" s="1"/>
    </row>
    <row r="1210" spans="4:16" x14ac:dyDescent="0.25">
      <c r="D1210" s="1"/>
      <c r="E1210" s="1"/>
      <c r="F1210" s="268"/>
      <c r="G1210" s="1"/>
      <c r="H1210" s="1"/>
      <c r="I1210" s="1"/>
      <c r="J1210" s="12"/>
      <c r="K1210" s="1"/>
      <c r="L1210" s="1"/>
      <c r="M1210" s="2"/>
      <c r="N1210" s="21"/>
      <c r="O1210" s="1"/>
      <c r="P1210" s="1"/>
    </row>
    <row r="1211" spans="4:16" x14ac:dyDescent="0.25">
      <c r="D1211" s="1"/>
      <c r="E1211" s="1"/>
      <c r="F1211" s="268"/>
      <c r="G1211" s="1"/>
      <c r="H1211" s="1"/>
      <c r="I1211" s="1"/>
      <c r="J1211" s="12"/>
      <c r="K1211" s="1"/>
      <c r="L1211" s="1"/>
      <c r="M1211" s="2"/>
      <c r="N1211" s="21"/>
      <c r="O1211" s="1"/>
      <c r="P1211" s="1"/>
    </row>
    <row r="1212" spans="4:16" x14ac:dyDescent="0.25">
      <c r="D1212" s="1"/>
      <c r="E1212" s="1"/>
      <c r="F1212" s="268"/>
      <c r="G1212" s="1"/>
      <c r="H1212" s="1"/>
      <c r="I1212" s="1"/>
      <c r="J1212" s="12"/>
      <c r="K1212" s="1"/>
      <c r="L1212" s="1"/>
      <c r="M1212" s="2"/>
      <c r="N1212" s="21"/>
      <c r="O1212" s="1"/>
      <c r="P1212" s="1"/>
    </row>
    <row r="1213" spans="4:16" x14ac:dyDescent="0.25">
      <c r="D1213" s="1"/>
      <c r="E1213" s="1"/>
      <c r="F1213" s="268"/>
      <c r="G1213" s="1"/>
      <c r="H1213" s="1"/>
      <c r="I1213" s="1"/>
      <c r="J1213" s="12"/>
      <c r="K1213" s="1"/>
      <c r="L1213" s="1"/>
      <c r="M1213" s="2"/>
      <c r="N1213" s="21"/>
      <c r="O1213" s="1"/>
      <c r="P1213" s="1"/>
    </row>
    <row r="1214" spans="4:16" x14ac:dyDescent="0.25">
      <c r="D1214" s="1"/>
      <c r="E1214" s="1"/>
      <c r="F1214" s="268"/>
      <c r="G1214" s="1"/>
      <c r="H1214" s="1"/>
      <c r="I1214" s="1"/>
      <c r="J1214" s="12"/>
      <c r="K1214" s="1"/>
      <c r="L1214" s="1"/>
      <c r="M1214" s="2"/>
      <c r="N1214" s="21"/>
      <c r="O1214" s="1"/>
      <c r="P1214" s="1"/>
    </row>
    <row r="1215" spans="4:16" x14ac:dyDescent="0.25">
      <c r="D1215" s="1"/>
      <c r="E1215" s="1"/>
      <c r="F1215" s="268"/>
      <c r="G1215" s="1"/>
      <c r="H1215" s="1"/>
      <c r="I1215" s="1"/>
      <c r="J1215" s="12"/>
      <c r="K1215" s="1"/>
      <c r="L1215" s="1"/>
      <c r="M1215" s="2"/>
      <c r="N1215" s="21"/>
      <c r="O1215" s="1"/>
      <c r="P1215" s="1"/>
    </row>
    <row r="1216" spans="4:16" x14ac:dyDescent="0.25">
      <c r="D1216" s="1"/>
      <c r="E1216" s="1"/>
      <c r="F1216" s="268"/>
      <c r="G1216" s="1"/>
      <c r="H1216" s="1"/>
      <c r="I1216" s="1"/>
      <c r="J1216" s="12"/>
      <c r="K1216" s="1"/>
      <c r="L1216" s="1"/>
      <c r="M1216" s="2"/>
      <c r="N1216" s="21"/>
      <c r="O1216" s="1"/>
      <c r="P1216" s="1"/>
    </row>
    <row r="1217" spans="4:16" x14ac:dyDescent="0.25">
      <c r="D1217" s="1"/>
      <c r="E1217" s="1"/>
      <c r="F1217" s="268"/>
      <c r="G1217" s="1"/>
      <c r="H1217" s="1"/>
      <c r="I1217" s="1"/>
      <c r="J1217" s="12"/>
      <c r="K1217" s="1"/>
      <c r="L1217" s="1"/>
      <c r="M1217" s="2"/>
      <c r="N1217" s="21"/>
      <c r="O1217" s="1"/>
      <c r="P1217" s="1"/>
    </row>
    <row r="1218" spans="4:16" x14ac:dyDescent="0.25">
      <c r="D1218" s="1"/>
      <c r="E1218" s="1"/>
      <c r="F1218" s="268"/>
      <c r="G1218" s="1"/>
      <c r="H1218" s="1"/>
      <c r="I1218" s="1"/>
      <c r="J1218" s="12"/>
      <c r="K1218" s="1"/>
      <c r="L1218" s="1"/>
      <c r="M1218" s="2"/>
      <c r="N1218" s="21"/>
      <c r="O1218" s="1"/>
      <c r="P1218" s="1"/>
    </row>
    <row r="1219" spans="4:16" x14ac:dyDescent="0.25">
      <c r="D1219" s="1"/>
      <c r="E1219" s="1"/>
      <c r="F1219" s="268"/>
      <c r="G1219" s="1"/>
      <c r="H1219" s="1"/>
      <c r="I1219" s="1"/>
      <c r="J1219" s="12"/>
      <c r="K1219" s="1"/>
      <c r="L1219" s="1"/>
      <c r="M1219" s="2"/>
      <c r="N1219" s="21"/>
      <c r="O1219" s="1"/>
      <c r="P1219" s="1"/>
    </row>
    <row r="1220" spans="4:16" x14ac:dyDescent="0.25">
      <c r="D1220" s="1"/>
      <c r="E1220" s="1"/>
      <c r="F1220" s="268"/>
      <c r="G1220" s="1"/>
      <c r="H1220" s="1"/>
      <c r="I1220" s="1"/>
      <c r="J1220" s="12"/>
      <c r="K1220" s="1"/>
      <c r="L1220" s="1"/>
      <c r="M1220" s="2"/>
      <c r="N1220" s="21"/>
      <c r="O1220" s="1"/>
      <c r="P1220" s="1"/>
    </row>
    <row r="1221" spans="4:16" x14ac:dyDescent="0.25">
      <c r="D1221" s="1"/>
      <c r="E1221" s="1"/>
      <c r="F1221" s="268"/>
      <c r="G1221" s="1"/>
      <c r="H1221" s="1"/>
      <c r="I1221" s="1"/>
      <c r="J1221" s="12"/>
      <c r="K1221" s="1"/>
      <c r="L1221" s="1"/>
      <c r="M1221" s="2"/>
      <c r="N1221" s="21"/>
      <c r="O1221" s="1"/>
      <c r="P1221" s="1"/>
    </row>
    <row r="1222" spans="4:16" x14ac:dyDescent="0.25">
      <c r="D1222" s="1"/>
      <c r="E1222" s="1"/>
      <c r="F1222" s="268"/>
      <c r="G1222" s="1"/>
      <c r="H1222" s="1"/>
      <c r="I1222" s="1"/>
      <c r="J1222" s="12"/>
      <c r="K1222" s="1"/>
      <c r="L1222" s="1"/>
      <c r="M1222" s="2"/>
      <c r="N1222" s="21"/>
      <c r="O1222" s="1"/>
      <c r="P1222" s="1"/>
    </row>
    <row r="1223" spans="4:16" x14ac:dyDescent="0.25">
      <c r="D1223" s="1"/>
      <c r="E1223" s="1"/>
      <c r="F1223" s="268"/>
      <c r="G1223" s="1"/>
      <c r="H1223" s="1"/>
      <c r="I1223" s="1"/>
      <c r="J1223" s="12"/>
      <c r="K1223" s="1"/>
      <c r="L1223" s="1"/>
      <c r="M1223" s="2"/>
      <c r="N1223" s="21"/>
      <c r="O1223" s="1"/>
      <c r="P1223" s="1"/>
    </row>
    <row r="1224" spans="4:16" x14ac:dyDescent="0.25">
      <c r="D1224" s="1"/>
      <c r="E1224" s="1"/>
      <c r="F1224" s="268"/>
      <c r="G1224" s="1"/>
      <c r="H1224" s="1"/>
      <c r="I1224" s="1"/>
      <c r="J1224" s="12"/>
      <c r="K1224" s="1"/>
      <c r="L1224" s="1"/>
      <c r="M1224" s="2"/>
      <c r="N1224" s="21"/>
      <c r="O1224" s="1"/>
      <c r="P1224" s="1"/>
    </row>
    <row r="1225" spans="4:16" x14ac:dyDescent="0.25">
      <c r="D1225" s="1"/>
      <c r="E1225" s="1"/>
      <c r="F1225" s="268"/>
      <c r="G1225" s="1"/>
      <c r="H1225" s="1"/>
      <c r="I1225" s="1"/>
      <c r="J1225" s="12"/>
      <c r="K1225" s="1"/>
      <c r="L1225" s="1"/>
      <c r="M1225" s="2"/>
      <c r="N1225" s="21"/>
      <c r="O1225" s="1"/>
      <c r="P1225" s="1"/>
    </row>
    <row r="1226" spans="4:16" x14ac:dyDescent="0.25">
      <c r="D1226" s="1"/>
      <c r="E1226" s="1"/>
      <c r="F1226" s="268"/>
      <c r="G1226" s="1"/>
      <c r="H1226" s="1"/>
      <c r="I1226" s="1"/>
      <c r="J1226" s="12"/>
      <c r="K1226" s="1"/>
      <c r="L1226" s="1"/>
      <c r="M1226" s="2"/>
      <c r="N1226" s="21"/>
      <c r="O1226" s="1"/>
      <c r="P1226" s="1"/>
    </row>
    <row r="1227" spans="4:16" x14ac:dyDescent="0.25">
      <c r="D1227" s="1"/>
      <c r="E1227" s="1"/>
      <c r="F1227" s="268"/>
      <c r="G1227" s="1"/>
      <c r="H1227" s="1"/>
      <c r="I1227" s="1"/>
      <c r="J1227" s="12"/>
      <c r="K1227" s="1"/>
      <c r="L1227" s="1"/>
      <c r="M1227" s="2"/>
      <c r="N1227" s="21"/>
      <c r="O1227" s="1"/>
      <c r="P1227" s="1"/>
    </row>
    <row r="1228" spans="4:16" x14ac:dyDescent="0.25">
      <c r="D1228" s="1"/>
      <c r="E1228" s="1"/>
      <c r="F1228" s="268"/>
      <c r="G1228" s="1"/>
      <c r="H1228" s="1"/>
      <c r="I1228" s="1"/>
      <c r="J1228" s="12"/>
      <c r="K1228" s="1"/>
      <c r="L1228" s="1"/>
      <c r="M1228" s="2"/>
      <c r="N1228" s="21"/>
      <c r="O1228" s="1"/>
      <c r="P1228" s="1"/>
    </row>
    <row r="1229" spans="4:16" x14ac:dyDescent="0.25">
      <c r="D1229" s="1"/>
      <c r="E1229" s="1"/>
      <c r="F1229" s="268"/>
      <c r="G1229" s="1"/>
      <c r="H1229" s="1"/>
      <c r="I1229" s="1"/>
      <c r="J1229" s="12"/>
      <c r="K1229" s="1"/>
      <c r="L1229" s="1"/>
      <c r="M1229" s="2"/>
      <c r="N1229" s="21"/>
      <c r="O1229" s="1"/>
      <c r="P1229" s="1"/>
    </row>
    <row r="1230" spans="4:16" x14ac:dyDescent="0.25">
      <c r="D1230" s="1"/>
      <c r="E1230" s="1"/>
      <c r="F1230" s="268"/>
      <c r="G1230" s="1"/>
      <c r="H1230" s="1"/>
      <c r="I1230" s="1"/>
      <c r="J1230" s="12"/>
      <c r="K1230" s="1"/>
      <c r="L1230" s="1"/>
      <c r="M1230" s="2"/>
      <c r="N1230" s="21"/>
      <c r="O1230" s="1"/>
      <c r="P1230" s="1"/>
    </row>
    <row r="1231" spans="4:16" x14ac:dyDescent="0.25">
      <c r="D1231" s="1"/>
      <c r="E1231" s="1"/>
      <c r="F1231" s="268"/>
      <c r="G1231" s="1"/>
      <c r="H1231" s="1"/>
      <c r="I1231" s="1"/>
      <c r="J1231" s="12"/>
      <c r="K1231" s="1"/>
      <c r="L1231" s="1"/>
      <c r="M1231" s="2"/>
      <c r="N1231" s="21"/>
      <c r="O1231" s="1"/>
      <c r="P1231" s="1"/>
    </row>
    <row r="1232" spans="4:16" x14ac:dyDescent="0.25">
      <c r="D1232" s="1"/>
      <c r="E1232" s="1"/>
      <c r="F1232" s="268"/>
      <c r="G1232" s="1"/>
      <c r="H1232" s="1"/>
      <c r="I1232" s="1"/>
      <c r="J1232" s="12"/>
      <c r="K1232" s="1"/>
      <c r="L1232" s="1"/>
      <c r="M1232" s="2"/>
      <c r="N1232" s="21"/>
      <c r="O1232" s="1"/>
      <c r="P1232" s="1"/>
    </row>
    <row r="1233" spans="4:16" x14ac:dyDescent="0.25">
      <c r="D1233" s="1"/>
      <c r="E1233" s="1"/>
      <c r="F1233" s="268"/>
      <c r="G1233" s="1"/>
      <c r="H1233" s="1"/>
      <c r="I1233" s="1"/>
      <c r="J1233" s="12"/>
      <c r="K1233" s="1"/>
      <c r="L1233" s="1"/>
      <c r="M1233" s="2"/>
      <c r="N1233" s="21"/>
      <c r="O1233" s="1"/>
      <c r="P1233" s="1"/>
    </row>
    <row r="1234" spans="4:16" x14ac:dyDescent="0.25">
      <c r="D1234" s="1"/>
      <c r="E1234" s="1"/>
      <c r="F1234" s="268"/>
      <c r="G1234" s="1"/>
      <c r="H1234" s="1"/>
      <c r="I1234" s="1"/>
      <c r="J1234" s="12"/>
      <c r="K1234" s="1"/>
      <c r="L1234" s="1"/>
      <c r="M1234" s="2"/>
      <c r="N1234" s="21"/>
      <c r="O1234" s="1"/>
      <c r="P1234" s="1"/>
    </row>
    <row r="1235" spans="4:16" x14ac:dyDescent="0.25">
      <c r="D1235" s="1"/>
      <c r="E1235" s="1"/>
      <c r="F1235" s="268"/>
      <c r="G1235" s="1"/>
      <c r="H1235" s="1"/>
      <c r="I1235" s="1"/>
      <c r="J1235" s="12"/>
      <c r="K1235" s="1"/>
      <c r="L1235" s="1"/>
      <c r="M1235" s="2"/>
      <c r="N1235" s="21"/>
      <c r="O1235" s="1"/>
      <c r="P1235" s="1"/>
    </row>
    <row r="1236" spans="4:16" x14ac:dyDescent="0.25">
      <c r="D1236" s="1"/>
      <c r="E1236" s="1"/>
      <c r="F1236" s="268"/>
      <c r="G1236" s="1"/>
      <c r="H1236" s="1"/>
      <c r="I1236" s="1"/>
      <c r="J1236" s="12"/>
      <c r="K1236" s="1"/>
      <c r="L1236" s="1"/>
      <c r="M1236" s="2"/>
      <c r="N1236" s="21"/>
      <c r="O1236" s="1"/>
      <c r="P1236" s="1"/>
    </row>
    <row r="1237" spans="4:16" x14ac:dyDescent="0.25">
      <c r="D1237" s="1"/>
      <c r="E1237" s="1"/>
      <c r="F1237" s="268"/>
      <c r="G1237" s="1"/>
      <c r="H1237" s="1"/>
      <c r="I1237" s="1"/>
      <c r="J1237" s="12"/>
      <c r="K1237" s="1"/>
      <c r="L1237" s="1"/>
      <c r="M1237" s="2"/>
      <c r="N1237" s="21"/>
      <c r="O1237" s="1"/>
      <c r="P1237" s="1"/>
    </row>
    <row r="1238" spans="4:16" x14ac:dyDescent="0.25">
      <c r="D1238" s="1"/>
      <c r="E1238" s="1"/>
      <c r="F1238" s="268"/>
      <c r="G1238" s="1"/>
      <c r="H1238" s="1"/>
      <c r="I1238" s="1"/>
      <c r="J1238" s="12"/>
      <c r="K1238" s="1"/>
      <c r="L1238" s="1"/>
      <c r="M1238" s="2"/>
      <c r="N1238" s="21"/>
      <c r="O1238" s="1"/>
      <c r="P1238" s="1"/>
    </row>
    <row r="1239" spans="4:16" x14ac:dyDescent="0.25">
      <c r="D1239" s="1"/>
      <c r="E1239" s="1"/>
      <c r="F1239" s="268"/>
      <c r="G1239" s="1"/>
      <c r="H1239" s="1"/>
      <c r="I1239" s="1"/>
      <c r="J1239" s="12"/>
      <c r="K1239" s="1"/>
      <c r="L1239" s="1"/>
      <c r="M1239" s="2"/>
      <c r="N1239" s="21"/>
      <c r="O1239" s="1"/>
      <c r="P1239" s="1"/>
    </row>
    <row r="1240" spans="4:16" x14ac:dyDescent="0.25">
      <c r="D1240" s="1"/>
      <c r="E1240" s="1"/>
      <c r="F1240" s="268"/>
      <c r="G1240" s="1"/>
      <c r="H1240" s="1"/>
      <c r="I1240" s="1"/>
      <c r="J1240" s="12"/>
      <c r="K1240" s="1"/>
      <c r="L1240" s="1"/>
      <c r="M1240" s="2"/>
      <c r="N1240" s="21"/>
      <c r="O1240" s="1"/>
      <c r="P1240" s="1"/>
    </row>
    <row r="1241" spans="4:16" x14ac:dyDescent="0.25">
      <c r="D1241" s="1"/>
      <c r="E1241" s="1"/>
      <c r="F1241" s="268"/>
      <c r="G1241" s="1"/>
      <c r="H1241" s="1"/>
      <c r="I1241" s="1"/>
      <c r="J1241" s="12"/>
      <c r="K1241" s="1"/>
      <c r="L1241" s="1"/>
      <c r="M1241" s="2"/>
      <c r="N1241" s="21"/>
      <c r="O1241" s="1"/>
      <c r="P1241" s="1"/>
    </row>
    <row r="1242" spans="4:16" x14ac:dyDescent="0.25">
      <c r="D1242" s="1"/>
      <c r="E1242" s="1"/>
      <c r="F1242" s="268"/>
      <c r="G1242" s="1"/>
      <c r="H1242" s="1"/>
      <c r="I1242" s="1"/>
      <c r="J1242" s="12"/>
      <c r="K1242" s="1"/>
      <c r="L1242" s="1"/>
      <c r="M1242" s="2"/>
      <c r="N1242" s="21"/>
      <c r="O1242" s="1"/>
      <c r="P1242" s="1"/>
    </row>
    <row r="1243" spans="4:16" x14ac:dyDescent="0.25">
      <c r="D1243" s="1"/>
      <c r="E1243" s="1"/>
      <c r="F1243" s="268"/>
      <c r="G1243" s="1"/>
      <c r="H1243" s="1"/>
      <c r="I1243" s="1"/>
      <c r="J1243" s="12"/>
      <c r="K1243" s="1"/>
      <c r="L1243" s="1"/>
      <c r="M1243" s="2"/>
      <c r="N1243" s="21"/>
      <c r="O1243" s="1"/>
      <c r="P1243" s="1"/>
    </row>
    <row r="1244" spans="4:16" x14ac:dyDescent="0.25">
      <c r="D1244" s="1"/>
      <c r="E1244" s="1"/>
      <c r="F1244" s="268"/>
      <c r="G1244" s="1"/>
      <c r="H1244" s="1"/>
      <c r="I1244" s="1"/>
      <c r="J1244" s="12"/>
      <c r="K1244" s="1"/>
      <c r="L1244" s="1"/>
      <c r="M1244" s="2"/>
      <c r="N1244" s="21"/>
      <c r="O1244" s="1"/>
      <c r="P1244" s="1"/>
    </row>
    <row r="1245" spans="4:16" x14ac:dyDescent="0.25">
      <c r="D1245" s="1"/>
      <c r="E1245" s="1"/>
      <c r="F1245" s="268"/>
      <c r="G1245" s="1"/>
      <c r="H1245" s="1"/>
      <c r="I1245" s="1"/>
      <c r="J1245" s="12"/>
      <c r="K1245" s="1"/>
      <c r="L1245" s="1"/>
      <c r="M1245" s="2"/>
      <c r="N1245" s="21"/>
      <c r="O1245" s="1"/>
      <c r="P1245" s="1"/>
    </row>
    <row r="1246" spans="4:16" x14ac:dyDescent="0.25">
      <c r="D1246" s="1"/>
      <c r="E1246" s="1"/>
      <c r="F1246" s="268"/>
      <c r="G1246" s="1"/>
      <c r="H1246" s="1"/>
      <c r="I1246" s="1"/>
      <c r="J1246" s="12"/>
      <c r="K1246" s="1"/>
      <c r="L1246" s="1"/>
      <c r="M1246" s="2"/>
      <c r="N1246" s="21"/>
      <c r="O1246" s="1"/>
      <c r="P1246" s="1"/>
    </row>
    <row r="1247" spans="4:16" x14ac:dyDescent="0.25">
      <c r="D1247" s="1"/>
      <c r="E1247" s="1"/>
      <c r="F1247" s="268"/>
      <c r="G1247" s="1"/>
      <c r="H1247" s="1"/>
      <c r="I1247" s="1"/>
      <c r="J1247" s="12"/>
      <c r="K1247" s="1"/>
      <c r="L1247" s="1"/>
      <c r="M1247" s="2"/>
      <c r="N1247" s="21"/>
      <c r="O1247" s="1"/>
      <c r="P1247" s="1"/>
    </row>
    <row r="1248" spans="4:16" x14ac:dyDescent="0.25">
      <c r="D1248" s="1"/>
      <c r="E1248" s="1"/>
      <c r="F1248" s="268"/>
      <c r="G1248" s="1"/>
      <c r="H1248" s="1"/>
      <c r="I1248" s="1"/>
      <c r="J1248" s="12"/>
      <c r="K1248" s="1"/>
      <c r="L1248" s="1"/>
      <c r="M1248" s="2"/>
      <c r="N1248" s="21"/>
      <c r="O1248" s="1"/>
      <c r="P1248" s="1"/>
    </row>
    <row r="1249" spans="4:16" x14ac:dyDescent="0.25">
      <c r="D1249" s="1"/>
      <c r="E1249" s="1"/>
      <c r="F1249" s="268"/>
      <c r="G1249" s="1"/>
      <c r="H1249" s="1"/>
      <c r="I1249" s="1"/>
      <c r="J1249" s="12"/>
      <c r="K1249" s="1"/>
      <c r="L1249" s="1"/>
      <c r="M1249" s="2"/>
      <c r="N1249" s="21"/>
      <c r="O1249" s="1"/>
      <c r="P1249" s="1"/>
    </row>
    <row r="1250" spans="4:16" x14ac:dyDescent="0.25">
      <c r="D1250" s="1"/>
      <c r="E1250" s="1"/>
      <c r="F1250" s="268"/>
      <c r="G1250" s="1"/>
      <c r="H1250" s="1"/>
      <c r="I1250" s="1"/>
      <c r="J1250" s="12"/>
      <c r="K1250" s="1"/>
      <c r="L1250" s="1"/>
      <c r="M1250" s="2"/>
      <c r="N1250" s="21"/>
      <c r="O1250" s="1"/>
      <c r="P1250" s="1"/>
    </row>
    <row r="1251" spans="4:16" x14ac:dyDescent="0.25">
      <c r="D1251" s="1"/>
      <c r="E1251" s="1"/>
      <c r="F1251" s="268"/>
      <c r="G1251" s="1"/>
      <c r="H1251" s="1"/>
      <c r="I1251" s="1"/>
      <c r="J1251" s="12"/>
      <c r="K1251" s="1"/>
      <c r="L1251" s="1"/>
      <c r="M1251" s="2"/>
      <c r="N1251" s="21"/>
      <c r="O1251" s="1"/>
      <c r="P1251" s="1"/>
    </row>
    <row r="1252" spans="4:16" x14ac:dyDescent="0.25">
      <c r="D1252" s="1"/>
      <c r="E1252" s="1"/>
      <c r="F1252" s="268"/>
      <c r="G1252" s="1"/>
      <c r="H1252" s="1"/>
      <c r="I1252" s="1"/>
      <c r="J1252" s="12"/>
      <c r="K1252" s="1"/>
      <c r="L1252" s="1"/>
      <c r="M1252" s="2"/>
      <c r="N1252" s="21"/>
      <c r="O1252" s="1"/>
      <c r="P1252" s="1"/>
    </row>
    <row r="1253" spans="4:16" x14ac:dyDescent="0.25">
      <c r="D1253" s="1"/>
      <c r="E1253" s="1"/>
      <c r="F1253" s="268"/>
      <c r="G1253" s="1"/>
      <c r="H1253" s="1"/>
      <c r="I1253" s="1"/>
      <c r="J1253" s="12"/>
      <c r="K1253" s="1"/>
      <c r="L1253" s="1"/>
      <c r="M1253" s="2"/>
      <c r="N1253" s="21"/>
      <c r="O1253" s="1"/>
      <c r="P1253" s="1"/>
    </row>
    <row r="1254" spans="4:16" x14ac:dyDescent="0.25">
      <c r="D1254" s="1"/>
      <c r="E1254" s="1"/>
      <c r="F1254" s="268"/>
      <c r="G1254" s="1"/>
      <c r="H1254" s="1"/>
      <c r="I1254" s="1"/>
      <c r="J1254" s="12"/>
      <c r="K1254" s="1"/>
      <c r="L1254" s="1"/>
      <c r="M1254" s="2"/>
      <c r="N1254" s="21"/>
      <c r="O1254" s="1"/>
      <c r="P1254" s="1"/>
    </row>
    <row r="1255" spans="4:16" x14ac:dyDescent="0.25">
      <c r="D1255" s="1"/>
      <c r="E1255" s="1"/>
      <c r="F1255" s="268"/>
      <c r="G1255" s="1"/>
      <c r="H1255" s="1"/>
      <c r="I1255" s="1"/>
      <c r="J1255" s="12"/>
      <c r="K1255" s="1"/>
      <c r="L1255" s="1"/>
      <c r="M1255" s="2"/>
      <c r="N1255" s="21"/>
      <c r="O1255" s="1"/>
      <c r="P1255" s="1"/>
    </row>
    <row r="1256" spans="4:16" x14ac:dyDescent="0.25">
      <c r="D1256" s="1"/>
      <c r="E1256" s="1"/>
      <c r="F1256" s="268"/>
      <c r="G1256" s="1"/>
      <c r="H1256" s="1"/>
      <c r="I1256" s="1"/>
      <c r="J1256" s="12"/>
      <c r="K1256" s="1"/>
      <c r="L1256" s="1"/>
      <c r="M1256" s="2"/>
      <c r="N1256" s="21"/>
      <c r="O1256" s="1"/>
      <c r="P1256" s="1"/>
    </row>
    <row r="1257" spans="4:16" x14ac:dyDescent="0.25">
      <c r="D1257" s="1"/>
      <c r="E1257" s="1"/>
      <c r="F1257" s="268"/>
      <c r="G1257" s="1"/>
      <c r="H1257" s="1"/>
      <c r="I1257" s="1"/>
      <c r="J1257" s="12"/>
      <c r="K1257" s="1"/>
      <c r="L1257" s="1"/>
      <c r="M1257" s="2"/>
      <c r="N1257" s="21"/>
      <c r="O1257" s="1"/>
      <c r="P1257" s="1"/>
    </row>
    <row r="1258" spans="4:16" x14ac:dyDescent="0.25">
      <c r="D1258" s="1"/>
      <c r="E1258" s="1"/>
      <c r="F1258" s="268"/>
      <c r="G1258" s="1"/>
      <c r="H1258" s="1"/>
      <c r="I1258" s="1"/>
      <c r="J1258" s="12"/>
      <c r="K1258" s="1"/>
      <c r="L1258" s="1"/>
      <c r="M1258" s="2"/>
      <c r="N1258" s="21"/>
      <c r="O1258" s="1"/>
      <c r="P1258" s="1"/>
    </row>
    <row r="1259" spans="4:16" x14ac:dyDescent="0.25">
      <c r="D1259" s="1"/>
      <c r="E1259" s="1"/>
      <c r="F1259" s="268"/>
      <c r="G1259" s="1"/>
      <c r="H1259" s="1"/>
      <c r="I1259" s="1"/>
      <c r="J1259" s="12"/>
      <c r="K1259" s="1"/>
      <c r="L1259" s="1"/>
      <c r="M1259" s="2"/>
      <c r="N1259" s="21"/>
      <c r="O1259" s="1"/>
      <c r="P1259" s="1"/>
    </row>
    <row r="1260" spans="4:16" x14ac:dyDescent="0.25">
      <c r="D1260" s="1"/>
      <c r="E1260" s="1"/>
      <c r="F1260" s="268"/>
      <c r="G1260" s="1"/>
      <c r="H1260" s="1"/>
      <c r="I1260" s="1"/>
      <c r="J1260" s="12"/>
      <c r="K1260" s="1"/>
      <c r="L1260" s="1"/>
      <c r="M1260" s="2"/>
      <c r="N1260" s="21"/>
      <c r="O1260" s="1"/>
      <c r="P1260" s="1"/>
    </row>
    <row r="1261" spans="4:16" x14ac:dyDescent="0.25">
      <c r="D1261" s="1"/>
      <c r="E1261" s="1"/>
      <c r="F1261" s="268"/>
      <c r="G1261" s="1"/>
      <c r="H1261" s="1"/>
      <c r="I1261" s="1"/>
      <c r="J1261" s="12"/>
      <c r="K1261" s="1"/>
      <c r="L1261" s="1"/>
      <c r="M1261" s="2"/>
      <c r="N1261" s="21"/>
      <c r="O1261" s="1"/>
      <c r="P1261" s="1"/>
    </row>
    <row r="1262" spans="4:16" x14ac:dyDescent="0.25">
      <c r="D1262" s="1"/>
      <c r="E1262" s="1"/>
      <c r="F1262" s="268"/>
      <c r="G1262" s="1"/>
      <c r="H1262" s="1"/>
      <c r="I1262" s="1"/>
      <c r="J1262" s="12"/>
      <c r="K1262" s="1"/>
      <c r="L1262" s="1"/>
      <c r="M1262" s="2"/>
      <c r="N1262" s="21"/>
      <c r="O1262" s="1"/>
      <c r="P1262" s="1"/>
    </row>
    <row r="1263" spans="4:16" x14ac:dyDescent="0.25">
      <c r="D1263" s="1"/>
      <c r="E1263" s="1"/>
      <c r="F1263" s="268"/>
      <c r="G1263" s="1"/>
      <c r="H1263" s="1"/>
      <c r="I1263" s="1"/>
      <c r="J1263" s="12"/>
      <c r="K1263" s="1"/>
      <c r="L1263" s="1"/>
      <c r="M1263" s="2"/>
      <c r="N1263" s="21"/>
      <c r="O1263" s="1"/>
      <c r="P1263" s="1"/>
    </row>
    <row r="1264" spans="4:16" x14ac:dyDescent="0.25">
      <c r="D1264" s="1"/>
      <c r="E1264" s="1"/>
      <c r="F1264" s="268"/>
      <c r="G1264" s="1"/>
      <c r="H1264" s="1"/>
      <c r="I1264" s="1"/>
      <c r="J1264" s="12"/>
      <c r="K1264" s="1"/>
      <c r="L1264" s="1"/>
      <c r="M1264" s="2"/>
      <c r="N1264" s="21"/>
      <c r="O1264" s="1"/>
      <c r="P1264" s="1"/>
    </row>
    <row r="1265" spans="4:16" x14ac:dyDescent="0.25">
      <c r="D1265" s="1"/>
      <c r="E1265" s="1"/>
      <c r="F1265" s="268"/>
      <c r="G1265" s="1"/>
      <c r="H1265" s="1"/>
      <c r="I1265" s="1"/>
      <c r="J1265" s="12"/>
      <c r="K1265" s="1"/>
      <c r="L1265" s="1"/>
      <c r="M1265" s="2"/>
      <c r="N1265" s="21"/>
      <c r="O1265" s="1"/>
      <c r="P1265" s="1"/>
    </row>
    <row r="1266" spans="4:16" x14ac:dyDescent="0.25">
      <c r="D1266" s="1"/>
      <c r="E1266" s="1"/>
      <c r="F1266" s="268"/>
      <c r="G1266" s="1"/>
      <c r="H1266" s="1"/>
      <c r="I1266" s="1"/>
      <c r="J1266" s="12"/>
      <c r="K1266" s="1"/>
      <c r="L1266" s="1"/>
      <c r="M1266" s="2"/>
      <c r="N1266" s="21"/>
      <c r="O1266" s="1"/>
      <c r="P1266" s="1"/>
    </row>
    <row r="1267" spans="4:16" x14ac:dyDescent="0.25">
      <c r="D1267" s="1"/>
      <c r="E1267" s="1"/>
      <c r="F1267" s="268"/>
      <c r="G1267" s="1"/>
      <c r="H1267" s="1"/>
      <c r="I1267" s="1"/>
      <c r="J1267" s="12"/>
      <c r="K1267" s="1"/>
      <c r="L1267" s="1"/>
      <c r="M1267" s="2"/>
      <c r="N1267" s="21"/>
      <c r="O1267" s="1"/>
      <c r="P1267" s="1"/>
    </row>
    <row r="1268" spans="4:16" x14ac:dyDescent="0.25">
      <c r="D1268" s="1"/>
      <c r="E1268" s="1"/>
      <c r="F1268" s="268"/>
      <c r="G1268" s="1"/>
      <c r="H1268" s="1"/>
      <c r="I1268" s="1"/>
      <c r="J1268" s="12"/>
      <c r="K1268" s="1"/>
      <c r="L1268" s="1"/>
      <c r="M1268" s="2"/>
      <c r="N1268" s="21"/>
      <c r="O1268" s="1"/>
      <c r="P1268" s="1"/>
    </row>
    <row r="1269" spans="4:16" x14ac:dyDescent="0.25">
      <c r="D1269" s="1"/>
      <c r="E1269" s="1"/>
      <c r="F1269" s="268"/>
      <c r="G1269" s="1"/>
      <c r="H1269" s="1"/>
      <c r="I1269" s="1"/>
      <c r="J1269" s="12"/>
      <c r="K1269" s="1"/>
      <c r="L1269" s="1"/>
      <c r="M1269" s="2"/>
      <c r="N1269" s="21"/>
      <c r="O1269" s="1"/>
      <c r="P1269" s="1"/>
    </row>
    <row r="1270" spans="4:16" x14ac:dyDescent="0.25">
      <c r="D1270" s="1"/>
      <c r="E1270" s="1"/>
      <c r="F1270" s="268"/>
      <c r="G1270" s="1"/>
      <c r="H1270" s="1"/>
      <c r="I1270" s="1"/>
      <c r="J1270" s="12"/>
      <c r="K1270" s="1"/>
      <c r="L1270" s="1"/>
      <c r="M1270" s="2"/>
      <c r="N1270" s="21"/>
      <c r="O1270" s="1"/>
      <c r="P1270" s="1"/>
    </row>
    <row r="1271" spans="4:16" x14ac:dyDescent="0.25">
      <c r="D1271" s="1"/>
      <c r="E1271" s="1"/>
      <c r="F1271" s="268"/>
      <c r="G1271" s="1"/>
      <c r="H1271" s="1"/>
      <c r="I1271" s="1"/>
      <c r="J1271" s="12"/>
      <c r="K1271" s="1"/>
      <c r="L1271" s="1"/>
      <c r="M1271" s="2"/>
      <c r="N1271" s="21"/>
      <c r="O1271" s="1"/>
      <c r="P1271" s="1"/>
    </row>
    <row r="1272" spans="4:16" x14ac:dyDescent="0.25">
      <c r="D1272" s="1"/>
      <c r="E1272" s="1"/>
      <c r="F1272" s="268"/>
      <c r="G1272" s="1"/>
      <c r="H1272" s="1"/>
      <c r="I1272" s="1"/>
      <c r="J1272" s="12"/>
      <c r="K1272" s="1"/>
      <c r="L1272" s="1"/>
      <c r="M1272" s="2"/>
      <c r="N1272" s="21"/>
      <c r="O1272" s="1"/>
      <c r="P1272" s="1"/>
    </row>
    <row r="1273" spans="4:16" x14ac:dyDescent="0.25">
      <c r="D1273" s="1"/>
      <c r="E1273" s="1"/>
      <c r="F1273" s="268"/>
      <c r="G1273" s="1"/>
      <c r="H1273" s="1"/>
      <c r="I1273" s="1"/>
      <c r="J1273" s="12"/>
      <c r="K1273" s="1"/>
      <c r="L1273" s="1"/>
      <c r="M1273" s="2"/>
      <c r="N1273" s="21"/>
      <c r="O1273" s="1"/>
      <c r="P1273" s="1"/>
    </row>
    <row r="1274" spans="4:16" x14ac:dyDescent="0.25">
      <c r="D1274" s="1"/>
      <c r="E1274" s="1"/>
      <c r="F1274" s="268"/>
      <c r="G1274" s="1"/>
      <c r="H1274" s="1"/>
      <c r="I1274" s="1"/>
      <c r="J1274" s="12"/>
      <c r="K1274" s="1"/>
      <c r="L1274" s="1"/>
      <c r="M1274" s="2"/>
      <c r="N1274" s="21"/>
      <c r="O1274" s="1"/>
      <c r="P1274" s="1"/>
    </row>
    <row r="1275" spans="4:16" x14ac:dyDescent="0.25">
      <c r="D1275" s="1"/>
      <c r="E1275" s="1"/>
      <c r="F1275" s="268"/>
      <c r="G1275" s="1"/>
      <c r="H1275" s="1"/>
      <c r="I1275" s="1"/>
      <c r="J1275" s="12"/>
      <c r="K1275" s="1"/>
      <c r="L1275" s="1"/>
      <c r="M1275" s="2"/>
      <c r="N1275" s="21"/>
      <c r="O1275" s="1"/>
      <c r="P1275" s="1"/>
    </row>
    <row r="1276" spans="4:16" x14ac:dyDescent="0.25">
      <c r="D1276" s="1"/>
      <c r="E1276" s="1"/>
      <c r="F1276" s="268"/>
      <c r="G1276" s="1"/>
      <c r="H1276" s="1"/>
      <c r="I1276" s="1"/>
      <c r="J1276" s="12"/>
      <c r="K1276" s="1"/>
      <c r="L1276" s="1"/>
      <c r="M1276" s="2"/>
      <c r="N1276" s="21"/>
      <c r="O1276" s="1"/>
      <c r="P1276" s="1"/>
    </row>
    <row r="1277" spans="4:16" x14ac:dyDescent="0.25">
      <c r="D1277" s="1"/>
      <c r="E1277" s="1"/>
      <c r="F1277" s="268"/>
      <c r="G1277" s="1"/>
      <c r="H1277" s="1"/>
      <c r="I1277" s="1"/>
      <c r="J1277" s="12"/>
      <c r="K1277" s="1"/>
      <c r="L1277" s="1"/>
      <c r="M1277" s="2"/>
      <c r="N1277" s="21"/>
      <c r="O1277" s="1"/>
      <c r="P1277" s="1"/>
    </row>
    <row r="1278" spans="4:16" x14ac:dyDescent="0.25">
      <c r="D1278" s="1"/>
      <c r="E1278" s="1"/>
      <c r="F1278" s="268"/>
      <c r="G1278" s="1"/>
      <c r="H1278" s="1"/>
      <c r="I1278" s="1"/>
      <c r="J1278" s="12"/>
      <c r="K1278" s="1"/>
      <c r="L1278" s="1"/>
      <c r="M1278" s="2"/>
      <c r="N1278" s="21"/>
      <c r="O1278" s="1"/>
      <c r="P1278" s="1"/>
    </row>
    <row r="1279" spans="4:16" x14ac:dyDescent="0.25">
      <c r="D1279" s="1"/>
      <c r="E1279" s="1"/>
      <c r="F1279" s="268"/>
      <c r="G1279" s="1"/>
      <c r="H1279" s="1"/>
      <c r="I1279" s="1"/>
      <c r="J1279" s="12"/>
      <c r="K1279" s="1"/>
      <c r="L1279" s="1"/>
      <c r="M1279" s="2"/>
      <c r="N1279" s="21"/>
      <c r="O1279" s="1"/>
      <c r="P1279" s="1"/>
    </row>
    <row r="1280" spans="4:16" x14ac:dyDescent="0.25">
      <c r="D1280" s="1"/>
      <c r="E1280" s="1"/>
      <c r="F1280" s="268"/>
      <c r="G1280" s="1"/>
      <c r="H1280" s="1"/>
      <c r="I1280" s="1"/>
      <c r="J1280" s="12"/>
      <c r="K1280" s="1"/>
      <c r="L1280" s="1"/>
      <c r="M1280" s="2"/>
      <c r="N1280" s="21"/>
      <c r="O1280" s="1"/>
      <c r="P1280" s="1"/>
    </row>
    <row r="1281" spans="4:16" x14ac:dyDescent="0.25">
      <c r="D1281" s="1"/>
      <c r="E1281" s="1"/>
      <c r="F1281" s="268"/>
      <c r="G1281" s="1"/>
      <c r="H1281" s="1"/>
      <c r="I1281" s="1"/>
      <c r="J1281" s="12"/>
      <c r="K1281" s="1"/>
      <c r="L1281" s="1"/>
      <c r="M1281" s="2"/>
      <c r="N1281" s="21"/>
      <c r="O1281" s="1"/>
      <c r="P1281" s="1"/>
    </row>
    <row r="1282" spans="4:16" x14ac:dyDescent="0.25">
      <c r="D1282" s="1"/>
      <c r="E1282" s="1"/>
      <c r="F1282" s="268"/>
      <c r="G1282" s="1"/>
      <c r="H1282" s="1"/>
      <c r="I1282" s="1"/>
      <c r="J1282" s="12"/>
      <c r="K1282" s="1"/>
      <c r="L1282" s="1"/>
      <c r="M1282" s="2"/>
      <c r="N1282" s="21"/>
      <c r="O1282" s="1"/>
      <c r="P1282" s="1"/>
    </row>
    <row r="1283" spans="4:16" x14ac:dyDescent="0.25">
      <c r="D1283" s="1"/>
      <c r="E1283" s="1"/>
      <c r="F1283" s="268"/>
      <c r="G1283" s="1"/>
      <c r="H1283" s="1"/>
      <c r="I1283" s="1"/>
      <c r="J1283" s="12"/>
      <c r="K1283" s="1"/>
      <c r="L1283" s="1"/>
      <c r="M1283" s="2"/>
      <c r="N1283" s="21"/>
      <c r="O1283" s="1"/>
      <c r="P1283" s="1"/>
    </row>
    <row r="1284" spans="4:16" x14ac:dyDescent="0.25">
      <c r="D1284" s="1"/>
      <c r="E1284" s="1"/>
      <c r="F1284" s="268"/>
      <c r="G1284" s="1"/>
      <c r="H1284" s="1"/>
      <c r="I1284" s="1"/>
      <c r="J1284" s="12"/>
      <c r="K1284" s="1"/>
      <c r="L1284" s="1"/>
      <c r="M1284" s="2"/>
      <c r="N1284" s="21"/>
      <c r="O1284" s="1"/>
      <c r="P1284" s="1"/>
    </row>
    <row r="1285" spans="4:16" x14ac:dyDescent="0.25">
      <c r="D1285" s="1"/>
      <c r="E1285" s="1"/>
      <c r="F1285" s="268"/>
      <c r="G1285" s="1"/>
      <c r="H1285" s="1"/>
      <c r="I1285" s="1"/>
      <c r="J1285" s="12"/>
      <c r="K1285" s="1"/>
      <c r="L1285" s="1"/>
      <c r="M1285" s="2"/>
      <c r="N1285" s="21"/>
      <c r="O1285" s="1"/>
      <c r="P1285" s="1"/>
    </row>
    <row r="1286" spans="4:16" x14ac:dyDescent="0.25">
      <c r="D1286" s="1"/>
      <c r="E1286" s="1"/>
      <c r="F1286" s="268"/>
      <c r="G1286" s="1"/>
      <c r="H1286" s="1"/>
      <c r="I1286" s="1"/>
      <c r="J1286" s="12"/>
      <c r="K1286" s="1"/>
      <c r="L1286" s="1"/>
      <c r="M1286" s="2"/>
      <c r="N1286" s="21"/>
      <c r="O1286" s="1"/>
      <c r="P1286" s="1"/>
    </row>
    <row r="1287" spans="4:16" x14ac:dyDescent="0.25">
      <c r="D1287" s="1"/>
      <c r="E1287" s="1"/>
      <c r="F1287" s="268"/>
      <c r="G1287" s="1"/>
      <c r="H1287" s="1"/>
      <c r="I1287" s="1"/>
      <c r="J1287" s="12"/>
      <c r="K1287" s="1"/>
      <c r="L1287" s="1"/>
      <c r="M1287" s="2"/>
      <c r="N1287" s="21"/>
      <c r="O1287" s="1"/>
      <c r="P1287" s="1"/>
    </row>
    <row r="1288" spans="4:16" x14ac:dyDescent="0.25">
      <c r="D1288" s="1"/>
      <c r="E1288" s="1"/>
      <c r="F1288" s="268"/>
      <c r="G1288" s="1"/>
      <c r="H1288" s="1"/>
      <c r="I1288" s="1"/>
      <c r="J1288" s="12"/>
      <c r="K1288" s="1"/>
      <c r="L1288" s="1"/>
      <c r="M1288" s="2"/>
      <c r="N1288" s="21"/>
      <c r="O1288" s="1"/>
      <c r="P1288" s="1"/>
    </row>
    <row r="1289" spans="4:16" x14ac:dyDescent="0.25">
      <c r="D1289" s="1"/>
      <c r="E1289" s="1"/>
      <c r="F1289" s="268"/>
      <c r="G1289" s="1"/>
      <c r="H1289" s="1"/>
      <c r="I1289" s="1"/>
      <c r="J1289" s="12"/>
      <c r="K1289" s="1"/>
      <c r="L1289" s="1"/>
      <c r="M1289" s="2"/>
      <c r="N1289" s="21"/>
      <c r="O1289" s="1"/>
      <c r="P1289" s="1"/>
    </row>
    <row r="1290" spans="4:16" x14ac:dyDescent="0.25">
      <c r="D1290" s="1"/>
      <c r="E1290" s="1"/>
      <c r="F1290" s="268"/>
      <c r="G1290" s="1"/>
      <c r="H1290" s="1"/>
      <c r="I1290" s="1"/>
      <c r="J1290" s="12"/>
      <c r="K1290" s="1"/>
      <c r="L1290" s="1"/>
      <c r="M1290" s="2"/>
      <c r="N1290" s="21"/>
      <c r="O1290" s="1"/>
      <c r="P1290" s="1"/>
    </row>
    <row r="1291" spans="4:16" x14ac:dyDescent="0.25">
      <c r="D1291" s="1"/>
      <c r="E1291" s="1"/>
      <c r="F1291" s="268"/>
      <c r="G1291" s="1"/>
      <c r="H1291" s="1"/>
      <c r="I1291" s="1"/>
      <c r="J1291" s="12"/>
      <c r="K1291" s="1"/>
      <c r="L1291" s="1"/>
      <c r="M1291" s="2"/>
      <c r="N1291" s="21"/>
      <c r="O1291" s="1"/>
      <c r="P1291" s="1"/>
    </row>
    <row r="1292" spans="4:16" x14ac:dyDescent="0.25">
      <c r="D1292" s="1"/>
      <c r="E1292" s="1"/>
      <c r="F1292" s="268"/>
      <c r="G1292" s="1"/>
      <c r="H1292" s="1"/>
      <c r="I1292" s="1"/>
      <c r="J1292" s="12"/>
      <c r="K1292" s="1"/>
      <c r="L1292" s="1"/>
      <c r="M1292" s="2"/>
      <c r="N1292" s="21"/>
      <c r="O1292" s="1"/>
      <c r="P1292" s="1"/>
    </row>
    <row r="1293" spans="4:16" x14ac:dyDescent="0.25">
      <c r="D1293" s="1"/>
      <c r="E1293" s="1"/>
      <c r="F1293" s="268"/>
      <c r="G1293" s="1"/>
      <c r="H1293" s="1"/>
      <c r="I1293" s="1"/>
      <c r="J1293" s="12"/>
      <c r="K1293" s="1"/>
      <c r="L1293" s="1"/>
      <c r="M1293" s="2"/>
      <c r="N1293" s="21"/>
      <c r="O1293" s="1"/>
      <c r="P1293" s="1"/>
    </row>
    <row r="1294" spans="4:16" x14ac:dyDescent="0.25">
      <c r="D1294" s="1"/>
      <c r="E1294" s="1"/>
      <c r="F1294" s="268"/>
      <c r="G1294" s="1"/>
      <c r="H1294" s="1"/>
      <c r="I1294" s="1"/>
      <c r="J1294" s="12"/>
      <c r="K1294" s="1"/>
      <c r="L1294" s="1"/>
      <c r="M1294" s="2"/>
      <c r="N1294" s="21"/>
      <c r="O1294" s="1"/>
      <c r="P1294" s="1"/>
    </row>
    <row r="1295" spans="4:16" x14ac:dyDescent="0.25">
      <c r="D1295" s="1"/>
      <c r="E1295" s="1"/>
      <c r="F1295" s="268"/>
      <c r="G1295" s="1"/>
      <c r="H1295" s="1"/>
      <c r="I1295" s="1"/>
      <c r="J1295" s="12"/>
      <c r="K1295" s="1"/>
      <c r="L1295" s="1"/>
      <c r="M1295" s="2"/>
      <c r="N1295" s="21"/>
      <c r="O1295" s="1"/>
      <c r="P1295" s="1"/>
    </row>
    <row r="1296" spans="4:16" x14ac:dyDescent="0.25">
      <c r="D1296" s="1"/>
      <c r="E1296" s="1"/>
      <c r="F1296" s="268"/>
      <c r="G1296" s="1"/>
      <c r="H1296" s="1"/>
      <c r="I1296" s="1"/>
      <c r="J1296" s="12"/>
      <c r="K1296" s="1"/>
      <c r="L1296" s="1"/>
      <c r="M1296" s="2"/>
      <c r="N1296" s="21"/>
      <c r="O1296" s="1"/>
      <c r="P1296" s="1"/>
    </row>
    <row r="1297" spans="4:16" x14ac:dyDescent="0.25">
      <c r="D1297" s="1"/>
      <c r="E1297" s="1"/>
      <c r="F1297" s="268"/>
      <c r="G1297" s="1"/>
      <c r="H1297" s="1"/>
      <c r="I1297" s="1"/>
      <c r="J1297" s="12"/>
      <c r="K1297" s="1"/>
      <c r="L1297" s="1"/>
      <c r="M1297" s="2"/>
      <c r="N1297" s="21"/>
      <c r="O1297" s="1"/>
      <c r="P1297" s="1"/>
    </row>
    <row r="1298" spans="4:16" x14ac:dyDescent="0.25">
      <c r="D1298" s="1"/>
      <c r="E1298" s="1"/>
      <c r="F1298" s="268"/>
      <c r="G1298" s="1"/>
      <c r="H1298" s="1"/>
      <c r="I1298" s="1"/>
      <c r="J1298" s="12"/>
      <c r="K1298" s="1"/>
      <c r="L1298" s="1"/>
      <c r="M1298" s="2"/>
      <c r="N1298" s="21"/>
      <c r="O1298" s="1"/>
      <c r="P1298" s="1"/>
    </row>
    <row r="1299" spans="4:16" x14ac:dyDescent="0.25">
      <c r="D1299" s="1"/>
      <c r="E1299" s="1"/>
      <c r="F1299" s="268"/>
      <c r="G1299" s="1"/>
      <c r="H1299" s="1"/>
      <c r="I1299" s="1"/>
      <c r="J1299" s="12"/>
      <c r="K1299" s="1"/>
      <c r="L1299" s="1"/>
      <c r="M1299" s="2"/>
      <c r="N1299" s="21"/>
      <c r="O1299" s="1"/>
      <c r="P1299" s="1"/>
    </row>
    <row r="1300" spans="4:16" x14ac:dyDescent="0.25">
      <c r="D1300" s="1"/>
      <c r="E1300" s="1"/>
      <c r="F1300" s="268"/>
      <c r="G1300" s="1"/>
      <c r="H1300" s="1"/>
      <c r="I1300" s="1"/>
      <c r="J1300" s="12"/>
      <c r="K1300" s="1"/>
      <c r="L1300" s="1"/>
      <c r="M1300" s="2"/>
      <c r="N1300" s="21"/>
      <c r="O1300" s="1"/>
      <c r="P1300" s="1"/>
    </row>
    <row r="1301" spans="4:16" x14ac:dyDescent="0.25">
      <c r="D1301" s="1"/>
      <c r="E1301" s="1"/>
      <c r="F1301" s="268"/>
      <c r="G1301" s="1"/>
      <c r="H1301" s="1"/>
      <c r="I1301" s="1"/>
      <c r="J1301" s="12"/>
      <c r="K1301" s="1"/>
      <c r="L1301" s="1"/>
      <c r="M1301" s="2"/>
      <c r="N1301" s="21"/>
      <c r="O1301" s="1"/>
      <c r="P1301" s="1"/>
    </row>
    <row r="1302" spans="4:16" x14ac:dyDescent="0.25">
      <c r="D1302" s="1"/>
      <c r="E1302" s="1"/>
      <c r="F1302" s="268"/>
      <c r="G1302" s="1"/>
      <c r="H1302" s="1"/>
      <c r="I1302" s="1"/>
      <c r="J1302" s="12"/>
      <c r="K1302" s="1"/>
      <c r="L1302" s="1"/>
      <c r="M1302" s="2"/>
      <c r="N1302" s="21"/>
      <c r="O1302" s="1"/>
      <c r="P1302" s="1"/>
    </row>
    <row r="1303" spans="4:16" x14ac:dyDescent="0.25">
      <c r="D1303" s="1"/>
      <c r="E1303" s="1"/>
      <c r="F1303" s="268"/>
      <c r="G1303" s="1"/>
      <c r="H1303" s="1"/>
      <c r="I1303" s="1"/>
      <c r="J1303" s="12"/>
      <c r="K1303" s="1"/>
      <c r="L1303" s="1"/>
      <c r="M1303" s="2"/>
      <c r="N1303" s="21"/>
      <c r="O1303" s="1"/>
      <c r="P1303" s="1"/>
    </row>
    <row r="1304" spans="4:16" x14ac:dyDescent="0.25">
      <c r="D1304" s="1"/>
      <c r="E1304" s="1"/>
      <c r="F1304" s="268"/>
      <c r="G1304" s="1"/>
      <c r="H1304" s="1"/>
      <c r="I1304" s="1"/>
      <c r="J1304" s="12"/>
      <c r="K1304" s="1"/>
      <c r="L1304" s="1"/>
      <c r="M1304" s="2"/>
      <c r="N1304" s="21"/>
      <c r="O1304" s="1"/>
      <c r="P1304" s="1"/>
    </row>
    <row r="1305" spans="4:16" x14ac:dyDescent="0.25">
      <c r="D1305" s="1"/>
      <c r="E1305" s="1"/>
      <c r="F1305" s="268"/>
      <c r="G1305" s="1"/>
      <c r="H1305" s="1"/>
      <c r="I1305" s="1"/>
      <c r="J1305" s="12"/>
      <c r="K1305" s="1"/>
      <c r="L1305" s="1"/>
      <c r="M1305" s="2"/>
      <c r="N1305" s="21"/>
      <c r="O1305" s="1"/>
      <c r="P1305" s="1"/>
    </row>
    <row r="1306" spans="4:16" x14ac:dyDescent="0.25">
      <c r="D1306" s="1"/>
      <c r="E1306" s="1"/>
      <c r="F1306" s="268"/>
      <c r="G1306" s="1"/>
      <c r="H1306" s="1"/>
      <c r="I1306" s="1"/>
      <c r="J1306" s="12"/>
      <c r="K1306" s="1"/>
      <c r="L1306" s="1"/>
      <c r="M1306" s="2"/>
      <c r="N1306" s="21"/>
      <c r="O1306" s="1"/>
      <c r="P1306" s="1"/>
    </row>
    <row r="1307" spans="4:16" x14ac:dyDescent="0.25">
      <c r="D1307" s="1"/>
      <c r="E1307" s="1"/>
      <c r="F1307" s="268"/>
      <c r="G1307" s="1"/>
      <c r="H1307" s="1"/>
      <c r="I1307" s="1"/>
      <c r="J1307" s="12"/>
      <c r="K1307" s="1"/>
      <c r="L1307" s="1"/>
      <c r="M1307" s="2"/>
      <c r="N1307" s="21"/>
      <c r="O1307" s="1"/>
      <c r="P1307" s="1"/>
    </row>
    <row r="1308" spans="4:16" x14ac:dyDescent="0.25">
      <c r="D1308" s="1"/>
      <c r="E1308" s="1"/>
      <c r="F1308" s="268"/>
      <c r="G1308" s="1"/>
      <c r="H1308" s="1"/>
      <c r="I1308" s="1"/>
      <c r="J1308" s="12"/>
      <c r="K1308" s="1"/>
      <c r="L1308" s="1"/>
      <c r="M1308" s="2"/>
      <c r="N1308" s="21"/>
      <c r="O1308" s="1"/>
      <c r="P1308" s="1"/>
    </row>
    <row r="1309" spans="4:16" x14ac:dyDescent="0.25">
      <c r="D1309" s="1"/>
      <c r="E1309" s="1"/>
      <c r="F1309" s="268"/>
      <c r="G1309" s="1"/>
      <c r="H1309" s="1"/>
      <c r="I1309" s="1"/>
      <c r="J1309" s="12"/>
      <c r="K1309" s="1"/>
      <c r="L1309" s="1"/>
      <c r="M1309" s="2"/>
      <c r="N1309" s="21"/>
      <c r="O1309" s="1"/>
      <c r="P1309" s="1"/>
    </row>
    <row r="1310" spans="4:16" x14ac:dyDescent="0.25">
      <c r="D1310" s="1"/>
      <c r="E1310" s="1"/>
      <c r="F1310" s="268"/>
      <c r="G1310" s="1"/>
      <c r="H1310" s="1"/>
      <c r="I1310" s="1"/>
      <c r="J1310" s="12"/>
      <c r="K1310" s="1"/>
      <c r="L1310" s="1"/>
      <c r="M1310" s="2"/>
      <c r="N1310" s="21"/>
      <c r="O1310" s="1"/>
      <c r="P1310" s="1"/>
    </row>
    <row r="1311" spans="4:16" x14ac:dyDescent="0.25">
      <c r="D1311" s="1"/>
      <c r="E1311" s="1"/>
      <c r="F1311" s="268"/>
      <c r="G1311" s="1"/>
      <c r="H1311" s="1"/>
      <c r="I1311" s="1"/>
      <c r="J1311" s="12"/>
      <c r="K1311" s="1"/>
      <c r="L1311" s="1"/>
      <c r="M1311" s="2"/>
      <c r="N1311" s="21"/>
      <c r="O1311" s="1"/>
      <c r="P1311" s="1"/>
    </row>
    <row r="1312" spans="4:16" x14ac:dyDescent="0.25">
      <c r="D1312" s="1"/>
      <c r="E1312" s="1"/>
      <c r="F1312" s="268"/>
      <c r="G1312" s="1"/>
      <c r="H1312" s="1"/>
      <c r="I1312" s="1"/>
      <c r="J1312" s="12"/>
      <c r="K1312" s="1"/>
      <c r="L1312" s="1"/>
      <c r="M1312" s="2"/>
      <c r="N1312" s="21"/>
      <c r="O1312" s="1"/>
      <c r="P1312" s="1"/>
    </row>
    <row r="1313" spans="4:16" x14ac:dyDescent="0.25">
      <c r="D1313" s="1"/>
      <c r="E1313" s="1"/>
      <c r="F1313" s="268"/>
      <c r="G1313" s="1"/>
      <c r="H1313" s="1"/>
      <c r="I1313" s="1"/>
      <c r="J1313" s="12"/>
      <c r="K1313" s="1"/>
      <c r="L1313" s="1"/>
      <c r="M1313" s="2"/>
      <c r="N1313" s="21"/>
      <c r="O1313" s="1"/>
      <c r="P1313" s="1"/>
    </row>
    <row r="1314" spans="4:16" x14ac:dyDescent="0.25">
      <c r="D1314" s="1"/>
      <c r="E1314" s="1"/>
      <c r="F1314" s="268"/>
      <c r="G1314" s="1"/>
      <c r="H1314" s="1"/>
      <c r="I1314" s="1"/>
      <c r="J1314" s="12"/>
      <c r="K1314" s="1"/>
      <c r="L1314" s="1"/>
      <c r="M1314" s="2"/>
      <c r="N1314" s="21"/>
      <c r="O1314" s="1"/>
      <c r="P1314" s="1"/>
    </row>
    <row r="1315" spans="4:16" x14ac:dyDescent="0.25">
      <c r="D1315" s="1"/>
      <c r="E1315" s="1"/>
      <c r="F1315" s="268"/>
      <c r="G1315" s="1"/>
      <c r="H1315" s="1"/>
      <c r="I1315" s="1"/>
      <c r="J1315" s="12"/>
      <c r="K1315" s="1"/>
      <c r="L1315" s="1"/>
      <c r="M1315" s="2"/>
      <c r="N1315" s="21"/>
      <c r="O1315" s="1"/>
      <c r="P1315" s="1"/>
    </row>
    <row r="1316" spans="4:16" x14ac:dyDescent="0.25">
      <c r="D1316" s="1"/>
      <c r="E1316" s="1"/>
      <c r="F1316" s="268"/>
      <c r="G1316" s="1"/>
      <c r="H1316" s="1"/>
      <c r="I1316" s="1"/>
      <c r="J1316" s="12"/>
      <c r="K1316" s="1"/>
      <c r="L1316" s="1"/>
      <c r="M1316" s="2"/>
      <c r="N1316" s="21"/>
      <c r="O1316" s="1"/>
      <c r="P1316" s="1"/>
    </row>
    <row r="1317" spans="4:16" x14ac:dyDescent="0.25">
      <c r="D1317" s="1"/>
      <c r="E1317" s="1"/>
      <c r="F1317" s="268"/>
      <c r="G1317" s="1"/>
      <c r="H1317" s="1"/>
      <c r="I1317" s="1"/>
      <c r="J1317" s="12"/>
      <c r="K1317" s="1"/>
      <c r="L1317" s="1"/>
      <c r="M1317" s="2"/>
      <c r="N1317" s="21"/>
      <c r="O1317" s="1"/>
      <c r="P1317" s="1"/>
    </row>
    <row r="1318" spans="4:16" x14ac:dyDescent="0.25">
      <c r="D1318" s="1"/>
      <c r="E1318" s="1"/>
      <c r="F1318" s="268"/>
      <c r="G1318" s="1"/>
      <c r="H1318" s="1"/>
      <c r="I1318" s="1"/>
      <c r="J1318" s="12"/>
      <c r="K1318" s="1"/>
      <c r="L1318" s="1"/>
      <c r="M1318" s="2"/>
      <c r="N1318" s="21"/>
      <c r="O1318" s="1"/>
      <c r="P1318" s="1"/>
    </row>
    <row r="1319" spans="4:16" x14ac:dyDescent="0.25">
      <c r="D1319" s="1"/>
      <c r="E1319" s="1"/>
      <c r="F1319" s="268"/>
      <c r="G1319" s="1"/>
      <c r="H1319" s="1"/>
      <c r="I1319" s="1"/>
      <c r="J1319" s="12"/>
      <c r="K1319" s="1"/>
      <c r="L1319" s="1"/>
      <c r="M1319" s="2"/>
      <c r="N1319" s="21"/>
      <c r="O1319" s="1"/>
      <c r="P1319" s="1"/>
    </row>
    <row r="1320" spans="4:16" x14ac:dyDescent="0.25">
      <c r="D1320" s="1"/>
      <c r="E1320" s="1"/>
      <c r="F1320" s="268"/>
      <c r="G1320" s="1"/>
      <c r="H1320" s="1"/>
      <c r="I1320" s="1"/>
      <c r="J1320" s="12"/>
      <c r="K1320" s="1"/>
      <c r="L1320" s="1"/>
      <c r="M1320" s="2"/>
      <c r="N1320" s="21"/>
      <c r="O1320" s="1"/>
      <c r="P1320" s="1"/>
    </row>
    <row r="1321" spans="4:16" x14ac:dyDescent="0.25">
      <c r="D1321" s="1"/>
      <c r="E1321" s="1"/>
      <c r="F1321" s="268"/>
      <c r="G1321" s="1"/>
      <c r="H1321" s="1"/>
      <c r="I1321" s="1"/>
      <c r="J1321" s="12"/>
      <c r="K1321" s="1"/>
      <c r="L1321" s="1"/>
      <c r="M1321" s="2"/>
      <c r="N1321" s="21"/>
      <c r="O1321" s="1"/>
      <c r="P1321" s="1"/>
    </row>
    <row r="1322" spans="4:16" x14ac:dyDescent="0.25">
      <c r="D1322" s="1"/>
      <c r="E1322" s="1"/>
      <c r="F1322" s="268"/>
      <c r="G1322" s="1"/>
      <c r="H1322" s="1"/>
      <c r="I1322" s="1"/>
      <c r="J1322" s="12"/>
      <c r="K1322" s="1"/>
      <c r="L1322" s="1"/>
      <c r="M1322" s="2"/>
      <c r="N1322" s="21"/>
      <c r="O1322" s="1"/>
      <c r="P1322" s="1"/>
    </row>
    <row r="1323" spans="4:16" x14ac:dyDescent="0.25">
      <c r="D1323" s="1"/>
      <c r="E1323" s="1"/>
      <c r="F1323" s="268"/>
      <c r="G1323" s="1"/>
      <c r="H1323" s="1"/>
      <c r="I1323" s="1"/>
      <c r="J1323" s="12"/>
      <c r="K1323" s="1"/>
      <c r="L1323" s="1"/>
      <c r="M1323" s="2"/>
      <c r="N1323" s="21"/>
      <c r="O1323" s="1"/>
      <c r="P1323" s="1"/>
    </row>
    <row r="1324" spans="4:16" x14ac:dyDescent="0.25">
      <c r="D1324" s="1"/>
      <c r="E1324" s="1"/>
      <c r="F1324" s="268"/>
      <c r="G1324" s="1"/>
      <c r="H1324" s="1"/>
      <c r="I1324" s="1"/>
      <c r="J1324" s="12"/>
      <c r="K1324" s="1"/>
      <c r="L1324" s="1"/>
      <c r="M1324" s="2"/>
      <c r="N1324" s="21"/>
      <c r="O1324" s="1"/>
      <c r="P1324" s="1"/>
    </row>
    <row r="1325" spans="4:16" x14ac:dyDescent="0.25">
      <c r="D1325" s="1"/>
      <c r="E1325" s="1"/>
      <c r="F1325" s="268"/>
      <c r="G1325" s="1"/>
      <c r="H1325" s="1"/>
      <c r="I1325" s="1"/>
      <c r="J1325" s="12"/>
      <c r="K1325" s="1"/>
      <c r="L1325" s="1"/>
      <c r="M1325" s="2"/>
      <c r="N1325" s="21"/>
      <c r="O1325" s="1"/>
      <c r="P1325" s="1"/>
    </row>
    <row r="1326" spans="4:16" x14ac:dyDescent="0.25">
      <c r="D1326" s="1"/>
      <c r="E1326" s="1"/>
      <c r="F1326" s="268"/>
      <c r="G1326" s="1"/>
      <c r="H1326" s="1"/>
      <c r="I1326" s="1"/>
      <c r="J1326" s="12"/>
      <c r="K1326" s="1"/>
      <c r="L1326" s="1"/>
      <c r="M1326" s="2"/>
      <c r="N1326" s="21"/>
      <c r="O1326" s="1"/>
      <c r="P1326" s="1"/>
    </row>
    <row r="1327" spans="4:16" x14ac:dyDescent="0.25">
      <c r="D1327" s="1"/>
      <c r="E1327" s="1"/>
      <c r="F1327" s="268"/>
      <c r="G1327" s="1"/>
      <c r="H1327" s="1"/>
      <c r="I1327" s="1"/>
      <c r="J1327" s="12"/>
      <c r="K1327" s="1"/>
      <c r="L1327" s="1"/>
      <c r="M1327" s="2"/>
      <c r="N1327" s="21"/>
      <c r="O1327" s="1"/>
      <c r="P1327" s="1"/>
    </row>
    <row r="1328" spans="4:16" x14ac:dyDescent="0.25">
      <c r="D1328" s="1"/>
      <c r="E1328" s="1"/>
      <c r="F1328" s="268"/>
      <c r="G1328" s="1"/>
      <c r="H1328" s="1"/>
      <c r="I1328" s="1"/>
      <c r="J1328" s="12"/>
      <c r="K1328" s="1"/>
      <c r="L1328" s="1"/>
      <c r="M1328" s="2"/>
      <c r="N1328" s="21"/>
      <c r="O1328" s="1"/>
      <c r="P1328" s="1"/>
    </row>
    <row r="1329" spans="4:16" x14ac:dyDescent="0.25">
      <c r="D1329" s="1"/>
      <c r="E1329" s="1"/>
      <c r="F1329" s="268"/>
      <c r="G1329" s="1"/>
      <c r="H1329" s="1"/>
      <c r="I1329" s="1"/>
      <c r="J1329" s="12"/>
      <c r="K1329" s="1"/>
      <c r="L1329" s="1"/>
      <c r="M1329" s="2"/>
      <c r="N1329" s="21"/>
      <c r="O1329" s="1"/>
      <c r="P1329" s="1"/>
    </row>
    <row r="1330" spans="4:16" x14ac:dyDescent="0.25">
      <c r="D1330" s="1"/>
      <c r="E1330" s="1"/>
      <c r="F1330" s="268"/>
      <c r="G1330" s="1"/>
      <c r="H1330" s="1"/>
      <c r="I1330" s="1"/>
      <c r="J1330" s="12"/>
      <c r="K1330" s="1"/>
      <c r="L1330" s="1"/>
      <c r="M1330" s="2"/>
      <c r="N1330" s="21"/>
      <c r="O1330" s="1"/>
      <c r="P1330" s="1"/>
    </row>
    <row r="1331" spans="4:16" x14ac:dyDescent="0.25">
      <c r="D1331" s="1"/>
      <c r="E1331" s="1"/>
      <c r="F1331" s="268"/>
      <c r="G1331" s="1"/>
      <c r="H1331" s="1"/>
      <c r="I1331" s="1"/>
      <c r="J1331" s="12"/>
      <c r="K1331" s="1"/>
      <c r="L1331" s="1"/>
      <c r="M1331" s="2"/>
      <c r="N1331" s="21"/>
      <c r="O1331" s="1"/>
      <c r="P1331" s="1"/>
    </row>
    <row r="1332" spans="4:16" x14ac:dyDescent="0.25">
      <c r="D1332" s="1"/>
      <c r="E1332" s="1"/>
      <c r="F1332" s="268"/>
      <c r="G1332" s="1"/>
      <c r="H1332" s="1"/>
      <c r="I1332" s="1"/>
      <c r="J1332" s="12"/>
      <c r="K1332" s="1"/>
      <c r="L1332" s="1"/>
      <c r="M1332" s="2"/>
      <c r="N1332" s="21"/>
      <c r="O1332" s="1"/>
      <c r="P1332" s="1"/>
    </row>
    <row r="1333" spans="4:16" x14ac:dyDescent="0.25">
      <c r="D1333" s="1"/>
      <c r="E1333" s="1"/>
      <c r="F1333" s="268"/>
      <c r="G1333" s="1"/>
      <c r="H1333" s="1"/>
      <c r="I1333" s="1"/>
      <c r="J1333" s="12"/>
      <c r="K1333" s="1"/>
      <c r="L1333" s="1"/>
      <c r="M1333" s="2"/>
      <c r="N1333" s="21"/>
      <c r="O1333" s="1"/>
      <c r="P1333" s="1"/>
    </row>
    <row r="1334" spans="4:16" x14ac:dyDescent="0.25">
      <c r="D1334" s="1"/>
      <c r="E1334" s="1"/>
      <c r="F1334" s="268"/>
      <c r="G1334" s="1"/>
      <c r="H1334" s="1"/>
      <c r="I1334" s="1"/>
      <c r="J1334" s="12"/>
      <c r="K1334" s="1"/>
      <c r="L1334" s="1"/>
      <c r="M1334" s="2"/>
      <c r="N1334" s="21"/>
      <c r="O1334" s="1"/>
      <c r="P1334" s="1"/>
    </row>
    <row r="1335" spans="4:16" x14ac:dyDescent="0.25">
      <c r="D1335" s="1"/>
      <c r="E1335" s="1"/>
      <c r="F1335" s="268"/>
      <c r="G1335" s="1"/>
      <c r="H1335" s="1"/>
      <c r="I1335" s="1"/>
      <c r="J1335" s="12"/>
      <c r="K1335" s="1"/>
      <c r="L1335" s="1"/>
      <c r="M1335" s="2"/>
      <c r="N1335" s="21"/>
      <c r="O1335" s="1"/>
      <c r="P1335" s="1"/>
    </row>
    <row r="1336" spans="4:16" x14ac:dyDescent="0.25">
      <c r="D1336" s="1"/>
      <c r="E1336" s="1"/>
      <c r="F1336" s="268"/>
      <c r="G1336" s="1"/>
      <c r="H1336" s="1"/>
      <c r="I1336" s="1"/>
      <c r="J1336" s="12"/>
      <c r="K1336" s="1"/>
      <c r="L1336" s="1"/>
      <c r="M1336" s="2"/>
      <c r="N1336" s="21"/>
      <c r="O1336" s="1"/>
      <c r="P1336" s="1"/>
    </row>
    <row r="1337" spans="4:16" x14ac:dyDescent="0.25">
      <c r="D1337" s="1"/>
      <c r="E1337" s="1"/>
      <c r="F1337" s="268"/>
      <c r="G1337" s="1"/>
      <c r="H1337" s="1"/>
      <c r="I1337" s="1"/>
      <c r="J1337" s="12"/>
      <c r="K1337" s="1"/>
      <c r="L1337" s="1"/>
      <c r="M1337" s="2"/>
      <c r="N1337" s="21"/>
      <c r="O1337" s="1"/>
      <c r="P1337" s="1"/>
    </row>
    <row r="1338" spans="4:16" x14ac:dyDescent="0.25">
      <c r="D1338" s="1"/>
      <c r="E1338" s="1"/>
      <c r="F1338" s="268"/>
      <c r="G1338" s="1"/>
      <c r="H1338" s="1"/>
      <c r="I1338" s="1"/>
      <c r="J1338" s="12"/>
      <c r="K1338" s="1"/>
      <c r="L1338" s="1"/>
      <c r="M1338" s="2"/>
      <c r="N1338" s="21"/>
      <c r="O1338" s="1"/>
      <c r="P1338" s="1"/>
    </row>
    <row r="1339" spans="4:16" x14ac:dyDescent="0.25">
      <c r="D1339" s="1"/>
      <c r="E1339" s="1"/>
      <c r="F1339" s="268"/>
      <c r="G1339" s="1"/>
      <c r="H1339" s="1"/>
      <c r="I1339" s="1"/>
      <c r="J1339" s="12"/>
      <c r="K1339" s="1"/>
      <c r="L1339" s="1"/>
      <c r="M1339" s="2"/>
      <c r="N1339" s="21"/>
      <c r="O1339" s="1"/>
      <c r="P1339" s="1"/>
    </row>
    <row r="1340" spans="4:16" x14ac:dyDescent="0.25">
      <c r="D1340" s="1"/>
      <c r="E1340" s="1"/>
      <c r="F1340" s="268"/>
      <c r="G1340" s="1"/>
      <c r="H1340" s="1"/>
      <c r="I1340" s="1"/>
      <c r="J1340" s="12"/>
      <c r="K1340" s="1"/>
      <c r="L1340" s="1"/>
      <c r="M1340" s="2"/>
      <c r="N1340" s="21"/>
      <c r="O1340" s="1"/>
      <c r="P1340" s="1"/>
    </row>
    <row r="1341" spans="4:16" x14ac:dyDescent="0.25">
      <c r="D1341" s="1"/>
      <c r="E1341" s="1"/>
      <c r="F1341" s="268"/>
      <c r="G1341" s="1"/>
      <c r="H1341" s="1"/>
      <c r="I1341" s="1"/>
      <c r="J1341" s="12"/>
      <c r="K1341" s="1"/>
      <c r="L1341" s="1"/>
      <c r="M1341" s="2"/>
      <c r="N1341" s="21"/>
      <c r="O1341" s="1"/>
      <c r="P1341" s="1"/>
    </row>
    <row r="1342" spans="4:16" x14ac:dyDescent="0.25">
      <c r="D1342" s="1"/>
      <c r="E1342" s="1"/>
      <c r="F1342" s="268"/>
      <c r="G1342" s="1"/>
      <c r="H1342" s="1"/>
      <c r="I1342" s="1"/>
      <c r="J1342" s="12"/>
      <c r="K1342" s="1"/>
      <c r="L1342" s="1"/>
      <c r="M1342" s="2"/>
      <c r="N1342" s="21"/>
      <c r="O1342" s="1"/>
      <c r="P1342" s="1"/>
    </row>
    <row r="1343" spans="4:16" x14ac:dyDescent="0.25">
      <c r="D1343" s="1"/>
      <c r="E1343" s="1"/>
      <c r="F1343" s="268"/>
      <c r="G1343" s="1"/>
      <c r="H1343" s="1"/>
      <c r="I1343" s="1"/>
      <c r="J1343" s="12"/>
      <c r="K1343" s="1"/>
      <c r="L1343" s="1"/>
      <c r="M1343" s="2"/>
      <c r="N1343" s="21"/>
      <c r="O1343" s="1"/>
      <c r="P1343" s="1"/>
    </row>
    <row r="1344" spans="4:16" x14ac:dyDescent="0.25">
      <c r="D1344" s="1"/>
      <c r="E1344" s="1"/>
      <c r="F1344" s="268"/>
      <c r="G1344" s="1"/>
      <c r="H1344" s="1"/>
      <c r="I1344" s="1"/>
      <c r="J1344" s="12"/>
      <c r="K1344" s="1"/>
      <c r="L1344" s="1"/>
      <c r="M1344" s="2"/>
      <c r="N1344" s="21"/>
      <c r="O1344" s="1"/>
      <c r="P1344" s="1"/>
    </row>
    <row r="1345" spans="4:16" x14ac:dyDescent="0.25">
      <c r="D1345" s="1"/>
      <c r="E1345" s="1"/>
      <c r="F1345" s="268"/>
      <c r="G1345" s="1"/>
      <c r="H1345" s="1"/>
      <c r="I1345" s="1"/>
      <c r="J1345" s="12"/>
      <c r="K1345" s="1"/>
      <c r="L1345" s="1"/>
      <c r="M1345" s="2"/>
      <c r="N1345" s="21"/>
      <c r="O1345" s="1"/>
      <c r="P1345" s="1"/>
    </row>
    <row r="1346" spans="4:16" x14ac:dyDescent="0.25">
      <c r="D1346" s="1"/>
      <c r="E1346" s="1"/>
      <c r="F1346" s="268"/>
      <c r="G1346" s="1"/>
      <c r="H1346" s="1"/>
      <c r="I1346" s="1"/>
      <c r="J1346" s="12"/>
      <c r="K1346" s="1"/>
      <c r="L1346" s="1"/>
      <c r="M1346" s="2"/>
      <c r="N1346" s="21"/>
      <c r="O1346" s="1"/>
      <c r="P1346" s="1"/>
    </row>
    <row r="1347" spans="4:16" x14ac:dyDescent="0.25">
      <c r="D1347" s="1"/>
      <c r="E1347" s="1"/>
      <c r="F1347" s="268"/>
      <c r="G1347" s="1"/>
      <c r="H1347" s="1"/>
      <c r="I1347" s="1"/>
      <c r="J1347" s="12"/>
      <c r="K1347" s="1"/>
      <c r="L1347" s="1"/>
      <c r="M1347" s="2"/>
      <c r="N1347" s="21"/>
      <c r="O1347" s="1"/>
      <c r="P1347" s="1"/>
    </row>
    <row r="1348" spans="4:16" x14ac:dyDescent="0.25">
      <c r="D1348" s="1"/>
      <c r="E1348" s="1"/>
      <c r="F1348" s="268"/>
      <c r="G1348" s="1"/>
      <c r="H1348" s="1"/>
      <c r="I1348" s="1"/>
      <c r="J1348" s="12"/>
      <c r="K1348" s="1"/>
      <c r="L1348" s="1"/>
      <c r="M1348" s="2"/>
      <c r="N1348" s="21"/>
      <c r="O1348" s="1"/>
      <c r="P1348" s="1"/>
    </row>
    <row r="1349" spans="4:16" x14ac:dyDescent="0.25">
      <c r="D1349" s="1"/>
      <c r="E1349" s="1"/>
      <c r="F1349" s="268"/>
      <c r="G1349" s="1"/>
      <c r="H1349" s="1"/>
      <c r="I1349" s="1"/>
      <c r="J1349" s="12"/>
      <c r="K1349" s="1"/>
      <c r="L1349" s="1"/>
      <c r="M1349" s="2"/>
      <c r="N1349" s="21"/>
      <c r="O1349" s="1"/>
      <c r="P1349" s="1"/>
    </row>
    <row r="1350" spans="4:16" x14ac:dyDescent="0.25">
      <c r="D1350" s="1"/>
      <c r="E1350" s="1"/>
      <c r="F1350" s="268"/>
      <c r="G1350" s="1"/>
      <c r="H1350" s="1"/>
      <c r="I1350" s="1"/>
      <c r="J1350" s="12"/>
      <c r="K1350" s="1"/>
      <c r="L1350" s="1"/>
      <c r="M1350" s="2"/>
      <c r="N1350" s="21"/>
      <c r="O1350" s="1"/>
      <c r="P1350" s="1"/>
    </row>
    <row r="1351" spans="4:16" x14ac:dyDescent="0.25">
      <c r="D1351" s="1"/>
      <c r="E1351" s="1"/>
      <c r="F1351" s="268"/>
      <c r="G1351" s="1"/>
      <c r="H1351" s="1"/>
      <c r="I1351" s="1"/>
      <c r="J1351" s="12"/>
      <c r="K1351" s="1"/>
      <c r="L1351" s="1"/>
      <c r="M1351" s="2"/>
      <c r="N1351" s="21"/>
      <c r="O1351" s="1"/>
      <c r="P1351" s="1"/>
    </row>
    <row r="1352" spans="4:16" x14ac:dyDescent="0.25">
      <c r="D1352" s="1"/>
      <c r="E1352" s="1"/>
      <c r="F1352" s="268"/>
      <c r="G1352" s="1"/>
      <c r="H1352" s="1"/>
      <c r="I1352" s="1"/>
      <c r="J1352" s="12"/>
      <c r="K1352" s="1"/>
      <c r="L1352" s="1"/>
      <c r="M1352" s="2"/>
      <c r="N1352" s="21"/>
      <c r="O1352" s="1"/>
      <c r="P1352" s="1"/>
    </row>
    <row r="1353" spans="4:16" x14ac:dyDescent="0.25">
      <c r="D1353" s="1"/>
      <c r="E1353" s="1"/>
      <c r="F1353" s="268"/>
      <c r="G1353" s="1"/>
      <c r="H1353" s="1"/>
      <c r="I1353" s="1"/>
      <c r="J1353" s="12"/>
      <c r="K1353" s="1"/>
      <c r="L1353" s="1"/>
      <c r="M1353" s="2"/>
      <c r="N1353" s="21"/>
      <c r="O1353" s="1"/>
      <c r="P1353" s="1"/>
    </row>
    <row r="1354" spans="4:16" x14ac:dyDescent="0.25">
      <c r="D1354" s="1"/>
      <c r="E1354" s="1"/>
      <c r="F1354" s="268"/>
      <c r="G1354" s="1"/>
      <c r="H1354" s="1"/>
      <c r="I1354" s="1"/>
      <c r="J1354" s="12"/>
      <c r="K1354" s="1"/>
      <c r="L1354" s="1"/>
      <c r="M1354" s="2"/>
      <c r="N1354" s="21"/>
      <c r="O1354" s="1"/>
      <c r="P1354" s="1"/>
    </row>
    <row r="1355" spans="4:16" x14ac:dyDescent="0.25">
      <c r="D1355" s="1"/>
      <c r="E1355" s="1"/>
      <c r="F1355" s="268"/>
      <c r="G1355" s="1"/>
      <c r="H1355" s="1"/>
      <c r="I1355" s="1"/>
      <c r="J1355" s="12"/>
      <c r="K1355" s="1"/>
      <c r="L1355" s="1"/>
      <c r="M1355" s="2"/>
      <c r="N1355" s="21"/>
      <c r="O1355" s="1"/>
      <c r="P1355" s="1"/>
    </row>
    <row r="1356" spans="4:16" x14ac:dyDescent="0.25">
      <c r="D1356" s="1"/>
      <c r="E1356" s="1"/>
      <c r="F1356" s="268"/>
      <c r="G1356" s="1"/>
      <c r="H1356" s="1"/>
      <c r="I1356" s="1"/>
      <c r="J1356" s="12"/>
      <c r="K1356" s="1"/>
      <c r="L1356" s="1"/>
      <c r="M1356" s="2"/>
      <c r="N1356" s="21"/>
      <c r="O1356" s="1"/>
      <c r="P1356" s="1"/>
    </row>
    <row r="1357" spans="4:16" x14ac:dyDescent="0.25">
      <c r="D1357" s="1"/>
      <c r="E1357" s="1"/>
      <c r="F1357" s="268"/>
      <c r="G1357" s="1"/>
      <c r="H1357" s="1"/>
      <c r="I1357" s="1"/>
      <c r="J1357" s="12"/>
      <c r="K1357" s="1"/>
      <c r="L1357" s="1"/>
      <c r="M1357" s="2"/>
      <c r="N1357" s="21"/>
      <c r="O1357" s="1"/>
      <c r="P1357" s="1"/>
    </row>
    <row r="1358" spans="4:16" x14ac:dyDescent="0.25">
      <c r="D1358" s="1"/>
      <c r="E1358" s="1"/>
      <c r="F1358" s="268"/>
      <c r="G1358" s="1"/>
      <c r="H1358" s="1"/>
      <c r="I1358" s="1"/>
      <c r="J1358" s="12"/>
      <c r="K1358" s="1"/>
      <c r="L1358" s="1"/>
      <c r="M1358" s="2"/>
      <c r="N1358" s="21"/>
      <c r="O1358" s="1"/>
      <c r="P1358" s="1"/>
    </row>
    <row r="1359" spans="4:16" x14ac:dyDescent="0.25">
      <c r="D1359" s="1"/>
      <c r="E1359" s="1"/>
      <c r="F1359" s="268"/>
      <c r="G1359" s="1"/>
      <c r="H1359" s="1"/>
      <c r="I1359" s="1"/>
      <c r="J1359" s="12"/>
      <c r="K1359" s="1"/>
      <c r="L1359" s="1"/>
      <c r="M1359" s="2"/>
      <c r="N1359" s="21"/>
      <c r="O1359" s="1"/>
      <c r="P1359" s="1"/>
    </row>
    <row r="1360" spans="4:16" x14ac:dyDescent="0.25">
      <c r="D1360" s="1"/>
      <c r="E1360" s="1"/>
      <c r="F1360" s="268"/>
      <c r="G1360" s="1"/>
      <c r="H1360" s="1"/>
      <c r="I1360" s="1"/>
      <c r="J1360" s="12"/>
      <c r="K1360" s="1"/>
      <c r="L1360" s="1"/>
      <c r="M1360" s="2"/>
      <c r="N1360" s="21"/>
      <c r="O1360" s="1"/>
      <c r="P1360" s="1"/>
    </row>
    <row r="1361" spans="4:16" x14ac:dyDescent="0.25">
      <c r="D1361" s="1"/>
      <c r="E1361" s="1"/>
      <c r="F1361" s="268"/>
      <c r="G1361" s="1"/>
      <c r="H1361" s="1"/>
      <c r="I1361" s="1"/>
      <c r="J1361" s="12"/>
      <c r="K1361" s="1"/>
      <c r="L1361" s="1"/>
      <c r="M1361" s="2"/>
      <c r="N1361" s="21"/>
      <c r="O1361" s="1"/>
      <c r="P1361" s="1"/>
    </row>
    <row r="1362" spans="4:16" x14ac:dyDescent="0.25">
      <c r="D1362" s="1"/>
      <c r="E1362" s="1"/>
      <c r="F1362" s="268"/>
      <c r="G1362" s="1"/>
      <c r="H1362" s="1"/>
      <c r="I1362" s="1"/>
      <c r="J1362" s="12"/>
      <c r="K1362" s="1"/>
      <c r="L1362" s="1"/>
      <c r="M1362" s="2"/>
      <c r="N1362" s="21"/>
      <c r="O1362" s="1"/>
      <c r="P1362" s="1"/>
    </row>
    <row r="1363" spans="4:16" x14ac:dyDescent="0.25">
      <c r="D1363" s="1"/>
      <c r="E1363" s="1"/>
      <c r="F1363" s="268"/>
      <c r="G1363" s="1"/>
      <c r="H1363" s="1"/>
      <c r="I1363" s="1"/>
      <c r="J1363" s="12"/>
      <c r="K1363" s="1"/>
      <c r="L1363" s="1"/>
      <c r="M1363" s="2"/>
      <c r="N1363" s="21"/>
      <c r="O1363" s="1"/>
      <c r="P1363" s="1"/>
    </row>
    <row r="1364" spans="4:16" x14ac:dyDescent="0.25">
      <c r="D1364" s="1"/>
      <c r="E1364" s="1"/>
      <c r="F1364" s="268"/>
      <c r="G1364" s="1"/>
      <c r="H1364" s="1"/>
      <c r="I1364" s="1"/>
      <c r="J1364" s="12"/>
      <c r="K1364" s="1"/>
      <c r="L1364" s="1"/>
      <c r="M1364" s="2"/>
      <c r="N1364" s="21"/>
      <c r="O1364" s="1"/>
      <c r="P1364" s="1"/>
    </row>
    <row r="1365" spans="4:16" x14ac:dyDescent="0.25">
      <c r="D1365" s="1"/>
      <c r="E1365" s="1"/>
      <c r="F1365" s="268"/>
      <c r="G1365" s="1"/>
      <c r="H1365" s="1"/>
      <c r="I1365" s="1"/>
      <c r="J1365" s="12"/>
      <c r="K1365" s="1"/>
      <c r="L1365" s="1"/>
      <c r="M1365" s="2"/>
      <c r="N1365" s="21"/>
      <c r="O1365" s="1"/>
      <c r="P1365" s="1"/>
    </row>
    <row r="1366" spans="4:16" x14ac:dyDescent="0.25">
      <c r="D1366" s="1"/>
      <c r="E1366" s="1"/>
      <c r="F1366" s="268"/>
      <c r="G1366" s="1"/>
      <c r="H1366" s="1"/>
      <c r="I1366" s="1"/>
      <c r="J1366" s="12"/>
      <c r="K1366" s="1"/>
      <c r="L1366" s="1"/>
      <c r="M1366" s="2"/>
      <c r="N1366" s="21"/>
      <c r="O1366" s="1"/>
      <c r="P1366" s="1"/>
    </row>
    <row r="1367" spans="4:16" x14ac:dyDescent="0.25">
      <c r="D1367" s="1"/>
      <c r="E1367" s="1"/>
      <c r="F1367" s="268"/>
      <c r="G1367" s="1"/>
      <c r="H1367" s="1"/>
      <c r="I1367" s="1"/>
      <c r="J1367" s="12"/>
      <c r="K1367" s="1"/>
      <c r="L1367" s="1"/>
      <c r="M1367" s="2"/>
      <c r="N1367" s="21"/>
      <c r="O1367" s="1"/>
      <c r="P1367" s="1"/>
    </row>
    <row r="1368" spans="4:16" x14ac:dyDescent="0.25">
      <c r="D1368" s="1"/>
      <c r="E1368" s="1"/>
      <c r="F1368" s="268"/>
      <c r="G1368" s="1"/>
      <c r="H1368" s="1"/>
      <c r="I1368" s="1"/>
      <c r="J1368" s="12"/>
      <c r="K1368" s="1"/>
      <c r="L1368" s="1"/>
      <c r="M1368" s="2"/>
      <c r="N1368" s="21"/>
      <c r="O1368" s="1"/>
      <c r="P1368" s="1"/>
    </row>
    <row r="1369" spans="4:16" x14ac:dyDescent="0.25">
      <c r="D1369" s="1"/>
      <c r="E1369" s="1"/>
      <c r="F1369" s="268"/>
      <c r="G1369" s="1"/>
      <c r="H1369" s="1"/>
      <c r="I1369" s="1"/>
      <c r="J1369" s="12"/>
      <c r="K1369" s="1"/>
      <c r="L1369" s="1"/>
      <c r="M1369" s="2"/>
      <c r="N1369" s="21"/>
      <c r="O1369" s="1"/>
      <c r="P1369" s="1"/>
    </row>
    <row r="1370" spans="4:16" x14ac:dyDescent="0.25">
      <c r="D1370" s="1"/>
      <c r="E1370" s="1"/>
      <c r="F1370" s="268"/>
      <c r="G1370" s="1"/>
      <c r="H1370" s="1"/>
      <c r="I1370" s="1"/>
      <c r="J1370" s="12"/>
      <c r="K1370" s="1"/>
      <c r="L1370" s="1"/>
      <c r="M1370" s="2"/>
      <c r="N1370" s="21"/>
      <c r="O1370" s="1"/>
      <c r="P1370" s="1"/>
    </row>
    <row r="1371" spans="4:16" x14ac:dyDescent="0.25">
      <c r="D1371" s="1"/>
      <c r="E1371" s="1"/>
      <c r="F1371" s="268"/>
      <c r="G1371" s="1"/>
      <c r="H1371" s="1"/>
      <c r="I1371" s="1"/>
      <c r="J1371" s="12"/>
      <c r="K1371" s="1"/>
      <c r="L1371" s="1"/>
      <c r="M1371" s="2"/>
      <c r="N1371" s="21"/>
      <c r="O1371" s="1"/>
      <c r="P1371" s="1"/>
    </row>
    <row r="1372" spans="4:16" x14ac:dyDescent="0.25">
      <c r="D1372" s="1"/>
      <c r="E1372" s="1"/>
      <c r="F1372" s="268"/>
      <c r="G1372" s="1"/>
      <c r="H1372" s="1"/>
      <c r="I1372" s="1"/>
      <c r="J1372" s="12"/>
      <c r="K1372" s="1"/>
      <c r="L1372" s="1"/>
      <c r="M1372" s="2"/>
      <c r="N1372" s="21"/>
      <c r="O1372" s="1"/>
      <c r="P1372" s="1"/>
    </row>
    <row r="1373" spans="4:16" x14ac:dyDescent="0.25">
      <c r="D1373" s="1"/>
      <c r="E1373" s="1"/>
      <c r="F1373" s="268"/>
      <c r="G1373" s="1"/>
      <c r="H1373" s="1"/>
      <c r="I1373" s="1"/>
      <c r="J1373" s="12"/>
      <c r="K1373" s="1"/>
      <c r="L1373" s="1"/>
      <c r="M1373" s="2"/>
      <c r="N1373" s="21"/>
      <c r="O1373" s="1"/>
      <c r="P1373" s="1"/>
    </row>
    <row r="1374" spans="4:16" x14ac:dyDescent="0.25">
      <c r="D1374" s="1"/>
      <c r="E1374" s="1"/>
      <c r="F1374" s="268"/>
      <c r="G1374" s="1"/>
      <c r="H1374" s="1"/>
      <c r="I1374" s="1"/>
      <c r="J1374" s="12"/>
      <c r="K1374" s="1"/>
      <c r="L1374" s="1"/>
      <c r="M1374" s="2"/>
      <c r="N1374" s="21"/>
      <c r="O1374" s="1"/>
      <c r="P1374" s="1"/>
    </row>
    <row r="1375" spans="4:16" x14ac:dyDescent="0.25">
      <c r="D1375" s="1"/>
      <c r="E1375" s="1"/>
      <c r="F1375" s="268"/>
      <c r="G1375" s="1"/>
      <c r="H1375" s="1"/>
      <c r="I1375" s="1"/>
      <c r="J1375" s="12"/>
      <c r="K1375" s="1"/>
      <c r="L1375" s="1"/>
      <c r="M1375" s="2"/>
      <c r="N1375" s="21"/>
      <c r="O1375" s="1"/>
      <c r="P1375" s="1"/>
    </row>
    <row r="1376" spans="4:16" x14ac:dyDescent="0.25">
      <c r="D1376" s="1"/>
      <c r="E1376" s="1"/>
      <c r="F1376" s="268"/>
      <c r="G1376" s="1"/>
      <c r="H1376" s="1"/>
      <c r="I1376" s="1"/>
      <c r="J1376" s="12"/>
      <c r="K1376" s="1"/>
      <c r="L1376" s="1"/>
      <c r="M1376" s="2"/>
      <c r="N1376" s="21"/>
      <c r="O1376" s="1"/>
      <c r="P1376" s="1"/>
    </row>
    <row r="1377" spans="4:16" x14ac:dyDescent="0.25">
      <c r="D1377" s="1"/>
      <c r="E1377" s="1"/>
      <c r="F1377" s="268"/>
      <c r="G1377" s="1"/>
      <c r="H1377" s="1"/>
      <c r="I1377" s="1"/>
      <c r="J1377" s="12"/>
      <c r="K1377" s="1"/>
      <c r="L1377" s="1"/>
      <c r="M1377" s="2"/>
      <c r="N1377" s="21"/>
      <c r="O1377" s="1"/>
      <c r="P1377" s="1"/>
    </row>
    <row r="1378" spans="4:16" x14ac:dyDescent="0.25">
      <c r="D1378" s="1"/>
      <c r="E1378" s="1"/>
      <c r="F1378" s="268"/>
      <c r="G1378" s="1"/>
      <c r="H1378" s="1"/>
      <c r="I1378" s="1"/>
      <c r="J1378" s="12"/>
      <c r="K1378" s="1"/>
      <c r="L1378" s="1"/>
      <c r="M1378" s="2"/>
      <c r="N1378" s="21"/>
      <c r="O1378" s="1"/>
      <c r="P1378" s="1"/>
    </row>
    <row r="1379" spans="4:16" x14ac:dyDescent="0.25">
      <c r="D1379" s="1"/>
      <c r="E1379" s="1"/>
      <c r="F1379" s="268"/>
      <c r="G1379" s="1"/>
      <c r="H1379" s="1"/>
      <c r="I1379" s="1"/>
      <c r="J1379" s="12"/>
      <c r="K1379" s="1"/>
      <c r="L1379" s="1"/>
      <c r="M1379" s="2"/>
      <c r="N1379" s="21"/>
      <c r="O1379" s="1"/>
      <c r="P1379" s="1"/>
    </row>
    <row r="1380" spans="4:16" x14ac:dyDescent="0.25">
      <c r="D1380" s="1"/>
      <c r="E1380" s="1"/>
      <c r="F1380" s="268"/>
      <c r="G1380" s="1"/>
      <c r="H1380" s="1"/>
      <c r="I1380" s="1"/>
      <c r="J1380" s="12"/>
      <c r="K1380" s="1"/>
      <c r="L1380" s="1"/>
      <c r="M1380" s="2"/>
      <c r="N1380" s="21"/>
      <c r="O1380" s="1"/>
      <c r="P1380" s="1"/>
    </row>
    <row r="1381" spans="4:16" x14ac:dyDescent="0.25">
      <c r="D1381" s="1"/>
      <c r="E1381" s="1"/>
      <c r="F1381" s="268"/>
      <c r="G1381" s="1"/>
      <c r="H1381" s="1"/>
      <c r="I1381" s="1"/>
      <c r="J1381" s="12"/>
      <c r="K1381" s="1"/>
      <c r="L1381" s="1"/>
      <c r="M1381" s="2"/>
      <c r="N1381" s="21"/>
      <c r="O1381" s="1"/>
      <c r="P1381" s="1"/>
    </row>
    <row r="1382" spans="4:16" x14ac:dyDescent="0.25">
      <c r="D1382" s="1"/>
      <c r="E1382" s="1"/>
      <c r="F1382" s="268"/>
      <c r="G1382" s="1"/>
      <c r="H1382" s="1"/>
      <c r="I1382" s="1"/>
      <c r="J1382" s="12"/>
      <c r="K1382" s="1"/>
      <c r="L1382" s="1"/>
      <c r="M1382" s="2"/>
      <c r="N1382" s="21"/>
      <c r="O1382" s="1"/>
      <c r="P1382" s="1"/>
    </row>
    <row r="1383" spans="4:16" x14ac:dyDescent="0.25">
      <c r="D1383" s="1"/>
      <c r="E1383" s="1"/>
      <c r="F1383" s="268"/>
      <c r="G1383" s="1"/>
      <c r="H1383" s="1"/>
      <c r="I1383" s="1"/>
      <c r="J1383" s="12"/>
      <c r="K1383" s="1"/>
      <c r="L1383" s="1"/>
      <c r="M1383" s="2"/>
      <c r="N1383" s="21"/>
      <c r="O1383" s="1"/>
      <c r="P1383" s="1"/>
    </row>
    <row r="1384" spans="4:16" x14ac:dyDescent="0.25">
      <c r="D1384" s="1"/>
      <c r="E1384" s="1"/>
      <c r="F1384" s="268"/>
      <c r="G1384" s="1"/>
      <c r="H1384" s="1"/>
      <c r="I1384" s="1"/>
      <c r="J1384" s="12"/>
      <c r="K1384" s="1"/>
      <c r="L1384" s="1"/>
      <c r="M1384" s="2"/>
      <c r="N1384" s="21"/>
      <c r="O1384" s="1"/>
      <c r="P1384" s="1"/>
    </row>
    <row r="1385" spans="4:16" x14ac:dyDescent="0.25">
      <c r="D1385" s="1"/>
      <c r="E1385" s="1"/>
      <c r="F1385" s="268"/>
      <c r="G1385" s="1"/>
      <c r="H1385" s="1"/>
      <c r="I1385" s="1"/>
      <c r="J1385" s="12"/>
      <c r="K1385" s="1"/>
      <c r="L1385" s="1"/>
      <c r="M1385" s="2"/>
      <c r="N1385" s="21"/>
      <c r="O1385" s="1"/>
      <c r="P1385" s="1"/>
    </row>
    <row r="1386" spans="4:16" x14ac:dyDescent="0.25">
      <c r="D1386" s="1"/>
      <c r="E1386" s="1"/>
      <c r="F1386" s="268"/>
      <c r="G1386" s="1"/>
      <c r="H1386" s="1"/>
      <c r="I1386" s="1"/>
      <c r="J1386" s="12"/>
      <c r="K1386" s="1"/>
      <c r="L1386" s="1"/>
      <c r="M1386" s="2"/>
      <c r="N1386" s="21"/>
      <c r="O1386" s="1"/>
      <c r="P1386" s="1"/>
    </row>
    <row r="1387" spans="4:16" x14ac:dyDescent="0.25">
      <c r="D1387" s="1"/>
      <c r="E1387" s="1"/>
      <c r="F1387" s="268"/>
      <c r="G1387" s="1"/>
      <c r="H1387" s="1"/>
      <c r="I1387" s="1"/>
      <c r="J1387" s="12"/>
      <c r="K1387" s="1"/>
      <c r="L1387" s="1"/>
      <c r="M1387" s="2"/>
      <c r="N1387" s="21"/>
      <c r="O1387" s="1"/>
      <c r="P1387" s="1"/>
    </row>
    <row r="1388" spans="4:16" x14ac:dyDescent="0.25">
      <c r="D1388" s="1"/>
      <c r="E1388" s="1"/>
      <c r="F1388" s="268"/>
      <c r="G1388" s="1"/>
      <c r="H1388" s="1"/>
      <c r="I1388" s="1"/>
      <c r="J1388" s="12"/>
      <c r="K1388" s="1"/>
      <c r="L1388" s="1"/>
      <c r="M1388" s="2"/>
      <c r="N1388" s="21"/>
      <c r="O1388" s="1"/>
      <c r="P1388" s="1"/>
    </row>
    <row r="1389" spans="4:16" x14ac:dyDescent="0.25">
      <c r="D1389" s="1"/>
      <c r="E1389" s="1"/>
      <c r="F1389" s="268"/>
      <c r="G1389" s="1"/>
      <c r="H1389" s="1"/>
      <c r="I1389" s="1"/>
      <c r="J1389" s="12"/>
      <c r="K1389" s="1"/>
      <c r="L1389" s="1"/>
      <c r="M1389" s="2"/>
      <c r="N1389" s="21"/>
      <c r="O1389" s="1"/>
      <c r="P1389" s="1"/>
    </row>
    <row r="1390" spans="4:16" x14ac:dyDescent="0.25">
      <c r="D1390" s="1"/>
      <c r="E1390" s="1"/>
      <c r="F1390" s="268"/>
      <c r="G1390" s="1"/>
      <c r="H1390" s="1"/>
      <c r="I1390" s="1"/>
      <c r="J1390" s="12"/>
      <c r="K1390" s="1"/>
      <c r="L1390" s="1"/>
      <c r="M1390" s="2"/>
      <c r="N1390" s="21"/>
      <c r="O1390" s="1"/>
      <c r="P1390" s="1"/>
    </row>
    <row r="1391" spans="4:16" x14ac:dyDescent="0.25">
      <c r="D1391" s="1"/>
      <c r="E1391" s="1"/>
      <c r="F1391" s="268"/>
      <c r="G1391" s="1"/>
      <c r="H1391" s="1"/>
      <c r="I1391" s="1"/>
      <c r="J1391" s="12"/>
      <c r="K1391" s="1"/>
      <c r="L1391" s="1"/>
      <c r="M1391" s="2"/>
      <c r="N1391" s="21"/>
      <c r="O1391" s="1"/>
      <c r="P1391" s="1"/>
    </row>
    <row r="1392" spans="4:16" x14ac:dyDescent="0.25">
      <c r="D1392" s="1"/>
      <c r="E1392" s="1"/>
      <c r="F1392" s="268"/>
      <c r="G1392" s="1"/>
      <c r="H1392" s="1"/>
      <c r="I1392" s="1"/>
      <c r="J1392" s="12"/>
      <c r="K1392" s="1"/>
      <c r="L1392" s="1"/>
      <c r="M1392" s="2"/>
      <c r="N1392" s="21"/>
      <c r="O1392" s="1"/>
      <c r="P1392" s="1"/>
    </row>
    <row r="1393" spans="4:16" x14ac:dyDescent="0.25">
      <c r="D1393" s="1"/>
      <c r="E1393" s="1"/>
      <c r="F1393" s="268"/>
      <c r="G1393" s="1"/>
      <c r="H1393" s="1"/>
      <c r="I1393" s="1"/>
      <c r="J1393" s="12"/>
      <c r="K1393" s="1"/>
      <c r="L1393" s="1"/>
      <c r="M1393" s="2"/>
      <c r="N1393" s="21"/>
      <c r="O1393" s="1"/>
      <c r="P1393" s="1"/>
    </row>
    <row r="1394" spans="4:16" x14ac:dyDescent="0.25">
      <c r="D1394" s="292"/>
      <c r="E1394" s="292"/>
      <c r="F1394" s="292"/>
      <c r="G1394" s="292"/>
      <c r="H1394" s="292"/>
      <c r="I1394" s="292"/>
      <c r="J1394" s="292"/>
      <c r="K1394" s="292"/>
      <c r="L1394" s="292"/>
      <c r="M1394" s="292"/>
      <c r="N1394" s="292"/>
      <c r="O1394" s="292"/>
      <c r="P1394" s="292"/>
    </row>
    <row r="1395" spans="4:16" x14ac:dyDescent="0.25">
      <c r="D1395" s="19"/>
      <c r="E1395" s="248"/>
      <c r="F1395" s="268"/>
      <c r="G1395" s="1"/>
      <c r="H1395" s="1"/>
      <c r="I1395" s="1"/>
      <c r="J1395" s="12"/>
      <c r="K1395" s="1"/>
      <c r="L1395" s="1"/>
      <c r="M1395" s="2"/>
      <c r="N1395" s="21"/>
      <c r="O1395" s="1"/>
      <c r="P1395" s="1"/>
    </row>
    <row r="1396" spans="4:16" x14ac:dyDescent="0.25">
      <c r="D1396" s="19"/>
      <c r="E1396" s="248"/>
      <c r="F1396" s="268"/>
      <c r="G1396" s="1"/>
      <c r="H1396" s="1"/>
      <c r="I1396" s="1"/>
      <c r="J1396" s="12"/>
      <c r="K1396" s="1"/>
      <c r="L1396" s="1"/>
      <c r="M1396" s="2"/>
      <c r="N1396" s="21"/>
      <c r="O1396" s="1"/>
      <c r="P1396" s="1"/>
    </row>
    <row r="1397" spans="4:16" x14ac:dyDescent="0.25">
      <c r="D1397" s="19"/>
      <c r="E1397" s="248"/>
      <c r="F1397" s="268"/>
      <c r="G1397" s="1"/>
      <c r="H1397" s="1"/>
      <c r="I1397" s="1"/>
      <c r="J1397" s="12"/>
      <c r="K1397" s="1"/>
      <c r="L1397" s="1"/>
      <c r="M1397" s="2"/>
      <c r="N1397" s="21"/>
      <c r="O1397" s="1"/>
      <c r="P1397" s="1"/>
    </row>
    <row r="1398" spans="4:16" x14ac:dyDescent="0.25">
      <c r="D1398" s="19"/>
      <c r="E1398" s="248"/>
      <c r="F1398" s="268"/>
      <c r="G1398" s="1"/>
      <c r="H1398" s="1"/>
      <c r="I1398" s="1"/>
      <c r="J1398" s="12"/>
      <c r="K1398" s="1"/>
      <c r="L1398" s="1"/>
      <c r="M1398" s="2"/>
      <c r="N1398" s="21"/>
      <c r="O1398" s="1"/>
      <c r="P1398" s="1"/>
    </row>
    <row r="1399" spans="4:16" x14ac:dyDescent="0.25">
      <c r="D1399" s="19"/>
      <c r="E1399" s="248"/>
      <c r="F1399" s="268"/>
      <c r="G1399" s="1"/>
      <c r="H1399" s="1"/>
      <c r="I1399" s="1"/>
      <c r="J1399" s="12"/>
      <c r="K1399" s="1"/>
      <c r="L1399" s="1"/>
      <c r="M1399" s="2"/>
      <c r="N1399" s="21"/>
      <c r="O1399" s="1"/>
      <c r="P1399" s="1"/>
    </row>
    <row r="1400" spans="4:16" x14ac:dyDescent="0.25">
      <c r="D1400" s="19"/>
      <c r="E1400" s="248"/>
      <c r="F1400" s="268"/>
      <c r="G1400" s="1"/>
      <c r="H1400" s="1"/>
      <c r="I1400" s="1"/>
      <c r="J1400" s="12"/>
      <c r="K1400" s="1"/>
      <c r="L1400" s="1"/>
      <c r="M1400" s="2"/>
      <c r="N1400" s="21"/>
      <c r="O1400" s="1"/>
      <c r="P1400" s="1"/>
    </row>
    <row r="1401" spans="4:16" x14ac:dyDescent="0.25">
      <c r="D1401" s="19"/>
      <c r="E1401" s="248"/>
      <c r="F1401" s="268"/>
      <c r="G1401" s="1"/>
      <c r="H1401" s="1"/>
      <c r="I1401" s="1"/>
      <c r="J1401" s="12"/>
      <c r="K1401" s="1"/>
      <c r="L1401" s="1"/>
      <c r="M1401" s="2"/>
      <c r="N1401" s="21"/>
      <c r="O1401" s="1"/>
      <c r="P1401" s="1"/>
    </row>
    <row r="1402" spans="4:16" x14ac:dyDescent="0.25">
      <c r="D1402" s="16"/>
      <c r="E1402" s="16"/>
      <c r="F1402" s="268"/>
      <c r="G1402" s="1"/>
      <c r="H1402" s="1"/>
      <c r="I1402" s="1"/>
      <c r="J1402" s="12"/>
      <c r="K1402" s="1"/>
      <c r="L1402" s="1"/>
      <c r="M1402" s="2"/>
      <c r="N1402" s="21"/>
      <c r="O1402" s="1"/>
      <c r="P1402" s="1"/>
    </row>
    <row r="1403" spans="4:16" x14ac:dyDescent="0.25">
      <c r="D1403" s="20"/>
      <c r="E1403" s="20"/>
      <c r="F1403" s="268"/>
      <c r="G1403" s="1"/>
      <c r="H1403" s="1"/>
      <c r="I1403" s="1"/>
      <c r="J1403" s="12"/>
      <c r="K1403" s="1"/>
      <c r="L1403" s="1"/>
      <c r="M1403" s="2"/>
      <c r="N1403" s="21"/>
      <c r="O1403" s="1"/>
      <c r="P1403" s="1"/>
    </row>
    <row r="1404" spans="4:16" x14ac:dyDescent="0.25">
      <c r="D1404" s="12"/>
      <c r="E1404" s="12"/>
      <c r="F1404" s="268"/>
      <c r="G1404" s="1"/>
      <c r="H1404" s="1"/>
      <c r="I1404" s="1"/>
      <c r="J1404" s="12"/>
      <c r="K1404" s="1"/>
      <c r="L1404" s="1"/>
      <c r="M1404" s="2"/>
      <c r="N1404" s="21"/>
      <c r="O1404" s="1"/>
      <c r="P1404" s="1"/>
    </row>
    <row r="1405" spans="4:16" x14ac:dyDescent="0.25">
      <c r="D1405" s="19"/>
      <c r="E1405" s="248"/>
      <c r="F1405" s="268"/>
      <c r="G1405" s="1"/>
      <c r="H1405" s="1"/>
      <c r="I1405" s="1"/>
      <c r="J1405" s="12"/>
      <c r="K1405" s="1"/>
      <c r="L1405" s="1"/>
      <c r="M1405" s="2"/>
      <c r="N1405" s="21"/>
      <c r="O1405" s="1"/>
      <c r="P1405" s="1"/>
    </row>
    <row r="1406" spans="4:16" x14ac:dyDescent="0.25">
      <c r="D1406" s="12"/>
      <c r="E1406" s="12"/>
      <c r="F1406" s="268"/>
      <c r="G1406" s="1"/>
      <c r="H1406" s="1"/>
      <c r="I1406" s="1"/>
      <c r="J1406" s="12"/>
      <c r="K1406" s="1"/>
      <c r="L1406" s="1"/>
      <c r="M1406" s="2"/>
      <c r="N1406" s="21"/>
      <c r="O1406" s="1"/>
      <c r="P1406" s="1"/>
    </row>
    <row r="1407" spans="4:16" x14ac:dyDescent="0.25">
      <c r="D1407" s="19"/>
      <c r="E1407" s="248"/>
      <c r="F1407" s="268"/>
      <c r="G1407" s="1"/>
      <c r="H1407" s="1"/>
      <c r="I1407" s="1"/>
      <c r="J1407" s="12"/>
      <c r="K1407" s="1"/>
      <c r="L1407" s="1"/>
      <c r="M1407" s="2"/>
      <c r="N1407" s="21"/>
      <c r="O1407" s="1"/>
      <c r="P1407" s="1"/>
    </row>
    <row r="1408" spans="4:16" x14ac:dyDescent="0.25">
      <c r="D1408" s="16"/>
      <c r="E1408" s="16"/>
      <c r="F1408" s="268"/>
      <c r="G1408" s="1"/>
      <c r="H1408" s="1"/>
      <c r="I1408" s="1"/>
      <c r="J1408" s="12"/>
      <c r="K1408" s="1"/>
      <c r="L1408" s="1"/>
      <c r="M1408" s="2"/>
      <c r="N1408" s="21"/>
      <c r="O1408" s="1"/>
      <c r="P1408" s="1"/>
    </row>
    <row r="1409" spans="4:16" x14ac:dyDescent="0.25">
      <c r="D1409" s="20"/>
      <c r="E1409" s="20"/>
      <c r="F1409" s="268"/>
      <c r="G1409" s="1"/>
      <c r="H1409" s="1"/>
      <c r="I1409" s="1"/>
      <c r="J1409" s="12"/>
      <c r="K1409" s="1"/>
      <c r="L1409" s="1"/>
      <c r="M1409" s="2"/>
      <c r="N1409" s="21"/>
      <c r="O1409" s="1"/>
      <c r="P1409" s="1"/>
    </row>
    <row r="1410" spans="4:16" x14ac:dyDescent="0.25">
      <c r="D1410" s="12"/>
      <c r="E1410" s="12"/>
      <c r="F1410" s="268"/>
      <c r="G1410" s="1"/>
      <c r="H1410" s="1"/>
      <c r="I1410" s="1"/>
      <c r="J1410" s="12"/>
      <c r="K1410" s="1"/>
      <c r="L1410" s="1"/>
      <c r="M1410" s="2"/>
      <c r="N1410" s="21"/>
      <c r="O1410" s="1"/>
      <c r="P1410" s="1"/>
    </row>
    <row r="1411" spans="4:16" x14ac:dyDescent="0.25">
      <c r="D1411" s="19"/>
      <c r="E1411" s="248"/>
      <c r="F1411" s="268"/>
      <c r="G1411" s="1"/>
      <c r="H1411" s="1"/>
      <c r="I1411" s="1"/>
      <c r="J1411" s="12"/>
      <c r="K1411" s="1"/>
      <c r="L1411" s="1"/>
      <c r="M1411" s="2"/>
      <c r="N1411" s="21"/>
      <c r="O1411" s="1"/>
      <c r="P1411" s="1"/>
    </row>
    <row r="1412" spans="4:16" x14ac:dyDescent="0.25">
      <c r="D1412" s="12"/>
      <c r="E1412" s="12"/>
      <c r="F1412" s="268"/>
      <c r="G1412" s="1"/>
      <c r="H1412" s="1"/>
      <c r="I1412" s="1"/>
      <c r="J1412" s="12"/>
      <c r="K1412" s="1"/>
      <c r="L1412" s="1"/>
      <c r="M1412" s="2"/>
      <c r="N1412" s="21"/>
      <c r="O1412" s="1"/>
      <c r="P1412" s="1"/>
    </row>
    <row r="1413" spans="4:16" x14ac:dyDescent="0.25">
      <c r="D1413" s="19"/>
      <c r="E1413" s="248"/>
      <c r="F1413" s="268"/>
      <c r="G1413" s="1"/>
      <c r="H1413" s="1"/>
      <c r="I1413" s="1"/>
      <c r="J1413" s="12"/>
      <c r="K1413" s="1"/>
      <c r="L1413" s="1"/>
      <c r="M1413" s="2"/>
      <c r="N1413" s="21"/>
      <c r="O1413" s="1"/>
      <c r="P1413" s="1"/>
    </row>
    <row r="1414" spans="4:16" x14ac:dyDescent="0.25">
      <c r="D1414" s="19"/>
      <c r="E1414" s="248"/>
      <c r="F1414" s="268"/>
      <c r="G1414" s="1"/>
      <c r="H1414" s="1"/>
      <c r="I1414" s="1"/>
      <c r="J1414" s="12"/>
      <c r="K1414" s="1"/>
      <c r="L1414" s="1"/>
      <c r="M1414" s="2"/>
      <c r="N1414" s="21"/>
      <c r="O1414" s="1"/>
      <c r="P1414" s="1"/>
    </row>
    <row r="1415" spans="4:16" x14ac:dyDescent="0.25">
      <c r="D1415" s="19"/>
      <c r="E1415" s="248"/>
      <c r="F1415" s="268"/>
      <c r="G1415" s="1"/>
      <c r="H1415" s="1"/>
      <c r="I1415" s="1"/>
      <c r="J1415" s="12"/>
      <c r="K1415" s="1"/>
      <c r="L1415" s="1"/>
      <c r="M1415" s="2"/>
      <c r="N1415" s="21"/>
      <c r="O1415" s="1"/>
      <c r="P1415" s="1"/>
    </row>
    <row r="1416" spans="4:16" x14ac:dyDescent="0.25">
      <c r="D1416" s="19"/>
      <c r="E1416" s="248"/>
      <c r="F1416" s="268"/>
      <c r="G1416" s="1"/>
      <c r="H1416" s="1"/>
      <c r="I1416" s="1"/>
      <c r="J1416" s="12"/>
      <c r="K1416" s="1"/>
      <c r="L1416" s="1"/>
      <c r="M1416" s="2"/>
      <c r="N1416" s="21"/>
      <c r="O1416" s="1"/>
      <c r="P1416" s="1"/>
    </row>
    <row r="1417" spans="4:16" x14ac:dyDescent="0.25">
      <c r="D1417" s="1"/>
      <c r="E1417" s="1"/>
      <c r="F1417" s="268"/>
      <c r="G1417" s="1"/>
      <c r="H1417" s="1"/>
      <c r="I1417" s="1"/>
      <c r="J1417" s="12"/>
      <c r="K1417" s="1"/>
      <c r="L1417" s="1"/>
      <c r="M1417" s="2"/>
      <c r="N1417" s="21"/>
      <c r="O1417" s="1"/>
      <c r="P1417" s="1"/>
    </row>
    <row r="1418" spans="4:16" x14ac:dyDescent="0.25">
      <c r="D1418" s="1"/>
      <c r="E1418" s="1"/>
      <c r="F1418" s="268"/>
      <c r="G1418" s="1"/>
      <c r="H1418" s="1"/>
      <c r="I1418" s="1"/>
      <c r="J1418" s="12"/>
      <c r="K1418" s="1"/>
      <c r="L1418" s="1"/>
      <c r="M1418" s="2"/>
      <c r="N1418" s="21"/>
      <c r="O1418" s="1"/>
      <c r="P1418" s="1"/>
    </row>
    <row r="1419" spans="4:16" x14ac:dyDescent="0.25">
      <c r="D1419" s="1"/>
      <c r="E1419" s="1"/>
      <c r="F1419" s="268"/>
      <c r="G1419" s="1"/>
      <c r="H1419" s="1"/>
      <c r="I1419" s="1"/>
      <c r="J1419" s="12"/>
      <c r="K1419" s="1"/>
      <c r="L1419" s="1"/>
      <c r="M1419" s="2"/>
      <c r="N1419" s="21"/>
      <c r="O1419" s="1"/>
      <c r="P1419" s="1"/>
    </row>
    <row r="1420" spans="4:16" x14ac:dyDescent="0.25">
      <c r="D1420" s="1"/>
      <c r="E1420" s="1"/>
      <c r="F1420" s="268"/>
      <c r="G1420" s="1"/>
      <c r="H1420" s="1"/>
      <c r="I1420" s="1"/>
      <c r="J1420" s="12"/>
      <c r="K1420" s="1"/>
      <c r="L1420" s="1"/>
      <c r="M1420" s="2"/>
      <c r="N1420" s="21"/>
      <c r="O1420" s="1"/>
      <c r="P1420" s="1"/>
    </row>
    <row r="1421" spans="4:16" x14ac:dyDescent="0.25">
      <c r="D1421" s="1"/>
      <c r="E1421" s="1"/>
      <c r="F1421" s="268"/>
      <c r="G1421" s="1"/>
      <c r="H1421" s="1"/>
      <c r="I1421" s="1"/>
      <c r="J1421" s="12"/>
      <c r="K1421" s="1"/>
      <c r="L1421" s="1"/>
      <c r="M1421" s="2"/>
      <c r="N1421" s="21"/>
      <c r="O1421" s="1"/>
      <c r="P1421" s="1"/>
    </row>
    <row r="1422" spans="4:16" x14ac:dyDescent="0.25">
      <c r="D1422" s="1"/>
      <c r="E1422" s="1"/>
      <c r="F1422" s="268"/>
      <c r="G1422" s="1"/>
      <c r="H1422" s="1"/>
      <c r="I1422" s="1"/>
      <c r="J1422" s="12"/>
      <c r="K1422" s="1"/>
      <c r="L1422" s="1"/>
      <c r="M1422" s="2"/>
      <c r="N1422" s="21"/>
      <c r="O1422" s="1"/>
      <c r="P1422" s="1"/>
    </row>
    <row r="1423" spans="4:16" x14ac:dyDescent="0.25">
      <c r="D1423" s="1"/>
      <c r="E1423" s="1"/>
      <c r="F1423" s="268"/>
      <c r="G1423" s="1"/>
      <c r="H1423" s="1"/>
      <c r="I1423" s="1"/>
      <c r="J1423" s="12"/>
      <c r="K1423" s="1"/>
      <c r="L1423" s="1"/>
      <c r="M1423" s="2"/>
      <c r="N1423" s="21"/>
      <c r="O1423" s="1"/>
      <c r="P1423" s="1"/>
    </row>
    <row r="1424" spans="4:16" x14ac:dyDescent="0.25">
      <c r="D1424" s="1"/>
      <c r="E1424" s="1"/>
      <c r="F1424" s="268"/>
      <c r="G1424" s="1"/>
      <c r="H1424" s="1"/>
      <c r="I1424" s="1"/>
      <c r="J1424" s="12"/>
      <c r="K1424" s="1"/>
      <c r="L1424" s="1"/>
      <c r="M1424" s="2"/>
      <c r="N1424" s="21"/>
      <c r="O1424" s="1"/>
      <c r="P1424" s="1"/>
    </row>
    <row r="1425" spans="4:16" x14ac:dyDescent="0.25">
      <c r="D1425" s="1"/>
      <c r="E1425" s="1"/>
      <c r="F1425" s="268"/>
      <c r="G1425" s="1"/>
      <c r="H1425" s="1"/>
      <c r="I1425" s="1"/>
      <c r="J1425" s="12"/>
      <c r="K1425" s="1"/>
      <c r="L1425" s="1"/>
      <c r="M1425" s="2"/>
      <c r="N1425" s="21"/>
      <c r="O1425" s="1"/>
      <c r="P1425" s="1"/>
    </row>
    <row r="1426" spans="4:16" x14ac:dyDescent="0.25">
      <c r="D1426" s="1"/>
      <c r="E1426" s="1"/>
      <c r="F1426" s="268"/>
      <c r="G1426" s="1"/>
      <c r="H1426" s="1"/>
      <c r="I1426" s="1"/>
      <c r="J1426" s="12"/>
      <c r="K1426" s="1"/>
      <c r="L1426" s="1"/>
      <c r="M1426" s="2"/>
      <c r="N1426" s="21"/>
      <c r="O1426" s="1"/>
      <c r="P1426" s="1"/>
    </row>
    <row r="1427" spans="4:16" x14ac:dyDescent="0.25">
      <c r="D1427" s="1"/>
      <c r="E1427" s="1"/>
      <c r="F1427" s="268"/>
      <c r="G1427" s="1"/>
      <c r="H1427" s="1"/>
      <c r="I1427" s="1"/>
      <c r="J1427" s="12"/>
      <c r="K1427" s="1"/>
      <c r="L1427" s="1"/>
      <c r="M1427" s="2"/>
      <c r="N1427" s="21"/>
      <c r="O1427" s="1"/>
      <c r="P1427" s="1"/>
    </row>
    <row r="1428" spans="4:16" x14ac:dyDescent="0.25">
      <c r="D1428" s="1"/>
      <c r="E1428" s="1"/>
      <c r="F1428" s="268"/>
      <c r="G1428" s="1"/>
      <c r="H1428" s="1"/>
      <c r="I1428" s="1"/>
      <c r="J1428" s="12"/>
      <c r="K1428" s="1"/>
      <c r="L1428" s="1"/>
      <c r="M1428" s="2"/>
      <c r="N1428" s="21"/>
      <c r="O1428" s="1"/>
      <c r="P1428" s="1"/>
    </row>
    <row r="1429" spans="4:16" x14ac:dyDescent="0.25">
      <c r="D1429" s="1"/>
      <c r="E1429" s="1"/>
      <c r="F1429" s="268"/>
      <c r="G1429" s="1"/>
      <c r="H1429" s="1"/>
      <c r="I1429" s="1"/>
      <c r="J1429" s="12"/>
      <c r="K1429" s="1"/>
      <c r="L1429" s="1"/>
      <c r="M1429" s="2"/>
      <c r="N1429" s="21"/>
      <c r="O1429" s="1"/>
      <c r="P1429" s="1"/>
    </row>
    <row r="1430" spans="4:16" x14ac:dyDescent="0.25">
      <c r="D1430" s="1"/>
      <c r="E1430" s="1"/>
      <c r="F1430" s="268"/>
      <c r="G1430" s="1"/>
      <c r="H1430" s="1"/>
      <c r="I1430" s="1"/>
      <c r="J1430" s="12"/>
      <c r="K1430" s="1"/>
      <c r="L1430" s="1"/>
      <c r="M1430" s="2"/>
      <c r="N1430" s="21"/>
      <c r="O1430" s="1"/>
      <c r="P1430" s="1"/>
    </row>
    <row r="1431" spans="4:16" x14ac:dyDescent="0.25">
      <c r="D1431" s="1"/>
      <c r="E1431" s="1"/>
      <c r="F1431" s="268"/>
      <c r="G1431" s="1"/>
      <c r="H1431" s="1"/>
      <c r="I1431" s="1"/>
      <c r="J1431" s="12"/>
      <c r="K1431" s="1"/>
      <c r="L1431" s="1"/>
      <c r="M1431" s="2"/>
      <c r="N1431" s="21"/>
      <c r="O1431" s="1"/>
      <c r="P1431" s="1"/>
    </row>
    <row r="1432" spans="4:16" x14ac:dyDescent="0.25">
      <c r="D1432" s="1"/>
      <c r="E1432" s="1"/>
      <c r="F1432" s="268"/>
      <c r="G1432" s="1"/>
      <c r="H1432" s="1"/>
      <c r="I1432" s="1"/>
      <c r="J1432" s="12"/>
      <c r="K1432" s="1"/>
      <c r="L1432" s="1"/>
      <c r="M1432" s="2"/>
      <c r="N1432" s="21"/>
      <c r="O1432" s="1"/>
      <c r="P1432" s="1"/>
    </row>
    <row r="1433" spans="4:16" x14ac:dyDescent="0.25">
      <c r="D1433" s="1"/>
      <c r="E1433" s="1"/>
      <c r="F1433" s="268"/>
      <c r="G1433" s="1"/>
      <c r="H1433" s="1"/>
      <c r="I1433" s="1"/>
      <c r="J1433" s="12"/>
      <c r="K1433" s="1"/>
      <c r="L1433" s="1"/>
      <c r="M1433" s="2"/>
      <c r="N1433" s="21"/>
      <c r="O1433" s="1"/>
      <c r="P1433" s="1"/>
    </row>
    <row r="1434" spans="4:16" x14ac:dyDescent="0.25">
      <c r="D1434" s="1"/>
      <c r="E1434" s="1"/>
      <c r="F1434" s="268"/>
      <c r="G1434" s="1"/>
      <c r="H1434" s="1"/>
      <c r="I1434" s="1"/>
      <c r="J1434" s="12"/>
      <c r="K1434" s="1"/>
      <c r="L1434" s="1"/>
      <c r="M1434" s="2"/>
      <c r="N1434" s="21"/>
      <c r="O1434" s="1"/>
      <c r="P1434" s="1"/>
    </row>
    <row r="1435" spans="4:16" x14ac:dyDescent="0.25">
      <c r="D1435" s="1"/>
      <c r="E1435" s="1"/>
      <c r="F1435" s="268"/>
      <c r="G1435" s="1"/>
      <c r="H1435" s="1"/>
      <c r="I1435" s="1"/>
      <c r="J1435" s="12"/>
      <c r="K1435" s="1"/>
      <c r="L1435" s="1"/>
      <c r="M1435" s="2"/>
      <c r="N1435" s="21"/>
      <c r="O1435" s="1"/>
      <c r="P1435" s="1"/>
    </row>
    <row r="1436" spans="4:16" x14ac:dyDescent="0.25">
      <c r="D1436" s="1"/>
      <c r="E1436" s="1"/>
      <c r="F1436" s="268"/>
      <c r="G1436" s="1"/>
      <c r="H1436" s="1"/>
      <c r="I1436" s="1"/>
      <c r="J1436" s="12"/>
      <c r="K1436" s="1"/>
      <c r="L1436" s="1"/>
      <c r="M1436" s="2"/>
      <c r="N1436" s="21"/>
      <c r="O1436" s="1"/>
      <c r="P1436" s="1"/>
    </row>
    <row r="1437" spans="4:16" x14ac:dyDescent="0.25">
      <c r="D1437" s="1"/>
      <c r="E1437" s="1"/>
      <c r="F1437" s="268"/>
      <c r="G1437" s="1"/>
      <c r="H1437" s="1"/>
      <c r="I1437" s="1"/>
      <c r="J1437" s="12"/>
      <c r="K1437" s="1"/>
      <c r="L1437" s="1"/>
      <c r="M1437" s="2"/>
      <c r="N1437" s="21"/>
      <c r="O1437" s="1"/>
      <c r="P1437" s="1"/>
    </row>
    <row r="1438" spans="4:16" x14ac:dyDescent="0.25">
      <c r="D1438" s="1"/>
      <c r="E1438" s="1"/>
      <c r="F1438" s="268"/>
      <c r="G1438" s="1"/>
      <c r="H1438" s="1"/>
      <c r="I1438" s="1"/>
      <c r="J1438" s="12"/>
      <c r="K1438" s="1"/>
      <c r="L1438" s="1"/>
      <c r="M1438" s="2"/>
      <c r="N1438" s="21"/>
      <c r="O1438" s="1"/>
      <c r="P1438" s="1"/>
    </row>
    <row r="1439" spans="4:16" x14ac:dyDescent="0.25">
      <c r="D1439" s="1"/>
      <c r="E1439" s="1"/>
      <c r="F1439" s="268"/>
      <c r="G1439" s="1"/>
      <c r="H1439" s="1"/>
      <c r="I1439" s="1"/>
      <c r="J1439" s="12"/>
      <c r="K1439" s="1"/>
      <c r="L1439" s="1"/>
      <c r="M1439" s="2"/>
      <c r="N1439" s="21"/>
      <c r="O1439" s="1"/>
      <c r="P1439" s="1"/>
    </row>
    <row r="1440" spans="4:16" x14ac:dyDescent="0.25">
      <c r="D1440" s="1"/>
      <c r="E1440" s="1"/>
      <c r="F1440" s="268"/>
      <c r="G1440" s="1"/>
      <c r="H1440" s="1"/>
      <c r="I1440" s="1"/>
      <c r="J1440" s="12"/>
      <c r="K1440" s="1"/>
      <c r="L1440" s="1"/>
      <c r="M1440" s="2"/>
      <c r="N1440" s="21"/>
      <c r="O1440" s="1"/>
      <c r="P1440" s="1"/>
    </row>
    <row r="1441" spans="4:16" x14ac:dyDescent="0.25">
      <c r="D1441" s="1"/>
      <c r="E1441" s="1"/>
      <c r="F1441" s="268"/>
      <c r="G1441" s="1"/>
      <c r="H1441" s="1"/>
      <c r="I1441" s="1"/>
      <c r="J1441" s="12"/>
      <c r="K1441" s="1"/>
      <c r="L1441" s="1"/>
      <c r="M1441" s="2"/>
      <c r="N1441" s="21"/>
      <c r="O1441" s="1"/>
      <c r="P1441" s="1"/>
    </row>
    <row r="1442" spans="4:16" x14ac:dyDescent="0.25">
      <c r="D1442" s="1"/>
      <c r="E1442" s="1"/>
      <c r="F1442" s="268"/>
      <c r="G1442" s="1"/>
      <c r="H1442" s="1"/>
      <c r="I1442" s="1"/>
      <c r="J1442" s="12"/>
      <c r="K1442" s="1"/>
      <c r="L1442" s="1"/>
      <c r="M1442" s="2"/>
      <c r="N1442" s="21"/>
      <c r="O1442" s="1"/>
      <c r="P1442" s="1"/>
    </row>
    <row r="1443" spans="4:16" x14ac:dyDescent="0.25">
      <c r="D1443" s="1"/>
      <c r="E1443" s="1"/>
      <c r="F1443" s="268"/>
      <c r="G1443" s="1"/>
      <c r="H1443" s="1"/>
      <c r="I1443" s="1"/>
      <c r="J1443" s="12"/>
      <c r="K1443" s="1"/>
      <c r="L1443" s="1"/>
      <c r="M1443" s="2"/>
      <c r="N1443" s="21"/>
      <c r="O1443" s="1"/>
      <c r="P1443" s="1"/>
    </row>
    <row r="1444" spans="4:16" x14ac:dyDescent="0.25">
      <c r="D1444" s="1"/>
      <c r="E1444" s="1"/>
      <c r="F1444" s="268"/>
      <c r="G1444" s="1"/>
      <c r="H1444" s="1"/>
      <c r="I1444" s="1"/>
      <c r="J1444" s="12"/>
      <c r="K1444" s="1"/>
      <c r="L1444" s="1"/>
      <c r="M1444" s="2"/>
      <c r="N1444" s="21"/>
      <c r="O1444" s="1"/>
      <c r="P1444" s="1"/>
    </row>
    <row r="1445" spans="4:16" x14ac:dyDescent="0.25">
      <c r="D1445" s="1"/>
      <c r="E1445" s="1"/>
      <c r="F1445" s="268"/>
      <c r="G1445" s="1"/>
      <c r="H1445" s="1"/>
      <c r="I1445" s="1"/>
      <c r="J1445" s="12"/>
      <c r="K1445" s="1"/>
      <c r="L1445" s="1"/>
      <c r="M1445" s="2"/>
      <c r="N1445" s="21"/>
      <c r="O1445" s="1"/>
      <c r="P1445" s="1"/>
    </row>
    <row r="1446" spans="4:16" x14ac:dyDescent="0.25">
      <c r="D1446" s="1"/>
      <c r="E1446" s="1"/>
      <c r="F1446" s="268"/>
      <c r="G1446" s="1"/>
      <c r="H1446" s="1"/>
      <c r="I1446" s="1"/>
      <c r="J1446" s="12"/>
      <c r="K1446" s="1"/>
      <c r="L1446" s="1"/>
      <c r="M1446" s="2"/>
      <c r="N1446" s="21"/>
      <c r="O1446" s="1"/>
      <c r="P1446" s="1"/>
    </row>
    <row r="1447" spans="4:16" x14ac:dyDescent="0.25">
      <c r="D1447" s="1"/>
      <c r="E1447" s="1"/>
      <c r="F1447" s="268"/>
      <c r="G1447" s="1"/>
      <c r="H1447" s="1"/>
      <c r="I1447" s="1"/>
      <c r="J1447" s="12"/>
      <c r="K1447" s="1"/>
      <c r="L1447" s="1"/>
      <c r="M1447" s="2"/>
      <c r="N1447" s="21"/>
      <c r="O1447" s="1"/>
      <c r="P1447" s="1"/>
    </row>
    <row r="1448" spans="4:16" x14ac:dyDescent="0.25">
      <c r="D1448" s="1"/>
      <c r="E1448" s="1"/>
      <c r="F1448" s="268"/>
      <c r="G1448" s="1"/>
      <c r="H1448" s="1"/>
      <c r="I1448" s="1"/>
      <c r="J1448" s="12"/>
      <c r="K1448" s="1"/>
      <c r="L1448" s="1"/>
      <c r="M1448" s="2"/>
      <c r="N1448" s="21"/>
      <c r="O1448" s="1"/>
      <c r="P1448" s="1"/>
    </row>
    <row r="1449" spans="4:16" x14ac:dyDescent="0.25">
      <c r="D1449" s="1"/>
      <c r="E1449" s="1"/>
      <c r="F1449" s="268"/>
      <c r="G1449" s="1"/>
      <c r="H1449" s="1"/>
      <c r="I1449" s="1"/>
      <c r="J1449" s="12"/>
      <c r="K1449" s="1"/>
      <c r="L1449" s="1"/>
      <c r="M1449" s="2"/>
      <c r="N1449" s="21"/>
      <c r="O1449" s="1"/>
      <c r="P1449" s="1"/>
    </row>
    <row r="1450" spans="4:16" x14ac:dyDescent="0.25">
      <c r="D1450" s="1"/>
      <c r="E1450" s="1"/>
      <c r="F1450" s="268"/>
      <c r="G1450" s="1"/>
      <c r="H1450" s="1"/>
      <c r="I1450" s="1"/>
      <c r="J1450" s="12"/>
      <c r="K1450" s="1"/>
      <c r="L1450" s="1"/>
      <c r="M1450" s="2"/>
      <c r="N1450" s="21"/>
      <c r="O1450" s="1"/>
      <c r="P1450" s="1"/>
    </row>
    <row r="1451" spans="4:16" x14ac:dyDescent="0.25">
      <c r="D1451" s="1"/>
      <c r="E1451" s="1"/>
      <c r="F1451" s="268"/>
      <c r="G1451" s="1"/>
      <c r="H1451" s="1"/>
      <c r="I1451" s="1"/>
      <c r="J1451" s="12"/>
      <c r="K1451" s="1"/>
      <c r="L1451" s="1"/>
      <c r="M1451" s="2"/>
      <c r="N1451" s="21"/>
      <c r="O1451" s="1"/>
      <c r="P1451" s="1"/>
    </row>
    <row r="1452" spans="4:16" x14ac:dyDescent="0.25">
      <c r="D1452" s="1"/>
      <c r="E1452" s="1"/>
      <c r="F1452" s="268"/>
      <c r="G1452" s="1"/>
      <c r="H1452" s="1"/>
      <c r="I1452" s="1"/>
      <c r="J1452" s="12"/>
      <c r="K1452" s="1"/>
      <c r="L1452" s="1"/>
      <c r="M1452" s="2"/>
      <c r="N1452" s="21"/>
      <c r="O1452" s="1"/>
      <c r="P1452" s="1"/>
    </row>
    <row r="1453" spans="4:16" x14ac:dyDescent="0.25">
      <c r="D1453" s="1"/>
      <c r="E1453" s="1"/>
      <c r="F1453" s="268"/>
      <c r="G1453" s="1"/>
      <c r="H1453" s="1"/>
      <c r="I1453" s="1"/>
      <c r="J1453" s="12"/>
      <c r="K1453" s="1"/>
      <c r="L1453" s="1"/>
      <c r="M1453" s="2"/>
      <c r="N1453" s="21"/>
      <c r="O1453" s="1"/>
      <c r="P1453" s="1"/>
    </row>
    <row r="1454" spans="4:16" x14ac:dyDescent="0.25">
      <c r="D1454" s="1"/>
      <c r="E1454" s="1"/>
      <c r="F1454" s="268"/>
      <c r="G1454" s="1"/>
      <c r="H1454" s="1"/>
      <c r="I1454" s="1"/>
      <c r="J1454" s="12"/>
      <c r="K1454" s="1"/>
      <c r="L1454" s="1"/>
      <c r="M1454" s="2"/>
      <c r="N1454" s="21"/>
      <c r="O1454" s="1"/>
      <c r="P1454" s="1"/>
    </row>
    <row r="1455" spans="4:16" x14ac:dyDescent="0.25">
      <c r="D1455" s="1"/>
      <c r="E1455" s="1"/>
      <c r="F1455" s="268"/>
      <c r="G1455" s="1"/>
      <c r="H1455" s="1"/>
      <c r="I1455" s="1"/>
      <c r="J1455" s="12"/>
      <c r="K1455" s="1"/>
      <c r="L1455" s="1"/>
      <c r="M1455" s="2"/>
      <c r="N1455" s="21"/>
      <c r="O1455" s="1"/>
      <c r="P1455" s="1"/>
    </row>
    <row r="1456" spans="4:16" x14ac:dyDescent="0.25">
      <c r="D1456" s="1"/>
      <c r="E1456" s="1"/>
      <c r="F1456" s="268"/>
      <c r="G1456" s="1"/>
      <c r="H1456" s="1"/>
      <c r="I1456" s="1"/>
      <c r="J1456" s="12"/>
      <c r="K1456" s="1"/>
      <c r="L1456" s="1"/>
      <c r="M1456" s="2"/>
      <c r="N1456" s="21"/>
      <c r="O1456" s="1"/>
      <c r="P1456" s="1"/>
    </row>
    <row r="1457" spans="4:16" x14ac:dyDescent="0.25">
      <c r="D1457" s="1"/>
      <c r="E1457" s="1"/>
      <c r="F1457" s="268"/>
      <c r="G1457" s="1"/>
      <c r="H1457" s="1"/>
      <c r="I1457" s="1"/>
      <c r="J1457" s="12"/>
      <c r="K1457" s="1"/>
      <c r="L1457" s="1"/>
      <c r="M1457" s="2"/>
      <c r="N1457" s="21"/>
      <c r="O1457" s="1"/>
      <c r="P1457" s="1"/>
    </row>
    <row r="1458" spans="4:16" x14ac:dyDescent="0.25">
      <c r="D1458" s="1"/>
      <c r="E1458" s="1"/>
      <c r="F1458" s="268"/>
      <c r="G1458" s="1"/>
      <c r="H1458" s="1"/>
      <c r="I1458" s="1"/>
      <c r="J1458" s="12"/>
      <c r="K1458" s="1"/>
      <c r="L1458" s="1"/>
      <c r="M1458" s="2"/>
      <c r="N1458" s="21"/>
      <c r="O1458" s="1"/>
      <c r="P1458" s="1"/>
    </row>
    <row r="1459" spans="4:16" x14ac:dyDescent="0.25">
      <c r="D1459" s="1"/>
      <c r="E1459" s="1"/>
      <c r="F1459" s="268"/>
      <c r="G1459" s="1"/>
      <c r="H1459" s="1"/>
      <c r="I1459" s="1"/>
      <c r="J1459" s="12"/>
      <c r="K1459" s="1"/>
      <c r="L1459" s="1"/>
      <c r="M1459" s="2"/>
      <c r="N1459" s="21"/>
      <c r="O1459" s="1"/>
      <c r="P1459" s="1"/>
    </row>
    <row r="1460" spans="4:16" x14ac:dyDescent="0.25">
      <c r="D1460" s="1"/>
      <c r="E1460" s="1"/>
      <c r="F1460" s="268"/>
      <c r="G1460" s="1"/>
      <c r="H1460" s="1"/>
      <c r="I1460" s="1"/>
      <c r="J1460" s="12"/>
      <c r="K1460" s="1"/>
      <c r="L1460" s="1"/>
      <c r="M1460" s="2"/>
      <c r="N1460" s="21"/>
      <c r="O1460" s="1"/>
      <c r="P1460" s="1"/>
    </row>
    <row r="1461" spans="4:16" x14ac:dyDescent="0.25">
      <c r="D1461" s="1"/>
      <c r="E1461" s="1"/>
      <c r="F1461" s="268"/>
      <c r="G1461" s="1"/>
      <c r="H1461" s="1"/>
      <c r="I1461" s="1"/>
      <c r="J1461" s="12"/>
      <c r="K1461" s="1"/>
      <c r="L1461" s="1"/>
      <c r="M1461" s="2"/>
      <c r="N1461" s="21"/>
      <c r="O1461" s="1"/>
      <c r="P1461" s="1"/>
    </row>
    <row r="1462" spans="4:16" x14ac:dyDescent="0.25">
      <c r="D1462" s="1"/>
      <c r="E1462" s="1"/>
      <c r="F1462" s="268"/>
      <c r="G1462" s="1"/>
      <c r="H1462" s="1"/>
      <c r="I1462" s="1"/>
      <c r="J1462" s="12"/>
      <c r="K1462" s="1"/>
      <c r="L1462" s="1"/>
      <c r="M1462" s="2"/>
      <c r="N1462" s="21"/>
      <c r="O1462" s="1"/>
      <c r="P1462" s="1"/>
    </row>
    <row r="1463" spans="4:16" x14ac:dyDescent="0.25">
      <c r="D1463" s="1"/>
      <c r="E1463" s="1"/>
      <c r="F1463" s="268"/>
      <c r="G1463" s="1"/>
      <c r="H1463" s="1"/>
      <c r="I1463" s="1"/>
      <c r="J1463" s="12"/>
      <c r="K1463" s="1"/>
      <c r="L1463" s="1"/>
      <c r="M1463" s="2"/>
      <c r="N1463" s="21"/>
      <c r="O1463" s="1"/>
      <c r="P1463" s="1"/>
    </row>
    <row r="1464" spans="4:16" x14ac:dyDescent="0.25">
      <c r="D1464" s="1"/>
      <c r="E1464" s="1"/>
      <c r="F1464" s="268"/>
      <c r="G1464" s="1"/>
      <c r="H1464" s="1"/>
      <c r="I1464" s="1"/>
      <c r="J1464" s="12"/>
      <c r="K1464" s="1"/>
      <c r="L1464" s="1"/>
      <c r="M1464" s="2"/>
      <c r="N1464" s="21"/>
      <c r="O1464" s="1"/>
      <c r="P1464" s="1"/>
    </row>
    <row r="1465" spans="4:16" x14ac:dyDescent="0.25">
      <c r="D1465" s="1"/>
      <c r="E1465" s="1"/>
      <c r="F1465" s="268"/>
      <c r="G1465" s="1"/>
      <c r="H1465" s="1"/>
      <c r="I1465" s="1"/>
      <c r="J1465" s="12"/>
      <c r="K1465" s="1"/>
      <c r="L1465" s="1"/>
      <c r="M1465" s="2"/>
      <c r="N1465" s="21"/>
      <c r="O1465" s="1"/>
      <c r="P1465" s="1"/>
    </row>
    <row r="1466" spans="4:16" x14ac:dyDescent="0.25">
      <c r="D1466" s="1"/>
      <c r="E1466" s="1"/>
      <c r="F1466" s="268"/>
      <c r="G1466" s="1"/>
      <c r="H1466" s="1"/>
      <c r="I1466" s="1"/>
      <c r="J1466" s="12"/>
      <c r="K1466" s="1"/>
      <c r="L1466" s="1"/>
      <c r="M1466" s="2"/>
      <c r="N1466" s="21"/>
      <c r="O1466" s="1"/>
      <c r="P1466" s="1"/>
    </row>
    <row r="1467" spans="4:16" x14ac:dyDescent="0.25">
      <c r="D1467" s="1"/>
      <c r="E1467" s="1"/>
      <c r="F1467" s="268"/>
      <c r="G1467" s="1"/>
      <c r="H1467" s="1"/>
      <c r="I1467" s="1"/>
      <c r="J1467" s="12"/>
      <c r="K1467" s="1"/>
      <c r="L1467" s="1"/>
      <c r="M1467" s="2"/>
      <c r="N1467" s="21"/>
      <c r="O1467" s="1"/>
      <c r="P1467" s="1"/>
    </row>
    <row r="1468" spans="4:16" x14ac:dyDescent="0.25">
      <c r="D1468" s="1"/>
      <c r="E1468" s="1"/>
      <c r="F1468" s="268"/>
      <c r="G1468" s="1"/>
      <c r="H1468" s="1"/>
      <c r="I1468" s="1"/>
      <c r="J1468" s="12"/>
      <c r="K1468" s="1"/>
      <c r="L1468" s="1"/>
      <c r="M1468" s="2"/>
      <c r="N1468" s="21"/>
      <c r="O1468" s="1"/>
      <c r="P1468" s="1"/>
    </row>
    <row r="1469" spans="4:16" x14ac:dyDescent="0.25">
      <c r="D1469" s="1"/>
      <c r="E1469" s="1"/>
      <c r="F1469" s="268"/>
      <c r="G1469" s="1"/>
      <c r="H1469" s="1"/>
      <c r="I1469" s="1"/>
      <c r="J1469" s="12"/>
      <c r="K1469" s="1"/>
      <c r="L1469" s="1"/>
      <c r="M1469" s="2"/>
      <c r="N1469" s="21"/>
      <c r="O1469" s="1"/>
      <c r="P1469" s="1"/>
    </row>
    <row r="1470" spans="4:16" x14ac:dyDescent="0.25">
      <c r="D1470" s="1"/>
      <c r="E1470" s="1"/>
      <c r="F1470" s="268"/>
      <c r="G1470" s="1"/>
      <c r="H1470" s="1"/>
      <c r="I1470" s="1"/>
      <c r="J1470" s="12"/>
      <c r="K1470" s="1"/>
      <c r="L1470" s="1"/>
      <c r="M1470" s="2"/>
      <c r="N1470" s="21"/>
      <c r="O1470" s="1"/>
      <c r="P1470" s="1"/>
    </row>
    <row r="1471" spans="4:16" x14ac:dyDescent="0.25">
      <c r="D1471" s="1"/>
      <c r="E1471" s="1"/>
      <c r="F1471" s="268"/>
      <c r="G1471" s="1"/>
      <c r="H1471" s="1"/>
      <c r="I1471" s="1"/>
      <c r="J1471" s="12"/>
      <c r="K1471" s="1"/>
      <c r="L1471" s="1"/>
      <c r="M1471" s="2"/>
      <c r="N1471" s="21"/>
      <c r="O1471" s="1"/>
      <c r="P1471" s="1"/>
    </row>
    <row r="1472" spans="4:16" x14ac:dyDescent="0.25">
      <c r="D1472" s="1"/>
      <c r="E1472" s="1"/>
      <c r="F1472" s="268"/>
      <c r="G1472" s="1"/>
      <c r="H1472" s="1"/>
      <c r="I1472" s="1"/>
      <c r="J1472" s="12"/>
      <c r="K1472" s="1"/>
      <c r="L1472" s="1"/>
      <c r="M1472" s="2"/>
      <c r="N1472" s="21"/>
      <c r="O1472" s="1"/>
      <c r="P1472" s="1"/>
    </row>
    <row r="1473" spans="4:16" x14ac:dyDescent="0.25">
      <c r="D1473" s="1"/>
      <c r="E1473" s="1"/>
      <c r="F1473" s="268"/>
      <c r="G1473" s="1"/>
      <c r="H1473" s="1"/>
      <c r="I1473" s="1"/>
      <c r="J1473" s="12"/>
      <c r="K1473" s="1"/>
      <c r="L1473" s="1"/>
      <c r="M1473" s="2"/>
      <c r="N1473" s="21"/>
      <c r="O1473" s="1"/>
      <c r="P1473" s="1"/>
    </row>
    <row r="1474" spans="4:16" x14ac:dyDescent="0.25">
      <c r="D1474" s="1"/>
      <c r="E1474" s="1"/>
      <c r="F1474" s="268"/>
      <c r="G1474" s="1"/>
      <c r="H1474" s="1"/>
      <c r="I1474" s="1"/>
      <c r="J1474" s="12"/>
      <c r="K1474" s="1"/>
      <c r="L1474" s="1"/>
      <c r="M1474" s="2"/>
      <c r="N1474" s="21"/>
      <c r="O1474" s="1"/>
      <c r="P1474" s="1"/>
    </row>
    <row r="1475" spans="4:16" x14ac:dyDescent="0.25">
      <c r="D1475" s="1"/>
      <c r="E1475" s="1"/>
      <c r="F1475" s="268"/>
      <c r="G1475" s="1"/>
      <c r="H1475" s="1"/>
      <c r="I1475" s="1"/>
      <c r="J1475" s="12"/>
      <c r="K1475" s="1"/>
      <c r="L1475" s="1"/>
      <c r="M1475" s="2"/>
      <c r="N1475" s="21"/>
      <c r="O1475" s="1"/>
      <c r="P1475" s="1"/>
    </row>
    <row r="1476" spans="4:16" x14ac:dyDescent="0.25">
      <c r="D1476" s="1"/>
      <c r="E1476" s="1"/>
      <c r="F1476" s="268"/>
      <c r="G1476" s="1"/>
      <c r="H1476" s="1"/>
      <c r="I1476" s="1"/>
      <c r="J1476" s="12"/>
      <c r="K1476" s="1"/>
      <c r="L1476" s="1"/>
      <c r="M1476" s="2"/>
      <c r="N1476" s="21"/>
      <c r="O1476" s="1"/>
      <c r="P1476" s="1"/>
    </row>
    <row r="1477" spans="4:16" x14ac:dyDescent="0.25">
      <c r="D1477" s="1"/>
      <c r="E1477" s="1"/>
      <c r="F1477" s="268"/>
      <c r="G1477" s="1"/>
      <c r="H1477" s="1"/>
      <c r="I1477" s="1"/>
      <c r="J1477" s="12"/>
      <c r="K1477" s="1"/>
      <c r="L1477" s="1"/>
      <c r="M1477" s="2"/>
      <c r="N1477" s="21"/>
      <c r="O1477" s="1"/>
      <c r="P1477" s="1"/>
    </row>
    <row r="1478" spans="4:16" x14ac:dyDescent="0.25">
      <c r="D1478" s="1"/>
      <c r="E1478" s="1"/>
      <c r="F1478" s="268"/>
      <c r="G1478" s="1"/>
      <c r="H1478" s="1"/>
      <c r="I1478" s="1"/>
      <c r="J1478" s="12"/>
      <c r="K1478" s="1"/>
      <c r="L1478" s="1"/>
      <c r="M1478" s="2"/>
      <c r="N1478" s="21"/>
      <c r="O1478" s="1"/>
      <c r="P1478" s="1"/>
    </row>
    <row r="1479" spans="4:16" x14ac:dyDescent="0.25">
      <c r="D1479" s="1"/>
      <c r="E1479" s="1"/>
      <c r="F1479" s="268"/>
      <c r="G1479" s="1"/>
      <c r="H1479" s="1"/>
      <c r="I1479" s="1"/>
      <c r="J1479" s="12"/>
      <c r="K1479" s="1"/>
      <c r="L1479" s="1"/>
      <c r="M1479" s="2"/>
      <c r="N1479" s="21"/>
      <c r="O1479" s="1"/>
      <c r="P1479" s="1"/>
    </row>
    <row r="1480" spans="4:16" x14ac:dyDescent="0.25">
      <c r="D1480" s="1"/>
      <c r="E1480" s="1"/>
      <c r="F1480" s="268"/>
      <c r="G1480" s="1"/>
      <c r="H1480" s="1"/>
      <c r="I1480" s="1"/>
      <c r="J1480" s="12"/>
      <c r="K1480" s="1"/>
      <c r="L1480" s="1"/>
      <c r="M1480" s="2"/>
      <c r="N1480" s="21"/>
      <c r="O1480" s="1"/>
      <c r="P1480" s="1"/>
    </row>
    <row r="1481" spans="4:16" x14ac:dyDescent="0.25">
      <c r="D1481" s="1"/>
      <c r="E1481" s="1"/>
      <c r="F1481" s="268"/>
      <c r="G1481" s="1"/>
      <c r="H1481" s="1"/>
      <c r="I1481" s="1"/>
      <c r="J1481" s="12"/>
      <c r="K1481" s="1"/>
      <c r="L1481" s="1"/>
      <c r="M1481" s="2"/>
      <c r="N1481" s="21"/>
      <c r="O1481" s="1"/>
      <c r="P1481" s="1"/>
    </row>
    <row r="1482" spans="4:16" x14ac:dyDescent="0.25">
      <c r="D1482" s="1"/>
      <c r="E1482" s="1"/>
      <c r="F1482" s="268"/>
      <c r="G1482" s="1"/>
      <c r="H1482" s="1"/>
      <c r="I1482" s="1"/>
      <c r="J1482" s="12"/>
      <c r="K1482" s="1"/>
      <c r="L1482" s="1"/>
      <c r="M1482" s="2"/>
      <c r="N1482" s="21"/>
      <c r="O1482" s="1"/>
      <c r="P1482" s="1"/>
    </row>
    <row r="1483" spans="4:16" x14ac:dyDescent="0.25">
      <c r="D1483" s="1"/>
      <c r="E1483" s="1"/>
      <c r="F1483" s="268"/>
      <c r="G1483" s="1"/>
      <c r="H1483" s="1"/>
      <c r="I1483" s="1"/>
      <c r="J1483" s="12"/>
      <c r="K1483" s="1"/>
      <c r="L1483" s="1"/>
      <c r="M1483" s="2"/>
      <c r="N1483" s="21"/>
      <c r="O1483" s="1"/>
      <c r="P1483" s="1"/>
    </row>
    <row r="1484" spans="4:16" x14ac:dyDescent="0.25">
      <c r="D1484" s="1"/>
      <c r="E1484" s="1"/>
      <c r="F1484" s="268"/>
      <c r="G1484" s="1"/>
      <c r="H1484" s="1"/>
      <c r="I1484" s="1"/>
      <c r="J1484" s="12"/>
      <c r="K1484" s="1"/>
      <c r="L1484" s="1"/>
      <c r="M1484" s="2"/>
      <c r="N1484" s="21"/>
      <c r="O1484" s="1"/>
      <c r="P1484" s="1"/>
    </row>
    <row r="1485" spans="4:16" x14ac:dyDescent="0.25">
      <c r="D1485" s="1"/>
      <c r="E1485" s="1"/>
      <c r="F1485" s="268"/>
      <c r="G1485" s="1"/>
      <c r="H1485" s="1"/>
      <c r="I1485" s="1"/>
      <c r="J1485" s="12"/>
      <c r="K1485" s="1"/>
      <c r="L1485" s="1"/>
      <c r="M1485" s="2"/>
      <c r="N1485" s="21"/>
      <c r="O1485" s="1"/>
      <c r="P1485" s="1"/>
    </row>
    <row r="1486" spans="4:16" x14ac:dyDescent="0.25">
      <c r="D1486" s="1"/>
      <c r="E1486" s="1"/>
      <c r="F1486" s="268"/>
      <c r="G1486" s="1"/>
      <c r="H1486" s="1"/>
      <c r="I1486" s="1"/>
      <c r="J1486" s="12"/>
      <c r="K1486" s="1"/>
      <c r="L1486" s="1"/>
      <c r="M1486" s="2"/>
      <c r="N1486" s="21"/>
      <c r="O1486" s="1"/>
      <c r="P1486" s="1"/>
    </row>
    <row r="1487" spans="4:16" x14ac:dyDescent="0.25">
      <c r="D1487" s="1"/>
      <c r="E1487" s="1"/>
      <c r="F1487" s="268"/>
      <c r="G1487" s="1"/>
      <c r="H1487" s="1"/>
      <c r="I1487" s="1"/>
      <c r="J1487" s="12"/>
      <c r="K1487" s="1"/>
      <c r="L1487" s="1"/>
      <c r="M1487" s="2"/>
      <c r="N1487" s="21"/>
      <c r="O1487" s="1"/>
      <c r="P1487" s="1"/>
    </row>
    <row r="1488" spans="4:16" x14ac:dyDescent="0.25">
      <c r="D1488" s="1"/>
      <c r="E1488" s="1"/>
      <c r="F1488" s="268"/>
      <c r="G1488" s="1"/>
      <c r="H1488" s="1"/>
      <c r="I1488" s="1"/>
      <c r="J1488" s="12"/>
      <c r="K1488" s="1"/>
      <c r="L1488" s="1"/>
      <c r="M1488" s="2"/>
      <c r="N1488" s="21"/>
      <c r="O1488" s="1"/>
      <c r="P1488" s="1"/>
    </row>
    <row r="1489" spans="4:16" x14ac:dyDescent="0.25">
      <c r="D1489" s="1"/>
      <c r="E1489" s="1"/>
      <c r="F1489" s="268"/>
      <c r="G1489" s="1"/>
      <c r="H1489" s="1"/>
      <c r="I1489" s="1"/>
      <c r="J1489" s="12"/>
      <c r="K1489" s="1"/>
      <c r="L1489" s="1"/>
      <c r="M1489" s="2"/>
      <c r="N1489" s="21"/>
      <c r="O1489" s="1"/>
      <c r="P1489" s="1"/>
    </row>
    <row r="1490" spans="4:16" x14ac:dyDescent="0.25">
      <c r="D1490" s="1"/>
      <c r="E1490" s="1"/>
      <c r="F1490" s="268"/>
      <c r="G1490" s="1"/>
      <c r="H1490" s="1"/>
      <c r="I1490" s="1"/>
      <c r="J1490" s="12"/>
      <c r="K1490" s="1"/>
      <c r="L1490" s="1"/>
      <c r="M1490" s="2"/>
      <c r="N1490" s="21"/>
      <c r="O1490" s="1"/>
      <c r="P1490" s="1"/>
    </row>
    <row r="1491" spans="4:16" x14ac:dyDescent="0.25">
      <c r="D1491" s="1"/>
      <c r="E1491" s="1"/>
      <c r="F1491" s="268"/>
      <c r="G1491" s="1"/>
      <c r="H1491" s="1"/>
      <c r="I1491" s="1"/>
      <c r="J1491" s="12"/>
      <c r="K1491" s="1"/>
      <c r="L1491" s="1"/>
      <c r="M1491" s="2"/>
      <c r="N1491" s="21"/>
      <c r="O1491" s="1"/>
      <c r="P1491" s="1"/>
    </row>
    <row r="1492" spans="4:16" x14ac:dyDescent="0.25">
      <c r="D1492" s="1"/>
      <c r="E1492" s="1"/>
      <c r="F1492" s="268"/>
      <c r="G1492" s="1"/>
      <c r="H1492" s="1"/>
      <c r="I1492" s="1"/>
      <c r="J1492" s="12"/>
      <c r="K1492" s="1"/>
      <c r="L1492" s="1"/>
      <c r="M1492" s="2"/>
      <c r="N1492" s="21"/>
      <c r="O1492" s="1"/>
      <c r="P1492" s="1"/>
    </row>
    <row r="1493" spans="4:16" x14ac:dyDescent="0.25">
      <c r="D1493" s="1"/>
      <c r="E1493" s="1"/>
      <c r="F1493" s="268"/>
      <c r="G1493" s="1"/>
      <c r="H1493" s="1"/>
      <c r="I1493" s="1"/>
      <c r="J1493" s="12"/>
      <c r="K1493" s="1"/>
      <c r="L1493" s="1"/>
      <c r="M1493" s="2"/>
      <c r="N1493" s="21"/>
      <c r="O1493" s="1"/>
      <c r="P1493" s="1"/>
    </row>
    <row r="1494" spans="4:16" x14ac:dyDescent="0.25">
      <c r="D1494" s="1"/>
      <c r="E1494" s="1"/>
      <c r="F1494" s="268"/>
      <c r="G1494" s="1"/>
      <c r="H1494" s="1"/>
      <c r="I1494" s="1"/>
      <c r="J1494" s="12"/>
      <c r="K1494" s="1"/>
      <c r="L1494" s="1"/>
      <c r="M1494" s="2"/>
      <c r="N1494" s="21"/>
      <c r="O1494" s="1"/>
      <c r="P1494" s="1"/>
    </row>
    <row r="1495" spans="4:16" x14ac:dyDescent="0.25">
      <c r="D1495" s="1"/>
      <c r="E1495" s="1"/>
      <c r="F1495" s="268"/>
      <c r="G1495" s="1"/>
      <c r="H1495" s="1"/>
      <c r="I1495" s="1"/>
      <c r="J1495" s="12"/>
      <c r="K1495" s="1"/>
      <c r="L1495" s="1"/>
      <c r="M1495" s="2"/>
      <c r="N1495" s="21"/>
      <c r="O1495" s="1"/>
      <c r="P1495" s="1"/>
    </row>
    <row r="1496" spans="4:16" x14ac:dyDescent="0.25">
      <c r="D1496" s="1"/>
      <c r="E1496" s="1"/>
      <c r="F1496" s="268"/>
      <c r="G1496" s="1"/>
      <c r="H1496" s="1"/>
      <c r="I1496" s="1"/>
      <c r="J1496" s="12"/>
      <c r="K1496" s="1"/>
      <c r="L1496" s="1"/>
      <c r="M1496" s="2"/>
      <c r="N1496" s="21"/>
      <c r="O1496" s="1"/>
      <c r="P1496" s="1"/>
    </row>
    <row r="1497" spans="4:16" x14ac:dyDescent="0.25">
      <c r="D1497" s="1"/>
      <c r="E1497" s="1"/>
      <c r="F1497" s="268"/>
      <c r="G1497" s="1"/>
      <c r="H1497" s="1"/>
      <c r="I1497" s="1"/>
      <c r="J1497" s="12"/>
      <c r="K1497" s="1"/>
      <c r="L1497" s="1"/>
      <c r="M1497" s="2"/>
      <c r="N1497" s="21"/>
      <c r="O1497" s="1"/>
      <c r="P1497" s="1"/>
    </row>
    <row r="1498" spans="4:16" x14ac:dyDescent="0.25">
      <c r="D1498" s="1"/>
      <c r="E1498" s="1"/>
      <c r="F1498" s="268"/>
      <c r="G1498" s="1"/>
      <c r="H1498" s="1"/>
      <c r="I1498" s="1"/>
      <c r="J1498" s="12"/>
      <c r="K1498" s="1"/>
      <c r="L1498" s="1"/>
      <c r="M1498" s="2"/>
      <c r="N1498" s="21"/>
      <c r="O1498" s="1"/>
      <c r="P1498" s="1"/>
    </row>
    <row r="1499" spans="4:16" x14ac:dyDescent="0.25">
      <c r="D1499" s="1"/>
      <c r="E1499" s="1"/>
      <c r="F1499" s="268"/>
      <c r="G1499" s="1"/>
      <c r="H1499" s="1"/>
      <c r="I1499" s="1"/>
      <c r="J1499" s="12"/>
      <c r="K1499" s="1"/>
      <c r="L1499" s="1"/>
      <c r="M1499" s="2"/>
      <c r="N1499" s="21"/>
      <c r="O1499" s="1"/>
      <c r="P1499" s="1"/>
    </row>
    <row r="1500" spans="4:16" x14ac:dyDescent="0.25">
      <c r="D1500" s="1"/>
      <c r="E1500" s="1"/>
      <c r="F1500" s="268"/>
      <c r="G1500" s="1"/>
      <c r="H1500" s="1"/>
      <c r="I1500" s="1"/>
      <c r="J1500" s="12"/>
      <c r="K1500" s="1"/>
      <c r="L1500" s="1"/>
      <c r="M1500" s="2"/>
      <c r="N1500" s="21"/>
      <c r="O1500" s="1"/>
      <c r="P1500" s="1"/>
    </row>
    <row r="1501" spans="4:16" x14ac:dyDescent="0.25">
      <c r="D1501" s="1"/>
      <c r="E1501" s="1"/>
      <c r="F1501" s="268"/>
      <c r="G1501" s="1"/>
      <c r="H1501" s="1"/>
      <c r="I1501" s="1"/>
      <c r="J1501" s="12"/>
      <c r="K1501" s="1"/>
      <c r="L1501" s="1"/>
      <c r="M1501" s="2"/>
      <c r="N1501" s="21"/>
      <c r="O1501" s="1"/>
      <c r="P1501" s="1"/>
    </row>
    <row r="1502" spans="4:16" x14ac:dyDescent="0.25">
      <c r="D1502" s="1"/>
      <c r="E1502" s="1"/>
      <c r="F1502" s="268"/>
      <c r="G1502" s="1"/>
      <c r="H1502" s="1"/>
      <c r="I1502" s="1"/>
      <c r="J1502" s="12"/>
      <c r="K1502" s="1"/>
      <c r="L1502" s="1"/>
      <c r="M1502" s="2"/>
      <c r="N1502" s="21"/>
      <c r="O1502" s="1"/>
      <c r="P1502" s="1"/>
    </row>
    <row r="1503" spans="4:16" x14ac:dyDescent="0.25">
      <c r="D1503" s="1"/>
      <c r="E1503" s="1"/>
      <c r="F1503" s="268"/>
      <c r="G1503" s="1"/>
      <c r="H1503" s="1"/>
      <c r="I1503" s="1"/>
      <c r="J1503" s="12"/>
      <c r="K1503" s="1"/>
      <c r="L1503" s="1"/>
      <c r="M1503" s="2"/>
      <c r="N1503" s="21"/>
      <c r="O1503" s="1"/>
      <c r="P1503" s="1"/>
    </row>
    <row r="1504" spans="4:16" x14ac:dyDescent="0.25">
      <c r="D1504" s="1"/>
      <c r="E1504" s="1"/>
      <c r="F1504" s="268"/>
      <c r="G1504" s="1"/>
      <c r="H1504" s="1"/>
      <c r="I1504" s="1"/>
      <c r="J1504" s="12"/>
      <c r="K1504" s="1"/>
      <c r="L1504" s="1"/>
      <c r="M1504" s="2"/>
      <c r="N1504" s="21"/>
      <c r="O1504" s="1"/>
      <c r="P1504" s="1"/>
    </row>
    <row r="1505" spans="4:16" x14ac:dyDescent="0.25">
      <c r="D1505" s="1"/>
      <c r="E1505" s="1"/>
      <c r="F1505" s="268"/>
      <c r="G1505" s="1"/>
      <c r="H1505" s="1"/>
      <c r="I1505" s="1"/>
      <c r="J1505" s="12"/>
      <c r="K1505" s="1"/>
      <c r="L1505" s="1"/>
      <c r="M1505" s="2"/>
      <c r="N1505" s="21"/>
      <c r="O1505" s="1"/>
      <c r="P1505" s="1"/>
    </row>
    <row r="1506" spans="4:16" x14ac:dyDescent="0.25">
      <c r="D1506" s="1"/>
      <c r="E1506" s="1"/>
      <c r="F1506" s="268"/>
      <c r="G1506" s="1"/>
      <c r="H1506" s="1"/>
      <c r="I1506" s="1"/>
      <c r="J1506" s="12"/>
      <c r="K1506" s="1"/>
      <c r="L1506" s="1"/>
      <c r="M1506" s="2"/>
      <c r="N1506" s="21"/>
      <c r="O1506" s="1"/>
      <c r="P1506" s="1"/>
    </row>
    <row r="1507" spans="4:16" x14ac:dyDescent="0.25">
      <c r="D1507" s="1"/>
      <c r="E1507" s="1"/>
      <c r="F1507" s="268"/>
      <c r="G1507" s="1"/>
      <c r="H1507" s="1"/>
      <c r="I1507" s="1"/>
      <c r="J1507" s="12"/>
      <c r="K1507" s="1"/>
      <c r="L1507" s="1"/>
      <c r="M1507" s="2"/>
      <c r="N1507" s="21"/>
      <c r="O1507" s="1"/>
      <c r="P1507" s="1"/>
    </row>
    <row r="1508" spans="4:16" x14ac:dyDescent="0.25">
      <c r="D1508" s="1"/>
      <c r="E1508" s="1"/>
      <c r="F1508" s="268"/>
      <c r="G1508" s="1"/>
      <c r="H1508" s="1"/>
      <c r="I1508" s="1"/>
      <c r="J1508" s="12"/>
      <c r="K1508" s="1"/>
      <c r="L1508" s="1"/>
      <c r="M1508" s="2"/>
      <c r="N1508" s="21"/>
      <c r="O1508" s="1"/>
      <c r="P1508" s="1"/>
    </row>
    <row r="1509" spans="4:16" x14ac:dyDescent="0.25">
      <c r="D1509" s="1"/>
      <c r="E1509" s="1"/>
      <c r="F1509" s="268"/>
      <c r="G1509" s="1"/>
      <c r="H1509" s="1"/>
      <c r="I1509" s="1"/>
      <c r="J1509" s="12"/>
      <c r="K1509" s="1"/>
      <c r="L1509" s="1"/>
      <c r="M1509" s="2"/>
      <c r="N1509" s="21"/>
      <c r="O1509" s="1"/>
      <c r="P1509" s="1"/>
    </row>
    <row r="1510" spans="4:16" x14ac:dyDescent="0.25">
      <c r="D1510" s="1"/>
      <c r="E1510" s="1"/>
      <c r="F1510" s="268"/>
      <c r="G1510" s="1"/>
      <c r="H1510" s="1"/>
      <c r="I1510" s="1"/>
      <c r="J1510" s="12"/>
      <c r="K1510" s="1"/>
      <c r="L1510" s="1"/>
      <c r="M1510" s="2"/>
      <c r="N1510" s="21"/>
      <c r="O1510" s="1"/>
      <c r="P1510" s="1"/>
    </row>
    <row r="1511" spans="4:16" x14ac:dyDescent="0.25">
      <c r="D1511" s="1"/>
      <c r="E1511" s="1"/>
      <c r="F1511" s="268"/>
      <c r="G1511" s="1"/>
      <c r="H1511" s="1"/>
      <c r="I1511" s="1"/>
      <c r="J1511" s="12"/>
      <c r="K1511" s="1"/>
      <c r="L1511" s="1"/>
      <c r="M1511" s="2"/>
      <c r="N1511" s="21"/>
      <c r="O1511" s="1"/>
      <c r="P1511" s="1"/>
    </row>
    <row r="1512" spans="4:16" x14ac:dyDescent="0.25">
      <c r="D1512" s="1"/>
      <c r="E1512" s="1"/>
      <c r="F1512" s="268"/>
      <c r="G1512" s="1"/>
      <c r="H1512" s="1"/>
      <c r="I1512" s="1"/>
      <c r="J1512" s="12"/>
      <c r="K1512" s="1"/>
      <c r="L1512" s="1"/>
      <c r="M1512" s="2"/>
      <c r="N1512" s="21"/>
      <c r="O1512" s="1"/>
      <c r="P1512" s="1"/>
    </row>
    <row r="1513" spans="4:16" x14ac:dyDescent="0.25">
      <c r="D1513" s="1"/>
      <c r="E1513" s="1"/>
      <c r="F1513" s="268"/>
      <c r="G1513" s="1"/>
      <c r="H1513" s="1"/>
      <c r="I1513" s="1"/>
      <c r="J1513" s="12"/>
      <c r="K1513" s="1"/>
      <c r="L1513" s="1"/>
      <c r="M1513" s="2"/>
      <c r="N1513" s="21"/>
      <c r="O1513" s="1"/>
      <c r="P1513" s="1"/>
    </row>
    <row r="1514" spans="4:16" x14ac:dyDescent="0.25">
      <c r="D1514" s="1"/>
      <c r="E1514" s="1"/>
      <c r="F1514" s="268"/>
      <c r="G1514" s="1"/>
      <c r="H1514" s="1"/>
      <c r="I1514" s="1"/>
      <c r="J1514" s="12"/>
      <c r="K1514" s="1"/>
      <c r="L1514" s="1"/>
      <c r="M1514" s="2"/>
      <c r="N1514" s="21"/>
      <c r="O1514" s="1"/>
      <c r="P1514" s="1"/>
    </row>
    <row r="1515" spans="4:16" x14ac:dyDescent="0.25">
      <c r="D1515" s="1"/>
      <c r="E1515" s="1"/>
      <c r="F1515" s="268"/>
      <c r="G1515" s="1"/>
      <c r="H1515" s="1"/>
      <c r="I1515" s="1"/>
      <c r="J1515" s="12"/>
      <c r="K1515" s="1"/>
      <c r="L1515" s="1"/>
      <c r="M1515" s="2"/>
      <c r="N1515" s="21"/>
      <c r="O1515" s="1"/>
      <c r="P1515" s="1"/>
    </row>
    <row r="1516" spans="4:16" x14ac:dyDescent="0.25">
      <c r="D1516" s="1"/>
      <c r="E1516" s="1"/>
      <c r="F1516" s="268"/>
      <c r="G1516" s="1"/>
      <c r="H1516" s="1"/>
      <c r="I1516" s="1"/>
      <c r="J1516" s="12"/>
      <c r="K1516" s="1"/>
      <c r="L1516" s="1"/>
      <c r="M1516" s="2"/>
      <c r="N1516" s="21"/>
      <c r="O1516" s="1"/>
      <c r="P1516" s="1"/>
    </row>
    <row r="1517" spans="4:16" x14ac:dyDescent="0.25">
      <c r="D1517" s="1"/>
      <c r="E1517" s="1"/>
      <c r="F1517" s="268"/>
      <c r="G1517" s="1"/>
      <c r="H1517" s="1"/>
      <c r="I1517" s="1"/>
      <c r="J1517" s="12"/>
      <c r="K1517" s="1"/>
      <c r="L1517" s="1"/>
      <c r="M1517" s="2"/>
      <c r="N1517" s="21"/>
      <c r="O1517" s="1"/>
      <c r="P1517" s="1"/>
    </row>
    <row r="1518" spans="4:16" x14ac:dyDescent="0.25">
      <c r="D1518" s="1"/>
      <c r="E1518" s="1"/>
      <c r="F1518" s="268"/>
      <c r="G1518" s="1"/>
      <c r="H1518" s="1"/>
      <c r="I1518" s="1"/>
      <c r="J1518" s="12"/>
      <c r="K1518" s="1"/>
      <c r="L1518" s="1"/>
      <c r="M1518" s="2"/>
      <c r="N1518" s="21"/>
      <c r="O1518" s="1"/>
      <c r="P1518" s="1"/>
    </row>
    <row r="1519" spans="4:16" x14ac:dyDescent="0.25">
      <c r="D1519" s="1"/>
      <c r="E1519" s="1"/>
      <c r="F1519" s="268"/>
      <c r="G1519" s="1"/>
      <c r="H1519" s="1"/>
      <c r="I1519" s="1"/>
      <c r="J1519" s="12"/>
      <c r="K1519" s="1"/>
      <c r="L1519" s="1"/>
      <c r="M1519" s="2"/>
      <c r="N1519" s="21"/>
      <c r="O1519" s="1"/>
      <c r="P1519" s="1"/>
    </row>
    <row r="1520" spans="4:16" x14ac:dyDescent="0.25">
      <c r="D1520" s="1"/>
      <c r="E1520" s="1"/>
      <c r="F1520" s="268"/>
      <c r="G1520" s="1"/>
      <c r="H1520" s="1"/>
      <c r="I1520" s="1"/>
      <c r="J1520" s="12"/>
      <c r="K1520" s="1"/>
      <c r="L1520" s="1"/>
      <c r="M1520" s="2"/>
      <c r="N1520" s="21"/>
      <c r="O1520" s="1"/>
      <c r="P1520" s="1"/>
    </row>
    <row r="1521" spans="4:16" x14ac:dyDescent="0.25">
      <c r="D1521" s="1"/>
      <c r="E1521" s="1"/>
      <c r="F1521" s="268"/>
      <c r="G1521" s="1"/>
      <c r="H1521" s="1"/>
      <c r="I1521" s="1"/>
      <c r="J1521" s="12"/>
      <c r="K1521" s="1"/>
      <c r="L1521" s="1"/>
      <c r="M1521" s="2"/>
      <c r="N1521" s="21"/>
      <c r="O1521" s="1"/>
      <c r="P1521" s="1"/>
    </row>
    <row r="1522" spans="4:16" x14ac:dyDescent="0.25">
      <c r="D1522" s="1"/>
      <c r="E1522" s="1"/>
      <c r="F1522" s="268"/>
      <c r="G1522" s="1"/>
      <c r="H1522" s="1"/>
      <c r="I1522" s="1"/>
      <c r="J1522" s="12"/>
      <c r="K1522" s="1"/>
      <c r="L1522" s="1"/>
      <c r="M1522" s="2"/>
      <c r="N1522" s="21"/>
      <c r="O1522" s="1"/>
      <c r="P1522" s="1"/>
    </row>
    <row r="1523" spans="4:16" x14ac:dyDescent="0.25">
      <c r="D1523" s="1"/>
      <c r="E1523" s="1"/>
      <c r="F1523" s="268"/>
      <c r="G1523" s="1"/>
      <c r="H1523" s="1"/>
      <c r="I1523" s="1"/>
      <c r="J1523" s="12"/>
      <c r="K1523" s="1"/>
      <c r="L1523" s="1"/>
      <c r="M1523" s="2"/>
      <c r="N1523" s="21"/>
      <c r="O1523" s="1"/>
      <c r="P1523" s="1"/>
    </row>
    <row r="1524" spans="4:16" x14ac:dyDescent="0.25">
      <c r="D1524" s="1"/>
      <c r="E1524" s="1"/>
      <c r="F1524" s="268"/>
      <c r="G1524" s="1"/>
      <c r="H1524" s="1"/>
      <c r="I1524" s="1"/>
      <c r="J1524" s="12"/>
      <c r="K1524" s="1"/>
      <c r="L1524" s="1"/>
      <c r="M1524" s="2"/>
      <c r="N1524" s="21"/>
      <c r="O1524" s="1"/>
      <c r="P1524" s="1"/>
    </row>
    <row r="1525" spans="4:16" x14ac:dyDescent="0.25">
      <c r="D1525" s="1"/>
      <c r="E1525" s="1"/>
      <c r="F1525" s="268"/>
      <c r="G1525" s="1"/>
      <c r="H1525" s="1"/>
      <c r="I1525" s="1"/>
      <c r="J1525" s="12"/>
      <c r="K1525" s="1"/>
      <c r="L1525" s="1"/>
      <c r="M1525" s="2"/>
      <c r="N1525" s="21"/>
      <c r="O1525" s="1"/>
      <c r="P1525" s="1"/>
    </row>
    <row r="1526" spans="4:16" x14ac:dyDescent="0.25">
      <c r="D1526" s="1"/>
      <c r="E1526" s="1"/>
      <c r="F1526" s="268"/>
      <c r="G1526" s="1"/>
      <c r="H1526" s="1"/>
      <c r="I1526" s="1"/>
      <c r="J1526" s="12"/>
      <c r="K1526" s="1"/>
      <c r="L1526" s="1"/>
      <c r="M1526" s="2"/>
      <c r="N1526" s="21"/>
      <c r="O1526" s="1"/>
      <c r="P1526" s="1"/>
    </row>
    <row r="1527" spans="4:16" x14ac:dyDescent="0.25">
      <c r="D1527" s="1"/>
      <c r="E1527" s="1"/>
      <c r="F1527" s="268"/>
      <c r="G1527" s="1"/>
      <c r="H1527" s="1"/>
      <c r="I1527" s="1"/>
      <c r="J1527" s="12"/>
      <c r="K1527" s="1"/>
      <c r="L1527" s="1"/>
      <c r="M1527" s="2"/>
      <c r="N1527" s="21"/>
      <c r="O1527" s="1"/>
      <c r="P1527" s="1"/>
    </row>
    <row r="1528" spans="4:16" x14ac:dyDescent="0.25">
      <c r="D1528" s="1"/>
      <c r="E1528" s="1"/>
      <c r="F1528" s="268"/>
      <c r="G1528" s="1"/>
      <c r="H1528" s="1"/>
      <c r="I1528" s="1"/>
      <c r="J1528" s="12"/>
      <c r="K1528" s="1"/>
      <c r="L1528" s="1"/>
      <c r="M1528" s="2"/>
      <c r="N1528" s="21"/>
      <c r="O1528" s="1"/>
      <c r="P1528" s="1"/>
    </row>
    <row r="1529" spans="4:16" x14ac:dyDescent="0.25">
      <c r="D1529" s="1"/>
      <c r="E1529" s="1"/>
      <c r="F1529" s="268"/>
      <c r="G1529" s="1"/>
      <c r="H1529" s="1"/>
      <c r="I1529" s="1"/>
      <c r="J1529" s="12"/>
      <c r="K1529" s="1"/>
      <c r="L1529" s="1"/>
      <c r="M1529" s="2"/>
      <c r="N1529" s="21"/>
      <c r="O1529" s="1"/>
      <c r="P1529" s="1"/>
    </row>
    <row r="1530" spans="4:16" x14ac:dyDescent="0.25">
      <c r="D1530" s="1"/>
      <c r="E1530" s="1"/>
      <c r="F1530" s="268"/>
      <c r="G1530" s="1"/>
      <c r="H1530" s="1"/>
      <c r="I1530" s="1"/>
      <c r="J1530" s="12"/>
      <c r="K1530" s="1"/>
      <c r="L1530" s="1"/>
      <c r="M1530" s="2"/>
      <c r="N1530" s="21"/>
      <c r="O1530" s="1"/>
      <c r="P1530" s="1"/>
    </row>
    <row r="1531" spans="4:16" x14ac:dyDescent="0.25">
      <c r="D1531" s="1"/>
      <c r="E1531" s="1"/>
      <c r="F1531" s="268"/>
      <c r="G1531" s="1"/>
      <c r="H1531" s="1"/>
      <c r="I1531" s="1"/>
      <c r="J1531" s="12"/>
      <c r="K1531" s="1"/>
      <c r="L1531" s="1"/>
      <c r="M1531" s="2"/>
      <c r="N1531" s="21"/>
      <c r="O1531" s="1"/>
      <c r="P1531" s="1"/>
    </row>
    <row r="1532" spans="4:16" x14ac:dyDescent="0.25">
      <c r="D1532" s="1"/>
      <c r="E1532" s="1"/>
      <c r="F1532" s="268"/>
      <c r="G1532" s="1"/>
      <c r="H1532" s="1"/>
      <c r="I1532" s="1"/>
      <c r="J1532" s="12"/>
      <c r="K1532" s="1"/>
      <c r="L1532" s="1"/>
      <c r="M1532" s="2"/>
      <c r="N1532" s="21"/>
      <c r="O1532" s="1"/>
      <c r="P1532" s="1"/>
    </row>
    <row r="1533" spans="4:16" x14ac:dyDescent="0.25">
      <c r="D1533" s="1"/>
      <c r="E1533" s="1"/>
      <c r="F1533" s="268"/>
      <c r="G1533" s="1"/>
      <c r="H1533" s="1"/>
      <c r="I1533" s="1"/>
      <c r="J1533" s="12"/>
      <c r="K1533" s="1"/>
      <c r="L1533" s="1"/>
      <c r="M1533" s="2"/>
      <c r="N1533" s="21"/>
      <c r="O1533" s="1"/>
      <c r="P1533" s="1"/>
    </row>
    <row r="1534" spans="4:16" x14ac:dyDescent="0.25">
      <c r="D1534" s="1"/>
      <c r="E1534" s="1"/>
      <c r="F1534" s="268"/>
      <c r="G1534" s="1"/>
      <c r="H1534" s="1"/>
      <c r="I1534" s="1"/>
      <c r="J1534" s="12"/>
      <c r="K1534" s="1"/>
      <c r="L1534" s="1"/>
      <c r="M1534" s="2"/>
      <c r="N1534" s="21"/>
      <c r="O1534" s="1"/>
      <c r="P1534" s="1"/>
    </row>
    <row r="1535" spans="4:16" x14ac:dyDescent="0.25">
      <c r="D1535" s="1"/>
      <c r="E1535" s="1"/>
      <c r="F1535" s="268"/>
      <c r="G1535" s="1"/>
      <c r="H1535" s="1"/>
      <c r="I1535" s="1"/>
      <c r="J1535" s="12"/>
      <c r="K1535" s="1"/>
      <c r="L1535" s="1"/>
      <c r="M1535" s="2"/>
      <c r="N1535" s="21"/>
      <c r="O1535" s="1"/>
      <c r="P1535" s="1"/>
    </row>
    <row r="1536" spans="4:16" x14ac:dyDescent="0.25">
      <c r="D1536" s="1"/>
      <c r="E1536" s="1"/>
      <c r="F1536" s="268"/>
      <c r="G1536" s="1"/>
      <c r="H1536" s="1"/>
      <c r="I1536" s="1"/>
      <c r="J1536" s="12"/>
      <c r="K1536" s="1"/>
      <c r="L1536" s="1"/>
      <c r="M1536" s="2"/>
      <c r="N1536" s="21"/>
      <c r="O1536" s="1"/>
      <c r="P1536" s="1"/>
    </row>
    <row r="1537" spans="4:16" x14ac:dyDescent="0.25">
      <c r="D1537" s="1"/>
      <c r="E1537" s="1"/>
      <c r="F1537" s="268"/>
      <c r="G1537" s="1"/>
      <c r="H1537" s="1"/>
      <c r="I1537" s="1"/>
      <c r="J1537" s="12"/>
      <c r="K1537" s="1"/>
      <c r="L1537" s="1"/>
      <c r="M1537" s="2"/>
      <c r="N1537" s="21"/>
      <c r="O1537" s="1"/>
      <c r="P1537" s="1"/>
    </row>
    <row r="1538" spans="4:16" x14ac:dyDescent="0.25">
      <c r="D1538" s="1"/>
      <c r="E1538" s="1"/>
      <c r="F1538" s="268"/>
      <c r="G1538" s="1"/>
      <c r="H1538" s="1"/>
      <c r="I1538" s="1"/>
      <c r="J1538" s="12"/>
      <c r="K1538" s="1"/>
      <c r="L1538" s="1"/>
      <c r="M1538" s="2"/>
      <c r="N1538" s="21"/>
      <c r="O1538" s="1"/>
      <c r="P1538" s="1"/>
    </row>
    <row r="1539" spans="4:16" x14ac:dyDescent="0.25">
      <c r="D1539" s="1"/>
      <c r="E1539" s="1"/>
      <c r="F1539" s="268"/>
      <c r="G1539" s="1"/>
      <c r="H1539" s="1"/>
      <c r="I1539" s="1"/>
      <c r="J1539" s="12"/>
      <c r="K1539" s="1"/>
      <c r="L1539" s="1"/>
      <c r="M1539" s="2"/>
      <c r="N1539" s="21"/>
      <c r="O1539" s="1"/>
      <c r="P1539" s="1"/>
    </row>
    <row r="1540" spans="4:16" x14ac:dyDescent="0.25">
      <c r="D1540" s="1"/>
      <c r="E1540" s="1"/>
      <c r="F1540" s="268"/>
      <c r="G1540" s="1"/>
      <c r="H1540" s="1"/>
      <c r="I1540" s="1"/>
      <c r="J1540" s="12"/>
      <c r="K1540" s="1"/>
      <c r="L1540" s="1"/>
      <c r="M1540" s="2"/>
      <c r="N1540" s="21"/>
      <c r="O1540" s="1"/>
      <c r="P1540" s="1"/>
    </row>
    <row r="1541" spans="4:16" x14ac:dyDescent="0.25">
      <c r="D1541" s="1"/>
      <c r="E1541" s="1"/>
      <c r="F1541" s="268"/>
      <c r="G1541" s="1"/>
      <c r="H1541" s="1"/>
      <c r="I1541" s="1"/>
      <c r="J1541" s="12"/>
      <c r="K1541" s="1"/>
      <c r="L1541" s="1"/>
      <c r="M1541" s="2"/>
      <c r="N1541" s="21"/>
      <c r="O1541" s="1"/>
      <c r="P1541" s="1"/>
    </row>
    <row r="1542" spans="4:16" x14ac:dyDescent="0.25">
      <c r="D1542" s="1"/>
      <c r="E1542" s="1"/>
      <c r="F1542" s="268"/>
      <c r="G1542" s="1"/>
      <c r="H1542" s="1"/>
      <c r="I1542" s="1"/>
      <c r="J1542" s="12"/>
      <c r="K1542" s="1"/>
      <c r="L1542" s="1"/>
      <c r="M1542" s="2"/>
      <c r="N1542" s="21"/>
      <c r="O1542" s="1"/>
      <c r="P1542" s="1"/>
    </row>
    <row r="1543" spans="4:16" x14ac:dyDescent="0.25">
      <c r="D1543" s="1"/>
      <c r="E1543" s="1"/>
      <c r="F1543" s="268"/>
      <c r="G1543" s="1"/>
      <c r="H1543" s="1"/>
      <c r="I1543" s="1"/>
      <c r="J1543" s="12"/>
      <c r="K1543" s="1"/>
      <c r="L1543" s="1"/>
      <c r="M1543" s="2"/>
      <c r="N1543" s="21"/>
      <c r="O1543" s="1"/>
      <c r="P1543" s="1"/>
    </row>
    <row r="1544" spans="4:16" x14ac:dyDescent="0.25">
      <c r="D1544" s="1"/>
      <c r="E1544" s="1"/>
      <c r="F1544" s="268"/>
      <c r="G1544" s="1"/>
      <c r="H1544" s="1"/>
      <c r="I1544" s="1"/>
      <c r="J1544" s="12"/>
      <c r="K1544" s="1"/>
      <c r="L1544" s="1"/>
      <c r="M1544" s="2"/>
      <c r="N1544" s="21"/>
      <c r="O1544" s="1"/>
      <c r="P1544" s="1"/>
    </row>
    <row r="1545" spans="4:16" x14ac:dyDescent="0.25">
      <c r="D1545" s="1"/>
      <c r="E1545" s="1"/>
      <c r="F1545" s="268"/>
      <c r="G1545" s="1"/>
      <c r="H1545" s="1"/>
      <c r="I1545" s="1"/>
      <c r="J1545" s="12"/>
      <c r="K1545" s="1"/>
      <c r="L1545" s="1"/>
      <c r="M1545" s="2"/>
      <c r="N1545" s="21"/>
      <c r="O1545" s="1"/>
      <c r="P1545" s="1"/>
    </row>
    <row r="1546" spans="4:16" x14ac:dyDescent="0.25">
      <c r="D1546" s="1"/>
      <c r="E1546" s="1"/>
      <c r="F1546" s="268"/>
      <c r="G1546" s="1"/>
      <c r="H1546" s="1"/>
      <c r="I1546" s="1"/>
      <c r="J1546" s="12"/>
      <c r="K1546" s="1"/>
      <c r="L1546" s="1"/>
      <c r="M1546" s="2"/>
      <c r="N1546" s="21"/>
      <c r="O1546" s="1"/>
      <c r="P1546" s="1"/>
    </row>
    <row r="1547" spans="4:16" x14ac:dyDescent="0.25">
      <c r="D1547" s="1"/>
      <c r="E1547" s="1"/>
      <c r="F1547" s="268"/>
      <c r="G1547" s="1"/>
      <c r="H1547" s="1"/>
      <c r="I1547" s="1"/>
      <c r="J1547" s="12"/>
      <c r="K1547" s="1"/>
      <c r="L1547" s="1"/>
      <c r="M1547" s="2"/>
      <c r="N1547" s="21"/>
      <c r="O1547" s="1"/>
      <c r="P1547" s="1"/>
    </row>
    <row r="1548" spans="4:16" x14ac:dyDescent="0.25">
      <c r="D1548" s="1"/>
      <c r="E1548" s="1"/>
      <c r="F1548" s="268"/>
      <c r="G1548" s="1"/>
      <c r="H1548" s="1"/>
      <c r="I1548" s="1"/>
      <c r="J1548" s="12"/>
      <c r="K1548" s="1"/>
      <c r="L1548" s="1"/>
      <c r="M1548" s="2"/>
      <c r="N1548" s="21"/>
      <c r="O1548" s="1"/>
      <c r="P1548" s="1"/>
    </row>
    <row r="1549" spans="4:16" x14ac:dyDescent="0.25">
      <c r="D1549" s="1"/>
      <c r="E1549" s="1"/>
      <c r="F1549" s="268"/>
      <c r="G1549" s="1"/>
      <c r="H1549" s="1"/>
      <c r="I1549" s="1"/>
      <c r="J1549" s="12"/>
      <c r="K1549" s="1"/>
      <c r="L1549" s="1"/>
      <c r="M1549" s="2"/>
      <c r="N1549" s="21"/>
      <c r="O1549" s="1"/>
      <c r="P1549" s="1"/>
    </row>
    <row r="1550" spans="4:16" x14ac:dyDescent="0.25">
      <c r="D1550" s="1"/>
      <c r="E1550" s="1"/>
      <c r="F1550" s="268"/>
      <c r="G1550" s="1"/>
      <c r="H1550" s="1"/>
      <c r="I1550" s="1"/>
      <c r="J1550" s="12"/>
      <c r="K1550" s="1"/>
      <c r="L1550" s="1"/>
      <c r="M1550" s="2"/>
      <c r="N1550" s="21"/>
      <c r="O1550" s="1"/>
      <c r="P1550" s="1"/>
    </row>
    <row r="1551" spans="4:16" x14ac:dyDescent="0.25">
      <c r="D1551" s="1"/>
      <c r="E1551" s="1"/>
      <c r="F1551" s="268"/>
      <c r="G1551" s="1"/>
      <c r="H1551" s="1"/>
      <c r="I1551" s="1"/>
      <c r="J1551" s="12"/>
      <c r="K1551" s="1"/>
      <c r="L1551" s="1"/>
      <c r="M1551" s="2"/>
      <c r="N1551" s="21"/>
      <c r="O1551" s="1"/>
      <c r="P1551" s="1"/>
    </row>
    <row r="1552" spans="4:16" x14ac:dyDescent="0.25">
      <c r="D1552" s="1"/>
      <c r="E1552" s="1"/>
      <c r="F1552" s="268"/>
      <c r="G1552" s="1"/>
      <c r="H1552" s="1"/>
      <c r="I1552" s="1"/>
      <c r="J1552" s="12"/>
      <c r="K1552" s="1"/>
      <c r="L1552" s="1"/>
      <c r="M1552" s="2"/>
      <c r="N1552" s="21"/>
      <c r="O1552" s="1"/>
      <c r="P1552" s="1"/>
    </row>
    <row r="1553" spans="4:16" x14ac:dyDescent="0.25">
      <c r="D1553" s="1"/>
      <c r="E1553" s="1"/>
      <c r="F1553" s="268"/>
      <c r="G1553" s="1"/>
      <c r="H1553" s="1"/>
      <c r="I1553" s="1"/>
      <c r="J1553" s="12"/>
      <c r="K1553" s="1"/>
      <c r="L1553" s="1"/>
      <c r="M1553" s="2"/>
      <c r="N1553" s="21"/>
      <c r="O1553" s="1"/>
      <c r="P1553" s="1"/>
    </row>
    <row r="1554" spans="4:16" x14ac:dyDescent="0.25">
      <c r="D1554" s="1"/>
      <c r="E1554" s="1"/>
      <c r="F1554" s="268"/>
      <c r="G1554" s="1"/>
      <c r="H1554" s="1"/>
      <c r="I1554" s="1"/>
      <c r="J1554" s="12"/>
      <c r="K1554" s="1"/>
      <c r="L1554" s="1"/>
      <c r="M1554" s="2"/>
      <c r="N1554" s="21"/>
      <c r="O1554" s="1"/>
      <c r="P1554" s="1"/>
    </row>
    <row r="1555" spans="4:16" x14ac:dyDescent="0.25">
      <c r="D1555" s="1"/>
      <c r="E1555" s="1"/>
      <c r="F1555" s="268"/>
      <c r="G1555" s="1"/>
      <c r="H1555" s="1"/>
      <c r="I1555" s="1"/>
      <c r="J1555" s="12"/>
      <c r="K1555" s="1"/>
      <c r="L1555" s="1"/>
      <c r="M1555" s="2"/>
      <c r="N1555" s="21"/>
      <c r="O1555" s="1"/>
      <c r="P1555" s="1"/>
    </row>
    <row r="1556" spans="4:16" x14ac:dyDescent="0.25">
      <c r="D1556" s="1"/>
      <c r="E1556" s="1"/>
      <c r="F1556" s="268"/>
      <c r="G1556" s="1"/>
      <c r="H1556" s="1"/>
      <c r="I1556" s="1"/>
      <c r="J1556" s="12"/>
      <c r="K1556" s="1"/>
      <c r="L1556" s="1"/>
      <c r="M1556" s="2"/>
      <c r="N1556" s="21"/>
      <c r="O1556" s="1"/>
      <c r="P1556" s="1"/>
    </row>
    <row r="1557" spans="4:16" x14ac:dyDescent="0.25">
      <c r="D1557" s="1"/>
      <c r="E1557" s="1"/>
      <c r="F1557" s="268"/>
      <c r="G1557" s="1"/>
      <c r="H1557" s="1"/>
      <c r="I1557" s="1"/>
      <c r="J1557" s="12"/>
      <c r="K1557" s="1"/>
      <c r="L1557" s="1"/>
      <c r="M1557" s="2"/>
      <c r="N1557" s="21"/>
      <c r="O1557" s="1"/>
      <c r="P1557" s="1"/>
    </row>
    <row r="1558" spans="4:16" x14ac:dyDescent="0.25">
      <c r="D1558" s="1"/>
      <c r="E1558" s="1"/>
      <c r="F1558" s="268"/>
      <c r="G1558" s="1"/>
      <c r="H1558" s="1"/>
      <c r="I1558" s="1"/>
      <c r="J1558" s="12"/>
      <c r="K1558" s="1"/>
      <c r="L1558" s="1"/>
      <c r="M1558" s="2"/>
      <c r="N1558" s="21"/>
      <c r="O1558" s="1"/>
      <c r="P1558" s="1"/>
    </row>
    <row r="1559" spans="4:16" x14ac:dyDescent="0.25">
      <c r="D1559" s="1"/>
      <c r="E1559" s="1"/>
      <c r="F1559" s="268"/>
      <c r="G1559" s="1"/>
      <c r="H1559" s="1"/>
      <c r="I1559" s="1"/>
      <c r="J1559" s="12"/>
      <c r="K1559" s="1"/>
      <c r="L1559" s="1"/>
      <c r="M1559" s="2"/>
      <c r="N1559" s="21"/>
      <c r="O1559" s="1"/>
      <c r="P1559" s="1"/>
    </row>
    <row r="1560" spans="4:16" x14ac:dyDescent="0.25">
      <c r="D1560" s="1"/>
      <c r="E1560" s="1"/>
      <c r="F1560" s="268"/>
      <c r="G1560" s="1"/>
      <c r="H1560" s="1"/>
      <c r="I1560" s="1"/>
      <c r="J1560" s="12"/>
      <c r="K1560" s="1"/>
      <c r="L1560" s="1"/>
      <c r="M1560" s="2"/>
      <c r="N1560" s="21"/>
      <c r="O1560" s="1"/>
      <c r="P1560" s="1"/>
    </row>
    <row r="1561" spans="4:16" x14ac:dyDescent="0.25">
      <c r="D1561" s="1"/>
      <c r="E1561" s="1"/>
      <c r="F1561" s="268"/>
      <c r="G1561" s="1"/>
      <c r="H1561" s="1"/>
      <c r="I1561" s="1"/>
      <c r="J1561" s="12"/>
      <c r="K1561" s="1"/>
      <c r="L1561" s="1"/>
      <c r="M1561" s="2"/>
      <c r="N1561" s="21"/>
      <c r="O1561" s="1"/>
      <c r="P1561" s="1"/>
    </row>
    <row r="1562" spans="4:16" x14ac:dyDescent="0.25">
      <c r="D1562" s="1"/>
      <c r="E1562" s="1"/>
      <c r="F1562" s="268"/>
      <c r="G1562" s="1"/>
      <c r="H1562" s="1"/>
      <c r="I1562" s="1"/>
      <c r="J1562" s="12"/>
      <c r="K1562" s="1"/>
      <c r="L1562" s="1"/>
      <c r="M1562" s="2"/>
      <c r="N1562" s="21"/>
      <c r="O1562" s="1"/>
      <c r="P1562" s="1"/>
    </row>
    <row r="1563" spans="4:16" x14ac:dyDescent="0.25">
      <c r="D1563" s="1"/>
      <c r="E1563" s="1"/>
      <c r="F1563" s="268"/>
      <c r="G1563" s="1"/>
      <c r="H1563" s="1"/>
      <c r="I1563" s="1"/>
      <c r="J1563" s="12"/>
      <c r="K1563" s="1"/>
      <c r="L1563" s="1"/>
      <c r="M1563" s="2"/>
      <c r="N1563" s="21"/>
      <c r="O1563" s="1"/>
      <c r="P1563" s="1"/>
    </row>
    <row r="1564" spans="4:16" x14ac:dyDescent="0.25">
      <c r="D1564" s="1"/>
      <c r="E1564" s="1"/>
      <c r="F1564" s="268"/>
      <c r="G1564" s="1"/>
      <c r="H1564" s="1"/>
      <c r="I1564" s="1"/>
      <c r="J1564" s="12"/>
      <c r="K1564" s="1"/>
      <c r="L1564" s="1"/>
      <c r="M1564" s="2"/>
      <c r="N1564" s="21"/>
      <c r="O1564" s="1"/>
      <c r="P1564" s="1"/>
    </row>
    <row r="1565" spans="4:16" x14ac:dyDescent="0.25">
      <c r="D1565" s="1"/>
      <c r="E1565" s="1"/>
      <c r="F1565" s="268"/>
      <c r="G1565" s="1"/>
      <c r="H1565" s="1"/>
      <c r="I1565" s="1"/>
      <c r="J1565" s="12"/>
      <c r="K1565" s="1"/>
      <c r="L1565" s="1"/>
      <c r="M1565" s="2"/>
      <c r="N1565" s="21"/>
      <c r="O1565" s="1"/>
      <c r="P1565" s="1"/>
    </row>
    <row r="1566" spans="4:16" x14ac:dyDescent="0.25">
      <c r="D1566" s="1"/>
      <c r="E1566" s="1"/>
      <c r="F1566" s="268"/>
      <c r="G1566" s="1"/>
      <c r="H1566" s="1"/>
      <c r="I1566" s="1"/>
      <c r="J1566" s="12"/>
      <c r="K1566" s="1"/>
      <c r="L1566" s="1"/>
      <c r="M1566" s="2"/>
      <c r="N1566" s="21"/>
      <c r="O1566" s="1"/>
      <c r="P1566" s="1"/>
    </row>
    <row r="1567" spans="4:16" x14ac:dyDescent="0.25">
      <c r="D1567" s="1"/>
      <c r="E1567" s="1"/>
      <c r="F1567" s="268"/>
      <c r="G1567" s="1"/>
      <c r="H1567" s="1"/>
      <c r="I1567" s="1"/>
      <c r="J1567" s="12"/>
      <c r="K1567" s="1"/>
      <c r="L1567" s="1"/>
      <c r="M1567" s="2"/>
      <c r="N1567" s="21"/>
      <c r="O1567" s="1"/>
      <c r="P1567" s="1"/>
    </row>
    <row r="1568" spans="4:16" x14ac:dyDescent="0.25">
      <c r="D1568" s="1"/>
      <c r="E1568" s="1"/>
      <c r="F1568" s="268"/>
      <c r="G1568" s="1"/>
      <c r="H1568" s="1"/>
      <c r="I1568" s="1"/>
      <c r="J1568" s="12"/>
      <c r="K1568" s="1"/>
      <c r="L1568" s="1"/>
      <c r="M1568" s="2"/>
      <c r="N1568" s="21"/>
      <c r="O1568" s="1"/>
      <c r="P1568" s="1"/>
    </row>
    <row r="1569" spans="4:16" x14ac:dyDescent="0.25">
      <c r="D1569" s="1"/>
      <c r="E1569" s="1"/>
      <c r="F1569" s="268"/>
      <c r="G1569" s="1"/>
      <c r="H1569" s="1"/>
      <c r="I1569" s="1"/>
      <c r="J1569" s="12"/>
      <c r="K1569" s="1"/>
      <c r="L1569" s="1"/>
      <c r="M1569" s="2"/>
      <c r="N1569" s="21"/>
      <c r="O1569" s="1"/>
      <c r="P1569" s="1"/>
    </row>
    <row r="1570" spans="4:16" x14ac:dyDescent="0.25">
      <c r="D1570" s="1"/>
      <c r="E1570" s="1"/>
      <c r="F1570" s="268"/>
      <c r="G1570" s="1"/>
      <c r="H1570" s="1"/>
      <c r="I1570" s="1"/>
      <c r="J1570" s="12"/>
      <c r="K1570" s="1"/>
      <c r="L1570" s="1"/>
      <c r="M1570" s="2"/>
      <c r="N1570" s="21"/>
      <c r="O1570" s="1"/>
      <c r="P1570" s="1"/>
    </row>
    <row r="1571" spans="4:16" x14ac:dyDescent="0.25">
      <c r="D1571" s="1"/>
      <c r="E1571" s="1"/>
      <c r="F1571" s="268"/>
      <c r="G1571" s="1"/>
      <c r="H1571" s="1"/>
      <c r="I1571" s="1"/>
      <c r="J1571" s="12"/>
      <c r="K1571" s="1"/>
      <c r="L1571" s="1"/>
      <c r="M1571" s="2"/>
      <c r="N1571" s="21"/>
      <c r="O1571" s="1"/>
      <c r="P1571" s="1"/>
    </row>
    <row r="1572" spans="4:16" x14ac:dyDescent="0.25">
      <c r="D1572" s="1"/>
      <c r="E1572" s="1"/>
      <c r="F1572" s="268"/>
      <c r="G1572" s="1"/>
      <c r="H1572" s="1"/>
      <c r="I1572" s="1"/>
      <c r="J1572" s="12"/>
      <c r="K1572" s="1"/>
      <c r="L1572" s="1"/>
      <c r="M1572" s="2"/>
      <c r="N1572" s="21"/>
      <c r="O1572" s="1"/>
      <c r="P1572" s="1"/>
    </row>
    <row r="1573" spans="4:16" x14ac:dyDescent="0.25">
      <c r="D1573" s="1"/>
      <c r="E1573" s="1"/>
      <c r="F1573" s="268"/>
      <c r="G1573" s="1"/>
      <c r="H1573" s="1"/>
      <c r="I1573" s="1"/>
      <c r="J1573" s="12"/>
      <c r="K1573" s="1"/>
      <c r="L1573" s="1"/>
      <c r="M1573" s="2"/>
      <c r="N1573" s="21"/>
      <c r="O1573" s="1"/>
      <c r="P1573" s="1"/>
    </row>
    <row r="1574" spans="4:16" x14ac:dyDescent="0.25">
      <c r="D1574" s="1"/>
      <c r="E1574" s="1"/>
      <c r="F1574" s="268"/>
      <c r="G1574" s="1"/>
      <c r="H1574" s="1"/>
      <c r="I1574" s="1"/>
      <c r="J1574" s="12"/>
      <c r="K1574" s="1"/>
      <c r="L1574" s="1"/>
      <c r="M1574" s="2"/>
      <c r="N1574" s="21"/>
      <c r="O1574" s="1"/>
      <c r="P1574" s="1"/>
    </row>
    <row r="1575" spans="4:16" x14ac:dyDescent="0.25">
      <c r="D1575" s="1"/>
      <c r="E1575" s="1"/>
      <c r="F1575" s="268"/>
      <c r="G1575" s="1"/>
      <c r="H1575" s="1"/>
      <c r="I1575" s="1"/>
      <c r="J1575" s="12"/>
      <c r="K1575" s="1"/>
      <c r="L1575" s="1"/>
      <c r="M1575" s="2"/>
      <c r="N1575" s="21"/>
      <c r="O1575" s="1"/>
      <c r="P1575" s="1"/>
    </row>
    <row r="1576" spans="4:16" x14ac:dyDescent="0.25">
      <c r="D1576" s="1"/>
      <c r="E1576" s="1"/>
      <c r="F1576" s="268"/>
      <c r="G1576" s="1"/>
      <c r="H1576" s="1"/>
      <c r="I1576" s="1"/>
      <c r="J1576" s="12"/>
      <c r="K1576" s="1"/>
      <c r="L1576" s="1"/>
      <c r="M1576" s="2"/>
      <c r="N1576" s="21"/>
      <c r="O1576" s="1"/>
      <c r="P1576" s="1"/>
    </row>
    <row r="1577" spans="4:16" x14ac:dyDescent="0.25">
      <c r="D1577" s="1"/>
      <c r="E1577" s="1"/>
      <c r="F1577" s="268"/>
      <c r="G1577" s="1"/>
      <c r="H1577" s="1"/>
      <c r="I1577" s="1"/>
      <c r="J1577" s="12"/>
      <c r="K1577" s="1"/>
      <c r="L1577" s="1"/>
      <c r="M1577" s="2"/>
      <c r="N1577" s="21"/>
      <c r="O1577" s="1"/>
      <c r="P1577" s="1"/>
    </row>
    <row r="1578" spans="4:16" x14ac:dyDescent="0.25">
      <c r="D1578" s="1"/>
      <c r="E1578" s="1"/>
      <c r="F1578" s="268"/>
      <c r="G1578" s="1"/>
      <c r="H1578" s="1"/>
      <c r="I1578" s="1"/>
      <c r="J1578" s="12"/>
      <c r="K1578" s="1"/>
      <c r="L1578" s="1"/>
      <c r="M1578" s="2"/>
      <c r="N1578" s="21"/>
      <c r="O1578" s="1"/>
      <c r="P1578" s="1"/>
    </row>
    <row r="1579" spans="4:16" x14ac:dyDescent="0.25">
      <c r="D1579" s="1"/>
      <c r="E1579" s="1"/>
      <c r="F1579" s="268"/>
      <c r="G1579" s="1"/>
      <c r="H1579" s="1"/>
      <c r="I1579" s="1"/>
      <c r="J1579" s="12"/>
      <c r="K1579" s="1"/>
      <c r="L1579" s="1"/>
      <c r="M1579" s="2"/>
      <c r="N1579" s="21"/>
      <c r="O1579" s="1"/>
      <c r="P1579" s="1"/>
    </row>
    <row r="1580" spans="4:16" x14ac:dyDescent="0.25">
      <c r="D1580" s="1"/>
      <c r="E1580" s="1"/>
      <c r="F1580" s="268"/>
      <c r="G1580" s="1"/>
      <c r="H1580" s="1"/>
      <c r="I1580" s="1"/>
      <c r="J1580" s="12"/>
      <c r="K1580" s="1"/>
      <c r="L1580" s="1"/>
      <c r="M1580" s="2"/>
      <c r="N1580" s="21"/>
      <c r="O1580" s="1"/>
      <c r="P1580" s="1"/>
    </row>
    <row r="1581" spans="4:16" x14ac:dyDescent="0.25">
      <c r="D1581" s="1"/>
      <c r="E1581" s="1"/>
      <c r="F1581" s="268"/>
      <c r="G1581" s="1"/>
      <c r="H1581" s="1"/>
      <c r="I1581" s="1"/>
      <c r="J1581" s="12"/>
      <c r="K1581" s="1"/>
      <c r="L1581" s="1"/>
      <c r="M1581" s="2"/>
      <c r="N1581" s="21"/>
      <c r="O1581" s="1"/>
      <c r="P1581" s="1"/>
    </row>
    <row r="1582" spans="4:16" x14ac:dyDescent="0.25">
      <c r="D1582" s="1"/>
      <c r="E1582" s="1"/>
      <c r="F1582" s="268"/>
      <c r="G1582" s="1"/>
      <c r="H1582" s="1"/>
      <c r="I1582" s="1"/>
      <c r="J1582" s="12"/>
      <c r="K1582" s="1"/>
      <c r="L1582" s="1"/>
      <c r="M1582" s="2"/>
      <c r="N1582" s="21"/>
      <c r="O1582" s="1"/>
      <c r="P1582" s="1"/>
    </row>
    <row r="1583" spans="4:16" x14ac:dyDescent="0.25">
      <c r="D1583" s="1"/>
      <c r="E1583" s="1"/>
      <c r="F1583" s="268"/>
      <c r="G1583" s="1"/>
      <c r="H1583" s="1"/>
      <c r="I1583" s="1"/>
      <c r="J1583" s="12"/>
      <c r="K1583" s="1"/>
      <c r="L1583" s="1"/>
      <c r="M1583" s="2"/>
      <c r="N1583" s="21"/>
      <c r="O1583" s="1"/>
      <c r="P1583" s="1"/>
    </row>
    <row r="1584" spans="4:16" x14ac:dyDescent="0.25">
      <c r="D1584" s="1"/>
      <c r="E1584" s="1"/>
      <c r="F1584" s="268"/>
      <c r="G1584" s="1"/>
      <c r="H1584" s="1"/>
      <c r="I1584" s="1"/>
      <c r="J1584" s="12"/>
      <c r="K1584" s="1"/>
      <c r="L1584" s="1"/>
      <c r="M1584" s="2"/>
      <c r="N1584" s="21"/>
      <c r="O1584" s="1"/>
      <c r="P1584" s="1"/>
    </row>
    <row r="1585" spans="4:16" x14ac:dyDescent="0.25">
      <c r="D1585" s="1"/>
      <c r="E1585" s="1"/>
      <c r="F1585" s="268"/>
      <c r="G1585" s="1"/>
      <c r="H1585" s="1"/>
      <c r="I1585" s="1"/>
      <c r="J1585" s="12"/>
      <c r="K1585" s="1"/>
      <c r="L1585" s="1"/>
      <c r="M1585" s="2"/>
      <c r="N1585" s="21"/>
      <c r="O1585" s="1"/>
      <c r="P1585" s="1"/>
    </row>
    <row r="1586" spans="4:16" x14ac:dyDescent="0.25">
      <c r="D1586" s="1"/>
      <c r="E1586" s="1"/>
      <c r="F1586" s="268"/>
      <c r="G1586" s="1"/>
      <c r="H1586" s="1"/>
      <c r="I1586" s="1"/>
      <c r="J1586" s="12"/>
      <c r="K1586" s="1"/>
      <c r="L1586" s="1"/>
      <c r="M1586" s="2"/>
      <c r="N1586" s="21"/>
      <c r="O1586" s="1"/>
      <c r="P1586" s="1"/>
    </row>
    <row r="1587" spans="4:16" x14ac:dyDescent="0.25">
      <c r="D1587" s="1"/>
      <c r="E1587" s="1"/>
      <c r="F1587" s="268"/>
      <c r="G1587" s="1"/>
      <c r="H1587" s="1"/>
      <c r="I1587" s="1"/>
      <c r="J1587" s="12"/>
      <c r="K1587" s="1"/>
      <c r="L1587" s="1"/>
      <c r="M1587" s="2"/>
      <c r="N1587" s="21"/>
      <c r="O1587" s="1"/>
      <c r="P1587" s="1"/>
    </row>
    <row r="1588" spans="4:16" x14ac:dyDescent="0.25">
      <c r="D1588" s="1"/>
      <c r="E1588" s="1"/>
      <c r="F1588" s="268"/>
      <c r="G1588" s="1"/>
      <c r="H1588" s="1"/>
      <c r="I1588" s="1"/>
      <c r="J1588" s="12"/>
      <c r="K1588" s="1"/>
      <c r="L1588" s="1"/>
      <c r="M1588" s="2"/>
      <c r="N1588" s="21"/>
      <c r="O1588" s="1"/>
      <c r="P1588" s="1"/>
    </row>
    <row r="1589" spans="4:16" x14ac:dyDescent="0.25">
      <c r="D1589" s="1"/>
      <c r="E1589" s="1"/>
      <c r="F1589" s="268"/>
      <c r="G1589" s="1"/>
      <c r="H1589" s="1"/>
      <c r="I1589" s="1"/>
      <c r="J1589" s="12"/>
      <c r="K1589" s="1"/>
      <c r="L1589" s="1"/>
      <c r="M1589" s="2"/>
      <c r="N1589" s="21"/>
      <c r="O1589" s="1"/>
      <c r="P1589" s="1"/>
    </row>
    <row r="1590" spans="4:16" x14ac:dyDescent="0.25">
      <c r="D1590" s="1"/>
      <c r="E1590" s="1"/>
      <c r="F1590" s="268"/>
      <c r="G1590" s="1"/>
      <c r="H1590" s="1"/>
      <c r="I1590" s="1"/>
      <c r="J1590" s="12"/>
      <c r="K1590" s="1"/>
      <c r="L1590" s="1"/>
      <c r="M1590" s="2"/>
      <c r="N1590" s="21"/>
      <c r="O1590" s="1"/>
      <c r="P1590" s="1"/>
    </row>
    <row r="1591" spans="4:16" x14ac:dyDescent="0.25">
      <c r="D1591" s="1"/>
      <c r="E1591" s="1"/>
      <c r="F1591" s="268"/>
      <c r="G1591" s="1"/>
      <c r="H1591" s="1"/>
      <c r="I1591" s="1"/>
      <c r="J1591" s="12"/>
      <c r="K1591" s="1"/>
      <c r="L1591" s="1"/>
      <c r="M1591" s="2"/>
      <c r="N1591" s="21"/>
      <c r="O1591" s="1"/>
      <c r="P1591" s="1"/>
    </row>
    <row r="1592" spans="4:16" x14ac:dyDescent="0.25">
      <c r="D1592" s="1"/>
      <c r="E1592" s="1"/>
      <c r="F1592" s="268"/>
      <c r="G1592" s="1"/>
      <c r="H1592" s="1"/>
      <c r="I1592" s="1"/>
      <c r="J1592" s="12"/>
      <c r="K1592" s="1"/>
      <c r="L1592" s="1"/>
      <c r="M1592" s="2"/>
      <c r="N1592" s="21"/>
      <c r="O1592" s="1"/>
      <c r="P1592" s="1"/>
    </row>
    <row r="1593" spans="4:16" x14ac:dyDescent="0.25">
      <c r="D1593" s="1"/>
      <c r="E1593" s="1"/>
      <c r="F1593" s="268"/>
      <c r="G1593" s="1"/>
      <c r="H1593" s="1"/>
      <c r="I1593" s="1"/>
      <c r="J1593" s="12"/>
      <c r="K1593" s="1"/>
      <c r="L1593" s="1"/>
      <c r="M1593" s="2"/>
      <c r="N1593" s="21"/>
      <c r="O1593" s="1"/>
      <c r="P1593" s="1"/>
    </row>
    <row r="1594" spans="4:16" x14ac:dyDescent="0.25">
      <c r="D1594" s="1"/>
      <c r="E1594" s="1"/>
      <c r="F1594" s="268"/>
      <c r="G1594" s="1"/>
      <c r="H1594" s="1"/>
      <c r="I1594" s="1"/>
      <c r="J1594" s="12"/>
      <c r="K1594" s="1"/>
      <c r="L1594" s="1"/>
      <c r="M1594" s="2"/>
      <c r="N1594" s="21"/>
      <c r="O1594" s="1"/>
      <c r="P1594" s="1"/>
    </row>
    <row r="1595" spans="4:16" x14ac:dyDescent="0.25">
      <c r="D1595" s="1"/>
      <c r="E1595" s="1"/>
      <c r="F1595" s="268"/>
      <c r="G1595" s="1"/>
      <c r="H1595" s="1"/>
      <c r="I1595" s="1"/>
      <c r="J1595" s="12"/>
      <c r="K1595" s="1"/>
      <c r="L1595" s="1"/>
      <c r="M1595" s="2"/>
      <c r="N1595" s="21"/>
      <c r="O1595" s="1"/>
      <c r="P1595" s="1"/>
    </row>
    <row r="1596" spans="4:16" x14ac:dyDescent="0.25">
      <c r="D1596" s="1"/>
      <c r="E1596" s="1"/>
      <c r="F1596" s="268"/>
      <c r="G1596" s="1"/>
      <c r="H1596" s="1"/>
      <c r="I1596" s="1"/>
      <c r="J1596" s="12"/>
      <c r="K1596" s="1"/>
      <c r="L1596" s="1"/>
      <c r="M1596" s="2"/>
      <c r="N1596" s="21"/>
      <c r="O1596" s="1"/>
      <c r="P1596" s="1"/>
    </row>
    <row r="1597" spans="4:16" x14ac:dyDescent="0.25">
      <c r="D1597" s="1"/>
      <c r="E1597" s="1"/>
      <c r="F1597" s="268"/>
      <c r="G1597" s="1"/>
      <c r="H1597" s="1"/>
      <c r="I1597" s="1"/>
      <c r="J1597" s="12"/>
      <c r="K1597" s="1"/>
      <c r="L1597" s="1"/>
      <c r="M1597" s="2"/>
      <c r="N1597" s="21"/>
      <c r="O1597" s="1"/>
      <c r="P1597" s="1"/>
    </row>
    <row r="1598" spans="4:16" x14ac:dyDescent="0.25">
      <c r="D1598" s="1"/>
      <c r="E1598" s="1"/>
      <c r="F1598" s="268"/>
      <c r="G1598" s="1"/>
      <c r="H1598" s="1"/>
      <c r="I1598" s="1"/>
      <c r="J1598" s="12"/>
      <c r="K1598" s="1"/>
      <c r="L1598" s="1"/>
      <c r="M1598" s="2"/>
      <c r="N1598" s="21"/>
      <c r="O1598" s="1"/>
      <c r="P1598" s="1"/>
    </row>
    <row r="1599" spans="4:16" x14ac:dyDescent="0.25">
      <c r="D1599" s="1"/>
      <c r="E1599" s="1"/>
      <c r="F1599" s="268"/>
      <c r="G1599" s="1"/>
      <c r="H1599" s="1"/>
      <c r="I1599" s="1"/>
      <c r="J1599" s="12"/>
      <c r="K1599" s="1"/>
      <c r="L1599" s="1"/>
      <c r="M1599" s="2"/>
      <c r="N1599" s="21"/>
      <c r="O1599" s="1"/>
      <c r="P1599" s="1"/>
    </row>
    <row r="1600" spans="4:16" x14ac:dyDescent="0.25">
      <c r="D1600" s="1"/>
      <c r="E1600" s="1"/>
      <c r="F1600" s="268"/>
      <c r="G1600" s="1"/>
      <c r="H1600" s="1"/>
      <c r="I1600" s="1"/>
      <c r="J1600" s="12"/>
      <c r="K1600" s="1"/>
      <c r="L1600" s="1"/>
      <c r="M1600" s="2"/>
      <c r="N1600" s="21"/>
      <c r="O1600" s="1"/>
      <c r="P1600" s="1"/>
    </row>
    <row r="1601" spans="4:16" x14ac:dyDescent="0.25">
      <c r="D1601" s="1"/>
      <c r="E1601" s="1"/>
      <c r="F1601" s="268"/>
      <c r="G1601" s="1"/>
      <c r="H1601" s="1"/>
      <c r="I1601" s="1"/>
      <c r="J1601" s="12"/>
      <c r="K1601" s="1"/>
      <c r="L1601" s="1"/>
      <c r="M1601" s="2"/>
      <c r="N1601" s="21"/>
      <c r="O1601" s="1"/>
      <c r="P1601" s="1"/>
    </row>
    <row r="1602" spans="4:16" x14ac:dyDescent="0.25">
      <c r="D1602" s="1"/>
      <c r="E1602" s="1"/>
      <c r="F1602" s="268"/>
      <c r="G1602" s="1"/>
      <c r="H1602" s="1"/>
      <c r="I1602" s="1"/>
      <c r="J1602" s="12"/>
      <c r="K1602" s="1"/>
      <c r="L1602" s="1"/>
      <c r="M1602" s="2"/>
      <c r="N1602" s="21"/>
      <c r="O1602" s="1"/>
      <c r="P1602" s="1"/>
    </row>
    <row r="1603" spans="4:16" x14ac:dyDescent="0.25">
      <c r="D1603" s="1"/>
      <c r="E1603" s="1"/>
      <c r="F1603" s="268"/>
      <c r="G1603" s="1"/>
      <c r="H1603" s="1"/>
      <c r="I1603" s="1"/>
      <c r="J1603" s="12"/>
      <c r="K1603" s="1"/>
      <c r="L1603" s="1"/>
      <c r="M1603" s="2"/>
      <c r="N1603" s="21"/>
      <c r="O1603" s="1"/>
      <c r="P1603" s="1"/>
    </row>
    <row r="1604" spans="4:16" x14ac:dyDescent="0.25">
      <c r="D1604" s="1"/>
      <c r="E1604" s="1"/>
      <c r="F1604" s="268"/>
      <c r="G1604" s="1"/>
      <c r="H1604" s="1"/>
      <c r="I1604" s="1"/>
      <c r="J1604" s="12"/>
      <c r="K1604" s="1"/>
      <c r="L1604" s="1"/>
      <c r="M1604" s="2"/>
      <c r="N1604" s="21"/>
      <c r="O1604" s="1"/>
      <c r="P1604" s="1"/>
    </row>
    <row r="1605" spans="4:16" x14ac:dyDescent="0.25">
      <c r="D1605" s="1"/>
      <c r="E1605" s="1"/>
      <c r="F1605" s="268"/>
      <c r="G1605" s="1"/>
      <c r="H1605" s="1"/>
      <c r="I1605" s="1"/>
      <c r="J1605" s="12"/>
      <c r="K1605" s="1"/>
      <c r="L1605" s="1"/>
      <c r="M1605" s="2"/>
      <c r="N1605" s="21"/>
      <c r="O1605" s="1"/>
      <c r="P1605" s="1"/>
    </row>
    <row r="1606" spans="4:16" x14ac:dyDescent="0.25">
      <c r="D1606" s="1"/>
      <c r="E1606" s="1"/>
      <c r="F1606" s="268"/>
      <c r="G1606" s="1"/>
      <c r="H1606" s="1"/>
      <c r="I1606" s="1"/>
      <c r="J1606" s="12"/>
      <c r="K1606" s="1"/>
      <c r="L1606" s="1"/>
      <c r="M1606" s="2"/>
      <c r="N1606" s="21"/>
      <c r="O1606" s="1"/>
      <c r="P1606" s="1"/>
    </row>
    <row r="1607" spans="4:16" x14ac:dyDescent="0.25">
      <c r="D1607" s="1"/>
      <c r="E1607" s="1"/>
      <c r="F1607" s="268"/>
      <c r="G1607" s="1"/>
      <c r="H1607" s="1"/>
      <c r="I1607" s="1"/>
      <c r="J1607" s="12"/>
      <c r="K1607" s="1"/>
      <c r="L1607" s="1"/>
      <c r="M1607" s="2"/>
      <c r="N1607" s="21"/>
      <c r="O1607" s="1"/>
      <c r="P1607" s="1"/>
    </row>
    <row r="1608" spans="4:16" x14ac:dyDescent="0.25">
      <c r="D1608" s="1"/>
      <c r="E1608" s="1"/>
      <c r="F1608" s="268"/>
      <c r="G1608" s="1"/>
      <c r="H1608" s="1"/>
      <c r="I1608" s="1"/>
      <c r="J1608" s="12"/>
      <c r="K1608" s="1"/>
      <c r="L1608" s="1"/>
      <c r="M1608" s="2"/>
      <c r="N1608" s="21"/>
      <c r="O1608" s="1"/>
      <c r="P1608" s="1"/>
    </row>
    <row r="1609" spans="4:16" x14ac:dyDescent="0.25">
      <c r="D1609" s="1"/>
      <c r="E1609" s="1"/>
      <c r="F1609" s="268"/>
      <c r="G1609" s="1"/>
      <c r="H1609" s="1"/>
      <c r="I1609" s="1"/>
      <c r="J1609" s="12"/>
      <c r="K1609" s="1"/>
      <c r="L1609" s="1"/>
      <c r="M1609" s="2"/>
      <c r="N1609" s="21"/>
      <c r="O1609" s="1"/>
      <c r="P1609" s="1"/>
    </row>
    <row r="1610" spans="4:16" x14ac:dyDescent="0.25">
      <c r="D1610" s="1"/>
      <c r="E1610" s="1"/>
      <c r="F1610" s="268"/>
      <c r="G1610" s="1"/>
      <c r="H1610" s="1"/>
      <c r="I1610" s="1"/>
      <c r="J1610" s="12"/>
      <c r="K1610" s="1"/>
      <c r="L1610" s="1"/>
      <c r="M1610" s="2"/>
      <c r="N1610" s="21"/>
      <c r="O1610" s="1"/>
      <c r="P1610" s="1"/>
    </row>
    <row r="1611" spans="4:16" x14ac:dyDescent="0.25">
      <c r="D1611" s="1"/>
      <c r="E1611" s="1"/>
      <c r="F1611" s="268"/>
      <c r="G1611" s="1"/>
      <c r="H1611" s="1"/>
      <c r="I1611" s="1"/>
      <c r="J1611" s="12"/>
      <c r="K1611" s="1"/>
      <c r="L1611" s="1"/>
      <c r="M1611" s="2"/>
      <c r="N1611" s="21"/>
      <c r="O1611" s="1"/>
      <c r="P1611" s="1"/>
    </row>
    <row r="1612" spans="4:16" x14ac:dyDescent="0.25">
      <c r="D1612" s="1"/>
      <c r="E1612" s="1"/>
      <c r="F1612" s="268"/>
      <c r="G1612" s="1"/>
      <c r="H1612" s="1"/>
      <c r="I1612" s="1"/>
      <c r="J1612" s="12"/>
      <c r="K1612" s="1"/>
      <c r="L1612" s="1"/>
      <c r="M1612" s="2"/>
      <c r="N1612" s="21"/>
      <c r="O1612" s="1"/>
      <c r="P1612" s="1"/>
    </row>
    <row r="1613" spans="4:16" x14ac:dyDescent="0.25">
      <c r="D1613" s="1"/>
      <c r="E1613" s="1"/>
      <c r="F1613" s="268"/>
      <c r="G1613" s="1"/>
      <c r="H1613" s="1"/>
      <c r="I1613" s="1"/>
      <c r="J1613" s="12"/>
      <c r="K1613" s="1"/>
      <c r="L1613" s="1"/>
      <c r="M1613" s="2"/>
      <c r="N1613" s="21"/>
      <c r="O1613" s="1"/>
      <c r="P1613" s="1"/>
    </row>
    <row r="1614" spans="4:16" x14ac:dyDescent="0.25">
      <c r="D1614" s="1"/>
      <c r="E1614" s="1"/>
      <c r="F1614" s="268"/>
      <c r="G1614" s="1"/>
      <c r="H1614" s="1"/>
      <c r="I1614" s="1"/>
      <c r="J1614" s="12"/>
      <c r="K1614" s="1"/>
      <c r="L1614" s="1"/>
      <c r="M1614" s="2"/>
      <c r="N1614" s="21"/>
      <c r="O1614" s="1"/>
      <c r="P1614" s="1"/>
    </row>
    <row r="1615" spans="4:16" x14ac:dyDescent="0.25">
      <c r="D1615" s="1"/>
      <c r="E1615" s="1"/>
      <c r="F1615" s="268"/>
      <c r="G1615" s="1"/>
      <c r="H1615" s="1"/>
      <c r="I1615" s="1"/>
      <c r="J1615" s="12"/>
      <c r="K1615" s="1"/>
      <c r="L1615" s="1"/>
      <c r="M1615" s="2"/>
      <c r="N1615" s="21"/>
      <c r="O1615" s="1"/>
      <c r="P1615" s="1"/>
    </row>
    <row r="1616" spans="4:16" x14ac:dyDescent="0.25">
      <c r="D1616" s="1"/>
      <c r="E1616" s="1"/>
      <c r="F1616" s="268"/>
      <c r="G1616" s="1"/>
      <c r="H1616" s="1"/>
      <c r="I1616" s="1"/>
      <c r="J1616" s="12"/>
      <c r="K1616" s="1"/>
      <c r="L1616" s="1"/>
      <c r="M1616" s="2"/>
      <c r="N1616" s="21"/>
      <c r="O1616" s="1"/>
      <c r="P1616" s="1"/>
    </row>
    <row r="1617" spans="4:16" x14ac:dyDescent="0.25">
      <c r="D1617" s="1"/>
      <c r="E1617" s="1"/>
      <c r="F1617" s="268"/>
      <c r="G1617" s="1"/>
      <c r="H1617" s="1"/>
      <c r="I1617" s="1"/>
      <c r="J1617" s="12"/>
      <c r="K1617" s="1"/>
      <c r="L1617" s="1"/>
      <c r="M1617" s="2"/>
      <c r="N1617" s="21"/>
      <c r="O1617" s="1"/>
      <c r="P1617" s="1"/>
    </row>
    <row r="1618" spans="4:16" x14ac:dyDescent="0.25">
      <c r="D1618" s="1"/>
      <c r="E1618" s="1"/>
      <c r="F1618" s="268"/>
      <c r="G1618" s="1"/>
      <c r="H1618" s="1"/>
      <c r="I1618" s="1"/>
      <c r="J1618" s="12"/>
      <c r="K1618" s="1"/>
      <c r="L1618" s="1"/>
      <c r="M1618" s="2"/>
      <c r="N1618" s="21"/>
      <c r="O1618" s="1"/>
      <c r="P1618" s="1"/>
    </row>
    <row r="1619" spans="4:16" x14ac:dyDescent="0.25">
      <c r="D1619" s="1"/>
      <c r="E1619" s="1"/>
      <c r="F1619" s="268"/>
      <c r="G1619" s="1"/>
      <c r="H1619" s="1"/>
      <c r="I1619" s="1"/>
      <c r="J1619" s="12"/>
      <c r="K1619" s="1"/>
      <c r="L1619" s="1"/>
      <c r="M1619" s="2"/>
      <c r="N1619" s="21"/>
      <c r="O1619" s="1"/>
      <c r="P1619" s="1"/>
    </row>
    <row r="1620" spans="4:16" x14ac:dyDescent="0.25">
      <c r="D1620" s="1"/>
      <c r="E1620" s="1"/>
      <c r="F1620" s="268"/>
      <c r="G1620" s="1"/>
      <c r="H1620" s="1"/>
      <c r="I1620" s="1"/>
      <c r="J1620" s="12"/>
      <c r="K1620" s="1"/>
      <c r="L1620" s="1"/>
      <c r="M1620" s="2"/>
      <c r="N1620" s="21"/>
      <c r="O1620" s="1"/>
      <c r="P1620" s="1"/>
    </row>
    <row r="1621" spans="4:16" x14ac:dyDescent="0.25">
      <c r="D1621" s="1"/>
      <c r="E1621" s="1"/>
      <c r="F1621" s="268"/>
      <c r="G1621" s="1"/>
      <c r="H1621" s="1"/>
      <c r="I1621" s="1"/>
      <c r="J1621" s="12"/>
      <c r="K1621" s="1"/>
      <c r="L1621" s="1"/>
      <c r="M1621" s="2"/>
      <c r="N1621" s="21"/>
      <c r="O1621" s="1"/>
      <c r="P1621" s="1"/>
    </row>
    <row r="1622" spans="4:16" x14ac:dyDescent="0.25">
      <c r="D1622" s="1"/>
      <c r="E1622" s="1"/>
      <c r="F1622" s="268"/>
      <c r="G1622" s="1"/>
      <c r="H1622" s="1"/>
      <c r="I1622" s="1"/>
      <c r="J1622" s="12"/>
      <c r="K1622" s="1"/>
      <c r="L1622" s="1"/>
      <c r="M1622" s="2"/>
      <c r="N1622" s="21"/>
      <c r="O1622" s="1"/>
      <c r="P1622" s="1"/>
    </row>
    <row r="1623" spans="4:16" x14ac:dyDescent="0.25">
      <c r="D1623" s="1"/>
      <c r="E1623" s="1"/>
      <c r="F1623" s="268"/>
      <c r="G1623" s="1"/>
      <c r="H1623" s="1"/>
      <c r="I1623" s="1"/>
      <c r="J1623" s="12"/>
      <c r="K1623" s="1"/>
      <c r="L1623" s="1"/>
      <c r="M1623" s="2"/>
      <c r="N1623" s="21"/>
      <c r="O1623" s="1"/>
      <c r="P1623" s="1"/>
    </row>
    <row r="1624" spans="4:16" x14ac:dyDescent="0.25">
      <c r="D1624" s="1"/>
      <c r="E1624" s="1"/>
      <c r="F1624" s="268"/>
      <c r="G1624" s="1"/>
      <c r="H1624" s="1"/>
      <c r="I1624" s="1"/>
      <c r="J1624" s="12"/>
      <c r="K1624" s="1"/>
      <c r="L1624" s="1"/>
      <c r="M1624" s="2"/>
      <c r="N1624" s="21"/>
      <c r="O1624" s="1"/>
      <c r="P1624" s="1"/>
    </row>
    <row r="1625" spans="4:16" x14ac:dyDescent="0.25">
      <c r="D1625" s="1"/>
      <c r="E1625" s="1"/>
      <c r="F1625" s="268"/>
      <c r="G1625" s="1"/>
      <c r="H1625" s="1"/>
      <c r="I1625" s="1"/>
      <c r="J1625" s="12"/>
      <c r="K1625" s="1"/>
      <c r="L1625" s="1"/>
      <c r="M1625" s="2"/>
      <c r="N1625" s="21"/>
      <c r="O1625" s="1"/>
      <c r="P1625" s="1"/>
    </row>
    <row r="1626" spans="4:16" x14ac:dyDescent="0.25">
      <c r="D1626" s="1"/>
      <c r="E1626" s="1"/>
      <c r="F1626" s="268"/>
      <c r="G1626" s="1"/>
      <c r="H1626" s="1"/>
      <c r="I1626" s="1"/>
      <c r="J1626" s="12"/>
      <c r="K1626" s="1"/>
      <c r="L1626" s="1"/>
      <c r="M1626" s="2"/>
      <c r="N1626" s="21"/>
      <c r="O1626" s="1"/>
      <c r="P1626" s="1"/>
    </row>
    <row r="1627" spans="4:16" x14ac:dyDescent="0.25">
      <c r="D1627" s="1"/>
      <c r="E1627" s="1"/>
      <c r="F1627" s="268"/>
      <c r="G1627" s="1"/>
      <c r="H1627" s="1"/>
      <c r="I1627" s="1"/>
      <c r="J1627" s="12"/>
      <c r="K1627" s="1"/>
      <c r="L1627" s="1"/>
      <c r="M1627" s="2"/>
      <c r="N1627" s="21"/>
      <c r="O1627" s="1"/>
      <c r="P1627" s="1"/>
    </row>
    <row r="1628" spans="4:16" x14ac:dyDescent="0.25">
      <c r="D1628" s="1"/>
      <c r="E1628" s="1"/>
      <c r="F1628" s="268"/>
      <c r="G1628" s="1"/>
      <c r="H1628" s="1"/>
      <c r="I1628" s="1"/>
      <c r="J1628" s="12"/>
      <c r="K1628" s="1"/>
      <c r="L1628" s="1"/>
      <c r="M1628" s="2"/>
      <c r="N1628" s="21"/>
      <c r="O1628" s="1"/>
      <c r="P1628" s="1"/>
    </row>
    <row r="1629" spans="4:16" x14ac:dyDescent="0.25">
      <c r="D1629" s="1"/>
      <c r="E1629" s="1"/>
      <c r="F1629" s="268"/>
      <c r="G1629" s="1"/>
      <c r="H1629" s="1"/>
      <c r="I1629" s="1"/>
      <c r="J1629" s="12"/>
      <c r="K1629" s="1"/>
      <c r="L1629" s="1"/>
      <c r="M1629" s="2"/>
      <c r="N1629" s="21"/>
      <c r="O1629" s="1"/>
      <c r="P1629" s="1"/>
    </row>
    <row r="1630" spans="4:16" x14ac:dyDescent="0.25">
      <c r="D1630" s="1"/>
      <c r="E1630" s="1"/>
      <c r="F1630" s="268"/>
      <c r="G1630" s="1"/>
      <c r="H1630" s="1"/>
      <c r="I1630" s="1"/>
      <c r="J1630" s="12"/>
      <c r="K1630" s="1"/>
      <c r="L1630" s="1"/>
      <c r="M1630" s="2"/>
      <c r="N1630" s="21"/>
      <c r="O1630" s="1"/>
      <c r="P1630" s="1"/>
    </row>
    <row r="1631" spans="4:16" x14ac:dyDescent="0.25">
      <c r="D1631" s="1"/>
      <c r="E1631" s="1"/>
      <c r="F1631" s="268"/>
      <c r="G1631" s="1"/>
      <c r="H1631" s="1"/>
      <c r="I1631" s="1"/>
      <c r="J1631" s="12"/>
      <c r="K1631" s="1"/>
      <c r="L1631" s="1"/>
      <c r="M1631" s="2"/>
      <c r="N1631" s="21"/>
      <c r="O1631" s="1"/>
      <c r="P1631" s="1"/>
    </row>
    <row r="1632" spans="4:16" x14ac:dyDescent="0.25">
      <c r="D1632" s="1"/>
      <c r="E1632" s="1"/>
      <c r="F1632" s="268"/>
      <c r="G1632" s="1"/>
      <c r="H1632" s="1"/>
      <c r="I1632" s="1"/>
      <c r="J1632" s="12"/>
      <c r="K1632" s="1"/>
      <c r="L1632" s="1"/>
      <c r="M1632" s="2"/>
      <c r="N1632" s="21"/>
      <c r="O1632" s="1"/>
      <c r="P1632" s="1"/>
    </row>
    <row r="1633" spans="4:16" x14ac:dyDescent="0.25">
      <c r="D1633" s="1"/>
      <c r="E1633" s="1"/>
      <c r="F1633" s="268"/>
      <c r="G1633" s="1"/>
      <c r="H1633" s="1"/>
      <c r="I1633" s="1"/>
      <c r="J1633" s="12"/>
      <c r="K1633" s="1"/>
      <c r="L1633" s="1"/>
      <c r="M1633" s="2"/>
      <c r="N1633" s="21"/>
      <c r="O1633" s="1"/>
      <c r="P1633" s="1"/>
    </row>
    <row r="1634" spans="4:16" x14ac:dyDescent="0.25">
      <c r="D1634" s="1"/>
      <c r="E1634" s="1"/>
      <c r="F1634" s="268"/>
      <c r="G1634" s="1"/>
      <c r="H1634" s="1"/>
      <c r="I1634" s="1"/>
      <c r="J1634" s="12"/>
      <c r="K1634" s="1"/>
      <c r="L1634" s="1"/>
      <c r="M1634" s="2"/>
      <c r="N1634" s="21"/>
      <c r="O1634" s="1"/>
      <c r="P1634" s="1"/>
    </row>
    <row r="1635" spans="4:16" x14ac:dyDescent="0.25">
      <c r="D1635" s="1"/>
      <c r="E1635" s="1"/>
      <c r="F1635" s="268"/>
      <c r="G1635" s="1"/>
      <c r="H1635" s="1"/>
      <c r="I1635" s="1"/>
      <c r="J1635" s="12"/>
      <c r="K1635" s="1"/>
      <c r="L1635" s="1"/>
      <c r="M1635" s="2"/>
      <c r="N1635" s="21"/>
      <c r="O1635" s="1"/>
      <c r="P1635" s="1"/>
    </row>
    <row r="1636" spans="4:16" x14ac:dyDescent="0.25">
      <c r="D1636" s="1"/>
      <c r="E1636" s="1"/>
      <c r="F1636" s="268"/>
      <c r="G1636" s="1"/>
      <c r="H1636" s="1"/>
      <c r="I1636" s="1"/>
      <c r="J1636" s="12"/>
      <c r="K1636" s="1"/>
      <c r="L1636" s="1"/>
      <c r="M1636" s="2"/>
      <c r="N1636" s="21"/>
      <c r="O1636" s="1"/>
      <c r="P1636" s="1"/>
    </row>
    <row r="1637" spans="4:16" x14ac:dyDescent="0.25">
      <c r="D1637" s="1"/>
      <c r="E1637" s="1"/>
      <c r="F1637" s="268"/>
      <c r="G1637" s="1"/>
      <c r="H1637" s="1"/>
      <c r="I1637" s="1"/>
      <c r="J1637" s="12"/>
      <c r="K1637" s="1"/>
      <c r="L1637" s="1"/>
      <c r="M1637" s="2"/>
      <c r="N1637" s="21"/>
      <c r="O1637" s="1"/>
      <c r="P1637" s="1"/>
    </row>
    <row r="1638" spans="4:16" x14ac:dyDescent="0.25">
      <c r="D1638" s="1"/>
      <c r="E1638" s="1"/>
      <c r="F1638" s="268"/>
      <c r="G1638" s="1"/>
      <c r="H1638" s="1"/>
      <c r="I1638" s="1"/>
      <c r="J1638" s="12"/>
      <c r="K1638" s="1"/>
      <c r="L1638" s="1"/>
      <c r="M1638" s="2"/>
      <c r="N1638" s="21"/>
      <c r="O1638" s="1"/>
      <c r="P1638" s="1"/>
    </row>
    <row r="1639" spans="4:16" x14ac:dyDescent="0.25">
      <c r="D1639" s="1"/>
      <c r="E1639" s="1"/>
      <c r="F1639" s="268"/>
      <c r="G1639" s="1"/>
      <c r="H1639" s="1"/>
      <c r="I1639" s="1"/>
      <c r="J1639" s="12"/>
      <c r="K1639" s="1"/>
      <c r="L1639" s="1"/>
      <c r="M1639" s="2"/>
      <c r="N1639" s="21"/>
      <c r="O1639" s="1"/>
      <c r="P1639" s="1"/>
    </row>
    <row r="1640" spans="4:16" x14ac:dyDescent="0.25">
      <c r="D1640" s="1"/>
      <c r="E1640" s="1"/>
      <c r="F1640" s="268"/>
      <c r="G1640" s="1"/>
      <c r="H1640" s="1"/>
      <c r="I1640" s="1"/>
      <c r="J1640" s="12"/>
      <c r="K1640" s="1"/>
      <c r="L1640" s="1"/>
      <c r="M1640" s="2"/>
      <c r="N1640" s="21"/>
      <c r="O1640" s="1"/>
      <c r="P1640" s="1"/>
    </row>
    <row r="1641" spans="4:16" x14ac:dyDescent="0.25">
      <c r="D1641" s="1"/>
      <c r="E1641" s="1"/>
      <c r="F1641" s="268"/>
      <c r="G1641" s="1"/>
      <c r="H1641" s="1"/>
      <c r="I1641" s="1"/>
      <c r="J1641" s="12"/>
      <c r="K1641" s="1"/>
      <c r="L1641" s="1"/>
      <c r="M1641" s="2"/>
      <c r="N1641" s="21"/>
      <c r="O1641" s="1"/>
      <c r="P1641" s="1"/>
    </row>
    <row r="1642" spans="4:16" x14ac:dyDescent="0.25">
      <c r="D1642" s="1"/>
      <c r="E1642" s="1"/>
      <c r="F1642" s="268"/>
      <c r="G1642" s="1"/>
      <c r="H1642" s="1"/>
      <c r="I1642" s="1"/>
      <c r="J1642" s="12"/>
      <c r="K1642" s="1"/>
      <c r="L1642" s="1"/>
      <c r="M1642" s="2"/>
      <c r="N1642" s="21"/>
      <c r="O1642" s="1"/>
      <c r="P1642" s="1"/>
    </row>
    <row r="1643" spans="4:16" x14ac:dyDescent="0.25">
      <c r="D1643" s="1"/>
      <c r="E1643" s="1"/>
      <c r="F1643" s="268"/>
      <c r="G1643" s="1"/>
      <c r="H1643" s="1"/>
      <c r="I1643" s="1"/>
      <c r="J1643" s="12"/>
      <c r="K1643" s="1"/>
      <c r="L1643" s="1"/>
      <c r="M1643" s="2"/>
      <c r="N1643" s="21"/>
      <c r="O1643" s="1"/>
      <c r="P1643" s="1"/>
    </row>
    <row r="1644" spans="4:16" x14ac:dyDescent="0.25">
      <c r="D1644" s="1"/>
      <c r="E1644" s="1"/>
      <c r="F1644" s="268"/>
      <c r="G1644" s="1"/>
      <c r="H1644" s="1"/>
      <c r="I1644" s="1"/>
      <c r="J1644" s="12"/>
      <c r="K1644" s="1"/>
      <c r="L1644" s="1"/>
      <c r="M1644" s="2"/>
      <c r="N1644" s="21"/>
      <c r="O1644" s="1"/>
      <c r="P1644" s="1"/>
    </row>
    <row r="1645" spans="4:16" x14ac:dyDescent="0.25">
      <c r="D1645" s="1"/>
      <c r="E1645" s="1"/>
      <c r="F1645" s="268"/>
      <c r="G1645" s="1"/>
      <c r="H1645" s="1"/>
      <c r="I1645" s="1"/>
      <c r="J1645" s="12"/>
      <c r="K1645" s="1"/>
      <c r="L1645" s="1"/>
      <c r="M1645" s="2"/>
      <c r="N1645" s="21"/>
      <c r="O1645" s="1"/>
      <c r="P1645" s="1"/>
    </row>
    <row r="1646" spans="4:16" x14ac:dyDescent="0.25">
      <c r="D1646" s="1"/>
      <c r="E1646" s="1"/>
      <c r="F1646" s="268"/>
      <c r="G1646" s="1"/>
      <c r="H1646" s="1"/>
      <c r="I1646" s="1"/>
      <c r="J1646" s="12"/>
      <c r="K1646" s="1"/>
      <c r="L1646" s="1"/>
      <c r="M1646" s="2"/>
      <c r="N1646" s="21"/>
      <c r="O1646" s="1"/>
      <c r="P1646" s="1"/>
    </row>
    <row r="1647" spans="4:16" x14ac:dyDescent="0.25">
      <c r="D1647" s="1"/>
      <c r="E1647" s="1"/>
      <c r="F1647" s="268"/>
      <c r="G1647" s="1"/>
      <c r="H1647" s="1"/>
      <c r="I1647" s="1"/>
      <c r="J1647" s="12"/>
      <c r="K1647" s="1"/>
      <c r="L1647" s="1"/>
      <c r="M1647" s="2"/>
      <c r="N1647" s="21"/>
      <c r="O1647" s="1"/>
      <c r="P1647" s="1"/>
    </row>
    <row r="1648" spans="4:16" x14ac:dyDescent="0.25">
      <c r="D1648" s="1"/>
      <c r="E1648" s="1"/>
      <c r="F1648" s="268"/>
      <c r="G1648" s="1"/>
      <c r="H1648" s="1"/>
      <c r="I1648" s="1"/>
      <c r="J1648" s="12"/>
      <c r="K1648" s="1"/>
      <c r="L1648" s="1"/>
      <c r="M1648" s="2"/>
      <c r="N1648" s="21"/>
      <c r="O1648" s="1"/>
      <c r="P1648" s="1"/>
    </row>
    <row r="1649" spans="4:16" x14ac:dyDescent="0.25">
      <c r="D1649" s="1"/>
      <c r="E1649" s="1"/>
      <c r="F1649" s="268"/>
      <c r="G1649" s="1"/>
      <c r="H1649" s="1"/>
      <c r="I1649" s="1"/>
      <c r="J1649" s="12"/>
      <c r="K1649" s="1"/>
      <c r="L1649" s="1"/>
      <c r="M1649" s="2"/>
      <c r="N1649" s="21"/>
      <c r="O1649" s="1"/>
      <c r="P1649" s="1"/>
    </row>
    <row r="1650" spans="4:16" x14ac:dyDescent="0.25">
      <c r="D1650" s="1"/>
      <c r="E1650" s="1"/>
      <c r="F1650" s="268"/>
      <c r="G1650" s="1"/>
      <c r="H1650" s="1"/>
      <c r="I1650" s="1"/>
      <c r="J1650" s="12"/>
      <c r="K1650" s="1"/>
      <c r="L1650" s="1"/>
      <c r="M1650" s="2"/>
      <c r="N1650" s="21"/>
      <c r="O1650" s="1"/>
      <c r="P1650" s="1"/>
    </row>
    <row r="1651" spans="4:16" x14ac:dyDescent="0.25">
      <c r="D1651" s="1"/>
      <c r="E1651" s="1"/>
      <c r="F1651" s="268"/>
      <c r="G1651" s="1"/>
      <c r="H1651" s="1"/>
      <c r="I1651" s="1"/>
      <c r="J1651" s="12"/>
      <c r="K1651" s="1"/>
      <c r="L1651" s="1"/>
      <c r="M1651" s="2"/>
      <c r="N1651" s="21"/>
      <c r="O1651" s="1"/>
      <c r="P1651" s="1"/>
    </row>
    <row r="1652" spans="4:16" x14ac:dyDescent="0.25">
      <c r="D1652" s="1"/>
      <c r="E1652" s="1"/>
      <c r="F1652" s="268"/>
      <c r="G1652" s="1"/>
      <c r="H1652" s="1"/>
      <c r="I1652" s="1"/>
      <c r="J1652" s="12"/>
      <c r="K1652" s="1"/>
      <c r="L1652" s="1"/>
      <c r="M1652" s="2"/>
      <c r="N1652" s="21"/>
      <c r="O1652" s="1"/>
      <c r="P1652" s="1"/>
    </row>
    <row r="1653" spans="4:16" x14ac:dyDescent="0.25">
      <c r="D1653" s="1"/>
      <c r="E1653" s="1"/>
      <c r="F1653" s="268"/>
      <c r="G1653" s="1"/>
      <c r="H1653" s="1"/>
      <c r="I1653" s="1"/>
      <c r="J1653" s="12"/>
      <c r="K1653" s="1"/>
      <c r="L1653" s="1"/>
      <c r="M1653" s="2"/>
      <c r="N1653" s="21"/>
      <c r="O1653" s="1"/>
      <c r="P1653" s="1"/>
    </row>
    <row r="1654" spans="4:16" x14ac:dyDescent="0.25">
      <c r="D1654" s="1"/>
      <c r="E1654" s="1"/>
      <c r="F1654" s="268"/>
      <c r="G1654" s="1"/>
      <c r="H1654" s="1"/>
      <c r="I1654" s="1"/>
      <c r="J1654" s="12"/>
      <c r="K1654" s="1"/>
      <c r="L1654" s="1"/>
      <c r="M1654" s="2"/>
      <c r="N1654" s="21"/>
      <c r="O1654" s="1"/>
      <c r="P1654" s="1"/>
    </row>
    <row r="1655" spans="4:16" x14ac:dyDescent="0.25">
      <c r="D1655" s="1"/>
      <c r="E1655" s="1"/>
      <c r="F1655" s="268"/>
      <c r="G1655" s="1"/>
      <c r="H1655" s="1"/>
      <c r="I1655" s="1"/>
      <c r="J1655" s="12"/>
      <c r="K1655" s="1"/>
      <c r="L1655" s="1"/>
      <c r="M1655" s="2"/>
      <c r="N1655" s="21"/>
      <c r="O1655" s="1"/>
      <c r="P1655" s="1"/>
    </row>
    <row r="1656" spans="4:16" x14ac:dyDescent="0.25">
      <c r="D1656" s="1"/>
      <c r="E1656" s="1"/>
      <c r="F1656" s="268"/>
      <c r="G1656" s="1"/>
      <c r="H1656" s="1"/>
      <c r="I1656" s="1"/>
      <c r="J1656" s="12"/>
      <c r="K1656" s="1"/>
      <c r="L1656" s="1"/>
      <c r="M1656" s="2"/>
      <c r="N1656" s="21"/>
      <c r="O1656" s="1"/>
      <c r="P1656" s="1"/>
    </row>
    <row r="1657" spans="4:16" x14ac:dyDescent="0.25">
      <c r="D1657" s="1"/>
      <c r="E1657" s="1"/>
      <c r="F1657" s="268"/>
      <c r="G1657" s="1"/>
      <c r="H1657" s="1"/>
      <c r="I1657" s="1"/>
      <c r="J1657" s="12"/>
      <c r="K1657" s="1"/>
      <c r="L1657" s="1"/>
      <c r="M1657" s="2"/>
      <c r="N1657" s="21"/>
      <c r="O1657" s="1"/>
      <c r="P1657" s="1"/>
    </row>
    <row r="1658" spans="4:16" x14ac:dyDescent="0.25">
      <c r="D1658" s="1"/>
      <c r="E1658" s="1"/>
      <c r="F1658" s="268"/>
      <c r="G1658" s="1"/>
      <c r="H1658" s="1"/>
      <c r="I1658" s="1"/>
      <c r="J1658" s="12"/>
      <c r="K1658" s="1"/>
      <c r="L1658" s="1"/>
      <c r="M1658" s="2"/>
      <c r="N1658" s="21"/>
      <c r="O1658" s="1"/>
      <c r="P1658" s="1"/>
    </row>
    <row r="1659" spans="4:16" x14ac:dyDescent="0.25">
      <c r="D1659" s="1"/>
      <c r="E1659" s="1"/>
      <c r="F1659" s="268"/>
      <c r="G1659" s="1"/>
      <c r="H1659" s="1"/>
      <c r="I1659" s="1"/>
      <c r="J1659" s="12"/>
      <c r="K1659" s="1"/>
      <c r="L1659" s="1"/>
      <c r="M1659" s="2"/>
      <c r="N1659" s="21"/>
      <c r="O1659" s="1"/>
      <c r="P1659" s="1"/>
    </row>
    <row r="1660" spans="4:16" x14ac:dyDescent="0.25">
      <c r="D1660" s="1"/>
      <c r="E1660" s="1"/>
      <c r="F1660" s="268"/>
      <c r="G1660" s="1"/>
      <c r="H1660" s="1"/>
      <c r="I1660" s="1"/>
      <c r="J1660" s="12"/>
      <c r="K1660" s="1"/>
      <c r="L1660" s="1"/>
      <c r="M1660" s="2"/>
      <c r="N1660" s="21"/>
      <c r="O1660" s="1"/>
      <c r="P1660" s="1"/>
    </row>
    <row r="1661" spans="4:16" x14ac:dyDescent="0.25">
      <c r="D1661" s="1"/>
      <c r="E1661" s="1"/>
      <c r="F1661" s="268"/>
      <c r="G1661" s="1"/>
      <c r="H1661" s="1"/>
      <c r="I1661" s="1"/>
      <c r="J1661" s="12"/>
      <c r="K1661" s="1"/>
      <c r="L1661" s="1"/>
      <c r="M1661" s="2"/>
      <c r="N1661" s="21"/>
      <c r="O1661" s="1"/>
      <c r="P1661" s="1"/>
    </row>
    <row r="1662" spans="4:16" x14ac:dyDescent="0.25">
      <c r="D1662" s="1"/>
      <c r="E1662" s="1"/>
      <c r="F1662" s="268"/>
      <c r="G1662" s="1"/>
      <c r="H1662" s="1"/>
      <c r="I1662" s="1"/>
      <c r="J1662" s="12"/>
      <c r="K1662" s="1"/>
      <c r="L1662" s="1"/>
      <c r="M1662" s="2"/>
      <c r="N1662" s="21"/>
      <c r="O1662" s="1"/>
      <c r="P1662" s="1"/>
    </row>
    <row r="1663" spans="4:16" x14ac:dyDescent="0.25">
      <c r="D1663" s="1"/>
      <c r="E1663" s="1"/>
      <c r="F1663" s="268"/>
      <c r="G1663" s="1"/>
      <c r="H1663" s="1"/>
      <c r="I1663" s="1"/>
      <c r="J1663" s="12"/>
      <c r="K1663" s="1"/>
      <c r="L1663" s="1"/>
      <c r="M1663" s="2"/>
      <c r="N1663" s="21"/>
      <c r="O1663" s="1"/>
      <c r="P1663" s="1"/>
    </row>
    <row r="1664" spans="4:16" x14ac:dyDescent="0.25">
      <c r="D1664" s="1"/>
      <c r="E1664" s="1"/>
      <c r="F1664" s="268"/>
      <c r="G1664" s="1"/>
      <c r="H1664" s="1"/>
      <c r="I1664" s="1"/>
      <c r="J1664" s="12"/>
      <c r="K1664" s="1"/>
      <c r="L1664" s="1"/>
      <c r="M1664" s="2"/>
      <c r="N1664" s="21"/>
      <c r="O1664" s="1"/>
      <c r="P1664" s="1"/>
    </row>
    <row r="1665" spans="4:16" x14ac:dyDescent="0.25">
      <c r="D1665" s="1"/>
      <c r="E1665" s="1"/>
      <c r="F1665" s="268"/>
      <c r="G1665" s="1"/>
      <c r="H1665" s="1"/>
      <c r="I1665" s="1"/>
      <c r="J1665" s="12"/>
      <c r="K1665" s="1"/>
      <c r="L1665" s="1"/>
      <c r="M1665" s="2"/>
      <c r="N1665" s="21"/>
      <c r="O1665" s="1"/>
      <c r="P1665" s="1"/>
    </row>
    <row r="1666" spans="4:16" x14ac:dyDescent="0.25">
      <c r="D1666" s="1"/>
      <c r="E1666" s="1"/>
      <c r="F1666" s="268"/>
      <c r="G1666" s="1"/>
      <c r="H1666" s="1"/>
      <c r="I1666" s="1"/>
      <c r="J1666" s="12"/>
      <c r="K1666" s="1"/>
      <c r="L1666" s="1"/>
      <c r="M1666" s="2"/>
      <c r="N1666" s="21"/>
      <c r="O1666" s="1"/>
      <c r="P1666" s="1"/>
    </row>
    <row r="1667" spans="4:16" x14ac:dyDescent="0.25">
      <c r="D1667" s="1"/>
      <c r="E1667" s="1"/>
      <c r="F1667" s="268"/>
      <c r="G1667" s="1"/>
      <c r="H1667" s="1"/>
      <c r="I1667" s="1"/>
      <c r="J1667" s="12"/>
      <c r="K1667" s="1"/>
      <c r="L1667" s="1"/>
      <c r="M1667" s="2"/>
      <c r="N1667" s="21"/>
      <c r="O1667" s="1"/>
      <c r="P1667" s="1"/>
    </row>
    <row r="1668" spans="4:16" x14ac:dyDescent="0.25">
      <c r="D1668" s="1"/>
      <c r="E1668" s="1"/>
      <c r="F1668" s="268"/>
      <c r="G1668" s="1"/>
      <c r="H1668" s="1"/>
      <c r="I1668" s="1"/>
      <c r="J1668" s="12"/>
      <c r="K1668" s="1"/>
      <c r="L1668" s="1"/>
      <c r="M1668" s="2"/>
      <c r="N1668" s="21"/>
      <c r="O1668" s="1"/>
      <c r="P1668" s="1"/>
    </row>
    <row r="1669" spans="4:16" x14ac:dyDescent="0.25">
      <c r="D1669" s="1"/>
      <c r="E1669" s="1"/>
      <c r="F1669" s="268"/>
      <c r="G1669" s="1"/>
      <c r="H1669" s="1"/>
      <c r="I1669" s="1"/>
      <c r="J1669" s="12"/>
      <c r="K1669" s="1"/>
      <c r="L1669" s="1"/>
      <c r="M1669" s="2"/>
      <c r="N1669" s="21"/>
      <c r="O1669" s="1"/>
      <c r="P1669" s="1"/>
    </row>
    <row r="1670" spans="4:16" x14ac:dyDescent="0.25">
      <c r="D1670" s="1"/>
      <c r="E1670" s="1"/>
      <c r="F1670" s="268"/>
      <c r="G1670" s="1"/>
      <c r="H1670" s="1"/>
      <c r="I1670" s="1"/>
      <c r="J1670" s="12"/>
      <c r="K1670" s="1"/>
      <c r="L1670" s="1"/>
      <c r="M1670" s="2"/>
      <c r="N1670" s="21"/>
      <c r="O1670" s="1"/>
      <c r="P1670" s="1"/>
    </row>
    <row r="1671" spans="4:16" x14ac:dyDescent="0.25">
      <c r="D1671" s="1"/>
      <c r="E1671" s="1"/>
      <c r="F1671" s="268"/>
      <c r="G1671" s="1"/>
      <c r="H1671" s="1"/>
      <c r="I1671" s="1"/>
      <c r="J1671" s="12"/>
      <c r="K1671" s="1"/>
      <c r="L1671" s="1"/>
      <c r="M1671" s="2"/>
      <c r="N1671" s="21"/>
      <c r="O1671" s="1"/>
      <c r="P1671" s="1"/>
    </row>
    <row r="1672" spans="4:16" x14ac:dyDescent="0.25">
      <c r="D1672" s="1"/>
      <c r="E1672" s="1"/>
      <c r="F1672" s="268"/>
      <c r="G1672" s="1"/>
      <c r="H1672" s="1"/>
      <c r="I1672" s="1"/>
      <c r="J1672" s="12"/>
      <c r="K1672" s="1"/>
      <c r="L1672" s="1"/>
      <c r="M1672" s="2"/>
      <c r="N1672" s="21"/>
      <c r="O1672" s="1"/>
      <c r="P1672" s="1"/>
    </row>
    <row r="1673" spans="4:16" x14ac:dyDescent="0.25">
      <c r="D1673" s="1"/>
      <c r="E1673" s="1"/>
      <c r="F1673" s="268"/>
      <c r="G1673" s="1"/>
      <c r="H1673" s="1"/>
      <c r="I1673" s="1"/>
      <c r="J1673" s="12"/>
      <c r="K1673" s="1"/>
      <c r="L1673" s="1"/>
      <c r="M1673" s="2"/>
      <c r="N1673" s="21"/>
      <c r="O1673" s="1"/>
      <c r="P1673" s="1"/>
    </row>
    <row r="1674" spans="4:16" x14ac:dyDescent="0.25">
      <c r="D1674" s="1"/>
      <c r="E1674" s="1"/>
      <c r="F1674" s="268"/>
      <c r="G1674" s="1"/>
      <c r="H1674" s="1"/>
      <c r="I1674" s="1"/>
      <c r="J1674" s="12"/>
      <c r="K1674" s="1"/>
      <c r="L1674" s="1"/>
      <c r="M1674" s="2"/>
      <c r="N1674" s="21"/>
      <c r="O1674" s="1"/>
      <c r="P1674" s="1"/>
    </row>
    <row r="1675" spans="4:16" x14ac:dyDescent="0.25">
      <c r="D1675" s="1"/>
      <c r="E1675" s="1"/>
      <c r="F1675" s="268"/>
      <c r="G1675" s="1"/>
      <c r="H1675" s="1"/>
      <c r="I1675" s="1"/>
      <c r="J1675" s="12"/>
      <c r="K1675" s="1"/>
      <c r="L1675" s="1"/>
      <c r="M1675" s="2"/>
      <c r="N1675" s="21"/>
      <c r="O1675" s="1"/>
      <c r="P1675" s="1"/>
    </row>
    <row r="1676" spans="4:16" x14ac:dyDescent="0.25">
      <c r="D1676" s="1"/>
      <c r="E1676" s="1"/>
      <c r="F1676" s="268"/>
      <c r="G1676" s="1"/>
      <c r="H1676" s="1"/>
      <c r="I1676" s="1"/>
      <c r="J1676" s="12"/>
      <c r="K1676" s="1"/>
      <c r="L1676" s="1"/>
      <c r="M1676" s="2"/>
      <c r="N1676" s="21"/>
      <c r="O1676" s="1"/>
      <c r="P1676" s="1"/>
    </row>
    <row r="1677" spans="4:16" x14ac:dyDescent="0.25">
      <c r="D1677" s="1"/>
      <c r="E1677" s="1"/>
      <c r="F1677" s="268"/>
      <c r="G1677" s="1"/>
      <c r="H1677" s="1"/>
      <c r="I1677" s="1"/>
      <c r="J1677" s="12"/>
      <c r="K1677" s="1"/>
      <c r="L1677" s="1"/>
      <c r="M1677" s="2"/>
      <c r="N1677" s="21"/>
      <c r="O1677" s="1"/>
      <c r="P1677" s="1"/>
    </row>
    <row r="1678" spans="4:16" x14ac:dyDescent="0.25">
      <c r="D1678" s="1"/>
      <c r="E1678" s="1"/>
      <c r="F1678" s="268"/>
      <c r="G1678" s="1"/>
      <c r="H1678" s="1"/>
      <c r="I1678" s="1"/>
      <c r="J1678" s="12"/>
      <c r="K1678" s="1"/>
      <c r="L1678" s="1"/>
      <c r="M1678" s="2"/>
      <c r="N1678" s="21"/>
      <c r="O1678" s="1"/>
      <c r="P1678" s="1"/>
    </row>
    <row r="1679" spans="4:16" x14ac:dyDescent="0.25">
      <c r="D1679" s="1"/>
      <c r="E1679" s="1"/>
      <c r="F1679" s="268"/>
      <c r="G1679" s="1"/>
      <c r="H1679" s="1"/>
      <c r="I1679" s="1"/>
      <c r="J1679" s="12"/>
      <c r="K1679" s="1"/>
      <c r="L1679" s="1"/>
      <c r="M1679" s="2"/>
      <c r="N1679" s="21"/>
      <c r="O1679" s="1"/>
      <c r="P1679" s="1"/>
    </row>
    <row r="1680" spans="4:16" x14ac:dyDescent="0.25">
      <c r="D1680" s="1"/>
      <c r="E1680" s="1"/>
      <c r="F1680" s="268"/>
      <c r="G1680" s="1"/>
      <c r="H1680" s="1"/>
      <c r="I1680" s="1"/>
      <c r="J1680" s="12"/>
      <c r="K1680" s="1"/>
      <c r="L1680" s="1"/>
      <c r="M1680" s="2"/>
      <c r="N1680" s="21"/>
      <c r="O1680" s="1"/>
      <c r="P1680" s="1"/>
    </row>
    <row r="1681" spans="4:16" x14ac:dyDescent="0.25">
      <c r="D1681" s="1"/>
      <c r="E1681" s="1"/>
      <c r="F1681" s="268"/>
      <c r="G1681" s="1"/>
      <c r="H1681" s="1"/>
      <c r="I1681" s="1"/>
      <c r="J1681" s="12"/>
      <c r="K1681" s="1"/>
      <c r="L1681" s="1"/>
      <c r="M1681" s="2"/>
      <c r="N1681" s="21"/>
      <c r="O1681" s="1"/>
      <c r="P1681" s="1"/>
    </row>
    <row r="1682" spans="4:16" x14ac:dyDescent="0.25">
      <c r="D1682" s="1"/>
      <c r="E1682" s="1"/>
      <c r="F1682" s="268"/>
      <c r="G1682" s="1"/>
      <c r="H1682" s="1"/>
      <c r="I1682" s="1"/>
      <c r="J1682" s="12"/>
      <c r="K1682" s="1"/>
      <c r="L1682" s="1"/>
      <c r="M1682" s="2"/>
      <c r="N1682" s="21"/>
      <c r="O1682" s="1"/>
      <c r="P1682" s="1"/>
    </row>
    <row r="1683" spans="4:16" x14ac:dyDescent="0.25">
      <c r="D1683" s="1"/>
      <c r="E1683" s="1"/>
      <c r="F1683" s="268"/>
      <c r="G1683" s="1"/>
      <c r="H1683" s="1"/>
      <c r="I1683" s="1"/>
      <c r="J1683" s="12"/>
      <c r="K1683" s="1"/>
      <c r="L1683" s="1"/>
      <c r="M1683" s="2"/>
      <c r="N1683" s="21"/>
      <c r="O1683" s="1"/>
      <c r="P1683" s="1"/>
    </row>
    <row r="1684" spans="4:16" x14ac:dyDescent="0.25">
      <c r="D1684" s="1"/>
      <c r="E1684" s="1"/>
      <c r="F1684" s="268"/>
      <c r="G1684" s="1"/>
      <c r="H1684" s="1"/>
      <c r="I1684" s="1"/>
      <c r="J1684" s="12"/>
      <c r="K1684" s="1"/>
      <c r="L1684" s="1"/>
      <c r="M1684" s="2"/>
      <c r="N1684" s="21"/>
      <c r="O1684" s="1"/>
      <c r="P1684" s="1"/>
    </row>
    <row r="1685" spans="4:16" x14ac:dyDescent="0.25">
      <c r="D1685" s="1"/>
      <c r="E1685" s="1"/>
      <c r="F1685" s="268"/>
      <c r="G1685" s="1"/>
      <c r="H1685" s="1"/>
      <c r="I1685" s="1"/>
      <c r="J1685" s="12"/>
      <c r="K1685" s="1"/>
      <c r="L1685" s="1"/>
      <c r="M1685" s="2"/>
      <c r="N1685" s="21"/>
      <c r="O1685" s="1"/>
      <c r="P1685" s="1"/>
    </row>
    <row r="1686" spans="4:16" x14ac:dyDescent="0.25">
      <c r="D1686" s="1"/>
      <c r="E1686" s="1"/>
      <c r="F1686" s="268"/>
      <c r="G1686" s="1"/>
      <c r="H1686" s="1"/>
      <c r="I1686" s="1"/>
      <c r="J1686" s="12"/>
      <c r="K1686" s="1"/>
      <c r="L1686" s="1"/>
      <c r="M1686" s="2"/>
      <c r="N1686" s="21"/>
      <c r="O1686" s="1"/>
      <c r="P1686" s="1"/>
    </row>
    <row r="1687" spans="4:16" x14ac:dyDescent="0.25">
      <c r="D1687" s="1"/>
      <c r="E1687" s="1"/>
      <c r="F1687" s="268"/>
      <c r="G1687" s="1"/>
      <c r="H1687" s="1"/>
      <c r="I1687" s="1"/>
      <c r="J1687" s="12"/>
      <c r="K1687" s="1"/>
      <c r="L1687" s="1"/>
      <c r="M1687" s="2"/>
      <c r="N1687" s="21"/>
      <c r="O1687" s="1"/>
      <c r="P1687" s="1"/>
    </row>
    <row r="1688" spans="4:16" x14ac:dyDescent="0.25">
      <c r="D1688" s="1"/>
      <c r="E1688" s="1"/>
      <c r="F1688" s="268"/>
      <c r="G1688" s="1"/>
      <c r="H1688" s="1"/>
      <c r="I1688" s="1"/>
      <c r="J1688" s="12"/>
      <c r="K1688" s="1"/>
      <c r="L1688" s="1"/>
      <c r="M1688" s="2"/>
      <c r="N1688" s="21"/>
      <c r="O1688" s="1"/>
      <c r="P1688" s="1"/>
    </row>
    <row r="1689" spans="4:16" x14ac:dyDescent="0.25">
      <c r="D1689" s="1"/>
      <c r="E1689" s="1"/>
      <c r="F1689" s="268"/>
      <c r="G1689" s="1"/>
      <c r="H1689" s="1"/>
      <c r="I1689" s="1"/>
      <c r="J1689" s="12"/>
      <c r="K1689" s="1"/>
      <c r="L1689" s="1"/>
      <c r="M1689" s="2"/>
      <c r="N1689" s="21"/>
      <c r="O1689" s="1"/>
      <c r="P1689" s="1"/>
    </row>
    <row r="1690" spans="4:16" x14ac:dyDescent="0.25">
      <c r="D1690" s="1"/>
      <c r="E1690" s="1"/>
      <c r="F1690" s="268"/>
      <c r="G1690" s="1"/>
      <c r="H1690" s="1"/>
      <c r="I1690" s="1"/>
      <c r="J1690" s="12"/>
      <c r="K1690" s="1"/>
      <c r="L1690" s="1"/>
      <c r="M1690" s="2"/>
      <c r="N1690" s="21"/>
      <c r="O1690" s="1"/>
      <c r="P1690" s="1"/>
    </row>
    <row r="1691" spans="4:16" x14ac:dyDescent="0.25">
      <c r="D1691" s="1"/>
      <c r="E1691" s="1"/>
      <c r="F1691" s="268"/>
      <c r="G1691" s="1"/>
      <c r="H1691" s="1"/>
      <c r="I1691" s="1"/>
      <c r="J1691" s="12"/>
      <c r="K1691" s="1"/>
      <c r="L1691" s="1"/>
      <c r="M1691" s="2"/>
      <c r="N1691" s="21"/>
      <c r="O1691" s="1"/>
      <c r="P1691" s="1"/>
    </row>
    <row r="1692" spans="4:16" x14ac:dyDescent="0.25">
      <c r="D1692" s="1"/>
      <c r="E1692" s="1"/>
      <c r="F1692" s="268"/>
      <c r="G1692" s="1"/>
      <c r="H1692" s="1"/>
      <c r="I1692" s="1"/>
      <c r="J1692" s="12"/>
      <c r="K1692" s="1"/>
      <c r="L1692" s="1"/>
      <c r="M1692" s="2"/>
      <c r="N1692" s="21"/>
      <c r="O1692" s="1"/>
      <c r="P1692" s="1"/>
    </row>
    <row r="1693" spans="4:16" x14ac:dyDescent="0.25">
      <c r="D1693" s="1"/>
      <c r="E1693" s="1"/>
      <c r="F1693" s="268"/>
      <c r="G1693" s="1"/>
      <c r="H1693" s="1"/>
      <c r="I1693" s="1"/>
      <c r="J1693" s="12"/>
      <c r="K1693" s="1"/>
      <c r="L1693" s="1"/>
      <c r="M1693" s="2"/>
      <c r="N1693" s="21"/>
      <c r="O1693" s="1"/>
      <c r="P1693" s="1"/>
    </row>
    <row r="1694" spans="4:16" x14ac:dyDescent="0.25">
      <c r="D1694" s="1"/>
      <c r="E1694" s="1"/>
      <c r="F1694" s="268"/>
      <c r="G1694" s="1"/>
      <c r="H1694" s="1"/>
      <c r="I1694" s="1"/>
      <c r="J1694" s="12"/>
      <c r="K1694" s="1"/>
      <c r="L1694" s="1"/>
      <c r="M1694" s="2"/>
      <c r="N1694" s="21"/>
      <c r="O1694" s="1"/>
      <c r="P1694" s="1"/>
    </row>
    <row r="1695" spans="4:16" x14ac:dyDescent="0.25">
      <c r="D1695" s="1"/>
      <c r="E1695" s="1"/>
      <c r="F1695" s="268"/>
      <c r="G1695" s="1"/>
      <c r="H1695" s="1"/>
      <c r="I1695" s="1"/>
      <c r="J1695" s="12"/>
      <c r="K1695" s="1"/>
      <c r="L1695" s="1"/>
      <c r="M1695" s="2"/>
      <c r="N1695" s="21"/>
      <c r="O1695" s="1"/>
      <c r="P1695" s="1"/>
    </row>
    <row r="1696" spans="4:16" x14ac:dyDescent="0.25">
      <c r="D1696" s="1"/>
      <c r="E1696" s="1"/>
      <c r="F1696" s="268"/>
      <c r="G1696" s="1"/>
      <c r="H1696" s="1"/>
      <c r="I1696" s="1"/>
      <c r="J1696" s="12"/>
      <c r="K1696" s="1"/>
      <c r="L1696" s="1"/>
      <c r="M1696" s="2"/>
      <c r="N1696" s="21"/>
      <c r="O1696" s="1"/>
      <c r="P1696" s="1"/>
    </row>
  </sheetData>
  <sheetProtection selectLockedCells="1"/>
  <mergeCells count="33">
    <mergeCell ref="AI11:AI12"/>
    <mergeCell ref="N11:N12"/>
    <mergeCell ref="J9:K9"/>
    <mergeCell ref="U11:U12"/>
    <mergeCell ref="Q9:R9"/>
    <mergeCell ref="AE9:AF9"/>
    <mergeCell ref="AB11:AB12"/>
    <mergeCell ref="R11:R12"/>
    <mergeCell ref="Q11:Q12"/>
    <mergeCell ref="X9:Y9"/>
    <mergeCell ref="T11:T12"/>
    <mergeCell ref="X11:X12"/>
    <mergeCell ref="Y11:Y12"/>
    <mergeCell ref="AA11:AA12"/>
    <mergeCell ref="C9:D9"/>
    <mergeCell ref="F11:F12"/>
    <mergeCell ref="D11:D12"/>
    <mergeCell ref="C11:C12"/>
    <mergeCell ref="M11:M12"/>
    <mergeCell ref="K11:K12"/>
    <mergeCell ref="J11:J12"/>
    <mergeCell ref="D1394:P1394"/>
    <mergeCell ref="D878:P878"/>
    <mergeCell ref="D1171:P1171"/>
    <mergeCell ref="AF11:AF12"/>
    <mergeCell ref="AH11:AH12"/>
    <mergeCell ref="AE11:AE12"/>
    <mergeCell ref="G11:G12"/>
    <mergeCell ref="E11:E12"/>
    <mergeCell ref="L11:L12"/>
    <mergeCell ref="S11:S12"/>
    <mergeCell ref="Z11:Z12"/>
    <mergeCell ref="AG11:AG12"/>
  </mergeCells>
  <pageMargins left="0.7" right="0.7" top="0.75" bottom="0.75" header="0.3" footer="0.3"/>
  <pageSetup orientation="portrait" horizontalDpi="4294967293" r:id="rId1"/>
  <ignoredErrors>
    <ignoredError sqref="E13:E16 S13:S21 Z13:Z16" unlockedFormula="1"/>
    <ignoredError sqref="F3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EngSumPipesFit">
                <anchor moveWithCells="1" sizeWithCells="1">
                  <from>
                    <xdr:col>2</xdr:col>
                    <xdr:colOff>0</xdr:colOff>
                    <xdr:row>7</xdr:row>
                    <xdr:rowOff>161925</xdr:rowOff>
                  </from>
                  <to>
                    <xdr:col>3</xdr:col>
                    <xdr:colOff>2343150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EngSumEquipandMat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EngSumServ">
                <anchor moveWithCells="1" sizeWithCells="1">
                  <from>
                    <xdr:col>16</xdr:col>
                    <xdr:colOff>9525</xdr:colOff>
                    <xdr:row>8</xdr:row>
                    <xdr:rowOff>9525</xdr:rowOff>
                  </from>
                  <to>
                    <xdr:col>17</xdr:col>
                    <xdr:colOff>1876425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EngSumLabor">
                <anchor moveWithCells="1" sizeWithCells="1">
                  <from>
                    <xdr:col>23</xdr:col>
                    <xdr:colOff>0</xdr:colOff>
                    <xdr:row>8</xdr:row>
                    <xdr:rowOff>0</xdr:rowOff>
                  </from>
                  <to>
                    <xdr:col>24</xdr:col>
                    <xdr:colOff>1466850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EngSumLandROW">
                <anchor moveWithCells="1" sizeWithCells="1">
                  <from>
                    <xdr:col>30</xdr:col>
                    <xdr:colOff>9525</xdr:colOff>
                    <xdr:row>8</xdr:row>
                    <xdr:rowOff>0</xdr:rowOff>
                  </from>
                  <to>
                    <xdr:col>31</xdr:col>
                    <xdr:colOff>2295525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D14:F18"/>
  <sheetViews>
    <sheetView workbookViewId="0">
      <selection activeCell="J22" sqref="J22"/>
    </sheetView>
  </sheetViews>
  <sheetFormatPr defaultRowHeight="15" x14ac:dyDescent="0.25"/>
  <sheetData>
    <row r="14" spans="4:6" x14ac:dyDescent="0.25">
      <c r="D14" t="s">
        <v>87</v>
      </c>
      <c r="F14">
        <v>1</v>
      </c>
    </row>
    <row r="15" spans="4:6" x14ac:dyDescent="0.25">
      <c r="D15" t="s">
        <v>88</v>
      </c>
      <c r="F15">
        <v>1</v>
      </c>
    </row>
    <row r="16" spans="4:6" x14ac:dyDescent="0.25">
      <c r="D16" t="s">
        <v>355</v>
      </c>
    </row>
    <row r="17" spans="4:6" x14ac:dyDescent="0.25">
      <c r="D17" t="s">
        <v>697</v>
      </c>
      <c r="F17">
        <v>1</v>
      </c>
    </row>
    <row r="18" spans="4:6" x14ac:dyDescent="0.25">
      <c r="D18" t="s">
        <v>87</v>
      </c>
      <c r="F1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pageSetUpPr fitToPage="1"/>
  </sheetPr>
  <dimension ref="D1:P501"/>
  <sheetViews>
    <sheetView tabSelected="1" zoomScale="70" zoomScaleNormal="70" workbookViewId="0">
      <selection activeCell="A500" sqref="A500:XFD500"/>
    </sheetView>
  </sheetViews>
  <sheetFormatPr defaultRowHeight="15" x14ac:dyDescent="0.25"/>
  <cols>
    <col min="4" max="4" width="7.7109375" customWidth="1"/>
    <col min="5" max="5" width="31" customWidth="1"/>
    <col min="6" max="6" width="55.5703125" customWidth="1"/>
    <col min="7" max="7" width="25.7109375" customWidth="1"/>
    <col min="8" max="8" width="18" customWidth="1"/>
    <col min="9" max="9" width="12.140625" customWidth="1"/>
    <col min="10" max="10" width="18.140625" style="17" customWidth="1"/>
    <col min="11" max="11" width="30.42578125" style="17" customWidth="1"/>
    <col min="12" max="13" width="17.28515625" customWidth="1"/>
    <col min="14" max="14" width="25.42578125" customWidth="1"/>
    <col min="15" max="15" width="31.7109375" style="17" customWidth="1"/>
    <col min="16" max="16" width="35" customWidth="1"/>
  </cols>
  <sheetData>
    <row r="1" spans="4:16" ht="15.75" thickBot="1" x14ac:dyDescent="0.3"/>
    <row r="2" spans="4:16" ht="15.75" thickBot="1" x14ac:dyDescent="0.3">
      <c r="E2" s="314" t="s">
        <v>738</v>
      </c>
      <c r="F2" s="315"/>
    </row>
    <row r="3" spans="4:16" ht="15.75" thickBot="1" x14ac:dyDescent="0.3">
      <c r="E3" s="201" t="s">
        <v>736</v>
      </c>
      <c r="F3" s="202" t="s">
        <v>737</v>
      </c>
    </row>
    <row r="4" spans="4:16" x14ac:dyDescent="0.25">
      <c r="E4" s="259" t="s">
        <v>741</v>
      </c>
      <c r="F4" s="260">
        <f>SUMIF($E$14:$E$500,E4,$P$14:$P$500)</f>
        <v>4285.9622318043948</v>
      </c>
    </row>
    <row r="5" spans="4:16" x14ac:dyDescent="0.25">
      <c r="E5" s="198" t="s">
        <v>742</v>
      </c>
      <c r="F5" s="258">
        <f>SUMIF($E$14:$E$500,E5,$P$14:$P$500)</f>
        <v>14311070.279999999</v>
      </c>
    </row>
    <row r="6" spans="4:16" ht="18.75" x14ac:dyDescent="0.3">
      <c r="D6" s="197"/>
      <c r="E6" s="199" t="s">
        <v>734</v>
      </c>
      <c r="F6" s="258">
        <f>SUMIF($E$14:$E$500,E6,$P$14:$P$500)</f>
        <v>370</v>
      </c>
    </row>
    <row r="7" spans="4:16" ht="18.75" x14ac:dyDescent="0.3">
      <c r="D7" s="197"/>
      <c r="E7" s="199" t="s">
        <v>735</v>
      </c>
      <c r="F7" s="258">
        <f>SUMIF($E$14:$E$500,E7,$P$14:$P$500)</f>
        <v>100</v>
      </c>
    </row>
    <row r="8" spans="4:16" ht="19.5" thickBot="1" x14ac:dyDescent="0.35">
      <c r="D8" s="197"/>
      <c r="E8" s="200" t="s">
        <v>743</v>
      </c>
      <c r="F8" s="261">
        <f>SUMIF($E$14:$E$500,E8,$P$14:$P$500)</f>
        <v>4660</v>
      </c>
    </row>
    <row r="12" spans="4:16" ht="15.75" thickBot="1" x14ac:dyDescent="0.3"/>
    <row r="13" spans="4:16" ht="57.75" customHeight="1" thickBot="1" x14ac:dyDescent="0.3">
      <c r="D13" s="152" t="s">
        <v>3</v>
      </c>
      <c r="E13" s="155" t="s">
        <v>1934</v>
      </c>
      <c r="F13" s="151" t="s">
        <v>1933</v>
      </c>
      <c r="G13" s="151" t="s">
        <v>2472</v>
      </c>
      <c r="H13" s="151" t="s">
        <v>740</v>
      </c>
      <c r="I13" s="151" t="s">
        <v>552</v>
      </c>
      <c r="J13" s="156" t="s">
        <v>2467</v>
      </c>
      <c r="K13" s="156" t="s">
        <v>2468</v>
      </c>
      <c r="L13" s="151" t="s">
        <v>725</v>
      </c>
      <c r="M13" s="151" t="s">
        <v>2475</v>
      </c>
      <c r="N13" s="151" t="s">
        <v>726</v>
      </c>
      <c r="O13" s="156" t="s">
        <v>2469</v>
      </c>
      <c r="P13" s="153" t="s">
        <v>2470</v>
      </c>
    </row>
    <row r="14" spans="4:16" ht="15" customHeight="1" x14ac:dyDescent="0.25">
      <c r="D14" s="160">
        <v>1</v>
      </c>
      <c r="E14" s="1" t="s">
        <v>741</v>
      </c>
      <c r="F14" s="1" t="s">
        <v>1412</v>
      </c>
      <c r="G14" s="1" t="str">
        <f>IF(E14="Pipes_and_Fittings",INDEX('Pipes &amp; Fittings'!$D$14:$D$3000,MATCH('Project Costing'!F14,'Pipes &amp; Fittings'!$J$14:$J$3000,0)),IF(E14="Equipment_and_Materials",INDEX('Equipment &amp; Materials'!$E$14:$E$3000,MATCH('Project Costing'!F14,'Equipment &amp; Materials'!$J$14:$J$3000,0)),IF(E14="Land_and_ROW",INDEX('Land &amp; ROW'!$E$14:$E$3000,MATCH('Project Costing'!F14,'Land &amp; ROW'!$I$14:$I$3000,0)),IF(E14="Services",INDEX(Services!$E$14:$E$3000,MATCH('Project Costing'!F14,Services!$I$14:$I$3000,0)),IF(E14="Labor",INDEX(Labor!$E$13:$E$3000,MATCH('Project Costing'!F14,Labor!$I$14:$I$3000,0)),"")))))</f>
        <v>Pipe Fittings</v>
      </c>
      <c r="H14" s="1">
        <v>1</v>
      </c>
      <c r="I14" s="1" t="s">
        <v>307</v>
      </c>
      <c r="J14" s="2">
        <v>3684.6460032938489</v>
      </c>
      <c r="K14" s="2">
        <f>IF(E14&lt;&gt;"",H14*J14,"")</f>
        <v>3684.6460032938489</v>
      </c>
      <c r="L14" s="161">
        <f>0.1</f>
        <v>0.1</v>
      </c>
      <c r="M14" s="278">
        <f>IF(E14&lt;&gt;"",H14*(1+L14),"")</f>
        <v>1.1000000000000001</v>
      </c>
      <c r="N14" s="161">
        <f>0.05</f>
        <v>0.05</v>
      </c>
      <c r="O14" s="2">
        <f>IF(E14&lt;&gt;"",(H14*N14*J14)+(J14*L14*H14)+(L14*H14*N14*J14),"")</f>
        <v>571.12013051054657</v>
      </c>
      <c r="P14" s="162">
        <f>IF(E14&lt;&gt;"",K14+O14,"")</f>
        <v>4255.7661338043954</v>
      </c>
    </row>
    <row r="15" spans="4:16" ht="15" customHeight="1" x14ac:dyDescent="0.25">
      <c r="D15" s="188">
        <v>2</v>
      </c>
      <c r="E15" s="159" t="s">
        <v>743</v>
      </c>
      <c r="F15" s="83" t="s">
        <v>1174</v>
      </c>
      <c r="G15" s="1" t="str">
        <f>IF(E15="Pipes_and_Fittings",INDEX('Pipes &amp; Fittings'!$D$14:$D$3000,MATCH('Project Costing'!F15,'Pipes &amp; Fittings'!$J$14:$J$3000,0)),IF(E15="Equipment_and_Materials",INDEX('Equipment &amp; Materials'!$E$14:$E$3000,MATCH('Project Costing'!F15,'Equipment &amp; Materials'!$J$14:$J$3000,0)),IF(E15="Land_and_ROW",INDEX('Land &amp; ROW'!$E$14:$E$3000,MATCH('Project Costing'!F15,'Land &amp; ROW'!$I$14:$I$3000,0)),IF(E15="Services",INDEX(Services!$E$14:$E$3000,MATCH('Project Costing'!F15,Services!$I$14:$I$3000,0)),IF(E15="Labor",INDEX(Labor!$E$13:$E$3000,MATCH('Project Costing'!F15,Labor!$I$14:$I$3000,0)),"")))))</f>
        <v>ROW Expense</v>
      </c>
      <c r="H15" s="1">
        <v>1</v>
      </c>
      <c r="I15" s="1" t="s">
        <v>315</v>
      </c>
      <c r="J15" s="2">
        <v>2000</v>
      </c>
      <c r="K15" s="2">
        <f t="shared" ref="K15:K78" si="0">IF(E15&lt;&gt;"",H15*J15,"")</f>
        <v>2000</v>
      </c>
      <c r="L15" s="161">
        <v>0</v>
      </c>
      <c r="M15" s="278">
        <f t="shared" ref="M15:M78" si="1">IF(E15&lt;&gt;"",H15*(1+L15),"")</f>
        <v>1</v>
      </c>
      <c r="N15" s="161">
        <f>0.08</f>
        <v>0.08</v>
      </c>
      <c r="O15" s="2">
        <f t="shared" ref="O15:O78" si="2">IF(E15&lt;&gt;"",(H15*N15*J15)+(J15*L15*H15)+(L15*H15*N15*J15),"")</f>
        <v>160</v>
      </c>
      <c r="P15" s="162">
        <f t="shared" ref="P15:P78" si="3">IF(E15&lt;&gt;"",K15+O15,"")</f>
        <v>2160</v>
      </c>
    </row>
    <row r="16" spans="4:16" ht="15" customHeight="1" x14ac:dyDescent="0.25">
      <c r="D16" s="188">
        <v>3</v>
      </c>
      <c r="E16" s="159" t="s">
        <v>742</v>
      </c>
      <c r="F16" s="83" t="s">
        <v>1178</v>
      </c>
      <c r="G16" s="1" t="str">
        <f>IF(E16="Pipes_and_Fittings",INDEX('Pipes &amp; Fittings'!$D$14:$D$3000,MATCH('Project Costing'!F16,'Pipes &amp; Fittings'!$J$14:$J$3000,0)),IF(E16="Equipment_and_Materials",INDEX('Equipment &amp; Materials'!$E$14:$E$3000,MATCH('Project Costing'!F16,'Equipment &amp; Materials'!$J$14:$J$3000,0)),IF(E16="Land_and_ROW",INDEX('Land &amp; ROW'!$E$14:$E$3000,MATCH('Project Costing'!F16,'Land &amp; ROW'!$I$14:$I$3000,0)),IF(E16="Services",INDEX(Services!$E$14:$E$3000,MATCH('Project Costing'!F16,Services!$I$14:$I$3000,0)),IF(E16="Labor",INDEX(Labor!$E$13:$E$3000,MATCH('Project Costing'!F16,Labor!$I$14:$I$3000,0)),"")))))</f>
        <v>Compressors</v>
      </c>
      <c r="H16" s="1">
        <v>1</v>
      </c>
      <c r="I16" s="1" t="s">
        <v>315</v>
      </c>
      <c r="J16" s="2">
        <v>13250991</v>
      </c>
      <c r="K16" s="2">
        <f t="shared" si="0"/>
        <v>13250991</v>
      </c>
      <c r="L16" s="161">
        <v>0</v>
      </c>
      <c r="M16" s="278">
        <f t="shared" si="1"/>
        <v>1</v>
      </c>
      <c r="N16" s="161">
        <f>0.08</f>
        <v>0.08</v>
      </c>
      <c r="O16" s="2">
        <f t="shared" si="2"/>
        <v>1060079.28</v>
      </c>
      <c r="P16" s="162">
        <f t="shared" si="3"/>
        <v>14311070.279999999</v>
      </c>
    </row>
    <row r="17" spans="4:16" ht="15" customHeight="1" x14ac:dyDescent="0.25">
      <c r="D17" s="188">
        <v>4</v>
      </c>
      <c r="E17" s="159" t="s">
        <v>734</v>
      </c>
      <c r="F17" s="83" t="s">
        <v>846</v>
      </c>
      <c r="G17" s="1" t="str">
        <f>IF(E17="Pipes_and_Fittings",INDEX('Pipes &amp; Fittings'!$D$14:$D$3000,MATCH('Project Costing'!F17,'Pipes &amp; Fittings'!$J$14:$J$3000,0)),IF(E17="Equipment_and_Materials",INDEX('Equipment &amp; Materials'!$E$14:$E$3000,MATCH('Project Costing'!F17,'Equipment &amp; Materials'!$J$14:$J$3000,0)),IF(E17="Land_and_ROW",INDEX('Land &amp; ROW'!$E$14:$E$3000,MATCH('Project Costing'!F17,'Land &amp; ROW'!$I$14:$I$3000,0)),IF(E17="Services",INDEX(Services!$E$14:$E$3000,MATCH('Project Costing'!F17,Services!$I$14:$I$3000,0)),IF(E17="Labor",INDEX(Labor!$E$13:$E$3000,MATCH('Project Costing'!F17,Labor!$I$14:$I$3000,0)),"")))))</f>
        <v>Pipe Laying</v>
      </c>
      <c r="H17" s="1">
        <v>1</v>
      </c>
      <c r="I17" s="1" t="s">
        <v>315</v>
      </c>
      <c r="J17" s="2">
        <v>370</v>
      </c>
      <c r="K17" s="2">
        <f t="shared" si="0"/>
        <v>370</v>
      </c>
      <c r="L17" s="161"/>
      <c r="M17" s="278">
        <f t="shared" si="1"/>
        <v>1</v>
      </c>
      <c r="N17" s="161"/>
      <c r="O17" s="2">
        <f t="shared" si="2"/>
        <v>0</v>
      </c>
      <c r="P17" s="162">
        <f t="shared" si="3"/>
        <v>370</v>
      </c>
    </row>
    <row r="18" spans="4:16" ht="15" customHeight="1" x14ac:dyDescent="0.25">
      <c r="D18" s="188">
        <v>5</v>
      </c>
      <c r="E18" s="159" t="s">
        <v>735</v>
      </c>
      <c r="F18" s="83" t="s">
        <v>1042</v>
      </c>
      <c r="G18" s="1" t="str">
        <f>IF(E18="Pipes_and_Fittings",INDEX('Pipes &amp; Fittings'!$D$14:$D$3000,MATCH('Project Costing'!F18,'Pipes &amp; Fittings'!$J$14:$J$3000,0)),IF(E18="Equipment_and_Materials",INDEX('Equipment &amp; Materials'!$E$14:$E$3000,MATCH('Project Costing'!F18,'Equipment &amp; Materials'!$J$14:$J$3000,0)),IF(E18="Land_and_ROW",INDEX('Land &amp; ROW'!$E$14:$E$3000,MATCH('Project Costing'!F18,'Land &amp; ROW'!$I$14:$I$3000,0)),IF(E18="Services",INDEX(Services!$E$14:$E$3000,MATCH('Project Costing'!F18,Services!$I$14:$I$3000,0)),IF(E18="Labor",INDEX(Labor!$E$13:$E$3000,MATCH('Project Costing'!F18,Labor!$I$14:$I$3000,0)),"")))))</f>
        <v>Company Labor</v>
      </c>
      <c r="H18" s="1">
        <v>1</v>
      </c>
      <c r="I18" s="1" t="s">
        <v>307</v>
      </c>
      <c r="J18" s="2">
        <v>100</v>
      </c>
      <c r="K18" s="2">
        <f t="shared" si="0"/>
        <v>100</v>
      </c>
      <c r="L18" s="161"/>
      <c r="M18" s="278">
        <f t="shared" si="1"/>
        <v>1</v>
      </c>
      <c r="N18" s="161"/>
      <c r="O18" s="2">
        <f t="shared" si="2"/>
        <v>0</v>
      </c>
      <c r="P18" s="162">
        <f t="shared" si="3"/>
        <v>100</v>
      </c>
    </row>
    <row r="19" spans="4:16" ht="15" customHeight="1" x14ac:dyDescent="0.25">
      <c r="D19" s="188">
        <v>6</v>
      </c>
      <c r="E19" s="159" t="s">
        <v>741</v>
      </c>
      <c r="F19" s="83" t="s">
        <v>20</v>
      </c>
      <c r="G19" s="1" t="str">
        <f>IF(E19="Pipes_and_Fittings",INDEX('Pipes &amp; Fittings'!$D$14:$D$3000,MATCH('Project Costing'!F19,'Pipes &amp; Fittings'!$J$14:$J$3000,0)),IF(E19="Equipment_and_Materials",INDEX('Equipment &amp; Materials'!$E$14:$E$3000,MATCH('Project Costing'!F19,'Equipment &amp; Materials'!$J$14:$J$3000,0)),IF(E19="Land_and_ROW",INDEX('Land &amp; ROW'!$E$14:$E$3000,MATCH('Project Costing'!F19,'Land &amp; ROW'!$I$14:$I$3000,0)),IF(E19="Services",INDEX(Services!$E$14:$E$3000,MATCH('Project Costing'!F19,Services!$I$14:$I$3000,0)),IF(E19="Labor",INDEX(Labor!$E$13:$E$3000,MATCH('Project Costing'!F19,Labor!$I$14:$I$3000,0)),"")))))</f>
        <v>Pipe Material</v>
      </c>
      <c r="H19" s="1">
        <v>1</v>
      </c>
      <c r="I19" s="1" t="s">
        <v>306</v>
      </c>
      <c r="J19" s="2">
        <v>10.243988999999999</v>
      </c>
      <c r="K19" s="2">
        <f t="shared" si="0"/>
        <v>10.243988999999999</v>
      </c>
      <c r="L19" s="161"/>
      <c r="M19" s="278">
        <f t="shared" si="1"/>
        <v>1</v>
      </c>
      <c r="N19" s="161"/>
      <c r="O19" s="2">
        <f t="shared" si="2"/>
        <v>0</v>
      </c>
      <c r="P19" s="162">
        <f t="shared" si="3"/>
        <v>10.243988999999999</v>
      </c>
    </row>
    <row r="20" spans="4:16" ht="15" customHeight="1" x14ac:dyDescent="0.25">
      <c r="D20" s="188">
        <v>7</v>
      </c>
      <c r="E20" s="159" t="s">
        <v>743</v>
      </c>
      <c r="F20" s="83" t="s">
        <v>1176</v>
      </c>
      <c r="G20" s="1" t="str">
        <f>IF(E20="Pipes_and_Fittings",INDEX('Pipes &amp; Fittings'!$D$14:$D$3000,MATCH('Project Costing'!F20,'Pipes &amp; Fittings'!$J$14:$J$3000,0)),IF(E20="Equipment_and_Materials",INDEX('Equipment &amp; Materials'!$E$14:$E$3000,MATCH('Project Costing'!F20,'Equipment &amp; Materials'!$J$14:$J$3000,0)),IF(E20="Land_and_ROW",INDEX('Land &amp; ROW'!$E$14:$E$3000,MATCH('Project Costing'!F20,'Land &amp; ROW'!$I$14:$I$3000,0)),IF(E20="Services",INDEX(Services!$E$14:$E$3000,MATCH('Project Costing'!F20,Services!$I$14:$I$3000,0)),IF(E20="Labor",INDEX(Labor!$E$13:$E$3000,MATCH('Project Costing'!F20,Labor!$I$14:$I$3000,0)),"")))))</f>
        <v>ROW Expense</v>
      </c>
      <c r="H20" s="1">
        <v>1</v>
      </c>
      <c r="I20" s="1" t="s">
        <v>315</v>
      </c>
      <c r="J20" s="2">
        <v>2500</v>
      </c>
      <c r="K20" s="2">
        <f t="shared" si="0"/>
        <v>2500</v>
      </c>
      <c r="L20" s="161"/>
      <c r="M20" s="278">
        <f t="shared" si="1"/>
        <v>1</v>
      </c>
      <c r="N20" s="161"/>
      <c r="O20" s="2">
        <f t="shared" si="2"/>
        <v>0</v>
      </c>
      <c r="P20" s="162">
        <f t="shared" si="3"/>
        <v>2500</v>
      </c>
    </row>
    <row r="21" spans="4:16" ht="15" customHeight="1" thickBot="1" x14ac:dyDescent="0.3">
      <c r="D21" s="188">
        <v>8</v>
      </c>
      <c r="E21" s="159" t="s">
        <v>741</v>
      </c>
      <c r="F21" s="83" t="s">
        <v>24</v>
      </c>
      <c r="G21" s="1" t="str">
        <f>IF(E21="Pipes_and_Fittings",INDEX('Pipes &amp; Fittings'!$D$14:$D$3000,MATCH('Project Costing'!F21,'Pipes &amp; Fittings'!$J$14:$J$3000,0)),IF(E21="Equipment_and_Materials",INDEX('Equipment &amp; Materials'!$E$14:$E$3000,MATCH('Project Costing'!F21,'Equipment &amp; Materials'!$J$14:$J$3000,0)),IF(E21="Land_and_ROW",INDEX('Land &amp; ROW'!$E$14:$E$3000,MATCH('Project Costing'!F21,'Land &amp; ROW'!$I$14:$I$3000,0)),IF(E21="Services",INDEX(Services!$E$14:$E$3000,MATCH('Project Costing'!F21,Services!$I$14:$I$3000,0)),IF(E21="Labor",INDEX(Labor!$E$13:$E$3000,MATCH('Project Costing'!F21,Labor!$I$14:$I$3000,0)),"")))))</f>
        <v>Pipe Material</v>
      </c>
      <c r="H21" s="1">
        <v>1</v>
      </c>
      <c r="I21" s="1" t="s">
        <v>306</v>
      </c>
      <c r="J21" s="2">
        <v>19.952109</v>
      </c>
      <c r="K21" s="2">
        <f t="shared" si="0"/>
        <v>19.952109</v>
      </c>
      <c r="L21" s="161"/>
      <c r="M21" s="278">
        <f t="shared" si="1"/>
        <v>1</v>
      </c>
      <c r="N21" s="161"/>
      <c r="O21" s="2">
        <f t="shared" si="2"/>
        <v>0</v>
      </c>
      <c r="P21" s="162">
        <f t="shared" si="3"/>
        <v>19.952109</v>
      </c>
    </row>
    <row r="22" spans="4:16" ht="15" hidden="1" customHeight="1" x14ac:dyDescent="0.25">
      <c r="D22" s="188"/>
      <c r="E22" s="159"/>
      <c r="F22" s="83"/>
      <c r="G22" s="1" t="str">
        <f>IF(E22="Pipes_and_Fittings",INDEX('Pipes &amp; Fittings'!$D$14:$D$3000,MATCH('Project Costing'!F22,'Pipes &amp; Fittings'!$J$14:$J$3000,0)),IF(E22="Equipment_and_Materials",INDEX('Equipment &amp; Materials'!$E$14:$E$3000,MATCH('Project Costing'!F22,'Equipment &amp; Materials'!$J$14:$J$3000,0)),IF(E22="Land_and_ROW",INDEX('Land &amp; ROW'!$E$14:$E$3000,MATCH('Project Costing'!F22,'Land &amp; ROW'!$I$14:$I$3000,0)),IF(E22="Services",INDEX(Services!$E$14:$E$3000,MATCH('Project Costing'!F22,Services!$I$14:$I$3000,0)),IF(E22="Labor",INDEX(Labor!$E$13:$E$3000,MATCH('Project Costing'!F22,Labor!$I$14:$I$3000,0)),"")))))</f>
        <v/>
      </c>
      <c r="H22" s="1"/>
      <c r="I22" s="1"/>
      <c r="J22" s="2"/>
      <c r="K22" s="2" t="str">
        <f t="shared" si="0"/>
        <v/>
      </c>
      <c r="L22" s="161"/>
      <c r="M22" s="278" t="str">
        <f t="shared" si="1"/>
        <v/>
      </c>
      <c r="N22" s="161"/>
      <c r="O22" s="2" t="str">
        <f t="shared" si="2"/>
        <v/>
      </c>
      <c r="P22" s="162" t="str">
        <f t="shared" si="3"/>
        <v/>
      </c>
    </row>
    <row r="23" spans="4:16" ht="15" hidden="1" customHeight="1" x14ac:dyDescent="0.25">
      <c r="D23" s="188"/>
      <c r="E23" s="159"/>
      <c r="F23" s="83"/>
      <c r="G23" s="1" t="str">
        <f>IF(E23="Pipes_and_Fittings",INDEX('Pipes &amp; Fittings'!$D$14:$D$3000,MATCH('Project Costing'!F23,'Pipes &amp; Fittings'!$J$14:$J$3000,0)),IF(E23="Equipment_and_Materials",INDEX('Equipment &amp; Materials'!$E$14:$E$3000,MATCH('Project Costing'!F23,'Equipment &amp; Materials'!$J$14:$J$3000,0)),IF(E23="Land_and_ROW",INDEX('Land &amp; ROW'!$E$14:$E$3000,MATCH('Project Costing'!F23,'Land &amp; ROW'!$I$14:$I$3000,0)),IF(E23="Services",INDEX(Services!$E$14:$E$3000,MATCH('Project Costing'!F23,Services!$I$14:$I$3000,0)),IF(E23="Labor",INDEX(Labor!$E$13:$E$3000,MATCH('Project Costing'!F23,Labor!$I$14:$I$3000,0)),"")))))</f>
        <v/>
      </c>
      <c r="H23" s="1"/>
      <c r="I23" s="1"/>
      <c r="J23" s="2"/>
      <c r="K23" s="2" t="str">
        <f t="shared" si="0"/>
        <v/>
      </c>
      <c r="L23" s="161"/>
      <c r="M23" s="278" t="str">
        <f t="shared" si="1"/>
        <v/>
      </c>
      <c r="N23" s="161"/>
      <c r="O23" s="2" t="str">
        <f t="shared" si="2"/>
        <v/>
      </c>
      <c r="P23" s="162" t="str">
        <f t="shared" si="3"/>
        <v/>
      </c>
    </row>
    <row r="24" spans="4:16" ht="15" hidden="1" customHeight="1" x14ac:dyDescent="0.25">
      <c r="D24" s="188"/>
      <c r="E24" s="159"/>
      <c r="F24" s="83"/>
      <c r="G24" s="1" t="str">
        <f>IF(E24="Pipes_and_Fittings",INDEX('Pipes &amp; Fittings'!$D$14:$D$3000,MATCH('Project Costing'!F24,'Pipes &amp; Fittings'!$J$14:$J$3000,0)),IF(E24="Equipment_and_Materials",INDEX('Equipment &amp; Materials'!$E$14:$E$3000,MATCH('Project Costing'!F24,'Equipment &amp; Materials'!$J$14:$J$3000,0)),IF(E24="Land_and_ROW",INDEX('Land &amp; ROW'!$E$14:$E$3000,MATCH('Project Costing'!F24,'Land &amp; ROW'!$I$14:$I$3000,0)),IF(E24="Services",INDEX(Services!$E$14:$E$3000,MATCH('Project Costing'!F24,Services!$I$14:$I$3000,0)),IF(E24="Labor",INDEX(Labor!$E$13:$E$3000,MATCH('Project Costing'!F24,Labor!$I$14:$I$3000,0)),"")))))</f>
        <v/>
      </c>
      <c r="H24" s="1"/>
      <c r="I24" s="1"/>
      <c r="J24" s="2"/>
      <c r="K24" s="2" t="str">
        <f t="shared" si="0"/>
        <v/>
      </c>
      <c r="L24" s="161"/>
      <c r="M24" s="278" t="str">
        <f t="shared" si="1"/>
        <v/>
      </c>
      <c r="N24" s="161"/>
      <c r="O24" s="2" t="str">
        <f t="shared" si="2"/>
        <v/>
      </c>
      <c r="P24" s="162" t="str">
        <f t="shared" si="3"/>
        <v/>
      </c>
    </row>
    <row r="25" spans="4:16" ht="15" hidden="1" customHeight="1" x14ac:dyDescent="0.25">
      <c r="D25" s="188"/>
      <c r="E25" s="159"/>
      <c r="F25" s="83"/>
      <c r="G25" s="1" t="str">
        <f>IF(E25="Pipes_and_Fittings",INDEX('Pipes &amp; Fittings'!$D$14:$D$3000,MATCH('Project Costing'!F25,'Pipes &amp; Fittings'!$J$14:$J$3000,0)),IF(E25="Equipment_and_Materials",INDEX('Equipment &amp; Materials'!$E$14:$E$3000,MATCH('Project Costing'!F25,'Equipment &amp; Materials'!$J$14:$J$3000,0)),IF(E25="Land_and_ROW",INDEX('Land &amp; ROW'!$E$14:$E$3000,MATCH('Project Costing'!F25,'Land &amp; ROW'!$I$14:$I$3000,0)),IF(E25="Services",INDEX(Services!$E$14:$E$3000,MATCH('Project Costing'!F25,Services!$I$14:$I$3000,0)),IF(E25="Labor",INDEX(Labor!$E$13:$E$3000,MATCH('Project Costing'!F25,Labor!$I$14:$I$3000,0)),"")))))</f>
        <v/>
      </c>
      <c r="H25" s="1"/>
      <c r="I25" s="1"/>
      <c r="J25" s="2"/>
      <c r="K25" s="2" t="str">
        <f t="shared" si="0"/>
        <v/>
      </c>
      <c r="L25" s="161"/>
      <c r="M25" s="278" t="str">
        <f t="shared" si="1"/>
        <v/>
      </c>
      <c r="N25" s="161"/>
      <c r="O25" s="2" t="str">
        <f t="shared" si="2"/>
        <v/>
      </c>
      <c r="P25" s="162" t="str">
        <f t="shared" si="3"/>
        <v/>
      </c>
    </row>
    <row r="26" spans="4:16" ht="15" hidden="1" customHeight="1" x14ac:dyDescent="0.25">
      <c r="D26" s="188"/>
      <c r="E26" s="159"/>
      <c r="F26" s="83"/>
      <c r="G26" s="1" t="str">
        <f>IF(E26="Pipes_and_Fittings",INDEX('Pipes &amp; Fittings'!$D$14:$D$3000,MATCH('Project Costing'!F26,'Pipes &amp; Fittings'!$J$14:$J$3000,0)),IF(E26="Equipment_and_Materials",INDEX('Equipment &amp; Materials'!$E$14:$E$3000,MATCH('Project Costing'!F26,'Equipment &amp; Materials'!$J$14:$J$3000,0)),IF(E26="Land_and_ROW",INDEX('Land &amp; ROW'!$E$14:$E$3000,MATCH('Project Costing'!F26,'Land &amp; ROW'!$I$14:$I$3000,0)),IF(E26="Services",INDEX(Services!$E$14:$E$3000,MATCH('Project Costing'!F26,Services!$I$14:$I$3000,0)),IF(E26="Labor",INDEX(Labor!$E$13:$E$3000,MATCH('Project Costing'!F26,Labor!$I$14:$I$3000,0)),"")))))</f>
        <v/>
      </c>
      <c r="H26" s="1"/>
      <c r="I26" s="1"/>
      <c r="J26" s="2"/>
      <c r="K26" s="2" t="str">
        <f t="shared" si="0"/>
        <v/>
      </c>
      <c r="L26" s="161"/>
      <c r="M26" s="278" t="str">
        <f t="shared" si="1"/>
        <v/>
      </c>
      <c r="N26" s="161"/>
      <c r="O26" s="2" t="str">
        <f t="shared" si="2"/>
        <v/>
      </c>
      <c r="P26" s="162" t="str">
        <f t="shared" si="3"/>
        <v/>
      </c>
    </row>
    <row r="27" spans="4:16" ht="15" hidden="1" customHeight="1" x14ac:dyDescent="0.25">
      <c r="D27" s="188"/>
      <c r="E27" s="159"/>
      <c r="F27" s="83"/>
      <c r="G27" s="1" t="str">
        <f>IF(E27="Pipes_and_Fittings",INDEX('Pipes &amp; Fittings'!$D$14:$D$3000,MATCH('Project Costing'!F27,'Pipes &amp; Fittings'!$J$14:$J$3000,0)),IF(E27="Equipment_and_Materials",INDEX('Equipment &amp; Materials'!$E$14:$E$3000,MATCH('Project Costing'!F27,'Equipment &amp; Materials'!$J$14:$J$3000,0)),IF(E27="Land_and_ROW",INDEX('Land &amp; ROW'!$E$14:$E$3000,MATCH('Project Costing'!F27,'Land &amp; ROW'!$I$14:$I$3000,0)),IF(E27="Services",INDEX(Services!$E$14:$E$3000,MATCH('Project Costing'!F27,Services!$I$14:$I$3000,0)),IF(E27="Labor",INDEX(Labor!$E$13:$E$3000,MATCH('Project Costing'!F27,Labor!$I$14:$I$3000,0)),"")))))</f>
        <v/>
      </c>
      <c r="H27" s="1"/>
      <c r="I27" s="1"/>
      <c r="J27" s="2"/>
      <c r="K27" s="2" t="str">
        <f t="shared" si="0"/>
        <v/>
      </c>
      <c r="L27" s="161"/>
      <c r="M27" s="278" t="str">
        <f t="shared" si="1"/>
        <v/>
      </c>
      <c r="N27" s="161"/>
      <c r="O27" s="2" t="str">
        <f t="shared" si="2"/>
        <v/>
      </c>
      <c r="P27" s="162" t="str">
        <f t="shared" si="3"/>
        <v/>
      </c>
    </row>
    <row r="28" spans="4:16" ht="15" hidden="1" customHeight="1" x14ac:dyDescent="0.25">
      <c r="D28" s="188"/>
      <c r="E28" s="159"/>
      <c r="F28" s="83"/>
      <c r="G28" s="1" t="str">
        <f>IF(E28="Pipes_and_Fittings",INDEX('Pipes &amp; Fittings'!$D$14:$D$3000,MATCH('Project Costing'!F28,'Pipes &amp; Fittings'!$J$14:$J$3000,0)),IF(E28="Equipment_and_Materials",INDEX('Equipment &amp; Materials'!$E$14:$E$3000,MATCH('Project Costing'!F28,'Equipment &amp; Materials'!$J$14:$J$3000,0)),IF(E28="Land_and_ROW",INDEX('Land &amp; ROW'!$E$14:$E$3000,MATCH('Project Costing'!F28,'Land &amp; ROW'!$I$14:$I$3000,0)),IF(E28="Services",INDEX(Services!$E$14:$E$3000,MATCH('Project Costing'!F28,Services!$I$14:$I$3000,0)),IF(E28="Labor",INDEX(Labor!$E$13:$E$3000,MATCH('Project Costing'!F28,Labor!$I$14:$I$3000,0)),"")))))</f>
        <v/>
      </c>
      <c r="H28" s="1"/>
      <c r="I28" s="1"/>
      <c r="J28" s="2"/>
      <c r="K28" s="2" t="str">
        <f t="shared" si="0"/>
        <v/>
      </c>
      <c r="L28" s="161"/>
      <c r="M28" s="278" t="str">
        <f t="shared" si="1"/>
        <v/>
      </c>
      <c r="N28" s="161"/>
      <c r="O28" s="2" t="str">
        <f t="shared" si="2"/>
        <v/>
      </c>
      <c r="P28" s="162" t="str">
        <f t="shared" si="3"/>
        <v/>
      </c>
    </row>
    <row r="29" spans="4:16" ht="15" hidden="1" customHeight="1" x14ac:dyDescent="0.25">
      <c r="D29" s="188"/>
      <c r="E29" s="159"/>
      <c r="F29" s="83"/>
      <c r="G29" s="1" t="str">
        <f>IF(E29="Pipes_and_Fittings",INDEX('Pipes &amp; Fittings'!$D$14:$D$3000,MATCH('Project Costing'!F29,'Pipes &amp; Fittings'!$J$14:$J$3000,0)),IF(E29="Equipment_and_Materials",INDEX('Equipment &amp; Materials'!$E$14:$E$3000,MATCH('Project Costing'!F29,'Equipment &amp; Materials'!$J$14:$J$3000,0)),IF(E29="Land_and_ROW",INDEX('Land &amp; ROW'!$E$14:$E$3000,MATCH('Project Costing'!F29,'Land &amp; ROW'!$I$14:$I$3000,0)),IF(E29="Services",INDEX(Services!$E$14:$E$3000,MATCH('Project Costing'!F29,Services!$I$14:$I$3000,0)),IF(E29="Labor",INDEX(Labor!$E$13:$E$3000,MATCH('Project Costing'!F29,Labor!$I$14:$I$3000,0)),"")))))</f>
        <v/>
      </c>
      <c r="H29" s="1"/>
      <c r="I29" s="1"/>
      <c r="J29" s="2"/>
      <c r="K29" s="2" t="str">
        <f t="shared" si="0"/>
        <v/>
      </c>
      <c r="L29" s="161"/>
      <c r="M29" s="278" t="str">
        <f t="shared" si="1"/>
        <v/>
      </c>
      <c r="N29" s="161"/>
      <c r="O29" s="2" t="str">
        <f t="shared" si="2"/>
        <v/>
      </c>
      <c r="P29" s="162" t="str">
        <f t="shared" si="3"/>
        <v/>
      </c>
    </row>
    <row r="30" spans="4:16" ht="15" hidden="1" customHeight="1" x14ac:dyDescent="0.25">
      <c r="D30" s="188"/>
      <c r="E30" s="159"/>
      <c r="F30" s="83"/>
      <c r="G30" s="1" t="str">
        <f>IF(E30="Pipes_and_Fittings",INDEX('Pipes &amp; Fittings'!$D$14:$D$3000,MATCH('Project Costing'!F30,'Pipes &amp; Fittings'!$J$14:$J$3000,0)),IF(E30="Equipment_and_Materials",INDEX('Equipment &amp; Materials'!$E$14:$E$3000,MATCH('Project Costing'!F30,'Equipment &amp; Materials'!$J$14:$J$3000,0)),IF(E30="Land_and_ROW",INDEX('Land &amp; ROW'!$E$14:$E$3000,MATCH('Project Costing'!F30,'Land &amp; ROW'!$I$14:$I$3000,0)),IF(E30="Services",INDEX(Services!$E$14:$E$3000,MATCH('Project Costing'!F30,Services!$I$14:$I$3000,0)),IF(E30="Labor",INDEX(Labor!$E$13:$E$3000,MATCH('Project Costing'!F30,Labor!$I$14:$I$3000,0)),"")))))</f>
        <v/>
      </c>
      <c r="H30" s="1"/>
      <c r="I30" s="1"/>
      <c r="J30" s="2"/>
      <c r="K30" s="2" t="str">
        <f t="shared" si="0"/>
        <v/>
      </c>
      <c r="L30" s="161"/>
      <c r="M30" s="278" t="str">
        <f t="shared" si="1"/>
        <v/>
      </c>
      <c r="N30" s="161"/>
      <c r="O30" s="2" t="str">
        <f t="shared" si="2"/>
        <v/>
      </c>
      <c r="P30" s="162" t="str">
        <f t="shared" si="3"/>
        <v/>
      </c>
    </row>
    <row r="31" spans="4:16" ht="15" hidden="1" customHeight="1" x14ac:dyDescent="0.25">
      <c r="D31" s="188"/>
      <c r="E31" s="159"/>
      <c r="F31" s="83"/>
      <c r="G31" s="1" t="str">
        <f>IF(E31="Pipes_and_Fittings",INDEX('Pipes &amp; Fittings'!$D$14:$D$3000,MATCH('Project Costing'!F31,'Pipes &amp; Fittings'!$J$14:$J$3000,0)),IF(E31="Equipment_and_Materials",INDEX('Equipment &amp; Materials'!$E$14:$E$3000,MATCH('Project Costing'!F31,'Equipment &amp; Materials'!$J$14:$J$3000,0)),IF(E31="Land_and_ROW",INDEX('Land &amp; ROW'!$E$14:$E$3000,MATCH('Project Costing'!F31,'Land &amp; ROW'!$I$14:$I$3000,0)),IF(E31="Services",INDEX(Services!$E$14:$E$3000,MATCH('Project Costing'!F31,Services!$I$14:$I$3000,0)),IF(E31="Labor",INDEX(Labor!$E$13:$E$3000,MATCH('Project Costing'!F31,Labor!$I$14:$I$3000,0)),"")))))</f>
        <v/>
      </c>
      <c r="H31" s="1"/>
      <c r="I31" s="1"/>
      <c r="J31" s="2"/>
      <c r="K31" s="2" t="str">
        <f t="shared" si="0"/>
        <v/>
      </c>
      <c r="L31" s="161"/>
      <c r="M31" s="278" t="str">
        <f t="shared" si="1"/>
        <v/>
      </c>
      <c r="N31" s="161"/>
      <c r="O31" s="2" t="str">
        <f t="shared" si="2"/>
        <v/>
      </c>
      <c r="P31" s="162" t="str">
        <f t="shared" si="3"/>
        <v/>
      </c>
    </row>
    <row r="32" spans="4:16" ht="15" hidden="1" customHeight="1" x14ac:dyDescent="0.25">
      <c r="D32" s="188"/>
      <c r="E32" s="159"/>
      <c r="F32" s="83"/>
      <c r="G32" s="1" t="str">
        <f>IF(E32="Pipes_and_Fittings",INDEX('Pipes &amp; Fittings'!$D$14:$D$3000,MATCH('Project Costing'!F32,'Pipes &amp; Fittings'!$J$14:$J$3000,0)),IF(E32="Equipment_and_Materials",INDEX('Equipment &amp; Materials'!$E$14:$E$3000,MATCH('Project Costing'!F32,'Equipment &amp; Materials'!$J$14:$J$3000,0)),IF(E32="Land_and_ROW",INDEX('Land &amp; ROW'!$E$14:$E$3000,MATCH('Project Costing'!F32,'Land &amp; ROW'!$I$14:$I$3000,0)),IF(E32="Services",INDEX(Services!$E$14:$E$3000,MATCH('Project Costing'!F32,Services!$I$14:$I$3000,0)),IF(E32="Labor",INDEX(Labor!$E$13:$E$3000,MATCH('Project Costing'!F32,Labor!$I$14:$I$3000,0)),"")))))</f>
        <v/>
      </c>
      <c r="H32" s="1"/>
      <c r="I32" s="1"/>
      <c r="J32" s="2"/>
      <c r="K32" s="2" t="str">
        <f t="shared" si="0"/>
        <v/>
      </c>
      <c r="L32" s="161"/>
      <c r="M32" s="278" t="str">
        <f t="shared" si="1"/>
        <v/>
      </c>
      <c r="N32" s="161"/>
      <c r="O32" s="2" t="str">
        <f t="shared" si="2"/>
        <v/>
      </c>
      <c r="P32" s="162" t="str">
        <f t="shared" si="3"/>
        <v/>
      </c>
    </row>
    <row r="33" spans="4:16" ht="15" hidden="1" customHeight="1" x14ac:dyDescent="0.25">
      <c r="D33" s="188"/>
      <c r="E33" s="159"/>
      <c r="F33" s="83"/>
      <c r="G33" s="1" t="str">
        <f>IF(E33="Pipes_and_Fittings",INDEX('Pipes &amp; Fittings'!$D$14:$D$3000,MATCH('Project Costing'!F33,'Pipes &amp; Fittings'!$J$14:$J$3000,0)),IF(E33="Equipment_and_Materials",INDEX('Equipment &amp; Materials'!$E$14:$E$3000,MATCH('Project Costing'!F33,'Equipment &amp; Materials'!$J$14:$J$3000,0)),IF(E33="Land_and_ROW",INDEX('Land &amp; ROW'!$E$14:$E$3000,MATCH('Project Costing'!F33,'Land &amp; ROW'!$I$14:$I$3000,0)),IF(E33="Services",INDEX(Services!$E$14:$E$3000,MATCH('Project Costing'!F33,Services!$I$14:$I$3000,0)),IF(E33="Labor",INDEX(Labor!$E$13:$E$3000,MATCH('Project Costing'!F33,Labor!$I$14:$I$3000,0)),"")))))</f>
        <v/>
      </c>
      <c r="H33" s="1"/>
      <c r="I33" s="1"/>
      <c r="J33" s="2"/>
      <c r="K33" s="2" t="str">
        <f t="shared" si="0"/>
        <v/>
      </c>
      <c r="L33" s="161"/>
      <c r="M33" s="278" t="str">
        <f t="shared" si="1"/>
        <v/>
      </c>
      <c r="N33" s="161"/>
      <c r="O33" s="2" t="str">
        <f t="shared" si="2"/>
        <v/>
      </c>
      <c r="P33" s="162" t="str">
        <f t="shared" si="3"/>
        <v/>
      </c>
    </row>
    <row r="34" spans="4:16" ht="15" hidden="1" customHeight="1" x14ac:dyDescent="0.25">
      <c r="D34" s="188"/>
      <c r="E34" s="159"/>
      <c r="F34" s="83"/>
      <c r="G34" s="1" t="str">
        <f>IF(E34="Pipes_and_Fittings",INDEX('Pipes &amp; Fittings'!$D$14:$D$3000,MATCH('Project Costing'!F34,'Pipes &amp; Fittings'!$J$14:$J$3000,0)),IF(E34="Equipment_and_Materials",INDEX('Equipment &amp; Materials'!$E$14:$E$3000,MATCH('Project Costing'!F34,'Equipment &amp; Materials'!$J$14:$J$3000,0)),IF(E34="Land_and_ROW",INDEX('Land &amp; ROW'!$E$14:$E$3000,MATCH('Project Costing'!F34,'Land &amp; ROW'!$I$14:$I$3000,0)),IF(E34="Services",INDEX(Services!$E$14:$E$3000,MATCH('Project Costing'!F34,Services!$I$14:$I$3000,0)),IF(E34="Labor",INDEX(Labor!$E$13:$E$3000,MATCH('Project Costing'!F34,Labor!$I$14:$I$3000,0)),"")))))</f>
        <v/>
      </c>
      <c r="H34" s="1"/>
      <c r="I34" s="1"/>
      <c r="J34" s="2"/>
      <c r="K34" s="2" t="str">
        <f t="shared" si="0"/>
        <v/>
      </c>
      <c r="L34" s="161"/>
      <c r="M34" s="278" t="str">
        <f t="shared" si="1"/>
        <v/>
      </c>
      <c r="N34" s="161"/>
      <c r="O34" s="2" t="str">
        <f t="shared" si="2"/>
        <v/>
      </c>
      <c r="P34" s="162" t="str">
        <f t="shared" si="3"/>
        <v/>
      </c>
    </row>
    <row r="35" spans="4:16" ht="15" hidden="1" customHeight="1" x14ac:dyDescent="0.25">
      <c r="D35" s="188"/>
      <c r="E35" s="159"/>
      <c r="F35" s="83"/>
      <c r="G35" s="1" t="str">
        <f>IF(E35="Pipes_and_Fittings",INDEX('Pipes &amp; Fittings'!$D$14:$D$3000,MATCH('Project Costing'!F35,'Pipes &amp; Fittings'!$J$14:$J$3000,0)),IF(E35="Equipment_and_Materials",INDEX('Equipment &amp; Materials'!$E$14:$E$3000,MATCH('Project Costing'!F35,'Equipment &amp; Materials'!$J$14:$J$3000,0)),IF(E35="Land_and_ROW",INDEX('Land &amp; ROW'!$E$14:$E$3000,MATCH('Project Costing'!F35,'Land &amp; ROW'!$I$14:$I$3000,0)),IF(E35="Services",INDEX(Services!$E$14:$E$3000,MATCH('Project Costing'!F35,Services!$I$14:$I$3000,0)),IF(E35="Labor",INDEX(Labor!$E$13:$E$3000,MATCH('Project Costing'!F35,Labor!$I$14:$I$3000,0)),"")))))</f>
        <v/>
      </c>
      <c r="H35" s="1"/>
      <c r="I35" s="1"/>
      <c r="J35" s="2"/>
      <c r="K35" s="2" t="str">
        <f t="shared" si="0"/>
        <v/>
      </c>
      <c r="L35" s="161"/>
      <c r="M35" s="278" t="str">
        <f t="shared" si="1"/>
        <v/>
      </c>
      <c r="N35" s="161"/>
      <c r="O35" s="2" t="str">
        <f t="shared" si="2"/>
        <v/>
      </c>
      <c r="P35" s="162" t="str">
        <f t="shared" si="3"/>
        <v/>
      </c>
    </row>
    <row r="36" spans="4:16" ht="15" hidden="1" customHeight="1" x14ac:dyDescent="0.25">
      <c r="D36" s="188"/>
      <c r="E36" s="159"/>
      <c r="F36" s="83"/>
      <c r="G36" s="1" t="str">
        <f>IF(E36="Pipes_and_Fittings",INDEX('Pipes &amp; Fittings'!$D$14:$D$3000,MATCH('Project Costing'!F36,'Pipes &amp; Fittings'!$J$14:$J$3000,0)),IF(E36="Equipment_and_Materials",INDEX('Equipment &amp; Materials'!$E$14:$E$3000,MATCH('Project Costing'!F36,'Equipment &amp; Materials'!$J$14:$J$3000,0)),IF(E36="Land_and_ROW",INDEX('Land &amp; ROW'!$E$14:$E$3000,MATCH('Project Costing'!F36,'Land &amp; ROW'!$I$14:$I$3000,0)),IF(E36="Services",INDEX(Services!$E$14:$E$3000,MATCH('Project Costing'!F36,Services!$I$14:$I$3000,0)),IF(E36="Labor",INDEX(Labor!$E$13:$E$3000,MATCH('Project Costing'!F36,Labor!$I$14:$I$3000,0)),"")))))</f>
        <v/>
      </c>
      <c r="H36" s="1"/>
      <c r="I36" s="1"/>
      <c r="J36" s="2"/>
      <c r="K36" s="2" t="str">
        <f t="shared" si="0"/>
        <v/>
      </c>
      <c r="L36" s="161"/>
      <c r="M36" s="278" t="str">
        <f t="shared" si="1"/>
        <v/>
      </c>
      <c r="N36" s="161"/>
      <c r="O36" s="2" t="str">
        <f t="shared" si="2"/>
        <v/>
      </c>
      <c r="P36" s="162" t="str">
        <f t="shared" si="3"/>
        <v/>
      </c>
    </row>
    <row r="37" spans="4:16" ht="15" hidden="1" customHeight="1" x14ac:dyDescent="0.25">
      <c r="D37" s="188"/>
      <c r="E37" s="159"/>
      <c r="F37" s="83"/>
      <c r="G37" s="1" t="str">
        <f>IF(E37="Pipes_and_Fittings",INDEX('Pipes &amp; Fittings'!$D$14:$D$3000,MATCH('Project Costing'!F37,'Pipes &amp; Fittings'!$J$14:$J$3000,0)),IF(E37="Equipment_and_Materials",INDEX('Equipment &amp; Materials'!$E$14:$E$3000,MATCH('Project Costing'!F37,'Equipment &amp; Materials'!$J$14:$J$3000,0)),IF(E37="Land_and_ROW",INDEX('Land &amp; ROW'!$E$14:$E$3000,MATCH('Project Costing'!F37,'Land &amp; ROW'!$I$14:$I$3000,0)),IF(E37="Services",INDEX(Services!$E$14:$E$3000,MATCH('Project Costing'!F37,Services!$I$14:$I$3000,0)),IF(E37="Labor",INDEX(Labor!$E$13:$E$3000,MATCH('Project Costing'!F37,Labor!$I$14:$I$3000,0)),"")))))</f>
        <v/>
      </c>
      <c r="H37" s="1"/>
      <c r="I37" s="1"/>
      <c r="J37" s="2"/>
      <c r="K37" s="2" t="str">
        <f t="shared" si="0"/>
        <v/>
      </c>
      <c r="L37" s="161"/>
      <c r="M37" s="278" t="str">
        <f t="shared" si="1"/>
        <v/>
      </c>
      <c r="N37" s="161"/>
      <c r="O37" s="2" t="str">
        <f t="shared" si="2"/>
        <v/>
      </c>
      <c r="P37" s="162" t="str">
        <f t="shared" si="3"/>
        <v/>
      </c>
    </row>
    <row r="38" spans="4:16" ht="15" hidden="1" customHeight="1" x14ac:dyDescent="0.25">
      <c r="D38" s="188"/>
      <c r="E38" s="159"/>
      <c r="F38" s="83"/>
      <c r="G38" s="1" t="str">
        <f>IF(E38="Pipes_and_Fittings",INDEX('Pipes &amp; Fittings'!$D$14:$D$3000,MATCH('Project Costing'!F38,'Pipes &amp; Fittings'!$J$14:$J$3000,0)),IF(E38="Equipment_and_Materials",INDEX('Equipment &amp; Materials'!$E$14:$E$3000,MATCH('Project Costing'!F38,'Equipment &amp; Materials'!$J$14:$J$3000,0)),IF(E38="Land_and_ROW",INDEX('Land &amp; ROW'!$E$14:$E$3000,MATCH('Project Costing'!F38,'Land &amp; ROW'!$I$14:$I$3000,0)),IF(E38="Services",INDEX(Services!$E$14:$E$3000,MATCH('Project Costing'!F38,Services!$I$14:$I$3000,0)),IF(E38="Labor",INDEX(Labor!$E$13:$E$3000,MATCH('Project Costing'!F38,Labor!$I$14:$I$3000,0)),"")))))</f>
        <v/>
      </c>
      <c r="H38" s="1"/>
      <c r="I38" s="1"/>
      <c r="J38" s="2"/>
      <c r="K38" s="2" t="str">
        <f t="shared" si="0"/>
        <v/>
      </c>
      <c r="L38" s="161"/>
      <c r="M38" s="278" t="str">
        <f t="shared" si="1"/>
        <v/>
      </c>
      <c r="N38" s="161"/>
      <c r="O38" s="2" t="str">
        <f t="shared" si="2"/>
        <v/>
      </c>
      <c r="P38" s="162" t="str">
        <f t="shared" si="3"/>
        <v/>
      </c>
    </row>
    <row r="39" spans="4:16" ht="15" hidden="1" customHeight="1" x14ac:dyDescent="0.25">
      <c r="D39" s="188"/>
      <c r="E39" s="159"/>
      <c r="F39" s="83"/>
      <c r="G39" s="1" t="str">
        <f>IF(E39="Pipes_and_Fittings",INDEX('Pipes &amp; Fittings'!$D$14:$D$3000,MATCH('Project Costing'!F39,'Pipes &amp; Fittings'!$J$14:$J$3000,0)),IF(E39="Equipment_and_Materials",INDEX('Equipment &amp; Materials'!$E$14:$E$3000,MATCH('Project Costing'!F39,'Equipment &amp; Materials'!$J$14:$J$3000,0)),IF(E39="Land_and_ROW",INDEX('Land &amp; ROW'!$E$14:$E$3000,MATCH('Project Costing'!F39,'Land &amp; ROW'!$I$14:$I$3000,0)),IF(E39="Services",INDEX(Services!$E$14:$E$3000,MATCH('Project Costing'!F39,Services!$I$14:$I$3000,0)),IF(E39="Labor",INDEX(Labor!$E$13:$E$3000,MATCH('Project Costing'!F39,Labor!$I$14:$I$3000,0)),"")))))</f>
        <v/>
      </c>
      <c r="H39" s="1"/>
      <c r="I39" s="1"/>
      <c r="J39" s="2"/>
      <c r="K39" s="2" t="str">
        <f t="shared" si="0"/>
        <v/>
      </c>
      <c r="L39" s="161"/>
      <c r="M39" s="278" t="str">
        <f t="shared" si="1"/>
        <v/>
      </c>
      <c r="N39" s="161"/>
      <c r="O39" s="2" t="str">
        <f t="shared" si="2"/>
        <v/>
      </c>
      <c r="P39" s="162" t="str">
        <f t="shared" si="3"/>
        <v/>
      </c>
    </row>
    <row r="40" spans="4:16" ht="15" hidden="1" customHeight="1" x14ac:dyDescent="0.25">
      <c r="D40" s="188"/>
      <c r="E40" s="159"/>
      <c r="F40" s="83"/>
      <c r="G40" s="1" t="str">
        <f>IF(E40="Pipes_and_Fittings",INDEX('Pipes &amp; Fittings'!$D$14:$D$3000,MATCH('Project Costing'!F40,'Pipes &amp; Fittings'!$J$14:$J$3000,0)),IF(E40="Equipment_and_Materials",INDEX('Equipment &amp; Materials'!$E$14:$E$3000,MATCH('Project Costing'!F40,'Equipment &amp; Materials'!$J$14:$J$3000,0)),IF(E40="Land_and_ROW",INDEX('Land &amp; ROW'!$E$14:$E$3000,MATCH('Project Costing'!F40,'Land &amp; ROW'!$I$14:$I$3000,0)),IF(E40="Services",INDEX(Services!$E$14:$E$3000,MATCH('Project Costing'!F40,Services!$I$14:$I$3000,0)),IF(E40="Labor",INDEX(Labor!$E$13:$E$3000,MATCH('Project Costing'!F40,Labor!$I$14:$I$3000,0)),"")))))</f>
        <v/>
      </c>
      <c r="H40" s="1"/>
      <c r="I40" s="1"/>
      <c r="J40" s="2"/>
      <c r="K40" s="2" t="str">
        <f t="shared" si="0"/>
        <v/>
      </c>
      <c r="L40" s="161"/>
      <c r="M40" s="278" t="str">
        <f t="shared" si="1"/>
        <v/>
      </c>
      <c r="N40" s="161"/>
      <c r="O40" s="2" t="str">
        <f t="shared" si="2"/>
        <v/>
      </c>
      <c r="P40" s="162" t="str">
        <f t="shared" si="3"/>
        <v/>
      </c>
    </row>
    <row r="41" spans="4:16" ht="15" hidden="1" customHeight="1" x14ac:dyDescent="0.25">
      <c r="D41" s="188"/>
      <c r="E41" s="159"/>
      <c r="F41" s="83"/>
      <c r="G41" s="1" t="str">
        <f>IF(E41="Pipes_and_Fittings",INDEX('Pipes &amp; Fittings'!$D$14:$D$3000,MATCH('Project Costing'!F41,'Pipes &amp; Fittings'!$J$14:$J$3000,0)),IF(E41="Equipment_and_Materials",INDEX('Equipment &amp; Materials'!$E$14:$E$3000,MATCH('Project Costing'!F41,'Equipment &amp; Materials'!$J$14:$J$3000,0)),IF(E41="Land_and_ROW",INDEX('Land &amp; ROW'!$E$14:$E$3000,MATCH('Project Costing'!F41,'Land &amp; ROW'!$I$14:$I$3000,0)),IF(E41="Services",INDEX(Services!$E$14:$E$3000,MATCH('Project Costing'!F41,Services!$I$14:$I$3000,0)),IF(E41="Labor",INDEX(Labor!$E$13:$E$3000,MATCH('Project Costing'!F41,Labor!$I$14:$I$3000,0)),"")))))</f>
        <v/>
      </c>
      <c r="H41" s="1"/>
      <c r="I41" s="1"/>
      <c r="J41" s="2"/>
      <c r="K41" s="2" t="str">
        <f t="shared" si="0"/>
        <v/>
      </c>
      <c r="L41" s="161"/>
      <c r="M41" s="278" t="str">
        <f t="shared" si="1"/>
        <v/>
      </c>
      <c r="N41" s="161"/>
      <c r="O41" s="2" t="str">
        <f t="shared" si="2"/>
        <v/>
      </c>
      <c r="P41" s="162" t="str">
        <f t="shared" si="3"/>
        <v/>
      </c>
    </row>
    <row r="42" spans="4:16" ht="15" hidden="1" customHeight="1" x14ac:dyDescent="0.25">
      <c r="D42" s="188"/>
      <c r="E42" s="159"/>
      <c r="F42" s="83"/>
      <c r="G42" s="1" t="str">
        <f>IF(E42="Pipes_and_Fittings",INDEX('Pipes &amp; Fittings'!$D$14:$D$3000,MATCH('Project Costing'!F42,'Pipes &amp; Fittings'!$J$14:$J$3000,0)),IF(E42="Equipment_and_Materials",INDEX('Equipment &amp; Materials'!$E$14:$E$3000,MATCH('Project Costing'!F42,'Equipment &amp; Materials'!$J$14:$J$3000,0)),IF(E42="Land_and_ROW",INDEX('Land &amp; ROW'!$E$14:$E$3000,MATCH('Project Costing'!F42,'Land &amp; ROW'!$I$14:$I$3000,0)),IF(E42="Services",INDEX(Services!$E$14:$E$3000,MATCH('Project Costing'!F42,Services!$I$14:$I$3000,0)),IF(E42="Labor",INDEX(Labor!$E$13:$E$3000,MATCH('Project Costing'!F42,Labor!$I$14:$I$3000,0)),"")))))</f>
        <v/>
      </c>
      <c r="H42" s="1"/>
      <c r="I42" s="1"/>
      <c r="J42" s="2"/>
      <c r="K42" s="2" t="str">
        <f t="shared" si="0"/>
        <v/>
      </c>
      <c r="L42" s="161"/>
      <c r="M42" s="278" t="str">
        <f t="shared" si="1"/>
        <v/>
      </c>
      <c r="N42" s="161"/>
      <c r="O42" s="2" t="str">
        <f t="shared" si="2"/>
        <v/>
      </c>
      <c r="P42" s="162" t="str">
        <f t="shared" si="3"/>
        <v/>
      </c>
    </row>
    <row r="43" spans="4:16" ht="15" hidden="1" customHeight="1" x14ac:dyDescent="0.25">
      <c r="D43" s="188"/>
      <c r="E43" s="159"/>
      <c r="F43" s="83"/>
      <c r="G43" s="1" t="str">
        <f>IF(E43="Pipes_and_Fittings",INDEX('Pipes &amp; Fittings'!$D$14:$D$3000,MATCH('Project Costing'!F43,'Pipes &amp; Fittings'!$J$14:$J$3000,0)),IF(E43="Equipment_and_Materials",INDEX('Equipment &amp; Materials'!$E$14:$E$3000,MATCH('Project Costing'!F43,'Equipment &amp; Materials'!$J$14:$J$3000,0)),IF(E43="Land_and_ROW",INDEX('Land &amp; ROW'!$E$14:$E$3000,MATCH('Project Costing'!F43,'Land &amp; ROW'!$I$14:$I$3000,0)),IF(E43="Services",INDEX(Services!$E$14:$E$3000,MATCH('Project Costing'!F43,Services!$I$14:$I$3000,0)),IF(E43="Labor",INDEX(Labor!$E$13:$E$3000,MATCH('Project Costing'!F43,Labor!$I$14:$I$3000,0)),"")))))</f>
        <v/>
      </c>
      <c r="H43" s="1"/>
      <c r="I43" s="1"/>
      <c r="J43" s="2"/>
      <c r="K43" s="2" t="str">
        <f t="shared" si="0"/>
        <v/>
      </c>
      <c r="L43" s="161"/>
      <c r="M43" s="278" t="str">
        <f t="shared" si="1"/>
        <v/>
      </c>
      <c r="N43" s="161"/>
      <c r="O43" s="2" t="str">
        <f t="shared" si="2"/>
        <v/>
      </c>
      <c r="P43" s="162" t="str">
        <f t="shared" si="3"/>
        <v/>
      </c>
    </row>
    <row r="44" spans="4:16" ht="15" hidden="1" customHeight="1" x14ac:dyDescent="0.25">
      <c r="D44" s="188"/>
      <c r="E44" s="159"/>
      <c r="F44" s="83"/>
      <c r="G44" s="1" t="str">
        <f>IF(E44="Pipes_and_Fittings",INDEX('Pipes &amp; Fittings'!$D$14:$D$3000,MATCH('Project Costing'!F44,'Pipes &amp; Fittings'!$J$14:$J$3000,0)),IF(E44="Equipment_and_Materials",INDEX('Equipment &amp; Materials'!$E$14:$E$3000,MATCH('Project Costing'!F44,'Equipment &amp; Materials'!$J$14:$J$3000,0)),IF(E44="Land_and_ROW",INDEX('Land &amp; ROW'!$E$14:$E$3000,MATCH('Project Costing'!F44,'Land &amp; ROW'!$I$14:$I$3000,0)),IF(E44="Services",INDEX(Services!$E$14:$E$3000,MATCH('Project Costing'!F44,Services!$I$14:$I$3000,0)),IF(E44="Labor",INDEX(Labor!$E$13:$E$3000,MATCH('Project Costing'!F44,Labor!$I$14:$I$3000,0)),"")))))</f>
        <v/>
      </c>
      <c r="H44" s="1"/>
      <c r="I44" s="1"/>
      <c r="J44" s="2"/>
      <c r="K44" s="2" t="str">
        <f t="shared" si="0"/>
        <v/>
      </c>
      <c r="L44" s="161"/>
      <c r="M44" s="278" t="str">
        <f t="shared" si="1"/>
        <v/>
      </c>
      <c r="N44" s="161"/>
      <c r="O44" s="2" t="str">
        <f t="shared" si="2"/>
        <v/>
      </c>
      <c r="P44" s="162" t="str">
        <f t="shared" si="3"/>
        <v/>
      </c>
    </row>
    <row r="45" spans="4:16" ht="15" hidden="1" customHeight="1" x14ac:dyDescent="0.25">
      <c r="D45" s="188"/>
      <c r="E45" s="159"/>
      <c r="F45" s="83"/>
      <c r="G45" s="1" t="str">
        <f>IF(E45="Pipes_and_Fittings",INDEX('Pipes &amp; Fittings'!$D$14:$D$3000,MATCH('Project Costing'!F45,'Pipes &amp; Fittings'!$J$14:$J$3000,0)),IF(E45="Equipment_and_Materials",INDEX('Equipment &amp; Materials'!$E$14:$E$3000,MATCH('Project Costing'!F45,'Equipment &amp; Materials'!$J$14:$J$3000,0)),IF(E45="Land_and_ROW",INDEX('Land &amp; ROW'!$E$14:$E$3000,MATCH('Project Costing'!F45,'Land &amp; ROW'!$I$14:$I$3000,0)),IF(E45="Services",INDEX(Services!$E$14:$E$3000,MATCH('Project Costing'!F45,Services!$I$14:$I$3000,0)),IF(E45="Labor",INDEX(Labor!$E$13:$E$3000,MATCH('Project Costing'!F45,Labor!$I$14:$I$3000,0)),"")))))</f>
        <v/>
      </c>
      <c r="H45" s="1"/>
      <c r="I45" s="1"/>
      <c r="J45" s="2"/>
      <c r="K45" s="2" t="str">
        <f t="shared" si="0"/>
        <v/>
      </c>
      <c r="L45" s="161"/>
      <c r="M45" s="278" t="str">
        <f t="shared" si="1"/>
        <v/>
      </c>
      <c r="N45" s="161"/>
      <c r="O45" s="2" t="str">
        <f t="shared" si="2"/>
        <v/>
      </c>
      <c r="P45" s="162" t="str">
        <f t="shared" si="3"/>
        <v/>
      </c>
    </row>
    <row r="46" spans="4:16" ht="15" hidden="1" customHeight="1" x14ac:dyDescent="0.25">
      <c r="D46" s="188"/>
      <c r="E46" s="159"/>
      <c r="F46" s="83"/>
      <c r="G46" s="1" t="str">
        <f>IF(E46="Pipes_and_Fittings",INDEX('Pipes &amp; Fittings'!$D$14:$D$3000,MATCH('Project Costing'!F46,'Pipes &amp; Fittings'!$J$14:$J$3000,0)),IF(E46="Equipment_and_Materials",INDEX('Equipment &amp; Materials'!$E$14:$E$3000,MATCH('Project Costing'!F46,'Equipment &amp; Materials'!$J$14:$J$3000,0)),IF(E46="Land_and_ROW",INDEX('Land &amp; ROW'!$E$14:$E$3000,MATCH('Project Costing'!F46,'Land &amp; ROW'!$I$14:$I$3000,0)),IF(E46="Services",INDEX(Services!$E$14:$E$3000,MATCH('Project Costing'!F46,Services!$I$14:$I$3000,0)),IF(E46="Labor",INDEX(Labor!$E$13:$E$3000,MATCH('Project Costing'!F46,Labor!$I$14:$I$3000,0)),"")))))</f>
        <v/>
      </c>
      <c r="H46" s="1"/>
      <c r="I46" s="1"/>
      <c r="J46" s="2"/>
      <c r="K46" s="2" t="str">
        <f t="shared" si="0"/>
        <v/>
      </c>
      <c r="L46" s="161"/>
      <c r="M46" s="278" t="str">
        <f t="shared" si="1"/>
        <v/>
      </c>
      <c r="N46" s="161"/>
      <c r="O46" s="2" t="str">
        <f t="shared" si="2"/>
        <v/>
      </c>
      <c r="P46" s="162" t="str">
        <f t="shared" si="3"/>
        <v/>
      </c>
    </row>
    <row r="47" spans="4:16" ht="15" hidden="1" customHeight="1" x14ac:dyDescent="0.25">
      <c r="D47" s="188"/>
      <c r="E47" s="159"/>
      <c r="F47" s="83"/>
      <c r="G47" s="1" t="str">
        <f>IF(E47="Pipes_and_Fittings",INDEX('Pipes &amp; Fittings'!$D$14:$D$3000,MATCH('Project Costing'!F47,'Pipes &amp; Fittings'!$J$14:$J$3000,0)),IF(E47="Equipment_and_Materials",INDEX('Equipment &amp; Materials'!$E$14:$E$3000,MATCH('Project Costing'!F47,'Equipment &amp; Materials'!$J$14:$J$3000,0)),IF(E47="Land_and_ROW",INDEX('Land &amp; ROW'!$E$14:$E$3000,MATCH('Project Costing'!F47,'Land &amp; ROW'!$I$14:$I$3000,0)),IF(E47="Services",INDEX(Services!$E$14:$E$3000,MATCH('Project Costing'!F47,Services!$I$14:$I$3000,0)),IF(E47="Labor",INDEX(Labor!$E$13:$E$3000,MATCH('Project Costing'!F47,Labor!$I$14:$I$3000,0)),"")))))</f>
        <v/>
      </c>
      <c r="H47" s="1"/>
      <c r="I47" s="1"/>
      <c r="J47" s="2"/>
      <c r="K47" s="2" t="str">
        <f t="shared" si="0"/>
        <v/>
      </c>
      <c r="L47" s="161"/>
      <c r="M47" s="278" t="str">
        <f t="shared" si="1"/>
        <v/>
      </c>
      <c r="N47" s="161"/>
      <c r="O47" s="2" t="str">
        <f t="shared" si="2"/>
        <v/>
      </c>
      <c r="P47" s="162" t="str">
        <f t="shared" si="3"/>
        <v/>
      </c>
    </row>
    <row r="48" spans="4:16" ht="15" hidden="1" customHeight="1" x14ac:dyDescent="0.25">
      <c r="D48" s="188"/>
      <c r="E48" s="159"/>
      <c r="F48" s="83"/>
      <c r="G48" s="1" t="str">
        <f>IF(E48="Pipes_and_Fittings",INDEX('Pipes &amp; Fittings'!$D$14:$D$3000,MATCH('Project Costing'!F48,'Pipes &amp; Fittings'!$J$14:$J$3000,0)),IF(E48="Equipment_and_Materials",INDEX('Equipment &amp; Materials'!$E$14:$E$3000,MATCH('Project Costing'!F48,'Equipment &amp; Materials'!$J$14:$J$3000,0)),IF(E48="Land_and_ROW",INDEX('Land &amp; ROW'!$E$14:$E$3000,MATCH('Project Costing'!F48,'Land &amp; ROW'!$I$14:$I$3000,0)),IF(E48="Services",INDEX(Services!$E$14:$E$3000,MATCH('Project Costing'!F48,Services!$I$14:$I$3000,0)),IF(E48="Labor",INDEX(Labor!$E$13:$E$3000,MATCH('Project Costing'!F48,Labor!$I$14:$I$3000,0)),"")))))</f>
        <v/>
      </c>
      <c r="H48" s="1"/>
      <c r="I48" s="1"/>
      <c r="J48" s="2"/>
      <c r="K48" s="2" t="str">
        <f t="shared" si="0"/>
        <v/>
      </c>
      <c r="L48" s="161"/>
      <c r="M48" s="278" t="str">
        <f t="shared" si="1"/>
        <v/>
      </c>
      <c r="N48" s="161"/>
      <c r="O48" s="2" t="str">
        <f t="shared" si="2"/>
        <v/>
      </c>
      <c r="P48" s="162" t="str">
        <f t="shared" si="3"/>
        <v/>
      </c>
    </row>
    <row r="49" spans="4:16" ht="15" hidden="1" customHeight="1" x14ac:dyDescent="0.25">
      <c r="D49" s="188"/>
      <c r="E49" s="159"/>
      <c r="F49" s="83"/>
      <c r="G49" s="1" t="str">
        <f>IF(E49="Pipes_and_Fittings",INDEX('Pipes &amp; Fittings'!$D$14:$D$3000,MATCH('Project Costing'!F49,'Pipes &amp; Fittings'!$J$14:$J$3000,0)),IF(E49="Equipment_and_Materials",INDEX('Equipment &amp; Materials'!$E$14:$E$3000,MATCH('Project Costing'!F49,'Equipment &amp; Materials'!$J$14:$J$3000,0)),IF(E49="Land_and_ROW",INDEX('Land &amp; ROW'!$E$14:$E$3000,MATCH('Project Costing'!F49,'Land &amp; ROW'!$I$14:$I$3000,0)),IF(E49="Services",INDEX(Services!$E$14:$E$3000,MATCH('Project Costing'!F49,Services!$I$14:$I$3000,0)),IF(E49="Labor",INDEX(Labor!$E$13:$E$3000,MATCH('Project Costing'!F49,Labor!$I$14:$I$3000,0)),"")))))</f>
        <v/>
      </c>
      <c r="H49" s="1"/>
      <c r="I49" s="1"/>
      <c r="J49" s="2"/>
      <c r="K49" s="2" t="str">
        <f t="shared" si="0"/>
        <v/>
      </c>
      <c r="L49" s="161"/>
      <c r="M49" s="278" t="str">
        <f t="shared" si="1"/>
        <v/>
      </c>
      <c r="N49" s="161"/>
      <c r="O49" s="2" t="str">
        <f t="shared" si="2"/>
        <v/>
      </c>
      <c r="P49" s="162" t="str">
        <f t="shared" si="3"/>
        <v/>
      </c>
    </row>
    <row r="50" spans="4:16" ht="15" hidden="1" customHeight="1" x14ac:dyDescent="0.25">
      <c r="D50" s="188"/>
      <c r="E50" s="159"/>
      <c r="F50" s="83"/>
      <c r="G50" s="1" t="str">
        <f>IF(E50="Pipes_and_Fittings",INDEX('Pipes &amp; Fittings'!$D$14:$D$3000,MATCH('Project Costing'!F50,'Pipes &amp; Fittings'!$J$14:$J$3000,0)),IF(E50="Equipment_and_Materials",INDEX('Equipment &amp; Materials'!$E$14:$E$3000,MATCH('Project Costing'!F50,'Equipment &amp; Materials'!$J$14:$J$3000,0)),IF(E50="Land_and_ROW",INDEX('Land &amp; ROW'!$E$14:$E$3000,MATCH('Project Costing'!F50,'Land &amp; ROW'!$I$14:$I$3000,0)),IF(E50="Services",INDEX(Services!$E$14:$E$3000,MATCH('Project Costing'!F50,Services!$I$14:$I$3000,0)),IF(E50="Labor",INDEX(Labor!$E$13:$E$3000,MATCH('Project Costing'!F50,Labor!$I$14:$I$3000,0)),"")))))</f>
        <v/>
      </c>
      <c r="H50" s="1"/>
      <c r="I50" s="1"/>
      <c r="J50" s="2"/>
      <c r="K50" s="2" t="str">
        <f t="shared" si="0"/>
        <v/>
      </c>
      <c r="L50" s="161"/>
      <c r="M50" s="278" t="str">
        <f t="shared" si="1"/>
        <v/>
      </c>
      <c r="N50" s="161"/>
      <c r="O50" s="2" t="str">
        <f t="shared" si="2"/>
        <v/>
      </c>
      <c r="P50" s="162" t="str">
        <f t="shared" si="3"/>
        <v/>
      </c>
    </row>
    <row r="51" spans="4:16" ht="15" hidden="1" customHeight="1" x14ac:dyDescent="0.25">
      <c r="D51" s="188"/>
      <c r="E51" s="159"/>
      <c r="F51" s="83"/>
      <c r="G51" s="1" t="str">
        <f>IF(E51="Pipes_and_Fittings",INDEX('Pipes &amp; Fittings'!$D$14:$D$3000,MATCH('Project Costing'!F51,'Pipes &amp; Fittings'!$J$14:$J$3000,0)),IF(E51="Equipment_and_Materials",INDEX('Equipment &amp; Materials'!$E$14:$E$3000,MATCH('Project Costing'!F51,'Equipment &amp; Materials'!$J$14:$J$3000,0)),IF(E51="Land_and_ROW",INDEX('Land &amp; ROW'!$E$14:$E$3000,MATCH('Project Costing'!F51,'Land &amp; ROW'!$I$14:$I$3000,0)),IF(E51="Services",INDEX(Services!$E$14:$E$3000,MATCH('Project Costing'!F51,Services!$I$14:$I$3000,0)),IF(E51="Labor",INDEX(Labor!$E$13:$E$3000,MATCH('Project Costing'!F51,Labor!$I$14:$I$3000,0)),"")))))</f>
        <v/>
      </c>
      <c r="H51" s="1"/>
      <c r="I51" s="1"/>
      <c r="J51" s="2"/>
      <c r="K51" s="2" t="str">
        <f t="shared" si="0"/>
        <v/>
      </c>
      <c r="L51" s="161"/>
      <c r="M51" s="278" t="str">
        <f t="shared" si="1"/>
        <v/>
      </c>
      <c r="N51" s="161"/>
      <c r="O51" s="2" t="str">
        <f t="shared" si="2"/>
        <v/>
      </c>
      <c r="P51" s="162" t="str">
        <f t="shared" si="3"/>
        <v/>
      </c>
    </row>
    <row r="52" spans="4:16" ht="15" hidden="1" customHeight="1" x14ac:dyDescent="0.25">
      <c r="D52" s="188"/>
      <c r="E52" s="159"/>
      <c r="F52" s="83"/>
      <c r="G52" s="1" t="str">
        <f>IF(E52="Pipes_and_Fittings",INDEX('Pipes &amp; Fittings'!$D$14:$D$3000,MATCH('Project Costing'!F52,'Pipes &amp; Fittings'!$J$14:$J$3000,0)),IF(E52="Equipment_and_Materials",INDEX('Equipment &amp; Materials'!$E$14:$E$3000,MATCH('Project Costing'!F52,'Equipment &amp; Materials'!$J$14:$J$3000,0)),IF(E52="Land_and_ROW",INDEX('Land &amp; ROW'!$E$14:$E$3000,MATCH('Project Costing'!F52,'Land &amp; ROW'!$I$14:$I$3000,0)),IF(E52="Services",INDEX(Services!$E$14:$E$3000,MATCH('Project Costing'!F52,Services!$I$14:$I$3000,0)),IF(E52="Labor",INDEX(Labor!$E$13:$E$3000,MATCH('Project Costing'!F52,Labor!$I$14:$I$3000,0)),"")))))</f>
        <v/>
      </c>
      <c r="H52" s="1"/>
      <c r="I52" s="1"/>
      <c r="J52" s="2"/>
      <c r="K52" s="2" t="str">
        <f t="shared" si="0"/>
        <v/>
      </c>
      <c r="L52" s="161"/>
      <c r="M52" s="278" t="str">
        <f t="shared" si="1"/>
        <v/>
      </c>
      <c r="N52" s="161"/>
      <c r="O52" s="2" t="str">
        <f t="shared" si="2"/>
        <v/>
      </c>
      <c r="P52" s="162" t="str">
        <f t="shared" si="3"/>
        <v/>
      </c>
    </row>
    <row r="53" spans="4:16" ht="15" hidden="1" customHeight="1" x14ac:dyDescent="0.25">
      <c r="D53" s="188"/>
      <c r="E53" s="159"/>
      <c r="F53" s="83"/>
      <c r="G53" s="1" t="str">
        <f>IF(E53="Pipes_and_Fittings",INDEX('Pipes &amp; Fittings'!$D$14:$D$3000,MATCH('Project Costing'!F53,'Pipes &amp; Fittings'!$J$14:$J$3000,0)),IF(E53="Equipment_and_Materials",INDEX('Equipment &amp; Materials'!$E$14:$E$3000,MATCH('Project Costing'!F53,'Equipment &amp; Materials'!$J$14:$J$3000,0)),IF(E53="Land_and_ROW",INDEX('Land &amp; ROW'!$E$14:$E$3000,MATCH('Project Costing'!F53,'Land &amp; ROW'!$I$14:$I$3000,0)),IF(E53="Services",INDEX(Services!$E$14:$E$3000,MATCH('Project Costing'!F53,Services!$I$14:$I$3000,0)),IF(E53="Labor",INDEX(Labor!$E$13:$E$3000,MATCH('Project Costing'!F53,Labor!$I$14:$I$3000,0)),"")))))</f>
        <v/>
      </c>
      <c r="H53" s="1"/>
      <c r="I53" s="1"/>
      <c r="J53" s="2"/>
      <c r="K53" s="2" t="str">
        <f t="shared" si="0"/>
        <v/>
      </c>
      <c r="L53" s="161"/>
      <c r="M53" s="278" t="str">
        <f t="shared" si="1"/>
        <v/>
      </c>
      <c r="N53" s="161"/>
      <c r="O53" s="2" t="str">
        <f t="shared" si="2"/>
        <v/>
      </c>
      <c r="P53" s="162" t="str">
        <f t="shared" si="3"/>
        <v/>
      </c>
    </row>
    <row r="54" spans="4:16" ht="15" hidden="1" customHeight="1" x14ac:dyDescent="0.25">
      <c r="D54" s="188"/>
      <c r="E54" s="159"/>
      <c r="F54" s="83"/>
      <c r="G54" s="1" t="str">
        <f>IF(E54="Pipes_and_Fittings",INDEX('Pipes &amp; Fittings'!$D$14:$D$3000,MATCH('Project Costing'!F54,'Pipes &amp; Fittings'!$J$14:$J$3000,0)),IF(E54="Equipment_and_Materials",INDEX('Equipment &amp; Materials'!$E$14:$E$3000,MATCH('Project Costing'!F54,'Equipment &amp; Materials'!$J$14:$J$3000,0)),IF(E54="Land_and_ROW",INDEX('Land &amp; ROW'!$E$14:$E$3000,MATCH('Project Costing'!F54,'Land &amp; ROW'!$I$14:$I$3000,0)),IF(E54="Services",INDEX(Services!$E$14:$E$3000,MATCH('Project Costing'!F54,Services!$I$14:$I$3000,0)),IF(E54="Labor",INDEX(Labor!$E$13:$E$3000,MATCH('Project Costing'!F54,Labor!$I$14:$I$3000,0)),"")))))</f>
        <v/>
      </c>
      <c r="H54" s="1"/>
      <c r="I54" s="1"/>
      <c r="J54" s="2"/>
      <c r="K54" s="2" t="str">
        <f t="shared" si="0"/>
        <v/>
      </c>
      <c r="L54" s="161"/>
      <c r="M54" s="278" t="str">
        <f t="shared" si="1"/>
        <v/>
      </c>
      <c r="N54" s="161"/>
      <c r="O54" s="2" t="str">
        <f t="shared" si="2"/>
        <v/>
      </c>
      <c r="P54" s="162" t="str">
        <f t="shared" si="3"/>
        <v/>
      </c>
    </row>
    <row r="55" spans="4:16" ht="15" hidden="1" customHeight="1" x14ac:dyDescent="0.25">
      <c r="D55" s="188"/>
      <c r="E55" s="159"/>
      <c r="F55" s="83"/>
      <c r="G55" s="1" t="str">
        <f>IF(E55="Pipes_and_Fittings",INDEX('Pipes &amp; Fittings'!$D$14:$D$3000,MATCH('Project Costing'!F55,'Pipes &amp; Fittings'!$J$14:$J$3000,0)),IF(E55="Equipment_and_Materials",INDEX('Equipment &amp; Materials'!$E$14:$E$3000,MATCH('Project Costing'!F55,'Equipment &amp; Materials'!$J$14:$J$3000,0)),IF(E55="Land_and_ROW",INDEX('Land &amp; ROW'!$E$14:$E$3000,MATCH('Project Costing'!F55,'Land &amp; ROW'!$I$14:$I$3000,0)),IF(E55="Services",INDEX(Services!$E$14:$E$3000,MATCH('Project Costing'!F55,Services!$I$14:$I$3000,0)),IF(E55="Labor",INDEX(Labor!$E$13:$E$3000,MATCH('Project Costing'!F55,Labor!$I$14:$I$3000,0)),"")))))</f>
        <v/>
      </c>
      <c r="H55" s="1"/>
      <c r="I55" s="1"/>
      <c r="J55" s="2"/>
      <c r="K55" s="2" t="str">
        <f t="shared" si="0"/>
        <v/>
      </c>
      <c r="L55" s="161"/>
      <c r="M55" s="278" t="str">
        <f t="shared" si="1"/>
        <v/>
      </c>
      <c r="N55" s="161"/>
      <c r="O55" s="2" t="str">
        <f t="shared" si="2"/>
        <v/>
      </c>
      <c r="P55" s="162" t="str">
        <f t="shared" si="3"/>
        <v/>
      </c>
    </row>
    <row r="56" spans="4:16" ht="15" hidden="1" customHeight="1" x14ac:dyDescent="0.25">
      <c r="D56" s="188"/>
      <c r="E56" s="159"/>
      <c r="F56" s="83"/>
      <c r="G56" s="1" t="str">
        <f>IF(E56="Pipes_and_Fittings",INDEX('Pipes &amp; Fittings'!$D$14:$D$3000,MATCH('Project Costing'!F56,'Pipes &amp; Fittings'!$J$14:$J$3000,0)),IF(E56="Equipment_and_Materials",INDEX('Equipment &amp; Materials'!$E$14:$E$3000,MATCH('Project Costing'!F56,'Equipment &amp; Materials'!$J$14:$J$3000,0)),IF(E56="Land_and_ROW",INDEX('Land &amp; ROW'!$E$14:$E$3000,MATCH('Project Costing'!F56,'Land &amp; ROW'!$I$14:$I$3000,0)),IF(E56="Services",INDEX(Services!$E$14:$E$3000,MATCH('Project Costing'!F56,Services!$I$14:$I$3000,0)),IF(E56="Labor",INDEX(Labor!$E$13:$E$3000,MATCH('Project Costing'!F56,Labor!$I$14:$I$3000,0)),"")))))</f>
        <v/>
      </c>
      <c r="H56" s="1"/>
      <c r="I56" s="1"/>
      <c r="J56" s="2"/>
      <c r="K56" s="2" t="str">
        <f t="shared" si="0"/>
        <v/>
      </c>
      <c r="L56" s="161"/>
      <c r="M56" s="278" t="str">
        <f t="shared" si="1"/>
        <v/>
      </c>
      <c r="N56" s="161"/>
      <c r="O56" s="2" t="str">
        <f t="shared" si="2"/>
        <v/>
      </c>
      <c r="P56" s="162" t="str">
        <f t="shared" si="3"/>
        <v/>
      </c>
    </row>
    <row r="57" spans="4:16" ht="15" hidden="1" customHeight="1" x14ac:dyDescent="0.25">
      <c r="D57" s="188"/>
      <c r="E57" s="159"/>
      <c r="F57" s="83"/>
      <c r="G57" s="1" t="str">
        <f>IF(E57="Pipes_and_Fittings",INDEX('Pipes &amp; Fittings'!$D$14:$D$3000,MATCH('Project Costing'!F57,'Pipes &amp; Fittings'!$J$14:$J$3000,0)),IF(E57="Equipment_and_Materials",INDEX('Equipment &amp; Materials'!$E$14:$E$3000,MATCH('Project Costing'!F57,'Equipment &amp; Materials'!$J$14:$J$3000,0)),IF(E57="Land_and_ROW",INDEX('Land &amp; ROW'!$E$14:$E$3000,MATCH('Project Costing'!F57,'Land &amp; ROW'!$I$14:$I$3000,0)),IF(E57="Services",INDEX(Services!$E$14:$E$3000,MATCH('Project Costing'!F57,Services!$I$14:$I$3000,0)),IF(E57="Labor",INDEX(Labor!$E$13:$E$3000,MATCH('Project Costing'!F57,Labor!$I$14:$I$3000,0)),"")))))</f>
        <v/>
      </c>
      <c r="H57" s="1"/>
      <c r="I57" s="1"/>
      <c r="J57" s="2"/>
      <c r="K57" s="2" t="str">
        <f t="shared" si="0"/>
        <v/>
      </c>
      <c r="L57" s="161"/>
      <c r="M57" s="278" t="str">
        <f t="shared" si="1"/>
        <v/>
      </c>
      <c r="N57" s="161"/>
      <c r="O57" s="2" t="str">
        <f t="shared" si="2"/>
        <v/>
      </c>
      <c r="P57" s="162" t="str">
        <f t="shared" si="3"/>
        <v/>
      </c>
    </row>
    <row r="58" spans="4:16" ht="15" hidden="1" customHeight="1" x14ac:dyDescent="0.25">
      <c r="D58" s="188"/>
      <c r="E58" s="159"/>
      <c r="F58" s="83"/>
      <c r="G58" s="1" t="str">
        <f>IF(E58="Pipes_and_Fittings",INDEX('Pipes &amp; Fittings'!$D$14:$D$3000,MATCH('Project Costing'!F58,'Pipes &amp; Fittings'!$J$14:$J$3000,0)),IF(E58="Equipment_and_Materials",INDEX('Equipment &amp; Materials'!$E$14:$E$3000,MATCH('Project Costing'!F58,'Equipment &amp; Materials'!$J$14:$J$3000,0)),IF(E58="Land_and_ROW",INDEX('Land &amp; ROW'!$E$14:$E$3000,MATCH('Project Costing'!F58,'Land &amp; ROW'!$I$14:$I$3000,0)),IF(E58="Services",INDEX(Services!$E$14:$E$3000,MATCH('Project Costing'!F58,Services!$I$14:$I$3000,0)),IF(E58="Labor",INDEX(Labor!$E$13:$E$3000,MATCH('Project Costing'!F58,Labor!$I$14:$I$3000,0)),"")))))</f>
        <v/>
      </c>
      <c r="H58" s="1"/>
      <c r="I58" s="1"/>
      <c r="J58" s="2"/>
      <c r="K58" s="2" t="str">
        <f t="shared" si="0"/>
        <v/>
      </c>
      <c r="L58" s="161"/>
      <c r="M58" s="278" t="str">
        <f t="shared" si="1"/>
        <v/>
      </c>
      <c r="N58" s="161"/>
      <c r="O58" s="2" t="str">
        <f t="shared" si="2"/>
        <v/>
      </c>
      <c r="P58" s="162" t="str">
        <f t="shared" si="3"/>
        <v/>
      </c>
    </row>
    <row r="59" spans="4:16" ht="15" hidden="1" customHeight="1" x14ac:dyDescent="0.25">
      <c r="D59" s="188"/>
      <c r="E59" s="159"/>
      <c r="F59" s="83"/>
      <c r="G59" s="1" t="str">
        <f>IF(E59="Pipes_and_Fittings",INDEX('Pipes &amp; Fittings'!$D$14:$D$3000,MATCH('Project Costing'!F59,'Pipes &amp; Fittings'!$J$14:$J$3000,0)),IF(E59="Equipment_and_Materials",INDEX('Equipment &amp; Materials'!$E$14:$E$3000,MATCH('Project Costing'!F59,'Equipment &amp; Materials'!$J$14:$J$3000,0)),IF(E59="Land_and_ROW",INDEX('Land &amp; ROW'!$E$14:$E$3000,MATCH('Project Costing'!F59,'Land &amp; ROW'!$I$14:$I$3000,0)),IF(E59="Services",INDEX(Services!$E$14:$E$3000,MATCH('Project Costing'!F59,Services!$I$14:$I$3000,0)),IF(E59="Labor",INDEX(Labor!$E$13:$E$3000,MATCH('Project Costing'!F59,Labor!$I$14:$I$3000,0)),"")))))</f>
        <v/>
      </c>
      <c r="H59" s="1"/>
      <c r="I59" s="1"/>
      <c r="J59" s="2"/>
      <c r="K59" s="2" t="str">
        <f t="shared" si="0"/>
        <v/>
      </c>
      <c r="L59" s="161"/>
      <c r="M59" s="278" t="str">
        <f t="shared" si="1"/>
        <v/>
      </c>
      <c r="N59" s="161"/>
      <c r="O59" s="2" t="str">
        <f t="shared" si="2"/>
        <v/>
      </c>
      <c r="P59" s="162" t="str">
        <f t="shared" si="3"/>
        <v/>
      </c>
    </row>
    <row r="60" spans="4:16" ht="15" hidden="1" customHeight="1" x14ac:dyDescent="0.25">
      <c r="D60" s="188"/>
      <c r="E60" s="159"/>
      <c r="F60" s="83"/>
      <c r="G60" s="1" t="str">
        <f>IF(E60="Pipes_and_Fittings",INDEX('Pipes &amp; Fittings'!$D$14:$D$3000,MATCH('Project Costing'!F60,'Pipes &amp; Fittings'!$J$14:$J$3000,0)),IF(E60="Equipment_and_Materials",INDEX('Equipment &amp; Materials'!$E$14:$E$3000,MATCH('Project Costing'!F60,'Equipment &amp; Materials'!$J$14:$J$3000,0)),IF(E60="Land_and_ROW",INDEX('Land &amp; ROW'!$E$14:$E$3000,MATCH('Project Costing'!F60,'Land &amp; ROW'!$I$14:$I$3000,0)),IF(E60="Services",INDEX(Services!$E$14:$E$3000,MATCH('Project Costing'!F60,Services!$I$14:$I$3000,0)),IF(E60="Labor",INDEX(Labor!$E$13:$E$3000,MATCH('Project Costing'!F60,Labor!$I$14:$I$3000,0)),"")))))</f>
        <v/>
      </c>
      <c r="H60" s="1"/>
      <c r="I60" s="1"/>
      <c r="J60" s="2"/>
      <c r="K60" s="2" t="str">
        <f t="shared" si="0"/>
        <v/>
      </c>
      <c r="L60" s="161"/>
      <c r="M60" s="278" t="str">
        <f t="shared" si="1"/>
        <v/>
      </c>
      <c r="N60" s="161"/>
      <c r="O60" s="2" t="str">
        <f t="shared" si="2"/>
        <v/>
      </c>
      <c r="P60" s="162" t="str">
        <f t="shared" si="3"/>
        <v/>
      </c>
    </row>
    <row r="61" spans="4:16" ht="15" hidden="1" customHeight="1" x14ac:dyDescent="0.25">
      <c r="D61" s="188"/>
      <c r="E61" s="159"/>
      <c r="F61" s="83"/>
      <c r="G61" s="1" t="str">
        <f>IF(E61="Pipes_and_Fittings",INDEX('Pipes &amp; Fittings'!$D$14:$D$3000,MATCH('Project Costing'!F61,'Pipes &amp; Fittings'!$J$14:$J$3000,0)),IF(E61="Equipment_and_Materials",INDEX('Equipment &amp; Materials'!$E$14:$E$3000,MATCH('Project Costing'!F61,'Equipment &amp; Materials'!$J$14:$J$3000,0)),IF(E61="Land_and_ROW",INDEX('Land &amp; ROW'!$E$14:$E$3000,MATCH('Project Costing'!F61,'Land &amp; ROW'!$I$14:$I$3000,0)),IF(E61="Services",INDEX(Services!$E$14:$E$3000,MATCH('Project Costing'!F61,Services!$I$14:$I$3000,0)),IF(E61="Labor",INDEX(Labor!$E$13:$E$3000,MATCH('Project Costing'!F61,Labor!$I$14:$I$3000,0)),"")))))</f>
        <v/>
      </c>
      <c r="H61" s="1"/>
      <c r="I61" s="1"/>
      <c r="J61" s="2"/>
      <c r="K61" s="2" t="str">
        <f t="shared" si="0"/>
        <v/>
      </c>
      <c r="L61" s="161"/>
      <c r="M61" s="278" t="str">
        <f t="shared" si="1"/>
        <v/>
      </c>
      <c r="N61" s="161"/>
      <c r="O61" s="2" t="str">
        <f t="shared" si="2"/>
        <v/>
      </c>
      <c r="P61" s="162" t="str">
        <f t="shared" si="3"/>
        <v/>
      </c>
    </row>
    <row r="62" spans="4:16" ht="15" hidden="1" customHeight="1" x14ac:dyDescent="0.25">
      <c r="D62" s="188"/>
      <c r="E62" s="159"/>
      <c r="F62" s="83"/>
      <c r="G62" s="1" t="str">
        <f>IF(E62="Pipes_and_Fittings",INDEX('Pipes &amp; Fittings'!$D$14:$D$3000,MATCH('Project Costing'!F62,'Pipes &amp; Fittings'!$J$14:$J$3000,0)),IF(E62="Equipment_and_Materials",INDEX('Equipment &amp; Materials'!$E$14:$E$3000,MATCH('Project Costing'!F62,'Equipment &amp; Materials'!$J$14:$J$3000,0)),IF(E62="Land_and_ROW",INDEX('Land &amp; ROW'!$E$14:$E$3000,MATCH('Project Costing'!F62,'Land &amp; ROW'!$I$14:$I$3000,0)),IF(E62="Services",INDEX(Services!$E$14:$E$3000,MATCH('Project Costing'!F62,Services!$I$14:$I$3000,0)),IF(E62="Labor",INDEX(Labor!$E$13:$E$3000,MATCH('Project Costing'!F62,Labor!$I$14:$I$3000,0)),"")))))</f>
        <v/>
      </c>
      <c r="H62" s="1"/>
      <c r="I62" s="1"/>
      <c r="J62" s="2"/>
      <c r="K62" s="2" t="str">
        <f t="shared" si="0"/>
        <v/>
      </c>
      <c r="L62" s="161"/>
      <c r="M62" s="278" t="str">
        <f t="shared" si="1"/>
        <v/>
      </c>
      <c r="N62" s="161"/>
      <c r="O62" s="2" t="str">
        <f t="shared" si="2"/>
        <v/>
      </c>
      <c r="P62" s="162" t="str">
        <f t="shared" si="3"/>
        <v/>
      </c>
    </row>
    <row r="63" spans="4:16" ht="15" hidden="1" customHeight="1" x14ac:dyDescent="0.25">
      <c r="D63" s="188"/>
      <c r="E63" s="159"/>
      <c r="F63" s="83"/>
      <c r="G63" s="1" t="str">
        <f>IF(E63="Pipes_and_Fittings",INDEX('Pipes &amp; Fittings'!$D$14:$D$3000,MATCH('Project Costing'!F63,'Pipes &amp; Fittings'!$J$14:$J$3000,0)),IF(E63="Equipment_and_Materials",INDEX('Equipment &amp; Materials'!$E$14:$E$3000,MATCH('Project Costing'!F63,'Equipment &amp; Materials'!$J$14:$J$3000,0)),IF(E63="Land_and_ROW",INDEX('Land &amp; ROW'!$E$14:$E$3000,MATCH('Project Costing'!F63,'Land &amp; ROW'!$I$14:$I$3000,0)),IF(E63="Services",INDEX(Services!$E$14:$E$3000,MATCH('Project Costing'!F63,Services!$I$14:$I$3000,0)),IF(E63="Labor",INDEX(Labor!$E$13:$E$3000,MATCH('Project Costing'!F63,Labor!$I$14:$I$3000,0)),"")))))</f>
        <v/>
      </c>
      <c r="H63" s="1"/>
      <c r="I63" s="1"/>
      <c r="J63" s="2"/>
      <c r="K63" s="2" t="str">
        <f t="shared" si="0"/>
        <v/>
      </c>
      <c r="L63" s="161"/>
      <c r="M63" s="278" t="str">
        <f t="shared" si="1"/>
        <v/>
      </c>
      <c r="N63" s="161"/>
      <c r="O63" s="2" t="str">
        <f t="shared" si="2"/>
        <v/>
      </c>
      <c r="P63" s="162" t="str">
        <f t="shared" si="3"/>
        <v/>
      </c>
    </row>
    <row r="64" spans="4:16" ht="15" hidden="1" customHeight="1" x14ac:dyDescent="0.25">
      <c r="D64" s="188"/>
      <c r="E64" s="159"/>
      <c r="F64" s="83"/>
      <c r="G64" s="1" t="str">
        <f>IF(E64="Pipes_and_Fittings",INDEX('Pipes &amp; Fittings'!$D$14:$D$3000,MATCH('Project Costing'!F64,'Pipes &amp; Fittings'!$J$14:$J$3000,0)),IF(E64="Equipment_and_Materials",INDEX('Equipment &amp; Materials'!$E$14:$E$3000,MATCH('Project Costing'!F64,'Equipment &amp; Materials'!$J$14:$J$3000,0)),IF(E64="Land_and_ROW",INDEX('Land &amp; ROW'!$E$14:$E$3000,MATCH('Project Costing'!F64,'Land &amp; ROW'!$I$14:$I$3000,0)),IF(E64="Services",INDEX(Services!$E$14:$E$3000,MATCH('Project Costing'!F64,Services!$I$14:$I$3000,0)),IF(E64="Labor",INDEX(Labor!$E$13:$E$3000,MATCH('Project Costing'!F64,Labor!$I$14:$I$3000,0)),"")))))</f>
        <v/>
      </c>
      <c r="H64" s="1"/>
      <c r="I64" s="1"/>
      <c r="J64" s="2"/>
      <c r="K64" s="2" t="str">
        <f t="shared" si="0"/>
        <v/>
      </c>
      <c r="L64" s="161"/>
      <c r="M64" s="278" t="str">
        <f t="shared" si="1"/>
        <v/>
      </c>
      <c r="N64" s="161"/>
      <c r="O64" s="2" t="str">
        <f t="shared" si="2"/>
        <v/>
      </c>
      <c r="P64" s="162" t="str">
        <f t="shared" si="3"/>
        <v/>
      </c>
    </row>
    <row r="65" spans="4:16" ht="15" hidden="1" customHeight="1" x14ac:dyDescent="0.25">
      <c r="D65" s="188"/>
      <c r="E65" s="159"/>
      <c r="F65" s="83"/>
      <c r="G65" s="1" t="str">
        <f>IF(E65="Pipes_and_Fittings",INDEX('Pipes &amp; Fittings'!$D$14:$D$3000,MATCH('Project Costing'!F65,'Pipes &amp; Fittings'!$J$14:$J$3000,0)),IF(E65="Equipment_and_Materials",INDEX('Equipment &amp; Materials'!$E$14:$E$3000,MATCH('Project Costing'!F65,'Equipment &amp; Materials'!$J$14:$J$3000,0)),IF(E65="Land_and_ROW",INDEX('Land &amp; ROW'!$E$14:$E$3000,MATCH('Project Costing'!F65,'Land &amp; ROW'!$I$14:$I$3000,0)),IF(E65="Services",INDEX(Services!$E$14:$E$3000,MATCH('Project Costing'!F65,Services!$I$14:$I$3000,0)),IF(E65="Labor",INDEX(Labor!$E$13:$E$3000,MATCH('Project Costing'!F65,Labor!$I$14:$I$3000,0)),"")))))</f>
        <v/>
      </c>
      <c r="H65" s="1"/>
      <c r="I65" s="1"/>
      <c r="J65" s="2"/>
      <c r="K65" s="2" t="str">
        <f t="shared" si="0"/>
        <v/>
      </c>
      <c r="L65" s="161"/>
      <c r="M65" s="278" t="str">
        <f t="shared" si="1"/>
        <v/>
      </c>
      <c r="N65" s="161"/>
      <c r="O65" s="2" t="str">
        <f t="shared" si="2"/>
        <v/>
      </c>
      <c r="P65" s="162" t="str">
        <f t="shared" si="3"/>
        <v/>
      </c>
    </row>
    <row r="66" spans="4:16" ht="15" hidden="1" customHeight="1" x14ac:dyDescent="0.25">
      <c r="D66" s="188"/>
      <c r="E66" s="159"/>
      <c r="F66" s="83"/>
      <c r="G66" s="1" t="str">
        <f>IF(E66="Pipes_and_Fittings",INDEX('Pipes &amp; Fittings'!$D$14:$D$3000,MATCH('Project Costing'!F66,'Pipes &amp; Fittings'!$J$14:$J$3000,0)),IF(E66="Equipment_and_Materials",INDEX('Equipment &amp; Materials'!$E$14:$E$3000,MATCH('Project Costing'!F66,'Equipment &amp; Materials'!$J$14:$J$3000,0)),IF(E66="Land_and_ROW",INDEX('Land &amp; ROW'!$E$14:$E$3000,MATCH('Project Costing'!F66,'Land &amp; ROW'!$I$14:$I$3000,0)),IF(E66="Services",INDEX(Services!$E$14:$E$3000,MATCH('Project Costing'!F66,Services!$I$14:$I$3000,0)),IF(E66="Labor",INDEX(Labor!$E$13:$E$3000,MATCH('Project Costing'!F66,Labor!$I$14:$I$3000,0)),"")))))</f>
        <v/>
      </c>
      <c r="H66" s="1"/>
      <c r="I66" s="1"/>
      <c r="J66" s="2"/>
      <c r="K66" s="2" t="str">
        <f t="shared" si="0"/>
        <v/>
      </c>
      <c r="L66" s="161"/>
      <c r="M66" s="278" t="str">
        <f t="shared" si="1"/>
        <v/>
      </c>
      <c r="N66" s="161"/>
      <c r="O66" s="2" t="str">
        <f t="shared" si="2"/>
        <v/>
      </c>
      <c r="P66" s="162" t="str">
        <f t="shared" si="3"/>
        <v/>
      </c>
    </row>
    <row r="67" spans="4:16" ht="15" hidden="1" customHeight="1" x14ac:dyDescent="0.25">
      <c r="D67" s="188"/>
      <c r="E67" s="159"/>
      <c r="F67" s="83"/>
      <c r="G67" s="1" t="str">
        <f>IF(E67="Pipes_and_Fittings",INDEX('Pipes &amp; Fittings'!$D$14:$D$3000,MATCH('Project Costing'!F67,'Pipes &amp; Fittings'!$J$14:$J$3000,0)),IF(E67="Equipment_and_Materials",INDEX('Equipment &amp; Materials'!$E$14:$E$3000,MATCH('Project Costing'!F67,'Equipment &amp; Materials'!$J$14:$J$3000,0)),IF(E67="Land_and_ROW",INDEX('Land &amp; ROW'!$E$14:$E$3000,MATCH('Project Costing'!F67,'Land &amp; ROW'!$I$14:$I$3000,0)),IF(E67="Services",INDEX(Services!$E$14:$E$3000,MATCH('Project Costing'!F67,Services!$I$14:$I$3000,0)),IF(E67="Labor",INDEX(Labor!$E$13:$E$3000,MATCH('Project Costing'!F67,Labor!$I$14:$I$3000,0)),"")))))</f>
        <v/>
      </c>
      <c r="H67" s="1"/>
      <c r="I67" s="1"/>
      <c r="J67" s="2"/>
      <c r="K67" s="2" t="str">
        <f t="shared" si="0"/>
        <v/>
      </c>
      <c r="L67" s="161"/>
      <c r="M67" s="278" t="str">
        <f t="shared" si="1"/>
        <v/>
      </c>
      <c r="N67" s="161"/>
      <c r="O67" s="2" t="str">
        <f t="shared" si="2"/>
        <v/>
      </c>
      <c r="P67" s="162" t="str">
        <f t="shared" si="3"/>
        <v/>
      </c>
    </row>
    <row r="68" spans="4:16" ht="15" hidden="1" customHeight="1" x14ac:dyDescent="0.25">
      <c r="D68" s="188"/>
      <c r="E68" s="159"/>
      <c r="F68" s="83"/>
      <c r="G68" s="1" t="str">
        <f>IF(E68="Pipes_and_Fittings",INDEX('Pipes &amp; Fittings'!$D$14:$D$3000,MATCH('Project Costing'!F68,'Pipes &amp; Fittings'!$J$14:$J$3000,0)),IF(E68="Equipment_and_Materials",INDEX('Equipment &amp; Materials'!$E$14:$E$3000,MATCH('Project Costing'!F68,'Equipment &amp; Materials'!$J$14:$J$3000,0)),IF(E68="Land_and_ROW",INDEX('Land &amp; ROW'!$E$14:$E$3000,MATCH('Project Costing'!F68,'Land &amp; ROW'!$I$14:$I$3000,0)),IF(E68="Services",INDEX(Services!$E$14:$E$3000,MATCH('Project Costing'!F68,Services!$I$14:$I$3000,0)),IF(E68="Labor",INDEX(Labor!$E$13:$E$3000,MATCH('Project Costing'!F68,Labor!$I$14:$I$3000,0)),"")))))</f>
        <v/>
      </c>
      <c r="H68" s="1"/>
      <c r="I68" s="1"/>
      <c r="J68" s="2"/>
      <c r="K68" s="2" t="str">
        <f t="shared" si="0"/>
        <v/>
      </c>
      <c r="L68" s="161"/>
      <c r="M68" s="278" t="str">
        <f t="shared" si="1"/>
        <v/>
      </c>
      <c r="N68" s="161"/>
      <c r="O68" s="2" t="str">
        <f t="shared" si="2"/>
        <v/>
      </c>
      <c r="P68" s="162" t="str">
        <f t="shared" si="3"/>
        <v/>
      </c>
    </row>
    <row r="69" spans="4:16" ht="15" hidden="1" customHeight="1" x14ac:dyDescent="0.25">
      <c r="D69" s="188"/>
      <c r="E69" s="159"/>
      <c r="F69" s="83"/>
      <c r="G69" s="1" t="str">
        <f>IF(E69="Pipes_and_Fittings",INDEX('Pipes &amp; Fittings'!$D$14:$D$3000,MATCH('Project Costing'!F69,'Pipes &amp; Fittings'!$J$14:$J$3000,0)),IF(E69="Equipment_and_Materials",INDEX('Equipment &amp; Materials'!$E$14:$E$3000,MATCH('Project Costing'!F69,'Equipment &amp; Materials'!$J$14:$J$3000,0)),IF(E69="Land_and_ROW",INDEX('Land &amp; ROW'!$E$14:$E$3000,MATCH('Project Costing'!F69,'Land &amp; ROW'!$I$14:$I$3000,0)),IF(E69="Services",INDEX(Services!$E$14:$E$3000,MATCH('Project Costing'!F69,Services!$I$14:$I$3000,0)),IF(E69="Labor",INDEX(Labor!$E$13:$E$3000,MATCH('Project Costing'!F69,Labor!$I$14:$I$3000,0)),"")))))</f>
        <v/>
      </c>
      <c r="H69" s="1"/>
      <c r="I69" s="1"/>
      <c r="J69" s="2"/>
      <c r="K69" s="2" t="str">
        <f t="shared" si="0"/>
        <v/>
      </c>
      <c r="L69" s="161"/>
      <c r="M69" s="278" t="str">
        <f t="shared" si="1"/>
        <v/>
      </c>
      <c r="N69" s="161"/>
      <c r="O69" s="2" t="str">
        <f t="shared" si="2"/>
        <v/>
      </c>
      <c r="P69" s="162" t="str">
        <f t="shared" si="3"/>
        <v/>
      </c>
    </row>
    <row r="70" spans="4:16" ht="15" hidden="1" customHeight="1" x14ac:dyDescent="0.25">
      <c r="D70" s="188"/>
      <c r="E70" s="159"/>
      <c r="F70" s="83"/>
      <c r="G70" s="1" t="str">
        <f>IF(E70="Pipes_and_Fittings",INDEX('Pipes &amp; Fittings'!$D$14:$D$3000,MATCH('Project Costing'!F70,'Pipes &amp; Fittings'!$J$14:$J$3000,0)),IF(E70="Equipment_and_Materials",INDEX('Equipment &amp; Materials'!$E$14:$E$3000,MATCH('Project Costing'!F70,'Equipment &amp; Materials'!$J$14:$J$3000,0)),IF(E70="Land_and_ROW",INDEX('Land &amp; ROW'!$E$14:$E$3000,MATCH('Project Costing'!F70,'Land &amp; ROW'!$I$14:$I$3000,0)),IF(E70="Services",INDEX(Services!$E$14:$E$3000,MATCH('Project Costing'!F70,Services!$I$14:$I$3000,0)),IF(E70="Labor",INDEX(Labor!$E$13:$E$3000,MATCH('Project Costing'!F70,Labor!$I$14:$I$3000,0)),"")))))</f>
        <v/>
      </c>
      <c r="H70" s="1"/>
      <c r="I70" s="1"/>
      <c r="J70" s="2"/>
      <c r="K70" s="2" t="str">
        <f t="shared" si="0"/>
        <v/>
      </c>
      <c r="L70" s="161"/>
      <c r="M70" s="278" t="str">
        <f t="shared" si="1"/>
        <v/>
      </c>
      <c r="N70" s="161"/>
      <c r="O70" s="2" t="str">
        <f t="shared" si="2"/>
        <v/>
      </c>
      <c r="P70" s="162" t="str">
        <f t="shared" si="3"/>
        <v/>
      </c>
    </row>
    <row r="71" spans="4:16" ht="15" hidden="1" customHeight="1" x14ac:dyDescent="0.25">
      <c r="D71" s="188"/>
      <c r="E71" s="159"/>
      <c r="F71" s="83"/>
      <c r="G71" s="1" t="str">
        <f>IF(E71="Pipes_and_Fittings",INDEX('Pipes &amp; Fittings'!$D$14:$D$3000,MATCH('Project Costing'!F71,'Pipes &amp; Fittings'!$J$14:$J$3000,0)),IF(E71="Equipment_and_Materials",INDEX('Equipment &amp; Materials'!$E$14:$E$3000,MATCH('Project Costing'!F71,'Equipment &amp; Materials'!$J$14:$J$3000,0)),IF(E71="Land_and_ROW",INDEX('Land &amp; ROW'!$E$14:$E$3000,MATCH('Project Costing'!F71,'Land &amp; ROW'!$I$14:$I$3000,0)),IF(E71="Services",INDEX(Services!$E$14:$E$3000,MATCH('Project Costing'!F71,Services!$I$14:$I$3000,0)),IF(E71="Labor",INDEX(Labor!$E$13:$E$3000,MATCH('Project Costing'!F71,Labor!$I$14:$I$3000,0)),"")))))</f>
        <v/>
      </c>
      <c r="H71" s="1"/>
      <c r="I71" s="1"/>
      <c r="J71" s="2"/>
      <c r="K71" s="2" t="str">
        <f t="shared" si="0"/>
        <v/>
      </c>
      <c r="L71" s="161"/>
      <c r="M71" s="278" t="str">
        <f t="shared" si="1"/>
        <v/>
      </c>
      <c r="N71" s="161"/>
      <c r="O71" s="2" t="str">
        <f t="shared" si="2"/>
        <v/>
      </c>
      <c r="P71" s="162" t="str">
        <f t="shared" si="3"/>
        <v/>
      </c>
    </row>
    <row r="72" spans="4:16" ht="15" hidden="1" customHeight="1" x14ac:dyDescent="0.25">
      <c r="D72" s="188"/>
      <c r="E72" s="159"/>
      <c r="F72" s="83"/>
      <c r="G72" s="1" t="str">
        <f>IF(E72="Pipes_and_Fittings",INDEX('Pipes &amp; Fittings'!$D$14:$D$3000,MATCH('Project Costing'!F72,'Pipes &amp; Fittings'!$J$14:$J$3000,0)),IF(E72="Equipment_and_Materials",INDEX('Equipment &amp; Materials'!$E$14:$E$3000,MATCH('Project Costing'!F72,'Equipment &amp; Materials'!$J$14:$J$3000,0)),IF(E72="Land_and_ROW",INDEX('Land &amp; ROW'!$E$14:$E$3000,MATCH('Project Costing'!F72,'Land &amp; ROW'!$I$14:$I$3000,0)),IF(E72="Services",INDEX(Services!$E$14:$E$3000,MATCH('Project Costing'!F72,Services!$I$14:$I$3000,0)),IF(E72="Labor",INDEX(Labor!$E$13:$E$3000,MATCH('Project Costing'!F72,Labor!$I$14:$I$3000,0)),"")))))</f>
        <v/>
      </c>
      <c r="H72" s="1"/>
      <c r="I72" s="1"/>
      <c r="J72" s="2"/>
      <c r="K72" s="2" t="str">
        <f t="shared" si="0"/>
        <v/>
      </c>
      <c r="L72" s="161"/>
      <c r="M72" s="278" t="str">
        <f t="shared" si="1"/>
        <v/>
      </c>
      <c r="N72" s="161"/>
      <c r="O72" s="2" t="str">
        <f t="shared" si="2"/>
        <v/>
      </c>
      <c r="P72" s="162" t="str">
        <f t="shared" si="3"/>
        <v/>
      </c>
    </row>
    <row r="73" spans="4:16" ht="15" hidden="1" customHeight="1" x14ac:dyDescent="0.25">
      <c r="D73" s="188"/>
      <c r="E73" s="159"/>
      <c r="F73" s="83"/>
      <c r="G73" s="1" t="str">
        <f>IF(E73="Pipes_and_Fittings",INDEX('Pipes &amp; Fittings'!$D$14:$D$3000,MATCH('Project Costing'!F73,'Pipes &amp; Fittings'!$J$14:$J$3000,0)),IF(E73="Equipment_and_Materials",INDEX('Equipment &amp; Materials'!$E$14:$E$3000,MATCH('Project Costing'!F73,'Equipment &amp; Materials'!$J$14:$J$3000,0)),IF(E73="Land_and_ROW",INDEX('Land &amp; ROW'!$E$14:$E$3000,MATCH('Project Costing'!F73,'Land &amp; ROW'!$I$14:$I$3000,0)),IF(E73="Services",INDEX(Services!$E$14:$E$3000,MATCH('Project Costing'!F73,Services!$I$14:$I$3000,0)),IF(E73="Labor",INDEX(Labor!$E$13:$E$3000,MATCH('Project Costing'!F73,Labor!$I$14:$I$3000,0)),"")))))</f>
        <v/>
      </c>
      <c r="H73" s="1"/>
      <c r="I73" s="1"/>
      <c r="J73" s="2"/>
      <c r="K73" s="2" t="str">
        <f t="shared" si="0"/>
        <v/>
      </c>
      <c r="L73" s="161"/>
      <c r="M73" s="278" t="str">
        <f t="shared" si="1"/>
        <v/>
      </c>
      <c r="N73" s="161"/>
      <c r="O73" s="2" t="str">
        <f t="shared" si="2"/>
        <v/>
      </c>
      <c r="P73" s="162" t="str">
        <f t="shared" si="3"/>
        <v/>
      </c>
    </row>
    <row r="74" spans="4:16" ht="15" hidden="1" customHeight="1" x14ac:dyDescent="0.25">
      <c r="D74" s="188"/>
      <c r="E74" s="159"/>
      <c r="F74" s="83"/>
      <c r="G74" s="1" t="str">
        <f>IF(E74="Pipes_and_Fittings",INDEX('Pipes &amp; Fittings'!$D$14:$D$3000,MATCH('Project Costing'!F74,'Pipes &amp; Fittings'!$J$14:$J$3000,0)),IF(E74="Equipment_and_Materials",INDEX('Equipment &amp; Materials'!$E$14:$E$3000,MATCH('Project Costing'!F74,'Equipment &amp; Materials'!$J$14:$J$3000,0)),IF(E74="Land_and_ROW",INDEX('Land &amp; ROW'!$E$14:$E$3000,MATCH('Project Costing'!F74,'Land &amp; ROW'!$I$14:$I$3000,0)),IF(E74="Services",INDEX(Services!$E$14:$E$3000,MATCH('Project Costing'!F74,Services!$I$14:$I$3000,0)),IF(E74="Labor",INDEX(Labor!$E$13:$E$3000,MATCH('Project Costing'!F74,Labor!$I$14:$I$3000,0)),"")))))</f>
        <v/>
      </c>
      <c r="H74" s="1"/>
      <c r="I74" s="1"/>
      <c r="J74" s="2"/>
      <c r="K74" s="2" t="str">
        <f t="shared" si="0"/>
        <v/>
      </c>
      <c r="L74" s="161"/>
      <c r="M74" s="278" t="str">
        <f t="shared" si="1"/>
        <v/>
      </c>
      <c r="N74" s="161"/>
      <c r="O74" s="2" t="str">
        <f t="shared" si="2"/>
        <v/>
      </c>
      <c r="P74" s="162" t="str">
        <f t="shared" si="3"/>
        <v/>
      </c>
    </row>
    <row r="75" spans="4:16" ht="15" hidden="1" customHeight="1" x14ac:dyDescent="0.25">
      <c r="D75" s="188"/>
      <c r="E75" s="159"/>
      <c r="F75" s="83"/>
      <c r="G75" s="1" t="str">
        <f>IF(E75="Pipes_and_Fittings",INDEX('Pipes &amp; Fittings'!$D$14:$D$3000,MATCH('Project Costing'!F75,'Pipes &amp; Fittings'!$J$14:$J$3000,0)),IF(E75="Equipment_and_Materials",INDEX('Equipment &amp; Materials'!$E$14:$E$3000,MATCH('Project Costing'!F75,'Equipment &amp; Materials'!$J$14:$J$3000,0)),IF(E75="Land_and_ROW",INDEX('Land &amp; ROW'!$E$14:$E$3000,MATCH('Project Costing'!F75,'Land &amp; ROW'!$I$14:$I$3000,0)),IF(E75="Services",INDEX(Services!$E$14:$E$3000,MATCH('Project Costing'!F75,Services!$I$14:$I$3000,0)),IF(E75="Labor",INDEX(Labor!$E$13:$E$3000,MATCH('Project Costing'!F75,Labor!$I$14:$I$3000,0)),"")))))</f>
        <v/>
      </c>
      <c r="H75" s="1"/>
      <c r="I75" s="1"/>
      <c r="J75" s="2"/>
      <c r="K75" s="2" t="str">
        <f t="shared" si="0"/>
        <v/>
      </c>
      <c r="L75" s="161"/>
      <c r="M75" s="278" t="str">
        <f t="shared" si="1"/>
        <v/>
      </c>
      <c r="N75" s="161"/>
      <c r="O75" s="2" t="str">
        <f t="shared" si="2"/>
        <v/>
      </c>
      <c r="P75" s="162" t="str">
        <f t="shared" si="3"/>
        <v/>
      </c>
    </row>
    <row r="76" spans="4:16" ht="15" hidden="1" customHeight="1" x14ac:dyDescent="0.25">
      <c r="D76" s="188"/>
      <c r="E76" s="159"/>
      <c r="F76" s="83"/>
      <c r="G76" s="1" t="str">
        <f>IF(E76="Pipes_and_Fittings",INDEX('Pipes &amp; Fittings'!$D$14:$D$3000,MATCH('Project Costing'!F76,'Pipes &amp; Fittings'!$J$14:$J$3000,0)),IF(E76="Equipment_and_Materials",INDEX('Equipment &amp; Materials'!$E$14:$E$3000,MATCH('Project Costing'!F76,'Equipment &amp; Materials'!$J$14:$J$3000,0)),IF(E76="Land_and_ROW",INDEX('Land &amp; ROW'!$E$14:$E$3000,MATCH('Project Costing'!F76,'Land &amp; ROW'!$I$14:$I$3000,0)),IF(E76="Services",INDEX(Services!$E$14:$E$3000,MATCH('Project Costing'!F76,Services!$I$14:$I$3000,0)),IF(E76="Labor",INDEX(Labor!$E$13:$E$3000,MATCH('Project Costing'!F76,Labor!$I$14:$I$3000,0)),"")))))</f>
        <v/>
      </c>
      <c r="H76" s="1"/>
      <c r="I76" s="1"/>
      <c r="J76" s="2"/>
      <c r="K76" s="2" t="str">
        <f t="shared" si="0"/>
        <v/>
      </c>
      <c r="L76" s="161"/>
      <c r="M76" s="278" t="str">
        <f t="shared" si="1"/>
        <v/>
      </c>
      <c r="N76" s="161"/>
      <c r="O76" s="2" t="str">
        <f t="shared" si="2"/>
        <v/>
      </c>
      <c r="P76" s="162" t="str">
        <f t="shared" si="3"/>
        <v/>
      </c>
    </row>
    <row r="77" spans="4:16" ht="15" hidden="1" customHeight="1" x14ac:dyDescent="0.25">
      <c r="D77" s="188"/>
      <c r="E77" s="159"/>
      <c r="F77" s="83"/>
      <c r="G77" s="1" t="str">
        <f>IF(E77="Pipes_and_Fittings",INDEX('Pipes &amp; Fittings'!$D$14:$D$3000,MATCH('Project Costing'!F77,'Pipes &amp; Fittings'!$J$14:$J$3000,0)),IF(E77="Equipment_and_Materials",INDEX('Equipment &amp; Materials'!$E$14:$E$3000,MATCH('Project Costing'!F77,'Equipment &amp; Materials'!$J$14:$J$3000,0)),IF(E77="Land_and_ROW",INDEX('Land &amp; ROW'!$E$14:$E$3000,MATCH('Project Costing'!F77,'Land &amp; ROW'!$I$14:$I$3000,0)),IF(E77="Services",INDEX(Services!$E$14:$E$3000,MATCH('Project Costing'!F77,Services!$I$14:$I$3000,0)),IF(E77="Labor",INDEX(Labor!$E$13:$E$3000,MATCH('Project Costing'!F77,Labor!$I$14:$I$3000,0)),"")))))</f>
        <v/>
      </c>
      <c r="H77" s="1"/>
      <c r="I77" s="1"/>
      <c r="J77" s="2"/>
      <c r="K77" s="2" t="str">
        <f t="shared" si="0"/>
        <v/>
      </c>
      <c r="L77" s="161"/>
      <c r="M77" s="278" t="str">
        <f t="shared" si="1"/>
        <v/>
      </c>
      <c r="N77" s="161"/>
      <c r="O77" s="2" t="str">
        <f t="shared" si="2"/>
        <v/>
      </c>
      <c r="P77" s="162" t="str">
        <f t="shared" si="3"/>
        <v/>
      </c>
    </row>
    <row r="78" spans="4:16" ht="15" hidden="1" customHeight="1" x14ac:dyDescent="0.25">
      <c r="D78" s="188"/>
      <c r="E78" s="159"/>
      <c r="F78" s="83"/>
      <c r="G78" s="1" t="str">
        <f>IF(E78="Pipes_and_Fittings",INDEX('Pipes &amp; Fittings'!$D$14:$D$3000,MATCH('Project Costing'!F78,'Pipes &amp; Fittings'!$J$14:$J$3000,0)),IF(E78="Equipment_and_Materials",INDEX('Equipment &amp; Materials'!$E$14:$E$3000,MATCH('Project Costing'!F78,'Equipment &amp; Materials'!$J$14:$J$3000,0)),IF(E78="Land_and_ROW",INDEX('Land &amp; ROW'!$E$14:$E$3000,MATCH('Project Costing'!F78,'Land &amp; ROW'!$I$14:$I$3000,0)),IF(E78="Services",INDEX(Services!$E$14:$E$3000,MATCH('Project Costing'!F78,Services!$I$14:$I$3000,0)),IF(E78="Labor",INDEX(Labor!$E$13:$E$3000,MATCH('Project Costing'!F78,Labor!$I$14:$I$3000,0)),"")))))</f>
        <v/>
      </c>
      <c r="H78" s="1"/>
      <c r="I78" s="1"/>
      <c r="J78" s="2"/>
      <c r="K78" s="2" t="str">
        <f t="shared" si="0"/>
        <v/>
      </c>
      <c r="L78" s="161"/>
      <c r="M78" s="278" t="str">
        <f t="shared" si="1"/>
        <v/>
      </c>
      <c r="N78" s="161"/>
      <c r="O78" s="2" t="str">
        <f t="shared" si="2"/>
        <v/>
      </c>
      <c r="P78" s="162" t="str">
        <f t="shared" si="3"/>
        <v/>
      </c>
    </row>
    <row r="79" spans="4:16" ht="15" hidden="1" customHeight="1" x14ac:dyDescent="0.25">
      <c r="D79" s="188"/>
      <c r="E79" s="159"/>
      <c r="F79" s="83"/>
      <c r="G79" s="1" t="str">
        <f>IF(E79="Pipes_and_Fittings",INDEX('Pipes &amp; Fittings'!$D$14:$D$3000,MATCH('Project Costing'!F79,'Pipes &amp; Fittings'!$J$14:$J$3000,0)),IF(E79="Equipment_and_Materials",INDEX('Equipment &amp; Materials'!$E$14:$E$3000,MATCH('Project Costing'!F79,'Equipment &amp; Materials'!$J$14:$J$3000,0)),IF(E79="Land_and_ROW",INDEX('Land &amp; ROW'!$E$14:$E$3000,MATCH('Project Costing'!F79,'Land &amp; ROW'!$I$14:$I$3000,0)),IF(E79="Services",INDEX(Services!$E$14:$E$3000,MATCH('Project Costing'!F79,Services!$I$14:$I$3000,0)),IF(E79="Labor",INDEX(Labor!$E$13:$E$3000,MATCH('Project Costing'!F79,Labor!$I$14:$I$3000,0)),"")))))</f>
        <v/>
      </c>
      <c r="H79" s="1"/>
      <c r="I79" s="1"/>
      <c r="J79" s="2"/>
      <c r="K79" s="2" t="str">
        <f t="shared" ref="K79:K142" si="4">IF(E79&lt;&gt;"",H79*J79,"")</f>
        <v/>
      </c>
      <c r="L79" s="161"/>
      <c r="M79" s="278" t="str">
        <f t="shared" ref="M79:M142" si="5">IF(E79&lt;&gt;"",H79*(1+L79),"")</f>
        <v/>
      </c>
      <c r="N79" s="161"/>
      <c r="O79" s="2" t="str">
        <f t="shared" ref="O79:O142" si="6">IF(E79&lt;&gt;"",(H79*N79*J79)+(J79*L79*H79)+(L79*H79*N79*J79),"")</f>
        <v/>
      </c>
      <c r="P79" s="162" t="str">
        <f t="shared" ref="P79:P142" si="7">IF(E79&lt;&gt;"",K79+O79,"")</f>
        <v/>
      </c>
    </row>
    <row r="80" spans="4:16" ht="15" hidden="1" customHeight="1" x14ac:dyDescent="0.25">
      <c r="D80" s="188"/>
      <c r="E80" s="159"/>
      <c r="F80" s="83"/>
      <c r="G80" s="1" t="str">
        <f>IF(E80="Pipes_and_Fittings",INDEX('Pipes &amp; Fittings'!$D$14:$D$3000,MATCH('Project Costing'!F80,'Pipes &amp; Fittings'!$J$14:$J$3000,0)),IF(E80="Equipment_and_Materials",INDEX('Equipment &amp; Materials'!$E$14:$E$3000,MATCH('Project Costing'!F80,'Equipment &amp; Materials'!$J$14:$J$3000,0)),IF(E80="Land_and_ROW",INDEX('Land &amp; ROW'!$E$14:$E$3000,MATCH('Project Costing'!F80,'Land &amp; ROW'!$I$14:$I$3000,0)),IF(E80="Services",INDEX(Services!$E$14:$E$3000,MATCH('Project Costing'!F80,Services!$I$14:$I$3000,0)),IF(E80="Labor",INDEX(Labor!$E$13:$E$3000,MATCH('Project Costing'!F80,Labor!$I$14:$I$3000,0)),"")))))</f>
        <v/>
      </c>
      <c r="H80" s="1"/>
      <c r="I80" s="1"/>
      <c r="J80" s="2"/>
      <c r="K80" s="2" t="str">
        <f t="shared" si="4"/>
        <v/>
      </c>
      <c r="L80" s="161"/>
      <c r="M80" s="278" t="str">
        <f t="shared" si="5"/>
        <v/>
      </c>
      <c r="N80" s="161"/>
      <c r="O80" s="2" t="str">
        <f t="shared" si="6"/>
        <v/>
      </c>
      <c r="P80" s="162" t="str">
        <f t="shared" si="7"/>
        <v/>
      </c>
    </row>
    <row r="81" spans="4:16" ht="15" hidden="1" customHeight="1" x14ac:dyDescent="0.25">
      <c r="D81" s="188"/>
      <c r="E81" s="159"/>
      <c r="F81" s="83"/>
      <c r="G81" s="1" t="str">
        <f>IF(E81="Pipes_and_Fittings",INDEX('Pipes &amp; Fittings'!$D$14:$D$3000,MATCH('Project Costing'!F81,'Pipes &amp; Fittings'!$J$14:$J$3000,0)),IF(E81="Equipment_and_Materials",INDEX('Equipment &amp; Materials'!$E$14:$E$3000,MATCH('Project Costing'!F81,'Equipment &amp; Materials'!$J$14:$J$3000,0)),IF(E81="Land_and_ROW",INDEX('Land &amp; ROW'!$E$14:$E$3000,MATCH('Project Costing'!F81,'Land &amp; ROW'!$I$14:$I$3000,0)),IF(E81="Services",INDEX(Services!$E$14:$E$3000,MATCH('Project Costing'!F81,Services!$I$14:$I$3000,0)),IF(E81="Labor",INDEX(Labor!$E$13:$E$3000,MATCH('Project Costing'!F81,Labor!$I$14:$I$3000,0)),"")))))</f>
        <v/>
      </c>
      <c r="H81" s="1"/>
      <c r="I81" s="1"/>
      <c r="J81" s="2"/>
      <c r="K81" s="2" t="str">
        <f t="shared" si="4"/>
        <v/>
      </c>
      <c r="L81" s="161"/>
      <c r="M81" s="278" t="str">
        <f t="shared" si="5"/>
        <v/>
      </c>
      <c r="N81" s="161"/>
      <c r="O81" s="2" t="str">
        <f t="shared" si="6"/>
        <v/>
      </c>
      <c r="P81" s="162" t="str">
        <f t="shared" si="7"/>
        <v/>
      </c>
    </row>
    <row r="82" spans="4:16" ht="15" hidden="1" customHeight="1" x14ac:dyDescent="0.25">
      <c r="D82" s="188"/>
      <c r="E82" s="159"/>
      <c r="F82" s="83"/>
      <c r="G82" s="1" t="str">
        <f>IF(E82="Pipes_and_Fittings",INDEX('Pipes &amp; Fittings'!$D$14:$D$3000,MATCH('Project Costing'!F82,'Pipes &amp; Fittings'!$J$14:$J$3000,0)),IF(E82="Equipment_and_Materials",INDEX('Equipment &amp; Materials'!$E$14:$E$3000,MATCH('Project Costing'!F82,'Equipment &amp; Materials'!$J$14:$J$3000,0)),IF(E82="Land_and_ROW",INDEX('Land &amp; ROW'!$E$14:$E$3000,MATCH('Project Costing'!F82,'Land &amp; ROW'!$I$14:$I$3000,0)),IF(E82="Services",INDEX(Services!$E$14:$E$3000,MATCH('Project Costing'!F82,Services!$I$14:$I$3000,0)),IF(E82="Labor",INDEX(Labor!$E$13:$E$3000,MATCH('Project Costing'!F82,Labor!$I$14:$I$3000,0)),"")))))</f>
        <v/>
      </c>
      <c r="H82" s="1"/>
      <c r="I82" s="1"/>
      <c r="J82" s="2"/>
      <c r="K82" s="2" t="str">
        <f t="shared" si="4"/>
        <v/>
      </c>
      <c r="L82" s="161"/>
      <c r="M82" s="278" t="str">
        <f t="shared" si="5"/>
        <v/>
      </c>
      <c r="N82" s="161"/>
      <c r="O82" s="2" t="str">
        <f t="shared" si="6"/>
        <v/>
      </c>
      <c r="P82" s="162" t="str">
        <f t="shared" si="7"/>
        <v/>
      </c>
    </row>
    <row r="83" spans="4:16" ht="15" hidden="1" customHeight="1" x14ac:dyDescent="0.25">
      <c r="D83" s="188"/>
      <c r="E83" s="159"/>
      <c r="F83" s="83"/>
      <c r="G83" s="1" t="str">
        <f>IF(E83="Pipes_and_Fittings",INDEX('Pipes &amp; Fittings'!$D$14:$D$3000,MATCH('Project Costing'!F83,'Pipes &amp; Fittings'!$J$14:$J$3000,0)),IF(E83="Equipment_and_Materials",INDEX('Equipment &amp; Materials'!$E$14:$E$3000,MATCH('Project Costing'!F83,'Equipment &amp; Materials'!$J$14:$J$3000,0)),IF(E83="Land_and_ROW",INDEX('Land &amp; ROW'!$E$14:$E$3000,MATCH('Project Costing'!F83,'Land &amp; ROW'!$I$14:$I$3000,0)),IF(E83="Services",INDEX(Services!$E$14:$E$3000,MATCH('Project Costing'!F83,Services!$I$14:$I$3000,0)),IF(E83="Labor",INDEX(Labor!$E$13:$E$3000,MATCH('Project Costing'!F83,Labor!$I$14:$I$3000,0)),"")))))</f>
        <v/>
      </c>
      <c r="H83" s="1"/>
      <c r="I83" s="1"/>
      <c r="J83" s="2"/>
      <c r="K83" s="2" t="str">
        <f t="shared" si="4"/>
        <v/>
      </c>
      <c r="L83" s="161"/>
      <c r="M83" s="278" t="str">
        <f t="shared" si="5"/>
        <v/>
      </c>
      <c r="N83" s="161"/>
      <c r="O83" s="2" t="str">
        <f t="shared" si="6"/>
        <v/>
      </c>
      <c r="P83" s="162" t="str">
        <f t="shared" si="7"/>
        <v/>
      </c>
    </row>
    <row r="84" spans="4:16" ht="15" hidden="1" customHeight="1" x14ac:dyDescent="0.25">
      <c r="D84" s="188"/>
      <c r="E84" s="159"/>
      <c r="F84" s="83"/>
      <c r="G84" s="1" t="str">
        <f>IF(E84="Pipes_and_Fittings",INDEX('Pipes &amp; Fittings'!$D$14:$D$3000,MATCH('Project Costing'!F84,'Pipes &amp; Fittings'!$J$14:$J$3000,0)),IF(E84="Equipment_and_Materials",INDEX('Equipment &amp; Materials'!$E$14:$E$3000,MATCH('Project Costing'!F84,'Equipment &amp; Materials'!$J$14:$J$3000,0)),IF(E84="Land_and_ROW",INDEX('Land &amp; ROW'!$E$14:$E$3000,MATCH('Project Costing'!F84,'Land &amp; ROW'!$I$14:$I$3000,0)),IF(E84="Services",INDEX(Services!$E$14:$E$3000,MATCH('Project Costing'!F84,Services!$I$14:$I$3000,0)),IF(E84="Labor",INDEX(Labor!$E$13:$E$3000,MATCH('Project Costing'!F84,Labor!$I$14:$I$3000,0)),"")))))</f>
        <v/>
      </c>
      <c r="H84" s="1"/>
      <c r="I84" s="1"/>
      <c r="J84" s="2"/>
      <c r="K84" s="2" t="str">
        <f t="shared" si="4"/>
        <v/>
      </c>
      <c r="L84" s="161"/>
      <c r="M84" s="278" t="str">
        <f t="shared" si="5"/>
        <v/>
      </c>
      <c r="N84" s="161"/>
      <c r="O84" s="2" t="str">
        <f t="shared" si="6"/>
        <v/>
      </c>
      <c r="P84" s="162" t="str">
        <f t="shared" si="7"/>
        <v/>
      </c>
    </row>
    <row r="85" spans="4:16" ht="15" hidden="1" customHeight="1" x14ac:dyDescent="0.25">
      <c r="D85" s="188"/>
      <c r="E85" s="159"/>
      <c r="F85" s="83"/>
      <c r="G85" s="1" t="str">
        <f>IF(E85="Pipes_and_Fittings",INDEX('Pipes &amp; Fittings'!$D$14:$D$3000,MATCH('Project Costing'!F85,'Pipes &amp; Fittings'!$J$14:$J$3000,0)),IF(E85="Equipment_and_Materials",INDEX('Equipment &amp; Materials'!$E$14:$E$3000,MATCH('Project Costing'!F85,'Equipment &amp; Materials'!$J$14:$J$3000,0)),IF(E85="Land_and_ROW",INDEX('Land &amp; ROW'!$E$14:$E$3000,MATCH('Project Costing'!F85,'Land &amp; ROW'!$I$14:$I$3000,0)),IF(E85="Services",INDEX(Services!$E$14:$E$3000,MATCH('Project Costing'!F85,Services!$I$14:$I$3000,0)),IF(E85="Labor",INDEX(Labor!$E$13:$E$3000,MATCH('Project Costing'!F85,Labor!$I$14:$I$3000,0)),"")))))</f>
        <v/>
      </c>
      <c r="H85" s="1"/>
      <c r="I85" s="1"/>
      <c r="J85" s="2"/>
      <c r="K85" s="2" t="str">
        <f t="shared" si="4"/>
        <v/>
      </c>
      <c r="L85" s="161"/>
      <c r="M85" s="278" t="str">
        <f t="shared" si="5"/>
        <v/>
      </c>
      <c r="N85" s="161"/>
      <c r="O85" s="2" t="str">
        <f t="shared" si="6"/>
        <v/>
      </c>
      <c r="P85" s="162" t="str">
        <f t="shared" si="7"/>
        <v/>
      </c>
    </row>
    <row r="86" spans="4:16" ht="15" hidden="1" customHeight="1" x14ac:dyDescent="0.25">
      <c r="D86" s="188"/>
      <c r="E86" s="159"/>
      <c r="F86" s="83"/>
      <c r="G86" s="1" t="str">
        <f>IF(E86="Pipes_and_Fittings",INDEX('Pipes &amp; Fittings'!$D$14:$D$3000,MATCH('Project Costing'!F86,'Pipes &amp; Fittings'!$J$14:$J$3000,0)),IF(E86="Equipment_and_Materials",INDEX('Equipment &amp; Materials'!$E$14:$E$3000,MATCH('Project Costing'!F86,'Equipment &amp; Materials'!$J$14:$J$3000,0)),IF(E86="Land_and_ROW",INDEX('Land &amp; ROW'!$E$14:$E$3000,MATCH('Project Costing'!F86,'Land &amp; ROW'!$I$14:$I$3000,0)),IF(E86="Services",INDEX(Services!$E$14:$E$3000,MATCH('Project Costing'!F86,Services!$I$14:$I$3000,0)),IF(E86="Labor",INDEX(Labor!$E$13:$E$3000,MATCH('Project Costing'!F86,Labor!$I$14:$I$3000,0)),"")))))</f>
        <v/>
      </c>
      <c r="H86" s="1"/>
      <c r="I86" s="1"/>
      <c r="J86" s="2"/>
      <c r="K86" s="2" t="str">
        <f t="shared" si="4"/>
        <v/>
      </c>
      <c r="L86" s="161"/>
      <c r="M86" s="278" t="str">
        <f t="shared" si="5"/>
        <v/>
      </c>
      <c r="N86" s="161"/>
      <c r="O86" s="2" t="str">
        <f t="shared" si="6"/>
        <v/>
      </c>
      <c r="P86" s="162" t="str">
        <f t="shared" si="7"/>
        <v/>
      </c>
    </row>
    <row r="87" spans="4:16" ht="15" hidden="1" customHeight="1" x14ac:dyDescent="0.25">
      <c r="D87" s="188"/>
      <c r="E87" s="159"/>
      <c r="F87" s="83"/>
      <c r="G87" s="1" t="str">
        <f>IF(E87="Pipes_and_Fittings",INDEX('Pipes &amp; Fittings'!$D$14:$D$3000,MATCH('Project Costing'!F87,'Pipes &amp; Fittings'!$J$14:$J$3000,0)),IF(E87="Equipment_and_Materials",INDEX('Equipment &amp; Materials'!$E$14:$E$3000,MATCH('Project Costing'!F87,'Equipment &amp; Materials'!$J$14:$J$3000,0)),IF(E87="Land_and_ROW",INDEX('Land &amp; ROW'!$E$14:$E$3000,MATCH('Project Costing'!F87,'Land &amp; ROW'!$I$14:$I$3000,0)),IF(E87="Services",INDEX(Services!$E$14:$E$3000,MATCH('Project Costing'!F87,Services!$I$14:$I$3000,0)),IF(E87="Labor",INDEX(Labor!$E$13:$E$3000,MATCH('Project Costing'!F87,Labor!$I$14:$I$3000,0)),"")))))</f>
        <v/>
      </c>
      <c r="H87" s="1"/>
      <c r="I87" s="1"/>
      <c r="J87" s="2"/>
      <c r="K87" s="2" t="str">
        <f t="shared" si="4"/>
        <v/>
      </c>
      <c r="L87" s="161"/>
      <c r="M87" s="278" t="str">
        <f t="shared" si="5"/>
        <v/>
      </c>
      <c r="N87" s="161"/>
      <c r="O87" s="2" t="str">
        <f t="shared" si="6"/>
        <v/>
      </c>
      <c r="P87" s="162" t="str">
        <f t="shared" si="7"/>
        <v/>
      </c>
    </row>
    <row r="88" spans="4:16" ht="15" hidden="1" customHeight="1" x14ac:dyDescent="0.25">
      <c r="D88" s="188"/>
      <c r="E88" s="159"/>
      <c r="F88" s="83"/>
      <c r="G88" s="1" t="str">
        <f>IF(E88="Pipes_and_Fittings",INDEX('Pipes &amp; Fittings'!$D$14:$D$3000,MATCH('Project Costing'!F88,'Pipes &amp; Fittings'!$J$14:$J$3000,0)),IF(E88="Equipment_and_Materials",INDEX('Equipment &amp; Materials'!$E$14:$E$3000,MATCH('Project Costing'!F88,'Equipment &amp; Materials'!$J$14:$J$3000,0)),IF(E88="Land_and_ROW",INDEX('Land &amp; ROW'!$E$14:$E$3000,MATCH('Project Costing'!F88,'Land &amp; ROW'!$I$14:$I$3000,0)),IF(E88="Services",INDEX(Services!$E$14:$E$3000,MATCH('Project Costing'!F88,Services!$I$14:$I$3000,0)),IF(E88="Labor",INDEX(Labor!$E$13:$E$3000,MATCH('Project Costing'!F88,Labor!$I$14:$I$3000,0)),"")))))</f>
        <v/>
      </c>
      <c r="H88" s="1"/>
      <c r="I88" s="1"/>
      <c r="J88" s="2"/>
      <c r="K88" s="2" t="str">
        <f t="shared" si="4"/>
        <v/>
      </c>
      <c r="L88" s="161"/>
      <c r="M88" s="278" t="str">
        <f t="shared" si="5"/>
        <v/>
      </c>
      <c r="N88" s="161"/>
      <c r="O88" s="2" t="str">
        <f t="shared" si="6"/>
        <v/>
      </c>
      <c r="P88" s="162" t="str">
        <f t="shared" si="7"/>
        <v/>
      </c>
    </row>
    <row r="89" spans="4:16" ht="15" hidden="1" customHeight="1" x14ac:dyDescent="0.25">
      <c r="D89" s="188"/>
      <c r="E89" s="159"/>
      <c r="F89" s="83"/>
      <c r="G89" s="1" t="str">
        <f>IF(E89="Pipes_and_Fittings",INDEX('Pipes &amp; Fittings'!$D$14:$D$3000,MATCH('Project Costing'!F89,'Pipes &amp; Fittings'!$J$14:$J$3000,0)),IF(E89="Equipment_and_Materials",INDEX('Equipment &amp; Materials'!$E$14:$E$3000,MATCH('Project Costing'!F89,'Equipment &amp; Materials'!$J$14:$J$3000,0)),IF(E89="Land_and_ROW",INDEX('Land &amp; ROW'!$E$14:$E$3000,MATCH('Project Costing'!F89,'Land &amp; ROW'!$I$14:$I$3000,0)),IF(E89="Services",INDEX(Services!$E$14:$E$3000,MATCH('Project Costing'!F89,Services!$I$14:$I$3000,0)),IF(E89="Labor",INDEX(Labor!$E$13:$E$3000,MATCH('Project Costing'!F89,Labor!$I$14:$I$3000,0)),"")))))</f>
        <v/>
      </c>
      <c r="H89" s="1"/>
      <c r="I89" s="1"/>
      <c r="J89" s="2"/>
      <c r="K89" s="2" t="str">
        <f t="shared" si="4"/>
        <v/>
      </c>
      <c r="L89" s="161"/>
      <c r="M89" s="278" t="str">
        <f t="shared" si="5"/>
        <v/>
      </c>
      <c r="N89" s="161"/>
      <c r="O89" s="2" t="str">
        <f t="shared" si="6"/>
        <v/>
      </c>
      <c r="P89" s="162" t="str">
        <f t="shared" si="7"/>
        <v/>
      </c>
    </row>
    <row r="90" spans="4:16" ht="15" hidden="1" customHeight="1" x14ac:dyDescent="0.25">
      <c r="D90" s="188"/>
      <c r="E90" s="159"/>
      <c r="F90" s="83"/>
      <c r="G90" s="1" t="str">
        <f>IF(E90="Pipes_and_Fittings",INDEX('Pipes &amp; Fittings'!$D$14:$D$3000,MATCH('Project Costing'!F90,'Pipes &amp; Fittings'!$J$14:$J$3000,0)),IF(E90="Equipment_and_Materials",INDEX('Equipment &amp; Materials'!$E$14:$E$3000,MATCH('Project Costing'!F90,'Equipment &amp; Materials'!$J$14:$J$3000,0)),IF(E90="Land_and_ROW",INDEX('Land &amp; ROW'!$E$14:$E$3000,MATCH('Project Costing'!F90,'Land &amp; ROW'!$I$14:$I$3000,0)),IF(E90="Services",INDEX(Services!$E$14:$E$3000,MATCH('Project Costing'!F90,Services!$I$14:$I$3000,0)),IF(E90="Labor",INDEX(Labor!$E$13:$E$3000,MATCH('Project Costing'!F90,Labor!$I$14:$I$3000,0)),"")))))</f>
        <v/>
      </c>
      <c r="H90" s="1"/>
      <c r="I90" s="1"/>
      <c r="J90" s="2"/>
      <c r="K90" s="2" t="str">
        <f t="shared" si="4"/>
        <v/>
      </c>
      <c r="L90" s="161"/>
      <c r="M90" s="278" t="str">
        <f t="shared" si="5"/>
        <v/>
      </c>
      <c r="N90" s="161"/>
      <c r="O90" s="2" t="str">
        <f t="shared" si="6"/>
        <v/>
      </c>
      <c r="P90" s="162" t="str">
        <f t="shared" si="7"/>
        <v/>
      </c>
    </row>
    <row r="91" spans="4:16" ht="15" hidden="1" customHeight="1" x14ac:dyDescent="0.25">
      <c r="D91" s="188"/>
      <c r="E91" s="159"/>
      <c r="F91" s="83"/>
      <c r="G91" s="1" t="str">
        <f>IF(E91="Pipes_and_Fittings",INDEX('Pipes &amp; Fittings'!$D$14:$D$3000,MATCH('Project Costing'!F91,'Pipes &amp; Fittings'!$J$14:$J$3000,0)),IF(E91="Equipment_and_Materials",INDEX('Equipment &amp; Materials'!$E$14:$E$3000,MATCH('Project Costing'!F91,'Equipment &amp; Materials'!$J$14:$J$3000,0)),IF(E91="Land_and_ROW",INDEX('Land &amp; ROW'!$E$14:$E$3000,MATCH('Project Costing'!F91,'Land &amp; ROW'!$I$14:$I$3000,0)),IF(E91="Services",INDEX(Services!$E$14:$E$3000,MATCH('Project Costing'!F91,Services!$I$14:$I$3000,0)),IF(E91="Labor",INDEX(Labor!$E$13:$E$3000,MATCH('Project Costing'!F91,Labor!$I$14:$I$3000,0)),"")))))</f>
        <v/>
      </c>
      <c r="H91" s="1"/>
      <c r="I91" s="1"/>
      <c r="J91" s="2"/>
      <c r="K91" s="2" t="str">
        <f t="shared" si="4"/>
        <v/>
      </c>
      <c r="L91" s="161"/>
      <c r="M91" s="278" t="str">
        <f t="shared" si="5"/>
        <v/>
      </c>
      <c r="N91" s="161"/>
      <c r="O91" s="2" t="str">
        <f t="shared" si="6"/>
        <v/>
      </c>
      <c r="P91" s="162" t="str">
        <f t="shared" si="7"/>
        <v/>
      </c>
    </row>
    <row r="92" spans="4:16" ht="15" hidden="1" customHeight="1" x14ac:dyDescent="0.25">
      <c r="D92" s="188"/>
      <c r="E92" s="159"/>
      <c r="F92" s="83"/>
      <c r="G92" s="1" t="str">
        <f>IF(E92="Pipes_and_Fittings",INDEX('Pipes &amp; Fittings'!$D$14:$D$3000,MATCH('Project Costing'!F92,'Pipes &amp; Fittings'!$J$14:$J$3000,0)),IF(E92="Equipment_and_Materials",INDEX('Equipment &amp; Materials'!$E$14:$E$3000,MATCH('Project Costing'!F92,'Equipment &amp; Materials'!$J$14:$J$3000,0)),IF(E92="Land_and_ROW",INDEX('Land &amp; ROW'!$E$14:$E$3000,MATCH('Project Costing'!F92,'Land &amp; ROW'!$I$14:$I$3000,0)),IF(E92="Services",INDEX(Services!$E$14:$E$3000,MATCH('Project Costing'!F92,Services!$I$14:$I$3000,0)),IF(E92="Labor",INDEX(Labor!$E$13:$E$3000,MATCH('Project Costing'!F92,Labor!$I$14:$I$3000,0)),"")))))</f>
        <v/>
      </c>
      <c r="H92" s="1"/>
      <c r="I92" s="1"/>
      <c r="J92" s="2"/>
      <c r="K92" s="2" t="str">
        <f t="shared" si="4"/>
        <v/>
      </c>
      <c r="L92" s="161"/>
      <c r="M92" s="278" t="str">
        <f t="shared" si="5"/>
        <v/>
      </c>
      <c r="N92" s="161"/>
      <c r="O92" s="2" t="str">
        <f t="shared" si="6"/>
        <v/>
      </c>
      <c r="P92" s="162" t="str">
        <f t="shared" si="7"/>
        <v/>
      </c>
    </row>
    <row r="93" spans="4:16" ht="15" hidden="1" customHeight="1" x14ac:dyDescent="0.25">
      <c r="D93" s="188"/>
      <c r="E93" s="159"/>
      <c r="F93" s="83"/>
      <c r="G93" s="1" t="str">
        <f>IF(E93="Pipes_and_Fittings",INDEX('Pipes &amp; Fittings'!$D$14:$D$3000,MATCH('Project Costing'!F93,'Pipes &amp; Fittings'!$J$14:$J$3000,0)),IF(E93="Equipment_and_Materials",INDEX('Equipment &amp; Materials'!$E$14:$E$3000,MATCH('Project Costing'!F93,'Equipment &amp; Materials'!$J$14:$J$3000,0)),IF(E93="Land_and_ROW",INDEX('Land &amp; ROW'!$E$14:$E$3000,MATCH('Project Costing'!F93,'Land &amp; ROW'!$I$14:$I$3000,0)),IF(E93="Services",INDEX(Services!$E$14:$E$3000,MATCH('Project Costing'!F93,Services!$I$14:$I$3000,0)),IF(E93="Labor",INDEX(Labor!$E$13:$E$3000,MATCH('Project Costing'!F93,Labor!$I$14:$I$3000,0)),"")))))</f>
        <v/>
      </c>
      <c r="H93" s="1"/>
      <c r="I93" s="1"/>
      <c r="J93" s="2"/>
      <c r="K93" s="2" t="str">
        <f t="shared" si="4"/>
        <v/>
      </c>
      <c r="L93" s="161"/>
      <c r="M93" s="278" t="str">
        <f t="shared" si="5"/>
        <v/>
      </c>
      <c r="N93" s="161"/>
      <c r="O93" s="2" t="str">
        <f t="shared" si="6"/>
        <v/>
      </c>
      <c r="P93" s="162" t="str">
        <f t="shared" si="7"/>
        <v/>
      </c>
    </row>
    <row r="94" spans="4:16" ht="15" hidden="1" customHeight="1" x14ac:dyDescent="0.25">
      <c r="D94" s="188"/>
      <c r="E94" s="159"/>
      <c r="F94" s="83"/>
      <c r="G94" s="1" t="str">
        <f>IF(E94="Pipes_and_Fittings",INDEX('Pipes &amp; Fittings'!$D$14:$D$3000,MATCH('Project Costing'!F94,'Pipes &amp; Fittings'!$J$14:$J$3000,0)),IF(E94="Equipment_and_Materials",INDEX('Equipment &amp; Materials'!$E$14:$E$3000,MATCH('Project Costing'!F94,'Equipment &amp; Materials'!$J$14:$J$3000,0)),IF(E94="Land_and_ROW",INDEX('Land &amp; ROW'!$E$14:$E$3000,MATCH('Project Costing'!F94,'Land &amp; ROW'!$I$14:$I$3000,0)),IF(E94="Services",INDEX(Services!$E$14:$E$3000,MATCH('Project Costing'!F94,Services!$I$14:$I$3000,0)),IF(E94="Labor",INDEX(Labor!$E$13:$E$3000,MATCH('Project Costing'!F94,Labor!$I$14:$I$3000,0)),"")))))</f>
        <v/>
      </c>
      <c r="H94" s="1"/>
      <c r="I94" s="1"/>
      <c r="J94" s="2"/>
      <c r="K94" s="2" t="str">
        <f t="shared" si="4"/>
        <v/>
      </c>
      <c r="L94" s="161"/>
      <c r="M94" s="278" t="str">
        <f t="shared" si="5"/>
        <v/>
      </c>
      <c r="N94" s="161"/>
      <c r="O94" s="2" t="str">
        <f t="shared" si="6"/>
        <v/>
      </c>
      <c r="P94" s="162" t="str">
        <f t="shared" si="7"/>
        <v/>
      </c>
    </row>
    <row r="95" spans="4:16" ht="15" hidden="1" customHeight="1" x14ac:dyDescent="0.25">
      <c r="D95" s="188"/>
      <c r="E95" s="159"/>
      <c r="F95" s="83"/>
      <c r="G95" s="1" t="str">
        <f>IF(E95="Pipes_and_Fittings",INDEX('Pipes &amp; Fittings'!$D$14:$D$3000,MATCH('Project Costing'!F95,'Pipes &amp; Fittings'!$J$14:$J$3000,0)),IF(E95="Equipment_and_Materials",INDEX('Equipment &amp; Materials'!$E$14:$E$3000,MATCH('Project Costing'!F95,'Equipment &amp; Materials'!$J$14:$J$3000,0)),IF(E95="Land_and_ROW",INDEX('Land &amp; ROW'!$E$14:$E$3000,MATCH('Project Costing'!F95,'Land &amp; ROW'!$I$14:$I$3000,0)),IF(E95="Services",INDEX(Services!$E$14:$E$3000,MATCH('Project Costing'!F95,Services!$I$14:$I$3000,0)),IF(E95="Labor",INDEX(Labor!$E$13:$E$3000,MATCH('Project Costing'!F95,Labor!$I$14:$I$3000,0)),"")))))</f>
        <v/>
      </c>
      <c r="H95" s="1"/>
      <c r="I95" s="1"/>
      <c r="J95" s="2"/>
      <c r="K95" s="2" t="str">
        <f t="shared" si="4"/>
        <v/>
      </c>
      <c r="L95" s="161"/>
      <c r="M95" s="278" t="str">
        <f t="shared" si="5"/>
        <v/>
      </c>
      <c r="N95" s="161"/>
      <c r="O95" s="2" t="str">
        <f t="shared" si="6"/>
        <v/>
      </c>
      <c r="P95" s="162" t="str">
        <f t="shared" si="7"/>
        <v/>
      </c>
    </row>
    <row r="96" spans="4:16" ht="15" hidden="1" customHeight="1" x14ac:dyDescent="0.25">
      <c r="D96" s="188"/>
      <c r="E96" s="159"/>
      <c r="F96" s="83"/>
      <c r="G96" s="1" t="str">
        <f>IF(E96="Pipes_and_Fittings",INDEX('Pipes &amp; Fittings'!$D$14:$D$3000,MATCH('Project Costing'!F96,'Pipes &amp; Fittings'!$J$14:$J$3000,0)),IF(E96="Equipment_and_Materials",INDEX('Equipment &amp; Materials'!$E$14:$E$3000,MATCH('Project Costing'!F96,'Equipment &amp; Materials'!$J$14:$J$3000,0)),IF(E96="Land_and_ROW",INDEX('Land &amp; ROW'!$E$14:$E$3000,MATCH('Project Costing'!F96,'Land &amp; ROW'!$I$14:$I$3000,0)),IF(E96="Services",INDEX(Services!$E$14:$E$3000,MATCH('Project Costing'!F96,Services!$I$14:$I$3000,0)),IF(E96="Labor",INDEX(Labor!$E$13:$E$3000,MATCH('Project Costing'!F96,Labor!$I$14:$I$3000,0)),"")))))</f>
        <v/>
      </c>
      <c r="H96" s="1"/>
      <c r="I96" s="1"/>
      <c r="J96" s="2"/>
      <c r="K96" s="2" t="str">
        <f t="shared" si="4"/>
        <v/>
      </c>
      <c r="L96" s="161"/>
      <c r="M96" s="278" t="str">
        <f t="shared" si="5"/>
        <v/>
      </c>
      <c r="N96" s="161"/>
      <c r="O96" s="2" t="str">
        <f t="shared" si="6"/>
        <v/>
      </c>
      <c r="P96" s="162" t="str">
        <f t="shared" si="7"/>
        <v/>
      </c>
    </row>
    <row r="97" spans="4:16" ht="15" hidden="1" customHeight="1" x14ac:dyDescent="0.25">
      <c r="D97" s="188"/>
      <c r="E97" s="159"/>
      <c r="F97" s="83"/>
      <c r="G97" s="1" t="str">
        <f>IF(E97="Pipes_and_Fittings",INDEX('Pipes &amp; Fittings'!$D$14:$D$3000,MATCH('Project Costing'!F97,'Pipes &amp; Fittings'!$J$14:$J$3000,0)),IF(E97="Equipment_and_Materials",INDEX('Equipment &amp; Materials'!$E$14:$E$3000,MATCH('Project Costing'!F97,'Equipment &amp; Materials'!$J$14:$J$3000,0)),IF(E97="Land_and_ROW",INDEX('Land &amp; ROW'!$E$14:$E$3000,MATCH('Project Costing'!F97,'Land &amp; ROW'!$I$14:$I$3000,0)),IF(E97="Services",INDEX(Services!$E$14:$E$3000,MATCH('Project Costing'!F97,Services!$I$14:$I$3000,0)),IF(E97="Labor",INDEX(Labor!$E$13:$E$3000,MATCH('Project Costing'!F97,Labor!$I$14:$I$3000,0)),"")))))</f>
        <v/>
      </c>
      <c r="H97" s="1"/>
      <c r="I97" s="1"/>
      <c r="J97" s="2"/>
      <c r="K97" s="2" t="str">
        <f t="shared" si="4"/>
        <v/>
      </c>
      <c r="L97" s="161"/>
      <c r="M97" s="278" t="str">
        <f t="shared" si="5"/>
        <v/>
      </c>
      <c r="N97" s="161"/>
      <c r="O97" s="2" t="str">
        <f t="shared" si="6"/>
        <v/>
      </c>
      <c r="P97" s="162" t="str">
        <f t="shared" si="7"/>
        <v/>
      </c>
    </row>
    <row r="98" spans="4:16" ht="15" hidden="1" customHeight="1" x14ac:dyDescent="0.25">
      <c r="D98" s="188"/>
      <c r="E98" s="159"/>
      <c r="F98" s="83"/>
      <c r="G98" s="1" t="str">
        <f>IF(E98="Pipes_and_Fittings",INDEX('Pipes &amp; Fittings'!$D$14:$D$3000,MATCH('Project Costing'!F98,'Pipes &amp; Fittings'!$J$14:$J$3000,0)),IF(E98="Equipment_and_Materials",INDEX('Equipment &amp; Materials'!$E$14:$E$3000,MATCH('Project Costing'!F98,'Equipment &amp; Materials'!$J$14:$J$3000,0)),IF(E98="Land_and_ROW",INDEX('Land &amp; ROW'!$E$14:$E$3000,MATCH('Project Costing'!F98,'Land &amp; ROW'!$I$14:$I$3000,0)),IF(E98="Services",INDEX(Services!$E$14:$E$3000,MATCH('Project Costing'!F98,Services!$I$14:$I$3000,0)),IF(E98="Labor",INDEX(Labor!$E$13:$E$3000,MATCH('Project Costing'!F98,Labor!$I$14:$I$3000,0)),"")))))</f>
        <v/>
      </c>
      <c r="H98" s="1"/>
      <c r="I98" s="1"/>
      <c r="J98" s="2"/>
      <c r="K98" s="2" t="str">
        <f t="shared" si="4"/>
        <v/>
      </c>
      <c r="L98" s="161"/>
      <c r="M98" s="278" t="str">
        <f t="shared" si="5"/>
        <v/>
      </c>
      <c r="N98" s="161"/>
      <c r="O98" s="2" t="str">
        <f t="shared" si="6"/>
        <v/>
      </c>
      <c r="P98" s="162" t="str">
        <f t="shared" si="7"/>
        <v/>
      </c>
    </row>
    <row r="99" spans="4:16" ht="15" hidden="1" customHeight="1" x14ac:dyDescent="0.25">
      <c r="D99" s="188"/>
      <c r="E99" s="159"/>
      <c r="F99" s="83"/>
      <c r="G99" s="1" t="str">
        <f>IF(E99="Pipes_and_Fittings",INDEX('Pipes &amp; Fittings'!$D$14:$D$3000,MATCH('Project Costing'!F99,'Pipes &amp; Fittings'!$J$14:$J$3000,0)),IF(E99="Equipment_and_Materials",INDEX('Equipment &amp; Materials'!$E$14:$E$3000,MATCH('Project Costing'!F99,'Equipment &amp; Materials'!$J$14:$J$3000,0)),IF(E99="Land_and_ROW",INDEX('Land &amp; ROW'!$E$14:$E$3000,MATCH('Project Costing'!F99,'Land &amp; ROW'!$I$14:$I$3000,0)),IF(E99="Services",INDEX(Services!$E$14:$E$3000,MATCH('Project Costing'!F99,Services!$I$14:$I$3000,0)),IF(E99="Labor",INDEX(Labor!$E$13:$E$3000,MATCH('Project Costing'!F99,Labor!$I$14:$I$3000,0)),"")))))</f>
        <v/>
      </c>
      <c r="H99" s="1"/>
      <c r="I99" s="1"/>
      <c r="J99" s="2"/>
      <c r="K99" s="2" t="str">
        <f t="shared" si="4"/>
        <v/>
      </c>
      <c r="L99" s="161"/>
      <c r="M99" s="278" t="str">
        <f t="shared" si="5"/>
        <v/>
      </c>
      <c r="N99" s="161"/>
      <c r="O99" s="2" t="str">
        <f t="shared" si="6"/>
        <v/>
      </c>
      <c r="P99" s="162" t="str">
        <f t="shared" si="7"/>
        <v/>
      </c>
    </row>
    <row r="100" spans="4:16" ht="15" hidden="1" customHeight="1" x14ac:dyDescent="0.25">
      <c r="D100" s="188"/>
      <c r="E100" s="159"/>
      <c r="F100" s="83"/>
      <c r="G100" s="1" t="str">
        <f>IF(E100="Pipes_and_Fittings",INDEX('Pipes &amp; Fittings'!$D$14:$D$3000,MATCH('Project Costing'!F100,'Pipes &amp; Fittings'!$J$14:$J$3000,0)),IF(E100="Equipment_and_Materials",INDEX('Equipment &amp; Materials'!$E$14:$E$3000,MATCH('Project Costing'!F100,'Equipment &amp; Materials'!$J$14:$J$3000,0)),IF(E100="Land_and_ROW",INDEX('Land &amp; ROW'!$E$14:$E$3000,MATCH('Project Costing'!F100,'Land &amp; ROW'!$I$14:$I$3000,0)),IF(E100="Services",INDEX(Services!$E$14:$E$3000,MATCH('Project Costing'!F100,Services!$I$14:$I$3000,0)),IF(E100="Labor",INDEX(Labor!$E$13:$E$3000,MATCH('Project Costing'!F100,Labor!$I$14:$I$3000,0)),"")))))</f>
        <v/>
      </c>
      <c r="H100" s="1"/>
      <c r="I100" s="1"/>
      <c r="J100" s="2"/>
      <c r="K100" s="2" t="str">
        <f t="shared" si="4"/>
        <v/>
      </c>
      <c r="L100" s="161"/>
      <c r="M100" s="278" t="str">
        <f t="shared" si="5"/>
        <v/>
      </c>
      <c r="N100" s="161"/>
      <c r="O100" s="2" t="str">
        <f t="shared" si="6"/>
        <v/>
      </c>
      <c r="P100" s="162" t="str">
        <f t="shared" si="7"/>
        <v/>
      </c>
    </row>
    <row r="101" spans="4:16" ht="15" hidden="1" customHeight="1" x14ac:dyDescent="0.25">
      <c r="D101" s="188"/>
      <c r="E101" s="159"/>
      <c r="F101" s="83"/>
      <c r="G101" s="1" t="str">
        <f>IF(E101="Pipes_and_Fittings",INDEX('Pipes &amp; Fittings'!$D$14:$D$3000,MATCH('Project Costing'!F101,'Pipes &amp; Fittings'!$J$14:$J$3000,0)),IF(E101="Equipment_and_Materials",INDEX('Equipment &amp; Materials'!$E$14:$E$3000,MATCH('Project Costing'!F101,'Equipment &amp; Materials'!$J$14:$J$3000,0)),IF(E101="Land_and_ROW",INDEX('Land &amp; ROW'!$E$14:$E$3000,MATCH('Project Costing'!F101,'Land &amp; ROW'!$I$14:$I$3000,0)),IF(E101="Services",INDEX(Services!$E$14:$E$3000,MATCH('Project Costing'!F101,Services!$I$14:$I$3000,0)),IF(E101="Labor",INDEX(Labor!$E$13:$E$3000,MATCH('Project Costing'!F101,Labor!$I$14:$I$3000,0)),"")))))</f>
        <v/>
      </c>
      <c r="H101" s="1"/>
      <c r="I101" s="1"/>
      <c r="J101" s="2"/>
      <c r="K101" s="2" t="str">
        <f t="shared" si="4"/>
        <v/>
      </c>
      <c r="L101" s="161"/>
      <c r="M101" s="278" t="str">
        <f t="shared" si="5"/>
        <v/>
      </c>
      <c r="N101" s="161"/>
      <c r="O101" s="2" t="str">
        <f t="shared" si="6"/>
        <v/>
      </c>
      <c r="P101" s="162" t="str">
        <f t="shared" si="7"/>
        <v/>
      </c>
    </row>
    <row r="102" spans="4:16" ht="15" hidden="1" customHeight="1" x14ac:dyDescent="0.25">
      <c r="D102" s="188"/>
      <c r="E102" s="159"/>
      <c r="F102" s="83"/>
      <c r="G102" s="1" t="str">
        <f>IF(E102="Pipes_and_Fittings",INDEX('Pipes &amp; Fittings'!$D$14:$D$3000,MATCH('Project Costing'!F102,'Pipes &amp; Fittings'!$J$14:$J$3000,0)),IF(E102="Equipment_and_Materials",INDEX('Equipment &amp; Materials'!$E$14:$E$3000,MATCH('Project Costing'!F102,'Equipment &amp; Materials'!$J$14:$J$3000,0)),IF(E102="Land_and_ROW",INDEX('Land &amp; ROW'!$E$14:$E$3000,MATCH('Project Costing'!F102,'Land &amp; ROW'!$I$14:$I$3000,0)),IF(E102="Services",INDEX(Services!$E$14:$E$3000,MATCH('Project Costing'!F102,Services!$I$14:$I$3000,0)),IF(E102="Labor",INDEX(Labor!$E$13:$E$3000,MATCH('Project Costing'!F102,Labor!$I$14:$I$3000,0)),"")))))</f>
        <v/>
      </c>
      <c r="H102" s="1"/>
      <c r="I102" s="1"/>
      <c r="J102" s="2"/>
      <c r="K102" s="2" t="str">
        <f t="shared" si="4"/>
        <v/>
      </c>
      <c r="L102" s="161"/>
      <c r="M102" s="278" t="str">
        <f t="shared" si="5"/>
        <v/>
      </c>
      <c r="N102" s="161"/>
      <c r="O102" s="2" t="str">
        <f t="shared" si="6"/>
        <v/>
      </c>
      <c r="P102" s="162" t="str">
        <f t="shared" si="7"/>
        <v/>
      </c>
    </row>
    <row r="103" spans="4:16" ht="15" hidden="1" customHeight="1" x14ac:dyDescent="0.25">
      <c r="D103" s="188"/>
      <c r="E103" s="159"/>
      <c r="F103" s="83"/>
      <c r="G103" s="1" t="str">
        <f>IF(E103="Pipes_and_Fittings",INDEX('Pipes &amp; Fittings'!$D$14:$D$3000,MATCH('Project Costing'!F103,'Pipes &amp; Fittings'!$J$14:$J$3000,0)),IF(E103="Equipment_and_Materials",INDEX('Equipment &amp; Materials'!$E$14:$E$3000,MATCH('Project Costing'!F103,'Equipment &amp; Materials'!$J$14:$J$3000,0)),IF(E103="Land_and_ROW",INDEX('Land &amp; ROW'!$E$14:$E$3000,MATCH('Project Costing'!F103,'Land &amp; ROW'!$I$14:$I$3000,0)),IF(E103="Services",INDEX(Services!$E$14:$E$3000,MATCH('Project Costing'!F103,Services!$I$14:$I$3000,0)),IF(E103="Labor",INDEX(Labor!$E$13:$E$3000,MATCH('Project Costing'!F103,Labor!$I$14:$I$3000,0)),"")))))</f>
        <v/>
      </c>
      <c r="H103" s="1"/>
      <c r="I103" s="1"/>
      <c r="J103" s="2"/>
      <c r="K103" s="2" t="str">
        <f t="shared" si="4"/>
        <v/>
      </c>
      <c r="L103" s="161"/>
      <c r="M103" s="278" t="str">
        <f t="shared" si="5"/>
        <v/>
      </c>
      <c r="N103" s="161"/>
      <c r="O103" s="2" t="str">
        <f t="shared" si="6"/>
        <v/>
      </c>
      <c r="P103" s="162" t="str">
        <f t="shared" si="7"/>
        <v/>
      </c>
    </row>
    <row r="104" spans="4:16" ht="15" hidden="1" customHeight="1" x14ac:dyDescent="0.25">
      <c r="D104" s="188"/>
      <c r="E104" s="159"/>
      <c r="F104" s="83"/>
      <c r="G104" s="1" t="str">
        <f>IF(E104="Pipes_and_Fittings",INDEX('Pipes &amp; Fittings'!$D$14:$D$3000,MATCH('Project Costing'!F104,'Pipes &amp; Fittings'!$J$14:$J$3000,0)),IF(E104="Equipment_and_Materials",INDEX('Equipment &amp; Materials'!$E$14:$E$3000,MATCH('Project Costing'!F104,'Equipment &amp; Materials'!$J$14:$J$3000,0)),IF(E104="Land_and_ROW",INDEX('Land &amp; ROW'!$E$14:$E$3000,MATCH('Project Costing'!F104,'Land &amp; ROW'!$I$14:$I$3000,0)),IF(E104="Services",INDEX(Services!$E$14:$E$3000,MATCH('Project Costing'!F104,Services!$I$14:$I$3000,0)),IF(E104="Labor",INDEX(Labor!$E$13:$E$3000,MATCH('Project Costing'!F104,Labor!$I$14:$I$3000,0)),"")))))</f>
        <v/>
      </c>
      <c r="H104" s="1"/>
      <c r="I104" s="1"/>
      <c r="J104" s="2"/>
      <c r="K104" s="2" t="str">
        <f t="shared" si="4"/>
        <v/>
      </c>
      <c r="L104" s="161"/>
      <c r="M104" s="278" t="str">
        <f t="shared" si="5"/>
        <v/>
      </c>
      <c r="N104" s="161"/>
      <c r="O104" s="2" t="str">
        <f t="shared" si="6"/>
        <v/>
      </c>
      <c r="P104" s="162" t="str">
        <f t="shared" si="7"/>
        <v/>
      </c>
    </row>
    <row r="105" spans="4:16" ht="15" hidden="1" customHeight="1" x14ac:dyDescent="0.25">
      <c r="D105" s="188"/>
      <c r="E105" s="159"/>
      <c r="F105" s="83"/>
      <c r="G105" s="1" t="str">
        <f>IF(E105="Pipes_and_Fittings",INDEX('Pipes &amp; Fittings'!$D$14:$D$3000,MATCH('Project Costing'!F105,'Pipes &amp; Fittings'!$J$14:$J$3000,0)),IF(E105="Equipment_and_Materials",INDEX('Equipment &amp; Materials'!$E$14:$E$3000,MATCH('Project Costing'!F105,'Equipment &amp; Materials'!$J$14:$J$3000,0)),IF(E105="Land_and_ROW",INDEX('Land &amp; ROW'!$E$14:$E$3000,MATCH('Project Costing'!F105,'Land &amp; ROW'!$I$14:$I$3000,0)),IF(E105="Services",INDEX(Services!$E$14:$E$3000,MATCH('Project Costing'!F105,Services!$I$14:$I$3000,0)),IF(E105="Labor",INDEX(Labor!$E$13:$E$3000,MATCH('Project Costing'!F105,Labor!$I$14:$I$3000,0)),"")))))</f>
        <v/>
      </c>
      <c r="H105" s="1"/>
      <c r="I105" s="1"/>
      <c r="J105" s="2"/>
      <c r="K105" s="2" t="str">
        <f t="shared" si="4"/>
        <v/>
      </c>
      <c r="L105" s="161"/>
      <c r="M105" s="278" t="str">
        <f t="shared" si="5"/>
        <v/>
      </c>
      <c r="N105" s="161"/>
      <c r="O105" s="2" t="str">
        <f t="shared" si="6"/>
        <v/>
      </c>
      <c r="P105" s="162" t="str">
        <f t="shared" si="7"/>
        <v/>
      </c>
    </row>
    <row r="106" spans="4:16" ht="15" hidden="1" customHeight="1" x14ac:dyDescent="0.25">
      <c r="D106" s="188"/>
      <c r="E106" s="159"/>
      <c r="F106" s="83"/>
      <c r="G106" s="1" t="str">
        <f>IF(E106="Pipes_and_Fittings",INDEX('Pipes &amp; Fittings'!$D$14:$D$3000,MATCH('Project Costing'!F106,'Pipes &amp; Fittings'!$J$14:$J$3000,0)),IF(E106="Equipment_and_Materials",INDEX('Equipment &amp; Materials'!$E$14:$E$3000,MATCH('Project Costing'!F106,'Equipment &amp; Materials'!$J$14:$J$3000,0)),IF(E106="Land_and_ROW",INDEX('Land &amp; ROW'!$E$14:$E$3000,MATCH('Project Costing'!F106,'Land &amp; ROW'!$I$14:$I$3000,0)),IF(E106="Services",INDEX(Services!$E$14:$E$3000,MATCH('Project Costing'!F106,Services!$I$14:$I$3000,0)),IF(E106="Labor",INDEX(Labor!$E$13:$E$3000,MATCH('Project Costing'!F106,Labor!$I$14:$I$3000,0)),"")))))</f>
        <v/>
      </c>
      <c r="H106" s="1"/>
      <c r="I106" s="1"/>
      <c r="J106" s="2"/>
      <c r="K106" s="2" t="str">
        <f t="shared" si="4"/>
        <v/>
      </c>
      <c r="L106" s="161"/>
      <c r="M106" s="278" t="str">
        <f t="shared" si="5"/>
        <v/>
      </c>
      <c r="N106" s="161"/>
      <c r="O106" s="2" t="str">
        <f t="shared" si="6"/>
        <v/>
      </c>
      <c r="P106" s="162" t="str">
        <f t="shared" si="7"/>
        <v/>
      </c>
    </row>
    <row r="107" spans="4:16" ht="15" hidden="1" customHeight="1" x14ac:dyDescent="0.25">
      <c r="D107" s="188"/>
      <c r="E107" s="159"/>
      <c r="F107" s="83"/>
      <c r="G107" s="1" t="str">
        <f>IF(E107="Pipes_and_Fittings",INDEX('Pipes &amp; Fittings'!$D$14:$D$3000,MATCH('Project Costing'!F107,'Pipes &amp; Fittings'!$J$14:$J$3000,0)),IF(E107="Equipment_and_Materials",INDEX('Equipment &amp; Materials'!$E$14:$E$3000,MATCH('Project Costing'!F107,'Equipment &amp; Materials'!$J$14:$J$3000,0)),IF(E107="Land_and_ROW",INDEX('Land &amp; ROW'!$E$14:$E$3000,MATCH('Project Costing'!F107,'Land &amp; ROW'!$I$14:$I$3000,0)),IF(E107="Services",INDEX(Services!$E$14:$E$3000,MATCH('Project Costing'!F107,Services!$I$14:$I$3000,0)),IF(E107="Labor",INDEX(Labor!$E$13:$E$3000,MATCH('Project Costing'!F107,Labor!$I$14:$I$3000,0)),"")))))</f>
        <v/>
      </c>
      <c r="H107" s="1"/>
      <c r="I107" s="1"/>
      <c r="J107" s="2"/>
      <c r="K107" s="2" t="str">
        <f t="shared" si="4"/>
        <v/>
      </c>
      <c r="L107" s="161"/>
      <c r="M107" s="278" t="str">
        <f t="shared" si="5"/>
        <v/>
      </c>
      <c r="N107" s="161"/>
      <c r="O107" s="2" t="str">
        <f t="shared" si="6"/>
        <v/>
      </c>
      <c r="P107" s="162" t="str">
        <f t="shared" si="7"/>
        <v/>
      </c>
    </row>
    <row r="108" spans="4:16" ht="15" hidden="1" customHeight="1" x14ac:dyDescent="0.25">
      <c r="D108" s="188"/>
      <c r="E108" s="159"/>
      <c r="F108" s="83"/>
      <c r="G108" s="1" t="str">
        <f>IF(E108="Pipes_and_Fittings",INDEX('Pipes &amp; Fittings'!$D$14:$D$3000,MATCH('Project Costing'!F108,'Pipes &amp; Fittings'!$J$14:$J$3000,0)),IF(E108="Equipment_and_Materials",INDEX('Equipment &amp; Materials'!$E$14:$E$3000,MATCH('Project Costing'!F108,'Equipment &amp; Materials'!$J$14:$J$3000,0)),IF(E108="Land_and_ROW",INDEX('Land &amp; ROW'!$E$14:$E$3000,MATCH('Project Costing'!F108,'Land &amp; ROW'!$I$14:$I$3000,0)),IF(E108="Services",INDEX(Services!$E$14:$E$3000,MATCH('Project Costing'!F108,Services!$I$14:$I$3000,0)),IF(E108="Labor",INDEX(Labor!$E$13:$E$3000,MATCH('Project Costing'!F108,Labor!$I$14:$I$3000,0)),"")))))</f>
        <v/>
      </c>
      <c r="H108" s="1"/>
      <c r="I108" s="1"/>
      <c r="J108" s="2"/>
      <c r="K108" s="2" t="str">
        <f t="shared" si="4"/>
        <v/>
      </c>
      <c r="L108" s="161"/>
      <c r="M108" s="278" t="str">
        <f t="shared" si="5"/>
        <v/>
      </c>
      <c r="N108" s="161"/>
      <c r="O108" s="2" t="str">
        <f t="shared" si="6"/>
        <v/>
      </c>
      <c r="P108" s="162" t="str">
        <f t="shared" si="7"/>
        <v/>
      </c>
    </row>
    <row r="109" spans="4:16" ht="15" hidden="1" customHeight="1" x14ac:dyDescent="0.25">
      <c r="D109" s="188"/>
      <c r="E109" s="159"/>
      <c r="F109" s="83"/>
      <c r="G109" s="1" t="str">
        <f>IF(E109="Pipes_and_Fittings",INDEX('Pipes &amp; Fittings'!$D$14:$D$3000,MATCH('Project Costing'!F109,'Pipes &amp; Fittings'!$J$14:$J$3000,0)),IF(E109="Equipment_and_Materials",INDEX('Equipment &amp; Materials'!$E$14:$E$3000,MATCH('Project Costing'!F109,'Equipment &amp; Materials'!$J$14:$J$3000,0)),IF(E109="Land_and_ROW",INDEX('Land &amp; ROW'!$E$14:$E$3000,MATCH('Project Costing'!F109,'Land &amp; ROW'!$I$14:$I$3000,0)),IF(E109="Services",INDEX(Services!$E$14:$E$3000,MATCH('Project Costing'!F109,Services!$I$14:$I$3000,0)),IF(E109="Labor",INDEX(Labor!$E$13:$E$3000,MATCH('Project Costing'!F109,Labor!$I$14:$I$3000,0)),"")))))</f>
        <v/>
      </c>
      <c r="H109" s="1"/>
      <c r="I109" s="1"/>
      <c r="J109" s="2"/>
      <c r="K109" s="2" t="str">
        <f t="shared" si="4"/>
        <v/>
      </c>
      <c r="L109" s="161"/>
      <c r="M109" s="278" t="str">
        <f t="shared" si="5"/>
        <v/>
      </c>
      <c r="N109" s="161"/>
      <c r="O109" s="2" t="str">
        <f t="shared" si="6"/>
        <v/>
      </c>
      <c r="P109" s="162" t="str">
        <f t="shared" si="7"/>
        <v/>
      </c>
    </row>
    <row r="110" spans="4:16" ht="15" hidden="1" customHeight="1" x14ac:dyDescent="0.25">
      <c r="D110" s="188"/>
      <c r="E110" s="159"/>
      <c r="F110" s="83"/>
      <c r="G110" s="1" t="str">
        <f>IF(E110="Pipes_and_Fittings",INDEX('Pipes &amp; Fittings'!$D$14:$D$3000,MATCH('Project Costing'!F110,'Pipes &amp; Fittings'!$J$14:$J$3000,0)),IF(E110="Equipment_and_Materials",INDEX('Equipment &amp; Materials'!$E$14:$E$3000,MATCH('Project Costing'!F110,'Equipment &amp; Materials'!$J$14:$J$3000,0)),IF(E110="Land_and_ROW",INDEX('Land &amp; ROW'!$E$14:$E$3000,MATCH('Project Costing'!F110,'Land &amp; ROW'!$I$14:$I$3000,0)),IF(E110="Services",INDEX(Services!$E$14:$E$3000,MATCH('Project Costing'!F110,Services!$I$14:$I$3000,0)),IF(E110="Labor",INDEX(Labor!$E$13:$E$3000,MATCH('Project Costing'!F110,Labor!$I$14:$I$3000,0)),"")))))</f>
        <v/>
      </c>
      <c r="H110" s="1"/>
      <c r="I110" s="1"/>
      <c r="J110" s="2"/>
      <c r="K110" s="2" t="str">
        <f t="shared" si="4"/>
        <v/>
      </c>
      <c r="L110" s="161"/>
      <c r="M110" s="278" t="str">
        <f t="shared" si="5"/>
        <v/>
      </c>
      <c r="N110" s="161"/>
      <c r="O110" s="2" t="str">
        <f t="shared" si="6"/>
        <v/>
      </c>
      <c r="P110" s="162" t="str">
        <f t="shared" si="7"/>
        <v/>
      </c>
    </row>
    <row r="111" spans="4:16" ht="15" hidden="1" customHeight="1" x14ac:dyDescent="0.25">
      <c r="D111" s="188"/>
      <c r="E111" s="159"/>
      <c r="F111" s="83"/>
      <c r="G111" s="1" t="str">
        <f>IF(E111="Pipes_and_Fittings",INDEX('Pipes &amp; Fittings'!$D$14:$D$3000,MATCH('Project Costing'!F111,'Pipes &amp; Fittings'!$J$14:$J$3000,0)),IF(E111="Equipment_and_Materials",INDEX('Equipment &amp; Materials'!$E$14:$E$3000,MATCH('Project Costing'!F111,'Equipment &amp; Materials'!$J$14:$J$3000,0)),IF(E111="Land_and_ROW",INDEX('Land &amp; ROW'!$E$14:$E$3000,MATCH('Project Costing'!F111,'Land &amp; ROW'!$I$14:$I$3000,0)),IF(E111="Services",INDEX(Services!$E$14:$E$3000,MATCH('Project Costing'!F111,Services!$I$14:$I$3000,0)),IF(E111="Labor",INDEX(Labor!$E$13:$E$3000,MATCH('Project Costing'!F111,Labor!$I$14:$I$3000,0)),"")))))</f>
        <v/>
      </c>
      <c r="H111" s="1"/>
      <c r="I111" s="1"/>
      <c r="J111" s="2"/>
      <c r="K111" s="2" t="str">
        <f t="shared" si="4"/>
        <v/>
      </c>
      <c r="L111" s="161"/>
      <c r="M111" s="278" t="str">
        <f t="shared" si="5"/>
        <v/>
      </c>
      <c r="N111" s="161"/>
      <c r="O111" s="2" t="str">
        <f t="shared" si="6"/>
        <v/>
      </c>
      <c r="P111" s="162" t="str">
        <f t="shared" si="7"/>
        <v/>
      </c>
    </row>
    <row r="112" spans="4:16" ht="15" hidden="1" customHeight="1" x14ac:dyDescent="0.25">
      <c r="D112" s="188"/>
      <c r="E112" s="159"/>
      <c r="F112" s="83"/>
      <c r="G112" s="1" t="str">
        <f>IF(E112="Pipes_and_Fittings",INDEX('Pipes &amp; Fittings'!$D$14:$D$3000,MATCH('Project Costing'!F112,'Pipes &amp; Fittings'!$J$14:$J$3000,0)),IF(E112="Equipment_and_Materials",INDEX('Equipment &amp; Materials'!$E$14:$E$3000,MATCH('Project Costing'!F112,'Equipment &amp; Materials'!$J$14:$J$3000,0)),IF(E112="Land_and_ROW",INDEX('Land &amp; ROW'!$E$14:$E$3000,MATCH('Project Costing'!F112,'Land &amp; ROW'!$I$14:$I$3000,0)),IF(E112="Services",INDEX(Services!$E$14:$E$3000,MATCH('Project Costing'!F112,Services!$I$14:$I$3000,0)),IF(E112="Labor",INDEX(Labor!$E$13:$E$3000,MATCH('Project Costing'!F112,Labor!$I$14:$I$3000,0)),"")))))</f>
        <v/>
      </c>
      <c r="H112" s="1"/>
      <c r="I112" s="1"/>
      <c r="J112" s="2"/>
      <c r="K112" s="2" t="str">
        <f t="shared" si="4"/>
        <v/>
      </c>
      <c r="L112" s="161"/>
      <c r="M112" s="278" t="str">
        <f t="shared" si="5"/>
        <v/>
      </c>
      <c r="N112" s="161"/>
      <c r="O112" s="2" t="str">
        <f t="shared" si="6"/>
        <v/>
      </c>
      <c r="P112" s="162" t="str">
        <f t="shared" si="7"/>
        <v/>
      </c>
    </row>
    <row r="113" spans="4:16" ht="15" hidden="1" customHeight="1" x14ac:dyDescent="0.25">
      <c r="D113" s="188"/>
      <c r="E113" s="159"/>
      <c r="F113" s="83"/>
      <c r="G113" s="1" t="str">
        <f>IF(E113="Pipes_and_Fittings",INDEX('Pipes &amp; Fittings'!$D$14:$D$3000,MATCH('Project Costing'!F113,'Pipes &amp; Fittings'!$J$14:$J$3000,0)),IF(E113="Equipment_and_Materials",INDEX('Equipment &amp; Materials'!$E$14:$E$3000,MATCH('Project Costing'!F113,'Equipment &amp; Materials'!$J$14:$J$3000,0)),IF(E113="Land_and_ROW",INDEX('Land &amp; ROW'!$E$14:$E$3000,MATCH('Project Costing'!F113,'Land &amp; ROW'!$I$14:$I$3000,0)),IF(E113="Services",INDEX(Services!$E$14:$E$3000,MATCH('Project Costing'!F113,Services!$I$14:$I$3000,0)),IF(E113="Labor",INDEX(Labor!$E$13:$E$3000,MATCH('Project Costing'!F113,Labor!$I$14:$I$3000,0)),"")))))</f>
        <v/>
      </c>
      <c r="H113" s="1"/>
      <c r="I113" s="1"/>
      <c r="J113" s="2"/>
      <c r="K113" s="2" t="str">
        <f t="shared" si="4"/>
        <v/>
      </c>
      <c r="L113" s="161"/>
      <c r="M113" s="278" t="str">
        <f t="shared" si="5"/>
        <v/>
      </c>
      <c r="N113" s="161"/>
      <c r="O113" s="2" t="str">
        <f t="shared" si="6"/>
        <v/>
      </c>
      <c r="P113" s="162" t="str">
        <f t="shared" si="7"/>
        <v/>
      </c>
    </row>
    <row r="114" spans="4:16" ht="15" hidden="1" customHeight="1" x14ac:dyDescent="0.25">
      <c r="D114" s="188"/>
      <c r="E114" s="159"/>
      <c r="F114" s="83"/>
      <c r="G114" s="1" t="str">
        <f>IF(E114="Pipes_and_Fittings",INDEX('Pipes &amp; Fittings'!$D$14:$D$3000,MATCH('Project Costing'!F114,'Pipes &amp; Fittings'!$J$14:$J$3000,0)),IF(E114="Equipment_and_Materials",INDEX('Equipment &amp; Materials'!$E$14:$E$3000,MATCH('Project Costing'!F114,'Equipment &amp; Materials'!$J$14:$J$3000,0)),IF(E114="Land_and_ROW",INDEX('Land &amp; ROW'!$E$14:$E$3000,MATCH('Project Costing'!F114,'Land &amp; ROW'!$I$14:$I$3000,0)),IF(E114="Services",INDEX(Services!$E$14:$E$3000,MATCH('Project Costing'!F114,Services!$I$14:$I$3000,0)),IF(E114="Labor",INDEX(Labor!$E$13:$E$3000,MATCH('Project Costing'!F114,Labor!$I$14:$I$3000,0)),"")))))</f>
        <v/>
      </c>
      <c r="H114" s="1"/>
      <c r="I114" s="1"/>
      <c r="J114" s="2"/>
      <c r="K114" s="2" t="str">
        <f t="shared" si="4"/>
        <v/>
      </c>
      <c r="L114" s="161"/>
      <c r="M114" s="278" t="str">
        <f t="shared" si="5"/>
        <v/>
      </c>
      <c r="N114" s="161"/>
      <c r="O114" s="2" t="str">
        <f t="shared" si="6"/>
        <v/>
      </c>
      <c r="P114" s="162" t="str">
        <f t="shared" si="7"/>
        <v/>
      </c>
    </row>
    <row r="115" spans="4:16" ht="15" hidden="1" customHeight="1" x14ac:dyDescent="0.25">
      <c r="D115" s="188"/>
      <c r="E115" s="159"/>
      <c r="F115" s="83"/>
      <c r="G115" s="1" t="str">
        <f>IF(E115="Pipes_and_Fittings",INDEX('Pipes &amp; Fittings'!$D$14:$D$3000,MATCH('Project Costing'!F115,'Pipes &amp; Fittings'!$J$14:$J$3000,0)),IF(E115="Equipment_and_Materials",INDEX('Equipment &amp; Materials'!$E$14:$E$3000,MATCH('Project Costing'!F115,'Equipment &amp; Materials'!$J$14:$J$3000,0)),IF(E115="Land_and_ROW",INDEX('Land &amp; ROW'!$E$14:$E$3000,MATCH('Project Costing'!F115,'Land &amp; ROW'!$I$14:$I$3000,0)),IF(E115="Services",INDEX(Services!$E$14:$E$3000,MATCH('Project Costing'!F115,Services!$I$14:$I$3000,0)),IF(E115="Labor",INDEX(Labor!$E$13:$E$3000,MATCH('Project Costing'!F115,Labor!$I$14:$I$3000,0)),"")))))</f>
        <v/>
      </c>
      <c r="H115" s="1"/>
      <c r="I115" s="1"/>
      <c r="J115" s="2"/>
      <c r="K115" s="2" t="str">
        <f t="shared" si="4"/>
        <v/>
      </c>
      <c r="L115" s="161"/>
      <c r="M115" s="278" t="str">
        <f t="shared" si="5"/>
        <v/>
      </c>
      <c r="N115" s="161"/>
      <c r="O115" s="2" t="str">
        <f t="shared" si="6"/>
        <v/>
      </c>
      <c r="P115" s="162" t="str">
        <f t="shared" si="7"/>
        <v/>
      </c>
    </row>
    <row r="116" spans="4:16" ht="15" hidden="1" customHeight="1" x14ac:dyDescent="0.25">
      <c r="D116" s="188"/>
      <c r="E116" s="159"/>
      <c r="F116" s="83"/>
      <c r="G116" s="1" t="str">
        <f>IF(E116="Pipes_and_Fittings",INDEX('Pipes &amp; Fittings'!$D$14:$D$3000,MATCH('Project Costing'!F116,'Pipes &amp; Fittings'!$J$14:$J$3000,0)),IF(E116="Equipment_and_Materials",INDEX('Equipment &amp; Materials'!$E$14:$E$3000,MATCH('Project Costing'!F116,'Equipment &amp; Materials'!$J$14:$J$3000,0)),IF(E116="Land_and_ROW",INDEX('Land &amp; ROW'!$E$14:$E$3000,MATCH('Project Costing'!F116,'Land &amp; ROW'!$I$14:$I$3000,0)),IF(E116="Services",INDEX(Services!$E$14:$E$3000,MATCH('Project Costing'!F116,Services!$I$14:$I$3000,0)),IF(E116="Labor",INDEX(Labor!$E$13:$E$3000,MATCH('Project Costing'!F116,Labor!$I$14:$I$3000,0)),"")))))</f>
        <v/>
      </c>
      <c r="H116" s="1"/>
      <c r="I116" s="1"/>
      <c r="J116" s="2"/>
      <c r="K116" s="2" t="str">
        <f t="shared" si="4"/>
        <v/>
      </c>
      <c r="L116" s="161"/>
      <c r="M116" s="278" t="str">
        <f t="shared" si="5"/>
        <v/>
      </c>
      <c r="N116" s="161"/>
      <c r="O116" s="2" t="str">
        <f t="shared" si="6"/>
        <v/>
      </c>
      <c r="P116" s="162" t="str">
        <f t="shared" si="7"/>
        <v/>
      </c>
    </row>
    <row r="117" spans="4:16" ht="15" hidden="1" customHeight="1" x14ac:dyDescent="0.25">
      <c r="D117" s="188"/>
      <c r="E117" s="159"/>
      <c r="F117" s="83"/>
      <c r="G117" s="1" t="str">
        <f>IF(E117="Pipes_and_Fittings",INDEX('Pipes &amp; Fittings'!$D$14:$D$3000,MATCH('Project Costing'!F117,'Pipes &amp; Fittings'!$J$14:$J$3000,0)),IF(E117="Equipment_and_Materials",INDEX('Equipment &amp; Materials'!$E$14:$E$3000,MATCH('Project Costing'!F117,'Equipment &amp; Materials'!$J$14:$J$3000,0)),IF(E117="Land_and_ROW",INDEX('Land &amp; ROW'!$E$14:$E$3000,MATCH('Project Costing'!F117,'Land &amp; ROW'!$I$14:$I$3000,0)),IF(E117="Services",INDEX(Services!$E$14:$E$3000,MATCH('Project Costing'!F117,Services!$I$14:$I$3000,0)),IF(E117="Labor",INDEX(Labor!$E$13:$E$3000,MATCH('Project Costing'!F117,Labor!$I$14:$I$3000,0)),"")))))</f>
        <v/>
      </c>
      <c r="H117" s="1"/>
      <c r="I117" s="1"/>
      <c r="J117" s="2"/>
      <c r="K117" s="2" t="str">
        <f t="shared" si="4"/>
        <v/>
      </c>
      <c r="L117" s="161"/>
      <c r="M117" s="278" t="str">
        <f t="shared" si="5"/>
        <v/>
      </c>
      <c r="N117" s="161"/>
      <c r="O117" s="2" t="str">
        <f t="shared" si="6"/>
        <v/>
      </c>
      <c r="P117" s="162" t="str">
        <f t="shared" si="7"/>
        <v/>
      </c>
    </row>
    <row r="118" spans="4:16" ht="15" hidden="1" customHeight="1" x14ac:dyDescent="0.25">
      <c r="D118" s="188"/>
      <c r="E118" s="159"/>
      <c r="F118" s="83"/>
      <c r="G118" s="1" t="str">
        <f>IF(E118="Pipes_and_Fittings",INDEX('Pipes &amp; Fittings'!$D$14:$D$3000,MATCH('Project Costing'!F118,'Pipes &amp; Fittings'!$J$14:$J$3000,0)),IF(E118="Equipment_and_Materials",INDEX('Equipment &amp; Materials'!$E$14:$E$3000,MATCH('Project Costing'!F118,'Equipment &amp; Materials'!$J$14:$J$3000,0)),IF(E118="Land_and_ROW",INDEX('Land &amp; ROW'!$E$14:$E$3000,MATCH('Project Costing'!F118,'Land &amp; ROW'!$I$14:$I$3000,0)),IF(E118="Services",INDEX(Services!$E$14:$E$3000,MATCH('Project Costing'!F118,Services!$I$14:$I$3000,0)),IF(E118="Labor",INDEX(Labor!$E$13:$E$3000,MATCH('Project Costing'!F118,Labor!$I$14:$I$3000,0)),"")))))</f>
        <v/>
      </c>
      <c r="H118" s="1"/>
      <c r="I118" s="1"/>
      <c r="J118" s="2"/>
      <c r="K118" s="2" t="str">
        <f t="shared" si="4"/>
        <v/>
      </c>
      <c r="L118" s="161"/>
      <c r="M118" s="278" t="str">
        <f t="shared" si="5"/>
        <v/>
      </c>
      <c r="N118" s="161"/>
      <c r="O118" s="2" t="str">
        <f t="shared" si="6"/>
        <v/>
      </c>
      <c r="P118" s="162" t="str">
        <f t="shared" si="7"/>
        <v/>
      </c>
    </row>
    <row r="119" spans="4:16" ht="15" hidden="1" customHeight="1" x14ac:dyDescent="0.25">
      <c r="D119" s="188"/>
      <c r="E119" s="159"/>
      <c r="F119" s="83"/>
      <c r="G119" s="1" t="str">
        <f>IF(E119="Pipes_and_Fittings",INDEX('Pipes &amp; Fittings'!$D$14:$D$3000,MATCH('Project Costing'!F119,'Pipes &amp; Fittings'!$J$14:$J$3000,0)),IF(E119="Equipment_and_Materials",INDEX('Equipment &amp; Materials'!$E$14:$E$3000,MATCH('Project Costing'!F119,'Equipment &amp; Materials'!$J$14:$J$3000,0)),IF(E119="Land_and_ROW",INDEX('Land &amp; ROW'!$E$14:$E$3000,MATCH('Project Costing'!F119,'Land &amp; ROW'!$I$14:$I$3000,0)),IF(E119="Services",INDEX(Services!$E$14:$E$3000,MATCH('Project Costing'!F119,Services!$I$14:$I$3000,0)),IF(E119="Labor",INDEX(Labor!$E$13:$E$3000,MATCH('Project Costing'!F119,Labor!$I$14:$I$3000,0)),"")))))</f>
        <v/>
      </c>
      <c r="H119" s="1"/>
      <c r="I119" s="1"/>
      <c r="J119" s="2"/>
      <c r="K119" s="2" t="str">
        <f t="shared" si="4"/>
        <v/>
      </c>
      <c r="L119" s="161"/>
      <c r="M119" s="278" t="str">
        <f t="shared" si="5"/>
        <v/>
      </c>
      <c r="N119" s="161"/>
      <c r="O119" s="2" t="str">
        <f t="shared" si="6"/>
        <v/>
      </c>
      <c r="P119" s="162" t="str">
        <f t="shared" si="7"/>
        <v/>
      </c>
    </row>
    <row r="120" spans="4:16" ht="15" hidden="1" customHeight="1" x14ac:dyDescent="0.25">
      <c r="D120" s="188"/>
      <c r="E120" s="159"/>
      <c r="F120" s="83"/>
      <c r="G120" s="1" t="str">
        <f>IF(E120="Pipes_and_Fittings",INDEX('Pipes &amp; Fittings'!$D$14:$D$3000,MATCH('Project Costing'!F120,'Pipes &amp; Fittings'!$J$14:$J$3000,0)),IF(E120="Equipment_and_Materials",INDEX('Equipment &amp; Materials'!$E$14:$E$3000,MATCH('Project Costing'!F120,'Equipment &amp; Materials'!$J$14:$J$3000,0)),IF(E120="Land_and_ROW",INDEX('Land &amp; ROW'!$E$14:$E$3000,MATCH('Project Costing'!F120,'Land &amp; ROW'!$I$14:$I$3000,0)),IF(E120="Services",INDEX(Services!$E$14:$E$3000,MATCH('Project Costing'!F120,Services!$I$14:$I$3000,0)),IF(E120="Labor",INDEX(Labor!$E$13:$E$3000,MATCH('Project Costing'!F120,Labor!$I$14:$I$3000,0)),"")))))</f>
        <v/>
      </c>
      <c r="H120" s="1"/>
      <c r="I120" s="1"/>
      <c r="J120" s="2"/>
      <c r="K120" s="2" t="str">
        <f t="shared" si="4"/>
        <v/>
      </c>
      <c r="L120" s="161"/>
      <c r="M120" s="278" t="str">
        <f t="shared" si="5"/>
        <v/>
      </c>
      <c r="N120" s="161"/>
      <c r="O120" s="2" t="str">
        <f t="shared" si="6"/>
        <v/>
      </c>
      <c r="P120" s="162" t="str">
        <f t="shared" si="7"/>
        <v/>
      </c>
    </row>
    <row r="121" spans="4:16" ht="15" hidden="1" customHeight="1" x14ac:dyDescent="0.25">
      <c r="D121" s="188"/>
      <c r="E121" s="159"/>
      <c r="F121" s="83"/>
      <c r="G121" s="1" t="str">
        <f>IF(E121="Pipes_and_Fittings",INDEX('Pipes &amp; Fittings'!$D$14:$D$3000,MATCH('Project Costing'!F121,'Pipes &amp; Fittings'!$J$14:$J$3000,0)),IF(E121="Equipment_and_Materials",INDEX('Equipment &amp; Materials'!$E$14:$E$3000,MATCH('Project Costing'!F121,'Equipment &amp; Materials'!$J$14:$J$3000,0)),IF(E121="Land_and_ROW",INDEX('Land &amp; ROW'!$E$14:$E$3000,MATCH('Project Costing'!F121,'Land &amp; ROW'!$I$14:$I$3000,0)),IF(E121="Services",INDEX(Services!$E$14:$E$3000,MATCH('Project Costing'!F121,Services!$I$14:$I$3000,0)),IF(E121="Labor",INDEX(Labor!$E$13:$E$3000,MATCH('Project Costing'!F121,Labor!$I$14:$I$3000,0)),"")))))</f>
        <v/>
      </c>
      <c r="H121" s="1"/>
      <c r="I121" s="1"/>
      <c r="J121" s="2"/>
      <c r="K121" s="2" t="str">
        <f t="shared" si="4"/>
        <v/>
      </c>
      <c r="L121" s="161"/>
      <c r="M121" s="278" t="str">
        <f t="shared" si="5"/>
        <v/>
      </c>
      <c r="N121" s="161"/>
      <c r="O121" s="2" t="str">
        <f t="shared" si="6"/>
        <v/>
      </c>
      <c r="P121" s="162" t="str">
        <f t="shared" si="7"/>
        <v/>
      </c>
    </row>
    <row r="122" spans="4:16" ht="15" hidden="1" customHeight="1" x14ac:dyDescent="0.25">
      <c r="D122" s="188"/>
      <c r="E122" s="159"/>
      <c r="F122" s="83"/>
      <c r="G122" s="1" t="str">
        <f>IF(E122="Pipes_and_Fittings",INDEX('Pipes &amp; Fittings'!$D$14:$D$3000,MATCH('Project Costing'!F122,'Pipes &amp; Fittings'!$J$14:$J$3000,0)),IF(E122="Equipment_and_Materials",INDEX('Equipment &amp; Materials'!$E$14:$E$3000,MATCH('Project Costing'!F122,'Equipment &amp; Materials'!$J$14:$J$3000,0)),IF(E122="Land_and_ROW",INDEX('Land &amp; ROW'!$E$14:$E$3000,MATCH('Project Costing'!F122,'Land &amp; ROW'!$I$14:$I$3000,0)),IF(E122="Services",INDEX(Services!$E$14:$E$3000,MATCH('Project Costing'!F122,Services!$I$14:$I$3000,0)),IF(E122="Labor",INDEX(Labor!$E$13:$E$3000,MATCH('Project Costing'!F122,Labor!$I$14:$I$3000,0)),"")))))</f>
        <v/>
      </c>
      <c r="H122" s="1"/>
      <c r="I122" s="1"/>
      <c r="J122" s="2"/>
      <c r="K122" s="2" t="str">
        <f t="shared" si="4"/>
        <v/>
      </c>
      <c r="L122" s="161"/>
      <c r="M122" s="278" t="str">
        <f t="shared" si="5"/>
        <v/>
      </c>
      <c r="N122" s="161"/>
      <c r="O122" s="2" t="str">
        <f t="shared" si="6"/>
        <v/>
      </c>
      <c r="P122" s="162" t="str">
        <f t="shared" si="7"/>
        <v/>
      </c>
    </row>
    <row r="123" spans="4:16" ht="15" hidden="1" customHeight="1" x14ac:dyDescent="0.25">
      <c r="D123" s="188"/>
      <c r="E123" s="159"/>
      <c r="F123" s="83"/>
      <c r="G123" s="1" t="str">
        <f>IF(E123="Pipes_and_Fittings",INDEX('Pipes &amp; Fittings'!$D$14:$D$3000,MATCH('Project Costing'!F123,'Pipes &amp; Fittings'!$J$14:$J$3000,0)),IF(E123="Equipment_and_Materials",INDEX('Equipment &amp; Materials'!$E$14:$E$3000,MATCH('Project Costing'!F123,'Equipment &amp; Materials'!$J$14:$J$3000,0)),IF(E123="Land_and_ROW",INDEX('Land &amp; ROW'!$E$14:$E$3000,MATCH('Project Costing'!F123,'Land &amp; ROW'!$I$14:$I$3000,0)),IF(E123="Services",INDEX(Services!$E$14:$E$3000,MATCH('Project Costing'!F123,Services!$I$14:$I$3000,0)),IF(E123="Labor",INDEX(Labor!$E$13:$E$3000,MATCH('Project Costing'!F123,Labor!$I$14:$I$3000,0)),"")))))</f>
        <v/>
      </c>
      <c r="H123" s="1"/>
      <c r="I123" s="1"/>
      <c r="J123" s="2"/>
      <c r="K123" s="2" t="str">
        <f t="shared" si="4"/>
        <v/>
      </c>
      <c r="L123" s="161"/>
      <c r="M123" s="278" t="str">
        <f t="shared" si="5"/>
        <v/>
      </c>
      <c r="N123" s="161"/>
      <c r="O123" s="2" t="str">
        <f t="shared" si="6"/>
        <v/>
      </c>
      <c r="P123" s="162" t="str">
        <f t="shared" si="7"/>
        <v/>
      </c>
    </row>
    <row r="124" spans="4:16" ht="15" hidden="1" customHeight="1" x14ac:dyDescent="0.25">
      <c r="D124" s="188"/>
      <c r="E124" s="159"/>
      <c r="F124" s="83"/>
      <c r="G124" s="1" t="str">
        <f>IF(E124="Pipes_and_Fittings",INDEX('Pipes &amp; Fittings'!$D$14:$D$3000,MATCH('Project Costing'!F124,'Pipes &amp; Fittings'!$J$14:$J$3000,0)),IF(E124="Equipment_and_Materials",INDEX('Equipment &amp; Materials'!$E$14:$E$3000,MATCH('Project Costing'!F124,'Equipment &amp; Materials'!$J$14:$J$3000,0)),IF(E124="Land_and_ROW",INDEX('Land &amp; ROW'!$E$14:$E$3000,MATCH('Project Costing'!F124,'Land &amp; ROW'!$I$14:$I$3000,0)),IF(E124="Services",INDEX(Services!$E$14:$E$3000,MATCH('Project Costing'!F124,Services!$I$14:$I$3000,0)),IF(E124="Labor",INDEX(Labor!$E$13:$E$3000,MATCH('Project Costing'!F124,Labor!$I$14:$I$3000,0)),"")))))</f>
        <v/>
      </c>
      <c r="H124" s="1"/>
      <c r="I124" s="1"/>
      <c r="J124" s="2"/>
      <c r="K124" s="2" t="str">
        <f t="shared" si="4"/>
        <v/>
      </c>
      <c r="L124" s="161"/>
      <c r="M124" s="278" t="str">
        <f t="shared" si="5"/>
        <v/>
      </c>
      <c r="N124" s="161"/>
      <c r="O124" s="2" t="str">
        <f t="shared" si="6"/>
        <v/>
      </c>
      <c r="P124" s="162" t="str">
        <f t="shared" si="7"/>
        <v/>
      </c>
    </row>
    <row r="125" spans="4:16" ht="15" hidden="1" customHeight="1" x14ac:dyDescent="0.25">
      <c r="D125" s="188"/>
      <c r="E125" s="159"/>
      <c r="F125" s="83"/>
      <c r="G125" s="1" t="str">
        <f>IF(E125="Pipes_and_Fittings",INDEX('Pipes &amp; Fittings'!$D$14:$D$3000,MATCH('Project Costing'!F125,'Pipes &amp; Fittings'!$J$14:$J$3000,0)),IF(E125="Equipment_and_Materials",INDEX('Equipment &amp; Materials'!$E$14:$E$3000,MATCH('Project Costing'!F125,'Equipment &amp; Materials'!$J$14:$J$3000,0)),IF(E125="Land_and_ROW",INDEX('Land &amp; ROW'!$E$14:$E$3000,MATCH('Project Costing'!F125,'Land &amp; ROW'!$I$14:$I$3000,0)),IF(E125="Services",INDEX(Services!$E$14:$E$3000,MATCH('Project Costing'!F125,Services!$I$14:$I$3000,0)),IF(E125="Labor",INDEX(Labor!$E$13:$E$3000,MATCH('Project Costing'!F125,Labor!$I$14:$I$3000,0)),"")))))</f>
        <v/>
      </c>
      <c r="H125" s="1"/>
      <c r="I125" s="1"/>
      <c r="J125" s="2"/>
      <c r="K125" s="2" t="str">
        <f t="shared" si="4"/>
        <v/>
      </c>
      <c r="L125" s="161"/>
      <c r="M125" s="278" t="str">
        <f t="shared" si="5"/>
        <v/>
      </c>
      <c r="N125" s="161"/>
      <c r="O125" s="2" t="str">
        <f t="shared" si="6"/>
        <v/>
      </c>
      <c r="P125" s="162" t="str">
        <f t="shared" si="7"/>
        <v/>
      </c>
    </row>
    <row r="126" spans="4:16" ht="15" hidden="1" customHeight="1" x14ac:dyDescent="0.25">
      <c r="D126" s="188"/>
      <c r="E126" s="159"/>
      <c r="F126" s="83"/>
      <c r="G126" s="1" t="str">
        <f>IF(E126="Pipes_and_Fittings",INDEX('Pipes &amp; Fittings'!$D$14:$D$3000,MATCH('Project Costing'!F126,'Pipes &amp; Fittings'!$J$14:$J$3000,0)),IF(E126="Equipment_and_Materials",INDEX('Equipment &amp; Materials'!$E$14:$E$3000,MATCH('Project Costing'!F126,'Equipment &amp; Materials'!$J$14:$J$3000,0)),IF(E126="Land_and_ROW",INDEX('Land &amp; ROW'!$E$14:$E$3000,MATCH('Project Costing'!F126,'Land &amp; ROW'!$I$14:$I$3000,0)),IF(E126="Services",INDEX(Services!$E$14:$E$3000,MATCH('Project Costing'!F126,Services!$I$14:$I$3000,0)),IF(E126="Labor",INDEX(Labor!$E$13:$E$3000,MATCH('Project Costing'!F126,Labor!$I$14:$I$3000,0)),"")))))</f>
        <v/>
      </c>
      <c r="H126" s="1"/>
      <c r="I126" s="1"/>
      <c r="J126" s="2"/>
      <c r="K126" s="2" t="str">
        <f t="shared" si="4"/>
        <v/>
      </c>
      <c r="L126" s="161"/>
      <c r="M126" s="278" t="str">
        <f t="shared" si="5"/>
        <v/>
      </c>
      <c r="N126" s="161"/>
      <c r="O126" s="2" t="str">
        <f t="shared" si="6"/>
        <v/>
      </c>
      <c r="P126" s="162" t="str">
        <f t="shared" si="7"/>
        <v/>
      </c>
    </row>
    <row r="127" spans="4:16" ht="15" hidden="1" customHeight="1" x14ac:dyDescent="0.25">
      <c r="D127" s="188"/>
      <c r="E127" s="159"/>
      <c r="F127" s="83"/>
      <c r="G127" s="1" t="str">
        <f>IF(E127="Pipes_and_Fittings",INDEX('Pipes &amp; Fittings'!$D$14:$D$3000,MATCH('Project Costing'!F127,'Pipes &amp; Fittings'!$J$14:$J$3000,0)),IF(E127="Equipment_and_Materials",INDEX('Equipment &amp; Materials'!$E$14:$E$3000,MATCH('Project Costing'!F127,'Equipment &amp; Materials'!$J$14:$J$3000,0)),IF(E127="Land_and_ROW",INDEX('Land &amp; ROW'!$E$14:$E$3000,MATCH('Project Costing'!F127,'Land &amp; ROW'!$I$14:$I$3000,0)),IF(E127="Services",INDEX(Services!$E$14:$E$3000,MATCH('Project Costing'!F127,Services!$I$14:$I$3000,0)),IF(E127="Labor",INDEX(Labor!$E$13:$E$3000,MATCH('Project Costing'!F127,Labor!$I$14:$I$3000,0)),"")))))</f>
        <v/>
      </c>
      <c r="H127" s="1"/>
      <c r="I127" s="1"/>
      <c r="J127" s="2"/>
      <c r="K127" s="2" t="str">
        <f t="shared" si="4"/>
        <v/>
      </c>
      <c r="L127" s="161"/>
      <c r="M127" s="278" t="str">
        <f t="shared" si="5"/>
        <v/>
      </c>
      <c r="N127" s="161"/>
      <c r="O127" s="2" t="str">
        <f t="shared" si="6"/>
        <v/>
      </c>
      <c r="P127" s="162" t="str">
        <f t="shared" si="7"/>
        <v/>
      </c>
    </row>
    <row r="128" spans="4:16" ht="15" hidden="1" customHeight="1" x14ac:dyDescent="0.25">
      <c r="D128" s="188"/>
      <c r="E128" s="159"/>
      <c r="F128" s="83"/>
      <c r="G128" s="1" t="str">
        <f>IF(E128="Pipes_and_Fittings",INDEX('Pipes &amp; Fittings'!$D$14:$D$3000,MATCH('Project Costing'!F128,'Pipes &amp; Fittings'!$J$14:$J$3000,0)),IF(E128="Equipment_and_Materials",INDEX('Equipment &amp; Materials'!$E$14:$E$3000,MATCH('Project Costing'!F128,'Equipment &amp; Materials'!$J$14:$J$3000,0)),IF(E128="Land_and_ROW",INDEX('Land &amp; ROW'!$E$14:$E$3000,MATCH('Project Costing'!F128,'Land &amp; ROW'!$I$14:$I$3000,0)),IF(E128="Services",INDEX(Services!$E$14:$E$3000,MATCH('Project Costing'!F128,Services!$I$14:$I$3000,0)),IF(E128="Labor",INDEX(Labor!$E$13:$E$3000,MATCH('Project Costing'!F128,Labor!$I$14:$I$3000,0)),"")))))</f>
        <v/>
      </c>
      <c r="H128" s="1"/>
      <c r="I128" s="1"/>
      <c r="J128" s="2"/>
      <c r="K128" s="2" t="str">
        <f t="shared" si="4"/>
        <v/>
      </c>
      <c r="L128" s="161"/>
      <c r="M128" s="278" t="str">
        <f t="shared" si="5"/>
        <v/>
      </c>
      <c r="N128" s="161"/>
      <c r="O128" s="2" t="str">
        <f t="shared" si="6"/>
        <v/>
      </c>
      <c r="P128" s="162" t="str">
        <f t="shared" si="7"/>
        <v/>
      </c>
    </row>
    <row r="129" spans="4:16" ht="15" hidden="1" customHeight="1" x14ac:dyDescent="0.25">
      <c r="D129" s="188"/>
      <c r="E129" s="159"/>
      <c r="F129" s="83"/>
      <c r="G129" s="1" t="str">
        <f>IF(E129="Pipes_and_Fittings",INDEX('Pipes &amp; Fittings'!$D$14:$D$3000,MATCH('Project Costing'!F129,'Pipes &amp; Fittings'!$J$14:$J$3000,0)),IF(E129="Equipment_and_Materials",INDEX('Equipment &amp; Materials'!$E$14:$E$3000,MATCH('Project Costing'!F129,'Equipment &amp; Materials'!$J$14:$J$3000,0)),IF(E129="Land_and_ROW",INDEX('Land &amp; ROW'!$E$14:$E$3000,MATCH('Project Costing'!F129,'Land &amp; ROW'!$I$14:$I$3000,0)),IF(E129="Services",INDEX(Services!$E$14:$E$3000,MATCH('Project Costing'!F129,Services!$I$14:$I$3000,0)),IF(E129="Labor",INDEX(Labor!$E$13:$E$3000,MATCH('Project Costing'!F129,Labor!$I$14:$I$3000,0)),"")))))</f>
        <v/>
      </c>
      <c r="H129" s="1"/>
      <c r="I129" s="1"/>
      <c r="J129" s="2"/>
      <c r="K129" s="2" t="str">
        <f t="shared" si="4"/>
        <v/>
      </c>
      <c r="L129" s="161"/>
      <c r="M129" s="278" t="str">
        <f t="shared" si="5"/>
        <v/>
      </c>
      <c r="N129" s="161"/>
      <c r="O129" s="2" t="str">
        <f t="shared" si="6"/>
        <v/>
      </c>
      <c r="P129" s="162" t="str">
        <f t="shared" si="7"/>
        <v/>
      </c>
    </row>
    <row r="130" spans="4:16" ht="15" hidden="1" customHeight="1" x14ac:dyDescent="0.25">
      <c r="D130" s="188"/>
      <c r="E130" s="159"/>
      <c r="F130" s="83"/>
      <c r="G130" s="1" t="str">
        <f>IF(E130="Pipes_and_Fittings",INDEX('Pipes &amp; Fittings'!$D$14:$D$3000,MATCH('Project Costing'!F130,'Pipes &amp; Fittings'!$J$14:$J$3000,0)),IF(E130="Equipment_and_Materials",INDEX('Equipment &amp; Materials'!$E$14:$E$3000,MATCH('Project Costing'!F130,'Equipment &amp; Materials'!$J$14:$J$3000,0)),IF(E130="Land_and_ROW",INDEX('Land &amp; ROW'!$E$14:$E$3000,MATCH('Project Costing'!F130,'Land &amp; ROW'!$I$14:$I$3000,0)),IF(E130="Services",INDEX(Services!$E$14:$E$3000,MATCH('Project Costing'!F130,Services!$I$14:$I$3000,0)),IF(E130="Labor",INDEX(Labor!$E$13:$E$3000,MATCH('Project Costing'!F130,Labor!$I$14:$I$3000,0)),"")))))</f>
        <v/>
      </c>
      <c r="H130" s="1"/>
      <c r="I130" s="1"/>
      <c r="J130" s="2"/>
      <c r="K130" s="2" t="str">
        <f t="shared" si="4"/>
        <v/>
      </c>
      <c r="L130" s="161"/>
      <c r="M130" s="278" t="str">
        <f t="shared" si="5"/>
        <v/>
      </c>
      <c r="N130" s="161"/>
      <c r="O130" s="2" t="str">
        <f t="shared" si="6"/>
        <v/>
      </c>
      <c r="P130" s="162" t="str">
        <f t="shared" si="7"/>
        <v/>
      </c>
    </row>
    <row r="131" spans="4:16" ht="15" hidden="1" customHeight="1" x14ac:dyDescent="0.25">
      <c r="D131" s="188"/>
      <c r="E131" s="159"/>
      <c r="F131" s="83"/>
      <c r="G131" s="1" t="str">
        <f>IF(E131="Pipes_and_Fittings",INDEX('Pipes &amp; Fittings'!$D$14:$D$3000,MATCH('Project Costing'!F131,'Pipes &amp; Fittings'!$J$14:$J$3000,0)),IF(E131="Equipment_and_Materials",INDEX('Equipment &amp; Materials'!$E$14:$E$3000,MATCH('Project Costing'!F131,'Equipment &amp; Materials'!$J$14:$J$3000,0)),IF(E131="Land_and_ROW",INDEX('Land &amp; ROW'!$E$14:$E$3000,MATCH('Project Costing'!F131,'Land &amp; ROW'!$I$14:$I$3000,0)),IF(E131="Services",INDEX(Services!$E$14:$E$3000,MATCH('Project Costing'!F131,Services!$I$14:$I$3000,0)),IF(E131="Labor",INDEX(Labor!$E$13:$E$3000,MATCH('Project Costing'!F131,Labor!$I$14:$I$3000,0)),"")))))</f>
        <v/>
      </c>
      <c r="H131" s="1"/>
      <c r="I131" s="1"/>
      <c r="J131" s="2"/>
      <c r="K131" s="2" t="str">
        <f t="shared" si="4"/>
        <v/>
      </c>
      <c r="L131" s="161"/>
      <c r="M131" s="278" t="str">
        <f t="shared" si="5"/>
        <v/>
      </c>
      <c r="N131" s="161"/>
      <c r="O131" s="2" t="str">
        <f t="shared" si="6"/>
        <v/>
      </c>
      <c r="P131" s="162" t="str">
        <f t="shared" si="7"/>
        <v/>
      </c>
    </row>
    <row r="132" spans="4:16" ht="15" hidden="1" customHeight="1" x14ac:dyDescent="0.25">
      <c r="D132" s="188"/>
      <c r="E132" s="159"/>
      <c r="F132" s="83"/>
      <c r="G132" s="1" t="str">
        <f>IF(E132="Pipes_and_Fittings",INDEX('Pipes &amp; Fittings'!$D$14:$D$3000,MATCH('Project Costing'!F132,'Pipes &amp; Fittings'!$J$14:$J$3000,0)),IF(E132="Equipment_and_Materials",INDEX('Equipment &amp; Materials'!$E$14:$E$3000,MATCH('Project Costing'!F132,'Equipment &amp; Materials'!$J$14:$J$3000,0)),IF(E132="Land_and_ROW",INDEX('Land &amp; ROW'!$E$14:$E$3000,MATCH('Project Costing'!F132,'Land &amp; ROW'!$I$14:$I$3000,0)),IF(E132="Services",INDEX(Services!$E$14:$E$3000,MATCH('Project Costing'!F132,Services!$I$14:$I$3000,0)),IF(E132="Labor",INDEX(Labor!$E$13:$E$3000,MATCH('Project Costing'!F132,Labor!$I$14:$I$3000,0)),"")))))</f>
        <v/>
      </c>
      <c r="H132" s="1"/>
      <c r="I132" s="1"/>
      <c r="J132" s="2"/>
      <c r="K132" s="2" t="str">
        <f t="shared" si="4"/>
        <v/>
      </c>
      <c r="L132" s="161"/>
      <c r="M132" s="278" t="str">
        <f t="shared" si="5"/>
        <v/>
      </c>
      <c r="N132" s="161"/>
      <c r="O132" s="2" t="str">
        <f t="shared" si="6"/>
        <v/>
      </c>
      <c r="P132" s="162" t="str">
        <f t="shared" si="7"/>
        <v/>
      </c>
    </row>
    <row r="133" spans="4:16" ht="15" hidden="1" customHeight="1" x14ac:dyDescent="0.25">
      <c r="D133" s="188"/>
      <c r="E133" s="159"/>
      <c r="F133" s="83"/>
      <c r="G133" s="1" t="str">
        <f>IF(E133="Pipes_and_Fittings",INDEX('Pipes &amp; Fittings'!$D$14:$D$3000,MATCH('Project Costing'!F133,'Pipes &amp; Fittings'!$J$14:$J$3000,0)),IF(E133="Equipment_and_Materials",INDEX('Equipment &amp; Materials'!$E$14:$E$3000,MATCH('Project Costing'!F133,'Equipment &amp; Materials'!$J$14:$J$3000,0)),IF(E133="Land_and_ROW",INDEX('Land &amp; ROW'!$E$14:$E$3000,MATCH('Project Costing'!F133,'Land &amp; ROW'!$I$14:$I$3000,0)),IF(E133="Services",INDEX(Services!$E$14:$E$3000,MATCH('Project Costing'!F133,Services!$I$14:$I$3000,0)),IF(E133="Labor",INDEX(Labor!$E$13:$E$3000,MATCH('Project Costing'!F133,Labor!$I$14:$I$3000,0)),"")))))</f>
        <v/>
      </c>
      <c r="H133" s="1"/>
      <c r="I133" s="1"/>
      <c r="J133" s="2"/>
      <c r="K133" s="2" t="str">
        <f t="shared" si="4"/>
        <v/>
      </c>
      <c r="L133" s="161"/>
      <c r="M133" s="278" t="str">
        <f t="shared" si="5"/>
        <v/>
      </c>
      <c r="N133" s="161"/>
      <c r="O133" s="2" t="str">
        <f t="shared" si="6"/>
        <v/>
      </c>
      <c r="P133" s="162" t="str">
        <f t="shared" si="7"/>
        <v/>
      </c>
    </row>
    <row r="134" spans="4:16" ht="15" hidden="1" customHeight="1" x14ac:dyDescent="0.25">
      <c r="D134" s="188"/>
      <c r="E134" s="159"/>
      <c r="F134" s="83"/>
      <c r="G134" s="1" t="str">
        <f>IF(E134="Pipes_and_Fittings",INDEX('Pipes &amp; Fittings'!$D$14:$D$3000,MATCH('Project Costing'!F134,'Pipes &amp; Fittings'!$J$14:$J$3000,0)),IF(E134="Equipment_and_Materials",INDEX('Equipment &amp; Materials'!$E$14:$E$3000,MATCH('Project Costing'!F134,'Equipment &amp; Materials'!$J$14:$J$3000,0)),IF(E134="Land_and_ROW",INDEX('Land &amp; ROW'!$E$14:$E$3000,MATCH('Project Costing'!F134,'Land &amp; ROW'!$I$14:$I$3000,0)),IF(E134="Services",INDEX(Services!$E$14:$E$3000,MATCH('Project Costing'!F134,Services!$I$14:$I$3000,0)),IF(E134="Labor",INDEX(Labor!$E$13:$E$3000,MATCH('Project Costing'!F134,Labor!$I$14:$I$3000,0)),"")))))</f>
        <v/>
      </c>
      <c r="H134" s="1"/>
      <c r="I134" s="1"/>
      <c r="J134" s="2"/>
      <c r="K134" s="2" t="str">
        <f t="shared" si="4"/>
        <v/>
      </c>
      <c r="L134" s="161"/>
      <c r="M134" s="278" t="str">
        <f t="shared" si="5"/>
        <v/>
      </c>
      <c r="N134" s="161"/>
      <c r="O134" s="2" t="str">
        <f t="shared" si="6"/>
        <v/>
      </c>
      <c r="P134" s="162" t="str">
        <f t="shared" si="7"/>
        <v/>
      </c>
    </row>
    <row r="135" spans="4:16" ht="15" hidden="1" customHeight="1" x14ac:dyDescent="0.25">
      <c r="D135" s="188"/>
      <c r="E135" s="159"/>
      <c r="F135" s="83"/>
      <c r="G135" s="1" t="str">
        <f>IF(E135="Pipes_and_Fittings",INDEX('Pipes &amp; Fittings'!$D$14:$D$3000,MATCH('Project Costing'!F135,'Pipes &amp; Fittings'!$J$14:$J$3000,0)),IF(E135="Equipment_and_Materials",INDEX('Equipment &amp; Materials'!$E$14:$E$3000,MATCH('Project Costing'!F135,'Equipment &amp; Materials'!$J$14:$J$3000,0)),IF(E135="Land_and_ROW",INDEX('Land &amp; ROW'!$E$14:$E$3000,MATCH('Project Costing'!F135,'Land &amp; ROW'!$I$14:$I$3000,0)),IF(E135="Services",INDEX(Services!$E$14:$E$3000,MATCH('Project Costing'!F135,Services!$I$14:$I$3000,0)),IF(E135="Labor",INDEX(Labor!$E$13:$E$3000,MATCH('Project Costing'!F135,Labor!$I$14:$I$3000,0)),"")))))</f>
        <v/>
      </c>
      <c r="H135" s="1"/>
      <c r="I135" s="1"/>
      <c r="J135" s="2"/>
      <c r="K135" s="2" t="str">
        <f t="shared" si="4"/>
        <v/>
      </c>
      <c r="L135" s="161"/>
      <c r="M135" s="278" t="str">
        <f t="shared" si="5"/>
        <v/>
      </c>
      <c r="N135" s="161"/>
      <c r="O135" s="2" t="str">
        <f t="shared" si="6"/>
        <v/>
      </c>
      <c r="P135" s="162" t="str">
        <f t="shared" si="7"/>
        <v/>
      </c>
    </row>
    <row r="136" spans="4:16" ht="15" hidden="1" customHeight="1" x14ac:dyDescent="0.25">
      <c r="D136" s="188"/>
      <c r="E136" s="159"/>
      <c r="F136" s="83"/>
      <c r="G136" s="1" t="str">
        <f>IF(E136="Pipes_and_Fittings",INDEX('Pipes &amp; Fittings'!$D$14:$D$3000,MATCH('Project Costing'!F136,'Pipes &amp; Fittings'!$J$14:$J$3000,0)),IF(E136="Equipment_and_Materials",INDEX('Equipment &amp; Materials'!$E$14:$E$3000,MATCH('Project Costing'!F136,'Equipment &amp; Materials'!$J$14:$J$3000,0)),IF(E136="Land_and_ROW",INDEX('Land &amp; ROW'!$E$14:$E$3000,MATCH('Project Costing'!F136,'Land &amp; ROW'!$I$14:$I$3000,0)),IF(E136="Services",INDEX(Services!$E$14:$E$3000,MATCH('Project Costing'!F136,Services!$I$14:$I$3000,0)),IF(E136="Labor",INDEX(Labor!$E$13:$E$3000,MATCH('Project Costing'!F136,Labor!$I$14:$I$3000,0)),"")))))</f>
        <v/>
      </c>
      <c r="H136" s="1"/>
      <c r="I136" s="1"/>
      <c r="J136" s="2"/>
      <c r="K136" s="2" t="str">
        <f t="shared" si="4"/>
        <v/>
      </c>
      <c r="L136" s="161"/>
      <c r="M136" s="278" t="str">
        <f t="shared" si="5"/>
        <v/>
      </c>
      <c r="N136" s="161"/>
      <c r="O136" s="2" t="str">
        <f t="shared" si="6"/>
        <v/>
      </c>
      <c r="P136" s="162" t="str">
        <f t="shared" si="7"/>
        <v/>
      </c>
    </row>
    <row r="137" spans="4:16" ht="15" hidden="1" customHeight="1" x14ac:dyDescent="0.25">
      <c r="D137" s="188"/>
      <c r="E137" s="159"/>
      <c r="F137" s="83"/>
      <c r="G137" s="1" t="str">
        <f>IF(E137="Pipes_and_Fittings",INDEX('Pipes &amp; Fittings'!$D$14:$D$3000,MATCH('Project Costing'!F137,'Pipes &amp; Fittings'!$J$14:$J$3000,0)),IF(E137="Equipment_and_Materials",INDEX('Equipment &amp; Materials'!$E$14:$E$3000,MATCH('Project Costing'!F137,'Equipment &amp; Materials'!$J$14:$J$3000,0)),IF(E137="Land_and_ROW",INDEX('Land &amp; ROW'!$E$14:$E$3000,MATCH('Project Costing'!F137,'Land &amp; ROW'!$I$14:$I$3000,0)),IF(E137="Services",INDEX(Services!$E$14:$E$3000,MATCH('Project Costing'!F137,Services!$I$14:$I$3000,0)),IF(E137="Labor",INDEX(Labor!$E$13:$E$3000,MATCH('Project Costing'!F137,Labor!$I$14:$I$3000,0)),"")))))</f>
        <v/>
      </c>
      <c r="H137" s="1"/>
      <c r="I137" s="1"/>
      <c r="J137" s="2"/>
      <c r="K137" s="2" t="str">
        <f t="shared" si="4"/>
        <v/>
      </c>
      <c r="L137" s="161"/>
      <c r="M137" s="278" t="str">
        <f t="shared" si="5"/>
        <v/>
      </c>
      <c r="N137" s="161"/>
      <c r="O137" s="2" t="str">
        <f t="shared" si="6"/>
        <v/>
      </c>
      <c r="P137" s="162" t="str">
        <f t="shared" si="7"/>
        <v/>
      </c>
    </row>
    <row r="138" spans="4:16" ht="15" hidden="1" customHeight="1" x14ac:dyDescent="0.25">
      <c r="D138" s="188"/>
      <c r="E138" s="159"/>
      <c r="F138" s="83"/>
      <c r="G138" s="1" t="str">
        <f>IF(E138="Pipes_and_Fittings",INDEX('Pipes &amp; Fittings'!$D$14:$D$3000,MATCH('Project Costing'!F138,'Pipes &amp; Fittings'!$J$14:$J$3000,0)),IF(E138="Equipment_and_Materials",INDEX('Equipment &amp; Materials'!$E$14:$E$3000,MATCH('Project Costing'!F138,'Equipment &amp; Materials'!$J$14:$J$3000,0)),IF(E138="Land_and_ROW",INDEX('Land &amp; ROW'!$E$14:$E$3000,MATCH('Project Costing'!F138,'Land &amp; ROW'!$I$14:$I$3000,0)),IF(E138="Services",INDEX(Services!$E$14:$E$3000,MATCH('Project Costing'!F138,Services!$I$14:$I$3000,0)),IF(E138="Labor",INDEX(Labor!$E$13:$E$3000,MATCH('Project Costing'!F138,Labor!$I$14:$I$3000,0)),"")))))</f>
        <v/>
      </c>
      <c r="H138" s="1"/>
      <c r="I138" s="1"/>
      <c r="J138" s="2"/>
      <c r="K138" s="2" t="str">
        <f t="shared" si="4"/>
        <v/>
      </c>
      <c r="L138" s="161"/>
      <c r="M138" s="278" t="str">
        <f t="shared" si="5"/>
        <v/>
      </c>
      <c r="N138" s="161"/>
      <c r="O138" s="2" t="str">
        <f t="shared" si="6"/>
        <v/>
      </c>
      <c r="P138" s="162" t="str">
        <f t="shared" si="7"/>
        <v/>
      </c>
    </row>
    <row r="139" spans="4:16" ht="15" hidden="1" customHeight="1" x14ac:dyDescent="0.25">
      <c r="D139" s="188"/>
      <c r="E139" s="159"/>
      <c r="F139" s="83"/>
      <c r="G139" s="1" t="str">
        <f>IF(E139="Pipes_and_Fittings",INDEX('Pipes &amp; Fittings'!$D$14:$D$3000,MATCH('Project Costing'!F139,'Pipes &amp; Fittings'!$J$14:$J$3000,0)),IF(E139="Equipment_and_Materials",INDEX('Equipment &amp; Materials'!$E$14:$E$3000,MATCH('Project Costing'!F139,'Equipment &amp; Materials'!$J$14:$J$3000,0)),IF(E139="Land_and_ROW",INDEX('Land &amp; ROW'!$E$14:$E$3000,MATCH('Project Costing'!F139,'Land &amp; ROW'!$I$14:$I$3000,0)),IF(E139="Services",INDEX(Services!$E$14:$E$3000,MATCH('Project Costing'!F139,Services!$I$14:$I$3000,0)),IF(E139="Labor",INDEX(Labor!$E$13:$E$3000,MATCH('Project Costing'!F139,Labor!$I$14:$I$3000,0)),"")))))</f>
        <v/>
      </c>
      <c r="H139" s="1"/>
      <c r="I139" s="1"/>
      <c r="J139" s="2"/>
      <c r="K139" s="2" t="str">
        <f t="shared" si="4"/>
        <v/>
      </c>
      <c r="L139" s="161"/>
      <c r="M139" s="278" t="str">
        <f t="shared" si="5"/>
        <v/>
      </c>
      <c r="N139" s="161"/>
      <c r="O139" s="2" t="str">
        <f t="shared" si="6"/>
        <v/>
      </c>
      <c r="P139" s="162" t="str">
        <f t="shared" si="7"/>
        <v/>
      </c>
    </row>
    <row r="140" spans="4:16" ht="15" hidden="1" customHeight="1" x14ac:dyDescent="0.25">
      <c r="D140" s="188"/>
      <c r="E140" s="159"/>
      <c r="F140" s="83"/>
      <c r="G140" s="1" t="str">
        <f>IF(E140="Pipes_and_Fittings",INDEX('Pipes &amp; Fittings'!$D$14:$D$3000,MATCH('Project Costing'!F140,'Pipes &amp; Fittings'!$J$14:$J$3000,0)),IF(E140="Equipment_and_Materials",INDEX('Equipment &amp; Materials'!$E$14:$E$3000,MATCH('Project Costing'!F140,'Equipment &amp; Materials'!$J$14:$J$3000,0)),IF(E140="Land_and_ROW",INDEX('Land &amp; ROW'!$E$14:$E$3000,MATCH('Project Costing'!F140,'Land &amp; ROW'!$I$14:$I$3000,0)),IF(E140="Services",INDEX(Services!$E$14:$E$3000,MATCH('Project Costing'!F140,Services!$I$14:$I$3000,0)),IF(E140="Labor",INDEX(Labor!$E$13:$E$3000,MATCH('Project Costing'!F140,Labor!$I$14:$I$3000,0)),"")))))</f>
        <v/>
      </c>
      <c r="H140" s="1"/>
      <c r="I140" s="1"/>
      <c r="J140" s="2"/>
      <c r="K140" s="2" t="str">
        <f t="shared" si="4"/>
        <v/>
      </c>
      <c r="L140" s="161"/>
      <c r="M140" s="278" t="str">
        <f t="shared" si="5"/>
        <v/>
      </c>
      <c r="N140" s="161"/>
      <c r="O140" s="2" t="str">
        <f t="shared" si="6"/>
        <v/>
      </c>
      <c r="P140" s="162" t="str">
        <f t="shared" si="7"/>
        <v/>
      </c>
    </row>
    <row r="141" spans="4:16" ht="15" hidden="1" customHeight="1" x14ac:dyDescent="0.25">
      <c r="D141" s="188"/>
      <c r="E141" s="159"/>
      <c r="F141" s="83"/>
      <c r="G141" s="1" t="str">
        <f>IF(E141="Pipes_and_Fittings",INDEX('Pipes &amp; Fittings'!$D$14:$D$3000,MATCH('Project Costing'!F141,'Pipes &amp; Fittings'!$J$14:$J$3000,0)),IF(E141="Equipment_and_Materials",INDEX('Equipment &amp; Materials'!$E$14:$E$3000,MATCH('Project Costing'!F141,'Equipment &amp; Materials'!$J$14:$J$3000,0)),IF(E141="Land_and_ROW",INDEX('Land &amp; ROW'!$E$14:$E$3000,MATCH('Project Costing'!F141,'Land &amp; ROW'!$I$14:$I$3000,0)),IF(E141="Services",INDEX(Services!$E$14:$E$3000,MATCH('Project Costing'!F141,Services!$I$14:$I$3000,0)),IF(E141="Labor",INDEX(Labor!$E$13:$E$3000,MATCH('Project Costing'!F141,Labor!$I$14:$I$3000,0)),"")))))</f>
        <v/>
      </c>
      <c r="H141" s="1"/>
      <c r="I141" s="1"/>
      <c r="J141" s="2"/>
      <c r="K141" s="2" t="str">
        <f t="shared" si="4"/>
        <v/>
      </c>
      <c r="L141" s="161"/>
      <c r="M141" s="278" t="str">
        <f t="shared" si="5"/>
        <v/>
      </c>
      <c r="N141" s="161"/>
      <c r="O141" s="2" t="str">
        <f t="shared" si="6"/>
        <v/>
      </c>
      <c r="P141" s="162" t="str">
        <f t="shared" si="7"/>
        <v/>
      </c>
    </row>
    <row r="142" spans="4:16" ht="15" hidden="1" customHeight="1" x14ac:dyDescent="0.25">
      <c r="D142" s="188"/>
      <c r="E142" s="159"/>
      <c r="F142" s="83"/>
      <c r="G142" s="1" t="str">
        <f>IF(E142="Pipes_and_Fittings",INDEX('Pipes &amp; Fittings'!$D$14:$D$3000,MATCH('Project Costing'!F142,'Pipes &amp; Fittings'!$J$14:$J$3000,0)),IF(E142="Equipment_and_Materials",INDEX('Equipment &amp; Materials'!$E$14:$E$3000,MATCH('Project Costing'!F142,'Equipment &amp; Materials'!$J$14:$J$3000,0)),IF(E142="Land_and_ROW",INDEX('Land &amp; ROW'!$E$14:$E$3000,MATCH('Project Costing'!F142,'Land &amp; ROW'!$I$14:$I$3000,0)),IF(E142="Services",INDEX(Services!$E$14:$E$3000,MATCH('Project Costing'!F142,Services!$I$14:$I$3000,0)),IF(E142="Labor",INDEX(Labor!$E$13:$E$3000,MATCH('Project Costing'!F142,Labor!$I$14:$I$3000,0)),"")))))</f>
        <v/>
      </c>
      <c r="H142" s="1"/>
      <c r="I142" s="1"/>
      <c r="J142" s="2"/>
      <c r="K142" s="2" t="str">
        <f t="shared" si="4"/>
        <v/>
      </c>
      <c r="L142" s="161"/>
      <c r="M142" s="278" t="str">
        <f t="shared" si="5"/>
        <v/>
      </c>
      <c r="N142" s="161"/>
      <c r="O142" s="2" t="str">
        <f t="shared" si="6"/>
        <v/>
      </c>
      <c r="P142" s="162" t="str">
        <f t="shared" si="7"/>
        <v/>
      </c>
    </row>
    <row r="143" spans="4:16" ht="15" hidden="1" customHeight="1" x14ac:dyDescent="0.25">
      <c r="D143" s="188"/>
      <c r="E143" s="159"/>
      <c r="F143" s="83"/>
      <c r="G143" s="1" t="str">
        <f>IF(E143="Pipes_and_Fittings",INDEX('Pipes &amp; Fittings'!$D$14:$D$3000,MATCH('Project Costing'!F143,'Pipes &amp; Fittings'!$J$14:$J$3000,0)),IF(E143="Equipment_and_Materials",INDEX('Equipment &amp; Materials'!$E$14:$E$3000,MATCH('Project Costing'!F143,'Equipment &amp; Materials'!$J$14:$J$3000,0)),IF(E143="Land_and_ROW",INDEX('Land &amp; ROW'!$E$14:$E$3000,MATCH('Project Costing'!F143,'Land &amp; ROW'!$I$14:$I$3000,0)),IF(E143="Services",INDEX(Services!$E$14:$E$3000,MATCH('Project Costing'!F143,Services!$I$14:$I$3000,0)),IF(E143="Labor",INDEX(Labor!$E$13:$E$3000,MATCH('Project Costing'!F143,Labor!$I$14:$I$3000,0)),"")))))</f>
        <v/>
      </c>
      <c r="H143" s="1"/>
      <c r="I143" s="1"/>
      <c r="J143" s="2"/>
      <c r="K143" s="2" t="str">
        <f t="shared" ref="K143:K206" si="8">IF(E143&lt;&gt;"",H143*J143,"")</f>
        <v/>
      </c>
      <c r="L143" s="161"/>
      <c r="M143" s="278" t="str">
        <f t="shared" ref="M143:M206" si="9">IF(E143&lt;&gt;"",H143*(1+L143),"")</f>
        <v/>
      </c>
      <c r="N143" s="161"/>
      <c r="O143" s="2" t="str">
        <f t="shared" ref="O143:O206" si="10">IF(E143&lt;&gt;"",(H143*N143*J143)+(J143*L143*H143)+(L143*H143*N143*J143),"")</f>
        <v/>
      </c>
      <c r="P143" s="162" t="str">
        <f t="shared" ref="P143:P206" si="11">IF(E143&lt;&gt;"",K143+O143,"")</f>
        <v/>
      </c>
    </row>
    <row r="144" spans="4:16" ht="15" hidden="1" customHeight="1" x14ac:dyDescent="0.25">
      <c r="D144" s="188"/>
      <c r="E144" s="159"/>
      <c r="F144" s="83"/>
      <c r="G144" s="1" t="str">
        <f>IF(E144="Pipes_and_Fittings",INDEX('Pipes &amp; Fittings'!$D$14:$D$3000,MATCH('Project Costing'!F144,'Pipes &amp; Fittings'!$J$14:$J$3000,0)),IF(E144="Equipment_and_Materials",INDEX('Equipment &amp; Materials'!$E$14:$E$3000,MATCH('Project Costing'!F144,'Equipment &amp; Materials'!$J$14:$J$3000,0)),IF(E144="Land_and_ROW",INDEX('Land &amp; ROW'!$E$14:$E$3000,MATCH('Project Costing'!F144,'Land &amp; ROW'!$I$14:$I$3000,0)),IF(E144="Services",INDEX(Services!$E$14:$E$3000,MATCH('Project Costing'!F144,Services!$I$14:$I$3000,0)),IF(E144="Labor",INDEX(Labor!$E$13:$E$3000,MATCH('Project Costing'!F144,Labor!$I$14:$I$3000,0)),"")))))</f>
        <v/>
      </c>
      <c r="H144" s="1"/>
      <c r="I144" s="1"/>
      <c r="J144" s="2"/>
      <c r="K144" s="2" t="str">
        <f t="shared" si="8"/>
        <v/>
      </c>
      <c r="L144" s="161"/>
      <c r="M144" s="278" t="str">
        <f t="shared" si="9"/>
        <v/>
      </c>
      <c r="N144" s="161"/>
      <c r="O144" s="2" t="str">
        <f t="shared" si="10"/>
        <v/>
      </c>
      <c r="P144" s="162" t="str">
        <f t="shared" si="11"/>
        <v/>
      </c>
    </row>
    <row r="145" spans="4:16" ht="15" hidden="1" customHeight="1" x14ac:dyDescent="0.25">
      <c r="D145" s="188"/>
      <c r="E145" s="159"/>
      <c r="F145" s="83"/>
      <c r="G145" s="1" t="str">
        <f>IF(E145="Pipes_and_Fittings",INDEX('Pipes &amp; Fittings'!$D$14:$D$3000,MATCH('Project Costing'!F145,'Pipes &amp; Fittings'!$J$14:$J$3000,0)),IF(E145="Equipment_and_Materials",INDEX('Equipment &amp; Materials'!$E$14:$E$3000,MATCH('Project Costing'!F145,'Equipment &amp; Materials'!$J$14:$J$3000,0)),IF(E145="Land_and_ROW",INDEX('Land &amp; ROW'!$E$14:$E$3000,MATCH('Project Costing'!F145,'Land &amp; ROW'!$I$14:$I$3000,0)),IF(E145="Services",INDEX(Services!$E$14:$E$3000,MATCH('Project Costing'!F145,Services!$I$14:$I$3000,0)),IF(E145="Labor",INDEX(Labor!$E$13:$E$3000,MATCH('Project Costing'!F145,Labor!$I$14:$I$3000,0)),"")))))</f>
        <v/>
      </c>
      <c r="H145" s="1"/>
      <c r="I145" s="1"/>
      <c r="J145" s="2"/>
      <c r="K145" s="2" t="str">
        <f t="shared" si="8"/>
        <v/>
      </c>
      <c r="L145" s="161"/>
      <c r="M145" s="278" t="str">
        <f t="shared" si="9"/>
        <v/>
      </c>
      <c r="N145" s="161"/>
      <c r="O145" s="2" t="str">
        <f t="shared" si="10"/>
        <v/>
      </c>
      <c r="P145" s="162" t="str">
        <f t="shared" si="11"/>
        <v/>
      </c>
    </row>
    <row r="146" spans="4:16" ht="15" hidden="1" customHeight="1" x14ac:dyDescent="0.25">
      <c r="D146" s="188"/>
      <c r="E146" s="159"/>
      <c r="F146" s="83"/>
      <c r="G146" s="1" t="str">
        <f>IF(E146="Pipes_and_Fittings",INDEX('Pipes &amp; Fittings'!$D$14:$D$3000,MATCH('Project Costing'!F146,'Pipes &amp; Fittings'!$J$14:$J$3000,0)),IF(E146="Equipment_and_Materials",INDEX('Equipment &amp; Materials'!$E$14:$E$3000,MATCH('Project Costing'!F146,'Equipment &amp; Materials'!$J$14:$J$3000,0)),IF(E146="Land_and_ROW",INDEX('Land &amp; ROW'!$E$14:$E$3000,MATCH('Project Costing'!F146,'Land &amp; ROW'!$I$14:$I$3000,0)),IF(E146="Services",INDEX(Services!$E$14:$E$3000,MATCH('Project Costing'!F146,Services!$I$14:$I$3000,0)),IF(E146="Labor",INDEX(Labor!$E$13:$E$3000,MATCH('Project Costing'!F146,Labor!$I$14:$I$3000,0)),"")))))</f>
        <v/>
      </c>
      <c r="H146" s="1"/>
      <c r="I146" s="1"/>
      <c r="J146" s="2"/>
      <c r="K146" s="2" t="str">
        <f t="shared" si="8"/>
        <v/>
      </c>
      <c r="L146" s="161"/>
      <c r="M146" s="278" t="str">
        <f t="shared" si="9"/>
        <v/>
      </c>
      <c r="N146" s="161"/>
      <c r="O146" s="2" t="str">
        <f t="shared" si="10"/>
        <v/>
      </c>
      <c r="P146" s="162" t="str">
        <f t="shared" si="11"/>
        <v/>
      </c>
    </row>
    <row r="147" spans="4:16" ht="15" hidden="1" customHeight="1" x14ac:dyDescent="0.25">
      <c r="D147" s="188"/>
      <c r="E147" s="159"/>
      <c r="F147" s="83"/>
      <c r="G147" s="1" t="str">
        <f>IF(E147="Pipes_and_Fittings",INDEX('Pipes &amp; Fittings'!$D$14:$D$3000,MATCH('Project Costing'!F147,'Pipes &amp; Fittings'!$J$14:$J$3000,0)),IF(E147="Equipment_and_Materials",INDEX('Equipment &amp; Materials'!$E$14:$E$3000,MATCH('Project Costing'!F147,'Equipment &amp; Materials'!$J$14:$J$3000,0)),IF(E147="Land_and_ROW",INDEX('Land &amp; ROW'!$E$14:$E$3000,MATCH('Project Costing'!F147,'Land &amp; ROW'!$I$14:$I$3000,0)),IF(E147="Services",INDEX(Services!$E$14:$E$3000,MATCH('Project Costing'!F147,Services!$I$14:$I$3000,0)),IF(E147="Labor",INDEX(Labor!$E$13:$E$3000,MATCH('Project Costing'!F147,Labor!$I$14:$I$3000,0)),"")))))</f>
        <v/>
      </c>
      <c r="H147" s="1"/>
      <c r="I147" s="1"/>
      <c r="J147" s="2"/>
      <c r="K147" s="2" t="str">
        <f t="shared" si="8"/>
        <v/>
      </c>
      <c r="L147" s="161"/>
      <c r="M147" s="278" t="str">
        <f t="shared" si="9"/>
        <v/>
      </c>
      <c r="N147" s="161"/>
      <c r="O147" s="2" t="str">
        <f t="shared" si="10"/>
        <v/>
      </c>
      <c r="P147" s="162" t="str">
        <f t="shared" si="11"/>
        <v/>
      </c>
    </row>
    <row r="148" spans="4:16" ht="15" hidden="1" customHeight="1" x14ac:dyDescent="0.25">
      <c r="D148" s="188"/>
      <c r="E148" s="159"/>
      <c r="F148" s="83"/>
      <c r="G148" s="1" t="str">
        <f>IF(E148="Pipes_and_Fittings",INDEX('Pipes &amp; Fittings'!$D$14:$D$3000,MATCH('Project Costing'!F148,'Pipes &amp; Fittings'!$J$14:$J$3000,0)),IF(E148="Equipment_and_Materials",INDEX('Equipment &amp; Materials'!$E$14:$E$3000,MATCH('Project Costing'!F148,'Equipment &amp; Materials'!$J$14:$J$3000,0)),IF(E148="Land_and_ROW",INDEX('Land &amp; ROW'!$E$14:$E$3000,MATCH('Project Costing'!F148,'Land &amp; ROW'!$I$14:$I$3000,0)),IF(E148="Services",INDEX(Services!$E$14:$E$3000,MATCH('Project Costing'!F148,Services!$I$14:$I$3000,0)),IF(E148="Labor",INDEX(Labor!$E$13:$E$3000,MATCH('Project Costing'!F148,Labor!$I$14:$I$3000,0)),"")))))</f>
        <v/>
      </c>
      <c r="H148" s="1"/>
      <c r="I148" s="1"/>
      <c r="J148" s="2"/>
      <c r="K148" s="2" t="str">
        <f t="shared" si="8"/>
        <v/>
      </c>
      <c r="L148" s="161"/>
      <c r="M148" s="278" t="str">
        <f t="shared" si="9"/>
        <v/>
      </c>
      <c r="N148" s="161"/>
      <c r="O148" s="2" t="str">
        <f t="shared" si="10"/>
        <v/>
      </c>
      <c r="P148" s="162" t="str">
        <f t="shared" si="11"/>
        <v/>
      </c>
    </row>
    <row r="149" spans="4:16" ht="15" hidden="1" customHeight="1" x14ac:dyDescent="0.25">
      <c r="D149" s="188"/>
      <c r="E149" s="159"/>
      <c r="F149" s="83"/>
      <c r="G149" s="1" t="str">
        <f>IF(E149="Pipes_and_Fittings",INDEX('Pipes &amp; Fittings'!$D$14:$D$3000,MATCH('Project Costing'!F149,'Pipes &amp; Fittings'!$J$14:$J$3000,0)),IF(E149="Equipment_and_Materials",INDEX('Equipment &amp; Materials'!$E$14:$E$3000,MATCH('Project Costing'!F149,'Equipment &amp; Materials'!$J$14:$J$3000,0)),IF(E149="Land_and_ROW",INDEX('Land &amp; ROW'!$E$14:$E$3000,MATCH('Project Costing'!F149,'Land &amp; ROW'!$I$14:$I$3000,0)),IF(E149="Services",INDEX(Services!$E$14:$E$3000,MATCH('Project Costing'!F149,Services!$I$14:$I$3000,0)),IF(E149="Labor",INDEX(Labor!$E$13:$E$3000,MATCH('Project Costing'!F149,Labor!$I$14:$I$3000,0)),"")))))</f>
        <v/>
      </c>
      <c r="H149" s="1"/>
      <c r="I149" s="1"/>
      <c r="J149" s="2"/>
      <c r="K149" s="2" t="str">
        <f t="shared" si="8"/>
        <v/>
      </c>
      <c r="L149" s="161"/>
      <c r="M149" s="278" t="str">
        <f t="shared" si="9"/>
        <v/>
      </c>
      <c r="N149" s="161"/>
      <c r="O149" s="2" t="str">
        <f t="shared" si="10"/>
        <v/>
      </c>
      <c r="P149" s="162" t="str">
        <f t="shared" si="11"/>
        <v/>
      </c>
    </row>
    <row r="150" spans="4:16" ht="15" hidden="1" customHeight="1" x14ac:dyDescent="0.25">
      <c r="D150" s="188"/>
      <c r="E150" s="159"/>
      <c r="F150" s="83"/>
      <c r="G150" s="1" t="str">
        <f>IF(E150="Pipes_and_Fittings",INDEX('Pipes &amp; Fittings'!$D$14:$D$3000,MATCH('Project Costing'!F150,'Pipes &amp; Fittings'!$J$14:$J$3000,0)),IF(E150="Equipment_and_Materials",INDEX('Equipment &amp; Materials'!$E$14:$E$3000,MATCH('Project Costing'!F150,'Equipment &amp; Materials'!$J$14:$J$3000,0)),IF(E150="Land_and_ROW",INDEX('Land &amp; ROW'!$E$14:$E$3000,MATCH('Project Costing'!F150,'Land &amp; ROW'!$I$14:$I$3000,0)),IF(E150="Services",INDEX(Services!$E$14:$E$3000,MATCH('Project Costing'!F150,Services!$I$14:$I$3000,0)),IF(E150="Labor",INDEX(Labor!$E$13:$E$3000,MATCH('Project Costing'!F150,Labor!$I$14:$I$3000,0)),"")))))</f>
        <v/>
      </c>
      <c r="H150" s="1"/>
      <c r="I150" s="1"/>
      <c r="J150" s="2"/>
      <c r="K150" s="2" t="str">
        <f t="shared" si="8"/>
        <v/>
      </c>
      <c r="L150" s="161"/>
      <c r="M150" s="278" t="str">
        <f t="shared" si="9"/>
        <v/>
      </c>
      <c r="N150" s="161"/>
      <c r="O150" s="2" t="str">
        <f t="shared" si="10"/>
        <v/>
      </c>
      <c r="P150" s="162" t="str">
        <f t="shared" si="11"/>
        <v/>
      </c>
    </row>
    <row r="151" spans="4:16" ht="15" hidden="1" customHeight="1" x14ac:dyDescent="0.25">
      <c r="D151" s="188"/>
      <c r="E151" s="159"/>
      <c r="F151" s="83"/>
      <c r="G151" s="1" t="str">
        <f>IF(E151="Pipes_and_Fittings",INDEX('Pipes &amp; Fittings'!$D$14:$D$3000,MATCH('Project Costing'!F151,'Pipes &amp; Fittings'!$J$14:$J$3000,0)),IF(E151="Equipment_and_Materials",INDEX('Equipment &amp; Materials'!$E$14:$E$3000,MATCH('Project Costing'!F151,'Equipment &amp; Materials'!$J$14:$J$3000,0)),IF(E151="Land_and_ROW",INDEX('Land &amp; ROW'!$E$14:$E$3000,MATCH('Project Costing'!F151,'Land &amp; ROW'!$I$14:$I$3000,0)),IF(E151="Services",INDEX(Services!$E$14:$E$3000,MATCH('Project Costing'!F151,Services!$I$14:$I$3000,0)),IF(E151="Labor",INDEX(Labor!$E$13:$E$3000,MATCH('Project Costing'!F151,Labor!$I$14:$I$3000,0)),"")))))</f>
        <v/>
      </c>
      <c r="H151" s="1"/>
      <c r="I151" s="1"/>
      <c r="J151" s="2"/>
      <c r="K151" s="2" t="str">
        <f t="shared" si="8"/>
        <v/>
      </c>
      <c r="L151" s="161"/>
      <c r="M151" s="278" t="str">
        <f t="shared" si="9"/>
        <v/>
      </c>
      <c r="N151" s="161"/>
      <c r="O151" s="2" t="str">
        <f t="shared" si="10"/>
        <v/>
      </c>
      <c r="P151" s="162" t="str">
        <f t="shared" si="11"/>
        <v/>
      </c>
    </row>
    <row r="152" spans="4:16" ht="15" hidden="1" customHeight="1" x14ac:dyDescent="0.25">
      <c r="D152" s="188"/>
      <c r="E152" s="159"/>
      <c r="F152" s="83"/>
      <c r="G152" s="1" t="str">
        <f>IF(E152="Pipes_and_Fittings",INDEX('Pipes &amp; Fittings'!$D$14:$D$3000,MATCH('Project Costing'!F152,'Pipes &amp; Fittings'!$J$14:$J$3000,0)),IF(E152="Equipment_and_Materials",INDEX('Equipment &amp; Materials'!$E$14:$E$3000,MATCH('Project Costing'!F152,'Equipment &amp; Materials'!$J$14:$J$3000,0)),IF(E152="Land_and_ROW",INDEX('Land &amp; ROW'!$E$14:$E$3000,MATCH('Project Costing'!F152,'Land &amp; ROW'!$I$14:$I$3000,0)),IF(E152="Services",INDEX(Services!$E$14:$E$3000,MATCH('Project Costing'!F152,Services!$I$14:$I$3000,0)),IF(E152="Labor",INDEX(Labor!$E$13:$E$3000,MATCH('Project Costing'!F152,Labor!$I$14:$I$3000,0)),"")))))</f>
        <v/>
      </c>
      <c r="H152" s="1"/>
      <c r="I152" s="1"/>
      <c r="J152" s="2"/>
      <c r="K152" s="2" t="str">
        <f t="shared" si="8"/>
        <v/>
      </c>
      <c r="L152" s="161"/>
      <c r="M152" s="278" t="str">
        <f t="shared" si="9"/>
        <v/>
      </c>
      <c r="N152" s="161"/>
      <c r="O152" s="2" t="str">
        <f t="shared" si="10"/>
        <v/>
      </c>
      <c r="P152" s="162" t="str">
        <f t="shared" si="11"/>
        <v/>
      </c>
    </row>
    <row r="153" spans="4:16" ht="15" hidden="1" customHeight="1" x14ac:dyDescent="0.25">
      <c r="D153" s="188"/>
      <c r="E153" s="159"/>
      <c r="F153" s="83"/>
      <c r="G153" s="1" t="str">
        <f>IF(E153="Pipes_and_Fittings",INDEX('Pipes &amp; Fittings'!$D$14:$D$3000,MATCH('Project Costing'!F153,'Pipes &amp; Fittings'!$J$14:$J$3000,0)),IF(E153="Equipment_and_Materials",INDEX('Equipment &amp; Materials'!$E$14:$E$3000,MATCH('Project Costing'!F153,'Equipment &amp; Materials'!$J$14:$J$3000,0)),IF(E153="Land_and_ROW",INDEX('Land &amp; ROW'!$E$14:$E$3000,MATCH('Project Costing'!F153,'Land &amp; ROW'!$I$14:$I$3000,0)),IF(E153="Services",INDEX(Services!$E$14:$E$3000,MATCH('Project Costing'!F153,Services!$I$14:$I$3000,0)),IF(E153="Labor",INDEX(Labor!$E$13:$E$3000,MATCH('Project Costing'!F153,Labor!$I$14:$I$3000,0)),"")))))</f>
        <v/>
      </c>
      <c r="H153" s="1"/>
      <c r="I153" s="1"/>
      <c r="J153" s="2"/>
      <c r="K153" s="2" t="str">
        <f t="shared" si="8"/>
        <v/>
      </c>
      <c r="L153" s="161"/>
      <c r="M153" s="278" t="str">
        <f t="shared" si="9"/>
        <v/>
      </c>
      <c r="N153" s="161"/>
      <c r="O153" s="2" t="str">
        <f t="shared" si="10"/>
        <v/>
      </c>
      <c r="P153" s="162" t="str">
        <f t="shared" si="11"/>
        <v/>
      </c>
    </row>
    <row r="154" spans="4:16" ht="15" hidden="1" customHeight="1" x14ac:dyDescent="0.25">
      <c r="D154" s="188"/>
      <c r="E154" s="159"/>
      <c r="F154" s="83"/>
      <c r="G154" s="1" t="str">
        <f>IF(E154="Pipes_and_Fittings",INDEX('Pipes &amp; Fittings'!$D$14:$D$3000,MATCH('Project Costing'!F154,'Pipes &amp; Fittings'!$J$14:$J$3000,0)),IF(E154="Equipment_and_Materials",INDEX('Equipment &amp; Materials'!$E$14:$E$3000,MATCH('Project Costing'!F154,'Equipment &amp; Materials'!$J$14:$J$3000,0)),IF(E154="Land_and_ROW",INDEX('Land &amp; ROW'!$E$14:$E$3000,MATCH('Project Costing'!F154,'Land &amp; ROW'!$I$14:$I$3000,0)),IF(E154="Services",INDEX(Services!$E$14:$E$3000,MATCH('Project Costing'!F154,Services!$I$14:$I$3000,0)),IF(E154="Labor",INDEX(Labor!$E$13:$E$3000,MATCH('Project Costing'!F154,Labor!$I$14:$I$3000,0)),"")))))</f>
        <v/>
      </c>
      <c r="H154" s="1"/>
      <c r="I154" s="1"/>
      <c r="J154" s="2"/>
      <c r="K154" s="2" t="str">
        <f t="shared" si="8"/>
        <v/>
      </c>
      <c r="L154" s="161"/>
      <c r="M154" s="278" t="str">
        <f t="shared" si="9"/>
        <v/>
      </c>
      <c r="N154" s="161"/>
      <c r="O154" s="2" t="str">
        <f t="shared" si="10"/>
        <v/>
      </c>
      <c r="P154" s="162" t="str">
        <f t="shared" si="11"/>
        <v/>
      </c>
    </row>
    <row r="155" spans="4:16" ht="15" hidden="1" customHeight="1" x14ac:dyDescent="0.25">
      <c r="D155" s="188"/>
      <c r="E155" s="159"/>
      <c r="F155" s="83"/>
      <c r="G155" s="1" t="str">
        <f>IF(E155="Pipes_and_Fittings",INDEX('Pipes &amp; Fittings'!$D$14:$D$3000,MATCH('Project Costing'!F155,'Pipes &amp; Fittings'!$J$14:$J$3000,0)),IF(E155="Equipment_and_Materials",INDEX('Equipment &amp; Materials'!$E$14:$E$3000,MATCH('Project Costing'!F155,'Equipment &amp; Materials'!$J$14:$J$3000,0)),IF(E155="Land_and_ROW",INDEX('Land &amp; ROW'!$E$14:$E$3000,MATCH('Project Costing'!F155,'Land &amp; ROW'!$I$14:$I$3000,0)),IF(E155="Services",INDEX(Services!$E$14:$E$3000,MATCH('Project Costing'!F155,Services!$I$14:$I$3000,0)),IF(E155="Labor",INDEX(Labor!$E$13:$E$3000,MATCH('Project Costing'!F155,Labor!$I$14:$I$3000,0)),"")))))</f>
        <v/>
      </c>
      <c r="H155" s="1"/>
      <c r="I155" s="1"/>
      <c r="J155" s="2"/>
      <c r="K155" s="2" t="str">
        <f t="shared" si="8"/>
        <v/>
      </c>
      <c r="L155" s="161"/>
      <c r="M155" s="278" t="str">
        <f t="shared" si="9"/>
        <v/>
      </c>
      <c r="N155" s="161"/>
      <c r="O155" s="2" t="str">
        <f t="shared" si="10"/>
        <v/>
      </c>
      <c r="P155" s="162" t="str">
        <f t="shared" si="11"/>
        <v/>
      </c>
    </row>
    <row r="156" spans="4:16" ht="15" hidden="1" customHeight="1" x14ac:dyDescent="0.25">
      <c r="D156" s="188"/>
      <c r="E156" s="159"/>
      <c r="F156" s="83"/>
      <c r="G156" s="1" t="str">
        <f>IF(E156="Pipes_and_Fittings",INDEX('Pipes &amp; Fittings'!$D$14:$D$3000,MATCH('Project Costing'!F156,'Pipes &amp; Fittings'!$J$14:$J$3000,0)),IF(E156="Equipment_and_Materials",INDEX('Equipment &amp; Materials'!$E$14:$E$3000,MATCH('Project Costing'!F156,'Equipment &amp; Materials'!$J$14:$J$3000,0)),IF(E156="Land_and_ROW",INDEX('Land &amp; ROW'!$E$14:$E$3000,MATCH('Project Costing'!F156,'Land &amp; ROW'!$I$14:$I$3000,0)),IF(E156="Services",INDEX(Services!$E$14:$E$3000,MATCH('Project Costing'!F156,Services!$I$14:$I$3000,0)),IF(E156="Labor",INDEX(Labor!$E$13:$E$3000,MATCH('Project Costing'!F156,Labor!$I$14:$I$3000,0)),"")))))</f>
        <v/>
      </c>
      <c r="H156" s="1"/>
      <c r="I156" s="1"/>
      <c r="J156" s="2"/>
      <c r="K156" s="2" t="str">
        <f t="shared" si="8"/>
        <v/>
      </c>
      <c r="L156" s="161"/>
      <c r="M156" s="278" t="str">
        <f t="shared" si="9"/>
        <v/>
      </c>
      <c r="N156" s="161"/>
      <c r="O156" s="2" t="str">
        <f t="shared" si="10"/>
        <v/>
      </c>
      <c r="P156" s="162" t="str">
        <f t="shared" si="11"/>
        <v/>
      </c>
    </row>
    <row r="157" spans="4:16" ht="15" hidden="1" customHeight="1" x14ac:dyDescent="0.25">
      <c r="D157" s="188"/>
      <c r="E157" s="159"/>
      <c r="F157" s="83"/>
      <c r="G157" s="1" t="str">
        <f>IF(E157="Pipes_and_Fittings",INDEX('Pipes &amp; Fittings'!$D$14:$D$3000,MATCH('Project Costing'!F157,'Pipes &amp; Fittings'!$J$14:$J$3000,0)),IF(E157="Equipment_and_Materials",INDEX('Equipment &amp; Materials'!$E$14:$E$3000,MATCH('Project Costing'!F157,'Equipment &amp; Materials'!$J$14:$J$3000,0)),IF(E157="Land_and_ROW",INDEX('Land &amp; ROW'!$E$14:$E$3000,MATCH('Project Costing'!F157,'Land &amp; ROW'!$I$14:$I$3000,0)),IF(E157="Services",INDEX(Services!$E$14:$E$3000,MATCH('Project Costing'!F157,Services!$I$14:$I$3000,0)),IF(E157="Labor",INDEX(Labor!$E$13:$E$3000,MATCH('Project Costing'!F157,Labor!$I$14:$I$3000,0)),"")))))</f>
        <v/>
      </c>
      <c r="H157" s="1"/>
      <c r="I157" s="1"/>
      <c r="J157" s="2"/>
      <c r="K157" s="2" t="str">
        <f t="shared" si="8"/>
        <v/>
      </c>
      <c r="L157" s="161"/>
      <c r="M157" s="278" t="str">
        <f t="shared" si="9"/>
        <v/>
      </c>
      <c r="N157" s="161"/>
      <c r="O157" s="2" t="str">
        <f t="shared" si="10"/>
        <v/>
      </c>
      <c r="P157" s="162" t="str">
        <f t="shared" si="11"/>
        <v/>
      </c>
    </row>
    <row r="158" spans="4:16" ht="15" hidden="1" customHeight="1" x14ac:dyDescent="0.25">
      <c r="D158" s="188"/>
      <c r="E158" s="159"/>
      <c r="F158" s="83"/>
      <c r="G158" s="1" t="str">
        <f>IF(E158="Pipes_and_Fittings",INDEX('Pipes &amp; Fittings'!$D$14:$D$3000,MATCH('Project Costing'!F158,'Pipes &amp; Fittings'!$J$14:$J$3000,0)),IF(E158="Equipment_and_Materials",INDEX('Equipment &amp; Materials'!$E$14:$E$3000,MATCH('Project Costing'!F158,'Equipment &amp; Materials'!$J$14:$J$3000,0)),IF(E158="Land_and_ROW",INDEX('Land &amp; ROW'!$E$14:$E$3000,MATCH('Project Costing'!F158,'Land &amp; ROW'!$I$14:$I$3000,0)),IF(E158="Services",INDEX(Services!$E$14:$E$3000,MATCH('Project Costing'!F158,Services!$I$14:$I$3000,0)),IF(E158="Labor",INDEX(Labor!$E$13:$E$3000,MATCH('Project Costing'!F158,Labor!$I$14:$I$3000,0)),"")))))</f>
        <v/>
      </c>
      <c r="H158" s="1"/>
      <c r="I158" s="1"/>
      <c r="J158" s="2"/>
      <c r="K158" s="2" t="str">
        <f t="shared" si="8"/>
        <v/>
      </c>
      <c r="L158" s="161"/>
      <c r="M158" s="278" t="str">
        <f t="shared" si="9"/>
        <v/>
      </c>
      <c r="N158" s="161"/>
      <c r="O158" s="2" t="str">
        <f t="shared" si="10"/>
        <v/>
      </c>
      <c r="P158" s="162" t="str">
        <f t="shared" si="11"/>
        <v/>
      </c>
    </row>
    <row r="159" spans="4:16" ht="15" hidden="1" customHeight="1" x14ac:dyDescent="0.25">
      <c r="D159" s="188"/>
      <c r="E159" s="159"/>
      <c r="F159" s="83"/>
      <c r="G159" s="1" t="str">
        <f>IF(E159="Pipes_and_Fittings",INDEX('Pipes &amp; Fittings'!$D$14:$D$3000,MATCH('Project Costing'!F159,'Pipes &amp; Fittings'!$J$14:$J$3000,0)),IF(E159="Equipment_and_Materials",INDEX('Equipment &amp; Materials'!$E$14:$E$3000,MATCH('Project Costing'!F159,'Equipment &amp; Materials'!$J$14:$J$3000,0)),IF(E159="Land_and_ROW",INDEX('Land &amp; ROW'!$E$14:$E$3000,MATCH('Project Costing'!F159,'Land &amp; ROW'!$I$14:$I$3000,0)),IF(E159="Services",INDEX(Services!$E$14:$E$3000,MATCH('Project Costing'!F159,Services!$I$14:$I$3000,0)),IF(E159="Labor",INDEX(Labor!$E$13:$E$3000,MATCH('Project Costing'!F159,Labor!$I$14:$I$3000,0)),"")))))</f>
        <v/>
      </c>
      <c r="H159" s="1"/>
      <c r="I159" s="1"/>
      <c r="J159" s="2"/>
      <c r="K159" s="2" t="str">
        <f t="shared" si="8"/>
        <v/>
      </c>
      <c r="L159" s="161"/>
      <c r="M159" s="278" t="str">
        <f t="shared" si="9"/>
        <v/>
      </c>
      <c r="N159" s="161"/>
      <c r="O159" s="2" t="str">
        <f t="shared" si="10"/>
        <v/>
      </c>
      <c r="P159" s="162" t="str">
        <f t="shared" si="11"/>
        <v/>
      </c>
    </row>
    <row r="160" spans="4:16" ht="15" hidden="1" customHeight="1" x14ac:dyDescent="0.25">
      <c r="D160" s="188"/>
      <c r="E160" s="159"/>
      <c r="F160" s="83"/>
      <c r="G160" s="1" t="str">
        <f>IF(E160="Pipes_and_Fittings",INDEX('Pipes &amp; Fittings'!$D$14:$D$3000,MATCH('Project Costing'!F160,'Pipes &amp; Fittings'!$J$14:$J$3000,0)),IF(E160="Equipment_and_Materials",INDEX('Equipment &amp; Materials'!$E$14:$E$3000,MATCH('Project Costing'!F160,'Equipment &amp; Materials'!$J$14:$J$3000,0)),IF(E160="Land_and_ROW",INDEX('Land &amp; ROW'!$E$14:$E$3000,MATCH('Project Costing'!F160,'Land &amp; ROW'!$I$14:$I$3000,0)),IF(E160="Services",INDEX(Services!$E$14:$E$3000,MATCH('Project Costing'!F160,Services!$I$14:$I$3000,0)),IF(E160="Labor",INDEX(Labor!$E$13:$E$3000,MATCH('Project Costing'!F160,Labor!$I$14:$I$3000,0)),"")))))</f>
        <v/>
      </c>
      <c r="H160" s="1"/>
      <c r="I160" s="1"/>
      <c r="J160" s="2"/>
      <c r="K160" s="2" t="str">
        <f t="shared" si="8"/>
        <v/>
      </c>
      <c r="L160" s="161"/>
      <c r="M160" s="278" t="str">
        <f t="shared" si="9"/>
        <v/>
      </c>
      <c r="N160" s="161"/>
      <c r="O160" s="2" t="str">
        <f t="shared" si="10"/>
        <v/>
      </c>
      <c r="P160" s="162" t="str">
        <f t="shared" si="11"/>
        <v/>
      </c>
    </row>
    <row r="161" spans="4:16" ht="15" hidden="1" customHeight="1" x14ac:dyDescent="0.25">
      <c r="D161" s="188"/>
      <c r="E161" s="159"/>
      <c r="F161" s="83"/>
      <c r="G161" s="1" t="str">
        <f>IF(E161="Pipes_and_Fittings",INDEX('Pipes &amp; Fittings'!$D$14:$D$3000,MATCH('Project Costing'!F161,'Pipes &amp; Fittings'!$J$14:$J$3000,0)),IF(E161="Equipment_and_Materials",INDEX('Equipment &amp; Materials'!$E$14:$E$3000,MATCH('Project Costing'!F161,'Equipment &amp; Materials'!$J$14:$J$3000,0)),IF(E161="Land_and_ROW",INDEX('Land &amp; ROW'!$E$14:$E$3000,MATCH('Project Costing'!F161,'Land &amp; ROW'!$I$14:$I$3000,0)),IF(E161="Services",INDEX(Services!$E$14:$E$3000,MATCH('Project Costing'!F161,Services!$I$14:$I$3000,0)),IF(E161="Labor",INDEX(Labor!$E$13:$E$3000,MATCH('Project Costing'!F161,Labor!$I$14:$I$3000,0)),"")))))</f>
        <v/>
      </c>
      <c r="H161" s="1"/>
      <c r="I161" s="1"/>
      <c r="J161" s="2"/>
      <c r="K161" s="2" t="str">
        <f t="shared" si="8"/>
        <v/>
      </c>
      <c r="L161" s="161"/>
      <c r="M161" s="278" t="str">
        <f t="shared" si="9"/>
        <v/>
      </c>
      <c r="N161" s="161"/>
      <c r="O161" s="2" t="str">
        <f t="shared" si="10"/>
        <v/>
      </c>
      <c r="P161" s="162" t="str">
        <f t="shared" si="11"/>
        <v/>
      </c>
    </row>
    <row r="162" spans="4:16" ht="15" hidden="1" customHeight="1" x14ac:dyDescent="0.25">
      <c r="D162" s="188"/>
      <c r="E162" s="159"/>
      <c r="F162" s="83"/>
      <c r="G162" s="1" t="str">
        <f>IF(E162="Pipes_and_Fittings",INDEX('Pipes &amp; Fittings'!$D$14:$D$3000,MATCH('Project Costing'!F162,'Pipes &amp; Fittings'!$J$14:$J$3000,0)),IF(E162="Equipment_and_Materials",INDEX('Equipment &amp; Materials'!$E$14:$E$3000,MATCH('Project Costing'!F162,'Equipment &amp; Materials'!$J$14:$J$3000,0)),IF(E162="Land_and_ROW",INDEX('Land &amp; ROW'!$E$14:$E$3000,MATCH('Project Costing'!F162,'Land &amp; ROW'!$I$14:$I$3000,0)),IF(E162="Services",INDEX(Services!$E$14:$E$3000,MATCH('Project Costing'!F162,Services!$I$14:$I$3000,0)),IF(E162="Labor",INDEX(Labor!$E$13:$E$3000,MATCH('Project Costing'!F162,Labor!$I$14:$I$3000,0)),"")))))</f>
        <v/>
      </c>
      <c r="H162" s="1"/>
      <c r="I162" s="1"/>
      <c r="J162" s="2"/>
      <c r="K162" s="2" t="str">
        <f t="shared" si="8"/>
        <v/>
      </c>
      <c r="L162" s="161"/>
      <c r="M162" s="278" t="str">
        <f t="shared" si="9"/>
        <v/>
      </c>
      <c r="N162" s="161"/>
      <c r="O162" s="2" t="str">
        <f t="shared" si="10"/>
        <v/>
      </c>
      <c r="P162" s="162" t="str">
        <f t="shared" si="11"/>
        <v/>
      </c>
    </row>
    <row r="163" spans="4:16" ht="15" hidden="1" customHeight="1" x14ac:dyDescent="0.25">
      <c r="D163" s="188"/>
      <c r="E163" s="159"/>
      <c r="F163" s="83"/>
      <c r="G163" s="1" t="str">
        <f>IF(E163="Pipes_and_Fittings",INDEX('Pipes &amp; Fittings'!$D$14:$D$3000,MATCH('Project Costing'!F163,'Pipes &amp; Fittings'!$J$14:$J$3000,0)),IF(E163="Equipment_and_Materials",INDEX('Equipment &amp; Materials'!$E$14:$E$3000,MATCH('Project Costing'!F163,'Equipment &amp; Materials'!$J$14:$J$3000,0)),IF(E163="Land_and_ROW",INDEX('Land &amp; ROW'!$E$14:$E$3000,MATCH('Project Costing'!F163,'Land &amp; ROW'!$I$14:$I$3000,0)),IF(E163="Services",INDEX(Services!$E$14:$E$3000,MATCH('Project Costing'!F163,Services!$I$14:$I$3000,0)),IF(E163="Labor",INDEX(Labor!$E$13:$E$3000,MATCH('Project Costing'!F163,Labor!$I$14:$I$3000,0)),"")))))</f>
        <v/>
      </c>
      <c r="H163" s="1"/>
      <c r="I163" s="1"/>
      <c r="J163" s="2"/>
      <c r="K163" s="2" t="str">
        <f t="shared" si="8"/>
        <v/>
      </c>
      <c r="L163" s="161"/>
      <c r="M163" s="278" t="str">
        <f t="shared" si="9"/>
        <v/>
      </c>
      <c r="N163" s="161"/>
      <c r="O163" s="2" t="str">
        <f t="shared" si="10"/>
        <v/>
      </c>
      <c r="P163" s="162" t="str">
        <f t="shared" si="11"/>
        <v/>
      </c>
    </row>
    <row r="164" spans="4:16" ht="15" hidden="1" customHeight="1" x14ac:dyDescent="0.25">
      <c r="D164" s="188"/>
      <c r="E164" s="159"/>
      <c r="F164" s="83"/>
      <c r="G164" s="1" t="str">
        <f>IF(E164="Pipes_and_Fittings",INDEX('Pipes &amp; Fittings'!$D$14:$D$3000,MATCH('Project Costing'!F164,'Pipes &amp; Fittings'!$J$14:$J$3000,0)),IF(E164="Equipment_and_Materials",INDEX('Equipment &amp; Materials'!$E$14:$E$3000,MATCH('Project Costing'!F164,'Equipment &amp; Materials'!$J$14:$J$3000,0)),IF(E164="Land_and_ROW",INDEX('Land &amp; ROW'!$E$14:$E$3000,MATCH('Project Costing'!F164,'Land &amp; ROW'!$I$14:$I$3000,0)),IF(E164="Services",INDEX(Services!$E$14:$E$3000,MATCH('Project Costing'!F164,Services!$I$14:$I$3000,0)),IF(E164="Labor",INDEX(Labor!$E$13:$E$3000,MATCH('Project Costing'!F164,Labor!$I$14:$I$3000,0)),"")))))</f>
        <v/>
      </c>
      <c r="H164" s="1"/>
      <c r="I164" s="1"/>
      <c r="J164" s="2"/>
      <c r="K164" s="2" t="str">
        <f t="shared" si="8"/>
        <v/>
      </c>
      <c r="L164" s="161"/>
      <c r="M164" s="278" t="str">
        <f t="shared" si="9"/>
        <v/>
      </c>
      <c r="N164" s="161"/>
      <c r="O164" s="2" t="str">
        <f t="shared" si="10"/>
        <v/>
      </c>
      <c r="P164" s="162" t="str">
        <f t="shared" si="11"/>
        <v/>
      </c>
    </row>
    <row r="165" spans="4:16" ht="15" hidden="1" customHeight="1" x14ac:dyDescent="0.25">
      <c r="D165" s="188"/>
      <c r="E165" s="159"/>
      <c r="F165" s="83"/>
      <c r="G165" s="1" t="str">
        <f>IF(E165="Pipes_and_Fittings",INDEX('Pipes &amp; Fittings'!$D$14:$D$3000,MATCH('Project Costing'!F165,'Pipes &amp; Fittings'!$J$14:$J$3000,0)),IF(E165="Equipment_and_Materials",INDEX('Equipment &amp; Materials'!$E$14:$E$3000,MATCH('Project Costing'!F165,'Equipment &amp; Materials'!$J$14:$J$3000,0)),IF(E165="Land_and_ROW",INDEX('Land &amp; ROW'!$E$14:$E$3000,MATCH('Project Costing'!F165,'Land &amp; ROW'!$I$14:$I$3000,0)),IF(E165="Services",INDEX(Services!$E$14:$E$3000,MATCH('Project Costing'!F165,Services!$I$14:$I$3000,0)),IF(E165="Labor",INDEX(Labor!$E$13:$E$3000,MATCH('Project Costing'!F165,Labor!$I$14:$I$3000,0)),"")))))</f>
        <v/>
      </c>
      <c r="H165" s="1"/>
      <c r="I165" s="1"/>
      <c r="J165" s="2"/>
      <c r="K165" s="2" t="str">
        <f t="shared" si="8"/>
        <v/>
      </c>
      <c r="L165" s="161"/>
      <c r="M165" s="278" t="str">
        <f t="shared" si="9"/>
        <v/>
      </c>
      <c r="N165" s="161"/>
      <c r="O165" s="2" t="str">
        <f t="shared" si="10"/>
        <v/>
      </c>
      <c r="P165" s="162" t="str">
        <f t="shared" si="11"/>
        <v/>
      </c>
    </row>
    <row r="166" spans="4:16" ht="15" hidden="1" customHeight="1" x14ac:dyDescent="0.25">
      <c r="D166" s="188"/>
      <c r="E166" s="159"/>
      <c r="F166" s="83"/>
      <c r="G166" s="1" t="str">
        <f>IF(E166="Pipes_and_Fittings",INDEX('Pipes &amp; Fittings'!$D$14:$D$3000,MATCH('Project Costing'!F166,'Pipes &amp; Fittings'!$J$14:$J$3000,0)),IF(E166="Equipment_and_Materials",INDEX('Equipment &amp; Materials'!$E$14:$E$3000,MATCH('Project Costing'!F166,'Equipment &amp; Materials'!$J$14:$J$3000,0)),IF(E166="Land_and_ROW",INDEX('Land &amp; ROW'!$E$14:$E$3000,MATCH('Project Costing'!F166,'Land &amp; ROW'!$I$14:$I$3000,0)),IF(E166="Services",INDEX(Services!$E$14:$E$3000,MATCH('Project Costing'!F166,Services!$I$14:$I$3000,0)),IF(E166="Labor",INDEX(Labor!$E$13:$E$3000,MATCH('Project Costing'!F166,Labor!$I$14:$I$3000,0)),"")))))</f>
        <v/>
      </c>
      <c r="H166" s="1"/>
      <c r="I166" s="1"/>
      <c r="J166" s="2"/>
      <c r="K166" s="2" t="str">
        <f t="shared" si="8"/>
        <v/>
      </c>
      <c r="L166" s="161"/>
      <c r="M166" s="278" t="str">
        <f t="shared" si="9"/>
        <v/>
      </c>
      <c r="N166" s="161"/>
      <c r="O166" s="2" t="str">
        <f t="shared" si="10"/>
        <v/>
      </c>
      <c r="P166" s="162" t="str">
        <f t="shared" si="11"/>
        <v/>
      </c>
    </row>
    <row r="167" spans="4:16" ht="15" hidden="1" customHeight="1" x14ac:dyDescent="0.25">
      <c r="D167" s="188"/>
      <c r="E167" s="159"/>
      <c r="F167" s="83"/>
      <c r="G167" s="1" t="str">
        <f>IF(E167="Pipes_and_Fittings",INDEX('Pipes &amp; Fittings'!$D$14:$D$3000,MATCH('Project Costing'!F167,'Pipes &amp; Fittings'!$J$14:$J$3000,0)),IF(E167="Equipment_and_Materials",INDEX('Equipment &amp; Materials'!$E$14:$E$3000,MATCH('Project Costing'!F167,'Equipment &amp; Materials'!$J$14:$J$3000,0)),IF(E167="Land_and_ROW",INDEX('Land &amp; ROW'!$E$14:$E$3000,MATCH('Project Costing'!F167,'Land &amp; ROW'!$I$14:$I$3000,0)),IF(E167="Services",INDEX(Services!$E$14:$E$3000,MATCH('Project Costing'!F167,Services!$I$14:$I$3000,0)),IF(E167="Labor",INDEX(Labor!$E$13:$E$3000,MATCH('Project Costing'!F167,Labor!$I$14:$I$3000,0)),"")))))</f>
        <v/>
      </c>
      <c r="H167" s="1"/>
      <c r="I167" s="1"/>
      <c r="J167" s="2"/>
      <c r="K167" s="2" t="str">
        <f t="shared" si="8"/>
        <v/>
      </c>
      <c r="L167" s="161"/>
      <c r="M167" s="278" t="str">
        <f t="shared" si="9"/>
        <v/>
      </c>
      <c r="N167" s="161"/>
      <c r="O167" s="2" t="str">
        <f t="shared" si="10"/>
        <v/>
      </c>
      <c r="P167" s="162" t="str">
        <f t="shared" si="11"/>
        <v/>
      </c>
    </row>
    <row r="168" spans="4:16" ht="15" hidden="1" customHeight="1" x14ac:dyDescent="0.25">
      <c r="D168" s="188"/>
      <c r="E168" s="159"/>
      <c r="F168" s="83"/>
      <c r="G168" s="1" t="str">
        <f>IF(E168="Pipes_and_Fittings",INDEX('Pipes &amp; Fittings'!$D$14:$D$3000,MATCH('Project Costing'!F168,'Pipes &amp; Fittings'!$J$14:$J$3000,0)),IF(E168="Equipment_and_Materials",INDEX('Equipment &amp; Materials'!$E$14:$E$3000,MATCH('Project Costing'!F168,'Equipment &amp; Materials'!$J$14:$J$3000,0)),IF(E168="Land_and_ROW",INDEX('Land &amp; ROW'!$E$14:$E$3000,MATCH('Project Costing'!F168,'Land &amp; ROW'!$I$14:$I$3000,0)),IF(E168="Services",INDEX(Services!$E$14:$E$3000,MATCH('Project Costing'!F168,Services!$I$14:$I$3000,0)),IF(E168="Labor",INDEX(Labor!$E$13:$E$3000,MATCH('Project Costing'!F168,Labor!$I$14:$I$3000,0)),"")))))</f>
        <v/>
      </c>
      <c r="H168" s="1"/>
      <c r="I168" s="1"/>
      <c r="J168" s="2"/>
      <c r="K168" s="2" t="str">
        <f t="shared" si="8"/>
        <v/>
      </c>
      <c r="L168" s="161"/>
      <c r="M168" s="278" t="str">
        <f t="shared" si="9"/>
        <v/>
      </c>
      <c r="N168" s="161"/>
      <c r="O168" s="2" t="str">
        <f t="shared" si="10"/>
        <v/>
      </c>
      <c r="P168" s="162" t="str">
        <f t="shared" si="11"/>
        <v/>
      </c>
    </row>
    <row r="169" spans="4:16" ht="15" hidden="1" customHeight="1" x14ac:dyDescent="0.25">
      <c r="D169" s="188"/>
      <c r="E169" s="159"/>
      <c r="F169" s="83"/>
      <c r="G169" s="1" t="str">
        <f>IF(E169="Pipes_and_Fittings",INDEX('Pipes &amp; Fittings'!$D$14:$D$3000,MATCH('Project Costing'!F169,'Pipes &amp; Fittings'!$J$14:$J$3000,0)),IF(E169="Equipment_and_Materials",INDEX('Equipment &amp; Materials'!$E$14:$E$3000,MATCH('Project Costing'!F169,'Equipment &amp; Materials'!$J$14:$J$3000,0)),IF(E169="Land_and_ROW",INDEX('Land &amp; ROW'!$E$14:$E$3000,MATCH('Project Costing'!F169,'Land &amp; ROW'!$I$14:$I$3000,0)),IF(E169="Services",INDEX(Services!$E$14:$E$3000,MATCH('Project Costing'!F169,Services!$I$14:$I$3000,0)),IF(E169="Labor",INDEX(Labor!$E$13:$E$3000,MATCH('Project Costing'!F169,Labor!$I$14:$I$3000,0)),"")))))</f>
        <v/>
      </c>
      <c r="H169" s="1"/>
      <c r="I169" s="1"/>
      <c r="J169" s="2"/>
      <c r="K169" s="2" t="str">
        <f t="shared" si="8"/>
        <v/>
      </c>
      <c r="L169" s="161"/>
      <c r="M169" s="278" t="str">
        <f t="shared" si="9"/>
        <v/>
      </c>
      <c r="N169" s="161"/>
      <c r="O169" s="2" t="str">
        <f t="shared" si="10"/>
        <v/>
      </c>
      <c r="P169" s="162" t="str">
        <f t="shared" si="11"/>
        <v/>
      </c>
    </row>
    <row r="170" spans="4:16" ht="15" hidden="1" customHeight="1" x14ac:dyDescent="0.25">
      <c r="D170" s="188"/>
      <c r="E170" s="159"/>
      <c r="F170" s="83"/>
      <c r="G170" s="1" t="str">
        <f>IF(E170="Pipes_and_Fittings",INDEX('Pipes &amp; Fittings'!$D$14:$D$3000,MATCH('Project Costing'!F170,'Pipes &amp; Fittings'!$J$14:$J$3000,0)),IF(E170="Equipment_and_Materials",INDEX('Equipment &amp; Materials'!$E$14:$E$3000,MATCH('Project Costing'!F170,'Equipment &amp; Materials'!$J$14:$J$3000,0)),IF(E170="Land_and_ROW",INDEX('Land &amp; ROW'!$E$14:$E$3000,MATCH('Project Costing'!F170,'Land &amp; ROW'!$I$14:$I$3000,0)),IF(E170="Services",INDEX(Services!$E$14:$E$3000,MATCH('Project Costing'!F170,Services!$I$14:$I$3000,0)),IF(E170="Labor",INDEX(Labor!$E$13:$E$3000,MATCH('Project Costing'!F170,Labor!$I$14:$I$3000,0)),"")))))</f>
        <v/>
      </c>
      <c r="H170" s="1"/>
      <c r="I170" s="1"/>
      <c r="J170" s="2"/>
      <c r="K170" s="2" t="str">
        <f t="shared" si="8"/>
        <v/>
      </c>
      <c r="L170" s="161"/>
      <c r="M170" s="278" t="str">
        <f t="shared" si="9"/>
        <v/>
      </c>
      <c r="N170" s="161"/>
      <c r="O170" s="2" t="str">
        <f t="shared" si="10"/>
        <v/>
      </c>
      <c r="P170" s="162" t="str">
        <f t="shared" si="11"/>
        <v/>
      </c>
    </row>
    <row r="171" spans="4:16" ht="15" hidden="1" customHeight="1" x14ac:dyDescent="0.25">
      <c r="D171" s="188"/>
      <c r="E171" s="159"/>
      <c r="F171" s="83"/>
      <c r="G171" s="1" t="str">
        <f>IF(E171="Pipes_and_Fittings",INDEX('Pipes &amp; Fittings'!$D$14:$D$3000,MATCH('Project Costing'!F171,'Pipes &amp; Fittings'!$J$14:$J$3000,0)),IF(E171="Equipment_and_Materials",INDEX('Equipment &amp; Materials'!$E$14:$E$3000,MATCH('Project Costing'!F171,'Equipment &amp; Materials'!$J$14:$J$3000,0)),IF(E171="Land_and_ROW",INDEX('Land &amp; ROW'!$E$14:$E$3000,MATCH('Project Costing'!F171,'Land &amp; ROW'!$I$14:$I$3000,0)),IF(E171="Services",INDEX(Services!$E$14:$E$3000,MATCH('Project Costing'!F171,Services!$I$14:$I$3000,0)),IF(E171="Labor",INDEX(Labor!$E$13:$E$3000,MATCH('Project Costing'!F171,Labor!$I$14:$I$3000,0)),"")))))</f>
        <v/>
      </c>
      <c r="H171" s="1"/>
      <c r="I171" s="1"/>
      <c r="J171" s="2"/>
      <c r="K171" s="2" t="str">
        <f t="shared" si="8"/>
        <v/>
      </c>
      <c r="L171" s="161"/>
      <c r="M171" s="278" t="str">
        <f t="shared" si="9"/>
        <v/>
      </c>
      <c r="N171" s="161"/>
      <c r="O171" s="2" t="str">
        <f t="shared" si="10"/>
        <v/>
      </c>
      <c r="P171" s="162" t="str">
        <f t="shared" si="11"/>
        <v/>
      </c>
    </row>
    <row r="172" spans="4:16" ht="15" hidden="1" customHeight="1" x14ac:dyDescent="0.25">
      <c r="D172" s="188"/>
      <c r="E172" s="159"/>
      <c r="F172" s="83"/>
      <c r="G172" s="1" t="str">
        <f>IF(E172="Pipes_and_Fittings",INDEX('Pipes &amp; Fittings'!$D$14:$D$3000,MATCH('Project Costing'!F172,'Pipes &amp; Fittings'!$J$14:$J$3000,0)),IF(E172="Equipment_and_Materials",INDEX('Equipment &amp; Materials'!$E$14:$E$3000,MATCH('Project Costing'!F172,'Equipment &amp; Materials'!$J$14:$J$3000,0)),IF(E172="Land_and_ROW",INDEX('Land &amp; ROW'!$E$14:$E$3000,MATCH('Project Costing'!F172,'Land &amp; ROW'!$I$14:$I$3000,0)),IF(E172="Services",INDEX(Services!$E$14:$E$3000,MATCH('Project Costing'!F172,Services!$I$14:$I$3000,0)),IF(E172="Labor",INDEX(Labor!$E$13:$E$3000,MATCH('Project Costing'!F172,Labor!$I$14:$I$3000,0)),"")))))</f>
        <v/>
      </c>
      <c r="H172" s="1"/>
      <c r="I172" s="1"/>
      <c r="J172" s="2"/>
      <c r="K172" s="2" t="str">
        <f t="shared" si="8"/>
        <v/>
      </c>
      <c r="L172" s="161"/>
      <c r="M172" s="278" t="str">
        <f t="shared" si="9"/>
        <v/>
      </c>
      <c r="N172" s="161"/>
      <c r="O172" s="2" t="str">
        <f t="shared" si="10"/>
        <v/>
      </c>
      <c r="P172" s="162" t="str">
        <f t="shared" si="11"/>
        <v/>
      </c>
    </row>
    <row r="173" spans="4:16" ht="15" hidden="1" customHeight="1" x14ac:dyDescent="0.25">
      <c r="D173" s="188"/>
      <c r="E173" s="159"/>
      <c r="F173" s="83"/>
      <c r="G173" s="1" t="str">
        <f>IF(E173="Pipes_and_Fittings",INDEX('Pipes &amp; Fittings'!$D$14:$D$3000,MATCH('Project Costing'!F173,'Pipes &amp; Fittings'!$J$14:$J$3000,0)),IF(E173="Equipment_and_Materials",INDEX('Equipment &amp; Materials'!$E$14:$E$3000,MATCH('Project Costing'!F173,'Equipment &amp; Materials'!$J$14:$J$3000,0)),IF(E173="Land_and_ROW",INDEX('Land &amp; ROW'!$E$14:$E$3000,MATCH('Project Costing'!F173,'Land &amp; ROW'!$I$14:$I$3000,0)),IF(E173="Services",INDEX(Services!$E$14:$E$3000,MATCH('Project Costing'!F173,Services!$I$14:$I$3000,0)),IF(E173="Labor",INDEX(Labor!$E$13:$E$3000,MATCH('Project Costing'!F173,Labor!$I$14:$I$3000,0)),"")))))</f>
        <v/>
      </c>
      <c r="H173" s="1"/>
      <c r="I173" s="1"/>
      <c r="J173" s="2"/>
      <c r="K173" s="2" t="str">
        <f t="shared" si="8"/>
        <v/>
      </c>
      <c r="L173" s="161"/>
      <c r="M173" s="278" t="str">
        <f t="shared" si="9"/>
        <v/>
      </c>
      <c r="N173" s="161"/>
      <c r="O173" s="2" t="str">
        <f t="shared" si="10"/>
        <v/>
      </c>
      <c r="P173" s="162" t="str">
        <f t="shared" si="11"/>
        <v/>
      </c>
    </row>
    <row r="174" spans="4:16" ht="15" hidden="1" customHeight="1" x14ac:dyDescent="0.25">
      <c r="D174" s="188"/>
      <c r="E174" s="159"/>
      <c r="F174" s="83"/>
      <c r="G174" s="1" t="str">
        <f>IF(E174="Pipes_and_Fittings",INDEX('Pipes &amp; Fittings'!$D$14:$D$3000,MATCH('Project Costing'!F174,'Pipes &amp; Fittings'!$J$14:$J$3000,0)),IF(E174="Equipment_and_Materials",INDEX('Equipment &amp; Materials'!$E$14:$E$3000,MATCH('Project Costing'!F174,'Equipment &amp; Materials'!$J$14:$J$3000,0)),IF(E174="Land_and_ROW",INDEX('Land &amp; ROW'!$E$14:$E$3000,MATCH('Project Costing'!F174,'Land &amp; ROW'!$I$14:$I$3000,0)),IF(E174="Services",INDEX(Services!$E$14:$E$3000,MATCH('Project Costing'!F174,Services!$I$14:$I$3000,0)),IF(E174="Labor",INDEX(Labor!$E$13:$E$3000,MATCH('Project Costing'!F174,Labor!$I$14:$I$3000,0)),"")))))</f>
        <v/>
      </c>
      <c r="H174" s="1"/>
      <c r="I174" s="1"/>
      <c r="J174" s="2"/>
      <c r="K174" s="2" t="str">
        <f t="shared" si="8"/>
        <v/>
      </c>
      <c r="L174" s="161"/>
      <c r="M174" s="278" t="str">
        <f t="shared" si="9"/>
        <v/>
      </c>
      <c r="N174" s="161"/>
      <c r="O174" s="2" t="str">
        <f t="shared" si="10"/>
        <v/>
      </c>
      <c r="P174" s="162" t="str">
        <f t="shared" si="11"/>
        <v/>
      </c>
    </row>
    <row r="175" spans="4:16" ht="15" hidden="1" customHeight="1" x14ac:dyDescent="0.25">
      <c r="D175" s="188"/>
      <c r="E175" s="159"/>
      <c r="F175" s="83"/>
      <c r="G175" s="1" t="str">
        <f>IF(E175="Pipes_and_Fittings",INDEX('Pipes &amp; Fittings'!$D$14:$D$3000,MATCH('Project Costing'!F175,'Pipes &amp; Fittings'!$J$14:$J$3000,0)),IF(E175="Equipment_and_Materials",INDEX('Equipment &amp; Materials'!$E$14:$E$3000,MATCH('Project Costing'!F175,'Equipment &amp; Materials'!$J$14:$J$3000,0)),IF(E175="Land_and_ROW",INDEX('Land &amp; ROW'!$E$14:$E$3000,MATCH('Project Costing'!F175,'Land &amp; ROW'!$I$14:$I$3000,0)),IF(E175="Services",INDEX(Services!$E$14:$E$3000,MATCH('Project Costing'!F175,Services!$I$14:$I$3000,0)),IF(E175="Labor",INDEX(Labor!$E$13:$E$3000,MATCH('Project Costing'!F175,Labor!$I$14:$I$3000,0)),"")))))</f>
        <v/>
      </c>
      <c r="H175" s="1"/>
      <c r="I175" s="1"/>
      <c r="J175" s="2"/>
      <c r="K175" s="2" t="str">
        <f t="shared" si="8"/>
        <v/>
      </c>
      <c r="L175" s="161"/>
      <c r="M175" s="278" t="str">
        <f t="shared" si="9"/>
        <v/>
      </c>
      <c r="N175" s="161"/>
      <c r="O175" s="2" t="str">
        <f t="shared" si="10"/>
        <v/>
      </c>
      <c r="P175" s="162" t="str">
        <f t="shared" si="11"/>
        <v/>
      </c>
    </row>
    <row r="176" spans="4:16" ht="15" hidden="1" customHeight="1" x14ac:dyDescent="0.25">
      <c r="D176" s="188"/>
      <c r="E176" s="159"/>
      <c r="F176" s="83"/>
      <c r="G176" s="1" t="str">
        <f>IF(E176="Pipes_and_Fittings",INDEX('Pipes &amp; Fittings'!$D$14:$D$3000,MATCH('Project Costing'!F176,'Pipes &amp; Fittings'!$J$14:$J$3000,0)),IF(E176="Equipment_and_Materials",INDEX('Equipment &amp; Materials'!$E$14:$E$3000,MATCH('Project Costing'!F176,'Equipment &amp; Materials'!$J$14:$J$3000,0)),IF(E176="Land_and_ROW",INDEX('Land &amp; ROW'!$E$14:$E$3000,MATCH('Project Costing'!F176,'Land &amp; ROW'!$I$14:$I$3000,0)),IF(E176="Services",INDEX(Services!$E$14:$E$3000,MATCH('Project Costing'!F176,Services!$I$14:$I$3000,0)),IF(E176="Labor",INDEX(Labor!$E$13:$E$3000,MATCH('Project Costing'!F176,Labor!$I$14:$I$3000,0)),"")))))</f>
        <v/>
      </c>
      <c r="H176" s="1"/>
      <c r="I176" s="1"/>
      <c r="J176" s="2"/>
      <c r="K176" s="2" t="str">
        <f t="shared" si="8"/>
        <v/>
      </c>
      <c r="L176" s="161"/>
      <c r="M176" s="278" t="str">
        <f t="shared" si="9"/>
        <v/>
      </c>
      <c r="N176" s="161"/>
      <c r="O176" s="2" t="str">
        <f t="shared" si="10"/>
        <v/>
      </c>
      <c r="P176" s="162" t="str">
        <f t="shared" si="11"/>
        <v/>
      </c>
    </row>
    <row r="177" spans="4:16" ht="15" hidden="1" customHeight="1" x14ac:dyDescent="0.25">
      <c r="D177" s="188"/>
      <c r="E177" s="159"/>
      <c r="F177" s="83"/>
      <c r="G177" s="1" t="str">
        <f>IF(E177="Pipes_and_Fittings",INDEX('Pipes &amp; Fittings'!$D$14:$D$3000,MATCH('Project Costing'!F177,'Pipes &amp; Fittings'!$J$14:$J$3000,0)),IF(E177="Equipment_and_Materials",INDEX('Equipment &amp; Materials'!$E$14:$E$3000,MATCH('Project Costing'!F177,'Equipment &amp; Materials'!$J$14:$J$3000,0)),IF(E177="Land_and_ROW",INDEX('Land &amp; ROW'!$E$14:$E$3000,MATCH('Project Costing'!F177,'Land &amp; ROW'!$I$14:$I$3000,0)),IF(E177="Services",INDEX(Services!$E$14:$E$3000,MATCH('Project Costing'!F177,Services!$I$14:$I$3000,0)),IF(E177="Labor",INDEX(Labor!$E$13:$E$3000,MATCH('Project Costing'!F177,Labor!$I$14:$I$3000,0)),"")))))</f>
        <v/>
      </c>
      <c r="H177" s="1"/>
      <c r="I177" s="1"/>
      <c r="J177" s="2"/>
      <c r="K177" s="2" t="str">
        <f t="shared" si="8"/>
        <v/>
      </c>
      <c r="L177" s="161"/>
      <c r="M177" s="278" t="str">
        <f t="shared" si="9"/>
        <v/>
      </c>
      <c r="N177" s="161"/>
      <c r="O177" s="2" t="str">
        <f t="shared" si="10"/>
        <v/>
      </c>
      <c r="P177" s="162" t="str">
        <f t="shared" si="11"/>
        <v/>
      </c>
    </row>
    <row r="178" spans="4:16" ht="15" hidden="1" customHeight="1" x14ac:dyDescent="0.25">
      <c r="D178" s="188"/>
      <c r="E178" s="159"/>
      <c r="F178" s="83"/>
      <c r="G178" s="1" t="str">
        <f>IF(E178="Pipes_and_Fittings",INDEX('Pipes &amp; Fittings'!$D$14:$D$3000,MATCH('Project Costing'!F178,'Pipes &amp; Fittings'!$J$14:$J$3000,0)),IF(E178="Equipment_and_Materials",INDEX('Equipment &amp; Materials'!$E$14:$E$3000,MATCH('Project Costing'!F178,'Equipment &amp; Materials'!$J$14:$J$3000,0)),IF(E178="Land_and_ROW",INDEX('Land &amp; ROW'!$E$14:$E$3000,MATCH('Project Costing'!F178,'Land &amp; ROW'!$I$14:$I$3000,0)),IF(E178="Services",INDEX(Services!$E$14:$E$3000,MATCH('Project Costing'!F178,Services!$I$14:$I$3000,0)),IF(E178="Labor",INDEX(Labor!$E$13:$E$3000,MATCH('Project Costing'!F178,Labor!$I$14:$I$3000,0)),"")))))</f>
        <v/>
      </c>
      <c r="H178" s="1"/>
      <c r="I178" s="1"/>
      <c r="J178" s="2"/>
      <c r="K178" s="2" t="str">
        <f t="shared" si="8"/>
        <v/>
      </c>
      <c r="L178" s="161"/>
      <c r="M178" s="278" t="str">
        <f t="shared" si="9"/>
        <v/>
      </c>
      <c r="N178" s="161"/>
      <c r="O178" s="2" t="str">
        <f t="shared" si="10"/>
        <v/>
      </c>
      <c r="P178" s="162" t="str">
        <f t="shared" si="11"/>
        <v/>
      </c>
    </row>
    <row r="179" spans="4:16" ht="15" hidden="1" customHeight="1" x14ac:dyDescent="0.25">
      <c r="D179" s="188"/>
      <c r="E179" s="159"/>
      <c r="F179" s="83"/>
      <c r="G179" s="1" t="str">
        <f>IF(E179="Pipes_and_Fittings",INDEX('Pipes &amp; Fittings'!$D$14:$D$3000,MATCH('Project Costing'!F179,'Pipes &amp; Fittings'!$J$14:$J$3000,0)),IF(E179="Equipment_and_Materials",INDEX('Equipment &amp; Materials'!$E$14:$E$3000,MATCH('Project Costing'!F179,'Equipment &amp; Materials'!$J$14:$J$3000,0)),IF(E179="Land_and_ROW",INDEX('Land &amp; ROW'!$E$14:$E$3000,MATCH('Project Costing'!F179,'Land &amp; ROW'!$I$14:$I$3000,0)),IF(E179="Services",INDEX(Services!$E$14:$E$3000,MATCH('Project Costing'!F179,Services!$I$14:$I$3000,0)),IF(E179="Labor",INDEX(Labor!$E$13:$E$3000,MATCH('Project Costing'!F179,Labor!$I$14:$I$3000,0)),"")))))</f>
        <v/>
      </c>
      <c r="H179" s="1"/>
      <c r="I179" s="1"/>
      <c r="J179" s="2"/>
      <c r="K179" s="2" t="str">
        <f t="shared" si="8"/>
        <v/>
      </c>
      <c r="L179" s="161"/>
      <c r="M179" s="278" t="str">
        <f t="shared" si="9"/>
        <v/>
      </c>
      <c r="N179" s="161"/>
      <c r="O179" s="2" t="str">
        <f t="shared" si="10"/>
        <v/>
      </c>
      <c r="P179" s="162" t="str">
        <f t="shared" si="11"/>
        <v/>
      </c>
    </row>
    <row r="180" spans="4:16" ht="15" hidden="1" customHeight="1" x14ac:dyDescent="0.25">
      <c r="D180" s="188"/>
      <c r="E180" s="159"/>
      <c r="F180" s="83"/>
      <c r="G180" s="1" t="str">
        <f>IF(E180="Pipes_and_Fittings",INDEX('Pipes &amp; Fittings'!$D$14:$D$3000,MATCH('Project Costing'!F180,'Pipes &amp; Fittings'!$J$14:$J$3000,0)),IF(E180="Equipment_and_Materials",INDEX('Equipment &amp; Materials'!$E$14:$E$3000,MATCH('Project Costing'!F180,'Equipment &amp; Materials'!$J$14:$J$3000,0)),IF(E180="Land_and_ROW",INDEX('Land &amp; ROW'!$E$14:$E$3000,MATCH('Project Costing'!F180,'Land &amp; ROW'!$I$14:$I$3000,0)),IF(E180="Services",INDEX(Services!$E$14:$E$3000,MATCH('Project Costing'!F180,Services!$I$14:$I$3000,0)),IF(E180="Labor",INDEX(Labor!$E$13:$E$3000,MATCH('Project Costing'!F180,Labor!$I$14:$I$3000,0)),"")))))</f>
        <v/>
      </c>
      <c r="H180" s="1"/>
      <c r="I180" s="1"/>
      <c r="J180" s="2"/>
      <c r="K180" s="2" t="str">
        <f t="shared" si="8"/>
        <v/>
      </c>
      <c r="L180" s="161"/>
      <c r="M180" s="278" t="str">
        <f t="shared" si="9"/>
        <v/>
      </c>
      <c r="N180" s="161"/>
      <c r="O180" s="2" t="str">
        <f t="shared" si="10"/>
        <v/>
      </c>
      <c r="P180" s="162" t="str">
        <f t="shared" si="11"/>
        <v/>
      </c>
    </row>
    <row r="181" spans="4:16" ht="15" hidden="1" customHeight="1" x14ac:dyDescent="0.25">
      <c r="D181" s="188"/>
      <c r="E181" s="159"/>
      <c r="F181" s="83"/>
      <c r="G181" s="1" t="str">
        <f>IF(E181="Pipes_and_Fittings",INDEX('Pipes &amp; Fittings'!$D$14:$D$3000,MATCH('Project Costing'!F181,'Pipes &amp; Fittings'!$J$14:$J$3000,0)),IF(E181="Equipment_and_Materials",INDEX('Equipment &amp; Materials'!$E$14:$E$3000,MATCH('Project Costing'!F181,'Equipment &amp; Materials'!$J$14:$J$3000,0)),IF(E181="Land_and_ROW",INDEX('Land &amp; ROW'!$E$14:$E$3000,MATCH('Project Costing'!F181,'Land &amp; ROW'!$I$14:$I$3000,0)),IF(E181="Services",INDEX(Services!$E$14:$E$3000,MATCH('Project Costing'!F181,Services!$I$14:$I$3000,0)),IF(E181="Labor",INDEX(Labor!$E$13:$E$3000,MATCH('Project Costing'!F181,Labor!$I$14:$I$3000,0)),"")))))</f>
        <v/>
      </c>
      <c r="H181" s="1"/>
      <c r="I181" s="1"/>
      <c r="J181" s="2"/>
      <c r="K181" s="2" t="str">
        <f t="shared" si="8"/>
        <v/>
      </c>
      <c r="L181" s="161"/>
      <c r="M181" s="278" t="str">
        <f t="shared" si="9"/>
        <v/>
      </c>
      <c r="N181" s="161"/>
      <c r="O181" s="2" t="str">
        <f t="shared" si="10"/>
        <v/>
      </c>
      <c r="P181" s="162" t="str">
        <f t="shared" si="11"/>
        <v/>
      </c>
    </row>
    <row r="182" spans="4:16" ht="15" hidden="1" customHeight="1" x14ac:dyDescent="0.25">
      <c r="D182" s="188"/>
      <c r="E182" s="159"/>
      <c r="F182" s="83"/>
      <c r="G182" s="1" t="str">
        <f>IF(E182="Pipes_and_Fittings",INDEX('Pipes &amp; Fittings'!$D$14:$D$3000,MATCH('Project Costing'!F182,'Pipes &amp; Fittings'!$J$14:$J$3000,0)),IF(E182="Equipment_and_Materials",INDEX('Equipment &amp; Materials'!$E$14:$E$3000,MATCH('Project Costing'!F182,'Equipment &amp; Materials'!$J$14:$J$3000,0)),IF(E182="Land_and_ROW",INDEX('Land &amp; ROW'!$E$14:$E$3000,MATCH('Project Costing'!F182,'Land &amp; ROW'!$I$14:$I$3000,0)),IF(E182="Services",INDEX(Services!$E$14:$E$3000,MATCH('Project Costing'!F182,Services!$I$14:$I$3000,0)),IF(E182="Labor",INDEX(Labor!$E$13:$E$3000,MATCH('Project Costing'!F182,Labor!$I$14:$I$3000,0)),"")))))</f>
        <v/>
      </c>
      <c r="H182" s="1"/>
      <c r="I182" s="1"/>
      <c r="J182" s="2"/>
      <c r="K182" s="2" t="str">
        <f t="shared" si="8"/>
        <v/>
      </c>
      <c r="L182" s="161"/>
      <c r="M182" s="278" t="str">
        <f t="shared" si="9"/>
        <v/>
      </c>
      <c r="N182" s="161"/>
      <c r="O182" s="2" t="str">
        <f t="shared" si="10"/>
        <v/>
      </c>
      <c r="P182" s="162" t="str">
        <f t="shared" si="11"/>
        <v/>
      </c>
    </row>
    <row r="183" spans="4:16" ht="15" hidden="1" customHeight="1" x14ac:dyDescent="0.25">
      <c r="D183" s="188"/>
      <c r="E183" s="159"/>
      <c r="F183" s="83"/>
      <c r="G183" s="1" t="str">
        <f>IF(E183="Pipes_and_Fittings",INDEX('Pipes &amp; Fittings'!$D$14:$D$3000,MATCH('Project Costing'!F183,'Pipes &amp; Fittings'!$J$14:$J$3000,0)),IF(E183="Equipment_and_Materials",INDEX('Equipment &amp; Materials'!$E$14:$E$3000,MATCH('Project Costing'!F183,'Equipment &amp; Materials'!$J$14:$J$3000,0)),IF(E183="Land_and_ROW",INDEX('Land &amp; ROW'!$E$14:$E$3000,MATCH('Project Costing'!F183,'Land &amp; ROW'!$I$14:$I$3000,0)),IF(E183="Services",INDEX(Services!$E$14:$E$3000,MATCH('Project Costing'!F183,Services!$I$14:$I$3000,0)),IF(E183="Labor",INDEX(Labor!$E$13:$E$3000,MATCH('Project Costing'!F183,Labor!$I$14:$I$3000,0)),"")))))</f>
        <v/>
      </c>
      <c r="H183" s="1"/>
      <c r="I183" s="1"/>
      <c r="J183" s="2"/>
      <c r="K183" s="2" t="str">
        <f t="shared" si="8"/>
        <v/>
      </c>
      <c r="L183" s="161"/>
      <c r="M183" s="278" t="str">
        <f t="shared" si="9"/>
        <v/>
      </c>
      <c r="N183" s="161"/>
      <c r="O183" s="2" t="str">
        <f t="shared" si="10"/>
        <v/>
      </c>
      <c r="P183" s="162" t="str">
        <f t="shared" si="11"/>
        <v/>
      </c>
    </row>
    <row r="184" spans="4:16" ht="15" hidden="1" customHeight="1" x14ac:dyDescent="0.25">
      <c r="D184" s="188"/>
      <c r="E184" s="159"/>
      <c r="F184" s="83"/>
      <c r="G184" s="1" t="str">
        <f>IF(E184="Pipes_and_Fittings",INDEX('Pipes &amp; Fittings'!$D$14:$D$3000,MATCH('Project Costing'!F184,'Pipes &amp; Fittings'!$J$14:$J$3000,0)),IF(E184="Equipment_and_Materials",INDEX('Equipment &amp; Materials'!$E$14:$E$3000,MATCH('Project Costing'!F184,'Equipment &amp; Materials'!$J$14:$J$3000,0)),IF(E184="Land_and_ROW",INDEX('Land &amp; ROW'!$E$14:$E$3000,MATCH('Project Costing'!F184,'Land &amp; ROW'!$I$14:$I$3000,0)),IF(E184="Services",INDEX(Services!$E$14:$E$3000,MATCH('Project Costing'!F184,Services!$I$14:$I$3000,0)),IF(E184="Labor",INDEX(Labor!$E$13:$E$3000,MATCH('Project Costing'!F184,Labor!$I$14:$I$3000,0)),"")))))</f>
        <v/>
      </c>
      <c r="H184" s="1"/>
      <c r="I184" s="1"/>
      <c r="J184" s="2"/>
      <c r="K184" s="2" t="str">
        <f t="shared" si="8"/>
        <v/>
      </c>
      <c r="L184" s="161"/>
      <c r="M184" s="278" t="str">
        <f t="shared" si="9"/>
        <v/>
      </c>
      <c r="N184" s="161"/>
      <c r="O184" s="2" t="str">
        <f t="shared" si="10"/>
        <v/>
      </c>
      <c r="P184" s="162" t="str">
        <f t="shared" si="11"/>
        <v/>
      </c>
    </row>
    <row r="185" spans="4:16" ht="15" hidden="1" customHeight="1" x14ac:dyDescent="0.25">
      <c r="D185" s="188"/>
      <c r="E185" s="159"/>
      <c r="F185" s="83"/>
      <c r="G185" s="1" t="str">
        <f>IF(E185="Pipes_and_Fittings",INDEX('Pipes &amp; Fittings'!$D$14:$D$3000,MATCH('Project Costing'!F185,'Pipes &amp; Fittings'!$J$14:$J$3000,0)),IF(E185="Equipment_and_Materials",INDEX('Equipment &amp; Materials'!$E$14:$E$3000,MATCH('Project Costing'!F185,'Equipment &amp; Materials'!$J$14:$J$3000,0)),IF(E185="Land_and_ROW",INDEX('Land &amp; ROW'!$E$14:$E$3000,MATCH('Project Costing'!F185,'Land &amp; ROW'!$I$14:$I$3000,0)),IF(E185="Services",INDEX(Services!$E$14:$E$3000,MATCH('Project Costing'!F185,Services!$I$14:$I$3000,0)),IF(E185="Labor",INDEX(Labor!$E$13:$E$3000,MATCH('Project Costing'!F185,Labor!$I$14:$I$3000,0)),"")))))</f>
        <v/>
      </c>
      <c r="H185" s="1"/>
      <c r="I185" s="1"/>
      <c r="J185" s="2"/>
      <c r="K185" s="2" t="str">
        <f t="shared" si="8"/>
        <v/>
      </c>
      <c r="L185" s="161"/>
      <c r="M185" s="278" t="str">
        <f t="shared" si="9"/>
        <v/>
      </c>
      <c r="N185" s="161"/>
      <c r="O185" s="2" t="str">
        <f t="shared" si="10"/>
        <v/>
      </c>
      <c r="P185" s="162" t="str">
        <f t="shared" si="11"/>
        <v/>
      </c>
    </row>
    <row r="186" spans="4:16" ht="15" hidden="1" customHeight="1" x14ac:dyDescent="0.25">
      <c r="D186" s="188"/>
      <c r="E186" s="159"/>
      <c r="F186" s="83"/>
      <c r="G186" s="1" t="str">
        <f>IF(E186="Pipes_and_Fittings",INDEX('Pipes &amp; Fittings'!$D$14:$D$3000,MATCH('Project Costing'!F186,'Pipes &amp; Fittings'!$J$14:$J$3000,0)),IF(E186="Equipment_and_Materials",INDEX('Equipment &amp; Materials'!$E$14:$E$3000,MATCH('Project Costing'!F186,'Equipment &amp; Materials'!$J$14:$J$3000,0)),IF(E186="Land_and_ROW",INDEX('Land &amp; ROW'!$E$14:$E$3000,MATCH('Project Costing'!F186,'Land &amp; ROW'!$I$14:$I$3000,0)),IF(E186="Services",INDEX(Services!$E$14:$E$3000,MATCH('Project Costing'!F186,Services!$I$14:$I$3000,0)),IF(E186="Labor",INDEX(Labor!$E$13:$E$3000,MATCH('Project Costing'!F186,Labor!$I$14:$I$3000,0)),"")))))</f>
        <v/>
      </c>
      <c r="H186" s="1"/>
      <c r="I186" s="1"/>
      <c r="J186" s="2"/>
      <c r="K186" s="2" t="str">
        <f t="shared" si="8"/>
        <v/>
      </c>
      <c r="L186" s="161"/>
      <c r="M186" s="278" t="str">
        <f t="shared" si="9"/>
        <v/>
      </c>
      <c r="N186" s="161"/>
      <c r="O186" s="2" t="str">
        <f t="shared" si="10"/>
        <v/>
      </c>
      <c r="P186" s="162" t="str">
        <f t="shared" si="11"/>
        <v/>
      </c>
    </row>
    <row r="187" spans="4:16" ht="15" hidden="1" customHeight="1" x14ac:dyDescent="0.25">
      <c r="D187" s="188"/>
      <c r="E187" s="159"/>
      <c r="F187" s="83"/>
      <c r="G187" s="1" t="str">
        <f>IF(E187="Pipes_and_Fittings",INDEX('Pipes &amp; Fittings'!$D$14:$D$3000,MATCH('Project Costing'!F187,'Pipes &amp; Fittings'!$J$14:$J$3000,0)),IF(E187="Equipment_and_Materials",INDEX('Equipment &amp; Materials'!$E$14:$E$3000,MATCH('Project Costing'!F187,'Equipment &amp; Materials'!$J$14:$J$3000,0)),IF(E187="Land_and_ROW",INDEX('Land &amp; ROW'!$E$14:$E$3000,MATCH('Project Costing'!F187,'Land &amp; ROW'!$I$14:$I$3000,0)),IF(E187="Services",INDEX(Services!$E$14:$E$3000,MATCH('Project Costing'!F187,Services!$I$14:$I$3000,0)),IF(E187="Labor",INDEX(Labor!$E$13:$E$3000,MATCH('Project Costing'!F187,Labor!$I$14:$I$3000,0)),"")))))</f>
        <v/>
      </c>
      <c r="H187" s="1"/>
      <c r="I187" s="1"/>
      <c r="J187" s="2"/>
      <c r="K187" s="2" t="str">
        <f t="shared" si="8"/>
        <v/>
      </c>
      <c r="L187" s="161"/>
      <c r="M187" s="278" t="str">
        <f t="shared" si="9"/>
        <v/>
      </c>
      <c r="N187" s="161"/>
      <c r="O187" s="2" t="str">
        <f t="shared" si="10"/>
        <v/>
      </c>
      <c r="P187" s="162" t="str">
        <f t="shared" si="11"/>
        <v/>
      </c>
    </row>
    <row r="188" spans="4:16" ht="15" hidden="1" customHeight="1" x14ac:dyDescent="0.25">
      <c r="D188" s="188"/>
      <c r="E188" s="159"/>
      <c r="F188" s="83"/>
      <c r="G188" s="1" t="str">
        <f>IF(E188="Pipes_and_Fittings",INDEX('Pipes &amp; Fittings'!$D$14:$D$3000,MATCH('Project Costing'!F188,'Pipes &amp; Fittings'!$J$14:$J$3000,0)),IF(E188="Equipment_and_Materials",INDEX('Equipment &amp; Materials'!$E$14:$E$3000,MATCH('Project Costing'!F188,'Equipment &amp; Materials'!$J$14:$J$3000,0)),IF(E188="Land_and_ROW",INDEX('Land &amp; ROW'!$E$14:$E$3000,MATCH('Project Costing'!F188,'Land &amp; ROW'!$I$14:$I$3000,0)),IF(E188="Services",INDEX(Services!$E$14:$E$3000,MATCH('Project Costing'!F188,Services!$I$14:$I$3000,0)),IF(E188="Labor",INDEX(Labor!$E$13:$E$3000,MATCH('Project Costing'!F188,Labor!$I$14:$I$3000,0)),"")))))</f>
        <v/>
      </c>
      <c r="H188" s="1"/>
      <c r="I188" s="1"/>
      <c r="J188" s="2"/>
      <c r="K188" s="2" t="str">
        <f t="shared" si="8"/>
        <v/>
      </c>
      <c r="L188" s="161"/>
      <c r="M188" s="278" t="str">
        <f t="shared" si="9"/>
        <v/>
      </c>
      <c r="N188" s="161"/>
      <c r="O188" s="2" t="str">
        <f t="shared" si="10"/>
        <v/>
      </c>
      <c r="P188" s="162" t="str">
        <f t="shared" si="11"/>
        <v/>
      </c>
    </row>
    <row r="189" spans="4:16" ht="15" hidden="1" customHeight="1" x14ac:dyDescent="0.25">
      <c r="D189" s="188"/>
      <c r="E189" s="159"/>
      <c r="F189" s="83"/>
      <c r="G189" s="1" t="str">
        <f>IF(E189="Pipes_and_Fittings",INDEX('Pipes &amp; Fittings'!$D$14:$D$3000,MATCH('Project Costing'!F189,'Pipes &amp; Fittings'!$J$14:$J$3000,0)),IF(E189="Equipment_and_Materials",INDEX('Equipment &amp; Materials'!$E$14:$E$3000,MATCH('Project Costing'!F189,'Equipment &amp; Materials'!$J$14:$J$3000,0)),IF(E189="Land_and_ROW",INDEX('Land &amp; ROW'!$E$14:$E$3000,MATCH('Project Costing'!F189,'Land &amp; ROW'!$I$14:$I$3000,0)),IF(E189="Services",INDEX(Services!$E$14:$E$3000,MATCH('Project Costing'!F189,Services!$I$14:$I$3000,0)),IF(E189="Labor",INDEX(Labor!$E$13:$E$3000,MATCH('Project Costing'!F189,Labor!$I$14:$I$3000,0)),"")))))</f>
        <v/>
      </c>
      <c r="H189" s="1"/>
      <c r="I189" s="1"/>
      <c r="J189" s="2"/>
      <c r="K189" s="2" t="str">
        <f t="shared" si="8"/>
        <v/>
      </c>
      <c r="L189" s="161"/>
      <c r="M189" s="278" t="str">
        <f t="shared" si="9"/>
        <v/>
      </c>
      <c r="N189" s="161"/>
      <c r="O189" s="2" t="str">
        <f t="shared" si="10"/>
        <v/>
      </c>
      <c r="P189" s="162" t="str">
        <f t="shared" si="11"/>
        <v/>
      </c>
    </row>
    <row r="190" spans="4:16" ht="15" hidden="1" customHeight="1" x14ac:dyDescent="0.25">
      <c r="D190" s="188"/>
      <c r="E190" s="159"/>
      <c r="F190" s="83"/>
      <c r="G190" s="1" t="str">
        <f>IF(E190="Pipes_and_Fittings",INDEX('Pipes &amp; Fittings'!$D$14:$D$3000,MATCH('Project Costing'!F190,'Pipes &amp; Fittings'!$J$14:$J$3000,0)),IF(E190="Equipment_and_Materials",INDEX('Equipment &amp; Materials'!$E$14:$E$3000,MATCH('Project Costing'!F190,'Equipment &amp; Materials'!$J$14:$J$3000,0)),IF(E190="Land_and_ROW",INDEX('Land &amp; ROW'!$E$14:$E$3000,MATCH('Project Costing'!F190,'Land &amp; ROW'!$I$14:$I$3000,0)),IF(E190="Services",INDEX(Services!$E$14:$E$3000,MATCH('Project Costing'!F190,Services!$I$14:$I$3000,0)),IF(E190="Labor",INDEX(Labor!$E$13:$E$3000,MATCH('Project Costing'!F190,Labor!$I$14:$I$3000,0)),"")))))</f>
        <v/>
      </c>
      <c r="H190" s="1"/>
      <c r="I190" s="1"/>
      <c r="J190" s="2"/>
      <c r="K190" s="2" t="str">
        <f t="shared" si="8"/>
        <v/>
      </c>
      <c r="L190" s="161"/>
      <c r="M190" s="278" t="str">
        <f t="shared" si="9"/>
        <v/>
      </c>
      <c r="N190" s="161"/>
      <c r="O190" s="2" t="str">
        <f t="shared" si="10"/>
        <v/>
      </c>
      <c r="P190" s="162" t="str">
        <f t="shared" si="11"/>
        <v/>
      </c>
    </row>
    <row r="191" spans="4:16" ht="15" hidden="1" customHeight="1" x14ac:dyDescent="0.25">
      <c r="D191" s="188"/>
      <c r="E191" s="159"/>
      <c r="F191" s="83"/>
      <c r="G191" s="1" t="str">
        <f>IF(E191="Pipes_and_Fittings",INDEX('Pipes &amp; Fittings'!$D$14:$D$3000,MATCH('Project Costing'!F191,'Pipes &amp; Fittings'!$J$14:$J$3000,0)),IF(E191="Equipment_and_Materials",INDEX('Equipment &amp; Materials'!$E$14:$E$3000,MATCH('Project Costing'!F191,'Equipment &amp; Materials'!$J$14:$J$3000,0)),IF(E191="Land_and_ROW",INDEX('Land &amp; ROW'!$E$14:$E$3000,MATCH('Project Costing'!F191,'Land &amp; ROW'!$I$14:$I$3000,0)),IF(E191="Services",INDEX(Services!$E$14:$E$3000,MATCH('Project Costing'!F191,Services!$I$14:$I$3000,0)),IF(E191="Labor",INDEX(Labor!$E$13:$E$3000,MATCH('Project Costing'!F191,Labor!$I$14:$I$3000,0)),"")))))</f>
        <v/>
      </c>
      <c r="H191" s="1"/>
      <c r="I191" s="1"/>
      <c r="J191" s="2"/>
      <c r="K191" s="2" t="str">
        <f t="shared" si="8"/>
        <v/>
      </c>
      <c r="L191" s="161"/>
      <c r="M191" s="278" t="str">
        <f t="shared" si="9"/>
        <v/>
      </c>
      <c r="N191" s="161"/>
      <c r="O191" s="2" t="str">
        <f t="shared" si="10"/>
        <v/>
      </c>
      <c r="P191" s="162" t="str">
        <f t="shared" si="11"/>
        <v/>
      </c>
    </row>
    <row r="192" spans="4:16" ht="15" hidden="1" customHeight="1" x14ac:dyDescent="0.25">
      <c r="D192" s="188"/>
      <c r="E192" s="159"/>
      <c r="F192" s="83"/>
      <c r="G192" s="1" t="str">
        <f>IF(E192="Pipes_and_Fittings",INDEX('Pipes &amp; Fittings'!$D$14:$D$3000,MATCH('Project Costing'!F192,'Pipes &amp; Fittings'!$J$14:$J$3000,0)),IF(E192="Equipment_and_Materials",INDEX('Equipment &amp; Materials'!$E$14:$E$3000,MATCH('Project Costing'!F192,'Equipment &amp; Materials'!$J$14:$J$3000,0)),IF(E192="Land_and_ROW",INDEX('Land &amp; ROW'!$E$14:$E$3000,MATCH('Project Costing'!F192,'Land &amp; ROW'!$I$14:$I$3000,0)),IF(E192="Services",INDEX(Services!$E$14:$E$3000,MATCH('Project Costing'!F192,Services!$I$14:$I$3000,0)),IF(E192="Labor",INDEX(Labor!$E$13:$E$3000,MATCH('Project Costing'!F192,Labor!$I$14:$I$3000,0)),"")))))</f>
        <v/>
      </c>
      <c r="H192" s="1"/>
      <c r="I192" s="1"/>
      <c r="J192" s="2"/>
      <c r="K192" s="2" t="str">
        <f t="shared" si="8"/>
        <v/>
      </c>
      <c r="L192" s="161"/>
      <c r="M192" s="278" t="str">
        <f t="shared" si="9"/>
        <v/>
      </c>
      <c r="N192" s="161"/>
      <c r="O192" s="2" t="str">
        <f t="shared" si="10"/>
        <v/>
      </c>
      <c r="P192" s="162" t="str">
        <f t="shared" si="11"/>
        <v/>
      </c>
    </row>
    <row r="193" spans="4:16" ht="15" hidden="1" customHeight="1" x14ac:dyDescent="0.25">
      <c r="D193" s="188"/>
      <c r="E193" s="159"/>
      <c r="F193" s="83"/>
      <c r="G193" s="1" t="str">
        <f>IF(E193="Pipes_and_Fittings",INDEX('Pipes &amp; Fittings'!$D$14:$D$3000,MATCH('Project Costing'!F193,'Pipes &amp; Fittings'!$J$14:$J$3000,0)),IF(E193="Equipment_and_Materials",INDEX('Equipment &amp; Materials'!$E$14:$E$3000,MATCH('Project Costing'!F193,'Equipment &amp; Materials'!$J$14:$J$3000,0)),IF(E193="Land_and_ROW",INDEX('Land &amp; ROW'!$E$14:$E$3000,MATCH('Project Costing'!F193,'Land &amp; ROW'!$I$14:$I$3000,0)),IF(E193="Services",INDEX(Services!$E$14:$E$3000,MATCH('Project Costing'!F193,Services!$I$14:$I$3000,0)),IF(E193="Labor",INDEX(Labor!$E$13:$E$3000,MATCH('Project Costing'!F193,Labor!$I$14:$I$3000,0)),"")))))</f>
        <v/>
      </c>
      <c r="H193" s="1"/>
      <c r="I193" s="1"/>
      <c r="J193" s="2"/>
      <c r="K193" s="2" t="str">
        <f t="shared" si="8"/>
        <v/>
      </c>
      <c r="L193" s="161"/>
      <c r="M193" s="278" t="str">
        <f t="shared" si="9"/>
        <v/>
      </c>
      <c r="N193" s="161"/>
      <c r="O193" s="2" t="str">
        <f t="shared" si="10"/>
        <v/>
      </c>
      <c r="P193" s="162" t="str">
        <f t="shared" si="11"/>
        <v/>
      </c>
    </row>
    <row r="194" spans="4:16" ht="15" hidden="1" customHeight="1" x14ac:dyDescent="0.25">
      <c r="D194" s="188"/>
      <c r="E194" s="159"/>
      <c r="F194" s="83"/>
      <c r="G194" s="1" t="str">
        <f>IF(E194="Pipes_and_Fittings",INDEX('Pipes &amp; Fittings'!$D$14:$D$3000,MATCH('Project Costing'!F194,'Pipes &amp; Fittings'!$J$14:$J$3000,0)),IF(E194="Equipment_and_Materials",INDEX('Equipment &amp; Materials'!$E$14:$E$3000,MATCH('Project Costing'!F194,'Equipment &amp; Materials'!$J$14:$J$3000,0)),IF(E194="Land_and_ROW",INDEX('Land &amp; ROW'!$E$14:$E$3000,MATCH('Project Costing'!F194,'Land &amp; ROW'!$I$14:$I$3000,0)),IF(E194="Services",INDEX(Services!$E$14:$E$3000,MATCH('Project Costing'!F194,Services!$I$14:$I$3000,0)),IF(E194="Labor",INDEX(Labor!$E$13:$E$3000,MATCH('Project Costing'!F194,Labor!$I$14:$I$3000,0)),"")))))</f>
        <v/>
      </c>
      <c r="H194" s="1"/>
      <c r="I194" s="1"/>
      <c r="J194" s="2"/>
      <c r="K194" s="2" t="str">
        <f t="shared" si="8"/>
        <v/>
      </c>
      <c r="L194" s="161"/>
      <c r="M194" s="278" t="str">
        <f t="shared" si="9"/>
        <v/>
      </c>
      <c r="N194" s="161"/>
      <c r="O194" s="2" t="str">
        <f t="shared" si="10"/>
        <v/>
      </c>
      <c r="P194" s="162" t="str">
        <f t="shared" si="11"/>
        <v/>
      </c>
    </row>
    <row r="195" spans="4:16" ht="15" hidden="1" customHeight="1" x14ac:dyDescent="0.25">
      <c r="D195" s="188"/>
      <c r="E195" s="159"/>
      <c r="F195" s="83"/>
      <c r="G195" s="1" t="str">
        <f>IF(E195="Pipes_and_Fittings",INDEX('Pipes &amp; Fittings'!$D$14:$D$3000,MATCH('Project Costing'!F195,'Pipes &amp; Fittings'!$J$14:$J$3000,0)),IF(E195="Equipment_and_Materials",INDEX('Equipment &amp; Materials'!$E$14:$E$3000,MATCH('Project Costing'!F195,'Equipment &amp; Materials'!$J$14:$J$3000,0)),IF(E195="Land_and_ROW",INDEX('Land &amp; ROW'!$E$14:$E$3000,MATCH('Project Costing'!F195,'Land &amp; ROW'!$I$14:$I$3000,0)),IF(E195="Services",INDEX(Services!$E$14:$E$3000,MATCH('Project Costing'!F195,Services!$I$14:$I$3000,0)),IF(E195="Labor",INDEX(Labor!$E$13:$E$3000,MATCH('Project Costing'!F195,Labor!$I$14:$I$3000,0)),"")))))</f>
        <v/>
      </c>
      <c r="H195" s="1"/>
      <c r="I195" s="1"/>
      <c r="J195" s="2"/>
      <c r="K195" s="2" t="str">
        <f t="shared" si="8"/>
        <v/>
      </c>
      <c r="L195" s="161"/>
      <c r="M195" s="278" t="str">
        <f t="shared" si="9"/>
        <v/>
      </c>
      <c r="N195" s="161"/>
      <c r="O195" s="2" t="str">
        <f t="shared" si="10"/>
        <v/>
      </c>
      <c r="P195" s="162" t="str">
        <f t="shared" si="11"/>
        <v/>
      </c>
    </row>
    <row r="196" spans="4:16" ht="15" hidden="1" customHeight="1" x14ac:dyDescent="0.25">
      <c r="D196" s="188"/>
      <c r="E196" s="159"/>
      <c r="F196" s="83"/>
      <c r="G196" s="1" t="str">
        <f>IF(E196="Pipes_and_Fittings",INDEX('Pipes &amp; Fittings'!$D$14:$D$3000,MATCH('Project Costing'!F196,'Pipes &amp; Fittings'!$J$14:$J$3000,0)),IF(E196="Equipment_and_Materials",INDEX('Equipment &amp; Materials'!$E$14:$E$3000,MATCH('Project Costing'!F196,'Equipment &amp; Materials'!$J$14:$J$3000,0)),IF(E196="Land_and_ROW",INDEX('Land &amp; ROW'!$E$14:$E$3000,MATCH('Project Costing'!F196,'Land &amp; ROW'!$I$14:$I$3000,0)),IF(E196="Services",INDEX(Services!$E$14:$E$3000,MATCH('Project Costing'!F196,Services!$I$14:$I$3000,0)),IF(E196="Labor",INDEX(Labor!$E$13:$E$3000,MATCH('Project Costing'!F196,Labor!$I$14:$I$3000,0)),"")))))</f>
        <v/>
      </c>
      <c r="H196" s="1"/>
      <c r="I196" s="1"/>
      <c r="J196" s="2"/>
      <c r="K196" s="2" t="str">
        <f t="shared" si="8"/>
        <v/>
      </c>
      <c r="L196" s="161"/>
      <c r="M196" s="278" t="str">
        <f t="shared" si="9"/>
        <v/>
      </c>
      <c r="N196" s="161"/>
      <c r="O196" s="2" t="str">
        <f t="shared" si="10"/>
        <v/>
      </c>
      <c r="P196" s="162" t="str">
        <f t="shared" si="11"/>
        <v/>
      </c>
    </row>
    <row r="197" spans="4:16" ht="15" hidden="1" customHeight="1" x14ac:dyDescent="0.25">
      <c r="D197" s="188"/>
      <c r="E197" s="159"/>
      <c r="F197" s="83"/>
      <c r="G197" s="1" t="str">
        <f>IF(E197="Pipes_and_Fittings",INDEX('Pipes &amp; Fittings'!$D$14:$D$3000,MATCH('Project Costing'!F197,'Pipes &amp; Fittings'!$J$14:$J$3000,0)),IF(E197="Equipment_and_Materials",INDEX('Equipment &amp; Materials'!$E$14:$E$3000,MATCH('Project Costing'!F197,'Equipment &amp; Materials'!$J$14:$J$3000,0)),IF(E197="Land_and_ROW",INDEX('Land &amp; ROW'!$E$14:$E$3000,MATCH('Project Costing'!F197,'Land &amp; ROW'!$I$14:$I$3000,0)),IF(E197="Services",INDEX(Services!$E$14:$E$3000,MATCH('Project Costing'!F197,Services!$I$14:$I$3000,0)),IF(E197="Labor",INDEX(Labor!$E$13:$E$3000,MATCH('Project Costing'!F197,Labor!$I$14:$I$3000,0)),"")))))</f>
        <v/>
      </c>
      <c r="H197" s="1"/>
      <c r="I197" s="1"/>
      <c r="J197" s="2"/>
      <c r="K197" s="2" t="str">
        <f t="shared" si="8"/>
        <v/>
      </c>
      <c r="L197" s="161"/>
      <c r="M197" s="278" t="str">
        <f t="shared" si="9"/>
        <v/>
      </c>
      <c r="N197" s="161"/>
      <c r="O197" s="2" t="str">
        <f t="shared" si="10"/>
        <v/>
      </c>
      <c r="P197" s="162" t="str">
        <f t="shared" si="11"/>
        <v/>
      </c>
    </row>
    <row r="198" spans="4:16" ht="15" hidden="1" customHeight="1" x14ac:dyDescent="0.25">
      <c r="D198" s="188"/>
      <c r="E198" s="159"/>
      <c r="F198" s="83"/>
      <c r="G198" s="1" t="str">
        <f>IF(E198="Pipes_and_Fittings",INDEX('Pipes &amp; Fittings'!$D$14:$D$3000,MATCH('Project Costing'!F198,'Pipes &amp; Fittings'!$J$14:$J$3000,0)),IF(E198="Equipment_and_Materials",INDEX('Equipment &amp; Materials'!$E$14:$E$3000,MATCH('Project Costing'!F198,'Equipment &amp; Materials'!$J$14:$J$3000,0)),IF(E198="Land_and_ROW",INDEX('Land &amp; ROW'!$E$14:$E$3000,MATCH('Project Costing'!F198,'Land &amp; ROW'!$I$14:$I$3000,0)),IF(E198="Services",INDEX(Services!$E$14:$E$3000,MATCH('Project Costing'!F198,Services!$I$14:$I$3000,0)),IF(E198="Labor",INDEX(Labor!$E$13:$E$3000,MATCH('Project Costing'!F198,Labor!$I$14:$I$3000,0)),"")))))</f>
        <v/>
      </c>
      <c r="H198" s="1"/>
      <c r="I198" s="1"/>
      <c r="J198" s="2"/>
      <c r="K198" s="2" t="str">
        <f t="shared" si="8"/>
        <v/>
      </c>
      <c r="L198" s="161"/>
      <c r="M198" s="278" t="str">
        <f t="shared" si="9"/>
        <v/>
      </c>
      <c r="N198" s="161"/>
      <c r="O198" s="2" t="str">
        <f t="shared" si="10"/>
        <v/>
      </c>
      <c r="P198" s="162" t="str">
        <f t="shared" si="11"/>
        <v/>
      </c>
    </row>
    <row r="199" spans="4:16" ht="15" hidden="1" customHeight="1" x14ac:dyDescent="0.25">
      <c r="D199" s="188"/>
      <c r="E199" s="159"/>
      <c r="F199" s="83"/>
      <c r="G199" s="1" t="str">
        <f>IF(E199="Pipes_and_Fittings",INDEX('Pipes &amp; Fittings'!$D$14:$D$3000,MATCH('Project Costing'!F199,'Pipes &amp; Fittings'!$J$14:$J$3000,0)),IF(E199="Equipment_and_Materials",INDEX('Equipment &amp; Materials'!$E$14:$E$3000,MATCH('Project Costing'!F199,'Equipment &amp; Materials'!$J$14:$J$3000,0)),IF(E199="Land_and_ROW",INDEX('Land &amp; ROW'!$E$14:$E$3000,MATCH('Project Costing'!F199,'Land &amp; ROW'!$I$14:$I$3000,0)),IF(E199="Services",INDEX(Services!$E$14:$E$3000,MATCH('Project Costing'!F199,Services!$I$14:$I$3000,0)),IF(E199="Labor",INDEX(Labor!$E$13:$E$3000,MATCH('Project Costing'!F199,Labor!$I$14:$I$3000,0)),"")))))</f>
        <v/>
      </c>
      <c r="H199" s="1"/>
      <c r="I199" s="1"/>
      <c r="J199" s="2"/>
      <c r="K199" s="2" t="str">
        <f t="shared" si="8"/>
        <v/>
      </c>
      <c r="L199" s="161"/>
      <c r="M199" s="278" t="str">
        <f t="shared" si="9"/>
        <v/>
      </c>
      <c r="N199" s="161"/>
      <c r="O199" s="2" t="str">
        <f t="shared" si="10"/>
        <v/>
      </c>
      <c r="P199" s="162" t="str">
        <f t="shared" si="11"/>
        <v/>
      </c>
    </row>
    <row r="200" spans="4:16" ht="15" hidden="1" customHeight="1" x14ac:dyDescent="0.25">
      <c r="D200" s="188"/>
      <c r="E200" s="159"/>
      <c r="F200" s="83"/>
      <c r="G200" s="1" t="str">
        <f>IF(E200="Pipes_and_Fittings",INDEX('Pipes &amp; Fittings'!$D$14:$D$3000,MATCH('Project Costing'!F200,'Pipes &amp; Fittings'!$J$14:$J$3000,0)),IF(E200="Equipment_and_Materials",INDEX('Equipment &amp; Materials'!$E$14:$E$3000,MATCH('Project Costing'!F200,'Equipment &amp; Materials'!$J$14:$J$3000,0)),IF(E200="Land_and_ROW",INDEX('Land &amp; ROW'!$E$14:$E$3000,MATCH('Project Costing'!F200,'Land &amp; ROW'!$I$14:$I$3000,0)),IF(E200="Services",INDEX(Services!$E$14:$E$3000,MATCH('Project Costing'!F200,Services!$I$14:$I$3000,0)),IF(E200="Labor",INDEX(Labor!$E$13:$E$3000,MATCH('Project Costing'!F200,Labor!$I$14:$I$3000,0)),"")))))</f>
        <v/>
      </c>
      <c r="H200" s="1"/>
      <c r="I200" s="1"/>
      <c r="J200" s="2"/>
      <c r="K200" s="2" t="str">
        <f t="shared" si="8"/>
        <v/>
      </c>
      <c r="L200" s="161"/>
      <c r="M200" s="278" t="str">
        <f t="shared" si="9"/>
        <v/>
      </c>
      <c r="N200" s="161"/>
      <c r="O200" s="2" t="str">
        <f t="shared" si="10"/>
        <v/>
      </c>
      <c r="P200" s="162" t="str">
        <f t="shared" si="11"/>
        <v/>
      </c>
    </row>
    <row r="201" spans="4:16" ht="15" hidden="1" customHeight="1" x14ac:dyDescent="0.25">
      <c r="D201" s="188"/>
      <c r="E201" s="159"/>
      <c r="F201" s="83"/>
      <c r="G201" s="1" t="str">
        <f>IF(E201="Pipes_and_Fittings",INDEX('Pipes &amp; Fittings'!$D$14:$D$3000,MATCH('Project Costing'!F201,'Pipes &amp; Fittings'!$J$14:$J$3000,0)),IF(E201="Equipment_and_Materials",INDEX('Equipment &amp; Materials'!$E$14:$E$3000,MATCH('Project Costing'!F201,'Equipment &amp; Materials'!$J$14:$J$3000,0)),IF(E201="Land_and_ROW",INDEX('Land &amp; ROW'!$E$14:$E$3000,MATCH('Project Costing'!F201,'Land &amp; ROW'!$I$14:$I$3000,0)),IF(E201="Services",INDEX(Services!$E$14:$E$3000,MATCH('Project Costing'!F201,Services!$I$14:$I$3000,0)),IF(E201="Labor",INDEX(Labor!$E$13:$E$3000,MATCH('Project Costing'!F201,Labor!$I$14:$I$3000,0)),"")))))</f>
        <v/>
      </c>
      <c r="H201" s="1"/>
      <c r="I201" s="1"/>
      <c r="J201" s="2"/>
      <c r="K201" s="2" t="str">
        <f t="shared" si="8"/>
        <v/>
      </c>
      <c r="L201" s="161"/>
      <c r="M201" s="278" t="str">
        <f t="shared" si="9"/>
        <v/>
      </c>
      <c r="N201" s="161"/>
      <c r="O201" s="2" t="str">
        <f t="shared" si="10"/>
        <v/>
      </c>
      <c r="P201" s="162" t="str">
        <f t="shared" si="11"/>
        <v/>
      </c>
    </row>
    <row r="202" spans="4:16" ht="15" hidden="1" customHeight="1" x14ac:dyDescent="0.25">
      <c r="D202" s="188"/>
      <c r="E202" s="159"/>
      <c r="F202" s="83"/>
      <c r="G202" s="1" t="str">
        <f>IF(E202="Pipes_and_Fittings",INDEX('Pipes &amp; Fittings'!$D$14:$D$3000,MATCH('Project Costing'!F202,'Pipes &amp; Fittings'!$J$14:$J$3000,0)),IF(E202="Equipment_and_Materials",INDEX('Equipment &amp; Materials'!$E$14:$E$3000,MATCH('Project Costing'!F202,'Equipment &amp; Materials'!$J$14:$J$3000,0)),IF(E202="Land_and_ROW",INDEX('Land &amp; ROW'!$E$14:$E$3000,MATCH('Project Costing'!F202,'Land &amp; ROW'!$I$14:$I$3000,0)),IF(E202="Services",INDEX(Services!$E$14:$E$3000,MATCH('Project Costing'!F202,Services!$I$14:$I$3000,0)),IF(E202="Labor",INDEX(Labor!$E$13:$E$3000,MATCH('Project Costing'!F202,Labor!$I$14:$I$3000,0)),"")))))</f>
        <v/>
      </c>
      <c r="H202" s="1"/>
      <c r="I202" s="1"/>
      <c r="J202" s="2"/>
      <c r="K202" s="2" t="str">
        <f t="shared" si="8"/>
        <v/>
      </c>
      <c r="L202" s="161"/>
      <c r="M202" s="278" t="str">
        <f t="shared" si="9"/>
        <v/>
      </c>
      <c r="N202" s="161"/>
      <c r="O202" s="2" t="str">
        <f t="shared" si="10"/>
        <v/>
      </c>
      <c r="P202" s="162" t="str">
        <f t="shared" si="11"/>
        <v/>
      </c>
    </row>
    <row r="203" spans="4:16" ht="15" hidden="1" customHeight="1" x14ac:dyDescent="0.25">
      <c r="D203" s="188"/>
      <c r="E203" s="159"/>
      <c r="F203" s="83"/>
      <c r="G203" s="1" t="str">
        <f>IF(E203="Pipes_and_Fittings",INDEX('Pipes &amp; Fittings'!$D$14:$D$3000,MATCH('Project Costing'!F203,'Pipes &amp; Fittings'!$J$14:$J$3000,0)),IF(E203="Equipment_and_Materials",INDEX('Equipment &amp; Materials'!$E$14:$E$3000,MATCH('Project Costing'!F203,'Equipment &amp; Materials'!$J$14:$J$3000,0)),IF(E203="Land_and_ROW",INDEX('Land &amp; ROW'!$E$14:$E$3000,MATCH('Project Costing'!F203,'Land &amp; ROW'!$I$14:$I$3000,0)),IF(E203="Services",INDEX(Services!$E$14:$E$3000,MATCH('Project Costing'!F203,Services!$I$14:$I$3000,0)),IF(E203="Labor",INDEX(Labor!$E$13:$E$3000,MATCH('Project Costing'!F203,Labor!$I$14:$I$3000,0)),"")))))</f>
        <v/>
      </c>
      <c r="H203" s="1"/>
      <c r="I203" s="1"/>
      <c r="J203" s="2"/>
      <c r="K203" s="2" t="str">
        <f t="shared" si="8"/>
        <v/>
      </c>
      <c r="L203" s="161"/>
      <c r="M203" s="278" t="str">
        <f t="shared" si="9"/>
        <v/>
      </c>
      <c r="N203" s="161"/>
      <c r="O203" s="2" t="str">
        <f t="shared" si="10"/>
        <v/>
      </c>
      <c r="P203" s="162" t="str">
        <f t="shared" si="11"/>
        <v/>
      </c>
    </row>
    <row r="204" spans="4:16" ht="15" hidden="1" customHeight="1" x14ac:dyDescent="0.25">
      <c r="D204" s="188"/>
      <c r="E204" s="159"/>
      <c r="F204" s="83"/>
      <c r="G204" s="1" t="str">
        <f>IF(E204="Pipes_and_Fittings",INDEX('Pipes &amp; Fittings'!$D$14:$D$3000,MATCH('Project Costing'!F204,'Pipes &amp; Fittings'!$J$14:$J$3000,0)),IF(E204="Equipment_and_Materials",INDEX('Equipment &amp; Materials'!$E$14:$E$3000,MATCH('Project Costing'!F204,'Equipment &amp; Materials'!$J$14:$J$3000,0)),IF(E204="Land_and_ROW",INDEX('Land &amp; ROW'!$E$14:$E$3000,MATCH('Project Costing'!F204,'Land &amp; ROW'!$I$14:$I$3000,0)),IF(E204="Services",INDEX(Services!$E$14:$E$3000,MATCH('Project Costing'!F204,Services!$I$14:$I$3000,0)),IF(E204="Labor",INDEX(Labor!$E$13:$E$3000,MATCH('Project Costing'!F204,Labor!$I$14:$I$3000,0)),"")))))</f>
        <v/>
      </c>
      <c r="H204" s="1"/>
      <c r="I204" s="1"/>
      <c r="J204" s="2"/>
      <c r="K204" s="2" t="str">
        <f t="shared" si="8"/>
        <v/>
      </c>
      <c r="L204" s="161"/>
      <c r="M204" s="278" t="str">
        <f t="shared" si="9"/>
        <v/>
      </c>
      <c r="N204" s="161"/>
      <c r="O204" s="2" t="str">
        <f t="shared" si="10"/>
        <v/>
      </c>
      <c r="P204" s="162" t="str">
        <f t="shared" si="11"/>
        <v/>
      </c>
    </row>
    <row r="205" spans="4:16" ht="15" hidden="1" customHeight="1" x14ac:dyDescent="0.25">
      <c r="D205" s="188"/>
      <c r="E205" s="159"/>
      <c r="F205" s="83"/>
      <c r="G205" s="1" t="str">
        <f>IF(E205="Pipes_and_Fittings",INDEX('Pipes &amp; Fittings'!$D$14:$D$3000,MATCH('Project Costing'!F205,'Pipes &amp; Fittings'!$J$14:$J$3000,0)),IF(E205="Equipment_and_Materials",INDEX('Equipment &amp; Materials'!$E$14:$E$3000,MATCH('Project Costing'!F205,'Equipment &amp; Materials'!$J$14:$J$3000,0)),IF(E205="Land_and_ROW",INDEX('Land &amp; ROW'!$E$14:$E$3000,MATCH('Project Costing'!F205,'Land &amp; ROW'!$I$14:$I$3000,0)),IF(E205="Services",INDEX(Services!$E$14:$E$3000,MATCH('Project Costing'!F205,Services!$I$14:$I$3000,0)),IF(E205="Labor",INDEX(Labor!$E$13:$E$3000,MATCH('Project Costing'!F205,Labor!$I$14:$I$3000,0)),"")))))</f>
        <v/>
      </c>
      <c r="H205" s="1"/>
      <c r="I205" s="1"/>
      <c r="J205" s="2"/>
      <c r="K205" s="2" t="str">
        <f t="shared" si="8"/>
        <v/>
      </c>
      <c r="L205" s="161"/>
      <c r="M205" s="278" t="str">
        <f t="shared" si="9"/>
        <v/>
      </c>
      <c r="N205" s="161"/>
      <c r="O205" s="2" t="str">
        <f t="shared" si="10"/>
        <v/>
      </c>
      <c r="P205" s="162" t="str">
        <f t="shared" si="11"/>
        <v/>
      </c>
    </row>
    <row r="206" spans="4:16" ht="15" hidden="1" customHeight="1" x14ac:dyDescent="0.25">
      <c r="D206" s="188"/>
      <c r="E206" s="159"/>
      <c r="F206" s="83"/>
      <c r="G206" s="1" t="str">
        <f>IF(E206="Pipes_and_Fittings",INDEX('Pipes &amp; Fittings'!$D$14:$D$3000,MATCH('Project Costing'!F206,'Pipes &amp; Fittings'!$J$14:$J$3000,0)),IF(E206="Equipment_and_Materials",INDEX('Equipment &amp; Materials'!$E$14:$E$3000,MATCH('Project Costing'!F206,'Equipment &amp; Materials'!$J$14:$J$3000,0)),IF(E206="Land_and_ROW",INDEX('Land &amp; ROW'!$E$14:$E$3000,MATCH('Project Costing'!F206,'Land &amp; ROW'!$I$14:$I$3000,0)),IF(E206="Services",INDEX(Services!$E$14:$E$3000,MATCH('Project Costing'!F206,Services!$I$14:$I$3000,0)),IF(E206="Labor",INDEX(Labor!$E$13:$E$3000,MATCH('Project Costing'!F206,Labor!$I$14:$I$3000,0)),"")))))</f>
        <v/>
      </c>
      <c r="H206" s="1"/>
      <c r="I206" s="1"/>
      <c r="J206" s="2"/>
      <c r="K206" s="2" t="str">
        <f t="shared" si="8"/>
        <v/>
      </c>
      <c r="L206" s="161"/>
      <c r="M206" s="278" t="str">
        <f t="shared" si="9"/>
        <v/>
      </c>
      <c r="N206" s="161"/>
      <c r="O206" s="2" t="str">
        <f t="shared" si="10"/>
        <v/>
      </c>
      <c r="P206" s="162" t="str">
        <f t="shared" si="11"/>
        <v/>
      </c>
    </row>
    <row r="207" spans="4:16" ht="15" hidden="1" customHeight="1" x14ac:dyDescent="0.25">
      <c r="D207" s="188"/>
      <c r="E207" s="159"/>
      <c r="F207" s="83"/>
      <c r="G207" s="1" t="str">
        <f>IF(E207="Pipes_and_Fittings",INDEX('Pipes &amp; Fittings'!$D$14:$D$3000,MATCH('Project Costing'!F207,'Pipes &amp; Fittings'!$J$14:$J$3000,0)),IF(E207="Equipment_and_Materials",INDEX('Equipment &amp; Materials'!$E$14:$E$3000,MATCH('Project Costing'!F207,'Equipment &amp; Materials'!$J$14:$J$3000,0)),IF(E207="Land_and_ROW",INDEX('Land &amp; ROW'!$E$14:$E$3000,MATCH('Project Costing'!F207,'Land &amp; ROW'!$I$14:$I$3000,0)),IF(E207="Services",INDEX(Services!$E$14:$E$3000,MATCH('Project Costing'!F207,Services!$I$14:$I$3000,0)),IF(E207="Labor",INDEX(Labor!$E$13:$E$3000,MATCH('Project Costing'!F207,Labor!$I$14:$I$3000,0)),"")))))</f>
        <v/>
      </c>
      <c r="H207" s="1"/>
      <c r="I207" s="1"/>
      <c r="J207" s="2"/>
      <c r="K207" s="2" t="str">
        <f t="shared" ref="K207:K270" si="12">IF(E207&lt;&gt;"",H207*J207,"")</f>
        <v/>
      </c>
      <c r="L207" s="161"/>
      <c r="M207" s="278" t="str">
        <f t="shared" ref="M207:M270" si="13">IF(E207&lt;&gt;"",H207*(1+L207),"")</f>
        <v/>
      </c>
      <c r="N207" s="161"/>
      <c r="O207" s="2" t="str">
        <f t="shared" ref="O207:O270" si="14">IF(E207&lt;&gt;"",(H207*N207*J207)+(J207*L207*H207)+(L207*H207*N207*J207),"")</f>
        <v/>
      </c>
      <c r="P207" s="162" t="str">
        <f t="shared" ref="P207:P270" si="15">IF(E207&lt;&gt;"",K207+O207,"")</f>
        <v/>
      </c>
    </row>
    <row r="208" spans="4:16" ht="15" hidden="1" customHeight="1" x14ac:dyDescent="0.25">
      <c r="D208" s="188"/>
      <c r="E208" s="159"/>
      <c r="F208" s="83"/>
      <c r="G208" s="1" t="str">
        <f>IF(E208="Pipes_and_Fittings",INDEX('Pipes &amp; Fittings'!$D$14:$D$3000,MATCH('Project Costing'!F208,'Pipes &amp; Fittings'!$J$14:$J$3000,0)),IF(E208="Equipment_and_Materials",INDEX('Equipment &amp; Materials'!$E$14:$E$3000,MATCH('Project Costing'!F208,'Equipment &amp; Materials'!$J$14:$J$3000,0)),IF(E208="Land_and_ROW",INDEX('Land &amp; ROW'!$E$14:$E$3000,MATCH('Project Costing'!F208,'Land &amp; ROW'!$I$14:$I$3000,0)),IF(E208="Services",INDEX(Services!$E$14:$E$3000,MATCH('Project Costing'!F208,Services!$I$14:$I$3000,0)),IF(E208="Labor",INDEX(Labor!$E$13:$E$3000,MATCH('Project Costing'!F208,Labor!$I$14:$I$3000,0)),"")))))</f>
        <v/>
      </c>
      <c r="H208" s="1"/>
      <c r="I208" s="1"/>
      <c r="J208" s="2"/>
      <c r="K208" s="2" t="str">
        <f t="shared" si="12"/>
        <v/>
      </c>
      <c r="L208" s="161"/>
      <c r="M208" s="278" t="str">
        <f t="shared" si="13"/>
        <v/>
      </c>
      <c r="N208" s="161"/>
      <c r="O208" s="2" t="str">
        <f t="shared" si="14"/>
        <v/>
      </c>
      <c r="P208" s="162" t="str">
        <f t="shared" si="15"/>
        <v/>
      </c>
    </row>
    <row r="209" spans="4:16" ht="15" hidden="1" customHeight="1" x14ac:dyDescent="0.25">
      <c r="D209" s="188"/>
      <c r="E209" s="159"/>
      <c r="F209" s="83"/>
      <c r="G209" s="1" t="str">
        <f>IF(E209="Pipes_and_Fittings",INDEX('Pipes &amp; Fittings'!$D$14:$D$3000,MATCH('Project Costing'!F209,'Pipes &amp; Fittings'!$J$14:$J$3000,0)),IF(E209="Equipment_and_Materials",INDEX('Equipment &amp; Materials'!$E$14:$E$3000,MATCH('Project Costing'!F209,'Equipment &amp; Materials'!$J$14:$J$3000,0)),IF(E209="Land_and_ROW",INDEX('Land &amp; ROW'!$E$14:$E$3000,MATCH('Project Costing'!F209,'Land &amp; ROW'!$I$14:$I$3000,0)),IF(E209="Services",INDEX(Services!$E$14:$E$3000,MATCH('Project Costing'!F209,Services!$I$14:$I$3000,0)),IF(E209="Labor",INDEX(Labor!$E$13:$E$3000,MATCH('Project Costing'!F209,Labor!$I$14:$I$3000,0)),"")))))</f>
        <v/>
      </c>
      <c r="H209" s="1"/>
      <c r="I209" s="1"/>
      <c r="J209" s="2"/>
      <c r="K209" s="2" t="str">
        <f t="shared" si="12"/>
        <v/>
      </c>
      <c r="L209" s="161"/>
      <c r="M209" s="278" t="str">
        <f t="shared" si="13"/>
        <v/>
      </c>
      <c r="N209" s="161"/>
      <c r="O209" s="2" t="str">
        <f t="shared" si="14"/>
        <v/>
      </c>
      <c r="P209" s="162" t="str">
        <f t="shared" si="15"/>
        <v/>
      </c>
    </row>
    <row r="210" spans="4:16" ht="15" hidden="1" customHeight="1" x14ac:dyDescent="0.25">
      <c r="D210" s="188"/>
      <c r="E210" s="159"/>
      <c r="F210" s="83"/>
      <c r="G210" s="1" t="str">
        <f>IF(E210="Pipes_and_Fittings",INDEX('Pipes &amp; Fittings'!$D$14:$D$3000,MATCH('Project Costing'!F210,'Pipes &amp; Fittings'!$J$14:$J$3000,0)),IF(E210="Equipment_and_Materials",INDEX('Equipment &amp; Materials'!$E$14:$E$3000,MATCH('Project Costing'!F210,'Equipment &amp; Materials'!$J$14:$J$3000,0)),IF(E210="Land_and_ROW",INDEX('Land &amp; ROW'!$E$14:$E$3000,MATCH('Project Costing'!F210,'Land &amp; ROW'!$I$14:$I$3000,0)),IF(E210="Services",INDEX(Services!$E$14:$E$3000,MATCH('Project Costing'!F210,Services!$I$14:$I$3000,0)),IF(E210="Labor",INDEX(Labor!$E$13:$E$3000,MATCH('Project Costing'!F210,Labor!$I$14:$I$3000,0)),"")))))</f>
        <v/>
      </c>
      <c r="H210" s="1"/>
      <c r="I210" s="1"/>
      <c r="J210" s="2"/>
      <c r="K210" s="2" t="str">
        <f t="shared" si="12"/>
        <v/>
      </c>
      <c r="L210" s="161"/>
      <c r="M210" s="278" t="str">
        <f t="shared" si="13"/>
        <v/>
      </c>
      <c r="N210" s="161"/>
      <c r="O210" s="2" t="str">
        <f t="shared" si="14"/>
        <v/>
      </c>
      <c r="P210" s="162" t="str">
        <f t="shared" si="15"/>
        <v/>
      </c>
    </row>
    <row r="211" spans="4:16" ht="15" hidden="1" customHeight="1" x14ac:dyDescent="0.25">
      <c r="D211" s="188"/>
      <c r="E211" s="159"/>
      <c r="F211" s="83"/>
      <c r="G211" s="1" t="str">
        <f>IF(E211="Pipes_and_Fittings",INDEX('Pipes &amp; Fittings'!$D$14:$D$3000,MATCH('Project Costing'!F211,'Pipes &amp; Fittings'!$J$14:$J$3000,0)),IF(E211="Equipment_and_Materials",INDEX('Equipment &amp; Materials'!$E$14:$E$3000,MATCH('Project Costing'!F211,'Equipment &amp; Materials'!$J$14:$J$3000,0)),IF(E211="Land_and_ROW",INDEX('Land &amp; ROW'!$E$14:$E$3000,MATCH('Project Costing'!F211,'Land &amp; ROW'!$I$14:$I$3000,0)),IF(E211="Services",INDEX(Services!$E$14:$E$3000,MATCH('Project Costing'!F211,Services!$I$14:$I$3000,0)),IF(E211="Labor",INDEX(Labor!$E$13:$E$3000,MATCH('Project Costing'!F211,Labor!$I$14:$I$3000,0)),"")))))</f>
        <v/>
      </c>
      <c r="H211" s="1"/>
      <c r="I211" s="1"/>
      <c r="J211" s="2"/>
      <c r="K211" s="2" t="str">
        <f t="shared" si="12"/>
        <v/>
      </c>
      <c r="L211" s="161"/>
      <c r="M211" s="278" t="str">
        <f t="shared" si="13"/>
        <v/>
      </c>
      <c r="N211" s="161"/>
      <c r="O211" s="2" t="str">
        <f t="shared" si="14"/>
        <v/>
      </c>
      <c r="P211" s="162" t="str">
        <f t="shared" si="15"/>
        <v/>
      </c>
    </row>
    <row r="212" spans="4:16" ht="15" hidden="1" customHeight="1" x14ac:dyDescent="0.25">
      <c r="D212" s="188"/>
      <c r="E212" s="159"/>
      <c r="F212" s="83"/>
      <c r="G212" s="1" t="str">
        <f>IF(E212="Pipes_and_Fittings",INDEX('Pipes &amp; Fittings'!$D$14:$D$3000,MATCH('Project Costing'!F212,'Pipes &amp; Fittings'!$J$14:$J$3000,0)),IF(E212="Equipment_and_Materials",INDEX('Equipment &amp; Materials'!$E$14:$E$3000,MATCH('Project Costing'!F212,'Equipment &amp; Materials'!$J$14:$J$3000,0)),IF(E212="Land_and_ROW",INDEX('Land &amp; ROW'!$E$14:$E$3000,MATCH('Project Costing'!F212,'Land &amp; ROW'!$I$14:$I$3000,0)),IF(E212="Services",INDEX(Services!$E$14:$E$3000,MATCH('Project Costing'!F212,Services!$I$14:$I$3000,0)),IF(E212="Labor",INDEX(Labor!$E$13:$E$3000,MATCH('Project Costing'!F212,Labor!$I$14:$I$3000,0)),"")))))</f>
        <v/>
      </c>
      <c r="H212" s="1"/>
      <c r="I212" s="1"/>
      <c r="J212" s="2"/>
      <c r="K212" s="2" t="str">
        <f t="shared" si="12"/>
        <v/>
      </c>
      <c r="L212" s="161"/>
      <c r="M212" s="278" t="str">
        <f t="shared" si="13"/>
        <v/>
      </c>
      <c r="N212" s="161"/>
      <c r="O212" s="2" t="str">
        <f t="shared" si="14"/>
        <v/>
      </c>
      <c r="P212" s="162" t="str">
        <f t="shared" si="15"/>
        <v/>
      </c>
    </row>
    <row r="213" spans="4:16" ht="15" hidden="1" customHeight="1" x14ac:dyDescent="0.25">
      <c r="D213" s="188"/>
      <c r="E213" s="159"/>
      <c r="F213" s="83"/>
      <c r="G213" s="1" t="str">
        <f>IF(E213="Pipes_and_Fittings",INDEX('Pipes &amp; Fittings'!$D$14:$D$3000,MATCH('Project Costing'!F213,'Pipes &amp; Fittings'!$J$14:$J$3000,0)),IF(E213="Equipment_and_Materials",INDEX('Equipment &amp; Materials'!$E$14:$E$3000,MATCH('Project Costing'!F213,'Equipment &amp; Materials'!$J$14:$J$3000,0)),IF(E213="Land_and_ROW",INDEX('Land &amp; ROW'!$E$14:$E$3000,MATCH('Project Costing'!F213,'Land &amp; ROW'!$I$14:$I$3000,0)),IF(E213="Services",INDEX(Services!$E$14:$E$3000,MATCH('Project Costing'!F213,Services!$I$14:$I$3000,0)),IF(E213="Labor",INDEX(Labor!$E$13:$E$3000,MATCH('Project Costing'!F213,Labor!$I$14:$I$3000,0)),"")))))</f>
        <v/>
      </c>
      <c r="H213" s="1"/>
      <c r="I213" s="1"/>
      <c r="J213" s="2"/>
      <c r="K213" s="2" t="str">
        <f t="shared" si="12"/>
        <v/>
      </c>
      <c r="L213" s="161"/>
      <c r="M213" s="278" t="str">
        <f t="shared" si="13"/>
        <v/>
      </c>
      <c r="N213" s="161"/>
      <c r="O213" s="2" t="str">
        <f t="shared" si="14"/>
        <v/>
      </c>
      <c r="P213" s="162" t="str">
        <f t="shared" si="15"/>
        <v/>
      </c>
    </row>
    <row r="214" spans="4:16" ht="15" hidden="1" customHeight="1" x14ac:dyDescent="0.25">
      <c r="D214" s="188"/>
      <c r="E214" s="159"/>
      <c r="F214" s="83"/>
      <c r="G214" s="1" t="str">
        <f>IF(E214="Pipes_and_Fittings",INDEX('Pipes &amp; Fittings'!$D$14:$D$3000,MATCH('Project Costing'!F214,'Pipes &amp; Fittings'!$J$14:$J$3000,0)),IF(E214="Equipment_and_Materials",INDEX('Equipment &amp; Materials'!$E$14:$E$3000,MATCH('Project Costing'!F214,'Equipment &amp; Materials'!$J$14:$J$3000,0)),IF(E214="Land_and_ROW",INDEX('Land &amp; ROW'!$E$14:$E$3000,MATCH('Project Costing'!F214,'Land &amp; ROW'!$I$14:$I$3000,0)),IF(E214="Services",INDEX(Services!$E$14:$E$3000,MATCH('Project Costing'!F214,Services!$I$14:$I$3000,0)),IF(E214="Labor",INDEX(Labor!$E$13:$E$3000,MATCH('Project Costing'!F214,Labor!$I$14:$I$3000,0)),"")))))</f>
        <v/>
      </c>
      <c r="H214" s="1"/>
      <c r="I214" s="1"/>
      <c r="J214" s="2"/>
      <c r="K214" s="2" t="str">
        <f t="shared" si="12"/>
        <v/>
      </c>
      <c r="L214" s="161"/>
      <c r="M214" s="278" t="str">
        <f t="shared" si="13"/>
        <v/>
      </c>
      <c r="N214" s="161"/>
      <c r="O214" s="2" t="str">
        <f t="shared" si="14"/>
        <v/>
      </c>
      <c r="P214" s="162" t="str">
        <f t="shared" si="15"/>
        <v/>
      </c>
    </row>
    <row r="215" spans="4:16" ht="15" hidden="1" customHeight="1" x14ac:dyDescent="0.25">
      <c r="D215" s="188"/>
      <c r="E215" s="159"/>
      <c r="F215" s="83"/>
      <c r="G215" s="1" t="str">
        <f>IF(E215="Pipes_and_Fittings",INDEX('Pipes &amp; Fittings'!$D$14:$D$3000,MATCH('Project Costing'!F215,'Pipes &amp; Fittings'!$J$14:$J$3000,0)),IF(E215="Equipment_and_Materials",INDEX('Equipment &amp; Materials'!$E$14:$E$3000,MATCH('Project Costing'!F215,'Equipment &amp; Materials'!$J$14:$J$3000,0)),IF(E215="Land_and_ROW",INDEX('Land &amp; ROW'!$E$14:$E$3000,MATCH('Project Costing'!F215,'Land &amp; ROW'!$I$14:$I$3000,0)),IF(E215="Services",INDEX(Services!$E$14:$E$3000,MATCH('Project Costing'!F215,Services!$I$14:$I$3000,0)),IF(E215="Labor",INDEX(Labor!$E$13:$E$3000,MATCH('Project Costing'!F215,Labor!$I$14:$I$3000,0)),"")))))</f>
        <v/>
      </c>
      <c r="H215" s="1"/>
      <c r="I215" s="1"/>
      <c r="J215" s="2"/>
      <c r="K215" s="2" t="str">
        <f t="shared" si="12"/>
        <v/>
      </c>
      <c r="L215" s="161"/>
      <c r="M215" s="278" t="str">
        <f t="shared" si="13"/>
        <v/>
      </c>
      <c r="N215" s="161"/>
      <c r="O215" s="2" t="str">
        <f t="shared" si="14"/>
        <v/>
      </c>
      <c r="P215" s="162" t="str">
        <f t="shared" si="15"/>
        <v/>
      </c>
    </row>
    <row r="216" spans="4:16" ht="15" hidden="1" customHeight="1" x14ac:dyDescent="0.25">
      <c r="D216" s="188"/>
      <c r="E216" s="159"/>
      <c r="F216" s="83"/>
      <c r="G216" s="1" t="str">
        <f>IF(E216="Pipes_and_Fittings",INDEX('Pipes &amp; Fittings'!$D$14:$D$3000,MATCH('Project Costing'!F216,'Pipes &amp; Fittings'!$J$14:$J$3000,0)),IF(E216="Equipment_and_Materials",INDEX('Equipment &amp; Materials'!$E$14:$E$3000,MATCH('Project Costing'!F216,'Equipment &amp; Materials'!$J$14:$J$3000,0)),IF(E216="Land_and_ROW",INDEX('Land &amp; ROW'!$E$14:$E$3000,MATCH('Project Costing'!F216,'Land &amp; ROW'!$I$14:$I$3000,0)),IF(E216="Services",INDEX(Services!$E$14:$E$3000,MATCH('Project Costing'!F216,Services!$I$14:$I$3000,0)),IF(E216="Labor",INDEX(Labor!$E$13:$E$3000,MATCH('Project Costing'!F216,Labor!$I$14:$I$3000,0)),"")))))</f>
        <v/>
      </c>
      <c r="H216" s="1"/>
      <c r="I216" s="1"/>
      <c r="J216" s="2"/>
      <c r="K216" s="2" t="str">
        <f t="shared" si="12"/>
        <v/>
      </c>
      <c r="L216" s="161"/>
      <c r="M216" s="278" t="str">
        <f t="shared" si="13"/>
        <v/>
      </c>
      <c r="N216" s="161"/>
      <c r="O216" s="2" t="str">
        <f t="shared" si="14"/>
        <v/>
      </c>
      <c r="P216" s="162" t="str">
        <f t="shared" si="15"/>
        <v/>
      </c>
    </row>
    <row r="217" spans="4:16" ht="15" hidden="1" customHeight="1" x14ac:dyDescent="0.25">
      <c r="D217" s="188"/>
      <c r="E217" s="159"/>
      <c r="F217" s="83"/>
      <c r="G217" s="1" t="str">
        <f>IF(E217="Pipes_and_Fittings",INDEX('Pipes &amp; Fittings'!$D$14:$D$3000,MATCH('Project Costing'!F217,'Pipes &amp; Fittings'!$J$14:$J$3000,0)),IF(E217="Equipment_and_Materials",INDEX('Equipment &amp; Materials'!$E$14:$E$3000,MATCH('Project Costing'!F217,'Equipment &amp; Materials'!$J$14:$J$3000,0)),IF(E217="Land_and_ROW",INDEX('Land &amp; ROW'!$E$14:$E$3000,MATCH('Project Costing'!F217,'Land &amp; ROW'!$I$14:$I$3000,0)),IF(E217="Services",INDEX(Services!$E$14:$E$3000,MATCH('Project Costing'!F217,Services!$I$14:$I$3000,0)),IF(E217="Labor",INDEX(Labor!$E$13:$E$3000,MATCH('Project Costing'!F217,Labor!$I$14:$I$3000,0)),"")))))</f>
        <v/>
      </c>
      <c r="H217" s="1"/>
      <c r="I217" s="1"/>
      <c r="J217" s="2"/>
      <c r="K217" s="2" t="str">
        <f t="shared" si="12"/>
        <v/>
      </c>
      <c r="L217" s="161"/>
      <c r="M217" s="278" t="str">
        <f t="shared" si="13"/>
        <v/>
      </c>
      <c r="N217" s="161"/>
      <c r="O217" s="2" t="str">
        <f t="shared" si="14"/>
        <v/>
      </c>
      <c r="P217" s="162" t="str">
        <f t="shared" si="15"/>
        <v/>
      </c>
    </row>
    <row r="218" spans="4:16" ht="15" hidden="1" customHeight="1" x14ac:dyDescent="0.25">
      <c r="D218" s="188"/>
      <c r="E218" s="159"/>
      <c r="F218" s="83"/>
      <c r="G218" s="1" t="str">
        <f>IF(E218="Pipes_and_Fittings",INDEX('Pipes &amp; Fittings'!$D$14:$D$3000,MATCH('Project Costing'!F218,'Pipes &amp; Fittings'!$J$14:$J$3000,0)),IF(E218="Equipment_and_Materials",INDEX('Equipment &amp; Materials'!$E$14:$E$3000,MATCH('Project Costing'!F218,'Equipment &amp; Materials'!$J$14:$J$3000,0)),IF(E218="Land_and_ROW",INDEX('Land &amp; ROW'!$E$14:$E$3000,MATCH('Project Costing'!F218,'Land &amp; ROW'!$I$14:$I$3000,0)),IF(E218="Services",INDEX(Services!$E$14:$E$3000,MATCH('Project Costing'!F218,Services!$I$14:$I$3000,0)),IF(E218="Labor",INDEX(Labor!$E$13:$E$3000,MATCH('Project Costing'!F218,Labor!$I$14:$I$3000,0)),"")))))</f>
        <v/>
      </c>
      <c r="H218" s="1"/>
      <c r="I218" s="1"/>
      <c r="J218" s="2"/>
      <c r="K218" s="2" t="str">
        <f t="shared" si="12"/>
        <v/>
      </c>
      <c r="L218" s="161"/>
      <c r="M218" s="278" t="str">
        <f t="shared" si="13"/>
        <v/>
      </c>
      <c r="N218" s="161"/>
      <c r="O218" s="2" t="str">
        <f t="shared" si="14"/>
        <v/>
      </c>
      <c r="P218" s="162" t="str">
        <f t="shared" si="15"/>
        <v/>
      </c>
    </row>
    <row r="219" spans="4:16" ht="15" hidden="1" customHeight="1" x14ac:dyDescent="0.25">
      <c r="D219" s="188"/>
      <c r="E219" s="159"/>
      <c r="F219" s="83"/>
      <c r="G219" s="1" t="str">
        <f>IF(E219="Pipes_and_Fittings",INDEX('Pipes &amp; Fittings'!$D$14:$D$3000,MATCH('Project Costing'!F219,'Pipes &amp; Fittings'!$J$14:$J$3000,0)),IF(E219="Equipment_and_Materials",INDEX('Equipment &amp; Materials'!$E$14:$E$3000,MATCH('Project Costing'!F219,'Equipment &amp; Materials'!$J$14:$J$3000,0)),IF(E219="Land_and_ROW",INDEX('Land &amp; ROW'!$E$14:$E$3000,MATCH('Project Costing'!F219,'Land &amp; ROW'!$I$14:$I$3000,0)),IF(E219="Services",INDEX(Services!$E$14:$E$3000,MATCH('Project Costing'!F219,Services!$I$14:$I$3000,0)),IF(E219="Labor",INDEX(Labor!$E$13:$E$3000,MATCH('Project Costing'!F219,Labor!$I$14:$I$3000,0)),"")))))</f>
        <v/>
      </c>
      <c r="H219" s="1"/>
      <c r="I219" s="1"/>
      <c r="J219" s="2"/>
      <c r="K219" s="2" t="str">
        <f t="shared" si="12"/>
        <v/>
      </c>
      <c r="L219" s="161"/>
      <c r="M219" s="278" t="str">
        <f t="shared" si="13"/>
        <v/>
      </c>
      <c r="N219" s="161"/>
      <c r="O219" s="2" t="str">
        <f t="shared" si="14"/>
        <v/>
      </c>
      <c r="P219" s="162" t="str">
        <f t="shared" si="15"/>
        <v/>
      </c>
    </row>
    <row r="220" spans="4:16" ht="15" hidden="1" customHeight="1" x14ac:dyDescent="0.25">
      <c r="D220" s="188"/>
      <c r="E220" s="159"/>
      <c r="F220" s="83"/>
      <c r="G220" s="1" t="str">
        <f>IF(E220="Pipes_and_Fittings",INDEX('Pipes &amp; Fittings'!$D$14:$D$3000,MATCH('Project Costing'!F220,'Pipes &amp; Fittings'!$J$14:$J$3000,0)),IF(E220="Equipment_and_Materials",INDEX('Equipment &amp; Materials'!$E$14:$E$3000,MATCH('Project Costing'!F220,'Equipment &amp; Materials'!$J$14:$J$3000,0)),IF(E220="Land_and_ROW",INDEX('Land &amp; ROW'!$E$14:$E$3000,MATCH('Project Costing'!F220,'Land &amp; ROW'!$I$14:$I$3000,0)),IF(E220="Services",INDEX(Services!$E$14:$E$3000,MATCH('Project Costing'!F220,Services!$I$14:$I$3000,0)),IF(E220="Labor",INDEX(Labor!$E$13:$E$3000,MATCH('Project Costing'!F220,Labor!$I$14:$I$3000,0)),"")))))</f>
        <v/>
      </c>
      <c r="H220" s="1"/>
      <c r="I220" s="1"/>
      <c r="J220" s="2"/>
      <c r="K220" s="2" t="str">
        <f t="shared" si="12"/>
        <v/>
      </c>
      <c r="L220" s="161"/>
      <c r="M220" s="278" t="str">
        <f t="shared" si="13"/>
        <v/>
      </c>
      <c r="N220" s="161"/>
      <c r="O220" s="2" t="str">
        <f t="shared" si="14"/>
        <v/>
      </c>
      <c r="P220" s="162" t="str">
        <f t="shared" si="15"/>
        <v/>
      </c>
    </row>
    <row r="221" spans="4:16" ht="15" hidden="1" customHeight="1" x14ac:dyDescent="0.25">
      <c r="D221" s="188"/>
      <c r="E221" s="159"/>
      <c r="F221" s="83"/>
      <c r="G221" s="1" t="str">
        <f>IF(E221="Pipes_and_Fittings",INDEX('Pipes &amp; Fittings'!$D$14:$D$3000,MATCH('Project Costing'!F221,'Pipes &amp; Fittings'!$J$14:$J$3000,0)),IF(E221="Equipment_and_Materials",INDEX('Equipment &amp; Materials'!$E$14:$E$3000,MATCH('Project Costing'!F221,'Equipment &amp; Materials'!$J$14:$J$3000,0)),IF(E221="Land_and_ROW",INDEX('Land &amp; ROW'!$E$14:$E$3000,MATCH('Project Costing'!F221,'Land &amp; ROW'!$I$14:$I$3000,0)),IF(E221="Services",INDEX(Services!$E$14:$E$3000,MATCH('Project Costing'!F221,Services!$I$14:$I$3000,0)),IF(E221="Labor",INDEX(Labor!$E$13:$E$3000,MATCH('Project Costing'!F221,Labor!$I$14:$I$3000,0)),"")))))</f>
        <v/>
      </c>
      <c r="H221" s="1"/>
      <c r="I221" s="1"/>
      <c r="J221" s="2"/>
      <c r="K221" s="2" t="str">
        <f t="shared" si="12"/>
        <v/>
      </c>
      <c r="L221" s="161"/>
      <c r="M221" s="278" t="str">
        <f t="shared" si="13"/>
        <v/>
      </c>
      <c r="N221" s="161"/>
      <c r="O221" s="2" t="str">
        <f t="shared" si="14"/>
        <v/>
      </c>
      <c r="P221" s="162" t="str">
        <f t="shared" si="15"/>
        <v/>
      </c>
    </row>
    <row r="222" spans="4:16" ht="15" hidden="1" customHeight="1" x14ac:dyDescent="0.25">
      <c r="D222" s="188"/>
      <c r="E222" s="159"/>
      <c r="F222" s="83"/>
      <c r="G222" s="1" t="str">
        <f>IF(E222="Pipes_and_Fittings",INDEX('Pipes &amp; Fittings'!$D$14:$D$3000,MATCH('Project Costing'!F222,'Pipes &amp; Fittings'!$J$14:$J$3000,0)),IF(E222="Equipment_and_Materials",INDEX('Equipment &amp; Materials'!$E$14:$E$3000,MATCH('Project Costing'!F222,'Equipment &amp; Materials'!$J$14:$J$3000,0)),IF(E222="Land_and_ROW",INDEX('Land &amp; ROW'!$E$14:$E$3000,MATCH('Project Costing'!F222,'Land &amp; ROW'!$I$14:$I$3000,0)),IF(E222="Services",INDEX(Services!$E$14:$E$3000,MATCH('Project Costing'!F222,Services!$I$14:$I$3000,0)),IF(E222="Labor",INDEX(Labor!$E$13:$E$3000,MATCH('Project Costing'!F222,Labor!$I$14:$I$3000,0)),"")))))</f>
        <v/>
      </c>
      <c r="H222" s="1"/>
      <c r="I222" s="1"/>
      <c r="J222" s="2"/>
      <c r="K222" s="2" t="str">
        <f t="shared" si="12"/>
        <v/>
      </c>
      <c r="L222" s="161"/>
      <c r="M222" s="278" t="str">
        <f t="shared" si="13"/>
        <v/>
      </c>
      <c r="N222" s="161"/>
      <c r="O222" s="2" t="str">
        <f t="shared" si="14"/>
        <v/>
      </c>
      <c r="P222" s="162" t="str">
        <f t="shared" si="15"/>
        <v/>
      </c>
    </row>
    <row r="223" spans="4:16" ht="15" hidden="1" customHeight="1" x14ac:dyDescent="0.25">
      <c r="D223" s="188"/>
      <c r="E223" s="159"/>
      <c r="F223" s="83"/>
      <c r="G223" s="1" t="str">
        <f>IF(E223="Pipes_and_Fittings",INDEX('Pipes &amp; Fittings'!$D$14:$D$3000,MATCH('Project Costing'!F223,'Pipes &amp; Fittings'!$J$14:$J$3000,0)),IF(E223="Equipment_and_Materials",INDEX('Equipment &amp; Materials'!$E$14:$E$3000,MATCH('Project Costing'!F223,'Equipment &amp; Materials'!$J$14:$J$3000,0)),IF(E223="Land_and_ROW",INDEX('Land &amp; ROW'!$E$14:$E$3000,MATCH('Project Costing'!F223,'Land &amp; ROW'!$I$14:$I$3000,0)),IF(E223="Services",INDEX(Services!$E$14:$E$3000,MATCH('Project Costing'!F223,Services!$I$14:$I$3000,0)),IF(E223="Labor",INDEX(Labor!$E$13:$E$3000,MATCH('Project Costing'!F223,Labor!$I$14:$I$3000,0)),"")))))</f>
        <v/>
      </c>
      <c r="H223" s="1"/>
      <c r="I223" s="1"/>
      <c r="J223" s="2"/>
      <c r="K223" s="2" t="str">
        <f t="shared" si="12"/>
        <v/>
      </c>
      <c r="L223" s="161"/>
      <c r="M223" s="278" t="str">
        <f t="shared" si="13"/>
        <v/>
      </c>
      <c r="N223" s="161"/>
      <c r="O223" s="2" t="str">
        <f t="shared" si="14"/>
        <v/>
      </c>
      <c r="P223" s="162" t="str">
        <f t="shared" si="15"/>
        <v/>
      </c>
    </row>
    <row r="224" spans="4:16" ht="15" hidden="1" customHeight="1" x14ac:dyDescent="0.25">
      <c r="D224" s="188"/>
      <c r="E224" s="159"/>
      <c r="F224" s="83"/>
      <c r="G224" s="1" t="str">
        <f>IF(E224="Pipes_and_Fittings",INDEX('Pipes &amp; Fittings'!$D$14:$D$3000,MATCH('Project Costing'!F224,'Pipes &amp; Fittings'!$J$14:$J$3000,0)),IF(E224="Equipment_and_Materials",INDEX('Equipment &amp; Materials'!$E$14:$E$3000,MATCH('Project Costing'!F224,'Equipment &amp; Materials'!$J$14:$J$3000,0)),IF(E224="Land_and_ROW",INDEX('Land &amp; ROW'!$E$14:$E$3000,MATCH('Project Costing'!F224,'Land &amp; ROW'!$I$14:$I$3000,0)),IF(E224="Services",INDEX(Services!$E$14:$E$3000,MATCH('Project Costing'!F224,Services!$I$14:$I$3000,0)),IF(E224="Labor",INDEX(Labor!$E$13:$E$3000,MATCH('Project Costing'!F224,Labor!$I$14:$I$3000,0)),"")))))</f>
        <v/>
      </c>
      <c r="H224" s="1"/>
      <c r="I224" s="1"/>
      <c r="J224" s="2"/>
      <c r="K224" s="2" t="str">
        <f t="shared" si="12"/>
        <v/>
      </c>
      <c r="L224" s="161"/>
      <c r="M224" s="278" t="str">
        <f t="shared" si="13"/>
        <v/>
      </c>
      <c r="N224" s="161"/>
      <c r="O224" s="2" t="str">
        <f t="shared" si="14"/>
        <v/>
      </c>
      <c r="P224" s="162" t="str">
        <f t="shared" si="15"/>
        <v/>
      </c>
    </row>
    <row r="225" spans="4:16" ht="15" hidden="1" customHeight="1" x14ac:dyDescent="0.25">
      <c r="D225" s="188"/>
      <c r="E225" s="159"/>
      <c r="F225" s="83"/>
      <c r="G225" s="1" t="str">
        <f>IF(E225="Pipes_and_Fittings",INDEX('Pipes &amp; Fittings'!$D$14:$D$3000,MATCH('Project Costing'!F225,'Pipes &amp; Fittings'!$J$14:$J$3000,0)),IF(E225="Equipment_and_Materials",INDEX('Equipment &amp; Materials'!$E$14:$E$3000,MATCH('Project Costing'!F225,'Equipment &amp; Materials'!$J$14:$J$3000,0)),IF(E225="Land_and_ROW",INDEX('Land &amp; ROW'!$E$14:$E$3000,MATCH('Project Costing'!F225,'Land &amp; ROW'!$I$14:$I$3000,0)),IF(E225="Services",INDEX(Services!$E$14:$E$3000,MATCH('Project Costing'!F225,Services!$I$14:$I$3000,0)),IF(E225="Labor",INDEX(Labor!$E$13:$E$3000,MATCH('Project Costing'!F225,Labor!$I$14:$I$3000,0)),"")))))</f>
        <v/>
      </c>
      <c r="H225" s="1"/>
      <c r="I225" s="1"/>
      <c r="J225" s="2"/>
      <c r="K225" s="2" t="str">
        <f t="shared" si="12"/>
        <v/>
      </c>
      <c r="L225" s="161"/>
      <c r="M225" s="278" t="str">
        <f t="shared" si="13"/>
        <v/>
      </c>
      <c r="N225" s="161"/>
      <c r="O225" s="2" t="str">
        <f t="shared" si="14"/>
        <v/>
      </c>
      <c r="P225" s="162" t="str">
        <f t="shared" si="15"/>
        <v/>
      </c>
    </row>
    <row r="226" spans="4:16" ht="15" hidden="1" customHeight="1" x14ac:dyDescent="0.25">
      <c r="D226" s="188"/>
      <c r="E226" s="159"/>
      <c r="F226" s="83"/>
      <c r="G226" s="1" t="str">
        <f>IF(E226="Pipes_and_Fittings",INDEX('Pipes &amp; Fittings'!$D$14:$D$3000,MATCH('Project Costing'!F226,'Pipes &amp; Fittings'!$J$14:$J$3000,0)),IF(E226="Equipment_and_Materials",INDEX('Equipment &amp; Materials'!$E$14:$E$3000,MATCH('Project Costing'!F226,'Equipment &amp; Materials'!$J$14:$J$3000,0)),IF(E226="Land_and_ROW",INDEX('Land &amp; ROW'!$E$14:$E$3000,MATCH('Project Costing'!F226,'Land &amp; ROW'!$I$14:$I$3000,0)),IF(E226="Services",INDEX(Services!$E$14:$E$3000,MATCH('Project Costing'!F226,Services!$I$14:$I$3000,0)),IF(E226="Labor",INDEX(Labor!$E$13:$E$3000,MATCH('Project Costing'!F226,Labor!$I$14:$I$3000,0)),"")))))</f>
        <v/>
      </c>
      <c r="H226" s="1"/>
      <c r="I226" s="1"/>
      <c r="J226" s="2"/>
      <c r="K226" s="2" t="str">
        <f t="shared" si="12"/>
        <v/>
      </c>
      <c r="L226" s="161"/>
      <c r="M226" s="278" t="str">
        <f t="shared" si="13"/>
        <v/>
      </c>
      <c r="N226" s="161"/>
      <c r="O226" s="2" t="str">
        <f t="shared" si="14"/>
        <v/>
      </c>
      <c r="P226" s="162" t="str">
        <f t="shared" si="15"/>
        <v/>
      </c>
    </row>
    <row r="227" spans="4:16" ht="15" hidden="1" customHeight="1" x14ac:dyDescent="0.25">
      <c r="D227" s="188"/>
      <c r="E227" s="159"/>
      <c r="F227" s="83"/>
      <c r="G227" s="1" t="str">
        <f>IF(E227="Pipes_and_Fittings",INDEX('Pipes &amp; Fittings'!$D$14:$D$3000,MATCH('Project Costing'!F227,'Pipes &amp; Fittings'!$J$14:$J$3000,0)),IF(E227="Equipment_and_Materials",INDEX('Equipment &amp; Materials'!$E$14:$E$3000,MATCH('Project Costing'!F227,'Equipment &amp; Materials'!$J$14:$J$3000,0)),IF(E227="Land_and_ROW",INDEX('Land &amp; ROW'!$E$14:$E$3000,MATCH('Project Costing'!F227,'Land &amp; ROW'!$I$14:$I$3000,0)),IF(E227="Services",INDEX(Services!$E$14:$E$3000,MATCH('Project Costing'!F227,Services!$I$14:$I$3000,0)),IF(E227="Labor",INDEX(Labor!$E$13:$E$3000,MATCH('Project Costing'!F227,Labor!$I$14:$I$3000,0)),"")))))</f>
        <v/>
      </c>
      <c r="H227" s="1"/>
      <c r="I227" s="1"/>
      <c r="J227" s="2"/>
      <c r="K227" s="2" t="str">
        <f t="shared" si="12"/>
        <v/>
      </c>
      <c r="L227" s="161"/>
      <c r="M227" s="278" t="str">
        <f t="shared" si="13"/>
        <v/>
      </c>
      <c r="N227" s="161"/>
      <c r="O227" s="2" t="str">
        <f t="shared" si="14"/>
        <v/>
      </c>
      <c r="P227" s="162" t="str">
        <f t="shared" si="15"/>
        <v/>
      </c>
    </row>
    <row r="228" spans="4:16" ht="15" hidden="1" customHeight="1" x14ac:dyDescent="0.25">
      <c r="D228" s="188"/>
      <c r="E228" s="159"/>
      <c r="F228" s="83"/>
      <c r="G228" s="1" t="str">
        <f>IF(E228="Pipes_and_Fittings",INDEX('Pipes &amp; Fittings'!$D$14:$D$3000,MATCH('Project Costing'!F228,'Pipes &amp; Fittings'!$J$14:$J$3000,0)),IF(E228="Equipment_and_Materials",INDEX('Equipment &amp; Materials'!$E$14:$E$3000,MATCH('Project Costing'!F228,'Equipment &amp; Materials'!$J$14:$J$3000,0)),IF(E228="Land_and_ROW",INDEX('Land &amp; ROW'!$E$14:$E$3000,MATCH('Project Costing'!F228,'Land &amp; ROW'!$I$14:$I$3000,0)),IF(E228="Services",INDEX(Services!$E$14:$E$3000,MATCH('Project Costing'!F228,Services!$I$14:$I$3000,0)),IF(E228="Labor",INDEX(Labor!$E$13:$E$3000,MATCH('Project Costing'!F228,Labor!$I$14:$I$3000,0)),"")))))</f>
        <v/>
      </c>
      <c r="H228" s="1"/>
      <c r="I228" s="1"/>
      <c r="J228" s="2"/>
      <c r="K228" s="2" t="str">
        <f t="shared" si="12"/>
        <v/>
      </c>
      <c r="L228" s="161"/>
      <c r="M228" s="278" t="str">
        <f t="shared" si="13"/>
        <v/>
      </c>
      <c r="N228" s="161"/>
      <c r="O228" s="2" t="str">
        <f t="shared" si="14"/>
        <v/>
      </c>
      <c r="P228" s="162" t="str">
        <f t="shared" si="15"/>
        <v/>
      </c>
    </row>
    <row r="229" spans="4:16" ht="15" hidden="1" customHeight="1" x14ac:dyDescent="0.25">
      <c r="D229" s="188"/>
      <c r="E229" s="159"/>
      <c r="F229" s="83"/>
      <c r="G229" s="1" t="str">
        <f>IF(E229="Pipes_and_Fittings",INDEX('Pipes &amp; Fittings'!$D$14:$D$3000,MATCH('Project Costing'!F229,'Pipes &amp; Fittings'!$J$14:$J$3000,0)),IF(E229="Equipment_and_Materials",INDEX('Equipment &amp; Materials'!$E$14:$E$3000,MATCH('Project Costing'!F229,'Equipment &amp; Materials'!$J$14:$J$3000,0)),IF(E229="Land_and_ROW",INDEX('Land &amp; ROW'!$E$14:$E$3000,MATCH('Project Costing'!F229,'Land &amp; ROW'!$I$14:$I$3000,0)),IF(E229="Services",INDEX(Services!$E$14:$E$3000,MATCH('Project Costing'!F229,Services!$I$14:$I$3000,0)),IF(E229="Labor",INDEX(Labor!$E$13:$E$3000,MATCH('Project Costing'!F229,Labor!$I$14:$I$3000,0)),"")))))</f>
        <v/>
      </c>
      <c r="H229" s="1"/>
      <c r="I229" s="1"/>
      <c r="J229" s="2"/>
      <c r="K229" s="2" t="str">
        <f t="shared" si="12"/>
        <v/>
      </c>
      <c r="L229" s="161"/>
      <c r="M229" s="278" t="str">
        <f t="shared" si="13"/>
        <v/>
      </c>
      <c r="N229" s="161"/>
      <c r="O229" s="2" t="str">
        <f t="shared" si="14"/>
        <v/>
      </c>
      <c r="P229" s="162" t="str">
        <f t="shared" si="15"/>
        <v/>
      </c>
    </row>
    <row r="230" spans="4:16" ht="15" hidden="1" customHeight="1" x14ac:dyDescent="0.25">
      <c r="D230" s="188"/>
      <c r="E230" s="159"/>
      <c r="F230" s="83"/>
      <c r="G230" s="1" t="str">
        <f>IF(E230="Pipes_and_Fittings",INDEX('Pipes &amp; Fittings'!$D$14:$D$3000,MATCH('Project Costing'!F230,'Pipes &amp; Fittings'!$J$14:$J$3000,0)),IF(E230="Equipment_and_Materials",INDEX('Equipment &amp; Materials'!$E$14:$E$3000,MATCH('Project Costing'!F230,'Equipment &amp; Materials'!$J$14:$J$3000,0)),IF(E230="Land_and_ROW",INDEX('Land &amp; ROW'!$E$14:$E$3000,MATCH('Project Costing'!F230,'Land &amp; ROW'!$I$14:$I$3000,0)),IF(E230="Services",INDEX(Services!$E$14:$E$3000,MATCH('Project Costing'!F230,Services!$I$14:$I$3000,0)),IF(E230="Labor",INDEX(Labor!$E$13:$E$3000,MATCH('Project Costing'!F230,Labor!$I$14:$I$3000,0)),"")))))</f>
        <v/>
      </c>
      <c r="H230" s="1"/>
      <c r="I230" s="1"/>
      <c r="J230" s="2"/>
      <c r="K230" s="2" t="str">
        <f t="shared" si="12"/>
        <v/>
      </c>
      <c r="L230" s="161"/>
      <c r="M230" s="278" t="str">
        <f t="shared" si="13"/>
        <v/>
      </c>
      <c r="N230" s="161"/>
      <c r="O230" s="2" t="str">
        <f t="shared" si="14"/>
        <v/>
      </c>
      <c r="P230" s="162" t="str">
        <f t="shared" si="15"/>
        <v/>
      </c>
    </row>
    <row r="231" spans="4:16" ht="15" hidden="1" customHeight="1" x14ac:dyDescent="0.25">
      <c r="D231" s="188"/>
      <c r="E231" s="159"/>
      <c r="F231" s="83"/>
      <c r="G231" s="1" t="str">
        <f>IF(E231="Pipes_and_Fittings",INDEX('Pipes &amp; Fittings'!$D$14:$D$3000,MATCH('Project Costing'!F231,'Pipes &amp; Fittings'!$J$14:$J$3000,0)),IF(E231="Equipment_and_Materials",INDEX('Equipment &amp; Materials'!$E$14:$E$3000,MATCH('Project Costing'!F231,'Equipment &amp; Materials'!$J$14:$J$3000,0)),IF(E231="Land_and_ROW",INDEX('Land &amp; ROW'!$E$14:$E$3000,MATCH('Project Costing'!F231,'Land &amp; ROW'!$I$14:$I$3000,0)),IF(E231="Services",INDEX(Services!$E$14:$E$3000,MATCH('Project Costing'!F231,Services!$I$14:$I$3000,0)),IF(E231="Labor",INDEX(Labor!$E$13:$E$3000,MATCH('Project Costing'!F231,Labor!$I$14:$I$3000,0)),"")))))</f>
        <v/>
      </c>
      <c r="H231" s="1"/>
      <c r="I231" s="1"/>
      <c r="J231" s="2"/>
      <c r="K231" s="2" t="str">
        <f t="shared" si="12"/>
        <v/>
      </c>
      <c r="L231" s="161"/>
      <c r="M231" s="278" t="str">
        <f t="shared" si="13"/>
        <v/>
      </c>
      <c r="N231" s="161"/>
      <c r="O231" s="2" t="str">
        <f t="shared" si="14"/>
        <v/>
      </c>
      <c r="P231" s="162" t="str">
        <f t="shared" si="15"/>
        <v/>
      </c>
    </row>
    <row r="232" spans="4:16" ht="15" hidden="1" customHeight="1" x14ac:dyDescent="0.25">
      <c r="D232" s="188"/>
      <c r="E232" s="159"/>
      <c r="F232" s="83"/>
      <c r="G232" s="1" t="str">
        <f>IF(E232="Pipes_and_Fittings",INDEX('Pipes &amp; Fittings'!$D$14:$D$3000,MATCH('Project Costing'!F232,'Pipes &amp; Fittings'!$J$14:$J$3000,0)),IF(E232="Equipment_and_Materials",INDEX('Equipment &amp; Materials'!$E$14:$E$3000,MATCH('Project Costing'!F232,'Equipment &amp; Materials'!$J$14:$J$3000,0)),IF(E232="Land_and_ROW",INDEX('Land &amp; ROW'!$E$14:$E$3000,MATCH('Project Costing'!F232,'Land &amp; ROW'!$I$14:$I$3000,0)),IF(E232="Services",INDEX(Services!$E$14:$E$3000,MATCH('Project Costing'!F232,Services!$I$14:$I$3000,0)),IF(E232="Labor",INDEX(Labor!$E$13:$E$3000,MATCH('Project Costing'!F232,Labor!$I$14:$I$3000,0)),"")))))</f>
        <v/>
      </c>
      <c r="H232" s="1"/>
      <c r="I232" s="1"/>
      <c r="J232" s="2"/>
      <c r="K232" s="2" t="str">
        <f t="shared" si="12"/>
        <v/>
      </c>
      <c r="L232" s="161"/>
      <c r="M232" s="278" t="str">
        <f t="shared" si="13"/>
        <v/>
      </c>
      <c r="N232" s="161"/>
      <c r="O232" s="2" t="str">
        <f t="shared" si="14"/>
        <v/>
      </c>
      <c r="P232" s="162" t="str">
        <f t="shared" si="15"/>
        <v/>
      </c>
    </row>
    <row r="233" spans="4:16" ht="15" hidden="1" customHeight="1" x14ac:dyDescent="0.25">
      <c r="D233" s="188"/>
      <c r="E233" s="159"/>
      <c r="F233" s="83"/>
      <c r="G233" s="1" t="str">
        <f>IF(E233="Pipes_and_Fittings",INDEX('Pipes &amp; Fittings'!$D$14:$D$3000,MATCH('Project Costing'!F233,'Pipes &amp; Fittings'!$J$14:$J$3000,0)),IF(E233="Equipment_and_Materials",INDEX('Equipment &amp; Materials'!$E$14:$E$3000,MATCH('Project Costing'!F233,'Equipment &amp; Materials'!$J$14:$J$3000,0)),IF(E233="Land_and_ROW",INDEX('Land &amp; ROW'!$E$14:$E$3000,MATCH('Project Costing'!F233,'Land &amp; ROW'!$I$14:$I$3000,0)),IF(E233="Services",INDEX(Services!$E$14:$E$3000,MATCH('Project Costing'!F233,Services!$I$14:$I$3000,0)),IF(E233="Labor",INDEX(Labor!$E$13:$E$3000,MATCH('Project Costing'!F233,Labor!$I$14:$I$3000,0)),"")))))</f>
        <v/>
      </c>
      <c r="H233" s="1"/>
      <c r="I233" s="1"/>
      <c r="J233" s="2"/>
      <c r="K233" s="2" t="str">
        <f t="shared" si="12"/>
        <v/>
      </c>
      <c r="L233" s="161"/>
      <c r="M233" s="278" t="str">
        <f t="shared" si="13"/>
        <v/>
      </c>
      <c r="N233" s="161"/>
      <c r="O233" s="2" t="str">
        <f t="shared" si="14"/>
        <v/>
      </c>
      <c r="P233" s="162" t="str">
        <f t="shared" si="15"/>
        <v/>
      </c>
    </row>
    <row r="234" spans="4:16" ht="15" hidden="1" customHeight="1" x14ac:dyDescent="0.25">
      <c r="D234" s="188"/>
      <c r="E234" s="159"/>
      <c r="F234" s="83"/>
      <c r="G234" s="1" t="str">
        <f>IF(E234="Pipes_and_Fittings",INDEX('Pipes &amp; Fittings'!$D$14:$D$3000,MATCH('Project Costing'!F234,'Pipes &amp; Fittings'!$J$14:$J$3000,0)),IF(E234="Equipment_and_Materials",INDEX('Equipment &amp; Materials'!$E$14:$E$3000,MATCH('Project Costing'!F234,'Equipment &amp; Materials'!$J$14:$J$3000,0)),IF(E234="Land_and_ROW",INDEX('Land &amp; ROW'!$E$14:$E$3000,MATCH('Project Costing'!F234,'Land &amp; ROW'!$I$14:$I$3000,0)),IF(E234="Services",INDEX(Services!$E$14:$E$3000,MATCH('Project Costing'!F234,Services!$I$14:$I$3000,0)),IF(E234="Labor",INDEX(Labor!$E$13:$E$3000,MATCH('Project Costing'!F234,Labor!$I$14:$I$3000,0)),"")))))</f>
        <v/>
      </c>
      <c r="H234" s="1"/>
      <c r="I234" s="1"/>
      <c r="J234" s="2"/>
      <c r="K234" s="2" t="str">
        <f t="shared" si="12"/>
        <v/>
      </c>
      <c r="L234" s="161"/>
      <c r="M234" s="278" t="str">
        <f t="shared" si="13"/>
        <v/>
      </c>
      <c r="N234" s="161"/>
      <c r="O234" s="2" t="str">
        <f t="shared" si="14"/>
        <v/>
      </c>
      <c r="P234" s="162" t="str">
        <f t="shared" si="15"/>
        <v/>
      </c>
    </row>
    <row r="235" spans="4:16" ht="15" hidden="1" customHeight="1" x14ac:dyDescent="0.25">
      <c r="D235" s="188"/>
      <c r="E235" s="159"/>
      <c r="F235" s="83"/>
      <c r="G235" s="1" t="str">
        <f>IF(E235="Pipes_and_Fittings",INDEX('Pipes &amp; Fittings'!$D$14:$D$3000,MATCH('Project Costing'!F235,'Pipes &amp; Fittings'!$J$14:$J$3000,0)),IF(E235="Equipment_and_Materials",INDEX('Equipment &amp; Materials'!$E$14:$E$3000,MATCH('Project Costing'!F235,'Equipment &amp; Materials'!$J$14:$J$3000,0)),IF(E235="Land_and_ROW",INDEX('Land &amp; ROW'!$E$14:$E$3000,MATCH('Project Costing'!F235,'Land &amp; ROW'!$I$14:$I$3000,0)),IF(E235="Services",INDEX(Services!$E$14:$E$3000,MATCH('Project Costing'!F235,Services!$I$14:$I$3000,0)),IF(E235="Labor",INDEX(Labor!$E$13:$E$3000,MATCH('Project Costing'!F235,Labor!$I$14:$I$3000,0)),"")))))</f>
        <v/>
      </c>
      <c r="H235" s="1"/>
      <c r="I235" s="1"/>
      <c r="J235" s="2"/>
      <c r="K235" s="2" t="str">
        <f t="shared" si="12"/>
        <v/>
      </c>
      <c r="L235" s="161"/>
      <c r="M235" s="278" t="str">
        <f t="shared" si="13"/>
        <v/>
      </c>
      <c r="N235" s="161"/>
      <c r="O235" s="2" t="str">
        <f t="shared" si="14"/>
        <v/>
      </c>
      <c r="P235" s="162" t="str">
        <f t="shared" si="15"/>
        <v/>
      </c>
    </row>
    <row r="236" spans="4:16" ht="15" hidden="1" customHeight="1" x14ac:dyDescent="0.25">
      <c r="D236" s="188"/>
      <c r="E236" s="159"/>
      <c r="F236" s="83"/>
      <c r="G236" s="1" t="str">
        <f>IF(E236="Pipes_and_Fittings",INDEX('Pipes &amp; Fittings'!$D$14:$D$3000,MATCH('Project Costing'!F236,'Pipes &amp; Fittings'!$J$14:$J$3000,0)),IF(E236="Equipment_and_Materials",INDEX('Equipment &amp; Materials'!$E$14:$E$3000,MATCH('Project Costing'!F236,'Equipment &amp; Materials'!$J$14:$J$3000,0)),IF(E236="Land_and_ROW",INDEX('Land &amp; ROW'!$E$14:$E$3000,MATCH('Project Costing'!F236,'Land &amp; ROW'!$I$14:$I$3000,0)),IF(E236="Services",INDEX(Services!$E$14:$E$3000,MATCH('Project Costing'!F236,Services!$I$14:$I$3000,0)),IF(E236="Labor",INDEX(Labor!$E$13:$E$3000,MATCH('Project Costing'!F236,Labor!$I$14:$I$3000,0)),"")))))</f>
        <v/>
      </c>
      <c r="H236" s="1"/>
      <c r="I236" s="1"/>
      <c r="J236" s="2"/>
      <c r="K236" s="2" t="str">
        <f t="shared" si="12"/>
        <v/>
      </c>
      <c r="L236" s="161"/>
      <c r="M236" s="278" t="str">
        <f t="shared" si="13"/>
        <v/>
      </c>
      <c r="N236" s="161"/>
      <c r="O236" s="2" t="str">
        <f t="shared" si="14"/>
        <v/>
      </c>
      <c r="P236" s="162" t="str">
        <f t="shared" si="15"/>
        <v/>
      </c>
    </row>
    <row r="237" spans="4:16" ht="15" hidden="1" customHeight="1" x14ac:dyDescent="0.25">
      <c r="D237" s="188"/>
      <c r="E237" s="159"/>
      <c r="F237" s="83"/>
      <c r="G237" s="1" t="str">
        <f>IF(E237="Pipes_and_Fittings",INDEX('Pipes &amp; Fittings'!$D$14:$D$3000,MATCH('Project Costing'!F237,'Pipes &amp; Fittings'!$J$14:$J$3000,0)),IF(E237="Equipment_and_Materials",INDEX('Equipment &amp; Materials'!$E$14:$E$3000,MATCH('Project Costing'!F237,'Equipment &amp; Materials'!$J$14:$J$3000,0)),IF(E237="Land_and_ROW",INDEX('Land &amp; ROW'!$E$14:$E$3000,MATCH('Project Costing'!F237,'Land &amp; ROW'!$I$14:$I$3000,0)),IF(E237="Services",INDEX(Services!$E$14:$E$3000,MATCH('Project Costing'!F237,Services!$I$14:$I$3000,0)),IF(E237="Labor",INDEX(Labor!$E$13:$E$3000,MATCH('Project Costing'!F237,Labor!$I$14:$I$3000,0)),"")))))</f>
        <v/>
      </c>
      <c r="H237" s="1"/>
      <c r="I237" s="1"/>
      <c r="J237" s="2"/>
      <c r="K237" s="2" t="str">
        <f t="shared" si="12"/>
        <v/>
      </c>
      <c r="L237" s="161"/>
      <c r="M237" s="278" t="str">
        <f t="shared" si="13"/>
        <v/>
      </c>
      <c r="N237" s="161"/>
      <c r="O237" s="2" t="str">
        <f t="shared" si="14"/>
        <v/>
      </c>
      <c r="P237" s="162" t="str">
        <f t="shared" si="15"/>
        <v/>
      </c>
    </row>
    <row r="238" spans="4:16" ht="15" hidden="1" customHeight="1" x14ac:dyDescent="0.25">
      <c r="D238" s="188"/>
      <c r="E238" s="159"/>
      <c r="F238" s="83"/>
      <c r="G238" s="1" t="str">
        <f>IF(E238="Pipes_and_Fittings",INDEX('Pipes &amp; Fittings'!$D$14:$D$3000,MATCH('Project Costing'!F238,'Pipes &amp; Fittings'!$J$14:$J$3000,0)),IF(E238="Equipment_and_Materials",INDEX('Equipment &amp; Materials'!$E$14:$E$3000,MATCH('Project Costing'!F238,'Equipment &amp; Materials'!$J$14:$J$3000,0)),IF(E238="Land_and_ROW",INDEX('Land &amp; ROW'!$E$14:$E$3000,MATCH('Project Costing'!F238,'Land &amp; ROW'!$I$14:$I$3000,0)),IF(E238="Services",INDEX(Services!$E$14:$E$3000,MATCH('Project Costing'!F238,Services!$I$14:$I$3000,0)),IF(E238="Labor",INDEX(Labor!$E$13:$E$3000,MATCH('Project Costing'!F238,Labor!$I$14:$I$3000,0)),"")))))</f>
        <v/>
      </c>
      <c r="H238" s="1"/>
      <c r="I238" s="1"/>
      <c r="J238" s="2"/>
      <c r="K238" s="2" t="str">
        <f t="shared" si="12"/>
        <v/>
      </c>
      <c r="L238" s="161"/>
      <c r="M238" s="278" t="str">
        <f t="shared" si="13"/>
        <v/>
      </c>
      <c r="N238" s="161"/>
      <c r="O238" s="2" t="str">
        <f t="shared" si="14"/>
        <v/>
      </c>
      <c r="P238" s="162" t="str">
        <f t="shared" si="15"/>
        <v/>
      </c>
    </row>
    <row r="239" spans="4:16" ht="15" hidden="1" customHeight="1" x14ac:dyDescent="0.25">
      <c r="D239" s="188"/>
      <c r="E239" s="159"/>
      <c r="F239" s="83"/>
      <c r="G239" s="1" t="str">
        <f>IF(E239="Pipes_and_Fittings",INDEX('Pipes &amp; Fittings'!$D$14:$D$3000,MATCH('Project Costing'!F239,'Pipes &amp; Fittings'!$J$14:$J$3000,0)),IF(E239="Equipment_and_Materials",INDEX('Equipment &amp; Materials'!$E$14:$E$3000,MATCH('Project Costing'!F239,'Equipment &amp; Materials'!$J$14:$J$3000,0)),IF(E239="Land_and_ROW",INDEX('Land &amp; ROW'!$E$14:$E$3000,MATCH('Project Costing'!F239,'Land &amp; ROW'!$I$14:$I$3000,0)),IF(E239="Services",INDEX(Services!$E$14:$E$3000,MATCH('Project Costing'!F239,Services!$I$14:$I$3000,0)),IF(E239="Labor",INDEX(Labor!$E$13:$E$3000,MATCH('Project Costing'!F239,Labor!$I$14:$I$3000,0)),"")))))</f>
        <v/>
      </c>
      <c r="H239" s="1"/>
      <c r="I239" s="1"/>
      <c r="J239" s="2"/>
      <c r="K239" s="2" t="str">
        <f t="shared" si="12"/>
        <v/>
      </c>
      <c r="L239" s="161"/>
      <c r="M239" s="278" t="str">
        <f t="shared" si="13"/>
        <v/>
      </c>
      <c r="N239" s="161"/>
      <c r="O239" s="2" t="str">
        <f t="shared" si="14"/>
        <v/>
      </c>
      <c r="P239" s="162" t="str">
        <f t="shared" si="15"/>
        <v/>
      </c>
    </row>
    <row r="240" spans="4:16" ht="15" hidden="1" customHeight="1" x14ac:dyDescent="0.25">
      <c r="D240" s="188"/>
      <c r="E240" s="159"/>
      <c r="F240" s="83"/>
      <c r="G240" s="1" t="str">
        <f>IF(E240="Pipes_and_Fittings",INDEX('Pipes &amp; Fittings'!$D$14:$D$3000,MATCH('Project Costing'!F240,'Pipes &amp; Fittings'!$J$14:$J$3000,0)),IF(E240="Equipment_and_Materials",INDEX('Equipment &amp; Materials'!$E$14:$E$3000,MATCH('Project Costing'!F240,'Equipment &amp; Materials'!$J$14:$J$3000,0)),IF(E240="Land_and_ROW",INDEX('Land &amp; ROW'!$E$14:$E$3000,MATCH('Project Costing'!F240,'Land &amp; ROW'!$I$14:$I$3000,0)),IF(E240="Services",INDEX(Services!$E$14:$E$3000,MATCH('Project Costing'!F240,Services!$I$14:$I$3000,0)),IF(E240="Labor",INDEX(Labor!$E$13:$E$3000,MATCH('Project Costing'!F240,Labor!$I$14:$I$3000,0)),"")))))</f>
        <v/>
      </c>
      <c r="H240" s="1"/>
      <c r="I240" s="1"/>
      <c r="J240" s="2"/>
      <c r="K240" s="2" t="str">
        <f t="shared" si="12"/>
        <v/>
      </c>
      <c r="L240" s="161"/>
      <c r="M240" s="278" t="str">
        <f t="shared" si="13"/>
        <v/>
      </c>
      <c r="N240" s="161"/>
      <c r="O240" s="2" t="str">
        <f t="shared" si="14"/>
        <v/>
      </c>
      <c r="P240" s="162" t="str">
        <f t="shared" si="15"/>
        <v/>
      </c>
    </row>
    <row r="241" spans="4:16" ht="15" hidden="1" customHeight="1" x14ac:dyDescent="0.25">
      <c r="D241" s="188"/>
      <c r="E241" s="159"/>
      <c r="F241" s="83"/>
      <c r="G241" s="1" t="str">
        <f>IF(E241="Pipes_and_Fittings",INDEX('Pipes &amp; Fittings'!$D$14:$D$3000,MATCH('Project Costing'!F241,'Pipes &amp; Fittings'!$J$14:$J$3000,0)),IF(E241="Equipment_and_Materials",INDEX('Equipment &amp; Materials'!$E$14:$E$3000,MATCH('Project Costing'!F241,'Equipment &amp; Materials'!$J$14:$J$3000,0)),IF(E241="Land_and_ROW",INDEX('Land &amp; ROW'!$E$14:$E$3000,MATCH('Project Costing'!F241,'Land &amp; ROW'!$I$14:$I$3000,0)),IF(E241="Services",INDEX(Services!$E$14:$E$3000,MATCH('Project Costing'!F241,Services!$I$14:$I$3000,0)),IF(E241="Labor",INDEX(Labor!$E$13:$E$3000,MATCH('Project Costing'!F241,Labor!$I$14:$I$3000,0)),"")))))</f>
        <v/>
      </c>
      <c r="H241" s="1"/>
      <c r="I241" s="1"/>
      <c r="J241" s="2"/>
      <c r="K241" s="2" t="str">
        <f t="shared" si="12"/>
        <v/>
      </c>
      <c r="L241" s="161"/>
      <c r="M241" s="278" t="str">
        <f t="shared" si="13"/>
        <v/>
      </c>
      <c r="N241" s="161"/>
      <c r="O241" s="2" t="str">
        <f t="shared" si="14"/>
        <v/>
      </c>
      <c r="P241" s="162" t="str">
        <f t="shared" si="15"/>
        <v/>
      </c>
    </row>
    <row r="242" spans="4:16" ht="15" hidden="1" customHeight="1" x14ac:dyDescent="0.25">
      <c r="D242" s="188"/>
      <c r="E242" s="159"/>
      <c r="F242" s="83"/>
      <c r="G242" s="1" t="str">
        <f>IF(E242="Pipes_and_Fittings",INDEX('Pipes &amp; Fittings'!$D$14:$D$3000,MATCH('Project Costing'!F242,'Pipes &amp; Fittings'!$J$14:$J$3000,0)),IF(E242="Equipment_and_Materials",INDEX('Equipment &amp; Materials'!$E$14:$E$3000,MATCH('Project Costing'!F242,'Equipment &amp; Materials'!$J$14:$J$3000,0)),IF(E242="Land_and_ROW",INDEX('Land &amp; ROW'!$E$14:$E$3000,MATCH('Project Costing'!F242,'Land &amp; ROW'!$I$14:$I$3000,0)),IF(E242="Services",INDEX(Services!$E$14:$E$3000,MATCH('Project Costing'!F242,Services!$I$14:$I$3000,0)),IF(E242="Labor",INDEX(Labor!$E$13:$E$3000,MATCH('Project Costing'!F242,Labor!$I$14:$I$3000,0)),"")))))</f>
        <v/>
      </c>
      <c r="H242" s="1"/>
      <c r="I242" s="1"/>
      <c r="J242" s="2"/>
      <c r="K242" s="2" t="str">
        <f t="shared" si="12"/>
        <v/>
      </c>
      <c r="L242" s="161"/>
      <c r="M242" s="278" t="str">
        <f t="shared" si="13"/>
        <v/>
      </c>
      <c r="N242" s="161"/>
      <c r="O242" s="2" t="str">
        <f t="shared" si="14"/>
        <v/>
      </c>
      <c r="P242" s="162" t="str">
        <f t="shared" si="15"/>
        <v/>
      </c>
    </row>
    <row r="243" spans="4:16" ht="15" hidden="1" customHeight="1" x14ac:dyDescent="0.25">
      <c r="D243" s="188"/>
      <c r="E243" s="159"/>
      <c r="F243" s="83"/>
      <c r="G243" s="1" t="str">
        <f>IF(E243="Pipes_and_Fittings",INDEX('Pipes &amp; Fittings'!$D$14:$D$3000,MATCH('Project Costing'!F243,'Pipes &amp; Fittings'!$J$14:$J$3000,0)),IF(E243="Equipment_and_Materials",INDEX('Equipment &amp; Materials'!$E$14:$E$3000,MATCH('Project Costing'!F243,'Equipment &amp; Materials'!$J$14:$J$3000,0)),IF(E243="Land_and_ROW",INDEX('Land &amp; ROW'!$E$14:$E$3000,MATCH('Project Costing'!F243,'Land &amp; ROW'!$I$14:$I$3000,0)),IF(E243="Services",INDEX(Services!$E$14:$E$3000,MATCH('Project Costing'!F243,Services!$I$14:$I$3000,0)),IF(E243="Labor",INDEX(Labor!$E$13:$E$3000,MATCH('Project Costing'!F243,Labor!$I$14:$I$3000,0)),"")))))</f>
        <v/>
      </c>
      <c r="H243" s="1"/>
      <c r="I243" s="1"/>
      <c r="J243" s="2"/>
      <c r="K243" s="2" t="str">
        <f t="shared" si="12"/>
        <v/>
      </c>
      <c r="L243" s="161"/>
      <c r="M243" s="278" t="str">
        <f t="shared" si="13"/>
        <v/>
      </c>
      <c r="N243" s="161"/>
      <c r="O243" s="2" t="str">
        <f t="shared" si="14"/>
        <v/>
      </c>
      <c r="P243" s="162" t="str">
        <f t="shared" si="15"/>
        <v/>
      </c>
    </row>
    <row r="244" spans="4:16" ht="15" hidden="1" customHeight="1" x14ac:dyDescent="0.25">
      <c r="D244" s="188"/>
      <c r="E244" s="159"/>
      <c r="F244" s="83"/>
      <c r="G244" s="1" t="str">
        <f>IF(E244="Pipes_and_Fittings",INDEX('Pipes &amp; Fittings'!$D$14:$D$3000,MATCH('Project Costing'!F244,'Pipes &amp; Fittings'!$J$14:$J$3000,0)),IF(E244="Equipment_and_Materials",INDEX('Equipment &amp; Materials'!$E$14:$E$3000,MATCH('Project Costing'!F244,'Equipment &amp; Materials'!$J$14:$J$3000,0)),IF(E244="Land_and_ROW",INDEX('Land &amp; ROW'!$E$14:$E$3000,MATCH('Project Costing'!F244,'Land &amp; ROW'!$I$14:$I$3000,0)),IF(E244="Services",INDEX(Services!$E$14:$E$3000,MATCH('Project Costing'!F244,Services!$I$14:$I$3000,0)),IF(E244="Labor",INDEX(Labor!$E$13:$E$3000,MATCH('Project Costing'!F244,Labor!$I$14:$I$3000,0)),"")))))</f>
        <v/>
      </c>
      <c r="H244" s="1"/>
      <c r="I244" s="1"/>
      <c r="J244" s="2"/>
      <c r="K244" s="2" t="str">
        <f t="shared" si="12"/>
        <v/>
      </c>
      <c r="L244" s="161"/>
      <c r="M244" s="278" t="str">
        <f t="shared" si="13"/>
        <v/>
      </c>
      <c r="N244" s="161"/>
      <c r="O244" s="2" t="str">
        <f t="shared" si="14"/>
        <v/>
      </c>
      <c r="P244" s="162" t="str">
        <f t="shared" si="15"/>
        <v/>
      </c>
    </row>
    <row r="245" spans="4:16" ht="15" hidden="1" customHeight="1" x14ac:dyDescent="0.25">
      <c r="D245" s="188"/>
      <c r="E245" s="159"/>
      <c r="F245" s="83"/>
      <c r="G245" s="1" t="str">
        <f>IF(E245="Pipes_and_Fittings",INDEX('Pipes &amp; Fittings'!$D$14:$D$3000,MATCH('Project Costing'!F245,'Pipes &amp; Fittings'!$J$14:$J$3000,0)),IF(E245="Equipment_and_Materials",INDEX('Equipment &amp; Materials'!$E$14:$E$3000,MATCH('Project Costing'!F245,'Equipment &amp; Materials'!$J$14:$J$3000,0)),IF(E245="Land_and_ROW",INDEX('Land &amp; ROW'!$E$14:$E$3000,MATCH('Project Costing'!F245,'Land &amp; ROW'!$I$14:$I$3000,0)),IF(E245="Services",INDEX(Services!$E$14:$E$3000,MATCH('Project Costing'!F245,Services!$I$14:$I$3000,0)),IF(E245="Labor",INDEX(Labor!$E$13:$E$3000,MATCH('Project Costing'!F245,Labor!$I$14:$I$3000,0)),"")))))</f>
        <v/>
      </c>
      <c r="H245" s="1"/>
      <c r="I245" s="1"/>
      <c r="J245" s="2"/>
      <c r="K245" s="2" t="str">
        <f t="shared" si="12"/>
        <v/>
      </c>
      <c r="L245" s="161"/>
      <c r="M245" s="278" t="str">
        <f t="shared" si="13"/>
        <v/>
      </c>
      <c r="N245" s="161"/>
      <c r="O245" s="2" t="str">
        <f t="shared" si="14"/>
        <v/>
      </c>
      <c r="P245" s="162" t="str">
        <f t="shared" si="15"/>
        <v/>
      </c>
    </row>
    <row r="246" spans="4:16" ht="15" hidden="1" customHeight="1" x14ac:dyDescent="0.25">
      <c r="D246" s="188"/>
      <c r="E246" s="159"/>
      <c r="F246" s="83"/>
      <c r="G246" s="1" t="str">
        <f>IF(E246="Pipes_and_Fittings",INDEX('Pipes &amp; Fittings'!$D$14:$D$3000,MATCH('Project Costing'!F246,'Pipes &amp; Fittings'!$J$14:$J$3000,0)),IF(E246="Equipment_and_Materials",INDEX('Equipment &amp; Materials'!$E$14:$E$3000,MATCH('Project Costing'!F246,'Equipment &amp; Materials'!$J$14:$J$3000,0)),IF(E246="Land_and_ROW",INDEX('Land &amp; ROW'!$E$14:$E$3000,MATCH('Project Costing'!F246,'Land &amp; ROW'!$I$14:$I$3000,0)),IF(E246="Services",INDEX(Services!$E$14:$E$3000,MATCH('Project Costing'!F246,Services!$I$14:$I$3000,0)),IF(E246="Labor",INDEX(Labor!$E$13:$E$3000,MATCH('Project Costing'!F246,Labor!$I$14:$I$3000,0)),"")))))</f>
        <v/>
      </c>
      <c r="H246" s="1"/>
      <c r="I246" s="1"/>
      <c r="J246" s="2"/>
      <c r="K246" s="2" t="str">
        <f t="shared" si="12"/>
        <v/>
      </c>
      <c r="L246" s="161"/>
      <c r="M246" s="278" t="str">
        <f t="shared" si="13"/>
        <v/>
      </c>
      <c r="N246" s="161"/>
      <c r="O246" s="2" t="str">
        <f t="shared" si="14"/>
        <v/>
      </c>
      <c r="P246" s="162" t="str">
        <f t="shared" si="15"/>
        <v/>
      </c>
    </row>
    <row r="247" spans="4:16" ht="15" hidden="1" customHeight="1" x14ac:dyDescent="0.25">
      <c r="D247" s="188"/>
      <c r="E247" s="159"/>
      <c r="F247" s="83"/>
      <c r="G247" s="1" t="str">
        <f>IF(E247="Pipes_and_Fittings",INDEX('Pipes &amp; Fittings'!$D$14:$D$3000,MATCH('Project Costing'!F247,'Pipes &amp; Fittings'!$J$14:$J$3000,0)),IF(E247="Equipment_and_Materials",INDEX('Equipment &amp; Materials'!$E$14:$E$3000,MATCH('Project Costing'!F247,'Equipment &amp; Materials'!$J$14:$J$3000,0)),IF(E247="Land_and_ROW",INDEX('Land &amp; ROW'!$E$14:$E$3000,MATCH('Project Costing'!F247,'Land &amp; ROW'!$I$14:$I$3000,0)),IF(E247="Services",INDEX(Services!$E$14:$E$3000,MATCH('Project Costing'!F247,Services!$I$14:$I$3000,0)),IF(E247="Labor",INDEX(Labor!$E$13:$E$3000,MATCH('Project Costing'!F247,Labor!$I$14:$I$3000,0)),"")))))</f>
        <v/>
      </c>
      <c r="H247" s="1"/>
      <c r="I247" s="1"/>
      <c r="J247" s="2"/>
      <c r="K247" s="2" t="str">
        <f t="shared" si="12"/>
        <v/>
      </c>
      <c r="L247" s="161"/>
      <c r="M247" s="278" t="str">
        <f t="shared" si="13"/>
        <v/>
      </c>
      <c r="N247" s="161"/>
      <c r="O247" s="2" t="str">
        <f t="shared" si="14"/>
        <v/>
      </c>
      <c r="P247" s="162" t="str">
        <f t="shared" si="15"/>
        <v/>
      </c>
    </row>
    <row r="248" spans="4:16" ht="15" hidden="1" customHeight="1" x14ac:dyDescent="0.25">
      <c r="D248" s="188"/>
      <c r="E248" s="159"/>
      <c r="F248" s="83"/>
      <c r="G248" s="1" t="str">
        <f>IF(E248="Pipes_and_Fittings",INDEX('Pipes &amp; Fittings'!$D$14:$D$3000,MATCH('Project Costing'!F248,'Pipes &amp; Fittings'!$J$14:$J$3000,0)),IF(E248="Equipment_and_Materials",INDEX('Equipment &amp; Materials'!$E$14:$E$3000,MATCH('Project Costing'!F248,'Equipment &amp; Materials'!$J$14:$J$3000,0)),IF(E248="Land_and_ROW",INDEX('Land &amp; ROW'!$E$14:$E$3000,MATCH('Project Costing'!F248,'Land &amp; ROW'!$I$14:$I$3000,0)),IF(E248="Services",INDEX(Services!$E$14:$E$3000,MATCH('Project Costing'!F248,Services!$I$14:$I$3000,0)),IF(E248="Labor",INDEX(Labor!$E$13:$E$3000,MATCH('Project Costing'!F248,Labor!$I$14:$I$3000,0)),"")))))</f>
        <v/>
      </c>
      <c r="H248" s="1"/>
      <c r="I248" s="1"/>
      <c r="J248" s="2"/>
      <c r="K248" s="2" t="str">
        <f t="shared" si="12"/>
        <v/>
      </c>
      <c r="L248" s="161"/>
      <c r="M248" s="278" t="str">
        <f t="shared" si="13"/>
        <v/>
      </c>
      <c r="N248" s="161"/>
      <c r="O248" s="2" t="str">
        <f t="shared" si="14"/>
        <v/>
      </c>
      <c r="P248" s="162" t="str">
        <f t="shared" si="15"/>
        <v/>
      </c>
    </row>
    <row r="249" spans="4:16" ht="15" hidden="1" customHeight="1" x14ac:dyDescent="0.25">
      <c r="D249" s="188"/>
      <c r="E249" s="159"/>
      <c r="F249" s="83"/>
      <c r="G249" s="1" t="str">
        <f>IF(E249="Pipes_and_Fittings",INDEX('Pipes &amp; Fittings'!$D$14:$D$3000,MATCH('Project Costing'!F249,'Pipes &amp; Fittings'!$J$14:$J$3000,0)),IF(E249="Equipment_and_Materials",INDEX('Equipment &amp; Materials'!$E$14:$E$3000,MATCH('Project Costing'!F249,'Equipment &amp; Materials'!$J$14:$J$3000,0)),IF(E249="Land_and_ROW",INDEX('Land &amp; ROW'!$E$14:$E$3000,MATCH('Project Costing'!F249,'Land &amp; ROW'!$I$14:$I$3000,0)),IF(E249="Services",INDEX(Services!$E$14:$E$3000,MATCH('Project Costing'!F249,Services!$I$14:$I$3000,0)),IF(E249="Labor",INDEX(Labor!$E$13:$E$3000,MATCH('Project Costing'!F249,Labor!$I$14:$I$3000,0)),"")))))</f>
        <v/>
      </c>
      <c r="H249" s="1"/>
      <c r="I249" s="1"/>
      <c r="J249" s="2"/>
      <c r="K249" s="2" t="str">
        <f t="shared" si="12"/>
        <v/>
      </c>
      <c r="L249" s="161"/>
      <c r="M249" s="278" t="str">
        <f t="shared" si="13"/>
        <v/>
      </c>
      <c r="N249" s="161"/>
      <c r="O249" s="2" t="str">
        <f t="shared" si="14"/>
        <v/>
      </c>
      <c r="P249" s="162" t="str">
        <f t="shared" si="15"/>
        <v/>
      </c>
    </row>
    <row r="250" spans="4:16" ht="15" hidden="1" customHeight="1" x14ac:dyDescent="0.25">
      <c r="D250" s="188"/>
      <c r="E250" s="159"/>
      <c r="F250" s="83"/>
      <c r="G250" s="1" t="str">
        <f>IF(E250="Pipes_and_Fittings",INDEX('Pipes &amp; Fittings'!$D$14:$D$3000,MATCH('Project Costing'!F250,'Pipes &amp; Fittings'!$J$14:$J$3000,0)),IF(E250="Equipment_and_Materials",INDEX('Equipment &amp; Materials'!$E$14:$E$3000,MATCH('Project Costing'!F250,'Equipment &amp; Materials'!$J$14:$J$3000,0)),IF(E250="Land_and_ROW",INDEX('Land &amp; ROW'!$E$14:$E$3000,MATCH('Project Costing'!F250,'Land &amp; ROW'!$I$14:$I$3000,0)),IF(E250="Services",INDEX(Services!$E$14:$E$3000,MATCH('Project Costing'!F250,Services!$I$14:$I$3000,0)),IF(E250="Labor",INDEX(Labor!$E$13:$E$3000,MATCH('Project Costing'!F250,Labor!$I$14:$I$3000,0)),"")))))</f>
        <v/>
      </c>
      <c r="H250" s="1"/>
      <c r="I250" s="1"/>
      <c r="J250" s="2"/>
      <c r="K250" s="2" t="str">
        <f t="shared" si="12"/>
        <v/>
      </c>
      <c r="L250" s="161"/>
      <c r="M250" s="278" t="str">
        <f t="shared" si="13"/>
        <v/>
      </c>
      <c r="N250" s="161"/>
      <c r="O250" s="2" t="str">
        <f t="shared" si="14"/>
        <v/>
      </c>
      <c r="P250" s="162" t="str">
        <f t="shared" si="15"/>
        <v/>
      </c>
    </row>
    <row r="251" spans="4:16" ht="15" hidden="1" customHeight="1" x14ac:dyDescent="0.25">
      <c r="D251" s="188"/>
      <c r="E251" s="159"/>
      <c r="F251" s="83"/>
      <c r="G251" s="1" t="str">
        <f>IF(E251="Pipes_and_Fittings",INDEX('Pipes &amp; Fittings'!$D$14:$D$3000,MATCH('Project Costing'!F251,'Pipes &amp; Fittings'!$J$14:$J$3000,0)),IF(E251="Equipment_and_Materials",INDEX('Equipment &amp; Materials'!$E$14:$E$3000,MATCH('Project Costing'!F251,'Equipment &amp; Materials'!$J$14:$J$3000,0)),IF(E251="Land_and_ROW",INDEX('Land &amp; ROW'!$E$14:$E$3000,MATCH('Project Costing'!F251,'Land &amp; ROW'!$I$14:$I$3000,0)),IF(E251="Services",INDEX(Services!$E$14:$E$3000,MATCH('Project Costing'!F251,Services!$I$14:$I$3000,0)),IF(E251="Labor",INDEX(Labor!$E$13:$E$3000,MATCH('Project Costing'!F251,Labor!$I$14:$I$3000,0)),"")))))</f>
        <v/>
      </c>
      <c r="H251" s="1"/>
      <c r="I251" s="1"/>
      <c r="J251" s="2"/>
      <c r="K251" s="2" t="str">
        <f t="shared" si="12"/>
        <v/>
      </c>
      <c r="L251" s="161"/>
      <c r="M251" s="278" t="str">
        <f t="shared" si="13"/>
        <v/>
      </c>
      <c r="N251" s="161"/>
      <c r="O251" s="2" t="str">
        <f t="shared" si="14"/>
        <v/>
      </c>
      <c r="P251" s="162" t="str">
        <f t="shared" si="15"/>
        <v/>
      </c>
    </row>
    <row r="252" spans="4:16" ht="15" hidden="1" customHeight="1" x14ac:dyDescent="0.25">
      <c r="D252" s="188"/>
      <c r="E252" s="159"/>
      <c r="F252" s="83"/>
      <c r="G252" s="1" t="str">
        <f>IF(E252="Pipes_and_Fittings",INDEX('Pipes &amp; Fittings'!$D$14:$D$3000,MATCH('Project Costing'!F252,'Pipes &amp; Fittings'!$J$14:$J$3000,0)),IF(E252="Equipment_and_Materials",INDEX('Equipment &amp; Materials'!$E$14:$E$3000,MATCH('Project Costing'!F252,'Equipment &amp; Materials'!$J$14:$J$3000,0)),IF(E252="Land_and_ROW",INDEX('Land &amp; ROW'!$E$14:$E$3000,MATCH('Project Costing'!F252,'Land &amp; ROW'!$I$14:$I$3000,0)),IF(E252="Services",INDEX(Services!$E$14:$E$3000,MATCH('Project Costing'!F252,Services!$I$14:$I$3000,0)),IF(E252="Labor",INDEX(Labor!$E$13:$E$3000,MATCH('Project Costing'!F252,Labor!$I$14:$I$3000,0)),"")))))</f>
        <v/>
      </c>
      <c r="H252" s="1"/>
      <c r="I252" s="1"/>
      <c r="J252" s="2"/>
      <c r="K252" s="2" t="str">
        <f t="shared" si="12"/>
        <v/>
      </c>
      <c r="L252" s="161"/>
      <c r="M252" s="278" t="str">
        <f t="shared" si="13"/>
        <v/>
      </c>
      <c r="N252" s="161"/>
      <c r="O252" s="2" t="str">
        <f t="shared" si="14"/>
        <v/>
      </c>
      <c r="P252" s="162" t="str">
        <f t="shared" si="15"/>
        <v/>
      </c>
    </row>
    <row r="253" spans="4:16" ht="15" hidden="1" customHeight="1" x14ac:dyDescent="0.25">
      <c r="D253" s="188"/>
      <c r="E253" s="159"/>
      <c r="F253" s="83"/>
      <c r="G253" s="1" t="str">
        <f>IF(E253="Pipes_and_Fittings",INDEX('Pipes &amp; Fittings'!$D$14:$D$3000,MATCH('Project Costing'!F253,'Pipes &amp; Fittings'!$J$14:$J$3000,0)),IF(E253="Equipment_and_Materials",INDEX('Equipment &amp; Materials'!$E$14:$E$3000,MATCH('Project Costing'!F253,'Equipment &amp; Materials'!$J$14:$J$3000,0)),IF(E253="Land_and_ROW",INDEX('Land &amp; ROW'!$E$14:$E$3000,MATCH('Project Costing'!F253,'Land &amp; ROW'!$I$14:$I$3000,0)),IF(E253="Services",INDEX(Services!$E$14:$E$3000,MATCH('Project Costing'!F253,Services!$I$14:$I$3000,0)),IF(E253="Labor",INDEX(Labor!$E$13:$E$3000,MATCH('Project Costing'!F253,Labor!$I$14:$I$3000,0)),"")))))</f>
        <v/>
      </c>
      <c r="H253" s="1"/>
      <c r="I253" s="1"/>
      <c r="J253" s="2"/>
      <c r="K253" s="2" t="str">
        <f t="shared" si="12"/>
        <v/>
      </c>
      <c r="L253" s="161"/>
      <c r="M253" s="278" t="str">
        <f t="shared" si="13"/>
        <v/>
      </c>
      <c r="N253" s="161"/>
      <c r="O253" s="2" t="str">
        <f t="shared" si="14"/>
        <v/>
      </c>
      <c r="P253" s="162" t="str">
        <f t="shared" si="15"/>
        <v/>
      </c>
    </row>
    <row r="254" spans="4:16" ht="15" hidden="1" customHeight="1" x14ac:dyDescent="0.25">
      <c r="D254" s="188"/>
      <c r="E254" s="159"/>
      <c r="F254" s="83"/>
      <c r="G254" s="1" t="str">
        <f>IF(E254="Pipes_and_Fittings",INDEX('Pipes &amp; Fittings'!$D$14:$D$3000,MATCH('Project Costing'!F254,'Pipes &amp; Fittings'!$J$14:$J$3000,0)),IF(E254="Equipment_and_Materials",INDEX('Equipment &amp; Materials'!$E$14:$E$3000,MATCH('Project Costing'!F254,'Equipment &amp; Materials'!$J$14:$J$3000,0)),IF(E254="Land_and_ROW",INDEX('Land &amp; ROW'!$E$14:$E$3000,MATCH('Project Costing'!F254,'Land &amp; ROW'!$I$14:$I$3000,0)),IF(E254="Services",INDEX(Services!$E$14:$E$3000,MATCH('Project Costing'!F254,Services!$I$14:$I$3000,0)),IF(E254="Labor",INDEX(Labor!$E$13:$E$3000,MATCH('Project Costing'!F254,Labor!$I$14:$I$3000,0)),"")))))</f>
        <v/>
      </c>
      <c r="H254" s="1"/>
      <c r="I254" s="1"/>
      <c r="J254" s="2"/>
      <c r="K254" s="2" t="str">
        <f t="shared" si="12"/>
        <v/>
      </c>
      <c r="L254" s="161"/>
      <c r="M254" s="278" t="str">
        <f t="shared" si="13"/>
        <v/>
      </c>
      <c r="N254" s="161"/>
      <c r="O254" s="2" t="str">
        <f t="shared" si="14"/>
        <v/>
      </c>
      <c r="P254" s="162" t="str">
        <f t="shared" si="15"/>
        <v/>
      </c>
    </row>
    <row r="255" spans="4:16" ht="15" hidden="1" customHeight="1" x14ac:dyDescent="0.25">
      <c r="D255" s="188"/>
      <c r="E255" s="159"/>
      <c r="F255" s="83"/>
      <c r="G255" s="1" t="str">
        <f>IF(E255="Pipes_and_Fittings",INDEX('Pipes &amp; Fittings'!$D$14:$D$3000,MATCH('Project Costing'!F255,'Pipes &amp; Fittings'!$J$14:$J$3000,0)),IF(E255="Equipment_and_Materials",INDEX('Equipment &amp; Materials'!$E$14:$E$3000,MATCH('Project Costing'!F255,'Equipment &amp; Materials'!$J$14:$J$3000,0)),IF(E255="Land_and_ROW",INDEX('Land &amp; ROW'!$E$14:$E$3000,MATCH('Project Costing'!F255,'Land &amp; ROW'!$I$14:$I$3000,0)),IF(E255="Services",INDEX(Services!$E$14:$E$3000,MATCH('Project Costing'!F255,Services!$I$14:$I$3000,0)),IF(E255="Labor",INDEX(Labor!$E$13:$E$3000,MATCH('Project Costing'!F255,Labor!$I$14:$I$3000,0)),"")))))</f>
        <v/>
      </c>
      <c r="H255" s="1"/>
      <c r="I255" s="1"/>
      <c r="J255" s="2"/>
      <c r="K255" s="2" t="str">
        <f t="shared" si="12"/>
        <v/>
      </c>
      <c r="L255" s="161"/>
      <c r="M255" s="278" t="str">
        <f t="shared" si="13"/>
        <v/>
      </c>
      <c r="N255" s="161"/>
      <c r="O255" s="2" t="str">
        <f t="shared" si="14"/>
        <v/>
      </c>
      <c r="P255" s="162" t="str">
        <f t="shared" si="15"/>
        <v/>
      </c>
    </row>
    <row r="256" spans="4:16" ht="15" hidden="1" customHeight="1" x14ac:dyDescent="0.25">
      <c r="D256" s="188"/>
      <c r="E256" s="159"/>
      <c r="F256" s="83"/>
      <c r="G256" s="1" t="str">
        <f>IF(E256="Pipes_and_Fittings",INDEX('Pipes &amp; Fittings'!$D$14:$D$3000,MATCH('Project Costing'!F256,'Pipes &amp; Fittings'!$J$14:$J$3000,0)),IF(E256="Equipment_and_Materials",INDEX('Equipment &amp; Materials'!$E$14:$E$3000,MATCH('Project Costing'!F256,'Equipment &amp; Materials'!$J$14:$J$3000,0)),IF(E256="Land_and_ROW",INDEX('Land &amp; ROW'!$E$14:$E$3000,MATCH('Project Costing'!F256,'Land &amp; ROW'!$I$14:$I$3000,0)),IF(E256="Services",INDEX(Services!$E$14:$E$3000,MATCH('Project Costing'!F256,Services!$I$14:$I$3000,0)),IF(E256="Labor",INDEX(Labor!$E$13:$E$3000,MATCH('Project Costing'!F256,Labor!$I$14:$I$3000,0)),"")))))</f>
        <v/>
      </c>
      <c r="H256" s="1"/>
      <c r="I256" s="1"/>
      <c r="J256" s="2"/>
      <c r="K256" s="2" t="str">
        <f t="shared" si="12"/>
        <v/>
      </c>
      <c r="L256" s="161"/>
      <c r="M256" s="278" t="str">
        <f t="shared" si="13"/>
        <v/>
      </c>
      <c r="N256" s="161"/>
      <c r="O256" s="2" t="str">
        <f t="shared" si="14"/>
        <v/>
      </c>
      <c r="P256" s="162" t="str">
        <f t="shared" si="15"/>
        <v/>
      </c>
    </row>
    <row r="257" spans="4:16" ht="15" hidden="1" customHeight="1" x14ac:dyDescent="0.25">
      <c r="D257" s="188"/>
      <c r="E257" s="159"/>
      <c r="F257" s="83"/>
      <c r="G257" s="1" t="str">
        <f>IF(E257="Pipes_and_Fittings",INDEX('Pipes &amp; Fittings'!$D$14:$D$3000,MATCH('Project Costing'!F257,'Pipes &amp; Fittings'!$J$14:$J$3000,0)),IF(E257="Equipment_and_Materials",INDEX('Equipment &amp; Materials'!$E$14:$E$3000,MATCH('Project Costing'!F257,'Equipment &amp; Materials'!$J$14:$J$3000,0)),IF(E257="Land_and_ROW",INDEX('Land &amp; ROW'!$E$14:$E$3000,MATCH('Project Costing'!F257,'Land &amp; ROW'!$I$14:$I$3000,0)),IF(E257="Services",INDEX(Services!$E$14:$E$3000,MATCH('Project Costing'!F257,Services!$I$14:$I$3000,0)),IF(E257="Labor",INDEX(Labor!$E$13:$E$3000,MATCH('Project Costing'!F257,Labor!$I$14:$I$3000,0)),"")))))</f>
        <v/>
      </c>
      <c r="H257" s="1"/>
      <c r="I257" s="1"/>
      <c r="J257" s="2"/>
      <c r="K257" s="2" t="str">
        <f t="shared" si="12"/>
        <v/>
      </c>
      <c r="L257" s="161"/>
      <c r="M257" s="278" t="str">
        <f t="shared" si="13"/>
        <v/>
      </c>
      <c r="N257" s="161"/>
      <c r="O257" s="2" t="str">
        <f t="shared" si="14"/>
        <v/>
      </c>
      <c r="P257" s="162" t="str">
        <f t="shared" si="15"/>
        <v/>
      </c>
    </row>
    <row r="258" spans="4:16" ht="15" hidden="1" customHeight="1" x14ac:dyDescent="0.25">
      <c r="D258" s="188"/>
      <c r="E258" s="159"/>
      <c r="F258" s="83"/>
      <c r="G258" s="1" t="str">
        <f>IF(E258="Pipes_and_Fittings",INDEX('Pipes &amp; Fittings'!$D$14:$D$3000,MATCH('Project Costing'!F258,'Pipes &amp; Fittings'!$J$14:$J$3000,0)),IF(E258="Equipment_and_Materials",INDEX('Equipment &amp; Materials'!$E$14:$E$3000,MATCH('Project Costing'!F258,'Equipment &amp; Materials'!$J$14:$J$3000,0)),IF(E258="Land_and_ROW",INDEX('Land &amp; ROW'!$E$14:$E$3000,MATCH('Project Costing'!F258,'Land &amp; ROW'!$I$14:$I$3000,0)),IF(E258="Services",INDEX(Services!$E$14:$E$3000,MATCH('Project Costing'!F258,Services!$I$14:$I$3000,0)),IF(E258="Labor",INDEX(Labor!$E$13:$E$3000,MATCH('Project Costing'!F258,Labor!$I$14:$I$3000,0)),"")))))</f>
        <v/>
      </c>
      <c r="H258" s="1"/>
      <c r="I258" s="1"/>
      <c r="J258" s="2"/>
      <c r="K258" s="2" t="str">
        <f t="shared" si="12"/>
        <v/>
      </c>
      <c r="L258" s="161"/>
      <c r="M258" s="278" t="str">
        <f t="shared" si="13"/>
        <v/>
      </c>
      <c r="N258" s="161"/>
      <c r="O258" s="2" t="str">
        <f t="shared" si="14"/>
        <v/>
      </c>
      <c r="P258" s="162" t="str">
        <f t="shared" si="15"/>
        <v/>
      </c>
    </row>
    <row r="259" spans="4:16" ht="15" hidden="1" customHeight="1" x14ac:dyDescent="0.25">
      <c r="D259" s="188"/>
      <c r="E259" s="159"/>
      <c r="F259" s="83"/>
      <c r="G259" s="1" t="str">
        <f>IF(E259="Pipes_and_Fittings",INDEX('Pipes &amp; Fittings'!$D$14:$D$3000,MATCH('Project Costing'!F259,'Pipes &amp; Fittings'!$J$14:$J$3000,0)),IF(E259="Equipment_and_Materials",INDEX('Equipment &amp; Materials'!$E$14:$E$3000,MATCH('Project Costing'!F259,'Equipment &amp; Materials'!$J$14:$J$3000,0)),IF(E259="Land_and_ROW",INDEX('Land &amp; ROW'!$E$14:$E$3000,MATCH('Project Costing'!F259,'Land &amp; ROW'!$I$14:$I$3000,0)),IF(E259="Services",INDEX(Services!$E$14:$E$3000,MATCH('Project Costing'!F259,Services!$I$14:$I$3000,0)),IF(E259="Labor",INDEX(Labor!$E$13:$E$3000,MATCH('Project Costing'!F259,Labor!$I$14:$I$3000,0)),"")))))</f>
        <v/>
      </c>
      <c r="H259" s="1"/>
      <c r="I259" s="1"/>
      <c r="J259" s="2"/>
      <c r="K259" s="2" t="str">
        <f t="shared" si="12"/>
        <v/>
      </c>
      <c r="L259" s="161"/>
      <c r="M259" s="278" t="str">
        <f t="shared" si="13"/>
        <v/>
      </c>
      <c r="N259" s="161"/>
      <c r="O259" s="2" t="str">
        <f t="shared" si="14"/>
        <v/>
      </c>
      <c r="P259" s="162" t="str">
        <f t="shared" si="15"/>
        <v/>
      </c>
    </row>
    <row r="260" spans="4:16" ht="15" hidden="1" customHeight="1" x14ac:dyDescent="0.25">
      <c r="D260" s="188"/>
      <c r="E260" s="159"/>
      <c r="F260" s="83"/>
      <c r="G260" s="1" t="str">
        <f>IF(E260="Pipes_and_Fittings",INDEX('Pipes &amp; Fittings'!$D$14:$D$3000,MATCH('Project Costing'!F260,'Pipes &amp; Fittings'!$J$14:$J$3000,0)),IF(E260="Equipment_and_Materials",INDEX('Equipment &amp; Materials'!$E$14:$E$3000,MATCH('Project Costing'!F260,'Equipment &amp; Materials'!$J$14:$J$3000,0)),IF(E260="Land_and_ROW",INDEX('Land &amp; ROW'!$E$14:$E$3000,MATCH('Project Costing'!F260,'Land &amp; ROW'!$I$14:$I$3000,0)),IF(E260="Services",INDEX(Services!$E$14:$E$3000,MATCH('Project Costing'!F260,Services!$I$14:$I$3000,0)),IF(E260="Labor",INDEX(Labor!$E$13:$E$3000,MATCH('Project Costing'!F260,Labor!$I$14:$I$3000,0)),"")))))</f>
        <v/>
      </c>
      <c r="H260" s="1"/>
      <c r="I260" s="1"/>
      <c r="J260" s="2"/>
      <c r="K260" s="2" t="str">
        <f t="shared" si="12"/>
        <v/>
      </c>
      <c r="L260" s="161"/>
      <c r="M260" s="278" t="str">
        <f t="shared" si="13"/>
        <v/>
      </c>
      <c r="N260" s="161"/>
      <c r="O260" s="2" t="str">
        <f t="shared" si="14"/>
        <v/>
      </c>
      <c r="P260" s="162" t="str">
        <f t="shared" si="15"/>
        <v/>
      </c>
    </row>
    <row r="261" spans="4:16" ht="15" hidden="1" customHeight="1" x14ac:dyDescent="0.25">
      <c r="D261" s="188"/>
      <c r="E261" s="159"/>
      <c r="F261" s="83"/>
      <c r="G261" s="1" t="str">
        <f>IF(E261="Pipes_and_Fittings",INDEX('Pipes &amp; Fittings'!$D$14:$D$3000,MATCH('Project Costing'!F261,'Pipes &amp; Fittings'!$J$14:$J$3000,0)),IF(E261="Equipment_and_Materials",INDEX('Equipment &amp; Materials'!$E$14:$E$3000,MATCH('Project Costing'!F261,'Equipment &amp; Materials'!$J$14:$J$3000,0)),IF(E261="Land_and_ROW",INDEX('Land &amp; ROW'!$E$14:$E$3000,MATCH('Project Costing'!F261,'Land &amp; ROW'!$I$14:$I$3000,0)),IF(E261="Services",INDEX(Services!$E$14:$E$3000,MATCH('Project Costing'!F261,Services!$I$14:$I$3000,0)),IF(E261="Labor",INDEX(Labor!$E$13:$E$3000,MATCH('Project Costing'!F261,Labor!$I$14:$I$3000,0)),"")))))</f>
        <v/>
      </c>
      <c r="H261" s="1"/>
      <c r="I261" s="1"/>
      <c r="J261" s="2"/>
      <c r="K261" s="2" t="str">
        <f t="shared" si="12"/>
        <v/>
      </c>
      <c r="L261" s="161"/>
      <c r="M261" s="278" t="str">
        <f t="shared" si="13"/>
        <v/>
      </c>
      <c r="N261" s="161"/>
      <c r="O261" s="2" t="str">
        <f t="shared" si="14"/>
        <v/>
      </c>
      <c r="P261" s="162" t="str">
        <f t="shared" si="15"/>
        <v/>
      </c>
    </row>
    <row r="262" spans="4:16" ht="15" hidden="1" customHeight="1" x14ac:dyDescent="0.25">
      <c r="D262" s="188"/>
      <c r="E262" s="159"/>
      <c r="F262" s="83"/>
      <c r="G262" s="1" t="str">
        <f>IF(E262="Pipes_and_Fittings",INDEX('Pipes &amp; Fittings'!$D$14:$D$3000,MATCH('Project Costing'!F262,'Pipes &amp; Fittings'!$J$14:$J$3000,0)),IF(E262="Equipment_and_Materials",INDEX('Equipment &amp; Materials'!$E$14:$E$3000,MATCH('Project Costing'!F262,'Equipment &amp; Materials'!$J$14:$J$3000,0)),IF(E262="Land_and_ROW",INDEX('Land &amp; ROW'!$E$14:$E$3000,MATCH('Project Costing'!F262,'Land &amp; ROW'!$I$14:$I$3000,0)),IF(E262="Services",INDEX(Services!$E$14:$E$3000,MATCH('Project Costing'!F262,Services!$I$14:$I$3000,0)),IF(E262="Labor",INDEX(Labor!$E$13:$E$3000,MATCH('Project Costing'!F262,Labor!$I$14:$I$3000,0)),"")))))</f>
        <v/>
      </c>
      <c r="H262" s="1"/>
      <c r="I262" s="1"/>
      <c r="J262" s="2"/>
      <c r="K262" s="2" t="str">
        <f t="shared" si="12"/>
        <v/>
      </c>
      <c r="L262" s="161"/>
      <c r="M262" s="278" t="str">
        <f t="shared" si="13"/>
        <v/>
      </c>
      <c r="N262" s="161"/>
      <c r="O262" s="2" t="str">
        <f t="shared" si="14"/>
        <v/>
      </c>
      <c r="P262" s="162" t="str">
        <f t="shared" si="15"/>
        <v/>
      </c>
    </row>
    <row r="263" spans="4:16" ht="15" hidden="1" customHeight="1" x14ac:dyDescent="0.25">
      <c r="D263" s="188"/>
      <c r="E263" s="159"/>
      <c r="F263" s="83"/>
      <c r="G263" s="1" t="str">
        <f>IF(E263="Pipes_and_Fittings",INDEX('Pipes &amp; Fittings'!$D$14:$D$3000,MATCH('Project Costing'!F263,'Pipes &amp; Fittings'!$J$14:$J$3000,0)),IF(E263="Equipment_and_Materials",INDEX('Equipment &amp; Materials'!$E$14:$E$3000,MATCH('Project Costing'!F263,'Equipment &amp; Materials'!$J$14:$J$3000,0)),IF(E263="Land_and_ROW",INDEX('Land &amp; ROW'!$E$14:$E$3000,MATCH('Project Costing'!F263,'Land &amp; ROW'!$I$14:$I$3000,0)),IF(E263="Services",INDEX(Services!$E$14:$E$3000,MATCH('Project Costing'!F263,Services!$I$14:$I$3000,0)),IF(E263="Labor",INDEX(Labor!$E$13:$E$3000,MATCH('Project Costing'!F263,Labor!$I$14:$I$3000,0)),"")))))</f>
        <v/>
      </c>
      <c r="H263" s="1"/>
      <c r="I263" s="1"/>
      <c r="J263" s="2"/>
      <c r="K263" s="2" t="str">
        <f t="shared" si="12"/>
        <v/>
      </c>
      <c r="L263" s="161"/>
      <c r="M263" s="278" t="str">
        <f t="shared" si="13"/>
        <v/>
      </c>
      <c r="N263" s="161"/>
      <c r="O263" s="2" t="str">
        <f t="shared" si="14"/>
        <v/>
      </c>
      <c r="P263" s="162" t="str">
        <f t="shared" si="15"/>
        <v/>
      </c>
    </row>
    <row r="264" spans="4:16" ht="15" hidden="1" customHeight="1" x14ac:dyDescent="0.25">
      <c r="D264" s="188"/>
      <c r="E264" s="159"/>
      <c r="F264" s="83"/>
      <c r="G264" s="1" t="str">
        <f>IF(E264="Pipes_and_Fittings",INDEX('Pipes &amp; Fittings'!$D$14:$D$3000,MATCH('Project Costing'!F264,'Pipes &amp; Fittings'!$J$14:$J$3000,0)),IF(E264="Equipment_and_Materials",INDEX('Equipment &amp; Materials'!$E$14:$E$3000,MATCH('Project Costing'!F264,'Equipment &amp; Materials'!$J$14:$J$3000,0)),IF(E264="Land_and_ROW",INDEX('Land &amp; ROW'!$E$14:$E$3000,MATCH('Project Costing'!F264,'Land &amp; ROW'!$I$14:$I$3000,0)),IF(E264="Services",INDEX(Services!$E$14:$E$3000,MATCH('Project Costing'!F264,Services!$I$14:$I$3000,0)),IF(E264="Labor",INDEX(Labor!$E$13:$E$3000,MATCH('Project Costing'!F264,Labor!$I$14:$I$3000,0)),"")))))</f>
        <v/>
      </c>
      <c r="H264" s="1"/>
      <c r="I264" s="1"/>
      <c r="J264" s="2"/>
      <c r="K264" s="2" t="str">
        <f t="shared" si="12"/>
        <v/>
      </c>
      <c r="L264" s="161"/>
      <c r="M264" s="278" t="str">
        <f t="shared" si="13"/>
        <v/>
      </c>
      <c r="N264" s="161"/>
      <c r="O264" s="2" t="str">
        <f t="shared" si="14"/>
        <v/>
      </c>
      <c r="P264" s="162" t="str">
        <f t="shared" si="15"/>
        <v/>
      </c>
    </row>
    <row r="265" spans="4:16" ht="15" hidden="1" customHeight="1" x14ac:dyDescent="0.25">
      <c r="D265" s="188"/>
      <c r="E265" s="159"/>
      <c r="F265" s="83"/>
      <c r="G265" s="1" t="str">
        <f>IF(E265="Pipes_and_Fittings",INDEX('Pipes &amp; Fittings'!$D$14:$D$3000,MATCH('Project Costing'!F265,'Pipes &amp; Fittings'!$J$14:$J$3000,0)),IF(E265="Equipment_and_Materials",INDEX('Equipment &amp; Materials'!$E$14:$E$3000,MATCH('Project Costing'!F265,'Equipment &amp; Materials'!$J$14:$J$3000,0)),IF(E265="Land_and_ROW",INDEX('Land &amp; ROW'!$E$14:$E$3000,MATCH('Project Costing'!F265,'Land &amp; ROW'!$I$14:$I$3000,0)),IF(E265="Services",INDEX(Services!$E$14:$E$3000,MATCH('Project Costing'!F265,Services!$I$14:$I$3000,0)),IF(E265="Labor",INDEX(Labor!$E$13:$E$3000,MATCH('Project Costing'!F265,Labor!$I$14:$I$3000,0)),"")))))</f>
        <v/>
      </c>
      <c r="H265" s="1"/>
      <c r="I265" s="1"/>
      <c r="J265" s="2"/>
      <c r="K265" s="2" t="str">
        <f t="shared" si="12"/>
        <v/>
      </c>
      <c r="L265" s="161"/>
      <c r="M265" s="278" t="str">
        <f t="shared" si="13"/>
        <v/>
      </c>
      <c r="N265" s="161"/>
      <c r="O265" s="2" t="str">
        <f t="shared" si="14"/>
        <v/>
      </c>
      <c r="P265" s="162" t="str">
        <f t="shared" si="15"/>
        <v/>
      </c>
    </row>
    <row r="266" spans="4:16" ht="15" hidden="1" customHeight="1" x14ac:dyDescent="0.25">
      <c r="D266" s="188"/>
      <c r="E266" s="159"/>
      <c r="F266" s="83"/>
      <c r="G266" s="1" t="str">
        <f>IF(E266="Pipes_and_Fittings",INDEX('Pipes &amp; Fittings'!$D$14:$D$3000,MATCH('Project Costing'!F266,'Pipes &amp; Fittings'!$J$14:$J$3000,0)),IF(E266="Equipment_and_Materials",INDEX('Equipment &amp; Materials'!$E$14:$E$3000,MATCH('Project Costing'!F266,'Equipment &amp; Materials'!$J$14:$J$3000,0)),IF(E266="Land_and_ROW",INDEX('Land &amp; ROW'!$E$14:$E$3000,MATCH('Project Costing'!F266,'Land &amp; ROW'!$I$14:$I$3000,0)),IF(E266="Services",INDEX(Services!$E$14:$E$3000,MATCH('Project Costing'!F266,Services!$I$14:$I$3000,0)),IF(E266="Labor",INDEX(Labor!$E$13:$E$3000,MATCH('Project Costing'!F266,Labor!$I$14:$I$3000,0)),"")))))</f>
        <v/>
      </c>
      <c r="H266" s="1"/>
      <c r="I266" s="1"/>
      <c r="J266" s="2"/>
      <c r="K266" s="2" t="str">
        <f t="shared" si="12"/>
        <v/>
      </c>
      <c r="L266" s="161"/>
      <c r="M266" s="278" t="str">
        <f t="shared" si="13"/>
        <v/>
      </c>
      <c r="N266" s="161"/>
      <c r="O266" s="2" t="str">
        <f t="shared" si="14"/>
        <v/>
      </c>
      <c r="P266" s="162" t="str">
        <f t="shared" si="15"/>
        <v/>
      </c>
    </row>
    <row r="267" spans="4:16" ht="15" hidden="1" customHeight="1" x14ac:dyDescent="0.25">
      <c r="D267" s="188"/>
      <c r="E267" s="159"/>
      <c r="F267" s="83"/>
      <c r="G267" s="1" t="str">
        <f>IF(E267="Pipes_and_Fittings",INDEX('Pipes &amp; Fittings'!$D$14:$D$3000,MATCH('Project Costing'!F267,'Pipes &amp; Fittings'!$J$14:$J$3000,0)),IF(E267="Equipment_and_Materials",INDEX('Equipment &amp; Materials'!$E$14:$E$3000,MATCH('Project Costing'!F267,'Equipment &amp; Materials'!$J$14:$J$3000,0)),IF(E267="Land_and_ROW",INDEX('Land &amp; ROW'!$E$14:$E$3000,MATCH('Project Costing'!F267,'Land &amp; ROW'!$I$14:$I$3000,0)),IF(E267="Services",INDEX(Services!$E$14:$E$3000,MATCH('Project Costing'!F267,Services!$I$14:$I$3000,0)),IF(E267="Labor",INDEX(Labor!$E$13:$E$3000,MATCH('Project Costing'!F267,Labor!$I$14:$I$3000,0)),"")))))</f>
        <v/>
      </c>
      <c r="H267" s="1"/>
      <c r="I267" s="1"/>
      <c r="J267" s="2"/>
      <c r="K267" s="2" t="str">
        <f t="shared" si="12"/>
        <v/>
      </c>
      <c r="L267" s="161"/>
      <c r="M267" s="278" t="str">
        <f t="shared" si="13"/>
        <v/>
      </c>
      <c r="N267" s="161"/>
      <c r="O267" s="2" t="str">
        <f t="shared" si="14"/>
        <v/>
      </c>
      <c r="P267" s="162" t="str">
        <f t="shared" si="15"/>
        <v/>
      </c>
    </row>
    <row r="268" spans="4:16" ht="15" hidden="1" customHeight="1" x14ac:dyDescent="0.25">
      <c r="D268" s="188"/>
      <c r="E268" s="159"/>
      <c r="F268" s="83"/>
      <c r="G268" s="1" t="str">
        <f>IF(E268="Pipes_and_Fittings",INDEX('Pipes &amp; Fittings'!$D$14:$D$3000,MATCH('Project Costing'!F268,'Pipes &amp; Fittings'!$J$14:$J$3000,0)),IF(E268="Equipment_and_Materials",INDEX('Equipment &amp; Materials'!$E$14:$E$3000,MATCH('Project Costing'!F268,'Equipment &amp; Materials'!$J$14:$J$3000,0)),IF(E268="Land_and_ROW",INDEX('Land &amp; ROW'!$E$14:$E$3000,MATCH('Project Costing'!F268,'Land &amp; ROW'!$I$14:$I$3000,0)),IF(E268="Services",INDEX(Services!$E$14:$E$3000,MATCH('Project Costing'!F268,Services!$I$14:$I$3000,0)),IF(E268="Labor",INDEX(Labor!$E$13:$E$3000,MATCH('Project Costing'!F268,Labor!$I$14:$I$3000,0)),"")))))</f>
        <v/>
      </c>
      <c r="H268" s="1"/>
      <c r="I268" s="1"/>
      <c r="J268" s="2"/>
      <c r="K268" s="2" t="str">
        <f t="shared" si="12"/>
        <v/>
      </c>
      <c r="L268" s="161"/>
      <c r="M268" s="278" t="str">
        <f t="shared" si="13"/>
        <v/>
      </c>
      <c r="N268" s="161"/>
      <c r="O268" s="2" t="str">
        <f t="shared" si="14"/>
        <v/>
      </c>
      <c r="P268" s="162" t="str">
        <f t="shared" si="15"/>
        <v/>
      </c>
    </row>
    <row r="269" spans="4:16" ht="15" hidden="1" customHeight="1" x14ac:dyDescent="0.25">
      <c r="D269" s="188"/>
      <c r="E269" s="159"/>
      <c r="F269" s="83"/>
      <c r="G269" s="1" t="str">
        <f>IF(E269="Pipes_and_Fittings",INDEX('Pipes &amp; Fittings'!$D$14:$D$3000,MATCH('Project Costing'!F269,'Pipes &amp; Fittings'!$J$14:$J$3000,0)),IF(E269="Equipment_and_Materials",INDEX('Equipment &amp; Materials'!$E$14:$E$3000,MATCH('Project Costing'!F269,'Equipment &amp; Materials'!$J$14:$J$3000,0)),IF(E269="Land_and_ROW",INDEX('Land &amp; ROW'!$E$14:$E$3000,MATCH('Project Costing'!F269,'Land &amp; ROW'!$I$14:$I$3000,0)),IF(E269="Services",INDEX(Services!$E$14:$E$3000,MATCH('Project Costing'!F269,Services!$I$14:$I$3000,0)),IF(E269="Labor",INDEX(Labor!$E$13:$E$3000,MATCH('Project Costing'!F269,Labor!$I$14:$I$3000,0)),"")))))</f>
        <v/>
      </c>
      <c r="H269" s="1"/>
      <c r="I269" s="1"/>
      <c r="J269" s="2"/>
      <c r="K269" s="2" t="str">
        <f t="shared" si="12"/>
        <v/>
      </c>
      <c r="L269" s="161"/>
      <c r="M269" s="278" t="str">
        <f t="shared" si="13"/>
        <v/>
      </c>
      <c r="N269" s="161"/>
      <c r="O269" s="2" t="str">
        <f t="shared" si="14"/>
        <v/>
      </c>
      <c r="P269" s="162" t="str">
        <f t="shared" si="15"/>
        <v/>
      </c>
    </row>
    <row r="270" spans="4:16" ht="15" hidden="1" customHeight="1" x14ac:dyDescent="0.25">
      <c r="D270" s="188"/>
      <c r="E270" s="159"/>
      <c r="F270" s="83"/>
      <c r="G270" s="1" t="str">
        <f>IF(E270="Pipes_and_Fittings",INDEX('Pipes &amp; Fittings'!$D$14:$D$3000,MATCH('Project Costing'!F270,'Pipes &amp; Fittings'!$J$14:$J$3000,0)),IF(E270="Equipment_and_Materials",INDEX('Equipment &amp; Materials'!$E$14:$E$3000,MATCH('Project Costing'!F270,'Equipment &amp; Materials'!$J$14:$J$3000,0)),IF(E270="Land_and_ROW",INDEX('Land &amp; ROW'!$E$14:$E$3000,MATCH('Project Costing'!F270,'Land &amp; ROW'!$I$14:$I$3000,0)),IF(E270="Services",INDEX(Services!$E$14:$E$3000,MATCH('Project Costing'!F270,Services!$I$14:$I$3000,0)),IF(E270="Labor",INDEX(Labor!$E$13:$E$3000,MATCH('Project Costing'!F270,Labor!$I$14:$I$3000,0)),"")))))</f>
        <v/>
      </c>
      <c r="H270" s="1"/>
      <c r="I270" s="1"/>
      <c r="J270" s="2"/>
      <c r="K270" s="2" t="str">
        <f t="shared" si="12"/>
        <v/>
      </c>
      <c r="L270" s="161"/>
      <c r="M270" s="278" t="str">
        <f t="shared" si="13"/>
        <v/>
      </c>
      <c r="N270" s="161"/>
      <c r="O270" s="2" t="str">
        <f t="shared" si="14"/>
        <v/>
      </c>
      <c r="P270" s="162" t="str">
        <f t="shared" si="15"/>
        <v/>
      </c>
    </row>
    <row r="271" spans="4:16" ht="15" hidden="1" customHeight="1" x14ac:dyDescent="0.25">
      <c r="D271" s="188"/>
      <c r="E271" s="159"/>
      <c r="F271" s="83"/>
      <c r="G271" s="1" t="str">
        <f>IF(E271="Pipes_and_Fittings",INDEX('Pipes &amp; Fittings'!$D$14:$D$3000,MATCH('Project Costing'!F271,'Pipes &amp; Fittings'!$J$14:$J$3000,0)),IF(E271="Equipment_and_Materials",INDEX('Equipment &amp; Materials'!$E$14:$E$3000,MATCH('Project Costing'!F271,'Equipment &amp; Materials'!$J$14:$J$3000,0)),IF(E271="Land_and_ROW",INDEX('Land &amp; ROW'!$E$14:$E$3000,MATCH('Project Costing'!F271,'Land &amp; ROW'!$I$14:$I$3000,0)),IF(E271="Services",INDEX(Services!$E$14:$E$3000,MATCH('Project Costing'!F271,Services!$I$14:$I$3000,0)),IF(E271="Labor",INDEX(Labor!$E$13:$E$3000,MATCH('Project Costing'!F271,Labor!$I$14:$I$3000,0)),"")))))</f>
        <v/>
      </c>
      <c r="H271" s="1"/>
      <c r="I271" s="1"/>
      <c r="J271" s="2"/>
      <c r="K271" s="2" t="str">
        <f t="shared" ref="K271:K334" si="16">IF(E271&lt;&gt;"",H271*J271,"")</f>
        <v/>
      </c>
      <c r="L271" s="161"/>
      <c r="M271" s="278" t="str">
        <f t="shared" ref="M271:M334" si="17">IF(E271&lt;&gt;"",H271*(1+L271),"")</f>
        <v/>
      </c>
      <c r="N271" s="161"/>
      <c r="O271" s="2" t="str">
        <f t="shared" ref="O271:O334" si="18">IF(E271&lt;&gt;"",(H271*N271*J271)+(J271*L271*H271)+(L271*H271*N271*J271),"")</f>
        <v/>
      </c>
      <c r="P271" s="162" t="str">
        <f t="shared" ref="P271:P334" si="19">IF(E271&lt;&gt;"",K271+O271,"")</f>
        <v/>
      </c>
    </row>
    <row r="272" spans="4:16" ht="15" hidden="1" customHeight="1" x14ac:dyDescent="0.25">
      <c r="D272" s="188"/>
      <c r="E272" s="159"/>
      <c r="F272" s="83"/>
      <c r="G272" s="1" t="str">
        <f>IF(E272="Pipes_and_Fittings",INDEX('Pipes &amp; Fittings'!$D$14:$D$3000,MATCH('Project Costing'!F272,'Pipes &amp; Fittings'!$J$14:$J$3000,0)),IF(E272="Equipment_and_Materials",INDEX('Equipment &amp; Materials'!$E$14:$E$3000,MATCH('Project Costing'!F272,'Equipment &amp; Materials'!$J$14:$J$3000,0)),IF(E272="Land_and_ROW",INDEX('Land &amp; ROW'!$E$14:$E$3000,MATCH('Project Costing'!F272,'Land &amp; ROW'!$I$14:$I$3000,0)),IF(E272="Services",INDEX(Services!$E$14:$E$3000,MATCH('Project Costing'!F272,Services!$I$14:$I$3000,0)),IF(E272="Labor",INDEX(Labor!$E$13:$E$3000,MATCH('Project Costing'!F272,Labor!$I$14:$I$3000,0)),"")))))</f>
        <v/>
      </c>
      <c r="H272" s="1"/>
      <c r="I272" s="1"/>
      <c r="J272" s="2"/>
      <c r="K272" s="2" t="str">
        <f t="shared" si="16"/>
        <v/>
      </c>
      <c r="L272" s="161"/>
      <c r="M272" s="278" t="str">
        <f t="shared" si="17"/>
        <v/>
      </c>
      <c r="N272" s="161"/>
      <c r="O272" s="2" t="str">
        <f t="shared" si="18"/>
        <v/>
      </c>
      <c r="P272" s="162" t="str">
        <f t="shared" si="19"/>
        <v/>
      </c>
    </row>
    <row r="273" spans="4:16" ht="15" hidden="1" customHeight="1" x14ac:dyDescent="0.25">
      <c r="D273" s="188"/>
      <c r="E273" s="159"/>
      <c r="F273" s="83"/>
      <c r="G273" s="1" t="str">
        <f>IF(E273="Pipes_and_Fittings",INDEX('Pipes &amp; Fittings'!$D$14:$D$3000,MATCH('Project Costing'!F273,'Pipes &amp; Fittings'!$J$14:$J$3000,0)),IF(E273="Equipment_and_Materials",INDEX('Equipment &amp; Materials'!$E$14:$E$3000,MATCH('Project Costing'!F273,'Equipment &amp; Materials'!$J$14:$J$3000,0)),IF(E273="Land_and_ROW",INDEX('Land &amp; ROW'!$E$14:$E$3000,MATCH('Project Costing'!F273,'Land &amp; ROW'!$I$14:$I$3000,0)),IF(E273="Services",INDEX(Services!$E$14:$E$3000,MATCH('Project Costing'!F273,Services!$I$14:$I$3000,0)),IF(E273="Labor",INDEX(Labor!$E$13:$E$3000,MATCH('Project Costing'!F273,Labor!$I$14:$I$3000,0)),"")))))</f>
        <v/>
      </c>
      <c r="H273" s="1"/>
      <c r="I273" s="1"/>
      <c r="J273" s="2"/>
      <c r="K273" s="2" t="str">
        <f t="shared" si="16"/>
        <v/>
      </c>
      <c r="L273" s="161"/>
      <c r="M273" s="278" t="str">
        <f t="shared" si="17"/>
        <v/>
      </c>
      <c r="N273" s="161"/>
      <c r="O273" s="2" t="str">
        <f t="shared" si="18"/>
        <v/>
      </c>
      <c r="P273" s="162" t="str">
        <f t="shared" si="19"/>
        <v/>
      </c>
    </row>
    <row r="274" spans="4:16" ht="15" hidden="1" customHeight="1" x14ac:dyDescent="0.25">
      <c r="D274" s="188"/>
      <c r="E274" s="159"/>
      <c r="F274" s="83"/>
      <c r="G274" s="1" t="str">
        <f>IF(E274="Pipes_and_Fittings",INDEX('Pipes &amp; Fittings'!$D$14:$D$3000,MATCH('Project Costing'!F274,'Pipes &amp; Fittings'!$J$14:$J$3000,0)),IF(E274="Equipment_and_Materials",INDEX('Equipment &amp; Materials'!$E$14:$E$3000,MATCH('Project Costing'!F274,'Equipment &amp; Materials'!$J$14:$J$3000,0)),IF(E274="Land_and_ROW",INDEX('Land &amp; ROW'!$E$14:$E$3000,MATCH('Project Costing'!F274,'Land &amp; ROW'!$I$14:$I$3000,0)),IF(E274="Services",INDEX(Services!$E$14:$E$3000,MATCH('Project Costing'!F274,Services!$I$14:$I$3000,0)),IF(E274="Labor",INDEX(Labor!$E$13:$E$3000,MATCH('Project Costing'!F274,Labor!$I$14:$I$3000,0)),"")))))</f>
        <v/>
      </c>
      <c r="H274" s="1"/>
      <c r="I274" s="1"/>
      <c r="J274" s="2"/>
      <c r="K274" s="2" t="str">
        <f t="shared" si="16"/>
        <v/>
      </c>
      <c r="L274" s="161"/>
      <c r="M274" s="278" t="str">
        <f t="shared" si="17"/>
        <v/>
      </c>
      <c r="N274" s="161"/>
      <c r="O274" s="2" t="str">
        <f t="shared" si="18"/>
        <v/>
      </c>
      <c r="P274" s="162" t="str">
        <f t="shared" si="19"/>
        <v/>
      </c>
    </row>
    <row r="275" spans="4:16" ht="15" hidden="1" customHeight="1" x14ac:dyDescent="0.25">
      <c r="D275" s="188"/>
      <c r="E275" s="159"/>
      <c r="F275" s="83"/>
      <c r="G275" s="1" t="str">
        <f>IF(E275="Pipes_and_Fittings",INDEX('Pipes &amp; Fittings'!$D$14:$D$3000,MATCH('Project Costing'!F275,'Pipes &amp; Fittings'!$J$14:$J$3000,0)),IF(E275="Equipment_and_Materials",INDEX('Equipment &amp; Materials'!$E$14:$E$3000,MATCH('Project Costing'!F275,'Equipment &amp; Materials'!$J$14:$J$3000,0)),IF(E275="Land_and_ROW",INDEX('Land &amp; ROW'!$E$14:$E$3000,MATCH('Project Costing'!F275,'Land &amp; ROW'!$I$14:$I$3000,0)),IF(E275="Services",INDEX(Services!$E$14:$E$3000,MATCH('Project Costing'!F275,Services!$I$14:$I$3000,0)),IF(E275="Labor",INDEX(Labor!$E$13:$E$3000,MATCH('Project Costing'!F275,Labor!$I$14:$I$3000,0)),"")))))</f>
        <v/>
      </c>
      <c r="H275" s="1"/>
      <c r="I275" s="1"/>
      <c r="J275" s="2"/>
      <c r="K275" s="2" t="str">
        <f t="shared" si="16"/>
        <v/>
      </c>
      <c r="L275" s="161"/>
      <c r="M275" s="278" t="str">
        <f t="shared" si="17"/>
        <v/>
      </c>
      <c r="N275" s="161"/>
      <c r="O275" s="2" t="str">
        <f t="shared" si="18"/>
        <v/>
      </c>
      <c r="P275" s="162" t="str">
        <f t="shared" si="19"/>
        <v/>
      </c>
    </row>
    <row r="276" spans="4:16" ht="15" hidden="1" customHeight="1" x14ac:dyDescent="0.25">
      <c r="D276" s="188"/>
      <c r="E276" s="159"/>
      <c r="F276" s="83"/>
      <c r="G276" s="1" t="str">
        <f>IF(E276="Pipes_and_Fittings",INDEX('Pipes &amp; Fittings'!$D$14:$D$3000,MATCH('Project Costing'!F276,'Pipes &amp; Fittings'!$J$14:$J$3000,0)),IF(E276="Equipment_and_Materials",INDEX('Equipment &amp; Materials'!$E$14:$E$3000,MATCH('Project Costing'!F276,'Equipment &amp; Materials'!$J$14:$J$3000,0)),IF(E276="Land_and_ROW",INDEX('Land &amp; ROW'!$E$14:$E$3000,MATCH('Project Costing'!F276,'Land &amp; ROW'!$I$14:$I$3000,0)),IF(E276="Services",INDEX(Services!$E$14:$E$3000,MATCH('Project Costing'!F276,Services!$I$14:$I$3000,0)),IF(E276="Labor",INDEX(Labor!$E$13:$E$3000,MATCH('Project Costing'!F276,Labor!$I$14:$I$3000,0)),"")))))</f>
        <v/>
      </c>
      <c r="H276" s="1"/>
      <c r="I276" s="1"/>
      <c r="J276" s="2"/>
      <c r="K276" s="2" t="str">
        <f t="shared" si="16"/>
        <v/>
      </c>
      <c r="L276" s="161"/>
      <c r="M276" s="278" t="str">
        <f t="shared" si="17"/>
        <v/>
      </c>
      <c r="N276" s="161"/>
      <c r="O276" s="2" t="str">
        <f t="shared" si="18"/>
        <v/>
      </c>
      <c r="P276" s="162" t="str">
        <f t="shared" si="19"/>
        <v/>
      </c>
    </row>
    <row r="277" spans="4:16" ht="15" hidden="1" customHeight="1" x14ac:dyDescent="0.25">
      <c r="D277" s="188"/>
      <c r="E277" s="159"/>
      <c r="F277" s="83"/>
      <c r="G277" s="1" t="str">
        <f>IF(E277="Pipes_and_Fittings",INDEX('Pipes &amp; Fittings'!$D$14:$D$3000,MATCH('Project Costing'!F277,'Pipes &amp; Fittings'!$J$14:$J$3000,0)),IF(E277="Equipment_and_Materials",INDEX('Equipment &amp; Materials'!$E$14:$E$3000,MATCH('Project Costing'!F277,'Equipment &amp; Materials'!$J$14:$J$3000,0)),IF(E277="Land_and_ROW",INDEX('Land &amp; ROW'!$E$14:$E$3000,MATCH('Project Costing'!F277,'Land &amp; ROW'!$I$14:$I$3000,0)),IF(E277="Services",INDEX(Services!$E$14:$E$3000,MATCH('Project Costing'!F277,Services!$I$14:$I$3000,0)),IF(E277="Labor",INDEX(Labor!$E$13:$E$3000,MATCH('Project Costing'!F277,Labor!$I$14:$I$3000,0)),"")))))</f>
        <v/>
      </c>
      <c r="H277" s="1"/>
      <c r="I277" s="1"/>
      <c r="J277" s="2"/>
      <c r="K277" s="2" t="str">
        <f t="shared" si="16"/>
        <v/>
      </c>
      <c r="L277" s="161"/>
      <c r="M277" s="278" t="str">
        <f t="shared" si="17"/>
        <v/>
      </c>
      <c r="N277" s="161"/>
      <c r="O277" s="2" t="str">
        <f t="shared" si="18"/>
        <v/>
      </c>
      <c r="P277" s="162" t="str">
        <f t="shared" si="19"/>
        <v/>
      </c>
    </row>
    <row r="278" spans="4:16" ht="15" hidden="1" customHeight="1" x14ac:dyDescent="0.25">
      <c r="D278" s="188"/>
      <c r="E278" s="159"/>
      <c r="F278" s="83"/>
      <c r="G278" s="1" t="str">
        <f>IF(E278="Pipes_and_Fittings",INDEX('Pipes &amp; Fittings'!$D$14:$D$3000,MATCH('Project Costing'!F278,'Pipes &amp; Fittings'!$J$14:$J$3000,0)),IF(E278="Equipment_and_Materials",INDEX('Equipment &amp; Materials'!$E$14:$E$3000,MATCH('Project Costing'!F278,'Equipment &amp; Materials'!$J$14:$J$3000,0)),IF(E278="Land_and_ROW",INDEX('Land &amp; ROW'!$E$14:$E$3000,MATCH('Project Costing'!F278,'Land &amp; ROW'!$I$14:$I$3000,0)),IF(E278="Services",INDEX(Services!$E$14:$E$3000,MATCH('Project Costing'!F278,Services!$I$14:$I$3000,0)),IF(E278="Labor",INDEX(Labor!$E$13:$E$3000,MATCH('Project Costing'!F278,Labor!$I$14:$I$3000,0)),"")))))</f>
        <v/>
      </c>
      <c r="H278" s="1"/>
      <c r="I278" s="1"/>
      <c r="J278" s="2"/>
      <c r="K278" s="2" t="str">
        <f t="shared" si="16"/>
        <v/>
      </c>
      <c r="L278" s="161"/>
      <c r="M278" s="278" t="str">
        <f t="shared" si="17"/>
        <v/>
      </c>
      <c r="N278" s="161"/>
      <c r="O278" s="2" t="str">
        <f t="shared" si="18"/>
        <v/>
      </c>
      <c r="P278" s="162" t="str">
        <f t="shared" si="19"/>
        <v/>
      </c>
    </row>
    <row r="279" spans="4:16" ht="15" hidden="1" customHeight="1" x14ac:dyDescent="0.25">
      <c r="D279" s="188"/>
      <c r="E279" s="159"/>
      <c r="F279" s="83"/>
      <c r="G279" s="1" t="str">
        <f>IF(E279="Pipes_and_Fittings",INDEX('Pipes &amp; Fittings'!$D$14:$D$3000,MATCH('Project Costing'!F279,'Pipes &amp; Fittings'!$J$14:$J$3000,0)),IF(E279="Equipment_and_Materials",INDEX('Equipment &amp; Materials'!$E$14:$E$3000,MATCH('Project Costing'!F279,'Equipment &amp; Materials'!$J$14:$J$3000,0)),IF(E279="Land_and_ROW",INDEX('Land &amp; ROW'!$E$14:$E$3000,MATCH('Project Costing'!F279,'Land &amp; ROW'!$I$14:$I$3000,0)),IF(E279="Services",INDEX(Services!$E$14:$E$3000,MATCH('Project Costing'!F279,Services!$I$14:$I$3000,0)),IF(E279="Labor",INDEX(Labor!$E$13:$E$3000,MATCH('Project Costing'!F279,Labor!$I$14:$I$3000,0)),"")))))</f>
        <v/>
      </c>
      <c r="H279" s="1"/>
      <c r="I279" s="1"/>
      <c r="J279" s="2"/>
      <c r="K279" s="2" t="str">
        <f t="shared" si="16"/>
        <v/>
      </c>
      <c r="L279" s="161"/>
      <c r="M279" s="278" t="str">
        <f t="shared" si="17"/>
        <v/>
      </c>
      <c r="N279" s="161"/>
      <c r="O279" s="2" t="str">
        <f t="shared" si="18"/>
        <v/>
      </c>
      <c r="P279" s="162" t="str">
        <f t="shared" si="19"/>
        <v/>
      </c>
    </row>
    <row r="280" spans="4:16" ht="15" hidden="1" customHeight="1" x14ac:dyDescent="0.25">
      <c r="D280" s="188"/>
      <c r="E280" s="159"/>
      <c r="F280" s="83"/>
      <c r="G280" s="1" t="str">
        <f>IF(E280="Pipes_and_Fittings",INDEX('Pipes &amp; Fittings'!$D$14:$D$3000,MATCH('Project Costing'!F280,'Pipes &amp; Fittings'!$J$14:$J$3000,0)),IF(E280="Equipment_and_Materials",INDEX('Equipment &amp; Materials'!$E$14:$E$3000,MATCH('Project Costing'!F280,'Equipment &amp; Materials'!$J$14:$J$3000,0)),IF(E280="Land_and_ROW",INDEX('Land &amp; ROW'!$E$14:$E$3000,MATCH('Project Costing'!F280,'Land &amp; ROW'!$I$14:$I$3000,0)),IF(E280="Services",INDEX(Services!$E$14:$E$3000,MATCH('Project Costing'!F280,Services!$I$14:$I$3000,0)),IF(E280="Labor",INDEX(Labor!$E$13:$E$3000,MATCH('Project Costing'!F280,Labor!$I$14:$I$3000,0)),"")))))</f>
        <v/>
      </c>
      <c r="H280" s="1"/>
      <c r="I280" s="1"/>
      <c r="J280" s="2"/>
      <c r="K280" s="2" t="str">
        <f t="shared" si="16"/>
        <v/>
      </c>
      <c r="L280" s="161"/>
      <c r="M280" s="278" t="str">
        <f t="shared" si="17"/>
        <v/>
      </c>
      <c r="N280" s="161"/>
      <c r="O280" s="2" t="str">
        <f t="shared" si="18"/>
        <v/>
      </c>
      <c r="P280" s="162" t="str">
        <f t="shared" si="19"/>
        <v/>
      </c>
    </row>
    <row r="281" spans="4:16" ht="15" hidden="1" customHeight="1" x14ac:dyDescent="0.25">
      <c r="D281" s="188"/>
      <c r="E281" s="159"/>
      <c r="F281" s="83"/>
      <c r="G281" s="1" t="str">
        <f>IF(E281="Pipes_and_Fittings",INDEX('Pipes &amp; Fittings'!$D$14:$D$3000,MATCH('Project Costing'!F281,'Pipes &amp; Fittings'!$J$14:$J$3000,0)),IF(E281="Equipment_and_Materials",INDEX('Equipment &amp; Materials'!$E$14:$E$3000,MATCH('Project Costing'!F281,'Equipment &amp; Materials'!$J$14:$J$3000,0)),IF(E281="Land_and_ROW",INDEX('Land &amp; ROW'!$E$14:$E$3000,MATCH('Project Costing'!F281,'Land &amp; ROW'!$I$14:$I$3000,0)),IF(E281="Services",INDEX(Services!$E$14:$E$3000,MATCH('Project Costing'!F281,Services!$I$14:$I$3000,0)),IF(E281="Labor",INDEX(Labor!$E$13:$E$3000,MATCH('Project Costing'!F281,Labor!$I$14:$I$3000,0)),"")))))</f>
        <v/>
      </c>
      <c r="H281" s="1"/>
      <c r="I281" s="1"/>
      <c r="J281" s="2"/>
      <c r="K281" s="2" t="str">
        <f t="shared" si="16"/>
        <v/>
      </c>
      <c r="L281" s="161"/>
      <c r="M281" s="278" t="str">
        <f t="shared" si="17"/>
        <v/>
      </c>
      <c r="N281" s="161"/>
      <c r="O281" s="2" t="str">
        <f t="shared" si="18"/>
        <v/>
      </c>
      <c r="P281" s="162" t="str">
        <f t="shared" si="19"/>
        <v/>
      </c>
    </row>
    <row r="282" spans="4:16" ht="15" hidden="1" customHeight="1" x14ac:dyDescent="0.25">
      <c r="D282" s="188"/>
      <c r="E282" s="159"/>
      <c r="F282" s="83"/>
      <c r="G282" s="1" t="str">
        <f>IF(E282="Pipes_and_Fittings",INDEX('Pipes &amp; Fittings'!$D$14:$D$3000,MATCH('Project Costing'!F282,'Pipes &amp; Fittings'!$J$14:$J$3000,0)),IF(E282="Equipment_and_Materials",INDEX('Equipment &amp; Materials'!$E$14:$E$3000,MATCH('Project Costing'!F282,'Equipment &amp; Materials'!$J$14:$J$3000,0)),IF(E282="Land_and_ROW",INDEX('Land &amp; ROW'!$E$14:$E$3000,MATCH('Project Costing'!F282,'Land &amp; ROW'!$I$14:$I$3000,0)),IF(E282="Services",INDEX(Services!$E$14:$E$3000,MATCH('Project Costing'!F282,Services!$I$14:$I$3000,0)),IF(E282="Labor",INDEX(Labor!$E$13:$E$3000,MATCH('Project Costing'!F282,Labor!$I$14:$I$3000,0)),"")))))</f>
        <v/>
      </c>
      <c r="H282" s="1"/>
      <c r="I282" s="1"/>
      <c r="J282" s="2"/>
      <c r="K282" s="2" t="str">
        <f t="shared" si="16"/>
        <v/>
      </c>
      <c r="L282" s="161"/>
      <c r="M282" s="278" t="str">
        <f t="shared" si="17"/>
        <v/>
      </c>
      <c r="N282" s="161"/>
      <c r="O282" s="2" t="str">
        <f t="shared" si="18"/>
        <v/>
      </c>
      <c r="P282" s="162" t="str">
        <f t="shared" si="19"/>
        <v/>
      </c>
    </row>
    <row r="283" spans="4:16" ht="15" hidden="1" customHeight="1" x14ac:dyDescent="0.25">
      <c r="D283" s="188"/>
      <c r="E283" s="159"/>
      <c r="F283" s="83"/>
      <c r="G283" s="1" t="str">
        <f>IF(E283="Pipes_and_Fittings",INDEX('Pipes &amp; Fittings'!$D$14:$D$3000,MATCH('Project Costing'!F283,'Pipes &amp; Fittings'!$J$14:$J$3000,0)),IF(E283="Equipment_and_Materials",INDEX('Equipment &amp; Materials'!$E$14:$E$3000,MATCH('Project Costing'!F283,'Equipment &amp; Materials'!$J$14:$J$3000,0)),IF(E283="Land_and_ROW",INDEX('Land &amp; ROW'!$E$14:$E$3000,MATCH('Project Costing'!F283,'Land &amp; ROW'!$I$14:$I$3000,0)),IF(E283="Services",INDEX(Services!$E$14:$E$3000,MATCH('Project Costing'!F283,Services!$I$14:$I$3000,0)),IF(E283="Labor",INDEX(Labor!$E$13:$E$3000,MATCH('Project Costing'!F283,Labor!$I$14:$I$3000,0)),"")))))</f>
        <v/>
      </c>
      <c r="H283" s="1"/>
      <c r="I283" s="1"/>
      <c r="J283" s="2"/>
      <c r="K283" s="2" t="str">
        <f t="shared" si="16"/>
        <v/>
      </c>
      <c r="L283" s="161"/>
      <c r="M283" s="278" t="str">
        <f t="shared" si="17"/>
        <v/>
      </c>
      <c r="N283" s="161"/>
      <c r="O283" s="2" t="str">
        <f t="shared" si="18"/>
        <v/>
      </c>
      <c r="P283" s="162" t="str">
        <f t="shared" si="19"/>
        <v/>
      </c>
    </row>
    <row r="284" spans="4:16" ht="15" hidden="1" customHeight="1" x14ac:dyDescent="0.25">
      <c r="D284" s="188"/>
      <c r="E284" s="159"/>
      <c r="F284" s="83"/>
      <c r="G284" s="1" t="str">
        <f>IF(E284="Pipes_and_Fittings",INDEX('Pipes &amp; Fittings'!$D$14:$D$3000,MATCH('Project Costing'!F284,'Pipes &amp; Fittings'!$J$14:$J$3000,0)),IF(E284="Equipment_and_Materials",INDEX('Equipment &amp; Materials'!$E$14:$E$3000,MATCH('Project Costing'!F284,'Equipment &amp; Materials'!$J$14:$J$3000,0)),IF(E284="Land_and_ROW",INDEX('Land &amp; ROW'!$E$14:$E$3000,MATCH('Project Costing'!F284,'Land &amp; ROW'!$I$14:$I$3000,0)),IF(E284="Services",INDEX(Services!$E$14:$E$3000,MATCH('Project Costing'!F284,Services!$I$14:$I$3000,0)),IF(E284="Labor",INDEX(Labor!$E$13:$E$3000,MATCH('Project Costing'!F284,Labor!$I$14:$I$3000,0)),"")))))</f>
        <v/>
      </c>
      <c r="H284" s="1"/>
      <c r="I284" s="1"/>
      <c r="J284" s="2"/>
      <c r="K284" s="2" t="str">
        <f t="shared" si="16"/>
        <v/>
      </c>
      <c r="L284" s="161"/>
      <c r="M284" s="278" t="str">
        <f t="shared" si="17"/>
        <v/>
      </c>
      <c r="N284" s="161"/>
      <c r="O284" s="2" t="str">
        <f t="shared" si="18"/>
        <v/>
      </c>
      <c r="P284" s="162" t="str">
        <f t="shared" si="19"/>
        <v/>
      </c>
    </row>
    <row r="285" spans="4:16" ht="15" hidden="1" customHeight="1" x14ac:dyDescent="0.25">
      <c r="D285" s="188"/>
      <c r="E285" s="159"/>
      <c r="F285" s="83"/>
      <c r="G285" s="1" t="str">
        <f>IF(E285="Pipes_and_Fittings",INDEX('Pipes &amp; Fittings'!$D$14:$D$3000,MATCH('Project Costing'!F285,'Pipes &amp; Fittings'!$J$14:$J$3000,0)),IF(E285="Equipment_and_Materials",INDEX('Equipment &amp; Materials'!$E$14:$E$3000,MATCH('Project Costing'!F285,'Equipment &amp; Materials'!$J$14:$J$3000,0)),IF(E285="Land_and_ROW",INDEX('Land &amp; ROW'!$E$14:$E$3000,MATCH('Project Costing'!F285,'Land &amp; ROW'!$I$14:$I$3000,0)),IF(E285="Services",INDEX(Services!$E$14:$E$3000,MATCH('Project Costing'!F285,Services!$I$14:$I$3000,0)),IF(E285="Labor",INDEX(Labor!$E$13:$E$3000,MATCH('Project Costing'!F285,Labor!$I$14:$I$3000,0)),"")))))</f>
        <v/>
      </c>
      <c r="H285" s="1"/>
      <c r="I285" s="1"/>
      <c r="J285" s="2"/>
      <c r="K285" s="2" t="str">
        <f t="shared" si="16"/>
        <v/>
      </c>
      <c r="L285" s="161"/>
      <c r="M285" s="278" t="str">
        <f t="shared" si="17"/>
        <v/>
      </c>
      <c r="N285" s="161"/>
      <c r="O285" s="2" t="str">
        <f t="shared" si="18"/>
        <v/>
      </c>
      <c r="P285" s="162" t="str">
        <f t="shared" si="19"/>
        <v/>
      </c>
    </row>
    <row r="286" spans="4:16" ht="15" hidden="1" customHeight="1" x14ac:dyDescent="0.25">
      <c r="D286" s="188"/>
      <c r="E286" s="159"/>
      <c r="F286" s="83"/>
      <c r="G286" s="1" t="str">
        <f>IF(E286="Pipes_and_Fittings",INDEX('Pipes &amp; Fittings'!$D$14:$D$3000,MATCH('Project Costing'!F286,'Pipes &amp; Fittings'!$J$14:$J$3000,0)),IF(E286="Equipment_and_Materials",INDEX('Equipment &amp; Materials'!$E$14:$E$3000,MATCH('Project Costing'!F286,'Equipment &amp; Materials'!$J$14:$J$3000,0)),IF(E286="Land_and_ROW",INDEX('Land &amp; ROW'!$E$14:$E$3000,MATCH('Project Costing'!F286,'Land &amp; ROW'!$I$14:$I$3000,0)),IF(E286="Services",INDEX(Services!$E$14:$E$3000,MATCH('Project Costing'!F286,Services!$I$14:$I$3000,0)),IF(E286="Labor",INDEX(Labor!$E$13:$E$3000,MATCH('Project Costing'!F286,Labor!$I$14:$I$3000,0)),"")))))</f>
        <v/>
      </c>
      <c r="H286" s="1"/>
      <c r="I286" s="1"/>
      <c r="J286" s="2"/>
      <c r="K286" s="2" t="str">
        <f t="shared" si="16"/>
        <v/>
      </c>
      <c r="L286" s="161"/>
      <c r="M286" s="278" t="str">
        <f t="shared" si="17"/>
        <v/>
      </c>
      <c r="N286" s="161"/>
      <c r="O286" s="2" t="str">
        <f t="shared" si="18"/>
        <v/>
      </c>
      <c r="P286" s="162" t="str">
        <f t="shared" si="19"/>
        <v/>
      </c>
    </row>
    <row r="287" spans="4:16" ht="15" hidden="1" customHeight="1" x14ac:dyDescent="0.25">
      <c r="D287" s="188"/>
      <c r="E287" s="159"/>
      <c r="F287" s="83"/>
      <c r="G287" s="1" t="str">
        <f>IF(E287="Pipes_and_Fittings",INDEX('Pipes &amp; Fittings'!$D$14:$D$3000,MATCH('Project Costing'!F287,'Pipes &amp; Fittings'!$J$14:$J$3000,0)),IF(E287="Equipment_and_Materials",INDEX('Equipment &amp; Materials'!$E$14:$E$3000,MATCH('Project Costing'!F287,'Equipment &amp; Materials'!$J$14:$J$3000,0)),IF(E287="Land_and_ROW",INDEX('Land &amp; ROW'!$E$14:$E$3000,MATCH('Project Costing'!F287,'Land &amp; ROW'!$I$14:$I$3000,0)),IF(E287="Services",INDEX(Services!$E$14:$E$3000,MATCH('Project Costing'!F287,Services!$I$14:$I$3000,0)),IF(E287="Labor",INDEX(Labor!$E$13:$E$3000,MATCH('Project Costing'!F287,Labor!$I$14:$I$3000,0)),"")))))</f>
        <v/>
      </c>
      <c r="H287" s="1"/>
      <c r="I287" s="1"/>
      <c r="J287" s="2"/>
      <c r="K287" s="2" t="str">
        <f t="shared" si="16"/>
        <v/>
      </c>
      <c r="L287" s="161"/>
      <c r="M287" s="278" t="str">
        <f t="shared" si="17"/>
        <v/>
      </c>
      <c r="N287" s="161"/>
      <c r="O287" s="2" t="str">
        <f t="shared" si="18"/>
        <v/>
      </c>
      <c r="P287" s="162" t="str">
        <f t="shared" si="19"/>
        <v/>
      </c>
    </row>
    <row r="288" spans="4:16" ht="15" hidden="1" customHeight="1" x14ac:dyDescent="0.25">
      <c r="D288" s="188"/>
      <c r="E288" s="159"/>
      <c r="F288" s="83"/>
      <c r="G288" s="1" t="str">
        <f>IF(E288="Pipes_and_Fittings",INDEX('Pipes &amp; Fittings'!$D$14:$D$3000,MATCH('Project Costing'!F288,'Pipes &amp; Fittings'!$J$14:$J$3000,0)),IF(E288="Equipment_and_Materials",INDEX('Equipment &amp; Materials'!$E$14:$E$3000,MATCH('Project Costing'!F288,'Equipment &amp; Materials'!$J$14:$J$3000,0)),IF(E288="Land_and_ROW",INDEX('Land &amp; ROW'!$E$14:$E$3000,MATCH('Project Costing'!F288,'Land &amp; ROW'!$I$14:$I$3000,0)),IF(E288="Services",INDEX(Services!$E$14:$E$3000,MATCH('Project Costing'!F288,Services!$I$14:$I$3000,0)),IF(E288="Labor",INDEX(Labor!$E$13:$E$3000,MATCH('Project Costing'!F288,Labor!$I$14:$I$3000,0)),"")))))</f>
        <v/>
      </c>
      <c r="H288" s="1"/>
      <c r="I288" s="1"/>
      <c r="J288" s="2"/>
      <c r="K288" s="2" t="str">
        <f t="shared" si="16"/>
        <v/>
      </c>
      <c r="L288" s="161"/>
      <c r="M288" s="278" t="str">
        <f t="shared" si="17"/>
        <v/>
      </c>
      <c r="N288" s="161"/>
      <c r="O288" s="2" t="str">
        <f t="shared" si="18"/>
        <v/>
      </c>
      <c r="P288" s="162" t="str">
        <f t="shared" si="19"/>
        <v/>
      </c>
    </row>
    <row r="289" spans="4:16" ht="15" hidden="1" customHeight="1" x14ac:dyDescent="0.25">
      <c r="D289" s="188"/>
      <c r="E289" s="159"/>
      <c r="F289" s="83"/>
      <c r="G289" s="1" t="str">
        <f>IF(E289="Pipes_and_Fittings",INDEX('Pipes &amp; Fittings'!$D$14:$D$3000,MATCH('Project Costing'!F289,'Pipes &amp; Fittings'!$J$14:$J$3000,0)),IF(E289="Equipment_and_Materials",INDEX('Equipment &amp; Materials'!$E$14:$E$3000,MATCH('Project Costing'!F289,'Equipment &amp; Materials'!$J$14:$J$3000,0)),IF(E289="Land_and_ROW",INDEX('Land &amp; ROW'!$E$14:$E$3000,MATCH('Project Costing'!F289,'Land &amp; ROW'!$I$14:$I$3000,0)),IF(E289="Services",INDEX(Services!$E$14:$E$3000,MATCH('Project Costing'!F289,Services!$I$14:$I$3000,0)),IF(E289="Labor",INDEX(Labor!$E$13:$E$3000,MATCH('Project Costing'!F289,Labor!$I$14:$I$3000,0)),"")))))</f>
        <v/>
      </c>
      <c r="H289" s="1"/>
      <c r="I289" s="1"/>
      <c r="J289" s="2"/>
      <c r="K289" s="2" t="str">
        <f t="shared" si="16"/>
        <v/>
      </c>
      <c r="L289" s="161"/>
      <c r="M289" s="278" t="str">
        <f t="shared" si="17"/>
        <v/>
      </c>
      <c r="N289" s="161"/>
      <c r="O289" s="2" t="str">
        <f t="shared" si="18"/>
        <v/>
      </c>
      <c r="P289" s="162" t="str">
        <f t="shared" si="19"/>
        <v/>
      </c>
    </row>
    <row r="290" spans="4:16" ht="15" hidden="1" customHeight="1" x14ac:dyDescent="0.25">
      <c r="D290" s="188"/>
      <c r="E290" s="159"/>
      <c r="F290" s="83"/>
      <c r="G290" s="1" t="str">
        <f>IF(E290="Pipes_and_Fittings",INDEX('Pipes &amp; Fittings'!$D$14:$D$3000,MATCH('Project Costing'!F290,'Pipes &amp; Fittings'!$J$14:$J$3000,0)),IF(E290="Equipment_and_Materials",INDEX('Equipment &amp; Materials'!$E$14:$E$3000,MATCH('Project Costing'!F290,'Equipment &amp; Materials'!$J$14:$J$3000,0)),IF(E290="Land_and_ROW",INDEX('Land &amp; ROW'!$E$14:$E$3000,MATCH('Project Costing'!F290,'Land &amp; ROW'!$I$14:$I$3000,0)),IF(E290="Services",INDEX(Services!$E$14:$E$3000,MATCH('Project Costing'!F290,Services!$I$14:$I$3000,0)),IF(E290="Labor",INDEX(Labor!$E$13:$E$3000,MATCH('Project Costing'!F290,Labor!$I$14:$I$3000,0)),"")))))</f>
        <v/>
      </c>
      <c r="H290" s="1"/>
      <c r="I290" s="1"/>
      <c r="J290" s="2"/>
      <c r="K290" s="2" t="str">
        <f t="shared" si="16"/>
        <v/>
      </c>
      <c r="L290" s="161"/>
      <c r="M290" s="278" t="str">
        <f t="shared" si="17"/>
        <v/>
      </c>
      <c r="N290" s="161"/>
      <c r="O290" s="2" t="str">
        <f t="shared" si="18"/>
        <v/>
      </c>
      <c r="P290" s="162" t="str">
        <f t="shared" si="19"/>
        <v/>
      </c>
    </row>
    <row r="291" spans="4:16" ht="15" hidden="1" customHeight="1" x14ac:dyDescent="0.25">
      <c r="D291" s="188"/>
      <c r="E291" s="159"/>
      <c r="F291" s="83"/>
      <c r="G291" s="1" t="str">
        <f>IF(E291="Pipes_and_Fittings",INDEX('Pipes &amp; Fittings'!$D$14:$D$3000,MATCH('Project Costing'!F291,'Pipes &amp; Fittings'!$J$14:$J$3000,0)),IF(E291="Equipment_and_Materials",INDEX('Equipment &amp; Materials'!$E$14:$E$3000,MATCH('Project Costing'!F291,'Equipment &amp; Materials'!$J$14:$J$3000,0)),IF(E291="Land_and_ROW",INDEX('Land &amp; ROW'!$E$14:$E$3000,MATCH('Project Costing'!F291,'Land &amp; ROW'!$I$14:$I$3000,0)),IF(E291="Services",INDEX(Services!$E$14:$E$3000,MATCH('Project Costing'!F291,Services!$I$14:$I$3000,0)),IF(E291="Labor",INDEX(Labor!$E$13:$E$3000,MATCH('Project Costing'!F291,Labor!$I$14:$I$3000,0)),"")))))</f>
        <v/>
      </c>
      <c r="H291" s="1"/>
      <c r="I291" s="1"/>
      <c r="J291" s="2"/>
      <c r="K291" s="2" t="str">
        <f t="shared" si="16"/>
        <v/>
      </c>
      <c r="L291" s="161"/>
      <c r="M291" s="278" t="str">
        <f t="shared" si="17"/>
        <v/>
      </c>
      <c r="N291" s="161"/>
      <c r="O291" s="2" t="str">
        <f t="shared" si="18"/>
        <v/>
      </c>
      <c r="P291" s="162" t="str">
        <f t="shared" si="19"/>
        <v/>
      </c>
    </row>
    <row r="292" spans="4:16" ht="15" hidden="1" customHeight="1" x14ac:dyDescent="0.25">
      <c r="D292" s="188"/>
      <c r="E292" s="159"/>
      <c r="F292" s="83"/>
      <c r="G292" s="1" t="str">
        <f>IF(E292="Pipes_and_Fittings",INDEX('Pipes &amp; Fittings'!$D$14:$D$3000,MATCH('Project Costing'!F292,'Pipes &amp; Fittings'!$J$14:$J$3000,0)),IF(E292="Equipment_and_Materials",INDEX('Equipment &amp; Materials'!$E$14:$E$3000,MATCH('Project Costing'!F292,'Equipment &amp; Materials'!$J$14:$J$3000,0)),IF(E292="Land_and_ROW",INDEX('Land &amp; ROW'!$E$14:$E$3000,MATCH('Project Costing'!F292,'Land &amp; ROW'!$I$14:$I$3000,0)),IF(E292="Services",INDEX(Services!$E$14:$E$3000,MATCH('Project Costing'!F292,Services!$I$14:$I$3000,0)),IF(E292="Labor",INDEX(Labor!$E$13:$E$3000,MATCH('Project Costing'!F292,Labor!$I$14:$I$3000,0)),"")))))</f>
        <v/>
      </c>
      <c r="H292" s="1"/>
      <c r="I292" s="1"/>
      <c r="J292" s="2"/>
      <c r="K292" s="2" t="str">
        <f t="shared" si="16"/>
        <v/>
      </c>
      <c r="L292" s="161"/>
      <c r="M292" s="278" t="str">
        <f t="shared" si="17"/>
        <v/>
      </c>
      <c r="N292" s="161"/>
      <c r="O292" s="2" t="str">
        <f t="shared" si="18"/>
        <v/>
      </c>
      <c r="P292" s="162" t="str">
        <f t="shared" si="19"/>
        <v/>
      </c>
    </row>
    <row r="293" spans="4:16" ht="15" hidden="1" customHeight="1" x14ac:dyDescent="0.25">
      <c r="D293" s="188"/>
      <c r="E293" s="159"/>
      <c r="F293" s="83"/>
      <c r="G293" s="1" t="str">
        <f>IF(E293="Pipes_and_Fittings",INDEX('Pipes &amp; Fittings'!$D$14:$D$3000,MATCH('Project Costing'!F293,'Pipes &amp; Fittings'!$J$14:$J$3000,0)),IF(E293="Equipment_and_Materials",INDEX('Equipment &amp; Materials'!$E$14:$E$3000,MATCH('Project Costing'!F293,'Equipment &amp; Materials'!$J$14:$J$3000,0)),IF(E293="Land_and_ROW",INDEX('Land &amp; ROW'!$E$14:$E$3000,MATCH('Project Costing'!F293,'Land &amp; ROW'!$I$14:$I$3000,0)),IF(E293="Services",INDEX(Services!$E$14:$E$3000,MATCH('Project Costing'!F293,Services!$I$14:$I$3000,0)),IF(E293="Labor",INDEX(Labor!$E$13:$E$3000,MATCH('Project Costing'!F293,Labor!$I$14:$I$3000,0)),"")))))</f>
        <v/>
      </c>
      <c r="H293" s="1"/>
      <c r="I293" s="1"/>
      <c r="J293" s="2"/>
      <c r="K293" s="2" t="str">
        <f t="shared" si="16"/>
        <v/>
      </c>
      <c r="L293" s="161"/>
      <c r="M293" s="278" t="str">
        <f t="shared" si="17"/>
        <v/>
      </c>
      <c r="N293" s="161"/>
      <c r="O293" s="2" t="str">
        <f t="shared" si="18"/>
        <v/>
      </c>
      <c r="P293" s="162" t="str">
        <f t="shared" si="19"/>
        <v/>
      </c>
    </row>
    <row r="294" spans="4:16" ht="15" hidden="1" customHeight="1" x14ac:dyDescent="0.25">
      <c r="D294" s="188"/>
      <c r="E294" s="159"/>
      <c r="F294" s="83"/>
      <c r="G294" s="1" t="str">
        <f>IF(E294="Pipes_and_Fittings",INDEX('Pipes &amp; Fittings'!$D$14:$D$3000,MATCH('Project Costing'!F294,'Pipes &amp; Fittings'!$J$14:$J$3000,0)),IF(E294="Equipment_and_Materials",INDEX('Equipment &amp; Materials'!$E$14:$E$3000,MATCH('Project Costing'!F294,'Equipment &amp; Materials'!$J$14:$J$3000,0)),IF(E294="Land_and_ROW",INDEX('Land &amp; ROW'!$E$14:$E$3000,MATCH('Project Costing'!F294,'Land &amp; ROW'!$I$14:$I$3000,0)),IF(E294="Services",INDEX(Services!$E$14:$E$3000,MATCH('Project Costing'!F294,Services!$I$14:$I$3000,0)),IF(E294="Labor",INDEX(Labor!$E$13:$E$3000,MATCH('Project Costing'!F294,Labor!$I$14:$I$3000,0)),"")))))</f>
        <v/>
      </c>
      <c r="H294" s="1"/>
      <c r="I294" s="1"/>
      <c r="J294" s="2"/>
      <c r="K294" s="2" t="str">
        <f t="shared" si="16"/>
        <v/>
      </c>
      <c r="L294" s="161"/>
      <c r="M294" s="278" t="str">
        <f t="shared" si="17"/>
        <v/>
      </c>
      <c r="N294" s="161"/>
      <c r="O294" s="2" t="str">
        <f t="shared" si="18"/>
        <v/>
      </c>
      <c r="P294" s="162" t="str">
        <f t="shared" si="19"/>
        <v/>
      </c>
    </row>
    <row r="295" spans="4:16" ht="15" hidden="1" customHeight="1" x14ac:dyDescent="0.25">
      <c r="D295" s="188"/>
      <c r="E295" s="159"/>
      <c r="F295" s="83"/>
      <c r="G295" s="1" t="str">
        <f>IF(E295="Pipes_and_Fittings",INDEX('Pipes &amp; Fittings'!$D$14:$D$3000,MATCH('Project Costing'!F295,'Pipes &amp; Fittings'!$J$14:$J$3000,0)),IF(E295="Equipment_and_Materials",INDEX('Equipment &amp; Materials'!$E$14:$E$3000,MATCH('Project Costing'!F295,'Equipment &amp; Materials'!$J$14:$J$3000,0)),IF(E295="Land_and_ROW",INDEX('Land &amp; ROW'!$E$14:$E$3000,MATCH('Project Costing'!F295,'Land &amp; ROW'!$I$14:$I$3000,0)),IF(E295="Services",INDEX(Services!$E$14:$E$3000,MATCH('Project Costing'!F295,Services!$I$14:$I$3000,0)),IF(E295="Labor",INDEX(Labor!$E$13:$E$3000,MATCH('Project Costing'!F295,Labor!$I$14:$I$3000,0)),"")))))</f>
        <v/>
      </c>
      <c r="H295" s="1"/>
      <c r="I295" s="1"/>
      <c r="J295" s="2"/>
      <c r="K295" s="2" t="str">
        <f t="shared" si="16"/>
        <v/>
      </c>
      <c r="L295" s="161"/>
      <c r="M295" s="278" t="str">
        <f t="shared" si="17"/>
        <v/>
      </c>
      <c r="N295" s="161"/>
      <c r="O295" s="2" t="str">
        <f t="shared" si="18"/>
        <v/>
      </c>
      <c r="P295" s="162" t="str">
        <f t="shared" si="19"/>
        <v/>
      </c>
    </row>
    <row r="296" spans="4:16" ht="15" hidden="1" customHeight="1" x14ac:dyDescent="0.25">
      <c r="D296" s="188"/>
      <c r="E296" s="159"/>
      <c r="F296" s="83"/>
      <c r="G296" s="1" t="str">
        <f>IF(E296="Pipes_and_Fittings",INDEX('Pipes &amp; Fittings'!$D$14:$D$3000,MATCH('Project Costing'!F296,'Pipes &amp; Fittings'!$J$14:$J$3000,0)),IF(E296="Equipment_and_Materials",INDEX('Equipment &amp; Materials'!$E$14:$E$3000,MATCH('Project Costing'!F296,'Equipment &amp; Materials'!$J$14:$J$3000,0)),IF(E296="Land_and_ROW",INDEX('Land &amp; ROW'!$E$14:$E$3000,MATCH('Project Costing'!F296,'Land &amp; ROW'!$I$14:$I$3000,0)),IF(E296="Services",INDEX(Services!$E$14:$E$3000,MATCH('Project Costing'!F296,Services!$I$14:$I$3000,0)),IF(E296="Labor",INDEX(Labor!$E$13:$E$3000,MATCH('Project Costing'!F296,Labor!$I$14:$I$3000,0)),"")))))</f>
        <v/>
      </c>
      <c r="H296" s="1"/>
      <c r="I296" s="1"/>
      <c r="J296" s="2"/>
      <c r="K296" s="2" t="str">
        <f t="shared" si="16"/>
        <v/>
      </c>
      <c r="L296" s="161"/>
      <c r="M296" s="278" t="str">
        <f t="shared" si="17"/>
        <v/>
      </c>
      <c r="N296" s="161"/>
      <c r="O296" s="2" t="str">
        <f t="shared" si="18"/>
        <v/>
      </c>
      <c r="P296" s="162" t="str">
        <f t="shared" si="19"/>
        <v/>
      </c>
    </row>
    <row r="297" spans="4:16" ht="15" hidden="1" customHeight="1" x14ac:dyDescent="0.25">
      <c r="D297" s="188"/>
      <c r="E297" s="159"/>
      <c r="F297" s="83"/>
      <c r="G297" s="1" t="str">
        <f>IF(E297="Pipes_and_Fittings",INDEX('Pipes &amp; Fittings'!$D$14:$D$3000,MATCH('Project Costing'!F297,'Pipes &amp; Fittings'!$J$14:$J$3000,0)),IF(E297="Equipment_and_Materials",INDEX('Equipment &amp; Materials'!$E$14:$E$3000,MATCH('Project Costing'!F297,'Equipment &amp; Materials'!$J$14:$J$3000,0)),IF(E297="Land_and_ROW",INDEX('Land &amp; ROW'!$E$14:$E$3000,MATCH('Project Costing'!F297,'Land &amp; ROW'!$I$14:$I$3000,0)),IF(E297="Services",INDEX(Services!$E$14:$E$3000,MATCH('Project Costing'!F297,Services!$I$14:$I$3000,0)),IF(E297="Labor",INDEX(Labor!$E$13:$E$3000,MATCH('Project Costing'!F297,Labor!$I$14:$I$3000,0)),"")))))</f>
        <v/>
      </c>
      <c r="H297" s="1"/>
      <c r="I297" s="1"/>
      <c r="J297" s="2"/>
      <c r="K297" s="2" t="str">
        <f t="shared" si="16"/>
        <v/>
      </c>
      <c r="L297" s="161"/>
      <c r="M297" s="278" t="str">
        <f t="shared" si="17"/>
        <v/>
      </c>
      <c r="N297" s="161"/>
      <c r="O297" s="2" t="str">
        <f t="shared" si="18"/>
        <v/>
      </c>
      <c r="P297" s="162" t="str">
        <f t="shared" si="19"/>
        <v/>
      </c>
    </row>
    <row r="298" spans="4:16" ht="15" hidden="1" customHeight="1" x14ac:dyDescent="0.25">
      <c r="D298" s="188"/>
      <c r="E298" s="159"/>
      <c r="F298" s="83"/>
      <c r="G298" s="1" t="str">
        <f>IF(E298="Pipes_and_Fittings",INDEX('Pipes &amp; Fittings'!$D$14:$D$3000,MATCH('Project Costing'!F298,'Pipes &amp; Fittings'!$J$14:$J$3000,0)),IF(E298="Equipment_and_Materials",INDEX('Equipment &amp; Materials'!$E$14:$E$3000,MATCH('Project Costing'!F298,'Equipment &amp; Materials'!$J$14:$J$3000,0)),IF(E298="Land_and_ROW",INDEX('Land &amp; ROW'!$E$14:$E$3000,MATCH('Project Costing'!F298,'Land &amp; ROW'!$I$14:$I$3000,0)),IF(E298="Services",INDEX(Services!$E$14:$E$3000,MATCH('Project Costing'!F298,Services!$I$14:$I$3000,0)),IF(E298="Labor",INDEX(Labor!$E$13:$E$3000,MATCH('Project Costing'!F298,Labor!$I$14:$I$3000,0)),"")))))</f>
        <v/>
      </c>
      <c r="H298" s="1"/>
      <c r="I298" s="1"/>
      <c r="J298" s="2"/>
      <c r="K298" s="2" t="str">
        <f t="shared" si="16"/>
        <v/>
      </c>
      <c r="L298" s="161"/>
      <c r="M298" s="278" t="str">
        <f t="shared" si="17"/>
        <v/>
      </c>
      <c r="N298" s="161"/>
      <c r="O298" s="2" t="str">
        <f t="shared" si="18"/>
        <v/>
      </c>
      <c r="P298" s="162" t="str">
        <f t="shared" si="19"/>
        <v/>
      </c>
    </row>
    <row r="299" spans="4:16" ht="15" hidden="1" customHeight="1" x14ac:dyDescent="0.25">
      <c r="D299" s="188"/>
      <c r="E299" s="159"/>
      <c r="F299" s="83"/>
      <c r="G299" s="1" t="str">
        <f>IF(E299="Pipes_and_Fittings",INDEX('Pipes &amp; Fittings'!$D$14:$D$3000,MATCH('Project Costing'!F299,'Pipes &amp; Fittings'!$J$14:$J$3000,0)),IF(E299="Equipment_and_Materials",INDEX('Equipment &amp; Materials'!$E$14:$E$3000,MATCH('Project Costing'!F299,'Equipment &amp; Materials'!$J$14:$J$3000,0)),IF(E299="Land_and_ROW",INDEX('Land &amp; ROW'!$E$14:$E$3000,MATCH('Project Costing'!F299,'Land &amp; ROW'!$I$14:$I$3000,0)),IF(E299="Services",INDEX(Services!$E$14:$E$3000,MATCH('Project Costing'!F299,Services!$I$14:$I$3000,0)),IF(E299="Labor",INDEX(Labor!$E$13:$E$3000,MATCH('Project Costing'!F299,Labor!$I$14:$I$3000,0)),"")))))</f>
        <v/>
      </c>
      <c r="H299" s="1"/>
      <c r="I299" s="1"/>
      <c r="J299" s="2"/>
      <c r="K299" s="2" t="str">
        <f t="shared" si="16"/>
        <v/>
      </c>
      <c r="L299" s="161"/>
      <c r="M299" s="278" t="str">
        <f t="shared" si="17"/>
        <v/>
      </c>
      <c r="N299" s="161"/>
      <c r="O299" s="2" t="str">
        <f t="shared" si="18"/>
        <v/>
      </c>
      <c r="P299" s="162" t="str">
        <f t="shared" si="19"/>
        <v/>
      </c>
    </row>
    <row r="300" spans="4:16" ht="15" hidden="1" customHeight="1" x14ac:dyDescent="0.25">
      <c r="D300" s="188"/>
      <c r="E300" s="159"/>
      <c r="F300" s="83"/>
      <c r="G300" s="1" t="str">
        <f>IF(E300="Pipes_and_Fittings",INDEX('Pipes &amp; Fittings'!$D$14:$D$3000,MATCH('Project Costing'!F300,'Pipes &amp; Fittings'!$J$14:$J$3000,0)),IF(E300="Equipment_and_Materials",INDEX('Equipment &amp; Materials'!$E$14:$E$3000,MATCH('Project Costing'!F300,'Equipment &amp; Materials'!$J$14:$J$3000,0)),IF(E300="Land_and_ROW",INDEX('Land &amp; ROW'!$E$14:$E$3000,MATCH('Project Costing'!F300,'Land &amp; ROW'!$I$14:$I$3000,0)),IF(E300="Services",INDEX(Services!$E$14:$E$3000,MATCH('Project Costing'!F300,Services!$I$14:$I$3000,0)),IF(E300="Labor",INDEX(Labor!$E$13:$E$3000,MATCH('Project Costing'!F300,Labor!$I$14:$I$3000,0)),"")))))</f>
        <v/>
      </c>
      <c r="H300" s="1"/>
      <c r="I300" s="1"/>
      <c r="J300" s="2"/>
      <c r="K300" s="2" t="str">
        <f t="shared" si="16"/>
        <v/>
      </c>
      <c r="L300" s="161"/>
      <c r="M300" s="278" t="str">
        <f t="shared" si="17"/>
        <v/>
      </c>
      <c r="N300" s="161"/>
      <c r="O300" s="2" t="str">
        <f t="shared" si="18"/>
        <v/>
      </c>
      <c r="P300" s="162" t="str">
        <f t="shared" si="19"/>
        <v/>
      </c>
    </row>
    <row r="301" spans="4:16" ht="15" hidden="1" customHeight="1" x14ac:dyDescent="0.25">
      <c r="D301" s="188"/>
      <c r="E301" s="159"/>
      <c r="F301" s="83"/>
      <c r="G301" s="1" t="str">
        <f>IF(E301="Pipes_and_Fittings",INDEX('Pipes &amp; Fittings'!$D$14:$D$3000,MATCH('Project Costing'!F301,'Pipes &amp; Fittings'!$J$14:$J$3000,0)),IF(E301="Equipment_and_Materials",INDEX('Equipment &amp; Materials'!$E$14:$E$3000,MATCH('Project Costing'!F301,'Equipment &amp; Materials'!$J$14:$J$3000,0)),IF(E301="Land_and_ROW",INDEX('Land &amp; ROW'!$E$14:$E$3000,MATCH('Project Costing'!F301,'Land &amp; ROW'!$I$14:$I$3000,0)),IF(E301="Services",INDEX(Services!$E$14:$E$3000,MATCH('Project Costing'!F301,Services!$I$14:$I$3000,0)),IF(E301="Labor",INDEX(Labor!$E$13:$E$3000,MATCH('Project Costing'!F301,Labor!$I$14:$I$3000,0)),"")))))</f>
        <v/>
      </c>
      <c r="H301" s="1"/>
      <c r="I301" s="1"/>
      <c r="J301" s="2"/>
      <c r="K301" s="2" t="str">
        <f t="shared" si="16"/>
        <v/>
      </c>
      <c r="L301" s="161"/>
      <c r="M301" s="278" t="str">
        <f t="shared" si="17"/>
        <v/>
      </c>
      <c r="N301" s="161"/>
      <c r="O301" s="2" t="str">
        <f t="shared" si="18"/>
        <v/>
      </c>
      <c r="P301" s="162" t="str">
        <f t="shared" si="19"/>
        <v/>
      </c>
    </row>
    <row r="302" spans="4:16" ht="15" hidden="1" customHeight="1" x14ac:dyDescent="0.25">
      <c r="D302" s="188"/>
      <c r="E302" s="159"/>
      <c r="F302" s="83"/>
      <c r="G302" s="1" t="str">
        <f>IF(E302="Pipes_and_Fittings",INDEX('Pipes &amp; Fittings'!$D$14:$D$3000,MATCH('Project Costing'!F302,'Pipes &amp; Fittings'!$J$14:$J$3000,0)),IF(E302="Equipment_and_Materials",INDEX('Equipment &amp; Materials'!$E$14:$E$3000,MATCH('Project Costing'!F302,'Equipment &amp; Materials'!$J$14:$J$3000,0)),IF(E302="Land_and_ROW",INDEX('Land &amp; ROW'!$E$14:$E$3000,MATCH('Project Costing'!F302,'Land &amp; ROW'!$I$14:$I$3000,0)),IF(E302="Services",INDEX(Services!$E$14:$E$3000,MATCH('Project Costing'!F302,Services!$I$14:$I$3000,0)),IF(E302="Labor",INDEX(Labor!$E$13:$E$3000,MATCH('Project Costing'!F302,Labor!$I$14:$I$3000,0)),"")))))</f>
        <v/>
      </c>
      <c r="H302" s="1"/>
      <c r="I302" s="1"/>
      <c r="J302" s="2"/>
      <c r="K302" s="2" t="str">
        <f t="shared" si="16"/>
        <v/>
      </c>
      <c r="L302" s="161"/>
      <c r="M302" s="278" t="str">
        <f t="shared" si="17"/>
        <v/>
      </c>
      <c r="N302" s="161"/>
      <c r="O302" s="2" t="str">
        <f t="shared" si="18"/>
        <v/>
      </c>
      <c r="P302" s="162" t="str">
        <f t="shared" si="19"/>
        <v/>
      </c>
    </row>
    <row r="303" spans="4:16" ht="15" hidden="1" customHeight="1" x14ac:dyDescent="0.25">
      <c r="D303" s="188"/>
      <c r="E303" s="159"/>
      <c r="F303" s="83"/>
      <c r="G303" s="1" t="str">
        <f>IF(E303="Pipes_and_Fittings",INDEX('Pipes &amp; Fittings'!$D$14:$D$3000,MATCH('Project Costing'!F303,'Pipes &amp; Fittings'!$J$14:$J$3000,0)),IF(E303="Equipment_and_Materials",INDEX('Equipment &amp; Materials'!$E$14:$E$3000,MATCH('Project Costing'!F303,'Equipment &amp; Materials'!$J$14:$J$3000,0)),IF(E303="Land_and_ROW",INDEX('Land &amp; ROW'!$E$14:$E$3000,MATCH('Project Costing'!F303,'Land &amp; ROW'!$I$14:$I$3000,0)),IF(E303="Services",INDEX(Services!$E$14:$E$3000,MATCH('Project Costing'!F303,Services!$I$14:$I$3000,0)),IF(E303="Labor",INDEX(Labor!$E$13:$E$3000,MATCH('Project Costing'!F303,Labor!$I$14:$I$3000,0)),"")))))</f>
        <v/>
      </c>
      <c r="H303" s="1"/>
      <c r="I303" s="1"/>
      <c r="J303" s="2"/>
      <c r="K303" s="2" t="str">
        <f t="shared" si="16"/>
        <v/>
      </c>
      <c r="L303" s="161"/>
      <c r="M303" s="278" t="str">
        <f t="shared" si="17"/>
        <v/>
      </c>
      <c r="N303" s="161"/>
      <c r="O303" s="2" t="str">
        <f t="shared" si="18"/>
        <v/>
      </c>
      <c r="P303" s="162" t="str">
        <f t="shared" si="19"/>
        <v/>
      </c>
    </row>
    <row r="304" spans="4:16" ht="15" hidden="1" customHeight="1" x14ac:dyDescent="0.25">
      <c r="D304" s="188"/>
      <c r="E304" s="159"/>
      <c r="F304" s="83"/>
      <c r="G304" s="1" t="str">
        <f>IF(E304="Pipes_and_Fittings",INDEX('Pipes &amp; Fittings'!$D$14:$D$3000,MATCH('Project Costing'!F304,'Pipes &amp; Fittings'!$J$14:$J$3000,0)),IF(E304="Equipment_and_Materials",INDEX('Equipment &amp; Materials'!$E$14:$E$3000,MATCH('Project Costing'!F304,'Equipment &amp; Materials'!$J$14:$J$3000,0)),IF(E304="Land_and_ROW",INDEX('Land &amp; ROW'!$E$14:$E$3000,MATCH('Project Costing'!F304,'Land &amp; ROW'!$I$14:$I$3000,0)),IF(E304="Services",INDEX(Services!$E$14:$E$3000,MATCH('Project Costing'!F304,Services!$I$14:$I$3000,0)),IF(E304="Labor",INDEX(Labor!$E$13:$E$3000,MATCH('Project Costing'!F304,Labor!$I$14:$I$3000,0)),"")))))</f>
        <v/>
      </c>
      <c r="H304" s="1"/>
      <c r="I304" s="1"/>
      <c r="J304" s="2"/>
      <c r="K304" s="2" t="str">
        <f t="shared" si="16"/>
        <v/>
      </c>
      <c r="L304" s="161"/>
      <c r="M304" s="278" t="str">
        <f t="shared" si="17"/>
        <v/>
      </c>
      <c r="N304" s="161"/>
      <c r="O304" s="2" t="str">
        <f t="shared" si="18"/>
        <v/>
      </c>
      <c r="P304" s="162" t="str">
        <f t="shared" si="19"/>
        <v/>
      </c>
    </row>
    <row r="305" spans="4:16" ht="15" hidden="1" customHeight="1" x14ac:dyDescent="0.25">
      <c r="D305" s="188"/>
      <c r="E305" s="159"/>
      <c r="F305" s="83"/>
      <c r="G305" s="1" t="str">
        <f>IF(E305="Pipes_and_Fittings",INDEX('Pipes &amp; Fittings'!$D$14:$D$3000,MATCH('Project Costing'!F305,'Pipes &amp; Fittings'!$J$14:$J$3000,0)),IF(E305="Equipment_and_Materials",INDEX('Equipment &amp; Materials'!$E$14:$E$3000,MATCH('Project Costing'!F305,'Equipment &amp; Materials'!$J$14:$J$3000,0)),IF(E305="Land_and_ROW",INDEX('Land &amp; ROW'!$E$14:$E$3000,MATCH('Project Costing'!F305,'Land &amp; ROW'!$I$14:$I$3000,0)),IF(E305="Services",INDEX(Services!$E$14:$E$3000,MATCH('Project Costing'!F305,Services!$I$14:$I$3000,0)),IF(E305="Labor",INDEX(Labor!$E$13:$E$3000,MATCH('Project Costing'!F305,Labor!$I$14:$I$3000,0)),"")))))</f>
        <v/>
      </c>
      <c r="H305" s="1"/>
      <c r="I305" s="1"/>
      <c r="J305" s="2"/>
      <c r="K305" s="2" t="str">
        <f t="shared" si="16"/>
        <v/>
      </c>
      <c r="L305" s="161"/>
      <c r="M305" s="278" t="str">
        <f t="shared" si="17"/>
        <v/>
      </c>
      <c r="N305" s="161"/>
      <c r="O305" s="2" t="str">
        <f t="shared" si="18"/>
        <v/>
      </c>
      <c r="P305" s="162" t="str">
        <f t="shared" si="19"/>
        <v/>
      </c>
    </row>
    <row r="306" spans="4:16" ht="15" hidden="1" customHeight="1" x14ac:dyDescent="0.25">
      <c r="D306" s="188"/>
      <c r="E306" s="159"/>
      <c r="F306" s="83"/>
      <c r="G306" s="1" t="str">
        <f>IF(E306="Pipes_and_Fittings",INDEX('Pipes &amp; Fittings'!$D$14:$D$3000,MATCH('Project Costing'!F306,'Pipes &amp; Fittings'!$J$14:$J$3000,0)),IF(E306="Equipment_and_Materials",INDEX('Equipment &amp; Materials'!$E$14:$E$3000,MATCH('Project Costing'!F306,'Equipment &amp; Materials'!$J$14:$J$3000,0)),IF(E306="Land_and_ROW",INDEX('Land &amp; ROW'!$E$14:$E$3000,MATCH('Project Costing'!F306,'Land &amp; ROW'!$I$14:$I$3000,0)),IF(E306="Services",INDEX(Services!$E$14:$E$3000,MATCH('Project Costing'!F306,Services!$I$14:$I$3000,0)),IF(E306="Labor",INDEX(Labor!$E$13:$E$3000,MATCH('Project Costing'!F306,Labor!$I$14:$I$3000,0)),"")))))</f>
        <v/>
      </c>
      <c r="H306" s="1"/>
      <c r="I306" s="1"/>
      <c r="J306" s="2"/>
      <c r="K306" s="2" t="str">
        <f t="shared" si="16"/>
        <v/>
      </c>
      <c r="L306" s="161"/>
      <c r="M306" s="278" t="str">
        <f t="shared" si="17"/>
        <v/>
      </c>
      <c r="N306" s="161"/>
      <c r="O306" s="2" t="str">
        <f t="shared" si="18"/>
        <v/>
      </c>
      <c r="P306" s="162" t="str">
        <f t="shared" si="19"/>
        <v/>
      </c>
    </row>
    <row r="307" spans="4:16" ht="15" hidden="1" customHeight="1" x14ac:dyDescent="0.25">
      <c r="D307" s="188"/>
      <c r="E307" s="159"/>
      <c r="F307" s="83"/>
      <c r="G307" s="1" t="str">
        <f>IF(E307="Pipes_and_Fittings",INDEX('Pipes &amp; Fittings'!$D$14:$D$3000,MATCH('Project Costing'!F307,'Pipes &amp; Fittings'!$J$14:$J$3000,0)),IF(E307="Equipment_and_Materials",INDEX('Equipment &amp; Materials'!$E$14:$E$3000,MATCH('Project Costing'!F307,'Equipment &amp; Materials'!$J$14:$J$3000,0)),IF(E307="Land_and_ROW",INDEX('Land &amp; ROW'!$E$14:$E$3000,MATCH('Project Costing'!F307,'Land &amp; ROW'!$I$14:$I$3000,0)),IF(E307="Services",INDEX(Services!$E$14:$E$3000,MATCH('Project Costing'!F307,Services!$I$14:$I$3000,0)),IF(E307="Labor",INDEX(Labor!$E$13:$E$3000,MATCH('Project Costing'!F307,Labor!$I$14:$I$3000,0)),"")))))</f>
        <v/>
      </c>
      <c r="H307" s="1"/>
      <c r="I307" s="1"/>
      <c r="J307" s="2"/>
      <c r="K307" s="2" t="str">
        <f t="shared" si="16"/>
        <v/>
      </c>
      <c r="L307" s="161"/>
      <c r="M307" s="278" t="str">
        <f t="shared" si="17"/>
        <v/>
      </c>
      <c r="N307" s="161"/>
      <c r="O307" s="2" t="str">
        <f t="shared" si="18"/>
        <v/>
      </c>
      <c r="P307" s="162" t="str">
        <f t="shared" si="19"/>
        <v/>
      </c>
    </row>
    <row r="308" spans="4:16" ht="15" hidden="1" customHeight="1" x14ac:dyDescent="0.25">
      <c r="D308" s="188"/>
      <c r="E308" s="159"/>
      <c r="F308" s="83"/>
      <c r="G308" s="1" t="str">
        <f>IF(E308="Pipes_and_Fittings",INDEX('Pipes &amp; Fittings'!$D$14:$D$3000,MATCH('Project Costing'!F308,'Pipes &amp; Fittings'!$J$14:$J$3000,0)),IF(E308="Equipment_and_Materials",INDEX('Equipment &amp; Materials'!$E$14:$E$3000,MATCH('Project Costing'!F308,'Equipment &amp; Materials'!$J$14:$J$3000,0)),IF(E308="Land_and_ROW",INDEX('Land &amp; ROW'!$E$14:$E$3000,MATCH('Project Costing'!F308,'Land &amp; ROW'!$I$14:$I$3000,0)),IF(E308="Services",INDEX(Services!$E$14:$E$3000,MATCH('Project Costing'!F308,Services!$I$14:$I$3000,0)),IF(E308="Labor",INDEX(Labor!$E$13:$E$3000,MATCH('Project Costing'!F308,Labor!$I$14:$I$3000,0)),"")))))</f>
        <v/>
      </c>
      <c r="H308" s="1"/>
      <c r="I308" s="1"/>
      <c r="J308" s="2"/>
      <c r="K308" s="2" t="str">
        <f t="shared" si="16"/>
        <v/>
      </c>
      <c r="L308" s="161"/>
      <c r="M308" s="278" t="str">
        <f t="shared" si="17"/>
        <v/>
      </c>
      <c r="N308" s="161"/>
      <c r="O308" s="2" t="str">
        <f t="shared" si="18"/>
        <v/>
      </c>
      <c r="P308" s="162" t="str">
        <f t="shared" si="19"/>
        <v/>
      </c>
    </row>
    <row r="309" spans="4:16" ht="15" hidden="1" customHeight="1" x14ac:dyDescent="0.25">
      <c r="D309" s="188"/>
      <c r="E309" s="159"/>
      <c r="F309" s="83"/>
      <c r="G309" s="1" t="str">
        <f>IF(E309="Pipes_and_Fittings",INDEX('Pipes &amp; Fittings'!$D$14:$D$3000,MATCH('Project Costing'!F309,'Pipes &amp; Fittings'!$J$14:$J$3000,0)),IF(E309="Equipment_and_Materials",INDEX('Equipment &amp; Materials'!$E$14:$E$3000,MATCH('Project Costing'!F309,'Equipment &amp; Materials'!$J$14:$J$3000,0)),IF(E309="Land_and_ROW",INDEX('Land &amp; ROW'!$E$14:$E$3000,MATCH('Project Costing'!F309,'Land &amp; ROW'!$I$14:$I$3000,0)),IF(E309="Services",INDEX(Services!$E$14:$E$3000,MATCH('Project Costing'!F309,Services!$I$14:$I$3000,0)),IF(E309="Labor",INDEX(Labor!$E$13:$E$3000,MATCH('Project Costing'!F309,Labor!$I$14:$I$3000,0)),"")))))</f>
        <v/>
      </c>
      <c r="H309" s="1"/>
      <c r="I309" s="1"/>
      <c r="J309" s="2"/>
      <c r="K309" s="2" t="str">
        <f t="shared" si="16"/>
        <v/>
      </c>
      <c r="L309" s="161"/>
      <c r="M309" s="278" t="str">
        <f t="shared" si="17"/>
        <v/>
      </c>
      <c r="N309" s="161"/>
      <c r="O309" s="2" t="str">
        <f t="shared" si="18"/>
        <v/>
      </c>
      <c r="P309" s="162" t="str">
        <f t="shared" si="19"/>
        <v/>
      </c>
    </row>
    <row r="310" spans="4:16" ht="15" hidden="1" customHeight="1" x14ac:dyDescent="0.25">
      <c r="D310" s="188"/>
      <c r="E310" s="159"/>
      <c r="F310" s="83"/>
      <c r="G310" s="1" t="str">
        <f>IF(E310="Pipes_and_Fittings",INDEX('Pipes &amp; Fittings'!$D$14:$D$3000,MATCH('Project Costing'!F310,'Pipes &amp; Fittings'!$J$14:$J$3000,0)),IF(E310="Equipment_and_Materials",INDEX('Equipment &amp; Materials'!$E$14:$E$3000,MATCH('Project Costing'!F310,'Equipment &amp; Materials'!$J$14:$J$3000,0)),IF(E310="Land_and_ROW",INDEX('Land &amp; ROW'!$E$14:$E$3000,MATCH('Project Costing'!F310,'Land &amp; ROW'!$I$14:$I$3000,0)),IF(E310="Services",INDEX(Services!$E$14:$E$3000,MATCH('Project Costing'!F310,Services!$I$14:$I$3000,0)),IF(E310="Labor",INDEX(Labor!$E$13:$E$3000,MATCH('Project Costing'!F310,Labor!$I$14:$I$3000,0)),"")))))</f>
        <v/>
      </c>
      <c r="H310" s="1"/>
      <c r="I310" s="1"/>
      <c r="J310" s="2"/>
      <c r="K310" s="2" t="str">
        <f t="shared" si="16"/>
        <v/>
      </c>
      <c r="L310" s="161"/>
      <c r="M310" s="278" t="str">
        <f t="shared" si="17"/>
        <v/>
      </c>
      <c r="N310" s="161"/>
      <c r="O310" s="2" t="str">
        <f t="shared" si="18"/>
        <v/>
      </c>
      <c r="P310" s="162" t="str">
        <f t="shared" si="19"/>
        <v/>
      </c>
    </row>
    <row r="311" spans="4:16" ht="15" hidden="1" customHeight="1" x14ac:dyDescent="0.25">
      <c r="D311" s="188"/>
      <c r="E311" s="159"/>
      <c r="F311" s="83"/>
      <c r="G311" s="1" t="str">
        <f>IF(E311="Pipes_and_Fittings",INDEX('Pipes &amp; Fittings'!$D$14:$D$3000,MATCH('Project Costing'!F311,'Pipes &amp; Fittings'!$J$14:$J$3000,0)),IF(E311="Equipment_and_Materials",INDEX('Equipment &amp; Materials'!$E$14:$E$3000,MATCH('Project Costing'!F311,'Equipment &amp; Materials'!$J$14:$J$3000,0)),IF(E311="Land_and_ROW",INDEX('Land &amp; ROW'!$E$14:$E$3000,MATCH('Project Costing'!F311,'Land &amp; ROW'!$I$14:$I$3000,0)),IF(E311="Services",INDEX(Services!$E$14:$E$3000,MATCH('Project Costing'!F311,Services!$I$14:$I$3000,0)),IF(E311="Labor",INDEX(Labor!$E$13:$E$3000,MATCH('Project Costing'!F311,Labor!$I$14:$I$3000,0)),"")))))</f>
        <v/>
      </c>
      <c r="H311" s="1"/>
      <c r="I311" s="1"/>
      <c r="J311" s="2"/>
      <c r="K311" s="2" t="str">
        <f t="shared" si="16"/>
        <v/>
      </c>
      <c r="L311" s="161"/>
      <c r="M311" s="278" t="str">
        <f t="shared" si="17"/>
        <v/>
      </c>
      <c r="N311" s="161"/>
      <c r="O311" s="2" t="str">
        <f t="shared" si="18"/>
        <v/>
      </c>
      <c r="P311" s="162" t="str">
        <f t="shared" si="19"/>
        <v/>
      </c>
    </row>
    <row r="312" spans="4:16" ht="15" hidden="1" customHeight="1" x14ac:dyDescent="0.25">
      <c r="D312" s="188"/>
      <c r="E312" s="159"/>
      <c r="F312" s="83"/>
      <c r="G312" s="1" t="str">
        <f>IF(E312="Pipes_and_Fittings",INDEX('Pipes &amp; Fittings'!$D$14:$D$3000,MATCH('Project Costing'!F312,'Pipes &amp; Fittings'!$J$14:$J$3000,0)),IF(E312="Equipment_and_Materials",INDEX('Equipment &amp; Materials'!$E$14:$E$3000,MATCH('Project Costing'!F312,'Equipment &amp; Materials'!$J$14:$J$3000,0)),IF(E312="Land_and_ROW",INDEX('Land &amp; ROW'!$E$14:$E$3000,MATCH('Project Costing'!F312,'Land &amp; ROW'!$I$14:$I$3000,0)),IF(E312="Services",INDEX(Services!$E$14:$E$3000,MATCH('Project Costing'!F312,Services!$I$14:$I$3000,0)),IF(E312="Labor",INDEX(Labor!$E$13:$E$3000,MATCH('Project Costing'!F312,Labor!$I$14:$I$3000,0)),"")))))</f>
        <v/>
      </c>
      <c r="H312" s="1"/>
      <c r="I312" s="1"/>
      <c r="J312" s="2"/>
      <c r="K312" s="2" t="str">
        <f t="shared" si="16"/>
        <v/>
      </c>
      <c r="L312" s="161"/>
      <c r="M312" s="278" t="str">
        <f t="shared" si="17"/>
        <v/>
      </c>
      <c r="N312" s="161"/>
      <c r="O312" s="2" t="str">
        <f t="shared" si="18"/>
        <v/>
      </c>
      <c r="P312" s="162" t="str">
        <f t="shared" si="19"/>
        <v/>
      </c>
    </row>
    <row r="313" spans="4:16" ht="15" hidden="1" customHeight="1" x14ac:dyDescent="0.25">
      <c r="D313" s="188"/>
      <c r="E313" s="159"/>
      <c r="F313" s="83"/>
      <c r="G313" s="1" t="str">
        <f>IF(E313="Pipes_and_Fittings",INDEX('Pipes &amp; Fittings'!$D$14:$D$3000,MATCH('Project Costing'!F313,'Pipes &amp; Fittings'!$J$14:$J$3000,0)),IF(E313="Equipment_and_Materials",INDEX('Equipment &amp; Materials'!$E$14:$E$3000,MATCH('Project Costing'!F313,'Equipment &amp; Materials'!$J$14:$J$3000,0)),IF(E313="Land_and_ROW",INDEX('Land &amp; ROW'!$E$14:$E$3000,MATCH('Project Costing'!F313,'Land &amp; ROW'!$I$14:$I$3000,0)),IF(E313="Services",INDEX(Services!$E$14:$E$3000,MATCH('Project Costing'!F313,Services!$I$14:$I$3000,0)),IF(E313="Labor",INDEX(Labor!$E$13:$E$3000,MATCH('Project Costing'!F313,Labor!$I$14:$I$3000,0)),"")))))</f>
        <v/>
      </c>
      <c r="H313" s="1"/>
      <c r="I313" s="1"/>
      <c r="J313" s="2"/>
      <c r="K313" s="2" t="str">
        <f t="shared" si="16"/>
        <v/>
      </c>
      <c r="L313" s="161"/>
      <c r="M313" s="278" t="str">
        <f t="shared" si="17"/>
        <v/>
      </c>
      <c r="N313" s="161"/>
      <c r="O313" s="2" t="str">
        <f t="shared" si="18"/>
        <v/>
      </c>
      <c r="P313" s="162" t="str">
        <f t="shared" si="19"/>
        <v/>
      </c>
    </row>
    <row r="314" spans="4:16" ht="15" hidden="1" customHeight="1" x14ac:dyDescent="0.25">
      <c r="D314" s="188"/>
      <c r="E314" s="159"/>
      <c r="F314" s="83"/>
      <c r="G314" s="1" t="str">
        <f>IF(E314="Pipes_and_Fittings",INDEX('Pipes &amp; Fittings'!$D$14:$D$3000,MATCH('Project Costing'!F314,'Pipes &amp; Fittings'!$J$14:$J$3000,0)),IF(E314="Equipment_and_Materials",INDEX('Equipment &amp; Materials'!$E$14:$E$3000,MATCH('Project Costing'!F314,'Equipment &amp; Materials'!$J$14:$J$3000,0)),IF(E314="Land_and_ROW",INDEX('Land &amp; ROW'!$E$14:$E$3000,MATCH('Project Costing'!F314,'Land &amp; ROW'!$I$14:$I$3000,0)),IF(E314="Services",INDEX(Services!$E$14:$E$3000,MATCH('Project Costing'!F314,Services!$I$14:$I$3000,0)),IF(E314="Labor",INDEX(Labor!$E$13:$E$3000,MATCH('Project Costing'!F314,Labor!$I$14:$I$3000,0)),"")))))</f>
        <v/>
      </c>
      <c r="H314" s="1"/>
      <c r="I314" s="1"/>
      <c r="J314" s="2"/>
      <c r="K314" s="2" t="str">
        <f t="shared" si="16"/>
        <v/>
      </c>
      <c r="L314" s="161"/>
      <c r="M314" s="278" t="str">
        <f t="shared" si="17"/>
        <v/>
      </c>
      <c r="N314" s="161"/>
      <c r="O314" s="2" t="str">
        <f t="shared" si="18"/>
        <v/>
      </c>
      <c r="P314" s="162" t="str">
        <f t="shared" si="19"/>
        <v/>
      </c>
    </row>
    <row r="315" spans="4:16" ht="15" hidden="1" customHeight="1" x14ac:dyDescent="0.25">
      <c r="D315" s="188"/>
      <c r="E315" s="159"/>
      <c r="F315" s="83"/>
      <c r="G315" s="1" t="str">
        <f>IF(E315="Pipes_and_Fittings",INDEX('Pipes &amp; Fittings'!$D$14:$D$3000,MATCH('Project Costing'!F315,'Pipes &amp; Fittings'!$J$14:$J$3000,0)),IF(E315="Equipment_and_Materials",INDEX('Equipment &amp; Materials'!$E$14:$E$3000,MATCH('Project Costing'!F315,'Equipment &amp; Materials'!$J$14:$J$3000,0)),IF(E315="Land_and_ROW",INDEX('Land &amp; ROW'!$E$14:$E$3000,MATCH('Project Costing'!F315,'Land &amp; ROW'!$I$14:$I$3000,0)),IF(E315="Services",INDEX(Services!$E$14:$E$3000,MATCH('Project Costing'!F315,Services!$I$14:$I$3000,0)),IF(E315="Labor",INDEX(Labor!$E$13:$E$3000,MATCH('Project Costing'!F315,Labor!$I$14:$I$3000,0)),"")))))</f>
        <v/>
      </c>
      <c r="H315" s="1"/>
      <c r="I315" s="1"/>
      <c r="J315" s="2"/>
      <c r="K315" s="2" t="str">
        <f t="shared" si="16"/>
        <v/>
      </c>
      <c r="L315" s="161"/>
      <c r="M315" s="278" t="str">
        <f t="shared" si="17"/>
        <v/>
      </c>
      <c r="N315" s="161"/>
      <c r="O315" s="2" t="str">
        <f t="shared" si="18"/>
        <v/>
      </c>
      <c r="P315" s="162" t="str">
        <f t="shared" si="19"/>
        <v/>
      </c>
    </row>
    <row r="316" spans="4:16" ht="15" hidden="1" customHeight="1" x14ac:dyDescent="0.25">
      <c r="D316" s="188"/>
      <c r="E316" s="159"/>
      <c r="F316" s="83"/>
      <c r="G316" s="1" t="str">
        <f>IF(E316="Pipes_and_Fittings",INDEX('Pipes &amp; Fittings'!$D$14:$D$3000,MATCH('Project Costing'!F316,'Pipes &amp; Fittings'!$J$14:$J$3000,0)),IF(E316="Equipment_and_Materials",INDEX('Equipment &amp; Materials'!$E$14:$E$3000,MATCH('Project Costing'!F316,'Equipment &amp; Materials'!$J$14:$J$3000,0)),IF(E316="Land_and_ROW",INDEX('Land &amp; ROW'!$E$14:$E$3000,MATCH('Project Costing'!F316,'Land &amp; ROW'!$I$14:$I$3000,0)),IF(E316="Services",INDEX(Services!$E$14:$E$3000,MATCH('Project Costing'!F316,Services!$I$14:$I$3000,0)),IF(E316="Labor",INDEX(Labor!$E$13:$E$3000,MATCH('Project Costing'!F316,Labor!$I$14:$I$3000,0)),"")))))</f>
        <v/>
      </c>
      <c r="H316" s="1"/>
      <c r="I316" s="1"/>
      <c r="J316" s="2"/>
      <c r="K316" s="2" t="str">
        <f t="shared" si="16"/>
        <v/>
      </c>
      <c r="L316" s="161"/>
      <c r="M316" s="278" t="str">
        <f t="shared" si="17"/>
        <v/>
      </c>
      <c r="N316" s="161"/>
      <c r="O316" s="2" t="str">
        <f t="shared" si="18"/>
        <v/>
      </c>
      <c r="P316" s="162" t="str">
        <f t="shared" si="19"/>
        <v/>
      </c>
    </row>
    <row r="317" spans="4:16" ht="15" hidden="1" customHeight="1" x14ac:dyDescent="0.25">
      <c r="D317" s="188"/>
      <c r="E317" s="159"/>
      <c r="F317" s="83"/>
      <c r="G317" s="1" t="str">
        <f>IF(E317="Pipes_and_Fittings",INDEX('Pipes &amp; Fittings'!$D$14:$D$3000,MATCH('Project Costing'!F317,'Pipes &amp; Fittings'!$J$14:$J$3000,0)),IF(E317="Equipment_and_Materials",INDEX('Equipment &amp; Materials'!$E$14:$E$3000,MATCH('Project Costing'!F317,'Equipment &amp; Materials'!$J$14:$J$3000,0)),IF(E317="Land_and_ROW",INDEX('Land &amp; ROW'!$E$14:$E$3000,MATCH('Project Costing'!F317,'Land &amp; ROW'!$I$14:$I$3000,0)),IF(E317="Services",INDEX(Services!$E$14:$E$3000,MATCH('Project Costing'!F317,Services!$I$14:$I$3000,0)),IF(E317="Labor",INDEX(Labor!$E$13:$E$3000,MATCH('Project Costing'!F317,Labor!$I$14:$I$3000,0)),"")))))</f>
        <v/>
      </c>
      <c r="H317" s="1"/>
      <c r="I317" s="1"/>
      <c r="J317" s="2"/>
      <c r="K317" s="2" t="str">
        <f t="shared" si="16"/>
        <v/>
      </c>
      <c r="L317" s="161"/>
      <c r="M317" s="278" t="str">
        <f t="shared" si="17"/>
        <v/>
      </c>
      <c r="N317" s="161"/>
      <c r="O317" s="2" t="str">
        <f t="shared" si="18"/>
        <v/>
      </c>
      <c r="P317" s="162" t="str">
        <f t="shared" si="19"/>
        <v/>
      </c>
    </row>
    <row r="318" spans="4:16" ht="15" hidden="1" customHeight="1" x14ac:dyDescent="0.25">
      <c r="D318" s="188"/>
      <c r="E318" s="159"/>
      <c r="F318" s="83"/>
      <c r="G318" s="1" t="str">
        <f>IF(E318="Pipes_and_Fittings",INDEX('Pipes &amp; Fittings'!$D$14:$D$3000,MATCH('Project Costing'!F318,'Pipes &amp; Fittings'!$J$14:$J$3000,0)),IF(E318="Equipment_and_Materials",INDEX('Equipment &amp; Materials'!$E$14:$E$3000,MATCH('Project Costing'!F318,'Equipment &amp; Materials'!$J$14:$J$3000,0)),IF(E318="Land_and_ROW",INDEX('Land &amp; ROW'!$E$14:$E$3000,MATCH('Project Costing'!F318,'Land &amp; ROW'!$I$14:$I$3000,0)),IF(E318="Services",INDEX(Services!$E$14:$E$3000,MATCH('Project Costing'!F318,Services!$I$14:$I$3000,0)),IF(E318="Labor",INDEX(Labor!$E$13:$E$3000,MATCH('Project Costing'!F318,Labor!$I$14:$I$3000,0)),"")))))</f>
        <v/>
      </c>
      <c r="H318" s="1"/>
      <c r="I318" s="1"/>
      <c r="J318" s="2"/>
      <c r="K318" s="2" t="str">
        <f t="shared" si="16"/>
        <v/>
      </c>
      <c r="L318" s="161"/>
      <c r="M318" s="278" t="str">
        <f t="shared" si="17"/>
        <v/>
      </c>
      <c r="N318" s="161"/>
      <c r="O318" s="2" t="str">
        <f t="shared" si="18"/>
        <v/>
      </c>
      <c r="P318" s="162" t="str">
        <f t="shared" si="19"/>
        <v/>
      </c>
    </row>
    <row r="319" spans="4:16" ht="15" hidden="1" customHeight="1" x14ac:dyDescent="0.25">
      <c r="D319" s="188"/>
      <c r="E319" s="159"/>
      <c r="F319" s="83"/>
      <c r="G319" s="1" t="str">
        <f>IF(E319="Pipes_and_Fittings",INDEX('Pipes &amp; Fittings'!$D$14:$D$3000,MATCH('Project Costing'!F319,'Pipes &amp; Fittings'!$J$14:$J$3000,0)),IF(E319="Equipment_and_Materials",INDEX('Equipment &amp; Materials'!$E$14:$E$3000,MATCH('Project Costing'!F319,'Equipment &amp; Materials'!$J$14:$J$3000,0)),IF(E319="Land_and_ROW",INDEX('Land &amp; ROW'!$E$14:$E$3000,MATCH('Project Costing'!F319,'Land &amp; ROW'!$I$14:$I$3000,0)),IF(E319="Services",INDEX(Services!$E$14:$E$3000,MATCH('Project Costing'!F319,Services!$I$14:$I$3000,0)),IF(E319="Labor",INDEX(Labor!$E$13:$E$3000,MATCH('Project Costing'!F319,Labor!$I$14:$I$3000,0)),"")))))</f>
        <v/>
      </c>
      <c r="H319" s="1"/>
      <c r="I319" s="1"/>
      <c r="J319" s="2"/>
      <c r="K319" s="2" t="str">
        <f t="shared" si="16"/>
        <v/>
      </c>
      <c r="L319" s="161"/>
      <c r="M319" s="278" t="str">
        <f t="shared" si="17"/>
        <v/>
      </c>
      <c r="N319" s="161"/>
      <c r="O319" s="2" t="str">
        <f t="shared" si="18"/>
        <v/>
      </c>
      <c r="P319" s="162" t="str">
        <f t="shared" si="19"/>
        <v/>
      </c>
    </row>
    <row r="320" spans="4:16" ht="15" hidden="1" customHeight="1" x14ac:dyDescent="0.25">
      <c r="D320" s="188"/>
      <c r="E320" s="159"/>
      <c r="F320" s="83"/>
      <c r="G320" s="1" t="str">
        <f>IF(E320="Pipes_and_Fittings",INDEX('Pipes &amp; Fittings'!$D$14:$D$3000,MATCH('Project Costing'!F320,'Pipes &amp; Fittings'!$J$14:$J$3000,0)),IF(E320="Equipment_and_Materials",INDEX('Equipment &amp; Materials'!$E$14:$E$3000,MATCH('Project Costing'!F320,'Equipment &amp; Materials'!$J$14:$J$3000,0)),IF(E320="Land_and_ROW",INDEX('Land &amp; ROW'!$E$14:$E$3000,MATCH('Project Costing'!F320,'Land &amp; ROW'!$I$14:$I$3000,0)),IF(E320="Services",INDEX(Services!$E$14:$E$3000,MATCH('Project Costing'!F320,Services!$I$14:$I$3000,0)),IF(E320="Labor",INDEX(Labor!$E$13:$E$3000,MATCH('Project Costing'!F320,Labor!$I$14:$I$3000,0)),"")))))</f>
        <v/>
      </c>
      <c r="H320" s="1"/>
      <c r="I320" s="1"/>
      <c r="J320" s="2"/>
      <c r="K320" s="2" t="str">
        <f t="shared" si="16"/>
        <v/>
      </c>
      <c r="L320" s="161"/>
      <c r="M320" s="278" t="str">
        <f t="shared" si="17"/>
        <v/>
      </c>
      <c r="N320" s="161"/>
      <c r="O320" s="2" t="str">
        <f t="shared" si="18"/>
        <v/>
      </c>
      <c r="P320" s="162" t="str">
        <f t="shared" si="19"/>
        <v/>
      </c>
    </row>
    <row r="321" spans="4:16" ht="15" hidden="1" customHeight="1" x14ac:dyDescent="0.25">
      <c r="D321" s="188"/>
      <c r="E321" s="159"/>
      <c r="F321" s="83"/>
      <c r="G321" s="1" t="str">
        <f>IF(E321="Pipes_and_Fittings",INDEX('Pipes &amp; Fittings'!$D$14:$D$3000,MATCH('Project Costing'!F321,'Pipes &amp; Fittings'!$J$14:$J$3000,0)),IF(E321="Equipment_and_Materials",INDEX('Equipment &amp; Materials'!$E$14:$E$3000,MATCH('Project Costing'!F321,'Equipment &amp; Materials'!$J$14:$J$3000,0)),IF(E321="Land_and_ROW",INDEX('Land &amp; ROW'!$E$14:$E$3000,MATCH('Project Costing'!F321,'Land &amp; ROW'!$I$14:$I$3000,0)),IF(E321="Services",INDEX(Services!$E$14:$E$3000,MATCH('Project Costing'!F321,Services!$I$14:$I$3000,0)),IF(E321="Labor",INDEX(Labor!$E$13:$E$3000,MATCH('Project Costing'!F321,Labor!$I$14:$I$3000,0)),"")))))</f>
        <v/>
      </c>
      <c r="H321" s="1"/>
      <c r="I321" s="1"/>
      <c r="J321" s="2"/>
      <c r="K321" s="2" t="str">
        <f t="shared" si="16"/>
        <v/>
      </c>
      <c r="L321" s="161"/>
      <c r="M321" s="278" t="str">
        <f t="shared" si="17"/>
        <v/>
      </c>
      <c r="N321" s="161"/>
      <c r="O321" s="2" t="str">
        <f t="shared" si="18"/>
        <v/>
      </c>
      <c r="P321" s="162" t="str">
        <f t="shared" si="19"/>
        <v/>
      </c>
    </row>
    <row r="322" spans="4:16" ht="15" hidden="1" customHeight="1" x14ac:dyDescent="0.25">
      <c r="D322" s="188"/>
      <c r="E322" s="159"/>
      <c r="F322" s="83"/>
      <c r="G322" s="1" t="str">
        <f>IF(E322="Pipes_and_Fittings",INDEX('Pipes &amp; Fittings'!$D$14:$D$3000,MATCH('Project Costing'!F322,'Pipes &amp; Fittings'!$J$14:$J$3000,0)),IF(E322="Equipment_and_Materials",INDEX('Equipment &amp; Materials'!$E$14:$E$3000,MATCH('Project Costing'!F322,'Equipment &amp; Materials'!$J$14:$J$3000,0)),IF(E322="Land_and_ROW",INDEX('Land &amp; ROW'!$E$14:$E$3000,MATCH('Project Costing'!F322,'Land &amp; ROW'!$I$14:$I$3000,0)),IF(E322="Services",INDEX(Services!$E$14:$E$3000,MATCH('Project Costing'!F322,Services!$I$14:$I$3000,0)),IF(E322="Labor",INDEX(Labor!$E$13:$E$3000,MATCH('Project Costing'!F322,Labor!$I$14:$I$3000,0)),"")))))</f>
        <v/>
      </c>
      <c r="H322" s="1"/>
      <c r="I322" s="1"/>
      <c r="J322" s="2"/>
      <c r="K322" s="2" t="str">
        <f t="shared" si="16"/>
        <v/>
      </c>
      <c r="L322" s="161"/>
      <c r="M322" s="278" t="str">
        <f t="shared" si="17"/>
        <v/>
      </c>
      <c r="N322" s="161"/>
      <c r="O322" s="2" t="str">
        <f t="shared" si="18"/>
        <v/>
      </c>
      <c r="P322" s="162" t="str">
        <f t="shared" si="19"/>
        <v/>
      </c>
    </row>
    <row r="323" spans="4:16" ht="15" hidden="1" customHeight="1" x14ac:dyDescent="0.25">
      <c r="D323" s="188"/>
      <c r="E323" s="159"/>
      <c r="F323" s="83"/>
      <c r="G323" s="1" t="str">
        <f>IF(E323="Pipes_and_Fittings",INDEX('Pipes &amp; Fittings'!$D$14:$D$3000,MATCH('Project Costing'!F323,'Pipes &amp; Fittings'!$J$14:$J$3000,0)),IF(E323="Equipment_and_Materials",INDEX('Equipment &amp; Materials'!$E$14:$E$3000,MATCH('Project Costing'!F323,'Equipment &amp; Materials'!$J$14:$J$3000,0)),IF(E323="Land_and_ROW",INDEX('Land &amp; ROW'!$E$14:$E$3000,MATCH('Project Costing'!F323,'Land &amp; ROW'!$I$14:$I$3000,0)),IF(E323="Services",INDEX(Services!$E$14:$E$3000,MATCH('Project Costing'!F323,Services!$I$14:$I$3000,0)),IF(E323="Labor",INDEX(Labor!$E$13:$E$3000,MATCH('Project Costing'!F323,Labor!$I$14:$I$3000,0)),"")))))</f>
        <v/>
      </c>
      <c r="H323" s="1"/>
      <c r="I323" s="1"/>
      <c r="J323" s="2"/>
      <c r="K323" s="2" t="str">
        <f t="shared" si="16"/>
        <v/>
      </c>
      <c r="L323" s="161"/>
      <c r="M323" s="278" t="str">
        <f t="shared" si="17"/>
        <v/>
      </c>
      <c r="N323" s="161"/>
      <c r="O323" s="2" t="str">
        <f t="shared" si="18"/>
        <v/>
      </c>
      <c r="P323" s="162" t="str">
        <f t="shared" si="19"/>
        <v/>
      </c>
    </row>
    <row r="324" spans="4:16" ht="15" hidden="1" customHeight="1" x14ac:dyDescent="0.25">
      <c r="D324" s="188"/>
      <c r="E324" s="159"/>
      <c r="F324" s="83"/>
      <c r="G324" s="1" t="str">
        <f>IF(E324="Pipes_and_Fittings",INDEX('Pipes &amp; Fittings'!$D$14:$D$3000,MATCH('Project Costing'!F324,'Pipes &amp; Fittings'!$J$14:$J$3000,0)),IF(E324="Equipment_and_Materials",INDEX('Equipment &amp; Materials'!$E$14:$E$3000,MATCH('Project Costing'!F324,'Equipment &amp; Materials'!$J$14:$J$3000,0)),IF(E324="Land_and_ROW",INDEX('Land &amp; ROW'!$E$14:$E$3000,MATCH('Project Costing'!F324,'Land &amp; ROW'!$I$14:$I$3000,0)),IF(E324="Services",INDEX(Services!$E$14:$E$3000,MATCH('Project Costing'!F324,Services!$I$14:$I$3000,0)),IF(E324="Labor",INDEX(Labor!$E$13:$E$3000,MATCH('Project Costing'!F324,Labor!$I$14:$I$3000,0)),"")))))</f>
        <v/>
      </c>
      <c r="H324" s="1"/>
      <c r="I324" s="1"/>
      <c r="J324" s="2"/>
      <c r="K324" s="2" t="str">
        <f t="shared" si="16"/>
        <v/>
      </c>
      <c r="L324" s="161"/>
      <c r="M324" s="278" t="str">
        <f t="shared" si="17"/>
        <v/>
      </c>
      <c r="N324" s="161"/>
      <c r="O324" s="2" t="str">
        <f t="shared" si="18"/>
        <v/>
      </c>
      <c r="P324" s="162" t="str">
        <f t="shared" si="19"/>
        <v/>
      </c>
    </row>
    <row r="325" spans="4:16" ht="15" hidden="1" customHeight="1" x14ac:dyDescent="0.25">
      <c r="D325" s="188"/>
      <c r="E325" s="159"/>
      <c r="F325" s="83"/>
      <c r="G325" s="1" t="str">
        <f>IF(E325="Pipes_and_Fittings",INDEX('Pipes &amp; Fittings'!$D$14:$D$3000,MATCH('Project Costing'!F325,'Pipes &amp; Fittings'!$J$14:$J$3000,0)),IF(E325="Equipment_and_Materials",INDEX('Equipment &amp; Materials'!$E$14:$E$3000,MATCH('Project Costing'!F325,'Equipment &amp; Materials'!$J$14:$J$3000,0)),IF(E325="Land_and_ROW",INDEX('Land &amp; ROW'!$E$14:$E$3000,MATCH('Project Costing'!F325,'Land &amp; ROW'!$I$14:$I$3000,0)),IF(E325="Services",INDEX(Services!$E$14:$E$3000,MATCH('Project Costing'!F325,Services!$I$14:$I$3000,0)),IF(E325="Labor",INDEX(Labor!$E$13:$E$3000,MATCH('Project Costing'!F325,Labor!$I$14:$I$3000,0)),"")))))</f>
        <v/>
      </c>
      <c r="H325" s="1"/>
      <c r="I325" s="1"/>
      <c r="J325" s="2"/>
      <c r="K325" s="2" t="str">
        <f t="shared" si="16"/>
        <v/>
      </c>
      <c r="L325" s="161"/>
      <c r="M325" s="278" t="str">
        <f t="shared" si="17"/>
        <v/>
      </c>
      <c r="N325" s="161"/>
      <c r="O325" s="2" t="str">
        <f t="shared" si="18"/>
        <v/>
      </c>
      <c r="P325" s="162" t="str">
        <f t="shared" si="19"/>
        <v/>
      </c>
    </row>
    <row r="326" spans="4:16" ht="15" hidden="1" customHeight="1" x14ac:dyDescent="0.25">
      <c r="D326" s="188"/>
      <c r="E326" s="159"/>
      <c r="F326" s="83"/>
      <c r="G326" s="1" t="str">
        <f>IF(E326="Pipes_and_Fittings",INDEX('Pipes &amp; Fittings'!$D$14:$D$3000,MATCH('Project Costing'!F326,'Pipes &amp; Fittings'!$J$14:$J$3000,0)),IF(E326="Equipment_and_Materials",INDEX('Equipment &amp; Materials'!$E$14:$E$3000,MATCH('Project Costing'!F326,'Equipment &amp; Materials'!$J$14:$J$3000,0)),IF(E326="Land_and_ROW",INDEX('Land &amp; ROW'!$E$14:$E$3000,MATCH('Project Costing'!F326,'Land &amp; ROW'!$I$14:$I$3000,0)),IF(E326="Services",INDEX(Services!$E$14:$E$3000,MATCH('Project Costing'!F326,Services!$I$14:$I$3000,0)),IF(E326="Labor",INDEX(Labor!$E$13:$E$3000,MATCH('Project Costing'!F326,Labor!$I$14:$I$3000,0)),"")))))</f>
        <v/>
      </c>
      <c r="H326" s="1"/>
      <c r="I326" s="1"/>
      <c r="J326" s="2"/>
      <c r="K326" s="2" t="str">
        <f t="shared" si="16"/>
        <v/>
      </c>
      <c r="L326" s="161"/>
      <c r="M326" s="278" t="str">
        <f t="shared" si="17"/>
        <v/>
      </c>
      <c r="N326" s="161"/>
      <c r="O326" s="2" t="str">
        <f t="shared" si="18"/>
        <v/>
      </c>
      <c r="P326" s="162" t="str">
        <f t="shared" si="19"/>
        <v/>
      </c>
    </row>
    <row r="327" spans="4:16" ht="15" hidden="1" customHeight="1" x14ac:dyDescent="0.25">
      <c r="D327" s="188"/>
      <c r="E327" s="159"/>
      <c r="F327" s="83"/>
      <c r="G327" s="1" t="str">
        <f>IF(E327="Pipes_and_Fittings",INDEX('Pipes &amp; Fittings'!$D$14:$D$3000,MATCH('Project Costing'!F327,'Pipes &amp; Fittings'!$J$14:$J$3000,0)),IF(E327="Equipment_and_Materials",INDEX('Equipment &amp; Materials'!$E$14:$E$3000,MATCH('Project Costing'!F327,'Equipment &amp; Materials'!$J$14:$J$3000,0)),IF(E327="Land_and_ROW",INDEX('Land &amp; ROW'!$E$14:$E$3000,MATCH('Project Costing'!F327,'Land &amp; ROW'!$I$14:$I$3000,0)),IF(E327="Services",INDEX(Services!$E$14:$E$3000,MATCH('Project Costing'!F327,Services!$I$14:$I$3000,0)),IF(E327="Labor",INDEX(Labor!$E$13:$E$3000,MATCH('Project Costing'!F327,Labor!$I$14:$I$3000,0)),"")))))</f>
        <v/>
      </c>
      <c r="H327" s="1"/>
      <c r="I327" s="1"/>
      <c r="J327" s="2"/>
      <c r="K327" s="2" t="str">
        <f t="shared" si="16"/>
        <v/>
      </c>
      <c r="L327" s="161"/>
      <c r="M327" s="278" t="str">
        <f t="shared" si="17"/>
        <v/>
      </c>
      <c r="N327" s="161"/>
      <c r="O327" s="2" t="str">
        <f t="shared" si="18"/>
        <v/>
      </c>
      <c r="P327" s="162" t="str">
        <f t="shared" si="19"/>
        <v/>
      </c>
    </row>
    <row r="328" spans="4:16" ht="15" hidden="1" customHeight="1" x14ac:dyDescent="0.25">
      <c r="D328" s="188"/>
      <c r="E328" s="159"/>
      <c r="F328" s="83"/>
      <c r="G328" s="1" t="str">
        <f>IF(E328="Pipes_and_Fittings",INDEX('Pipes &amp; Fittings'!$D$14:$D$3000,MATCH('Project Costing'!F328,'Pipes &amp; Fittings'!$J$14:$J$3000,0)),IF(E328="Equipment_and_Materials",INDEX('Equipment &amp; Materials'!$E$14:$E$3000,MATCH('Project Costing'!F328,'Equipment &amp; Materials'!$J$14:$J$3000,0)),IF(E328="Land_and_ROW",INDEX('Land &amp; ROW'!$E$14:$E$3000,MATCH('Project Costing'!F328,'Land &amp; ROW'!$I$14:$I$3000,0)),IF(E328="Services",INDEX(Services!$E$14:$E$3000,MATCH('Project Costing'!F328,Services!$I$14:$I$3000,0)),IF(E328="Labor",INDEX(Labor!$E$13:$E$3000,MATCH('Project Costing'!F328,Labor!$I$14:$I$3000,0)),"")))))</f>
        <v/>
      </c>
      <c r="H328" s="1"/>
      <c r="I328" s="1"/>
      <c r="J328" s="2"/>
      <c r="K328" s="2" t="str">
        <f t="shared" si="16"/>
        <v/>
      </c>
      <c r="L328" s="161"/>
      <c r="M328" s="278" t="str">
        <f t="shared" si="17"/>
        <v/>
      </c>
      <c r="N328" s="161"/>
      <c r="O328" s="2" t="str">
        <f t="shared" si="18"/>
        <v/>
      </c>
      <c r="P328" s="162" t="str">
        <f t="shared" si="19"/>
        <v/>
      </c>
    </row>
    <row r="329" spans="4:16" ht="15" hidden="1" customHeight="1" x14ac:dyDescent="0.25">
      <c r="D329" s="188"/>
      <c r="E329" s="159"/>
      <c r="F329" s="83"/>
      <c r="G329" s="1" t="str">
        <f>IF(E329="Pipes_and_Fittings",INDEX('Pipes &amp; Fittings'!$D$14:$D$3000,MATCH('Project Costing'!F329,'Pipes &amp; Fittings'!$J$14:$J$3000,0)),IF(E329="Equipment_and_Materials",INDEX('Equipment &amp; Materials'!$E$14:$E$3000,MATCH('Project Costing'!F329,'Equipment &amp; Materials'!$J$14:$J$3000,0)),IF(E329="Land_and_ROW",INDEX('Land &amp; ROW'!$E$14:$E$3000,MATCH('Project Costing'!F329,'Land &amp; ROW'!$I$14:$I$3000,0)),IF(E329="Services",INDEX(Services!$E$14:$E$3000,MATCH('Project Costing'!F329,Services!$I$14:$I$3000,0)),IF(E329="Labor",INDEX(Labor!$E$13:$E$3000,MATCH('Project Costing'!F329,Labor!$I$14:$I$3000,0)),"")))))</f>
        <v/>
      </c>
      <c r="H329" s="1"/>
      <c r="I329" s="1"/>
      <c r="J329" s="2"/>
      <c r="K329" s="2" t="str">
        <f t="shared" si="16"/>
        <v/>
      </c>
      <c r="L329" s="161"/>
      <c r="M329" s="278" t="str">
        <f t="shared" si="17"/>
        <v/>
      </c>
      <c r="N329" s="161"/>
      <c r="O329" s="2" t="str">
        <f t="shared" si="18"/>
        <v/>
      </c>
      <c r="P329" s="162" t="str">
        <f t="shared" si="19"/>
        <v/>
      </c>
    </row>
    <row r="330" spans="4:16" ht="15" hidden="1" customHeight="1" x14ac:dyDescent="0.25">
      <c r="D330" s="188"/>
      <c r="E330" s="159"/>
      <c r="F330" s="83"/>
      <c r="G330" s="1" t="str">
        <f>IF(E330="Pipes_and_Fittings",INDEX('Pipes &amp; Fittings'!$D$14:$D$3000,MATCH('Project Costing'!F330,'Pipes &amp; Fittings'!$J$14:$J$3000,0)),IF(E330="Equipment_and_Materials",INDEX('Equipment &amp; Materials'!$E$14:$E$3000,MATCH('Project Costing'!F330,'Equipment &amp; Materials'!$J$14:$J$3000,0)),IF(E330="Land_and_ROW",INDEX('Land &amp; ROW'!$E$14:$E$3000,MATCH('Project Costing'!F330,'Land &amp; ROW'!$I$14:$I$3000,0)),IF(E330="Services",INDEX(Services!$E$14:$E$3000,MATCH('Project Costing'!F330,Services!$I$14:$I$3000,0)),IF(E330="Labor",INDEX(Labor!$E$13:$E$3000,MATCH('Project Costing'!F330,Labor!$I$14:$I$3000,0)),"")))))</f>
        <v/>
      </c>
      <c r="H330" s="1"/>
      <c r="I330" s="1"/>
      <c r="J330" s="2"/>
      <c r="K330" s="2" t="str">
        <f t="shared" si="16"/>
        <v/>
      </c>
      <c r="L330" s="161"/>
      <c r="M330" s="278" t="str">
        <f t="shared" si="17"/>
        <v/>
      </c>
      <c r="N330" s="161"/>
      <c r="O330" s="2" t="str">
        <f t="shared" si="18"/>
        <v/>
      </c>
      <c r="P330" s="162" t="str">
        <f t="shared" si="19"/>
        <v/>
      </c>
    </row>
    <row r="331" spans="4:16" ht="15" hidden="1" customHeight="1" x14ac:dyDescent="0.25">
      <c r="D331" s="188"/>
      <c r="E331" s="159"/>
      <c r="F331" s="83"/>
      <c r="G331" s="1" t="str">
        <f>IF(E331="Pipes_and_Fittings",INDEX('Pipes &amp; Fittings'!$D$14:$D$3000,MATCH('Project Costing'!F331,'Pipes &amp; Fittings'!$J$14:$J$3000,0)),IF(E331="Equipment_and_Materials",INDEX('Equipment &amp; Materials'!$E$14:$E$3000,MATCH('Project Costing'!F331,'Equipment &amp; Materials'!$J$14:$J$3000,0)),IF(E331="Land_and_ROW",INDEX('Land &amp; ROW'!$E$14:$E$3000,MATCH('Project Costing'!F331,'Land &amp; ROW'!$I$14:$I$3000,0)),IF(E331="Services",INDEX(Services!$E$14:$E$3000,MATCH('Project Costing'!F331,Services!$I$14:$I$3000,0)),IF(E331="Labor",INDEX(Labor!$E$13:$E$3000,MATCH('Project Costing'!F331,Labor!$I$14:$I$3000,0)),"")))))</f>
        <v/>
      </c>
      <c r="H331" s="1"/>
      <c r="I331" s="1"/>
      <c r="J331" s="2"/>
      <c r="K331" s="2" t="str">
        <f t="shared" si="16"/>
        <v/>
      </c>
      <c r="L331" s="161"/>
      <c r="M331" s="278" t="str">
        <f t="shared" si="17"/>
        <v/>
      </c>
      <c r="N331" s="161"/>
      <c r="O331" s="2" t="str">
        <f t="shared" si="18"/>
        <v/>
      </c>
      <c r="P331" s="162" t="str">
        <f t="shared" si="19"/>
        <v/>
      </c>
    </row>
    <row r="332" spans="4:16" ht="15" hidden="1" customHeight="1" x14ac:dyDescent="0.25">
      <c r="D332" s="188"/>
      <c r="E332" s="159"/>
      <c r="F332" s="83"/>
      <c r="G332" s="1" t="str">
        <f>IF(E332="Pipes_and_Fittings",INDEX('Pipes &amp; Fittings'!$D$14:$D$3000,MATCH('Project Costing'!F332,'Pipes &amp; Fittings'!$J$14:$J$3000,0)),IF(E332="Equipment_and_Materials",INDEX('Equipment &amp; Materials'!$E$14:$E$3000,MATCH('Project Costing'!F332,'Equipment &amp; Materials'!$J$14:$J$3000,0)),IF(E332="Land_and_ROW",INDEX('Land &amp; ROW'!$E$14:$E$3000,MATCH('Project Costing'!F332,'Land &amp; ROW'!$I$14:$I$3000,0)),IF(E332="Services",INDEX(Services!$E$14:$E$3000,MATCH('Project Costing'!F332,Services!$I$14:$I$3000,0)),IF(E332="Labor",INDEX(Labor!$E$13:$E$3000,MATCH('Project Costing'!F332,Labor!$I$14:$I$3000,0)),"")))))</f>
        <v/>
      </c>
      <c r="H332" s="1"/>
      <c r="I332" s="1"/>
      <c r="J332" s="2"/>
      <c r="K332" s="2" t="str">
        <f t="shared" si="16"/>
        <v/>
      </c>
      <c r="L332" s="161"/>
      <c r="M332" s="278" t="str">
        <f t="shared" si="17"/>
        <v/>
      </c>
      <c r="N332" s="161"/>
      <c r="O332" s="2" t="str">
        <f t="shared" si="18"/>
        <v/>
      </c>
      <c r="P332" s="162" t="str">
        <f t="shared" si="19"/>
        <v/>
      </c>
    </row>
    <row r="333" spans="4:16" ht="15" hidden="1" customHeight="1" x14ac:dyDescent="0.25">
      <c r="D333" s="188"/>
      <c r="E333" s="159"/>
      <c r="F333" s="83"/>
      <c r="G333" s="1" t="str">
        <f>IF(E333="Pipes_and_Fittings",INDEX('Pipes &amp; Fittings'!$D$14:$D$3000,MATCH('Project Costing'!F333,'Pipes &amp; Fittings'!$J$14:$J$3000,0)),IF(E333="Equipment_and_Materials",INDEX('Equipment &amp; Materials'!$E$14:$E$3000,MATCH('Project Costing'!F333,'Equipment &amp; Materials'!$J$14:$J$3000,0)),IF(E333="Land_and_ROW",INDEX('Land &amp; ROW'!$E$14:$E$3000,MATCH('Project Costing'!F333,'Land &amp; ROW'!$I$14:$I$3000,0)),IF(E333="Services",INDEX(Services!$E$14:$E$3000,MATCH('Project Costing'!F333,Services!$I$14:$I$3000,0)),IF(E333="Labor",INDEX(Labor!$E$13:$E$3000,MATCH('Project Costing'!F333,Labor!$I$14:$I$3000,0)),"")))))</f>
        <v/>
      </c>
      <c r="H333" s="1"/>
      <c r="I333" s="1"/>
      <c r="J333" s="2"/>
      <c r="K333" s="2" t="str">
        <f t="shared" si="16"/>
        <v/>
      </c>
      <c r="L333" s="161"/>
      <c r="M333" s="278" t="str">
        <f t="shared" si="17"/>
        <v/>
      </c>
      <c r="N333" s="161"/>
      <c r="O333" s="2" t="str">
        <f t="shared" si="18"/>
        <v/>
      </c>
      <c r="P333" s="162" t="str">
        <f t="shared" si="19"/>
        <v/>
      </c>
    </row>
    <row r="334" spans="4:16" ht="15" hidden="1" customHeight="1" x14ac:dyDescent="0.25">
      <c r="D334" s="188"/>
      <c r="E334" s="159"/>
      <c r="F334" s="83"/>
      <c r="G334" s="1" t="str">
        <f>IF(E334="Pipes_and_Fittings",INDEX('Pipes &amp; Fittings'!$D$14:$D$3000,MATCH('Project Costing'!F334,'Pipes &amp; Fittings'!$J$14:$J$3000,0)),IF(E334="Equipment_and_Materials",INDEX('Equipment &amp; Materials'!$E$14:$E$3000,MATCH('Project Costing'!F334,'Equipment &amp; Materials'!$J$14:$J$3000,0)),IF(E334="Land_and_ROW",INDEX('Land &amp; ROW'!$E$14:$E$3000,MATCH('Project Costing'!F334,'Land &amp; ROW'!$I$14:$I$3000,0)),IF(E334="Services",INDEX(Services!$E$14:$E$3000,MATCH('Project Costing'!F334,Services!$I$14:$I$3000,0)),IF(E334="Labor",INDEX(Labor!$E$13:$E$3000,MATCH('Project Costing'!F334,Labor!$I$14:$I$3000,0)),"")))))</f>
        <v/>
      </c>
      <c r="H334" s="1"/>
      <c r="I334" s="1"/>
      <c r="J334" s="2"/>
      <c r="K334" s="2" t="str">
        <f t="shared" si="16"/>
        <v/>
      </c>
      <c r="L334" s="161"/>
      <c r="M334" s="278" t="str">
        <f t="shared" si="17"/>
        <v/>
      </c>
      <c r="N334" s="161"/>
      <c r="O334" s="2" t="str">
        <f t="shared" si="18"/>
        <v/>
      </c>
      <c r="P334" s="162" t="str">
        <f t="shared" si="19"/>
        <v/>
      </c>
    </row>
    <row r="335" spans="4:16" ht="15" hidden="1" customHeight="1" x14ac:dyDescent="0.25">
      <c r="D335" s="188"/>
      <c r="E335" s="159"/>
      <c r="F335" s="83"/>
      <c r="G335" s="1" t="str">
        <f>IF(E335="Pipes_and_Fittings",INDEX('Pipes &amp; Fittings'!$D$14:$D$3000,MATCH('Project Costing'!F335,'Pipes &amp; Fittings'!$J$14:$J$3000,0)),IF(E335="Equipment_and_Materials",INDEX('Equipment &amp; Materials'!$E$14:$E$3000,MATCH('Project Costing'!F335,'Equipment &amp; Materials'!$J$14:$J$3000,0)),IF(E335="Land_and_ROW",INDEX('Land &amp; ROW'!$E$14:$E$3000,MATCH('Project Costing'!F335,'Land &amp; ROW'!$I$14:$I$3000,0)),IF(E335="Services",INDEX(Services!$E$14:$E$3000,MATCH('Project Costing'!F335,Services!$I$14:$I$3000,0)),IF(E335="Labor",INDEX(Labor!$E$13:$E$3000,MATCH('Project Costing'!F335,Labor!$I$14:$I$3000,0)),"")))))</f>
        <v/>
      </c>
      <c r="H335" s="1"/>
      <c r="I335" s="1"/>
      <c r="J335" s="2"/>
      <c r="K335" s="2" t="str">
        <f t="shared" ref="K335:K398" si="20">IF(E335&lt;&gt;"",H335*J335,"")</f>
        <v/>
      </c>
      <c r="L335" s="161"/>
      <c r="M335" s="278" t="str">
        <f t="shared" ref="M335:M398" si="21">IF(E335&lt;&gt;"",H335*(1+L335),"")</f>
        <v/>
      </c>
      <c r="N335" s="161"/>
      <c r="O335" s="2" t="str">
        <f t="shared" ref="O335:O398" si="22">IF(E335&lt;&gt;"",(H335*N335*J335)+(J335*L335*H335)+(L335*H335*N335*J335),"")</f>
        <v/>
      </c>
      <c r="P335" s="162" t="str">
        <f t="shared" ref="P335:P398" si="23">IF(E335&lt;&gt;"",K335+O335,"")</f>
        <v/>
      </c>
    </row>
    <row r="336" spans="4:16" ht="15" hidden="1" customHeight="1" x14ac:dyDescent="0.25">
      <c r="D336" s="188"/>
      <c r="E336" s="159"/>
      <c r="F336" s="83"/>
      <c r="G336" s="1" t="str">
        <f>IF(E336="Pipes_and_Fittings",INDEX('Pipes &amp; Fittings'!$D$14:$D$3000,MATCH('Project Costing'!F336,'Pipes &amp; Fittings'!$J$14:$J$3000,0)),IF(E336="Equipment_and_Materials",INDEX('Equipment &amp; Materials'!$E$14:$E$3000,MATCH('Project Costing'!F336,'Equipment &amp; Materials'!$J$14:$J$3000,0)),IF(E336="Land_and_ROW",INDEX('Land &amp; ROW'!$E$14:$E$3000,MATCH('Project Costing'!F336,'Land &amp; ROW'!$I$14:$I$3000,0)),IF(E336="Services",INDEX(Services!$E$14:$E$3000,MATCH('Project Costing'!F336,Services!$I$14:$I$3000,0)),IF(E336="Labor",INDEX(Labor!$E$13:$E$3000,MATCH('Project Costing'!F336,Labor!$I$14:$I$3000,0)),"")))))</f>
        <v/>
      </c>
      <c r="H336" s="1"/>
      <c r="I336" s="1"/>
      <c r="J336" s="2"/>
      <c r="K336" s="2" t="str">
        <f t="shared" si="20"/>
        <v/>
      </c>
      <c r="L336" s="161"/>
      <c r="M336" s="278" t="str">
        <f t="shared" si="21"/>
        <v/>
      </c>
      <c r="N336" s="161"/>
      <c r="O336" s="2" t="str">
        <f t="shared" si="22"/>
        <v/>
      </c>
      <c r="P336" s="162" t="str">
        <f t="shared" si="23"/>
        <v/>
      </c>
    </row>
    <row r="337" spans="4:16" ht="15" hidden="1" customHeight="1" x14ac:dyDescent="0.25">
      <c r="D337" s="188"/>
      <c r="E337" s="159"/>
      <c r="F337" s="83"/>
      <c r="G337" s="1" t="str">
        <f>IF(E337="Pipes_and_Fittings",INDEX('Pipes &amp; Fittings'!$D$14:$D$3000,MATCH('Project Costing'!F337,'Pipes &amp; Fittings'!$J$14:$J$3000,0)),IF(E337="Equipment_and_Materials",INDEX('Equipment &amp; Materials'!$E$14:$E$3000,MATCH('Project Costing'!F337,'Equipment &amp; Materials'!$J$14:$J$3000,0)),IF(E337="Land_and_ROW",INDEX('Land &amp; ROW'!$E$14:$E$3000,MATCH('Project Costing'!F337,'Land &amp; ROW'!$I$14:$I$3000,0)),IF(E337="Services",INDEX(Services!$E$14:$E$3000,MATCH('Project Costing'!F337,Services!$I$14:$I$3000,0)),IF(E337="Labor",INDEX(Labor!$E$13:$E$3000,MATCH('Project Costing'!F337,Labor!$I$14:$I$3000,0)),"")))))</f>
        <v/>
      </c>
      <c r="H337" s="1"/>
      <c r="I337" s="1"/>
      <c r="J337" s="2"/>
      <c r="K337" s="2" t="str">
        <f t="shared" si="20"/>
        <v/>
      </c>
      <c r="L337" s="161"/>
      <c r="M337" s="278" t="str">
        <f t="shared" si="21"/>
        <v/>
      </c>
      <c r="N337" s="161"/>
      <c r="O337" s="2" t="str">
        <f t="shared" si="22"/>
        <v/>
      </c>
      <c r="P337" s="162" t="str">
        <f t="shared" si="23"/>
        <v/>
      </c>
    </row>
    <row r="338" spans="4:16" ht="15" hidden="1" customHeight="1" x14ac:dyDescent="0.25">
      <c r="D338" s="188"/>
      <c r="E338" s="159"/>
      <c r="F338" s="83"/>
      <c r="G338" s="1" t="str">
        <f>IF(E338="Pipes_and_Fittings",INDEX('Pipes &amp; Fittings'!$D$14:$D$3000,MATCH('Project Costing'!F338,'Pipes &amp; Fittings'!$J$14:$J$3000,0)),IF(E338="Equipment_and_Materials",INDEX('Equipment &amp; Materials'!$E$14:$E$3000,MATCH('Project Costing'!F338,'Equipment &amp; Materials'!$J$14:$J$3000,0)),IF(E338="Land_and_ROW",INDEX('Land &amp; ROW'!$E$14:$E$3000,MATCH('Project Costing'!F338,'Land &amp; ROW'!$I$14:$I$3000,0)),IF(E338="Services",INDEX(Services!$E$14:$E$3000,MATCH('Project Costing'!F338,Services!$I$14:$I$3000,0)),IF(E338="Labor",INDEX(Labor!$E$13:$E$3000,MATCH('Project Costing'!F338,Labor!$I$14:$I$3000,0)),"")))))</f>
        <v/>
      </c>
      <c r="H338" s="1"/>
      <c r="I338" s="1"/>
      <c r="J338" s="2"/>
      <c r="K338" s="2" t="str">
        <f t="shared" si="20"/>
        <v/>
      </c>
      <c r="L338" s="161"/>
      <c r="M338" s="278" t="str">
        <f t="shared" si="21"/>
        <v/>
      </c>
      <c r="N338" s="161"/>
      <c r="O338" s="2" t="str">
        <f t="shared" si="22"/>
        <v/>
      </c>
      <c r="P338" s="162" t="str">
        <f t="shared" si="23"/>
        <v/>
      </c>
    </row>
    <row r="339" spans="4:16" ht="15" hidden="1" customHeight="1" x14ac:dyDescent="0.25">
      <c r="D339" s="188"/>
      <c r="E339" s="159"/>
      <c r="F339" s="83"/>
      <c r="G339" s="1" t="str">
        <f>IF(E339="Pipes_and_Fittings",INDEX('Pipes &amp; Fittings'!$D$14:$D$3000,MATCH('Project Costing'!F339,'Pipes &amp; Fittings'!$J$14:$J$3000,0)),IF(E339="Equipment_and_Materials",INDEX('Equipment &amp; Materials'!$E$14:$E$3000,MATCH('Project Costing'!F339,'Equipment &amp; Materials'!$J$14:$J$3000,0)),IF(E339="Land_and_ROW",INDEX('Land &amp; ROW'!$E$14:$E$3000,MATCH('Project Costing'!F339,'Land &amp; ROW'!$I$14:$I$3000,0)),IF(E339="Services",INDEX(Services!$E$14:$E$3000,MATCH('Project Costing'!F339,Services!$I$14:$I$3000,0)),IF(E339="Labor",INDEX(Labor!$E$13:$E$3000,MATCH('Project Costing'!F339,Labor!$I$14:$I$3000,0)),"")))))</f>
        <v/>
      </c>
      <c r="H339" s="1"/>
      <c r="I339" s="1"/>
      <c r="J339" s="2"/>
      <c r="K339" s="2" t="str">
        <f t="shared" si="20"/>
        <v/>
      </c>
      <c r="L339" s="161"/>
      <c r="M339" s="278" t="str">
        <f t="shared" si="21"/>
        <v/>
      </c>
      <c r="N339" s="161"/>
      <c r="O339" s="2" t="str">
        <f t="shared" si="22"/>
        <v/>
      </c>
      <c r="P339" s="162" t="str">
        <f t="shared" si="23"/>
        <v/>
      </c>
    </row>
    <row r="340" spans="4:16" ht="15" hidden="1" customHeight="1" x14ac:dyDescent="0.25">
      <c r="D340" s="188"/>
      <c r="E340" s="159"/>
      <c r="F340" s="83"/>
      <c r="G340" s="1" t="str">
        <f>IF(E340="Pipes_and_Fittings",INDEX('Pipes &amp; Fittings'!$D$14:$D$3000,MATCH('Project Costing'!F340,'Pipes &amp; Fittings'!$J$14:$J$3000,0)),IF(E340="Equipment_and_Materials",INDEX('Equipment &amp; Materials'!$E$14:$E$3000,MATCH('Project Costing'!F340,'Equipment &amp; Materials'!$J$14:$J$3000,0)),IF(E340="Land_and_ROW",INDEX('Land &amp; ROW'!$E$14:$E$3000,MATCH('Project Costing'!F340,'Land &amp; ROW'!$I$14:$I$3000,0)),IF(E340="Services",INDEX(Services!$E$14:$E$3000,MATCH('Project Costing'!F340,Services!$I$14:$I$3000,0)),IF(E340="Labor",INDEX(Labor!$E$13:$E$3000,MATCH('Project Costing'!F340,Labor!$I$14:$I$3000,0)),"")))))</f>
        <v/>
      </c>
      <c r="H340" s="1"/>
      <c r="I340" s="1"/>
      <c r="J340" s="2"/>
      <c r="K340" s="2" t="str">
        <f t="shared" si="20"/>
        <v/>
      </c>
      <c r="L340" s="161"/>
      <c r="M340" s="278" t="str">
        <f t="shared" si="21"/>
        <v/>
      </c>
      <c r="N340" s="161"/>
      <c r="O340" s="2" t="str">
        <f t="shared" si="22"/>
        <v/>
      </c>
      <c r="P340" s="162" t="str">
        <f t="shared" si="23"/>
        <v/>
      </c>
    </row>
    <row r="341" spans="4:16" ht="15" hidden="1" customHeight="1" x14ac:dyDescent="0.25">
      <c r="D341" s="188"/>
      <c r="E341" s="159"/>
      <c r="F341" s="83"/>
      <c r="G341" s="1" t="str">
        <f>IF(E341="Pipes_and_Fittings",INDEX('Pipes &amp; Fittings'!$D$14:$D$3000,MATCH('Project Costing'!F341,'Pipes &amp; Fittings'!$J$14:$J$3000,0)),IF(E341="Equipment_and_Materials",INDEX('Equipment &amp; Materials'!$E$14:$E$3000,MATCH('Project Costing'!F341,'Equipment &amp; Materials'!$J$14:$J$3000,0)),IF(E341="Land_and_ROW",INDEX('Land &amp; ROW'!$E$14:$E$3000,MATCH('Project Costing'!F341,'Land &amp; ROW'!$I$14:$I$3000,0)),IF(E341="Services",INDEX(Services!$E$14:$E$3000,MATCH('Project Costing'!F341,Services!$I$14:$I$3000,0)),IF(E341="Labor",INDEX(Labor!$E$13:$E$3000,MATCH('Project Costing'!F341,Labor!$I$14:$I$3000,0)),"")))))</f>
        <v/>
      </c>
      <c r="H341" s="1"/>
      <c r="I341" s="1"/>
      <c r="J341" s="2"/>
      <c r="K341" s="2" t="str">
        <f t="shared" si="20"/>
        <v/>
      </c>
      <c r="L341" s="161"/>
      <c r="M341" s="278" t="str">
        <f t="shared" si="21"/>
        <v/>
      </c>
      <c r="N341" s="161"/>
      <c r="O341" s="2" t="str">
        <f t="shared" si="22"/>
        <v/>
      </c>
      <c r="P341" s="162" t="str">
        <f t="shared" si="23"/>
        <v/>
      </c>
    </row>
    <row r="342" spans="4:16" ht="15" hidden="1" customHeight="1" x14ac:dyDescent="0.25">
      <c r="D342" s="188"/>
      <c r="E342" s="159"/>
      <c r="F342" s="83"/>
      <c r="G342" s="1" t="str">
        <f>IF(E342="Pipes_and_Fittings",INDEX('Pipes &amp; Fittings'!$D$14:$D$3000,MATCH('Project Costing'!F342,'Pipes &amp; Fittings'!$J$14:$J$3000,0)),IF(E342="Equipment_and_Materials",INDEX('Equipment &amp; Materials'!$E$14:$E$3000,MATCH('Project Costing'!F342,'Equipment &amp; Materials'!$J$14:$J$3000,0)),IF(E342="Land_and_ROW",INDEX('Land &amp; ROW'!$E$14:$E$3000,MATCH('Project Costing'!F342,'Land &amp; ROW'!$I$14:$I$3000,0)),IF(E342="Services",INDEX(Services!$E$14:$E$3000,MATCH('Project Costing'!F342,Services!$I$14:$I$3000,0)),IF(E342="Labor",INDEX(Labor!$E$13:$E$3000,MATCH('Project Costing'!F342,Labor!$I$14:$I$3000,0)),"")))))</f>
        <v/>
      </c>
      <c r="H342" s="1"/>
      <c r="I342" s="1"/>
      <c r="J342" s="2"/>
      <c r="K342" s="2" t="str">
        <f t="shared" si="20"/>
        <v/>
      </c>
      <c r="L342" s="161"/>
      <c r="M342" s="278" t="str">
        <f t="shared" si="21"/>
        <v/>
      </c>
      <c r="N342" s="161"/>
      <c r="O342" s="2" t="str">
        <f t="shared" si="22"/>
        <v/>
      </c>
      <c r="P342" s="162" t="str">
        <f t="shared" si="23"/>
        <v/>
      </c>
    </row>
    <row r="343" spans="4:16" ht="15" hidden="1" customHeight="1" x14ac:dyDescent="0.25">
      <c r="D343" s="188"/>
      <c r="E343" s="159"/>
      <c r="F343" s="83"/>
      <c r="G343" s="1" t="str">
        <f>IF(E343="Pipes_and_Fittings",INDEX('Pipes &amp; Fittings'!$D$14:$D$3000,MATCH('Project Costing'!F343,'Pipes &amp; Fittings'!$J$14:$J$3000,0)),IF(E343="Equipment_and_Materials",INDEX('Equipment &amp; Materials'!$E$14:$E$3000,MATCH('Project Costing'!F343,'Equipment &amp; Materials'!$J$14:$J$3000,0)),IF(E343="Land_and_ROW",INDEX('Land &amp; ROW'!$E$14:$E$3000,MATCH('Project Costing'!F343,'Land &amp; ROW'!$I$14:$I$3000,0)),IF(E343="Services",INDEX(Services!$E$14:$E$3000,MATCH('Project Costing'!F343,Services!$I$14:$I$3000,0)),IF(E343="Labor",INDEX(Labor!$E$13:$E$3000,MATCH('Project Costing'!F343,Labor!$I$14:$I$3000,0)),"")))))</f>
        <v/>
      </c>
      <c r="H343" s="1"/>
      <c r="I343" s="1"/>
      <c r="J343" s="2"/>
      <c r="K343" s="2" t="str">
        <f t="shared" si="20"/>
        <v/>
      </c>
      <c r="L343" s="161"/>
      <c r="M343" s="278" t="str">
        <f t="shared" si="21"/>
        <v/>
      </c>
      <c r="N343" s="161"/>
      <c r="O343" s="2" t="str">
        <f t="shared" si="22"/>
        <v/>
      </c>
      <c r="P343" s="162" t="str">
        <f t="shared" si="23"/>
        <v/>
      </c>
    </row>
    <row r="344" spans="4:16" ht="15" hidden="1" customHeight="1" x14ac:dyDescent="0.25">
      <c r="D344" s="188"/>
      <c r="E344" s="159"/>
      <c r="F344" s="83"/>
      <c r="G344" s="1" t="str">
        <f>IF(E344="Pipes_and_Fittings",INDEX('Pipes &amp; Fittings'!$D$14:$D$3000,MATCH('Project Costing'!F344,'Pipes &amp; Fittings'!$J$14:$J$3000,0)),IF(E344="Equipment_and_Materials",INDEX('Equipment &amp; Materials'!$E$14:$E$3000,MATCH('Project Costing'!F344,'Equipment &amp; Materials'!$J$14:$J$3000,0)),IF(E344="Land_and_ROW",INDEX('Land &amp; ROW'!$E$14:$E$3000,MATCH('Project Costing'!F344,'Land &amp; ROW'!$I$14:$I$3000,0)),IF(E344="Services",INDEX(Services!$E$14:$E$3000,MATCH('Project Costing'!F344,Services!$I$14:$I$3000,0)),IF(E344="Labor",INDEX(Labor!$E$13:$E$3000,MATCH('Project Costing'!F344,Labor!$I$14:$I$3000,0)),"")))))</f>
        <v/>
      </c>
      <c r="H344" s="1"/>
      <c r="I344" s="1"/>
      <c r="J344" s="2"/>
      <c r="K344" s="2" t="str">
        <f t="shared" si="20"/>
        <v/>
      </c>
      <c r="L344" s="161"/>
      <c r="M344" s="278" t="str">
        <f t="shared" si="21"/>
        <v/>
      </c>
      <c r="N344" s="161"/>
      <c r="O344" s="2" t="str">
        <f t="shared" si="22"/>
        <v/>
      </c>
      <c r="P344" s="162" t="str">
        <f t="shared" si="23"/>
        <v/>
      </c>
    </row>
    <row r="345" spans="4:16" ht="15" hidden="1" customHeight="1" x14ac:dyDescent="0.25">
      <c r="D345" s="188"/>
      <c r="E345" s="159"/>
      <c r="F345" s="83"/>
      <c r="G345" s="1" t="str">
        <f>IF(E345="Pipes_and_Fittings",INDEX('Pipes &amp; Fittings'!$D$14:$D$3000,MATCH('Project Costing'!F345,'Pipes &amp; Fittings'!$J$14:$J$3000,0)),IF(E345="Equipment_and_Materials",INDEX('Equipment &amp; Materials'!$E$14:$E$3000,MATCH('Project Costing'!F345,'Equipment &amp; Materials'!$J$14:$J$3000,0)),IF(E345="Land_and_ROW",INDEX('Land &amp; ROW'!$E$14:$E$3000,MATCH('Project Costing'!F345,'Land &amp; ROW'!$I$14:$I$3000,0)),IF(E345="Services",INDEX(Services!$E$14:$E$3000,MATCH('Project Costing'!F345,Services!$I$14:$I$3000,0)),IF(E345="Labor",INDEX(Labor!$E$13:$E$3000,MATCH('Project Costing'!F345,Labor!$I$14:$I$3000,0)),"")))))</f>
        <v/>
      </c>
      <c r="H345" s="1"/>
      <c r="I345" s="1"/>
      <c r="J345" s="2"/>
      <c r="K345" s="2" t="str">
        <f t="shared" si="20"/>
        <v/>
      </c>
      <c r="L345" s="161"/>
      <c r="M345" s="278" t="str">
        <f t="shared" si="21"/>
        <v/>
      </c>
      <c r="N345" s="161"/>
      <c r="O345" s="2" t="str">
        <f t="shared" si="22"/>
        <v/>
      </c>
      <c r="P345" s="162" t="str">
        <f t="shared" si="23"/>
        <v/>
      </c>
    </row>
    <row r="346" spans="4:16" ht="15" hidden="1" customHeight="1" x14ac:dyDescent="0.25">
      <c r="D346" s="188"/>
      <c r="E346" s="159"/>
      <c r="F346" s="83"/>
      <c r="G346" s="1" t="str">
        <f>IF(E346="Pipes_and_Fittings",INDEX('Pipes &amp; Fittings'!$D$14:$D$3000,MATCH('Project Costing'!F346,'Pipes &amp; Fittings'!$J$14:$J$3000,0)),IF(E346="Equipment_and_Materials",INDEX('Equipment &amp; Materials'!$E$14:$E$3000,MATCH('Project Costing'!F346,'Equipment &amp; Materials'!$J$14:$J$3000,0)),IF(E346="Land_and_ROW",INDEX('Land &amp; ROW'!$E$14:$E$3000,MATCH('Project Costing'!F346,'Land &amp; ROW'!$I$14:$I$3000,0)),IF(E346="Services",INDEX(Services!$E$14:$E$3000,MATCH('Project Costing'!F346,Services!$I$14:$I$3000,0)),IF(E346="Labor",INDEX(Labor!$E$13:$E$3000,MATCH('Project Costing'!F346,Labor!$I$14:$I$3000,0)),"")))))</f>
        <v/>
      </c>
      <c r="H346" s="1"/>
      <c r="I346" s="1"/>
      <c r="J346" s="2"/>
      <c r="K346" s="2" t="str">
        <f t="shared" si="20"/>
        <v/>
      </c>
      <c r="L346" s="161"/>
      <c r="M346" s="278" t="str">
        <f t="shared" si="21"/>
        <v/>
      </c>
      <c r="N346" s="161"/>
      <c r="O346" s="2" t="str">
        <f t="shared" si="22"/>
        <v/>
      </c>
      <c r="P346" s="162" t="str">
        <f t="shared" si="23"/>
        <v/>
      </c>
    </row>
    <row r="347" spans="4:16" ht="15" hidden="1" customHeight="1" x14ac:dyDescent="0.25">
      <c r="D347" s="188"/>
      <c r="E347" s="159"/>
      <c r="F347" s="83"/>
      <c r="G347" s="1" t="str">
        <f>IF(E347="Pipes_and_Fittings",INDEX('Pipes &amp; Fittings'!$D$14:$D$3000,MATCH('Project Costing'!F347,'Pipes &amp; Fittings'!$J$14:$J$3000,0)),IF(E347="Equipment_and_Materials",INDEX('Equipment &amp; Materials'!$E$14:$E$3000,MATCH('Project Costing'!F347,'Equipment &amp; Materials'!$J$14:$J$3000,0)),IF(E347="Land_and_ROW",INDEX('Land &amp; ROW'!$E$14:$E$3000,MATCH('Project Costing'!F347,'Land &amp; ROW'!$I$14:$I$3000,0)),IF(E347="Services",INDEX(Services!$E$14:$E$3000,MATCH('Project Costing'!F347,Services!$I$14:$I$3000,0)),IF(E347="Labor",INDEX(Labor!$E$13:$E$3000,MATCH('Project Costing'!F347,Labor!$I$14:$I$3000,0)),"")))))</f>
        <v/>
      </c>
      <c r="H347" s="1"/>
      <c r="I347" s="1"/>
      <c r="J347" s="2"/>
      <c r="K347" s="2" t="str">
        <f t="shared" si="20"/>
        <v/>
      </c>
      <c r="L347" s="161"/>
      <c r="M347" s="278" t="str">
        <f t="shared" si="21"/>
        <v/>
      </c>
      <c r="N347" s="161"/>
      <c r="O347" s="2" t="str">
        <f t="shared" si="22"/>
        <v/>
      </c>
      <c r="P347" s="162" t="str">
        <f t="shared" si="23"/>
        <v/>
      </c>
    </row>
    <row r="348" spans="4:16" ht="15" hidden="1" customHeight="1" x14ac:dyDescent="0.25">
      <c r="D348" s="188"/>
      <c r="E348" s="159"/>
      <c r="F348" s="83"/>
      <c r="G348" s="1" t="str">
        <f>IF(E348="Pipes_and_Fittings",INDEX('Pipes &amp; Fittings'!$D$14:$D$3000,MATCH('Project Costing'!F348,'Pipes &amp; Fittings'!$J$14:$J$3000,0)),IF(E348="Equipment_and_Materials",INDEX('Equipment &amp; Materials'!$E$14:$E$3000,MATCH('Project Costing'!F348,'Equipment &amp; Materials'!$J$14:$J$3000,0)),IF(E348="Land_and_ROW",INDEX('Land &amp; ROW'!$E$14:$E$3000,MATCH('Project Costing'!F348,'Land &amp; ROW'!$I$14:$I$3000,0)),IF(E348="Services",INDEX(Services!$E$14:$E$3000,MATCH('Project Costing'!F348,Services!$I$14:$I$3000,0)),IF(E348="Labor",INDEX(Labor!$E$13:$E$3000,MATCH('Project Costing'!F348,Labor!$I$14:$I$3000,0)),"")))))</f>
        <v/>
      </c>
      <c r="H348" s="1"/>
      <c r="I348" s="1"/>
      <c r="J348" s="2"/>
      <c r="K348" s="2" t="str">
        <f t="shared" si="20"/>
        <v/>
      </c>
      <c r="L348" s="161"/>
      <c r="M348" s="278" t="str">
        <f t="shared" si="21"/>
        <v/>
      </c>
      <c r="N348" s="161"/>
      <c r="O348" s="2" t="str">
        <f t="shared" si="22"/>
        <v/>
      </c>
      <c r="P348" s="162" t="str">
        <f t="shared" si="23"/>
        <v/>
      </c>
    </row>
    <row r="349" spans="4:16" ht="15" hidden="1" customHeight="1" x14ac:dyDescent="0.25">
      <c r="D349" s="188"/>
      <c r="E349" s="159"/>
      <c r="F349" s="83"/>
      <c r="G349" s="1" t="str">
        <f>IF(E349="Pipes_and_Fittings",INDEX('Pipes &amp; Fittings'!$D$14:$D$3000,MATCH('Project Costing'!F349,'Pipes &amp; Fittings'!$J$14:$J$3000,0)),IF(E349="Equipment_and_Materials",INDEX('Equipment &amp; Materials'!$E$14:$E$3000,MATCH('Project Costing'!F349,'Equipment &amp; Materials'!$J$14:$J$3000,0)),IF(E349="Land_and_ROW",INDEX('Land &amp; ROW'!$E$14:$E$3000,MATCH('Project Costing'!F349,'Land &amp; ROW'!$I$14:$I$3000,0)),IF(E349="Services",INDEX(Services!$E$14:$E$3000,MATCH('Project Costing'!F349,Services!$I$14:$I$3000,0)),IF(E349="Labor",INDEX(Labor!$E$13:$E$3000,MATCH('Project Costing'!F349,Labor!$I$14:$I$3000,0)),"")))))</f>
        <v/>
      </c>
      <c r="H349" s="1"/>
      <c r="I349" s="1"/>
      <c r="J349" s="2"/>
      <c r="K349" s="2" t="str">
        <f t="shared" si="20"/>
        <v/>
      </c>
      <c r="L349" s="161"/>
      <c r="M349" s="278" t="str">
        <f t="shared" si="21"/>
        <v/>
      </c>
      <c r="N349" s="161"/>
      <c r="O349" s="2" t="str">
        <f t="shared" si="22"/>
        <v/>
      </c>
      <c r="P349" s="162" t="str">
        <f t="shared" si="23"/>
        <v/>
      </c>
    </row>
    <row r="350" spans="4:16" ht="15" hidden="1" customHeight="1" x14ac:dyDescent="0.25">
      <c r="D350" s="188"/>
      <c r="E350" s="159"/>
      <c r="F350" s="83"/>
      <c r="G350" s="1" t="str">
        <f>IF(E350="Pipes_and_Fittings",INDEX('Pipes &amp; Fittings'!$D$14:$D$3000,MATCH('Project Costing'!F350,'Pipes &amp; Fittings'!$J$14:$J$3000,0)),IF(E350="Equipment_and_Materials",INDEX('Equipment &amp; Materials'!$E$14:$E$3000,MATCH('Project Costing'!F350,'Equipment &amp; Materials'!$J$14:$J$3000,0)),IF(E350="Land_and_ROW",INDEX('Land &amp; ROW'!$E$14:$E$3000,MATCH('Project Costing'!F350,'Land &amp; ROW'!$I$14:$I$3000,0)),IF(E350="Services",INDEX(Services!$E$14:$E$3000,MATCH('Project Costing'!F350,Services!$I$14:$I$3000,0)),IF(E350="Labor",INDEX(Labor!$E$13:$E$3000,MATCH('Project Costing'!F350,Labor!$I$14:$I$3000,0)),"")))))</f>
        <v/>
      </c>
      <c r="H350" s="1"/>
      <c r="I350" s="1"/>
      <c r="J350" s="2"/>
      <c r="K350" s="2" t="str">
        <f t="shared" si="20"/>
        <v/>
      </c>
      <c r="L350" s="161"/>
      <c r="M350" s="278" t="str">
        <f t="shared" si="21"/>
        <v/>
      </c>
      <c r="N350" s="161"/>
      <c r="O350" s="2" t="str">
        <f t="shared" si="22"/>
        <v/>
      </c>
      <c r="P350" s="162" t="str">
        <f t="shared" si="23"/>
        <v/>
      </c>
    </row>
    <row r="351" spans="4:16" ht="15" hidden="1" customHeight="1" x14ac:dyDescent="0.25">
      <c r="D351" s="188"/>
      <c r="E351" s="159"/>
      <c r="F351" s="83"/>
      <c r="G351" s="1" t="str">
        <f>IF(E351="Pipes_and_Fittings",INDEX('Pipes &amp; Fittings'!$D$14:$D$3000,MATCH('Project Costing'!F351,'Pipes &amp; Fittings'!$J$14:$J$3000,0)),IF(E351="Equipment_and_Materials",INDEX('Equipment &amp; Materials'!$E$14:$E$3000,MATCH('Project Costing'!F351,'Equipment &amp; Materials'!$J$14:$J$3000,0)),IF(E351="Land_and_ROW",INDEX('Land &amp; ROW'!$E$14:$E$3000,MATCH('Project Costing'!F351,'Land &amp; ROW'!$I$14:$I$3000,0)),IF(E351="Services",INDEX(Services!$E$14:$E$3000,MATCH('Project Costing'!F351,Services!$I$14:$I$3000,0)),IF(E351="Labor",INDEX(Labor!$E$13:$E$3000,MATCH('Project Costing'!F351,Labor!$I$14:$I$3000,0)),"")))))</f>
        <v/>
      </c>
      <c r="H351" s="1"/>
      <c r="I351" s="1"/>
      <c r="J351" s="2"/>
      <c r="K351" s="2" t="str">
        <f t="shared" si="20"/>
        <v/>
      </c>
      <c r="L351" s="161"/>
      <c r="M351" s="278" t="str">
        <f t="shared" si="21"/>
        <v/>
      </c>
      <c r="N351" s="161"/>
      <c r="O351" s="2" t="str">
        <f t="shared" si="22"/>
        <v/>
      </c>
      <c r="P351" s="162" t="str">
        <f t="shared" si="23"/>
        <v/>
      </c>
    </row>
    <row r="352" spans="4:16" ht="15" hidden="1" customHeight="1" x14ac:dyDescent="0.25">
      <c r="D352" s="188"/>
      <c r="E352" s="159"/>
      <c r="F352" s="83"/>
      <c r="G352" s="1" t="str">
        <f>IF(E352="Pipes_and_Fittings",INDEX('Pipes &amp; Fittings'!$D$14:$D$3000,MATCH('Project Costing'!F352,'Pipes &amp; Fittings'!$J$14:$J$3000,0)),IF(E352="Equipment_and_Materials",INDEX('Equipment &amp; Materials'!$E$14:$E$3000,MATCH('Project Costing'!F352,'Equipment &amp; Materials'!$J$14:$J$3000,0)),IF(E352="Land_and_ROW",INDEX('Land &amp; ROW'!$E$14:$E$3000,MATCH('Project Costing'!F352,'Land &amp; ROW'!$I$14:$I$3000,0)),IF(E352="Services",INDEX(Services!$E$14:$E$3000,MATCH('Project Costing'!F352,Services!$I$14:$I$3000,0)),IF(E352="Labor",INDEX(Labor!$E$13:$E$3000,MATCH('Project Costing'!F352,Labor!$I$14:$I$3000,0)),"")))))</f>
        <v/>
      </c>
      <c r="H352" s="1"/>
      <c r="I352" s="1"/>
      <c r="J352" s="2"/>
      <c r="K352" s="2" t="str">
        <f t="shared" si="20"/>
        <v/>
      </c>
      <c r="L352" s="161"/>
      <c r="M352" s="278" t="str">
        <f t="shared" si="21"/>
        <v/>
      </c>
      <c r="N352" s="161"/>
      <c r="O352" s="2" t="str">
        <f t="shared" si="22"/>
        <v/>
      </c>
      <c r="P352" s="162" t="str">
        <f t="shared" si="23"/>
        <v/>
      </c>
    </row>
    <row r="353" spans="4:16" ht="15" hidden="1" customHeight="1" x14ac:dyDescent="0.25">
      <c r="D353" s="188"/>
      <c r="E353" s="159"/>
      <c r="F353" s="83"/>
      <c r="G353" s="1" t="str">
        <f>IF(E353="Pipes_and_Fittings",INDEX('Pipes &amp; Fittings'!$D$14:$D$3000,MATCH('Project Costing'!F353,'Pipes &amp; Fittings'!$J$14:$J$3000,0)),IF(E353="Equipment_and_Materials",INDEX('Equipment &amp; Materials'!$E$14:$E$3000,MATCH('Project Costing'!F353,'Equipment &amp; Materials'!$J$14:$J$3000,0)),IF(E353="Land_and_ROW",INDEX('Land &amp; ROW'!$E$14:$E$3000,MATCH('Project Costing'!F353,'Land &amp; ROW'!$I$14:$I$3000,0)),IF(E353="Services",INDEX(Services!$E$14:$E$3000,MATCH('Project Costing'!F353,Services!$I$14:$I$3000,0)),IF(E353="Labor",INDEX(Labor!$E$13:$E$3000,MATCH('Project Costing'!F353,Labor!$I$14:$I$3000,0)),"")))))</f>
        <v/>
      </c>
      <c r="H353" s="1"/>
      <c r="I353" s="1"/>
      <c r="J353" s="2"/>
      <c r="K353" s="2" t="str">
        <f t="shared" si="20"/>
        <v/>
      </c>
      <c r="L353" s="161"/>
      <c r="M353" s="278" t="str">
        <f t="shared" si="21"/>
        <v/>
      </c>
      <c r="N353" s="161"/>
      <c r="O353" s="2" t="str">
        <f t="shared" si="22"/>
        <v/>
      </c>
      <c r="P353" s="162" t="str">
        <f t="shared" si="23"/>
        <v/>
      </c>
    </row>
    <row r="354" spans="4:16" ht="15" hidden="1" customHeight="1" x14ac:dyDescent="0.25">
      <c r="D354" s="188"/>
      <c r="E354" s="159"/>
      <c r="F354" s="83"/>
      <c r="G354" s="1" t="str">
        <f>IF(E354="Pipes_and_Fittings",INDEX('Pipes &amp; Fittings'!$D$14:$D$3000,MATCH('Project Costing'!F354,'Pipes &amp; Fittings'!$J$14:$J$3000,0)),IF(E354="Equipment_and_Materials",INDEX('Equipment &amp; Materials'!$E$14:$E$3000,MATCH('Project Costing'!F354,'Equipment &amp; Materials'!$J$14:$J$3000,0)),IF(E354="Land_and_ROW",INDEX('Land &amp; ROW'!$E$14:$E$3000,MATCH('Project Costing'!F354,'Land &amp; ROW'!$I$14:$I$3000,0)),IF(E354="Services",INDEX(Services!$E$14:$E$3000,MATCH('Project Costing'!F354,Services!$I$14:$I$3000,0)),IF(E354="Labor",INDEX(Labor!$E$13:$E$3000,MATCH('Project Costing'!F354,Labor!$I$14:$I$3000,0)),"")))))</f>
        <v/>
      </c>
      <c r="H354" s="1"/>
      <c r="I354" s="1"/>
      <c r="J354" s="2"/>
      <c r="K354" s="2" t="str">
        <f t="shared" si="20"/>
        <v/>
      </c>
      <c r="L354" s="161"/>
      <c r="M354" s="278" t="str">
        <f t="shared" si="21"/>
        <v/>
      </c>
      <c r="N354" s="161"/>
      <c r="O354" s="2" t="str">
        <f t="shared" si="22"/>
        <v/>
      </c>
      <c r="P354" s="162" t="str">
        <f t="shared" si="23"/>
        <v/>
      </c>
    </row>
    <row r="355" spans="4:16" ht="15" hidden="1" customHeight="1" x14ac:dyDescent="0.25">
      <c r="D355" s="188"/>
      <c r="E355" s="159"/>
      <c r="F355" s="83"/>
      <c r="G355" s="1" t="str">
        <f>IF(E355="Pipes_and_Fittings",INDEX('Pipes &amp; Fittings'!$D$14:$D$3000,MATCH('Project Costing'!F355,'Pipes &amp; Fittings'!$J$14:$J$3000,0)),IF(E355="Equipment_and_Materials",INDEX('Equipment &amp; Materials'!$E$14:$E$3000,MATCH('Project Costing'!F355,'Equipment &amp; Materials'!$J$14:$J$3000,0)),IF(E355="Land_and_ROW",INDEX('Land &amp; ROW'!$E$14:$E$3000,MATCH('Project Costing'!F355,'Land &amp; ROW'!$I$14:$I$3000,0)),IF(E355="Services",INDEX(Services!$E$14:$E$3000,MATCH('Project Costing'!F355,Services!$I$14:$I$3000,0)),IF(E355="Labor",INDEX(Labor!$E$13:$E$3000,MATCH('Project Costing'!F355,Labor!$I$14:$I$3000,0)),"")))))</f>
        <v/>
      </c>
      <c r="H355" s="1"/>
      <c r="I355" s="1"/>
      <c r="J355" s="2"/>
      <c r="K355" s="2" t="str">
        <f t="shared" si="20"/>
        <v/>
      </c>
      <c r="L355" s="161"/>
      <c r="M355" s="278" t="str">
        <f t="shared" si="21"/>
        <v/>
      </c>
      <c r="N355" s="161"/>
      <c r="O355" s="2" t="str">
        <f t="shared" si="22"/>
        <v/>
      </c>
      <c r="P355" s="162" t="str">
        <f t="shared" si="23"/>
        <v/>
      </c>
    </row>
    <row r="356" spans="4:16" ht="15" hidden="1" customHeight="1" x14ac:dyDescent="0.25">
      <c r="D356" s="188"/>
      <c r="E356" s="159"/>
      <c r="F356" s="83"/>
      <c r="G356" s="1" t="str">
        <f>IF(E356="Pipes_and_Fittings",INDEX('Pipes &amp; Fittings'!$D$14:$D$3000,MATCH('Project Costing'!F356,'Pipes &amp; Fittings'!$J$14:$J$3000,0)),IF(E356="Equipment_and_Materials",INDEX('Equipment &amp; Materials'!$E$14:$E$3000,MATCH('Project Costing'!F356,'Equipment &amp; Materials'!$J$14:$J$3000,0)),IF(E356="Land_and_ROW",INDEX('Land &amp; ROW'!$E$14:$E$3000,MATCH('Project Costing'!F356,'Land &amp; ROW'!$I$14:$I$3000,0)),IF(E356="Services",INDEX(Services!$E$14:$E$3000,MATCH('Project Costing'!F356,Services!$I$14:$I$3000,0)),IF(E356="Labor",INDEX(Labor!$E$13:$E$3000,MATCH('Project Costing'!F356,Labor!$I$14:$I$3000,0)),"")))))</f>
        <v/>
      </c>
      <c r="H356" s="1"/>
      <c r="I356" s="1"/>
      <c r="J356" s="2"/>
      <c r="K356" s="2" t="str">
        <f t="shared" si="20"/>
        <v/>
      </c>
      <c r="L356" s="161"/>
      <c r="M356" s="278" t="str">
        <f t="shared" si="21"/>
        <v/>
      </c>
      <c r="N356" s="161"/>
      <c r="O356" s="2" t="str">
        <f t="shared" si="22"/>
        <v/>
      </c>
      <c r="P356" s="162" t="str">
        <f t="shared" si="23"/>
        <v/>
      </c>
    </row>
    <row r="357" spans="4:16" ht="15" hidden="1" customHeight="1" x14ac:dyDescent="0.25">
      <c r="D357" s="188"/>
      <c r="E357" s="159"/>
      <c r="F357" s="83"/>
      <c r="G357" s="1" t="str">
        <f>IF(E357="Pipes_and_Fittings",INDEX('Pipes &amp; Fittings'!$D$14:$D$3000,MATCH('Project Costing'!F357,'Pipes &amp; Fittings'!$J$14:$J$3000,0)),IF(E357="Equipment_and_Materials",INDEX('Equipment &amp; Materials'!$E$14:$E$3000,MATCH('Project Costing'!F357,'Equipment &amp; Materials'!$J$14:$J$3000,0)),IF(E357="Land_and_ROW",INDEX('Land &amp; ROW'!$E$14:$E$3000,MATCH('Project Costing'!F357,'Land &amp; ROW'!$I$14:$I$3000,0)),IF(E357="Services",INDEX(Services!$E$14:$E$3000,MATCH('Project Costing'!F357,Services!$I$14:$I$3000,0)),IF(E357="Labor",INDEX(Labor!$E$13:$E$3000,MATCH('Project Costing'!F357,Labor!$I$14:$I$3000,0)),"")))))</f>
        <v/>
      </c>
      <c r="H357" s="1"/>
      <c r="I357" s="1"/>
      <c r="J357" s="2"/>
      <c r="K357" s="2" t="str">
        <f t="shared" si="20"/>
        <v/>
      </c>
      <c r="L357" s="161"/>
      <c r="M357" s="278" t="str">
        <f t="shared" si="21"/>
        <v/>
      </c>
      <c r="N357" s="161"/>
      <c r="O357" s="2" t="str">
        <f t="shared" si="22"/>
        <v/>
      </c>
      <c r="P357" s="162" t="str">
        <f t="shared" si="23"/>
        <v/>
      </c>
    </row>
    <row r="358" spans="4:16" ht="15" hidden="1" customHeight="1" x14ac:dyDescent="0.25">
      <c r="D358" s="188"/>
      <c r="E358" s="159"/>
      <c r="F358" s="83"/>
      <c r="G358" s="1" t="str">
        <f>IF(E358="Pipes_and_Fittings",INDEX('Pipes &amp; Fittings'!$D$14:$D$3000,MATCH('Project Costing'!F358,'Pipes &amp; Fittings'!$J$14:$J$3000,0)),IF(E358="Equipment_and_Materials",INDEX('Equipment &amp; Materials'!$E$14:$E$3000,MATCH('Project Costing'!F358,'Equipment &amp; Materials'!$J$14:$J$3000,0)),IF(E358="Land_and_ROW",INDEX('Land &amp; ROW'!$E$14:$E$3000,MATCH('Project Costing'!F358,'Land &amp; ROW'!$I$14:$I$3000,0)),IF(E358="Services",INDEX(Services!$E$14:$E$3000,MATCH('Project Costing'!F358,Services!$I$14:$I$3000,0)),IF(E358="Labor",INDEX(Labor!$E$13:$E$3000,MATCH('Project Costing'!F358,Labor!$I$14:$I$3000,0)),"")))))</f>
        <v/>
      </c>
      <c r="H358" s="1"/>
      <c r="I358" s="1"/>
      <c r="J358" s="2"/>
      <c r="K358" s="2" t="str">
        <f t="shared" si="20"/>
        <v/>
      </c>
      <c r="L358" s="161"/>
      <c r="M358" s="278" t="str">
        <f t="shared" si="21"/>
        <v/>
      </c>
      <c r="N358" s="161"/>
      <c r="O358" s="2" t="str">
        <f t="shared" si="22"/>
        <v/>
      </c>
      <c r="P358" s="162" t="str">
        <f t="shared" si="23"/>
        <v/>
      </c>
    </row>
    <row r="359" spans="4:16" ht="15" hidden="1" customHeight="1" x14ac:dyDescent="0.25">
      <c r="D359" s="188"/>
      <c r="E359" s="159"/>
      <c r="F359" s="83"/>
      <c r="G359" s="1" t="str">
        <f>IF(E359="Pipes_and_Fittings",INDEX('Pipes &amp; Fittings'!$D$14:$D$3000,MATCH('Project Costing'!F359,'Pipes &amp; Fittings'!$J$14:$J$3000,0)),IF(E359="Equipment_and_Materials",INDEX('Equipment &amp; Materials'!$E$14:$E$3000,MATCH('Project Costing'!F359,'Equipment &amp; Materials'!$J$14:$J$3000,0)),IF(E359="Land_and_ROW",INDEX('Land &amp; ROW'!$E$14:$E$3000,MATCH('Project Costing'!F359,'Land &amp; ROW'!$I$14:$I$3000,0)),IF(E359="Services",INDEX(Services!$E$14:$E$3000,MATCH('Project Costing'!F359,Services!$I$14:$I$3000,0)),IF(E359="Labor",INDEX(Labor!$E$13:$E$3000,MATCH('Project Costing'!F359,Labor!$I$14:$I$3000,0)),"")))))</f>
        <v/>
      </c>
      <c r="H359" s="1"/>
      <c r="I359" s="1"/>
      <c r="J359" s="2"/>
      <c r="K359" s="2" t="str">
        <f t="shared" si="20"/>
        <v/>
      </c>
      <c r="L359" s="161"/>
      <c r="M359" s="278" t="str">
        <f t="shared" si="21"/>
        <v/>
      </c>
      <c r="N359" s="161"/>
      <c r="O359" s="2" t="str">
        <f t="shared" si="22"/>
        <v/>
      </c>
      <c r="P359" s="162" t="str">
        <f t="shared" si="23"/>
        <v/>
      </c>
    </row>
    <row r="360" spans="4:16" ht="15" hidden="1" customHeight="1" x14ac:dyDescent="0.25">
      <c r="D360" s="188"/>
      <c r="E360" s="159"/>
      <c r="F360" s="83"/>
      <c r="G360" s="1" t="str">
        <f>IF(E360="Pipes_and_Fittings",INDEX('Pipes &amp; Fittings'!$D$14:$D$3000,MATCH('Project Costing'!F360,'Pipes &amp; Fittings'!$J$14:$J$3000,0)),IF(E360="Equipment_and_Materials",INDEX('Equipment &amp; Materials'!$E$14:$E$3000,MATCH('Project Costing'!F360,'Equipment &amp; Materials'!$J$14:$J$3000,0)),IF(E360="Land_and_ROW",INDEX('Land &amp; ROW'!$E$14:$E$3000,MATCH('Project Costing'!F360,'Land &amp; ROW'!$I$14:$I$3000,0)),IF(E360="Services",INDEX(Services!$E$14:$E$3000,MATCH('Project Costing'!F360,Services!$I$14:$I$3000,0)),IF(E360="Labor",INDEX(Labor!$E$13:$E$3000,MATCH('Project Costing'!F360,Labor!$I$14:$I$3000,0)),"")))))</f>
        <v/>
      </c>
      <c r="H360" s="1"/>
      <c r="I360" s="1"/>
      <c r="J360" s="2"/>
      <c r="K360" s="2" t="str">
        <f t="shared" si="20"/>
        <v/>
      </c>
      <c r="L360" s="161"/>
      <c r="M360" s="278" t="str">
        <f t="shared" si="21"/>
        <v/>
      </c>
      <c r="N360" s="161"/>
      <c r="O360" s="2" t="str">
        <f t="shared" si="22"/>
        <v/>
      </c>
      <c r="P360" s="162" t="str">
        <f t="shared" si="23"/>
        <v/>
      </c>
    </row>
    <row r="361" spans="4:16" ht="15" hidden="1" customHeight="1" x14ac:dyDescent="0.25">
      <c r="D361" s="188"/>
      <c r="E361" s="159"/>
      <c r="F361" s="83"/>
      <c r="G361" s="1" t="str">
        <f>IF(E361="Pipes_and_Fittings",INDEX('Pipes &amp; Fittings'!$D$14:$D$3000,MATCH('Project Costing'!F361,'Pipes &amp; Fittings'!$J$14:$J$3000,0)),IF(E361="Equipment_and_Materials",INDEX('Equipment &amp; Materials'!$E$14:$E$3000,MATCH('Project Costing'!F361,'Equipment &amp; Materials'!$J$14:$J$3000,0)),IF(E361="Land_and_ROW",INDEX('Land &amp; ROW'!$E$14:$E$3000,MATCH('Project Costing'!F361,'Land &amp; ROW'!$I$14:$I$3000,0)),IF(E361="Services",INDEX(Services!$E$14:$E$3000,MATCH('Project Costing'!F361,Services!$I$14:$I$3000,0)),IF(E361="Labor",INDEX(Labor!$E$13:$E$3000,MATCH('Project Costing'!F361,Labor!$I$14:$I$3000,0)),"")))))</f>
        <v/>
      </c>
      <c r="H361" s="1"/>
      <c r="I361" s="1"/>
      <c r="J361" s="2"/>
      <c r="K361" s="2" t="str">
        <f t="shared" si="20"/>
        <v/>
      </c>
      <c r="L361" s="161"/>
      <c r="M361" s="278" t="str">
        <f t="shared" si="21"/>
        <v/>
      </c>
      <c r="N361" s="161"/>
      <c r="O361" s="2" t="str">
        <f t="shared" si="22"/>
        <v/>
      </c>
      <c r="P361" s="162" t="str">
        <f t="shared" si="23"/>
        <v/>
      </c>
    </row>
    <row r="362" spans="4:16" ht="15" hidden="1" customHeight="1" x14ac:dyDescent="0.25">
      <c r="D362" s="188"/>
      <c r="E362" s="159"/>
      <c r="F362" s="83"/>
      <c r="G362" s="1" t="str">
        <f>IF(E362="Pipes_and_Fittings",INDEX('Pipes &amp; Fittings'!$D$14:$D$3000,MATCH('Project Costing'!F362,'Pipes &amp; Fittings'!$J$14:$J$3000,0)),IF(E362="Equipment_and_Materials",INDEX('Equipment &amp; Materials'!$E$14:$E$3000,MATCH('Project Costing'!F362,'Equipment &amp; Materials'!$J$14:$J$3000,0)),IF(E362="Land_and_ROW",INDEX('Land &amp; ROW'!$E$14:$E$3000,MATCH('Project Costing'!F362,'Land &amp; ROW'!$I$14:$I$3000,0)),IF(E362="Services",INDEX(Services!$E$14:$E$3000,MATCH('Project Costing'!F362,Services!$I$14:$I$3000,0)),IF(E362="Labor",INDEX(Labor!$E$13:$E$3000,MATCH('Project Costing'!F362,Labor!$I$14:$I$3000,0)),"")))))</f>
        <v/>
      </c>
      <c r="H362" s="1"/>
      <c r="I362" s="1"/>
      <c r="J362" s="2"/>
      <c r="K362" s="2" t="str">
        <f t="shared" si="20"/>
        <v/>
      </c>
      <c r="L362" s="161"/>
      <c r="M362" s="278" t="str">
        <f t="shared" si="21"/>
        <v/>
      </c>
      <c r="N362" s="161"/>
      <c r="O362" s="2" t="str">
        <f t="shared" si="22"/>
        <v/>
      </c>
      <c r="P362" s="162" t="str">
        <f t="shared" si="23"/>
        <v/>
      </c>
    </row>
    <row r="363" spans="4:16" ht="15" hidden="1" customHeight="1" x14ac:dyDescent="0.25">
      <c r="D363" s="188"/>
      <c r="E363" s="159"/>
      <c r="F363" s="83"/>
      <c r="G363" s="1" t="str">
        <f>IF(E363="Pipes_and_Fittings",INDEX('Pipes &amp; Fittings'!$D$14:$D$3000,MATCH('Project Costing'!F363,'Pipes &amp; Fittings'!$J$14:$J$3000,0)),IF(E363="Equipment_and_Materials",INDEX('Equipment &amp; Materials'!$E$14:$E$3000,MATCH('Project Costing'!F363,'Equipment &amp; Materials'!$J$14:$J$3000,0)),IF(E363="Land_and_ROW",INDEX('Land &amp; ROW'!$E$14:$E$3000,MATCH('Project Costing'!F363,'Land &amp; ROW'!$I$14:$I$3000,0)),IF(E363="Services",INDEX(Services!$E$14:$E$3000,MATCH('Project Costing'!F363,Services!$I$14:$I$3000,0)),IF(E363="Labor",INDEX(Labor!$E$13:$E$3000,MATCH('Project Costing'!F363,Labor!$I$14:$I$3000,0)),"")))))</f>
        <v/>
      </c>
      <c r="H363" s="1"/>
      <c r="I363" s="1"/>
      <c r="J363" s="2"/>
      <c r="K363" s="2" t="str">
        <f t="shared" si="20"/>
        <v/>
      </c>
      <c r="L363" s="161"/>
      <c r="M363" s="278" t="str">
        <f t="shared" si="21"/>
        <v/>
      </c>
      <c r="N363" s="161"/>
      <c r="O363" s="2" t="str">
        <f t="shared" si="22"/>
        <v/>
      </c>
      <c r="P363" s="162" t="str">
        <f t="shared" si="23"/>
        <v/>
      </c>
    </row>
    <row r="364" spans="4:16" ht="15" hidden="1" customHeight="1" x14ac:dyDescent="0.25">
      <c r="D364" s="188"/>
      <c r="E364" s="159"/>
      <c r="F364" s="83"/>
      <c r="G364" s="1" t="str">
        <f>IF(E364="Pipes_and_Fittings",INDEX('Pipes &amp; Fittings'!$D$14:$D$3000,MATCH('Project Costing'!F364,'Pipes &amp; Fittings'!$J$14:$J$3000,0)),IF(E364="Equipment_and_Materials",INDEX('Equipment &amp; Materials'!$E$14:$E$3000,MATCH('Project Costing'!F364,'Equipment &amp; Materials'!$J$14:$J$3000,0)),IF(E364="Land_and_ROW",INDEX('Land &amp; ROW'!$E$14:$E$3000,MATCH('Project Costing'!F364,'Land &amp; ROW'!$I$14:$I$3000,0)),IF(E364="Services",INDEX(Services!$E$14:$E$3000,MATCH('Project Costing'!F364,Services!$I$14:$I$3000,0)),IF(E364="Labor",INDEX(Labor!$E$13:$E$3000,MATCH('Project Costing'!F364,Labor!$I$14:$I$3000,0)),"")))))</f>
        <v/>
      </c>
      <c r="H364" s="1"/>
      <c r="I364" s="1"/>
      <c r="J364" s="2"/>
      <c r="K364" s="2" t="str">
        <f t="shared" si="20"/>
        <v/>
      </c>
      <c r="L364" s="161"/>
      <c r="M364" s="278" t="str">
        <f t="shared" si="21"/>
        <v/>
      </c>
      <c r="N364" s="161"/>
      <c r="O364" s="2" t="str">
        <f t="shared" si="22"/>
        <v/>
      </c>
      <c r="P364" s="162" t="str">
        <f t="shared" si="23"/>
        <v/>
      </c>
    </row>
    <row r="365" spans="4:16" ht="15" hidden="1" customHeight="1" x14ac:dyDescent="0.25">
      <c r="D365" s="188"/>
      <c r="E365" s="159"/>
      <c r="F365" s="83"/>
      <c r="G365" s="1" t="str">
        <f>IF(E365="Pipes_and_Fittings",INDEX('Pipes &amp; Fittings'!$D$14:$D$3000,MATCH('Project Costing'!F365,'Pipes &amp; Fittings'!$J$14:$J$3000,0)),IF(E365="Equipment_and_Materials",INDEX('Equipment &amp; Materials'!$E$14:$E$3000,MATCH('Project Costing'!F365,'Equipment &amp; Materials'!$J$14:$J$3000,0)),IF(E365="Land_and_ROW",INDEX('Land &amp; ROW'!$E$14:$E$3000,MATCH('Project Costing'!F365,'Land &amp; ROW'!$I$14:$I$3000,0)),IF(E365="Services",INDEX(Services!$E$14:$E$3000,MATCH('Project Costing'!F365,Services!$I$14:$I$3000,0)),IF(E365="Labor",INDEX(Labor!$E$13:$E$3000,MATCH('Project Costing'!F365,Labor!$I$14:$I$3000,0)),"")))))</f>
        <v/>
      </c>
      <c r="H365" s="1"/>
      <c r="I365" s="1"/>
      <c r="J365" s="2"/>
      <c r="K365" s="2" t="str">
        <f t="shared" si="20"/>
        <v/>
      </c>
      <c r="L365" s="161"/>
      <c r="M365" s="278" t="str">
        <f t="shared" si="21"/>
        <v/>
      </c>
      <c r="N365" s="161"/>
      <c r="O365" s="2" t="str">
        <f t="shared" si="22"/>
        <v/>
      </c>
      <c r="P365" s="162" t="str">
        <f t="shared" si="23"/>
        <v/>
      </c>
    </row>
    <row r="366" spans="4:16" ht="15" hidden="1" customHeight="1" x14ac:dyDescent="0.25">
      <c r="D366" s="188"/>
      <c r="E366" s="159"/>
      <c r="F366" s="83"/>
      <c r="G366" s="1" t="str">
        <f>IF(E366="Pipes_and_Fittings",INDEX('Pipes &amp; Fittings'!$D$14:$D$3000,MATCH('Project Costing'!F366,'Pipes &amp; Fittings'!$J$14:$J$3000,0)),IF(E366="Equipment_and_Materials",INDEX('Equipment &amp; Materials'!$E$14:$E$3000,MATCH('Project Costing'!F366,'Equipment &amp; Materials'!$J$14:$J$3000,0)),IF(E366="Land_and_ROW",INDEX('Land &amp; ROW'!$E$14:$E$3000,MATCH('Project Costing'!F366,'Land &amp; ROW'!$I$14:$I$3000,0)),IF(E366="Services",INDEX(Services!$E$14:$E$3000,MATCH('Project Costing'!F366,Services!$I$14:$I$3000,0)),IF(E366="Labor",INDEX(Labor!$E$13:$E$3000,MATCH('Project Costing'!F366,Labor!$I$14:$I$3000,0)),"")))))</f>
        <v/>
      </c>
      <c r="H366" s="1"/>
      <c r="I366" s="1"/>
      <c r="J366" s="2"/>
      <c r="K366" s="2" t="str">
        <f t="shared" si="20"/>
        <v/>
      </c>
      <c r="L366" s="161"/>
      <c r="M366" s="278" t="str">
        <f t="shared" si="21"/>
        <v/>
      </c>
      <c r="N366" s="161"/>
      <c r="O366" s="2" t="str">
        <f t="shared" si="22"/>
        <v/>
      </c>
      <c r="P366" s="162" t="str">
        <f t="shared" si="23"/>
        <v/>
      </c>
    </row>
    <row r="367" spans="4:16" ht="15" hidden="1" customHeight="1" x14ac:dyDescent="0.25">
      <c r="D367" s="188"/>
      <c r="E367" s="159"/>
      <c r="F367" s="83"/>
      <c r="G367" s="1" t="str">
        <f>IF(E367="Pipes_and_Fittings",INDEX('Pipes &amp; Fittings'!$D$14:$D$3000,MATCH('Project Costing'!F367,'Pipes &amp; Fittings'!$J$14:$J$3000,0)),IF(E367="Equipment_and_Materials",INDEX('Equipment &amp; Materials'!$E$14:$E$3000,MATCH('Project Costing'!F367,'Equipment &amp; Materials'!$J$14:$J$3000,0)),IF(E367="Land_and_ROW",INDEX('Land &amp; ROW'!$E$14:$E$3000,MATCH('Project Costing'!F367,'Land &amp; ROW'!$I$14:$I$3000,0)),IF(E367="Services",INDEX(Services!$E$14:$E$3000,MATCH('Project Costing'!F367,Services!$I$14:$I$3000,0)),IF(E367="Labor",INDEX(Labor!$E$13:$E$3000,MATCH('Project Costing'!F367,Labor!$I$14:$I$3000,0)),"")))))</f>
        <v/>
      </c>
      <c r="H367" s="1"/>
      <c r="I367" s="1"/>
      <c r="J367" s="2"/>
      <c r="K367" s="2" t="str">
        <f t="shared" si="20"/>
        <v/>
      </c>
      <c r="L367" s="161"/>
      <c r="M367" s="278" t="str">
        <f t="shared" si="21"/>
        <v/>
      </c>
      <c r="N367" s="161"/>
      <c r="O367" s="2" t="str">
        <f t="shared" si="22"/>
        <v/>
      </c>
      <c r="P367" s="162" t="str">
        <f t="shared" si="23"/>
        <v/>
      </c>
    </row>
    <row r="368" spans="4:16" ht="15" hidden="1" customHeight="1" x14ac:dyDescent="0.25">
      <c r="D368" s="188"/>
      <c r="E368" s="159"/>
      <c r="F368" s="83"/>
      <c r="G368" s="1" t="str">
        <f>IF(E368="Pipes_and_Fittings",INDEX('Pipes &amp; Fittings'!$D$14:$D$3000,MATCH('Project Costing'!F368,'Pipes &amp; Fittings'!$J$14:$J$3000,0)),IF(E368="Equipment_and_Materials",INDEX('Equipment &amp; Materials'!$E$14:$E$3000,MATCH('Project Costing'!F368,'Equipment &amp; Materials'!$J$14:$J$3000,0)),IF(E368="Land_and_ROW",INDEX('Land &amp; ROW'!$E$14:$E$3000,MATCH('Project Costing'!F368,'Land &amp; ROW'!$I$14:$I$3000,0)),IF(E368="Services",INDEX(Services!$E$14:$E$3000,MATCH('Project Costing'!F368,Services!$I$14:$I$3000,0)),IF(E368="Labor",INDEX(Labor!$E$13:$E$3000,MATCH('Project Costing'!F368,Labor!$I$14:$I$3000,0)),"")))))</f>
        <v/>
      </c>
      <c r="H368" s="1"/>
      <c r="I368" s="1"/>
      <c r="J368" s="2"/>
      <c r="K368" s="2" t="str">
        <f t="shared" si="20"/>
        <v/>
      </c>
      <c r="L368" s="161"/>
      <c r="M368" s="278" t="str">
        <f t="shared" si="21"/>
        <v/>
      </c>
      <c r="N368" s="161"/>
      <c r="O368" s="2" t="str">
        <f t="shared" si="22"/>
        <v/>
      </c>
      <c r="P368" s="162" t="str">
        <f t="shared" si="23"/>
        <v/>
      </c>
    </row>
    <row r="369" spans="4:16" ht="15" hidden="1" customHeight="1" x14ac:dyDescent="0.25">
      <c r="D369" s="188"/>
      <c r="E369" s="159"/>
      <c r="F369" s="83"/>
      <c r="G369" s="1" t="str">
        <f>IF(E369="Pipes_and_Fittings",INDEX('Pipes &amp; Fittings'!$D$14:$D$3000,MATCH('Project Costing'!F369,'Pipes &amp; Fittings'!$J$14:$J$3000,0)),IF(E369="Equipment_and_Materials",INDEX('Equipment &amp; Materials'!$E$14:$E$3000,MATCH('Project Costing'!F369,'Equipment &amp; Materials'!$J$14:$J$3000,0)),IF(E369="Land_and_ROW",INDEX('Land &amp; ROW'!$E$14:$E$3000,MATCH('Project Costing'!F369,'Land &amp; ROW'!$I$14:$I$3000,0)),IF(E369="Services",INDEX(Services!$E$14:$E$3000,MATCH('Project Costing'!F369,Services!$I$14:$I$3000,0)),IF(E369="Labor",INDEX(Labor!$E$13:$E$3000,MATCH('Project Costing'!F369,Labor!$I$14:$I$3000,0)),"")))))</f>
        <v/>
      </c>
      <c r="H369" s="1"/>
      <c r="I369" s="1"/>
      <c r="J369" s="2"/>
      <c r="K369" s="2" t="str">
        <f t="shared" si="20"/>
        <v/>
      </c>
      <c r="L369" s="161"/>
      <c r="M369" s="278" t="str">
        <f t="shared" si="21"/>
        <v/>
      </c>
      <c r="N369" s="161"/>
      <c r="O369" s="2" t="str">
        <f t="shared" si="22"/>
        <v/>
      </c>
      <c r="P369" s="162" t="str">
        <f t="shared" si="23"/>
        <v/>
      </c>
    </row>
    <row r="370" spans="4:16" ht="15" hidden="1" customHeight="1" x14ac:dyDescent="0.25">
      <c r="D370" s="188"/>
      <c r="E370" s="159"/>
      <c r="F370" s="83"/>
      <c r="G370" s="1" t="str">
        <f>IF(E370="Pipes_and_Fittings",INDEX('Pipes &amp; Fittings'!$D$14:$D$3000,MATCH('Project Costing'!F370,'Pipes &amp; Fittings'!$J$14:$J$3000,0)),IF(E370="Equipment_and_Materials",INDEX('Equipment &amp; Materials'!$E$14:$E$3000,MATCH('Project Costing'!F370,'Equipment &amp; Materials'!$J$14:$J$3000,0)),IF(E370="Land_and_ROW",INDEX('Land &amp; ROW'!$E$14:$E$3000,MATCH('Project Costing'!F370,'Land &amp; ROW'!$I$14:$I$3000,0)),IF(E370="Services",INDEX(Services!$E$14:$E$3000,MATCH('Project Costing'!F370,Services!$I$14:$I$3000,0)),IF(E370="Labor",INDEX(Labor!$E$13:$E$3000,MATCH('Project Costing'!F370,Labor!$I$14:$I$3000,0)),"")))))</f>
        <v/>
      </c>
      <c r="H370" s="1"/>
      <c r="I370" s="1"/>
      <c r="J370" s="2"/>
      <c r="K370" s="2" t="str">
        <f t="shared" si="20"/>
        <v/>
      </c>
      <c r="L370" s="161"/>
      <c r="M370" s="278" t="str">
        <f t="shared" si="21"/>
        <v/>
      </c>
      <c r="N370" s="161"/>
      <c r="O370" s="2" t="str">
        <f t="shared" si="22"/>
        <v/>
      </c>
      <c r="P370" s="162" t="str">
        <f t="shared" si="23"/>
        <v/>
      </c>
    </row>
    <row r="371" spans="4:16" ht="15" hidden="1" customHeight="1" x14ac:dyDescent="0.25">
      <c r="D371" s="188"/>
      <c r="E371" s="159"/>
      <c r="F371" s="83"/>
      <c r="G371" s="1" t="str">
        <f>IF(E371="Pipes_and_Fittings",INDEX('Pipes &amp; Fittings'!$D$14:$D$3000,MATCH('Project Costing'!F371,'Pipes &amp; Fittings'!$J$14:$J$3000,0)),IF(E371="Equipment_and_Materials",INDEX('Equipment &amp; Materials'!$E$14:$E$3000,MATCH('Project Costing'!F371,'Equipment &amp; Materials'!$J$14:$J$3000,0)),IF(E371="Land_and_ROW",INDEX('Land &amp; ROW'!$E$14:$E$3000,MATCH('Project Costing'!F371,'Land &amp; ROW'!$I$14:$I$3000,0)),IF(E371="Services",INDEX(Services!$E$14:$E$3000,MATCH('Project Costing'!F371,Services!$I$14:$I$3000,0)),IF(E371="Labor",INDEX(Labor!$E$13:$E$3000,MATCH('Project Costing'!F371,Labor!$I$14:$I$3000,0)),"")))))</f>
        <v/>
      </c>
      <c r="H371" s="1"/>
      <c r="I371" s="1"/>
      <c r="J371" s="2"/>
      <c r="K371" s="2" t="str">
        <f t="shared" si="20"/>
        <v/>
      </c>
      <c r="L371" s="161"/>
      <c r="M371" s="278" t="str">
        <f t="shared" si="21"/>
        <v/>
      </c>
      <c r="N371" s="161"/>
      <c r="O371" s="2" t="str">
        <f t="shared" si="22"/>
        <v/>
      </c>
      <c r="P371" s="162" t="str">
        <f t="shared" si="23"/>
        <v/>
      </c>
    </row>
    <row r="372" spans="4:16" ht="15" hidden="1" customHeight="1" x14ac:dyDescent="0.25">
      <c r="D372" s="188"/>
      <c r="E372" s="159"/>
      <c r="F372" s="83"/>
      <c r="G372" s="1" t="str">
        <f>IF(E372="Pipes_and_Fittings",INDEX('Pipes &amp; Fittings'!$D$14:$D$3000,MATCH('Project Costing'!F372,'Pipes &amp; Fittings'!$J$14:$J$3000,0)),IF(E372="Equipment_and_Materials",INDEX('Equipment &amp; Materials'!$E$14:$E$3000,MATCH('Project Costing'!F372,'Equipment &amp; Materials'!$J$14:$J$3000,0)),IF(E372="Land_and_ROW",INDEX('Land &amp; ROW'!$E$14:$E$3000,MATCH('Project Costing'!F372,'Land &amp; ROW'!$I$14:$I$3000,0)),IF(E372="Services",INDEX(Services!$E$14:$E$3000,MATCH('Project Costing'!F372,Services!$I$14:$I$3000,0)),IF(E372="Labor",INDEX(Labor!$E$13:$E$3000,MATCH('Project Costing'!F372,Labor!$I$14:$I$3000,0)),"")))))</f>
        <v/>
      </c>
      <c r="H372" s="1"/>
      <c r="I372" s="1"/>
      <c r="J372" s="2"/>
      <c r="K372" s="2" t="str">
        <f t="shared" si="20"/>
        <v/>
      </c>
      <c r="L372" s="161"/>
      <c r="M372" s="278" t="str">
        <f t="shared" si="21"/>
        <v/>
      </c>
      <c r="N372" s="161"/>
      <c r="O372" s="2" t="str">
        <f t="shared" si="22"/>
        <v/>
      </c>
      <c r="P372" s="162" t="str">
        <f t="shared" si="23"/>
        <v/>
      </c>
    </row>
    <row r="373" spans="4:16" ht="15" hidden="1" customHeight="1" x14ac:dyDescent="0.25">
      <c r="D373" s="188"/>
      <c r="E373" s="159"/>
      <c r="F373" s="83"/>
      <c r="G373" s="1" t="str">
        <f>IF(E373="Pipes_and_Fittings",INDEX('Pipes &amp; Fittings'!$D$14:$D$3000,MATCH('Project Costing'!F373,'Pipes &amp; Fittings'!$J$14:$J$3000,0)),IF(E373="Equipment_and_Materials",INDEX('Equipment &amp; Materials'!$E$14:$E$3000,MATCH('Project Costing'!F373,'Equipment &amp; Materials'!$J$14:$J$3000,0)),IF(E373="Land_and_ROW",INDEX('Land &amp; ROW'!$E$14:$E$3000,MATCH('Project Costing'!F373,'Land &amp; ROW'!$I$14:$I$3000,0)),IF(E373="Services",INDEX(Services!$E$14:$E$3000,MATCH('Project Costing'!F373,Services!$I$14:$I$3000,0)),IF(E373="Labor",INDEX(Labor!$E$13:$E$3000,MATCH('Project Costing'!F373,Labor!$I$14:$I$3000,0)),"")))))</f>
        <v/>
      </c>
      <c r="H373" s="1"/>
      <c r="I373" s="1"/>
      <c r="J373" s="2"/>
      <c r="K373" s="2" t="str">
        <f t="shared" si="20"/>
        <v/>
      </c>
      <c r="L373" s="161"/>
      <c r="M373" s="278" t="str">
        <f t="shared" si="21"/>
        <v/>
      </c>
      <c r="N373" s="161"/>
      <c r="O373" s="2" t="str">
        <f t="shared" si="22"/>
        <v/>
      </c>
      <c r="P373" s="162" t="str">
        <f t="shared" si="23"/>
        <v/>
      </c>
    </row>
    <row r="374" spans="4:16" ht="15" hidden="1" customHeight="1" x14ac:dyDescent="0.25">
      <c r="D374" s="188"/>
      <c r="E374" s="159"/>
      <c r="F374" s="83"/>
      <c r="G374" s="1" t="str">
        <f>IF(E374="Pipes_and_Fittings",INDEX('Pipes &amp; Fittings'!$D$14:$D$3000,MATCH('Project Costing'!F374,'Pipes &amp; Fittings'!$J$14:$J$3000,0)),IF(E374="Equipment_and_Materials",INDEX('Equipment &amp; Materials'!$E$14:$E$3000,MATCH('Project Costing'!F374,'Equipment &amp; Materials'!$J$14:$J$3000,0)),IF(E374="Land_and_ROW",INDEX('Land &amp; ROW'!$E$14:$E$3000,MATCH('Project Costing'!F374,'Land &amp; ROW'!$I$14:$I$3000,0)),IF(E374="Services",INDEX(Services!$E$14:$E$3000,MATCH('Project Costing'!F374,Services!$I$14:$I$3000,0)),IF(E374="Labor",INDEX(Labor!$E$13:$E$3000,MATCH('Project Costing'!F374,Labor!$I$14:$I$3000,0)),"")))))</f>
        <v/>
      </c>
      <c r="H374" s="1"/>
      <c r="I374" s="1"/>
      <c r="J374" s="2"/>
      <c r="K374" s="2" t="str">
        <f t="shared" si="20"/>
        <v/>
      </c>
      <c r="L374" s="161"/>
      <c r="M374" s="278" t="str">
        <f t="shared" si="21"/>
        <v/>
      </c>
      <c r="N374" s="161"/>
      <c r="O374" s="2" t="str">
        <f t="shared" si="22"/>
        <v/>
      </c>
      <c r="P374" s="162" t="str">
        <f t="shared" si="23"/>
        <v/>
      </c>
    </row>
    <row r="375" spans="4:16" ht="15" hidden="1" customHeight="1" x14ac:dyDescent="0.25">
      <c r="D375" s="188"/>
      <c r="E375" s="159"/>
      <c r="F375" s="83"/>
      <c r="G375" s="1" t="str">
        <f>IF(E375="Pipes_and_Fittings",INDEX('Pipes &amp; Fittings'!$D$14:$D$3000,MATCH('Project Costing'!F375,'Pipes &amp; Fittings'!$J$14:$J$3000,0)),IF(E375="Equipment_and_Materials",INDEX('Equipment &amp; Materials'!$E$14:$E$3000,MATCH('Project Costing'!F375,'Equipment &amp; Materials'!$J$14:$J$3000,0)),IF(E375="Land_and_ROW",INDEX('Land &amp; ROW'!$E$14:$E$3000,MATCH('Project Costing'!F375,'Land &amp; ROW'!$I$14:$I$3000,0)),IF(E375="Services",INDEX(Services!$E$14:$E$3000,MATCH('Project Costing'!F375,Services!$I$14:$I$3000,0)),IF(E375="Labor",INDEX(Labor!$E$13:$E$3000,MATCH('Project Costing'!F375,Labor!$I$14:$I$3000,0)),"")))))</f>
        <v/>
      </c>
      <c r="H375" s="1"/>
      <c r="I375" s="1"/>
      <c r="J375" s="2"/>
      <c r="K375" s="2" t="str">
        <f t="shared" si="20"/>
        <v/>
      </c>
      <c r="L375" s="161"/>
      <c r="M375" s="278" t="str">
        <f t="shared" si="21"/>
        <v/>
      </c>
      <c r="N375" s="161"/>
      <c r="O375" s="2" t="str">
        <f t="shared" si="22"/>
        <v/>
      </c>
      <c r="P375" s="162" t="str">
        <f t="shared" si="23"/>
        <v/>
      </c>
    </row>
    <row r="376" spans="4:16" ht="15" hidden="1" customHeight="1" x14ac:dyDescent="0.25">
      <c r="D376" s="160"/>
      <c r="E376" s="1"/>
      <c r="F376" s="83"/>
      <c r="G376" s="1" t="str">
        <f>IF(E376="Pipes_and_Fittings",INDEX('Pipes &amp; Fittings'!$D$14:$D$3000,MATCH('Project Costing'!F376,'Pipes &amp; Fittings'!$J$14:$J$3000,0)),IF(E376="Equipment_and_Materials",INDEX('Equipment &amp; Materials'!$E$14:$E$3000,MATCH('Project Costing'!F376,'Equipment &amp; Materials'!$J$14:$J$3000,0)),IF(E376="Land_and_ROW",INDEX('Land &amp; ROW'!$E$14:$E$3000,MATCH('Project Costing'!F376,'Land &amp; ROW'!$I$14:$I$3000,0)),IF(E376="Services",INDEX(Services!$E$14:$E$3000,MATCH('Project Costing'!F376,Services!$I$14:$I$3000,0)),IF(E376="Labor",INDEX(Labor!$E$13:$E$3000,MATCH('Project Costing'!F376,Labor!$I$14:$I$3000,0)),"")))))</f>
        <v/>
      </c>
      <c r="H376" s="1"/>
      <c r="I376" s="1"/>
      <c r="J376" s="2"/>
      <c r="K376" s="2" t="str">
        <f t="shared" si="20"/>
        <v/>
      </c>
      <c r="L376" s="161"/>
      <c r="M376" s="278" t="str">
        <f t="shared" si="21"/>
        <v/>
      </c>
      <c r="N376" s="161"/>
      <c r="O376" s="2" t="str">
        <f t="shared" si="22"/>
        <v/>
      </c>
      <c r="P376" s="162" t="str">
        <f t="shared" si="23"/>
        <v/>
      </c>
    </row>
    <row r="377" spans="4:16" ht="15" hidden="1" customHeight="1" x14ac:dyDescent="0.25">
      <c r="D377" s="160"/>
      <c r="E377" s="1"/>
      <c r="F377" s="1"/>
      <c r="G377" s="1" t="str">
        <f>IF(E377="Pipes_and_Fittings",INDEX('Pipes &amp; Fittings'!$D$14:$D$3000,MATCH('Project Costing'!F377,'Pipes &amp; Fittings'!$J$14:$J$3000,0)),IF(E377="Equipment_and_Materials",INDEX('Equipment &amp; Materials'!$E$14:$E$3000,MATCH('Project Costing'!F377,'Equipment &amp; Materials'!$J$14:$J$3000,0)),IF(E377="Land_and_ROW",INDEX('Land &amp; ROW'!$E$14:$E$3000,MATCH('Project Costing'!F377,'Land &amp; ROW'!$I$14:$I$3000,0)),IF(E377="Services",INDEX(Services!$E$14:$E$3000,MATCH('Project Costing'!F377,Services!$I$14:$I$3000,0)),IF(E377="Labor",INDEX(Labor!$E$13:$E$3000,MATCH('Project Costing'!F377,Labor!$I$14:$I$3000,0)),"")))))</f>
        <v/>
      </c>
      <c r="H377" s="1"/>
      <c r="I377" s="1"/>
      <c r="J377" s="2"/>
      <c r="K377" s="2" t="str">
        <f t="shared" si="20"/>
        <v/>
      </c>
      <c r="L377" s="161"/>
      <c r="M377" s="278" t="str">
        <f t="shared" si="21"/>
        <v/>
      </c>
      <c r="N377" s="161"/>
      <c r="O377" s="2" t="str">
        <f t="shared" si="22"/>
        <v/>
      </c>
      <c r="P377" s="162" t="str">
        <f t="shared" si="23"/>
        <v/>
      </c>
    </row>
    <row r="378" spans="4:16" ht="15" hidden="1" customHeight="1" x14ac:dyDescent="0.25">
      <c r="D378" s="160"/>
      <c r="E378" s="1"/>
      <c r="F378" s="1"/>
      <c r="G378" s="1" t="str">
        <f>IF(E378="Pipes_and_Fittings",INDEX('Pipes &amp; Fittings'!$D$14:$D$3000,MATCH('Project Costing'!F378,'Pipes &amp; Fittings'!$J$14:$J$3000,0)),IF(E378="Equipment_and_Materials",INDEX('Equipment &amp; Materials'!$E$14:$E$3000,MATCH('Project Costing'!F378,'Equipment &amp; Materials'!$J$14:$J$3000,0)),IF(E378="Land_and_ROW",INDEX('Land &amp; ROW'!$E$14:$E$3000,MATCH('Project Costing'!F378,'Land &amp; ROW'!$I$14:$I$3000,0)),IF(E378="Services",INDEX(Services!$E$14:$E$3000,MATCH('Project Costing'!F378,Services!$I$14:$I$3000,0)),IF(E378="Labor",INDEX(Labor!$E$13:$E$3000,MATCH('Project Costing'!F378,Labor!$I$14:$I$3000,0)),"")))))</f>
        <v/>
      </c>
      <c r="H378" s="1"/>
      <c r="I378" s="1"/>
      <c r="J378" s="2"/>
      <c r="K378" s="2" t="str">
        <f t="shared" si="20"/>
        <v/>
      </c>
      <c r="L378" s="161"/>
      <c r="M378" s="278" t="str">
        <f t="shared" si="21"/>
        <v/>
      </c>
      <c r="N378" s="161"/>
      <c r="O378" s="2" t="str">
        <f t="shared" si="22"/>
        <v/>
      </c>
      <c r="P378" s="162" t="str">
        <f t="shared" si="23"/>
        <v/>
      </c>
    </row>
    <row r="379" spans="4:16" ht="15" hidden="1" customHeight="1" x14ac:dyDescent="0.25">
      <c r="D379" s="160"/>
      <c r="E379" s="1"/>
      <c r="F379" s="1"/>
      <c r="G379" s="1" t="str">
        <f>IF(E379="Pipes_and_Fittings",INDEX('Pipes &amp; Fittings'!$D$14:$D$3000,MATCH('Project Costing'!F379,'Pipes &amp; Fittings'!$J$14:$J$3000,0)),IF(E379="Equipment_and_Materials",INDEX('Equipment &amp; Materials'!$E$14:$E$3000,MATCH('Project Costing'!F379,'Equipment &amp; Materials'!$J$14:$J$3000,0)),IF(E379="Land_and_ROW",INDEX('Land &amp; ROW'!$E$14:$E$3000,MATCH('Project Costing'!F379,'Land &amp; ROW'!$I$14:$I$3000,0)),IF(E379="Services",INDEX(Services!$E$14:$E$3000,MATCH('Project Costing'!F379,Services!$I$14:$I$3000,0)),IF(E379="Labor",INDEX(Labor!$E$13:$E$3000,MATCH('Project Costing'!F379,Labor!$I$14:$I$3000,0)),"")))))</f>
        <v/>
      </c>
      <c r="H379" s="1"/>
      <c r="I379" s="1"/>
      <c r="J379" s="2"/>
      <c r="K379" s="2" t="str">
        <f t="shared" si="20"/>
        <v/>
      </c>
      <c r="L379" s="161"/>
      <c r="M379" s="278" t="str">
        <f t="shared" si="21"/>
        <v/>
      </c>
      <c r="N379" s="161"/>
      <c r="O379" s="2" t="str">
        <f t="shared" si="22"/>
        <v/>
      </c>
      <c r="P379" s="162" t="str">
        <f t="shared" si="23"/>
        <v/>
      </c>
    </row>
    <row r="380" spans="4:16" ht="15" hidden="1" customHeight="1" x14ac:dyDescent="0.25">
      <c r="D380" s="160"/>
      <c r="E380" s="1"/>
      <c r="F380" s="1"/>
      <c r="G380" s="1" t="str">
        <f>IF(E380="Pipes_and_Fittings",INDEX('Pipes &amp; Fittings'!$D$14:$D$3000,MATCH('Project Costing'!F380,'Pipes &amp; Fittings'!$J$14:$J$3000,0)),IF(E380="Equipment_and_Materials",INDEX('Equipment &amp; Materials'!$E$14:$E$3000,MATCH('Project Costing'!F380,'Equipment &amp; Materials'!$J$14:$J$3000,0)),IF(E380="Land_and_ROW",INDEX('Land &amp; ROW'!$E$14:$E$3000,MATCH('Project Costing'!F380,'Land &amp; ROW'!$I$14:$I$3000,0)),IF(E380="Services",INDEX(Services!$E$14:$E$3000,MATCH('Project Costing'!F380,Services!$I$14:$I$3000,0)),IF(E380="Labor",INDEX(Labor!$E$13:$E$3000,MATCH('Project Costing'!F380,Labor!$I$14:$I$3000,0)),"")))))</f>
        <v/>
      </c>
      <c r="H380" s="1"/>
      <c r="I380" s="1"/>
      <c r="J380" s="2"/>
      <c r="K380" s="2" t="str">
        <f t="shared" si="20"/>
        <v/>
      </c>
      <c r="L380" s="161"/>
      <c r="M380" s="278" t="str">
        <f t="shared" si="21"/>
        <v/>
      </c>
      <c r="N380" s="161"/>
      <c r="O380" s="2" t="str">
        <f t="shared" si="22"/>
        <v/>
      </c>
      <c r="P380" s="162" t="str">
        <f t="shared" si="23"/>
        <v/>
      </c>
    </row>
    <row r="381" spans="4:16" ht="15" hidden="1" customHeight="1" x14ac:dyDescent="0.25">
      <c r="D381" s="160"/>
      <c r="E381" s="1"/>
      <c r="F381" s="1"/>
      <c r="G381" s="1" t="str">
        <f>IF(E381="Pipes_and_Fittings",INDEX('Pipes &amp; Fittings'!$D$14:$D$3000,MATCH('Project Costing'!F381,'Pipes &amp; Fittings'!$J$14:$J$3000,0)),IF(E381="Equipment_and_Materials",INDEX('Equipment &amp; Materials'!$E$14:$E$3000,MATCH('Project Costing'!F381,'Equipment &amp; Materials'!$J$14:$J$3000,0)),IF(E381="Land_and_ROW",INDEX('Land &amp; ROW'!$E$14:$E$3000,MATCH('Project Costing'!F381,'Land &amp; ROW'!$I$14:$I$3000,0)),IF(E381="Services",INDEX(Services!$E$14:$E$3000,MATCH('Project Costing'!F381,Services!$I$14:$I$3000,0)),IF(E381="Labor",INDEX(Labor!$E$13:$E$3000,MATCH('Project Costing'!F381,Labor!$I$14:$I$3000,0)),"")))))</f>
        <v/>
      </c>
      <c r="H381" s="1"/>
      <c r="I381" s="1"/>
      <c r="J381" s="2"/>
      <c r="K381" s="2" t="str">
        <f t="shared" si="20"/>
        <v/>
      </c>
      <c r="L381" s="161"/>
      <c r="M381" s="278" t="str">
        <f t="shared" si="21"/>
        <v/>
      </c>
      <c r="N381" s="161"/>
      <c r="O381" s="2" t="str">
        <f t="shared" si="22"/>
        <v/>
      </c>
      <c r="P381" s="162" t="str">
        <f t="shared" si="23"/>
        <v/>
      </c>
    </row>
    <row r="382" spans="4:16" ht="15" hidden="1" customHeight="1" x14ac:dyDescent="0.25">
      <c r="D382" s="160"/>
      <c r="E382" s="1"/>
      <c r="F382" s="1"/>
      <c r="G382" s="1" t="str">
        <f>IF(E382="Pipes_and_Fittings",INDEX('Pipes &amp; Fittings'!$D$14:$D$3000,MATCH('Project Costing'!F382,'Pipes &amp; Fittings'!$J$14:$J$3000,0)),IF(E382="Equipment_and_Materials",INDEX('Equipment &amp; Materials'!$E$14:$E$3000,MATCH('Project Costing'!F382,'Equipment &amp; Materials'!$J$14:$J$3000,0)),IF(E382="Land_and_ROW",INDEX('Land &amp; ROW'!$E$14:$E$3000,MATCH('Project Costing'!F382,'Land &amp; ROW'!$I$14:$I$3000,0)),IF(E382="Services",INDEX(Services!$E$14:$E$3000,MATCH('Project Costing'!F382,Services!$I$14:$I$3000,0)),IF(E382="Labor",INDEX(Labor!$E$13:$E$3000,MATCH('Project Costing'!F382,Labor!$I$14:$I$3000,0)),"")))))</f>
        <v/>
      </c>
      <c r="H382" s="1"/>
      <c r="I382" s="1"/>
      <c r="J382" s="2"/>
      <c r="K382" s="2" t="str">
        <f t="shared" si="20"/>
        <v/>
      </c>
      <c r="L382" s="161"/>
      <c r="M382" s="278" t="str">
        <f t="shared" si="21"/>
        <v/>
      </c>
      <c r="N382" s="161"/>
      <c r="O382" s="2" t="str">
        <f t="shared" si="22"/>
        <v/>
      </c>
      <c r="P382" s="162" t="str">
        <f t="shared" si="23"/>
        <v/>
      </c>
    </row>
    <row r="383" spans="4:16" ht="15" hidden="1" customHeight="1" x14ac:dyDescent="0.25">
      <c r="D383" s="160"/>
      <c r="E383" s="1"/>
      <c r="F383" s="1"/>
      <c r="G383" s="1" t="str">
        <f>IF(E383="Pipes_and_Fittings",INDEX('Pipes &amp; Fittings'!$D$14:$D$3000,MATCH('Project Costing'!F383,'Pipes &amp; Fittings'!$J$14:$J$3000,0)),IF(E383="Equipment_and_Materials",INDEX('Equipment &amp; Materials'!$E$14:$E$3000,MATCH('Project Costing'!F383,'Equipment &amp; Materials'!$J$14:$J$3000,0)),IF(E383="Land_and_ROW",INDEX('Land &amp; ROW'!$E$14:$E$3000,MATCH('Project Costing'!F383,'Land &amp; ROW'!$I$14:$I$3000,0)),IF(E383="Services",INDEX(Services!$E$14:$E$3000,MATCH('Project Costing'!F383,Services!$I$14:$I$3000,0)),IF(E383="Labor",INDEX(Labor!$E$13:$E$3000,MATCH('Project Costing'!F383,Labor!$I$14:$I$3000,0)),"")))))</f>
        <v/>
      </c>
      <c r="H383" s="1"/>
      <c r="I383" s="1"/>
      <c r="J383" s="2"/>
      <c r="K383" s="2" t="str">
        <f t="shared" si="20"/>
        <v/>
      </c>
      <c r="L383" s="161"/>
      <c r="M383" s="278" t="str">
        <f t="shared" si="21"/>
        <v/>
      </c>
      <c r="N383" s="161"/>
      <c r="O383" s="2" t="str">
        <f t="shared" si="22"/>
        <v/>
      </c>
      <c r="P383" s="162" t="str">
        <f t="shared" si="23"/>
        <v/>
      </c>
    </row>
    <row r="384" spans="4:16" ht="15" hidden="1" customHeight="1" x14ac:dyDescent="0.25">
      <c r="D384" s="160"/>
      <c r="E384" s="1"/>
      <c r="F384" s="1"/>
      <c r="G384" s="1" t="str">
        <f>IF(E384="Pipes_and_Fittings",INDEX('Pipes &amp; Fittings'!$D$14:$D$3000,MATCH('Project Costing'!F384,'Pipes &amp; Fittings'!$J$14:$J$3000,0)),IF(E384="Equipment_and_Materials",INDEX('Equipment &amp; Materials'!$E$14:$E$3000,MATCH('Project Costing'!F384,'Equipment &amp; Materials'!$J$14:$J$3000,0)),IF(E384="Land_and_ROW",INDEX('Land &amp; ROW'!$E$14:$E$3000,MATCH('Project Costing'!F384,'Land &amp; ROW'!$I$14:$I$3000,0)),IF(E384="Services",INDEX(Services!$E$14:$E$3000,MATCH('Project Costing'!F384,Services!$I$14:$I$3000,0)),IF(E384="Labor",INDEX(Labor!$E$13:$E$3000,MATCH('Project Costing'!F384,Labor!$I$14:$I$3000,0)),"")))))</f>
        <v/>
      </c>
      <c r="H384" s="1"/>
      <c r="I384" s="1"/>
      <c r="J384" s="2"/>
      <c r="K384" s="2" t="str">
        <f t="shared" si="20"/>
        <v/>
      </c>
      <c r="L384" s="161"/>
      <c r="M384" s="278" t="str">
        <f t="shared" si="21"/>
        <v/>
      </c>
      <c r="N384" s="161"/>
      <c r="O384" s="2" t="str">
        <f t="shared" si="22"/>
        <v/>
      </c>
      <c r="P384" s="162" t="str">
        <f t="shared" si="23"/>
        <v/>
      </c>
    </row>
    <row r="385" spans="4:16" ht="15" hidden="1" customHeight="1" x14ac:dyDescent="0.25">
      <c r="D385" s="160"/>
      <c r="E385" s="1"/>
      <c r="F385" s="1"/>
      <c r="G385" s="1" t="str">
        <f>IF(E385="Pipes_and_Fittings",INDEX('Pipes &amp; Fittings'!$D$14:$D$3000,MATCH('Project Costing'!F385,'Pipes &amp; Fittings'!$J$14:$J$3000,0)),IF(E385="Equipment_and_Materials",INDEX('Equipment &amp; Materials'!$E$14:$E$3000,MATCH('Project Costing'!F385,'Equipment &amp; Materials'!$J$14:$J$3000,0)),IF(E385="Land_and_ROW",INDEX('Land &amp; ROW'!$E$14:$E$3000,MATCH('Project Costing'!F385,'Land &amp; ROW'!$I$14:$I$3000,0)),IF(E385="Services",INDEX(Services!$E$14:$E$3000,MATCH('Project Costing'!F385,Services!$I$14:$I$3000,0)),IF(E385="Labor",INDEX(Labor!$E$13:$E$3000,MATCH('Project Costing'!F385,Labor!$I$14:$I$3000,0)),"")))))</f>
        <v/>
      </c>
      <c r="H385" s="1"/>
      <c r="I385" s="1"/>
      <c r="J385" s="2"/>
      <c r="K385" s="2" t="str">
        <f t="shared" si="20"/>
        <v/>
      </c>
      <c r="L385" s="161"/>
      <c r="M385" s="278" t="str">
        <f t="shared" si="21"/>
        <v/>
      </c>
      <c r="N385" s="161"/>
      <c r="O385" s="2" t="str">
        <f t="shared" si="22"/>
        <v/>
      </c>
      <c r="P385" s="162" t="str">
        <f t="shared" si="23"/>
        <v/>
      </c>
    </row>
    <row r="386" spans="4:16" ht="15" hidden="1" customHeight="1" x14ac:dyDescent="0.25">
      <c r="D386" s="160"/>
      <c r="E386" s="1"/>
      <c r="F386" s="1"/>
      <c r="G386" s="1" t="str">
        <f>IF(E386="Pipes_and_Fittings",INDEX('Pipes &amp; Fittings'!$D$14:$D$3000,MATCH('Project Costing'!F386,'Pipes &amp; Fittings'!$J$14:$J$3000,0)),IF(E386="Equipment_and_Materials",INDEX('Equipment &amp; Materials'!$E$14:$E$3000,MATCH('Project Costing'!F386,'Equipment &amp; Materials'!$J$14:$J$3000,0)),IF(E386="Land_and_ROW",INDEX('Land &amp; ROW'!$E$14:$E$3000,MATCH('Project Costing'!F386,'Land &amp; ROW'!$I$14:$I$3000,0)),IF(E386="Services",INDEX(Services!$E$14:$E$3000,MATCH('Project Costing'!F386,Services!$I$14:$I$3000,0)),IF(E386="Labor",INDEX(Labor!$E$13:$E$3000,MATCH('Project Costing'!F386,Labor!$I$14:$I$3000,0)),"")))))</f>
        <v/>
      </c>
      <c r="H386" s="1"/>
      <c r="I386" s="1"/>
      <c r="J386" s="2"/>
      <c r="K386" s="2" t="str">
        <f t="shared" si="20"/>
        <v/>
      </c>
      <c r="L386" s="161"/>
      <c r="M386" s="278" t="str">
        <f t="shared" si="21"/>
        <v/>
      </c>
      <c r="N386" s="161"/>
      <c r="O386" s="2" t="str">
        <f t="shared" si="22"/>
        <v/>
      </c>
      <c r="P386" s="162" t="str">
        <f t="shared" si="23"/>
        <v/>
      </c>
    </row>
    <row r="387" spans="4:16" ht="15" hidden="1" customHeight="1" x14ac:dyDescent="0.25">
      <c r="D387" s="160"/>
      <c r="E387" s="1"/>
      <c r="F387" s="1"/>
      <c r="G387" s="1" t="str">
        <f>IF(E387="Pipes_and_Fittings",INDEX('Pipes &amp; Fittings'!$D$14:$D$3000,MATCH('Project Costing'!F387,'Pipes &amp; Fittings'!$J$14:$J$3000,0)),IF(E387="Equipment_and_Materials",INDEX('Equipment &amp; Materials'!$E$14:$E$3000,MATCH('Project Costing'!F387,'Equipment &amp; Materials'!$J$14:$J$3000,0)),IF(E387="Land_and_ROW",INDEX('Land &amp; ROW'!$E$14:$E$3000,MATCH('Project Costing'!F387,'Land &amp; ROW'!$I$14:$I$3000,0)),IF(E387="Services",INDEX(Services!$E$14:$E$3000,MATCH('Project Costing'!F387,Services!$I$14:$I$3000,0)),IF(E387="Labor",INDEX(Labor!$E$13:$E$3000,MATCH('Project Costing'!F387,Labor!$I$14:$I$3000,0)),"")))))</f>
        <v/>
      </c>
      <c r="H387" s="1"/>
      <c r="I387" s="1"/>
      <c r="J387" s="2"/>
      <c r="K387" s="2" t="str">
        <f t="shared" si="20"/>
        <v/>
      </c>
      <c r="L387" s="161"/>
      <c r="M387" s="278" t="str">
        <f t="shared" si="21"/>
        <v/>
      </c>
      <c r="N387" s="161"/>
      <c r="O387" s="2" t="str">
        <f t="shared" si="22"/>
        <v/>
      </c>
      <c r="P387" s="162" t="str">
        <f t="shared" si="23"/>
        <v/>
      </c>
    </row>
    <row r="388" spans="4:16" ht="15" hidden="1" customHeight="1" x14ac:dyDescent="0.25">
      <c r="D388" s="160"/>
      <c r="E388" s="1"/>
      <c r="F388" s="1"/>
      <c r="G388" s="1" t="str">
        <f>IF(E388="Pipes_and_Fittings",INDEX('Pipes &amp; Fittings'!$D$14:$D$3000,MATCH('Project Costing'!F388,'Pipes &amp; Fittings'!$J$14:$J$3000,0)),IF(E388="Equipment_and_Materials",INDEX('Equipment &amp; Materials'!$E$14:$E$3000,MATCH('Project Costing'!F388,'Equipment &amp; Materials'!$J$14:$J$3000,0)),IF(E388="Land_and_ROW",INDEX('Land &amp; ROW'!$E$14:$E$3000,MATCH('Project Costing'!F388,'Land &amp; ROW'!$I$14:$I$3000,0)),IF(E388="Services",INDEX(Services!$E$14:$E$3000,MATCH('Project Costing'!F388,Services!$I$14:$I$3000,0)),IF(E388="Labor",INDEX(Labor!$E$13:$E$3000,MATCH('Project Costing'!F388,Labor!$I$14:$I$3000,0)),"")))))</f>
        <v/>
      </c>
      <c r="H388" s="1"/>
      <c r="I388" s="1"/>
      <c r="J388" s="2"/>
      <c r="K388" s="2" t="str">
        <f t="shared" si="20"/>
        <v/>
      </c>
      <c r="L388" s="161"/>
      <c r="M388" s="278" t="str">
        <f t="shared" si="21"/>
        <v/>
      </c>
      <c r="N388" s="161"/>
      <c r="O388" s="2" t="str">
        <f t="shared" si="22"/>
        <v/>
      </c>
      <c r="P388" s="162" t="str">
        <f t="shared" si="23"/>
        <v/>
      </c>
    </row>
    <row r="389" spans="4:16" ht="15" hidden="1" customHeight="1" x14ac:dyDescent="0.25">
      <c r="D389" s="160"/>
      <c r="E389" s="1"/>
      <c r="F389" s="1"/>
      <c r="G389" s="1" t="str">
        <f>IF(E389="Pipes_and_Fittings",INDEX('Pipes &amp; Fittings'!$D$14:$D$3000,MATCH('Project Costing'!F389,'Pipes &amp; Fittings'!$J$14:$J$3000,0)),IF(E389="Equipment_and_Materials",INDEX('Equipment &amp; Materials'!$E$14:$E$3000,MATCH('Project Costing'!F389,'Equipment &amp; Materials'!$J$14:$J$3000,0)),IF(E389="Land_and_ROW",INDEX('Land &amp; ROW'!$E$14:$E$3000,MATCH('Project Costing'!F389,'Land &amp; ROW'!$I$14:$I$3000,0)),IF(E389="Services",INDEX(Services!$E$14:$E$3000,MATCH('Project Costing'!F389,Services!$I$14:$I$3000,0)),IF(E389="Labor",INDEX(Labor!$E$13:$E$3000,MATCH('Project Costing'!F389,Labor!$I$14:$I$3000,0)),"")))))</f>
        <v/>
      </c>
      <c r="H389" s="1"/>
      <c r="I389" s="1"/>
      <c r="J389" s="2"/>
      <c r="K389" s="2" t="str">
        <f t="shared" si="20"/>
        <v/>
      </c>
      <c r="L389" s="161"/>
      <c r="M389" s="278" t="str">
        <f t="shared" si="21"/>
        <v/>
      </c>
      <c r="N389" s="161"/>
      <c r="O389" s="2" t="str">
        <f t="shared" si="22"/>
        <v/>
      </c>
      <c r="P389" s="162" t="str">
        <f t="shared" si="23"/>
        <v/>
      </c>
    </row>
    <row r="390" spans="4:16" ht="15" hidden="1" customHeight="1" x14ac:dyDescent="0.25">
      <c r="D390" s="160"/>
      <c r="E390" s="1"/>
      <c r="F390" s="1"/>
      <c r="G390" s="1" t="str">
        <f>IF(E390="Pipes_and_Fittings",INDEX('Pipes &amp; Fittings'!$D$14:$D$3000,MATCH('Project Costing'!F390,'Pipes &amp; Fittings'!$J$14:$J$3000,0)),IF(E390="Equipment_and_Materials",INDEX('Equipment &amp; Materials'!$E$14:$E$3000,MATCH('Project Costing'!F390,'Equipment &amp; Materials'!$J$14:$J$3000,0)),IF(E390="Land_and_ROW",INDEX('Land &amp; ROW'!$E$14:$E$3000,MATCH('Project Costing'!F390,'Land &amp; ROW'!$I$14:$I$3000,0)),IF(E390="Services",INDEX(Services!$E$14:$E$3000,MATCH('Project Costing'!F390,Services!$I$14:$I$3000,0)),IF(E390="Labor",INDEX(Labor!$E$13:$E$3000,MATCH('Project Costing'!F390,Labor!$I$14:$I$3000,0)),"")))))</f>
        <v/>
      </c>
      <c r="H390" s="1"/>
      <c r="I390" s="1"/>
      <c r="J390" s="2"/>
      <c r="K390" s="2" t="str">
        <f t="shared" si="20"/>
        <v/>
      </c>
      <c r="L390" s="161"/>
      <c r="M390" s="278" t="str">
        <f t="shared" si="21"/>
        <v/>
      </c>
      <c r="N390" s="161"/>
      <c r="O390" s="2" t="str">
        <f t="shared" si="22"/>
        <v/>
      </c>
      <c r="P390" s="162" t="str">
        <f t="shared" si="23"/>
        <v/>
      </c>
    </row>
    <row r="391" spans="4:16" ht="15" hidden="1" customHeight="1" x14ac:dyDescent="0.25">
      <c r="D391" s="160"/>
      <c r="E391" s="1"/>
      <c r="F391" s="1"/>
      <c r="G391" s="1" t="str">
        <f>IF(E391="Pipes_and_Fittings",INDEX('Pipes &amp; Fittings'!$D$14:$D$3000,MATCH('Project Costing'!F391,'Pipes &amp; Fittings'!$J$14:$J$3000,0)),IF(E391="Equipment_and_Materials",INDEX('Equipment &amp; Materials'!$E$14:$E$3000,MATCH('Project Costing'!F391,'Equipment &amp; Materials'!$J$14:$J$3000,0)),IF(E391="Land_and_ROW",INDEX('Land &amp; ROW'!$E$14:$E$3000,MATCH('Project Costing'!F391,'Land &amp; ROW'!$I$14:$I$3000,0)),IF(E391="Services",INDEX(Services!$E$14:$E$3000,MATCH('Project Costing'!F391,Services!$I$14:$I$3000,0)),IF(E391="Labor",INDEX(Labor!$E$13:$E$3000,MATCH('Project Costing'!F391,Labor!$I$14:$I$3000,0)),"")))))</f>
        <v/>
      </c>
      <c r="H391" s="1"/>
      <c r="I391" s="1"/>
      <c r="J391" s="2"/>
      <c r="K391" s="2" t="str">
        <f t="shared" si="20"/>
        <v/>
      </c>
      <c r="L391" s="161"/>
      <c r="M391" s="278" t="str">
        <f t="shared" si="21"/>
        <v/>
      </c>
      <c r="N391" s="161"/>
      <c r="O391" s="2" t="str">
        <f t="shared" si="22"/>
        <v/>
      </c>
      <c r="P391" s="162" t="str">
        <f t="shared" si="23"/>
        <v/>
      </c>
    </row>
    <row r="392" spans="4:16" ht="15" hidden="1" customHeight="1" x14ac:dyDescent="0.25">
      <c r="D392" s="160"/>
      <c r="E392" s="1"/>
      <c r="F392" s="1"/>
      <c r="G392" s="1" t="str">
        <f>IF(E392="Pipes_and_Fittings",INDEX('Pipes &amp; Fittings'!$D$14:$D$3000,MATCH('Project Costing'!F392,'Pipes &amp; Fittings'!$J$14:$J$3000,0)),IF(E392="Equipment_and_Materials",INDEX('Equipment &amp; Materials'!$E$14:$E$3000,MATCH('Project Costing'!F392,'Equipment &amp; Materials'!$J$14:$J$3000,0)),IF(E392="Land_and_ROW",INDEX('Land &amp; ROW'!$E$14:$E$3000,MATCH('Project Costing'!F392,'Land &amp; ROW'!$I$14:$I$3000,0)),IF(E392="Services",INDEX(Services!$E$14:$E$3000,MATCH('Project Costing'!F392,Services!$I$14:$I$3000,0)),IF(E392="Labor",INDEX(Labor!$E$13:$E$3000,MATCH('Project Costing'!F392,Labor!$I$14:$I$3000,0)),"")))))</f>
        <v/>
      </c>
      <c r="H392" s="1"/>
      <c r="I392" s="1"/>
      <c r="J392" s="2"/>
      <c r="K392" s="2" t="str">
        <f t="shared" si="20"/>
        <v/>
      </c>
      <c r="L392" s="161"/>
      <c r="M392" s="278" t="str">
        <f t="shared" si="21"/>
        <v/>
      </c>
      <c r="N392" s="161"/>
      <c r="O392" s="2" t="str">
        <f t="shared" si="22"/>
        <v/>
      </c>
      <c r="P392" s="162" t="str">
        <f t="shared" si="23"/>
        <v/>
      </c>
    </row>
    <row r="393" spans="4:16" ht="15" hidden="1" customHeight="1" x14ac:dyDescent="0.25">
      <c r="D393" s="160"/>
      <c r="E393" s="1"/>
      <c r="F393" s="1"/>
      <c r="G393" s="1" t="str">
        <f>IF(E393="Pipes_and_Fittings",INDEX('Pipes &amp; Fittings'!$D$14:$D$3000,MATCH('Project Costing'!F393,'Pipes &amp; Fittings'!$J$14:$J$3000,0)),IF(E393="Equipment_and_Materials",INDEX('Equipment &amp; Materials'!$E$14:$E$3000,MATCH('Project Costing'!F393,'Equipment &amp; Materials'!$J$14:$J$3000,0)),IF(E393="Land_and_ROW",INDEX('Land &amp; ROW'!$E$14:$E$3000,MATCH('Project Costing'!F393,'Land &amp; ROW'!$I$14:$I$3000,0)),IF(E393="Services",INDEX(Services!$E$14:$E$3000,MATCH('Project Costing'!F393,Services!$I$14:$I$3000,0)),IF(E393="Labor",INDEX(Labor!$E$13:$E$3000,MATCH('Project Costing'!F393,Labor!$I$14:$I$3000,0)),"")))))</f>
        <v/>
      </c>
      <c r="H393" s="1"/>
      <c r="I393" s="1"/>
      <c r="J393" s="2"/>
      <c r="K393" s="2" t="str">
        <f t="shared" si="20"/>
        <v/>
      </c>
      <c r="L393" s="161"/>
      <c r="M393" s="278" t="str">
        <f t="shared" si="21"/>
        <v/>
      </c>
      <c r="N393" s="161"/>
      <c r="O393" s="2" t="str">
        <f t="shared" si="22"/>
        <v/>
      </c>
      <c r="P393" s="162" t="str">
        <f t="shared" si="23"/>
        <v/>
      </c>
    </row>
    <row r="394" spans="4:16" ht="15" hidden="1" customHeight="1" x14ac:dyDescent="0.25">
      <c r="D394" s="160"/>
      <c r="E394" s="1"/>
      <c r="F394" s="1"/>
      <c r="G394" s="1" t="str">
        <f>IF(E394="Pipes_and_Fittings",INDEX('Pipes &amp; Fittings'!$D$14:$D$3000,MATCH('Project Costing'!F394,'Pipes &amp; Fittings'!$J$14:$J$3000,0)),IF(E394="Equipment_and_Materials",INDEX('Equipment &amp; Materials'!$E$14:$E$3000,MATCH('Project Costing'!F394,'Equipment &amp; Materials'!$J$14:$J$3000,0)),IF(E394="Land_and_ROW",INDEX('Land &amp; ROW'!$E$14:$E$3000,MATCH('Project Costing'!F394,'Land &amp; ROW'!$I$14:$I$3000,0)),IF(E394="Services",INDEX(Services!$E$14:$E$3000,MATCH('Project Costing'!F394,Services!$I$14:$I$3000,0)),IF(E394="Labor",INDEX(Labor!$E$13:$E$3000,MATCH('Project Costing'!F394,Labor!$I$14:$I$3000,0)),"")))))</f>
        <v/>
      </c>
      <c r="H394" s="1"/>
      <c r="I394" s="1"/>
      <c r="J394" s="2"/>
      <c r="K394" s="2" t="str">
        <f t="shared" si="20"/>
        <v/>
      </c>
      <c r="L394" s="161"/>
      <c r="M394" s="278" t="str">
        <f t="shared" si="21"/>
        <v/>
      </c>
      <c r="N394" s="161"/>
      <c r="O394" s="2" t="str">
        <f t="shared" si="22"/>
        <v/>
      </c>
      <c r="P394" s="162" t="str">
        <f t="shared" si="23"/>
        <v/>
      </c>
    </row>
    <row r="395" spans="4:16" ht="15" hidden="1" customHeight="1" x14ac:dyDescent="0.25">
      <c r="D395" s="160"/>
      <c r="E395" s="1"/>
      <c r="F395" s="1"/>
      <c r="G395" s="1" t="str">
        <f>IF(E395="Pipes_and_Fittings",INDEX('Pipes &amp; Fittings'!$D$14:$D$3000,MATCH('Project Costing'!F395,'Pipes &amp; Fittings'!$J$14:$J$3000,0)),IF(E395="Equipment_and_Materials",INDEX('Equipment &amp; Materials'!$E$14:$E$3000,MATCH('Project Costing'!F395,'Equipment &amp; Materials'!$J$14:$J$3000,0)),IF(E395="Land_and_ROW",INDEX('Land &amp; ROW'!$E$14:$E$3000,MATCH('Project Costing'!F395,'Land &amp; ROW'!$I$14:$I$3000,0)),IF(E395="Services",INDEX(Services!$E$14:$E$3000,MATCH('Project Costing'!F395,Services!$I$14:$I$3000,0)),IF(E395="Labor",INDEX(Labor!$E$13:$E$3000,MATCH('Project Costing'!F395,Labor!$I$14:$I$3000,0)),"")))))</f>
        <v/>
      </c>
      <c r="H395" s="1"/>
      <c r="I395" s="1"/>
      <c r="J395" s="2"/>
      <c r="K395" s="2" t="str">
        <f t="shared" si="20"/>
        <v/>
      </c>
      <c r="L395" s="161"/>
      <c r="M395" s="278" t="str">
        <f t="shared" si="21"/>
        <v/>
      </c>
      <c r="N395" s="161"/>
      <c r="O395" s="2" t="str">
        <f t="shared" si="22"/>
        <v/>
      </c>
      <c r="P395" s="162" t="str">
        <f t="shared" si="23"/>
        <v/>
      </c>
    </row>
    <row r="396" spans="4:16" ht="15" hidden="1" customHeight="1" x14ac:dyDescent="0.25">
      <c r="D396" s="160"/>
      <c r="E396" s="1"/>
      <c r="F396" s="1"/>
      <c r="G396" s="1" t="str">
        <f>IF(E396="Pipes_and_Fittings",INDEX('Pipes &amp; Fittings'!$D$14:$D$3000,MATCH('Project Costing'!F396,'Pipes &amp; Fittings'!$J$14:$J$3000,0)),IF(E396="Equipment_and_Materials",INDEX('Equipment &amp; Materials'!$E$14:$E$3000,MATCH('Project Costing'!F396,'Equipment &amp; Materials'!$J$14:$J$3000,0)),IF(E396="Land_and_ROW",INDEX('Land &amp; ROW'!$E$14:$E$3000,MATCH('Project Costing'!F396,'Land &amp; ROW'!$I$14:$I$3000,0)),IF(E396="Services",INDEX(Services!$E$14:$E$3000,MATCH('Project Costing'!F396,Services!$I$14:$I$3000,0)),IF(E396="Labor",INDEX(Labor!$E$13:$E$3000,MATCH('Project Costing'!F396,Labor!$I$14:$I$3000,0)),"")))))</f>
        <v/>
      </c>
      <c r="H396" s="1"/>
      <c r="I396" s="1"/>
      <c r="J396" s="2"/>
      <c r="K396" s="2" t="str">
        <f t="shared" si="20"/>
        <v/>
      </c>
      <c r="L396" s="161"/>
      <c r="M396" s="278" t="str">
        <f t="shared" si="21"/>
        <v/>
      </c>
      <c r="N396" s="161"/>
      <c r="O396" s="2" t="str">
        <f t="shared" si="22"/>
        <v/>
      </c>
      <c r="P396" s="162" t="str">
        <f t="shared" si="23"/>
        <v/>
      </c>
    </row>
    <row r="397" spans="4:16" ht="15" hidden="1" customHeight="1" x14ac:dyDescent="0.25">
      <c r="D397" s="160"/>
      <c r="E397" s="1"/>
      <c r="F397" s="1"/>
      <c r="G397" s="1" t="str">
        <f>IF(E397="Pipes_and_Fittings",INDEX('Pipes &amp; Fittings'!$D$14:$D$3000,MATCH('Project Costing'!F397,'Pipes &amp; Fittings'!$J$14:$J$3000,0)),IF(E397="Equipment_and_Materials",INDEX('Equipment &amp; Materials'!$E$14:$E$3000,MATCH('Project Costing'!F397,'Equipment &amp; Materials'!$J$14:$J$3000,0)),IF(E397="Land_and_ROW",INDEX('Land &amp; ROW'!$E$14:$E$3000,MATCH('Project Costing'!F397,'Land &amp; ROW'!$I$14:$I$3000,0)),IF(E397="Services",INDEX(Services!$E$14:$E$3000,MATCH('Project Costing'!F397,Services!$I$14:$I$3000,0)),IF(E397="Labor",INDEX(Labor!$E$13:$E$3000,MATCH('Project Costing'!F397,Labor!$I$14:$I$3000,0)),"")))))</f>
        <v/>
      </c>
      <c r="H397" s="1"/>
      <c r="I397" s="1"/>
      <c r="J397" s="2"/>
      <c r="K397" s="2" t="str">
        <f t="shared" si="20"/>
        <v/>
      </c>
      <c r="L397" s="161"/>
      <c r="M397" s="278" t="str">
        <f t="shared" si="21"/>
        <v/>
      </c>
      <c r="N397" s="161"/>
      <c r="O397" s="2" t="str">
        <f t="shared" si="22"/>
        <v/>
      </c>
      <c r="P397" s="162" t="str">
        <f t="shared" si="23"/>
        <v/>
      </c>
    </row>
    <row r="398" spans="4:16" ht="15" hidden="1" customHeight="1" x14ac:dyDescent="0.25">
      <c r="D398" s="160"/>
      <c r="E398" s="1"/>
      <c r="F398" s="1"/>
      <c r="G398" s="1" t="str">
        <f>IF(E398="Pipes_and_Fittings",INDEX('Pipes &amp; Fittings'!$D$14:$D$3000,MATCH('Project Costing'!F398,'Pipes &amp; Fittings'!$J$14:$J$3000,0)),IF(E398="Equipment_and_Materials",INDEX('Equipment &amp; Materials'!$E$14:$E$3000,MATCH('Project Costing'!F398,'Equipment &amp; Materials'!$J$14:$J$3000,0)),IF(E398="Land_and_ROW",INDEX('Land &amp; ROW'!$E$14:$E$3000,MATCH('Project Costing'!F398,'Land &amp; ROW'!$I$14:$I$3000,0)),IF(E398="Services",INDEX(Services!$E$14:$E$3000,MATCH('Project Costing'!F398,Services!$I$14:$I$3000,0)),IF(E398="Labor",INDEX(Labor!$E$13:$E$3000,MATCH('Project Costing'!F398,Labor!$I$14:$I$3000,0)),"")))))</f>
        <v/>
      </c>
      <c r="H398" s="1"/>
      <c r="I398" s="1"/>
      <c r="J398" s="2"/>
      <c r="K398" s="2" t="str">
        <f t="shared" si="20"/>
        <v/>
      </c>
      <c r="L398" s="161"/>
      <c r="M398" s="278" t="str">
        <f t="shared" si="21"/>
        <v/>
      </c>
      <c r="N398" s="161"/>
      <c r="O398" s="2" t="str">
        <f t="shared" si="22"/>
        <v/>
      </c>
      <c r="P398" s="162" t="str">
        <f t="shared" si="23"/>
        <v/>
      </c>
    </row>
    <row r="399" spans="4:16" ht="15" hidden="1" customHeight="1" x14ac:dyDescent="0.25">
      <c r="D399" s="160"/>
      <c r="E399" s="1"/>
      <c r="F399" s="1"/>
      <c r="G399" s="1" t="str">
        <f>IF(E399="Pipes_and_Fittings",INDEX('Pipes &amp; Fittings'!$D$14:$D$3000,MATCH('Project Costing'!F399,'Pipes &amp; Fittings'!$J$14:$J$3000,0)),IF(E399="Equipment_and_Materials",INDEX('Equipment &amp; Materials'!$E$14:$E$3000,MATCH('Project Costing'!F399,'Equipment &amp; Materials'!$J$14:$J$3000,0)),IF(E399="Land_and_ROW",INDEX('Land &amp; ROW'!$E$14:$E$3000,MATCH('Project Costing'!F399,'Land &amp; ROW'!$I$14:$I$3000,0)),IF(E399="Services",INDEX(Services!$E$14:$E$3000,MATCH('Project Costing'!F399,Services!$I$14:$I$3000,0)),IF(E399="Labor",INDEX(Labor!$E$13:$E$3000,MATCH('Project Costing'!F399,Labor!$I$14:$I$3000,0)),"")))))</f>
        <v/>
      </c>
      <c r="H399" s="1"/>
      <c r="I399" s="1"/>
      <c r="J399" s="2"/>
      <c r="K399" s="2" t="str">
        <f t="shared" ref="K399:K462" si="24">IF(E399&lt;&gt;"",H399*J399,"")</f>
        <v/>
      </c>
      <c r="L399" s="161"/>
      <c r="M399" s="278" t="str">
        <f t="shared" ref="M399:M462" si="25">IF(E399&lt;&gt;"",H399*(1+L399),"")</f>
        <v/>
      </c>
      <c r="N399" s="161"/>
      <c r="O399" s="2" t="str">
        <f t="shared" ref="O399:O462" si="26">IF(E399&lt;&gt;"",(H399*N399*J399)+(J399*L399*H399)+(L399*H399*N399*J399),"")</f>
        <v/>
      </c>
      <c r="P399" s="162" t="str">
        <f t="shared" ref="P399:P462" si="27">IF(E399&lt;&gt;"",K399+O399,"")</f>
        <v/>
      </c>
    </row>
    <row r="400" spans="4:16" ht="15" hidden="1" customHeight="1" x14ac:dyDescent="0.25">
      <c r="D400" s="160"/>
      <c r="E400" s="1"/>
      <c r="F400" s="1"/>
      <c r="G400" s="1" t="str">
        <f>IF(E400="Pipes_and_Fittings",INDEX('Pipes &amp; Fittings'!$D$14:$D$3000,MATCH('Project Costing'!F400,'Pipes &amp; Fittings'!$J$14:$J$3000,0)),IF(E400="Equipment_and_Materials",INDEX('Equipment &amp; Materials'!$E$14:$E$3000,MATCH('Project Costing'!F400,'Equipment &amp; Materials'!$J$14:$J$3000,0)),IF(E400="Land_and_ROW",INDEX('Land &amp; ROW'!$E$14:$E$3000,MATCH('Project Costing'!F400,'Land &amp; ROW'!$I$14:$I$3000,0)),IF(E400="Services",INDEX(Services!$E$14:$E$3000,MATCH('Project Costing'!F400,Services!$I$14:$I$3000,0)),IF(E400="Labor",INDEX(Labor!$E$13:$E$3000,MATCH('Project Costing'!F400,Labor!$I$14:$I$3000,0)),"")))))</f>
        <v/>
      </c>
      <c r="H400" s="1"/>
      <c r="I400" s="1"/>
      <c r="J400" s="2"/>
      <c r="K400" s="2" t="str">
        <f t="shared" si="24"/>
        <v/>
      </c>
      <c r="L400" s="161"/>
      <c r="M400" s="278" t="str">
        <f t="shared" si="25"/>
        <v/>
      </c>
      <c r="N400" s="161"/>
      <c r="O400" s="2" t="str">
        <f t="shared" si="26"/>
        <v/>
      </c>
      <c r="P400" s="162" t="str">
        <f t="shared" si="27"/>
        <v/>
      </c>
    </row>
    <row r="401" spans="4:16" ht="15" hidden="1" customHeight="1" x14ac:dyDescent="0.25">
      <c r="D401" s="160"/>
      <c r="E401" s="1"/>
      <c r="F401" s="1"/>
      <c r="G401" s="1" t="str">
        <f>IF(E401="Pipes_and_Fittings",INDEX('Pipes &amp; Fittings'!$D$14:$D$3000,MATCH('Project Costing'!F401,'Pipes &amp; Fittings'!$J$14:$J$3000,0)),IF(E401="Equipment_and_Materials",INDEX('Equipment &amp; Materials'!$E$14:$E$3000,MATCH('Project Costing'!F401,'Equipment &amp; Materials'!$J$14:$J$3000,0)),IF(E401="Land_and_ROW",INDEX('Land &amp; ROW'!$E$14:$E$3000,MATCH('Project Costing'!F401,'Land &amp; ROW'!$I$14:$I$3000,0)),IF(E401="Services",INDEX(Services!$E$14:$E$3000,MATCH('Project Costing'!F401,Services!$I$14:$I$3000,0)),IF(E401="Labor",INDEX(Labor!$E$13:$E$3000,MATCH('Project Costing'!F401,Labor!$I$14:$I$3000,0)),"")))))</f>
        <v/>
      </c>
      <c r="H401" s="1"/>
      <c r="I401" s="1"/>
      <c r="J401" s="2"/>
      <c r="K401" s="2" t="str">
        <f t="shared" si="24"/>
        <v/>
      </c>
      <c r="L401" s="161"/>
      <c r="M401" s="278" t="str">
        <f t="shared" si="25"/>
        <v/>
      </c>
      <c r="N401" s="161"/>
      <c r="O401" s="2" t="str">
        <f t="shared" si="26"/>
        <v/>
      </c>
      <c r="P401" s="162" t="str">
        <f t="shared" si="27"/>
        <v/>
      </c>
    </row>
    <row r="402" spans="4:16" ht="15" hidden="1" customHeight="1" x14ac:dyDescent="0.25">
      <c r="D402" s="160"/>
      <c r="E402" s="1"/>
      <c r="F402" s="1"/>
      <c r="G402" s="1" t="str">
        <f>IF(E402="Pipes_and_Fittings",INDEX('Pipes &amp; Fittings'!$D$14:$D$3000,MATCH('Project Costing'!F402,'Pipes &amp; Fittings'!$J$14:$J$3000,0)),IF(E402="Equipment_and_Materials",INDEX('Equipment &amp; Materials'!$E$14:$E$3000,MATCH('Project Costing'!F402,'Equipment &amp; Materials'!$J$14:$J$3000,0)),IF(E402="Land_and_ROW",INDEX('Land &amp; ROW'!$E$14:$E$3000,MATCH('Project Costing'!F402,'Land &amp; ROW'!$I$14:$I$3000,0)),IF(E402="Services",INDEX(Services!$E$14:$E$3000,MATCH('Project Costing'!F402,Services!$I$14:$I$3000,0)),IF(E402="Labor",INDEX(Labor!$E$13:$E$3000,MATCH('Project Costing'!F402,Labor!$I$14:$I$3000,0)),"")))))</f>
        <v/>
      </c>
      <c r="H402" s="1"/>
      <c r="I402" s="1"/>
      <c r="J402" s="2"/>
      <c r="K402" s="2" t="str">
        <f t="shared" si="24"/>
        <v/>
      </c>
      <c r="L402" s="161"/>
      <c r="M402" s="278" t="str">
        <f t="shared" si="25"/>
        <v/>
      </c>
      <c r="N402" s="161"/>
      <c r="O402" s="2" t="str">
        <f t="shared" si="26"/>
        <v/>
      </c>
      <c r="P402" s="162" t="str">
        <f t="shared" si="27"/>
        <v/>
      </c>
    </row>
    <row r="403" spans="4:16" ht="15" hidden="1" customHeight="1" x14ac:dyDescent="0.25">
      <c r="D403" s="160"/>
      <c r="E403" s="1"/>
      <c r="F403" s="1"/>
      <c r="G403" s="1" t="str">
        <f>IF(E403="Pipes_and_Fittings",INDEX('Pipes &amp; Fittings'!$D$14:$D$3000,MATCH('Project Costing'!F403,'Pipes &amp; Fittings'!$J$14:$J$3000,0)),IF(E403="Equipment_and_Materials",INDEX('Equipment &amp; Materials'!$E$14:$E$3000,MATCH('Project Costing'!F403,'Equipment &amp; Materials'!$J$14:$J$3000,0)),IF(E403="Land_and_ROW",INDEX('Land &amp; ROW'!$E$14:$E$3000,MATCH('Project Costing'!F403,'Land &amp; ROW'!$I$14:$I$3000,0)),IF(E403="Services",INDEX(Services!$E$14:$E$3000,MATCH('Project Costing'!F403,Services!$I$14:$I$3000,0)),IF(E403="Labor",INDEX(Labor!$E$13:$E$3000,MATCH('Project Costing'!F403,Labor!$I$14:$I$3000,0)),"")))))</f>
        <v/>
      </c>
      <c r="H403" s="1"/>
      <c r="I403" s="1"/>
      <c r="J403" s="2"/>
      <c r="K403" s="2" t="str">
        <f t="shared" si="24"/>
        <v/>
      </c>
      <c r="L403" s="161"/>
      <c r="M403" s="278" t="str">
        <f t="shared" si="25"/>
        <v/>
      </c>
      <c r="N403" s="161"/>
      <c r="O403" s="2" t="str">
        <f t="shared" si="26"/>
        <v/>
      </c>
      <c r="P403" s="162" t="str">
        <f t="shared" si="27"/>
        <v/>
      </c>
    </row>
    <row r="404" spans="4:16" ht="15" hidden="1" customHeight="1" x14ac:dyDescent="0.25">
      <c r="D404" s="160"/>
      <c r="E404" s="1"/>
      <c r="F404" s="1"/>
      <c r="G404" s="1" t="str">
        <f>IF(E404="Pipes_and_Fittings",INDEX('Pipes &amp; Fittings'!$D$14:$D$3000,MATCH('Project Costing'!F404,'Pipes &amp; Fittings'!$J$14:$J$3000,0)),IF(E404="Equipment_and_Materials",INDEX('Equipment &amp; Materials'!$E$14:$E$3000,MATCH('Project Costing'!F404,'Equipment &amp; Materials'!$J$14:$J$3000,0)),IF(E404="Land_and_ROW",INDEX('Land &amp; ROW'!$E$14:$E$3000,MATCH('Project Costing'!F404,'Land &amp; ROW'!$I$14:$I$3000,0)),IF(E404="Services",INDEX(Services!$E$14:$E$3000,MATCH('Project Costing'!F404,Services!$I$14:$I$3000,0)),IF(E404="Labor",INDEX(Labor!$E$13:$E$3000,MATCH('Project Costing'!F404,Labor!$I$14:$I$3000,0)),"")))))</f>
        <v/>
      </c>
      <c r="H404" s="1"/>
      <c r="I404" s="1"/>
      <c r="J404" s="2"/>
      <c r="K404" s="2" t="str">
        <f t="shared" si="24"/>
        <v/>
      </c>
      <c r="L404" s="161"/>
      <c r="M404" s="278" t="str">
        <f t="shared" si="25"/>
        <v/>
      </c>
      <c r="N404" s="161"/>
      <c r="O404" s="2" t="str">
        <f t="shared" si="26"/>
        <v/>
      </c>
      <c r="P404" s="162" t="str">
        <f t="shared" si="27"/>
        <v/>
      </c>
    </row>
    <row r="405" spans="4:16" ht="15" hidden="1" customHeight="1" x14ac:dyDescent="0.25">
      <c r="D405" s="160"/>
      <c r="E405" s="1"/>
      <c r="F405" s="1"/>
      <c r="G405" s="1" t="str">
        <f>IF(E405="Pipes_and_Fittings",INDEX('Pipes &amp; Fittings'!$D$14:$D$3000,MATCH('Project Costing'!F405,'Pipes &amp; Fittings'!$J$14:$J$3000,0)),IF(E405="Equipment_and_Materials",INDEX('Equipment &amp; Materials'!$E$14:$E$3000,MATCH('Project Costing'!F405,'Equipment &amp; Materials'!$J$14:$J$3000,0)),IF(E405="Land_and_ROW",INDEX('Land &amp; ROW'!$E$14:$E$3000,MATCH('Project Costing'!F405,'Land &amp; ROW'!$I$14:$I$3000,0)),IF(E405="Services",INDEX(Services!$E$14:$E$3000,MATCH('Project Costing'!F405,Services!$I$14:$I$3000,0)),IF(E405="Labor",INDEX(Labor!$E$13:$E$3000,MATCH('Project Costing'!F405,Labor!$I$14:$I$3000,0)),"")))))</f>
        <v/>
      </c>
      <c r="H405" s="1"/>
      <c r="I405" s="1"/>
      <c r="J405" s="2"/>
      <c r="K405" s="2" t="str">
        <f t="shared" si="24"/>
        <v/>
      </c>
      <c r="L405" s="161"/>
      <c r="M405" s="278" t="str">
        <f t="shared" si="25"/>
        <v/>
      </c>
      <c r="N405" s="161"/>
      <c r="O405" s="2" t="str">
        <f t="shared" si="26"/>
        <v/>
      </c>
      <c r="P405" s="162" t="str">
        <f t="shared" si="27"/>
        <v/>
      </c>
    </row>
    <row r="406" spans="4:16" ht="15" hidden="1" customHeight="1" x14ac:dyDescent="0.25">
      <c r="D406" s="160"/>
      <c r="E406" s="1"/>
      <c r="F406" s="1"/>
      <c r="G406" s="1" t="str">
        <f>IF(E406="Pipes_and_Fittings",INDEX('Pipes &amp; Fittings'!$D$14:$D$3000,MATCH('Project Costing'!F406,'Pipes &amp; Fittings'!$J$14:$J$3000,0)),IF(E406="Equipment_and_Materials",INDEX('Equipment &amp; Materials'!$E$14:$E$3000,MATCH('Project Costing'!F406,'Equipment &amp; Materials'!$J$14:$J$3000,0)),IF(E406="Land_and_ROW",INDEX('Land &amp; ROW'!$E$14:$E$3000,MATCH('Project Costing'!F406,'Land &amp; ROW'!$I$14:$I$3000,0)),IF(E406="Services",INDEX(Services!$E$14:$E$3000,MATCH('Project Costing'!F406,Services!$I$14:$I$3000,0)),IF(E406="Labor",INDEX(Labor!$E$13:$E$3000,MATCH('Project Costing'!F406,Labor!$I$14:$I$3000,0)),"")))))</f>
        <v/>
      </c>
      <c r="H406" s="1"/>
      <c r="I406" s="1"/>
      <c r="J406" s="2"/>
      <c r="K406" s="2" t="str">
        <f t="shared" si="24"/>
        <v/>
      </c>
      <c r="L406" s="161"/>
      <c r="M406" s="278" t="str">
        <f t="shared" si="25"/>
        <v/>
      </c>
      <c r="N406" s="161"/>
      <c r="O406" s="2" t="str">
        <f t="shared" si="26"/>
        <v/>
      </c>
      <c r="P406" s="162" t="str">
        <f t="shared" si="27"/>
        <v/>
      </c>
    </row>
    <row r="407" spans="4:16" ht="15" hidden="1" customHeight="1" x14ac:dyDescent="0.25">
      <c r="D407" s="160"/>
      <c r="E407" s="1"/>
      <c r="F407" s="1"/>
      <c r="G407" s="1" t="str">
        <f>IF(E407="Pipes_and_Fittings",INDEX('Pipes &amp; Fittings'!$D$14:$D$3000,MATCH('Project Costing'!F407,'Pipes &amp; Fittings'!$J$14:$J$3000,0)),IF(E407="Equipment_and_Materials",INDEX('Equipment &amp; Materials'!$E$14:$E$3000,MATCH('Project Costing'!F407,'Equipment &amp; Materials'!$J$14:$J$3000,0)),IF(E407="Land_and_ROW",INDEX('Land &amp; ROW'!$E$14:$E$3000,MATCH('Project Costing'!F407,'Land &amp; ROW'!$I$14:$I$3000,0)),IF(E407="Services",INDEX(Services!$E$14:$E$3000,MATCH('Project Costing'!F407,Services!$I$14:$I$3000,0)),IF(E407="Labor",INDEX(Labor!$E$13:$E$3000,MATCH('Project Costing'!F407,Labor!$I$14:$I$3000,0)),"")))))</f>
        <v/>
      </c>
      <c r="H407" s="1"/>
      <c r="I407" s="1"/>
      <c r="J407" s="2"/>
      <c r="K407" s="2" t="str">
        <f t="shared" si="24"/>
        <v/>
      </c>
      <c r="L407" s="161"/>
      <c r="M407" s="278" t="str">
        <f t="shared" si="25"/>
        <v/>
      </c>
      <c r="N407" s="161"/>
      <c r="O407" s="2" t="str">
        <f t="shared" si="26"/>
        <v/>
      </c>
      <c r="P407" s="162" t="str">
        <f t="shared" si="27"/>
        <v/>
      </c>
    </row>
    <row r="408" spans="4:16" ht="15" hidden="1" customHeight="1" x14ac:dyDescent="0.25">
      <c r="D408" s="160"/>
      <c r="E408" s="1"/>
      <c r="F408" s="1"/>
      <c r="G408" s="1" t="str">
        <f>IF(E408="Pipes_and_Fittings",INDEX('Pipes &amp; Fittings'!$D$14:$D$3000,MATCH('Project Costing'!F408,'Pipes &amp; Fittings'!$J$14:$J$3000,0)),IF(E408="Equipment_and_Materials",INDEX('Equipment &amp; Materials'!$E$14:$E$3000,MATCH('Project Costing'!F408,'Equipment &amp; Materials'!$J$14:$J$3000,0)),IF(E408="Land_and_ROW",INDEX('Land &amp; ROW'!$E$14:$E$3000,MATCH('Project Costing'!F408,'Land &amp; ROW'!$I$14:$I$3000,0)),IF(E408="Services",INDEX(Services!$E$14:$E$3000,MATCH('Project Costing'!F408,Services!$I$14:$I$3000,0)),IF(E408="Labor",INDEX(Labor!$E$13:$E$3000,MATCH('Project Costing'!F408,Labor!$I$14:$I$3000,0)),"")))))</f>
        <v/>
      </c>
      <c r="H408" s="1"/>
      <c r="I408" s="1"/>
      <c r="J408" s="2"/>
      <c r="K408" s="2" t="str">
        <f t="shared" si="24"/>
        <v/>
      </c>
      <c r="L408" s="161"/>
      <c r="M408" s="278" t="str">
        <f t="shared" si="25"/>
        <v/>
      </c>
      <c r="N408" s="161"/>
      <c r="O408" s="2" t="str">
        <f t="shared" si="26"/>
        <v/>
      </c>
      <c r="P408" s="162" t="str">
        <f t="shared" si="27"/>
        <v/>
      </c>
    </row>
    <row r="409" spans="4:16" ht="15" hidden="1" customHeight="1" x14ac:dyDescent="0.25">
      <c r="D409" s="160"/>
      <c r="E409" s="1"/>
      <c r="F409" s="1"/>
      <c r="G409" s="1" t="str">
        <f>IF(E409="Pipes_and_Fittings",INDEX('Pipes &amp; Fittings'!$D$14:$D$3000,MATCH('Project Costing'!F409,'Pipes &amp; Fittings'!$J$14:$J$3000,0)),IF(E409="Equipment_and_Materials",INDEX('Equipment &amp; Materials'!$E$14:$E$3000,MATCH('Project Costing'!F409,'Equipment &amp; Materials'!$J$14:$J$3000,0)),IF(E409="Land_and_ROW",INDEX('Land &amp; ROW'!$E$14:$E$3000,MATCH('Project Costing'!F409,'Land &amp; ROW'!$I$14:$I$3000,0)),IF(E409="Services",INDEX(Services!$E$14:$E$3000,MATCH('Project Costing'!F409,Services!$I$14:$I$3000,0)),IF(E409="Labor",INDEX(Labor!$E$13:$E$3000,MATCH('Project Costing'!F409,Labor!$I$14:$I$3000,0)),"")))))</f>
        <v/>
      </c>
      <c r="H409" s="1"/>
      <c r="I409" s="1"/>
      <c r="J409" s="2"/>
      <c r="K409" s="2" t="str">
        <f t="shared" si="24"/>
        <v/>
      </c>
      <c r="L409" s="161"/>
      <c r="M409" s="278" t="str">
        <f t="shared" si="25"/>
        <v/>
      </c>
      <c r="N409" s="161"/>
      <c r="O409" s="2" t="str">
        <f t="shared" si="26"/>
        <v/>
      </c>
      <c r="P409" s="162" t="str">
        <f t="shared" si="27"/>
        <v/>
      </c>
    </row>
    <row r="410" spans="4:16" ht="15" hidden="1" customHeight="1" x14ac:dyDescent="0.25">
      <c r="D410" s="160"/>
      <c r="E410" s="1"/>
      <c r="F410" s="1"/>
      <c r="G410" s="1" t="str">
        <f>IF(E410="Pipes_and_Fittings",INDEX('Pipes &amp; Fittings'!$D$14:$D$3000,MATCH('Project Costing'!F410,'Pipes &amp; Fittings'!$J$14:$J$3000,0)),IF(E410="Equipment_and_Materials",INDEX('Equipment &amp; Materials'!$E$14:$E$3000,MATCH('Project Costing'!F410,'Equipment &amp; Materials'!$J$14:$J$3000,0)),IF(E410="Land_and_ROW",INDEX('Land &amp; ROW'!$E$14:$E$3000,MATCH('Project Costing'!F410,'Land &amp; ROW'!$I$14:$I$3000,0)),IF(E410="Services",INDEX(Services!$E$14:$E$3000,MATCH('Project Costing'!F410,Services!$I$14:$I$3000,0)),IF(E410="Labor",INDEX(Labor!$E$13:$E$3000,MATCH('Project Costing'!F410,Labor!$I$14:$I$3000,0)),"")))))</f>
        <v/>
      </c>
      <c r="H410" s="1"/>
      <c r="I410" s="1"/>
      <c r="J410" s="2"/>
      <c r="K410" s="2" t="str">
        <f t="shared" si="24"/>
        <v/>
      </c>
      <c r="L410" s="161"/>
      <c r="M410" s="278" t="str">
        <f t="shared" si="25"/>
        <v/>
      </c>
      <c r="N410" s="161"/>
      <c r="O410" s="2" t="str">
        <f t="shared" si="26"/>
        <v/>
      </c>
      <c r="P410" s="162" t="str">
        <f t="shared" si="27"/>
        <v/>
      </c>
    </row>
    <row r="411" spans="4:16" ht="15" hidden="1" customHeight="1" x14ac:dyDescent="0.25">
      <c r="D411" s="160"/>
      <c r="E411" s="1"/>
      <c r="F411" s="1"/>
      <c r="G411" s="1" t="str">
        <f>IF(E411="Pipes_and_Fittings",INDEX('Pipes &amp; Fittings'!$D$14:$D$3000,MATCH('Project Costing'!F411,'Pipes &amp; Fittings'!$J$14:$J$3000,0)),IF(E411="Equipment_and_Materials",INDEX('Equipment &amp; Materials'!$E$14:$E$3000,MATCH('Project Costing'!F411,'Equipment &amp; Materials'!$J$14:$J$3000,0)),IF(E411="Land_and_ROW",INDEX('Land &amp; ROW'!$E$14:$E$3000,MATCH('Project Costing'!F411,'Land &amp; ROW'!$I$14:$I$3000,0)),IF(E411="Services",INDEX(Services!$E$14:$E$3000,MATCH('Project Costing'!F411,Services!$I$14:$I$3000,0)),IF(E411="Labor",INDEX(Labor!$E$13:$E$3000,MATCH('Project Costing'!F411,Labor!$I$14:$I$3000,0)),"")))))</f>
        <v/>
      </c>
      <c r="H411" s="1"/>
      <c r="I411" s="1"/>
      <c r="J411" s="2"/>
      <c r="K411" s="2" t="str">
        <f t="shared" si="24"/>
        <v/>
      </c>
      <c r="L411" s="161"/>
      <c r="M411" s="278" t="str">
        <f t="shared" si="25"/>
        <v/>
      </c>
      <c r="N411" s="161"/>
      <c r="O411" s="2" t="str">
        <f t="shared" si="26"/>
        <v/>
      </c>
      <c r="P411" s="162" t="str">
        <f t="shared" si="27"/>
        <v/>
      </c>
    </row>
    <row r="412" spans="4:16" ht="15" hidden="1" customHeight="1" x14ac:dyDescent="0.25">
      <c r="D412" s="160"/>
      <c r="E412" s="1"/>
      <c r="F412" s="1"/>
      <c r="G412" s="1" t="str">
        <f>IF(E412="Pipes_and_Fittings",INDEX('Pipes &amp; Fittings'!$D$14:$D$3000,MATCH('Project Costing'!F412,'Pipes &amp; Fittings'!$J$14:$J$3000,0)),IF(E412="Equipment_and_Materials",INDEX('Equipment &amp; Materials'!$E$14:$E$3000,MATCH('Project Costing'!F412,'Equipment &amp; Materials'!$J$14:$J$3000,0)),IF(E412="Land_and_ROW",INDEX('Land &amp; ROW'!$E$14:$E$3000,MATCH('Project Costing'!F412,'Land &amp; ROW'!$I$14:$I$3000,0)),IF(E412="Services",INDEX(Services!$E$14:$E$3000,MATCH('Project Costing'!F412,Services!$I$14:$I$3000,0)),IF(E412="Labor",INDEX(Labor!$E$13:$E$3000,MATCH('Project Costing'!F412,Labor!$I$14:$I$3000,0)),"")))))</f>
        <v/>
      </c>
      <c r="H412" s="1"/>
      <c r="I412" s="1"/>
      <c r="J412" s="2"/>
      <c r="K412" s="2" t="str">
        <f t="shared" si="24"/>
        <v/>
      </c>
      <c r="L412" s="161"/>
      <c r="M412" s="278" t="str">
        <f t="shared" si="25"/>
        <v/>
      </c>
      <c r="N412" s="161"/>
      <c r="O412" s="2" t="str">
        <f t="shared" si="26"/>
        <v/>
      </c>
      <c r="P412" s="162" t="str">
        <f t="shared" si="27"/>
        <v/>
      </c>
    </row>
    <row r="413" spans="4:16" ht="15" hidden="1" customHeight="1" x14ac:dyDescent="0.25">
      <c r="D413" s="160"/>
      <c r="E413" s="1"/>
      <c r="F413" s="1"/>
      <c r="G413" s="1" t="str">
        <f>IF(E413="Pipes_and_Fittings",INDEX('Pipes &amp; Fittings'!$D$14:$D$3000,MATCH('Project Costing'!F413,'Pipes &amp; Fittings'!$J$14:$J$3000,0)),IF(E413="Equipment_and_Materials",INDEX('Equipment &amp; Materials'!$E$14:$E$3000,MATCH('Project Costing'!F413,'Equipment &amp; Materials'!$J$14:$J$3000,0)),IF(E413="Land_and_ROW",INDEX('Land &amp; ROW'!$E$14:$E$3000,MATCH('Project Costing'!F413,'Land &amp; ROW'!$I$14:$I$3000,0)),IF(E413="Services",INDEX(Services!$E$14:$E$3000,MATCH('Project Costing'!F413,Services!$I$14:$I$3000,0)),IF(E413="Labor",INDEX(Labor!$E$13:$E$3000,MATCH('Project Costing'!F413,Labor!$I$14:$I$3000,0)),"")))))</f>
        <v/>
      </c>
      <c r="H413" s="1"/>
      <c r="I413" s="1"/>
      <c r="J413" s="2"/>
      <c r="K413" s="2" t="str">
        <f t="shared" si="24"/>
        <v/>
      </c>
      <c r="L413" s="161"/>
      <c r="M413" s="278" t="str">
        <f t="shared" si="25"/>
        <v/>
      </c>
      <c r="N413" s="161"/>
      <c r="O413" s="2" t="str">
        <f t="shared" si="26"/>
        <v/>
      </c>
      <c r="P413" s="162" t="str">
        <f t="shared" si="27"/>
        <v/>
      </c>
    </row>
    <row r="414" spans="4:16" ht="15" hidden="1" customHeight="1" x14ac:dyDescent="0.25">
      <c r="D414" s="160"/>
      <c r="E414" s="1"/>
      <c r="F414" s="1"/>
      <c r="G414" s="1" t="str">
        <f>IF(E414="Pipes_and_Fittings",INDEX('Pipes &amp; Fittings'!$D$14:$D$3000,MATCH('Project Costing'!F414,'Pipes &amp; Fittings'!$J$14:$J$3000,0)),IF(E414="Equipment_and_Materials",INDEX('Equipment &amp; Materials'!$E$14:$E$3000,MATCH('Project Costing'!F414,'Equipment &amp; Materials'!$J$14:$J$3000,0)),IF(E414="Land_and_ROW",INDEX('Land &amp; ROW'!$E$14:$E$3000,MATCH('Project Costing'!F414,'Land &amp; ROW'!$I$14:$I$3000,0)),IF(E414="Services",INDEX(Services!$E$14:$E$3000,MATCH('Project Costing'!F414,Services!$I$14:$I$3000,0)),IF(E414="Labor",INDEX(Labor!$E$13:$E$3000,MATCH('Project Costing'!F414,Labor!$I$14:$I$3000,0)),"")))))</f>
        <v/>
      </c>
      <c r="H414" s="1"/>
      <c r="I414" s="1"/>
      <c r="J414" s="2"/>
      <c r="K414" s="2" t="str">
        <f t="shared" si="24"/>
        <v/>
      </c>
      <c r="L414" s="161"/>
      <c r="M414" s="278" t="str">
        <f t="shared" si="25"/>
        <v/>
      </c>
      <c r="N414" s="161"/>
      <c r="O414" s="2" t="str">
        <f t="shared" si="26"/>
        <v/>
      </c>
      <c r="P414" s="162" t="str">
        <f t="shared" si="27"/>
        <v/>
      </c>
    </row>
    <row r="415" spans="4:16" ht="15" hidden="1" customHeight="1" x14ac:dyDescent="0.25">
      <c r="D415" s="160"/>
      <c r="E415" s="1"/>
      <c r="F415" s="1"/>
      <c r="G415" s="1" t="str">
        <f>IF(E415="Pipes_and_Fittings",INDEX('Pipes &amp; Fittings'!$D$14:$D$3000,MATCH('Project Costing'!F415,'Pipes &amp; Fittings'!$J$14:$J$3000,0)),IF(E415="Equipment_and_Materials",INDEX('Equipment &amp; Materials'!$E$14:$E$3000,MATCH('Project Costing'!F415,'Equipment &amp; Materials'!$J$14:$J$3000,0)),IF(E415="Land_and_ROW",INDEX('Land &amp; ROW'!$E$14:$E$3000,MATCH('Project Costing'!F415,'Land &amp; ROW'!$I$14:$I$3000,0)),IF(E415="Services",INDEX(Services!$E$14:$E$3000,MATCH('Project Costing'!F415,Services!$I$14:$I$3000,0)),IF(E415="Labor",INDEX(Labor!$E$13:$E$3000,MATCH('Project Costing'!F415,Labor!$I$14:$I$3000,0)),"")))))</f>
        <v/>
      </c>
      <c r="H415" s="1"/>
      <c r="I415" s="1"/>
      <c r="J415" s="2"/>
      <c r="K415" s="2" t="str">
        <f t="shared" si="24"/>
        <v/>
      </c>
      <c r="L415" s="161"/>
      <c r="M415" s="278" t="str">
        <f t="shared" si="25"/>
        <v/>
      </c>
      <c r="N415" s="161"/>
      <c r="O415" s="2" t="str">
        <f t="shared" si="26"/>
        <v/>
      </c>
      <c r="P415" s="162" t="str">
        <f t="shared" si="27"/>
        <v/>
      </c>
    </row>
    <row r="416" spans="4:16" ht="15" hidden="1" customHeight="1" x14ac:dyDescent="0.25">
      <c r="D416" s="160"/>
      <c r="E416" s="1"/>
      <c r="F416" s="1"/>
      <c r="G416" s="1" t="str">
        <f>IF(E416="Pipes_and_Fittings",INDEX('Pipes &amp; Fittings'!$D$14:$D$3000,MATCH('Project Costing'!F416,'Pipes &amp; Fittings'!$J$14:$J$3000,0)),IF(E416="Equipment_and_Materials",INDEX('Equipment &amp; Materials'!$E$14:$E$3000,MATCH('Project Costing'!F416,'Equipment &amp; Materials'!$J$14:$J$3000,0)),IF(E416="Land_and_ROW",INDEX('Land &amp; ROW'!$E$14:$E$3000,MATCH('Project Costing'!F416,'Land &amp; ROW'!$I$14:$I$3000,0)),IF(E416="Services",INDEX(Services!$E$14:$E$3000,MATCH('Project Costing'!F416,Services!$I$14:$I$3000,0)),IF(E416="Labor",INDEX(Labor!$E$13:$E$3000,MATCH('Project Costing'!F416,Labor!$I$14:$I$3000,0)),"")))))</f>
        <v/>
      </c>
      <c r="H416" s="1"/>
      <c r="I416" s="1"/>
      <c r="J416" s="2"/>
      <c r="K416" s="2" t="str">
        <f t="shared" si="24"/>
        <v/>
      </c>
      <c r="L416" s="161"/>
      <c r="M416" s="278" t="str">
        <f t="shared" si="25"/>
        <v/>
      </c>
      <c r="N416" s="161"/>
      <c r="O416" s="2" t="str">
        <f t="shared" si="26"/>
        <v/>
      </c>
      <c r="P416" s="162" t="str">
        <f t="shared" si="27"/>
        <v/>
      </c>
    </row>
    <row r="417" spans="4:16" ht="15" hidden="1" customHeight="1" x14ac:dyDescent="0.25">
      <c r="D417" s="160"/>
      <c r="E417" s="1"/>
      <c r="F417" s="1"/>
      <c r="G417" s="1" t="str">
        <f>IF(E417="Pipes_and_Fittings",INDEX('Pipes &amp; Fittings'!$D$14:$D$3000,MATCH('Project Costing'!F417,'Pipes &amp; Fittings'!$J$14:$J$3000,0)),IF(E417="Equipment_and_Materials",INDEX('Equipment &amp; Materials'!$E$14:$E$3000,MATCH('Project Costing'!F417,'Equipment &amp; Materials'!$J$14:$J$3000,0)),IF(E417="Land_and_ROW",INDEX('Land &amp; ROW'!$E$14:$E$3000,MATCH('Project Costing'!F417,'Land &amp; ROW'!$I$14:$I$3000,0)),IF(E417="Services",INDEX(Services!$E$14:$E$3000,MATCH('Project Costing'!F417,Services!$I$14:$I$3000,0)),IF(E417="Labor",INDEX(Labor!$E$13:$E$3000,MATCH('Project Costing'!F417,Labor!$I$14:$I$3000,0)),"")))))</f>
        <v/>
      </c>
      <c r="H417" s="1"/>
      <c r="I417" s="1"/>
      <c r="J417" s="2"/>
      <c r="K417" s="2" t="str">
        <f t="shared" si="24"/>
        <v/>
      </c>
      <c r="L417" s="161"/>
      <c r="M417" s="278" t="str">
        <f t="shared" si="25"/>
        <v/>
      </c>
      <c r="N417" s="161"/>
      <c r="O417" s="2" t="str">
        <f t="shared" si="26"/>
        <v/>
      </c>
      <c r="P417" s="162" t="str">
        <f t="shared" si="27"/>
        <v/>
      </c>
    </row>
    <row r="418" spans="4:16" ht="15" hidden="1" customHeight="1" x14ac:dyDescent="0.25">
      <c r="D418" s="160"/>
      <c r="E418" s="1"/>
      <c r="F418" s="1"/>
      <c r="G418" s="1" t="str">
        <f>IF(E418="Pipes_and_Fittings",INDEX('Pipes &amp; Fittings'!$D$14:$D$3000,MATCH('Project Costing'!F418,'Pipes &amp; Fittings'!$J$14:$J$3000,0)),IF(E418="Equipment_and_Materials",INDEX('Equipment &amp; Materials'!$E$14:$E$3000,MATCH('Project Costing'!F418,'Equipment &amp; Materials'!$J$14:$J$3000,0)),IF(E418="Land_and_ROW",INDEX('Land &amp; ROW'!$E$14:$E$3000,MATCH('Project Costing'!F418,'Land &amp; ROW'!$I$14:$I$3000,0)),IF(E418="Services",INDEX(Services!$E$14:$E$3000,MATCH('Project Costing'!F418,Services!$I$14:$I$3000,0)),IF(E418="Labor",INDEX(Labor!$E$13:$E$3000,MATCH('Project Costing'!F418,Labor!$I$14:$I$3000,0)),"")))))</f>
        <v/>
      </c>
      <c r="H418" s="1"/>
      <c r="I418" s="1"/>
      <c r="J418" s="2"/>
      <c r="K418" s="2" t="str">
        <f t="shared" si="24"/>
        <v/>
      </c>
      <c r="L418" s="161"/>
      <c r="M418" s="278" t="str">
        <f t="shared" si="25"/>
        <v/>
      </c>
      <c r="N418" s="161"/>
      <c r="O418" s="2" t="str">
        <f t="shared" si="26"/>
        <v/>
      </c>
      <c r="P418" s="162" t="str">
        <f t="shared" si="27"/>
        <v/>
      </c>
    </row>
    <row r="419" spans="4:16" ht="15" hidden="1" customHeight="1" x14ac:dyDescent="0.25">
      <c r="D419" s="160"/>
      <c r="E419" s="1"/>
      <c r="F419" s="1"/>
      <c r="G419" s="1" t="str">
        <f>IF(E419="Pipes_and_Fittings",INDEX('Pipes &amp; Fittings'!$D$14:$D$3000,MATCH('Project Costing'!F419,'Pipes &amp; Fittings'!$J$14:$J$3000,0)),IF(E419="Equipment_and_Materials",INDEX('Equipment &amp; Materials'!$E$14:$E$3000,MATCH('Project Costing'!F419,'Equipment &amp; Materials'!$J$14:$J$3000,0)),IF(E419="Land_and_ROW",INDEX('Land &amp; ROW'!$E$14:$E$3000,MATCH('Project Costing'!F419,'Land &amp; ROW'!$I$14:$I$3000,0)),IF(E419="Services",INDEX(Services!$E$14:$E$3000,MATCH('Project Costing'!F419,Services!$I$14:$I$3000,0)),IF(E419="Labor",INDEX(Labor!$E$13:$E$3000,MATCH('Project Costing'!F419,Labor!$I$14:$I$3000,0)),"")))))</f>
        <v/>
      </c>
      <c r="H419" s="1"/>
      <c r="I419" s="1"/>
      <c r="J419" s="2"/>
      <c r="K419" s="2" t="str">
        <f t="shared" si="24"/>
        <v/>
      </c>
      <c r="L419" s="161"/>
      <c r="M419" s="278" t="str">
        <f t="shared" si="25"/>
        <v/>
      </c>
      <c r="N419" s="161"/>
      <c r="O419" s="2" t="str">
        <f t="shared" si="26"/>
        <v/>
      </c>
      <c r="P419" s="162" t="str">
        <f t="shared" si="27"/>
        <v/>
      </c>
    </row>
    <row r="420" spans="4:16" ht="15" hidden="1" customHeight="1" x14ac:dyDescent="0.25">
      <c r="D420" s="160"/>
      <c r="E420" s="1"/>
      <c r="F420" s="1"/>
      <c r="G420" s="1" t="str">
        <f>IF(E420="Pipes_and_Fittings",INDEX('Pipes &amp; Fittings'!$D$14:$D$3000,MATCH('Project Costing'!F420,'Pipes &amp; Fittings'!$J$14:$J$3000,0)),IF(E420="Equipment_and_Materials",INDEX('Equipment &amp; Materials'!$E$14:$E$3000,MATCH('Project Costing'!F420,'Equipment &amp; Materials'!$J$14:$J$3000,0)),IF(E420="Land_and_ROW",INDEX('Land &amp; ROW'!$E$14:$E$3000,MATCH('Project Costing'!F420,'Land &amp; ROW'!$I$14:$I$3000,0)),IF(E420="Services",INDEX(Services!$E$14:$E$3000,MATCH('Project Costing'!F420,Services!$I$14:$I$3000,0)),IF(E420="Labor",INDEX(Labor!$E$13:$E$3000,MATCH('Project Costing'!F420,Labor!$I$14:$I$3000,0)),"")))))</f>
        <v/>
      </c>
      <c r="H420" s="1"/>
      <c r="I420" s="1"/>
      <c r="J420" s="2"/>
      <c r="K420" s="2" t="str">
        <f t="shared" si="24"/>
        <v/>
      </c>
      <c r="L420" s="161"/>
      <c r="M420" s="278" t="str">
        <f t="shared" si="25"/>
        <v/>
      </c>
      <c r="N420" s="161"/>
      <c r="O420" s="2" t="str">
        <f t="shared" si="26"/>
        <v/>
      </c>
      <c r="P420" s="162" t="str">
        <f t="shared" si="27"/>
        <v/>
      </c>
    </row>
    <row r="421" spans="4:16" ht="15" hidden="1" customHeight="1" x14ac:dyDescent="0.25">
      <c r="D421" s="160"/>
      <c r="E421" s="1"/>
      <c r="F421" s="1"/>
      <c r="G421" s="1" t="str">
        <f>IF(E421="Pipes_and_Fittings",INDEX('Pipes &amp; Fittings'!$D$14:$D$3000,MATCH('Project Costing'!F421,'Pipes &amp; Fittings'!$J$14:$J$3000,0)),IF(E421="Equipment_and_Materials",INDEX('Equipment &amp; Materials'!$E$14:$E$3000,MATCH('Project Costing'!F421,'Equipment &amp; Materials'!$J$14:$J$3000,0)),IF(E421="Land_and_ROW",INDEX('Land &amp; ROW'!$E$14:$E$3000,MATCH('Project Costing'!F421,'Land &amp; ROW'!$I$14:$I$3000,0)),IF(E421="Services",INDEX(Services!$E$14:$E$3000,MATCH('Project Costing'!F421,Services!$I$14:$I$3000,0)),IF(E421="Labor",INDEX(Labor!$E$13:$E$3000,MATCH('Project Costing'!F421,Labor!$I$14:$I$3000,0)),"")))))</f>
        <v/>
      </c>
      <c r="H421" s="1"/>
      <c r="I421" s="1"/>
      <c r="J421" s="2"/>
      <c r="K421" s="2" t="str">
        <f t="shared" si="24"/>
        <v/>
      </c>
      <c r="L421" s="161"/>
      <c r="M421" s="278" t="str">
        <f t="shared" si="25"/>
        <v/>
      </c>
      <c r="N421" s="161"/>
      <c r="O421" s="2" t="str">
        <f t="shared" si="26"/>
        <v/>
      </c>
      <c r="P421" s="162" t="str">
        <f t="shared" si="27"/>
        <v/>
      </c>
    </row>
    <row r="422" spans="4:16" ht="15" hidden="1" customHeight="1" x14ac:dyDescent="0.25">
      <c r="D422" s="160"/>
      <c r="E422" s="1"/>
      <c r="F422" s="1"/>
      <c r="G422" s="1" t="str">
        <f>IF(E422="Pipes_and_Fittings",INDEX('Pipes &amp; Fittings'!$D$14:$D$3000,MATCH('Project Costing'!F422,'Pipes &amp; Fittings'!$J$14:$J$3000,0)),IF(E422="Equipment_and_Materials",INDEX('Equipment &amp; Materials'!$E$14:$E$3000,MATCH('Project Costing'!F422,'Equipment &amp; Materials'!$J$14:$J$3000,0)),IF(E422="Land_and_ROW",INDEX('Land &amp; ROW'!$E$14:$E$3000,MATCH('Project Costing'!F422,'Land &amp; ROW'!$I$14:$I$3000,0)),IF(E422="Services",INDEX(Services!$E$14:$E$3000,MATCH('Project Costing'!F422,Services!$I$14:$I$3000,0)),IF(E422="Labor",INDEX(Labor!$E$13:$E$3000,MATCH('Project Costing'!F422,Labor!$I$14:$I$3000,0)),"")))))</f>
        <v/>
      </c>
      <c r="H422" s="1"/>
      <c r="I422" s="1"/>
      <c r="J422" s="2"/>
      <c r="K422" s="2" t="str">
        <f t="shared" si="24"/>
        <v/>
      </c>
      <c r="L422" s="161"/>
      <c r="M422" s="278" t="str">
        <f t="shared" si="25"/>
        <v/>
      </c>
      <c r="N422" s="161"/>
      <c r="O422" s="2" t="str">
        <f t="shared" si="26"/>
        <v/>
      </c>
      <c r="P422" s="162" t="str">
        <f t="shared" si="27"/>
        <v/>
      </c>
    </row>
    <row r="423" spans="4:16" ht="15" hidden="1" customHeight="1" x14ac:dyDescent="0.25">
      <c r="D423" s="160"/>
      <c r="E423" s="1"/>
      <c r="F423" s="1"/>
      <c r="G423" s="1" t="str">
        <f>IF(E423="Pipes_and_Fittings",INDEX('Pipes &amp; Fittings'!$D$14:$D$3000,MATCH('Project Costing'!F423,'Pipes &amp; Fittings'!$J$14:$J$3000,0)),IF(E423="Equipment_and_Materials",INDEX('Equipment &amp; Materials'!$E$14:$E$3000,MATCH('Project Costing'!F423,'Equipment &amp; Materials'!$J$14:$J$3000,0)),IF(E423="Land_and_ROW",INDEX('Land &amp; ROW'!$E$14:$E$3000,MATCH('Project Costing'!F423,'Land &amp; ROW'!$I$14:$I$3000,0)),IF(E423="Services",INDEX(Services!$E$14:$E$3000,MATCH('Project Costing'!F423,Services!$I$14:$I$3000,0)),IF(E423="Labor",INDEX(Labor!$E$13:$E$3000,MATCH('Project Costing'!F423,Labor!$I$14:$I$3000,0)),"")))))</f>
        <v/>
      </c>
      <c r="H423" s="1"/>
      <c r="I423" s="1"/>
      <c r="J423" s="2"/>
      <c r="K423" s="2" t="str">
        <f t="shared" si="24"/>
        <v/>
      </c>
      <c r="L423" s="161"/>
      <c r="M423" s="278" t="str">
        <f t="shared" si="25"/>
        <v/>
      </c>
      <c r="N423" s="161"/>
      <c r="O423" s="2" t="str">
        <f t="shared" si="26"/>
        <v/>
      </c>
      <c r="P423" s="162" t="str">
        <f t="shared" si="27"/>
        <v/>
      </c>
    </row>
    <row r="424" spans="4:16" ht="15" hidden="1" customHeight="1" x14ac:dyDescent="0.25">
      <c r="D424" s="160"/>
      <c r="E424" s="1"/>
      <c r="F424" s="1"/>
      <c r="G424" s="1" t="str">
        <f>IF(E424="Pipes_and_Fittings",INDEX('Pipes &amp; Fittings'!$D$14:$D$3000,MATCH('Project Costing'!F424,'Pipes &amp; Fittings'!$J$14:$J$3000,0)),IF(E424="Equipment_and_Materials",INDEX('Equipment &amp; Materials'!$E$14:$E$3000,MATCH('Project Costing'!F424,'Equipment &amp; Materials'!$J$14:$J$3000,0)),IF(E424="Land_and_ROW",INDEX('Land &amp; ROW'!$E$14:$E$3000,MATCH('Project Costing'!F424,'Land &amp; ROW'!$I$14:$I$3000,0)),IF(E424="Services",INDEX(Services!$E$14:$E$3000,MATCH('Project Costing'!F424,Services!$I$14:$I$3000,0)),IF(E424="Labor",INDEX(Labor!$E$13:$E$3000,MATCH('Project Costing'!F424,Labor!$I$14:$I$3000,0)),"")))))</f>
        <v/>
      </c>
      <c r="H424" s="1"/>
      <c r="I424" s="1"/>
      <c r="J424" s="2"/>
      <c r="K424" s="2" t="str">
        <f t="shared" si="24"/>
        <v/>
      </c>
      <c r="L424" s="161"/>
      <c r="M424" s="278" t="str">
        <f t="shared" si="25"/>
        <v/>
      </c>
      <c r="N424" s="161"/>
      <c r="O424" s="2" t="str">
        <f t="shared" si="26"/>
        <v/>
      </c>
      <c r="P424" s="162" t="str">
        <f t="shared" si="27"/>
        <v/>
      </c>
    </row>
    <row r="425" spans="4:16" ht="15" hidden="1" customHeight="1" x14ac:dyDescent="0.25">
      <c r="D425" s="160"/>
      <c r="E425" s="1"/>
      <c r="F425" s="1"/>
      <c r="G425" s="1" t="str">
        <f>IF(E425="Pipes_and_Fittings",INDEX('Pipes &amp; Fittings'!$D$14:$D$3000,MATCH('Project Costing'!F425,'Pipes &amp; Fittings'!$J$14:$J$3000,0)),IF(E425="Equipment_and_Materials",INDEX('Equipment &amp; Materials'!$E$14:$E$3000,MATCH('Project Costing'!F425,'Equipment &amp; Materials'!$J$14:$J$3000,0)),IF(E425="Land_and_ROW",INDEX('Land &amp; ROW'!$E$14:$E$3000,MATCH('Project Costing'!F425,'Land &amp; ROW'!$I$14:$I$3000,0)),IF(E425="Services",INDEX(Services!$E$14:$E$3000,MATCH('Project Costing'!F425,Services!$I$14:$I$3000,0)),IF(E425="Labor",INDEX(Labor!$E$13:$E$3000,MATCH('Project Costing'!F425,Labor!$I$14:$I$3000,0)),"")))))</f>
        <v/>
      </c>
      <c r="H425" s="1"/>
      <c r="I425" s="1"/>
      <c r="J425" s="2"/>
      <c r="K425" s="2" t="str">
        <f t="shared" si="24"/>
        <v/>
      </c>
      <c r="L425" s="161"/>
      <c r="M425" s="278" t="str">
        <f t="shared" si="25"/>
        <v/>
      </c>
      <c r="N425" s="161"/>
      <c r="O425" s="2" t="str">
        <f t="shared" si="26"/>
        <v/>
      </c>
      <c r="P425" s="162" t="str">
        <f t="shared" si="27"/>
        <v/>
      </c>
    </row>
    <row r="426" spans="4:16" ht="15" hidden="1" customHeight="1" x14ac:dyDescent="0.25">
      <c r="D426" s="160"/>
      <c r="E426" s="1"/>
      <c r="F426" s="1"/>
      <c r="G426" s="1" t="str">
        <f>IF(E426="Pipes_and_Fittings",INDEX('Pipes &amp; Fittings'!$D$14:$D$3000,MATCH('Project Costing'!F426,'Pipes &amp; Fittings'!$J$14:$J$3000,0)),IF(E426="Equipment_and_Materials",INDEX('Equipment &amp; Materials'!$E$14:$E$3000,MATCH('Project Costing'!F426,'Equipment &amp; Materials'!$J$14:$J$3000,0)),IF(E426="Land_and_ROW",INDEX('Land &amp; ROW'!$E$14:$E$3000,MATCH('Project Costing'!F426,'Land &amp; ROW'!$I$14:$I$3000,0)),IF(E426="Services",INDEX(Services!$E$14:$E$3000,MATCH('Project Costing'!F426,Services!$I$14:$I$3000,0)),IF(E426="Labor",INDEX(Labor!$E$13:$E$3000,MATCH('Project Costing'!F426,Labor!$I$14:$I$3000,0)),"")))))</f>
        <v/>
      </c>
      <c r="H426" s="1"/>
      <c r="I426" s="1"/>
      <c r="J426" s="2"/>
      <c r="K426" s="2" t="str">
        <f t="shared" si="24"/>
        <v/>
      </c>
      <c r="L426" s="161"/>
      <c r="M426" s="278" t="str">
        <f t="shared" si="25"/>
        <v/>
      </c>
      <c r="N426" s="161"/>
      <c r="O426" s="2" t="str">
        <f t="shared" si="26"/>
        <v/>
      </c>
      <c r="P426" s="162" t="str">
        <f t="shared" si="27"/>
        <v/>
      </c>
    </row>
    <row r="427" spans="4:16" ht="15" hidden="1" customHeight="1" x14ac:dyDescent="0.25">
      <c r="D427" s="160"/>
      <c r="E427" s="1"/>
      <c r="F427" s="1"/>
      <c r="G427" s="1" t="str">
        <f>IF(E427="Pipes_and_Fittings",INDEX('Pipes &amp; Fittings'!$D$14:$D$3000,MATCH('Project Costing'!F427,'Pipes &amp; Fittings'!$J$14:$J$3000,0)),IF(E427="Equipment_and_Materials",INDEX('Equipment &amp; Materials'!$E$14:$E$3000,MATCH('Project Costing'!F427,'Equipment &amp; Materials'!$J$14:$J$3000,0)),IF(E427="Land_and_ROW",INDEX('Land &amp; ROW'!$E$14:$E$3000,MATCH('Project Costing'!F427,'Land &amp; ROW'!$I$14:$I$3000,0)),IF(E427="Services",INDEX(Services!$E$14:$E$3000,MATCH('Project Costing'!F427,Services!$I$14:$I$3000,0)),IF(E427="Labor",INDEX(Labor!$E$13:$E$3000,MATCH('Project Costing'!F427,Labor!$I$14:$I$3000,0)),"")))))</f>
        <v/>
      </c>
      <c r="H427" s="1"/>
      <c r="I427" s="1"/>
      <c r="J427" s="2"/>
      <c r="K427" s="2" t="str">
        <f t="shared" si="24"/>
        <v/>
      </c>
      <c r="L427" s="161"/>
      <c r="M427" s="278" t="str">
        <f t="shared" si="25"/>
        <v/>
      </c>
      <c r="N427" s="161"/>
      <c r="O427" s="2" t="str">
        <f t="shared" si="26"/>
        <v/>
      </c>
      <c r="P427" s="162" t="str">
        <f t="shared" si="27"/>
        <v/>
      </c>
    </row>
    <row r="428" spans="4:16" ht="15" hidden="1" customHeight="1" x14ac:dyDescent="0.25">
      <c r="D428" s="160"/>
      <c r="E428" s="1"/>
      <c r="F428" s="1"/>
      <c r="G428" s="1" t="str">
        <f>IF(E428="Pipes_and_Fittings",INDEX('Pipes &amp; Fittings'!$D$14:$D$3000,MATCH('Project Costing'!F428,'Pipes &amp; Fittings'!$J$14:$J$3000,0)),IF(E428="Equipment_and_Materials",INDEX('Equipment &amp; Materials'!$E$14:$E$3000,MATCH('Project Costing'!F428,'Equipment &amp; Materials'!$J$14:$J$3000,0)),IF(E428="Land_and_ROW",INDEX('Land &amp; ROW'!$E$14:$E$3000,MATCH('Project Costing'!F428,'Land &amp; ROW'!$I$14:$I$3000,0)),IF(E428="Services",INDEX(Services!$E$14:$E$3000,MATCH('Project Costing'!F428,Services!$I$14:$I$3000,0)),IF(E428="Labor",INDEX(Labor!$E$13:$E$3000,MATCH('Project Costing'!F428,Labor!$I$14:$I$3000,0)),"")))))</f>
        <v/>
      </c>
      <c r="H428" s="1"/>
      <c r="I428" s="1"/>
      <c r="J428" s="2"/>
      <c r="K428" s="2" t="str">
        <f t="shared" si="24"/>
        <v/>
      </c>
      <c r="L428" s="161"/>
      <c r="M428" s="278" t="str">
        <f t="shared" si="25"/>
        <v/>
      </c>
      <c r="N428" s="161"/>
      <c r="O428" s="2" t="str">
        <f t="shared" si="26"/>
        <v/>
      </c>
      <c r="P428" s="162" t="str">
        <f t="shared" si="27"/>
        <v/>
      </c>
    </row>
    <row r="429" spans="4:16" ht="15" hidden="1" customHeight="1" x14ac:dyDescent="0.25">
      <c r="D429" s="160"/>
      <c r="E429" s="1"/>
      <c r="F429" s="1"/>
      <c r="G429" s="1" t="str">
        <f>IF(E429="Pipes_and_Fittings",INDEX('Pipes &amp; Fittings'!$D$14:$D$3000,MATCH('Project Costing'!F429,'Pipes &amp; Fittings'!$J$14:$J$3000,0)),IF(E429="Equipment_and_Materials",INDEX('Equipment &amp; Materials'!$E$14:$E$3000,MATCH('Project Costing'!F429,'Equipment &amp; Materials'!$J$14:$J$3000,0)),IF(E429="Land_and_ROW",INDEX('Land &amp; ROW'!$E$14:$E$3000,MATCH('Project Costing'!F429,'Land &amp; ROW'!$I$14:$I$3000,0)),IF(E429="Services",INDEX(Services!$E$14:$E$3000,MATCH('Project Costing'!F429,Services!$I$14:$I$3000,0)),IF(E429="Labor",INDEX(Labor!$E$13:$E$3000,MATCH('Project Costing'!F429,Labor!$I$14:$I$3000,0)),"")))))</f>
        <v/>
      </c>
      <c r="H429" s="1"/>
      <c r="I429" s="1"/>
      <c r="J429" s="2"/>
      <c r="K429" s="2" t="str">
        <f t="shared" si="24"/>
        <v/>
      </c>
      <c r="L429" s="161"/>
      <c r="M429" s="278" t="str">
        <f t="shared" si="25"/>
        <v/>
      </c>
      <c r="N429" s="161"/>
      <c r="O429" s="2" t="str">
        <f t="shared" si="26"/>
        <v/>
      </c>
      <c r="P429" s="162" t="str">
        <f t="shared" si="27"/>
        <v/>
      </c>
    </row>
    <row r="430" spans="4:16" ht="15" hidden="1" customHeight="1" x14ac:dyDescent="0.25">
      <c r="D430" s="160"/>
      <c r="E430" s="1"/>
      <c r="F430" s="1"/>
      <c r="G430" s="1" t="str">
        <f>IF(E430="Pipes_and_Fittings",INDEX('Pipes &amp; Fittings'!$D$14:$D$3000,MATCH('Project Costing'!F430,'Pipes &amp; Fittings'!$J$14:$J$3000,0)),IF(E430="Equipment_and_Materials",INDEX('Equipment &amp; Materials'!$E$14:$E$3000,MATCH('Project Costing'!F430,'Equipment &amp; Materials'!$J$14:$J$3000,0)),IF(E430="Land_and_ROW",INDEX('Land &amp; ROW'!$E$14:$E$3000,MATCH('Project Costing'!F430,'Land &amp; ROW'!$I$14:$I$3000,0)),IF(E430="Services",INDEX(Services!$E$14:$E$3000,MATCH('Project Costing'!F430,Services!$I$14:$I$3000,0)),IF(E430="Labor",INDEX(Labor!$E$13:$E$3000,MATCH('Project Costing'!F430,Labor!$I$14:$I$3000,0)),"")))))</f>
        <v/>
      </c>
      <c r="H430" s="1"/>
      <c r="I430" s="1"/>
      <c r="J430" s="2"/>
      <c r="K430" s="2" t="str">
        <f t="shared" si="24"/>
        <v/>
      </c>
      <c r="L430" s="161"/>
      <c r="M430" s="278" t="str">
        <f t="shared" si="25"/>
        <v/>
      </c>
      <c r="N430" s="161"/>
      <c r="O430" s="2" t="str">
        <f t="shared" si="26"/>
        <v/>
      </c>
      <c r="P430" s="162" t="str">
        <f t="shared" si="27"/>
        <v/>
      </c>
    </row>
    <row r="431" spans="4:16" ht="15" hidden="1" customHeight="1" x14ac:dyDescent="0.25">
      <c r="D431" s="160"/>
      <c r="E431" s="1"/>
      <c r="F431" s="1"/>
      <c r="G431" s="1" t="str">
        <f>IF(E431="Pipes_and_Fittings",INDEX('Pipes &amp; Fittings'!$D$14:$D$3000,MATCH('Project Costing'!F431,'Pipes &amp; Fittings'!$J$14:$J$3000,0)),IF(E431="Equipment_and_Materials",INDEX('Equipment &amp; Materials'!$E$14:$E$3000,MATCH('Project Costing'!F431,'Equipment &amp; Materials'!$J$14:$J$3000,0)),IF(E431="Land_and_ROW",INDEX('Land &amp; ROW'!$E$14:$E$3000,MATCH('Project Costing'!F431,'Land &amp; ROW'!$I$14:$I$3000,0)),IF(E431="Services",INDEX(Services!$E$14:$E$3000,MATCH('Project Costing'!F431,Services!$I$14:$I$3000,0)),IF(E431="Labor",INDEX(Labor!$E$13:$E$3000,MATCH('Project Costing'!F431,Labor!$I$14:$I$3000,0)),"")))))</f>
        <v/>
      </c>
      <c r="H431" s="1"/>
      <c r="I431" s="1"/>
      <c r="J431" s="2"/>
      <c r="K431" s="2" t="str">
        <f t="shared" si="24"/>
        <v/>
      </c>
      <c r="L431" s="161"/>
      <c r="M431" s="278" t="str">
        <f t="shared" si="25"/>
        <v/>
      </c>
      <c r="N431" s="161"/>
      <c r="O431" s="2" t="str">
        <f t="shared" si="26"/>
        <v/>
      </c>
      <c r="P431" s="162" t="str">
        <f t="shared" si="27"/>
        <v/>
      </c>
    </row>
    <row r="432" spans="4:16" ht="15" hidden="1" customHeight="1" x14ac:dyDescent="0.25">
      <c r="D432" s="160"/>
      <c r="E432" s="1"/>
      <c r="F432" s="1"/>
      <c r="G432" s="1" t="str">
        <f>IF(E432="Pipes_and_Fittings",INDEX('Pipes &amp; Fittings'!$D$14:$D$3000,MATCH('Project Costing'!F432,'Pipes &amp; Fittings'!$J$14:$J$3000,0)),IF(E432="Equipment_and_Materials",INDEX('Equipment &amp; Materials'!$E$14:$E$3000,MATCH('Project Costing'!F432,'Equipment &amp; Materials'!$J$14:$J$3000,0)),IF(E432="Land_and_ROW",INDEX('Land &amp; ROW'!$E$14:$E$3000,MATCH('Project Costing'!F432,'Land &amp; ROW'!$I$14:$I$3000,0)),IF(E432="Services",INDEX(Services!$E$14:$E$3000,MATCH('Project Costing'!F432,Services!$I$14:$I$3000,0)),IF(E432="Labor",INDEX(Labor!$E$13:$E$3000,MATCH('Project Costing'!F432,Labor!$I$14:$I$3000,0)),"")))))</f>
        <v/>
      </c>
      <c r="H432" s="1"/>
      <c r="I432" s="1"/>
      <c r="J432" s="2"/>
      <c r="K432" s="2" t="str">
        <f t="shared" si="24"/>
        <v/>
      </c>
      <c r="L432" s="161"/>
      <c r="M432" s="278" t="str">
        <f t="shared" si="25"/>
        <v/>
      </c>
      <c r="N432" s="161"/>
      <c r="O432" s="2" t="str">
        <f t="shared" si="26"/>
        <v/>
      </c>
      <c r="P432" s="162" t="str">
        <f t="shared" si="27"/>
        <v/>
      </c>
    </row>
    <row r="433" spans="4:16" ht="15" hidden="1" customHeight="1" x14ac:dyDescent="0.25">
      <c r="D433" s="160"/>
      <c r="E433" s="1"/>
      <c r="F433" s="1"/>
      <c r="G433" s="1" t="str">
        <f>IF(E433="Pipes_and_Fittings",INDEX('Pipes &amp; Fittings'!$D$14:$D$3000,MATCH('Project Costing'!F433,'Pipes &amp; Fittings'!$J$14:$J$3000,0)),IF(E433="Equipment_and_Materials",INDEX('Equipment &amp; Materials'!$E$14:$E$3000,MATCH('Project Costing'!F433,'Equipment &amp; Materials'!$J$14:$J$3000,0)),IF(E433="Land_and_ROW",INDEX('Land &amp; ROW'!$E$14:$E$3000,MATCH('Project Costing'!F433,'Land &amp; ROW'!$I$14:$I$3000,0)),IF(E433="Services",INDEX(Services!$E$14:$E$3000,MATCH('Project Costing'!F433,Services!$I$14:$I$3000,0)),IF(E433="Labor",INDEX(Labor!$E$13:$E$3000,MATCH('Project Costing'!F433,Labor!$I$14:$I$3000,0)),"")))))</f>
        <v/>
      </c>
      <c r="H433" s="1"/>
      <c r="I433" s="1"/>
      <c r="J433" s="2"/>
      <c r="K433" s="2" t="str">
        <f t="shared" si="24"/>
        <v/>
      </c>
      <c r="L433" s="161"/>
      <c r="M433" s="278" t="str">
        <f t="shared" si="25"/>
        <v/>
      </c>
      <c r="N433" s="161"/>
      <c r="O433" s="2" t="str">
        <f t="shared" si="26"/>
        <v/>
      </c>
      <c r="P433" s="162" t="str">
        <f t="shared" si="27"/>
        <v/>
      </c>
    </row>
    <row r="434" spans="4:16" ht="15" hidden="1" customHeight="1" x14ac:dyDescent="0.25">
      <c r="D434" s="160"/>
      <c r="E434" s="1"/>
      <c r="F434" s="1"/>
      <c r="G434" s="1" t="str">
        <f>IF(E434="Pipes_and_Fittings",INDEX('Pipes &amp; Fittings'!$D$14:$D$3000,MATCH('Project Costing'!F434,'Pipes &amp; Fittings'!$J$14:$J$3000,0)),IF(E434="Equipment_and_Materials",INDEX('Equipment &amp; Materials'!$E$14:$E$3000,MATCH('Project Costing'!F434,'Equipment &amp; Materials'!$J$14:$J$3000,0)),IF(E434="Land_and_ROW",INDEX('Land &amp; ROW'!$E$14:$E$3000,MATCH('Project Costing'!F434,'Land &amp; ROW'!$I$14:$I$3000,0)),IF(E434="Services",INDEX(Services!$E$14:$E$3000,MATCH('Project Costing'!F434,Services!$I$14:$I$3000,0)),IF(E434="Labor",INDEX(Labor!$E$13:$E$3000,MATCH('Project Costing'!F434,Labor!$I$14:$I$3000,0)),"")))))</f>
        <v/>
      </c>
      <c r="H434" s="1"/>
      <c r="I434" s="1"/>
      <c r="J434" s="2"/>
      <c r="K434" s="2" t="str">
        <f t="shared" si="24"/>
        <v/>
      </c>
      <c r="L434" s="161"/>
      <c r="M434" s="278" t="str">
        <f t="shared" si="25"/>
        <v/>
      </c>
      <c r="N434" s="161"/>
      <c r="O434" s="2" t="str">
        <f t="shared" si="26"/>
        <v/>
      </c>
      <c r="P434" s="162" t="str">
        <f t="shared" si="27"/>
        <v/>
      </c>
    </row>
    <row r="435" spans="4:16" ht="15" hidden="1" customHeight="1" x14ac:dyDescent="0.25">
      <c r="D435" s="160"/>
      <c r="E435" s="1"/>
      <c r="F435" s="1"/>
      <c r="G435" s="1" t="str">
        <f>IF(E435="Pipes_and_Fittings",INDEX('Pipes &amp; Fittings'!$D$14:$D$3000,MATCH('Project Costing'!F435,'Pipes &amp; Fittings'!$J$14:$J$3000,0)),IF(E435="Equipment_and_Materials",INDEX('Equipment &amp; Materials'!$E$14:$E$3000,MATCH('Project Costing'!F435,'Equipment &amp; Materials'!$J$14:$J$3000,0)),IF(E435="Land_and_ROW",INDEX('Land &amp; ROW'!$E$14:$E$3000,MATCH('Project Costing'!F435,'Land &amp; ROW'!$I$14:$I$3000,0)),IF(E435="Services",INDEX(Services!$E$14:$E$3000,MATCH('Project Costing'!F435,Services!$I$14:$I$3000,0)),IF(E435="Labor",INDEX(Labor!$E$13:$E$3000,MATCH('Project Costing'!F435,Labor!$I$14:$I$3000,0)),"")))))</f>
        <v/>
      </c>
      <c r="H435" s="1"/>
      <c r="I435" s="1"/>
      <c r="J435" s="2"/>
      <c r="K435" s="2" t="str">
        <f t="shared" si="24"/>
        <v/>
      </c>
      <c r="L435" s="161"/>
      <c r="M435" s="278" t="str">
        <f t="shared" si="25"/>
        <v/>
      </c>
      <c r="N435" s="161"/>
      <c r="O435" s="2" t="str">
        <f t="shared" si="26"/>
        <v/>
      </c>
      <c r="P435" s="162" t="str">
        <f t="shared" si="27"/>
        <v/>
      </c>
    </row>
    <row r="436" spans="4:16" ht="15" hidden="1" customHeight="1" x14ac:dyDescent="0.25">
      <c r="D436" s="160"/>
      <c r="E436" s="1"/>
      <c r="F436" s="1"/>
      <c r="G436" s="1" t="str">
        <f>IF(E436="Pipes_and_Fittings",INDEX('Pipes &amp; Fittings'!$D$14:$D$3000,MATCH('Project Costing'!F436,'Pipes &amp; Fittings'!$J$14:$J$3000,0)),IF(E436="Equipment_and_Materials",INDEX('Equipment &amp; Materials'!$E$14:$E$3000,MATCH('Project Costing'!F436,'Equipment &amp; Materials'!$J$14:$J$3000,0)),IF(E436="Land_and_ROW",INDEX('Land &amp; ROW'!$E$14:$E$3000,MATCH('Project Costing'!F436,'Land &amp; ROW'!$I$14:$I$3000,0)),IF(E436="Services",INDEX(Services!$E$14:$E$3000,MATCH('Project Costing'!F436,Services!$I$14:$I$3000,0)),IF(E436="Labor",INDEX(Labor!$E$13:$E$3000,MATCH('Project Costing'!F436,Labor!$I$14:$I$3000,0)),"")))))</f>
        <v/>
      </c>
      <c r="H436" s="1"/>
      <c r="I436" s="1"/>
      <c r="J436" s="2"/>
      <c r="K436" s="2" t="str">
        <f t="shared" si="24"/>
        <v/>
      </c>
      <c r="L436" s="161"/>
      <c r="M436" s="278" t="str">
        <f t="shared" si="25"/>
        <v/>
      </c>
      <c r="N436" s="161"/>
      <c r="O436" s="2" t="str">
        <f t="shared" si="26"/>
        <v/>
      </c>
      <c r="P436" s="162" t="str">
        <f t="shared" si="27"/>
        <v/>
      </c>
    </row>
    <row r="437" spans="4:16" ht="15" hidden="1" customHeight="1" x14ac:dyDescent="0.25">
      <c r="D437" s="160"/>
      <c r="E437" s="1"/>
      <c r="F437" s="1"/>
      <c r="G437" s="1" t="str">
        <f>IF(E437="Pipes_and_Fittings",INDEX('Pipes &amp; Fittings'!$D$14:$D$3000,MATCH('Project Costing'!F437,'Pipes &amp; Fittings'!$J$14:$J$3000,0)),IF(E437="Equipment_and_Materials",INDEX('Equipment &amp; Materials'!$E$14:$E$3000,MATCH('Project Costing'!F437,'Equipment &amp; Materials'!$J$14:$J$3000,0)),IF(E437="Land_and_ROW",INDEX('Land &amp; ROW'!$E$14:$E$3000,MATCH('Project Costing'!F437,'Land &amp; ROW'!$I$14:$I$3000,0)),IF(E437="Services",INDEX(Services!$E$14:$E$3000,MATCH('Project Costing'!F437,Services!$I$14:$I$3000,0)),IF(E437="Labor",INDEX(Labor!$E$13:$E$3000,MATCH('Project Costing'!F437,Labor!$I$14:$I$3000,0)),"")))))</f>
        <v/>
      </c>
      <c r="H437" s="1"/>
      <c r="I437" s="1"/>
      <c r="J437" s="2"/>
      <c r="K437" s="2" t="str">
        <f t="shared" si="24"/>
        <v/>
      </c>
      <c r="L437" s="161"/>
      <c r="M437" s="278" t="str">
        <f t="shared" si="25"/>
        <v/>
      </c>
      <c r="N437" s="161"/>
      <c r="O437" s="2" t="str">
        <f t="shared" si="26"/>
        <v/>
      </c>
      <c r="P437" s="162" t="str">
        <f t="shared" si="27"/>
        <v/>
      </c>
    </row>
    <row r="438" spans="4:16" ht="15" hidden="1" customHeight="1" x14ac:dyDescent="0.25">
      <c r="D438" s="160"/>
      <c r="E438" s="1"/>
      <c r="F438" s="1"/>
      <c r="G438" s="1" t="str">
        <f>IF(E438="Pipes_and_Fittings",INDEX('Pipes &amp; Fittings'!$D$14:$D$3000,MATCH('Project Costing'!F438,'Pipes &amp; Fittings'!$J$14:$J$3000,0)),IF(E438="Equipment_and_Materials",INDEX('Equipment &amp; Materials'!$E$14:$E$3000,MATCH('Project Costing'!F438,'Equipment &amp; Materials'!$J$14:$J$3000,0)),IF(E438="Land_and_ROW",INDEX('Land &amp; ROW'!$E$14:$E$3000,MATCH('Project Costing'!F438,'Land &amp; ROW'!$I$14:$I$3000,0)),IF(E438="Services",INDEX(Services!$E$14:$E$3000,MATCH('Project Costing'!F438,Services!$I$14:$I$3000,0)),IF(E438="Labor",INDEX(Labor!$E$13:$E$3000,MATCH('Project Costing'!F438,Labor!$I$14:$I$3000,0)),"")))))</f>
        <v/>
      </c>
      <c r="H438" s="1"/>
      <c r="I438" s="1"/>
      <c r="J438" s="2"/>
      <c r="K438" s="2" t="str">
        <f t="shared" si="24"/>
        <v/>
      </c>
      <c r="L438" s="161"/>
      <c r="M438" s="278" t="str">
        <f t="shared" si="25"/>
        <v/>
      </c>
      <c r="N438" s="161"/>
      <c r="O438" s="2" t="str">
        <f t="shared" si="26"/>
        <v/>
      </c>
      <c r="P438" s="162" t="str">
        <f t="shared" si="27"/>
        <v/>
      </c>
    </row>
    <row r="439" spans="4:16" ht="15" hidden="1" customHeight="1" x14ac:dyDescent="0.25">
      <c r="D439" s="160"/>
      <c r="E439" s="1"/>
      <c r="F439" s="1"/>
      <c r="G439" s="1" t="str">
        <f>IF(E439="Pipes_and_Fittings",INDEX('Pipes &amp; Fittings'!$D$14:$D$3000,MATCH('Project Costing'!F439,'Pipes &amp; Fittings'!$J$14:$J$3000,0)),IF(E439="Equipment_and_Materials",INDEX('Equipment &amp; Materials'!$E$14:$E$3000,MATCH('Project Costing'!F439,'Equipment &amp; Materials'!$J$14:$J$3000,0)),IF(E439="Land_and_ROW",INDEX('Land &amp; ROW'!$E$14:$E$3000,MATCH('Project Costing'!F439,'Land &amp; ROW'!$I$14:$I$3000,0)),IF(E439="Services",INDEX(Services!$E$14:$E$3000,MATCH('Project Costing'!F439,Services!$I$14:$I$3000,0)),IF(E439="Labor",INDEX(Labor!$E$13:$E$3000,MATCH('Project Costing'!F439,Labor!$I$14:$I$3000,0)),"")))))</f>
        <v/>
      </c>
      <c r="H439" s="1"/>
      <c r="I439" s="1"/>
      <c r="J439" s="2"/>
      <c r="K439" s="2" t="str">
        <f t="shared" si="24"/>
        <v/>
      </c>
      <c r="L439" s="161"/>
      <c r="M439" s="278" t="str">
        <f t="shared" si="25"/>
        <v/>
      </c>
      <c r="N439" s="161"/>
      <c r="O439" s="2" t="str">
        <f t="shared" si="26"/>
        <v/>
      </c>
      <c r="P439" s="162" t="str">
        <f t="shared" si="27"/>
        <v/>
      </c>
    </row>
    <row r="440" spans="4:16" ht="15" hidden="1" customHeight="1" x14ac:dyDescent="0.25">
      <c r="D440" s="160"/>
      <c r="E440" s="1"/>
      <c r="F440" s="1"/>
      <c r="G440" s="1" t="str">
        <f>IF(E440="Pipes_and_Fittings",INDEX('Pipes &amp; Fittings'!$D$14:$D$3000,MATCH('Project Costing'!F440,'Pipes &amp; Fittings'!$J$14:$J$3000,0)),IF(E440="Equipment_and_Materials",INDEX('Equipment &amp; Materials'!$E$14:$E$3000,MATCH('Project Costing'!F440,'Equipment &amp; Materials'!$J$14:$J$3000,0)),IF(E440="Land_and_ROW",INDEX('Land &amp; ROW'!$E$14:$E$3000,MATCH('Project Costing'!F440,'Land &amp; ROW'!$I$14:$I$3000,0)),IF(E440="Services",INDEX(Services!$E$14:$E$3000,MATCH('Project Costing'!F440,Services!$I$14:$I$3000,0)),IF(E440="Labor",INDEX(Labor!$E$13:$E$3000,MATCH('Project Costing'!F440,Labor!$I$14:$I$3000,0)),"")))))</f>
        <v/>
      </c>
      <c r="H440" s="1"/>
      <c r="I440" s="1"/>
      <c r="J440" s="2"/>
      <c r="K440" s="2" t="str">
        <f t="shared" si="24"/>
        <v/>
      </c>
      <c r="L440" s="161"/>
      <c r="M440" s="278" t="str">
        <f t="shared" si="25"/>
        <v/>
      </c>
      <c r="N440" s="161"/>
      <c r="O440" s="2" t="str">
        <f t="shared" si="26"/>
        <v/>
      </c>
      <c r="P440" s="162" t="str">
        <f t="shared" si="27"/>
        <v/>
      </c>
    </row>
    <row r="441" spans="4:16" ht="15" hidden="1" customHeight="1" x14ac:dyDescent="0.25">
      <c r="D441" s="160"/>
      <c r="E441" s="1"/>
      <c r="F441" s="1"/>
      <c r="G441" s="1" t="str">
        <f>IF(E441="Pipes_and_Fittings",INDEX('Pipes &amp; Fittings'!$D$14:$D$3000,MATCH('Project Costing'!F441,'Pipes &amp; Fittings'!$J$14:$J$3000,0)),IF(E441="Equipment_and_Materials",INDEX('Equipment &amp; Materials'!$E$14:$E$3000,MATCH('Project Costing'!F441,'Equipment &amp; Materials'!$J$14:$J$3000,0)),IF(E441="Land_and_ROW",INDEX('Land &amp; ROW'!$E$14:$E$3000,MATCH('Project Costing'!F441,'Land &amp; ROW'!$I$14:$I$3000,0)),IF(E441="Services",INDEX(Services!$E$14:$E$3000,MATCH('Project Costing'!F441,Services!$I$14:$I$3000,0)),IF(E441="Labor",INDEX(Labor!$E$13:$E$3000,MATCH('Project Costing'!F441,Labor!$I$14:$I$3000,0)),"")))))</f>
        <v/>
      </c>
      <c r="H441" s="1"/>
      <c r="I441" s="1"/>
      <c r="J441" s="2"/>
      <c r="K441" s="2" t="str">
        <f t="shared" si="24"/>
        <v/>
      </c>
      <c r="L441" s="161"/>
      <c r="M441" s="278" t="str">
        <f t="shared" si="25"/>
        <v/>
      </c>
      <c r="N441" s="161"/>
      <c r="O441" s="2" t="str">
        <f t="shared" si="26"/>
        <v/>
      </c>
      <c r="P441" s="162" t="str">
        <f t="shared" si="27"/>
        <v/>
      </c>
    </row>
    <row r="442" spans="4:16" ht="15" hidden="1" customHeight="1" x14ac:dyDescent="0.25">
      <c r="D442" s="160"/>
      <c r="E442" s="1"/>
      <c r="F442" s="1"/>
      <c r="G442" s="1" t="str">
        <f>IF(E442="Pipes_and_Fittings",INDEX('Pipes &amp; Fittings'!$D$14:$D$3000,MATCH('Project Costing'!F442,'Pipes &amp; Fittings'!$J$14:$J$3000,0)),IF(E442="Equipment_and_Materials",INDEX('Equipment &amp; Materials'!$E$14:$E$3000,MATCH('Project Costing'!F442,'Equipment &amp; Materials'!$J$14:$J$3000,0)),IF(E442="Land_and_ROW",INDEX('Land &amp; ROW'!$E$14:$E$3000,MATCH('Project Costing'!F442,'Land &amp; ROW'!$I$14:$I$3000,0)),IF(E442="Services",INDEX(Services!$E$14:$E$3000,MATCH('Project Costing'!F442,Services!$I$14:$I$3000,0)),IF(E442="Labor",INDEX(Labor!$E$13:$E$3000,MATCH('Project Costing'!F442,Labor!$I$14:$I$3000,0)),"")))))</f>
        <v/>
      </c>
      <c r="H442" s="1"/>
      <c r="I442" s="1"/>
      <c r="J442" s="2"/>
      <c r="K442" s="2" t="str">
        <f t="shared" si="24"/>
        <v/>
      </c>
      <c r="L442" s="161"/>
      <c r="M442" s="278" t="str">
        <f t="shared" si="25"/>
        <v/>
      </c>
      <c r="N442" s="161"/>
      <c r="O442" s="2" t="str">
        <f t="shared" si="26"/>
        <v/>
      </c>
      <c r="P442" s="162" t="str">
        <f t="shared" si="27"/>
        <v/>
      </c>
    </row>
    <row r="443" spans="4:16" ht="15" hidden="1" customHeight="1" x14ac:dyDescent="0.25">
      <c r="D443" s="160"/>
      <c r="E443" s="1"/>
      <c r="F443" s="1"/>
      <c r="G443" s="1" t="str">
        <f>IF(E443="Pipes_and_Fittings",INDEX('Pipes &amp; Fittings'!$D$14:$D$3000,MATCH('Project Costing'!F443,'Pipes &amp; Fittings'!$J$14:$J$3000,0)),IF(E443="Equipment_and_Materials",INDEX('Equipment &amp; Materials'!$E$14:$E$3000,MATCH('Project Costing'!F443,'Equipment &amp; Materials'!$J$14:$J$3000,0)),IF(E443="Land_and_ROW",INDEX('Land &amp; ROW'!$E$14:$E$3000,MATCH('Project Costing'!F443,'Land &amp; ROW'!$I$14:$I$3000,0)),IF(E443="Services",INDEX(Services!$E$14:$E$3000,MATCH('Project Costing'!F443,Services!$I$14:$I$3000,0)),IF(E443="Labor",INDEX(Labor!$E$13:$E$3000,MATCH('Project Costing'!F443,Labor!$I$14:$I$3000,0)),"")))))</f>
        <v/>
      </c>
      <c r="H443" s="1"/>
      <c r="I443" s="1"/>
      <c r="J443" s="2"/>
      <c r="K443" s="2" t="str">
        <f t="shared" si="24"/>
        <v/>
      </c>
      <c r="L443" s="161"/>
      <c r="M443" s="278" t="str">
        <f t="shared" si="25"/>
        <v/>
      </c>
      <c r="N443" s="161"/>
      <c r="O443" s="2" t="str">
        <f t="shared" si="26"/>
        <v/>
      </c>
      <c r="P443" s="162" t="str">
        <f t="shared" si="27"/>
        <v/>
      </c>
    </row>
    <row r="444" spans="4:16" ht="15" hidden="1" customHeight="1" x14ac:dyDescent="0.25">
      <c r="D444" s="160"/>
      <c r="E444" s="1"/>
      <c r="F444" s="1"/>
      <c r="G444" s="1" t="str">
        <f>IF(E444="Pipes_and_Fittings",INDEX('Pipes &amp; Fittings'!$D$14:$D$3000,MATCH('Project Costing'!F444,'Pipes &amp; Fittings'!$J$14:$J$3000,0)),IF(E444="Equipment_and_Materials",INDEX('Equipment &amp; Materials'!$E$14:$E$3000,MATCH('Project Costing'!F444,'Equipment &amp; Materials'!$J$14:$J$3000,0)),IF(E444="Land_and_ROW",INDEX('Land &amp; ROW'!$E$14:$E$3000,MATCH('Project Costing'!F444,'Land &amp; ROW'!$I$14:$I$3000,0)),IF(E444="Services",INDEX(Services!$E$14:$E$3000,MATCH('Project Costing'!F444,Services!$I$14:$I$3000,0)),IF(E444="Labor",INDEX(Labor!$E$13:$E$3000,MATCH('Project Costing'!F444,Labor!$I$14:$I$3000,0)),"")))))</f>
        <v/>
      </c>
      <c r="H444" s="1"/>
      <c r="I444" s="1"/>
      <c r="J444" s="2"/>
      <c r="K444" s="2" t="str">
        <f t="shared" si="24"/>
        <v/>
      </c>
      <c r="L444" s="161"/>
      <c r="M444" s="278" t="str">
        <f t="shared" si="25"/>
        <v/>
      </c>
      <c r="N444" s="161"/>
      <c r="O444" s="2" t="str">
        <f t="shared" si="26"/>
        <v/>
      </c>
      <c r="P444" s="162" t="str">
        <f t="shared" si="27"/>
        <v/>
      </c>
    </row>
    <row r="445" spans="4:16" ht="15" hidden="1" customHeight="1" x14ac:dyDescent="0.25">
      <c r="D445" s="160"/>
      <c r="E445" s="1"/>
      <c r="F445" s="1"/>
      <c r="G445" s="1" t="str">
        <f>IF(E445="Pipes_and_Fittings",INDEX('Pipes &amp; Fittings'!$D$14:$D$3000,MATCH('Project Costing'!F445,'Pipes &amp; Fittings'!$J$14:$J$3000,0)),IF(E445="Equipment_and_Materials",INDEX('Equipment &amp; Materials'!$E$14:$E$3000,MATCH('Project Costing'!F445,'Equipment &amp; Materials'!$J$14:$J$3000,0)),IF(E445="Land_and_ROW",INDEX('Land &amp; ROW'!$E$14:$E$3000,MATCH('Project Costing'!F445,'Land &amp; ROW'!$I$14:$I$3000,0)),IF(E445="Services",INDEX(Services!$E$14:$E$3000,MATCH('Project Costing'!F445,Services!$I$14:$I$3000,0)),IF(E445="Labor",INDEX(Labor!$E$13:$E$3000,MATCH('Project Costing'!F445,Labor!$I$14:$I$3000,0)),"")))))</f>
        <v/>
      </c>
      <c r="H445" s="1"/>
      <c r="I445" s="1"/>
      <c r="J445" s="2"/>
      <c r="K445" s="2" t="str">
        <f t="shared" si="24"/>
        <v/>
      </c>
      <c r="L445" s="161"/>
      <c r="M445" s="278" t="str">
        <f t="shared" si="25"/>
        <v/>
      </c>
      <c r="N445" s="161"/>
      <c r="O445" s="2" t="str">
        <f t="shared" si="26"/>
        <v/>
      </c>
      <c r="P445" s="162" t="str">
        <f t="shared" si="27"/>
        <v/>
      </c>
    </row>
    <row r="446" spans="4:16" ht="15" hidden="1" customHeight="1" x14ac:dyDescent="0.25">
      <c r="D446" s="160"/>
      <c r="E446" s="1"/>
      <c r="F446" s="1"/>
      <c r="G446" s="1" t="str">
        <f>IF(E446="Pipes_and_Fittings",INDEX('Pipes &amp; Fittings'!$D$14:$D$3000,MATCH('Project Costing'!F446,'Pipes &amp; Fittings'!$J$14:$J$3000,0)),IF(E446="Equipment_and_Materials",INDEX('Equipment &amp; Materials'!$E$14:$E$3000,MATCH('Project Costing'!F446,'Equipment &amp; Materials'!$J$14:$J$3000,0)),IF(E446="Land_and_ROW",INDEX('Land &amp; ROW'!$E$14:$E$3000,MATCH('Project Costing'!F446,'Land &amp; ROW'!$I$14:$I$3000,0)),IF(E446="Services",INDEX(Services!$E$14:$E$3000,MATCH('Project Costing'!F446,Services!$I$14:$I$3000,0)),IF(E446="Labor",INDEX(Labor!$E$13:$E$3000,MATCH('Project Costing'!F446,Labor!$I$14:$I$3000,0)),"")))))</f>
        <v/>
      </c>
      <c r="H446" s="1"/>
      <c r="I446" s="1"/>
      <c r="J446" s="2"/>
      <c r="K446" s="2" t="str">
        <f t="shared" si="24"/>
        <v/>
      </c>
      <c r="L446" s="161"/>
      <c r="M446" s="278" t="str">
        <f t="shared" si="25"/>
        <v/>
      </c>
      <c r="N446" s="161"/>
      <c r="O446" s="2" t="str">
        <f t="shared" si="26"/>
        <v/>
      </c>
      <c r="P446" s="162" t="str">
        <f t="shared" si="27"/>
        <v/>
      </c>
    </row>
    <row r="447" spans="4:16" ht="15" hidden="1" customHeight="1" x14ac:dyDescent="0.25">
      <c r="D447" s="160"/>
      <c r="E447" s="1"/>
      <c r="F447" s="1"/>
      <c r="G447" s="1" t="str">
        <f>IF(E447="Pipes_and_Fittings",INDEX('Pipes &amp; Fittings'!$D$14:$D$3000,MATCH('Project Costing'!F447,'Pipes &amp; Fittings'!$J$14:$J$3000,0)),IF(E447="Equipment_and_Materials",INDEX('Equipment &amp; Materials'!$E$14:$E$3000,MATCH('Project Costing'!F447,'Equipment &amp; Materials'!$J$14:$J$3000,0)),IF(E447="Land_and_ROW",INDEX('Land &amp; ROW'!$E$14:$E$3000,MATCH('Project Costing'!F447,'Land &amp; ROW'!$I$14:$I$3000,0)),IF(E447="Services",INDEX(Services!$E$14:$E$3000,MATCH('Project Costing'!F447,Services!$I$14:$I$3000,0)),IF(E447="Labor",INDEX(Labor!$E$13:$E$3000,MATCH('Project Costing'!F447,Labor!$I$14:$I$3000,0)),"")))))</f>
        <v/>
      </c>
      <c r="H447" s="1"/>
      <c r="I447" s="1"/>
      <c r="J447" s="2"/>
      <c r="K447" s="2" t="str">
        <f t="shared" si="24"/>
        <v/>
      </c>
      <c r="L447" s="161"/>
      <c r="M447" s="278" t="str">
        <f t="shared" si="25"/>
        <v/>
      </c>
      <c r="N447" s="161"/>
      <c r="O447" s="2" t="str">
        <f t="shared" si="26"/>
        <v/>
      </c>
      <c r="P447" s="162" t="str">
        <f t="shared" si="27"/>
        <v/>
      </c>
    </row>
    <row r="448" spans="4:16" ht="15" hidden="1" customHeight="1" x14ac:dyDescent="0.25">
      <c r="D448" s="160"/>
      <c r="E448" s="1"/>
      <c r="F448" s="1"/>
      <c r="G448" s="1" t="str">
        <f>IF(E448="Pipes_and_Fittings",INDEX('Pipes &amp; Fittings'!$D$14:$D$3000,MATCH('Project Costing'!F448,'Pipes &amp; Fittings'!$J$14:$J$3000,0)),IF(E448="Equipment_and_Materials",INDEX('Equipment &amp; Materials'!$E$14:$E$3000,MATCH('Project Costing'!F448,'Equipment &amp; Materials'!$J$14:$J$3000,0)),IF(E448="Land_and_ROW",INDEX('Land &amp; ROW'!$E$14:$E$3000,MATCH('Project Costing'!F448,'Land &amp; ROW'!$I$14:$I$3000,0)),IF(E448="Services",INDEX(Services!$E$14:$E$3000,MATCH('Project Costing'!F448,Services!$I$14:$I$3000,0)),IF(E448="Labor",INDEX(Labor!$E$13:$E$3000,MATCH('Project Costing'!F448,Labor!$I$14:$I$3000,0)),"")))))</f>
        <v/>
      </c>
      <c r="H448" s="1"/>
      <c r="I448" s="1"/>
      <c r="J448" s="2"/>
      <c r="K448" s="2" t="str">
        <f t="shared" si="24"/>
        <v/>
      </c>
      <c r="L448" s="161"/>
      <c r="M448" s="278" t="str">
        <f t="shared" si="25"/>
        <v/>
      </c>
      <c r="N448" s="161"/>
      <c r="O448" s="2" t="str">
        <f t="shared" si="26"/>
        <v/>
      </c>
      <c r="P448" s="162" t="str">
        <f t="shared" si="27"/>
        <v/>
      </c>
    </row>
    <row r="449" spans="4:16" ht="15" hidden="1" customHeight="1" x14ac:dyDescent="0.25">
      <c r="D449" s="160"/>
      <c r="E449" s="1"/>
      <c r="F449" s="1"/>
      <c r="G449" s="1" t="str">
        <f>IF(E449="Pipes_and_Fittings",INDEX('Pipes &amp; Fittings'!$D$14:$D$3000,MATCH('Project Costing'!F449,'Pipes &amp; Fittings'!$J$14:$J$3000,0)),IF(E449="Equipment_and_Materials",INDEX('Equipment &amp; Materials'!$E$14:$E$3000,MATCH('Project Costing'!F449,'Equipment &amp; Materials'!$J$14:$J$3000,0)),IF(E449="Land_and_ROW",INDEX('Land &amp; ROW'!$E$14:$E$3000,MATCH('Project Costing'!F449,'Land &amp; ROW'!$I$14:$I$3000,0)),IF(E449="Services",INDEX(Services!$E$14:$E$3000,MATCH('Project Costing'!F449,Services!$I$14:$I$3000,0)),IF(E449="Labor",INDEX(Labor!$E$13:$E$3000,MATCH('Project Costing'!F449,Labor!$I$14:$I$3000,0)),"")))))</f>
        <v/>
      </c>
      <c r="H449" s="1"/>
      <c r="I449" s="1"/>
      <c r="J449" s="2"/>
      <c r="K449" s="2" t="str">
        <f t="shared" si="24"/>
        <v/>
      </c>
      <c r="L449" s="161"/>
      <c r="M449" s="278" t="str">
        <f t="shared" si="25"/>
        <v/>
      </c>
      <c r="N449" s="161"/>
      <c r="O449" s="2" t="str">
        <f t="shared" si="26"/>
        <v/>
      </c>
      <c r="P449" s="162" t="str">
        <f t="shared" si="27"/>
        <v/>
      </c>
    </row>
    <row r="450" spans="4:16" ht="15" hidden="1" customHeight="1" x14ac:dyDescent="0.25">
      <c r="D450" s="160"/>
      <c r="E450" s="1"/>
      <c r="F450" s="1"/>
      <c r="G450" s="1" t="str">
        <f>IF(E450="Pipes_and_Fittings",INDEX('Pipes &amp; Fittings'!$D$14:$D$3000,MATCH('Project Costing'!F450,'Pipes &amp; Fittings'!$J$14:$J$3000,0)),IF(E450="Equipment_and_Materials",INDEX('Equipment &amp; Materials'!$E$14:$E$3000,MATCH('Project Costing'!F450,'Equipment &amp; Materials'!$J$14:$J$3000,0)),IF(E450="Land_and_ROW",INDEX('Land &amp; ROW'!$E$14:$E$3000,MATCH('Project Costing'!F450,'Land &amp; ROW'!$I$14:$I$3000,0)),IF(E450="Services",INDEX(Services!$E$14:$E$3000,MATCH('Project Costing'!F450,Services!$I$14:$I$3000,0)),IF(E450="Labor",INDEX(Labor!$E$13:$E$3000,MATCH('Project Costing'!F450,Labor!$I$14:$I$3000,0)),"")))))</f>
        <v/>
      </c>
      <c r="H450" s="1"/>
      <c r="I450" s="1"/>
      <c r="J450" s="2"/>
      <c r="K450" s="2" t="str">
        <f t="shared" si="24"/>
        <v/>
      </c>
      <c r="L450" s="161"/>
      <c r="M450" s="278" t="str">
        <f t="shared" si="25"/>
        <v/>
      </c>
      <c r="N450" s="161"/>
      <c r="O450" s="2" t="str">
        <f t="shared" si="26"/>
        <v/>
      </c>
      <c r="P450" s="162" t="str">
        <f t="shared" si="27"/>
        <v/>
      </c>
    </row>
    <row r="451" spans="4:16" ht="15" hidden="1" customHeight="1" x14ac:dyDescent="0.25">
      <c r="D451" s="160"/>
      <c r="E451" s="1"/>
      <c r="F451" s="1"/>
      <c r="G451" s="1" t="str">
        <f>IF(E451="Pipes_and_Fittings",INDEX('Pipes &amp; Fittings'!$D$14:$D$3000,MATCH('Project Costing'!F451,'Pipes &amp; Fittings'!$J$14:$J$3000,0)),IF(E451="Equipment_and_Materials",INDEX('Equipment &amp; Materials'!$E$14:$E$3000,MATCH('Project Costing'!F451,'Equipment &amp; Materials'!$J$14:$J$3000,0)),IF(E451="Land_and_ROW",INDEX('Land &amp; ROW'!$E$14:$E$3000,MATCH('Project Costing'!F451,'Land &amp; ROW'!$I$14:$I$3000,0)),IF(E451="Services",INDEX(Services!$E$14:$E$3000,MATCH('Project Costing'!F451,Services!$I$14:$I$3000,0)),IF(E451="Labor",INDEX(Labor!$E$13:$E$3000,MATCH('Project Costing'!F451,Labor!$I$14:$I$3000,0)),"")))))</f>
        <v/>
      </c>
      <c r="H451" s="1"/>
      <c r="I451" s="1"/>
      <c r="J451" s="2"/>
      <c r="K451" s="2" t="str">
        <f t="shared" si="24"/>
        <v/>
      </c>
      <c r="L451" s="161"/>
      <c r="M451" s="278" t="str">
        <f t="shared" si="25"/>
        <v/>
      </c>
      <c r="N451" s="161"/>
      <c r="O451" s="2" t="str">
        <f t="shared" si="26"/>
        <v/>
      </c>
      <c r="P451" s="162" t="str">
        <f t="shared" si="27"/>
        <v/>
      </c>
    </row>
    <row r="452" spans="4:16" ht="15" hidden="1" customHeight="1" x14ac:dyDescent="0.25">
      <c r="D452" s="160"/>
      <c r="E452" s="1"/>
      <c r="F452" s="1"/>
      <c r="G452" s="1" t="str">
        <f>IF(E452="Pipes_and_Fittings",INDEX('Pipes &amp; Fittings'!$D$14:$D$3000,MATCH('Project Costing'!F452,'Pipes &amp; Fittings'!$J$14:$J$3000,0)),IF(E452="Equipment_and_Materials",INDEX('Equipment &amp; Materials'!$E$14:$E$3000,MATCH('Project Costing'!F452,'Equipment &amp; Materials'!$J$14:$J$3000,0)),IF(E452="Land_and_ROW",INDEX('Land &amp; ROW'!$E$14:$E$3000,MATCH('Project Costing'!F452,'Land &amp; ROW'!$I$14:$I$3000,0)),IF(E452="Services",INDEX(Services!$E$14:$E$3000,MATCH('Project Costing'!F452,Services!$I$14:$I$3000,0)),IF(E452="Labor",INDEX(Labor!$E$13:$E$3000,MATCH('Project Costing'!F452,Labor!$I$14:$I$3000,0)),"")))))</f>
        <v/>
      </c>
      <c r="H452" s="1"/>
      <c r="I452" s="1"/>
      <c r="J452" s="2"/>
      <c r="K452" s="2" t="str">
        <f t="shared" si="24"/>
        <v/>
      </c>
      <c r="L452" s="161"/>
      <c r="M452" s="278" t="str">
        <f t="shared" si="25"/>
        <v/>
      </c>
      <c r="N452" s="161"/>
      <c r="O452" s="2" t="str">
        <f t="shared" si="26"/>
        <v/>
      </c>
      <c r="P452" s="162" t="str">
        <f t="shared" si="27"/>
        <v/>
      </c>
    </row>
    <row r="453" spans="4:16" ht="15" hidden="1" customHeight="1" x14ac:dyDescent="0.25">
      <c r="D453" s="160"/>
      <c r="E453" s="1"/>
      <c r="F453" s="1"/>
      <c r="G453" s="1" t="str">
        <f>IF(E453="Pipes_and_Fittings",INDEX('Pipes &amp; Fittings'!$D$14:$D$3000,MATCH('Project Costing'!F453,'Pipes &amp; Fittings'!$J$14:$J$3000,0)),IF(E453="Equipment_and_Materials",INDEX('Equipment &amp; Materials'!$E$14:$E$3000,MATCH('Project Costing'!F453,'Equipment &amp; Materials'!$J$14:$J$3000,0)),IF(E453="Land_and_ROW",INDEX('Land &amp; ROW'!$E$14:$E$3000,MATCH('Project Costing'!F453,'Land &amp; ROW'!$I$14:$I$3000,0)),IF(E453="Services",INDEX(Services!$E$14:$E$3000,MATCH('Project Costing'!F453,Services!$I$14:$I$3000,0)),IF(E453="Labor",INDEX(Labor!$E$13:$E$3000,MATCH('Project Costing'!F453,Labor!$I$14:$I$3000,0)),"")))))</f>
        <v/>
      </c>
      <c r="H453" s="1"/>
      <c r="I453" s="1"/>
      <c r="J453" s="2"/>
      <c r="K453" s="2" t="str">
        <f t="shared" si="24"/>
        <v/>
      </c>
      <c r="L453" s="161"/>
      <c r="M453" s="278" t="str">
        <f t="shared" si="25"/>
        <v/>
      </c>
      <c r="N453" s="161"/>
      <c r="O453" s="2" t="str">
        <f t="shared" si="26"/>
        <v/>
      </c>
      <c r="P453" s="162" t="str">
        <f t="shared" si="27"/>
        <v/>
      </c>
    </row>
    <row r="454" spans="4:16" ht="15" hidden="1" customHeight="1" x14ac:dyDescent="0.25">
      <c r="D454" s="160"/>
      <c r="E454" s="1"/>
      <c r="F454" s="1"/>
      <c r="G454" s="1" t="str">
        <f>IF(E454="Pipes_and_Fittings",INDEX('Pipes &amp; Fittings'!$D$14:$D$3000,MATCH('Project Costing'!F454,'Pipes &amp; Fittings'!$J$14:$J$3000,0)),IF(E454="Equipment_and_Materials",INDEX('Equipment &amp; Materials'!$E$14:$E$3000,MATCH('Project Costing'!F454,'Equipment &amp; Materials'!$J$14:$J$3000,0)),IF(E454="Land_and_ROW",INDEX('Land &amp; ROW'!$E$14:$E$3000,MATCH('Project Costing'!F454,'Land &amp; ROW'!$I$14:$I$3000,0)),IF(E454="Services",INDEX(Services!$E$14:$E$3000,MATCH('Project Costing'!F454,Services!$I$14:$I$3000,0)),IF(E454="Labor",INDEX(Labor!$E$13:$E$3000,MATCH('Project Costing'!F454,Labor!$I$14:$I$3000,0)),"")))))</f>
        <v/>
      </c>
      <c r="H454" s="1"/>
      <c r="I454" s="1"/>
      <c r="J454" s="2"/>
      <c r="K454" s="2" t="str">
        <f t="shared" si="24"/>
        <v/>
      </c>
      <c r="L454" s="161"/>
      <c r="M454" s="278" t="str">
        <f t="shared" si="25"/>
        <v/>
      </c>
      <c r="N454" s="161"/>
      <c r="O454" s="2" t="str">
        <f t="shared" si="26"/>
        <v/>
      </c>
      <c r="P454" s="162" t="str">
        <f t="shared" si="27"/>
        <v/>
      </c>
    </row>
    <row r="455" spans="4:16" ht="15" hidden="1" customHeight="1" x14ac:dyDescent="0.25">
      <c r="D455" s="160"/>
      <c r="E455" s="1"/>
      <c r="F455" s="1"/>
      <c r="G455" s="1" t="str">
        <f>IF(E455="Pipes_and_Fittings",INDEX('Pipes &amp; Fittings'!$D$14:$D$3000,MATCH('Project Costing'!F455,'Pipes &amp; Fittings'!$J$14:$J$3000,0)),IF(E455="Equipment_and_Materials",INDEX('Equipment &amp; Materials'!$E$14:$E$3000,MATCH('Project Costing'!F455,'Equipment &amp; Materials'!$J$14:$J$3000,0)),IF(E455="Land_and_ROW",INDEX('Land &amp; ROW'!$E$14:$E$3000,MATCH('Project Costing'!F455,'Land &amp; ROW'!$I$14:$I$3000,0)),IF(E455="Services",INDEX(Services!$E$14:$E$3000,MATCH('Project Costing'!F455,Services!$I$14:$I$3000,0)),IF(E455="Labor",INDEX(Labor!$E$13:$E$3000,MATCH('Project Costing'!F455,Labor!$I$14:$I$3000,0)),"")))))</f>
        <v/>
      </c>
      <c r="H455" s="1"/>
      <c r="I455" s="1"/>
      <c r="J455" s="2"/>
      <c r="K455" s="2" t="str">
        <f t="shared" si="24"/>
        <v/>
      </c>
      <c r="L455" s="161"/>
      <c r="M455" s="278" t="str">
        <f t="shared" si="25"/>
        <v/>
      </c>
      <c r="N455" s="161"/>
      <c r="O455" s="2" t="str">
        <f t="shared" si="26"/>
        <v/>
      </c>
      <c r="P455" s="162" t="str">
        <f t="shared" si="27"/>
        <v/>
      </c>
    </row>
    <row r="456" spans="4:16" ht="15" hidden="1" customHeight="1" x14ac:dyDescent="0.25">
      <c r="D456" s="160"/>
      <c r="E456" s="1"/>
      <c r="F456" s="1"/>
      <c r="G456" s="1" t="str">
        <f>IF(E456="Pipes_and_Fittings",INDEX('Pipes &amp; Fittings'!$D$14:$D$3000,MATCH('Project Costing'!F456,'Pipes &amp; Fittings'!$J$14:$J$3000,0)),IF(E456="Equipment_and_Materials",INDEX('Equipment &amp; Materials'!$E$14:$E$3000,MATCH('Project Costing'!F456,'Equipment &amp; Materials'!$J$14:$J$3000,0)),IF(E456="Land_and_ROW",INDEX('Land &amp; ROW'!$E$14:$E$3000,MATCH('Project Costing'!F456,'Land &amp; ROW'!$I$14:$I$3000,0)),IF(E456="Services",INDEX(Services!$E$14:$E$3000,MATCH('Project Costing'!F456,Services!$I$14:$I$3000,0)),IF(E456="Labor",INDEX(Labor!$E$13:$E$3000,MATCH('Project Costing'!F456,Labor!$I$14:$I$3000,0)),"")))))</f>
        <v/>
      </c>
      <c r="H456" s="1"/>
      <c r="I456" s="1"/>
      <c r="J456" s="2"/>
      <c r="K456" s="2" t="str">
        <f t="shared" si="24"/>
        <v/>
      </c>
      <c r="L456" s="161"/>
      <c r="M456" s="278" t="str">
        <f t="shared" si="25"/>
        <v/>
      </c>
      <c r="N456" s="161"/>
      <c r="O456" s="2" t="str">
        <f t="shared" si="26"/>
        <v/>
      </c>
      <c r="P456" s="162" t="str">
        <f t="shared" si="27"/>
        <v/>
      </c>
    </row>
    <row r="457" spans="4:16" ht="15" hidden="1" customHeight="1" x14ac:dyDescent="0.25">
      <c r="D457" s="160"/>
      <c r="E457" s="1"/>
      <c r="F457" s="1"/>
      <c r="G457" s="1" t="str">
        <f>IF(E457="Pipes_and_Fittings",INDEX('Pipes &amp; Fittings'!$D$14:$D$3000,MATCH('Project Costing'!F457,'Pipes &amp; Fittings'!$J$14:$J$3000,0)),IF(E457="Equipment_and_Materials",INDEX('Equipment &amp; Materials'!$E$14:$E$3000,MATCH('Project Costing'!F457,'Equipment &amp; Materials'!$J$14:$J$3000,0)),IF(E457="Land_and_ROW",INDEX('Land &amp; ROW'!$E$14:$E$3000,MATCH('Project Costing'!F457,'Land &amp; ROW'!$I$14:$I$3000,0)),IF(E457="Services",INDEX(Services!$E$14:$E$3000,MATCH('Project Costing'!F457,Services!$I$14:$I$3000,0)),IF(E457="Labor",INDEX(Labor!$E$13:$E$3000,MATCH('Project Costing'!F457,Labor!$I$14:$I$3000,0)),"")))))</f>
        <v/>
      </c>
      <c r="H457" s="1"/>
      <c r="I457" s="1"/>
      <c r="J457" s="2"/>
      <c r="K457" s="2" t="str">
        <f t="shared" si="24"/>
        <v/>
      </c>
      <c r="L457" s="161"/>
      <c r="M457" s="278" t="str">
        <f t="shared" si="25"/>
        <v/>
      </c>
      <c r="N457" s="161"/>
      <c r="O457" s="2" t="str">
        <f t="shared" si="26"/>
        <v/>
      </c>
      <c r="P457" s="162" t="str">
        <f t="shared" si="27"/>
        <v/>
      </c>
    </row>
    <row r="458" spans="4:16" ht="15" hidden="1" customHeight="1" x14ac:dyDescent="0.25">
      <c r="D458" s="160"/>
      <c r="E458" s="1"/>
      <c r="F458" s="1"/>
      <c r="G458" s="1" t="str">
        <f>IF(E458="Pipes_and_Fittings",INDEX('Pipes &amp; Fittings'!$D$14:$D$3000,MATCH('Project Costing'!F458,'Pipes &amp; Fittings'!$J$14:$J$3000,0)),IF(E458="Equipment_and_Materials",INDEX('Equipment &amp; Materials'!$E$14:$E$3000,MATCH('Project Costing'!F458,'Equipment &amp; Materials'!$J$14:$J$3000,0)),IF(E458="Land_and_ROW",INDEX('Land &amp; ROW'!$E$14:$E$3000,MATCH('Project Costing'!F458,'Land &amp; ROW'!$I$14:$I$3000,0)),IF(E458="Services",INDEX(Services!$E$14:$E$3000,MATCH('Project Costing'!F458,Services!$I$14:$I$3000,0)),IF(E458="Labor",INDEX(Labor!$E$13:$E$3000,MATCH('Project Costing'!F458,Labor!$I$14:$I$3000,0)),"")))))</f>
        <v/>
      </c>
      <c r="H458" s="1"/>
      <c r="I458" s="1"/>
      <c r="J458" s="2"/>
      <c r="K458" s="2" t="str">
        <f t="shared" si="24"/>
        <v/>
      </c>
      <c r="L458" s="161"/>
      <c r="M458" s="278" t="str">
        <f t="shared" si="25"/>
        <v/>
      </c>
      <c r="N458" s="161"/>
      <c r="O458" s="2" t="str">
        <f t="shared" si="26"/>
        <v/>
      </c>
      <c r="P458" s="162" t="str">
        <f t="shared" si="27"/>
        <v/>
      </c>
    </row>
    <row r="459" spans="4:16" ht="15" hidden="1" customHeight="1" x14ac:dyDescent="0.25">
      <c r="D459" s="160"/>
      <c r="E459" s="1"/>
      <c r="F459" s="1"/>
      <c r="G459" s="1" t="str">
        <f>IF(E459="Pipes_and_Fittings",INDEX('Pipes &amp; Fittings'!$D$14:$D$3000,MATCH('Project Costing'!F459,'Pipes &amp; Fittings'!$J$14:$J$3000,0)),IF(E459="Equipment_and_Materials",INDEX('Equipment &amp; Materials'!$E$14:$E$3000,MATCH('Project Costing'!F459,'Equipment &amp; Materials'!$J$14:$J$3000,0)),IF(E459="Land_and_ROW",INDEX('Land &amp; ROW'!$E$14:$E$3000,MATCH('Project Costing'!F459,'Land &amp; ROW'!$I$14:$I$3000,0)),IF(E459="Services",INDEX(Services!$E$14:$E$3000,MATCH('Project Costing'!F459,Services!$I$14:$I$3000,0)),IF(E459="Labor",INDEX(Labor!$E$13:$E$3000,MATCH('Project Costing'!F459,Labor!$I$14:$I$3000,0)),"")))))</f>
        <v/>
      </c>
      <c r="H459" s="1"/>
      <c r="I459" s="1"/>
      <c r="J459" s="2"/>
      <c r="K459" s="2" t="str">
        <f t="shared" si="24"/>
        <v/>
      </c>
      <c r="L459" s="161"/>
      <c r="M459" s="278" t="str">
        <f t="shared" si="25"/>
        <v/>
      </c>
      <c r="N459" s="161"/>
      <c r="O459" s="2" t="str">
        <f t="shared" si="26"/>
        <v/>
      </c>
      <c r="P459" s="162" t="str">
        <f t="shared" si="27"/>
        <v/>
      </c>
    </row>
    <row r="460" spans="4:16" ht="15" hidden="1" customHeight="1" x14ac:dyDescent="0.25">
      <c r="D460" s="160"/>
      <c r="E460" s="1"/>
      <c r="F460" s="1"/>
      <c r="G460" s="1" t="str">
        <f>IF(E460="Pipes_and_Fittings",INDEX('Pipes &amp; Fittings'!$D$14:$D$3000,MATCH('Project Costing'!F460,'Pipes &amp; Fittings'!$J$14:$J$3000,0)),IF(E460="Equipment_and_Materials",INDEX('Equipment &amp; Materials'!$E$14:$E$3000,MATCH('Project Costing'!F460,'Equipment &amp; Materials'!$J$14:$J$3000,0)),IF(E460="Land_and_ROW",INDEX('Land &amp; ROW'!$E$14:$E$3000,MATCH('Project Costing'!F460,'Land &amp; ROW'!$I$14:$I$3000,0)),IF(E460="Services",INDEX(Services!$E$14:$E$3000,MATCH('Project Costing'!F460,Services!$I$14:$I$3000,0)),IF(E460="Labor",INDEX(Labor!$E$13:$E$3000,MATCH('Project Costing'!F460,Labor!$I$14:$I$3000,0)),"")))))</f>
        <v/>
      </c>
      <c r="H460" s="1"/>
      <c r="I460" s="1"/>
      <c r="J460" s="2"/>
      <c r="K460" s="2" t="str">
        <f t="shared" si="24"/>
        <v/>
      </c>
      <c r="L460" s="161"/>
      <c r="M460" s="278" t="str">
        <f t="shared" si="25"/>
        <v/>
      </c>
      <c r="N460" s="161"/>
      <c r="O460" s="2" t="str">
        <f t="shared" si="26"/>
        <v/>
      </c>
      <c r="P460" s="162" t="str">
        <f t="shared" si="27"/>
        <v/>
      </c>
    </row>
    <row r="461" spans="4:16" ht="15" hidden="1" customHeight="1" x14ac:dyDescent="0.25">
      <c r="D461" s="160"/>
      <c r="E461" s="1"/>
      <c r="F461" s="1"/>
      <c r="G461" s="1" t="str">
        <f>IF(E461="Pipes_and_Fittings",INDEX('Pipes &amp; Fittings'!$D$14:$D$3000,MATCH('Project Costing'!F461,'Pipes &amp; Fittings'!$J$14:$J$3000,0)),IF(E461="Equipment_and_Materials",INDEX('Equipment &amp; Materials'!$E$14:$E$3000,MATCH('Project Costing'!F461,'Equipment &amp; Materials'!$J$14:$J$3000,0)),IF(E461="Land_and_ROW",INDEX('Land &amp; ROW'!$E$14:$E$3000,MATCH('Project Costing'!F461,'Land &amp; ROW'!$I$14:$I$3000,0)),IF(E461="Services",INDEX(Services!$E$14:$E$3000,MATCH('Project Costing'!F461,Services!$I$14:$I$3000,0)),IF(E461="Labor",INDEX(Labor!$E$13:$E$3000,MATCH('Project Costing'!F461,Labor!$I$14:$I$3000,0)),"")))))</f>
        <v/>
      </c>
      <c r="H461" s="1"/>
      <c r="I461" s="1"/>
      <c r="J461" s="2"/>
      <c r="K461" s="2" t="str">
        <f t="shared" si="24"/>
        <v/>
      </c>
      <c r="L461" s="161"/>
      <c r="M461" s="278" t="str">
        <f t="shared" si="25"/>
        <v/>
      </c>
      <c r="N461" s="161"/>
      <c r="O461" s="2" t="str">
        <f t="shared" si="26"/>
        <v/>
      </c>
      <c r="P461" s="162" t="str">
        <f t="shared" si="27"/>
        <v/>
      </c>
    </row>
    <row r="462" spans="4:16" ht="15" hidden="1" customHeight="1" x14ac:dyDescent="0.25">
      <c r="D462" s="160"/>
      <c r="E462" s="1"/>
      <c r="F462" s="1"/>
      <c r="G462" s="1" t="str">
        <f>IF(E462="Pipes_and_Fittings",INDEX('Pipes &amp; Fittings'!$D$14:$D$3000,MATCH('Project Costing'!F462,'Pipes &amp; Fittings'!$J$14:$J$3000,0)),IF(E462="Equipment_and_Materials",INDEX('Equipment &amp; Materials'!$E$14:$E$3000,MATCH('Project Costing'!F462,'Equipment &amp; Materials'!$J$14:$J$3000,0)),IF(E462="Land_and_ROW",INDEX('Land &amp; ROW'!$E$14:$E$3000,MATCH('Project Costing'!F462,'Land &amp; ROW'!$I$14:$I$3000,0)),IF(E462="Services",INDEX(Services!$E$14:$E$3000,MATCH('Project Costing'!F462,Services!$I$14:$I$3000,0)),IF(E462="Labor",INDEX(Labor!$E$13:$E$3000,MATCH('Project Costing'!F462,Labor!$I$14:$I$3000,0)),"")))))</f>
        <v/>
      </c>
      <c r="H462" s="1"/>
      <c r="I462" s="1"/>
      <c r="J462" s="2"/>
      <c r="K462" s="2" t="str">
        <f t="shared" si="24"/>
        <v/>
      </c>
      <c r="L462" s="161"/>
      <c r="M462" s="278" t="str">
        <f t="shared" si="25"/>
        <v/>
      </c>
      <c r="N462" s="161"/>
      <c r="O462" s="2" t="str">
        <f t="shared" si="26"/>
        <v/>
      </c>
      <c r="P462" s="162" t="str">
        <f t="shared" si="27"/>
        <v/>
      </c>
    </row>
    <row r="463" spans="4:16" ht="15" hidden="1" customHeight="1" x14ac:dyDescent="0.25">
      <c r="D463" s="160"/>
      <c r="E463" s="1"/>
      <c r="F463" s="1"/>
      <c r="G463" s="1" t="str">
        <f>IF(E463="Pipes_and_Fittings",INDEX('Pipes &amp; Fittings'!$D$14:$D$3000,MATCH('Project Costing'!F463,'Pipes &amp; Fittings'!$J$14:$J$3000,0)),IF(E463="Equipment_and_Materials",INDEX('Equipment &amp; Materials'!$E$14:$E$3000,MATCH('Project Costing'!F463,'Equipment &amp; Materials'!$J$14:$J$3000,0)),IF(E463="Land_and_ROW",INDEX('Land &amp; ROW'!$E$14:$E$3000,MATCH('Project Costing'!F463,'Land &amp; ROW'!$I$14:$I$3000,0)),IF(E463="Services",INDEX(Services!$E$14:$E$3000,MATCH('Project Costing'!F463,Services!$I$14:$I$3000,0)),IF(E463="Labor",INDEX(Labor!$E$13:$E$3000,MATCH('Project Costing'!F463,Labor!$I$14:$I$3000,0)),"")))))</f>
        <v/>
      </c>
      <c r="H463" s="1"/>
      <c r="I463" s="1"/>
      <c r="J463" s="2"/>
      <c r="K463" s="2" t="str">
        <f t="shared" ref="K463:K500" si="28">IF(E463&lt;&gt;"",H463*J463,"")</f>
        <v/>
      </c>
      <c r="L463" s="161"/>
      <c r="M463" s="278" t="str">
        <f t="shared" ref="M463:M500" si="29">IF(E463&lt;&gt;"",H463*(1+L463),"")</f>
        <v/>
      </c>
      <c r="N463" s="161"/>
      <c r="O463" s="2" t="str">
        <f t="shared" ref="O463:O500" si="30">IF(E463&lt;&gt;"",(H463*N463*J463)+(J463*L463*H463)+(L463*H463*N463*J463),"")</f>
        <v/>
      </c>
      <c r="P463" s="162" t="str">
        <f t="shared" ref="P463:P500" si="31">IF(E463&lt;&gt;"",K463+O463,"")</f>
        <v/>
      </c>
    </row>
    <row r="464" spans="4:16" ht="15" hidden="1" customHeight="1" x14ac:dyDescent="0.25">
      <c r="D464" s="160"/>
      <c r="E464" s="1"/>
      <c r="F464" s="1"/>
      <c r="G464" s="1" t="str">
        <f>IF(E464="Pipes_and_Fittings",INDEX('Pipes &amp; Fittings'!$D$14:$D$3000,MATCH('Project Costing'!F464,'Pipes &amp; Fittings'!$J$14:$J$3000,0)),IF(E464="Equipment_and_Materials",INDEX('Equipment &amp; Materials'!$E$14:$E$3000,MATCH('Project Costing'!F464,'Equipment &amp; Materials'!$J$14:$J$3000,0)),IF(E464="Land_and_ROW",INDEX('Land &amp; ROW'!$E$14:$E$3000,MATCH('Project Costing'!F464,'Land &amp; ROW'!$I$14:$I$3000,0)),IF(E464="Services",INDEX(Services!$E$14:$E$3000,MATCH('Project Costing'!F464,Services!$I$14:$I$3000,0)),IF(E464="Labor",INDEX(Labor!$E$13:$E$3000,MATCH('Project Costing'!F464,Labor!$I$14:$I$3000,0)),"")))))</f>
        <v/>
      </c>
      <c r="H464" s="1"/>
      <c r="I464" s="1"/>
      <c r="J464" s="2"/>
      <c r="K464" s="2" t="str">
        <f t="shared" si="28"/>
        <v/>
      </c>
      <c r="L464" s="161"/>
      <c r="M464" s="278" t="str">
        <f t="shared" si="29"/>
        <v/>
      </c>
      <c r="N464" s="161"/>
      <c r="O464" s="2" t="str">
        <f t="shared" si="30"/>
        <v/>
      </c>
      <c r="P464" s="162" t="str">
        <f t="shared" si="31"/>
        <v/>
      </c>
    </row>
    <row r="465" spans="4:16" ht="15" hidden="1" customHeight="1" x14ac:dyDescent="0.25">
      <c r="D465" s="160"/>
      <c r="E465" s="1"/>
      <c r="F465" s="1"/>
      <c r="G465" s="1" t="str">
        <f>IF(E465="Pipes_and_Fittings",INDEX('Pipes &amp; Fittings'!$D$14:$D$3000,MATCH('Project Costing'!F465,'Pipes &amp; Fittings'!$J$14:$J$3000,0)),IF(E465="Equipment_and_Materials",INDEX('Equipment &amp; Materials'!$E$14:$E$3000,MATCH('Project Costing'!F465,'Equipment &amp; Materials'!$J$14:$J$3000,0)),IF(E465="Land_and_ROW",INDEX('Land &amp; ROW'!$E$14:$E$3000,MATCH('Project Costing'!F465,'Land &amp; ROW'!$I$14:$I$3000,0)),IF(E465="Services",INDEX(Services!$E$14:$E$3000,MATCH('Project Costing'!F465,Services!$I$14:$I$3000,0)),IF(E465="Labor",INDEX(Labor!$E$13:$E$3000,MATCH('Project Costing'!F465,Labor!$I$14:$I$3000,0)),"")))))</f>
        <v/>
      </c>
      <c r="H465" s="1"/>
      <c r="I465" s="1"/>
      <c r="J465" s="2"/>
      <c r="K465" s="2" t="str">
        <f t="shared" si="28"/>
        <v/>
      </c>
      <c r="L465" s="161"/>
      <c r="M465" s="278" t="str">
        <f t="shared" si="29"/>
        <v/>
      </c>
      <c r="N465" s="161"/>
      <c r="O465" s="2" t="str">
        <f t="shared" si="30"/>
        <v/>
      </c>
      <c r="P465" s="162" t="str">
        <f t="shared" si="31"/>
        <v/>
      </c>
    </row>
    <row r="466" spans="4:16" ht="15" hidden="1" customHeight="1" x14ac:dyDescent="0.25">
      <c r="D466" s="160"/>
      <c r="E466" s="1"/>
      <c r="F466" s="1"/>
      <c r="G466" s="1" t="str">
        <f>IF(E466="Pipes_and_Fittings",INDEX('Pipes &amp; Fittings'!$D$14:$D$3000,MATCH('Project Costing'!F466,'Pipes &amp; Fittings'!$J$14:$J$3000,0)),IF(E466="Equipment_and_Materials",INDEX('Equipment &amp; Materials'!$E$14:$E$3000,MATCH('Project Costing'!F466,'Equipment &amp; Materials'!$J$14:$J$3000,0)),IF(E466="Land_and_ROW",INDEX('Land &amp; ROW'!$E$14:$E$3000,MATCH('Project Costing'!F466,'Land &amp; ROW'!$I$14:$I$3000,0)),IF(E466="Services",INDEX(Services!$E$14:$E$3000,MATCH('Project Costing'!F466,Services!$I$14:$I$3000,0)),IF(E466="Labor",INDEX(Labor!$E$13:$E$3000,MATCH('Project Costing'!F466,Labor!$I$14:$I$3000,0)),"")))))</f>
        <v/>
      </c>
      <c r="H466" s="1"/>
      <c r="I466" s="1"/>
      <c r="J466" s="2"/>
      <c r="K466" s="2" t="str">
        <f t="shared" si="28"/>
        <v/>
      </c>
      <c r="L466" s="161"/>
      <c r="M466" s="278" t="str">
        <f t="shared" si="29"/>
        <v/>
      </c>
      <c r="N466" s="161"/>
      <c r="O466" s="2" t="str">
        <f t="shared" si="30"/>
        <v/>
      </c>
      <c r="P466" s="162" t="str">
        <f t="shared" si="31"/>
        <v/>
      </c>
    </row>
    <row r="467" spans="4:16" ht="15" hidden="1" customHeight="1" x14ac:dyDescent="0.25">
      <c r="D467" s="160"/>
      <c r="E467" s="1"/>
      <c r="F467" s="1"/>
      <c r="G467" s="1" t="str">
        <f>IF(E467="Pipes_and_Fittings",INDEX('Pipes &amp; Fittings'!$D$14:$D$3000,MATCH('Project Costing'!F467,'Pipes &amp; Fittings'!$J$14:$J$3000,0)),IF(E467="Equipment_and_Materials",INDEX('Equipment &amp; Materials'!$E$14:$E$3000,MATCH('Project Costing'!F467,'Equipment &amp; Materials'!$J$14:$J$3000,0)),IF(E467="Land_and_ROW",INDEX('Land &amp; ROW'!$E$14:$E$3000,MATCH('Project Costing'!F467,'Land &amp; ROW'!$I$14:$I$3000,0)),IF(E467="Services",INDEX(Services!$E$14:$E$3000,MATCH('Project Costing'!F467,Services!$I$14:$I$3000,0)),IF(E467="Labor",INDEX(Labor!$E$13:$E$3000,MATCH('Project Costing'!F467,Labor!$I$14:$I$3000,0)),"")))))</f>
        <v/>
      </c>
      <c r="H467" s="1"/>
      <c r="I467" s="1"/>
      <c r="J467" s="2"/>
      <c r="K467" s="2" t="str">
        <f t="shared" si="28"/>
        <v/>
      </c>
      <c r="L467" s="161"/>
      <c r="M467" s="278" t="str">
        <f t="shared" si="29"/>
        <v/>
      </c>
      <c r="N467" s="161"/>
      <c r="O467" s="2" t="str">
        <f t="shared" si="30"/>
        <v/>
      </c>
      <c r="P467" s="162" t="str">
        <f t="shared" si="31"/>
        <v/>
      </c>
    </row>
    <row r="468" spans="4:16" ht="15" hidden="1" customHeight="1" x14ac:dyDescent="0.25">
      <c r="D468" s="160"/>
      <c r="E468" s="1"/>
      <c r="F468" s="1"/>
      <c r="G468" s="1" t="str">
        <f>IF(E468="Pipes_and_Fittings",INDEX('Pipes &amp; Fittings'!$D$14:$D$3000,MATCH('Project Costing'!F468,'Pipes &amp; Fittings'!$J$14:$J$3000,0)),IF(E468="Equipment_and_Materials",INDEX('Equipment &amp; Materials'!$E$14:$E$3000,MATCH('Project Costing'!F468,'Equipment &amp; Materials'!$J$14:$J$3000,0)),IF(E468="Land_and_ROW",INDEX('Land &amp; ROW'!$E$14:$E$3000,MATCH('Project Costing'!F468,'Land &amp; ROW'!$I$14:$I$3000,0)),IF(E468="Services",INDEX(Services!$E$14:$E$3000,MATCH('Project Costing'!F468,Services!$I$14:$I$3000,0)),IF(E468="Labor",INDEX(Labor!$E$13:$E$3000,MATCH('Project Costing'!F468,Labor!$I$14:$I$3000,0)),"")))))</f>
        <v/>
      </c>
      <c r="H468" s="1"/>
      <c r="I468" s="1"/>
      <c r="J468" s="2"/>
      <c r="K468" s="2" t="str">
        <f t="shared" si="28"/>
        <v/>
      </c>
      <c r="L468" s="161"/>
      <c r="M468" s="278" t="str">
        <f t="shared" si="29"/>
        <v/>
      </c>
      <c r="N468" s="161"/>
      <c r="O468" s="2" t="str">
        <f t="shared" si="30"/>
        <v/>
      </c>
      <c r="P468" s="162" t="str">
        <f t="shared" si="31"/>
        <v/>
      </c>
    </row>
    <row r="469" spans="4:16" ht="15" hidden="1" customHeight="1" x14ac:dyDescent="0.25">
      <c r="D469" s="160"/>
      <c r="E469" s="1"/>
      <c r="F469" s="1"/>
      <c r="G469" s="1" t="str">
        <f>IF(E469="Pipes_and_Fittings",INDEX('Pipes &amp; Fittings'!$D$14:$D$3000,MATCH('Project Costing'!F469,'Pipes &amp; Fittings'!$J$14:$J$3000,0)),IF(E469="Equipment_and_Materials",INDEX('Equipment &amp; Materials'!$E$14:$E$3000,MATCH('Project Costing'!F469,'Equipment &amp; Materials'!$J$14:$J$3000,0)),IF(E469="Land_and_ROW",INDEX('Land &amp; ROW'!$E$14:$E$3000,MATCH('Project Costing'!F469,'Land &amp; ROW'!$I$14:$I$3000,0)),IF(E469="Services",INDEX(Services!$E$14:$E$3000,MATCH('Project Costing'!F469,Services!$I$14:$I$3000,0)),IF(E469="Labor",INDEX(Labor!$E$13:$E$3000,MATCH('Project Costing'!F469,Labor!$I$14:$I$3000,0)),"")))))</f>
        <v/>
      </c>
      <c r="H469" s="1"/>
      <c r="I469" s="1"/>
      <c r="J469" s="2"/>
      <c r="K469" s="2" t="str">
        <f t="shared" si="28"/>
        <v/>
      </c>
      <c r="L469" s="161"/>
      <c r="M469" s="278" t="str">
        <f t="shared" si="29"/>
        <v/>
      </c>
      <c r="N469" s="161"/>
      <c r="O469" s="2" t="str">
        <f t="shared" si="30"/>
        <v/>
      </c>
      <c r="P469" s="162" t="str">
        <f t="shared" si="31"/>
        <v/>
      </c>
    </row>
    <row r="470" spans="4:16" ht="15" hidden="1" customHeight="1" x14ac:dyDescent="0.25">
      <c r="D470" s="160"/>
      <c r="E470" s="1"/>
      <c r="F470" s="1"/>
      <c r="G470" s="1" t="str">
        <f>IF(E470="Pipes_and_Fittings",INDEX('Pipes &amp; Fittings'!$D$14:$D$3000,MATCH('Project Costing'!F470,'Pipes &amp; Fittings'!$J$14:$J$3000,0)),IF(E470="Equipment_and_Materials",INDEX('Equipment &amp; Materials'!$E$14:$E$3000,MATCH('Project Costing'!F470,'Equipment &amp; Materials'!$J$14:$J$3000,0)),IF(E470="Land_and_ROW",INDEX('Land &amp; ROW'!$E$14:$E$3000,MATCH('Project Costing'!F470,'Land &amp; ROW'!$I$14:$I$3000,0)),IF(E470="Services",INDEX(Services!$E$14:$E$3000,MATCH('Project Costing'!F470,Services!$I$14:$I$3000,0)),IF(E470="Labor",INDEX(Labor!$E$13:$E$3000,MATCH('Project Costing'!F470,Labor!$I$14:$I$3000,0)),"")))))</f>
        <v/>
      </c>
      <c r="H470" s="1"/>
      <c r="I470" s="1"/>
      <c r="J470" s="2"/>
      <c r="K470" s="2" t="str">
        <f t="shared" si="28"/>
        <v/>
      </c>
      <c r="L470" s="161"/>
      <c r="M470" s="278" t="str">
        <f t="shared" si="29"/>
        <v/>
      </c>
      <c r="N470" s="161"/>
      <c r="O470" s="2" t="str">
        <f t="shared" si="30"/>
        <v/>
      </c>
      <c r="P470" s="162" t="str">
        <f t="shared" si="31"/>
        <v/>
      </c>
    </row>
    <row r="471" spans="4:16" ht="15" hidden="1" customHeight="1" x14ac:dyDescent="0.25">
      <c r="D471" s="160"/>
      <c r="E471" s="1"/>
      <c r="F471" s="1"/>
      <c r="G471" s="1" t="str">
        <f>IF(E471="Pipes_and_Fittings",INDEX('Pipes &amp; Fittings'!$D$14:$D$3000,MATCH('Project Costing'!F471,'Pipes &amp; Fittings'!$J$14:$J$3000,0)),IF(E471="Equipment_and_Materials",INDEX('Equipment &amp; Materials'!$E$14:$E$3000,MATCH('Project Costing'!F471,'Equipment &amp; Materials'!$J$14:$J$3000,0)),IF(E471="Land_and_ROW",INDEX('Land &amp; ROW'!$E$14:$E$3000,MATCH('Project Costing'!F471,'Land &amp; ROW'!$I$14:$I$3000,0)),IF(E471="Services",INDEX(Services!$E$14:$E$3000,MATCH('Project Costing'!F471,Services!$I$14:$I$3000,0)),IF(E471="Labor",INDEX(Labor!$E$13:$E$3000,MATCH('Project Costing'!F471,Labor!$I$14:$I$3000,0)),"")))))</f>
        <v/>
      </c>
      <c r="H471" s="1"/>
      <c r="I471" s="1"/>
      <c r="J471" s="2"/>
      <c r="K471" s="2" t="str">
        <f t="shared" si="28"/>
        <v/>
      </c>
      <c r="L471" s="161"/>
      <c r="M471" s="278" t="str">
        <f t="shared" si="29"/>
        <v/>
      </c>
      <c r="N471" s="161"/>
      <c r="O471" s="2" t="str">
        <f t="shared" si="30"/>
        <v/>
      </c>
      <c r="P471" s="162" t="str">
        <f t="shared" si="31"/>
        <v/>
      </c>
    </row>
    <row r="472" spans="4:16" ht="15" hidden="1" customHeight="1" x14ac:dyDescent="0.25">
      <c r="D472" s="160"/>
      <c r="E472" s="1"/>
      <c r="F472" s="1"/>
      <c r="G472" s="1" t="str">
        <f>IF(E472="Pipes_and_Fittings",INDEX('Pipes &amp; Fittings'!$D$14:$D$3000,MATCH('Project Costing'!F472,'Pipes &amp; Fittings'!$J$14:$J$3000,0)),IF(E472="Equipment_and_Materials",INDEX('Equipment &amp; Materials'!$E$14:$E$3000,MATCH('Project Costing'!F472,'Equipment &amp; Materials'!$J$14:$J$3000,0)),IF(E472="Land_and_ROW",INDEX('Land &amp; ROW'!$E$14:$E$3000,MATCH('Project Costing'!F472,'Land &amp; ROW'!$I$14:$I$3000,0)),IF(E472="Services",INDEX(Services!$E$14:$E$3000,MATCH('Project Costing'!F472,Services!$I$14:$I$3000,0)),IF(E472="Labor",INDEX(Labor!$E$13:$E$3000,MATCH('Project Costing'!F472,Labor!$I$14:$I$3000,0)),"")))))</f>
        <v/>
      </c>
      <c r="H472" s="1"/>
      <c r="I472" s="1"/>
      <c r="J472" s="2"/>
      <c r="K472" s="2" t="str">
        <f t="shared" si="28"/>
        <v/>
      </c>
      <c r="L472" s="161"/>
      <c r="M472" s="278" t="str">
        <f t="shared" si="29"/>
        <v/>
      </c>
      <c r="N472" s="161"/>
      <c r="O472" s="2" t="str">
        <f t="shared" si="30"/>
        <v/>
      </c>
      <c r="P472" s="162" t="str">
        <f t="shared" si="31"/>
        <v/>
      </c>
    </row>
    <row r="473" spans="4:16" ht="15" hidden="1" customHeight="1" x14ac:dyDescent="0.25">
      <c r="D473" s="160"/>
      <c r="E473" s="1"/>
      <c r="F473" s="1"/>
      <c r="G473" s="1" t="str">
        <f>IF(E473="Pipes_and_Fittings",INDEX('Pipes &amp; Fittings'!$D$14:$D$3000,MATCH('Project Costing'!F473,'Pipes &amp; Fittings'!$J$14:$J$3000,0)),IF(E473="Equipment_and_Materials",INDEX('Equipment &amp; Materials'!$E$14:$E$3000,MATCH('Project Costing'!F473,'Equipment &amp; Materials'!$J$14:$J$3000,0)),IF(E473="Land_and_ROW",INDEX('Land &amp; ROW'!$E$14:$E$3000,MATCH('Project Costing'!F473,'Land &amp; ROW'!$I$14:$I$3000,0)),IF(E473="Services",INDEX(Services!$E$14:$E$3000,MATCH('Project Costing'!F473,Services!$I$14:$I$3000,0)),IF(E473="Labor",INDEX(Labor!$E$13:$E$3000,MATCH('Project Costing'!F473,Labor!$I$14:$I$3000,0)),"")))))</f>
        <v/>
      </c>
      <c r="H473" s="1"/>
      <c r="I473" s="1"/>
      <c r="J473" s="2"/>
      <c r="K473" s="2" t="str">
        <f t="shared" si="28"/>
        <v/>
      </c>
      <c r="L473" s="161"/>
      <c r="M473" s="278" t="str">
        <f t="shared" si="29"/>
        <v/>
      </c>
      <c r="N473" s="161"/>
      <c r="O473" s="2" t="str">
        <f t="shared" si="30"/>
        <v/>
      </c>
      <c r="P473" s="162" t="str">
        <f t="shared" si="31"/>
        <v/>
      </c>
    </row>
    <row r="474" spans="4:16" ht="15" hidden="1" customHeight="1" x14ac:dyDescent="0.25">
      <c r="D474" s="160"/>
      <c r="E474" s="1"/>
      <c r="F474" s="1"/>
      <c r="G474" s="1" t="str">
        <f>IF(E474="Pipes_and_Fittings",INDEX('Pipes &amp; Fittings'!$D$14:$D$3000,MATCH('Project Costing'!F474,'Pipes &amp; Fittings'!$J$14:$J$3000,0)),IF(E474="Equipment_and_Materials",INDEX('Equipment &amp; Materials'!$E$14:$E$3000,MATCH('Project Costing'!F474,'Equipment &amp; Materials'!$J$14:$J$3000,0)),IF(E474="Land_and_ROW",INDEX('Land &amp; ROW'!$E$14:$E$3000,MATCH('Project Costing'!F474,'Land &amp; ROW'!$I$14:$I$3000,0)),IF(E474="Services",INDEX(Services!$E$14:$E$3000,MATCH('Project Costing'!F474,Services!$I$14:$I$3000,0)),IF(E474="Labor",INDEX(Labor!$E$13:$E$3000,MATCH('Project Costing'!F474,Labor!$I$14:$I$3000,0)),"")))))</f>
        <v/>
      </c>
      <c r="H474" s="1"/>
      <c r="I474" s="1"/>
      <c r="J474" s="2"/>
      <c r="K474" s="2" t="str">
        <f t="shared" si="28"/>
        <v/>
      </c>
      <c r="L474" s="161"/>
      <c r="M474" s="278" t="str">
        <f t="shared" si="29"/>
        <v/>
      </c>
      <c r="N474" s="161"/>
      <c r="O474" s="2" t="str">
        <f t="shared" si="30"/>
        <v/>
      </c>
      <c r="P474" s="162" t="str">
        <f t="shared" si="31"/>
        <v/>
      </c>
    </row>
    <row r="475" spans="4:16" ht="15" hidden="1" customHeight="1" x14ac:dyDescent="0.25">
      <c r="D475" s="160"/>
      <c r="E475" s="1"/>
      <c r="F475" s="1"/>
      <c r="G475" s="1" t="str">
        <f>IF(E475="Pipes_and_Fittings",INDEX('Pipes &amp; Fittings'!$D$14:$D$3000,MATCH('Project Costing'!F475,'Pipes &amp; Fittings'!$J$14:$J$3000,0)),IF(E475="Equipment_and_Materials",INDEX('Equipment &amp; Materials'!$E$14:$E$3000,MATCH('Project Costing'!F475,'Equipment &amp; Materials'!$J$14:$J$3000,0)),IF(E475="Land_and_ROW",INDEX('Land &amp; ROW'!$E$14:$E$3000,MATCH('Project Costing'!F475,'Land &amp; ROW'!$I$14:$I$3000,0)),IF(E475="Services",INDEX(Services!$E$14:$E$3000,MATCH('Project Costing'!F475,Services!$I$14:$I$3000,0)),IF(E475="Labor",INDEX(Labor!$E$13:$E$3000,MATCH('Project Costing'!F475,Labor!$I$14:$I$3000,0)),"")))))</f>
        <v/>
      </c>
      <c r="H475" s="1"/>
      <c r="I475" s="1"/>
      <c r="J475" s="2"/>
      <c r="K475" s="2" t="str">
        <f t="shared" si="28"/>
        <v/>
      </c>
      <c r="L475" s="161"/>
      <c r="M475" s="278" t="str">
        <f t="shared" si="29"/>
        <v/>
      </c>
      <c r="N475" s="161"/>
      <c r="O475" s="2" t="str">
        <f t="shared" si="30"/>
        <v/>
      </c>
      <c r="P475" s="162" t="str">
        <f t="shared" si="31"/>
        <v/>
      </c>
    </row>
    <row r="476" spans="4:16" ht="15" hidden="1" customHeight="1" x14ac:dyDescent="0.25">
      <c r="D476" s="160"/>
      <c r="E476" s="1"/>
      <c r="F476" s="1"/>
      <c r="G476" s="1" t="str">
        <f>IF(E476="Pipes_and_Fittings",INDEX('Pipes &amp; Fittings'!$D$14:$D$3000,MATCH('Project Costing'!F476,'Pipes &amp; Fittings'!$J$14:$J$3000,0)),IF(E476="Equipment_and_Materials",INDEX('Equipment &amp; Materials'!$E$14:$E$3000,MATCH('Project Costing'!F476,'Equipment &amp; Materials'!$J$14:$J$3000,0)),IF(E476="Land_and_ROW",INDEX('Land &amp; ROW'!$E$14:$E$3000,MATCH('Project Costing'!F476,'Land &amp; ROW'!$I$14:$I$3000,0)),IF(E476="Services",INDEX(Services!$E$14:$E$3000,MATCH('Project Costing'!F476,Services!$I$14:$I$3000,0)),IF(E476="Labor",INDEX(Labor!$E$13:$E$3000,MATCH('Project Costing'!F476,Labor!$I$14:$I$3000,0)),"")))))</f>
        <v/>
      </c>
      <c r="H476" s="1"/>
      <c r="I476" s="1"/>
      <c r="J476" s="2"/>
      <c r="K476" s="2" t="str">
        <f t="shared" si="28"/>
        <v/>
      </c>
      <c r="L476" s="161"/>
      <c r="M476" s="278" t="str">
        <f t="shared" si="29"/>
        <v/>
      </c>
      <c r="N476" s="161"/>
      <c r="O476" s="2" t="str">
        <f t="shared" si="30"/>
        <v/>
      </c>
      <c r="P476" s="162" t="str">
        <f t="shared" si="31"/>
        <v/>
      </c>
    </row>
    <row r="477" spans="4:16" ht="15" hidden="1" customHeight="1" x14ac:dyDescent="0.25">
      <c r="D477" s="160"/>
      <c r="E477" s="1"/>
      <c r="F477" s="1"/>
      <c r="G477" s="1" t="str">
        <f>IF(E477="Pipes_and_Fittings",INDEX('Pipes &amp; Fittings'!$D$14:$D$3000,MATCH('Project Costing'!F477,'Pipes &amp; Fittings'!$J$14:$J$3000,0)),IF(E477="Equipment_and_Materials",INDEX('Equipment &amp; Materials'!$E$14:$E$3000,MATCH('Project Costing'!F477,'Equipment &amp; Materials'!$J$14:$J$3000,0)),IF(E477="Land_and_ROW",INDEX('Land &amp; ROW'!$E$14:$E$3000,MATCH('Project Costing'!F477,'Land &amp; ROW'!$I$14:$I$3000,0)),IF(E477="Services",INDEX(Services!$E$14:$E$3000,MATCH('Project Costing'!F477,Services!$I$14:$I$3000,0)),IF(E477="Labor",INDEX(Labor!$E$13:$E$3000,MATCH('Project Costing'!F477,Labor!$I$14:$I$3000,0)),"")))))</f>
        <v/>
      </c>
      <c r="H477" s="1"/>
      <c r="I477" s="1"/>
      <c r="J477" s="2"/>
      <c r="K477" s="2" t="str">
        <f t="shared" si="28"/>
        <v/>
      </c>
      <c r="L477" s="161"/>
      <c r="M477" s="278" t="str">
        <f t="shared" si="29"/>
        <v/>
      </c>
      <c r="N477" s="161"/>
      <c r="O477" s="2" t="str">
        <f t="shared" si="30"/>
        <v/>
      </c>
      <c r="P477" s="162" t="str">
        <f t="shared" si="31"/>
        <v/>
      </c>
    </row>
    <row r="478" spans="4:16" ht="15" hidden="1" customHeight="1" x14ac:dyDescent="0.25">
      <c r="D478" s="160"/>
      <c r="E478" s="1"/>
      <c r="F478" s="1"/>
      <c r="G478" s="1" t="str">
        <f>IF(E478="Pipes_and_Fittings",INDEX('Pipes &amp; Fittings'!$D$14:$D$3000,MATCH('Project Costing'!F478,'Pipes &amp; Fittings'!$J$14:$J$3000,0)),IF(E478="Equipment_and_Materials",INDEX('Equipment &amp; Materials'!$E$14:$E$3000,MATCH('Project Costing'!F478,'Equipment &amp; Materials'!$J$14:$J$3000,0)),IF(E478="Land_and_ROW",INDEX('Land &amp; ROW'!$E$14:$E$3000,MATCH('Project Costing'!F478,'Land &amp; ROW'!$I$14:$I$3000,0)),IF(E478="Services",INDEX(Services!$E$14:$E$3000,MATCH('Project Costing'!F478,Services!$I$14:$I$3000,0)),IF(E478="Labor",INDEX(Labor!$E$13:$E$3000,MATCH('Project Costing'!F478,Labor!$I$14:$I$3000,0)),"")))))</f>
        <v/>
      </c>
      <c r="H478" s="1"/>
      <c r="I478" s="1"/>
      <c r="J478" s="2"/>
      <c r="K478" s="2" t="str">
        <f t="shared" si="28"/>
        <v/>
      </c>
      <c r="L478" s="161"/>
      <c r="M478" s="278" t="str">
        <f t="shared" si="29"/>
        <v/>
      </c>
      <c r="N478" s="161"/>
      <c r="O478" s="2" t="str">
        <f t="shared" si="30"/>
        <v/>
      </c>
      <c r="P478" s="162" t="str">
        <f t="shared" si="31"/>
        <v/>
      </c>
    </row>
    <row r="479" spans="4:16" ht="15" hidden="1" customHeight="1" x14ac:dyDescent="0.25">
      <c r="D479" s="160"/>
      <c r="E479" s="1"/>
      <c r="F479" s="1"/>
      <c r="G479" s="1" t="str">
        <f>IF(E479="Pipes_and_Fittings",INDEX('Pipes &amp; Fittings'!$D$14:$D$3000,MATCH('Project Costing'!F479,'Pipes &amp; Fittings'!$J$14:$J$3000,0)),IF(E479="Equipment_and_Materials",INDEX('Equipment &amp; Materials'!$E$14:$E$3000,MATCH('Project Costing'!F479,'Equipment &amp; Materials'!$J$14:$J$3000,0)),IF(E479="Land_and_ROW",INDEX('Land &amp; ROW'!$E$14:$E$3000,MATCH('Project Costing'!F479,'Land &amp; ROW'!$I$14:$I$3000,0)),IF(E479="Services",INDEX(Services!$E$14:$E$3000,MATCH('Project Costing'!F479,Services!$I$14:$I$3000,0)),IF(E479="Labor",INDEX(Labor!$E$13:$E$3000,MATCH('Project Costing'!F479,Labor!$I$14:$I$3000,0)),"")))))</f>
        <v/>
      </c>
      <c r="H479" s="1"/>
      <c r="I479" s="1"/>
      <c r="J479" s="2"/>
      <c r="K479" s="2" t="str">
        <f t="shared" si="28"/>
        <v/>
      </c>
      <c r="L479" s="161"/>
      <c r="M479" s="278" t="str">
        <f t="shared" si="29"/>
        <v/>
      </c>
      <c r="N479" s="161"/>
      <c r="O479" s="2" t="str">
        <f t="shared" si="30"/>
        <v/>
      </c>
      <c r="P479" s="162" t="str">
        <f t="shared" si="31"/>
        <v/>
      </c>
    </row>
    <row r="480" spans="4:16" ht="15" hidden="1" customHeight="1" x14ac:dyDescent="0.25">
      <c r="D480" s="160"/>
      <c r="E480" s="1"/>
      <c r="F480" s="1"/>
      <c r="G480" s="1" t="str">
        <f>IF(E480="Pipes_and_Fittings",INDEX('Pipes &amp; Fittings'!$D$14:$D$3000,MATCH('Project Costing'!F480,'Pipes &amp; Fittings'!$J$14:$J$3000,0)),IF(E480="Equipment_and_Materials",INDEX('Equipment &amp; Materials'!$E$14:$E$3000,MATCH('Project Costing'!F480,'Equipment &amp; Materials'!$J$14:$J$3000,0)),IF(E480="Land_and_ROW",INDEX('Land &amp; ROW'!$E$14:$E$3000,MATCH('Project Costing'!F480,'Land &amp; ROW'!$I$14:$I$3000,0)),IF(E480="Services",INDEX(Services!$E$14:$E$3000,MATCH('Project Costing'!F480,Services!$I$14:$I$3000,0)),IF(E480="Labor",INDEX(Labor!$E$13:$E$3000,MATCH('Project Costing'!F480,Labor!$I$14:$I$3000,0)),"")))))</f>
        <v/>
      </c>
      <c r="H480" s="1"/>
      <c r="I480" s="1"/>
      <c r="J480" s="2"/>
      <c r="K480" s="2" t="str">
        <f t="shared" si="28"/>
        <v/>
      </c>
      <c r="L480" s="161"/>
      <c r="M480" s="278" t="str">
        <f t="shared" si="29"/>
        <v/>
      </c>
      <c r="N480" s="161"/>
      <c r="O480" s="2" t="str">
        <f t="shared" si="30"/>
        <v/>
      </c>
      <c r="P480" s="162" t="str">
        <f t="shared" si="31"/>
        <v/>
      </c>
    </row>
    <row r="481" spans="4:16" ht="15" hidden="1" customHeight="1" x14ac:dyDescent="0.25">
      <c r="D481" s="160"/>
      <c r="E481" s="1"/>
      <c r="F481" s="1"/>
      <c r="G481" s="1" t="str">
        <f>IF(E481="Pipes_and_Fittings",INDEX('Pipes &amp; Fittings'!$D$14:$D$3000,MATCH('Project Costing'!F481,'Pipes &amp; Fittings'!$J$14:$J$3000,0)),IF(E481="Equipment_and_Materials",INDEX('Equipment &amp; Materials'!$E$14:$E$3000,MATCH('Project Costing'!F481,'Equipment &amp; Materials'!$J$14:$J$3000,0)),IF(E481="Land_and_ROW",INDEX('Land &amp; ROW'!$E$14:$E$3000,MATCH('Project Costing'!F481,'Land &amp; ROW'!$I$14:$I$3000,0)),IF(E481="Services",INDEX(Services!$E$14:$E$3000,MATCH('Project Costing'!F481,Services!$I$14:$I$3000,0)),IF(E481="Labor",INDEX(Labor!$E$13:$E$3000,MATCH('Project Costing'!F481,Labor!$I$14:$I$3000,0)),"")))))</f>
        <v/>
      </c>
      <c r="H481" s="1"/>
      <c r="I481" s="1"/>
      <c r="J481" s="2"/>
      <c r="K481" s="2" t="str">
        <f t="shared" si="28"/>
        <v/>
      </c>
      <c r="L481" s="161"/>
      <c r="M481" s="278" t="str">
        <f t="shared" si="29"/>
        <v/>
      </c>
      <c r="N481" s="161"/>
      <c r="O481" s="2" t="str">
        <f t="shared" si="30"/>
        <v/>
      </c>
      <c r="P481" s="162" t="str">
        <f t="shared" si="31"/>
        <v/>
      </c>
    </row>
    <row r="482" spans="4:16" ht="15" hidden="1" customHeight="1" x14ac:dyDescent="0.25">
      <c r="D482" s="160"/>
      <c r="E482" s="1"/>
      <c r="F482" s="1"/>
      <c r="G482" s="1" t="str">
        <f>IF(E482="Pipes_and_Fittings",INDEX('Pipes &amp; Fittings'!$D$14:$D$3000,MATCH('Project Costing'!F482,'Pipes &amp; Fittings'!$J$14:$J$3000,0)),IF(E482="Equipment_and_Materials",INDEX('Equipment &amp; Materials'!$E$14:$E$3000,MATCH('Project Costing'!F482,'Equipment &amp; Materials'!$J$14:$J$3000,0)),IF(E482="Land_and_ROW",INDEX('Land &amp; ROW'!$E$14:$E$3000,MATCH('Project Costing'!F482,'Land &amp; ROW'!$I$14:$I$3000,0)),IF(E482="Services",INDEX(Services!$E$14:$E$3000,MATCH('Project Costing'!F482,Services!$I$14:$I$3000,0)),IF(E482="Labor",INDEX(Labor!$E$13:$E$3000,MATCH('Project Costing'!F482,Labor!$I$14:$I$3000,0)),"")))))</f>
        <v/>
      </c>
      <c r="H482" s="1"/>
      <c r="I482" s="1"/>
      <c r="J482" s="2"/>
      <c r="K482" s="2" t="str">
        <f t="shared" si="28"/>
        <v/>
      </c>
      <c r="L482" s="161"/>
      <c r="M482" s="278" t="str">
        <f t="shared" si="29"/>
        <v/>
      </c>
      <c r="N482" s="161"/>
      <c r="O482" s="2" t="str">
        <f t="shared" si="30"/>
        <v/>
      </c>
      <c r="P482" s="162" t="str">
        <f t="shared" si="31"/>
        <v/>
      </c>
    </row>
    <row r="483" spans="4:16" ht="15" hidden="1" customHeight="1" x14ac:dyDescent="0.25">
      <c r="D483" s="160"/>
      <c r="E483" s="1"/>
      <c r="F483" s="1"/>
      <c r="G483" s="1" t="str">
        <f>IF(E483="Pipes_and_Fittings",INDEX('Pipes &amp; Fittings'!$D$14:$D$3000,MATCH('Project Costing'!F483,'Pipes &amp; Fittings'!$J$14:$J$3000,0)),IF(E483="Equipment_and_Materials",INDEX('Equipment &amp; Materials'!$E$14:$E$3000,MATCH('Project Costing'!F483,'Equipment &amp; Materials'!$J$14:$J$3000,0)),IF(E483="Land_and_ROW",INDEX('Land &amp; ROW'!$E$14:$E$3000,MATCH('Project Costing'!F483,'Land &amp; ROW'!$I$14:$I$3000,0)),IF(E483="Services",INDEX(Services!$E$14:$E$3000,MATCH('Project Costing'!F483,Services!$I$14:$I$3000,0)),IF(E483="Labor",INDEX(Labor!$E$13:$E$3000,MATCH('Project Costing'!F483,Labor!$I$14:$I$3000,0)),"")))))</f>
        <v/>
      </c>
      <c r="H483" s="1"/>
      <c r="I483" s="1"/>
      <c r="J483" s="2"/>
      <c r="K483" s="2" t="str">
        <f t="shared" si="28"/>
        <v/>
      </c>
      <c r="L483" s="161"/>
      <c r="M483" s="278" t="str">
        <f t="shared" si="29"/>
        <v/>
      </c>
      <c r="N483" s="161"/>
      <c r="O483" s="2" t="str">
        <f t="shared" si="30"/>
        <v/>
      </c>
      <c r="P483" s="162" t="str">
        <f t="shared" si="31"/>
        <v/>
      </c>
    </row>
    <row r="484" spans="4:16" ht="15" hidden="1" customHeight="1" x14ac:dyDescent="0.25">
      <c r="D484" s="160"/>
      <c r="E484" s="1"/>
      <c r="F484" s="1"/>
      <c r="G484" s="1" t="str">
        <f>IF(E484="Pipes_and_Fittings",INDEX('Pipes &amp; Fittings'!$D$14:$D$3000,MATCH('Project Costing'!F484,'Pipes &amp; Fittings'!$J$14:$J$3000,0)),IF(E484="Equipment_and_Materials",INDEX('Equipment &amp; Materials'!$E$14:$E$3000,MATCH('Project Costing'!F484,'Equipment &amp; Materials'!$J$14:$J$3000,0)),IF(E484="Land_and_ROW",INDEX('Land &amp; ROW'!$E$14:$E$3000,MATCH('Project Costing'!F484,'Land &amp; ROW'!$I$14:$I$3000,0)),IF(E484="Services",INDEX(Services!$E$14:$E$3000,MATCH('Project Costing'!F484,Services!$I$14:$I$3000,0)),IF(E484="Labor",INDEX(Labor!$E$13:$E$3000,MATCH('Project Costing'!F484,Labor!$I$14:$I$3000,0)),"")))))</f>
        <v/>
      </c>
      <c r="H484" s="1"/>
      <c r="I484" s="1"/>
      <c r="J484" s="2"/>
      <c r="K484" s="2" t="str">
        <f t="shared" si="28"/>
        <v/>
      </c>
      <c r="L484" s="161"/>
      <c r="M484" s="278" t="str">
        <f t="shared" si="29"/>
        <v/>
      </c>
      <c r="N484" s="161"/>
      <c r="O484" s="2" t="str">
        <f t="shared" si="30"/>
        <v/>
      </c>
      <c r="P484" s="162" t="str">
        <f t="shared" si="31"/>
        <v/>
      </c>
    </row>
    <row r="485" spans="4:16" ht="15" hidden="1" customHeight="1" x14ac:dyDescent="0.25">
      <c r="D485" s="160"/>
      <c r="E485" s="1"/>
      <c r="F485" s="1"/>
      <c r="G485" s="1" t="str">
        <f>IF(E485="Pipes_and_Fittings",INDEX('Pipes &amp; Fittings'!$D$14:$D$3000,MATCH('Project Costing'!F485,'Pipes &amp; Fittings'!$J$14:$J$3000,0)),IF(E485="Equipment_and_Materials",INDEX('Equipment &amp; Materials'!$E$14:$E$3000,MATCH('Project Costing'!F485,'Equipment &amp; Materials'!$J$14:$J$3000,0)),IF(E485="Land_and_ROW",INDEX('Land &amp; ROW'!$E$14:$E$3000,MATCH('Project Costing'!F485,'Land &amp; ROW'!$I$14:$I$3000,0)),IF(E485="Services",INDEX(Services!$E$14:$E$3000,MATCH('Project Costing'!F485,Services!$I$14:$I$3000,0)),IF(E485="Labor",INDEX(Labor!$E$13:$E$3000,MATCH('Project Costing'!F485,Labor!$I$14:$I$3000,0)),"")))))</f>
        <v/>
      </c>
      <c r="H485" s="1"/>
      <c r="I485" s="1"/>
      <c r="J485" s="2"/>
      <c r="K485" s="2" t="str">
        <f t="shared" si="28"/>
        <v/>
      </c>
      <c r="L485" s="161"/>
      <c r="M485" s="278" t="str">
        <f t="shared" si="29"/>
        <v/>
      </c>
      <c r="N485" s="161"/>
      <c r="O485" s="2" t="str">
        <f t="shared" si="30"/>
        <v/>
      </c>
      <c r="P485" s="162" t="str">
        <f t="shared" si="31"/>
        <v/>
      </c>
    </row>
    <row r="486" spans="4:16" ht="15" hidden="1" customHeight="1" x14ac:dyDescent="0.25">
      <c r="D486" s="160"/>
      <c r="E486" s="1"/>
      <c r="F486" s="1"/>
      <c r="G486" s="1" t="str">
        <f>IF(E486="Pipes_and_Fittings",INDEX('Pipes &amp; Fittings'!$D$14:$D$3000,MATCH('Project Costing'!F486,'Pipes &amp; Fittings'!$J$14:$J$3000,0)),IF(E486="Equipment_and_Materials",INDEX('Equipment &amp; Materials'!$E$14:$E$3000,MATCH('Project Costing'!F486,'Equipment &amp; Materials'!$J$14:$J$3000,0)),IF(E486="Land_and_ROW",INDEX('Land &amp; ROW'!$E$14:$E$3000,MATCH('Project Costing'!F486,'Land &amp; ROW'!$I$14:$I$3000,0)),IF(E486="Services",INDEX(Services!$E$14:$E$3000,MATCH('Project Costing'!F486,Services!$I$14:$I$3000,0)),IF(E486="Labor",INDEX(Labor!$E$13:$E$3000,MATCH('Project Costing'!F486,Labor!$I$14:$I$3000,0)),"")))))</f>
        <v/>
      </c>
      <c r="H486" s="1"/>
      <c r="I486" s="1"/>
      <c r="J486" s="2"/>
      <c r="K486" s="2" t="str">
        <f t="shared" si="28"/>
        <v/>
      </c>
      <c r="L486" s="161"/>
      <c r="M486" s="278" t="str">
        <f t="shared" si="29"/>
        <v/>
      </c>
      <c r="N486" s="161"/>
      <c r="O486" s="2" t="str">
        <f t="shared" si="30"/>
        <v/>
      </c>
      <c r="P486" s="162" t="str">
        <f t="shared" si="31"/>
        <v/>
      </c>
    </row>
    <row r="487" spans="4:16" ht="15" hidden="1" customHeight="1" x14ac:dyDescent="0.25">
      <c r="D487" s="160"/>
      <c r="E487" s="1"/>
      <c r="F487" s="1"/>
      <c r="G487" s="1" t="str">
        <f>IF(E487="Pipes_and_Fittings",INDEX('Pipes &amp; Fittings'!$D$14:$D$3000,MATCH('Project Costing'!F487,'Pipes &amp; Fittings'!$J$14:$J$3000,0)),IF(E487="Equipment_and_Materials",INDEX('Equipment &amp; Materials'!$E$14:$E$3000,MATCH('Project Costing'!F487,'Equipment &amp; Materials'!$J$14:$J$3000,0)),IF(E487="Land_and_ROW",INDEX('Land &amp; ROW'!$E$14:$E$3000,MATCH('Project Costing'!F487,'Land &amp; ROW'!$I$14:$I$3000,0)),IF(E487="Services",INDEX(Services!$E$14:$E$3000,MATCH('Project Costing'!F487,Services!$I$14:$I$3000,0)),IF(E487="Labor",INDEX(Labor!$E$13:$E$3000,MATCH('Project Costing'!F487,Labor!$I$14:$I$3000,0)),"")))))</f>
        <v/>
      </c>
      <c r="H487" s="1"/>
      <c r="I487" s="1"/>
      <c r="J487" s="2"/>
      <c r="K487" s="2" t="str">
        <f t="shared" si="28"/>
        <v/>
      </c>
      <c r="L487" s="161"/>
      <c r="M487" s="278" t="str">
        <f t="shared" si="29"/>
        <v/>
      </c>
      <c r="N487" s="161"/>
      <c r="O487" s="2" t="str">
        <f t="shared" si="30"/>
        <v/>
      </c>
      <c r="P487" s="162" t="str">
        <f t="shared" si="31"/>
        <v/>
      </c>
    </row>
    <row r="488" spans="4:16" ht="15" hidden="1" customHeight="1" x14ac:dyDescent="0.25">
      <c r="D488" s="160"/>
      <c r="E488" s="1"/>
      <c r="F488" s="1"/>
      <c r="G488" s="1" t="str">
        <f>IF(E488="Pipes_and_Fittings",INDEX('Pipes &amp; Fittings'!$D$14:$D$3000,MATCH('Project Costing'!F488,'Pipes &amp; Fittings'!$J$14:$J$3000,0)),IF(E488="Equipment_and_Materials",INDEX('Equipment &amp; Materials'!$E$14:$E$3000,MATCH('Project Costing'!F488,'Equipment &amp; Materials'!$J$14:$J$3000,0)),IF(E488="Land_and_ROW",INDEX('Land &amp; ROW'!$E$14:$E$3000,MATCH('Project Costing'!F488,'Land &amp; ROW'!$I$14:$I$3000,0)),IF(E488="Services",INDEX(Services!$E$14:$E$3000,MATCH('Project Costing'!F488,Services!$I$14:$I$3000,0)),IF(E488="Labor",INDEX(Labor!$E$13:$E$3000,MATCH('Project Costing'!F488,Labor!$I$14:$I$3000,0)),"")))))</f>
        <v/>
      </c>
      <c r="H488" s="1"/>
      <c r="I488" s="1"/>
      <c r="J488" s="2"/>
      <c r="K488" s="2" t="str">
        <f t="shared" si="28"/>
        <v/>
      </c>
      <c r="L488" s="161"/>
      <c r="M488" s="278" t="str">
        <f t="shared" si="29"/>
        <v/>
      </c>
      <c r="N488" s="161"/>
      <c r="O488" s="2" t="str">
        <f t="shared" si="30"/>
        <v/>
      </c>
      <c r="P488" s="162" t="str">
        <f t="shared" si="31"/>
        <v/>
      </c>
    </row>
    <row r="489" spans="4:16" ht="15" hidden="1" customHeight="1" x14ac:dyDescent="0.25">
      <c r="D489" s="160"/>
      <c r="E489" s="1"/>
      <c r="F489" s="1"/>
      <c r="G489" s="1" t="str">
        <f>IF(E489="Pipes_and_Fittings",INDEX('Pipes &amp; Fittings'!$D$14:$D$3000,MATCH('Project Costing'!F489,'Pipes &amp; Fittings'!$J$14:$J$3000,0)),IF(E489="Equipment_and_Materials",INDEX('Equipment &amp; Materials'!$E$14:$E$3000,MATCH('Project Costing'!F489,'Equipment &amp; Materials'!$J$14:$J$3000,0)),IF(E489="Land_and_ROW",INDEX('Land &amp; ROW'!$E$14:$E$3000,MATCH('Project Costing'!F489,'Land &amp; ROW'!$I$14:$I$3000,0)),IF(E489="Services",INDEX(Services!$E$14:$E$3000,MATCH('Project Costing'!F489,Services!$I$14:$I$3000,0)),IF(E489="Labor",INDEX(Labor!$E$13:$E$3000,MATCH('Project Costing'!F489,Labor!$I$14:$I$3000,0)),"")))))</f>
        <v/>
      </c>
      <c r="H489" s="1"/>
      <c r="I489" s="1"/>
      <c r="J489" s="2"/>
      <c r="K489" s="2" t="str">
        <f t="shared" si="28"/>
        <v/>
      </c>
      <c r="L489" s="161"/>
      <c r="M489" s="278" t="str">
        <f t="shared" si="29"/>
        <v/>
      </c>
      <c r="N489" s="161"/>
      <c r="O489" s="2" t="str">
        <f t="shared" si="30"/>
        <v/>
      </c>
      <c r="P489" s="162" t="str">
        <f t="shared" si="31"/>
        <v/>
      </c>
    </row>
    <row r="490" spans="4:16" ht="15" hidden="1" customHeight="1" x14ac:dyDescent="0.25">
      <c r="D490" s="160"/>
      <c r="E490" s="1"/>
      <c r="F490" s="1"/>
      <c r="G490" s="1" t="str">
        <f>IF(E490="Pipes_and_Fittings",INDEX('Pipes &amp; Fittings'!$D$14:$D$3000,MATCH('Project Costing'!F490,'Pipes &amp; Fittings'!$J$14:$J$3000,0)),IF(E490="Equipment_and_Materials",INDEX('Equipment &amp; Materials'!$E$14:$E$3000,MATCH('Project Costing'!F490,'Equipment &amp; Materials'!$J$14:$J$3000,0)),IF(E490="Land_and_ROW",INDEX('Land &amp; ROW'!$E$14:$E$3000,MATCH('Project Costing'!F490,'Land &amp; ROW'!$I$14:$I$3000,0)),IF(E490="Services",INDEX(Services!$E$14:$E$3000,MATCH('Project Costing'!F490,Services!$I$14:$I$3000,0)),IF(E490="Labor",INDEX(Labor!$E$13:$E$3000,MATCH('Project Costing'!F490,Labor!$I$14:$I$3000,0)),"")))))</f>
        <v/>
      </c>
      <c r="H490" s="1"/>
      <c r="I490" s="1"/>
      <c r="J490" s="2"/>
      <c r="K490" s="2" t="str">
        <f t="shared" si="28"/>
        <v/>
      </c>
      <c r="L490" s="161"/>
      <c r="M490" s="278" t="str">
        <f t="shared" si="29"/>
        <v/>
      </c>
      <c r="N490" s="161"/>
      <c r="O490" s="2" t="str">
        <f t="shared" si="30"/>
        <v/>
      </c>
      <c r="P490" s="162" t="str">
        <f t="shared" si="31"/>
        <v/>
      </c>
    </row>
    <row r="491" spans="4:16" ht="15" hidden="1" customHeight="1" x14ac:dyDescent="0.25">
      <c r="D491" s="160"/>
      <c r="E491" s="1"/>
      <c r="F491" s="1"/>
      <c r="G491" s="1" t="str">
        <f>IF(E491="Pipes_and_Fittings",INDEX('Pipes &amp; Fittings'!$D$14:$D$3000,MATCH('Project Costing'!F491,'Pipes &amp; Fittings'!$J$14:$J$3000,0)),IF(E491="Equipment_and_Materials",INDEX('Equipment &amp; Materials'!$E$14:$E$3000,MATCH('Project Costing'!F491,'Equipment &amp; Materials'!$J$14:$J$3000,0)),IF(E491="Land_and_ROW",INDEX('Land &amp; ROW'!$E$14:$E$3000,MATCH('Project Costing'!F491,'Land &amp; ROW'!$I$14:$I$3000,0)),IF(E491="Services",INDEX(Services!$E$14:$E$3000,MATCH('Project Costing'!F491,Services!$I$14:$I$3000,0)),IF(E491="Labor",INDEX(Labor!$E$13:$E$3000,MATCH('Project Costing'!F491,Labor!$I$14:$I$3000,0)),"")))))</f>
        <v/>
      </c>
      <c r="H491" s="1"/>
      <c r="I491" s="1"/>
      <c r="J491" s="2"/>
      <c r="K491" s="2" t="str">
        <f t="shared" si="28"/>
        <v/>
      </c>
      <c r="L491" s="161"/>
      <c r="M491" s="278" t="str">
        <f t="shared" si="29"/>
        <v/>
      </c>
      <c r="N491" s="161"/>
      <c r="O491" s="2" t="str">
        <f t="shared" si="30"/>
        <v/>
      </c>
      <c r="P491" s="162" t="str">
        <f t="shared" si="31"/>
        <v/>
      </c>
    </row>
    <row r="492" spans="4:16" ht="15" hidden="1" customHeight="1" x14ac:dyDescent="0.25">
      <c r="D492" s="160"/>
      <c r="E492" s="1"/>
      <c r="F492" s="1"/>
      <c r="G492" s="1" t="str">
        <f>IF(E492="Pipes_and_Fittings",INDEX('Pipes &amp; Fittings'!$D$14:$D$3000,MATCH('Project Costing'!F492,'Pipes &amp; Fittings'!$J$14:$J$3000,0)),IF(E492="Equipment_and_Materials",INDEX('Equipment &amp; Materials'!$E$14:$E$3000,MATCH('Project Costing'!F492,'Equipment &amp; Materials'!$J$14:$J$3000,0)),IF(E492="Land_and_ROW",INDEX('Land &amp; ROW'!$E$14:$E$3000,MATCH('Project Costing'!F492,'Land &amp; ROW'!$I$14:$I$3000,0)),IF(E492="Services",INDEX(Services!$E$14:$E$3000,MATCH('Project Costing'!F492,Services!$I$14:$I$3000,0)),IF(E492="Labor",INDEX(Labor!$E$13:$E$3000,MATCH('Project Costing'!F492,Labor!$I$14:$I$3000,0)),"")))))</f>
        <v/>
      </c>
      <c r="H492" s="1"/>
      <c r="I492" s="1"/>
      <c r="J492" s="2"/>
      <c r="K492" s="2" t="str">
        <f t="shared" si="28"/>
        <v/>
      </c>
      <c r="L492" s="161"/>
      <c r="M492" s="278" t="str">
        <f t="shared" si="29"/>
        <v/>
      </c>
      <c r="N492" s="161"/>
      <c r="O492" s="2" t="str">
        <f t="shared" si="30"/>
        <v/>
      </c>
      <c r="P492" s="162" t="str">
        <f t="shared" si="31"/>
        <v/>
      </c>
    </row>
    <row r="493" spans="4:16" ht="15" hidden="1" customHeight="1" x14ac:dyDescent="0.25">
      <c r="D493" s="160"/>
      <c r="E493" s="1"/>
      <c r="F493" s="1"/>
      <c r="G493" s="1" t="str">
        <f>IF(E493="Pipes_and_Fittings",INDEX('Pipes &amp; Fittings'!$D$14:$D$3000,MATCH('Project Costing'!F493,'Pipes &amp; Fittings'!$J$14:$J$3000,0)),IF(E493="Equipment_and_Materials",INDEX('Equipment &amp; Materials'!$E$14:$E$3000,MATCH('Project Costing'!F493,'Equipment &amp; Materials'!$J$14:$J$3000,0)),IF(E493="Land_and_ROW",INDEX('Land &amp; ROW'!$E$14:$E$3000,MATCH('Project Costing'!F493,'Land &amp; ROW'!$I$14:$I$3000,0)),IF(E493="Services",INDEX(Services!$E$14:$E$3000,MATCH('Project Costing'!F493,Services!$I$14:$I$3000,0)),IF(E493="Labor",INDEX(Labor!$E$13:$E$3000,MATCH('Project Costing'!F493,Labor!$I$14:$I$3000,0)),"")))))</f>
        <v/>
      </c>
      <c r="H493" s="1"/>
      <c r="I493" s="1"/>
      <c r="J493" s="2"/>
      <c r="K493" s="2" t="str">
        <f t="shared" si="28"/>
        <v/>
      </c>
      <c r="L493" s="161"/>
      <c r="M493" s="278" t="str">
        <f t="shared" si="29"/>
        <v/>
      </c>
      <c r="N493" s="161"/>
      <c r="O493" s="2" t="str">
        <f t="shared" si="30"/>
        <v/>
      </c>
      <c r="P493" s="162" t="str">
        <f t="shared" si="31"/>
        <v/>
      </c>
    </row>
    <row r="494" spans="4:16" ht="15" hidden="1" customHeight="1" x14ac:dyDescent="0.25">
      <c r="D494" s="160"/>
      <c r="E494" s="1"/>
      <c r="F494" s="1"/>
      <c r="G494" s="1" t="str">
        <f>IF(E494="Pipes_and_Fittings",INDEX('Pipes &amp; Fittings'!$D$14:$D$3000,MATCH('Project Costing'!F494,'Pipes &amp; Fittings'!$J$14:$J$3000,0)),IF(E494="Equipment_and_Materials",INDEX('Equipment &amp; Materials'!$E$14:$E$3000,MATCH('Project Costing'!F494,'Equipment &amp; Materials'!$J$14:$J$3000,0)),IF(E494="Land_and_ROW",INDEX('Land &amp; ROW'!$E$14:$E$3000,MATCH('Project Costing'!F494,'Land &amp; ROW'!$I$14:$I$3000,0)),IF(E494="Services",INDEX(Services!$E$14:$E$3000,MATCH('Project Costing'!F494,Services!$I$14:$I$3000,0)),IF(E494="Labor",INDEX(Labor!$E$13:$E$3000,MATCH('Project Costing'!F494,Labor!$I$14:$I$3000,0)),"")))))</f>
        <v/>
      </c>
      <c r="H494" s="1"/>
      <c r="I494" s="1"/>
      <c r="J494" s="2"/>
      <c r="K494" s="2" t="str">
        <f t="shared" si="28"/>
        <v/>
      </c>
      <c r="L494" s="161"/>
      <c r="M494" s="278" t="str">
        <f t="shared" si="29"/>
        <v/>
      </c>
      <c r="N494" s="161"/>
      <c r="O494" s="2" t="str">
        <f t="shared" si="30"/>
        <v/>
      </c>
      <c r="P494" s="162" t="str">
        <f t="shared" si="31"/>
        <v/>
      </c>
    </row>
    <row r="495" spans="4:16" ht="15" hidden="1" customHeight="1" x14ac:dyDescent="0.25">
      <c r="D495" s="160"/>
      <c r="E495" s="1"/>
      <c r="F495" s="1"/>
      <c r="G495" s="1" t="str">
        <f>IF(E495="Pipes_and_Fittings",INDEX('Pipes &amp; Fittings'!$D$14:$D$3000,MATCH('Project Costing'!F495,'Pipes &amp; Fittings'!$J$14:$J$3000,0)),IF(E495="Equipment_and_Materials",INDEX('Equipment &amp; Materials'!$E$14:$E$3000,MATCH('Project Costing'!F495,'Equipment &amp; Materials'!$J$14:$J$3000,0)),IF(E495="Land_and_ROW",INDEX('Land &amp; ROW'!$E$14:$E$3000,MATCH('Project Costing'!F495,'Land &amp; ROW'!$I$14:$I$3000,0)),IF(E495="Services",INDEX(Services!$E$14:$E$3000,MATCH('Project Costing'!F495,Services!$I$14:$I$3000,0)),IF(E495="Labor",INDEX(Labor!$E$13:$E$3000,MATCH('Project Costing'!F495,Labor!$I$14:$I$3000,0)),"")))))</f>
        <v/>
      </c>
      <c r="H495" s="1"/>
      <c r="I495" s="1"/>
      <c r="J495" s="2"/>
      <c r="K495" s="2" t="str">
        <f t="shared" si="28"/>
        <v/>
      </c>
      <c r="L495" s="161"/>
      <c r="M495" s="278" t="str">
        <f t="shared" si="29"/>
        <v/>
      </c>
      <c r="N495" s="161"/>
      <c r="O495" s="2" t="str">
        <f t="shared" si="30"/>
        <v/>
      </c>
      <c r="P495" s="162" t="str">
        <f t="shared" si="31"/>
        <v/>
      </c>
    </row>
    <row r="496" spans="4:16" ht="15" hidden="1" customHeight="1" x14ac:dyDescent="0.25">
      <c r="D496" s="160"/>
      <c r="E496" s="1"/>
      <c r="F496" s="1"/>
      <c r="G496" s="1" t="str">
        <f>IF(E496="Pipes_and_Fittings",INDEX('Pipes &amp; Fittings'!$D$14:$D$3000,MATCH('Project Costing'!F496,'Pipes &amp; Fittings'!$J$14:$J$3000,0)),IF(E496="Equipment_and_Materials",INDEX('Equipment &amp; Materials'!$E$14:$E$3000,MATCH('Project Costing'!F496,'Equipment &amp; Materials'!$J$14:$J$3000,0)),IF(E496="Land_and_ROW",INDEX('Land &amp; ROW'!$E$14:$E$3000,MATCH('Project Costing'!F496,'Land &amp; ROW'!$I$14:$I$3000,0)),IF(E496="Services",INDEX(Services!$E$14:$E$3000,MATCH('Project Costing'!F496,Services!$I$14:$I$3000,0)),IF(E496="Labor",INDEX(Labor!$E$13:$E$3000,MATCH('Project Costing'!F496,Labor!$I$14:$I$3000,0)),"")))))</f>
        <v/>
      </c>
      <c r="H496" s="1"/>
      <c r="I496" s="1"/>
      <c r="J496" s="2"/>
      <c r="K496" s="2" t="str">
        <f t="shared" si="28"/>
        <v/>
      </c>
      <c r="L496" s="161"/>
      <c r="M496" s="278" t="str">
        <f t="shared" si="29"/>
        <v/>
      </c>
      <c r="N496" s="161"/>
      <c r="O496" s="2" t="str">
        <f t="shared" si="30"/>
        <v/>
      </c>
      <c r="P496" s="162" t="str">
        <f t="shared" si="31"/>
        <v/>
      </c>
    </row>
    <row r="497" spans="4:16" ht="15" hidden="1" customHeight="1" x14ac:dyDescent="0.25">
      <c r="D497" s="160"/>
      <c r="E497" s="1"/>
      <c r="F497" s="1"/>
      <c r="G497" s="1" t="str">
        <f>IF(E497="Pipes_and_Fittings",INDEX('Pipes &amp; Fittings'!$D$14:$D$3000,MATCH('Project Costing'!F497,'Pipes &amp; Fittings'!$J$14:$J$3000,0)),IF(E497="Equipment_and_Materials",INDEX('Equipment &amp; Materials'!$E$14:$E$3000,MATCH('Project Costing'!F497,'Equipment &amp; Materials'!$J$14:$J$3000,0)),IF(E497="Land_and_ROW",INDEX('Land &amp; ROW'!$E$14:$E$3000,MATCH('Project Costing'!F497,'Land &amp; ROW'!$I$14:$I$3000,0)),IF(E497="Services",INDEX(Services!$E$14:$E$3000,MATCH('Project Costing'!F497,Services!$I$14:$I$3000,0)),IF(E497="Labor",INDEX(Labor!$E$13:$E$3000,MATCH('Project Costing'!F497,Labor!$I$14:$I$3000,0)),"")))))</f>
        <v/>
      </c>
      <c r="H497" s="1"/>
      <c r="I497" s="1"/>
      <c r="J497" s="2"/>
      <c r="K497" s="2" t="str">
        <f t="shared" si="28"/>
        <v/>
      </c>
      <c r="L497" s="161"/>
      <c r="M497" s="278" t="str">
        <f t="shared" si="29"/>
        <v/>
      </c>
      <c r="N497" s="161"/>
      <c r="O497" s="2" t="str">
        <f t="shared" si="30"/>
        <v/>
      </c>
      <c r="P497" s="162" t="str">
        <f t="shared" si="31"/>
        <v/>
      </c>
    </row>
    <row r="498" spans="4:16" ht="15" hidden="1" customHeight="1" x14ac:dyDescent="0.25">
      <c r="D498" s="160"/>
      <c r="E498" s="1"/>
      <c r="F498" s="1"/>
      <c r="G498" s="1" t="str">
        <f>IF(E498="Pipes_and_Fittings",INDEX('Pipes &amp; Fittings'!$D$14:$D$3000,MATCH('Project Costing'!F498,'Pipes &amp; Fittings'!$J$14:$J$3000,0)),IF(E498="Equipment_and_Materials",INDEX('Equipment &amp; Materials'!$E$14:$E$3000,MATCH('Project Costing'!F498,'Equipment &amp; Materials'!$J$14:$J$3000,0)),IF(E498="Land_and_ROW",INDEX('Land &amp; ROW'!$E$14:$E$3000,MATCH('Project Costing'!F498,'Land &amp; ROW'!$I$14:$I$3000,0)),IF(E498="Services",INDEX(Services!$E$14:$E$3000,MATCH('Project Costing'!F498,Services!$I$14:$I$3000,0)),IF(E498="Labor",INDEX(Labor!$E$13:$E$3000,MATCH('Project Costing'!F498,Labor!$I$14:$I$3000,0)),"")))))</f>
        <v/>
      </c>
      <c r="H498" s="1"/>
      <c r="I498" s="1"/>
      <c r="J498" s="2"/>
      <c r="K498" s="2" t="str">
        <f t="shared" si="28"/>
        <v/>
      </c>
      <c r="L498" s="161"/>
      <c r="M498" s="278" t="str">
        <f t="shared" si="29"/>
        <v/>
      </c>
      <c r="N498" s="161"/>
      <c r="O498" s="2" t="str">
        <f t="shared" si="30"/>
        <v/>
      </c>
      <c r="P498" s="162" t="str">
        <f t="shared" si="31"/>
        <v/>
      </c>
    </row>
    <row r="499" spans="4:16" ht="15" hidden="1" customHeight="1" x14ac:dyDescent="0.25">
      <c r="D499" s="160"/>
      <c r="E499" s="1"/>
      <c r="F499" s="1"/>
      <c r="G499" s="1" t="str">
        <f>IF(E499="Pipes_and_Fittings",INDEX('Pipes &amp; Fittings'!$D$14:$D$3000,MATCH('Project Costing'!F499,'Pipes &amp; Fittings'!$J$14:$J$3000,0)),IF(E499="Equipment_and_Materials",INDEX('Equipment &amp; Materials'!$E$14:$E$3000,MATCH('Project Costing'!F499,'Equipment &amp; Materials'!$J$14:$J$3000,0)),IF(E499="Land_and_ROW",INDEX('Land &amp; ROW'!$E$14:$E$3000,MATCH('Project Costing'!F499,'Land &amp; ROW'!$I$14:$I$3000,0)),IF(E499="Services",INDEX(Services!$E$14:$E$3000,MATCH('Project Costing'!F499,Services!$I$14:$I$3000,0)),IF(E499="Labor",INDEX(Labor!$E$13:$E$3000,MATCH('Project Costing'!F499,Labor!$I$14:$I$3000,0)),"")))))</f>
        <v/>
      </c>
      <c r="H499" s="1"/>
      <c r="I499" s="1"/>
      <c r="J499" s="2"/>
      <c r="K499" s="2" t="str">
        <f t="shared" si="28"/>
        <v/>
      </c>
      <c r="L499" s="161"/>
      <c r="M499" s="278" t="str">
        <f t="shared" si="29"/>
        <v/>
      </c>
      <c r="N499" s="161"/>
      <c r="O499" s="2" t="str">
        <f t="shared" si="30"/>
        <v/>
      </c>
      <c r="P499" s="162" t="str">
        <f t="shared" si="31"/>
        <v/>
      </c>
    </row>
    <row r="500" spans="4:16" ht="15" hidden="1" customHeight="1" thickBot="1" x14ac:dyDescent="0.3">
      <c r="D500" s="160"/>
      <c r="E500" s="1"/>
      <c r="F500" s="1"/>
      <c r="G500" s="1" t="str">
        <f>IF(E500="Pipes_and_Fittings",INDEX('Pipes &amp; Fittings'!$D$14:$D$3000,MATCH('Project Costing'!F500,'Pipes &amp; Fittings'!$J$14:$J$3000,0)),IF(E500="Equipment_and_Materials",INDEX('Equipment &amp; Materials'!$E$14:$E$3000,MATCH('Project Costing'!F500,'Equipment &amp; Materials'!$J$14:$J$3000,0)),IF(E500="Land_and_ROW",INDEX('Land &amp; ROW'!$E$14:$E$3000,MATCH('Project Costing'!F500,'Land &amp; ROW'!$I$14:$I$3000,0)),IF(E500="Services",INDEX(Services!$E$14:$E$3000,MATCH('Project Costing'!F500,Services!$I$14:$I$3000,0)),IF(E500="Labor",INDEX(Labor!$E$13:$E$3000,MATCH('Project Costing'!F500,Labor!$I$14:$I$3000,0)),"")))))</f>
        <v/>
      </c>
      <c r="H500" s="1"/>
      <c r="I500" s="1"/>
      <c r="J500" s="2"/>
      <c r="K500" s="2" t="str">
        <f t="shared" si="28"/>
        <v/>
      </c>
      <c r="L500" s="161"/>
      <c r="M500" s="278" t="str">
        <f t="shared" si="29"/>
        <v/>
      </c>
      <c r="N500" s="161"/>
      <c r="O500" s="2" t="str">
        <f t="shared" si="30"/>
        <v/>
      </c>
      <c r="P500" s="162" t="str">
        <f t="shared" si="31"/>
        <v/>
      </c>
    </row>
    <row r="501" spans="4:16" ht="15.75" thickBot="1" x14ac:dyDescent="0.3">
      <c r="D501" s="193"/>
      <c r="E501" s="263" t="s">
        <v>733</v>
      </c>
      <c r="F501" s="194"/>
      <c r="G501" s="194"/>
      <c r="H501" s="194"/>
      <c r="I501" s="194"/>
      <c r="J501" s="195"/>
      <c r="K501" s="257">
        <f>SUM(K14:K500)</f>
        <v>13259675.842101295</v>
      </c>
      <c r="L501" s="196"/>
      <c r="M501" s="196"/>
      <c r="N501" s="196"/>
      <c r="O501" s="256">
        <f>SUM(O14:O500)</f>
        <v>1060810.4001305106</v>
      </c>
      <c r="P501" s="272">
        <f>SUM(P14:P500)</f>
        <v>14320486.242231803</v>
      </c>
    </row>
  </sheetData>
  <autoFilter ref="E13:F501" xr:uid="{00000000-0009-0000-0000-000003000000}"/>
  <mergeCells count="1">
    <mergeCell ref="E2:F2"/>
  </mergeCells>
  <dataValidations count="2">
    <dataValidation type="list" allowBlank="1" showInputMessage="1" showErrorMessage="1" sqref="E14:E500" xr:uid="{00000000-0002-0000-0300-000000000000}">
      <formula1>ItemDepart</formula1>
    </dataValidation>
    <dataValidation type="list" allowBlank="1" showInputMessage="1" showErrorMessage="1" sqref="F14:F500" xr:uid="{00000000-0002-0000-0300-000001000000}">
      <formula1>INDIRECT(E14)</formula1>
    </dataValidation>
  </dataValidations>
  <pageMargins left="0.7" right="0.7" top="0.75" bottom="0.75" header="0.3" footer="0.3"/>
  <pageSetup scale="10" orientation="portrait" horizontalDpi="4294967293" verticalDpi="0" r:id="rId1"/>
  <colBreaks count="1" manualBreakCount="1">
    <brk id="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ProjectCosting">
                <anchor moveWithCells="1" sizeWithCells="1">
                  <from>
                    <xdr:col>14</xdr:col>
                    <xdr:colOff>581025</xdr:colOff>
                    <xdr:row>7</xdr:row>
                    <xdr:rowOff>161925</xdr:rowOff>
                  </from>
                  <to>
                    <xdr:col>14</xdr:col>
                    <xdr:colOff>1962150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5" name="Button 21">
              <controlPr defaultSize="0" print="0" autoFill="0" autoPict="0" macro="[0]!ProjectCostingCompress">
                <anchor moveWithCells="1" sizeWithCells="1">
                  <from>
                    <xdr:col>14</xdr:col>
                    <xdr:colOff>1990725</xdr:colOff>
                    <xdr:row>7</xdr:row>
                    <xdr:rowOff>142875</xdr:rowOff>
                  </from>
                  <to>
                    <xdr:col>15</xdr:col>
                    <xdr:colOff>1114425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6" name="Button 22">
              <controlPr defaultSize="0" print="0" autoFill="0" autoPict="0" macro="[0]!ProjectCostingExpand">
                <anchor moveWithCells="1" sizeWithCells="1">
                  <from>
                    <xdr:col>15</xdr:col>
                    <xdr:colOff>1143000</xdr:colOff>
                    <xdr:row>7</xdr:row>
                    <xdr:rowOff>123825</xdr:rowOff>
                  </from>
                  <to>
                    <xdr:col>15</xdr:col>
                    <xdr:colOff>2324100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N2005"/>
  <sheetViews>
    <sheetView zoomScale="60" zoomScaleNormal="60" workbookViewId="0">
      <pane xSplit="6" ySplit="12" topLeftCell="G13" activePane="bottomRight" state="frozen"/>
      <selection pane="topRight" activeCell="F1" sqref="F1"/>
      <selection pane="bottomLeft" activeCell="A6" sqref="A6"/>
      <selection pane="bottomRight" activeCell="T21" sqref="T21"/>
    </sheetView>
  </sheetViews>
  <sheetFormatPr defaultRowHeight="15" x14ac:dyDescent="0.25"/>
  <cols>
    <col min="1" max="2" width="9.140625" style="56"/>
    <col min="3" max="3" width="7" style="56" customWidth="1"/>
    <col min="4" max="4" width="27.42578125" style="56" customWidth="1"/>
    <col min="5" max="5" width="25.28515625" style="56" customWidth="1"/>
    <col min="6" max="6" width="43.85546875" style="56" customWidth="1"/>
    <col min="7" max="7" width="19.85546875" style="56" customWidth="1"/>
    <col min="8" max="8" width="20" style="56" customWidth="1"/>
    <col min="9" max="9" width="19.28515625" style="56" customWidth="1"/>
    <col min="10" max="10" width="57.5703125" style="56" customWidth="1"/>
    <col min="11" max="11" width="26.42578125" style="56" customWidth="1"/>
    <col min="12" max="12" width="29.140625" style="56" customWidth="1"/>
    <col min="13" max="13" width="33" style="56" customWidth="1"/>
    <col min="14" max="16384" width="9.140625" style="56"/>
  </cols>
  <sheetData>
    <row r="2" spans="3:13" ht="22.5" customHeight="1" x14ac:dyDescent="0.25">
      <c r="C2" s="154" t="s">
        <v>549</v>
      </c>
      <c r="D2" s="154"/>
      <c r="E2" s="154"/>
      <c r="F2" s="154"/>
    </row>
    <row r="3" spans="3:13" ht="22.5" customHeight="1" x14ac:dyDescent="0.25">
      <c r="C3" s="154"/>
      <c r="D3" s="154" t="s">
        <v>2466</v>
      </c>
      <c r="E3" s="154"/>
      <c r="F3" s="154"/>
    </row>
    <row r="4" spans="3:13" ht="22.5" customHeight="1" x14ac:dyDescent="0.25">
      <c r="C4" s="154"/>
      <c r="D4" s="154"/>
      <c r="E4" s="154"/>
      <c r="F4" s="154"/>
    </row>
    <row r="5" spans="3:13" ht="22.5" customHeight="1" x14ac:dyDescent="0.25">
      <c r="C5" s="154"/>
      <c r="D5" s="154"/>
      <c r="E5" s="154"/>
      <c r="F5" s="154"/>
    </row>
    <row r="6" spans="3:13" ht="22.5" customHeight="1" x14ac:dyDescent="0.25">
      <c r="C6" s="154"/>
      <c r="D6" s="154"/>
      <c r="E6" s="154"/>
      <c r="F6" s="154"/>
    </row>
    <row r="7" spans="3:13" ht="22.5" customHeight="1" x14ac:dyDescent="0.25">
      <c r="C7" s="154"/>
      <c r="D7" s="154"/>
      <c r="E7" s="154"/>
      <c r="F7" s="154"/>
    </row>
    <row r="8" spans="3:13" ht="22.5" customHeight="1" x14ac:dyDescent="0.25">
      <c r="C8" s="154"/>
      <c r="D8" s="154"/>
      <c r="E8" s="154"/>
      <c r="F8" s="154"/>
    </row>
    <row r="9" spans="3:13" ht="24" customHeight="1" x14ac:dyDescent="0.25">
      <c r="C9" s="66"/>
      <c r="D9" s="66"/>
      <c r="E9" s="66"/>
      <c r="F9" s="66"/>
    </row>
    <row r="10" spans="3:13" ht="21" customHeight="1" thickBot="1" x14ac:dyDescent="0.3"/>
    <row r="11" spans="3:13" ht="31.5" customHeight="1" thickTop="1" x14ac:dyDescent="0.25">
      <c r="C11" s="67" t="s">
        <v>3</v>
      </c>
      <c r="D11" s="316" t="s">
        <v>623</v>
      </c>
      <c r="E11" s="317"/>
      <c r="F11" s="316"/>
      <c r="G11" s="319" t="s">
        <v>5</v>
      </c>
      <c r="H11" s="320"/>
      <c r="I11" s="320"/>
      <c r="J11" s="320"/>
      <c r="K11" s="320"/>
      <c r="L11" s="320"/>
      <c r="M11" s="321"/>
    </row>
    <row r="12" spans="3:13" ht="59.25" customHeight="1" thickBot="1" x14ac:dyDescent="0.3">
      <c r="C12" s="68"/>
      <c r="D12" s="69"/>
      <c r="E12" s="70"/>
      <c r="F12" s="71"/>
      <c r="G12" s="72" t="s">
        <v>4</v>
      </c>
      <c r="H12" s="72" t="s">
        <v>35</v>
      </c>
      <c r="I12" s="72" t="s">
        <v>303</v>
      </c>
      <c r="J12" s="73" t="s">
        <v>617</v>
      </c>
      <c r="K12" s="150" t="s">
        <v>739</v>
      </c>
      <c r="L12" s="59" t="s">
        <v>2463</v>
      </c>
      <c r="M12" s="204" t="s">
        <v>724</v>
      </c>
    </row>
    <row r="13" spans="3:13" ht="37.5" customHeight="1" thickTop="1" x14ac:dyDescent="0.25">
      <c r="C13" s="75">
        <v>1</v>
      </c>
      <c r="D13" s="76" t="s">
        <v>87</v>
      </c>
      <c r="E13" s="57"/>
      <c r="F13" s="57"/>
      <c r="G13" s="77"/>
      <c r="H13" s="78"/>
      <c r="I13" s="78"/>
      <c r="J13" s="78"/>
      <c r="K13" s="78"/>
      <c r="L13" s="79"/>
      <c r="M13" s="205"/>
    </row>
    <row r="14" spans="3:13" ht="15" customHeight="1" x14ac:dyDescent="0.25">
      <c r="C14" s="80"/>
      <c r="D14" s="57" t="s">
        <v>87</v>
      </c>
      <c r="E14" s="57"/>
      <c r="F14" s="81" t="s">
        <v>8</v>
      </c>
      <c r="G14" s="203"/>
      <c r="H14" s="57"/>
      <c r="I14" s="57"/>
      <c r="J14" s="57"/>
      <c r="K14" s="57"/>
      <c r="L14" s="57"/>
      <c r="M14" s="206"/>
    </row>
    <row r="15" spans="3:13" ht="15" customHeight="1" x14ac:dyDescent="0.25">
      <c r="C15" s="80"/>
      <c r="D15" s="57" t="s">
        <v>87</v>
      </c>
      <c r="E15" s="57"/>
      <c r="F15" s="57" t="s">
        <v>626</v>
      </c>
      <c r="G15" s="57">
        <v>2.375</v>
      </c>
      <c r="H15" s="57">
        <v>0.218</v>
      </c>
      <c r="I15" s="82" t="s">
        <v>1</v>
      </c>
      <c r="J15" s="60" t="s">
        <v>16</v>
      </c>
      <c r="K15" s="60">
        <v>5</v>
      </c>
      <c r="L15" s="57">
        <v>400</v>
      </c>
      <c r="M15" s="206">
        <f>10.68*(G15-H15)*L15/2000</f>
        <v>4.6073519999999997</v>
      </c>
    </row>
    <row r="16" spans="3:13" ht="15" customHeight="1" x14ac:dyDescent="0.25">
      <c r="C16" s="80"/>
      <c r="D16" s="57" t="s">
        <v>87</v>
      </c>
      <c r="E16" s="57"/>
      <c r="F16" s="57" t="s">
        <v>626</v>
      </c>
      <c r="G16" s="57">
        <v>2.375</v>
      </c>
      <c r="H16" s="57">
        <v>0.218</v>
      </c>
      <c r="I16" s="82" t="s">
        <v>1</v>
      </c>
      <c r="J16" s="57" t="s">
        <v>17</v>
      </c>
      <c r="K16" s="57">
        <v>0</v>
      </c>
      <c r="L16" s="83">
        <v>400</v>
      </c>
      <c r="M16" s="206">
        <f>10.68*(G16-H16)*L16/2000</f>
        <v>4.6073519999999997</v>
      </c>
    </row>
    <row r="17" spans="3:13" ht="15" customHeight="1" x14ac:dyDescent="0.25">
      <c r="C17" s="80"/>
      <c r="D17" s="57" t="s">
        <v>87</v>
      </c>
      <c r="E17" s="57"/>
      <c r="F17" s="84" t="s">
        <v>9</v>
      </c>
      <c r="G17" s="318"/>
      <c r="H17" s="318"/>
      <c r="I17" s="82"/>
      <c r="J17" s="57"/>
      <c r="K17" s="57"/>
      <c r="L17" s="57"/>
      <c r="M17" s="206"/>
    </row>
    <row r="18" spans="3:13" ht="15" customHeight="1" x14ac:dyDescent="0.25">
      <c r="C18" s="80"/>
      <c r="D18" s="57" t="s">
        <v>87</v>
      </c>
      <c r="E18" s="57"/>
      <c r="F18" s="83" t="s">
        <v>627</v>
      </c>
      <c r="G18" s="57">
        <v>3.5</v>
      </c>
      <c r="H18" s="57">
        <v>0.216</v>
      </c>
      <c r="I18" s="82" t="s">
        <v>1</v>
      </c>
      <c r="J18" s="57" t="s">
        <v>18</v>
      </c>
      <c r="K18" s="60">
        <v>5</v>
      </c>
      <c r="L18" s="83">
        <v>450</v>
      </c>
      <c r="M18" s="206">
        <f>10.68*(G18-H18)*L18/2000</f>
        <v>7.8914519999999992</v>
      </c>
    </row>
    <row r="19" spans="3:13" ht="15" customHeight="1" x14ac:dyDescent="0.25">
      <c r="C19" s="80"/>
      <c r="D19" s="57" t="s">
        <v>87</v>
      </c>
      <c r="E19" s="57"/>
      <c r="F19" s="83" t="s">
        <v>627</v>
      </c>
      <c r="G19" s="57">
        <v>3.5</v>
      </c>
      <c r="H19" s="57">
        <v>0.216</v>
      </c>
      <c r="I19" s="82" t="s">
        <v>1</v>
      </c>
      <c r="J19" s="57" t="s">
        <v>19</v>
      </c>
      <c r="K19" s="57">
        <v>0</v>
      </c>
      <c r="L19" s="83">
        <v>450</v>
      </c>
      <c r="M19" s="206">
        <f>10.68*(G19-H19)*L19/2000</f>
        <v>7.8914519999999992</v>
      </c>
    </row>
    <row r="20" spans="3:13" ht="15" customHeight="1" x14ac:dyDescent="0.25">
      <c r="C20" s="80"/>
      <c r="D20" s="57" t="s">
        <v>87</v>
      </c>
      <c r="E20" s="57"/>
      <c r="F20" s="81" t="s">
        <v>10</v>
      </c>
      <c r="G20" s="203"/>
      <c r="H20" s="57"/>
      <c r="I20" s="82"/>
      <c r="J20" s="57"/>
      <c r="K20" s="57"/>
      <c r="L20" s="57"/>
      <c r="M20" s="206"/>
    </row>
    <row r="21" spans="3:13" ht="15" customHeight="1" x14ac:dyDescent="0.25">
      <c r="C21" s="80"/>
      <c r="D21" s="57" t="s">
        <v>87</v>
      </c>
      <c r="E21" s="57"/>
      <c r="F21" s="83" t="s">
        <v>628</v>
      </c>
      <c r="G21" s="57">
        <v>4.5</v>
      </c>
      <c r="H21" s="57">
        <v>0.23699999999999999</v>
      </c>
      <c r="I21" s="82" t="s">
        <v>1</v>
      </c>
      <c r="J21" s="57" t="s">
        <v>20</v>
      </c>
      <c r="K21" s="60">
        <v>5</v>
      </c>
      <c r="L21" s="83">
        <v>450</v>
      </c>
      <c r="M21" s="206">
        <f>10.68*(G21-H21)*L21/2000</f>
        <v>10.243988999999999</v>
      </c>
    </row>
    <row r="22" spans="3:13" ht="15" customHeight="1" x14ac:dyDescent="0.25">
      <c r="C22" s="80"/>
      <c r="D22" s="57" t="s">
        <v>87</v>
      </c>
      <c r="E22" s="57"/>
      <c r="F22" s="83" t="s">
        <v>628</v>
      </c>
      <c r="G22" s="57">
        <v>4.5</v>
      </c>
      <c r="H22" s="57">
        <v>0.23699999999999999</v>
      </c>
      <c r="I22" s="82" t="s">
        <v>1</v>
      </c>
      <c r="J22" s="57" t="s">
        <v>21</v>
      </c>
      <c r="K22" s="57">
        <v>0</v>
      </c>
      <c r="L22" s="83">
        <v>450</v>
      </c>
      <c r="M22" s="206">
        <f>10.68*(G22-H22)*L22/2000</f>
        <v>10.243988999999999</v>
      </c>
    </row>
    <row r="23" spans="3:13" ht="15" customHeight="1" x14ac:dyDescent="0.25">
      <c r="C23" s="80"/>
      <c r="D23" s="57" t="s">
        <v>87</v>
      </c>
      <c r="E23" s="57"/>
      <c r="F23" s="81" t="s">
        <v>11</v>
      </c>
      <c r="G23" s="81"/>
      <c r="H23" s="57"/>
      <c r="I23" s="82"/>
      <c r="J23" s="57"/>
      <c r="K23" s="57"/>
      <c r="L23" s="57"/>
      <c r="M23" s="206"/>
    </row>
    <row r="24" spans="3:13" ht="15" customHeight="1" x14ac:dyDescent="0.25">
      <c r="C24" s="80"/>
      <c r="D24" s="57" t="s">
        <v>87</v>
      </c>
      <c r="E24" s="57"/>
      <c r="F24" s="83" t="s">
        <v>629</v>
      </c>
      <c r="G24" s="57">
        <v>6.625</v>
      </c>
      <c r="H24" s="57">
        <v>0.28000000000000003</v>
      </c>
      <c r="I24" s="82" t="s">
        <v>1</v>
      </c>
      <c r="J24" s="57" t="s">
        <v>22</v>
      </c>
      <c r="K24" s="60">
        <v>5</v>
      </c>
      <c r="L24" s="83">
        <v>450</v>
      </c>
      <c r="M24" s="206">
        <f>10.68*(G24-H24)*L24/2000</f>
        <v>15.247035</v>
      </c>
    </row>
    <row r="25" spans="3:13" ht="15" customHeight="1" x14ac:dyDescent="0.25">
      <c r="C25" s="80"/>
      <c r="D25" s="57" t="s">
        <v>87</v>
      </c>
      <c r="E25" s="57"/>
      <c r="F25" s="83" t="s">
        <v>629</v>
      </c>
      <c r="G25" s="57">
        <v>6.625</v>
      </c>
      <c r="H25" s="57">
        <v>0.28000000000000003</v>
      </c>
      <c r="I25" s="82" t="s">
        <v>1</v>
      </c>
      <c r="J25" s="57" t="s">
        <v>23</v>
      </c>
      <c r="K25" s="57">
        <v>0</v>
      </c>
      <c r="L25" s="83">
        <v>450</v>
      </c>
      <c r="M25" s="206">
        <f>10.68*(G25-H25)*L25/2000</f>
        <v>15.247035</v>
      </c>
    </row>
    <row r="26" spans="3:13" ht="15" customHeight="1" x14ac:dyDescent="0.25">
      <c r="C26" s="80"/>
      <c r="D26" s="57" t="s">
        <v>87</v>
      </c>
      <c r="E26" s="57"/>
      <c r="F26" s="81" t="s">
        <v>12</v>
      </c>
      <c r="G26" s="203"/>
      <c r="H26" s="57"/>
      <c r="I26" s="82"/>
      <c r="J26" s="57"/>
      <c r="K26" s="57"/>
      <c r="L26" s="57"/>
      <c r="M26" s="206"/>
    </row>
    <row r="27" spans="3:13" ht="15" customHeight="1" x14ac:dyDescent="0.25">
      <c r="C27" s="80"/>
      <c r="D27" s="57" t="s">
        <v>87</v>
      </c>
      <c r="E27" s="57"/>
      <c r="F27" s="83" t="s">
        <v>630</v>
      </c>
      <c r="G27" s="57">
        <v>8.625</v>
      </c>
      <c r="H27" s="57">
        <v>0.32200000000000001</v>
      </c>
      <c r="I27" s="82" t="s">
        <v>1</v>
      </c>
      <c r="J27" s="57" t="s">
        <v>24</v>
      </c>
      <c r="K27" s="60">
        <v>5</v>
      </c>
      <c r="L27" s="83">
        <v>450</v>
      </c>
      <c r="M27" s="206">
        <f>10.68*(G27-H27)*L27/2000</f>
        <v>19.952109</v>
      </c>
    </row>
    <row r="28" spans="3:13" ht="15" customHeight="1" x14ac:dyDescent="0.25">
      <c r="C28" s="80"/>
      <c r="D28" s="57" t="s">
        <v>87</v>
      </c>
      <c r="E28" s="57"/>
      <c r="F28" s="83" t="s">
        <v>630</v>
      </c>
      <c r="G28" s="57">
        <v>8.625</v>
      </c>
      <c r="H28" s="57">
        <v>0.32200000000000001</v>
      </c>
      <c r="I28" s="82" t="s">
        <v>1</v>
      </c>
      <c r="J28" s="57" t="s">
        <v>25</v>
      </c>
      <c r="K28" s="57">
        <v>0</v>
      </c>
      <c r="L28" s="83">
        <v>450</v>
      </c>
      <c r="M28" s="206">
        <f t="shared" ref="M28:M91" si="0">10.68*(G28-H28)*L28/2000</f>
        <v>19.952109</v>
      </c>
    </row>
    <row r="29" spans="3:13" ht="15" customHeight="1" x14ac:dyDescent="0.25">
      <c r="C29" s="80"/>
      <c r="D29" s="57" t="s">
        <v>87</v>
      </c>
      <c r="E29" s="57"/>
      <c r="F29" s="83" t="s">
        <v>630</v>
      </c>
      <c r="G29" s="57">
        <v>8.625</v>
      </c>
      <c r="H29" s="57">
        <v>0.32200000000000001</v>
      </c>
      <c r="I29" s="82">
        <v>42</v>
      </c>
      <c r="J29" s="57" t="s">
        <v>24</v>
      </c>
      <c r="K29" s="60">
        <v>5</v>
      </c>
      <c r="L29" s="83">
        <v>450</v>
      </c>
      <c r="M29" s="206">
        <f t="shared" si="0"/>
        <v>19.952109</v>
      </c>
    </row>
    <row r="30" spans="3:13" ht="15" customHeight="1" x14ac:dyDescent="0.25">
      <c r="C30" s="80"/>
      <c r="D30" s="57" t="s">
        <v>87</v>
      </c>
      <c r="E30" s="57"/>
      <c r="F30" s="83" t="s">
        <v>630</v>
      </c>
      <c r="G30" s="57">
        <v>8.625</v>
      </c>
      <c r="H30" s="57">
        <v>0.32200000000000001</v>
      </c>
      <c r="I30" s="82">
        <v>42</v>
      </c>
      <c r="J30" s="57" t="s">
        <v>25</v>
      </c>
      <c r="K30" s="57">
        <v>0</v>
      </c>
      <c r="L30" s="83">
        <v>450</v>
      </c>
      <c r="M30" s="206">
        <f t="shared" si="0"/>
        <v>19.952109</v>
      </c>
    </row>
    <row r="31" spans="3:13" ht="15" customHeight="1" x14ac:dyDescent="0.25">
      <c r="C31" s="80"/>
      <c r="D31" s="57" t="s">
        <v>87</v>
      </c>
      <c r="E31" s="57"/>
      <c r="F31" s="81" t="s">
        <v>13</v>
      </c>
      <c r="G31" s="203"/>
      <c r="H31" s="57"/>
      <c r="I31" s="82"/>
      <c r="J31" s="57"/>
      <c r="K31" s="57"/>
      <c r="L31" s="57"/>
      <c r="M31" s="206"/>
    </row>
    <row r="32" spans="3:13" ht="15" customHeight="1" x14ac:dyDescent="0.25">
      <c r="C32" s="80"/>
      <c r="D32" s="57" t="s">
        <v>87</v>
      </c>
      <c r="E32" s="57"/>
      <c r="F32" s="83" t="s">
        <v>631</v>
      </c>
      <c r="G32" s="57">
        <v>10.75</v>
      </c>
      <c r="H32" s="57">
        <v>0.36499999999999999</v>
      </c>
      <c r="I32" s="82" t="s">
        <v>1</v>
      </c>
      <c r="J32" s="57" t="s">
        <v>26</v>
      </c>
      <c r="K32" s="60">
        <v>5</v>
      </c>
      <c r="L32" s="83">
        <v>450</v>
      </c>
      <c r="M32" s="206">
        <f t="shared" si="0"/>
        <v>24.955154999999998</v>
      </c>
    </row>
    <row r="33" spans="3:13" ht="15" customHeight="1" x14ac:dyDescent="0.25">
      <c r="C33" s="80"/>
      <c r="D33" s="57" t="s">
        <v>87</v>
      </c>
      <c r="E33" s="57"/>
      <c r="F33" s="83" t="s">
        <v>631</v>
      </c>
      <c r="G33" s="57">
        <v>10.75</v>
      </c>
      <c r="H33" s="57">
        <v>0.36499999999999999</v>
      </c>
      <c r="I33" s="82" t="s">
        <v>1</v>
      </c>
      <c r="J33" s="57" t="s">
        <v>27</v>
      </c>
      <c r="K33" s="57">
        <v>0</v>
      </c>
      <c r="L33" s="83">
        <v>450</v>
      </c>
      <c r="M33" s="206">
        <f t="shared" si="0"/>
        <v>24.955154999999998</v>
      </c>
    </row>
    <row r="34" spans="3:13" ht="15" customHeight="1" x14ac:dyDescent="0.25">
      <c r="C34" s="80"/>
      <c r="D34" s="57" t="s">
        <v>87</v>
      </c>
      <c r="E34" s="57"/>
      <c r="F34" s="83" t="s">
        <v>631</v>
      </c>
      <c r="G34" s="57">
        <v>10.75</v>
      </c>
      <c r="H34" s="57">
        <v>0.36499999999999999</v>
      </c>
      <c r="I34" s="82">
        <v>42</v>
      </c>
      <c r="J34" s="57" t="s">
        <v>26</v>
      </c>
      <c r="K34" s="60">
        <v>5</v>
      </c>
      <c r="L34" s="83">
        <v>450</v>
      </c>
      <c r="M34" s="206">
        <f t="shared" si="0"/>
        <v>24.955154999999998</v>
      </c>
    </row>
    <row r="35" spans="3:13" ht="15" customHeight="1" x14ac:dyDescent="0.25">
      <c r="C35" s="80"/>
      <c r="D35" s="57" t="s">
        <v>87</v>
      </c>
      <c r="E35" s="57"/>
      <c r="F35" s="83" t="s">
        <v>631</v>
      </c>
      <c r="G35" s="57">
        <v>10.75</v>
      </c>
      <c r="H35" s="57">
        <v>0.36499999999999999</v>
      </c>
      <c r="I35" s="82">
        <v>52</v>
      </c>
      <c r="J35" s="57" t="s">
        <v>26</v>
      </c>
      <c r="K35" s="57">
        <v>5</v>
      </c>
      <c r="L35" s="83">
        <v>450</v>
      </c>
      <c r="M35" s="206">
        <f t="shared" si="0"/>
        <v>24.955154999999998</v>
      </c>
    </row>
    <row r="36" spans="3:13" ht="15" customHeight="1" x14ac:dyDescent="0.25">
      <c r="C36" s="80"/>
      <c r="D36" s="57" t="s">
        <v>87</v>
      </c>
      <c r="E36" s="57"/>
      <c r="F36" s="81" t="s">
        <v>14</v>
      </c>
      <c r="G36" s="203"/>
      <c r="H36" s="57"/>
      <c r="I36" s="82"/>
      <c r="J36" s="57"/>
      <c r="K36" s="57"/>
      <c r="L36" s="57"/>
      <c r="M36" s="206"/>
    </row>
    <row r="37" spans="3:13" ht="15" customHeight="1" x14ac:dyDescent="0.25">
      <c r="C37" s="80"/>
      <c r="D37" s="57" t="s">
        <v>87</v>
      </c>
      <c r="E37" s="57"/>
      <c r="F37" s="83" t="s">
        <v>632</v>
      </c>
      <c r="G37" s="57">
        <v>12.75</v>
      </c>
      <c r="H37" s="57">
        <v>0.375</v>
      </c>
      <c r="I37" s="82" t="s">
        <v>1</v>
      </c>
      <c r="J37" s="57" t="s">
        <v>28</v>
      </c>
      <c r="K37" s="60">
        <v>5</v>
      </c>
      <c r="L37" s="83">
        <v>450</v>
      </c>
      <c r="M37" s="206">
        <f t="shared" si="0"/>
        <v>29.737124999999999</v>
      </c>
    </row>
    <row r="38" spans="3:13" ht="15" customHeight="1" x14ac:dyDescent="0.25">
      <c r="C38" s="80"/>
      <c r="D38" s="57" t="s">
        <v>87</v>
      </c>
      <c r="E38" s="57"/>
      <c r="F38" s="83" t="s">
        <v>632</v>
      </c>
      <c r="G38" s="57">
        <v>12.75</v>
      </c>
      <c r="H38" s="57">
        <v>0.375</v>
      </c>
      <c r="I38" s="82" t="s">
        <v>1</v>
      </c>
      <c r="J38" s="57" t="s">
        <v>29</v>
      </c>
      <c r="K38" s="57">
        <v>0</v>
      </c>
      <c r="L38" s="83">
        <v>450</v>
      </c>
      <c r="M38" s="206">
        <f t="shared" si="0"/>
        <v>29.737124999999999</v>
      </c>
    </row>
    <row r="39" spans="3:13" ht="15" customHeight="1" x14ac:dyDescent="0.25">
      <c r="C39" s="80"/>
      <c r="D39" s="57" t="s">
        <v>87</v>
      </c>
      <c r="E39" s="57"/>
      <c r="F39" s="83" t="s">
        <v>632</v>
      </c>
      <c r="G39" s="57">
        <v>12.75</v>
      </c>
      <c r="H39" s="57">
        <v>0.375</v>
      </c>
      <c r="I39" s="82">
        <v>42</v>
      </c>
      <c r="J39" s="57" t="s">
        <v>28</v>
      </c>
      <c r="K39" s="60">
        <v>5</v>
      </c>
      <c r="L39" s="83">
        <v>450</v>
      </c>
      <c r="M39" s="206">
        <f t="shared" si="0"/>
        <v>29.737124999999999</v>
      </c>
    </row>
    <row r="40" spans="3:13" ht="15" customHeight="1" x14ac:dyDescent="0.25">
      <c r="C40" s="80"/>
      <c r="D40" s="57" t="s">
        <v>87</v>
      </c>
      <c r="E40" s="57"/>
      <c r="F40" s="83" t="s">
        <v>632</v>
      </c>
      <c r="G40" s="57">
        <v>12.75</v>
      </c>
      <c r="H40" s="57">
        <v>0.375</v>
      </c>
      <c r="I40" s="82">
        <v>52</v>
      </c>
      <c r="J40" s="57" t="s">
        <v>28</v>
      </c>
      <c r="K40" s="57">
        <v>5</v>
      </c>
      <c r="L40" s="83">
        <v>450</v>
      </c>
      <c r="M40" s="206">
        <f t="shared" si="0"/>
        <v>29.737124999999999</v>
      </c>
    </row>
    <row r="41" spans="3:13" ht="15" customHeight="1" x14ac:dyDescent="0.25">
      <c r="C41" s="80"/>
      <c r="D41" s="57" t="s">
        <v>87</v>
      </c>
      <c r="E41" s="57"/>
      <c r="F41" s="81" t="s">
        <v>15</v>
      </c>
      <c r="G41" s="203"/>
      <c r="H41" s="57"/>
      <c r="I41" s="82"/>
      <c r="J41" s="57"/>
      <c r="K41" s="57"/>
      <c r="L41" s="57"/>
      <c r="M41" s="206"/>
    </row>
    <row r="42" spans="3:13" ht="15" customHeight="1" x14ac:dyDescent="0.25">
      <c r="C42" s="80"/>
      <c r="D42" s="57" t="s">
        <v>87</v>
      </c>
      <c r="E42" s="57"/>
      <c r="F42" s="83" t="s">
        <v>633</v>
      </c>
      <c r="G42" s="57">
        <v>16</v>
      </c>
      <c r="H42" s="57">
        <v>0.375</v>
      </c>
      <c r="I42" s="82" t="s">
        <v>1</v>
      </c>
      <c r="J42" s="57" t="s">
        <v>30</v>
      </c>
      <c r="K42" s="83">
        <v>5</v>
      </c>
      <c r="L42" s="83">
        <v>450</v>
      </c>
      <c r="M42" s="206">
        <f t="shared" si="0"/>
        <v>37.546875</v>
      </c>
    </row>
    <row r="43" spans="3:13" ht="15" customHeight="1" x14ac:dyDescent="0.25">
      <c r="C43" s="80"/>
      <c r="D43" s="57" t="s">
        <v>87</v>
      </c>
      <c r="E43" s="57"/>
      <c r="F43" s="83" t="s">
        <v>633</v>
      </c>
      <c r="G43" s="57">
        <v>16</v>
      </c>
      <c r="H43" s="57">
        <v>0.375</v>
      </c>
      <c r="I43" s="82" t="s">
        <v>1</v>
      </c>
      <c r="J43" s="57" t="s">
        <v>31</v>
      </c>
      <c r="K43" s="83">
        <v>5</v>
      </c>
      <c r="L43" s="83">
        <v>450</v>
      </c>
      <c r="M43" s="206">
        <f t="shared" si="0"/>
        <v>37.546875</v>
      </c>
    </row>
    <row r="44" spans="3:13" ht="15" customHeight="1" x14ac:dyDescent="0.25">
      <c r="C44" s="80"/>
      <c r="D44" s="57" t="s">
        <v>87</v>
      </c>
      <c r="E44" s="57"/>
      <c r="F44" s="83" t="s">
        <v>633</v>
      </c>
      <c r="G44" s="57">
        <v>16</v>
      </c>
      <c r="H44" s="57">
        <v>0.375</v>
      </c>
      <c r="I44" s="82" t="s">
        <v>1</v>
      </c>
      <c r="J44" s="57" t="s">
        <v>32</v>
      </c>
      <c r="K44" s="83">
        <v>0</v>
      </c>
      <c r="L44" s="83">
        <v>450</v>
      </c>
      <c r="M44" s="206">
        <f t="shared" si="0"/>
        <v>37.546875</v>
      </c>
    </row>
    <row r="45" spans="3:13" ht="15" customHeight="1" x14ac:dyDescent="0.25">
      <c r="C45" s="80"/>
      <c r="D45" s="57" t="s">
        <v>87</v>
      </c>
      <c r="E45" s="57"/>
      <c r="F45" s="83" t="s">
        <v>633</v>
      </c>
      <c r="G45" s="57">
        <v>16</v>
      </c>
      <c r="H45" s="57">
        <v>0.375</v>
      </c>
      <c r="I45" s="82" t="s">
        <v>1</v>
      </c>
      <c r="J45" s="57" t="s">
        <v>33</v>
      </c>
      <c r="K45" s="83">
        <v>0</v>
      </c>
      <c r="L45" s="83">
        <v>450</v>
      </c>
      <c r="M45" s="206">
        <f t="shared" si="0"/>
        <v>37.546875</v>
      </c>
    </row>
    <row r="46" spans="3:13" ht="15" customHeight="1" x14ac:dyDescent="0.25">
      <c r="C46" s="80"/>
      <c r="D46" s="57" t="s">
        <v>87</v>
      </c>
      <c r="E46" s="57"/>
      <c r="F46" s="83" t="s">
        <v>633</v>
      </c>
      <c r="G46" s="57">
        <v>16</v>
      </c>
      <c r="H46" s="57">
        <v>0.375</v>
      </c>
      <c r="I46" s="82">
        <v>52</v>
      </c>
      <c r="J46" s="57" t="s">
        <v>30</v>
      </c>
      <c r="K46" s="83">
        <v>5</v>
      </c>
      <c r="L46" s="83">
        <v>450</v>
      </c>
      <c r="M46" s="206">
        <f t="shared" si="0"/>
        <v>37.546875</v>
      </c>
    </row>
    <row r="47" spans="3:13" ht="15" customHeight="1" x14ac:dyDescent="0.25">
      <c r="C47" s="80"/>
      <c r="D47" s="57" t="s">
        <v>87</v>
      </c>
      <c r="E47" s="57"/>
      <c r="F47" s="83" t="s">
        <v>633</v>
      </c>
      <c r="G47" s="57">
        <v>16</v>
      </c>
      <c r="H47" s="57">
        <v>0.375</v>
      </c>
      <c r="I47" s="82">
        <v>52</v>
      </c>
      <c r="J47" s="57" t="s">
        <v>31</v>
      </c>
      <c r="K47" s="83">
        <v>5</v>
      </c>
      <c r="L47" s="83">
        <v>450</v>
      </c>
      <c r="M47" s="206">
        <f t="shared" si="0"/>
        <v>37.546875</v>
      </c>
    </row>
    <row r="48" spans="3:13" ht="15" customHeight="1" x14ac:dyDescent="0.25">
      <c r="C48" s="80"/>
      <c r="D48" s="57" t="s">
        <v>87</v>
      </c>
      <c r="E48" s="57"/>
      <c r="F48" s="83" t="s">
        <v>633</v>
      </c>
      <c r="G48" s="57">
        <v>16</v>
      </c>
      <c r="H48" s="57">
        <v>0.5</v>
      </c>
      <c r="I48" s="82">
        <v>52</v>
      </c>
      <c r="J48" s="57" t="s">
        <v>34</v>
      </c>
      <c r="K48" s="83">
        <v>5</v>
      </c>
      <c r="L48" s="83">
        <v>450</v>
      </c>
      <c r="M48" s="206">
        <f t="shared" si="0"/>
        <v>37.246499999999997</v>
      </c>
    </row>
    <row r="49" spans="3:13" ht="15" customHeight="1" x14ac:dyDescent="0.25">
      <c r="C49" s="80"/>
      <c r="D49" s="57" t="s">
        <v>87</v>
      </c>
      <c r="E49" s="57"/>
      <c r="F49" s="81" t="s">
        <v>36</v>
      </c>
      <c r="G49" s="203"/>
      <c r="H49" s="57"/>
      <c r="I49" s="57"/>
      <c r="J49" s="57"/>
      <c r="K49" s="57"/>
      <c r="L49" s="57"/>
      <c r="M49" s="206"/>
    </row>
    <row r="50" spans="3:13" ht="15" customHeight="1" x14ac:dyDescent="0.25">
      <c r="C50" s="80"/>
      <c r="D50" s="57" t="s">
        <v>87</v>
      </c>
      <c r="E50" s="57"/>
      <c r="F50" s="83" t="s">
        <v>634</v>
      </c>
      <c r="G50" s="57">
        <v>20</v>
      </c>
      <c r="H50" s="57">
        <v>0.375</v>
      </c>
      <c r="I50" s="82" t="s">
        <v>1</v>
      </c>
      <c r="J50" s="57" t="s">
        <v>37</v>
      </c>
      <c r="K50" s="83">
        <v>5</v>
      </c>
      <c r="L50" s="83">
        <v>500</v>
      </c>
      <c r="M50" s="206">
        <f t="shared" si="0"/>
        <v>52.39875</v>
      </c>
    </row>
    <row r="51" spans="3:13" ht="15" customHeight="1" x14ac:dyDescent="0.25">
      <c r="C51" s="80"/>
      <c r="D51" s="57" t="s">
        <v>87</v>
      </c>
      <c r="E51" s="57"/>
      <c r="F51" s="83" t="s">
        <v>634</v>
      </c>
      <c r="G51" s="57">
        <v>20</v>
      </c>
      <c r="H51" s="57">
        <v>0.375</v>
      </c>
      <c r="I51" s="82" t="s">
        <v>1</v>
      </c>
      <c r="J51" s="57" t="s">
        <v>38</v>
      </c>
      <c r="K51" s="83">
        <v>5</v>
      </c>
      <c r="L51" s="83">
        <v>500</v>
      </c>
      <c r="M51" s="206">
        <f t="shared" si="0"/>
        <v>52.39875</v>
      </c>
    </row>
    <row r="52" spans="3:13" ht="15" customHeight="1" x14ac:dyDescent="0.25">
      <c r="C52" s="80"/>
      <c r="D52" s="57" t="s">
        <v>87</v>
      </c>
      <c r="E52" s="57"/>
      <c r="F52" s="83" t="s">
        <v>634</v>
      </c>
      <c r="G52" s="57">
        <v>20</v>
      </c>
      <c r="H52" s="57">
        <v>0.375</v>
      </c>
      <c r="I52" s="82" t="s">
        <v>1</v>
      </c>
      <c r="J52" s="57" t="s">
        <v>39</v>
      </c>
      <c r="K52" s="83">
        <v>0</v>
      </c>
      <c r="L52" s="83">
        <v>500</v>
      </c>
      <c r="M52" s="206">
        <f t="shared" si="0"/>
        <v>52.39875</v>
      </c>
    </row>
    <row r="53" spans="3:13" ht="15" customHeight="1" x14ac:dyDescent="0.25">
      <c r="C53" s="80"/>
      <c r="D53" s="57" t="s">
        <v>87</v>
      </c>
      <c r="E53" s="57"/>
      <c r="F53" s="83" t="s">
        <v>634</v>
      </c>
      <c r="G53" s="57">
        <v>20</v>
      </c>
      <c r="H53" s="57">
        <v>0.375</v>
      </c>
      <c r="I53" s="82" t="s">
        <v>1</v>
      </c>
      <c r="J53" s="57" t="s">
        <v>40</v>
      </c>
      <c r="K53" s="83">
        <v>0</v>
      </c>
      <c r="L53" s="83">
        <v>500</v>
      </c>
      <c r="M53" s="206">
        <f t="shared" si="0"/>
        <v>52.39875</v>
      </c>
    </row>
    <row r="54" spans="3:13" ht="15" customHeight="1" x14ac:dyDescent="0.25">
      <c r="C54" s="80"/>
      <c r="D54" s="57" t="s">
        <v>87</v>
      </c>
      <c r="E54" s="57"/>
      <c r="F54" s="83" t="s">
        <v>634</v>
      </c>
      <c r="G54" s="57">
        <v>20</v>
      </c>
      <c r="H54" s="57">
        <v>0.375</v>
      </c>
      <c r="I54" s="82">
        <v>42</v>
      </c>
      <c r="J54" s="57" t="s">
        <v>37</v>
      </c>
      <c r="K54" s="83">
        <v>5</v>
      </c>
      <c r="L54" s="83">
        <v>500</v>
      </c>
      <c r="M54" s="206">
        <f t="shared" si="0"/>
        <v>52.39875</v>
      </c>
    </row>
    <row r="55" spans="3:13" ht="15" customHeight="1" x14ac:dyDescent="0.25">
      <c r="C55" s="80"/>
      <c r="D55" s="57" t="s">
        <v>87</v>
      </c>
      <c r="E55" s="57"/>
      <c r="F55" s="83" t="s">
        <v>634</v>
      </c>
      <c r="G55" s="57">
        <v>20</v>
      </c>
      <c r="H55" s="57">
        <v>0.375</v>
      </c>
      <c r="I55" s="82">
        <v>42</v>
      </c>
      <c r="J55" s="57" t="s">
        <v>38</v>
      </c>
      <c r="K55" s="83">
        <v>5</v>
      </c>
      <c r="L55" s="83">
        <v>500</v>
      </c>
      <c r="M55" s="206">
        <f t="shared" si="0"/>
        <v>52.39875</v>
      </c>
    </row>
    <row r="56" spans="3:13" ht="15" customHeight="1" x14ac:dyDescent="0.25">
      <c r="C56" s="80"/>
      <c r="D56" s="57" t="s">
        <v>87</v>
      </c>
      <c r="E56" s="57"/>
      <c r="F56" s="83" t="s">
        <v>634</v>
      </c>
      <c r="G56" s="57">
        <v>20</v>
      </c>
      <c r="H56" s="57">
        <v>0.375</v>
      </c>
      <c r="I56" s="82">
        <v>52</v>
      </c>
      <c r="J56" s="57" t="s">
        <v>37</v>
      </c>
      <c r="K56" s="83">
        <v>5</v>
      </c>
      <c r="L56" s="83">
        <v>500</v>
      </c>
      <c r="M56" s="206">
        <f t="shared" si="0"/>
        <v>52.39875</v>
      </c>
    </row>
    <row r="57" spans="3:13" ht="15" customHeight="1" x14ac:dyDescent="0.25">
      <c r="C57" s="80"/>
      <c r="D57" s="57" t="s">
        <v>87</v>
      </c>
      <c r="E57" s="57"/>
      <c r="F57" s="83" t="s">
        <v>634</v>
      </c>
      <c r="G57" s="57">
        <v>20</v>
      </c>
      <c r="H57" s="57">
        <v>0.375</v>
      </c>
      <c r="I57" s="82">
        <v>52</v>
      </c>
      <c r="J57" s="57" t="s">
        <v>38</v>
      </c>
      <c r="K57" s="83">
        <v>5</v>
      </c>
      <c r="L57" s="83">
        <v>500</v>
      </c>
      <c r="M57" s="206">
        <f t="shared" si="0"/>
        <v>52.39875</v>
      </c>
    </row>
    <row r="58" spans="3:13" ht="15" customHeight="1" x14ac:dyDescent="0.25">
      <c r="C58" s="80"/>
      <c r="D58" s="57" t="s">
        <v>87</v>
      </c>
      <c r="E58" s="57"/>
      <c r="F58" s="83" t="s">
        <v>634</v>
      </c>
      <c r="G58" s="57">
        <v>20</v>
      </c>
      <c r="H58" s="57">
        <v>0.5</v>
      </c>
      <c r="I58" s="82">
        <v>52</v>
      </c>
      <c r="J58" s="57" t="s">
        <v>41</v>
      </c>
      <c r="K58" s="83">
        <v>5</v>
      </c>
      <c r="L58" s="83">
        <v>500</v>
      </c>
      <c r="M58" s="206">
        <f t="shared" si="0"/>
        <v>52.064999999999998</v>
      </c>
    </row>
    <row r="59" spans="3:13" ht="15" customHeight="1" x14ac:dyDescent="0.25">
      <c r="C59" s="80"/>
      <c r="D59" s="57" t="s">
        <v>87</v>
      </c>
      <c r="E59" s="57"/>
      <c r="F59" s="83" t="s">
        <v>634</v>
      </c>
      <c r="G59" s="57">
        <v>20</v>
      </c>
      <c r="H59" s="57">
        <v>0.5</v>
      </c>
      <c r="I59" s="82">
        <v>52</v>
      </c>
      <c r="J59" s="57" t="s">
        <v>42</v>
      </c>
      <c r="K59" s="83">
        <v>5</v>
      </c>
      <c r="L59" s="83">
        <v>500</v>
      </c>
      <c r="M59" s="206">
        <f t="shared" si="0"/>
        <v>52.064999999999998</v>
      </c>
    </row>
    <row r="60" spans="3:13" ht="15" customHeight="1" x14ac:dyDescent="0.25">
      <c r="C60" s="80"/>
      <c r="D60" s="57" t="s">
        <v>87</v>
      </c>
      <c r="E60" s="57"/>
      <c r="F60" s="83" t="s">
        <v>634</v>
      </c>
      <c r="G60" s="57">
        <v>20</v>
      </c>
      <c r="H60" s="57">
        <v>0.375</v>
      </c>
      <c r="I60" s="82">
        <v>60</v>
      </c>
      <c r="J60" s="57" t="s">
        <v>37</v>
      </c>
      <c r="K60" s="83">
        <v>5</v>
      </c>
      <c r="L60" s="83">
        <v>500</v>
      </c>
      <c r="M60" s="206">
        <f t="shared" si="0"/>
        <v>52.39875</v>
      </c>
    </row>
    <row r="61" spans="3:13" ht="15" customHeight="1" x14ac:dyDescent="0.25">
      <c r="C61" s="80"/>
      <c r="D61" s="57" t="s">
        <v>87</v>
      </c>
      <c r="E61" s="57"/>
      <c r="F61" s="83" t="s">
        <v>634</v>
      </c>
      <c r="G61" s="57">
        <v>20</v>
      </c>
      <c r="H61" s="57">
        <v>0.375</v>
      </c>
      <c r="I61" s="82">
        <v>60</v>
      </c>
      <c r="J61" s="57" t="s">
        <v>38</v>
      </c>
      <c r="K61" s="83">
        <v>5</v>
      </c>
      <c r="L61" s="83">
        <v>500</v>
      </c>
      <c r="M61" s="206">
        <f t="shared" si="0"/>
        <v>52.39875</v>
      </c>
    </row>
    <row r="62" spans="3:13" ht="15" customHeight="1" x14ac:dyDescent="0.25">
      <c r="C62" s="80"/>
      <c r="D62" s="57" t="s">
        <v>87</v>
      </c>
      <c r="E62" s="57"/>
      <c r="F62" s="83" t="s">
        <v>634</v>
      </c>
      <c r="G62" s="57">
        <v>20</v>
      </c>
      <c r="H62" s="57">
        <v>0.5</v>
      </c>
      <c r="I62" s="82">
        <v>60</v>
      </c>
      <c r="J62" s="57" t="s">
        <v>41</v>
      </c>
      <c r="K62" s="83">
        <v>5</v>
      </c>
      <c r="L62" s="83">
        <v>500</v>
      </c>
      <c r="M62" s="206">
        <f t="shared" si="0"/>
        <v>52.064999999999998</v>
      </c>
    </row>
    <row r="63" spans="3:13" ht="15" customHeight="1" x14ac:dyDescent="0.25">
      <c r="C63" s="80"/>
      <c r="D63" s="57" t="s">
        <v>87</v>
      </c>
      <c r="E63" s="57"/>
      <c r="F63" s="83" t="s">
        <v>634</v>
      </c>
      <c r="G63" s="57">
        <v>20</v>
      </c>
      <c r="H63" s="57">
        <v>0.5</v>
      </c>
      <c r="I63" s="82">
        <v>60</v>
      </c>
      <c r="J63" s="57" t="s">
        <v>42</v>
      </c>
      <c r="K63" s="83">
        <v>5</v>
      </c>
      <c r="L63" s="83">
        <v>500</v>
      </c>
      <c r="M63" s="206">
        <f t="shared" si="0"/>
        <v>52.064999999999998</v>
      </c>
    </row>
    <row r="64" spans="3:13" ht="15" customHeight="1" x14ac:dyDescent="0.25">
      <c r="C64" s="80"/>
      <c r="D64" s="57" t="s">
        <v>87</v>
      </c>
      <c r="E64" s="57"/>
      <c r="F64" s="81" t="s">
        <v>43</v>
      </c>
      <c r="G64" s="203"/>
      <c r="H64" s="57"/>
      <c r="I64" s="82"/>
      <c r="J64" s="57"/>
      <c r="K64" s="57"/>
      <c r="L64" s="57"/>
      <c r="M64" s="206"/>
    </row>
    <row r="65" spans="3:13" ht="15" customHeight="1" x14ac:dyDescent="0.25">
      <c r="C65" s="80"/>
      <c r="D65" s="57" t="s">
        <v>87</v>
      </c>
      <c r="E65" s="57"/>
      <c r="F65" s="83" t="s">
        <v>635</v>
      </c>
      <c r="G65" s="57">
        <v>24</v>
      </c>
      <c r="H65" s="57">
        <v>0.375</v>
      </c>
      <c r="I65" s="82" t="s">
        <v>1</v>
      </c>
      <c r="J65" s="57" t="s">
        <v>44</v>
      </c>
      <c r="K65" s="83">
        <v>5</v>
      </c>
      <c r="L65" s="83">
        <v>500</v>
      </c>
      <c r="M65" s="206">
        <f t="shared" si="0"/>
        <v>63.078749999999999</v>
      </c>
    </row>
    <row r="66" spans="3:13" ht="15" customHeight="1" x14ac:dyDescent="0.25">
      <c r="C66" s="80"/>
      <c r="D66" s="57" t="s">
        <v>87</v>
      </c>
      <c r="E66" s="57"/>
      <c r="F66" s="83" t="s">
        <v>635</v>
      </c>
      <c r="G66" s="57">
        <v>24</v>
      </c>
      <c r="H66" s="57">
        <v>0.375</v>
      </c>
      <c r="I66" s="82" t="s">
        <v>1</v>
      </c>
      <c r="J66" s="57" t="s">
        <v>45</v>
      </c>
      <c r="K66" s="83">
        <v>5</v>
      </c>
      <c r="L66" s="83">
        <v>500</v>
      </c>
      <c r="M66" s="206">
        <f t="shared" si="0"/>
        <v>63.078749999999999</v>
      </c>
    </row>
    <row r="67" spans="3:13" ht="15" customHeight="1" x14ac:dyDescent="0.25">
      <c r="C67" s="80"/>
      <c r="D67" s="57" t="s">
        <v>87</v>
      </c>
      <c r="E67" s="57"/>
      <c r="F67" s="83" t="s">
        <v>635</v>
      </c>
      <c r="G67" s="57">
        <v>24</v>
      </c>
      <c r="H67" s="57">
        <v>0.375</v>
      </c>
      <c r="I67" s="82" t="s">
        <v>1</v>
      </c>
      <c r="J67" s="57" t="s">
        <v>46</v>
      </c>
      <c r="K67" s="83">
        <v>0</v>
      </c>
      <c r="L67" s="83">
        <v>500</v>
      </c>
      <c r="M67" s="206">
        <f t="shared" si="0"/>
        <v>63.078749999999999</v>
      </c>
    </row>
    <row r="68" spans="3:13" ht="15" customHeight="1" x14ac:dyDescent="0.25">
      <c r="C68" s="80"/>
      <c r="D68" s="57" t="s">
        <v>87</v>
      </c>
      <c r="E68" s="57"/>
      <c r="F68" s="83" t="s">
        <v>635</v>
      </c>
      <c r="G68" s="57">
        <v>24</v>
      </c>
      <c r="H68" s="57">
        <v>0.375</v>
      </c>
      <c r="I68" s="82" t="s">
        <v>1</v>
      </c>
      <c r="J68" s="57" t="s">
        <v>47</v>
      </c>
      <c r="K68" s="83">
        <v>0</v>
      </c>
      <c r="L68" s="83">
        <v>500</v>
      </c>
      <c r="M68" s="206">
        <f t="shared" si="0"/>
        <v>63.078749999999999</v>
      </c>
    </row>
    <row r="69" spans="3:13" ht="15" customHeight="1" x14ac:dyDescent="0.25">
      <c r="C69" s="80"/>
      <c r="D69" s="57" t="s">
        <v>87</v>
      </c>
      <c r="E69" s="57"/>
      <c r="F69" s="83" t="s">
        <v>635</v>
      </c>
      <c r="G69" s="57">
        <v>24</v>
      </c>
      <c r="H69" s="57">
        <v>0.375</v>
      </c>
      <c r="I69" s="82">
        <v>52</v>
      </c>
      <c r="J69" s="57" t="s">
        <v>44</v>
      </c>
      <c r="K69" s="83">
        <v>5</v>
      </c>
      <c r="L69" s="83">
        <v>500</v>
      </c>
      <c r="M69" s="206">
        <f t="shared" si="0"/>
        <v>63.078749999999999</v>
      </c>
    </row>
    <row r="70" spans="3:13" ht="15" customHeight="1" x14ac:dyDescent="0.25">
      <c r="C70" s="80"/>
      <c r="D70" s="57" t="s">
        <v>87</v>
      </c>
      <c r="E70" s="57"/>
      <c r="F70" s="83" t="s">
        <v>635</v>
      </c>
      <c r="G70" s="57">
        <v>24</v>
      </c>
      <c r="H70" s="57">
        <v>0.375</v>
      </c>
      <c r="I70" s="82">
        <v>52</v>
      </c>
      <c r="J70" s="57" t="s">
        <v>45</v>
      </c>
      <c r="K70" s="83">
        <v>5</v>
      </c>
      <c r="L70" s="83">
        <v>500</v>
      </c>
      <c r="M70" s="206">
        <f t="shared" si="0"/>
        <v>63.078749999999999</v>
      </c>
    </row>
    <row r="71" spans="3:13" ht="15" customHeight="1" x14ac:dyDescent="0.25">
      <c r="C71" s="80"/>
      <c r="D71" s="57" t="s">
        <v>87</v>
      </c>
      <c r="E71" s="57"/>
      <c r="F71" s="83" t="s">
        <v>635</v>
      </c>
      <c r="G71" s="57">
        <v>24</v>
      </c>
      <c r="H71" s="57">
        <v>0.5</v>
      </c>
      <c r="I71" s="82">
        <v>60</v>
      </c>
      <c r="J71" s="57" t="s">
        <v>48</v>
      </c>
      <c r="K71" s="83">
        <v>5</v>
      </c>
      <c r="L71" s="83">
        <v>500</v>
      </c>
      <c r="M71" s="206">
        <f t="shared" si="0"/>
        <v>62.744999999999997</v>
      </c>
    </row>
    <row r="72" spans="3:13" ht="15" customHeight="1" x14ac:dyDescent="0.25">
      <c r="C72" s="80"/>
      <c r="D72" s="57" t="s">
        <v>87</v>
      </c>
      <c r="E72" s="57"/>
      <c r="F72" s="83" t="s">
        <v>635</v>
      </c>
      <c r="G72" s="57">
        <v>24</v>
      </c>
      <c r="H72" s="57">
        <v>0.5</v>
      </c>
      <c r="I72" s="82">
        <v>60</v>
      </c>
      <c r="J72" s="57" t="s">
        <v>49</v>
      </c>
      <c r="K72" s="83">
        <v>5</v>
      </c>
      <c r="L72" s="83">
        <v>500</v>
      </c>
      <c r="M72" s="206">
        <f t="shared" si="0"/>
        <v>62.744999999999997</v>
      </c>
    </row>
    <row r="73" spans="3:13" ht="15" customHeight="1" x14ac:dyDescent="0.25">
      <c r="C73" s="80"/>
      <c r="D73" s="57" t="s">
        <v>87</v>
      </c>
      <c r="E73" s="57"/>
      <c r="F73" s="83" t="s">
        <v>635</v>
      </c>
      <c r="G73" s="57">
        <v>24</v>
      </c>
      <c r="H73" s="57">
        <v>0.625</v>
      </c>
      <c r="I73" s="82">
        <v>60</v>
      </c>
      <c r="J73" s="57" t="s">
        <v>50</v>
      </c>
      <c r="K73" s="83">
        <v>5</v>
      </c>
      <c r="L73" s="83">
        <v>500</v>
      </c>
      <c r="M73" s="206">
        <f t="shared" si="0"/>
        <v>62.411249999999995</v>
      </c>
    </row>
    <row r="74" spans="3:13" ht="15" customHeight="1" x14ac:dyDescent="0.25">
      <c r="C74" s="80"/>
      <c r="D74" s="57" t="s">
        <v>87</v>
      </c>
      <c r="E74" s="57"/>
      <c r="F74" s="83" t="s">
        <v>635</v>
      </c>
      <c r="G74" s="57">
        <v>24</v>
      </c>
      <c r="H74" s="57">
        <v>0.625</v>
      </c>
      <c r="I74" s="82">
        <v>60</v>
      </c>
      <c r="J74" s="57" t="s">
        <v>51</v>
      </c>
      <c r="K74" s="83">
        <v>5</v>
      </c>
      <c r="L74" s="83">
        <v>500</v>
      </c>
      <c r="M74" s="206">
        <f t="shared" si="0"/>
        <v>62.411249999999995</v>
      </c>
    </row>
    <row r="75" spans="3:13" ht="15" customHeight="1" x14ac:dyDescent="0.25">
      <c r="C75" s="80"/>
      <c r="D75" s="57" t="s">
        <v>87</v>
      </c>
      <c r="E75" s="57"/>
      <c r="F75" s="83" t="s">
        <v>635</v>
      </c>
      <c r="G75" s="57">
        <v>24</v>
      </c>
      <c r="H75" s="57">
        <v>0.375</v>
      </c>
      <c r="I75" s="82">
        <v>65</v>
      </c>
      <c r="J75" s="57" t="s">
        <v>44</v>
      </c>
      <c r="K75" s="83">
        <v>5</v>
      </c>
      <c r="L75" s="83">
        <v>500</v>
      </c>
      <c r="M75" s="206">
        <f t="shared" si="0"/>
        <v>63.078749999999999</v>
      </c>
    </row>
    <row r="76" spans="3:13" ht="15" customHeight="1" x14ac:dyDescent="0.25">
      <c r="C76" s="80"/>
      <c r="D76" s="57" t="s">
        <v>87</v>
      </c>
      <c r="E76" s="57"/>
      <c r="F76" s="83" t="s">
        <v>635</v>
      </c>
      <c r="G76" s="57">
        <v>24</v>
      </c>
      <c r="H76" s="57">
        <v>0.375</v>
      </c>
      <c r="I76" s="82">
        <v>65</v>
      </c>
      <c r="J76" s="57" t="s">
        <v>45</v>
      </c>
      <c r="K76" s="83">
        <v>5</v>
      </c>
      <c r="L76" s="83">
        <v>500</v>
      </c>
      <c r="M76" s="206">
        <f t="shared" si="0"/>
        <v>63.078749999999999</v>
      </c>
    </row>
    <row r="77" spans="3:13" ht="15" customHeight="1" x14ac:dyDescent="0.25">
      <c r="C77" s="80"/>
      <c r="D77" s="57" t="s">
        <v>87</v>
      </c>
      <c r="E77" s="57"/>
      <c r="F77" s="81" t="s">
        <v>52</v>
      </c>
      <c r="G77" s="203"/>
      <c r="H77" s="57"/>
      <c r="I77" s="82"/>
      <c r="J77" s="57"/>
      <c r="K77" s="57"/>
      <c r="L77" s="57"/>
      <c r="M77" s="206"/>
    </row>
    <row r="78" spans="3:13" ht="15" customHeight="1" x14ac:dyDescent="0.25">
      <c r="C78" s="80"/>
      <c r="D78" s="57" t="s">
        <v>87</v>
      </c>
      <c r="E78" s="57"/>
      <c r="F78" s="83" t="s">
        <v>636</v>
      </c>
      <c r="G78" s="57">
        <v>30</v>
      </c>
      <c r="H78" s="57">
        <v>0.375</v>
      </c>
      <c r="I78" s="82" t="s">
        <v>1</v>
      </c>
      <c r="J78" s="57" t="s">
        <v>53</v>
      </c>
      <c r="K78" s="83">
        <v>5</v>
      </c>
      <c r="L78" s="83">
        <v>600</v>
      </c>
      <c r="M78" s="206">
        <f t="shared" si="0"/>
        <v>94.918499999999995</v>
      </c>
    </row>
    <row r="79" spans="3:13" ht="15" customHeight="1" x14ac:dyDescent="0.25">
      <c r="C79" s="80"/>
      <c r="D79" s="57" t="s">
        <v>87</v>
      </c>
      <c r="E79" s="57"/>
      <c r="F79" s="83" t="s">
        <v>636</v>
      </c>
      <c r="G79" s="57">
        <v>30</v>
      </c>
      <c r="H79" s="57">
        <v>0.375</v>
      </c>
      <c r="I79" s="82" t="s">
        <v>1</v>
      </c>
      <c r="J79" s="57" t="s">
        <v>54</v>
      </c>
      <c r="K79" s="83">
        <v>0</v>
      </c>
      <c r="L79" s="83">
        <v>600</v>
      </c>
      <c r="M79" s="206">
        <f t="shared" si="0"/>
        <v>94.918499999999995</v>
      </c>
    </row>
    <row r="80" spans="3:13" ht="15" customHeight="1" x14ac:dyDescent="0.25">
      <c r="C80" s="80"/>
      <c r="D80" s="57" t="s">
        <v>87</v>
      </c>
      <c r="E80" s="57"/>
      <c r="F80" s="83" t="s">
        <v>636</v>
      </c>
      <c r="G80" s="57">
        <v>30</v>
      </c>
      <c r="H80" s="57">
        <v>0.5</v>
      </c>
      <c r="I80" s="82">
        <v>52</v>
      </c>
      <c r="J80" s="57" t="s">
        <v>55</v>
      </c>
      <c r="K80" s="83">
        <v>5</v>
      </c>
      <c r="L80" s="83">
        <v>600</v>
      </c>
      <c r="M80" s="206">
        <f t="shared" si="0"/>
        <v>94.518000000000001</v>
      </c>
    </row>
    <row r="81" spans="3:13" ht="15" customHeight="1" x14ac:dyDescent="0.25">
      <c r="C81" s="80"/>
      <c r="D81" s="57" t="s">
        <v>87</v>
      </c>
      <c r="E81" s="57"/>
      <c r="F81" s="83" t="s">
        <v>636</v>
      </c>
      <c r="G81" s="57">
        <v>30</v>
      </c>
      <c r="H81" s="57">
        <v>0.375</v>
      </c>
      <c r="I81" s="82">
        <v>60</v>
      </c>
      <c r="J81" s="57" t="s">
        <v>53</v>
      </c>
      <c r="K81" s="83">
        <v>5</v>
      </c>
      <c r="L81" s="83">
        <v>600</v>
      </c>
      <c r="M81" s="206">
        <f t="shared" si="0"/>
        <v>94.918499999999995</v>
      </c>
    </row>
    <row r="82" spans="3:13" ht="15" customHeight="1" x14ac:dyDescent="0.25">
      <c r="C82" s="80"/>
      <c r="D82" s="57" t="s">
        <v>87</v>
      </c>
      <c r="E82" s="57"/>
      <c r="F82" s="83" t="s">
        <v>636</v>
      </c>
      <c r="G82" s="57">
        <v>30</v>
      </c>
      <c r="H82" s="57">
        <v>0.5</v>
      </c>
      <c r="I82" s="82">
        <v>60</v>
      </c>
      <c r="J82" s="57" t="s">
        <v>55</v>
      </c>
      <c r="K82" s="83">
        <v>5</v>
      </c>
      <c r="L82" s="83">
        <v>600</v>
      </c>
      <c r="M82" s="206">
        <f t="shared" si="0"/>
        <v>94.518000000000001</v>
      </c>
    </row>
    <row r="83" spans="3:13" ht="15" customHeight="1" x14ac:dyDescent="0.25">
      <c r="C83" s="80"/>
      <c r="D83" s="57" t="s">
        <v>87</v>
      </c>
      <c r="E83" s="57"/>
      <c r="F83" s="83" t="s">
        <v>636</v>
      </c>
      <c r="G83" s="57">
        <v>30</v>
      </c>
      <c r="H83" s="57">
        <v>0.625</v>
      </c>
      <c r="I83" s="82">
        <v>60</v>
      </c>
      <c r="J83" s="57" t="s">
        <v>56</v>
      </c>
      <c r="K83" s="83">
        <v>5</v>
      </c>
      <c r="L83" s="83">
        <v>600</v>
      </c>
      <c r="M83" s="206">
        <f t="shared" si="0"/>
        <v>94.117499999999978</v>
      </c>
    </row>
    <row r="84" spans="3:13" ht="15" customHeight="1" x14ac:dyDescent="0.25">
      <c r="C84" s="80"/>
      <c r="D84" s="57" t="s">
        <v>87</v>
      </c>
      <c r="E84" s="57"/>
      <c r="F84" s="83" t="s">
        <v>636</v>
      </c>
      <c r="G84" s="57">
        <v>30</v>
      </c>
      <c r="H84" s="57">
        <v>0.75</v>
      </c>
      <c r="I84" s="82">
        <v>60</v>
      </c>
      <c r="J84" s="57" t="s">
        <v>57</v>
      </c>
      <c r="K84" s="83">
        <v>5</v>
      </c>
      <c r="L84" s="83">
        <v>600</v>
      </c>
      <c r="M84" s="206">
        <f t="shared" si="0"/>
        <v>93.716999999999999</v>
      </c>
    </row>
    <row r="85" spans="3:13" ht="15" customHeight="1" x14ac:dyDescent="0.25">
      <c r="C85" s="80"/>
      <c r="D85" s="57" t="s">
        <v>87</v>
      </c>
      <c r="E85" s="57"/>
      <c r="F85" s="81" t="s">
        <v>58</v>
      </c>
      <c r="G85" s="203"/>
      <c r="H85" s="57"/>
      <c r="I85" s="82"/>
      <c r="J85" s="57"/>
      <c r="K85" s="57"/>
      <c r="L85" s="57"/>
      <c r="M85" s="206"/>
    </row>
    <row r="86" spans="3:13" ht="15" customHeight="1" x14ac:dyDescent="0.25">
      <c r="C86" s="80"/>
      <c r="D86" s="57" t="s">
        <v>87</v>
      </c>
      <c r="E86" s="57"/>
      <c r="F86" s="83" t="s">
        <v>637</v>
      </c>
      <c r="G86" s="57">
        <v>36</v>
      </c>
      <c r="H86" s="57">
        <v>0.375</v>
      </c>
      <c r="I86" s="82" t="s">
        <v>1</v>
      </c>
      <c r="J86" s="57" t="s">
        <v>59</v>
      </c>
      <c r="K86" s="83">
        <v>5</v>
      </c>
      <c r="L86" s="83">
        <v>650</v>
      </c>
      <c r="M86" s="206">
        <f t="shared" si="0"/>
        <v>123.65437499999999</v>
      </c>
    </row>
    <row r="87" spans="3:13" ht="15" customHeight="1" x14ac:dyDescent="0.25">
      <c r="C87" s="80"/>
      <c r="D87" s="57" t="s">
        <v>87</v>
      </c>
      <c r="E87" s="57"/>
      <c r="F87" s="83" t="s">
        <v>637</v>
      </c>
      <c r="G87" s="57">
        <v>36</v>
      </c>
      <c r="H87" s="57">
        <v>0.375</v>
      </c>
      <c r="I87" s="82" t="s">
        <v>1</v>
      </c>
      <c r="J87" s="57" t="s">
        <v>60</v>
      </c>
      <c r="K87" s="83">
        <v>0</v>
      </c>
      <c r="L87" s="83">
        <v>650</v>
      </c>
      <c r="M87" s="206">
        <f t="shared" si="0"/>
        <v>123.65437499999999</v>
      </c>
    </row>
    <row r="88" spans="3:13" ht="15" customHeight="1" x14ac:dyDescent="0.25">
      <c r="C88" s="80"/>
      <c r="D88" s="57" t="s">
        <v>87</v>
      </c>
      <c r="E88" s="57"/>
      <c r="F88" s="83" t="s">
        <v>637</v>
      </c>
      <c r="G88" s="57">
        <v>36</v>
      </c>
      <c r="H88" s="57">
        <v>0.5</v>
      </c>
      <c r="I88" s="82">
        <v>52</v>
      </c>
      <c r="J88" s="57" t="s">
        <v>61</v>
      </c>
      <c r="K88" s="83">
        <v>5</v>
      </c>
      <c r="L88" s="83">
        <v>650</v>
      </c>
      <c r="M88" s="206">
        <f t="shared" si="0"/>
        <v>123.2205</v>
      </c>
    </row>
    <row r="89" spans="3:13" ht="15" customHeight="1" x14ac:dyDescent="0.25">
      <c r="C89" s="80"/>
      <c r="D89" s="57" t="s">
        <v>87</v>
      </c>
      <c r="E89" s="57"/>
      <c r="F89" s="83" t="s">
        <v>637</v>
      </c>
      <c r="G89" s="57">
        <v>36</v>
      </c>
      <c r="H89" s="57">
        <v>0.5</v>
      </c>
      <c r="I89" s="82">
        <v>60</v>
      </c>
      <c r="J89" s="57" t="s">
        <v>61</v>
      </c>
      <c r="K89" s="83">
        <v>5</v>
      </c>
      <c r="L89" s="83">
        <v>650</v>
      </c>
      <c r="M89" s="206">
        <f t="shared" si="0"/>
        <v>123.2205</v>
      </c>
    </row>
    <row r="90" spans="3:13" ht="15" customHeight="1" x14ac:dyDescent="0.25">
      <c r="C90" s="80"/>
      <c r="D90" s="57" t="s">
        <v>87</v>
      </c>
      <c r="E90" s="57"/>
      <c r="F90" s="83" t="s">
        <v>637</v>
      </c>
      <c r="G90" s="57">
        <v>36</v>
      </c>
      <c r="H90" s="57">
        <v>0.625</v>
      </c>
      <c r="I90" s="82">
        <v>60</v>
      </c>
      <c r="J90" s="57" t="s">
        <v>62</v>
      </c>
      <c r="K90" s="83">
        <v>5</v>
      </c>
      <c r="L90" s="83">
        <v>650</v>
      </c>
      <c r="M90" s="206">
        <f t="shared" si="0"/>
        <v>122.786625</v>
      </c>
    </row>
    <row r="91" spans="3:13" ht="15" customHeight="1" x14ac:dyDescent="0.25">
      <c r="C91" s="80"/>
      <c r="D91" s="57" t="s">
        <v>87</v>
      </c>
      <c r="E91" s="57"/>
      <c r="F91" s="83" t="s">
        <v>637</v>
      </c>
      <c r="G91" s="57">
        <v>36</v>
      </c>
      <c r="H91" s="57">
        <v>0.75</v>
      </c>
      <c r="I91" s="82">
        <v>60</v>
      </c>
      <c r="J91" s="57" t="s">
        <v>63</v>
      </c>
      <c r="K91" s="83">
        <v>5</v>
      </c>
      <c r="L91" s="83">
        <v>650</v>
      </c>
      <c r="M91" s="206">
        <f t="shared" si="0"/>
        <v>122.35274999999999</v>
      </c>
    </row>
    <row r="92" spans="3:13" ht="15" customHeight="1" x14ac:dyDescent="0.25">
      <c r="C92" s="80"/>
      <c r="D92" s="57" t="s">
        <v>87</v>
      </c>
      <c r="E92" s="57"/>
      <c r="F92" s="83" t="s">
        <v>637</v>
      </c>
      <c r="G92" s="57">
        <v>36</v>
      </c>
      <c r="H92" s="57">
        <v>0.875</v>
      </c>
      <c r="I92" s="82">
        <v>60</v>
      </c>
      <c r="J92" s="57" t="s">
        <v>64</v>
      </c>
      <c r="K92" s="83">
        <v>5</v>
      </c>
      <c r="L92" s="83">
        <v>650</v>
      </c>
      <c r="M92" s="206">
        <f t="shared" ref="M92:M129" si="1">10.68*(G92-H92)*L92/2000</f>
        <v>121.918875</v>
      </c>
    </row>
    <row r="93" spans="3:13" ht="15" customHeight="1" x14ac:dyDescent="0.25">
      <c r="C93" s="80"/>
      <c r="D93" s="57" t="s">
        <v>87</v>
      </c>
      <c r="E93" s="57"/>
      <c r="F93" s="81" t="s">
        <v>65</v>
      </c>
      <c r="G93" s="203"/>
      <c r="H93" s="57"/>
      <c r="I93" s="82"/>
      <c r="J93" s="57"/>
      <c r="K93" s="57"/>
      <c r="L93" s="57"/>
      <c r="M93" s="206"/>
    </row>
    <row r="94" spans="3:13" ht="15" customHeight="1" x14ac:dyDescent="0.25">
      <c r="C94" s="80"/>
      <c r="D94" s="57" t="s">
        <v>87</v>
      </c>
      <c r="E94" s="57"/>
      <c r="F94" s="83" t="s">
        <v>638</v>
      </c>
      <c r="G94" s="57">
        <v>42</v>
      </c>
      <c r="H94" s="57">
        <v>0.375</v>
      </c>
      <c r="I94" s="82" t="s">
        <v>1</v>
      </c>
      <c r="J94" s="57" t="s">
        <v>66</v>
      </c>
      <c r="K94" s="83">
        <v>5</v>
      </c>
      <c r="L94" s="83">
        <v>700</v>
      </c>
      <c r="M94" s="206">
        <f t="shared" si="1"/>
        <v>155.59424999999999</v>
      </c>
    </row>
    <row r="95" spans="3:13" ht="15" customHeight="1" x14ac:dyDescent="0.25">
      <c r="C95" s="80"/>
      <c r="D95" s="57" t="s">
        <v>87</v>
      </c>
      <c r="E95" s="57"/>
      <c r="F95" s="83" t="s">
        <v>638</v>
      </c>
      <c r="G95" s="57">
        <v>42</v>
      </c>
      <c r="H95" s="57">
        <v>0.375</v>
      </c>
      <c r="I95" s="82" t="s">
        <v>1</v>
      </c>
      <c r="J95" s="57" t="s">
        <v>67</v>
      </c>
      <c r="K95" s="83">
        <v>0</v>
      </c>
      <c r="L95" s="83">
        <v>700</v>
      </c>
      <c r="M95" s="206">
        <f t="shared" si="1"/>
        <v>155.59424999999999</v>
      </c>
    </row>
    <row r="96" spans="3:13" ht="15" customHeight="1" x14ac:dyDescent="0.25">
      <c r="C96" s="80"/>
      <c r="D96" s="57" t="s">
        <v>87</v>
      </c>
      <c r="E96" s="57"/>
      <c r="F96" s="83" t="s">
        <v>638</v>
      </c>
      <c r="G96" s="57">
        <v>42</v>
      </c>
      <c r="H96" s="57">
        <v>0.625</v>
      </c>
      <c r="I96" s="82">
        <v>60</v>
      </c>
      <c r="J96" s="57" t="s">
        <v>68</v>
      </c>
      <c r="K96" s="83">
        <v>5</v>
      </c>
      <c r="L96" s="83">
        <v>700</v>
      </c>
      <c r="M96" s="206">
        <f t="shared" si="1"/>
        <v>154.65975</v>
      </c>
    </row>
    <row r="97" spans="3:13" ht="15" customHeight="1" x14ac:dyDescent="0.25">
      <c r="C97" s="80"/>
      <c r="D97" s="57" t="s">
        <v>87</v>
      </c>
      <c r="E97" s="57"/>
      <c r="F97" s="83" t="s">
        <v>638</v>
      </c>
      <c r="G97" s="57">
        <v>42</v>
      </c>
      <c r="H97" s="57">
        <v>0.875</v>
      </c>
      <c r="I97" s="82">
        <v>60</v>
      </c>
      <c r="J97" s="57" t="s">
        <v>69</v>
      </c>
      <c r="K97" s="83">
        <v>5</v>
      </c>
      <c r="L97" s="83">
        <v>700</v>
      </c>
      <c r="M97" s="206">
        <f t="shared" si="1"/>
        <v>153.72524999999999</v>
      </c>
    </row>
    <row r="98" spans="3:13" ht="15" customHeight="1" x14ac:dyDescent="0.25">
      <c r="C98" s="80"/>
      <c r="D98" s="57" t="s">
        <v>87</v>
      </c>
      <c r="E98" s="57"/>
      <c r="F98" s="83" t="s">
        <v>638</v>
      </c>
      <c r="G98" s="57">
        <v>42</v>
      </c>
      <c r="H98" s="57">
        <v>0.5</v>
      </c>
      <c r="I98" s="82">
        <v>65</v>
      </c>
      <c r="J98" s="57" t="s">
        <v>70</v>
      </c>
      <c r="K98" s="83">
        <v>5</v>
      </c>
      <c r="L98" s="83">
        <v>700</v>
      </c>
      <c r="M98" s="206">
        <f t="shared" si="1"/>
        <v>155.12700000000001</v>
      </c>
    </row>
    <row r="99" spans="3:13" ht="15" customHeight="1" x14ac:dyDescent="0.25">
      <c r="C99" s="80"/>
      <c r="D99" s="57" t="s">
        <v>87</v>
      </c>
      <c r="E99" s="57"/>
      <c r="F99" s="83" t="s">
        <v>638</v>
      </c>
      <c r="G99" s="57">
        <v>42</v>
      </c>
      <c r="H99" s="57">
        <v>0.75</v>
      </c>
      <c r="I99" s="82">
        <v>65</v>
      </c>
      <c r="J99" s="57" t="s">
        <v>71</v>
      </c>
      <c r="K99" s="83">
        <v>5</v>
      </c>
      <c r="L99" s="83">
        <v>700</v>
      </c>
      <c r="M99" s="206">
        <f t="shared" si="1"/>
        <v>154.1925</v>
      </c>
    </row>
    <row r="100" spans="3:13" ht="15" customHeight="1" x14ac:dyDescent="0.25">
      <c r="C100" s="80"/>
      <c r="D100" s="57" t="s">
        <v>87</v>
      </c>
      <c r="E100" s="57"/>
      <c r="F100" s="83" t="s">
        <v>638</v>
      </c>
      <c r="G100" s="57">
        <v>42</v>
      </c>
      <c r="H100" s="57">
        <v>1</v>
      </c>
      <c r="I100" s="82">
        <v>65</v>
      </c>
      <c r="J100" s="57" t="s">
        <v>72</v>
      </c>
      <c r="K100" s="83">
        <v>5</v>
      </c>
      <c r="L100" s="83">
        <v>700</v>
      </c>
      <c r="M100" s="206">
        <f t="shared" si="1"/>
        <v>153.25800000000001</v>
      </c>
    </row>
    <row r="101" spans="3:13" ht="15" customHeight="1" x14ac:dyDescent="0.25">
      <c r="C101" s="80"/>
      <c r="D101" s="57" t="s">
        <v>87</v>
      </c>
      <c r="E101" s="57"/>
      <c r="F101" s="81" t="s">
        <v>73</v>
      </c>
      <c r="G101" s="203"/>
      <c r="H101" s="57"/>
      <c r="I101" s="82"/>
      <c r="J101" s="57"/>
      <c r="K101" s="57"/>
      <c r="L101" s="57"/>
      <c r="M101" s="206"/>
    </row>
    <row r="102" spans="3:13" ht="15" customHeight="1" x14ac:dyDescent="0.25">
      <c r="C102" s="80"/>
      <c r="D102" s="57" t="s">
        <v>87</v>
      </c>
      <c r="E102" s="57"/>
      <c r="F102" s="83" t="s">
        <v>639</v>
      </c>
      <c r="G102" s="57">
        <v>14</v>
      </c>
      <c r="H102" s="57">
        <v>0.375</v>
      </c>
      <c r="I102" s="82" t="s">
        <v>1</v>
      </c>
      <c r="J102" s="57" t="s">
        <v>74</v>
      </c>
      <c r="K102" s="83">
        <v>5</v>
      </c>
      <c r="L102" s="83">
        <v>500</v>
      </c>
      <c r="M102" s="206">
        <f t="shared" si="1"/>
        <v>36.378749999999997</v>
      </c>
    </row>
    <row r="103" spans="3:13" ht="15" customHeight="1" x14ac:dyDescent="0.25">
      <c r="C103" s="80"/>
      <c r="D103" s="57" t="s">
        <v>87</v>
      </c>
      <c r="E103" s="57"/>
      <c r="F103" s="83" t="s">
        <v>639</v>
      </c>
      <c r="G103" s="57">
        <v>14</v>
      </c>
      <c r="H103" s="57">
        <v>0.375</v>
      </c>
      <c r="I103" s="82">
        <v>42</v>
      </c>
      <c r="J103" s="57" t="s">
        <v>74</v>
      </c>
      <c r="K103" s="83">
        <v>5</v>
      </c>
      <c r="L103" s="83">
        <v>500</v>
      </c>
      <c r="M103" s="206">
        <f t="shared" si="1"/>
        <v>36.378749999999997</v>
      </c>
    </row>
    <row r="104" spans="3:13" ht="15" customHeight="1" x14ac:dyDescent="0.25">
      <c r="C104" s="80"/>
      <c r="D104" s="57" t="s">
        <v>87</v>
      </c>
      <c r="E104" s="57"/>
      <c r="F104" s="83" t="s">
        <v>639</v>
      </c>
      <c r="G104" s="57">
        <v>14</v>
      </c>
      <c r="H104" s="57">
        <v>0.5</v>
      </c>
      <c r="I104" s="82">
        <v>42</v>
      </c>
      <c r="J104" s="57" t="s">
        <v>75</v>
      </c>
      <c r="K104" s="83">
        <v>5</v>
      </c>
      <c r="L104" s="83">
        <v>500</v>
      </c>
      <c r="M104" s="206">
        <f t="shared" si="1"/>
        <v>36.045000000000002</v>
      </c>
    </row>
    <row r="105" spans="3:13" ht="15" customHeight="1" x14ac:dyDescent="0.25">
      <c r="C105" s="80"/>
      <c r="D105" s="57" t="s">
        <v>87</v>
      </c>
      <c r="E105" s="57"/>
      <c r="F105" s="83" t="s">
        <v>639</v>
      </c>
      <c r="G105" s="57">
        <v>14</v>
      </c>
      <c r="H105" s="57">
        <v>0.375</v>
      </c>
      <c r="I105" s="82">
        <v>52</v>
      </c>
      <c r="J105" s="57" t="s">
        <v>74</v>
      </c>
      <c r="K105" s="83">
        <v>5</v>
      </c>
      <c r="L105" s="83">
        <v>500</v>
      </c>
      <c r="M105" s="206">
        <f t="shared" si="1"/>
        <v>36.378749999999997</v>
      </c>
    </row>
    <row r="106" spans="3:13" ht="15" customHeight="1" x14ac:dyDescent="0.25">
      <c r="C106" s="80"/>
      <c r="D106" s="57" t="s">
        <v>87</v>
      </c>
      <c r="E106" s="57"/>
      <c r="F106" s="83" t="s">
        <v>639</v>
      </c>
      <c r="G106" s="57">
        <v>18</v>
      </c>
      <c r="H106" s="57">
        <v>0.375</v>
      </c>
      <c r="I106" s="82" t="s">
        <v>1</v>
      </c>
      <c r="J106" s="57" t="s">
        <v>76</v>
      </c>
      <c r="K106" s="83">
        <v>5</v>
      </c>
      <c r="L106" s="83">
        <v>500</v>
      </c>
      <c r="M106" s="206">
        <f t="shared" si="1"/>
        <v>47.058749999999989</v>
      </c>
    </row>
    <row r="107" spans="3:13" ht="15" customHeight="1" x14ac:dyDescent="0.25">
      <c r="C107" s="80"/>
      <c r="D107" s="57" t="s">
        <v>87</v>
      </c>
      <c r="E107" s="57"/>
      <c r="F107" s="83" t="s">
        <v>639</v>
      </c>
      <c r="G107" s="57">
        <v>18</v>
      </c>
      <c r="H107" s="57">
        <v>0.375</v>
      </c>
      <c r="I107" s="82" t="s">
        <v>1</v>
      </c>
      <c r="J107" s="57" t="s">
        <v>77</v>
      </c>
      <c r="K107" s="83">
        <v>5</v>
      </c>
      <c r="L107" s="83">
        <v>500</v>
      </c>
      <c r="M107" s="206">
        <f t="shared" si="1"/>
        <v>47.058749999999989</v>
      </c>
    </row>
    <row r="108" spans="3:13" ht="15" customHeight="1" x14ac:dyDescent="0.25">
      <c r="C108" s="80"/>
      <c r="D108" s="57" t="s">
        <v>87</v>
      </c>
      <c r="E108" s="57"/>
      <c r="F108" s="83" t="s">
        <v>639</v>
      </c>
      <c r="G108" s="57">
        <v>18</v>
      </c>
      <c r="H108" s="57">
        <v>0.375</v>
      </c>
      <c r="I108" s="82">
        <v>42</v>
      </c>
      <c r="J108" s="57" t="s">
        <v>76</v>
      </c>
      <c r="K108" s="83">
        <v>5</v>
      </c>
      <c r="L108" s="83">
        <v>500</v>
      </c>
      <c r="M108" s="206">
        <f t="shared" si="1"/>
        <v>47.058749999999989</v>
      </c>
    </row>
    <row r="109" spans="3:13" ht="15" customHeight="1" x14ac:dyDescent="0.25">
      <c r="C109" s="80"/>
      <c r="D109" s="57" t="s">
        <v>87</v>
      </c>
      <c r="E109" s="57"/>
      <c r="F109" s="83" t="s">
        <v>639</v>
      </c>
      <c r="G109" s="57">
        <v>18</v>
      </c>
      <c r="H109" s="57">
        <v>0.375</v>
      </c>
      <c r="I109" s="82">
        <v>42</v>
      </c>
      <c r="J109" s="57" t="s">
        <v>77</v>
      </c>
      <c r="K109" s="83">
        <v>5</v>
      </c>
      <c r="L109" s="83">
        <v>500</v>
      </c>
      <c r="M109" s="206">
        <f t="shared" si="1"/>
        <v>47.058749999999989</v>
      </c>
    </row>
    <row r="110" spans="3:13" ht="15" customHeight="1" x14ac:dyDescent="0.25">
      <c r="C110" s="80"/>
      <c r="D110" s="57" t="s">
        <v>87</v>
      </c>
      <c r="E110" s="57"/>
      <c r="F110" s="83" t="s">
        <v>639</v>
      </c>
      <c r="G110" s="57">
        <v>18</v>
      </c>
      <c r="H110" s="57">
        <v>0.375</v>
      </c>
      <c r="I110" s="82">
        <v>52</v>
      </c>
      <c r="J110" s="57" t="s">
        <v>76</v>
      </c>
      <c r="K110" s="83">
        <v>5</v>
      </c>
      <c r="L110" s="83">
        <v>500</v>
      </c>
      <c r="M110" s="206">
        <f t="shared" si="1"/>
        <v>47.058749999999989</v>
      </c>
    </row>
    <row r="111" spans="3:13" ht="15" customHeight="1" x14ac:dyDescent="0.25">
      <c r="C111" s="80"/>
      <c r="D111" s="57" t="s">
        <v>87</v>
      </c>
      <c r="E111" s="57"/>
      <c r="F111" s="83" t="s">
        <v>639</v>
      </c>
      <c r="G111" s="57">
        <v>18</v>
      </c>
      <c r="H111" s="57">
        <v>0.375</v>
      </c>
      <c r="I111" s="82">
        <v>52</v>
      </c>
      <c r="J111" s="57" t="s">
        <v>77</v>
      </c>
      <c r="K111" s="83">
        <v>5</v>
      </c>
      <c r="L111" s="83">
        <v>500</v>
      </c>
      <c r="M111" s="206">
        <f t="shared" si="1"/>
        <v>47.058749999999989</v>
      </c>
    </row>
    <row r="112" spans="3:13" ht="15" customHeight="1" x14ac:dyDescent="0.25">
      <c r="C112" s="80"/>
      <c r="D112" s="57" t="s">
        <v>87</v>
      </c>
      <c r="E112" s="57"/>
      <c r="F112" s="83" t="s">
        <v>639</v>
      </c>
      <c r="G112" s="57">
        <v>18</v>
      </c>
      <c r="H112" s="57">
        <v>0.5</v>
      </c>
      <c r="I112" s="82">
        <v>52</v>
      </c>
      <c r="J112" s="57" t="s">
        <v>78</v>
      </c>
      <c r="K112" s="83">
        <v>5</v>
      </c>
      <c r="L112" s="83">
        <v>500</v>
      </c>
      <c r="M112" s="206">
        <f t="shared" si="1"/>
        <v>46.725000000000001</v>
      </c>
    </row>
    <row r="113" spans="3:13" ht="15" customHeight="1" x14ac:dyDescent="0.25">
      <c r="C113" s="80"/>
      <c r="D113" s="57" t="s">
        <v>87</v>
      </c>
      <c r="E113" s="57"/>
      <c r="F113" s="83" t="s">
        <v>639</v>
      </c>
      <c r="G113" s="57">
        <v>18</v>
      </c>
      <c r="H113" s="57">
        <v>0.5</v>
      </c>
      <c r="I113" s="82">
        <v>52</v>
      </c>
      <c r="J113" s="57" t="s">
        <v>79</v>
      </c>
      <c r="K113" s="83">
        <v>5</v>
      </c>
      <c r="L113" s="83">
        <v>500</v>
      </c>
      <c r="M113" s="206">
        <f t="shared" si="1"/>
        <v>46.725000000000001</v>
      </c>
    </row>
    <row r="114" spans="3:13" ht="15" customHeight="1" x14ac:dyDescent="0.25">
      <c r="C114" s="80"/>
      <c r="D114" s="57" t="s">
        <v>87</v>
      </c>
      <c r="E114" s="57"/>
      <c r="F114" s="83" t="s">
        <v>639</v>
      </c>
      <c r="G114" s="57">
        <v>22</v>
      </c>
      <c r="H114" s="57">
        <v>0.375</v>
      </c>
      <c r="I114" s="82" t="s">
        <v>1</v>
      </c>
      <c r="J114" s="57" t="s">
        <v>80</v>
      </c>
      <c r="K114" s="83">
        <v>5</v>
      </c>
      <c r="L114" s="83">
        <v>500</v>
      </c>
      <c r="M114" s="206">
        <f t="shared" si="1"/>
        <v>57.738749999999996</v>
      </c>
    </row>
    <row r="115" spans="3:13" ht="15" customHeight="1" x14ac:dyDescent="0.25">
      <c r="C115" s="80"/>
      <c r="D115" s="57" t="s">
        <v>87</v>
      </c>
      <c r="E115" s="57"/>
      <c r="F115" s="83" t="s">
        <v>639</v>
      </c>
      <c r="G115" s="57">
        <v>22</v>
      </c>
      <c r="H115" s="57">
        <v>0.375</v>
      </c>
      <c r="I115" s="82" t="s">
        <v>1</v>
      </c>
      <c r="J115" s="57" t="s">
        <v>81</v>
      </c>
      <c r="K115" s="83">
        <v>5</v>
      </c>
      <c r="L115" s="83">
        <v>500</v>
      </c>
      <c r="M115" s="206">
        <f t="shared" si="1"/>
        <v>57.738749999999996</v>
      </c>
    </row>
    <row r="116" spans="3:13" ht="15" customHeight="1" x14ac:dyDescent="0.25">
      <c r="C116" s="80"/>
      <c r="D116" s="57" t="s">
        <v>87</v>
      </c>
      <c r="E116" s="57"/>
      <c r="F116" s="83" t="s">
        <v>639</v>
      </c>
      <c r="G116" s="57">
        <v>22</v>
      </c>
      <c r="H116" s="57">
        <v>0.375</v>
      </c>
      <c r="I116" s="82">
        <v>52</v>
      </c>
      <c r="J116" s="57" t="s">
        <v>80</v>
      </c>
      <c r="K116" s="83">
        <v>5</v>
      </c>
      <c r="L116" s="83">
        <v>500</v>
      </c>
      <c r="M116" s="206">
        <f t="shared" si="1"/>
        <v>57.738749999999996</v>
      </c>
    </row>
    <row r="117" spans="3:13" ht="15" customHeight="1" x14ac:dyDescent="0.25">
      <c r="C117" s="80"/>
      <c r="D117" s="57" t="s">
        <v>87</v>
      </c>
      <c r="E117" s="57"/>
      <c r="F117" s="83" t="s">
        <v>639</v>
      </c>
      <c r="G117" s="57">
        <v>22</v>
      </c>
      <c r="H117" s="57">
        <v>0.375</v>
      </c>
      <c r="I117" s="82">
        <v>52</v>
      </c>
      <c r="J117" s="57" t="s">
        <v>81</v>
      </c>
      <c r="K117" s="83">
        <v>5</v>
      </c>
      <c r="L117" s="83">
        <v>500</v>
      </c>
      <c r="M117" s="206">
        <f t="shared" si="1"/>
        <v>57.738749999999996</v>
      </c>
    </row>
    <row r="118" spans="3:13" ht="15" customHeight="1" x14ac:dyDescent="0.25">
      <c r="C118" s="80"/>
      <c r="D118" s="57" t="s">
        <v>87</v>
      </c>
      <c r="E118" s="57"/>
      <c r="F118" s="83" t="s">
        <v>639</v>
      </c>
      <c r="G118" s="57">
        <v>22</v>
      </c>
      <c r="H118" s="57">
        <v>0.375</v>
      </c>
      <c r="I118" s="82">
        <v>60</v>
      </c>
      <c r="J118" s="57" t="s">
        <v>80</v>
      </c>
      <c r="K118" s="83">
        <v>5</v>
      </c>
      <c r="L118" s="83">
        <v>500</v>
      </c>
      <c r="M118" s="206">
        <f t="shared" si="1"/>
        <v>57.738749999999996</v>
      </c>
    </row>
    <row r="119" spans="3:13" ht="15" customHeight="1" x14ac:dyDescent="0.25">
      <c r="C119" s="80"/>
      <c r="D119" s="57" t="s">
        <v>87</v>
      </c>
      <c r="E119" s="57"/>
      <c r="F119" s="83" t="s">
        <v>639</v>
      </c>
      <c r="G119" s="57">
        <v>22</v>
      </c>
      <c r="H119" s="57">
        <v>0.375</v>
      </c>
      <c r="I119" s="82">
        <v>60</v>
      </c>
      <c r="J119" s="57" t="s">
        <v>81</v>
      </c>
      <c r="K119" s="83">
        <v>5</v>
      </c>
      <c r="L119" s="83">
        <v>500</v>
      </c>
      <c r="M119" s="206">
        <f t="shared" si="1"/>
        <v>57.738749999999996</v>
      </c>
    </row>
    <row r="120" spans="3:13" ht="15" customHeight="1" x14ac:dyDescent="0.25">
      <c r="C120" s="80"/>
      <c r="D120" s="57" t="s">
        <v>87</v>
      </c>
      <c r="E120" s="57"/>
      <c r="F120" s="83" t="s">
        <v>639</v>
      </c>
      <c r="G120" s="57">
        <v>22</v>
      </c>
      <c r="H120" s="57">
        <v>0.5</v>
      </c>
      <c r="I120" s="82">
        <v>60</v>
      </c>
      <c r="J120" s="57" t="s">
        <v>82</v>
      </c>
      <c r="K120" s="83">
        <v>5</v>
      </c>
      <c r="L120" s="83">
        <v>500</v>
      </c>
      <c r="M120" s="206">
        <f t="shared" si="1"/>
        <v>57.405000000000001</v>
      </c>
    </row>
    <row r="121" spans="3:13" ht="15" customHeight="1" x14ac:dyDescent="0.25">
      <c r="C121" s="80"/>
      <c r="D121" s="57" t="s">
        <v>87</v>
      </c>
      <c r="E121" s="57"/>
      <c r="F121" s="83" t="s">
        <v>639</v>
      </c>
      <c r="G121" s="57">
        <v>22</v>
      </c>
      <c r="H121" s="57">
        <v>0.5</v>
      </c>
      <c r="I121" s="82">
        <v>60</v>
      </c>
      <c r="J121" s="57" t="s">
        <v>83</v>
      </c>
      <c r="K121" s="83">
        <v>5</v>
      </c>
      <c r="L121" s="83">
        <v>500</v>
      </c>
      <c r="M121" s="206">
        <f t="shared" si="1"/>
        <v>57.405000000000001</v>
      </c>
    </row>
    <row r="122" spans="3:13" ht="15" customHeight="1" x14ac:dyDescent="0.25">
      <c r="C122" s="80"/>
      <c r="D122" s="57" t="s">
        <v>87</v>
      </c>
      <c r="E122" s="57"/>
      <c r="F122" s="83" t="s">
        <v>639</v>
      </c>
      <c r="G122" s="85">
        <v>22</v>
      </c>
      <c r="H122" s="57">
        <v>0.5</v>
      </c>
      <c r="I122" s="82">
        <v>65</v>
      </c>
      <c r="J122" s="57" t="s">
        <v>82</v>
      </c>
      <c r="K122" s="83">
        <v>5</v>
      </c>
      <c r="L122" s="83">
        <v>500</v>
      </c>
      <c r="M122" s="206">
        <f t="shared" si="1"/>
        <v>57.405000000000001</v>
      </c>
    </row>
    <row r="123" spans="3:13" ht="15" customHeight="1" x14ac:dyDescent="0.25">
      <c r="C123" s="80"/>
      <c r="D123" s="57" t="s">
        <v>87</v>
      </c>
      <c r="E123" s="57"/>
      <c r="F123" s="83" t="s">
        <v>639</v>
      </c>
      <c r="G123" s="85">
        <v>22</v>
      </c>
      <c r="H123" s="57">
        <v>0.5</v>
      </c>
      <c r="I123" s="82">
        <v>65</v>
      </c>
      <c r="J123" s="57" t="s">
        <v>83</v>
      </c>
      <c r="K123" s="83">
        <v>5</v>
      </c>
      <c r="L123" s="83">
        <v>500</v>
      </c>
      <c r="M123" s="206">
        <f t="shared" si="1"/>
        <v>57.405000000000001</v>
      </c>
    </row>
    <row r="124" spans="3:13" ht="15" customHeight="1" x14ac:dyDescent="0.25">
      <c r="C124" s="80"/>
      <c r="D124" s="57" t="s">
        <v>87</v>
      </c>
      <c r="E124" s="57"/>
      <c r="F124" s="83" t="s">
        <v>639</v>
      </c>
      <c r="G124" s="85">
        <v>26</v>
      </c>
      <c r="H124" s="57">
        <v>0.375</v>
      </c>
      <c r="I124" s="82" t="s">
        <v>1</v>
      </c>
      <c r="J124" s="57" t="s">
        <v>84</v>
      </c>
      <c r="K124" s="83">
        <v>5</v>
      </c>
      <c r="L124" s="83">
        <v>500</v>
      </c>
      <c r="M124" s="206">
        <f t="shared" si="1"/>
        <v>68.418750000000003</v>
      </c>
    </row>
    <row r="125" spans="3:13" ht="15" customHeight="1" x14ac:dyDescent="0.25">
      <c r="C125" s="80"/>
      <c r="D125" s="57" t="s">
        <v>87</v>
      </c>
      <c r="E125" s="57"/>
      <c r="F125" s="83" t="s">
        <v>639</v>
      </c>
      <c r="G125" s="85">
        <v>26</v>
      </c>
      <c r="H125" s="57">
        <v>0.375</v>
      </c>
      <c r="I125" s="82">
        <v>52</v>
      </c>
      <c r="J125" s="57" t="s">
        <v>84</v>
      </c>
      <c r="K125" s="83">
        <v>5</v>
      </c>
      <c r="L125" s="83">
        <v>500</v>
      </c>
      <c r="M125" s="206">
        <f t="shared" si="1"/>
        <v>68.418750000000003</v>
      </c>
    </row>
    <row r="126" spans="3:13" ht="15" customHeight="1" x14ac:dyDescent="0.25">
      <c r="C126" s="80"/>
      <c r="D126" s="57" t="s">
        <v>87</v>
      </c>
      <c r="E126" s="57"/>
      <c r="F126" s="83" t="s">
        <v>639</v>
      </c>
      <c r="G126" s="85">
        <v>26</v>
      </c>
      <c r="H126" s="57">
        <v>0.5</v>
      </c>
      <c r="I126" s="82">
        <v>52</v>
      </c>
      <c r="J126" s="57" t="s">
        <v>85</v>
      </c>
      <c r="K126" s="83">
        <v>5</v>
      </c>
      <c r="L126" s="83">
        <v>500</v>
      </c>
      <c r="M126" s="206">
        <f t="shared" si="1"/>
        <v>68.084999999999994</v>
      </c>
    </row>
    <row r="127" spans="3:13" ht="15" customHeight="1" x14ac:dyDescent="0.25">
      <c r="C127" s="80"/>
      <c r="D127" s="57" t="s">
        <v>87</v>
      </c>
      <c r="E127" s="57"/>
      <c r="F127" s="83" t="s">
        <v>639</v>
      </c>
      <c r="G127" s="85">
        <v>26</v>
      </c>
      <c r="H127" s="57">
        <v>0.375</v>
      </c>
      <c r="I127" s="82">
        <v>60</v>
      </c>
      <c r="J127" s="57" t="s">
        <v>84</v>
      </c>
      <c r="K127" s="83">
        <v>5</v>
      </c>
      <c r="L127" s="83">
        <v>500</v>
      </c>
      <c r="M127" s="206">
        <f t="shared" si="1"/>
        <v>68.418750000000003</v>
      </c>
    </row>
    <row r="128" spans="3:13" ht="15" customHeight="1" x14ac:dyDescent="0.25">
      <c r="C128" s="80"/>
      <c r="D128" s="57" t="s">
        <v>87</v>
      </c>
      <c r="E128" s="57"/>
      <c r="F128" s="83" t="s">
        <v>639</v>
      </c>
      <c r="G128" s="85">
        <v>26</v>
      </c>
      <c r="H128" s="57">
        <v>0.625</v>
      </c>
      <c r="I128" s="82">
        <v>60</v>
      </c>
      <c r="J128" s="57" t="s">
        <v>86</v>
      </c>
      <c r="K128" s="83">
        <v>5</v>
      </c>
      <c r="L128" s="83">
        <v>500</v>
      </c>
      <c r="M128" s="206">
        <f t="shared" si="1"/>
        <v>67.751249999999999</v>
      </c>
    </row>
    <row r="129" spans="3:14" ht="15" customHeight="1" thickBot="1" x14ac:dyDescent="0.3">
      <c r="C129" s="80"/>
      <c r="D129" s="57" t="s">
        <v>87</v>
      </c>
      <c r="E129" s="57"/>
      <c r="F129" s="83" t="s">
        <v>639</v>
      </c>
      <c r="G129" s="85">
        <v>26</v>
      </c>
      <c r="H129" s="57">
        <v>0.5</v>
      </c>
      <c r="I129" s="82">
        <v>65</v>
      </c>
      <c r="J129" s="57" t="s">
        <v>85</v>
      </c>
      <c r="K129" s="57">
        <v>5</v>
      </c>
      <c r="L129" s="57">
        <v>500</v>
      </c>
      <c r="M129" s="206">
        <f t="shared" si="1"/>
        <v>68.084999999999994</v>
      </c>
    </row>
    <row r="130" spans="3:14" ht="15" customHeight="1" thickBot="1" x14ac:dyDescent="0.3">
      <c r="C130" s="86"/>
      <c r="D130" s="87"/>
      <c r="E130" s="87"/>
      <c r="F130" s="87"/>
      <c r="G130" s="87"/>
      <c r="H130" s="87"/>
      <c r="I130" s="87"/>
      <c r="J130" s="87"/>
      <c r="K130" s="87"/>
      <c r="L130" s="87"/>
      <c r="M130" s="207"/>
    </row>
    <row r="131" spans="3:14" s="90" customFormat="1" ht="15" customHeight="1" x14ac:dyDescent="0.25">
      <c r="C131" s="88">
        <v>2</v>
      </c>
      <c r="D131" s="65" t="s">
        <v>88</v>
      </c>
      <c r="E131" s="60"/>
      <c r="F131" s="60"/>
      <c r="G131" s="89"/>
      <c r="H131" s="60"/>
      <c r="I131" s="60"/>
      <c r="J131" s="60"/>
      <c r="K131" s="60"/>
      <c r="L131" s="60"/>
      <c r="M131" s="221"/>
      <c r="N131" s="56"/>
    </row>
    <row r="132" spans="3:14" ht="15" customHeight="1" x14ac:dyDescent="0.25">
      <c r="C132" s="80"/>
      <c r="D132" s="83" t="s">
        <v>88</v>
      </c>
      <c r="E132" s="57"/>
      <c r="F132" s="62" t="s">
        <v>89</v>
      </c>
      <c r="G132" s="57"/>
      <c r="H132" s="57"/>
      <c r="I132" s="57"/>
      <c r="J132" s="57"/>
      <c r="K132" s="57"/>
      <c r="L132" s="57"/>
      <c r="M132" s="208"/>
    </row>
    <row r="133" spans="3:14" ht="15" customHeight="1" x14ac:dyDescent="0.25">
      <c r="C133" s="80"/>
      <c r="D133" s="83" t="s">
        <v>88</v>
      </c>
      <c r="E133" s="57"/>
      <c r="F133" s="83" t="s">
        <v>640</v>
      </c>
      <c r="G133" s="57">
        <v>42</v>
      </c>
      <c r="H133" s="91" t="s">
        <v>90</v>
      </c>
      <c r="I133" s="91" t="s">
        <v>91</v>
      </c>
      <c r="J133" s="57" t="s">
        <v>1252</v>
      </c>
      <c r="K133" s="57">
        <v>1</v>
      </c>
      <c r="L133" s="58">
        <v>7500</v>
      </c>
      <c r="M133" s="206">
        <f>L133+PI()*42*K133</f>
        <v>7631.9468914507715</v>
      </c>
    </row>
    <row r="134" spans="3:14" ht="15" customHeight="1" x14ac:dyDescent="0.25">
      <c r="C134" s="80"/>
      <c r="D134" s="83" t="s">
        <v>88</v>
      </c>
      <c r="E134" s="57"/>
      <c r="F134" s="83" t="s">
        <v>640</v>
      </c>
      <c r="G134" s="57">
        <v>42</v>
      </c>
      <c r="H134" s="91" t="s">
        <v>90</v>
      </c>
      <c r="I134" s="57"/>
      <c r="J134" s="57" t="s">
        <v>1253</v>
      </c>
      <c r="K134" s="57">
        <v>1</v>
      </c>
      <c r="L134" s="58">
        <v>10625</v>
      </c>
      <c r="M134" s="206">
        <f>L134+PI()*42*K134</f>
        <v>10756.946891450771</v>
      </c>
    </row>
    <row r="135" spans="3:14" ht="15" customHeight="1" x14ac:dyDescent="0.25">
      <c r="C135" s="80"/>
      <c r="D135" s="83" t="s">
        <v>88</v>
      </c>
      <c r="E135" s="57"/>
      <c r="F135" s="83" t="s">
        <v>640</v>
      </c>
      <c r="G135" s="57">
        <v>42</v>
      </c>
      <c r="H135" s="91" t="s">
        <v>90</v>
      </c>
      <c r="I135" s="57"/>
      <c r="J135" s="57" t="s">
        <v>1254</v>
      </c>
      <c r="K135" s="57"/>
      <c r="L135" s="58">
        <v>1303.4000000000001</v>
      </c>
      <c r="M135" s="206">
        <f>L135+PI()*42*K135</f>
        <v>1303.4000000000001</v>
      </c>
    </row>
    <row r="136" spans="3:14" ht="15" customHeight="1" x14ac:dyDescent="0.25">
      <c r="C136" s="80"/>
      <c r="D136" s="83" t="s">
        <v>88</v>
      </c>
      <c r="E136" s="57"/>
      <c r="F136" s="83" t="s">
        <v>640</v>
      </c>
      <c r="G136" s="57">
        <v>42</v>
      </c>
      <c r="H136" s="91" t="s">
        <v>90</v>
      </c>
      <c r="I136" s="57"/>
      <c r="J136" s="57" t="s">
        <v>1255</v>
      </c>
      <c r="K136" s="57"/>
      <c r="L136" s="61">
        <v>484.62</v>
      </c>
      <c r="M136" s="206">
        <f>L136+PI()*42*K136</f>
        <v>484.62</v>
      </c>
    </row>
    <row r="137" spans="3:14" ht="15" customHeight="1" x14ac:dyDescent="0.25">
      <c r="C137" s="80"/>
      <c r="D137" s="83" t="s">
        <v>88</v>
      </c>
      <c r="E137" s="57"/>
      <c r="F137" s="83" t="s">
        <v>640</v>
      </c>
      <c r="G137" s="57">
        <v>42</v>
      </c>
      <c r="H137" s="91" t="s">
        <v>90</v>
      </c>
      <c r="I137" s="57"/>
      <c r="J137" s="57" t="s">
        <v>1256</v>
      </c>
      <c r="K137" s="57"/>
      <c r="L137" s="61">
        <v>7156</v>
      </c>
      <c r="M137" s="206">
        <f>L137+PI()*42*K137</f>
        <v>7156</v>
      </c>
    </row>
    <row r="138" spans="3:14" ht="15" customHeight="1" x14ac:dyDescent="0.25">
      <c r="C138" s="80"/>
      <c r="D138" s="83" t="s">
        <v>88</v>
      </c>
      <c r="E138" s="57"/>
      <c r="F138" s="83" t="s">
        <v>640</v>
      </c>
      <c r="G138" s="57">
        <v>42</v>
      </c>
      <c r="H138" s="91" t="s">
        <v>90</v>
      </c>
      <c r="I138" s="57">
        <v>60</v>
      </c>
      <c r="J138" s="57" t="s">
        <v>1257</v>
      </c>
      <c r="K138" s="57">
        <v>1</v>
      </c>
      <c r="L138" s="61">
        <v>16597.5</v>
      </c>
      <c r="M138" s="206">
        <f>L138+PI()*42*K138*2</f>
        <v>16861.393782901541</v>
      </c>
    </row>
    <row r="139" spans="3:14" ht="15" customHeight="1" x14ac:dyDescent="0.25">
      <c r="C139" s="80"/>
      <c r="D139" s="83" t="s">
        <v>88</v>
      </c>
      <c r="E139" s="57"/>
      <c r="F139" s="83" t="s">
        <v>640</v>
      </c>
      <c r="G139" s="57">
        <v>42</v>
      </c>
      <c r="H139" s="91" t="s">
        <v>90</v>
      </c>
      <c r="I139" s="57">
        <v>60</v>
      </c>
      <c r="J139" s="57" t="s">
        <v>1258</v>
      </c>
      <c r="K139" s="57">
        <v>1</v>
      </c>
      <c r="L139" s="58">
        <f>11618.75</f>
        <v>11618.75</v>
      </c>
      <c r="M139" s="206">
        <f>L139+PI()*42*K139*2</f>
        <v>11882.643782901543</v>
      </c>
    </row>
    <row r="140" spans="3:14" ht="15" customHeight="1" x14ac:dyDescent="0.25">
      <c r="C140" s="80"/>
      <c r="D140" s="83" t="s">
        <v>88</v>
      </c>
      <c r="E140" s="57"/>
      <c r="F140" s="83" t="s">
        <v>640</v>
      </c>
      <c r="G140" s="57">
        <v>42</v>
      </c>
      <c r="H140" s="91" t="s">
        <v>90</v>
      </c>
      <c r="I140" s="57">
        <v>60</v>
      </c>
      <c r="J140" s="57" t="s">
        <v>1259</v>
      </c>
      <c r="K140" s="57">
        <v>1</v>
      </c>
      <c r="L140" s="58">
        <f>30748</f>
        <v>30748</v>
      </c>
      <c r="M140" s="206">
        <f>L140+PI()*42*K140*2</f>
        <v>31011.893782901541</v>
      </c>
    </row>
    <row r="141" spans="3:14" ht="15" customHeight="1" x14ac:dyDescent="0.25">
      <c r="C141" s="80"/>
      <c r="D141" s="83" t="s">
        <v>88</v>
      </c>
      <c r="E141" s="57"/>
      <c r="F141" s="83" t="s">
        <v>640</v>
      </c>
      <c r="G141" s="57">
        <v>42</v>
      </c>
      <c r="H141" s="91" t="s">
        <v>90</v>
      </c>
      <c r="I141" s="57">
        <v>60</v>
      </c>
      <c r="J141" s="57" t="s">
        <v>1260</v>
      </c>
      <c r="K141" s="57">
        <v>1</v>
      </c>
      <c r="L141" s="58">
        <f>17871.25</f>
        <v>17871.25</v>
      </c>
      <c r="M141" s="206">
        <f>L141+PI()*42*K141*2</f>
        <v>18135.143782901541</v>
      </c>
    </row>
    <row r="142" spans="3:14" ht="15" customHeight="1" x14ac:dyDescent="0.25">
      <c r="C142" s="80"/>
      <c r="D142" s="83" t="s">
        <v>88</v>
      </c>
      <c r="E142" s="57"/>
      <c r="F142" s="83" t="s">
        <v>640</v>
      </c>
      <c r="G142" s="57">
        <v>42</v>
      </c>
      <c r="H142" s="91" t="s">
        <v>90</v>
      </c>
      <c r="I142" s="57">
        <v>60</v>
      </c>
      <c r="J142" s="57" t="s">
        <v>1261</v>
      </c>
      <c r="K142" s="57">
        <v>1</v>
      </c>
      <c r="L142" s="58">
        <f>39365</f>
        <v>39365</v>
      </c>
      <c r="M142" s="206">
        <f>L142+PI()*42*K142*1</f>
        <v>39496.946891450774</v>
      </c>
    </row>
    <row r="143" spans="3:14" ht="15" customHeight="1" x14ac:dyDescent="0.25">
      <c r="C143" s="80"/>
      <c r="D143" s="83" t="s">
        <v>88</v>
      </c>
      <c r="E143" s="57"/>
      <c r="F143" s="83" t="s">
        <v>640</v>
      </c>
      <c r="G143" s="57">
        <v>42</v>
      </c>
      <c r="H143" s="91" t="s">
        <v>90</v>
      </c>
      <c r="I143" s="57">
        <v>60</v>
      </c>
      <c r="J143" s="57" t="s">
        <v>1262</v>
      </c>
      <c r="K143" s="57">
        <v>1</v>
      </c>
      <c r="L143" s="58">
        <f>2831.25</f>
        <v>2831.25</v>
      </c>
      <c r="M143" s="206">
        <f>L143+PI()*42*K143*1</f>
        <v>2963.1968914507715</v>
      </c>
    </row>
    <row r="144" spans="3:14" ht="15" customHeight="1" x14ac:dyDescent="0.25">
      <c r="C144" s="80"/>
      <c r="D144" s="83" t="s">
        <v>88</v>
      </c>
      <c r="E144" s="57"/>
      <c r="F144" s="83" t="s">
        <v>640</v>
      </c>
      <c r="G144" s="91" t="s">
        <v>92</v>
      </c>
      <c r="H144" s="91" t="s">
        <v>90</v>
      </c>
      <c r="I144" s="57">
        <v>60</v>
      </c>
      <c r="J144" s="57" t="s">
        <v>1263</v>
      </c>
      <c r="K144" s="57">
        <v>1</v>
      </c>
      <c r="L144" s="58">
        <f>16822.5</f>
        <v>16822.5</v>
      </c>
      <c r="M144" s="206">
        <f>L144+PI()*42*K144*3</f>
        <v>17218.340674352316</v>
      </c>
    </row>
    <row r="145" spans="3:13" ht="15" customHeight="1" x14ac:dyDescent="0.25">
      <c r="C145" s="80"/>
      <c r="D145" s="83" t="s">
        <v>88</v>
      </c>
      <c r="E145" s="57"/>
      <c r="F145" s="83" t="s">
        <v>640</v>
      </c>
      <c r="G145" s="91" t="s">
        <v>93</v>
      </c>
      <c r="H145" s="91" t="s">
        <v>90</v>
      </c>
      <c r="I145" s="57">
        <v>60</v>
      </c>
      <c r="J145" s="57" t="s">
        <v>1264</v>
      </c>
      <c r="K145" s="57">
        <v>1</v>
      </c>
      <c r="L145" s="58">
        <v>15511.25</v>
      </c>
      <c r="M145" s="206">
        <f>L145+PI()*K145*(2*42+36)</f>
        <v>15888.241118430775</v>
      </c>
    </row>
    <row r="146" spans="3:13" ht="15" customHeight="1" x14ac:dyDescent="0.25">
      <c r="C146" s="80"/>
      <c r="D146" s="83" t="s">
        <v>88</v>
      </c>
      <c r="E146" s="57"/>
      <c r="F146" s="83" t="s">
        <v>640</v>
      </c>
      <c r="G146" s="91" t="s">
        <v>94</v>
      </c>
      <c r="H146" s="91" t="s">
        <v>90</v>
      </c>
      <c r="I146" s="57">
        <v>60</v>
      </c>
      <c r="J146" s="57" t="s">
        <v>1265</v>
      </c>
      <c r="K146" s="57">
        <v>1</v>
      </c>
      <c r="L146" s="58">
        <v>15458.75</v>
      </c>
      <c r="M146" s="206">
        <f>L146+PI()*K146*(2*42+30)</f>
        <v>15816.891562509236</v>
      </c>
    </row>
    <row r="147" spans="3:13" ht="15" customHeight="1" x14ac:dyDescent="0.25">
      <c r="C147" s="80"/>
      <c r="D147" s="83" t="s">
        <v>88</v>
      </c>
      <c r="E147" s="57"/>
      <c r="F147" s="83" t="s">
        <v>640</v>
      </c>
      <c r="G147" s="91" t="s">
        <v>95</v>
      </c>
      <c r="H147" s="91" t="s">
        <v>90</v>
      </c>
      <c r="I147" s="57">
        <v>60</v>
      </c>
      <c r="J147" s="57" t="s">
        <v>1266</v>
      </c>
      <c r="K147" s="57">
        <v>1</v>
      </c>
      <c r="L147" s="58">
        <v>15225</v>
      </c>
      <c r="M147" s="206">
        <f>L147+PI()*K147*(2*42+24)</f>
        <v>15564.292006587697</v>
      </c>
    </row>
    <row r="148" spans="3:13" ht="15" customHeight="1" x14ac:dyDescent="0.25">
      <c r="C148" s="80"/>
      <c r="D148" s="83" t="s">
        <v>88</v>
      </c>
      <c r="E148" s="57"/>
      <c r="F148" s="83" t="s">
        <v>640</v>
      </c>
      <c r="G148" s="91" t="s">
        <v>96</v>
      </c>
      <c r="H148" s="91" t="s">
        <v>90</v>
      </c>
      <c r="I148" s="57">
        <v>60</v>
      </c>
      <c r="J148" s="57" t="s">
        <v>1267</v>
      </c>
      <c r="K148" s="57">
        <v>1</v>
      </c>
      <c r="L148" s="58">
        <v>15225</v>
      </c>
      <c r="M148" s="206">
        <f>L148+PI()*K148*(2*42+20)</f>
        <v>15551.725635973338</v>
      </c>
    </row>
    <row r="149" spans="3:13" ht="15" customHeight="1" x14ac:dyDescent="0.25">
      <c r="C149" s="80"/>
      <c r="D149" s="83" t="s">
        <v>88</v>
      </c>
      <c r="E149" s="57"/>
      <c r="F149" s="83" t="s">
        <v>640</v>
      </c>
      <c r="G149" s="91" t="s">
        <v>97</v>
      </c>
      <c r="H149" s="91" t="s">
        <v>90</v>
      </c>
      <c r="I149" s="57">
        <v>60</v>
      </c>
      <c r="J149" s="57" t="s">
        <v>1268</v>
      </c>
      <c r="K149" s="57">
        <v>1</v>
      </c>
      <c r="L149" s="58">
        <v>15155</v>
      </c>
      <c r="M149" s="206">
        <f>L149+PI()*K149*(2*42+16)</f>
        <v>15469.15926535898</v>
      </c>
    </row>
    <row r="150" spans="3:13" ht="15" customHeight="1" x14ac:dyDescent="0.25">
      <c r="C150" s="80"/>
      <c r="D150" s="83" t="s">
        <v>88</v>
      </c>
      <c r="E150" s="57"/>
      <c r="F150" s="83" t="s">
        <v>640</v>
      </c>
      <c r="G150" s="91" t="s">
        <v>98</v>
      </c>
      <c r="H150" s="91" t="s">
        <v>90</v>
      </c>
      <c r="I150" s="57">
        <v>60</v>
      </c>
      <c r="J150" s="57" t="s">
        <v>1269</v>
      </c>
      <c r="K150" s="57">
        <v>1</v>
      </c>
      <c r="L150" s="58">
        <v>15155</v>
      </c>
      <c r="M150" s="206">
        <f>L150+PI()*K150*(2*42+12)</f>
        <v>15456.592894744621</v>
      </c>
    </row>
    <row r="151" spans="3:13" ht="15" customHeight="1" x14ac:dyDescent="0.25">
      <c r="C151" s="80"/>
      <c r="D151" s="83" t="s">
        <v>88</v>
      </c>
      <c r="E151" s="57"/>
      <c r="F151" s="83" t="s">
        <v>640</v>
      </c>
      <c r="G151" s="91" t="s">
        <v>92</v>
      </c>
      <c r="H151" s="91" t="s">
        <v>90</v>
      </c>
      <c r="I151" s="57">
        <v>65</v>
      </c>
      <c r="J151" s="57" t="s">
        <v>1270</v>
      </c>
      <c r="K151" s="57">
        <v>1</v>
      </c>
      <c r="L151" s="58">
        <v>12000</v>
      </c>
      <c r="M151" s="206">
        <f>L151+PI()*K151*(3*42)</f>
        <v>12395.840674352314</v>
      </c>
    </row>
    <row r="152" spans="3:13" ht="15" customHeight="1" x14ac:dyDescent="0.25">
      <c r="C152" s="80"/>
      <c r="D152" s="83" t="s">
        <v>88</v>
      </c>
      <c r="E152" s="57"/>
      <c r="F152" s="83" t="s">
        <v>640</v>
      </c>
      <c r="G152" s="91" t="s">
        <v>99</v>
      </c>
      <c r="H152" s="91" t="s">
        <v>90</v>
      </c>
      <c r="I152" s="57">
        <v>60</v>
      </c>
      <c r="J152" s="57" t="s">
        <v>1271</v>
      </c>
      <c r="K152" s="57">
        <v>1</v>
      </c>
      <c r="L152" s="58">
        <v>4391.25</v>
      </c>
      <c r="M152" s="206">
        <f>L152+PI()*K152*(42+36)</f>
        <v>4636.2942269800042</v>
      </c>
    </row>
    <row r="153" spans="3:13" ht="15" customHeight="1" x14ac:dyDescent="0.25">
      <c r="C153" s="80"/>
      <c r="D153" s="83" t="s">
        <v>88</v>
      </c>
      <c r="E153" s="57"/>
      <c r="F153" s="83" t="s">
        <v>640</v>
      </c>
      <c r="G153" s="91" t="s">
        <v>100</v>
      </c>
      <c r="H153" s="91" t="s">
        <v>90</v>
      </c>
      <c r="I153" s="57">
        <v>60</v>
      </c>
      <c r="J153" s="57" t="s">
        <v>1272</v>
      </c>
      <c r="K153" s="57">
        <v>1</v>
      </c>
      <c r="L153" s="58">
        <v>4285</v>
      </c>
      <c r="M153" s="206">
        <f>L152+PI()*K152*(42+30)</f>
        <v>4617.4446710584652</v>
      </c>
    </row>
    <row r="154" spans="3:13" ht="15" customHeight="1" x14ac:dyDescent="0.25">
      <c r="C154" s="80"/>
      <c r="D154" s="83" t="s">
        <v>88</v>
      </c>
      <c r="E154" s="57"/>
      <c r="F154" s="83" t="s">
        <v>640</v>
      </c>
      <c r="G154" s="91" t="s">
        <v>101</v>
      </c>
      <c r="H154" s="91" t="s">
        <v>90</v>
      </c>
      <c r="I154" s="57">
        <v>60</v>
      </c>
      <c r="J154" s="57" t="s">
        <v>1273</v>
      </c>
      <c r="K154" s="57">
        <v>1</v>
      </c>
      <c r="L154" s="58">
        <v>4937.5</v>
      </c>
      <c r="M154" s="206">
        <f>L154+PI()*K154*(42+24)</f>
        <v>5144.8451151369263</v>
      </c>
    </row>
    <row r="155" spans="3:13" ht="15" customHeight="1" x14ac:dyDescent="0.25">
      <c r="C155" s="80"/>
      <c r="D155" s="83" t="s">
        <v>88</v>
      </c>
      <c r="E155" s="57"/>
      <c r="F155" s="83" t="s">
        <v>640</v>
      </c>
      <c r="G155" s="91" t="s">
        <v>102</v>
      </c>
      <c r="H155" s="91" t="s">
        <v>90</v>
      </c>
      <c r="I155" s="57">
        <v>60</v>
      </c>
      <c r="J155" s="57" t="s">
        <v>1274</v>
      </c>
      <c r="K155" s="57">
        <v>1</v>
      </c>
      <c r="L155" s="58">
        <v>4937.5</v>
      </c>
      <c r="M155" s="206">
        <f>L155+PI()*K155*(42+20)</f>
        <v>5132.2787445225667</v>
      </c>
    </row>
    <row r="156" spans="3:13" ht="15" customHeight="1" x14ac:dyDescent="0.25">
      <c r="C156" s="80"/>
      <c r="D156" s="83" t="s">
        <v>88</v>
      </c>
      <c r="E156" s="57"/>
      <c r="F156" s="83" t="s">
        <v>640</v>
      </c>
      <c r="G156" s="91" t="s">
        <v>103</v>
      </c>
      <c r="H156" s="91" t="s">
        <v>90</v>
      </c>
      <c r="I156" s="57">
        <v>60</v>
      </c>
      <c r="J156" s="57" t="s">
        <v>1275</v>
      </c>
      <c r="K156" s="57">
        <v>1</v>
      </c>
      <c r="L156" s="58">
        <v>5113.75</v>
      </c>
      <c r="M156" s="206">
        <f>L156+PI()*K156*(42+16)</f>
        <v>5295.9623739082081</v>
      </c>
    </row>
    <row r="157" spans="3:13" ht="15" customHeight="1" x14ac:dyDescent="0.25">
      <c r="C157" s="80"/>
      <c r="D157" s="83" t="s">
        <v>88</v>
      </c>
      <c r="E157" s="57"/>
      <c r="F157" s="83" t="s">
        <v>640</v>
      </c>
      <c r="G157" s="57">
        <v>48</v>
      </c>
      <c r="H157" s="91" t="s">
        <v>90</v>
      </c>
      <c r="I157" s="57">
        <v>60</v>
      </c>
      <c r="J157" s="57" t="s">
        <v>1261</v>
      </c>
      <c r="K157" s="57">
        <v>1</v>
      </c>
      <c r="L157" s="58">
        <v>72314</v>
      </c>
      <c r="M157" s="206">
        <f>L157+PI()*K157*(42)</f>
        <v>72445.946891450774</v>
      </c>
    </row>
    <row r="158" spans="3:13" ht="15" customHeight="1" x14ac:dyDescent="0.25">
      <c r="C158" s="80"/>
      <c r="D158" s="83" t="s">
        <v>88</v>
      </c>
      <c r="E158" s="57"/>
      <c r="F158" s="62" t="s">
        <v>104</v>
      </c>
      <c r="G158" s="57"/>
      <c r="H158" s="57"/>
      <c r="I158" s="57"/>
      <c r="J158" s="57"/>
      <c r="K158" s="57"/>
      <c r="L158" s="57"/>
      <c r="M158" s="208"/>
    </row>
    <row r="159" spans="3:13" ht="15" customHeight="1" x14ac:dyDescent="0.25">
      <c r="C159" s="80"/>
      <c r="D159" s="83" t="s">
        <v>88</v>
      </c>
      <c r="E159" s="57"/>
      <c r="F159" s="83" t="s">
        <v>641</v>
      </c>
      <c r="G159" s="57">
        <v>36</v>
      </c>
      <c r="H159" s="91" t="s">
        <v>90</v>
      </c>
      <c r="I159" s="57" t="s">
        <v>105</v>
      </c>
      <c r="J159" s="57" t="s">
        <v>1276</v>
      </c>
      <c r="K159" s="83">
        <v>1</v>
      </c>
      <c r="L159" s="58">
        <v>4000</v>
      </c>
      <c r="M159" s="206">
        <f>L159+PI()*K159*(36)</f>
        <v>4113.0973355292326</v>
      </c>
    </row>
    <row r="160" spans="3:13" ht="15" customHeight="1" x14ac:dyDescent="0.25">
      <c r="C160" s="80"/>
      <c r="D160" s="83" t="s">
        <v>88</v>
      </c>
      <c r="E160" s="57"/>
      <c r="F160" s="83" t="s">
        <v>641</v>
      </c>
      <c r="G160" s="57">
        <v>36</v>
      </c>
      <c r="H160" s="91" t="s">
        <v>90</v>
      </c>
      <c r="I160" s="57"/>
      <c r="J160" s="57" t="s">
        <v>1277</v>
      </c>
      <c r="K160" s="83">
        <v>1</v>
      </c>
      <c r="L160" s="58">
        <v>5915</v>
      </c>
      <c r="M160" s="206">
        <f>L160+PI()*K160*(36)</f>
        <v>6028.0973355292326</v>
      </c>
    </row>
    <row r="161" spans="3:13" ht="15" customHeight="1" x14ac:dyDescent="0.25">
      <c r="C161" s="80"/>
      <c r="D161" s="83" t="s">
        <v>88</v>
      </c>
      <c r="E161" s="57"/>
      <c r="F161" s="83" t="s">
        <v>641</v>
      </c>
      <c r="G161" s="57">
        <v>36</v>
      </c>
      <c r="H161" s="91" t="s">
        <v>90</v>
      </c>
      <c r="I161" s="57"/>
      <c r="J161" s="57" t="s">
        <v>1278</v>
      </c>
      <c r="K161" s="57"/>
      <c r="L161" s="58">
        <v>861</v>
      </c>
      <c r="M161" s="206">
        <f>L161+PI()*K161*(36)</f>
        <v>861</v>
      </c>
    </row>
    <row r="162" spans="3:13" ht="15" customHeight="1" x14ac:dyDescent="0.25">
      <c r="C162" s="80"/>
      <c r="D162" s="83" t="s">
        <v>88</v>
      </c>
      <c r="E162" s="57"/>
      <c r="F162" s="83" t="s">
        <v>641</v>
      </c>
      <c r="G162" s="57">
        <v>36</v>
      </c>
      <c r="H162" s="91" t="s">
        <v>90</v>
      </c>
      <c r="I162" s="57"/>
      <c r="J162" s="57" t="s">
        <v>1279</v>
      </c>
      <c r="K162" s="57"/>
      <c r="L162" s="58">
        <v>368.72</v>
      </c>
      <c r="M162" s="206">
        <f>L162+PI()*K162*(36)</f>
        <v>368.72</v>
      </c>
    </row>
    <row r="163" spans="3:13" ht="15" customHeight="1" x14ac:dyDescent="0.25">
      <c r="C163" s="80"/>
      <c r="D163" s="83" t="s">
        <v>88</v>
      </c>
      <c r="E163" s="57"/>
      <c r="F163" s="83" t="s">
        <v>641</v>
      </c>
      <c r="G163" s="57">
        <v>36</v>
      </c>
      <c r="H163" s="91" t="s">
        <v>90</v>
      </c>
      <c r="I163" s="57"/>
      <c r="J163" s="57" t="s">
        <v>1280</v>
      </c>
      <c r="K163" s="57"/>
      <c r="L163" s="58">
        <v>6195</v>
      </c>
      <c r="M163" s="206">
        <f>L163+PI()*K163*(36)</f>
        <v>6195</v>
      </c>
    </row>
    <row r="164" spans="3:13" ht="15" customHeight="1" x14ac:dyDescent="0.25">
      <c r="C164" s="80"/>
      <c r="D164" s="83" t="s">
        <v>88</v>
      </c>
      <c r="E164" s="57"/>
      <c r="F164" s="83" t="s">
        <v>641</v>
      </c>
      <c r="G164" s="57">
        <v>36</v>
      </c>
      <c r="H164" s="91" t="s">
        <v>90</v>
      </c>
      <c r="I164" s="57">
        <v>60</v>
      </c>
      <c r="J164" s="57" t="s">
        <v>1288</v>
      </c>
      <c r="K164" s="57">
        <v>1</v>
      </c>
      <c r="L164" s="58">
        <v>10491.25</v>
      </c>
      <c r="M164" s="206">
        <f>L164+PI()*K164*(36+36)</f>
        <v>10717.444671058465</v>
      </c>
    </row>
    <row r="165" spans="3:13" ht="15" customHeight="1" x14ac:dyDescent="0.25">
      <c r="C165" s="80"/>
      <c r="D165" s="83" t="s">
        <v>88</v>
      </c>
      <c r="E165" s="57"/>
      <c r="F165" s="83" t="s">
        <v>641</v>
      </c>
      <c r="G165" s="57">
        <v>36</v>
      </c>
      <c r="H165" s="91" t="s">
        <v>90</v>
      </c>
      <c r="I165" s="57">
        <v>60</v>
      </c>
      <c r="J165" s="57" t="s">
        <v>1287</v>
      </c>
      <c r="K165" s="57">
        <v>1</v>
      </c>
      <c r="L165" s="58">
        <v>7345</v>
      </c>
      <c r="M165" s="206">
        <f>L165+PI()*K165*(36+36)</f>
        <v>7571.1946710584652</v>
      </c>
    </row>
    <row r="166" spans="3:13" ht="15" customHeight="1" x14ac:dyDescent="0.25">
      <c r="C166" s="80"/>
      <c r="D166" s="83" t="s">
        <v>88</v>
      </c>
      <c r="E166" s="57"/>
      <c r="F166" s="83" t="s">
        <v>641</v>
      </c>
      <c r="G166" s="57">
        <v>36</v>
      </c>
      <c r="H166" s="91" t="s">
        <v>90</v>
      </c>
      <c r="I166" s="57">
        <v>60</v>
      </c>
      <c r="J166" s="57" t="s">
        <v>1286</v>
      </c>
      <c r="K166" s="57">
        <v>1</v>
      </c>
      <c r="L166" s="58">
        <v>20327.5</v>
      </c>
      <c r="M166" s="206">
        <f>L166+PI()*K166*(36+36)</f>
        <v>20553.694671058463</v>
      </c>
    </row>
    <row r="167" spans="3:13" ht="15" customHeight="1" x14ac:dyDescent="0.25">
      <c r="C167" s="80"/>
      <c r="D167" s="83" t="s">
        <v>88</v>
      </c>
      <c r="E167" s="57"/>
      <c r="F167" s="83" t="s">
        <v>641</v>
      </c>
      <c r="G167" s="57">
        <v>36</v>
      </c>
      <c r="H167" s="91" t="s">
        <v>90</v>
      </c>
      <c r="I167" s="57">
        <v>60</v>
      </c>
      <c r="J167" s="57" t="s">
        <v>1285</v>
      </c>
      <c r="K167" s="57">
        <v>1</v>
      </c>
      <c r="L167" s="58">
        <v>14228.75</v>
      </c>
      <c r="M167" s="206">
        <f>L167+PI()*K167*(36+36)</f>
        <v>14454.944671058465</v>
      </c>
    </row>
    <row r="168" spans="3:13" ht="15" customHeight="1" x14ac:dyDescent="0.25">
      <c r="C168" s="80"/>
      <c r="D168" s="83" t="s">
        <v>88</v>
      </c>
      <c r="E168" s="57"/>
      <c r="F168" s="83" t="s">
        <v>641</v>
      </c>
      <c r="G168" s="57">
        <v>36</v>
      </c>
      <c r="H168" s="91" t="s">
        <v>90</v>
      </c>
      <c r="I168" s="57">
        <v>60</v>
      </c>
      <c r="J168" s="57" t="s">
        <v>1284</v>
      </c>
      <c r="K168" s="57">
        <v>1</v>
      </c>
      <c r="L168" s="58">
        <v>28087</v>
      </c>
      <c r="M168" s="206">
        <f>L168+PI()*K168*(36)</f>
        <v>28200.097335529234</v>
      </c>
    </row>
    <row r="169" spans="3:13" ht="15" customHeight="1" x14ac:dyDescent="0.25">
      <c r="C169" s="80"/>
      <c r="D169" s="83" t="s">
        <v>88</v>
      </c>
      <c r="E169" s="57"/>
      <c r="F169" s="83" t="s">
        <v>641</v>
      </c>
      <c r="G169" s="57">
        <v>36</v>
      </c>
      <c r="H169" s="91" t="s">
        <v>90</v>
      </c>
      <c r="I169" s="57">
        <v>60</v>
      </c>
      <c r="J169" s="57" t="s">
        <v>1283</v>
      </c>
      <c r="K169" s="57">
        <v>1</v>
      </c>
      <c r="L169" s="58">
        <v>2141.25</v>
      </c>
      <c r="M169" s="206">
        <f>L169+PI()*K169*(36)</f>
        <v>2254.3473355292326</v>
      </c>
    </row>
    <row r="170" spans="3:13" ht="15" customHeight="1" x14ac:dyDescent="0.25">
      <c r="C170" s="80"/>
      <c r="D170" s="83" t="s">
        <v>88</v>
      </c>
      <c r="E170" s="57"/>
      <c r="F170" s="83" t="s">
        <v>641</v>
      </c>
      <c r="G170" s="91" t="s">
        <v>106</v>
      </c>
      <c r="H170" s="91" t="s">
        <v>90</v>
      </c>
      <c r="I170" s="57">
        <v>60</v>
      </c>
      <c r="J170" s="57" t="s">
        <v>1282</v>
      </c>
      <c r="K170" s="57">
        <v>1</v>
      </c>
      <c r="L170" s="58">
        <v>17778.82</v>
      </c>
      <c r="M170" s="206">
        <f>L170+PI()*K170*(36+36+36)</f>
        <v>18118.112006587697</v>
      </c>
    </row>
    <row r="171" spans="3:13" ht="15" customHeight="1" x14ac:dyDescent="0.25">
      <c r="C171" s="80"/>
      <c r="D171" s="83" t="s">
        <v>88</v>
      </c>
      <c r="E171" s="57"/>
      <c r="F171" s="83" t="s">
        <v>641</v>
      </c>
      <c r="G171" s="91" t="s">
        <v>106</v>
      </c>
      <c r="H171" s="91" t="s">
        <v>90</v>
      </c>
      <c r="I171" s="57">
        <v>60</v>
      </c>
      <c r="J171" s="57" t="s">
        <v>1281</v>
      </c>
      <c r="K171" s="57">
        <v>1</v>
      </c>
      <c r="L171" s="58">
        <v>9780</v>
      </c>
      <c r="M171" s="206">
        <f>L171+PI()*K171*(36+36+36)</f>
        <v>10119.292006587697</v>
      </c>
    </row>
    <row r="172" spans="3:13" ht="15" customHeight="1" x14ac:dyDescent="0.25">
      <c r="C172" s="80"/>
      <c r="D172" s="83" t="s">
        <v>88</v>
      </c>
      <c r="E172" s="57"/>
      <c r="F172" s="83" t="s">
        <v>641</v>
      </c>
      <c r="G172" s="91" t="s">
        <v>107</v>
      </c>
      <c r="H172" s="91" t="s">
        <v>90</v>
      </c>
      <c r="I172" s="57">
        <v>60</v>
      </c>
      <c r="J172" s="57" t="s">
        <v>1289</v>
      </c>
      <c r="K172" s="57">
        <v>1</v>
      </c>
      <c r="L172" s="58">
        <v>8958.75</v>
      </c>
      <c r="M172" s="206">
        <f>L172+PI()*K172*(36+36+30)</f>
        <v>9279.192450666158</v>
      </c>
    </row>
    <row r="173" spans="3:13" ht="15" customHeight="1" x14ac:dyDescent="0.25">
      <c r="C173" s="80"/>
      <c r="D173" s="83" t="s">
        <v>88</v>
      </c>
      <c r="E173" s="57"/>
      <c r="F173" s="83" t="s">
        <v>641</v>
      </c>
      <c r="G173" s="91" t="s">
        <v>108</v>
      </c>
      <c r="H173" s="91" t="s">
        <v>90</v>
      </c>
      <c r="I173" s="57">
        <v>60</v>
      </c>
      <c r="J173" s="57" t="s">
        <v>1290</v>
      </c>
      <c r="K173" s="57">
        <v>1</v>
      </c>
      <c r="L173" s="58">
        <v>8958.75</v>
      </c>
      <c r="M173" s="206">
        <f>L173+PI()*K173*(36+36+24)</f>
        <v>9260.3428947446209</v>
      </c>
    </row>
    <row r="174" spans="3:13" ht="15" customHeight="1" x14ac:dyDescent="0.25">
      <c r="C174" s="80"/>
      <c r="D174" s="83" t="s">
        <v>88</v>
      </c>
      <c r="E174" s="57"/>
      <c r="F174" s="83" t="s">
        <v>641</v>
      </c>
      <c r="G174" s="91" t="s">
        <v>109</v>
      </c>
      <c r="H174" s="91" t="s">
        <v>90</v>
      </c>
      <c r="I174" s="57">
        <v>60</v>
      </c>
      <c r="J174" s="57" t="s">
        <v>1291</v>
      </c>
      <c r="K174" s="57">
        <v>1</v>
      </c>
      <c r="L174" s="58">
        <v>8775</v>
      </c>
      <c r="M174" s="206">
        <f>L174+PI()*K174*(36+36+20)</f>
        <v>9064.0265241302604</v>
      </c>
    </row>
    <row r="175" spans="3:13" ht="15" customHeight="1" x14ac:dyDescent="0.25">
      <c r="C175" s="80"/>
      <c r="D175" s="83" t="s">
        <v>88</v>
      </c>
      <c r="E175" s="57"/>
      <c r="F175" s="83" t="s">
        <v>641</v>
      </c>
      <c r="G175" s="91" t="s">
        <v>110</v>
      </c>
      <c r="H175" s="91" t="s">
        <v>90</v>
      </c>
      <c r="I175" s="57">
        <v>60</v>
      </c>
      <c r="J175" s="57" t="s">
        <v>1292</v>
      </c>
      <c r="K175" s="57">
        <v>1</v>
      </c>
      <c r="L175" s="58">
        <v>8775</v>
      </c>
      <c r="M175" s="206">
        <f>L175+PI()*K175*(36+36+16)</f>
        <v>9051.4601535159018</v>
      </c>
    </row>
    <row r="176" spans="3:13" ht="15" customHeight="1" x14ac:dyDescent="0.25">
      <c r="C176" s="80"/>
      <c r="D176" s="83" t="s">
        <v>88</v>
      </c>
      <c r="E176" s="57"/>
      <c r="F176" s="83" t="s">
        <v>641</v>
      </c>
      <c r="G176" s="91" t="s">
        <v>111</v>
      </c>
      <c r="H176" s="91" t="s">
        <v>90</v>
      </c>
      <c r="I176" s="57">
        <v>60</v>
      </c>
      <c r="J176" s="57" t="s">
        <v>1293</v>
      </c>
      <c r="K176" s="57">
        <v>1</v>
      </c>
      <c r="L176" s="58">
        <v>8725</v>
      </c>
      <c r="M176" s="206">
        <f>L176+PI()*K176*(36+36+12)</f>
        <v>8988.8937829015431</v>
      </c>
    </row>
    <row r="177" spans="3:13" ht="15" customHeight="1" x14ac:dyDescent="0.25">
      <c r="C177" s="80"/>
      <c r="D177" s="83" t="s">
        <v>88</v>
      </c>
      <c r="E177" s="57"/>
      <c r="F177" s="83" t="s">
        <v>641</v>
      </c>
      <c r="G177" s="91" t="s">
        <v>112</v>
      </c>
      <c r="H177" s="91" t="s">
        <v>90</v>
      </c>
      <c r="I177" s="57">
        <v>60</v>
      </c>
      <c r="J177" s="57" t="s">
        <v>1294</v>
      </c>
      <c r="K177" s="57">
        <v>1</v>
      </c>
      <c r="L177" s="58">
        <v>8725</v>
      </c>
      <c r="M177" s="206">
        <f>L177+PI()*K177*(36+36+10)</f>
        <v>8982.6105975943628</v>
      </c>
    </row>
    <row r="178" spans="3:13" ht="15" customHeight="1" x14ac:dyDescent="0.25">
      <c r="C178" s="80"/>
      <c r="D178" s="83" t="s">
        <v>88</v>
      </c>
      <c r="E178" s="57"/>
      <c r="F178" s="83" t="s">
        <v>641</v>
      </c>
      <c r="G178" s="91" t="s">
        <v>113</v>
      </c>
      <c r="H178" s="91" t="s">
        <v>90</v>
      </c>
      <c r="I178" s="57">
        <v>60</v>
      </c>
      <c r="J178" s="57" t="s">
        <v>1295</v>
      </c>
      <c r="K178" s="57">
        <v>1</v>
      </c>
      <c r="L178" s="58">
        <v>3593.75</v>
      </c>
      <c r="M178" s="206">
        <f>L178+PI()*K178*(36+30)</f>
        <v>3801.0951151369263</v>
      </c>
    </row>
    <row r="179" spans="3:13" ht="15" customHeight="1" x14ac:dyDescent="0.25">
      <c r="C179" s="80"/>
      <c r="D179" s="83" t="s">
        <v>88</v>
      </c>
      <c r="E179" s="57"/>
      <c r="F179" s="83" t="s">
        <v>641</v>
      </c>
      <c r="G179" s="91" t="s">
        <v>114</v>
      </c>
      <c r="H179" s="91" t="s">
        <v>90</v>
      </c>
      <c r="I179" s="57">
        <v>60</v>
      </c>
      <c r="J179" s="57" t="s">
        <v>1296</v>
      </c>
      <c r="K179" s="57">
        <v>1</v>
      </c>
      <c r="L179" s="58">
        <v>3593.75</v>
      </c>
      <c r="M179" s="206">
        <f>L179+PI()*K179*(36+24)</f>
        <v>3782.2455592153874</v>
      </c>
    </row>
    <row r="180" spans="3:13" ht="15" customHeight="1" x14ac:dyDescent="0.25">
      <c r="C180" s="80"/>
      <c r="D180" s="83" t="s">
        <v>88</v>
      </c>
      <c r="E180" s="57"/>
      <c r="F180" s="83" t="s">
        <v>641</v>
      </c>
      <c r="G180" s="91" t="s">
        <v>115</v>
      </c>
      <c r="H180" s="91" t="s">
        <v>90</v>
      </c>
      <c r="I180" s="57">
        <v>60</v>
      </c>
      <c r="J180" s="57" t="s">
        <v>1297</v>
      </c>
      <c r="K180" s="57">
        <v>1</v>
      </c>
      <c r="L180" s="58">
        <v>3847.5</v>
      </c>
      <c r="M180" s="206">
        <f>L180+PI()*K180*(36+20)</f>
        <v>4023.4291886010283</v>
      </c>
    </row>
    <row r="181" spans="3:13" ht="15" customHeight="1" x14ac:dyDescent="0.25">
      <c r="C181" s="80"/>
      <c r="D181" s="83" t="s">
        <v>88</v>
      </c>
      <c r="E181" s="57"/>
      <c r="F181" s="83" t="s">
        <v>641</v>
      </c>
      <c r="G181" s="91" t="s">
        <v>116</v>
      </c>
      <c r="H181" s="91" t="s">
        <v>90</v>
      </c>
      <c r="I181" s="57">
        <v>60</v>
      </c>
      <c r="J181" s="57" t="s">
        <v>1298</v>
      </c>
      <c r="K181" s="57">
        <v>1</v>
      </c>
      <c r="L181" s="58">
        <v>3847.5</v>
      </c>
      <c r="M181" s="206">
        <f>L181+PI()*K181*(36+16)</f>
        <v>4010.8628179866691</v>
      </c>
    </row>
    <row r="182" spans="3:13" ht="15" customHeight="1" x14ac:dyDescent="0.25">
      <c r="C182" s="80"/>
      <c r="D182" s="83" t="s">
        <v>88</v>
      </c>
      <c r="E182" s="57"/>
      <c r="F182" s="83" t="s">
        <v>641</v>
      </c>
      <c r="G182" s="91" t="s">
        <v>117</v>
      </c>
      <c r="H182" s="91" t="s">
        <v>90</v>
      </c>
      <c r="I182" s="57">
        <v>60</v>
      </c>
      <c r="J182" s="57" t="s">
        <v>1299</v>
      </c>
      <c r="K182" s="57">
        <v>1</v>
      </c>
      <c r="L182" s="58">
        <v>3996.25</v>
      </c>
      <c r="M182" s="206">
        <f>L182+PI()*K182*(36+12)</f>
        <v>4147.0464473723105</v>
      </c>
    </row>
    <row r="183" spans="3:13" ht="15" customHeight="1" x14ac:dyDescent="0.25">
      <c r="C183" s="80"/>
      <c r="D183" s="83" t="s">
        <v>88</v>
      </c>
      <c r="E183" s="57"/>
      <c r="F183" s="83" t="s">
        <v>641</v>
      </c>
      <c r="G183" s="91" t="s">
        <v>118</v>
      </c>
      <c r="H183" s="91" t="s">
        <v>90</v>
      </c>
      <c r="I183" s="57">
        <v>60</v>
      </c>
      <c r="J183" s="57" t="s">
        <v>1300</v>
      </c>
      <c r="K183" s="57">
        <v>1</v>
      </c>
      <c r="L183" s="58">
        <v>3996.25</v>
      </c>
      <c r="M183" s="206">
        <f>L183+PI()*K183*(36+10)</f>
        <v>4140.7632620651302</v>
      </c>
    </row>
    <row r="184" spans="3:13" ht="15" customHeight="1" x14ac:dyDescent="0.25">
      <c r="C184" s="80"/>
      <c r="D184" s="83" t="s">
        <v>88</v>
      </c>
      <c r="E184" s="57"/>
      <c r="F184" s="83" t="s">
        <v>641</v>
      </c>
      <c r="G184" s="91">
        <v>36</v>
      </c>
      <c r="H184" s="91" t="s">
        <v>119</v>
      </c>
      <c r="I184" s="83">
        <v>60</v>
      </c>
      <c r="J184" s="57" t="s">
        <v>1301</v>
      </c>
      <c r="K184" s="57">
        <v>1</v>
      </c>
      <c r="L184" s="58">
        <v>9484.7099999999991</v>
      </c>
      <c r="M184" s="206">
        <f>L184+PI()*K184*(36)</f>
        <v>9597.8073355292308</v>
      </c>
    </row>
    <row r="185" spans="3:13" ht="15" customHeight="1" x14ac:dyDescent="0.25">
      <c r="C185" s="80"/>
      <c r="D185" s="83" t="s">
        <v>88</v>
      </c>
      <c r="E185" s="57"/>
      <c r="F185" s="83" t="s">
        <v>641</v>
      </c>
      <c r="G185" s="91">
        <v>36</v>
      </c>
      <c r="H185" s="91" t="s">
        <v>119</v>
      </c>
      <c r="I185" s="83">
        <v>60</v>
      </c>
      <c r="J185" s="57" t="s">
        <v>1302</v>
      </c>
      <c r="K185" s="57">
        <v>1</v>
      </c>
      <c r="L185" s="58">
        <v>8022</v>
      </c>
      <c r="M185" s="206">
        <f>L185+PI()*K185*(36)</f>
        <v>8135.0973355292326</v>
      </c>
    </row>
    <row r="186" spans="3:13" ht="15" customHeight="1" x14ac:dyDescent="0.25">
      <c r="C186" s="80"/>
      <c r="D186" s="83" t="s">
        <v>88</v>
      </c>
      <c r="E186" s="57"/>
      <c r="F186" s="83" t="s">
        <v>641</v>
      </c>
      <c r="G186" s="91">
        <v>36</v>
      </c>
      <c r="H186" s="91" t="s">
        <v>119</v>
      </c>
      <c r="I186" s="83">
        <v>60</v>
      </c>
      <c r="J186" s="57" t="s">
        <v>1303</v>
      </c>
      <c r="K186" s="57">
        <v>1</v>
      </c>
      <c r="L186" s="58">
        <v>18357.650000000001</v>
      </c>
      <c r="M186" s="206">
        <f>L186+PI()*K186*(36)</f>
        <v>18470.747335529235</v>
      </c>
    </row>
    <row r="187" spans="3:13" ht="15" customHeight="1" x14ac:dyDescent="0.25">
      <c r="C187" s="80"/>
      <c r="D187" s="83" t="s">
        <v>88</v>
      </c>
      <c r="E187" s="57"/>
      <c r="F187" s="83" t="s">
        <v>641</v>
      </c>
      <c r="G187" s="91">
        <v>36</v>
      </c>
      <c r="H187" s="91" t="s">
        <v>119</v>
      </c>
      <c r="I187" s="57">
        <v>60</v>
      </c>
      <c r="J187" s="57" t="s">
        <v>1304</v>
      </c>
      <c r="K187" s="57">
        <v>1</v>
      </c>
      <c r="L187" s="58">
        <v>18595.29</v>
      </c>
      <c r="M187" s="206">
        <f>L187+PI()*K187*(36+36)</f>
        <v>18821.484671058464</v>
      </c>
    </row>
    <row r="188" spans="3:13" ht="15" customHeight="1" x14ac:dyDescent="0.25">
      <c r="C188" s="80"/>
      <c r="D188" s="83" t="s">
        <v>88</v>
      </c>
      <c r="E188" s="57"/>
      <c r="F188" s="83" t="s">
        <v>641</v>
      </c>
      <c r="G188" s="91">
        <v>36</v>
      </c>
      <c r="H188" s="91" t="s">
        <v>119</v>
      </c>
      <c r="I188" s="57">
        <v>60</v>
      </c>
      <c r="J188" s="57" t="s">
        <v>1305</v>
      </c>
      <c r="K188" s="57">
        <v>1</v>
      </c>
      <c r="L188" s="58">
        <v>13948.24</v>
      </c>
      <c r="M188" s="206">
        <f>L188+PI()*K188*(36+36)</f>
        <v>14174.434671058465</v>
      </c>
    </row>
    <row r="189" spans="3:13" ht="15" customHeight="1" x14ac:dyDescent="0.25">
      <c r="C189" s="80"/>
      <c r="D189" s="83" t="s">
        <v>88</v>
      </c>
      <c r="E189" s="57"/>
      <c r="F189" s="83" t="s">
        <v>641</v>
      </c>
      <c r="G189" s="91">
        <v>36</v>
      </c>
      <c r="H189" s="91" t="s">
        <v>119</v>
      </c>
      <c r="I189" s="57">
        <v>60</v>
      </c>
      <c r="J189" s="57" t="s">
        <v>1306</v>
      </c>
      <c r="K189" s="57">
        <v>1</v>
      </c>
      <c r="L189" s="58">
        <v>17261.18</v>
      </c>
      <c r="M189" s="206">
        <f>L189+PI()*K189*(36+36)</f>
        <v>17487.374671058464</v>
      </c>
    </row>
    <row r="190" spans="3:13" ht="15" customHeight="1" x14ac:dyDescent="0.25">
      <c r="C190" s="80"/>
      <c r="D190" s="83" t="s">
        <v>88</v>
      </c>
      <c r="E190" s="57"/>
      <c r="F190" s="83" t="s">
        <v>641</v>
      </c>
      <c r="G190" s="91" t="s">
        <v>109</v>
      </c>
      <c r="H190" s="91" t="s">
        <v>119</v>
      </c>
      <c r="I190" s="57">
        <v>60</v>
      </c>
      <c r="J190" s="57" t="s">
        <v>1307</v>
      </c>
      <c r="K190" s="57">
        <v>1</v>
      </c>
      <c r="L190" s="58">
        <v>17778.82</v>
      </c>
      <c r="M190" s="206">
        <f>L190+PI()*K190*(36+36+20)</f>
        <v>18067.846524130262</v>
      </c>
    </row>
    <row r="191" spans="3:13" ht="15" customHeight="1" x14ac:dyDescent="0.25">
      <c r="C191" s="80"/>
      <c r="D191" s="83" t="s">
        <v>88</v>
      </c>
      <c r="E191" s="57"/>
      <c r="F191" s="83" t="s">
        <v>641</v>
      </c>
      <c r="G191" s="91" t="s">
        <v>110</v>
      </c>
      <c r="H191" s="91" t="s">
        <v>119</v>
      </c>
      <c r="I191" s="57">
        <v>52</v>
      </c>
      <c r="J191" s="57" t="s">
        <v>1308</v>
      </c>
      <c r="K191" s="57">
        <v>1</v>
      </c>
      <c r="L191" s="58">
        <v>17778.82</v>
      </c>
      <c r="M191" s="206">
        <f>L191+PI()*K191*(36+36+16)</f>
        <v>18055.280153515901</v>
      </c>
    </row>
    <row r="192" spans="3:13" ht="15" customHeight="1" x14ac:dyDescent="0.25">
      <c r="C192" s="80"/>
      <c r="D192" s="83" t="s">
        <v>88</v>
      </c>
      <c r="E192" s="57"/>
      <c r="F192" s="83" t="s">
        <v>641</v>
      </c>
      <c r="G192" s="91">
        <v>36</v>
      </c>
      <c r="H192" s="91" t="s">
        <v>90</v>
      </c>
      <c r="I192" s="57" t="s">
        <v>91</v>
      </c>
      <c r="J192" s="57" t="s">
        <v>1309</v>
      </c>
      <c r="K192" s="57">
        <v>1</v>
      </c>
      <c r="L192" s="58">
        <v>4000</v>
      </c>
      <c r="M192" s="206">
        <f>L192+PI()*K192*(36)</f>
        <v>4113.0973355292326</v>
      </c>
    </row>
    <row r="193" spans="3:13" ht="15" customHeight="1" x14ac:dyDescent="0.25">
      <c r="C193" s="80"/>
      <c r="D193" s="83" t="s">
        <v>88</v>
      </c>
      <c r="E193" s="57"/>
      <c r="F193" s="83" t="s">
        <v>641</v>
      </c>
      <c r="G193" s="91">
        <v>36</v>
      </c>
      <c r="H193" s="91" t="s">
        <v>90</v>
      </c>
      <c r="I193" s="57"/>
      <c r="J193" s="57" t="s">
        <v>1310</v>
      </c>
      <c r="K193" s="57">
        <v>1</v>
      </c>
      <c r="L193" s="58">
        <v>5915</v>
      </c>
      <c r="M193" s="206">
        <f>L193+PI()*K193*(36)</f>
        <v>6028.0973355292326</v>
      </c>
    </row>
    <row r="194" spans="3:13" ht="15" customHeight="1" x14ac:dyDescent="0.25">
      <c r="C194" s="80"/>
      <c r="D194" s="83" t="s">
        <v>88</v>
      </c>
      <c r="E194" s="57"/>
      <c r="F194" s="83" t="s">
        <v>641</v>
      </c>
      <c r="G194" s="91">
        <v>36</v>
      </c>
      <c r="H194" s="91" t="s">
        <v>90</v>
      </c>
      <c r="I194" s="57"/>
      <c r="J194" s="57" t="s">
        <v>1311</v>
      </c>
      <c r="K194" s="57"/>
      <c r="L194" s="58">
        <v>861</v>
      </c>
      <c r="M194" s="206">
        <f>L194+PI()*K194*(36)</f>
        <v>861</v>
      </c>
    </row>
    <row r="195" spans="3:13" ht="15" customHeight="1" x14ac:dyDescent="0.25">
      <c r="C195" s="80"/>
      <c r="D195" s="83" t="s">
        <v>88</v>
      </c>
      <c r="E195" s="57"/>
      <c r="F195" s="83" t="s">
        <v>641</v>
      </c>
      <c r="G195" s="91">
        <v>36</v>
      </c>
      <c r="H195" s="91" t="s">
        <v>90</v>
      </c>
      <c r="I195" s="57"/>
      <c r="J195" s="57" t="s">
        <v>1279</v>
      </c>
      <c r="K195" s="57"/>
      <c r="L195" s="58">
        <v>368.72</v>
      </c>
      <c r="M195" s="206">
        <f>L195+PI()*K195*(36)</f>
        <v>368.72</v>
      </c>
    </row>
    <row r="196" spans="3:13" ht="15" customHeight="1" x14ac:dyDescent="0.25">
      <c r="C196" s="80"/>
      <c r="D196" s="83" t="s">
        <v>88</v>
      </c>
      <c r="E196" s="57"/>
      <c r="F196" s="83" t="s">
        <v>641</v>
      </c>
      <c r="G196" s="91">
        <v>36</v>
      </c>
      <c r="H196" s="91" t="s">
        <v>90</v>
      </c>
      <c r="I196" s="57"/>
      <c r="J196" s="57" t="s">
        <v>1280</v>
      </c>
      <c r="K196" s="57"/>
      <c r="L196" s="58">
        <v>6195</v>
      </c>
      <c r="M196" s="206">
        <f>L196+PI()*K196*(36)</f>
        <v>6195</v>
      </c>
    </row>
    <row r="197" spans="3:13" ht="15" customHeight="1" x14ac:dyDescent="0.25">
      <c r="C197" s="80"/>
      <c r="D197" s="83" t="s">
        <v>88</v>
      </c>
      <c r="E197" s="57"/>
      <c r="F197" s="83" t="s">
        <v>641</v>
      </c>
      <c r="G197" s="91">
        <v>36</v>
      </c>
      <c r="H197" s="91" t="s">
        <v>90</v>
      </c>
      <c r="I197" s="57">
        <v>60</v>
      </c>
      <c r="J197" s="57" t="s">
        <v>1312</v>
      </c>
      <c r="K197" s="57">
        <v>1</v>
      </c>
      <c r="L197" s="58">
        <v>11725</v>
      </c>
      <c r="M197" s="206">
        <f>L197+PI()*K197*(36+36)</f>
        <v>11951.194671058465</v>
      </c>
    </row>
    <row r="198" spans="3:13" ht="15" customHeight="1" x14ac:dyDescent="0.25">
      <c r="C198" s="80"/>
      <c r="D198" s="83" t="s">
        <v>88</v>
      </c>
      <c r="E198" s="57"/>
      <c r="F198" s="83" t="s">
        <v>641</v>
      </c>
      <c r="G198" s="91">
        <v>36</v>
      </c>
      <c r="H198" s="91" t="s">
        <v>90</v>
      </c>
      <c r="I198" s="57">
        <v>60</v>
      </c>
      <c r="J198" s="57" t="s">
        <v>1313</v>
      </c>
      <c r="K198" s="57">
        <v>1</v>
      </c>
      <c r="L198" s="58">
        <v>8207.5</v>
      </c>
      <c r="M198" s="206">
        <f>L198+PI()*K198*(36+36)</f>
        <v>8433.6946710584652</v>
      </c>
    </row>
    <row r="199" spans="3:13" ht="15" customHeight="1" x14ac:dyDescent="0.25">
      <c r="C199" s="80"/>
      <c r="D199" s="83" t="s">
        <v>88</v>
      </c>
      <c r="E199" s="57"/>
      <c r="F199" s="83" t="s">
        <v>641</v>
      </c>
      <c r="G199" s="91">
        <v>36</v>
      </c>
      <c r="H199" s="91" t="s">
        <v>90</v>
      </c>
      <c r="I199" s="57">
        <v>60</v>
      </c>
      <c r="J199" s="57" t="s">
        <v>1314</v>
      </c>
      <c r="K199" s="57">
        <v>1</v>
      </c>
      <c r="L199" s="58">
        <v>22850</v>
      </c>
      <c r="M199" s="206">
        <f>L199+PI()*K199*(36+36)</f>
        <v>23076.194671058463</v>
      </c>
    </row>
    <row r="200" spans="3:13" ht="15" customHeight="1" x14ac:dyDescent="0.25">
      <c r="C200" s="80"/>
      <c r="D200" s="83" t="s">
        <v>88</v>
      </c>
      <c r="E200" s="57"/>
      <c r="F200" s="83" t="s">
        <v>641</v>
      </c>
      <c r="G200" s="91">
        <v>36</v>
      </c>
      <c r="H200" s="91" t="s">
        <v>90</v>
      </c>
      <c r="I200" s="57">
        <v>60</v>
      </c>
      <c r="J200" s="57" t="s">
        <v>1315</v>
      </c>
      <c r="K200" s="57">
        <v>1</v>
      </c>
      <c r="L200" s="58">
        <v>15995</v>
      </c>
      <c r="M200" s="206">
        <f>L200+PI()*K200*(36+36)</f>
        <v>16221.194671058465</v>
      </c>
    </row>
    <row r="201" spans="3:13" ht="15" customHeight="1" x14ac:dyDescent="0.25">
      <c r="C201" s="80"/>
      <c r="D201" s="83" t="s">
        <v>88</v>
      </c>
      <c r="E201" s="57"/>
      <c r="F201" s="83" t="s">
        <v>641</v>
      </c>
      <c r="G201" s="91">
        <v>36</v>
      </c>
      <c r="H201" s="91" t="s">
        <v>90</v>
      </c>
      <c r="I201" s="57">
        <v>60</v>
      </c>
      <c r="J201" s="57" t="s">
        <v>1284</v>
      </c>
      <c r="K201" s="57">
        <v>1</v>
      </c>
      <c r="L201" s="58">
        <v>28087</v>
      </c>
      <c r="M201" s="206">
        <f>L201+PI()*K201*(36+36)</f>
        <v>28313.194671058463</v>
      </c>
    </row>
    <row r="202" spans="3:13" ht="15" customHeight="1" x14ac:dyDescent="0.25">
      <c r="C202" s="80"/>
      <c r="D202" s="83" t="s">
        <v>88</v>
      </c>
      <c r="E202" s="57"/>
      <c r="F202" s="83" t="s">
        <v>641</v>
      </c>
      <c r="G202" s="91">
        <v>36</v>
      </c>
      <c r="H202" s="91" t="s">
        <v>90</v>
      </c>
      <c r="I202" s="57">
        <v>60</v>
      </c>
      <c r="J202" s="57" t="s">
        <v>1316</v>
      </c>
      <c r="K202" s="57">
        <v>1</v>
      </c>
      <c r="L202" s="58">
        <v>2207.5</v>
      </c>
      <c r="M202" s="206">
        <f>L202+PI()*K202*(36)</f>
        <v>2320.5973355292326</v>
      </c>
    </row>
    <row r="203" spans="3:13" ht="15" customHeight="1" x14ac:dyDescent="0.25">
      <c r="C203" s="80"/>
      <c r="D203" s="83" t="s">
        <v>88</v>
      </c>
      <c r="E203" s="57"/>
      <c r="F203" s="83" t="s">
        <v>641</v>
      </c>
      <c r="G203" s="91" t="s">
        <v>106</v>
      </c>
      <c r="H203" s="91" t="s">
        <v>90</v>
      </c>
      <c r="I203" s="57">
        <v>60</v>
      </c>
      <c r="J203" s="57" t="s">
        <v>1317</v>
      </c>
      <c r="K203" s="57">
        <v>1</v>
      </c>
      <c r="L203" s="58">
        <v>10861.25</v>
      </c>
      <c r="M203" s="206">
        <f>L203+PI()*K203*(36+36+36)</f>
        <v>11200.542006587697</v>
      </c>
    </row>
    <row r="204" spans="3:13" ht="15" customHeight="1" x14ac:dyDescent="0.25">
      <c r="C204" s="80"/>
      <c r="D204" s="83" t="s">
        <v>88</v>
      </c>
      <c r="E204" s="57"/>
      <c r="F204" s="83" t="s">
        <v>641</v>
      </c>
      <c r="G204" s="91" t="s">
        <v>107</v>
      </c>
      <c r="H204" s="91" t="s">
        <v>90</v>
      </c>
      <c r="I204" s="57">
        <v>60</v>
      </c>
      <c r="J204" s="57" t="s">
        <v>1318</v>
      </c>
      <c r="K204" s="57">
        <v>1</v>
      </c>
      <c r="L204" s="58">
        <v>9886.25</v>
      </c>
      <c r="M204" s="206">
        <f>L204+PI()*K204*(36+36+36)</f>
        <v>10225.542006587697</v>
      </c>
    </row>
    <row r="205" spans="3:13" ht="15" customHeight="1" x14ac:dyDescent="0.25">
      <c r="C205" s="80"/>
      <c r="D205" s="83" t="s">
        <v>88</v>
      </c>
      <c r="E205" s="57"/>
      <c r="F205" s="83" t="s">
        <v>641</v>
      </c>
      <c r="G205" s="91" t="s">
        <v>108</v>
      </c>
      <c r="H205" s="91" t="s">
        <v>90</v>
      </c>
      <c r="I205" s="57">
        <v>60</v>
      </c>
      <c r="J205" s="57" t="s">
        <v>1319</v>
      </c>
      <c r="K205" s="57">
        <v>1</v>
      </c>
      <c r="L205" s="58">
        <v>9706.25</v>
      </c>
      <c r="M205" s="206">
        <f>L205+PI()*K205*(36+36+24)</f>
        <v>10007.842894744621</v>
      </c>
    </row>
    <row r="206" spans="3:13" ht="15" customHeight="1" x14ac:dyDescent="0.25">
      <c r="C206" s="80"/>
      <c r="D206" s="83" t="s">
        <v>88</v>
      </c>
      <c r="E206" s="57"/>
      <c r="F206" s="83" t="s">
        <v>641</v>
      </c>
      <c r="G206" s="91" t="s">
        <v>109</v>
      </c>
      <c r="H206" s="91" t="s">
        <v>90</v>
      </c>
      <c r="I206" s="57">
        <v>60</v>
      </c>
      <c r="J206" s="57" t="s">
        <v>1320</v>
      </c>
      <c r="K206" s="57">
        <v>1</v>
      </c>
      <c r="L206" s="58">
        <v>9706.25</v>
      </c>
      <c r="M206" s="206">
        <f>L206+PI()*K206*(36+36+20)</f>
        <v>9995.2765241302604</v>
      </c>
    </row>
    <row r="207" spans="3:13" ht="15" customHeight="1" x14ac:dyDescent="0.25">
      <c r="C207" s="80"/>
      <c r="D207" s="83" t="s">
        <v>88</v>
      </c>
      <c r="E207" s="57"/>
      <c r="F207" s="83" t="s">
        <v>641</v>
      </c>
      <c r="G207" s="91" t="s">
        <v>110</v>
      </c>
      <c r="H207" s="91" t="s">
        <v>90</v>
      </c>
      <c r="I207" s="57">
        <v>60</v>
      </c>
      <c r="J207" s="57" t="s">
        <v>1321</v>
      </c>
      <c r="K207" s="57">
        <v>1</v>
      </c>
      <c r="L207" s="58">
        <v>9652.5</v>
      </c>
      <c r="M207" s="206">
        <f>L207+PI()*K207*(36+36+16)</f>
        <v>9928.9601535159018</v>
      </c>
    </row>
    <row r="208" spans="3:13" ht="15" customHeight="1" x14ac:dyDescent="0.25">
      <c r="C208" s="80"/>
      <c r="D208" s="83" t="s">
        <v>88</v>
      </c>
      <c r="E208" s="57"/>
      <c r="F208" s="83" t="s">
        <v>641</v>
      </c>
      <c r="G208" s="91" t="s">
        <v>111</v>
      </c>
      <c r="H208" s="91" t="s">
        <v>90</v>
      </c>
      <c r="I208" s="57">
        <v>60</v>
      </c>
      <c r="J208" s="57" t="s">
        <v>1322</v>
      </c>
      <c r="K208" s="57">
        <v>1</v>
      </c>
      <c r="L208" s="58">
        <v>9652.5</v>
      </c>
      <c r="M208" s="206">
        <f>L208+PI()*K208*(36+36+12)</f>
        <v>9916.3937829015431</v>
      </c>
    </row>
    <row r="209" spans="3:13" ht="15" customHeight="1" x14ac:dyDescent="0.25">
      <c r="C209" s="80"/>
      <c r="D209" s="83" t="s">
        <v>88</v>
      </c>
      <c r="E209" s="57"/>
      <c r="F209" s="83" t="s">
        <v>641</v>
      </c>
      <c r="G209" s="91" t="s">
        <v>112</v>
      </c>
      <c r="H209" s="91" t="s">
        <v>90</v>
      </c>
      <c r="I209" s="57">
        <v>60</v>
      </c>
      <c r="J209" s="57" t="s">
        <v>1323</v>
      </c>
      <c r="K209" s="57">
        <v>1</v>
      </c>
      <c r="L209" s="58">
        <v>9652.5</v>
      </c>
      <c r="M209" s="206">
        <f t="shared" ref="M209" si="2">L209+PI()*K209*(36+36+10)</f>
        <v>9910.1105975943628</v>
      </c>
    </row>
    <row r="210" spans="3:13" ht="15" customHeight="1" x14ac:dyDescent="0.25">
      <c r="C210" s="80"/>
      <c r="D210" s="83" t="s">
        <v>88</v>
      </c>
      <c r="E210" s="57"/>
      <c r="F210" s="83" t="s">
        <v>641</v>
      </c>
      <c r="G210" s="91" t="s">
        <v>113</v>
      </c>
      <c r="H210" s="91" t="s">
        <v>90</v>
      </c>
      <c r="I210" s="57">
        <v>60</v>
      </c>
      <c r="J210" s="57" t="s">
        <v>1324</v>
      </c>
      <c r="K210" s="57">
        <v>1</v>
      </c>
      <c r="L210" s="58">
        <v>3881.25</v>
      </c>
      <c r="M210" s="206">
        <f>L210+PI()*K210*(36+30)</f>
        <v>4088.5951151369263</v>
      </c>
    </row>
    <row r="211" spans="3:13" ht="15" customHeight="1" x14ac:dyDescent="0.25">
      <c r="C211" s="80"/>
      <c r="D211" s="83" t="s">
        <v>88</v>
      </c>
      <c r="E211" s="57"/>
      <c r="F211" s="83" t="s">
        <v>641</v>
      </c>
      <c r="G211" s="91" t="s">
        <v>114</v>
      </c>
      <c r="H211" s="91" t="s">
        <v>90</v>
      </c>
      <c r="I211" s="57">
        <v>60</v>
      </c>
      <c r="J211" s="57" t="s">
        <v>1325</v>
      </c>
      <c r="K211" s="57">
        <v>1</v>
      </c>
      <c r="L211" s="58">
        <v>4128.75</v>
      </c>
      <c r="M211" s="206">
        <f>L211+PI()*K211*(36+24)</f>
        <v>4317.2455592153874</v>
      </c>
    </row>
    <row r="212" spans="3:13" ht="15" customHeight="1" x14ac:dyDescent="0.25">
      <c r="C212" s="80"/>
      <c r="D212" s="83" t="s">
        <v>88</v>
      </c>
      <c r="E212" s="57"/>
      <c r="F212" s="83" t="s">
        <v>641</v>
      </c>
      <c r="G212" s="91" t="s">
        <v>115</v>
      </c>
      <c r="H212" s="91" t="s">
        <v>90</v>
      </c>
      <c r="I212" s="57">
        <v>60</v>
      </c>
      <c r="J212" s="57" t="s">
        <v>1326</v>
      </c>
      <c r="K212" s="57">
        <v>1</v>
      </c>
      <c r="L212" s="58">
        <v>4128.75</v>
      </c>
      <c r="M212" s="206">
        <f>L212+PI()*K212*(36+20)</f>
        <v>4304.6791886010287</v>
      </c>
    </row>
    <row r="213" spans="3:13" ht="15" customHeight="1" x14ac:dyDescent="0.25">
      <c r="C213" s="80"/>
      <c r="D213" s="83" t="s">
        <v>88</v>
      </c>
      <c r="E213" s="57"/>
      <c r="F213" s="83" t="s">
        <v>641</v>
      </c>
      <c r="G213" s="91" t="s">
        <v>116</v>
      </c>
      <c r="H213" s="91" t="s">
        <v>90</v>
      </c>
      <c r="I213" s="57">
        <v>60</v>
      </c>
      <c r="J213" s="57" t="s">
        <v>1327</v>
      </c>
      <c r="K213" s="57">
        <v>1</v>
      </c>
      <c r="L213" s="58">
        <v>4302.5</v>
      </c>
      <c r="M213" s="206">
        <f>L213+PI()*K213*(36+16)</f>
        <v>4465.8628179866691</v>
      </c>
    </row>
    <row r="214" spans="3:13" ht="15" customHeight="1" x14ac:dyDescent="0.25">
      <c r="C214" s="80"/>
      <c r="D214" s="83" t="s">
        <v>88</v>
      </c>
      <c r="E214" s="57"/>
      <c r="F214" s="83" t="s">
        <v>641</v>
      </c>
      <c r="G214" s="91" t="s">
        <v>117</v>
      </c>
      <c r="H214" s="91" t="s">
        <v>90</v>
      </c>
      <c r="I214" s="57">
        <v>60</v>
      </c>
      <c r="J214" s="57" t="s">
        <v>1328</v>
      </c>
      <c r="K214" s="57">
        <v>1</v>
      </c>
      <c r="L214" s="58">
        <v>4302.5</v>
      </c>
      <c r="M214" s="206">
        <f>L214+PI()*K214*(36+12)</f>
        <v>4453.2964473723105</v>
      </c>
    </row>
    <row r="215" spans="3:13" ht="15" customHeight="1" x14ac:dyDescent="0.25">
      <c r="C215" s="80"/>
      <c r="D215" s="83" t="s">
        <v>88</v>
      </c>
      <c r="E215" s="57"/>
      <c r="F215" s="83" t="s">
        <v>641</v>
      </c>
      <c r="G215" s="91" t="s">
        <v>118</v>
      </c>
      <c r="H215" s="91" t="s">
        <v>90</v>
      </c>
      <c r="I215" s="57">
        <v>60</v>
      </c>
      <c r="J215" s="57" t="s">
        <v>1329</v>
      </c>
      <c r="K215" s="57">
        <v>1</v>
      </c>
      <c r="L215" s="58">
        <v>4302.5</v>
      </c>
      <c r="M215" s="206">
        <f>L215+PI()*K215*(36+10)</f>
        <v>4447.0132620651302</v>
      </c>
    </row>
    <row r="216" spans="3:13" ht="15" customHeight="1" x14ac:dyDescent="0.25">
      <c r="C216" s="80"/>
      <c r="D216" s="83" t="s">
        <v>88</v>
      </c>
      <c r="E216" s="57"/>
      <c r="F216" s="83" t="s">
        <v>641</v>
      </c>
      <c r="G216" s="57">
        <v>36</v>
      </c>
      <c r="H216" s="91" t="s">
        <v>90</v>
      </c>
      <c r="I216" s="57" t="s">
        <v>120</v>
      </c>
      <c r="J216" s="57" t="s">
        <v>1330</v>
      </c>
      <c r="K216" s="57">
        <v>1</v>
      </c>
      <c r="L216" s="58">
        <v>4000</v>
      </c>
      <c r="M216" s="206">
        <f>L216+PI()*K216*(36)</f>
        <v>4113.0973355292326</v>
      </c>
    </row>
    <row r="217" spans="3:13" ht="15" customHeight="1" x14ac:dyDescent="0.25">
      <c r="C217" s="80"/>
      <c r="D217" s="83" t="s">
        <v>88</v>
      </c>
      <c r="E217" s="57"/>
      <c r="F217" s="83" t="s">
        <v>641</v>
      </c>
      <c r="G217" s="57">
        <v>36</v>
      </c>
      <c r="H217" s="91" t="s">
        <v>90</v>
      </c>
      <c r="I217" s="57"/>
      <c r="J217" s="57" t="s">
        <v>1310</v>
      </c>
      <c r="K217" s="57">
        <v>1</v>
      </c>
      <c r="L217" s="58">
        <v>5915</v>
      </c>
      <c r="M217" s="206">
        <f>L217+PI()*K217*(36)</f>
        <v>6028.0973355292326</v>
      </c>
    </row>
    <row r="218" spans="3:13" ht="15" customHeight="1" x14ac:dyDescent="0.25">
      <c r="C218" s="80"/>
      <c r="D218" s="83" t="s">
        <v>88</v>
      </c>
      <c r="E218" s="57"/>
      <c r="F218" s="83" t="s">
        <v>641</v>
      </c>
      <c r="G218" s="57">
        <v>36</v>
      </c>
      <c r="H218" s="91" t="s">
        <v>90</v>
      </c>
      <c r="I218" s="57"/>
      <c r="J218" s="57" t="s">
        <v>1311</v>
      </c>
      <c r="K218" s="57"/>
      <c r="L218" s="58">
        <v>861</v>
      </c>
      <c r="M218" s="206">
        <f>L218+PI()*K218*(36)</f>
        <v>861</v>
      </c>
    </row>
    <row r="219" spans="3:13" ht="15" customHeight="1" x14ac:dyDescent="0.25">
      <c r="C219" s="80"/>
      <c r="D219" s="83" t="s">
        <v>88</v>
      </c>
      <c r="E219" s="57"/>
      <c r="F219" s="83" t="s">
        <v>641</v>
      </c>
      <c r="G219" s="57">
        <v>36</v>
      </c>
      <c r="H219" s="91" t="s">
        <v>90</v>
      </c>
      <c r="I219" s="57"/>
      <c r="J219" s="57" t="s">
        <v>1279</v>
      </c>
      <c r="K219" s="57"/>
      <c r="L219" s="58">
        <v>368.72</v>
      </c>
      <c r="M219" s="206">
        <f>L219+PI()*K219*(36)</f>
        <v>368.72</v>
      </c>
    </row>
    <row r="220" spans="3:13" ht="15" customHeight="1" x14ac:dyDescent="0.25">
      <c r="C220" s="80"/>
      <c r="D220" s="83" t="s">
        <v>88</v>
      </c>
      <c r="E220" s="57"/>
      <c r="F220" s="83" t="s">
        <v>641</v>
      </c>
      <c r="G220" s="57">
        <v>36</v>
      </c>
      <c r="H220" s="91" t="s">
        <v>90</v>
      </c>
      <c r="I220" s="57"/>
      <c r="J220" s="57" t="s">
        <v>1280</v>
      </c>
      <c r="K220" s="57"/>
      <c r="L220" s="58">
        <v>6195</v>
      </c>
      <c r="M220" s="206">
        <f>L220+PI()*K220*(36)</f>
        <v>6195</v>
      </c>
    </row>
    <row r="221" spans="3:13" ht="15" customHeight="1" x14ac:dyDescent="0.25">
      <c r="C221" s="80"/>
      <c r="D221" s="83" t="s">
        <v>88</v>
      </c>
      <c r="E221" s="57"/>
      <c r="F221" s="83" t="s">
        <v>641</v>
      </c>
      <c r="G221" s="57">
        <v>36</v>
      </c>
      <c r="H221" s="57"/>
      <c r="I221" s="57">
        <v>60</v>
      </c>
      <c r="J221" s="57" t="s">
        <v>1331</v>
      </c>
      <c r="K221" s="57">
        <v>1</v>
      </c>
      <c r="L221" s="58">
        <v>13033.75</v>
      </c>
      <c r="M221" s="206">
        <f>L221+PI()*K221*(36+36)</f>
        <v>13259.944671058465</v>
      </c>
    </row>
    <row r="222" spans="3:13" ht="15" customHeight="1" x14ac:dyDescent="0.25">
      <c r="C222" s="80"/>
      <c r="D222" s="83" t="s">
        <v>88</v>
      </c>
      <c r="E222" s="57"/>
      <c r="F222" s="83" t="s">
        <v>641</v>
      </c>
      <c r="G222" s="57">
        <v>36</v>
      </c>
      <c r="H222" s="57"/>
      <c r="I222" s="57">
        <v>60</v>
      </c>
      <c r="J222" s="57" t="s">
        <v>1332</v>
      </c>
      <c r="K222" s="57">
        <v>1</v>
      </c>
      <c r="L222" s="58">
        <v>9122.5</v>
      </c>
      <c r="M222" s="206">
        <f>L222+PI()*K222*(36+36)</f>
        <v>9348.6946710584652</v>
      </c>
    </row>
    <row r="223" spans="3:13" ht="15" customHeight="1" x14ac:dyDescent="0.25">
      <c r="C223" s="80"/>
      <c r="D223" s="83" t="s">
        <v>88</v>
      </c>
      <c r="E223" s="57"/>
      <c r="F223" s="83" t="s">
        <v>641</v>
      </c>
      <c r="G223" s="57">
        <v>36</v>
      </c>
      <c r="H223" s="57"/>
      <c r="I223" s="57">
        <v>60</v>
      </c>
      <c r="J223" s="57" t="s">
        <v>1333</v>
      </c>
      <c r="K223" s="57">
        <v>1</v>
      </c>
      <c r="L223" s="58">
        <v>25510</v>
      </c>
      <c r="M223" s="206">
        <f>L223+PI()*K223*(36+36)</f>
        <v>25736.194671058463</v>
      </c>
    </row>
    <row r="224" spans="3:13" ht="15" customHeight="1" x14ac:dyDescent="0.25">
      <c r="C224" s="80"/>
      <c r="D224" s="83" t="s">
        <v>88</v>
      </c>
      <c r="E224" s="57"/>
      <c r="F224" s="83" t="s">
        <v>641</v>
      </c>
      <c r="G224" s="57">
        <v>36</v>
      </c>
      <c r="H224" s="57"/>
      <c r="I224" s="57">
        <v>60</v>
      </c>
      <c r="J224" s="57" t="s">
        <v>1334</v>
      </c>
      <c r="K224" s="57">
        <v>1</v>
      </c>
      <c r="L224" s="58">
        <v>17857.5</v>
      </c>
      <c r="M224" s="206">
        <f>L224+PI()*K224*(36+36)</f>
        <v>18083.694671058463</v>
      </c>
    </row>
    <row r="225" spans="3:13" ht="15" customHeight="1" x14ac:dyDescent="0.25">
      <c r="C225" s="80"/>
      <c r="D225" s="83" t="s">
        <v>88</v>
      </c>
      <c r="E225" s="57"/>
      <c r="F225" s="83" t="s">
        <v>641</v>
      </c>
      <c r="G225" s="91" t="s">
        <v>106</v>
      </c>
      <c r="H225" s="57"/>
      <c r="I225" s="57">
        <v>60</v>
      </c>
      <c r="J225" s="57" t="s">
        <v>1335</v>
      </c>
      <c r="K225" s="57">
        <v>1</v>
      </c>
      <c r="L225" s="58">
        <v>16383.75</v>
      </c>
      <c r="M225" s="206">
        <f>L225+PI()*K225*(36+36+36)</f>
        <v>16723.042006587697</v>
      </c>
    </row>
    <row r="226" spans="3:13" ht="15" customHeight="1" x14ac:dyDescent="0.25">
      <c r="C226" s="80"/>
      <c r="D226" s="83" t="s">
        <v>88</v>
      </c>
      <c r="E226" s="57"/>
      <c r="F226" s="83" t="s">
        <v>641</v>
      </c>
      <c r="G226" s="91">
        <v>36</v>
      </c>
      <c r="H226" s="57"/>
      <c r="I226" s="57">
        <v>60</v>
      </c>
      <c r="J226" s="57" t="s">
        <v>1336</v>
      </c>
      <c r="K226" s="57">
        <v>1</v>
      </c>
      <c r="L226" s="58">
        <v>2303.75</v>
      </c>
      <c r="M226" s="206">
        <f>L226+PI()*K226*(36)</f>
        <v>2416.8473355292326</v>
      </c>
    </row>
    <row r="227" spans="3:13" ht="15" customHeight="1" x14ac:dyDescent="0.25">
      <c r="C227" s="80"/>
      <c r="D227" s="83" t="s">
        <v>88</v>
      </c>
      <c r="E227" s="57"/>
      <c r="F227" s="83" t="s">
        <v>641</v>
      </c>
      <c r="G227" s="91" t="s">
        <v>106</v>
      </c>
      <c r="H227" s="57"/>
      <c r="I227" s="57">
        <v>60</v>
      </c>
      <c r="J227" s="57" t="s">
        <v>1337</v>
      </c>
      <c r="K227" s="57">
        <v>1</v>
      </c>
      <c r="L227" s="58">
        <v>13983.75</v>
      </c>
      <c r="M227" s="206">
        <f>L227+PI()*K227*(36+36+36)</f>
        <v>14323.042006587697</v>
      </c>
    </row>
    <row r="228" spans="3:13" ht="15" customHeight="1" x14ac:dyDescent="0.25">
      <c r="C228" s="80"/>
      <c r="D228" s="83" t="s">
        <v>88</v>
      </c>
      <c r="E228" s="57"/>
      <c r="F228" s="83" t="s">
        <v>641</v>
      </c>
      <c r="G228" s="91" t="s">
        <v>107</v>
      </c>
      <c r="H228" s="57"/>
      <c r="I228" s="57">
        <v>60</v>
      </c>
      <c r="J228" s="57" t="s">
        <v>1338</v>
      </c>
      <c r="K228" s="57">
        <v>1</v>
      </c>
      <c r="L228" s="58">
        <v>12888.75</v>
      </c>
      <c r="M228" s="206">
        <f>L228+PI()*K228*(36+36+30)</f>
        <v>13209.192450666158</v>
      </c>
    </row>
    <row r="229" spans="3:13" ht="15" customHeight="1" x14ac:dyDescent="0.25">
      <c r="C229" s="80"/>
      <c r="D229" s="83" t="s">
        <v>88</v>
      </c>
      <c r="E229" s="57"/>
      <c r="F229" s="83" t="s">
        <v>641</v>
      </c>
      <c r="G229" s="91" t="s">
        <v>108</v>
      </c>
      <c r="H229" s="57"/>
      <c r="I229" s="57">
        <v>60</v>
      </c>
      <c r="J229" s="57" t="s">
        <v>1339</v>
      </c>
      <c r="K229" s="57">
        <v>1</v>
      </c>
      <c r="L229" s="58">
        <v>12652.5</v>
      </c>
      <c r="M229" s="206">
        <f>L229+PI()*K229*(36+36+24)</f>
        <v>12954.092894744621</v>
      </c>
    </row>
    <row r="230" spans="3:13" ht="15" customHeight="1" x14ac:dyDescent="0.25">
      <c r="C230" s="80"/>
      <c r="D230" s="83" t="s">
        <v>88</v>
      </c>
      <c r="E230" s="57"/>
      <c r="F230" s="83" t="s">
        <v>641</v>
      </c>
      <c r="G230" s="91" t="s">
        <v>109</v>
      </c>
      <c r="H230" s="57"/>
      <c r="I230" s="57">
        <v>60</v>
      </c>
      <c r="J230" s="57" t="s">
        <v>1340</v>
      </c>
      <c r="K230" s="57">
        <v>1</v>
      </c>
      <c r="L230" s="58">
        <v>12432.5</v>
      </c>
      <c r="M230" s="206">
        <f>L230+PI()*K230*(36+36+20)</f>
        <v>12721.52652413026</v>
      </c>
    </row>
    <row r="231" spans="3:13" ht="15" customHeight="1" x14ac:dyDescent="0.25">
      <c r="C231" s="80"/>
      <c r="D231" s="83" t="s">
        <v>88</v>
      </c>
      <c r="E231" s="57"/>
      <c r="F231" s="83" t="s">
        <v>641</v>
      </c>
      <c r="G231" s="91" t="s">
        <v>110</v>
      </c>
      <c r="H231" s="57"/>
      <c r="I231" s="57">
        <v>60</v>
      </c>
      <c r="J231" s="57" t="s">
        <v>1341</v>
      </c>
      <c r="K231" s="57">
        <v>1</v>
      </c>
      <c r="L231" s="58">
        <v>12432.5</v>
      </c>
      <c r="M231" s="206">
        <f>L231+PI()*K231*(36+36+16)</f>
        <v>12708.960153515902</v>
      </c>
    </row>
    <row r="232" spans="3:13" ht="15" customHeight="1" x14ac:dyDescent="0.25">
      <c r="C232" s="80"/>
      <c r="D232" s="83" t="s">
        <v>88</v>
      </c>
      <c r="E232" s="57"/>
      <c r="F232" s="83" t="s">
        <v>641</v>
      </c>
      <c r="G232" s="91" t="s">
        <v>111</v>
      </c>
      <c r="H232" s="57"/>
      <c r="I232" s="57">
        <v>60</v>
      </c>
      <c r="J232" s="57" t="s">
        <v>1342</v>
      </c>
      <c r="K232" s="57">
        <v>1</v>
      </c>
      <c r="L232" s="58">
        <v>12213.75</v>
      </c>
      <c r="M232" s="206">
        <f>L232+PI()*K232*(36+36+12)</f>
        <v>12477.643782901543</v>
      </c>
    </row>
    <row r="233" spans="3:13" ht="15" customHeight="1" x14ac:dyDescent="0.25">
      <c r="C233" s="80"/>
      <c r="D233" s="83" t="s">
        <v>88</v>
      </c>
      <c r="E233" s="57"/>
      <c r="F233" s="83" t="s">
        <v>641</v>
      </c>
      <c r="G233" s="91" t="s">
        <v>112</v>
      </c>
      <c r="H233" s="57"/>
      <c r="I233" s="57">
        <v>60</v>
      </c>
      <c r="J233" s="57" t="s">
        <v>1343</v>
      </c>
      <c r="K233" s="57">
        <v>1</v>
      </c>
      <c r="L233" s="58">
        <v>12213.75</v>
      </c>
      <c r="M233" s="206">
        <f>L233+PI()*K233*(36+36+10)</f>
        <v>12471.360597594363</v>
      </c>
    </row>
    <row r="234" spans="3:13" ht="15" customHeight="1" x14ac:dyDescent="0.25">
      <c r="C234" s="80"/>
      <c r="D234" s="83" t="s">
        <v>88</v>
      </c>
      <c r="E234" s="57"/>
      <c r="F234" s="83" t="s">
        <v>641</v>
      </c>
      <c r="G234" s="91" t="s">
        <v>113</v>
      </c>
      <c r="H234" s="57"/>
      <c r="I234" s="57">
        <v>60</v>
      </c>
      <c r="J234" s="57" t="s">
        <v>1344</v>
      </c>
      <c r="K234" s="57">
        <v>1</v>
      </c>
      <c r="L234" s="58">
        <v>4227.5</v>
      </c>
      <c r="M234" s="206">
        <f>L234+PI()*K234*(36+30)</f>
        <v>4434.8451151369263</v>
      </c>
    </row>
    <row r="235" spans="3:13" ht="15" customHeight="1" x14ac:dyDescent="0.25">
      <c r="C235" s="80"/>
      <c r="D235" s="83" t="s">
        <v>88</v>
      </c>
      <c r="E235" s="57"/>
      <c r="F235" s="83" t="s">
        <v>641</v>
      </c>
      <c r="G235" s="91" t="s">
        <v>114</v>
      </c>
      <c r="H235" s="57"/>
      <c r="I235" s="57">
        <v>60</v>
      </c>
      <c r="J235" s="57" t="s">
        <v>1345</v>
      </c>
      <c r="K235" s="57">
        <v>1</v>
      </c>
      <c r="L235" s="58">
        <v>4281.25</v>
      </c>
      <c r="M235" s="206">
        <f>L235+PI()*K235*(36+24)</f>
        <v>4469.7455592153874</v>
      </c>
    </row>
    <row r="236" spans="3:13" ht="15" customHeight="1" x14ac:dyDescent="0.25">
      <c r="C236" s="80"/>
      <c r="D236" s="83" t="s">
        <v>88</v>
      </c>
      <c r="E236" s="57"/>
      <c r="F236" s="83" t="s">
        <v>641</v>
      </c>
      <c r="G236" s="91" t="s">
        <v>115</v>
      </c>
      <c r="H236" s="57"/>
      <c r="I236" s="57">
        <v>60</v>
      </c>
      <c r="J236" s="57" t="s">
        <v>1346</v>
      </c>
      <c r="K236" s="57">
        <v>1</v>
      </c>
      <c r="L236" s="58">
        <v>4432.5</v>
      </c>
      <c r="M236" s="206">
        <f>L236+PI()*K236*(36+20)</f>
        <v>4608.4291886010287</v>
      </c>
    </row>
    <row r="237" spans="3:13" ht="15" customHeight="1" x14ac:dyDescent="0.25">
      <c r="C237" s="80"/>
      <c r="D237" s="83" t="s">
        <v>88</v>
      </c>
      <c r="E237" s="57"/>
      <c r="F237" s="83" t="s">
        <v>641</v>
      </c>
      <c r="G237" s="91" t="s">
        <v>116</v>
      </c>
      <c r="H237" s="57"/>
      <c r="I237" s="57">
        <v>60</v>
      </c>
      <c r="J237" s="57" t="s">
        <v>1347</v>
      </c>
      <c r="K237" s="57">
        <v>1</v>
      </c>
      <c r="L237" s="58">
        <v>4432.5</v>
      </c>
      <c r="M237" s="206">
        <f>L237+PI()*K237*(36+16)</f>
        <v>4595.8628179866691</v>
      </c>
    </row>
    <row r="238" spans="3:13" ht="15" customHeight="1" x14ac:dyDescent="0.25">
      <c r="C238" s="80"/>
      <c r="D238" s="83" t="s">
        <v>88</v>
      </c>
      <c r="E238" s="57"/>
      <c r="F238" s="83" t="s">
        <v>641</v>
      </c>
      <c r="G238" s="91" t="s">
        <v>117</v>
      </c>
      <c r="H238" s="57"/>
      <c r="I238" s="57">
        <v>60</v>
      </c>
      <c r="J238" s="57" t="s">
        <v>1348</v>
      </c>
      <c r="K238" s="57">
        <v>1</v>
      </c>
      <c r="L238" s="58">
        <v>4616.25</v>
      </c>
      <c r="M238" s="206">
        <f>L238+PI()*K238*(36+12)</f>
        <v>4767.0464473723105</v>
      </c>
    </row>
    <row r="239" spans="3:13" ht="15" customHeight="1" x14ac:dyDescent="0.25">
      <c r="C239" s="80"/>
      <c r="D239" s="83" t="s">
        <v>88</v>
      </c>
      <c r="E239" s="57"/>
      <c r="F239" s="83" t="s">
        <v>641</v>
      </c>
      <c r="G239" s="91" t="s">
        <v>118</v>
      </c>
      <c r="H239" s="57"/>
      <c r="I239" s="57">
        <v>60</v>
      </c>
      <c r="J239" s="57" t="s">
        <v>1349</v>
      </c>
      <c r="K239" s="57">
        <v>1</v>
      </c>
      <c r="L239" s="58">
        <v>4616.25</v>
      </c>
      <c r="M239" s="206">
        <f>L239+PI()*K239*(36+10)</f>
        <v>4760.7632620651302</v>
      </c>
    </row>
    <row r="240" spans="3:13" ht="15" customHeight="1" x14ac:dyDescent="0.25">
      <c r="C240" s="80"/>
      <c r="D240" s="83" t="s">
        <v>88</v>
      </c>
      <c r="E240" s="57"/>
      <c r="F240" s="62" t="s">
        <v>121</v>
      </c>
      <c r="G240" s="57"/>
      <c r="H240" s="57"/>
      <c r="I240" s="57"/>
      <c r="J240" s="57"/>
      <c r="K240" s="57"/>
      <c r="L240" s="57"/>
      <c r="M240" s="206"/>
    </row>
    <row r="241" spans="3:13" ht="15" customHeight="1" x14ac:dyDescent="0.25">
      <c r="C241" s="80"/>
      <c r="D241" s="83" t="s">
        <v>88</v>
      </c>
      <c r="E241" s="57"/>
      <c r="F241" s="83" t="s">
        <v>642</v>
      </c>
      <c r="G241" s="57">
        <v>30</v>
      </c>
      <c r="H241" s="91" t="s">
        <v>90</v>
      </c>
      <c r="I241" s="57" t="s">
        <v>122</v>
      </c>
      <c r="J241" s="57" t="s">
        <v>1350</v>
      </c>
      <c r="K241" s="83">
        <v>1</v>
      </c>
      <c r="L241" s="58">
        <v>3207</v>
      </c>
      <c r="M241" s="206">
        <f>L241+PI()*K241*(30)</f>
        <v>3301.2477796076937</v>
      </c>
    </row>
    <row r="242" spans="3:13" ht="15" customHeight="1" x14ac:dyDescent="0.25">
      <c r="C242" s="80"/>
      <c r="D242" s="83" t="s">
        <v>88</v>
      </c>
      <c r="E242" s="57"/>
      <c r="F242" s="83" t="s">
        <v>642</v>
      </c>
      <c r="G242" s="57">
        <v>30</v>
      </c>
      <c r="H242" s="91" t="s">
        <v>90</v>
      </c>
      <c r="I242" s="57"/>
      <c r="J242" s="57" t="s">
        <v>1351</v>
      </c>
      <c r="K242" s="83">
        <v>1</v>
      </c>
      <c r="L242" s="58">
        <v>3960</v>
      </c>
      <c r="M242" s="206">
        <f>L242+PI()*K242*(30)</f>
        <v>4054.2477796076937</v>
      </c>
    </row>
    <row r="243" spans="3:13" ht="15" customHeight="1" x14ac:dyDescent="0.25">
      <c r="C243" s="80"/>
      <c r="D243" s="83" t="s">
        <v>88</v>
      </c>
      <c r="E243" s="57"/>
      <c r="F243" s="83" t="s">
        <v>642</v>
      </c>
      <c r="G243" s="57">
        <v>30</v>
      </c>
      <c r="H243" s="91" t="s">
        <v>90</v>
      </c>
      <c r="I243" s="57"/>
      <c r="J243" s="57" t="s">
        <v>1352</v>
      </c>
      <c r="K243" s="57"/>
      <c r="L243" s="58">
        <v>861</v>
      </c>
      <c r="M243" s="206">
        <f t="shared" ref="M243:M245" si="3">L243+PI()*K243*(30)</f>
        <v>861</v>
      </c>
    </row>
    <row r="244" spans="3:13" ht="15" customHeight="1" x14ac:dyDescent="0.25">
      <c r="C244" s="80"/>
      <c r="D244" s="83" t="s">
        <v>88</v>
      </c>
      <c r="E244" s="57"/>
      <c r="F244" s="83" t="s">
        <v>642</v>
      </c>
      <c r="G244" s="57">
        <v>30</v>
      </c>
      <c r="H244" s="91" t="s">
        <v>90</v>
      </c>
      <c r="I244" s="57"/>
      <c r="J244" s="57" t="s">
        <v>1353</v>
      </c>
      <c r="K244" s="57"/>
      <c r="L244" s="58">
        <v>290.06</v>
      </c>
      <c r="M244" s="206">
        <f t="shared" si="3"/>
        <v>290.06</v>
      </c>
    </row>
    <row r="245" spans="3:13" ht="15" customHeight="1" x14ac:dyDescent="0.25">
      <c r="C245" s="80"/>
      <c r="D245" s="83" t="s">
        <v>88</v>
      </c>
      <c r="E245" s="57"/>
      <c r="F245" s="83" t="s">
        <v>642</v>
      </c>
      <c r="G245" s="57">
        <v>30</v>
      </c>
      <c r="H245" s="91" t="s">
        <v>90</v>
      </c>
      <c r="I245" s="57"/>
      <c r="J245" s="57" t="s">
        <v>1354</v>
      </c>
      <c r="K245" s="57"/>
      <c r="L245" s="58">
        <v>4740</v>
      </c>
      <c r="M245" s="206">
        <f t="shared" si="3"/>
        <v>4740</v>
      </c>
    </row>
    <row r="246" spans="3:13" ht="15" customHeight="1" x14ac:dyDescent="0.25">
      <c r="C246" s="80"/>
      <c r="D246" s="83" t="s">
        <v>88</v>
      </c>
      <c r="E246" s="57"/>
      <c r="F246" s="83" t="s">
        <v>642</v>
      </c>
      <c r="G246" s="57">
        <v>30</v>
      </c>
      <c r="H246" s="57"/>
      <c r="I246" s="57">
        <v>60</v>
      </c>
      <c r="J246" s="57" t="s">
        <v>1355</v>
      </c>
      <c r="K246" s="57">
        <v>1</v>
      </c>
      <c r="L246" s="58">
        <v>7141.25</v>
      </c>
      <c r="M246" s="206">
        <f>L246+PI()*K246*(30+30)</f>
        <v>7329.7455592153874</v>
      </c>
    </row>
    <row r="247" spans="3:13" ht="15" customHeight="1" x14ac:dyDescent="0.25">
      <c r="C247" s="80"/>
      <c r="D247" s="83" t="s">
        <v>88</v>
      </c>
      <c r="E247" s="57"/>
      <c r="F247" s="83" t="s">
        <v>642</v>
      </c>
      <c r="G247" s="57">
        <v>30</v>
      </c>
      <c r="H247" s="57"/>
      <c r="I247" s="57">
        <v>60</v>
      </c>
      <c r="J247" s="57" t="s">
        <v>1356</v>
      </c>
      <c r="K247" s="57">
        <v>1</v>
      </c>
      <c r="L247" s="58">
        <v>4998.75</v>
      </c>
      <c r="M247" s="206">
        <f>L247+PI()*K247*(30+30)</f>
        <v>5187.2455592153874</v>
      </c>
    </row>
    <row r="248" spans="3:13" ht="15" customHeight="1" x14ac:dyDescent="0.25">
      <c r="C248" s="80"/>
      <c r="D248" s="83" t="s">
        <v>88</v>
      </c>
      <c r="E248" s="57"/>
      <c r="F248" s="83" t="s">
        <v>642</v>
      </c>
      <c r="G248" s="57">
        <v>30</v>
      </c>
      <c r="H248" s="57"/>
      <c r="I248" s="57">
        <v>60</v>
      </c>
      <c r="J248" s="57" t="s">
        <v>1357</v>
      </c>
      <c r="K248" s="57">
        <v>1</v>
      </c>
      <c r="L248" s="58">
        <v>13135</v>
      </c>
      <c r="M248" s="206">
        <f>L248+PI()*K248*(30+30)</f>
        <v>13323.495559215387</v>
      </c>
    </row>
    <row r="249" spans="3:13" ht="15" customHeight="1" x14ac:dyDescent="0.25">
      <c r="C249" s="80"/>
      <c r="D249" s="83" t="s">
        <v>88</v>
      </c>
      <c r="E249" s="57"/>
      <c r="F249" s="83" t="s">
        <v>642</v>
      </c>
      <c r="G249" s="57">
        <v>30</v>
      </c>
      <c r="H249" s="57"/>
      <c r="I249" s="57">
        <v>60</v>
      </c>
      <c r="J249" s="57" t="s">
        <v>1358</v>
      </c>
      <c r="K249" s="57">
        <v>1</v>
      </c>
      <c r="L249" s="58">
        <v>9195</v>
      </c>
      <c r="M249" s="206">
        <f>L249+PI()*K249*(30+30)</f>
        <v>9383.4955592153874</v>
      </c>
    </row>
    <row r="250" spans="3:13" ht="15" customHeight="1" x14ac:dyDescent="0.25">
      <c r="C250" s="80"/>
      <c r="D250" s="83" t="s">
        <v>88</v>
      </c>
      <c r="E250" s="57"/>
      <c r="F250" s="83" t="s">
        <v>642</v>
      </c>
      <c r="G250" s="91" t="s">
        <v>123</v>
      </c>
      <c r="H250" s="57"/>
      <c r="I250" s="57">
        <v>60</v>
      </c>
      <c r="J250" s="57" t="s">
        <v>1359</v>
      </c>
      <c r="K250" s="57">
        <v>1</v>
      </c>
      <c r="L250" s="58">
        <v>7550</v>
      </c>
      <c r="M250" s="206">
        <f>L250+PI()*K250*(30+30+30)</f>
        <v>7832.7433388230811</v>
      </c>
    </row>
    <row r="251" spans="3:13" ht="15" customHeight="1" x14ac:dyDescent="0.25">
      <c r="C251" s="80"/>
      <c r="D251" s="83" t="s">
        <v>88</v>
      </c>
      <c r="E251" s="57"/>
      <c r="F251" s="83" t="s">
        <v>642</v>
      </c>
      <c r="G251" s="91">
        <v>30</v>
      </c>
      <c r="H251" s="57"/>
      <c r="I251" s="57">
        <v>60</v>
      </c>
      <c r="J251" s="57" t="s">
        <v>1360</v>
      </c>
      <c r="K251" s="57">
        <v>1</v>
      </c>
      <c r="L251" s="58">
        <v>1587.5</v>
      </c>
      <c r="M251" s="206">
        <f>L251+PI()*K251*(30)</f>
        <v>1681.7477796076937</v>
      </c>
    </row>
    <row r="252" spans="3:13" ht="15" customHeight="1" x14ac:dyDescent="0.25">
      <c r="C252" s="80"/>
      <c r="D252" s="83" t="s">
        <v>88</v>
      </c>
      <c r="E252" s="57"/>
      <c r="F252" s="83" t="s">
        <v>642</v>
      </c>
      <c r="G252" s="91" t="s">
        <v>123</v>
      </c>
      <c r="H252" s="57"/>
      <c r="I252" s="57">
        <v>60</v>
      </c>
      <c r="J252" s="57" t="s">
        <v>1361</v>
      </c>
      <c r="K252" s="57">
        <v>1</v>
      </c>
      <c r="L252" s="58">
        <v>6990</v>
      </c>
      <c r="M252" s="206">
        <f>L252+PI()*K252*(30+30+30)</f>
        <v>7272.7433388230811</v>
      </c>
    </row>
    <row r="253" spans="3:13" ht="15" customHeight="1" x14ac:dyDescent="0.25">
      <c r="C253" s="80"/>
      <c r="D253" s="83" t="s">
        <v>88</v>
      </c>
      <c r="E253" s="57"/>
      <c r="F253" s="83" t="s">
        <v>642</v>
      </c>
      <c r="G253" s="91" t="s">
        <v>124</v>
      </c>
      <c r="H253" s="57"/>
      <c r="I253" s="57">
        <v>60</v>
      </c>
      <c r="J253" s="57" t="s">
        <v>1362</v>
      </c>
      <c r="K253" s="57">
        <v>1</v>
      </c>
      <c r="L253" s="58">
        <v>6508.75</v>
      </c>
      <c r="M253" s="206">
        <f>L253+PI()*K253*(30+30+24)</f>
        <v>6772.6437829015431</v>
      </c>
    </row>
    <row r="254" spans="3:13" ht="15" customHeight="1" x14ac:dyDescent="0.25">
      <c r="C254" s="80"/>
      <c r="D254" s="83" t="s">
        <v>88</v>
      </c>
      <c r="E254" s="57"/>
      <c r="F254" s="83" t="s">
        <v>642</v>
      </c>
      <c r="G254" s="91" t="s">
        <v>125</v>
      </c>
      <c r="H254" s="57"/>
      <c r="I254" s="57">
        <v>60</v>
      </c>
      <c r="J254" s="57" t="s">
        <v>1363</v>
      </c>
      <c r="K254" s="57">
        <v>1</v>
      </c>
      <c r="L254" s="58">
        <v>6470</v>
      </c>
      <c r="M254" s="206">
        <f>L254+PI()*K254*(30+30+20)</f>
        <v>6721.3274122871835</v>
      </c>
    </row>
    <row r="255" spans="3:13" ht="15" customHeight="1" x14ac:dyDescent="0.25">
      <c r="C255" s="80"/>
      <c r="D255" s="83" t="s">
        <v>88</v>
      </c>
      <c r="E255" s="57"/>
      <c r="F255" s="83" t="s">
        <v>642</v>
      </c>
      <c r="G255" s="91" t="s">
        <v>126</v>
      </c>
      <c r="H255" s="57"/>
      <c r="I255" s="57">
        <v>60</v>
      </c>
      <c r="J255" s="57" t="s">
        <v>1364</v>
      </c>
      <c r="K255" s="57">
        <v>1</v>
      </c>
      <c r="L255" s="58">
        <v>6470</v>
      </c>
      <c r="M255" s="206">
        <f>L255+PI()*K255*(30+30+16)</f>
        <v>6708.7610416728239</v>
      </c>
    </row>
    <row r="256" spans="3:13" ht="15" customHeight="1" x14ac:dyDescent="0.25">
      <c r="C256" s="80"/>
      <c r="D256" s="83" t="s">
        <v>88</v>
      </c>
      <c r="E256" s="57"/>
      <c r="F256" s="83" t="s">
        <v>642</v>
      </c>
      <c r="G256" s="91" t="s">
        <v>127</v>
      </c>
      <c r="H256" s="57"/>
      <c r="I256" s="57">
        <v>60</v>
      </c>
      <c r="J256" s="57" t="s">
        <v>1365</v>
      </c>
      <c r="K256" s="57">
        <v>1</v>
      </c>
      <c r="L256" s="58">
        <v>6337.5</v>
      </c>
      <c r="M256" s="206">
        <f>L256+PI()*K256*(30+30+12)</f>
        <v>6563.6946710584652</v>
      </c>
    </row>
    <row r="257" spans="3:13" ht="15" customHeight="1" x14ac:dyDescent="0.25">
      <c r="C257" s="80"/>
      <c r="D257" s="83" t="s">
        <v>88</v>
      </c>
      <c r="E257" s="57"/>
      <c r="F257" s="83" t="s">
        <v>642</v>
      </c>
      <c r="G257" s="91" t="s">
        <v>128</v>
      </c>
      <c r="H257" s="57"/>
      <c r="I257" s="57">
        <v>60</v>
      </c>
      <c r="J257" s="57" t="s">
        <v>1366</v>
      </c>
      <c r="K257" s="57">
        <v>1</v>
      </c>
      <c r="L257" s="58">
        <v>6337.5</v>
      </c>
      <c r="M257" s="206">
        <f>L257+PI()*K257*(30+30+10)</f>
        <v>6557.4114857512859</v>
      </c>
    </row>
    <row r="258" spans="3:13" ht="15" customHeight="1" x14ac:dyDescent="0.25">
      <c r="C258" s="80"/>
      <c r="D258" s="83" t="s">
        <v>88</v>
      </c>
      <c r="E258" s="57"/>
      <c r="F258" s="83" t="s">
        <v>642</v>
      </c>
      <c r="G258" s="91" t="s">
        <v>129</v>
      </c>
      <c r="H258" s="57"/>
      <c r="I258" s="57">
        <v>60</v>
      </c>
      <c r="J258" s="57" t="s">
        <v>1367</v>
      </c>
      <c r="K258" s="57">
        <v>1</v>
      </c>
      <c r="L258" s="58">
        <v>6337.5</v>
      </c>
      <c r="M258" s="206">
        <f>L258+PI()*K258*(30+30+8)</f>
        <v>6551.1283004441057</v>
      </c>
    </row>
    <row r="259" spans="3:13" ht="15" customHeight="1" x14ac:dyDescent="0.25">
      <c r="C259" s="80"/>
      <c r="D259" s="83" t="s">
        <v>88</v>
      </c>
      <c r="E259" s="57"/>
      <c r="F259" s="83" t="s">
        <v>642</v>
      </c>
      <c r="G259" s="91" t="s">
        <v>130</v>
      </c>
      <c r="H259" s="57"/>
      <c r="I259" s="57">
        <v>60</v>
      </c>
      <c r="J259" s="57" t="s">
        <v>1368</v>
      </c>
      <c r="K259" s="57">
        <v>1</v>
      </c>
      <c r="L259" s="58">
        <v>2921.25</v>
      </c>
      <c r="M259" s="206">
        <f>L259+PI()*K259*(30+24)</f>
        <v>3090.8960032938489</v>
      </c>
    </row>
    <row r="260" spans="3:13" ht="15" customHeight="1" x14ac:dyDescent="0.25">
      <c r="C260" s="80"/>
      <c r="D260" s="83" t="s">
        <v>88</v>
      </c>
      <c r="E260" s="57"/>
      <c r="F260" s="83" t="s">
        <v>642</v>
      </c>
      <c r="G260" s="91" t="s">
        <v>131</v>
      </c>
      <c r="H260" s="57"/>
      <c r="I260" s="57">
        <v>60</v>
      </c>
      <c r="J260" s="57" t="s">
        <v>1369</v>
      </c>
      <c r="K260" s="57">
        <v>1</v>
      </c>
      <c r="L260" s="58">
        <v>2921.25</v>
      </c>
      <c r="M260" s="206">
        <f>L260+PI()*K260*(30+20)</f>
        <v>3078.3296326794898</v>
      </c>
    </row>
    <row r="261" spans="3:13" ht="15" customHeight="1" x14ac:dyDescent="0.25">
      <c r="C261" s="80"/>
      <c r="D261" s="83" t="s">
        <v>88</v>
      </c>
      <c r="E261" s="57"/>
      <c r="F261" s="83" t="s">
        <v>642</v>
      </c>
      <c r="G261" s="91" t="s">
        <v>132</v>
      </c>
      <c r="H261" s="57"/>
      <c r="I261" s="57">
        <v>60</v>
      </c>
      <c r="J261" s="57" t="s">
        <v>1370</v>
      </c>
      <c r="K261" s="57">
        <v>1</v>
      </c>
      <c r="L261" s="58">
        <v>3106.25</v>
      </c>
      <c r="M261" s="206">
        <f>L261+PI()*K261*(30+16)</f>
        <v>3250.7632620651307</v>
      </c>
    </row>
    <row r="262" spans="3:13" ht="15" customHeight="1" x14ac:dyDescent="0.25">
      <c r="C262" s="80"/>
      <c r="D262" s="83" t="s">
        <v>88</v>
      </c>
      <c r="E262" s="57"/>
      <c r="F262" s="83" t="s">
        <v>642</v>
      </c>
      <c r="G262" s="91" t="s">
        <v>133</v>
      </c>
      <c r="H262" s="57"/>
      <c r="I262" s="57">
        <v>60</v>
      </c>
      <c r="J262" s="57" t="s">
        <v>1371</v>
      </c>
      <c r="K262" s="57">
        <v>1</v>
      </c>
      <c r="L262" s="58">
        <v>3106.25</v>
      </c>
      <c r="M262" s="206">
        <f>L262+PI()*K262*(30+12)</f>
        <v>3238.1968914507715</v>
      </c>
    </row>
    <row r="263" spans="3:13" ht="15" customHeight="1" x14ac:dyDescent="0.25">
      <c r="C263" s="80"/>
      <c r="D263" s="83" t="s">
        <v>88</v>
      </c>
      <c r="E263" s="57"/>
      <c r="F263" s="83" t="s">
        <v>642</v>
      </c>
      <c r="G263" s="91" t="s">
        <v>134</v>
      </c>
      <c r="H263" s="57"/>
      <c r="I263" s="57">
        <v>60</v>
      </c>
      <c r="J263" s="57" t="s">
        <v>1372</v>
      </c>
      <c r="K263" s="57">
        <v>1</v>
      </c>
      <c r="L263" s="58">
        <v>3253.75</v>
      </c>
      <c r="M263" s="206">
        <f>L263+PI()*K263*(30+10)</f>
        <v>3379.4137061435918</v>
      </c>
    </row>
    <row r="264" spans="3:13" ht="15" customHeight="1" x14ac:dyDescent="0.25">
      <c r="C264" s="80"/>
      <c r="D264" s="83" t="s">
        <v>88</v>
      </c>
      <c r="E264" s="57"/>
      <c r="F264" s="83" t="s">
        <v>642</v>
      </c>
      <c r="G264" s="91" t="s">
        <v>135</v>
      </c>
      <c r="H264" s="57"/>
      <c r="I264" s="57">
        <v>60</v>
      </c>
      <c r="J264" s="57" t="s">
        <v>1373</v>
      </c>
      <c r="K264" s="57">
        <v>1</v>
      </c>
      <c r="L264" s="58">
        <v>3253.75</v>
      </c>
      <c r="M264" s="206">
        <f>L264+PI()*K264*(30+8)</f>
        <v>3373.130520836412</v>
      </c>
    </row>
    <row r="265" spans="3:13" ht="15" customHeight="1" x14ac:dyDescent="0.25">
      <c r="C265" s="80"/>
      <c r="D265" s="83" t="s">
        <v>88</v>
      </c>
      <c r="E265" s="57"/>
      <c r="F265" s="83" t="s">
        <v>642</v>
      </c>
      <c r="G265" s="57">
        <v>30</v>
      </c>
      <c r="H265" s="91" t="s">
        <v>90</v>
      </c>
      <c r="I265" s="57" t="s">
        <v>91</v>
      </c>
      <c r="J265" s="57" t="s">
        <v>1374</v>
      </c>
      <c r="K265" s="57">
        <v>1</v>
      </c>
      <c r="L265" s="58">
        <v>3207</v>
      </c>
      <c r="M265" s="206">
        <f>L265+PI()*K265*(30)</f>
        <v>3301.2477796076937</v>
      </c>
    </row>
    <row r="266" spans="3:13" ht="15" customHeight="1" x14ac:dyDescent="0.25">
      <c r="C266" s="80"/>
      <c r="D266" s="83" t="s">
        <v>88</v>
      </c>
      <c r="E266" s="57"/>
      <c r="F266" s="83" t="s">
        <v>642</v>
      </c>
      <c r="G266" s="57">
        <v>30</v>
      </c>
      <c r="H266" s="91" t="s">
        <v>90</v>
      </c>
      <c r="I266" s="57"/>
      <c r="J266" s="57" t="s">
        <v>1375</v>
      </c>
      <c r="K266" s="57">
        <v>1</v>
      </c>
      <c r="L266" s="58">
        <v>3960</v>
      </c>
      <c r="M266" s="206">
        <f t="shared" ref="M266:M269" si="4">L266+PI()*K266*(30)</f>
        <v>4054.2477796076937</v>
      </c>
    </row>
    <row r="267" spans="3:13" ht="15" customHeight="1" x14ac:dyDescent="0.25">
      <c r="C267" s="80"/>
      <c r="D267" s="83" t="s">
        <v>88</v>
      </c>
      <c r="E267" s="57"/>
      <c r="F267" s="83" t="s">
        <v>642</v>
      </c>
      <c r="G267" s="57">
        <v>30</v>
      </c>
      <c r="H267" s="91" t="s">
        <v>90</v>
      </c>
      <c r="I267" s="57"/>
      <c r="J267" s="57" t="s">
        <v>1352</v>
      </c>
      <c r="K267" s="57"/>
      <c r="L267" s="58">
        <v>861</v>
      </c>
      <c r="M267" s="206">
        <f t="shared" si="4"/>
        <v>861</v>
      </c>
    </row>
    <row r="268" spans="3:13" ht="15" customHeight="1" x14ac:dyDescent="0.25">
      <c r="C268" s="80"/>
      <c r="D268" s="83" t="s">
        <v>88</v>
      </c>
      <c r="E268" s="57"/>
      <c r="F268" s="83" t="s">
        <v>642</v>
      </c>
      <c r="G268" s="57">
        <v>30</v>
      </c>
      <c r="H268" s="91" t="s">
        <v>90</v>
      </c>
      <c r="I268" s="57"/>
      <c r="J268" s="57" t="s">
        <v>1353</v>
      </c>
      <c r="K268" s="57"/>
      <c r="L268" s="58">
        <v>290.06</v>
      </c>
      <c r="M268" s="206">
        <f t="shared" si="4"/>
        <v>290.06</v>
      </c>
    </row>
    <row r="269" spans="3:13" ht="15" customHeight="1" x14ac:dyDescent="0.25">
      <c r="C269" s="80"/>
      <c r="D269" s="83" t="s">
        <v>88</v>
      </c>
      <c r="E269" s="57"/>
      <c r="F269" s="83" t="s">
        <v>642</v>
      </c>
      <c r="G269" s="57">
        <v>30</v>
      </c>
      <c r="H269" s="91" t="s">
        <v>90</v>
      </c>
      <c r="I269" s="57"/>
      <c r="J269" s="57" t="s">
        <v>1354</v>
      </c>
      <c r="K269" s="57"/>
      <c r="L269" s="58">
        <v>4740</v>
      </c>
      <c r="M269" s="206">
        <f t="shared" si="4"/>
        <v>4740</v>
      </c>
    </row>
    <row r="270" spans="3:13" ht="15" customHeight="1" x14ac:dyDescent="0.25">
      <c r="C270" s="80"/>
      <c r="D270" s="83" t="s">
        <v>88</v>
      </c>
      <c r="E270" s="57"/>
      <c r="F270" s="83" t="s">
        <v>642</v>
      </c>
      <c r="G270" s="57">
        <v>30</v>
      </c>
      <c r="H270" s="57"/>
      <c r="I270" s="57">
        <v>60</v>
      </c>
      <c r="J270" s="57" t="s">
        <v>1376</v>
      </c>
      <c r="K270" s="57">
        <v>1</v>
      </c>
      <c r="L270" s="58">
        <v>8047.5</v>
      </c>
      <c r="M270" s="206">
        <f>L270+PI()*K270*(30+30)</f>
        <v>8235.9955592153874</v>
      </c>
    </row>
    <row r="271" spans="3:13" ht="15" customHeight="1" x14ac:dyDescent="0.25">
      <c r="C271" s="80"/>
      <c r="D271" s="83" t="s">
        <v>88</v>
      </c>
      <c r="E271" s="57"/>
      <c r="F271" s="83" t="s">
        <v>642</v>
      </c>
      <c r="G271" s="57">
        <v>30</v>
      </c>
      <c r="H271" s="57"/>
      <c r="I271" s="57">
        <v>60</v>
      </c>
      <c r="J271" s="57" t="s">
        <v>1377</v>
      </c>
      <c r="K271" s="57">
        <v>1</v>
      </c>
      <c r="L271" s="58">
        <v>5633.75</v>
      </c>
      <c r="M271" s="206">
        <f t="shared" ref="M271:M275" si="5">L271+PI()*K271*(30+30)</f>
        <v>5822.2455592153874</v>
      </c>
    </row>
    <row r="272" spans="3:13" ht="15" customHeight="1" x14ac:dyDescent="0.25">
      <c r="C272" s="80"/>
      <c r="D272" s="83" t="s">
        <v>88</v>
      </c>
      <c r="E272" s="57"/>
      <c r="F272" s="83" t="s">
        <v>642</v>
      </c>
      <c r="G272" s="57">
        <v>30</v>
      </c>
      <c r="H272" s="57"/>
      <c r="I272" s="57">
        <v>60</v>
      </c>
      <c r="J272" s="57" t="s">
        <v>1378</v>
      </c>
      <c r="K272" s="57">
        <v>1</v>
      </c>
      <c r="L272" s="58">
        <v>14906.25</v>
      </c>
      <c r="M272" s="206">
        <f t="shared" si="5"/>
        <v>15094.745559215387</v>
      </c>
    </row>
    <row r="273" spans="3:13" ht="15" customHeight="1" x14ac:dyDescent="0.25">
      <c r="C273" s="80"/>
      <c r="D273" s="83" t="s">
        <v>88</v>
      </c>
      <c r="E273" s="57"/>
      <c r="F273" s="83" t="s">
        <v>642</v>
      </c>
      <c r="G273" s="57">
        <v>30</v>
      </c>
      <c r="H273" s="57"/>
      <c r="I273" s="57">
        <v>60</v>
      </c>
      <c r="J273" s="57" t="s">
        <v>1379</v>
      </c>
      <c r="K273" s="57">
        <v>1</v>
      </c>
      <c r="L273" s="58">
        <v>10435</v>
      </c>
      <c r="M273" s="206">
        <f t="shared" si="5"/>
        <v>10623.495559215387</v>
      </c>
    </row>
    <row r="274" spans="3:13" ht="15" customHeight="1" x14ac:dyDescent="0.25">
      <c r="C274" s="80"/>
      <c r="D274" s="83" t="s">
        <v>88</v>
      </c>
      <c r="E274" s="57"/>
      <c r="F274" s="83" t="s">
        <v>642</v>
      </c>
      <c r="G274" s="57">
        <v>30</v>
      </c>
      <c r="H274" s="57"/>
      <c r="I274" s="57">
        <v>60</v>
      </c>
      <c r="J274" s="57" t="s">
        <v>1380</v>
      </c>
      <c r="K274" s="57">
        <v>1</v>
      </c>
      <c r="L274" s="58">
        <v>15499</v>
      </c>
      <c r="M274" s="206">
        <f t="shared" si="5"/>
        <v>15687.495559215387</v>
      </c>
    </row>
    <row r="275" spans="3:13" ht="15" customHeight="1" x14ac:dyDescent="0.25">
      <c r="C275" s="80"/>
      <c r="D275" s="83" t="s">
        <v>88</v>
      </c>
      <c r="E275" s="57"/>
      <c r="F275" s="83" t="s">
        <v>642</v>
      </c>
      <c r="G275" s="57">
        <v>30</v>
      </c>
      <c r="H275" s="57"/>
      <c r="I275" s="57">
        <v>60</v>
      </c>
      <c r="J275" s="57" t="s">
        <v>1381</v>
      </c>
      <c r="K275" s="57">
        <v>1</v>
      </c>
      <c r="L275" s="58">
        <v>1723.75</v>
      </c>
      <c r="M275" s="206">
        <f t="shared" si="5"/>
        <v>1912.2455592153876</v>
      </c>
    </row>
    <row r="276" spans="3:13" ht="15" customHeight="1" x14ac:dyDescent="0.25">
      <c r="C276" s="80"/>
      <c r="D276" s="83" t="s">
        <v>88</v>
      </c>
      <c r="E276" s="57"/>
      <c r="F276" s="83" t="s">
        <v>642</v>
      </c>
      <c r="G276" s="91" t="s">
        <v>123</v>
      </c>
      <c r="H276" s="57"/>
      <c r="I276" s="57">
        <v>60</v>
      </c>
      <c r="J276" s="57" t="s">
        <v>1382</v>
      </c>
      <c r="K276" s="57">
        <v>1</v>
      </c>
      <c r="L276" s="58">
        <v>7813.75</v>
      </c>
      <c r="M276" s="206">
        <f>L276+PI()*K276*(30+30+30)</f>
        <v>8096.4933388230811</v>
      </c>
    </row>
    <row r="277" spans="3:13" ht="15" customHeight="1" x14ac:dyDescent="0.25">
      <c r="C277" s="80"/>
      <c r="D277" s="83" t="s">
        <v>88</v>
      </c>
      <c r="E277" s="57"/>
      <c r="F277" s="83" t="s">
        <v>642</v>
      </c>
      <c r="G277" s="91" t="s">
        <v>124</v>
      </c>
      <c r="H277" s="57"/>
      <c r="I277" s="57">
        <v>60</v>
      </c>
      <c r="J277" s="57" t="s">
        <v>1383</v>
      </c>
      <c r="K277" s="57">
        <v>1</v>
      </c>
      <c r="L277" s="58">
        <v>7203.75</v>
      </c>
      <c r="M277" s="206">
        <f t="shared" ref="M277:M301" si="6">L277+PI()*K277*(30+30+24)</f>
        <v>7467.6437829015431</v>
      </c>
    </row>
    <row r="278" spans="3:13" ht="15" customHeight="1" x14ac:dyDescent="0.25">
      <c r="C278" s="80"/>
      <c r="D278" s="83" t="s">
        <v>88</v>
      </c>
      <c r="E278" s="57"/>
      <c r="F278" s="83" t="s">
        <v>642</v>
      </c>
      <c r="G278" s="91" t="s">
        <v>125</v>
      </c>
      <c r="H278" s="57"/>
      <c r="I278" s="57">
        <v>60</v>
      </c>
      <c r="J278" s="57" t="s">
        <v>1384</v>
      </c>
      <c r="K278" s="57">
        <v>1</v>
      </c>
      <c r="L278" s="58">
        <v>7177.5</v>
      </c>
      <c r="M278" s="206">
        <f>L278+PI()*K278*(30+30+20)</f>
        <v>7428.8274122871835</v>
      </c>
    </row>
    <row r="279" spans="3:13" ht="15" customHeight="1" x14ac:dyDescent="0.25">
      <c r="C279" s="80"/>
      <c r="D279" s="83" t="s">
        <v>88</v>
      </c>
      <c r="E279" s="57"/>
      <c r="F279" s="83" t="s">
        <v>642</v>
      </c>
      <c r="G279" s="91" t="s">
        <v>126</v>
      </c>
      <c r="H279" s="57"/>
      <c r="I279" s="57">
        <v>60</v>
      </c>
      <c r="J279" s="57" t="s">
        <v>1385</v>
      </c>
      <c r="K279" s="57">
        <v>1</v>
      </c>
      <c r="L279" s="58">
        <v>7177.5</v>
      </c>
      <c r="M279" s="206">
        <f>L279+PI()*K279*(30+30+16)</f>
        <v>7416.2610416728239</v>
      </c>
    </row>
    <row r="280" spans="3:13" ht="15" customHeight="1" x14ac:dyDescent="0.25">
      <c r="C280" s="80"/>
      <c r="D280" s="83" t="s">
        <v>88</v>
      </c>
      <c r="E280" s="57"/>
      <c r="F280" s="83" t="s">
        <v>642</v>
      </c>
      <c r="G280" s="91" t="s">
        <v>127</v>
      </c>
      <c r="H280" s="57"/>
      <c r="I280" s="57">
        <v>60</v>
      </c>
      <c r="J280" s="57" t="s">
        <v>1386</v>
      </c>
      <c r="K280" s="57">
        <v>1</v>
      </c>
      <c r="L280" s="58">
        <v>7127.5</v>
      </c>
      <c r="M280" s="206">
        <f>L280+PI()*K280*(30+30+12)</f>
        <v>7353.6946710584652</v>
      </c>
    </row>
    <row r="281" spans="3:13" ht="15" customHeight="1" x14ac:dyDescent="0.25">
      <c r="C281" s="80"/>
      <c r="D281" s="83" t="s">
        <v>88</v>
      </c>
      <c r="E281" s="57"/>
      <c r="F281" s="83" t="s">
        <v>642</v>
      </c>
      <c r="G281" s="91" t="s">
        <v>128</v>
      </c>
      <c r="H281" s="57"/>
      <c r="I281" s="57">
        <v>60</v>
      </c>
      <c r="J281" s="57" t="s">
        <v>1387</v>
      </c>
      <c r="K281" s="57">
        <v>1</v>
      </c>
      <c r="L281" s="58">
        <v>7127.5</v>
      </c>
      <c r="M281" s="206">
        <f>L281+PI()*K281*(30+30+10)</f>
        <v>7347.4114857512859</v>
      </c>
    </row>
    <row r="282" spans="3:13" ht="15" customHeight="1" x14ac:dyDescent="0.25">
      <c r="C282" s="80"/>
      <c r="D282" s="83" t="s">
        <v>88</v>
      </c>
      <c r="E282" s="57"/>
      <c r="F282" s="83" t="s">
        <v>642</v>
      </c>
      <c r="G282" s="91" t="s">
        <v>129</v>
      </c>
      <c r="H282" s="57"/>
      <c r="I282" s="57">
        <v>60</v>
      </c>
      <c r="J282" s="57" t="s">
        <v>1388</v>
      </c>
      <c r="K282" s="57">
        <v>1</v>
      </c>
      <c r="L282" s="58">
        <v>7127.5</v>
      </c>
      <c r="M282" s="206">
        <f>L282+PI()*K282*(30+30+8)</f>
        <v>7341.1283004441057</v>
      </c>
    </row>
    <row r="283" spans="3:13" ht="15" customHeight="1" x14ac:dyDescent="0.25">
      <c r="C283" s="80"/>
      <c r="D283" s="83" t="s">
        <v>88</v>
      </c>
      <c r="E283" s="57"/>
      <c r="F283" s="83" t="s">
        <v>642</v>
      </c>
      <c r="G283" s="91" t="s">
        <v>130</v>
      </c>
      <c r="H283" s="57"/>
      <c r="I283" s="57">
        <v>60</v>
      </c>
      <c r="J283" s="57" t="s">
        <v>1389</v>
      </c>
      <c r="K283" s="57">
        <v>1</v>
      </c>
      <c r="L283" s="58">
        <v>3177.5</v>
      </c>
      <c r="M283" s="206">
        <f>L283+PI()*K283*(30+24)</f>
        <v>3347.1460032938489</v>
      </c>
    </row>
    <row r="284" spans="3:13" ht="15" customHeight="1" x14ac:dyDescent="0.25">
      <c r="C284" s="80"/>
      <c r="D284" s="83" t="s">
        <v>88</v>
      </c>
      <c r="E284" s="57"/>
      <c r="F284" s="83" t="s">
        <v>642</v>
      </c>
      <c r="G284" s="91" t="s">
        <v>131</v>
      </c>
      <c r="H284" s="57"/>
      <c r="I284" s="57">
        <v>60</v>
      </c>
      <c r="J284" s="57" t="s">
        <v>1390</v>
      </c>
      <c r="K284" s="57">
        <v>1</v>
      </c>
      <c r="L284" s="58">
        <v>3177.5</v>
      </c>
      <c r="M284" s="206">
        <f>L284+PI()*K284*(30+20)</f>
        <v>3334.5796326794898</v>
      </c>
    </row>
    <row r="285" spans="3:13" ht="15" customHeight="1" x14ac:dyDescent="0.25">
      <c r="C285" s="80"/>
      <c r="D285" s="83" t="s">
        <v>88</v>
      </c>
      <c r="E285" s="57"/>
      <c r="F285" s="83" t="s">
        <v>642</v>
      </c>
      <c r="G285" s="91" t="s">
        <v>132</v>
      </c>
      <c r="H285" s="57"/>
      <c r="I285" s="57">
        <v>60</v>
      </c>
      <c r="J285" s="57" t="s">
        <v>1391</v>
      </c>
      <c r="K285" s="57">
        <v>1</v>
      </c>
      <c r="L285" s="58">
        <v>3341.25</v>
      </c>
      <c r="M285" s="206">
        <f>L285+PI()*K285*(30+16)</f>
        <v>3485.7632620651307</v>
      </c>
    </row>
    <row r="286" spans="3:13" ht="15" customHeight="1" x14ac:dyDescent="0.25">
      <c r="C286" s="80"/>
      <c r="D286" s="83" t="s">
        <v>88</v>
      </c>
      <c r="E286" s="57"/>
      <c r="F286" s="83" t="s">
        <v>642</v>
      </c>
      <c r="G286" s="91" t="s">
        <v>133</v>
      </c>
      <c r="H286" s="57"/>
      <c r="I286" s="57">
        <v>60</v>
      </c>
      <c r="J286" s="57" t="s">
        <v>1392</v>
      </c>
      <c r="K286" s="57">
        <v>1</v>
      </c>
      <c r="L286" s="58">
        <v>3341.25</v>
      </c>
      <c r="M286" s="206">
        <f>L286+PI()*K286*(30+12)</f>
        <v>3473.1968914507715</v>
      </c>
    </row>
    <row r="287" spans="3:13" ht="15" customHeight="1" x14ac:dyDescent="0.25">
      <c r="C287" s="80"/>
      <c r="D287" s="83" t="s">
        <v>88</v>
      </c>
      <c r="E287" s="57"/>
      <c r="F287" s="83" t="s">
        <v>642</v>
      </c>
      <c r="G287" s="91" t="s">
        <v>134</v>
      </c>
      <c r="H287" s="57"/>
      <c r="I287" s="57">
        <v>60</v>
      </c>
      <c r="J287" s="57" t="s">
        <v>1393</v>
      </c>
      <c r="K287" s="57">
        <v>1</v>
      </c>
      <c r="L287" s="58">
        <v>3500</v>
      </c>
      <c r="M287" s="206">
        <f>L287+PI()*K287*(30+10)</f>
        <v>3625.6637061435918</v>
      </c>
    </row>
    <row r="288" spans="3:13" ht="15" customHeight="1" x14ac:dyDescent="0.25">
      <c r="C288" s="80"/>
      <c r="D288" s="83" t="s">
        <v>88</v>
      </c>
      <c r="E288" s="57"/>
      <c r="F288" s="83" t="s">
        <v>642</v>
      </c>
      <c r="G288" s="91" t="s">
        <v>135</v>
      </c>
      <c r="H288" s="57"/>
      <c r="I288" s="57">
        <v>60</v>
      </c>
      <c r="J288" s="57" t="s">
        <v>1394</v>
      </c>
      <c r="K288" s="57">
        <v>1</v>
      </c>
      <c r="L288" s="58">
        <v>3500</v>
      </c>
      <c r="M288" s="206">
        <f>L288+PI()*K288*(30+8)</f>
        <v>3619.380520836412</v>
      </c>
    </row>
    <row r="289" spans="3:13" ht="15" customHeight="1" x14ac:dyDescent="0.25">
      <c r="C289" s="80"/>
      <c r="D289" s="83" t="s">
        <v>88</v>
      </c>
      <c r="E289" s="57"/>
      <c r="F289" s="83" t="s">
        <v>642</v>
      </c>
      <c r="G289" s="57">
        <v>30</v>
      </c>
      <c r="H289" s="91" t="s">
        <v>90</v>
      </c>
      <c r="I289" s="57" t="s">
        <v>136</v>
      </c>
      <c r="J289" s="57" t="s">
        <v>1395</v>
      </c>
      <c r="K289" s="57">
        <v>1</v>
      </c>
      <c r="L289" s="58">
        <v>3207</v>
      </c>
      <c r="M289" s="206">
        <f>L289+PI()*K289*(30)</f>
        <v>3301.2477796076937</v>
      </c>
    </row>
    <row r="290" spans="3:13" ht="15" customHeight="1" x14ac:dyDescent="0.25">
      <c r="C290" s="80"/>
      <c r="D290" s="83" t="s">
        <v>88</v>
      </c>
      <c r="E290" s="57"/>
      <c r="F290" s="83" t="s">
        <v>642</v>
      </c>
      <c r="G290" s="57">
        <v>30</v>
      </c>
      <c r="H290" s="91" t="s">
        <v>90</v>
      </c>
      <c r="I290" s="57"/>
      <c r="J290" s="57" t="s">
        <v>1396</v>
      </c>
      <c r="K290" s="57">
        <v>1</v>
      </c>
      <c r="L290" s="58">
        <v>3960</v>
      </c>
      <c r="M290" s="206">
        <f t="shared" ref="M290:M293" si="7">L290+PI()*K290*(30)</f>
        <v>4054.2477796076937</v>
      </c>
    </row>
    <row r="291" spans="3:13" ht="15" customHeight="1" x14ac:dyDescent="0.25">
      <c r="C291" s="80"/>
      <c r="D291" s="83" t="s">
        <v>88</v>
      </c>
      <c r="E291" s="57"/>
      <c r="F291" s="83" t="s">
        <v>642</v>
      </c>
      <c r="G291" s="57">
        <v>30</v>
      </c>
      <c r="H291" s="91" t="s">
        <v>90</v>
      </c>
      <c r="I291" s="57"/>
      <c r="J291" s="57" t="s">
        <v>1397</v>
      </c>
      <c r="K291" s="57"/>
      <c r="L291" s="58">
        <v>861</v>
      </c>
      <c r="M291" s="206">
        <f t="shared" si="7"/>
        <v>861</v>
      </c>
    </row>
    <row r="292" spans="3:13" ht="15" customHeight="1" x14ac:dyDescent="0.25">
      <c r="C292" s="80"/>
      <c r="D292" s="83" t="s">
        <v>88</v>
      </c>
      <c r="E292" s="57"/>
      <c r="F292" s="83" t="s">
        <v>642</v>
      </c>
      <c r="G292" s="57">
        <v>30</v>
      </c>
      <c r="H292" s="91" t="s">
        <v>90</v>
      </c>
      <c r="I292" s="57"/>
      <c r="J292" s="57" t="s">
        <v>1398</v>
      </c>
      <c r="K292" s="57"/>
      <c r="L292" s="58">
        <v>290.06</v>
      </c>
      <c r="M292" s="206">
        <f t="shared" si="7"/>
        <v>290.06</v>
      </c>
    </row>
    <row r="293" spans="3:13" ht="15" customHeight="1" x14ac:dyDescent="0.25">
      <c r="C293" s="80"/>
      <c r="D293" s="83" t="s">
        <v>88</v>
      </c>
      <c r="E293" s="57"/>
      <c r="F293" s="83" t="s">
        <v>642</v>
      </c>
      <c r="G293" s="57">
        <v>30</v>
      </c>
      <c r="H293" s="91" t="s">
        <v>90</v>
      </c>
      <c r="I293" s="57"/>
      <c r="J293" s="57" t="s">
        <v>1399</v>
      </c>
      <c r="K293" s="57"/>
      <c r="L293" s="58">
        <v>4740</v>
      </c>
      <c r="M293" s="206">
        <f t="shared" si="7"/>
        <v>4740</v>
      </c>
    </row>
    <row r="294" spans="3:13" ht="15" customHeight="1" x14ac:dyDescent="0.25">
      <c r="C294" s="80"/>
      <c r="D294" s="83" t="s">
        <v>88</v>
      </c>
      <c r="E294" s="57"/>
      <c r="F294" s="83" t="s">
        <v>642</v>
      </c>
      <c r="G294" s="57">
        <v>30</v>
      </c>
      <c r="H294" s="91" t="s">
        <v>90</v>
      </c>
      <c r="I294" s="57">
        <v>60</v>
      </c>
      <c r="J294" s="57" t="s">
        <v>1400</v>
      </c>
      <c r="K294" s="57">
        <v>1</v>
      </c>
      <c r="L294" s="58">
        <v>8955</v>
      </c>
      <c r="M294" s="206">
        <f>L294+PI()*K294*(30+30)</f>
        <v>9143.4955592153874</v>
      </c>
    </row>
    <row r="295" spans="3:13" ht="15" customHeight="1" x14ac:dyDescent="0.25">
      <c r="C295" s="80"/>
      <c r="D295" s="83" t="s">
        <v>88</v>
      </c>
      <c r="E295" s="57"/>
      <c r="F295" s="83" t="s">
        <v>642</v>
      </c>
      <c r="G295" s="57">
        <v>30</v>
      </c>
      <c r="H295" s="91" t="s">
        <v>90</v>
      </c>
      <c r="I295" s="57">
        <v>60</v>
      </c>
      <c r="J295" s="57" t="s">
        <v>1401</v>
      </c>
      <c r="K295" s="57">
        <v>1</v>
      </c>
      <c r="L295" s="58">
        <v>6267.5</v>
      </c>
      <c r="M295" s="206">
        <f t="shared" ref="M295:M297" si="8">L295+PI()*K295*(30+30)</f>
        <v>6455.9955592153874</v>
      </c>
    </row>
    <row r="296" spans="3:13" ht="15" customHeight="1" x14ac:dyDescent="0.25">
      <c r="C296" s="80"/>
      <c r="D296" s="83" t="s">
        <v>88</v>
      </c>
      <c r="E296" s="57"/>
      <c r="F296" s="83" t="s">
        <v>642</v>
      </c>
      <c r="G296" s="57">
        <v>30</v>
      </c>
      <c r="H296" s="91" t="s">
        <v>90</v>
      </c>
      <c r="I296" s="57">
        <v>60</v>
      </c>
      <c r="J296" s="57" t="s">
        <v>1402</v>
      </c>
      <c r="K296" s="57">
        <v>1</v>
      </c>
      <c r="L296" s="58">
        <v>16677.5</v>
      </c>
      <c r="M296" s="206">
        <f t="shared" si="8"/>
        <v>16865.995559215389</v>
      </c>
    </row>
    <row r="297" spans="3:13" ht="15" customHeight="1" x14ac:dyDescent="0.25">
      <c r="C297" s="80"/>
      <c r="D297" s="83" t="s">
        <v>88</v>
      </c>
      <c r="E297" s="57"/>
      <c r="F297" s="83" t="s">
        <v>642</v>
      </c>
      <c r="G297" s="57">
        <v>30</v>
      </c>
      <c r="H297" s="91" t="s">
        <v>90</v>
      </c>
      <c r="I297" s="57">
        <v>60</v>
      </c>
      <c r="J297" s="57" t="s">
        <v>1403</v>
      </c>
      <c r="K297" s="57">
        <v>1</v>
      </c>
      <c r="L297" s="58">
        <v>11673.75</v>
      </c>
      <c r="M297" s="206">
        <f t="shared" si="8"/>
        <v>11862.245559215387</v>
      </c>
    </row>
    <row r="298" spans="3:13" ht="15" customHeight="1" x14ac:dyDescent="0.25">
      <c r="C298" s="80"/>
      <c r="D298" s="83" t="s">
        <v>88</v>
      </c>
      <c r="E298" s="57"/>
      <c r="F298" s="83" t="s">
        <v>642</v>
      </c>
      <c r="G298" s="57">
        <v>30</v>
      </c>
      <c r="H298" s="91" t="s">
        <v>90</v>
      </c>
      <c r="I298" s="57">
        <v>60</v>
      </c>
      <c r="J298" s="57" t="s">
        <v>1380</v>
      </c>
      <c r="K298" s="57">
        <v>1</v>
      </c>
      <c r="L298" s="58">
        <v>15499</v>
      </c>
      <c r="M298" s="206">
        <f>L298+PI()*K298*(30)</f>
        <v>15593.247779607695</v>
      </c>
    </row>
    <row r="299" spans="3:13" ht="15" customHeight="1" x14ac:dyDescent="0.25">
      <c r="C299" s="80"/>
      <c r="D299" s="83" t="s">
        <v>88</v>
      </c>
      <c r="E299" s="57"/>
      <c r="F299" s="83" t="s">
        <v>642</v>
      </c>
      <c r="G299" s="57">
        <v>30</v>
      </c>
      <c r="H299" s="91" t="s">
        <v>90</v>
      </c>
      <c r="I299" s="57">
        <v>60</v>
      </c>
      <c r="J299" s="57" t="s">
        <v>1404</v>
      </c>
      <c r="K299" s="57">
        <v>1</v>
      </c>
      <c r="L299" s="58">
        <v>1858.75</v>
      </c>
      <c r="M299" s="206">
        <f>L299+PI()*K299*(30)</f>
        <v>1952.9977796076937</v>
      </c>
    </row>
    <row r="300" spans="3:13" ht="15" customHeight="1" x14ac:dyDescent="0.25">
      <c r="C300" s="80"/>
      <c r="D300" s="83" t="s">
        <v>88</v>
      </c>
      <c r="E300" s="57"/>
      <c r="F300" s="83" t="s">
        <v>642</v>
      </c>
      <c r="G300" s="91" t="s">
        <v>123</v>
      </c>
      <c r="H300" s="91" t="s">
        <v>90</v>
      </c>
      <c r="I300" s="57">
        <v>60</v>
      </c>
      <c r="J300" s="57" t="s">
        <v>1405</v>
      </c>
      <c r="K300" s="57">
        <v>1</v>
      </c>
      <c r="L300" s="58">
        <v>8683.75</v>
      </c>
      <c r="M300" s="206">
        <f>L300+PI()*K300*(30+30+30)</f>
        <v>8966.493338823082</v>
      </c>
    </row>
    <row r="301" spans="3:13" ht="15" customHeight="1" x14ac:dyDescent="0.25">
      <c r="C301" s="80"/>
      <c r="D301" s="83" t="s">
        <v>88</v>
      </c>
      <c r="E301" s="57"/>
      <c r="F301" s="83" t="s">
        <v>642</v>
      </c>
      <c r="G301" s="91" t="s">
        <v>124</v>
      </c>
      <c r="H301" s="91" t="s">
        <v>90</v>
      </c>
      <c r="I301" s="57">
        <v>60</v>
      </c>
      <c r="J301" s="57" t="s">
        <v>1406</v>
      </c>
      <c r="K301" s="57">
        <v>1</v>
      </c>
      <c r="L301" s="58">
        <v>7918.75</v>
      </c>
      <c r="M301" s="206">
        <f t="shared" si="6"/>
        <v>8182.6437829015431</v>
      </c>
    </row>
    <row r="302" spans="3:13" ht="15" customHeight="1" x14ac:dyDescent="0.25">
      <c r="C302" s="80"/>
      <c r="D302" s="83" t="s">
        <v>88</v>
      </c>
      <c r="E302" s="57"/>
      <c r="F302" s="83" t="s">
        <v>642</v>
      </c>
      <c r="G302" s="91" t="s">
        <v>125</v>
      </c>
      <c r="H302" s="91" t="s">
        <v>90</v>
      </c>
      <c r="I302" s="57">
        <v>60</v>
      </c>
      <c r="J302" s="57" t="s">
        <v>1407</v>
      </c>
      <c r="K302" s="57">
        <v>1</v>
      </c>
      <c r="L302" s="58">
        <v>7872.5</v>
      </c>
      <c r="M302" s="206">
        <f>L302+PI()*K302*(30+30+20)</f>
        <v>8123.8274122871835</v>
      </c>
    </row>
    <row r="303" spans="3:13" ht="15" customHeight="1" x14ac:dyDescent="0.25">
      <c r="C303" s="80"/>
      <c r="D303" s="83" t="s">
        <v>88</v>
      </c>
      <c r="E303" s="57"/>
      <c r="F303" s="83" t="s">
        <v>642</v>
      </c>
      <c r="G303" s="91" t="s">
        <v>126</v>
      </c>
      <c r="H303" s="91" t="s">
        <v>90</v>
      </c>
      <c r="I303" s="57">
        <v>60</v>
      </c>
      <c r="J303" s="57" t="s">
        <v>1408</v>
      </c>
      <c r="K303" s="57">
        <v>1</v>
      </c>
      <c r="L303" s="58">
        <v>7872.5</v>
      </c>
      <c r="M303" s="206">
        <f>L303+PI()*K303*(30+30+16)</f>
        <v>8111.2610416728239</v>
      </c>
    </row>
    <row r="304" spans="3:13" ht="15" customHeight="1" x14ac:dyDescent="0.25">
      <c r="C304" s="80"/>
      <c r="D304" s="83" t="s">
        <v>88</v>
      </c>
      <c r="E304" s="57"/>
      <c r="F304" s="83" t="s">
        <v>642</v>
      </c>
      <c r="G304" s="91" t="s">
        <v>127</v>
      </c>
      <c r="H304" s="91" t="s">
        <v>90</v>
      </c>
      <c r="I304" s="57">
        <v>60</v>
      </c>
      <c r="J304" s="57" t="s">
        <v>1409</v>
      </c>
      <c r="K304" s="57">
        <v>1</v>
      </c>
      <c r="L304" s="58">
        <v>7833.75</v>
      </c>
      <c r="M304" s="206">
        <f>L304+PI()*K304*(30+30+12)</f>
        <v>8059.9446710584652</v>
      </c>
    </row>
    <row r="305" spans="3:13" ht="15" customHeight="1" x14ac:dyDescent="0.25">
      <c r="C305" s="80"/>
      <c r="D305" s="83" t="s">
        <v>88</v>
      </c>
      <c r="E305" s="57"/>
      <c r="F305" s="83" t="s">
        <v>642</v>
      </c>
      <c r="G305" s="91" t="s">
        <v>128</v>
      </c>
      <c r="H305" s="91" t="s">
        <v>90</v>
      </c>
      <c r="I305" s="57">
        <v>60</v>
      </c>
      <c r="J305" s="57" t="s">
        <v>1410</v>
      </c>
      <c r="K305" s="57">
        <v>1</v>
      </c>
      <c r="L305" s="58">
        <v>7833.75</v>
      </c>
      <c r="M305" s="206">
        <f>L305+PI()*K305*(30+30+10)</f>
        <v>8053.6614857512859</v>
      </c>
    </row>
    <row r="306" spans="3:13" ht="15" customHeight="1" x14ac:dyDescent="0.25">
      <c r="C306" s="80"/>
      <c r="D306" s="83" t="s">
        <v>88</v>
      </c>
      <c r="E306" s="57"/>
      <c r="F306" s="83" t="s">
        <v>642</v>
      </c>
      <c r="G306" s="91" t="s">
        <v>129</v>
      </c>
      <c r="H306" s="91" t="s">
        <v>90</v>
      </c>
      <c r="I306" s="57">
        <v>60</v>
      </c>
      <c r="J306" s="57" t="s">
        <v>1411</v>
      </c>
      <c r="K306" s="57">
        <v>1</v>
      </c>
      <c r="L306" s="58">
        <v>7833.75</v>
      </c>
      <c r="M306" s="206">
        <f>L306+PI()*K306*(30+30+8)</f>
        <v>8047.3783004441057</v>
      </c>
    </row>
    <row r="307" spans="3:13" ht="15" customHeight="1" x14ac:dyDescent="0.25">
      <c r="C307" s="80"/>
      <c r="D307" s="83" t="s">
        <v>88</v>
      </c>
      <c r="E307" s="57"/>
      <c r="F307" s="83" t="s">
        <v>642</v>
      </c>
      <c r="G307" s="91" t="s">
        <v>130</v>
      </c>
      <c r="H307" s="91" t="s">
        <v>90</v>
      </c>
      <c r="I307" s="57">
        <v>60</v>
      </c>
      <c r="J307" s="57" t="s">
        <v>1412</v>
      </c>
      <c r="K307" s="57">
        <v>1</v>
      </c>
      <c r="L307" s="58">
        <v>3515</v>
      </c>
      <c r="M307" s="206">
        <f>L307+PI()*K307*(30+24)</f>
        <v>3684.6460032938489</v>
      </c>
    </row>
    <row r="308" spans="3:13" ht="15" customHeight="1" x14ac:dyDescent="0.25">
      <c r="C308" s="80"/>
      <c r="D308" s="83" t="s">
        <v>88</v>
      </c>
      <c r="E308" s="57"/>
      <c r="F308" s="83" t="s">
        <v>642</v>
      </c>
      <c r="G308" s="91" t="s">
        <v>131</v>
      </c>
      <c r="H308" s="91" t="s">
        <v>90</v>
      </c>
      <c r="I308" s="57">
        <v>60</v>
      </c>
      <c r="J308" s="57" t="s">
        <v>1413</v>
      </c>
      <c r="K308" s="57">
        <v>1</v>
      </c>
      <c r="L308" s="58">
        <v>3515</v>
      </c>
      <c r="M308" s="206">
        <f>L308+PI()*K308*(30+20)</f>
        <v>3672.0796326794898</v>
      </c>
    </row>
    <row r="309" spans="3:13" ht="15" customHeight="1" x14ac:dyDescent="0.25">
      <c r="C309" s="80"/>
      <c r="D309" s="83" t="s">
        <v>88</v>
      </c>
      <c r="E309" s="57"/>
      <c r="F309" s="83" t="s">
        <v>642</v>
      </c>
      <c r="G309" s="91" t="s">
        <v>132</v>
      </c>
      <c r="H309" s="91" t="s">
        <v>90</v>
      </c>
      <c r="I309" s="57">
        <v>60</v>
      </c>
      <c r="J309" s="57" t="s">
        <v>1414</v>
      </c>
      <c r="K309" s="57">
        <v>1</v>
      </c>
      <c r="L309" s="58">
        <v>3571.25</v>
      </c>
      <c r="M309" s="206">
        <f>L309+PI()*K309*(30+16)</f>
        <v>3715.7632620651307</v>
      </c>
    </row>
    <row r="310" spans="3:13" ht="15" customHeight="1" x14ac:dyDescent="0.25">
      <c r="C310" s="80"/>
      <c r="D310" s="83" t="s">
        <v>88</v>
      </c>
      <c r="E310" s="57"/>
      <c r="F310" s="83" t="s">
        <v>642</v>
      </c>
      <c r="G310" s="91" t="s">
        <v>133</v>
      </c>
      <c r="H310" s="91" t="s">
        <v>90</v>
      </c>
      <c r="I310" s="57">
        <v>60</v>
      </c>
      <c r="J310" s="57" t="s">
        <v>1415</v>
      </c>
      <c r="K310" s="57">
        <v>1</v>
      </c>
      <c r="L310" s="58">
        <v>3571.25</v>
      </c>
      <c r="M310" s="206">
        <f>L310+PI()*K310*(30+12)</f>
        <v>3703.1968914507715</v>
      </c>
    </row>
    <row r="311" spans="3:13" ht="15" customHeight="1" x14ac:dyDescent="0.25">
      <c r="C311" s="80"/>
      <c r="D311" s="83" t="s">
        <v>88</v>
      </c>
      <c r="E311" s="57"/>
      <c r="F311" s="83" t="s">
        <v>642</v>
      </c>
      <c r="G311" s="91" t="s">
        <v>134</v>
      </c>
      <c r="H311" s="91" t="s">
        <v>90</v>
      </c>
      <c r="I311" s="57">
        <v>60</v>
      </c>
      <c r="J311" s="57" t="s">
        <v>1416</v>
      </c>
      <c r="K311" s="57">
        <v>1</v>
      </c>
      <c r="L311" s="58">
        <v>3745</v>
      </c>
      <c r="M311" s="206">
        <f>L311+PI()*K311*(30+10)</f>
        <v>3870.6637061435918</v>
      </c>
    </row>
    <row r="312" spans="3:13" ht="15" customHeight="1" x14ac:dyDescent="0.25">
      <c r="C312" s="80"/>
      <c r="D312" s="83" t="s">
        <v>88</v>
      </c>
      <c r="E312" s="57"/>
      <c r="F312" s="83" t="s">
        <v>642</v>
      </c>
      <c r="G312" s="91" t="s">
        <v>135</v>
      </c>
      <c r="H312" s="91" t="s">
        <v>90</v>
      </c>
      <c r="I312" s="57">
        <v>60</v>
      </c>
      <c r="J312" s="57" t="s">
        <v>1417</v>
      </c>
      <c r="K312" s="57">
        <v>1</v>
      </c>
      <c r="L312" s="58">
        <v>3745</v>
      </c>
      <c r="M312" s="206">
        <f>L312+PI()*K312*(30+8)</f>
        <v>3864.380520836412</v>
      </c>
    </row>
    <row r="313" spans="3:13" ht="15" customHeight="1" x14ac:dyDescent="0.25">
      <c r="C313" s="80"/>
      <c r="D313" s="83" t="s">
        <v>88</v>
      </c>
      <c r="E313" s="57"/>
      <c r="F313" s="83" t="s">
        <v>642</v>
      </c>
      <c r="G313" s="57">
        <v>30</v>
      </c>
      <c r="H313" s="91" t="s">
        <v>119</v>
      </c>
      <c r="I313" s="57"/>
      <c r="J313" s="57" t="s">
        <v>1418</v>
      </c>
      <c r="K313" s="57">
        <v>1</v>
      </c>
      <c r="L313" s="58">
        <v>5739</v>
      </c>
      <c r="M313" s="206">
        <f>L313+PI()*K313*(30)</f>
        <v>5833.2477796076937</v>
      </c>
    </row>
    <row r="314" spans="3:13" ht="15" customHeight="1" x14ac:dyDescent="0.25">
      <c r="C314" s="80"/>
      <c r="D314" s="83" t="s">
        <v>88</v>
      </c>
      <c r="E314" s="57"/>
      <c r="F314" s="83" t="s">
        <v>642</v>
      </c>
      <c r="G314" s="57">
        <v>30</v>
      </c>
      <c r="H314" s="91" t="s">
        <v>119</v>
      </c>
      <c r="I314" s="57"/>
      <c r="J314" s="57" t="s">
        <v>1419</v>
      </c>
      <c r="K314" s="57">
        <v>1</v>
      </c>
      <c r="L314" s="58">
        <v>5739</v>
      </c>
      <c r="M314" s="206">
        <f t="shared" ref="M314:M315" si="9">L314+PI()*K314*(30)</f>
        <v>5833.2477796076937</v>
      </c>
    </row>
    <row r="315" spans="3:13" ht="15" customHeight="1" x14ac:dyDescent="0.25">
      <c r="C315" s="80"/>
      <c r="D315" s="83" t="s">
        <v>88</v>
      </c>
      <c r="E315" s="57"/>
      <c r="F315" s="83" t="s">
        <v>642</v>
      </c>
      <c r="G315" s="57">
        <v>30</v>
      </c>
      <c r="H315" s="91" t="s">
        <v>119</v>
      </c>
      <c r="I315" s="57"/>
      <c r="J315" s="57" t="s">
        <v>1420</v>
      </c>
      <c r="K315" s="57">
        <v>1</v>
      </c>
      <c r="L315" s="58">
        <v>0.01</v>
      </c>
      <c r="M315" s="206">
        <f t="shared" si="9"/>
        <v>94.257779607693791</v>
      </c>
    </row>
    <row r="316" spans="3:13" ht="15" customHeight="1" x14ac:dyDescent="0.25">
      <c r="C316" s="80"/>
      <c r="D316" s="83" t="s">
        <v>88</v>
      </c>
      <c r="E316" s="57"/>
      <c r="F316" s="83" t="s">
        <v>642</v>
      </c>
      <c r="G316" s="57">
        <v>30</v>
      </c>
      <c r="H316" s="91" t="s">
        <v>119</v>
      </c>
      <c r="I316" s="57">
        <v>60</v>
      </c>
      <c r="J316" s="57" t="s">
        <v>1421</v>
      </c>
      <c r="K316" s="57">
        <v>1</v>
      </c>
      <c r="L316" s="58">
        <v>3645.92</v>
      </c>
      <c r="M316" s="206">
        <f>L316+PI()*K316*(30+30)</f>
        <v>3834.4155592153875</v>
      </c>
    </row>
    <row r="317" spans="3:13" ht="15" customHeight="1" x14ac:dyDescent="0.25">
      <c r="C317" s="80"/>
      <c r="D317" s="83" t="s">
        <v>88</v>
      </c>
      <c r="E317" s="57"/>
      <c r="F317" s="62" t="s">
        <v>137</v>
      </c>
      <c r="G317" s="57"/>
      <c r="H317" s="57"/>
      <c r="I317" s="57"/>
      <c r="J317" s="57"/>
      <c r="K317" s="57"/>
      <c r="L317" s="57"/>
      <c r="M317" s="206"/>
    </row>
    <row r="318" spans="3:13" ht="15" customHeight="1" x14ac:dyDescent="0.25">
      <c r="C318" s="80"/>
      <c r="D318" s="83" t="s">
        <v>88</v>
      </c>
      <c r="E318" s="57"/>
      <c r="F318" s="83" t="s">
        <v>643</v>
      </c>
      <c r="G318" s="57">
        <v>26</v>
      </c>
      <c r="H318" s="91" t="s">
        <v>90</v>
      </c>
      <c r="I318" s="57" t="s">
        <v>138</v>
      </c>
      <c r="J318" s="57" t="s">
        <v>1424</v>
      </c>
      <c r="K318" s="83">
        <v>1</v>
      </c>
      <c r="L318" s="58">
        <v>2365</v>
      </c>
      <c r="M318" s="206">
        <f>L318+PI()*K318*(26)</f>
        <v>2446.6814089933346</v>
      </c>
    </row>
    <row r="319" spans="3:13" ht="15" customHeight="1" x14ac:dyDescent="0.25">
      <c r="C319" s="80"/>
      <c r="D319" s="83" t="s">
        <v>88</v>
      </c>
      <c r="E319" s="57"/>
      <c r="F319" s="83" t="s">
        <v>643</v>
      </c>
      <c r="G319" s="57">
        <v>26</v>
      </c>
      <c r="H319" s="91" t="s">
        <v>90</v>
      </c>
      <c r="I319" s="57"/>
      <c r="J319" s="57" t="s">
        <v>1423</v>
      </c>
      <c r="K319" s="83">
        <v>1</v>
      </c>
      <c r="L319" s="58">
        <v>3163.5</v>
      </c>
      <c r="M319" s="206">
        <f t="shared" ref="M319:M322" si="10">L319+PI()*K319*(26)</f>
        <v>3245.1814089933346</v>
      </c>
    </row>
    <row r="320" spans="3:13" ht="15" customHeight="1" x14ac:dyDescent="0.25">
      <c r="C320" s="80"/>
      <c r="D320" s="83" t="s">
        <v>88</v>
      </c>
      <c r="E320" s="57"/>
      <c r="F320" s="83" t="s">
        <v>643</v>
      </c>
      <c r="G320" s="57">
        <v>26</v>
      </c>
      <c r="H320" s="91" t="s">
        <v>90</v>
      </c>
      <c r="I320" s="57"/>
      <c r="J320" s="57" t="s">
        <v>1422</v>
      </c>
      <c r="K320" s="57"/>
      <c r="L320" s="58">
        <v>1108</v>
      </c>
      <c r="M320" s="206">
        <f t="shared" si="10"/>
        <v>1108</v>
      </c>
    </row>
    <row r="321" spans="3:13" ht="15" customHeight="1" x14ac:dyDescent="0.25">
      <c r="C321" s="80"/>
      <c r="D321" s="83" t="s">
        <v>88</v>
      </c>
      <c r="E321" s="57"/>
      <c r="F321" s="83" t="s">
        <v>643</v>
      </c>
      <c r="G321" s="57">
        <v>26</v>
      </c>
      <c r="H321" s="91" t="s">
        <v>90</v>
      </c>
      <c r="I321" s="57"/>
      <c r="J321" s="57" t="s">
        <v>1425</v>
      </c>
      <c r="K321" s="57"/>
      <c r="L321" s="58">
        <v>253</v>
      </c>
      <c r="M321" s="206">
        <f t="shared" si="10"/>
        <v>253</v>
      </c>
    </row>
    <row r="322" spans="3:13" ht="15" customHeight="1" x14ac:dyDescent="0.25">
      <c r="C322" s="80"/>
      <c r="D322" s="83" t="s">
        <v>88</v>
      </c>
      <c r="E322" s="57"/>
      <c r="F322" s="83" t="s">
        <v>643</v>
      </c>
      <c r="G322" s="57">
        <v>26</v>
      </c>
      <c r="H322" s="91" t="s">
        <v>90</v>
      </c>
      <c r="I322" s="57"/>
      <c r="J322" s="57" t="s">
        <v>1426</v>
      </c>
      <c r="K322" s="57"/>
      <c r="L322" s="58">
        <v>4002</v>
      </c>
      <c r="M322" s="206">
        <f t="shared" si="10"/>
        <v>4002</v>
      </c>
    </row>
    <row r="323" spans="3:13" ht="15" customHeight="1" x14ac:dyDescent="0.25">
      <c r="C323" s="80"/>
      <c r="D323" s="83" t="s">
        <v>88</v>
      </c>
      <c r="E323" s="57"/>
      <c r="F323" s="83" t="s">
        <v>643</v>
      </c>
      <c r="G323" s="57">
        <v>26</v>
      </c>
      <c r="H323" s="57"/>
      <c r="I323" s="57">
        <v>52</v>
      </c>
      <c r="J323" s="57" t="s">
        <v>1427</v>
      </c>
      <c r="K323" s="57">
        <v>1</v>
      </c>
      <c r="L323" s="58">
        <v>4022</v>
      </c>
      <c r="M323" s="206">
        <f>L323+PI()*K323*(26+26)</f>
        <v>4185.3628179866691</v>
      </c>
    </row>
    <row r="324" spans="3:13" ht="15" customHeight="1" x14ac:dyDescent="0.25">
      <c r="C324" s="80"/>
      <c r="D324" s="83" t="s">
        <v>88</v>
      </c>
      <c r="E324" s="57"/>
      <c r="F324" s="83" t="s">
        <v>643</v>
      </c>
      <c r="G324" s="57">
        <v>26</v>
      </c>
      <c r="H324" s="57"/>
      <c r="I324" s="57">
        <v>52</v>
      </c>
      <c r="J324" s="57" t="s">
        <v>1428</v>
      </c>
      <c r="K324" s="57">
        <v>1</v>
      </c>
      <c r="L324" s="58">
        <v>3419</v>
      </c>
      <c r="M324" s="206">
        <f t="shared" ref="M324:M326" si="11">L324+PI()*K324*(26+26)</f>
        <v>3582.3628179866691</v>
      </c>
    </row>
    <row r="325" spans="3:13" ht="15" customHeight="1" x14ac:dyDescent="0.25">
      <c r="C325" s="80"/>
      <c r="D325" s="83" t="s">
        <v>88</v>
      </c>
      <c r="E325" s="57"/>
      <c r="F325" s="83" t="s">
        <v>643</v>
      </c>
      <c r="G325" s="57">
        <v>26</v>
      </c>
      <c r="H325" s="57"/>
      <c r="I325" s="57">
        <v>52</v>
      </c>
      <c r="J325" s="57" t="s">
        <v>1429</v>
      </c>
      <c r="K325" s="57">
        <v>1</v>
      </c>
      <c r="L325" s="58">
        <v>6848</v>
      </c>
      <c r="M325" s="206">
        <f t="shared" si="11"/>
        <v>7011.3628179866691</v>
      </c>
    </row>
    <row r="326" spans="3:13" ht="15" customHeight="1" x14ac:dyDescent="0.25">
      <c r="C326" s="80"/>
      <c r="D326" s="83" t="s">
        <v>88</v>
      </c>
      <c r="E326" s="57"/>
      <c r="F326" s="83" t="s">
        <v>643</v>
      </c>
      <c r="G326" s="57">
        <v>26</v>
      </c>
      <c r="H326" s="57"/>
      <c r="I326" s="57">
        <v>52</v>
      </c>
      <c r="J326" s="57" t="s">
        <v>1430</v>
      </c>
      <c r="K326" s="57">
        <v>1</v>
      </c>
      <c r="L326" s="58">
        <v>5821</v>
      </c>
      <c r="M326" s="206">
        <f t="shared" si="11"/>
        <v>5984.3628179866691</v>
      </c>
    </row>
    <row r="327" spans="3:13" ht="15" customHeight="1" x14ac:dyDescent="0.25">
      <c r="C327" s="80"/>
      <c r="D327" s="83" t="s">
        <v>88</v>
      </c>
      <c r="E327" s="57"/>
      <c r="F327" s="83" t="s">
        <v>643</v>
      </c>
      <c r="G327" s="57">
        <v>26</v>
      </c>
      <c r="H327" s="57"/>
      <c r="I327" s="57">
        <v>52</v>
      </c>
      <c r="J327" s="57" t="s">
        <v>1431</v>
      </c>
      <c r="K327" s="57">
        <v>1</v>
      </c>
      <c r="L327" s="58">
        <v>14021.682971515687</v>
      </c>
      <c r="M327" s="206">
        <f>L327+PI()*K327*(26)</f>
        <v>14103.364380509021</v>
      </c>
    </row>
    <row r="328" spans="3:13" ht="15" customHeight="1" x14ac:dyDescent="0.25">
      <c r="C328" s="80"/>
      <c r="D328" s="83" t="s">
        <v>88</v>
      </c>
      <c r="E328" s="57"/>
      <c r="F328" s="83" t="s">
        <v>643</v>
      </c>
      <c r="G328" s="57">
        <v>26</v>
      </c>
      <c r="H328" s="57"/>
      <c r="I328" s="57">
        <v>52</v>
      </c>
      <c r="J328" s="57" t="s">
        <v>1432</v>
      </c>
      <c r="K328" s="57">
        <v>1</v>
      </c>
      <c r="L328" s="58">
        <v>1087</v>
      </c>
      <c r="M328" s="206">
        <f>L328+PI()*K328*(26)</f>
        <v>1168.6814089933346</v>
      </c>
    </row>
    <row r="329" spans="3:13" ht="15" customHeight="1" x14ac:dyDescent="0.25">
      <c r="C329" s="80"/>
      <c r="D329" s="83" t="s">
        <v>88</v>
      </c>
      <c r="E329" s="57"/>
      <c r="F329" s="83" t="s">
        <v>643</v>
      </c>
      <c r="G329" s="91" t="s">
        <v>139</v>
      </c>
      <c r="H329" s="57"/>
      <c r="I329" s="57">
        <v>52</v>
      </c>
      <c r="J329" s="57" t="s">
        <v>1433</v>
      </c>
      <c r="K329" s="57">
        <v>1</v>
      </c>
      <c r="L329" s="58">
        <v>4077</v>
      </c>
      <c r="M329" s="206">
        <f>L329+PI()*K329*(26+26+26)</f>
        <v>4322.0442269800042</v>
      </c>
    </row>
    <row r="330" spans="3:13" ht="15" customHeight="1" x14ac:dyDescent="0.25">
      <c r="C330" s="80"/>
      <c r="D330" s="83" t="s">
        <v>88</v>
      </c>
      <c r="E330" s="57"/>
      <c r="F330" s="83" t="s">
        <v>643</v>
      </c>
      <c r="G330" s="91" t="s">
        <v>140</v>
      </c>
      <c r="H330" s="57"/>
      <c r="I330" s="57">
        <v>52</v>
      </c>
      <c r="J330" s="57" t="s">
        <v>1434</v>
      </c>
      <c r="K330" s="57">
        <v>1</v>
      </c>
      <c r="L330" s="58">
        <v>4077</v>
      </c>
      <c r="M330" s="206">
        <f>L330+PI()*K330*(26+26+20)</f>
        <v>4303.1946710584652</v>
      </c>
    </row>
    <row r="331" spans="3:13" ht="15" customHeight="1" x14ac:dyDescent="0.25">
      <c r="C331" s="80"/>
      <c r="D331" s="83" t="s">
        <v>88</v>
      </c>
      <c r="E331" s="57"/>
      <c r="F331" s="83" t="s">
        <v>643</v>
      </c>
      <c r="G331" s="91" t="s">
        <v>141</v>
      </c>
      <c r="H331" s="57"/>
      <c r="I331" s="57">
        <v>52</v>
      </c>
      <c r="J331" s="57" t="s">
        <v>1435</v>
      </c>
      <c r="K331" s="57">
        <v>1</v>
      </c>
      <c r="L331" s="58">
        <v>4077</v>
      </c>
      <c r="M331" s="206">
        <f>L331+PI()*K331*(26+26+16)</f>
        <v>4290.6283004441057</v>
      </c>
    </row>
    <row r="332" spans="3:13" ht="15" customHeight="1" x14ac:dyDescent="0.25">
      <c r="C332" s="80"/>
      <c r="D332" s="83" t="s">
        <v>88</v>
      </c>
      <c r="E332" s="57"/>
      <c r="F332" s="83" t="s">
        <v>643</v>
      </c>
      <c r="G332" s="91" t="s">
        <v>142</v>
      </c>
      <c r="H332" s="57"/>
      <c r="I332" s="57">
        <v>52</v>
      </c>
      <c r="J332" s="57" t="s">
        <v>1436</v>
      </c>
      <c r="K332" s="57">
        <v>1</v>
      </c>
      <c r="L332" s="58">
        <v>4077</v>
      </c>
      <c r="M332" s="206">
        <f>L332+PI()*K332*(26+26+12)</f>
        <v>4278.061929829747</v>
      </c>
    </row>
    <row r="333" spans="3:13" ht="15" customHeight="1" x14ac:dyDescent="0.25">
      <c r="C333" s="80"/>
      <c r="D333" s="83" t="s">
        <v>88</v>
      </c>
      <c r="E333" s="57"/>
      <c r="F333" s="83" t="s">
        <v>643</v>
      </c>
      <c r="G333" s="91" t="s">
        <v>143</v>
      </c>
      <c r="H333" s="57"/>
      <c r="I333" s="57">
        <v>52</v>
      </c>
      <c r="J333" s="57" t="s">
        <v>1437</v>
      </c>
      <c r="K333" s="57">
        <v>1</v>
      </c>
      <c r="L333" s="58">
        <v>4294</v>
      </c>
      <c r="M333" s="206">
        <f>L333+PI()*K333*(26+26+10)</f>
        <v>4488.7787445225667</v>
      </c>
    </row>
    <row r="334" spans="3:13" ht="15" customHeight="1" x14ac:dyDescent="0.25">
      <c r="C334" s="80"/>
      <c r="D334" s="83" t="s">
        <v>88</v>
      </c>
      <c r="E334" s="57"/>
      <c r="F334" s="83" t="s">
        <v>643</v>
      </c>
      <c r="G334" s="91" t="s">
        <v>144</v>
      </c>
      <c r="H334" s="57"/>
      <c r="I334" s="57">
        <v>52</v>
      </c>
      <c r="J334" s="57" t="s">
        <v>1438</v>
      </c>
      <c r="K334" s="57">
        <v>1</v>
      </c>
      <c r="L334" s="58">
        <v>5381</v>
      </c>
      <c r="M334" s="206">
        <f>L334+PI()*K334*(26+26+8)</f>
        <v>5569.4955592153874</v>
      </c>
    </row>
    <row r="335" spans="3:13" ht="15" customHeight="1" x14ac:dyDescent="0.25">
      <c r="C335" s="80"/>
      <c r="D335" s="83" t="s">
        <v>88</v>
      </c>
      <c r="E335" s="57"/>
      <c r="F335" s="83" t="s">
        <v>643</v>
      </c>
      <c r="G335" s="91" t="s">
        <v>145</v>
      </c>
      <c r="H335" s="57"/>
      <c r="I335" s="57">
        <v>52</v>
      </c>
      <c r="J335" s="57" t="s">
        <v>1439</v>
      </c>
      <c r="K335" s="57">
        <v>1</v>
      </c>
      <c r="L335" s="58">
        <v>3256</v>
      </c>
      <c r="M335" s="206">
        <f>L335+PI()*K335*(26+20)</f>
        <v>3400.5132620651307</v>
      </c>
    </row>
    <row r="336" spans="3:13" ht="15" customHeight="1" x14ac:dyDescent="0.25">
      <c r="C336" s="80"/>
      <c r="D336" s="83" t="s">
        <v>88</v>
      </c>
      <c r="E336" s="57"/>
      <c r="F336" s="83" t="s">
        <v>643</v>
      </c>
      <c r="G336" s="91" t="s">
        <v>146</v>
      </c>
      <c r="H336" s="57"/>
      <c r="I336" s="57">
        <v>52</v>
      </c>
      <c r="J336" s="57" t="s">
        <v>1441</v>
      </c>
      <c r="K336" s="57">
        <v>1</v>
      </c>
      <c r="L336" s="58">
        <v>3533</v>
      </c>
      <c r="M336" s="206">
        <f>L336+PI()*K336*(26+16)</f>
        <v>3664.9468914507715</v>
      </c>
    </row>
    <row r="337" spans="3:13" ht="15" customHeight="1" x14ac:dyDescent="0.25">
      <c r="C337" s="80"/>
      <c r="D337" s="83" t="s">
        <v>88</v>
      </c>
      <c r="E337" s="57"/>
      <c r="F337" s="83" t="s">
        <v>643</v>
      </c>
      <c r="G337" s="91" t="s">
        <v>147</v>
      </c>
      <c r="H337" s="57"/>
      <c r="I337" s="57">
        <v>52</v>
      </c>
      <c r="J337" s="57" t="s">
        <v>1440</v>
      </c>
      <c r="K337" s="57">
        <v>1</v>
      </c>
      <c r="L337" s="58">
        <v>3968</v>
      </c>
      <c r="M337" s="206">
        <f>L337+PI()*K337*(26+12)</f>
        <v>4087.380520836412</v>
      </c>
    </row>
    <row r="338" spans="3:13" ht="15" customHeight="1" x14ac:dyDescent="0.25">
      <c r="C338" s="80"/>
      <c r="D338" s="83" t="s">
        <v>88</v>
      </c>
      <c r="E338" s="57"/>
      <c r="F338" s="83" t="s">
        <v>643</v>
      </c>
      <c r="G338" s="91" t="s">
        <v>148</v>
      </c>
      <c r="H338" s="57"/>
      <c r="I338" s="57">
        <v>52</v>
      </c>
      <c r="J338" s="57" t="s">
        <v>1442</v>
      </c>
      <c r="K338" s="57">
        <v>1</v>
      </c>
      <c r="L338" s="58">
        <v>4294</v>
      </c>
      <c r="M338" s="206">
        <f>L338+PI()*K338*(26+10)</f>
        <v>4407.0973355292326</v>
      </c>
    </row>
    <row r="339" spans="3:13" ht="15" customHeight="1" x14ac:dyDescent="0.25">
      <c r="C339" s="80"/>
      <c r="D339" s="83" t="s">
        <v>88</v>
      </c>
      <c r="E339" s="57"/>
      <c r="F339" s="83" t="s">
        <v>643</v>
      </c>
      <c r="G339" s="91" t="s">
        <v>149</v>
      </c>
      <c r="H339" s="57"/>
      <c r="I339" s="57">
        <v>52</v>
      </c>
      <c r="J339" s="57" t="s">
        <v>1443</v>
      </c>
      <c r="K339" s="57">
        <v>1</v>
      </c>
      <c r="L339" s="58">
        <v>4674</v>
      </c>
      <c r="M339" s="206">
        <f>L339+PI()*K339*(26+8)</f>
        <v>4780.8141502220533</v>
      </c>
    </row>
    <row r="340" spans="3:13" ht="15" customHeight="1" x14ac:dyDescent="0.25">
      <c r="C340" s="80"/>
      <c r="D340" s="83" t="s">
        <v>88</v>
      </c>
      <c r="E340" s="57"/>
      <c r="F340" s="83" t="s">
        <v>643</v>
      </c>
      <c r="G340" s="57">
        <v>26</v>
      </c>
      <c r="H340" s="91" t="s">
        <v>90</v>
      </c>
      <c r="I340" s="57" t="s">
        <v>122</v>
      </c>
      <c r="J340" s="57" t="s">
        <v>1448</v>
      </c>
      <c r="K340" s="57">
        <v>1</v>
      </c>
      <c r="L340" s="58">
        <v>2365</v>
      </c>
      <c r="M340" s="206">
        <f>L340+PI()*K340*(26)</f>
        <v>2446.6814089933346</v>
      </c>
    </row>
    <row r="341" spans="3:13" ht="15" customHeight="1" x14ac:dyDescent="0.25">
      <c r="C341" s="80"/>
      <c r="D341" s="83" t="s">
        <v>88</v>
      </c>
      <c r="E341" s="57"/>
      <c r="F341" s="83" t="s">
        <v>643</v>
      </c>
      <c r="G341" s="57">
        <v>26</v>
      </c>
      <c r="H341" s="91" t="s">
        <v>90</v>
      </c>
      <c r="I341" s="57"/>
      <c r="J341" s="57" t="s">
        <v>1444</v>
      </c>
      <c r="K341" s="57">
        <v>1</v>
      </c>
      <c r="L341" s="58">
        <v>3163.5</v>
      </c>
      <c r="M341" s="206">
        <f t="shared" ref="M341:M344" si="12">L341+PI()*K341*(26)</f>
        <v>3245.1814089933346</v>
      </c>
    </row>
    <row r="342" spans="3:13" ht="15" customHeight="1" x14ac:dyDescent="0.25">
      <c r="C342" s="80"/>
      <c r="D342" s="83" t="s">
        <v>88</v>
      </c>
      <c r="E342" s="57"/>
      <c r="F342" s="83" t="s">
        <v>643</v>
      </c>
      <c r="G342" s="57">
        <v>26</v>
      </c>
      <c r="H342" s="91" t="s">
        <v>90</v>
      </c>
      <c r="I342" s="57"/>
      <c r="J342" s="57" t="s">
        <v>1445</v>
      </c>
      <c r="K342" s="57"/>
      <c r="L342" s="58">
        <v>1108</v>
      </c>
      <c r="M342" s="206">
        <f t="shared" si="12"/>
        <v>1108</v>
      </c>
    </row>
    <row r="343" spans="3:13" ht="15" customHeight="1" x14ac:dyDescent="0.25">
      <c r="C343" s="80"/>
      <c r="D343" s="83" t="s">
        <v>88</v>
      </c>
      <c r="E343" s="57"/>
      <c r="F343" s="83" t="s">
        <v>643</v>
      </c>
      <c r="G343" s="57">
        <v>26</v>
      </c>
      <c r="H343" s="91" t="s">
        <v>90</v>
      </c>
      <c r="I343" s="57"/>
      <c r="J343" s="57" t="s">
        <v>1446</v>
      </c>
      <c r="K343" s="57"/>
      <c r="L343" s="58">
        <v>253</v>
      </c>
      <c r="M343" s="206">
        <f t="shared" si="12"/>
        <v>253</v>
      </c>
    </row>
    <row r="344" spans="3:13" ht="15" customHeight="1" x14ac:dyDescent="0.25">
      <c r="C344" s="80"/>
      <c r="D344" s="83" t="s">
        <v>88</v>
      </c>
      <c r="E344" s="57"/>
      <c r="F344" s="83" t="s">
        <v>643</v>
      </c>
      <c r="G344" s="57">
        <v>26</v>
      </c>
      <c r="H344" s="91" t="s">
        <v>90</v>
      </c>
      <c r="I344" s="57"/>
      <c r="J344" s="57" t="s">
        <v>1447</v>
      </c>
      <c r="K344" s="57"/>
      <c r="L344" s="58">
        <v>4002</v>
      </c>
      <c r="M344" s="206">
        <f t="shared" si="12"/>
        <v>4002</v>
      </c>
    </row>
    <row r="345" spans="3:13" ht="15" customHeight="1" x14ac:dyDescent="0.25">
      <c r="C345" s="80"/>
      <c r="D345" s="83" t="s">
        <v>88</v>
      </c>
      <c r="E345" s="57"/>
      <c r="F345" s="83" t="s">
        <v>643</v>
      </c>
      <c r="G345" s="57">
        <v>26</v>
      </c>
      <c r="H345" s="57"/>
      <c r="I345" s="57">
        <v>52</v>
      </c>
      <c r="J345" s="57" t="s">
        <v>1449</v>
      </c>
      <c r="K345" s="57">
        <v>1</v>
      </c>
      <c r="L345" s="58">
        <v>4566</v>
      </c>
      <c r="M345" s="206">
        <f>L345+PI()*K345*(26+26)</f>
        <v>4729.3628179866691</v>
      </c>
    </row>
    <row r="346" spans="3:13" ht="15" customHeight="1" x14ac:dyDescent="0.25">
      <c r="C346" s="80"/>
      <c r="D346" s="83" t="s">
        <v>88</v>
      </c>
      <c r="E346" s="57"/>
      <c r="F346" s="83" t="s">
        <v>643</v>
      </c>
      <c r="G346" s="57">
        <v>26</v>
      </c>
      <c r="H346" s="57"/>
      <c r="I346" s="57">
        <v>52</v>
      </c>
      <c r="J346" s="57" t="s">
        <v>1450</v>
      </c>
      <c r="K346" s="57">
        <v>1</v>
      </c>
      <c r="L346" s="58">
        <v>3881</v>
      </c>
      <c r="M346" s="206">
        <f t="shared" ref="M346:M348" si="13">L346+PI()*K346*(26+26)</f>
        <v>4044.3628179866691</v>
      </c>
    </row>
    <row r="347" spans="3:13" ht="15" customHeight="1" x14ac:dyDescent="0.25">
      <c r="C347" s="80"/>
      <c r="D347" s="83" t="s">
        <v>88</v>
      </c>
      <c r="E347" s="57"/>
      <c r="F347" s="83" t="s">
        <v>643</v>
      </c>
      <c r="G347" s="57">
        <v>26</v>
      </c>
      <c r="H347" s="57"/>
      <c r="I347" s="57">
        <v>52</v>
      </c>
      <c r="J347" s="57" t="s">
        <v>1451</v>
      </c>
      <c r="K347" s="57">
        <v>1</v>
      </c>
      <c r="L347" s="58">
        <v>8556</v>
      </c>
      <c r="M347" s="206">
        <f t="shared" si="13"/>
        <v>8719.3628179866701</v>
      </c>
    </row>
    <row r="348" spans="3:13" ht="15" customHeight="1" x14ac:dyDescent="0.25">
      <c r="C348" s="80"/>
      <c r="D348" s="83" t="s">
        <v>88</v>
      </c>
      <c r="E348" s="57"/>
      <c r="F348" s="83" t="s">
        <v>643</v>
      </c>
      <c r="G348" s="57">
        <v>26</v>
      </c>
      <c r="H348" s="57"/>
      <c r="I348" s="57">
        <v>52</v>
      </c>
      <c r="J348" s="57" t="s">
        <v>1452</v>
      </c>
      <c r="K348" s="57">
        <v>1</v>
      </c>
      <c r="L348" s="58">
        <v>7272</v>
      </c>
      <c r="M348" s="206">
        <f t="shared" si="13"/>
        <v>7435.3628179866691</v>
      </c>
    </row>
    <row r="349" spans="3:13" ht="15" customHeight="1" x14ac:dyDescent="0.25">
      <c r="C349" s="80"/>
      <c r="D349" s="83" t="s">
        <v>88</v>
      </c>
      <c r="E349" s="57"/>
      <c r="F349" s="83" t="s">
        <v>643</v>
      </c>
      <c r="G349" s="57">
        <v>26</v>
      </c>
      <c r="H349" s="57"/>
      <c r="I349" s="57">
        <v>52</v>
      </c>
      <c r="J349" s="57" t="s">
        <v>1453</v>
      </c>
      <c r="K349" s="57">
        <v>1</v>
      </c>
      <c r="L349" s="58">
        <v>1305</v>
      </c>
      <c r="M349" s="206">
        <f>L349+PI()*K349*(26)</f>
        <v>1386.6814089933346</v>
      </c>
    </row>
    <row r="350" spans="3:13" ht="15" customHeight="1" x14ac:dyDescent="0.25">
      <c r="C350" s="80"/>
      <c r="D350" s="83" t="s">
        <v>88</v>
      </c>
      <c r="E350" s="57"/>
      <c r="F350" s="83" t="s">
        <v>643</v>
      </c>
      <c r="G350" s="91" t="s">
        <v>139</v>
      </c>
      <c r="H350" s="57"/>
      <c r="I350" s="57">
        <v>52</v>
      </c>
      <c r="J350" s="57" t="s">
        <v>1454</v>
      </c>
      <c r="K350" s="57">
        <v>1</v>
      </c>
      <c r="L350" s="58">
        <v>4551</v>
      </c>
      <c r="M350" s="206">
        <f t="shared" ref="M350:M393" si="14">L350+PI()*K350*(26+26+26)</f>
        <v>4796.0442269800042</v>
      </c>
    </row>
    <row r="351" spans="3:13" ht="15" customHeight="1" x14ac:dyDescent="0.25">
      <c r="C351" s="80"/>
      <c r="D351" s="83" t="s">
        <v>88</v>
      </c>
      <c r="E351" s="57"/>
      <c r="F351" s="83" t="s">
        <v>643</v>
      </c>
      <c r="G351" s="91" t="s">
        <v>140</v>
      </c>
      <c r="H351" s="57"/>
      <c r="I351" s="57">
        <v>52</v>
      </c>
      <c r="J351" s="57" t="s">
        <v>1455</v>
      </c>
      <c r="K351" s="57">
        <v>1</v>
      </c>
      <c r="L351" s="58">
        <v>4729</v>
      </c>
      <c r="M351" s="206">
        <f>L351+PI()*K351*(26+26+20)</f>
        <v>4955.1946710584652</v>
      </c>
    </row>
    <row r="352" spans="3:13" ht="15" customHeight="1" x14ac:dyDescent="0.25">
      <c r="C352" s="80"/>
      <c r="D352" s="83" t="s">
        <v>88</v>
      </c>
      <c r="E352" s="57"/>
      <c r="F352" s="83" t="s">
        <v>643</v>
      </c>
      <c r="G352" s="91" t="s">
        <v>141</v>
      </c>
      <c r="H352" s="57"/>
      <c r="I352" s="57">
        <v>52</v>
      </c>
      <c r="J352" s="57" t="s">
        <v>1456</v>
      </c>
      <c r="K352" s="57">
        <v>1</v>
      </c>
      <c r="L352" s="58">
        <v>4892</v>
      </c>
      <c r="M352" s="206">
        <f>L352+PI()*K352*(26+26+16)</f>
        <v>5105.6283004441057</v>
      </c>
    </row>
    <row r="353" spans="3:13" ht="15" customHeight="1" x14ac:dyDescent="0.25">
      <c r="C353" s="80"/>
      <c r="D353" s="83" t="s">
        <v>88</v>
      </c>
      <c r="E353" s="57"/>
      <c r="F353" s="83" t="s">
        <v>643</v>
      </c>
      <c r="G353" s="91" t="s">
        <v>142</v>
      </c>
      <c r="H353" s="57"/>
      <c r="I353" s="57">
        <v>52</v>
      </c>
      <c r="J353" s="57" t="s">
        <v>1457</v>
      </c>
      <c r="K353" s="57">
        <v>1</v>
      </c>
      <c r="L353" s="58">
        <v>5229</v>
      </c>
      <c r="M353" s="206">
        <f>L353+PI()*K353*(26+26+12)</f>
        <v>5430.061929829747</v>
      </c>
    </row>
    <row r="354" spans="3:13" ht="15" customHeight="1" x14ac:dyDescent="0.25">
      <c r="C354" s="80"/>
      <c r="D354" s="83" t="s">
        <v>88</v>
      </c>
      <c r="E354" s="57"/>
      <c r="F354" s="83" t="s">
        <v>643</v>
      </c>
      <c r="G354" s="91" t="s">
        <v>143</v>
      </c>
      <c r="H354" s="57"/>
      <c r="I354" s="57">
        <v>52</v>
      </c>
      <c r="J354" s="57" t="s">
        <v>1458</v>
      </c>
      <c r="K354" s="57">
        <v>1</v>
      </c>
      <c r="L354" s="58">
        <v>5229</v>
      </c>
      <c r="M354" s="206">
        <f>L354+PI()*K354*(26+26+10)</f>
        <v>5423.7787445225667</v>
      </c>
    </row>
    <row r="355" spans="3:13" ht="15" customHeight="1" x14ac:dyDescent="0.25">
      <c r="C355" s="80"/>
      <c r="D355" s="83" t="s">
        <v>88</v>
      </c>
      <c r="E355" s="57"/>
      <c r="F355" s="83" t="s">
        <v>643</v>
      </c>
      <c r="G355" s="91" t="s">
        <v>144</v>
      </c>
      <c r="H355" s="57"/>
      <c r="I355" s="57">
        <v>52</v>
      </c>
      <c r="J355" s="57" t="s">
        <v>1459</v>
      </c>
      <c r="K355" s="57">
        <v>1</v>
      </c>
      <c r="L355" s="58">
        <v>5870</v>
      </c>
      <c r="M355" s="206">
        <f>L355+PI()*K355*(26+26+8)</f>
        <v>6058.4955592153874</v>
      </c>
    </row>
    <row r="356" spans="3:13" ht="15" customHeight="1" x14ac:dyDescent="0.25">
      <c r="C356" s="80"/>
      <c r="D356" s="83" t="s">
        <v>88</v>
      </c>
      <c r="E356" s="57"/>
      <c r="F356" s="83" t="s">
        <v>643</v>
      </c>
      <c r="G356" s="91" t="s">
        <v>145</v>
      </c>
      <c r="H356" s="57"/>
      <c r="I356" s="57">
        <v>52</v>
      </c>
      <c r="J356" s="57" t="s">
        <v>1460</v>
      </c>
      <c r="K356" s="57">
        <v>1</v>
      </c>
      <c r="L356" s="58">
        <v>3617</v>
      </c>
      <c r="M356" s="206">
        <f>L356+PI()*K356*(26+20)</f>
        <v>3761.5132620651307</v>
      </c>
    </row>
    <row r="357" spans="3:13" ht="15" customHeight="1" x14ac:dyDescent="0.25">
      <c r="C357" s="80"/>
      <c r="D357" s="83" t="s">
        <v>88</v>
      </c>
      <c r="E357" s="57"/>
      <c r="F357" s="83" t="s">
        <v>643</v>
      </c>
      <c r="G357" s="91" t="s">
        <v>146</v>
      </c>
      <c r="H357" s="57"/>
      <c r="I357" s="57">
        <v>52</v>
      </c>
      <c r="J357" s="57" t="s">
        <v>1461</v>
      </c>
      <c r="K357" s="57">
        <v>1</v>
      </c>
      <c r="L357" s="58">
        <v>3617</v>
      </c>
      <c r="M357" s="206">
        <f>L357+PI()*K357*(26+16)</f>
        <v>3748.9468914507715</v>
      </c>
    </row>
    <row r="358" spans="3:13" ht="15" customHeight="1" x14ac:dyDescent="0.25">
      <c r="C358" s="80"/>
      <c r="D358" s="83" t="s">
        <v>88</v>
      </c>
      <c r="E358" s="57"/>
      <c r="F358" s="83" t="s">
        <v>643</v>
      </c>
      <c r="G358" s="91" t="s">
        <v>147</v>
      </c>
      <c r="H358" s="57"/>
      <c r="I358" s="57">
        <v>52</v>
      </c>
      <c r="J358" s="57" t="s">
        <v>1462</v>
      </c>
      <c r="K358" s="57">
        <v>1</v>
      </c>
      <c r="L358" s="58">
        <v>3925</v>
      </c>
      <c r="M358" s="206">
        <f>L358+PI()*K358*(26+12)</f>
        <v>4044.380520836412</v>
      </c>
    </row>
    <row r="359" spans="3:13" ht="15" customHeight="1" x14ac:dyDescent="0.25">
      <c r="C359" s="80"/>
      <c r="D359" s="83" t="s">
        <v>88</v>
      </c>
      <c r="E359" s="57"/>
      <c r="F359" s="83" t="s">
        <v>643</v>
      </c>
      <c r="G359" s="91" t="s">
        <v>148</v>
      </c>
      <c r="H359" s="57"/>
      <c r="I359" s="57">
        <v>52</v>
      </c>
      <c r="J359" s="57" t="s">
        <v>1463</v>
      </c>
      <c r="K359" s="57">
        <v>1</v>
      </c>
      <c r="L359" s="58">
        <v>3925</v>
      </c>
      <c r="M359" s="206">
        <f>L359+PI()*K359*(26+10)</f>
        <v>4038.0973355292326</v>
      </c>
    </row>
    <row r="360" spans="3:13" ht="15" customHeight="1" x14ac:dyDescent="0.25">
      <c r="C360" s="80"/>
      <c r="D360" s="83" t="s">
        <v>88</v>
      </c>
      <c r="E360" s="57"/>
      <c r="F360" s="83" t="s">
        <v>643</v>
      </c>
      <c r="G360" s="91" t="s">
        <v>149</v>
      </c>
      <c r="H360" s="57"/>
      <c r="I360" s="57">
        <v>52</v>
      </c>
      <c r="J360" s="57" t="s">
        <v>1464</v>
      </c>
      <c r="K360" s="57">
        <v>1</v>
      </c>
      <c r="L360" s="58">
        <v>4294</v>
      </c>
      <c r="M360" s="206">
        <f>L360+PI()*K360*(26+8)</f>
        <v>4400.8141502220533</v>
      </c>
    </row>
    <row r="361" spans="3:13" ht="15" customHeight="1" x14ac:dyDescent="0.25">
      <c r="C361" s="80"/>
      <c r="D361" s="83" t="s">
        <v>88</v>
      </c>
      <c r="E361" s="57"/>
      <c r="F361" s="83" t="s">
        <v>643</v>
      </c>
      <c r="G361" s="57">
        <v>26</v>
      </c>
      <c r="H361" s="91" t="s">
        <v>90</v>
      </c>
      <c r="I361" s="57" t="s">
        <v>91</v>
      </c>
      <c r="J361" s="57" t="s">
        <v>1465</v>
      </c>
      <c r="K361" s="57">
        <v>1</v>
      </c>
      <c r="L361" s="58">
        <v>2365</v>
      </c>
      <c r="M361" s="206">
        <f>L361+PI()*K361*(26)</f>
        <v>2446.6814089933346</v>
      </c>
    </row>
    <row r="362" spans="3:13" ht="15" customHeight="1" x14ac:dyDescent="0.25">
      <c r="C362" s="80"/>
      <c r="D362" s="83" t="s">
        <v>88</v>
      </c>
      <c r="E362" s="57"/>
      <c r="F362" s="83" t="s">
        <v>643</v>
      </c>
      <c r="G362" s="57">
        <v>26</v>
      </c>
      <c r="H362" s="91" t="s">
        <v>90</v>
      </c>
      <c r="I362" s="57"/>
      <c r="J362" s="57" t="s">
        <v>1444</v>
      </c>
      <c r="K362" s="57">
        <v>1</v>
      </c>
      <c r="L362" s="58">
        <v>3163.5</v>
      </c>
      <c r="M362" s="206">
        <f t="shared" ref="M362:M365" si="15">L362+PI()*K362*(26)</f>
        <v>3245.1814089933346</v>
      </c>
    </row>
    <row r="363" spans="3:13" ht="15" customHeight="1" x14ac:dyDescent="0.25">
      <c r="C363" s="80"/>
      <c r="D363" s="83" t="s">
        <v>88</v>
      </c>
      <c r="E363" s="57"/>
      <c r="F363" s="83" t="s">
        <v>643</v>
      </c>
      <c r="G363" s="57">
        <v>26</v>
      </c>
      <c r="H363" s="91" t="s">
        <v>90</v>
      </c>
      <c r="I363" s="57"/>
      <c r="J363" s="57" t="s">
        <v>1445</v>
      </c>
      <c r="K363" s="57"/>
      <c r="L363" s="58">
        <v>1108</v>
      </c>
      <c r="M363" s="206">
        <f t="shared" si="15"/>
        <v>1108</v>
      </c>
    </row>
    <row r="364" spans="3:13" ht="15" customHeight="1" x14ac:dyDescent="0.25">
      <c r="C364" s="80"/>
      <c r="D364" s="83" t="s">
        <v>88</v>
      </c>
      <c r="E364" s="57"/>
      <c r="F364" s="83" t="s">
        <v>643</v>
      </c>
      <c r="G364" s="57">
        <v>26</v>
      </c>
      <c r="H364" s="91" t="s">
        <v>90</v>
      </c>
      <c r="I364" s="57"/>
      <c r="J364" s="57" t="s">
        <v>1446</v>
      </c>
      <c r="K364" s="57"/>
      <c r="L364" s="58">
        <v>253</v>
      </c>
      <c r="M364" s="206">
        <f t="shared" si="15"/>
        <v>253</v>
      </c>
    </row>
    <row r="365" spans="3:13" ht="15" customHeight="1" x14ac:dyDescent="0.25">
      <c r="C365" s="80"/>
      <c r="D365" s="83" t="s">
        <v>88</v>
      </c>
      <c r="E365" s="57"/>
      <c r="F365" s="83" t="s">
        <v>643</v>
      </c>
      <c r="G365" s="57">
        <v>26</v>
      </c>
      <c r="H365" s="91" t="s">
        <v>90</v>
      </c>
      <c r="I365" s="57"/>
      <c r="J365" s="57" t="s">
        <v>1447</v>
      </c>
      <c r="K365" s="57"/>
      <c r="L365" s="58">
        <v>4002</v>
      </c>
      <c r="M365" s="206">
        <f t="shared" si="15"/>
        <v>4002</v>
      </c>
    </row>
    <row r="366" spans="3:13" ht="15" customHeight="1" x14ac:dyDescent="0.25">
      <c r="C366" s="80"/>
      <c r="D366" s="83" t="s">
        <v>88</v>
      </c>
      <c r="E366" s="57"/>
      <c r="F366" s="83" t="s">
        <v>643</v>
      </c>
      <c r="G366" s="57">
        <v>26</v>
      </c>
      <c r="H366" s="57"/>
      <c r="I366" s="57">
        <v>65</v>
      </c>
      <c r="J366" s="57" t="s">
        <v>1466</v>
      </c>
      <c r="K366" s="57">
        <v>1</v>
      </c>
      <c r="L366" s="58">
        <v>5055</v>
      </c>
      <c r="M366" s="206">
        <f>L366+PI()*K366*(26+26)</f>
        <v>5218.3628179866691</v>
      </c>
    </row>
    <row r="367" spans="3:13" ht="15" customHeight="1" x14ac:dyDescent="0.25">
      <c r="C367" s="80"/>
      <c r="D367" s="83" t="s">
        <v>88</v>
      </c>
      <c r="E367" s="57"/>
      <c r="F367" s="83" t="s">
        <v>643</v>
      </c>
      <c r="G367" s="57">
        <v>26</v>
      </c>
      <c r="H367" s="57"/>
      <c r="I367" s="57">
        <v>65</v>
      </c>
      <c r="J367" s="57" t="s">
        <v>1467</v>
      </c>
      <c r="K367" s="57">
        <v>1</v>
      </c>
      <c r="L367" s="58">
        <v>4297</v>
      </c>
      <c r="M367" s="206">
        <f t="shared" ref="M367:M369" si="16">L367+PI()*K367*(26+26)</f>
        <v>4460.3628179866691</v>
      </c>
    </row>
    <row r="368" spans="3:13" ht="15" customHeight="1" x14ac:dyDescent="0.25">
      <c r="C368" s="80"/>
      <c r="D368" s="83" t="s">
        <v>88</v>
      </c>
      <c r="E368" s="57"/>
      <c r="F368" s="83" t="s">
        <v>643</v>
      </c>
      <c r="G368" s="57">
        <v>26</v>
      </c>
      <c r="H368" s="57"/>
      <c r="I368" s="57">
        <v>65</v>
      </c>
      <c r="J368" s="57" t="s">
        <v>1468</v>
      </c>
      <c r="K368" s="57">
        <v>1</v>
      </c>
      <c r="L368" s="58">
        <v>9506</v>
      </c>
      <c r="M368" s="206">
        <f t="shared" si="16"/>
        <v>9669.3628179866701</v>
      </c>
    </row>
    <row r="369" spans="3:13" ht="15" customHeight="1" x14ac:dyDescent="0.25">
      <c r="C369" s="80"/>
      <c r="D369" s="83" t="s">
        <v>88</v>
      </c>
      <c r="E369" s="57"/>
      <c r="F369" s="83" t="s">
        <v>643</v>
      </c>
      <c r="G369" s="57">
        <v>26</v>
      </c>
      <c r="H369" s="57"/>
      <c r="I369" s="57">
        <v>65</v>
      </c>
      <c r="J369" s="57" t="s">
        <v>1469</v>
      </c>
      <c r="K369" s="57">
        <v>1</v>
      </c>
      <c r="L369" s="58">
        <v>8080</v>
      </c>
      <c r="M369" s="206">
        <f t="shared" si="16"/>
        <v>8243.3628179866701</v>
      </c>
    </row>
    <row r="370" spans="3:13" ht="15" customHeight="1" x14ac:dyDescent="0.25">
      <c r="C370" s="80"/>
      <c r="D370" s="83" t="s">
        <v>88</v>
      </c>
      <c r="E370" s="57"/>
      <c r="F370" s="83" t="s">
        <v>643</v>
      </c>
      <c r="G370" s="57">
        <v>26</v>
      </c>
      <c r="H370" s="57"/>
      <c r="I370" s="57">
        <v>65</v>
      </c>
      <c r="J370" s="57" t="s">
        <v>1470</v>
      </c>
      <c r="K370" s="57">
        <v>1</v>
      </c>
      <c r="L370" s="58">
        <v>1449</v>
      </c>
      <c r="M370" s="206">
        <f>L370+PI()*K370*(26)</f>
        <v>1530.6814089933346</v>
      </c>
    </row>
    <row r="371" spans="3:13" ht="15" customHeight="1" x14ac:dyDescent="0.25">
      <c r="C371" s="80"/>
      <c r="D371" s="83" t="s">
        <v>88</v>
      </c>
      <c r="E371" s="57"/>
      <c r="F371" s="83" t="s">
        <v>643</v>
      </c>
      <c r="G371" s="91" t="s">
        <v>139</v>
      </c>
      <c r="H371" s="57"/>
      <c r="I371" s="57">
        <v>65</v>
      </c>
      <c r="J371" s="57" t="s">
        <v>1471</v>
      </c>
      <c r="K371" s="57">
        <v>1</v>
      </c>
      <c r="L371" s="58">
        <v>5056</v>
      </c>
      <c r="M371" s="206">
        <f t="shared" si="14"/>
        <v>5301.0442269800042</v>
      </c>
    </row>
    <row r="372" spans="3:13" ht="15" customHeight="1" x14ac:dyDescent="0.25">
      <c r="C372" s="80"/>
      <c r="D372" s="83" t="s">
        <v>88</v>
      </c>
      <c r="E372" s="57"/>
      <c r="F372" s="83" t="s">
        <v>643</v>
      </c>
      <c r="G372" s="91" t="s">
        <v>139</v>
      </c>
      <c r="H372" s="57"/>
      <c r="I372" s="57">
        <v>65</v>
      </c>
      <c r="J372" s="57" t="s">
        <v>1472</v>
      </c>
      <c r="K372" s="57">
        <v>1</v>
      </c>
      <c r="L372" s="58">
        <v>5056</v>
      </c>
      <c r="M372" s="206">
        <f t="shared" si="14"/>
        <v>5301.0442269800042</v>
      </c>
    </row>
    <row r="373" spans="3:13" ht="15" customHeight="1" x14ac:dyDescent="0.25">
      <c r="C373" s="80"/>
      <c r="D373" s="83" t="s">
        <v>88</v>
      </c>
      <c r="E373" s="57"/>
      <c r="F373" s="83" t="s">
        <v>643</v>
      </c>
      <c r="G373" s="91" t="s">
        <v>140</v>
      </c>
      <c r="H373" s="57"/>
      <c r="I373" s="57">
        <v>65</v>
      </c>
      <c r="J373" s="57" t="s">
        <v>1473</v>
      </c>
      <c r="K373" s="57">
        <v>1</v>
      </c>
      <c r="L373" s="58">
        <v>5254</v>
      </c>
      <c r="M373" s="206">
        <f>L373+PI()*K373*(26+26+20)</f>
        <v>5480.1946710584652</v>
      </c>
    </row>
    <row r="374" spans="3:13" ht="15" customHeight="1" x14ac:dyDescent="0.25">
      <c r="C374" s="80"/>
      <c r="D374" s="83" t="s">
        <v>88</v>
      </c>
      <c r="E374" s="57"/>
      <c r="F374" s="83" t="s">
        <v>643</v>
      </c>
      <c r="G374" s="91" t="s">
        <v>141</v>
      </c>
      <c r="H374" s="57"/>
      <c r="I374" s="57">
        <v>65</v>
      </c>
      <c r="J374" s="57" t="s">
        <v>1474</v>
      </c>
      <c r="K374" s="57">
        <v>1</v>
      </c>
      <c r="L374" s="58">
        <v>5435</v>
      </c>
      <c r="M374" s="206">
        <f>L374+PI()*K374*(26+26+16)</f>
        <v>5648.6283004441057</v>
      </c>
    </row>
    <row r="375" spans="3:13" ht="15" customHeight="1" x14ac:dyDescent="0.25">
      <c r="C375" s="80"/>
      <c r="D375" s="83" t="s">
        <v>88</v>
      </c>
      <c r="E375" s="57"/>
      <c r="F375" s="83" t="s">
        <v>643</v>
      </c>
      <c r="G375" s="91" t="s">
        <v>142</v>
      </c>
      <c r="H375" s="57"/>
      <c r="I375" s="57">
        <v>65</v>
      </c>
      <c r="J375" s="57" t="s">
        <v>1475</v>
      </c>
      <c r="K375" s="57">
        <v>1</v>
      </c>
      <c r="L375" s="58">
        <v>5809</v>
      </c>
      <c r="M375" s="206">
        <f>L375+PI()*K375*(26+26+12)</f>
        <v>6010.061929829747</v>
      </c>
    </row>
    <row r="376" spans="3:13" ht="15" customHeight="1" x14ac:dyDescent="0.25">
      <c r="C376" s="80"/>
      <c r="D376" s="83" t="s">
        <v>88</v>
      </c>
      <c r="E376" s="57"/>
      <c r="F376" s="83" t="s">
        <v>643</v>
      </c>
      <c r="G376" s="91" t="s">
        <v>143</v>
      </c>
      <c r="H376" s="57"/>
      <c r="I376" s="57">
        <v>65</v>
      </c>
      <c r="J376" s="57" t="s">
        <v>1476</v>
      </c>
      <c r="K376" s="57">
        <v>1</v>
      </c>
      <c r="L376" s="58">
        <v>5809</v>
      </c>
      <c r="M376" s="206">
        <f>L376+PI()*K376*(26+26+10)</f>
        <v>6003.7787445225667</v>
      </c>
    </row>
    <row r="377" spans="3:13" ht="15" customHeight="1" x14ac:dyDescent="0.25">
      <c r="C377" s="80"/>
      <c r="D377" s="83" t="s">
        <v>88</v>
      </c>
      <c r="E377" s="57"/>
      <c r="F377" s="83" t="s">
        <v>643</v>
      </c>
      <c r="G377" s="91" t="s">
        <v>144</v>
      </c>
      <c r="H377" s="57"/>
      <c r="I377" s="57">
        <v>65</v>
      </c>
      <c r="J377" s="57" t="s">
        <v>1477</v>
      </c>
      <c r="K377" s="57">
        <v>1</v>
      </c>
      <c r="L377" s="58">
        <v>6142</v>
      </c>
      <c r="M377" s="206">
        <f>L377+PI()*K377*(26+26+8)</f>
        <v>6330.4955592153874</v>
      </c>
    </row>
    <row r="378" spans="3:13" ht="15" customHeight="1" x14ac:dyDescent="0.25">
      <c r="C378" s="80"/>
      <c r="D378" s="83" t="s">
        <v>88</v>
      </c>
      <c r="E378" s="57"/>
      <c r="F378" s="83" t="s">
        <v>643</v>
      </c>
      <c r="G378" s="91" t="s">
        <v>145</v>
      </c>
      <c r="H378" s="57"/>
      <c r="I378" s="57">
        <v>65</v>
      </c>
      <c r="J378" s="57" t="s">
        <v>1478</v>
      </c>
      <c r="K378" s="57">
        <v>1</v>
      </c>
      <c r="L378" s="58">
        <v>3807</v>
      </c>
      <c r="M378" s="206">
        <f>L378+PI()*K378*(26+20)</f>
        <v>3951.5132620651307</v>
      </c>
    </row>
    <row r="379" spans="3:13" ht="15" customHeight="1" x14ac:dyDescent="0.25">
      <c r="C379" s="80"/>
      <c r="D379" s="83" t="s">
        <v>88</v>
      </c>
      <c r="E379" s="57"/>
      <c r="F379" s="83" t="s">
        <v>643</v>
      </c>
      <c r="G379" s="91" t="s">
        <v>146</v>
      </c>
      <c r="H379" s="57"/>
      <c r="I379" s="57">
        <v>65</v>
      </c>
      <c r="J379" s="57" t="s">
        <v>1479</v>
      </c>
      <c r="K379" s="57">
        <v>1</v>
      </c>
      <c r="L379" s="58">
        <v>3807</v>
      </c>
      <c r="M379" s="206">
        <f>L379+PI()*K379*(26+16)</f>
        <v>3938.9468914507715</v>
      </c>
    </row>
    <row r="380" spans="3:13" ht="15" customHeight="1" x14ac:dyDescent="0.25">
      <c r="C380" s="80"/>
      <c r="D380" s="83" t="s">
        <v>88</v>
      </c>
      <c r="E380" s="57"/>
      <c r="F380" s="83" t="s">
        <v>643</v>
      </c>
      <c r="G380" s="91" t="s">
        <v>147</v>
      </c>
      <c r="H380" s="57"/>
      <c r="I380" s="57">
        <v>65</v>
      </c>
      <c r="J380" s="57" t="s">
        <v>1480</v>
      </c>
      <c r="K380" s="57">
        <v>1</v>
      </c>
      <c r="L380" s="58">
        <v>4132</v>
      </c>
      <c r="M380" s="206">
        <f>L380+PI()*K380*(26+12)</f>
        <v>4251.380520836412</v>
      </c>
    </row>
    <row r="381" spans="3:13" ht="15" customHeight="1" x14ac:dyDescent="0.25">
      <c r="C381" s="80"/>
      <c r="D381" s="83" t="s">
        <v>88</v>
      </c>
      <c r="E381" s="57"/>
      <c r="F381" s="83" t="s">
        <v>643</v>
      </c>
      <c r="G381" s="91" t="s">
        <v>148</v>
      </c>
      <c r="H381" s="57"/>
      <c r="I381" s="57">
        <v>65</v>
      </c>
      <c r="J381" s="57" t="s">
        <v>1481</v>
      </c>
      <c r="K381" s="57">
        <v>1</v>
      </c>
      <c r="L381" s="58">
        <v>4132</v>
      </c>
      <c r="M381" s="206">
        <f>L381+PI()*K381*(26+10)</f>
        <v>4245.0973355292326</v>
      </c>
    </row>
    <row r="382" spans="3:13" ht="15" customHeight="1" x14ac:dyDescent="0.25">
      <c r="C382" s="80"/>
      <c r="D382" s="83" t="s">
        <v>88</v>
      </c>
      <c r="E382" s="57"/>
      <c r="F382" s="83" t="s">
        <v>643</v>
      </c>
      <c r="G382" s="91" t="s">
        <v>149</v>
      </c>
      <c r="H382" s="57"/>
      <c r="I382" s="57">
        <v>65</v>
      </c>
      <c r="J382" s="57" t="s">
        <v>1482</v>
      </c>
      <c r="K382" s="57">
        <v>1</v>
      </c>
      <c r="L382" s="58">
        <v>4519</v>
      </c>
      <c r="M382" s="206">
        <f>L382+PI()*K382*(26+8)</f>
        <v>4625.8141502220533</v>
      </c>
    </row>
    <row r="383" spans="3:13" ht="15" customHeight="1" x14ac:dyDescent="0.25">
      <c r="C383" s="80"/>
      <c r="D383" s="83" t="s">
        <v>88</v>
      </c>
      <c r="E383" s="57"/>
      <c r="F383" s="83" t="s">
        <v>643</v>
      </c>
      <c r="G383" s="57">
        <v>26</v>
      </c>
      <c r="H383" s="91" t="s">
        <v>90</v>
      </c>
      <c r="I383" s="57" t="s">
        <v>150</v>
      </c>
      <c r="J383" s="57" t="s">
        <v>1483</v>
      </c>
      <c r="K383" s="57">
        <v>1</v>
      </c>
      <c r="L383" s="58">
        <v>2365</v>
      </c>
      <c r="M383" s="206">
        <f>L383+PI()*K383*(26)</f>
        <v>2446.6814089933346</v>
      </c>
    </row>
    <row r="384" spans="3:13" ht="15" customHeight="1" x14ac:dyDescent="0.25">
      <c r="C384" s="80"/>
      <c r="D384" s="83" t="s">
        <v>88</v>
      </c>
      <c r="E384" s="57"/>
      <c r="F384" s="83" t="s">
        <v>643</v>
      </c>
      <c r="G384" s="57">
        <v>26</v>
      </c>
      <c r="H384" s="91" t="s">
        <v>90</v>
      </c>
      <c r="I384" s="57"/>
      <c r="J384" s="57" t="s">
        <v>1444</v>
      </c>
      <c r="K384" s="57">
        <v>1</v>
      </c>
      <c r="L384" s="58">
        <v>3163.5</v>
      </c>
      <c r="M384" s="206">
        <f t="shared" ref="M384:M387" si="17">L384+PI()*K384*(26)</f>
        <v>3245.1814089933346</v>
      </c>
    </row>
    <row r="385" spans="3:13" ht="15" customHeight="1" x14ac:dyDescent="0.25">
      <c r="C385" s="80"/>
      <c r="D385" s="83" t="s">
        <v>88</v>
      </c>
      <c r="E385" s="57"/>
      <c r="F385" s="83" t="s">
        <v>643</v>
      </c>
      <c r="G385" s="57">
        <v>26</v>
      </c>
      <c r="H385" s="91" t="s">
        <v>90</v>
      </c>
      <c r="I385" s="57"/>
      <c r="J385" s="57" t="s">
        <v>1445</v>
      </c>
      <c r="K385" s="57"/>
      <c r="L385" s="58">
        <v>1108</v>
      </c>
      <c r="M385" s="206">
        <f t="shared" si="17"/>
        <v>1108</v>
      </c>
    </row>
    <row r="386" spans="3:13" ht="15" customHeight="1" x14ac:dyDescent="0.25">
      <c r="C386" s="80"/>
      <c r="D386" s="83" t="s">
        <v>88</v>
      </c>
      <c r="E386" s="57"/>
      <c r="F386" s="83" t="s">
        <v>643</v>
      </c>
      <c r="G386" s="57">
        <v>26</v>
      </c>
      <c r="H386" s="91" t="s">
        <v>90</v>
      </c>
      <c r="I386" s="57"/>
      <c r="J386" s="57" t="s">
        <v>1446</v>
      </c>
      <c r="K386" s="57"/>
      <c r="L386" s="58">
        <v>253</v>
      </c>
      <c r="M386" s="206">
        <f t="shared" si="17"/>
        <v>253</v>
      </c>
    </row>
    <row r="387" spans="3:13" ht="15" customHeight="1" x14ac:dyDescent="0.25">
      <c r="C387" s="80"/>
      <c r="D387" s="83" t="s">
        <v>88</v>
      </c>
      <c r="E387" s="57"/>
      <c r="F387" s="83" t="s">
        <v>643</v>
      </c>
      <c r="G387" s="57">
        <v>26</v>
      </c>
      <c r="H387" s="91" t="s">
        <v>90</v>
      </c>
      <c r="I387" s="57"/>
      <c r="J387" s="57" t="s">
        <v>1447</v>
      </c>
      <c r="K387" s="57"/>
      <c r="L387" s="58">
        <v>4002</v>
      </c>
      <c r="M387" s="206">
        <f t="shared" si="17"/>
        <v>4002</v>
      </c>
    </row>
    <row r="388" spans="3:13" ht="15" customHeight="1" x14ac:dyDescent="0.25">
      <c r="C388" s="80"/>
      <c r="D388" s="83" t="s">
        <v>88</v>
      </c>
      <c r="E388" s="57"/>
      <c r="F388" s="83" t="s">
        <v>643</v>
      </c>
      <c r="G388" s="57">
        <v>26</v>
      </c>
      <c r="H388" s="91" t="s">
        <v>90</v>
      </c>
      <c r="I388" s="57">
        <v>60</v>
      </c>
      <c r="J388" s="57" t="s">
        <v>1489</v>
      </c>
      <c r="K388" s="57">
        <v>1</v>
      </c>
      <c r="L388" s="58">
        <v>5979</v>
      </c>
      <c r="M388" s="206">
        <f>L388+PI()*K388*(26+26)</f>
        <v>6142.3628179866691</v>
      </c>
    </row>
    <row r="389" spans="3:13" ht="15" customHeight="1" x14ac:dyDescent="0.25">
      <c r="C389" s="80"/>
      <c r="D389" s="83" t="s">
        <v>88</v>
      </c>
      <c r="E389" s="57"/>
      <c r="F389" s="83" t="s">
        <v>643</v>
      </c>
      <c r="G389" s="57">
        <v>26</v>
      </c>
      <c r="H389" s="91" t="s">
        <v>90</v>
      </c>
      <c r="I389" s="57">
        <v>60</v>
      </c>
      <c r="J389" s="57" t="s">
        <v>1488</v>
      </c>
      <c r="K389" s="57">
        <v>1</v>
      </c>
      <c r="L389" s="58">
        <v>5082</v>
      </c>
      <c r="M389" s="206">
        <f t="shared" ref="M389:M391" si="18">L389+PI()*K389*(26+26)</f>
        <v>5245.3628179866691</v>
      </c>
    </row>
    <row r="390" spans="3:13" ht="15" customHeight="1" x14ac:dyDescent="0.25">
      <c r="C390" s="80"/>
      <c r="D390" s="83" t="s">
        <v>88</v>
      </c>
      <c r="E390" s="57"/>
      <c r="F390" s="83" t="s">
        <v>643</v>
      </c>
      <c r="G390" s="57">
        <v>26</v>
      </c>
      <c r="H390" s="91" t="s">
        <v>90</v>
      </c>
      <c r="I390" s="57">
        <v>60</v>
      </c>
      <c r="J390" s="57" t="s">
        <v>1487</v>
      </c>
      <c r="K390" s="57">
        <v>1</v>
      </c>
      <c r="L390" s="58">
        <v>14674</v>
      </c>
      <c r="M390" s="206">
        <f t="shared" si="18"/>
        <v>14837.36281798667</v>
      </c>
    </row>
    <row r="391" spans="3:13" ht="15" customHeight="1" x14ac:dyDescent="0.25">
      <c r="C391" s="80"/>
      <c r="D391" s="83" t="s">
        <v>88</v>
      </c>
      <c r="E391" s="57"/>
      <c r="F391" s="83" t="s">
        <v>643</v>
      </c>
      <c r="G391" s="57">
        <v>26</v>
      </c>
      <c r="H391" s="91" t="s">
        <v>90</v>
      </c>
      <c r="I391" s="57">
        <v>60</v>
      </c>
      <c r="J391" s="57" t="s">
        <v>1486</v>
      </c>
      <c r="K391" s="57">
        <v>1</v>
      </c>
      <c r="L391" s="58">
        <v>11772</v>
      </c>
      <c r="M391" s="206">
        <f t="shared" si="18"/>
        <v>11935.36281798667</v>
      </c>
    </row>
    <row r="392" spans="3:13" ht="15" customHeight="1" x14ac:dyDescent="0.25">
      <c r="C392" s="80"/>
      <c r="D392" s="83" t="s">
        <v>88</v>
      </c>
      <c r="E392" s="57"/>
      <c r="F392" s="83" t="s">
        <v>643</v>
      </c>
      <c r="G392" s="57">
        <v>26</v>
      </c>
      <c r="H392" s="91" t="s">
        <v>90</v>
      </c>
      <c r="I392" s="57">
        <v>60</v>
      </c>
      <c r="J392" s="57" t="s">
        <v>1485</v>
      </c>
      <c r="K392" s="57">
        <v>1</v>
      </c>
      <c r="L392" s="58">
        <v>1685</v>
      </c>
      <c r="M392" s="206">
        <f>L392+PI()*K392*(26)</f>
        <v>1766.6814089933346</v>
      </c>
    </row>
    <row r="393" spans="3:13" ht="15" customHeight="1" x14ac:dyDescent="0.25">
      <c r="C393" s="80"/>
      <c r="D393" s="83" t="s">
        <v>88</v>
      </c>
      <c r="E393" s="57"/>
      <c r="F393" s="83" t="s">
        <v>643</v>
      </c>
      <c r="G393" s="91" t="s">
        <v>139</v>
      </c>
      <c r="H393" s="91" t="s">
        <v>90</v>
      </c>
      <c r="I393" s="57">
        <v>60</v>
      </c>
      <c r="J393" s="57" t="s">
        <v>1484</v>
      </c>
      <c r="K393" s="57">
        <v>1</v>
      </c>
      <c r="L393" s="58">
        <v>8696</v>
      </c>
      <c r="M393" s="206">
        <f t="shared" si="14"/>
        <v>8941.0442269800042</v>
      </c>
    </row>
    <row r="394" spans="3:13" ht="15" customHeight="1" x14ac:dyDescent="0.25">
      <c r="C394" s="80"/>
      <c r="D394" s="83" t="s">
        <v>88</v>
      </c>
      <c r="E394" s="57"/>
      <c r="F394" s="83" t="s">
        <v>643</v>
      </c>
      <c r="G394" s="91" t="s">
        <v>140</v>
      </c>
      <c r="H394" s="91" t="s">
        <v>90</v>
      </c>
      <c r="I394" s="57">
        <v>60</v>
      </c>
      <c r="J394" s="57" t="s">
        <v>1490</v>
      </c>
      <c r="K394" s="57">
        <v>1</v>
      </c>
      <c r="L394" s="58">
        <v>8696</v>
      </c>
      <c r="M394" s="206">
        <f>L394+PI()*K394*(26+26+20)</f>
        <v>8922.1946710584652</v>
      </c>
    </row>
    <row r="395" spans="3:13" ht="15" customHeight="1" x14ac:dyDescent="0.25">
      <c r="C395" s="80"/>
      <c r="D395" s="83" t="s">
        <v>88</v>
      </c>
      <c r="E395" s="57"/>
      <c r="F395" s="83" t="s">
        <v>643</v>
      </c>
      <c r="G395" s="91" t="s">
        <v>141</v>
      </c>
      <c r="H395" s="91" t="s">
        <v>90</v>
      </c>
      <c r="I395" s="57">
        <v>60</v>
      </c>
      <c r="J395" s="57" t="s">
        <v>1491</v>
      </c>
      <c r="K395" s="57">
        <v>1</v>
      </c>
      <c r="L395" s="58">
        <v>8696</v>
      </c>
      <c r="M395" s="206">
        <f>L395+PI()*K395*(26+26+16)</f>
        <v>8909.6283004441066</v>
      </c>
    </row>
    <row r="396" spans="3:13" ht="15" customHeight="1" x14ac:dyDescent="0.25">
      <c r="C396" s="80"/>
      <c r="D396" s="83" t="s">
        <v>88</v>
      </c>
      <c r="E396" s="57"/>
      <c r="F396" s="83" t="s">
        <v>643</v>
      </c>
      <c r="G396" s="91" t="s">
        <v>142</v>
      </c>
      <c r="H396" s="91" t="s">
        <v>90</v>
      </c>
      <c r="I396" s="57">
        <v>60</v>
      </c>
      <c r="J396" s="57" t="s">
        <v>1492</v>
      </c>
      <c r="K396" s="57">
        <v>1</v>
      </c>
      <c r="L396" s="58">
        <v>8696</v>
      </c>
      <c r="M396" s="206">
        <f>L396+PI()*K396*(26+26+12)</f>
        <v>8897.0619298297461</v>
      </c>
    </row>
    <row r="397" spans="3:13" ht="15" customHeight="1" x14ac:dyDescent="0.25">
      <c r="C397" s="80"/>
      <c r="D397" s="83" t="s">
        <v>88</v>
      </c>
      <c r="E397" s="57"/>
      <c r="F397" s="83" t="s">
        <v>643</v>
      </c>
      <c r="G397" s="91" t="s">
        <v>143</v>
      </c>
      <c r="H397" s="91" t="s">
        <v>90</v>
      </c>
      <c r="I397" s="57">
        <v>60</v>
      </c>
      <c r="J397" s="57" t="s">
        <v>1493</v>
      </c>
      <c r="K397" s="57">
        <v>1</v>
      </c>
      <c r="L397" s="58">
        <v>8696</v>
      </c>
      <c r="M397" s="206">
        <f>L397+PI()*K397*(26+26+10)</f>
        <v>8890.7787445225676</v>
      </c>
    </row>
    <row r="398" spans="3:13" ht="15" customHeight="1" x14ac:dyDescent="0.25">
      <c r="C398" s="80"/>
      <c r="D398" s="83" t="s">
        <v>88</v>
      </c>
      <c r="E398" s="57"/>
      <c r="F398" s="83" t="s">
        <v>643</v>
      </c>
      <c r="G398" s="91" t="s">
        <v>144</v>
      </c>
      <c r="H398" s="91" t="s">
        <v>90</v>
      </c>
      <c r="I398" s="57">
        <v>60</v>
      </c>
      <c r="J398" s="57" t="s">
        <v>1494</v>
      </c>
      <c r="K398" s="57">
        <v>1</v>
      </c>
      <c r="L398" s="58">
        <v>10327</v>
      </c>
      <c r="M398" s="206">
        <f>L398+PI()*K398*(26+26+8)</f>
        <v>10515.495559215387</v>
      </c>
    </row>
    <row r="399" spans="3:13" ht="15" customHeight="1" x14ac:dyDescent="0.25">
      <c r="C399" s="80"/>
      <c r="D399" s="83" t="s">
        <v>88</v>
      </c>
      <c r="E399" s="57"/>
      <c r="F399" s="83" t="s">
        <v>643</v>
      </c>
      <c r="G399" s="91" t="s">
        <v>145</v>
      </c>
      <c r="H399" s="91" t="s">
        <v>90</v>
      </c>
      <c r="I399" s="57">
        <v>60</v>
      </c>
      <c r="J399" s="57" t="s">
        <v>1495</v>
      </c>
      <c r="K399" s="57">
        <v>1</v>
      </c>
      <c r="L399" s="58">
        <v>4457</v>
      </c>
      <c r="M399" s="206">
        <f>L399+PI()*K399*(26+20)</f>
        <v>4601.5132620651302</v>
      </c>
    </row>
    <row r="400" spans="3:13" ht="15" customHeight="1" x14ac:dyDescent="0.25">
      <c r="C400" s="80"/>
      <c r="D400" s="83" t="s">
        <v>88</v>
      </c>
      <c r="E400" s="57"/>
      <c r="F400" s="83" t="s">
        <v>643</v>
      </c>
      <c r="G400" s="91" t="s">
        <v>146</v>
      </c>
      <c r="H400" s="91" t="s">
        <v>90</v>
      </c>
      <c r="I400" s="57">
        <v>60</v>
      </c>
      <c r="J400" s="57" t="s">
        <v>1496</v>
      </c>
      <c r="K400" s="57">
        <v>1</v>
      </c>
      <c r="L400" s="58">
        <v>4457</v>
      </c>
      <c r="M400" s="206">
        <f>L400+PI()*K400*(26+16)</f>
        <v>4588.9468914507715</v>
      </c>
    </row>
    <row r="401" spans="3:13" ht="15" customHeight="1" x14ac:dyDescent="0.25">
      <c r="C401" s="80"/>
      <c r="D401" s="83" t="s">
        <v>88</v>
      </c>
      <c r="E401" s="57"/>
      <c r="F401" s="83" t="s">
        <v>643</v>
      </c>
      <c r="G401" s="91" t="s">
        <v>147</v>
      </c>
      <c r="H401" s="91" t="s">
        <v>90</v>
      </c>
      <c r="I401" s="57">
        <v>60</v>
      </c>
      <c r="J401" s="57" t="s">
        <v>1497</v>
      </c>
      <c r="K401" s="57">
        <v>1</v>
      </c>
      <c r="L401" s="58">
        <v>4457</v>
      </c>
      <c r="M401" s="206">
        <f>L401+PI()*K401*(26+12)</f>
        <v>4576.380520836412</v>
      </c>
    </row>
    <row r="402" spans="3:13" ht="15" customHeight="1" x14ac:dyDescent="0.25">
      <c r="C402" s="80"/>
      <c r="D402" s="83" t="s">
        <v>88</v>
      </c>
      <c r="E402" s="57"/>
      <c r="F402" s="83" t="s">
        <v>643</v>
      </c>
      <c r="G402" s="91" t="s">
        <v>148</v>
      </c>
      <c r="H402" s="91" t="s">
        <v>90</v>
      </c>
      <c r="I402" s="57">
        <v>60</v>
      </c>
      <c r="J402" s="57" t="s">
        <v>1498</v>
      </c>
      <c r="K402" s="57">
        <v>1</v>
      </c>
      <c r="L402" s="58">
        <v>4457</v>
      </c>
      <c r="M402" s="206">
        <f>L402+PI()*K402*(26+10)</f>
        <v>4570.0973355292326</v>
      </c>
    </row>
    <row r="403" spans="3:13" ht="15" customHeight="1" x14ac:dyDescent="0.25">
      <c r="C403" s="80"/>
      <c r="D403" s="83" t="s">
        <v>88</v>
      </c>
      <c r="E403" s="57"/>
      <c r="F403" s="83" t="s">
        <v>643</v>
      </c>
      <c r="G403" s="91" t="s">
        <v>149</v>
      </c>
      <c r="H403" s="246" t="s">
        <v>90</v>
      </c>
      <c r="I403" s="57">
        <v>60</v>
      </c>
      <c r="J403" s="57" t="s">
        <v>1499</v>
      </c>
      <c r="K403" s="57">
        <v>1</v>
      </c>
      <c r="L403" s="58">
        <v>5435</v>
      </c>
      <c r="M403" s="206">
        <f>L403+PI()*K403*(26+8)</f>
        <v>5541.8141502220533</v>
      </c>
    </row>
    <row r="404" spans="3:13" ht="15" customHeight="1" x14ac:dyDescent="0.25">
      <c r="C404" s="80"/>
      <c r="D404" s="83" t="s">
        <v>88</v>
      </c>
      <c r="E404" s="57"/>
      <c r="F404" s="83" t="s">
        <v>643</v>
      </c>
      <c r="G404" s="57">
        <v>26</v>
      </c>
      <c r="H404" s="91" t="s">
        <v>119</v>
      </c>
      <c r="I404" s="57" t="s">
        <v>151</v>
      </c>
      <c r="J404" s="57" t="s">
        <v>1500</v>
      </c>
      <c r="K404" s="57">
        <v>1</v>
      </c>
      <c r="L404" s="58">
        <v>5327</v>
      </c>
      <c r="M404" s="206">
        <f>L404+PI()*K404*(26)</f>
        <v>5408.681408993335</v>
      </c>
    </row>
    <row r="405" spans="3:13" ht="15" customHeight="1" x14ac:dyDescent="0.25">
      <c r="C405" s="80"/>
      <c r="D405" s="83" t="s">
        <v>88</v>
      </c>
      <c r="E405" s="57"/>
      <c r="F405" s="83" t="s">
        <v>643</v>
      </c>
      <c r="G405" s="57">
        <v>26</v>
      </c>
      <c r="H405" s="91" t="s">
        <v>119</v>
      </c>
      <c r="I405" s="57"/>
      <c r="J405" s="57" t="s">
        <v>1501</v>
      </c>
      <c r="K405" s="57"/>
      <c r="L405" s="58">
        <v>8479</v>
      </c>
      <c r="M405" s="206">
        <f t="shared" ref="M405:M406" si="19">L405+PI()*K405*(26)</f>
        <v>8479</v>
      </c>
    </row>
    <row r="406" spans="3:13" ht="15" customHeight="1" x14ac:dyDescent="0.25">
      <c r="C406" s="80"/>
      <c r="D406" s="83" t="s">
        <v>88</v>
      </c>
      <c r="E406" s="57"/>
      <c r="F406" s="83" t="s">
        <v>643</v>
      </c>
      <c r="G406" s="57">
        <v>26</v>
      </c>
      <c r="H406" s="91" t="s">
        <v>119</v>
      </c>
      <c r="I406" s="57"/>
      <c r="J406" s="57" t="s">
        <v>1502</v>
      </c>
      <c r="K406" s="83">
        <v>1</v>
      </c>
      <c r="L406" s="58">
        <v>3587</v>
      </c>
      <c r="M406" s="206">
        <f t="shared" si="19"/>
        <v>3668.6814089933346</v>
      </c>
    </row>
    <row r="407" spans="3:13" ht="15" customHeight="1" x14ac:dyDescent="0.25">
      <c r="C407" s="80"/>
      <c r="D407" s="83" t="s">
        <v>88</v>
      </c>
      <c r="E407" s="57"/>
      <c r="F407" s="62" t="s">
        <v>152</v>
      </c>
      <c r="G407" s="57"/>
      <c r="H407" s="57"/>
      <c r="I407" s="57"/>
      <c r="J407" s="57"/>
      <c r="K407" s="57"/>
      <c r="L407" s="57"/>
      <c r="M407" s="206"/>
    </row>
    <row r="408" spans="3:13" ht="15" customHeight="1" x14ac:dyDescent="0.25">
      <c r="C408" s="80"/>
      <c r="D408" s="83" t="s">
        <v>88</v>
      </c>
      <c r="E408" s="57"/>
      <c r="F408" s="83" t="s">
        <v>644</v>
      </c>
      <c r="G408" s="57">
        <v>24</v>
      </c>
      <c r="H408" s="91" t="s">
        <v>90</v>
      </c>
      <c r="I408" s="57" t="s">
        <v>153</v>
      </c>
      <c r="J408" s="57" t="s">
        <v>1503</v>
      </c>
      <c r="K408" s="83">
        <v>1</v>
      </c>
      <c r="L408" s="58">
        <v>1523</v>
      </c>
      <c r="M408" s="206">
        <f>L408+PI()*K408*(24)</f>
        <v>1598.398223686155</v>
      </c>
    </row>
    <row r="409" spans="3:13" ht="15" customHeight="1" x14ac:dyDescent="0.25">
      <c r="C409" s="80"/>
      <c r="D409" s="83" t="s">
        <v>88</v>
      </c>
      <c r="E409" s="57"/>
      <c r="F409" s="83" t="s">
        <v>644</v>
      </c>
      <c r="G409" s="57">
        <v>24</v>
      </c>
      <c r="H409" s="91" t="s">
        <v>90</v>
      </c>
      <c r="I409" s="57"/>
      <c r="J409" s="57" t="s">
        <v>1504</v>
      </c>
      <c r="K409" s="83">
        <v>1</v>
      </c>
      <c r="L409" s="58">
        <v>2367</v>
      </c>
      <c r="M409" s="206">
        <f t="shared" ref="M409:M412" si="20">L409+PI()*K409*(24)</f>
        <v>2442.3982236861552</v>
      </c>
    </row>
    <row r="410" spans="3:13" ht="15" customHeight="1" x14ac:dyDescent="0.25">
      <c r="C410" s="80"/>
      <c r="D410" s="83" t="s">
        <v>88</v>
      </c>
      <c r="E410" s="57"/>
      <c r="F410" s="83" t="s">
        <v>644</v>
      </c>
      <c r="G410" s="57">
        <v>24</v>
      </c>
      <c r="H410" s="91" t="s">
        <v>90</v>
      </c>
      <c r="I410" s="57"/>
      <c r="J410" s="57" t="s">
        <v>1505</v>
      </c>
      <c r="K410" s="57"/>
      <c r="L410" s="58">
        <v>900</v>
      </c>
      <c r="M410" s="206">
        <f t="shared" si="20"/>
        <v>900</v>
      </c>
    </row>
    <row r="411" spans="3:13" ht="15" customHeight="1" x14ac:dyDescent="0.25">
      <c r="C411" s="80"/>
      <c r="D411" s="83" t="s">
        <v>88</v>
      </c>
      <c r="E411" s="57"/>
      <c r="F411" s="83" t="s">
        <v>644</v>
      </c>
      <c r="G411" s="57">
        <v>24</v>
      </c>
      <c r="H411" s="91" t="s">
        <v>90</v>
      </c>
      <c r="I411" s="57"/>
      <c r="J411" s="57" t="s">
        <v>1506</v>
      </c>
      <c r="K411" s="57"/>
      <c r="L411" s="58">
        <v>105</v>
      </c>
      <c r="M411" s="206">
        <f t="shared" si="20"/>
        <v>105</v>
      </c>
    </row>
    <row r="412" spans="3:13" ht="15" customHeight="1" x14ac:dyDescent="0.25">
      <c r="C412" s="80"/>
      <c r="D412" s="83" t="s">
        <v>88</v>
      </c>
      <c r="E412" s="57"/>
      <c r="F412" s="83" t="s">
        <v>644</v>
      </c>
      <c r="G412" s="57">
        <v>24</v>
      </c>
      <c r="H412" s="91" t="s">
        <v>90</v>
      </c>
      <c r="I412" s="57"/>
      <c r="J412" s="57" t="s">
        <v>1507</v>
      </c>
      <c r="K412" s="57"/>
      <c r="L412" s="58">
        <v>3264</v>
      </c>
      <c r="M412" s="206">
        <f t="shared" si="20"/>
        <v>3264</v>
      </c>
    </row>
    <row r="413" spans="3:13" ht="15" customHeight="1" x14ac:dyDescent="0.25">
      <c r="C413" s="80"/>
      <c r="D413" s="83" t="s">
        <v>88</v>
      </c>
      <c r="E413" s="57"/>
      <c r="F413" s="83" t="s">
        <v>644</v>
      </c>
      <c r="G413" s="57">
        <v>24</v>
      </c>
      <c r="H413" s="57"/>
      <c r="I413" s="57">
        <v>52</v>
      </c>
      <c r="J413" s="57" t="s">
        <v>1508</v>
      </c>
      <c r="K413" s="57">
        <v>1</v>
      </c>
      <c r="L413" s="58">
        <v>1767</v>
      </c>
      <c r="M413" s="206">
        <f>L413+PI()*K413*(24+24)</f>
        <v>1917.79644737231</v>
      </c>
    </row>
    <row r="414" spans="3:13" ht="15" customHeight="1" x14ac:dyDescent="0.25">
      <c r="C414" s="80"/>
      <c r="D414" s="83" t="s">
        <v>88</v>
      </c>
      <c r="E414" s="57"/>
      <c r="F414" s="83" t="s">
        <v>644</v>
      </c>
      <c r="G414" s="57">
        <v>24</v>
      </c>
      <c r="H414" s="57"/>
      <c r="I414" s="57">
        <v>52</v>
      </c>
      <c r="J414" s="57" t="s">
        <v>1509</v>
      </c>
      <c r="K414" s="57">
        <v>1</v>
      </c>
      <c r="L414" s="58">
        <v>1305</v>
      </c>
      <c r="M414" s="206">
        <f t="shared" ref="M414:M416" si="21">L414+PI()*K414*(24+24)</f>
        <v>1455.79644737231</v>
      </c>
    </row>
    <row r="415" spans="3:13" ht="15" customHeight="1" x14ac:dyDescent="0.25">
      <c r="C415" s="80"/>
      <c r="D415" s="83" t="s">
        <v>88</v>
      </c>
      <c r="E415" s="57"/>
      <c r="F415" s="83" t="s">
        <v>644</v>
      </c>
      <c r="G415" s="57">
        <v>24</v>
      </c>
      <c r="H415" s="57"/>
      <c r="I415" s="57">
        <v>52</v>
      </c>
      <c r="J415" s="57" t="s">
        <v>1510</v>
      </c>
      <c r="K415" s="57">
        <v>1</v>
      </c>
      <c r="L415" s="58">
        <v>4511</v>
      </c>
      <c r="M415" s="206">
        <f t="shared" si="21"/>
        <v>4661.7964473723105</v>
      </c>
    </row>
    <row r="416" spans="3:13" ht="15" customHeight="1" x14ac:dyDescent="0.25">
      <c r="C416" s="80"/>
      <c r="D416" s="83" t="s">
        <v>88</v>
      </c>
      <c r="E416" s="57"/>
      <c r="F416" s="83" t="s">
        <v>644</v>
      </c>
      <c r="G416" s="57">
        <v>24</v>
      </c>
      <c r="H416" s="57"/>
      <c r="I416" s="57">
        <v>52</v>
      </c>
      <c r="J416" s="57" t="s">
        <v>1511</v>
      </c>
      <c r="K416" s="57">
        <v>1</v>
      </c>
      <c r="L416" s="58">
        <v>2990</v>
      </c>
      <c r="M416" s="206">
        <f t="shared" si="21"/>
        <v>3140.79644737231</v>
      </c>
    </row>
    <row r="417" spans="3:13" ht="15" customHeight="1" x14ac:dyDescent="0.25">
      <c r="C417" s="80"/>
      <c r="D417" s="83" t="s">
        <v>88</v>
      </c>
      <c r="E417" s="57"/>
      <c r="F417" s="83" t="s">
        <v>644</v>
      </c>
      <c r="G417" s="57">
        <v>24</v>
      </c>
      <c r="H417" s="57"/>
      <c r="I417" s="57">
        <v>52</v>
      </c>
      <c r="J417" s="57" t="s">
        <v>1512</v>
      </c>
      <c r="K417" s="57">
        <v>1</v>
      </c>
      <c r="L417" s="58">
        <v>11332</v>
      </c>
      <c r="M417" s="206">
        <f>L417+PI()*K417*(24)</f>
        <v>11407.398223686156</v>
      </c>
    </row>
    <row r="418" spans="3:13" ht="15" customHeight="1" x14ac:dyDescent="0.25">
      <c r="C418" s="80"/>
      <c r="D418" s="83" t="s">
        <v>88</v>
      </c>
      <c r="E418" s="57"/>
      <c r="F418" s="83" t="s">
        <v>644</v>
      </c>
      <c r="G418" s="57">
        <v>24</v>
      </c>
      <c r="H418" s="57"/>
      <c r="I418" s="57">
        <v>52</v>
      </c>
      <c r="J418" s="57" t="s">
        <v>1513</v>
      </c>
      <c r="K418" s="57">
        <v>1</v>
      </c>
      <c r="L418" s="58">
        <v>544</v>
      </c>
      <c r="M418" s="206">
        <f>L418+PI()*K418*(24)</f>
        <v>619.39822368615501</v>
      </c>
    </row>
    <row r="419" spans="3:13" ht="15" customHeight="1" x14ac:dyDescent="0.25">
      <c r="C419" s="80"/>
      <c r="D419" s="83" t="s">
        <v>88</v>
      </c>
      <c r="E419" s="57"/>
      <c r="F419" s="83" t="s">
        <v>644</v>
      </c>
      <c r="G419" s="91" t="s">
        <v>154</v>
      </c>
      <c r="H419" s="57"/>
      <c r="I419" s="57">
        <v>52</v>
      </c>
      <c r="J419" s="57" t="s">
        <v>1514</v>
      </c>
      <c r="K419" s="57">
        <v>1</v>
      </c>
      <c r="L419" s="58">
        <v>2827</v>
      </c>
      <c r="M419" s="206">
        <f>L419+PI()*K419*(24+24+24)</f>
        <v>3053.1946710584652</v>
      </c>
    </row>
    <row r="420" spans="3:13" ht="15" customHeight="1" x14ac:dyDescent="0.25">
      <c r="C420" s="80"/>
      <c r="D420" s="83" t="s">
        <v>88</v>
      </c>
      <c r="E420" s="57"/>
      <c r="F420" s="83" t="s">
        <v>644</v>
      </c>
      <c r="G420" s="91" t="s">
        <v>155</v>
      </c>
      <c r="H420" s="57"/>
      <c r="I420" s="57">
        <v>52</v>
      </c>
      <c r="J420" s="57" t="s">
        <v>1515</v>
      </c>
      <c r="K420" s="57">
        <v>1</v>
      </c>
      <c r="L420" s="58">
        <v>2990</v>
      </c>
      <c r="M420" s="206">
        <f>L420+PI()*K420*(24+24+20)</f>
        <v>3203.6283004441061</v>
      </c>
    </row>
    <row r="421" spans="3:13" ht="15" customHeight="1" x14ac:dyDescent="0.25">
      <c r="C421" s="80"/>
      <c r="D421" s="83" t="s">
        <v>88</v>
      </c>
      <c r="E421" s="57"/>
      <c r="F421" s="83" t="s">
        <v>644</v>
      </c>
      <c r="G421" s="91" t="s">
        <v>156</v>
      </c>
      <c r="H421" s="57"/>
      <c r="I421" s="57">
        <v>52</v>
      </c>
      <c r="J421" s="57" t="s">
        <v>1516</v>
      </c>
      <c r="K421" s="57">
        <v>1</v>
      </c>
      <c r="L421" s="58">
        <v>2990</v>
      </c>
      <c r="M421" s="206">
        <f>L421+PI()*K421*(24+24+16)</f>
        <v>3191.061929829747</v>
      </c>
    </row>
    <row r="422" spans="3:13" ht="15" customHeight="1" x14ac:dyDescent="0.25">
      <c r="C422" s="80"/>
      <c r="D422" s="83" t="s">
        <v>88</v>
      </c>
      <c r="E422" s="57"/>
      <c r="F422" s="83" t="s">
        <v>644</v>
      </c>
      <c r="G422" s="91" t="s">
        <v>157</v>
      </c>
      <c r="H422" s="57"/>
      <c r="I422" s="57">
        <v>52</v>
      </c>
      <c r="J422" s="57" t="s">
        <v>1517</v>
      </c>
      <c r="K422" s="57">
        <v>1</v>
      </c>
      <c r="L422" s="58">
        <v>3533</v>
      </c>
      <c r="M422" s="206">
        <f>L422+PI()*K422*(24+24+12)</f>
        <v>3721.4955592153874</v>
      </c>
    </row>
    <row r="423" spans="3:13" ht="15" customHeight="1" x14ac:dyDescent="0.25">
      <c r="C423" s="80"/>
      <c r="D423" s="83" t="s">
        <v>88</v>
      </c>
      <c r="E423" s="57"/>
      <c r="F423" s="83" t="s">
        <v>644</v>
      </c>
      <c r="G423" s="91" t="s">
        <v>158</v>
      </c>
      <c r="H423" s="57"/>
      <c r="I423" s="57">
        <v>52</v>
      </c>
      <c r="J423" s="57" t="s">
        <v>1518</v>
      </c>
      <c r="K423" s="57">
        <v>1</v>
      </c>
      <c r="L423" s="58">
        <v>3805</v>
      </c>
      <c r="M423" s="206">
        <f>L423+PI()*K423*(24+24+10)</f>
        <v>3987.2123739082081</v>
      </c>
    </row>
    <row r="424" spans="3:13" ht="15" customHeight="1" x14ac:dyDescent="0.25">
      <c r="C424" s="80"/>
      <c r="D424" s="83" t="s">
        <v>88</v>
      </c>
      <c r="E424" s="57"/>
      <c r="F424" s="83" t="s">
        <v>644</v>
      </c>
      <c r="G424" s="91" t="s">
        <v>159</v>
      </c>
      <c r="H424" s="57"/>
      <c r="I424" s="57">
        <v>52</v>
      </c>
      <c r="J424" s="57" t="s">
        <v>1519</v>
      </c>
      <c r="K424" s="57">
        <v>1</v>
      </c>
      <c r="L424" s="58">
        <v>4131</v>
      </c>
      <c r="M424" s="206">
        <f>L424+PI()*K424*(24+24+8)</f>
        <v>4306.9291886010287</v>
      </c>
    </row>
    <row r="425" spans="3:13" ht="15" customHeight="1" x14ac:dyDescent="0.25">
      <c r="C425" s="80"/>
      <c r="D425" s="83" t="s">
        <v>88</v>
      </c>
      <c r="E425" s="57"/>
      <c r="F425" s="83" t="s">
        <v>644</v>
      </c>
      <c r="G425" s="91" t="s">
        <v>160</v>
      </c>
      <c r="H425" s="57"/>
      <c r="I425" s="57">
        <v>52</v>
      </c>
      <c r="J425" s="57" t="s">
        <v>1520</v>
      </c>
      <c r="K425" s="57">
        <v>1</v>
      </c>
      <c r="L425" s="58">
        <v>1025</v>
      </c>
      <c r="M425" s="206">
        <f>L425+PI()*K425*(24+20)</f>
        <v>1163.2300767579509</v>
      </c>
    </row>
    <row r="426" spans="3:13" ht="15" customHeight="1" x14ac:dyDescent="0.25">
      <c r="C426" s="80"/>
      <c r="D426" s="83" t="s">
        <v>88</v>
      </c>
      <c r="E426" s="57"/>
      <c r="F426" s="83" t="s">
        <v>644</v>
      </c>
      <c r="G426" s="91" t="s">
        <v>161</v>
      </c>
      <c r="H426" s="57"/>
      <c r="I426" s="57">
        <v>52</v>
      </c>
      <c r="J426" s="57" t="s">
        <v>1521</v>
      </c>
      <c r="K426" s="57">
        <v>1</v>
      </c>
      <c r="L426" s="58">
        <v>1621</v>
      </c>
      <c r="M426" s="206">
        <f>L426+PI()*K426*(24+16)</f>
        <v>1746.6637061435918</v>
      </c>
    </row>
    <row r="427" spans="3:13" ht="15" customHeight="1" x14ac:dyDescent="0.25">
      <c r="C427" s="80"/>
      <c r="D427" s="83" t="s">
        <v>88</v>
      </c>
      <c r="E427" s="57"/>
      <c r="F427" s="83" t="s">
        <v>644</v>
      </c>
      <c r="G427" s="91" t="s">
        <v>162</v>
      </c>
      <c r="H427" s="57"/>
      <c r="I427" s="57">
        <v>52</v>
      </c>
      <c r="J427" s="57" t="s">
        <v>1522</v>
      </c>
      <c r="K427" s="57">
        <v>1</v>
      </c>
      <c r="L427" s="58">
        <v>1744</v>
      </c>
      <c r="M427" s="206">
        <f>L427+PI()*K427*(24+12)</f>
        <v>1857.0973355292326</v>
      </c>
    </row>
    <row r="428" spans="3:13" ht="15" customHeight="1" x14ac:dyDescent="0.25">
      <c r="C428" s="80"/>
      <c r="D428" s="83" t="s">
        <v>88</v>
      </c>
      <c r="E428" s="57"/>
      <c r="F428" s="83" t="s">
        <v>644</v>
      </c>
      <c r="G428" s="91" t="s">
        <v>163</v>
      </c>
      <c r="H428" s="57"/>
      <c r="I428" s="57">
        <v>52</v>
      </c>
      <c r="J428" s="57" t="s">
        <v>1523</v>
      </c>
      <c r="K428" s="57">
        <v>1</v>
      </c>
      <c r="L428" s="58">
        <v>2520</v>
      </c>
      <c r="M428" s="206">
        <f>L428+PI()*K428*(24+10)</f>
        <v>2626.8141502220528</v>
      </c>
    </row>
    <row r="429" spans="3:13" ht="15" customHeight="1" x14ac:dyDescent="0.25">
      <c r="C429" s="80"/>
      <c r="D429" s="83" t="s">
        <v>88</v>
      </c>
      <c r="E429" s="57"/>
      <c r="F429" s="83" t="s">
        <v>644</v>
      </c>
      <c r="G429" s="91" t="s">
        <v>164</v>
      </c>
      <c r="H429" s="57"/>
      <c r="I429" s="57">
        <v>52</v>
      </c>
      <c r="J429" s="57" t="s">
        <v>1524</v>
      </c>
      <c r="K429" s="57">
        <v>1</v>
      </c>
      <c r="L429" s="58">
        <v>3453.61</v>
      </c>
      <c r="M429" s="206">
        <f>L429+PI()*K429*(24+8)</f>
        <v>3554.1409649148736</v>
      </c>
    </row>
    <row r="430" spans="3:13" ht="15" customHeight="1" x14ac:dyDescent="0.25">
      <c r="C430" s="80"/>
      <c r="D430" s="83" t="s">
        <v>88</v>
      </c>
      <c r="E430" s="57"/>
      <c r="F430" s="83" t="s">
        <v>644</v>
      </c>
      <c r="G430" s="57">
        <v>24</v>
      </c>
      <c r="H430" s="91" t="s">
        <v>90</v>
      </c>
      <c r="I430" s="57" t="s">
        <v>165</v>
      </c>
      <c r="J430" s="57" t="s">
        <v>1525</v>
      </c>
      <c r="K430" s="57">
        <v>1</v>
      </c>
      <c r="L430" s="58">
        <v>1523</v>
      </c>
      <c r="M430" s="206">
        <f>L430+PI()*K430*(24)</f>
        <v>1598.398223686155</v>
      </c>
    </row>
    <row r="431" spans="3:13" ht="15" customHeight="1" x14ac:dyDescent="0.25">
      <c r="C431" s="80"/>
      <c r="D431" s="83" t="s">
        <v>88</v>
      </c>
      <c r="E431" s="57"/>
      <c r="F431" s="83" t="s">
        <v>644</v>
      </c>
      <c r="G431" s="57">
        <v>24</v>
      </c>
      <c r="H431" s="91" t="s">
        <v>90</v>
      </c>
      <c r="I431" s="57"/>
      <c r="J431" s="57" t="s">
        <v>1504</v>
      </c>
      <c r="K431" s="57">
        <v>1</v>
      </c>
      <c r="L431" s="58">
        <v>2367</v>
      </c>
      <c r="M431" s="206">
        <f t="shared" ref="M431:M434" si="22">L431+PI()*K431*(24)</f>
        <v>2442.3982236861552</v>
      </c>
    </row>
    <row r="432" spans="3:13" ht="15" customHeight="1" x14ac:dyDescent="0.25">
      <c r="C432" s="80"/>
      <c r="D432" s="83" t="s">
        <v>88</v>
      </c>
      <c r="E432" s="57"/>
      <c r="F432" s="83" t="s">
        <v>644</v>
      </c>
      <c r="G432" s="57">
        <v>24</v>
      </c>
      <c r="H432" s="91" t="s">
        <v>90</v>
      </c>
      <c r="I432" s="57"/>
      <c r="J432" s="57" t="s">
        <v>1505</v>
      </c>
      <c r="K432" s="57"/>
      <c r="L432" s="58">
        <v>900</v>
      </c>
      <c r="M432" s="206">
        <f t="shared" si="22"/>
        <v>900</v>
      </c>
    </row>
    <row r="433" spans="3:13" ht="15" customHeight="1" x14ac:dyDescent="0.25">
      <c r="C433" s="80"/>
      <c r="D433" s="83" t="s">
        <v>88</v>
      </c>
      <c r="E433" s="57"/>
      <c r="F433" s="83" t="s">
        <v>644</v>
      </c>
      <c r="G433" s="57">
        <v>24</v>
      </c>
      <c r="H433" s="91" t="s">
        <v>90</v>
      </c>
      <c r="I433" s="57"/>
      <c r="J433" s="57" t="s">
        <v>1506</v>
      </c>
      <c r="K433" s="57"/>
      <c r="L433" s="58">
        <v>105</v>
      </c>
      <c r="M433" s="206">
        <f t="shared" si="22"/>
        <v>105</v>
      </c>
    </row>
    <row r="434" spans="3:13" ht="15" customHeight="1" x14ac:dyDescent="0.25">
      <c r="C434" s="80"/>
      <c r="D434" s="83" t="s">
        <v>88</v>
      </c>
      <c r="E434" s="57"/>
      <c r="F434" s="83" t="s">
        <v>644</v>
      </c>
      <c r="G434" s="57">
        <v>24</v>
      </c>
      <c r="H434" s="91" t="s">
        <v>90</v>
      </c>
      <c r="I434" s="57"/>
      <c r="J434" s="57" t="s">
        <v>1507</v>
      </c>
      <c r="K434" s="57"/>
      <c r="L434" s="58">
        <v>3264</v>
      </c>
      <c r="M434" s="206">
        <f t="shared" si="22"/>
        <v>3264</v>
      </c>
    </row>
    <row r="435" spans="3:13" ht="15" customHeight="1" x14ac:dyDescent="0.25">
      <c r="C435" s="80"/>
      <c r="D435" s="83" t="s">
        <v>88</v>
      </c>
      <c r="E435" s="57"/>
      <c r="F435" s="83" t="s">
        <v>644</v>
      </c>
      <c r="G435" s="57">
        <v>24</v>
      </c>
      <c r="H435" s="57"/>
      <c r="I435" s="57">
        <v>52</v>
      </c>
      <c r="J435" s="57" t="s">
        <v>1526</v>
      </c>
      <c r="K435" s="57">
        <v>1</v>
      </c>
      <c r="L435" s="58">
        <v>2283</v>
      </c>
      <c r="M435" s="206">
        <f>L435+PI()*K435*(24+24)</f>
        <v>2433.79644737231</v>
      </c>
    </row>
    <row r="436" spans="3:13" ht="15" customHeight="1" x14ac:dyDescent="0.25">
      <c r="C436" s="80"/>
      <c r="D436" s="83" t="s">
        <v>88</v>
      </c>
      <c r="E436" s="57"/>
      <c r="F436" s="83" t="s">
        <v>644</v>
      </c>
      <c r="G436" s="57">
        <v>24</v>
      </c>
      <c r="H436" s="57"/>
      <c r="I436" s="57">
        <v>52</v>
      </c>
      <c r="J436" s="57" t="s">
        <v>1527</v>
      </c>
      <c r="K436" s="57">
        <v>1</v>
      </c>
      <c r="L436" s="58">
        <v>1577</v>
      </c>
      <c r="M436" s="206">
        <f t="shared" ref="M436:M438" si="23">L436+PI()*K436*(24+24)</f>
        <v>1727.79644737231</v>
      </c>
    </row>
    <row r="437" spans="3:13" ht="15" customHeight="1" x14ac:dyDescent="0.25">
      <c r="C437" s="80"/>
      <c r="D437" s="83" t="s">
        <v>88</v>
      </c>
      <c r="E437" s="57"/>
      <c r="F437" s="83" t="s">
        <v>644</v>
      </c>
      <c r="G437" s="57">
        <v>24</v>
      </c>
      <c r="H437" s="57"/>
      <c r="I437" s="57">
        <v>52</v>
      </c>
      <c r="J437" s="57" t="s">
        <v>1510</v>
      </c>
      <c r="K437" s="57">
        <v>1</v>
      </c>
      <c r="L437" s="58">
        <v>5653</v>
      </c>
      <c r="M437" s="206">
        <f t="shared" si="23"/>
        <v>5803.7964473723105</v>
      </c>
    </row>
    <row r="438" spans="3:13" ht="15" customHeight="1" x14ac:dyDescent="0.25">
      <c r="C438" s="80"/>
      <c r="D438" s="83" t="s">
        <v>88</v>
      </c>
      <c r="E438" s="57"/>
      <c r="F438" s="83" t="s">
        <v>644</v>
      </c>
      <c r="G438" s="57">
        <v>24</v>
      </c>
      <c r="H438" s="57"/>
      <c r="I438" s="57">
        <v>52</v>
      </c>
      <c r="J438" s="57" t="s">
        <v>1511</v>
      </c>
      <c r="K438" s="57">
        <v>1</v>
      </c>
      <c r="L438" s="58">
        <v>3533</v>
      </c>
      <c r="M438" s="206">
        <f t="shared" si="23"/>
        <v>3683.79644737231</v>
      </c>
    </row>
    <row r="439" spans="3:13" ht="15" customHeight="1" x14ac:dyDescent="0.25">
      <c r="C439" s="80"/>
      <c r="D439" s="83" t="s">
        <v>88</v>
      </c>
      <c r="E439" s="57"/>
      <c r="F439" s="83" t="s">
        <v>644</v>
      </c>
      <c r="G439" s="57">
        <v>24</v>
      </c>
      <c r="H439" s="57"/>
      <c r="I439" s="57">
        <v>52</v>
      </c>
      <c r="J439" s="57" t="s">
        <v>1528</v>
      </c>
      <c r="K439" s="57">
        <v>1</v>
      </c>
      <c r="L439" s="58">
        <v>544</v>
      </c>
      <c r="M439" s="206">
        <f>L439+PI()*K439*(24)</f>
        <v>619.39822368615501</v>
      </c>
    </row>
    <row r="440" spans="3:13" ht="15" customHeight="1" x14ac:dyDescent="0.25">
      <c r="C440" s="80"/>
      <c r="D440" s="83" t="s">
        <v>88</v>
      </c>
      <c r="E440" s="57"/>
      <c r="F440" s="83" t="s">
        <v>644</v>
      </c>
      <c r="G440" s="91" t="s">
        <v>154</v>
      </c>
      <c r="H440" s="57"/>
      <c r="I440" s="57">
        <v>52</v>
      </c>
      <c r="J440" s="57" t="s">
        <v>1529</v>
      </c>
      <c r="K440" s="57">
        <v>1</v>
      </c>
      <c r="L440" s="58">
        <v>3044</v>
      </c>
      <c r="M440" s="206">
        <f t="shared" ref="M440:M483" si="24">L440+PI()*K440*(24+24+24)</f>
        <v>3270.1946710584652</v>
      </c>
    </row>
    <row r="441" spans="3:13" ht="15" customHeight="1" x14ac:dyDescent="0.25">
      <c r="C441" s="80"/>
      <c r="D441" s="83" t="s">
        <v>88</v>
      </c>
      <c r="E441" s="57"/>
      <c r="F441" s="83" t="s">
        <v>644</v>
      </c>
      <c r="G441" s="91" t="s">
        <v>155</v>
      </c>
      <c r="H441" s="57"/>
      <c r="I441" s="57">
        <v>52</v>
      </c>
      <c r="J441" s="57" t="s">
        <v>1530</v>
      </c>
      <c r="K441" s="57">
        <v>1</v>
      </c>
      <c r="L441" s="58">
        <v>3370</v>
      </c>
      <c r="M441" s="206">
        <f>L441+PI()*K441*(24+24+20)</f>
        <v>3583.6283004441061</v>
      </c>
    </row>
    <row r="442" spans="3:13" ht="15" customHeight="1" x14ac:dyDescent="0.25">
      <c r="C442" s="80"/>
      <c r="D442" s="83" t="s">
        <v>88</v>
      </c>
      <c r="E442" s="57"/>
      <c r="F442" s="83" t="s">
        <v>644</v>
      </c>
      <c r="G442" s="91" t="s">
        <v>156</v>
      </c>
      <c r="H442" s="57"/>
      <c r="I442" s="57">
        <v>52</v>
      </c>
      <c r="J442" s="57" t="s">
        <v>1531</v>
      </c>
      <c r="K442" s="57">
        <v>1</v>
      </c>
      <c r="L442" s="58">
        <v>3370</v>
      </c>
      <c r="M442" s="206">
        <f>L442+PI()*K442*(24+24+16)</f>
        <v>3571.061929829747</v>
      </c>
    </row>
    <row r="443" spans="3:13" ht="15" customHeight="1" x14ac:dyDescent="0.25">
      <c r="C443" s="80"/>
      <c r="D443" s="83" t="s">
        <v>88</v>
      </c>
      <c r="E443" s="57"/>
      <c r="F443" s="83" t="s">
        <v>644</v>
      </c>
      <c r="G443" s="91" t="s">
        <v>157</v>
      </c>
      <c r="H443" s="57"/>
      <c r="I443" s="57">
        <v>52</v>
      </c>
      <c r="J443" s="57" t="s">
        <v>1532</v>
      </c>
      <c r="K443" s="57">
        <v>1</v>
      </c>
      <c r="L443" s="58">
        <v>3805</v>
      </c>
      <c r="M443" s="206">
        <f>L443+PI()*K443*(24+24+12)</f>
        <v>3993.4955592153874</v>
      </c>
    </row>
    <row r="444" spans="3:13" ht="15" customHeight="1" x14ac:dyDescent="0.25">
      <c r="C444" s="80"/>
      <c r="D444" s="83" t="s">
        <v>88</v>
      </c>
      <c r="E444" s="57"/>
      <c r="F444" s="83" t="s">
        <v>644</v>
      </c>
      <c r="G444" s="91" t="s">
        <v>158</v>
      </c>
      <c r="H444" s="57"/>
      <c r="I444" s="57">
        <v>52</v>
      </c>
      <c r="J444" s="57" t="s">
        <v>1533</v>
      </c>
      <c r="K444" s="57">
        <v>1</v>
      </c>
      <c r="L444" s="58">
        <v>4131</v>
      </c>
      <c r="M444" s="206">
        <f>L444+PI()*K444*(24+24+10)</f>
        <v>4313.2123739082081</v>
      </c>
    </row>
    <row r="445" spans="3:13" ht="15" customHeight="1" x14ac:dyDescent="0.25">
      <c r="C445" s="80"/>
      <c r="D445" s="83" t="s">
        <v>88</v>
      </c>
      <c r="E445" s="57"/>
      <c r="F445" s="83" t="s">
        <v>644</v>
      </c>
      <c r="G445" s="91" t="s">
        <v>159</v>
      </c>
      <c r="H445" s="57"/>
      <c r="I445" s="57">
        <v>52</v>
      </c>
      <c r="J445" s="57" t="s">
        <v>1534</v>
      </c>
      <c r="K445" s="57">
        <v>1</v>
      </c>
      <c r="L445" s="58">
        <v>4457</v>
      </c>
      <c r="M445" s="206">
        <f>L445+PI()*K445*(24+24+8)</f>
        <v>4632.9291886010287</v>
      </c>
    </row>
    <row r="446" spans="3:13" ht="15" customHeight="1" x14ac:dyDescent="0.25">
      <c r="C446" s="80"/>
      <c r="D446" s="83" t="s">
        <v>88</v>
      </c>
      <c r="E446" s="57"/>
      <c r="F446" s="83" t="s">
        <v>644</v>
      </c>
      <c r="G446" s="91" t="s">
        <v>160</v>
      </c>
      <c r="H446" s="57"/>
      <c r="I446" s="57">
        <v>52</v>
      </c>
      <c r="J446" s="57" t="s">
        <v>1535</v>
      </c>
      <c r="K446" s="57">
        <v>1</v>
      </c>
      <c r="L446" s="58">
        <v>1398</v>
      </c>
      <c r="M446" s="206">
        <f>L446+PI()*K446*(24+20)</f>
        <v>1536.2300767579509</v>
      </c>
    </row>
    <row r="447" spans="3:13" ht="15" customHeight="1" x14ac:dyDescent="0.25">
      <c r="C447" s="80"/>
      <c r="D447" s="83" t="s">
        <v>88</v>
      </c>
      <c r="E447" s="57"/>
      <c r="F447" s="83" t="s">
        <v>644</v>
      </c>
      <c r="G447" s="91" t="s">
        <v>161</v>
      </c>
      <c r="H447" s="57"/>
      <c r="I447" s="57">
        <v>52</v>
      </c>
      <c r="J447" s="57" t="s">
        <v>1536</v>
      </c>
      <c r="K447" s="57">
        <v>1</v>
      </c>
      <c r="L447" s="58">
        <v>1398</v>
      </c>
      <c r="M447" s="206">
        <f>L447+PI()*K447*(24+16)</f>
        <v>1523.6637061435918</v>
      </c>
    </row>
    <row r="448" spans="3:13" ht="15" customHeight="1" x14ac:dyDescent="0.25">
      <c r="C448" s="80"/>
      <c r="D448" s="83" t="s">
        <v>88</v>
      </c>
      <c r="E448" s="57"/>
      <c r="F448" s="83" t="s">
        <v>644</v>
      </c>
      <c r="G448" s="91" t="s">
        <v>162</v>
      </c>
      <c r="H448" s="57"/>
      <c r="I448" s="57">
        <v>52</v>
      </c>
      <c r="J448" s="57" t="s">
        <v>1537</v>
      </c>
      <c r="K448" s="57">
        <v>1</v>
      </c>
      <c r="L448" s="58">
        <v>1886</v>
      </c>
      <c r="M448" s="206">
        <f>L448+PI()*K448*(24+12)</f>
        <v>1999.0973355292326</v>
      </c>
    </row>
    <row r="449" spans="3:13" ht="15" customHeight="1" x14ac:dyDescent="0.25">
      <c r="C449" s="80"/>
      <c r="D449" s="83" t="s">
        <v>88</v>
      </c>
      <c r="E449" s="57"/>
      <c r="F449" s="83" t="s">
        <v>644</v>
      </c>
      <c r="G449" s="91" t="s">
        <v>163</v>
      </c>
      <c r="H449" s="57"/>
      <c r="I449" s="57">
        <v>52</v>
      </c>
      <c r="J449" s="57" t="s">
        <v>1538</v>
      </c>
      <c r="K449" s="57">
        <v>1</v>
      </c>
      <c r="L449" s="58">
        <v>2718</v>
      </c>
      <c r="M449" s="206">
        <f>L449+PI()*K449*(24+10)</f>
        <v>2824.8141502220528</v>
      </c>
    </row>
    <row r="450" spans="3:13" ht="15" customHeight="1" x14ac:dyDescent="0.25">
      <c r="C450" s="80"/>
      <c r="D450" s="83" t="s">
        <v>88</v>
      </c>
      <c r="E450" s="57"/>
      <c r="F450" s="83" t="s">
        <v>644</v>
      </c>
      <c r="G450" s="91" t="s">
        <v>164</v>
      </c>
      <c r="H450" s="57"/>
      <c r="I450" s="57">
        <v>52</v>
      </c>
      <c r="J450" s="57" t="s">
        <v>1539</v>
      </c>
      <c r="K450" s="57">
        <v>1</v>
      </c>
      <c r="L450" s="58">
        <v>3589.74</v>
      </c>
      <c r="M450" s="206">
        <f>L450+PI()*K450*(24+8)</f>
        <v>3690.2709649148733</v>
      </c>
    </row>
    <row r="451" spans="3:13" ht="15" customHeight="1" x14ac:dyDescent="0.25">
      <c r="C451" s="80"/>
      <c r="D451" s="83" t="s">
        <v>88</v>
      </c>
      <c r="E451" s="57"/>
      <c r="F451" s="83" t="s">
        <v>644</v>
      </c>
      <c r="G451" s="57">
        <v>24</v>
      </c>
      <c r="H451" s="91" t="s">
        <v>90</v>
      </c>
      <c r="I451" s="57" t="s">
        <v>91</v>
      </c>
      <c r="J451" s="57" t="s">
        <v>1540</v>
      </c>
      <c r="K451" s="57">
        <v>1</v>
      </c>
      <c r="L451" s="58">
        <v>1832</v>
      </c>
      <c r="M451" s="206">
        <f>L451+PI()*K451*(24)</f>
        <v>1907.398223686155</v>
      </c>
    </row>
    <row r="452" spans="3:13" ht="15" customHeight="1" x14ac:dyDescent="0.25">
      <c r="C452" s="80"/>
      <c r="D452" s="83" t="s">
        <v>88</v>
      </c>
      <c r="E452" s="57"/>
      <c r="F452" s="83" t="s">
        <v>644</v>
      </c>
      <c r="G452" s="57">
        <v>24</v>
      </c>
      <c r="H452" s="91" t="s">
        <v>90</v>
      </c>
      <c r="I452" s="57"/>
      <c r="J452" s="57" t="s">
        <v>1504</v>
      </c>
      <c r="K452" s="57">
        <v>1</v>
      </c>
      <c r="L452" s="58">
        <v>2367</v>
      </c>
      <c r="M452" s="206">
        <f t="shared" ref="M452:M455" si="25">L452+PI()*K452*(24)</f>
        <v>2442.3982236861552</v>
      </c>
    </row>
    <row r="453" spans="3:13" ht="15" customHeight="1" x14ac:dyDescent="0.25">
      <c r="C453" s="80"/>
      <c r="D453" s="83" t="s">
        <v>88</v>
      </c>
      <c r="E453" s="57"/>
      <c r="F453" s="83" t="s">
        <v>644</v>
      </c>
      <c r="G453" s="57">
        <v>24</v>
      </c>
      <c r="H453" s="91" t="s">
        <v>90</v>
      </c>
      <c r="I453" s="57"/>
      <c r="J453" s="57" t="s">
        <v>1505</v>
      </c>
      <c r="K453" s="57"/>
      <c r="L453" s="58">
        <v>900</v>
      </c>
      <c r="M453" s="206">
        <f t="shared" si="25"/>
        <v>900</v>
      </c>
    </row>
    <row r="454" spans="3:13" ht="15" customHeight="1" x14ac:dyDescent="0.25">
      <c r="C454" s="80"/>
      <c r="D454" s="83" t="s">
        <v>88</v>
      </c>
      <c r="E454" s="57"/>
      <c r="F454" s="83" t="s">
        <v>644</v>
      </c>
      <c r="G454" s="57">
        <v>24</v>
      </c>
      <c r="H454" s="91" t="s">
        <v>90</v>
      </c>
      <c r="I454" s="57"/>
      <c r="J454" s="57" t="s">
        <v>1506</v>
      </c>
      <c r="K454" s="57"/>
      <c r="L454" s="58">
        <v>105</v>
      </c>
      <c r="M454" s="206">
        <f t="shared" si="25"/>
        <v>105</v>
      </c>
    </row>
    <row r="455" spans="3:13" ht="15" customHeight="1" x14ac:dyDescent="0.25">
      <c r="C455" s="80"/>
      <c r="D455" s="83" t="s">
        <v>88</v>
      </c>
      <c r="E455" s="57"/>
      <c r="F455" s="83" t="s">
        <v>644</v>
      </c>
      <c r="G455" s="57">
        <v>24</v>
      </c>
      <c r="H455" s="91" t="s">
        <v>90</v>
      </c>
      <c r="I455" s="57"/>
      <c r="J455" s="57" t="s">
        <v>1507</v>
      </c>
      <c r="K455" s="57"/>
      <c r="L455" s="58">
        <v>3264</v>
      </c>
      <c r="M455" s="206">
        <f t="shared" si="25"/>
        <v>3264</v>
      </c>
    </row>
    <row r="456" spans="3:13" ht="15" customHeight="1" x14ac:dyDescent="0.25">
      <c r="C456" s="80"/>
      <c r="D456" s="83" t="s">
        <v>88</v>
      </c>
      <c r="E456" s="57"/>
      <c r="F456" s="83" t="s">
        <v>644</v>
      </c>
      <c r="G456" s="57">
        <v>24</v>
      </c>
      <c r="H456" s="57"/>
      <c r="I456" s="57">
        <v>60</v>
      </c>
      <c r="J456" s="57" t="s">
        <v>1542</v>
      </c>
      <c r="K456" s="57">
        <v>1</v>
      </c>
      <c r="L456" s="58">
        <v>2593</v>
      </c>
      <c r="M456" s="206">
        <f>L456+PI()*K456*(24+24)</f>
        <v>2743.79644737231</v>
      </c>
    </row>
    <row r="457" spans="3:13" ht="15" customHeight="1" x14ac:dyDescent="0.25">
      <c r="C457" s="80"/>
      <c r="D457" s="83" t="s">
        <v>88</v>
      </c>
      <c r="E457" s="57"/>
      <c r="F457" s="83" t="s">
        <v>644</v>
      </c>
      <c r="G457" s="57">
        <v>24</v>
      </c>
      <c r="H457" s="57"/>
      <c r="I457" s="57">
        <v>60</v>
      </c>
      <c r="J457" s="57" t="s">
        <v>1543</v>
      </c>
      <c r="K457" s="57">
        <v>1</v>
      </c>
      <c r="L457" s="58">
        <v>1631</v>
      </c>
      <c r="M457" s="206">
        <f t="shared" ref="M457:M459" si="26">L457+PI()*K457*(24+24)</f>
        <v>1781.79644737231</v>
      </c>
    </row>
    <row r="458" spans="3:13" ht="15" customHeight="1" x14ac:dyDescent="0.25">
      <c r="C458" s="80"/>
      <c r="D458" s="83" t="s">
        <v>88</v>
      </c>
      <c r="E458" s="57"/>
      <c r="F458" s="83" t="s">
        <v>644</v>
      </c>
      <c r="G458" s="57">
        <v>24</v>
      </c>
      <c r="H458" s="57"/>
      <c r="I458" s="57">
        <v>60</v>
      </c>
      <c r="J458" s="57" t="s">
        <v>1544</v>
      </c>
      <c r="K458" s="57">
        <v>1</v>
      </c>
      <c r="L458" s="58">
        <v>5761</v>
      </c>
      <c r="M458" s="206">
        <f t="shared" si="26"/>
        <v>5911.7964473723105</v>
      </c>
    </row>
    <row r="459" spans="3:13" ht="15" customHeight="1" x14ac:dyDescent="0.25">
      <c r="C459" s="80"/>
      <c r="D459" s="83" t="s">
        <v>88</v>
      </c>
      <c r="E459" s="57"/>
      <c r="F459" s="83" t="s">
        <v>644</v>
      </c>
      <c r="G459" s="57">
        <v>24</v>
      </c>
      <c r="H459" s="57"/>
      <c r="I459" s="57">
        <v>60</v>
      </c>
      <c r="J459" s="57" t="s">
        <v>1545</v>
      </c>
      <c r="K459" s="57">
        <v>1</v>
      </c>
      <c r="L459" s="58">
        <v>3908</v>
      </c>
      <c r="M459" s="206">
        <f t="shared" si="26"/>
        <v>4058.79644737231</v>
      </c>
    </row>
    <row r="460" spans="3:13" ht="15" customHeight="1" x14ac:dyDescent="0.25">
      <c r="C460" s="80"/>
      <c r="D460" s="83" t="s">
        <v>88</v>
      </c>
      <c r="E460" s="57"/>
      <c r="F460" s="83" t="s">
        <v>644</v>
      </c>
      <c r="G460" s="57">
        <v>24</v>
      </c>
      <c r="H460" s="57"/>
      <c r="I460" s="57">
        <v>60</v>
      </c>
      <c r="J460" s="57" t="s">
        <v>1546</v>
      </c>
      <c r="K460" s="57">
        <v>1</v>
      </c>
      <c r="L460" s="58">
        <v>625</v>
      </c>
      <c r="M460" s="206">
        <f>L460+PI()*K460*(24)</f>
        <v>700.39822368615501</v>
      </c>
    </row>
    <row r="461" spans="3:13" ht="15" customHeight="1" x14ac:dyDescent="0.25">
      <c r="C461" s="80"/>
      <c r="D461" s="83" t="s">
        <v>88</v>
      </c>
      <c r="E461" s="57"/>
      <c r="F461" s="83" t="s">
        <v>644</v>
      </c>
      <c r="G461" s="91" t="s">
        <v>154</v>
      </c>
      <c r="H461" s="57"/>
      <c r="I461" s="57">
        <v>60</v>
      </c>
      <c r="J461" s="57" t="s">
        <v>1541</v>
      </c>
      <c r="K461" s="57">
        <v>1</v>
      </c>
      <c r="L461" s="58">
        <v>3370</v>
      </c>
      <c r="M461" s="206">
        <f t="shared" si="24"/>
        <v>3596.1946710584652</v>
      </c>
    </row>
    <row r="462" spans="3:13" ht="15" customHeight="1" x14ac:dyDescent="0.25">
      <c r="C462" s="80"/>
      <c r="D462" s="83" t="s">
        <v>88</v>
      </c>
      <c r="E462" s="57"/>
      <c r="F462" s="83" t="s">
        <v>644</v>
      </c>
      <c r="G462" s="91" t="s">
        <v>154</v>
      </c>
      <c r="H462" s="57"/>
      <c r="I462" s="57">
        <v>60</v>
      </c>
      <c r="J462" s="57" t="s">
        <v>1547</v>
      </c>
      <c r="K462" s="57">
        <v>1</v>
      </c>
      <c r="L462" s="58">
        <v>3370</v>
      </c>
      <c r="M462" s="206">
        <f t="shared" si="24"/>
        <v>3596.1946710584652</v>
      </c>
    </row>
    <row r="463" spans="3:13" ht="15" customHeight="1" x14ac:dyDescent="0.25">
      <c r="C463" s="80"/>
      <c r="D463" s="83" t="s">
        <v>88</v>
      </c>
      <c r="E463" s="57"/>
      <c r="F463" s="83" t="s">
        <v>644</v>
      </c>
      <c r="G463" s="91" t="s">
        <v>155</v>
      </c>
      <c r="H463" s="57"/>
      <c r="I463" s="57">
        <v>60</v>
      </c>
      <c r="J463" s="57" t="s">
        <v>1548</v>
      </c>
      <c r="K463" s="57">
        <v>1</v>
      </c>
      <c r="L463" s="58">
        <v>3696</v>
      </c>
      <c r="M463" s="206">
        <f>L463+PI()*K463*(24+24+20)</f>
        <v>3909.6283004441061</v>
      </c>
    </row>
    <row r="464" spans="3:13" ht="15" customHeight="1" x14ac:dyDescent="0.25">
      <c r="C464" s="80"/>
      <c r="D464" s="83" t="s">
        <v>88</v>
      </c>
      <c r="E464" s="57"/>
      <c r="F464" s="83" t="s">
        <v>644</v>
      </c>
      <c r="G464" s="91" t="s">
        <v>156</v>
      </c>
      <c r="H464" s="57"/>
      <c r="I464" s="57">
        <v>60</v>
      </c>
      <c r="J464" s="57" t="s">
        <v>1549</v>
      </c>
      <c r="K464" s="57">
        <v>1</v>
      </c>
      <c r="L464" s="58">
        <v>3696</v>
      </c>
      <c r="M464" s="206">
        <f>L464+PI()*K464*(24+24+16)</f>
        <v>3897.061929829747</v>
      </c>
    </row>
    <row r="465" spans="3:13" ht="15" customHeight="1" x14ac:dyDescent="0.25">
      <c r="C465" s="80"/>
      <c r="D465" s="83" t="s">
        <v>88</v>
      </c>
      <c r="E465" s="57"/>
      <c r="F465" s="83" t="s">
        <v>644</v>
      </c>
      <c r="G465" s="91" t="s">
        <v>157</v>
      </c>
      <c r="H465" s="57"/>
      <c r="I465" s="57">
        <v>60</v>
      </c>
      <c r="J465" s="57" t="s">
        <v>1550</v>
      </c>
      <c r="K465" s="57">
        <v>1</v>
      </c>
      <c r="L465" s="58">
        <v>4227</v>
      </c>
      <c r="M465" s="206">
        <f>L465+PI()*K465*(24+24+12)</f>
        <v>4415.4955592153874</v>
      </c>
    </row>
    <row r="466" spans="3:13" ht="15" customHeight="1" x14ac:dyDescent="0.25">
      <c r="C466" s="80"/>
      <c r="D466" s="83" t="s">
        <v>88</v>
      </c>
      <c r="E466" s="57"/>
      <c r="F466" s="83" t="s">
        <v>644</v>
      </c>
      <c r="G466" s="91" t="s">
        <v>158</v>
      </c>
      <c r="H466" s="57"/>
      <c r="I466" s="57">
        <v>60</v>
      </c>
      <c r="J466" s="57" t="s">
        <v>1551</v>
      </c>
      <c r="K466" s="57">
        <v>1</v>
      </c>
      <c r="L466" s="58">
        <v>4457</v>
      </c>
      <c r="M466" s="206">
        <f>L466+PI()*K466*(24+24+10)</f>
        <v>4639.2123739082081</v>
      </c>
    </row>
    <row r="467" spans="3:13" ht="15" customHeight="1" x14ac:dyDescent="0.25">
      <c r="C467" s="80"/>
      <c r="D467" s="83" t="s">
        <v>88</v>
      </c>
      <c r="E467" s="57"/>
      <c r="F467" s="83" t="s">
        <v>644</v>
      </c>
      <c r="G467" s="91" t="s">
        <v>159</v>
      </c>
      <c r="H467" s="57"/>
      <c r="I467" s="57">
        <v>60</v>
      </c>
      <c r="J467" s="57" t="s">
        <v>1552</v>
      </c>
      <c r="K467" s="57">
        <v>1</v>
      </c>
      <c r="L467" s="58">
        <v>4674</v>
      </c>
      <c r="M467" s="206">
        <f>L467+PI()*K467*(24+24+8)</f>
        <v>4849.9291886010287</v>
      </c>
    </row>
    <row r="468" spans="3:13" ht="15" customHeight="1" x14ac:dyDescent="0.25">
      <c r="C468" s="80"/>
      <c r="D468" s="83" t="s">
        <v>88</v>
      </c>
      <c r="E468" s="57"/>
      <c r="F468" s="83" t="s">
        <v>644</v>
      </c>
      <c r="G468" s="91" t="s">
        <v>160</v>
      </c>
      <c r="H468" s="57"/>
      <c r="I468" s="57">
        <v>60</v>
      </c>
      <c r="J468" s="57" t="s">
        <v>1553</v>
      </c>
      <c r="K468" s="57">
        <v>1</v>
      </c>
      <c r="L468" s="58">
        <v>1631</v>
      </c>
      <c r="M468" s="206">
        <f>L468+PI()*K468*(24+20)</f>
        <v>1769.2300767579509</v>
      </c>
    </row>
    <row r="469" spans="3:13" ht="15" customHeight="1" x14ac:dyDescent="0.25">
      <c r="C469" s="80"/>
      <c r="D469" s="83" t="s">
        <v>88</v>
      </c>
      <c r="E469" s="57"/>
      <c r="F469" s="83" t="s">
        <v>644</v>
      </c>
      <c r="G469" s="91" t="s">
        <v>161</v>
      </c>
      <c r="H469" s="57"/>
      <c r="I469" s="57">
        <v>60</v>
      </c>
      <c r="J469" s="57" t="s">
        <v>1554</v>
      </c>
      <c r="K469" s="57">
        <v>1</v>
      </c>
      <c r="L469" s="58">
        <v>1631</v>
      </c>
      <c r="M469" s="206">
        <f>L469+PI()*K469*(24+16)</f>
        <v>1756.6637061435918</v>
      </c>
    </row>
    <row r="470" spans="3:13" ht="15" customHeight="1" x14ac:dyDescent="0.25">
      <c r="C470" s="80"/>
      <c r="D470" s="83" t="s">
        <v>88</v>
      </c>
      <c r="E470" s="57"/>
      <c r="F470" s="83" t="s">
        <v>644</v>
      </c>
      <c r="G470" s="91" t="s">
        <v>162</v>
      </c>
      <c r="H470" s="57"/>
      <c r="I470" s="57">
        <v>60</v>
      </c>
      <c r="J470" s="57" t="s">
        <v>1555</v>
      </c>
      <c r="K470" s="57">
        <v>1</v>
      </c>
      <c r="L470" s="58">
        <v>2092</v>
      </c>
      <c r="M470" s="206">
        <f>L470+PI()*K470*(24+12)</f>
        <v>2205.0973355292326</v>
      </c>
    </row>
    <row r="471" spans="3:13" ht="15" customHeight="1" x14ac:dyDescent="0.25">
      <c r="C471" s="80"/>
      <c r="D471" s="83" t="s">
        <v>88</v>
      </c>
      <c r="E471" s="57"/>
      <c r="F471" s="83" t="s">
        <v>644</v>
      </c>
      <c r="G471" s="91" t="s">
        <v>163</v>
      </c>
      <c r="H471" s="57"/>
      <c r="I471" s="57">
        <v>60</v>
      </c>
      <c r="J471" s="57" t="s">
        <v>1556</v>
      </c>
      <c r="K471" s="57">
        <v>1</v>
      </c>
      <c r="L471" s="58">
        <v>2935</v>
      </c>
      <c r="M471" s="206">
        <f>L471+PI()*K471*(24+10)</f>
        <v>3041.8141502220528</v>
      </c>
    </row>
    <row r="472" spans="3:13" ht="15" customHeight="1" x14ac:dyDescent="0.25">
      <c r="C472" s="80"/>
      <c r="D472" s="83" t="s">
        <v>88</v>
      </c>
      <c r="E472" s="57"/>
      <c r="F472" s="83" t="s">
        <v>644</v>
      </c>
      <c r="G472" s="91" t="s">
        <v>164</v>
      </c>
      <c r="H472" s="57"/>
      <c r="I472" s="57">
        <v>60</v>
      </c>
      <c r="J472" s="57" t="s">
        <v>1557</v>
      </c>
      <c r="K472" s="57">
        <v>1</v>
      </c>
      <c r="L472" s="58">
        <v>4051.28</v>
      </c>
      <c r="M472" s="206">
        <f>L472+PI()*K472*(24+8)</f>
        <v>4151.8109649148737</v>
      </c>
    </row>
    <row r="473" spans="3:13" ht="15" customHeight="1" x14ac:dyDescent="0.25">
      <c r="C473" s="80"/>
      <c r="D473" s="83" t="s">
        <v>88</v>
      </c>
      <c r="E473" s="57"/>
      <c r="F473" s="83" t="s">
        <v>644</v>
      </c>
      <c r="G473" s="57">
        <v>24</v>
      </c>
      <c r="H473" s="91" t="s">
        <v>90</v>
      </c>
      <c r="I473" s="57" t="s">
        <v>166</v>
      </c>
      <c r="J473" s="57" t="s">
        <v>1558</v>
      </c>
      <c r="K473" s="57">
        <v>1</v>
      </c>
      <c r="L473" s="58">
        <v>1832</v>
      </c>
      <c r="M473" s="206">
        <f>L473+PI()*K473*(24)</f>
        <v>1907.398223686155</v>
      </c>
    </row>
    <row r="474" spans="3:13" ht="15" customHeight="1" x14ac:dyDescent="0.25">
      <c r="C474" s="80"/>
      <c r="D474" s="83" t="s">
        <v>88</v>
      </c>
      <c r="E474" s="57"/>
      <c r="F474" s="83" t="s">
        <v>644</v>
      </c>
      <c r="G474" s="57">
        <v>24</v>
      </c>
      <c r="H474" s="91" t="s">
        <v>90</v>
      </c>
      <c r="I474" s="57"/>
      <c r="J474" s="57" t="s">
        <v>1504</v>
      </c>
      <c r="K474" s="57">
        <v>1</v>
      </c>
      <c r="L474" s="58">
        <v>2367</v>
      </c>
      <c r="M474" s="206">
        <f t="shared" ref="M474:M477" si="27">L474+PI()*K474*(24)</f>
        <v>2442.3982236861552</v>
      </c>
    </row>
    <row r="475" spans="3:13" ht="15" customHeight="1" x14ac:dyDescent="0.25">
      <c r="C475" s="80"/>
      <c r="D475" s="83" t="s">
        <v>88</v>
      </c>
      <c r="E475" s="57"/>
      <c r="F475" s="83" t="s">
        <v>644</v>
      </c>
      <c r="G475" s="57">
        <v>24</v>
      </c>
      <c r="H475" s="91" t="s">
        <v>90</v>
      </c>
      <c r="I475" s="57"/>
      <c r="J475" s="57" t="s">
        <v>1505</v>
      </c>
      <c r="K475" s="57"/>
      <c r="L475" s="58">
        <v>900</v>
      </c>
      <c r="M475" s="206">
        <f t="shared" si="27"/>
        <v>900</v>
      </c>
    </row>
    <row r="476" spans="3:13" ht="15" customHeight="1" x14ac:dyDescent="0.25">
      <c r="C476" s="80"/>
      <c r="D476" s="83" t="s">
        <v>88</v>
      </c>
      <c r="E476" s="57"/>
      <c r="F476" s="83" t="s">
        <v>644</v>
      </c>
      <c r="G476" s="57">
        <v>24</v>
      </c>
      <c r="H476" s="91" t="s">
        <v>90</v>
      </c>
      <c r="I476" s="57"/>
      <c r="J476" s="57" t="s">
        <v>1506</v>
      </c>
      <c r="K476" s="57"/>
      <c r="L476" s="58">
        <v>105</v>
      </c>
      <c r="M476" s="206">
        <f t="shared" si="27"/>
        <v>105</v>
      </c>
    </row>
    <row r="477" spans="3:13" ht="15" customHeight="1" x14ac:dyDescent="0.25">
      <c r="C477" s="80"/>
      <c r="D477" s="83" t="s">
        <v>88</v>
      </c>
      <c r="E477" s="57"/>
      <c r="F477" s="83" t="s">
        <v>644</v>
      </c>
      <c r="G477" s="57">
        <v>24</v>
      </c>
      <c r="H477" s="91" t="s">
        <v>90</v>
      </c>
      <c r="I477" s="57"/>
      <c r="J477" s="57" t="s">
        <v>1507</v>
      </c>
      <c r="K477" s="57"/>
      <c r="L477" s="58">
        <v>3264</v>
      </c>
      <c r="M477" s="206">
        <f t="shared" si="27"/>
        <v>3264</v>
      </c>
    </row>
    <row r="478" spans="3:13" ht="15" customHeight="1" x14ac:dyDescent="0.25">
      <c r="C478" s="80"/>
      <c r="D478" s="83" t="s">
        <v>88</v>
      </c>
      <c r="E478" s="57"/>
      <c r="F478" s="83" t="s">
        <v>644</v>
      </c>
      <c r="G478" s="57">
        <v>24</v>
      </c>
      <c r="H478" s="57"/>
      <c r="I478" s="57">
        <v>60</v>
      </c>
      <c r="J478" s="57" t="s">
        <v>1559</v>
      </c>
      <c r="K478" s="57">
        <v>1</v>
      </c>
      <c r="L478" s="58">
        <v>3071</v>
      </c>
      <c r="M478" s="206">
        <f>L478+PI()*K478*(24+24)</f>
        <v>3221.79644737231</v>
      </c>
    </row>
    <row r="479" spans="3:13" ht="15" customHeight="1" x14ac:dyDescent="0.25">
      <c r="C479" s="80"/>
      <c r="D479" s="83" t="s">
        <v>88</v>
      </c>
      <c r="E479" s="57"/>
      <c r="F479" s="83" t="s">
        <v>644</v>
      </c>
      <c r="G479" s="57">
        <v>24</v>
      </c>
      <c r="H479" s="57"/>
      <c r="I479" s="57">
        <v>60</v>
      </c>
      <c r="J479" s="57" t="s">
        <v>1560</v>
      </c>
      <c r="K479" s="57">
        <v>1</v>
      </c>
      <c r="L479" s="58">
        <v>2377</v>
      </c>
      <c r="M479" s="206">
        <f t="shared" ref="M479:M481" si="28">L479+PI()*K479*(24+24)</f>
        <v>2527.79644737231</v>
      </c>
    </row>
    <row r="480" spans="3:13" ht="15" customHeight="1" x14ac:dyDescent="0.25">
      <c r="C480" s="80"/>
      <c r="D480" s="83" t="s">
        <v>88</v>
      </c>
      <c r="E480" s="57"/>
      <c r="F480" s="83" t="s">
        <v>644</v>
      </c>
      <c r="G480" s="57">
        <v>24</v>
      </c>
      <c r="H480" s="57"/>
      <c r="I480" s="57">
        <v>60</v>
      </c>
      <c r="J480" s="57" t="s">
        <v>1561</v>
      </c>
      <c r="K480" s="57">
        <v>1</v>
      </c>
      <c r="L480" s="58">
        <v>9906</v>
      </c>
      <c r="M480" s="206">
        <f t="shared" si="28"/>
        <v>10056.79644737231</v>
      </c>
    </row>
    <row r="481" spans="3:13" ht="15" customHeight="1" x14ac:dyDescent="0.25">
      <c r="C481" s="80"/>
      <c r="D481" s="83" t="s">
        <v>88</v>
      </c>
      <c r="E481" s="57"/>
      <c r="F481" s="83" t="s">
        <v>644</v>
      </c>
      <c r="G481" s="57">
        <v>24</v>
      </c>
      <c r="H481" s="57"/>
      <c r="I481" s="57">
        <v>60</v>
      </c>
      <c r="J481" s="57" t="s">
        <v>1562</v>
      </c>
      <c r="K481" s="57">
        <v>1</v>
      </c>
      <c r="L481" s="58">
        <v>6372</v>
      </c>
      <c r="M481" s="206">
        <f t="shared" si="28"/>
        <v>6522.7964473723105</v>
      </c>
    </row>
    <row r="482" spans="3:13" ht="15" customHeight="1" x14ac:dyDescent="0.25">
      <c r="C482" s="80"/>
      <c r="D482" s="83" t="s">
        <v>88</v>
      </c>
      <c r="E482" s="57"/>
      <c r="F482" s="83" t="s">
        <v>644</v>
      </c>
      <c r="G482" s="57">
        <v>24</v>
      </c>
      <c r="H482" s="57"/>
      <c r="I482" s="57">
        <v>60</v>
      </c>
      <c r="J482" s="57" t="s">
        <v>1563</v>
      </c>
      <c r="K482" s="57">
        <v>1</v>
      </c>
      <c r="L482" s="58">
        <v>960</v>
      </c>
      <c r="M482" s="206">
        <f>L482+PI()*K482*(24)</f>
        <v>1035.398223686155</v>
      </c>
    </row>
    <row r="483" spans="3:13" ht="15" customHeight="1" x14ac:dyDescent="0.25">
      <c r="C483" s="80"/>
      <c r="D483" s="83" t="s">
        <v>88</v>
      </c>
      <c r="E483" s="57"/>
      <c r="F483" s="83" t="s">
        <v>644</v>
      </c>
      <c r="G483" s="91" t="s">
        <v>154</v>
      </c>
      <c r="H483" s="57"/>
      <c r="I483" s="57">
        <v>60</v>
      </c>
      <c r="J483" s="57" t="s">
        <v>1564</v>
      </c>
      <c r="K483" s="57">
        <v>1</v>
      </c>
      <c r="L483" s="58">
        <v>4131</v>
      </c>
      <c r="M483" s="206">
        <f t="shared" si="24"/>
        <v>4357.1946710584652</v>
      </c>
    </row>
    <row r="484" spans="3:13" ht="15" customHeight="1" x14ac:dyDescent="0.25">
      <c r="C484" s="80"/>
      <c r="D484" s="83" t="s">
        <v>88</v>
      </c>
      <c r="E484" s="57"/>
      <c r="F484" s="83" t="s">
        <v>644</v>
      </c>
      <c r="G484" s="91" t="s">
        <v>155</v>
      </c>
      <c r="H484" s="57"/>
      <c r="I484" s="57">
        <v>60</v>
      </c>
      <c r="J484" s="57" t="s">
        <v>1565</v>
      </c>
      <c r="K484" s="57">
        <v>1</v>
      </c>
      <c r="L484" s="58">
        <v>4348</v>
      </c>
      <c r="M484" s="206">
        <f>L484+PI()*K484*(24+24+20)</f>
        <v>4561.6283004441057</v>
      </c>
    </row>
    <row r="485" spans="3:13" ht="15" customHeight="1" x14ac:dyDescent="0.25">
      <c r="C485" s="80"/>
      <c r="D485" s="83" t="s">
        <v>88</v>
      </c>
      <c r="E485" s="57"/>
      <c r="F485" s="83" t="s">
        <v>644</v>
      </c>
      <c r="G485" s="91" t="s">
        <v>156</v>
      </c>
      <c r="H485" s="57"/>
      <c r="I485" s="57">
        <v>60</v>
      </c>
      <c r="J485" s="57" t="s">
        <v>1566</v>
      </c>
      <c r="K485" s="57">
        <v>1</v>
      </c>
      <c r="L485" s="58">
        <v>4348</v>
      </c>
      <c r="M485" s="206">
        <f>L485+PI()*K485*(24+24+16)</f>
        <v>4549.061929829747</v>
      </c>
    </row>
    <row r="486" spans="3:13" ht="15" customHeight="1" x14ac:dyDescent="0.25">
      <c r="C486" s="80"/>
      <c r="D486" s="83" t="s">
        <v>88</v>
      </c>
      <c r="E486" s="57"/>
      <c r="F486" s="83" t="s">
        <v>644</v>
      </c>
      <c r="G486" s="91" t="s">
        <v>157</v>
      </c>
      <c r="H486" s="57"/>
      <c r="I486" s="57">
        <v>60</v>
      </c>
      <c r="J486" s="57" t="s">
        <v>1567</v>
      </c>
      <c r="K486" s="57">
        <v>1</v>
      </c>
      <c r="L486" s="58">
        <v>4674</v>
      </c>
      <c r="M486" s="206">
        <f>L486+PI()*K486*(24+24+12)</f>
        <v>4862.4955592153874</v>
      </c>
    </row>
    <row r="487" spans="3:13" ht="15" customHeight="1" x14ac:dyDescent="0.25">
      <c r="C487" s="80"/>
      <c r="D487" s="83" t="s">
        <v>88</v>
      </c>
      <c r="E487" s="57"/>
      <c r="F487" s="83" t="s">
        <v>644</v>
      </c>
      <c r="G487" s="91" t="s">
        <v>158</v>
      </c>
      <c r="H487" s="57"/>
      <c r="I487" s="57">
        <v>60</v>
      </c>
      <c r="J487" s="57" t="s">
        <v>1569</v>
      </c>
      <c r="K487" s="57">
        <v>1</v>
      </c>
      <c r="L487" s="58">
        <v>4674</v>
      </c>
      <c r="M487" s="206">
        <f>L487+PI()*K487*(24+24+10)</f>
        <v>4856.2123739082081</v>
      </c>
    </row>
    <row r="488" spans="3:13" ht="15" customHeight="1" x14ac:dyDescent="0.25">
      <c r="C488" s="80"/>
      <c r="D488" s="83" t="s">
        <v>88</v>
      </c>
      <c r="E488" s="57"/>
      <c r="F488" s="83" t="s">
        <v>644</v>
      </c>
      <c r="G488" s="91" t="s">
        <v>159</v>
      </c>
      <c r="H488" s="57"/>
      <c r="I488" s="57">
        <v>60</v>
      </c>
      <c r="J488" s="57" t="s">
        <v>1568</v>
      </c>
      <c r="K488" s="57">
        <v>1</v>
      </c>
      <c r="L488" s="58">
        <v>5327</v>
      </c>
      <c r="M488" s="206">
        <f>L488+PI()*K488*(24+24+8)</f>
        <v>5502.9291886010287</v>
      </c>
    </row>
    <row r="489" spans="3:13" ht="15" customHeight="1" x14ac:dyDescent="0.25">
      <c r="C489" s="80"/>
      <c r="D489" s="83" t="s">
        <v>88</v>
      </c>
      <c r="E489" s="57"/>
      <c r="F489" s="83" t="s">
        <v>644</v>
      </c>
      <c r="G489" s="91" t="s">
        <v>160</v>
      </c>
      <c r="H489" s="57"/>
      <c r="I489" s="57">
        <v>60</v>
      </c>
      <c r="J489" s="57" t="s">
        <v>1570</v>
      </c>
      <c r="K489" s="57">
        <v>1</v>
      </c>
      <c r="L489" s="58">
        <v>2174</v>
      </c>
      <c r="M489" s="206">
        <f>L489+PI()*K489*(24+20)</f>
        <v>2312.2300767579509</v>
      </c>
    </row>
    <row r="490" spans="3:13" ht="15" customHeight="1" x14ac:dyDescent="0.25">
      <c r="C490" s="80"/>
      <c r="D490" s="83" t="s">
        <v>88</v>
      </c>
      <c r="E490" s="57"/>
      <c r="F490" s="83" t="s">
        <v>644</v>
      </c>
      <c r="G490" s="91" t="s">
        <v>161</v>
      </c>
      <c r="H490" s="57"/>
      <c r="I490" s="57">
        <v>60</v>
      </c>
      <c r="J490" s="57" t="s">
        <v>1571</v>
      </c>
      <c r="K490" s="57">
        <v>1</v>
      </c>
      <c r="L490" s="58">
        <v>2174</v>
      </c>
      <c r="M490" s="206">
        <f>L490+PI()*K490*(24+16)</f>
        <v>2299.6637061435918</v>
      </c>
    </row>
    <row r="491" spans="3:13" ht="15" customHeight="1" x14ac:dyDescent="0.25">
      <c r="C491" s="80"/>
      <c r="D491" s="83" t="s">
        <v>88</v>
      </c>
      <c r="E491" s="57"/>
      <c r="F491" s="83" t="s">
        <v>644</v>
      </c>
      <c r="G491" s="91" t="s">
        <v>162</v>
      </c>
      <c r="H491" s="57"/>
      <c r="I491" s="57">
        <v>60</v>
      </c>
      <c r="J491" s="57" t="s">
        <v>1572</v>
      </c>
      <c r="K491" s="57">
        <v>1</v>
      </c>
      <c r="L491" s="58">
        <v>2555</v>
      </c>
      <c r="M491" s="206">
        <f>L491+PI()*K491*(24+12)</f>
        <v>2668.0973355292326</v>
      </c>
    </row>
    <row r="492" spans="3:13" ht="15" customHeight="1" x14ac:dyDescent="0.25">
      <c r="C492" s="80"/>
      <c r="D492" s="83" t="s">
        <v>88</v>
      </c>
      <c r="E492" s="57"/>
      <c r="F492" s="83" t="s">
        <v>644</v>
      </c>
      <c r="G492" s="91" t="s">
        <v>163</v>
      </c>
      <c r="H492" s="57"/>
      <c r="I492" s="57">
        <v>60</v>
      </c>
      <c r="J492" s="57" t="s">
        <v>1573</v>
      </c>
      <c r="K492" s="57">
        <v>1</v>
      </c>
      <c r="L492" s="58">
        <v>3261</v>
      </c>
      <c r="M492" s="206">
        <f>L492+PI()*K492*(24+10)</f>
        <v>3367.8141502220528</v>
      </c>
    </row>
    <row r="493" spans="3:13" ht="15" customHeight="1" x14ac:dyDescent="0.25">
      <c r="C493" s="80"/>
      <c r="D493" s="83" t="s">
        <v>88</v>
      </c>
      <c r="E493" s="57"/>
      <c r="F493" s="83" t="s">
        <v>644</v>
      </c>
      <c r="G493" s="91" t="s">
        <v>164</v>
      </c>
      <c r="H493" s="57"/>
      <c r="I493" s="57">
        <v>60</v>
      </c>
      <c r="J493" s="57" t="s">
        <v>1574</v>
      </c>
      <c r="K493" s="57">
        <v>1</v>
      </c>
      <c r="L493" s="58">
        <v>3261</v>
      </c>
      <c r="M493" s="206">
        <f>L493+PI()*K493*(24+8)</f>
        <v>3361.5309649148735</v>
      </c>
    </row>
    <row r="494" spans="3:13" ht="15" customHeight="1" x14ac:dyDescent="0.25">
      <c r="C494" s="80"/>
      <c r="D494" s="83" t="s">
        <v>88</v>
      </c>
      <c r="E494" s="57"/>
      <c r="F494" s="83" t="s">
        <v>644</v>
      </c>
      <c r="G494" s="57">
        <v>24</v>
      </c>
      <c r="H494" s="91" t="s">
        <v>119</v>
      </c>
      <c r="I494" s="57" t="s">
        <v>151</v>
      </c>
      <c r="J494" s="57" t="s">
        <v>1575</v>
      </c>
      <c r="K494" s="57">
        <v>1</v>
      </c>
      <c r="L494" s="58">
        <v>3805</v>
      </c>
      <c r="M494" s="206">
        <f>L494+PI()*K494*(24)</f>
        <v>3880.3982236861552</v>
      </c>
    </row>
    <row r="495" spans="3:13" ht="15" customHeight="1" x14ac:dyDescent="0.25">
      <c r="C495" s="80"/>
      <c r="D495" s="83" t="s">
        <v>88</v>
      </c>
      <c r="E495" s="57"/>
      <c r="F495" s="83" t="s">
        <v>644</v>
      </c>
      <c r="G495" s="57">
        <v>24</v>
      </c>
      <c r="H495" s="91" t="s">
        <v>119</v>
      </c>
      <c r="I495" s="57"/>
      <c r="J495" s="57" t="s">
        <v>1576</v>
      </c>
      <c r="K495" s="57"/>
      <c r="L495" s="58">
        <v>9240</v>
      </c>
      <c r="M495" s="206">
        <f t="shared" ref="M495:M497" si="29">L495+PI()*K495*(24)</f>
        <v>9240</v>
      </c>
    </row>
    <row r="496" spans="3:13" ht="15" customHeight="1" x14ac:dyDescent="0.25">
      <c r="C496" s="80"/>
      <c r="D496" s="83" t="s">
        <v>88</v>
      </c>
      <c r="E496" s="57"/>
      <c r="F496" s="83" t="s">
        <v>644</v>
      </c>
      <c r="G496" s="57">
        <v>24</v>
      </c>
      <c r="H496" s="91" t="s">
        <v>119</v>
      </c>
      <c r="I496" s="57"/>
      <c r="J496" s="57" t="s">
        <v>1577</v>
      </c>
      <c r="K496" s="83">
        <v>1</v>
      </c>
      <c r="L496" s="58">
        <v>3587</v>
      </c>
      <c r="M496" s="206">
        <f t="shared" si="29"/>
        <v>3662.3982236861552</v>
      </c>
    </row>
    <row r="497" spans="3:13" ht="15" customHeight="1" x14ac:dyDescent="0.25">
      <c r="C497" s="80"/>
      <c r="D497" s="83" t="s">
        <v>88</v>
      </c>
      <c r="E497" s="57"/>
      <c r="F497" s="62" t="s">
        <v>167</v>
      </c>
      <c r="G497" s="57"/>
      <c r="H497" s="57"/>
      <c r="I497" s="57"/>
      <c r="J497" s="57"/>
      <c r="K497" s="57"/>
      <c r="L497" s="57"/>
      <c r="M497" s="206">
        <f t="shared" si="29"/>
        <v>0</v>
      </c>
    </row>
    <row r="498" spans="3:13" ht="15" customHeight="1" x14ac:dyDescent="0.25">
      <c r="C498" s="80"/>
      <c r="D498" s="83" t="s">
        <v>88</v>
      </c>
      <c r="E498" s="57"/>
      <c r="F498" s="83" t="s">
        <v>645</v>
      </c>
      <c r="G498" s="57">
        <v>20</v>
      </c>
      <c r="H498" s="91" t="s">
        <v>90</v>
      </c>
      <c r="I498" s="57" t="s">
        <v>168</v>
      </c>
      <c r="J498" s="57" t="s">
        <v>1578</v>
      </c>
      <c r="K498" s="83">
        <v>1</v>
      </c>
      <c r="L498" s="58">
        <v>1250</v>
      </c>
      <c r="M498" s="206">
        <f>L498+PI()*K498*(20)</f>
        <v>1312.8318530717959</v>
      </c>
    </row>
    <row r="499" spans="3:13" ht="15" customHeight="1" x14ac:dyDescent="0.25">
      <c r="C499" s="80"/>
      <c r="D499" s="83" t="s">
        <v>88</v>
      </c>
      <c r="E499" s="57"/>
      <c r="F499" s="83" t="s">
        <v>645</v>
      </c>
      <c r="G499" s="57">
        <v>20</v>
      </c>
      <c r="H499" s="91" t="s">
        <v>90</v>
      </c>
      <c r="I499" s="57"/>
      <c r="J499" s="57" t="s">
        <v>1579</v>
      </c>
      <c r="K499" s="83">
        <v>1</v>
      </c>
      <c r="L499" s="58">
        <v>1344</v>
      </c>
      <c r="M499" s="206">
        <f>L499+PI()*K499*(20)</f>
        <v>1406.8318530717959</v>
      </c>
    </row>
    <row r="500" spans="3:13" ht="15" customHeight="1" x14ac:dyDescent="0.25">
      <c r="C500" s="80"/>
      <c r="D500" s="83" t="s">
        <v>88</v>
      </c>
      <c r="E500" s="57"/>
      <c r="F500" s="83" t="s">
        <v>645</v>
      </c>
      <c r="G500" s="57">
        <v>20</v>
      </c>
      <c r="H500" s="91" t="s">
        <v>90</v>
      </c>
      <c r="I500" s="57"/>
      <c r="J500" s="57" t="s">
        <v>1580</v>
      </c>
      <c r="K500" s="57"/>
      <c r="L500" s="58">
        <v>346</v>
      </c>
      <c r="M500" s="206">
        <f t="shared" ref="M500:M502" si="30">L500+PI()*K500*(20)</f>
        <v>346</v>
      </c>
    </row>
    <row r="501" spans="3:13" ht="15" customHeight="1" x14ac:dyDescent="0.25">
      <c r="C501" s="80"/>
      <c r="D501" s="83" t="s">
        <v>88</v>
      </c>
      <c r="E501" s="57"/>
      <c r="F501" s="83" t="s">
        <v>645</v>
      </c>
      <c r="G501" s="57">
        <v>20</v>
      </c>
      <c r="H501" s="91" t="s">
        <v>90</v>
      </c>
      <c r="I501" s="57"/>
      <c r="J501" s="57" t="s">
        <v>1581</v>
      </c>
      <c r="K501" s="57"/>
      <c r="L501" s="58">
        <v>85</v>
      </c>
      <c r="M501" s="206">
        <f t="shared" si="30"/>
        <v>85</v>
      </c>
    </row>
    <row r="502" spans="3:13" ht="15" customHeight="1" x14ac:dyDescent="0.25">
      <c r="C502" s="80"/>
      <c r="D502" s="83" t="s">
        <v>88</v>
      </c>
      <c r="E502" s="57"/>
      <c r="F502" s="83" t="s">
        <v>645</v>
      </c>
      <c r="G502" s="57">
        <v>20</v>
      </c>
      <c r="H502" s="91" t="s">
        <v>90</v>
      </c>
      <c r="I502" s="57"/>
      <c r="J502" s="57" t="s">
        <v>1582</v>
      </c>
      <c r="K502" s="57"/>
      <c r="L502" s="58">
        <v>2365</v>
      </c>
      <c r="M502" s="206">
        <f t="shared" si="30"/>
        <v>2365</v>
      </c>
    </row>
    <row r="503" spans="3:13" ht="15" customHeight="1" x14ac:dyDescent="0.25">
      <c r="C503" s="80"/>
      <c r="D503" s="83" t="s">
        <v>88</v>
      </c>
      <c r="E503" s="57"/>
      <c r="F503" s="83" t="s">
        <v>645</v>
      </c>
      <c r="G503" s="57">
        <v>20</v>
      </c>
      <c r="H503" s="57"/>
      <c r="I503" s="57">
        <v>52</v>
      </c>
      <c r="J503" s="57" t="s">
        <v>1583</v>
      </c>
      <c r="K503" s="57">
        <v>1</v>
      </c>
      <c r="L503" s="58">
        <v>1359</v>
      </c>
      <c r="M503" s="206">
        <f>L503+PI()*K503*(20+20)</f>
        <v>1484.6637061435918</v>
      </c>
    </row>
    <row r="504" spans="3:13" ht="15" customHeight="1" x14ac:dyDescent="0.25">
      <c r="C504" s="80"/>
      <c r="D504" s="83" t="s">
        <v>88</v>
      </c>
      <c r="E504" s="57"/>
      <c r="F504" s="83" t="s">
        <v>645</v>
      </c>
      <c r="G504" s="57">
        <v>20</v>
      </c>
      <c r="H504" s="57"/>
      <c r="I504" s="57">
        <v>52</v>
      </c>
      <c r="J504" s="57" t="s">
        <v>1584</v>
      </c>
      <c r="K504" s="57">
        <v>1</v>
      </c>
      <c r="L504" s="58">
        <v>897</v>
      </c>
      <c r="M504" s="206">
        <f t="shared" ref="M504:M506" si="31">L504+PI()*K504*(20+20)</f>
        <v>1022.6637061435918</v>
      </c>
    </row>
    <row r="505" spans="3:13" ht="15" customHeight="1" x14ac:dyDescent="0.25">
      <c r="C505" s="80"/>
      <c r="D505" s="83" t="s">
        <v>88</v>
      </c>
      <c r="E505" s="57"/>
      <c r="F505" s="83" t="s">
        <v>645</v>
      </c>
      <c r="G505" s="57">
        <v>20</v>
      </c>
      <c r="H505" s="57"/>
      <c r="I505" s="57">
        <v>52</v>
      </c>
      <c r="J505" s="57" t="s">
        <v>1585</v>
      </c>
      <c r="K505" s="57">
        <v>1</v>
      </c>
      <c r="L505" s="58">
        <v>3370</v>
      </c>
      <c r="M505" s="206">
        <f t="shared" si="31"/>
        <v>3495.6637061435918</v>
      </c>
    </row>
    <row r="506" spans="3:13" ht="15" customHeight="1" x14ac:dyDescent="0.25">
      <c r="C506" s="80"/>
      <c r="D506" s="83" t="s">
        <v>88</v>
      </c>
      <c r="E506" s="57"/>
      <c r="F506" s="83" t="s">
        <v>645</v>
      </c>
      <c r="G506" s="57">
        <v>20</v>
      </c>
      <c r="H506" s="57"/>
      <c r="I506" s="57">
        <v>52</v>
      </c>
      <c r="J506" s="57" t="s">
        <v>1586</v>
      </c>
      <c r="K506" s="57">
        <v>1</v>
      </c>
      <c r="L506" s="58">
        <v>2174</v>
      </c>
      <c r="M506" s="206">
        <f t="shared" si="31"/>
        <v>2299.6637061435918</v>
      </c>
    </row>
    <row r="507" spans="3:13" ht="15" customHeight="1" x14ac:dyDescent="0.25">
      <c r="C507" s="80"/>
      <c r="D507" s="83" t="s">
        <v>88</v>
      </c>
      <c r="E507" s="57"/>
      <c r="F507" s="83" t="s">
        <v>645</v>
      </c>
      <c r="G507" s="57">
        <v>20</v>
      </c>
      <c r="H507" s="57"/>
      <c r="I507" s="57">
        <v>52</v>
      </c>
      <c r="J507" s="57" t="s">
        <v>1587</v>
      </c>
      <c r="K507" s="57">
        <v>1</v>
      </c>
      <c r="L507" s="58">
        <v>378</v>
      </c>
      <c r="M507" s="206">
        <f>L507+PI()*K507*(20)</f>
        <v>440.83185307179588</v>
      </c>
    </row>
    <row r="508" spans="3:13" ht="15" customHeight="1" x14ac:dyDescent="0.25">
      <c r="C508" s="80"/>
      <c r="D508" s="83" t="s">
        <v>88</v>
      </c>
      <c r="E508" s="57"/>
      <c r="F508" s="83" t="s">
        <v>645</v>
      </c>
      <c r="G508" s="91" t="s">
        <v>169</v>
      </c>
      <c r="H508" s="57"/>
      <c r="I508" s="57">
        <v>52</v>
      </c>
      <c r="J508" s="57" t="s">
        <v>1588</v>
      </c>
      <c r="K508" s="57">
        <v>1</v>
      </c>
      <c r="L508" s="58">
        <v>1903</v>
      </c>
      <c r="M508" s="206">
        <f>L508+PI()*K508*(20+20+20)</f>
        <v>2091.4955592153874</v>
      </c>
    </row>
    <row r="509" spans="3:13" ht="15" customHeight="1" x14ac:dyDescent="0.25">
      <c r="C509" s="80"/>
      <c r="D509" s="83" t="s">
        <v>88</v>
      </c>
      <c r="E509" s="57"/>
      <c r="F509" s="83" t="s">
        <v>645</v>
      </c>
      <c r="G509" s="91" t="s">
        <v>170</v>
      </c>
      <c r="H509" s="57"/>
      <c r="I509" s="57">
        <v>52</v>
      </c>
      <c r="J509" s="57" t="s">
        <v>1589</v>
      </c>
      <c r="K509" s="57">
        <v>1</v>
      </c>
      <c r="L509" s="58">
        <v>1903</v>
      </c>
      <c r="M509" s="206">
        <f>L509+PI()*K509*(20+20+16)</f>
        <v>2078.9291886010283</v>
      </c>
    </row>
    <row r="510" spans="3:13" ht="15" customHeight="1" x14ac:dyDescent="0.25">
      <c r="C510" s="80"/>
      <c r="D510" s="83" t="s">
        <v>88</v>
      </c>
      <c r="E510" s="57"/>
      <c r="F510" s="83" t="s">
        <v>645</v>
      </c>
      <c r="G510" s="91" t="s">
        <v>171</v>
      </c>
      <c r="H510" s="57"/>
      <c r="I510" s="57">
        <v>52</v>
      </c>
      <c r="J510" s="57" t="s">
        <v>1590</v>
      </c>
      <c r="K510" s="57">
        <v>1</v>
      </c>
      <c r="L510" s="58">
        <v>2120</v>
      </c>
      <c r="M510" s="206">
        <f>L510+PI()*K510*(20+20+12)</f>
        <v>2283.3628179866691</v>
      </c>
    </row>
    <row r="511" spans="3:13" ht="15" customHeight="1" x14ac:dyDescent="0.25">
      <c r="C511" s="80"/>
      <c r="D511" s="83" t="s">
        <v>88</v>
      </c>
      <c r="E511" s="57"/>
      <c r="F511" s="83" t="s">
        <v>645</v>
      </c>
      <c r="G511" s="91" t="s">
        <v>172</v>
      </c>
      <c r="H511" s="57"/>
      <c r="I511" s="57">
        <v>52</v>
      </c>
      <c r="J511" s="57" t="s">
        <v>1591</v>
      </c>
      <c r="K511" s="57">
        <v>1</v>
      </c>
      <c r="L511" s="58">
        <v>2120</v>
      </c>
      <c r="M511" s="206">
        <f>L511+PI()*K511*(20+20+10)</f>
        <v>2277.0796326794898</v>
      </c>
    </row>
    <row r="512" spans="3:13" ht="15" customHeight="1" x14ac:dyDescent="0.25">
      <c r="C512" s="80"/>
      <c r="D512" s="83" t="s">
        <v>88</v>
      </c>
      <c r="E512" s="57"/>
      <c r="F512" s="83" t="s">
        <v>645</v>
      </c>
      <c r="G512" s="91" t="s">
        <v>173</v>
      </c>
      <c r="H512" s="57"/>
      <c r="I512" s="57">
        <v>52</v>
      </c>
      <c r="J512" s="57" t="s">
        <v>1592</v>
      </c>
      <c r="K512" s="57">
        <v>1</v>
      </c>
      <c r="L512" s="58">
        <v>2555</v>
      </c>
      <c r="M512" s="206">
        <f>L512+PI()*K512*(20+20+8)</f>
        <v>2705.79644737231</v>
      </c>
    </row>
    <row r="513" spans="3:13" ht="15" customHeight="1" x14ac:dyDescent="0.25">
      <c r="C513" s="80"/>
      <c r="D513" s="83" t="s">
        <v>88</v>
      </c>
      <c r="E513" s="57"/>
      <c r="F513" s="83" t="s">
        <v>645</v>
      </c>
      <c r="G513" s="91" t="s">
        <v>174</v>
      </c>
      <c r="H513" s="57"/>
      <c r="I513" s="57">
        <v>52</v>
      </c>
      <c r="J513" s="57" t="s">
        <v>1593</v>
      </c>
      <c r="K513" s="57">
        <v>1</v>
      </c>
      <c r="L513" s="58">
        <v>3805</v>
      </c>
      <c r="M513" s="206">
        <f>L513+PI()*K513*(20+20+6)</f>
        <v>3949.5132620651307</v>
      </c>
    </row>
    <row r="514" spans="3:13" ht="15" customHeight="1" x14ac:dyDescent="0.25">
      <c r="C514" s="80"/>
      <c r="D514" s="83" t="s">
        <v>88</v>
      </c>
      <c r="E514" s="57"/>
      <c r="F514" s="83" t="s">
        <v>645</v>
      </c>
      <c r="G514" s="91" t="s">
        <v>175</v>
      </c>
      <c r="H514" s="57"/>
      <c r="I514" s="57">
        <v>52</v>
      </c>
      <c r="J514" s="57" t="s">
        <v>1594</v>
      </c>
      <c r="K514" s="57">
        <v>1</v>
      </c>
      <c r="L514" s="58">
        <v>815</v>
      </c>
      <c r="M514" s="206">
        <f>L514+PI()*K514*(20+16)</f>
        <v>928.09733552923251</v>
      </c>
    </row>
    <row r="515" spans="3:13" ht="15" customHeight="1" x14ac:dyDescent="0.25">
      <c r="C515" s="80"/>
      <c r="D515" s="83" t="s">
        <v>88</v>
      </c>
      <c r="E515" s="57"/>
      <c r="F515" s="83" t="s">
        <v>645</v>
      </c>
      <c r="G515" s="91" t="s">
        <v>176</v>
      </c>
      <c r="H515" s="57"/>
      <c r="I515" s="57">
        <v>52</v>
      </c>
      <c r="J515" s="57" t="s">
        <v>1595</v>
      </c>
      <c r="K515" s="57">
        <v>1</v>
      </c>
      <c r="L515" s="58">
        <v>815</v>
      </c>
      <c r="M515" s="206">
        <f>L515+PI()*K515*(20+12)</f>
        <v>915.53096491487338</v>
      </c>
    </row>
    <row r="516" spans="3:13" ht="15" customHeight="1" x14ac:dyDescent="0.25">
      <c r="C516" s="80"/>
      <c r="D516" s="83" t="s">
        <v>88</v>
      </c>
      <c r="E516" s="57"/>
      <c r="F516" s="83" t="s">
        <v>645</v>
      </c>
      <c r="G516" s="91" t="s">
        <v>177</v>
      </c>
      <c r="H516" s="57"/>
      <c r="I516" s="57">
        <v>52</v>
      </c>
      <c r="J516" s="57" t="s">
        <v>1596</v>
      </c>
      <c r="K516" s="57">
        <v>1</v>
      </c>
      <c r="L516" s="58">
        <v>982</v>
      </c>
      <c r="M516" s="206">
        <f>L516+PI()*K516*(20+10)</f>
        <v>1076.2477796076937</v>
      </c>
    </row>
    <row r="517" spans="3:13" ht="15" customHeight="1" x14ac:dyDescent="0.25">
      <c r="C517" s="80"/>
      <c r="D517" s="83" t="s">
        <v>88</v>
      </c>
      <c r="E517" s="57"/>
      <c r="F517" s="83" t="s">
        <v>645</v>
      </c>
      <c r="G517" s="91" t="s">
        <v>178</v>
      </c>
      <c r="H517" s="57"/>
      <c r="I517" s="57">
        <v>52</v>
      </c>
      <c r="J517" s="57" t="s">
        <v>1597</v>
      </c>
      <c r="K517" s="57">
        <v>1</v>
      </c>
      <c r="L517" s="58">
        <v>2505</v>
      </c>
      <c r="M517" s="206">
        <f>L517+PI()*K517*(20+8)</f>
        <v>2592.9645943005144</v>
      </c>
    </row>
    <row r="518" spans="3:13" ht="15" customHeight="1" x14ac:dyDescent="0.25">
      <c r="C518" s="80"/>
      <c r="D518" s="83" t="s">
        <v>88</v>
      </c>
      <c r="E518" s="57"/>
      <c r="F518" s="83" t="s">
        <v>645</v>
      </c>
      <c r="G518" s="91" t="s">
        <v>179</v>
      </c>
      <c r="H518" s="57"/>
      <c r="I518" s="57">
        <v>52</v>
      </c>
      <c r="J518" s="57" t="s">
        <v>1598</v>
      </c>
      <c r="K518" s="57">
        <v>1</v>
      </c>
      <c r="L518" s="58">
        <v>1460.73</v>
      </c>
      <c r="M518" s="206">
        <f>L518+PI()*K518*(20+6)</f>
        <v>1542.4114089933346</v>
      </c>
    </row>
    <row r="519" spans="3:13" ht="15" customHeight="1" x14ac:dyDescent="0.25">
      <c r="C519" s="80"/>
      <c r="D519" s="83" t="s">
        <v>88</v>
      </c>
      <c r="E519" s="57"/>
      <c r="F519" s="83" t="s">
        <v>645</v>
      </c>
      <c r="G519" s="57">
        <v>20</v>
      </c>
      <c r="H519" s="91" t="s">
        <v>90</v>
      </c>
      <c r="I519" s="57" t="s">
        <v>180</v>
      </c>
      <c r="J519" s="57" t="s">
        <v>1599</v>
      </c>
      <c r="K519" s="57">
        <v>1</v>
      </c>
      <c r="L519" s="58">
        <v>1250</v>
      </c>
      <c r="M519" s="206">
        <f>L519+PI()*K519*(20)</f>
        <v>1312.8318530717959</v>
      </c>
    </row>
    <row r="520" spans="3:13" ht="15" customHeight="1" x14ac:dyDescent="0.25">
      <c r="C520" s="80"/>
      <c r="D520" s="83" t="s">
        <v>88</v>
      </c>
      <c r="E520" s="57"/>
      <c r="F520" s="83" t="s">
        <v>645</v>
      </c>
      <c r="G520" s="57">
        <v>20</v>
      </c>
      <c r="H520" s="91" t="s">
        <v>90</v>
      </c>
      <c r="I520" s="57"/>
      <c r="J520" s="57" t="s">
        <v>1579</v>
      </c>
      <c r="K520" s="57">
        <v>1</v>
      </c>
      <c r="L520" s="58">
        <v>1344</v>
      </c>
      <c r="M520" s="206">
        <f t="shared" ref="M520:M523" si="32">L520+PI()*K520*(20)</f>
        <v>1406.8318530717959</v>
      </c>
    </row>
    <row r="521" spans="3:13" ht="15" customHeight="1" x14ac:dyDescent="0.25">
      <c r="C521" s="80"/>
      <c r="D521" s="83" t="s">
        <v>88</v>
      </c>
      <c r="E521" s="57"/>
      <c r="F521" s="83" t="s">
        <v>645</v>
      </c>
      <c r="G521" s="57">
        <v>20</v>
      </c>
      <c r="H521" s="91" t="s">
        <v>90</v>
      </c>
      <c r="I521" s="57"/>
      <c r="J521" s="57" t="s">
        <v>1600</v>
      </c>
      <c r="K521" s="57"/>
      <c r="L521" s="58">
        <v>346</v>
      </c>
      <c r="M521" s="206">
        <f t="shared" si="32"/>
        <v>346</v>
      </c>
    </row>
    <row r="522" spans="3:13" ht="15" customHeight="1" x14ac:dyDescent="0.25">
      <c r="C522" s="80"/>
      <c r="D522" s="83" t="s">
        <v>88</v>
      </c>
      <c r="E522" s="57"/>
      <c r="F522" s="83" t="s">
        <v>645</v>
      </c>
      <c r="G522" s="57">
        <v>20</v>
      </c>
      <c r="H522" s="91" t="s">
        <v>90</v>
      </c>
      <c r="I522" s="57"/>
      <c r="J522" s="57" t="s">
        <v>1601</v>
      </c>
      <c r="K522" s="57"/>
      <c r="L522" s="58">
        <v>85</v>
      </c>
      <c r="M522" s="206">
        <f t="shared" si="32"/>
        <v>85</v>
      </c>
    </row>
    <row r="523" spans="3:13" ht="15" customHeight="1" x14ac:dyDescent="0.25">
      <c r="C523" s="80"/>
      <c r="D523" s="83" t="s">
        <v>88</v>
      </c>
      <c r="E523" s="57"/>
      <c r="F523" s="83" t="s">
        <v>645</v>
      </c>
      <c r="G523" s="57">
        <v>20</v>
      </c>
      <c r="H523" s="91" t="s">
        <v>90</v>
      </c>
      <c r="I523" s="57"/>
      <c r="J523" s="57" t="s">
        <v>1602</v>
      </c>
      <c r="K523" s="57"/>
      <c r="L523" s="58">
        <v>2365</v>
      </c>
      <c r="M523" s="206">
        <f t="shared" si="32"/>
        <v>2365</v>
      </c>
    </row>
    <row r="524" spans="3:13" ht="15" customHeight="1" x14ac:dyDescent="0.25">
      <c r="C524" s="80"/>
      <c r="D524" s="83" t="s">
        <v>88</v>
      </c>
      <c r="E524" s="57"/>
      <c r="F524" s="83" t="s">
        <v>645</v>
      </c>
      <c r="G524" s="57">
        <v>20</v>
      </c>
      <c r="H524" s="57"/>
      <c r="I524" s="57">
        <v>60</v>
      </c>
      <c r="J524" s="57" t="s">
        <v>1603</v>
      </c>
      <c r="K524" s="57">
        <v>1</v>
      </c>
      <c r="L524" s="58">
        <v>1644</v>
      </c>
      <c r="M524" s="206">
        <f>L524+PI()*K524*(20+20)</f>
        <v>1769.6637061435918</v>
      </c>
    </row>
    <row r="525" spans="3:13" ht="15" customHeight="1" x14ac:dyDescent="0.25">
      <c r="C525" s="80"/>
      <c r="D525" s="83" t="s">
        <v>88</v>
      </c>
      <c r="E525" s="57"/>
      <c r="F525" s="83" t="s">
        <v>645</v>
      </c>
      <c r="G525" s="57">
        <v>20</v>
      </c>
      <c r="H525" s="57"/>
      <c r="I525" s="57">
        <v>60</v>
      </c>
      <c r="J525" s="57" t="s">
        <v>1604</v>
      </c>
      <c r="K525" s="57">
        <v>1</v>
      </c>
      <c r="L525" s="58">
        <v>1044</v>
      </c>
      <c r="M525" s="206">
        <f t="shared" ref="M525:M527" si="33">L525+PI()*K525*(20+20)</f>
        <v>1169.6637061435918</v>
      </c>
    </row>
    <row r="526" spans="3:13" ht="15" customHeight="1" x14ac:dyDescent="0.25">
      <c r="C526" s="80"/>
      <c r="D526" s="83" t="s">
        <v>88</v>
      </c>
      <c r="E526" s="57"/>
      <c r="F526" s="83" t="s">
        <v>645</v>
      </c>
      <c r="G526" s="57">
        <v>20</v>
      </c>
      <c r="H526" s="57"/>
      <c r="I526" s="57">
        <v>60</v>
      </c>
      <c r="J526" s="57" t="s">
        <v>1605</v>
      </c>
      <c r="K526" s="57">
        <v>1</v>
      </c>
      <c r="L526" s="58">
        <v>5544</v>
      </c>
      <c r="M526" s="206">
        <f t="shared" si="33"/>
        <v>5669.6637061435913</v>
      </c>
    </row>
    <row r="527" spans="3:13" ht="15" customHeight="1" x14ac:dyDescent="0.25">
      <c r="C527" s="80"/>
      <c r="D527" s="83" t="s">
        <v>88</v>
      </c>
      <c r="E527" s="57"/>
      <c r="F527" s="83" t="s">
        <v>645</v>
      </c>
      <c r="G527" s="57">
        <v>20</v>
      </c>
      <c r="H527" s="57"/>
      <c r="I527" s="57">
        <v>60</v>
      </c>
      <c r="J527" s="57" t="s">
        <v>1606</v>
      </c>
      <c r="K527" s="57">
        <v>1</v>
      </c>
      <c r="L527" s="58">
        <v>3479</v>
      </c>
      <c r="M527" s="206">
        <f t="shared" si="33"/>
        <v>3604.6637061435918</v>
      </c>
    </row>
    <row r="528" spans="3:13" ht="15" customHeight="1" x14ac:dyDescent="0.25">
      <c r="C528" s="80"/>
      <c r="D528" s="83" t="s">
        <v>88</v>
      </c>
      <c r="E528" s="57"/>
      <c r="F528" s="83" t="s">
        <v>645</v>
      </c>
      <c r="G528" s="57">
        <v>20</v>
      </c>
      <c r="H528" s="57"/>
      <c r="I528" s="57">
        <v>60</v>
      </c>
      <c r="J528" s="57" t="s">
        <v>1607</v>
      </c>
      <c r="K528" s="57">
        <v>1</v>
      </c>
      <c r="L528" s="58">
        <v>8327</v>
      </c>
      <c r="M528" s="206">
        <f>L528+PI()*K528*(20)</f>
        <v>8389.8318530717952</v>
      </c>
    </row>
    <row r="529" spans="3:13" ht="15" customHeight="1" x14ac:dyDescent="0.25">
      <c r="C529" s="80"/>
      <c r="D529" s="83" t="s">
        <v>88</v>
      </c>
      <c r="E529" s="57"/>
      <c r="F529" s="83" t="s">
        <v>645</v>
      </c>
      <c r="G529" s="57">
        <v>20</v>
      </c>
      <c r="H529" s="57"/>
      <c r="I529" s="57">
        <v>60</v>
      </c>
      <c r="J529" s="57" t="s">
        <v>1608</v>
      </c>
      <c r="K529" s="57">
        <v>1</v>
      </c>
      <c r="L529" s="58">
        <v>544</v>
      </c>
      <c r="M529" s="206">
        <f>L529+PI()*K529*(20)</f>
        <v>606.83185307179588</v>
      </c>
    </row>
    <row r="530" spans="3:13" ht="15" customHeight="1" x14ac:dyDescent="0.25">
      <c r="C530" s="80"/>
      <c r="D530" s="83" t="s">
        <v>88</v>
      </c>
      <c r="E530" s="57"/>
      <c r="F530" s="83" t="s">
        <v>645</v>
      </c>
      <c r="G530" s="91" t="s">
        <v>169</v>
      </c>
      <c r="H530" s="57"/>
      <c r="I530" s="57">
        <v>60</v>
      </c>
      <c r="J530" s="57" t="s">
        <v>1609</v>
      </c>
      <c r="K530" s="57">
        <v>1</v>
      </c>
      <c r="L530" s="58">
        <v>2174</v>
      </c>
      <c r="M530" s="206">
        <f>L530+PI()*K530*(20+20+20)</f>
        <v>2362.4955592153874</v>
      </c>
    </row>
    <row r="531" spans="3:13" ht="15" customHeight="1" x14ac:dyDescent="0.25">
      <c r="C531" s="80"/>
      <c r="D531" s="83" t="s">
        <v>88</v>
      </c>
      <c r="E531" s="57"/>
      <c r="F531" s="83" t="s">
        <v>645</v>
      </c>
      <c r="G531" s="91" t="s">
        <v>170</v>
      </c>
      <c r="H531" s="57"/>
      <c r="I531" s="57">
        <v>60</v>
      </c>
      <c r="J531" s="57" t="s">
        <v>1610</v>
      </c>
      <c r="K531" s="57">
        <v>1</v>
      </c>
      <c r="L531" s="58">
        <v>2174</v>
      </c>
      <c r="M531" s="206">
        <f>L531+PI()*K531*(20+20+16)</f>
        <v>2349.9291886010283</v>
      </c>
    </row>
    <row r="532" spans="3:13" ht="15" customHeight="1" x14ac:dyDescent="0.25">
      <c r="C532" s="80"/>
      <c r="D532" s="83" t="s">
        <v>88</v>
      </c>
      <c r="E532" s="57"/>
      <c r="F532" s="83" t="s">
        <v>645</v>
      </c>
      <c r="G532" s="91" t="s">
        <v>171</v>
      </c>
      <c r="H532" s="57"/>
      <c r="I532" s="57">
        <v>60</v>
      </c>
      <c r="J532" s="57" t="s">
        <v>1611</v>
      </c>
      <c r="K532" s="57">
        <v>1</v>
      </c>
      <c r="L532" s="58">
        <v>2500</v>
      </c>
      <c r="M532" s="206">
        <f>L532+PI()*K532*(20+20+12)</f>
        <v>2663.3628179866691</v>
      </c>
    </row>
    <row r="533" spans="3:13" ht="15" customHeight="1" x14ac:dyDescent="0.25">
      <c r="C533" s="80"/>
      <c r="D533" s="83" t="s">
        <v>88</v>
      </c>
      <c r="E533" s="57"/>
      <c r="F533" s="83" t="s">
        <v>645</v>
      </c>
      <c r="G533" s="91" t="s">
        <v>172</v>
      </c>
      <c r="H533" s="57"/>
      <c r="I533" s="57">
        <v>60</v>
      </c>
      <c r="J533" s="57" t="s">
        <v>1612</v>
      </c>
      <c r="K533" s="57">
        <v>1</v>
      </c>
      <c r="L533" s="58">
        <v>2500</v>
      </c>
      <c r="M533" s="206">
        <f>L533+PI()*K533*(20+20+10)</f>
        <v>2657.0796326794898</v>
      </c>
    </row>
    <row r="534" spans="3:13" ht="15" customHeight="1" x14ac:dyDescent="0.25">
      <c r="C534" s="80"/>
      <c r="D534" s="83" t="s">
        <v>88</v>
      </c>
      <c r="E534" s="57"/>
      <c r="F534" s="83" t="s">
        <v>645</v>
      </c>
      <c r="G534" s="91" t="s">
        <v>173</v>
      </c>
      <c r="H534" s="57"/>
      <c r="I534" s="57">
        <v>60</v>
      </c>
      <c r="J534" s="57" t="s">
        <v>1613</v>
      </c>
      <c r="K534" s="57">
        <v>1</v>
      </c>
      <c r="L534" s="58">
        <v>2881</v>
      </c>
      <c r="M534" s="206">
        <f>L534+PI()*K534*(20+20+8)</f>
        <v>3031.79644737231</v>
      </c>
    </row>
    <row r="535" spans="3:13" ht="15" customHeight="1" x14ac:dyDescent="0.25">
      <c r="C535" s="80"/>
      <c r="D535" s="83" t="s">
        <v>88</v>
      </c>
      <c r="E535" s="57"/>
      <c r="F535" s="83" t="s">
        <v>645</v>
      </c>
      <c r="G535" s="91" t="s">
        <v>174</v>
      </c>
      <c r="H535" s="57"/>
      <c r="I535" s="57">
        <v>60</v>
      </c>
      <c r="J535" s="57" t="s">
        <v>1614</v>
      </c>
      <c r="K535" s="57">
        <v>1</v>
      </c>
      <c r="L535" s="58">
        <v>4240</v>
      </c>
      <c r="M535" s="206">
        <f>L535+PI()*K535*(20+20+6)</f>
        <v>4384.5132620651302</v>
      </c>
    </row>
    <row r="536" spans="3:13" ht="15" customHeight="1" x14ac:dyDescent="0.25">
      <c r="C536" s="80"/>
      <c r="D536" s="83" t="s">
        <v>88</v>
      </c>
      <c r="E536" s="57"/>
      <c r="F536" s="83" t="s">
        <v>645</v>
      </c>
      <c r="G536" s="91" t="s">
        <v>175</v>
      </c>
      <c r="H536" s="57"/>
      <c r="I536" s="57">
        <v>60</v>
      </c>
      <c r="J536" s="57" t="s">
        <v>1615</v>
      </c>
      <c r="K536" s="57">
        <v>1</v>
      </c>
      <c r="L536" s="58">
        <v>1185</v>
      </c>
      <c r="M536" s="206">
        <f>L536+PI()*K536*(20+16)</f>
        <v>1298.0973355292326</v>
      </c>
    </row>
    <row r="537" spans="3:13" ht="15" customHeight="1" x14ac:dyDescent="0.25">
      <c r="C537" s="80"/>
      <c r="D537" s="83" t="s">
        <v>88</v>
      </c>
      <c r="E537" s="57"/>
      <c r="F537" s="83" t="s">
        <v>645</v>
      </c>
      <c r="G537" s="91" t="s">
        <v>176</v>
      </c>
      <c r="H537" s="57"/>
      <c r="I537" s="57">
        <v>60</v>
      </c>
      <c r="J537" s="57" t="s">
        <v>1616</v>
      </c>
      <c r="K537" s="57">
        <v>1</v>
      </c>
      <c r="L537" s="58">
        <v>1185</v>
      </c>
      <c r="M537" s="206">
        <f>L537+PI()*K537*(20+12)</f>
        <v>1285.5309649148735</v>
      </c>
    </row>
    <row r="538" spans="3:13" ht="15" customHeight="1" x14ac:dyDescent="0.25">
      <c r="C538" s="80"/>
      <c r="D538" s="83" t="s">
        <v>88</v>
      </c>
      <c r="E538" s="57"/>
      <c r="F538" s="83" t="s">
        <v>645</v>
      </c>
      <c r="G538" s="91" t="s">
        <v>177</v>
      </c>
      <c r="H538" s="57"/>
      <c r="I538" s="57">
        <v>60</v>
      </c>
      <c r="J538" s="57" t="s">
        <v>1617</v>
      </c>
      <c r="K538" s="57">
        <v>1</v>
      </c>
      <c r="L538" s="58">
        <v>1305</v>
      </c>
      <c r="M538" s="206">
        <f>L538+PI()*K538*(20+10)</f>
        <v>1399.2477796076937</v>
      </c>
    </row>
    <row r="539" spans="3:13" ht="15" customHeight="1" x14ac:dyDescent="0.25">
      <c r="C539" s="80"/>
      <c r="D539" s="83" t="s">
        <v>88</v>
      </c>
      <c r="E539" s="57"/>
      <c r="F539" s="83" t="s">
        <v>645</v>
      </c>
      <c r="G539" s="91" t="s">
        <v>178</v>
      </c>
      <c r="H539" s="57"/>
      <c r="I539" s="57">
        <v>60</v>
      </c>
      <c r="J539" s="57" t="s">
        <v>1618</v>
      </c>
      <c r="K539" s="57">
        <v>1</v>
      </c>
      <c r="L539" s="58">
        <v>2827</v>
      </c>
      <c r="M539" s="206">
        <f>L539+PI()*K539*(20+8)</f>
        <v>2914.9645943005144</v>
      </c>
    </row>
    <row r="540" spans="3:13" ht="15" customHeight="1" x14ac:dyDescent="0.25">
      <c r="C540" s="80"/>
      <c r="D540" s="83" t="s">
        <v>88</v>
      </c>
      <c r="E540" s="57"/>
      <c r="F540" s="83" t="s">
        <v>645</v>
      </c>
      <c r="G540" s="91" t="s">
        <v>179</v>
      </c>
      <c r="H540" s="57"/>
      <c r="I540" s="57">
        <v>60</v>
      </c>
      <c r="J540" s="57" t="s">
        <v>1619</v>
      </c>
      <c r="K540" s="57">
        <v>1</v>
      </c>
      <c r="L540" s="58">
        <v>1623.04</v>
      </c>
      <c r="M540" s="206">
        <f>L540+PI()*K540*(20+6)</f>
        <v>1704.7214089933345</v>
      </c>
    </row>
    <row r="541" spans="3:13" ht="15" customHeight="1" x14ac:dyDescent="0.25">
      <c r="C541" s="80"/>
      <c r="D541" s="83" t="s">
        <v>88</v>
      </c>
      <c r="E541" s="57"/>
      <c r="F541" s="83" t="s">
        <v>645</v>
      </c>
      <c r="G541" s="57">
        <v>20</v>
      </c>
      <c r="H541" s="91" t="s">
        <v>90</v>
      </c>
      <c r="I541" s="57" t="s">
        <v>181</v>
      </c>
      <c r="J541" s="57" t="s">
        <v>1620</v>
      </c>
      <c r="K541" s="57">
        <v>1</v>
      </c>
      <c r="L541" s="58">
        <v>1250</v>
      </c>
      <c r="M541" s="206">
        <f>L541+PI()*K541*(20)</f>
        <v>1312.8318530717959</v>
      </c>
    </row>
    <row r="542" spans="3:13" ht="15" customHeight="1" x14ac:dyDescent="0.25">
      <c r="C542" s="80"/>
      <c r="D542" s="83" t="s">
        <v>88</v>
      </c>
      <c r="E542" s="57"/>
      <c r="F542" s="83" t="s">
        <v>645</v>
      </c>
      <c r="G542" s="57">
        <v>20</v>
      </c>
      <c r="H542" s="91" t="s">
        <v>90</v>
      </c>
      <c r="I542" s="57"/>
      <c r="J542" s="57" t="s">
        <v>1622</v>
      </c>
      <c r="K542" s="57">
        <v>1</v>
      </c>
      <c r="L542" s="58">
        <v>1344</v>
      </c>
      <c r="M542" s="206">
        <f t="shared" ref="M542:M545" si="34">L542+PI()*K542*(20)</f>
        <v>1406.8318530717959</v>
      </c>
    </row>
    <row r="543" spans="3:13" ht="15" customHeight="1" x14ac:dyDescent="0.25">
      <c r="C543" s="80"/>
      <c r="D543" s="83" t="s">
        <v>88</v>
      </c>
      <c r="E543" s="57"/>
      <c r="F543" s="83" t="s">
        <v>645</v>
      </c>
      <c r="G543" s="57">
        <v>20</v>
      </c>
      <c r="H543" s="91" t="s">
        <v>90</v>
      </c>
      <c r="I543" s="57"/>
      <c r="J543" s="57" t="s">
        <v>1600</v>
      </c>
      <c r="K543" s="57"/>
      <c r="L543" s="58">
        <v>346</v>
      </c>
      <c r="M543" s="206">
        <f t="shared" si="34"/>
        <v>346</v>
      </c>
    </row>
    <row r="544" spans="3:13" ht="15" customHeight="1" x14ac:dyDescent="0.25">
      <c r="C544" s="80"/>
      <c r="D544" s="83" t="s">
        <v>88</v>
      </c>
      <c r="E544" s="57"/>
      <c r="F544" s="83" t="s">
        <v>645</v>
      </c>
      <c r="G544" s="57">
        <v>20</v>
      </c>
      <c r="H544" s="91" t="s">
        <v>90</v>
      </c>
      <c r="I544" s="57"/>
      <c r="J544" s="57" t="s">
        <v>1581</v>
      </c>
      <c r="K544" s="57"/>
      <c r="L544" s="58">
        <v>85</v>
      </c>
      <c r="M544" s="206">
        <f t="shared" si="34"/>
        <v>85</v>
      </c>
    </row>
    <row r="545" spans="3:13" ht="15" customHeight="1" x14ac:dyDescent="0.25">
      <c r="C545" s="80"/>
      <c r="D545" s="83" t="s">
        <v>88</v>
      </c>
      <c r="E545" s="57"/>
      <c r="F545" s="83" t="s">
        <v>645</v>
      </c>
      <c r="G545" s="57">
        <v>20</v>
      </c>
      <c r="H545" s="91" t="s">
        <v>90</v>
      </c>
      <c r="I545" s="57"/>
      <c r="J545" s="57" t="s">
        <v>1582</v>
      </c>
      <c r="K545" s="57"/>
      <c r="L545" s="58">
        <v>2365</v>
      </c>
      <c r="M545" s="206">
        <f t="shared" si="34"/>
        <v>2365</v>
      </c>
    </row>
    <row r="546" spans="3:13" ht="15" customHeight="1" x14ac:dyDescent="0.25">
      <c r="C546" s="80"/>
      <c r="D546" s="83" t="s">
        <v>88</v>
      </c>
      <c r="E546" s="57"/>
      <c r="F546" s="83" t="s">
        <v>645</v>
      </c>
      <c r="G546" s="57">
        <v>20</v>
      </c>
      <c r="H546" s="57"/>
      <c r="I546" s="57">
        <v>52</v>
      </c>
      <c r="J546" s="57" t="s">
        <v>1621</v>
      </c>
      <c r="K546" s="57">
        <v>1</v>
      </c>
      <c r="L546" s="58">
        <v>1644</v>
      </c>
      <c r="M546" s="206">
        <f>L546+PI()*K546*(20+20)</f>
        <v>1769.6637061435918</v>
      </c>
    </row>
    <row r="547" spans="3:13" ht="15" customHeight="1" x14ac:dyDescent="0.25">
      <c r="C547" s="80"/>
      <c r="D547" s="83" t="s">
        <v>88</v>
      </c>
      <c r="E547" s="57"/>
      <c r="F547" s="83" t="s">
        <v>645</v>
      </c>
      <c r="G547" s="57">
        <v>20</v>
      </c>
      <c r="H547" s="57"/>
      <c r="I547" s="57">
        <v>52</v>
      </c>
      <c r="J547" s="57" t="s">
        <v>1623</v>
      </c>
      <c r="K547" s="57">
        <v>1</v>
      </c>
      <c r="L547" s="58">
        <v>1044</v>
      </c>
      <c r="M547" s="206">
        <f t="shared" ref="M547:M549" si="35">L547+PI()*K547*(20+20)</f>
        <v>1169.6637061435918</v>
      </c>
    </row>
    <row r="548" spans="3:13" ht="15" customHeight="1" x14ac:dyDescent="0.25">
      <c r="C548" s="80"/>
      <c r="D548" s="83" t="s">
        <v>88</v>
      </c>
      <c r="E548" s="57"/>
      <c r="F548" s="83" t="s">
        <v>645</v>
      </c>
      <c r="G548" s="57">
        <v>20</v>
      </c>
      <c r="H548" s="57"/>
      <c r="I548" s="57">
        <v>52</v>
      </c>
      <c r="J548" s="57" t="s">
        <v>1624</v>
      </c>
      <c r="K548" s="57">
        <v>1</v>
      </c>
      <c r="L548" s="58">
        <v>5544</v>
      </c>
      <c r="M548" s="206">
        <f t="shared" si="35"/>
        <v>5669.6637061435913</v>
      </c>
    </row>
    <row r="549" spans="3:13" ht="15" customHeight="1" x14ac:dyDescent="0.25">
      <c r="C549" s="80"/>
      <c r="D549" s="83" t="s">
        <v>88</v>
      </c>
      <c r="E549" s="57"/>
      <c r="F549" s="83" t="s">
        <v>645</v>
      </c>
      <c r="G549" s="57">
        <v>20</v>
      </c>
      <c r="H549" s="57"/>
      <c r="I549" s="57">
        <v>52</v>
      </c>
      <c r="J549" s="57" t="s">
        <v>1625</v>
      </c>
      <c r="K549" s="57">
        <v>1</v>
      </c>
      <c r="L549" s="58">
        <v>3479</v>
      </c>
      <c r="M549" s="206">
        <f t="shared" si="35"/>
        <v>3604.6637061435918</v>
      </c>
    </row>
    <row r="550" spans="3:13" ht="15" customHeight="1" x14ac:dyDescent="0.25">
      <c r="C550" s="80"/>
      <c r="D550" s="83" t="s">
        <v>88</v>
      </c>
      <c r="E550" s="57"/>
      <c r="F550" s="83" t="s">
        <v>645</v>
      </c>
      <c r="G550" s="57">
        <v>20</v>
      </c>
      <c r="H550" s="57"/>
      <c r="I550" s="57">
        <v>52</v>
      </c>
      <c r="J550" s="57" t="s">
        <v>1626</v>
      </c>
      <c r="K550" s="57">
        <v>1</v>
      </c>
      <c r="L550" s="58">
        <v>8327</v>
      </c>
      <c r="M550" s="206">
        <f>L550+PI()*K550*(20)</f>
        <v>8389.8318530717952</v>
      </c>
    </row>
    <row r="551" spans="3:13" ht="15" customHeight="1" x14ac:dyDescent="0.25">
      <c r="C551" s="80"/>
      <c r="D551" s="83" t="s">
        <v>88</v>
      </c>
      <c r="E551" s="57"/>
      <c r="F551" s="83" t="s">
        <v>645</v>
      </c>
      <c r="G551" s="57">
        <v>20</v>
      </c>
      <c r="H551" s="57"/>
      <c r="I551" s="57">
        <v>52</v>
      </c>
      <c r="J551" s="57" t="s">
        <v>1627</v>
      </c>
      <c r="K551" s="57">
        <v>1</v>
      </c>
      <c r="L551" s="58">
        <v>544</v>
      </c>
      <c r="M551" s="206">
        <f>L551+PI()*K551*(20)</f>
        <v>606.83185307179588</v>
      </c>
    </row>
    <row r="552" spans="3:13" ht="15" customHeight="1" x14ac:dyDescent="0.25">
      <c r="C552" s="80"/>
      <c r="D552" s="83" t="s">
        <v>88</v>
      </c>
      <c r="E552" s="57"/>
      <c r="F552" s="83" t="s">
        <v>645</v>
      </c>
      <c r="G552" s="91" t="s">
        <v>169</v>
      </c>
      <c r="H552" s="57"/>
      <c r="I552" s="57">
        <v>52</v>
      </c>
      <c r="J552" s="57" t="s">
        <v>1628</v>
      </c>
      <c r="K552" s="57">
        <v>1</v>
      </c>
      <c r="L552" s="58">
        <v>2174</v>
      </c>
      <c r="M552" s="206">
        <f t="shared" ref="M552:M574" si="36">L552+PI()*K552*(20+20+20)</f>
        <v>2362.4955592153874</v>
      </c>
    </row>
    <row r="553" spans="3:13" ht="15" customHeight="1" x14ac:dyDescent="0.25">
      <c r="C553" s="80"/>
      <c r="D553" s="83" t="s">
        <v>88</v>
      </c>
      <c r="E553" s="57"/>
      <c r="F553" s="83" t="s">
        <v>645</v>
      </c>
      <c r="G553" s="91" t="s">
        <v>170</v>
      </c>
      <c r="H553" s="57"/>
      <c r="I553" s="57">
        <v>52</v>
      </c>
      <c r="J553" s="57" t="s">
        <v>1629</v>
      </c>
      <c r="K553" s="57">
        <v>1</v>
      </c>
      <c r="L553" s="58">
        <v>2174</v>
      </c>
      <c r="M553" s="206">
        <f>L553+PI()*K553*(20+20+16)</f>
        <v>2349.9291886010283</v>
      </c>
    </row>
    <row r="554" spans="3:13" ht="15" customHeight="1" x14ac:dyDescent="0.25">
      <c r="C554" s="80"/>
      <c r="D554" s="83" t="s">
        <v>88</v>
      </c>
      <c r="E554" s="57"/>
      <c r="F554" s="83" t="s">
        <v>645</v>
      </c>
      <c r="G554" s="91" t="s">
        <v>171</v>
      </c>
      <c r="H554" s="57"/>
      <c r="I554" s="57">
        <v>52</v>
      </c>
      <c r="J554" s="57" t="s">
        <v>1630</v>
      </c>
      <c r="K554" s="57">
        <v>1</v>
      </c>
      <c r="L554" s="58">
        <v>2500</v>
      </c>
      <c r="M554" s="206">
        <f>L554+PI()*K554*(20+20+12)</f>
        <v>2663.3628179866691</v>
      </c>
    </row>
    <row r="555" spans="3:13" ht="15" customHeight="1" x14ac:dyDescent="0.25">
      <c r="C555" s="80"/>
      <c r="D555" s="83" t="s">
        <v>88</v>
      </c>
      <c r="E555" s="57"/>
      <c r="F555" s="83" t="s">
        <v>645</v>
      </c>
      <c r="G555" s="91" t="s">
        <v>172</v>
      </c>
      <c r="H555" s="57"/>
      <c r="I555" s="57">
        <v>52</v>
      </c>
      <c r="J555" s="57" t="s">
        <v>1631</v>
      </c>
      <c r="K555" s="57">
        <v>1</v>
      </c>
      <c r="L555" s="58">
        <v>2500</v>
      </c>
      <c r="M555" s="206">
        <f>L555+PI()*K555*(20+20+10)</f>
        <v>2657.0796326794898</v>
      </c>
    </row>
    <row r="556" spans="3:13" ht="15" customHeight="1" x14ac:dyDescent="0.25">
      <c r="C556" s="80"/>
      <c r="D556" s="83" t="s">
        <v>88</v>
      </c>
      <c r="E556" s="57"/>
      <c r="F556" s="83" t="s">
        <v>645</v>
      </c>
      <c r="G556" s="91" t="s">
        <v>173</v>
      </c>
      <c r="H556" s="57"/>
      <c r="I556" s="57">
        <v>52</v>
      </c>
      <c r="J556" s="57" t="s">
        <v>1632</v>
      </c>
      <c r="K556" s="57">
        <v>1</v>
      </c>
      <c r="L556" s="58">
        <v>2887</v>
      </c>
      <c r="M556" s="206">
        <f>L556+PI()*K556*(20+20+8)</f>
        <v>3037.79644737231</v>
      </c>
    </row>
    <row r="557" spans="3:13" ht="15" customHeight="1" x14ac:dyDescent="0.25">
      <c r="C557" s="80"/>
      <c r="D557" s="83" t="s">
        <v>88</v>
      </c>
      <c r="E557" s="57"/>
      <c r="F557" s="83" t="s">
        <v>645</v>
      </c>
      <c r="G557" s="91" t="s">
        <v>174</v>
      </c>
      <c r="H557" s="57"/>
      <c r="I557" s="57">
        <v>52</v>
      </c>
      <c r="J557" s="57" t="s">
        <v>1633</v>
      </c>
      <c r="K557" s="57">
        <v>1</v>
      </c>
      <c r="L557" s="58">
        <v>4240</v>
      </c>
      <c r="M557" s="206">
        <f>L557+PI()*K557*(20+20+6)</f>
        <v>4384.5132620651302</v>
      </c>
    </row>
    <row r="558" spans="3:13" ht="15" customHeight="1" x14ac:dyDescent="0.25">
      <c r="C558" s="80"/>
      <c r="D558" s="83" t="s">
        <v>88</v>
      </c>
      <c r="E558" s="57"/>
      <c r="F558" s="83" t="s">
        <v>645</v>
      </c>
      <c r="G558" s="91" t="s">
        <v>175</v>
      </c>
      <c r="H558" s="57"/>
      <c r="I558" s="57">
        <v>52</v>
      </c>
      <c r="J558" s="57" t="s">
        <v>1634</v>
      </c>
      <c r="K558" s="57">
        <v>1</v>
      </c>
      <c r="L558" s="58">
        <v>1185</v>
      </c>
      <c r="M558" s="206">
        <f>L558+PI()*K558*(20+16)</f>
        <v>1298.0973355292326</v>
      </c>
    </row>
    <row r="559" spans="3:13" ht="15" customHeight="1" x14ac:dyDescent="0.25">
      <c r="C559" s="80"/>
      <c r="D559" s="83" t="s">
        <v>88</v>
      </c>
      <c r="E559" s="57"/>
      <c r="F559" s="83" t="s">
        <v>645</v>
      </c>
      <c r="G559" s="91" t="s">
        <v>176</v>
      </c>
      <c r="H559" s="57"/>
      <c r="I559" s="57">
        <v>52</v>
      </c>
      <c r="J559" s="57" t="s">
        <v>1635</v>
      </c>
      <c r="K559" s="57">
        <v>1</v>
      </c>
      <c r="L559" s="58">
        <v>1185</v>
      </c>
      <c r="M559" s="206">
        <f>L559+PI()*K559*(20+12)</f>
        <v>1285.5309649148735</v>
      </c>
    </row>
    <row r="560" spans="3:13" ht="15" customHeight="1" x14ac:dyDescent="0.25">
      <c r="C560" s="80"/>
      <c r="D560" s="83" t="s">
        <v>88</v>
      </c>
      <c r="E560" s="57"/>
      <c r="F560" s="83" t="s">
        <v>645</v>
      </c>
      <c r="G560" s="91" t="s">
        <v>177</v>
      </c>
      <c r="H560" s="57"/>
      <c r="I560" s="57">
        <v>52</v>
      </c>
      <c r="J560" s="57" t="s">
        <v>1636</v>
      </c>
      <c r="K560" s="57">
        <v>1</v>
      </c>
      <c r="L560" s="58">
        <v>1305</v>
      </c>
      <c r="M560" s="206">
        <f>L560+PI()*K560*(20+10)</f>
        <v>1399.2477796076937</v>
      </c>
    </row>
    <row r="561" spans="3:13" ht="15" customHeight="1" x14ac:dyDescent="0.25">
      <c r="C561" s="80"/>
      <c r="D561" s="83" t="s">
        <v>88</v>
      </c>
      <c r="E561" s="57"/>
      <c r="F561" s="83" t="s">
        <v>645</v>
      </c>
      <c r="G561" s="91" t="s">
        <v>178</v>
      </c>
      <c r="H561" s="57"/>
      <c r="I561" s="57">
        <v>52</v>
      </c>
      <c r="J561" s="57" t="s">
        <v>1637</v>
      </c>
      <c r="K561" s="57">
        <v>1</v>
      </c>
      <c r="L561" s="58">
        <v>2827</v>
      </c>
      <c r="M561" s="206">
        <f>L561+PI()*K561*(20+8)</f>
        <v>2914.9645943005144</v>
      </c>
    </row>
    <row r="562" spans="3:13" ht="15" customHeight="1" x14ac:dyDescent="0.25">
      <c r="C562" s="80"/>
      <c r="D562" s="83" t="s">
        <v>88</v>
      </c>
      <c r="E562" s="57"/>
      <c r="F562" s="83" t="s">
        <v>645</v>
      </c>
      <c r="G562" s="91" t="s">
        <v>179</v>
      </c>
      <c r="H562" s="57"/>
      <c r="I562" s="57">
        <v>52</v>
      </c>
      <c r="J562" s="57" t="s">
        <v>1638</v>
      </c>
      <c r="K562" s="57">
        <v>1</v>
      </c>
      <c r="L562" s="58">
        <v>1570.68</v>
      </c>
      <c r="M562" s="206">
        <f>L562+PI()*K562*(20+6)</f>
        <v>1652.3614089933346</v>
      </c>
    </row>
    <row r="563" spans="3:13" ht="15" customHeight="1" x14ac:dyDescent="0.25">
      <c r="C563" s="80"/>
      <c r="D563" s="83" t="s">
        <v>88</v>
      </c>
      <c r="E563" s="57"/>
      <c r="F563" s="83" t="s">
        <v>645</v>
      </c>
      <c r="G563" s="57">
        <v>20</v>
      </c>
      <c r="H563" s="91" t="s">
        <v>90</v>
      </c>
      <c r="I563" s="57" t="s">
        <v>136</v>
      </c>
      <c r="J563" s="57" t="s">
        <v>1639</v>
      </c>
      <c r="K563" s="57">
        <v>1</v>
      </c>
      <c r="L563" s="58">
        <v>1250</v>
      </c>
      <c r="M563" s="206">
        <f>L563+PI()*K563*(20)</f>
        <v>1312.8318530717959</v>
      </c>
    </row>
    <row r="564" spans="3:13" ht="15" customHeight="1" x14ac:dyDescent="0.25">
      <c r="C564" s="80"/>
      <c r="D564" s="83" t="s">
        <v>88</v>
      </c>
      <c r="E564" s="57"/>
      <c r="F564" s="83" t="s">
        <v>645</v>
      </c>
      <c r="G564" s="57">
        <v>20</v>
      </c>
      <c r="H564" s="91" t="s">
        <v>90</v>
      </c>
      <c r="I564" s="57"/>
      <c r="J564" s="57" t="s">
        <v>1579</v>
      </c>
      <c r="K564" s="57">
        <v>1</v>
      </c>
      <c r="L564" s="58">
        <v>1344</v>
      </c>
      <c r="M564" s="206">
        <f t="shared" ref="M564:M567" si="37">L564+PI()*K564*(20)</f>
        <v>1406.8318530717959</v>
      </c>
    </row>
    <row r="565" spans="3:13" ht="15" customHeight="1" x14ac:dyDescent="0.25">
      <c r="C565" s="80"/>
      <c r="D565" s="83" t="s">
        <v>88</v>
      </c>
      <c r="E565" s="57"/>
      <c r="F565" s="83" t="s">
        <v>645</v>
      </c>
      <c r="G565" s="57">
        <v>20</v>
      </c>
      <c r="H565" s="91" t="s">
        <v>90</v>
      </c>
      <c r="I565" s="57"/>
      <c r="J565" s="57" t="s">
        <v>1600</v>
      </c>
      <c r="K565" s="57"/>
      <c r="L565" s="58">
        <v>346</v>
      </c>
      <c r="M565" s="206">
        <f t="shared" si="37"/>
        <v>346</v>
      </c>
    </row>
    <row r="566" spans="3:13" ht="15" customHeight="1" x14ac:dyDescent="0.25">
      <c r="C566" s="80"/>
      <c r="D566" s="83" t="s">
        <v>88</v>
      </c>
      <c r="E566" s="57"/>
      <c r="F566" s="83" t="s">
        <v>645</v>
      </c>
      <c r="G566" s="57">
        <v>20</v>
      </c>
      <c r="H566" s="91" t="s">
        <v>90</v>
      </c>
      <c r="I566" s="57"/>
      <c r="J566" s="57" t="s">
        <v>1601</v>
      </c>
      <c r="K566" s="57"/>
      <c r="L566" s="58">
        <v>85</v>
      </c>
      <c r="M566" s="206">
        <f t="shared" si="37"/>
        <v>85</v>
      </c>
    </row>
    <row r="567" spans="3:13" ht="15" customHeight="1" x14ac:dyDescent="0.25">
      <c r="C567" s="80"/>
      <c r="D567" s="83" t="s">
        <v>88</v>
      </c>
      <c r="E567" s="57"/>
      <c r="F567" s="83" t="s">
        <v>645</v>
      </c>
      <c r="G567" s="57">
        <v>20</v>
      </c>
      <c r="H567" s="91" t="s">
        <v>90</v>
      </c>
      <c r="I567" s="57"/>
      <c r="J567" s="57" t="s">
        <v>1602</v>
      </c>
      <c r="K567" s="57"/>
      <c r="L567" s="58">
        <v>2365</v>
      </c>
      <c r="M567" s="206">
        <f t="shared" si="37"/>
        <v>2365</v>
      </c>
    </row>
    <row r="568" spans="3:13" ht="15" customHeight="1" x14ac:dyDescent="0.25">
      <c r="C568" s="80"/>
      <c r="D568" s="83" t="s">
        <v>88</v>
      </c>
      <c r="E568" s="57"/>
      <c r="F568" s="83" t="s">
        <v>645</v>
      </c>
      <c r="G568" s="57">
        <v>20</v>
      </c>
      <c r="H568" s="57"/>
      <c r="I568" s="57">
        <v>60</v>
      </c>
      <c r="J568" s="57" t="s">
        <v>1640</v>
      </c>
      <c r="K568" s="57">
        <v>1</v>
      </c>
      <c r="L568" s="58">
        <v>1767</v>
      </c>
      <c r="M568" s="206">
        <f>L568+PI()*K568*(20+20)</f>
        <v>1892.6637061435918</v>
      </c>
    </row>
    <row r="569" spans="3:13" ht="15" customHeight="1" x14ac:dyDescent="0.25">
      <c r="C569" s="80"/>
      <c r="D569" s="83" t="s">
        <v>88</v>
      </c>
      <c r="E569" s="57"/>
      <c r="F569" s="83" t="s">
        <v>645</v>
      </c>
      <c r="G569" s="57">
        <v>20</v>
      </c>
      <c r="H569" s="57"/>
      <c r="I569" s="57">
        <v>60</v>
      </c>
      <c r="J569" s="57" t="s">
        <v>1641</v>
      </c>
      <c r="K569" s="57">
        <v>1</v>
      </c>
      <c r="L569" s="58">
        <v>1196</v>
      </c>
      <c r="M569" s="206">
        <f t="shared" ref="M569:M571" si="38">L569+PI()*K569*(20+20)</f>
        <v>1321.6637061435918</v>
      </c>
    </row>
    <row r="570" spans="3:13" ht="15" customHeight="1" x14ac:dyDescent="0.25">
      <c r="C570" s="80"/>
      <c r="D570" s="83" t="s">
        <v>88</v>
      </c>
      <c r="E570" s="57"/>
      <c r="F570" s="83" t="s">
        <v>645</v>
      </c>
      <c r="G570" s="57">
        <v>20</v>
      </c>
      <c r="H570" s="57"/>
      <c r="I570" s="57">
        <v>60</v>
      </c>
      <c r="J570" s="57" t="s">
        <v>1605</v>
      </c>
      <c r="K570" s="57">
        <v>1</v>
      </c>
      <c r="L570" s="58">
        <v>4593</v>
      </c>
      <c r="M570" s="206">
        <f t="shared" si="38"/>
        <v>4718.6637061435913</v>
      </c>
    </row>
    <row r="571" spans="3:13" ht="15" customHeight="1" x14ac:dyDescent="0.25">
      <c r="C571" s="80"/>
      <c r="D571" s="83" t="s">
        <v>88</v>
      </c>
      <c r="E571" s="57"/>
      <c r="F571" s="83" t="s">
        <v>645</v>
      </c>
      <c r="G571" s="57">
        <v>20</v>
      </c>
      <c r="H571" s="57"/>
      <c r="I571" s="57">
        <v>60</v>
      </c>
      <c r="J571" s="57" t="s">
        <v>1606</v>
      </c>
      <c r="K571" s="57">
        <v>1</v>
      </c>
      <c r="L571" s="58">
        <v>2827</v>
      </c>
      <c r="M571" s="206">
        <f t="shared" si="38"/>
        <v>2952.6637061435918</v>
      </c>
    </row>
    <row r="572" spans="3:13" ht="15" customHeight="1" x14ac:dyDescent="0.25">
      <c r="C572" s="80"/>
      <c r="D572" s="83" t="s">
        <v>88</v>
      </c>
      <c r="E572" s="57"/>
      <c r="F572" s="83" t="s">
        <v>645</v>
      </c>
      <c r="G572" s="91" t="s">
        <v>169</v>
      </c>
      <c r="H572" s="57"/>
      <c r="I572" s="57">
        <v>60</v>
      </c>
      <c r="J572" s="57" t="s">
        <v>1642</v>
      </c>
      <c r="K572" s="57">
        <v>1</v>
      </c>
      <c r="L572" s="58">
        <v>2990</v>
      </c>
      <c r="M572" s="206">
        <f t="shared" si="36"/>
        <v>3178.4955592153874</v>
      </c>
    </row>
    <row r="573" spans="3:13" ht="15" customHeight="1" x14ac:dyDescent="0.25">
      <c r="C573" s="80"/>
      <c r="D573" s="83" t="s">
        <v>88</v>
      </c>
      <c r="E573" s="57"/>
      <c r="F573" s="83" t="s">
        <v>645</v>
      </c>
      <c r="G573" s="91">
        <v>20</v>
      </c>
      <c r="H573" s="57"/>
      <c r="I573" s="57">
        <v>60</v>
      </c>
      <c r="J573" s="57" t="s">
        <v>1643</v>
      </c>
      <c r="K573" s="57">
        <v>1</v>
      </c>
      <c r="L573" s="58">
        <v>625</v>
      </c>
      <c r="M573" s="206">
        <f>L573+PI()*K573*(20)</f>
        <v>687.83185307179588</v>
      </c>
    </row>
    <row r="574" spans="3:13" ht="15" customHeight="1" x14ac:dyDescent="0.25">
      <c r="C574" s="80"/>
      <c r="D574" s="83" t="s">
        <v>88</v>
      </c>
      <c r="E574" s="57"/>
      <c r="F574" s="83" t="s">
        <v>645</v>
      </c>
      <c r="G574" s="91" t="s">
        <v>169</v>
      </c>
      <c r="H574" s="57"/>
      <c r="I574" s="57">
        <v>60</v>
      </c>
      <c r="J574" s="57" t="s">
        <v>1644</v>
      </c>
      <c r="K574" s="57">
        <v>1</v>
      </c>
      <c r="L574" s="58">
        <v>2300</v>
      </c>
      <c r="M574" s="206">
        <f t="shared" si="36"/>
        <v>2488.4955592153874</v>
      </c>
    </row>
    <row r="575" spans="3:13" ht="15" customHeight="1" x14ac:dyDescent="0.25">
      <c r="C575" s="80"/>
      <c r="D575" s="83" t="s">
        <v>88</v>
      </c>
      <c r="E575" s="57"/>
      <c r="F575" s="83" t="s">
        <v>645</v>
      </c>
      <c r="G575" s="91" t="s">
        <v>170</v>
      </c>
      <c r="H575" s="57"/>
      <c r="I575" s="57">
        <v>60</v>
      </c>
      <c r="J575" s="57" t="s">
        <v>1645</v>
      </c>
      <c r="K575" s="57">
        <v>1</v>
      </c>
      <c r="L575" s="58">
        <v>2300</v>
      </c>
      <c r="M575" s="206">
        <f>L575+PI()*K575*(20+20+16)</f>
        <v>2475.9291886010283</v>
      </c>
    </row>
    <row r="576" spans="3:13" ht="15" customHeight="1" x14ac:dyDescent="0.25">
      <c r="C576" s="80"/>
      <c r="D576" s="83" t="s">
        <v>88</v>
      </c>
      <c r="E576" s="57"/>
      <c r="F576" s="83" t="s">
        <v>645</v>
      </c>
      <c r="G576" s="91" t="s">
        <v>171</v>
      </c>
      <c r="H576" s="57"/>
      <c r="I576" s="57">
        <v>60</v>
      </c>
      <c r="J576" s="57" t="s">
        <v>1646</v>
      </c>
      <c r="K576" s="57">
        <v>1</v>
      </c>
      <c r="L576" s="58">
        <v>2664</v>
      </c>
      <c r="M576" s="206">
        <f>L576+PI()*K576*(20+20+12)</f>
        <v>2827.3628179866691</v>
      </c>
    </row>
    <row r="577" spans="3:13" ht="15" customHeight="1" x14ac:dyDescent="0.25">
      <c r="C577" s="80"/>
      <c r="D577" s="83" t="s">
        <v>88</v>
      </c>
      <c r="E577" s="57"/>
      <c r="F577" s="83" t="s">
        <v>645</v>
      </c>
      <c r="G577" s="91" t="s">
        <v>172</v>
      </c>
      <c r="H577" s="57"/>
      <c r="I577" s="57">
        <v>60</v>
      </c>
      <c r="J577" s="57" t="s">
        <v>1647</v>
      </c>
      <c r="K577" s="57">
        <v>1</v>
      </c>
      <c r="L577" s="58">
        <v>2990</v>
      </c>
      <c r="M577" s="206">
        <f>L577+PI()*K577*(20+20+10)</f>
        <v>3147.0796326794898</v>
      </c>
    </row>
    <row r="578" spans="3:13" ht="15" customHeight="1" x14ac:dyDescent="0.25">
      <c r="C578" s="80"/>
      <c r="D578" s="83" t="s">
        <v>88</v>
      </c>
      <c r="E578" s="57"/>
      <c r="F578" s="83" t="s">
        <v>645</v>
      </c>
      <c r="G578" s="91" t="s">
        <v>173</v>
      </c>
      <c r="H578" s="57"/>
      <c r="I578" s="57">
        <v>60</v>
      </c>
      <c r="J578" s="57" t="s">
        <v>1648</v>
      </c>
      <c r="K578" s="57">
        <v>1</v>
      </c>
      <c r="L578" s="58">
        <v>2990</v>
      </c>
      <c r="M578" s="206">
        <f>L578+PI()*K578*(20+20+8)</f>
        <v>3140.79644737231</v>
      </c>
    </row>
    <row r="579" spans="3:13" ht="15" customHeight="1" x14ac:dyDescent="0.25">
      <c r="C579" s="80"/>
      <c r="D579" s="83" t="s">
        <v>88</v>
      </c>
      <c r="E579" s="57"/>
      <c r="F579" s="83" t="s">
        <v>645</v>
      </c>
      <c r="G579" s="91" t="s">
        <v>174</v>
      </c>
      <c r="H579" s="57"/>
      <c r="I579" s="57">
        <v>60</v>
      </c>
      <c r="J579" s="57" t="s">
        <v>1649</v>
      </c>
      <c r="K579" s="57">
        <v>1</v>
      </c>
      <c r="L579" s="58">
        <v>4457</v>
      </c>
      <c r="M579" s="206">
        <f>L579+PI()*K579*(20+20+6)</f>
        <v>4601.5132620651302</v>
      </c>
    </row>
    <row r="580" spans="3:13" ht="15" customHeight="1" x14ac:dyDescent="0.25">
      <c r="C580" s="80"/>
      <c r="D580" s="83" t="s">
        <v>88</v>
      </c>
      <c r="E580" s="57"/>
      <c r="F580" s="83" t="s">
        <v>645</v>
      </c>
      <c r="G580" s="91" t="s">
        <v>175</v>
      </c>
      <c r="H580" s="57"/>
      <c r="I580" s="57">
        <v>60</v>
      </c>
      <c r="J580" s="57" t="s">
        <v>1650</v>
      </c>
      <c r="K580" s="57">
        <v>1</v>
      </c>
      <c r="L580" s="58">
        <v>1299</v>
      </c>
      <c r="M580" s="206">
        <f>L580+PI()*K580*(20+16)</f>
        <v>1412.0973355292326</v>
      </c>
    </row>
    <row r="581" spans="3:13" ht="15" customHeight="1" x14ac:dyDescent="0.25">
      <c r="C581" s="80"/>
      <c r="D581" s="83" t="s">
        <v>88</v>
      </c>
      <c r="E581" s="57"/>
      <c r="F581" s="83" t="s">
        <v>645</v>
      </c>
      <c r="G581" s="91" t="s">
        <v>176</v>
      </c>
      <c r="H581" s="57"/>
      <c r="I581" s="57">
        <v>60</v>
      </c>
      <c r="J581" s="57" t="s">
        <v>1651</v>
      </c>
      <c r="K581" s="57">
        <v>1</v>
      </c>
      <c r="L581" s="58">
        <v>1299</v>
      </c>
      <c r="M581" s="206">
        <f>L581+PI()*K581*(20+12)</f>
        <v>1399.5309649148735</v>
      </c>
    </row>
    <row r="582" spans="3:13" ht="15" customHeight="1" x14ac:dyDescent="0.25">
      <c r="C582" s="80"/>
      <c r="D582" s="83" t="s">
        <v>88</v>
      </c>
      <c r="E582" s="57"/>
      <c r="F582" s="83" t="s">
        <v>645</v>
      </c>
      <c r="G582" s="91" t="s">
        <v>177</v>
      </c>
      <c r="H582" s="57"/>
      <c r="I582" s="57">
        <v>60</v>
      </c>
      <c r="J582" s="57" t="s">
        <v>1652</v>
      </c>
      <c r="K582" s="57">
        <v>1</v>
      </c>
      <c r="L582" s="58">
        <v>1468</v>
      </c>
      <c r="M582" s="206">
        <f>L582+PI()*K582*(20+10)</f>
        <v>1562.2477796076937</v>
      </c>
    </row>
    <row r="583" spans="3:13" ht="15" customHeight="1" x14ac:dyDescent="0.25">
      <c r="C583" s="80"/>
      <c r="D583" s="83" t="s">
        <v>88</v>
      </c>
      <c r="E583" s="57"/>
      <c r="F583" s="83" t="s">
        <v>645</v>
      </c>
      <c r="G583" s="91" t="s">
        <v>178</v>
      </c>
      <c r="H583" s="57"/>
      <c r="I583" s="57">
        <v>60</v>
      </c>
      <c r="J583" s="57" t="s">
        <v>1653</v>
      </c>
      <c r="K583" s="57">
        <v>1</v>
      </c>
      <c r="L583" s="58">
        <v>3098</v>
      </c>
      <c r="M583" s="206">
        <f>L583+PI()*K583*(20+8)</f>
        <v>3185.9645943005144</v>
      </c>
    </row>
    <row r="584" spans="3:13" ht="15" customHeight="1" x14ac:dyDescent="0.25">
      <c r="C584" s="80"/>
      <c r="D584" s="83" t="s">
        <v>88</v>
      </c>
      <c r="E584" s="57"/>
      <c r="F584" s="83" t="s">
        <v>645</v>
      </c>
      <c r="G584" s="91" t="s">
        <v>179</v>
      </c>
      <c r="H584" s="57"/>
      <c r="I584" s="57">
        <v>60</v>
      </c>
      <c r="J584" s="57" t="s">
        <v>1654</v>
      </c>
      <c r="K584" s="57">
        <v>1</v>
      </c>
      <c r="L584" s="58">
        <v>1937.17</v>
      </c>
      <c r="M584" s="206">
        <f>L584+PI()*K584*(20+6)</f>
        <v>2018.8514089933346</v>
      </c>
    </row>
    <row r="585" spans="3:13" ht="15" customHeight="1" x14ac:dyDescent="0.25">
      <c r="C585" s="80"/>
      <c r="D585" s="83" t="s">
        <v>88</v>
      </c>
      <c r="E585" s="57"/>
      <c r="F585" s="83" t="s">
        <v>645</v>
      </c>
      <c r="G585" s="57">
        <v>20</v>
      </c>
      <c r="H585" s="91" t="s">
        <v>119</v>
      </c>
      <c r="I585" s="57"/>
      <c r="J585" s="57" t="s">
        <v>1655</v>
      </c>
      <c r="K585" s="57">
        <v>1</v>
      </c>
      <c r="L585" s="58">
        <v>1848</v>
      </c>
      <c r="M585" s="206">
        <f>L585+PI()*K585*(20)</f>
        <v>1910.8318530717959</v>
      </c>
    </row>
    <row r="586" spans="3:13" ht="15" customHeight="1" x14ac:dyDescent="0.25">
      <c r="C586" s="80"/>
      <c r="D586" s="83" t="s">
        <v>88</v>
      </c>
      <c r="E586" s="57"/>
      <c r="F586" s="83" t="s">
        <v>645</v>
      </c>
      <c r="G586" s="57">
        <v>20</v>
      </c>
      <c r="H586" s="91" t="s">
        <v>119</v>
      </c>
      <c r="I586" s="57"/>
      <c r="J586" s="57" t="s">
        <v>1656</v>
      </c>
      <c r="K586" s="57">
        <v>1</v>
      </c>
      <c r="L586" s="58">
        <v>1848</v>
      </c>
      <c r="M586" s="206">
        <f t="shared" ref="M586:M589" si="39">L586+PI()*K586*(20)</f>
        <v>1910.8318530717959</v>
      </c>
    </row>
    <row r="587" spans="3:13" ht="15" customHeight="1" x14ac:dyDescent="0.25">
      <c r="C587" s="80"/>
      <c r="D587" s="83" t="s">
        <v>88</v>
      </c>
      <c r="E587" s="57"/>
      <c r="F587" s="83" t="s">
        <v>645</v>
      </c>
      <c r="G587" s="57">
        <v>20</v>
      </c>
      <c r="H587" s="91" t="s">
        <v>119</v>
      </c>
      <c r="I587" s="57"/>
      <c r="J587" s="57" t="s">
        <v>1657</v>
      </c>
      <c r="K587" s="57">
        <v>1</v>
      </c>
      <c r="L587" s="58">
        <v>1794</v>
      </c>
      <c r="M587" s="206">
        <f t="shared" si="39"/>
        <v>1856.8318530717959</v>
      </c>
    </row>
    <row r="588" spans="3:13" ht="15" customHeight="1" x14ac:dyDescent="0.25">
      <c r="C588" s="80"/>
      <c r="D588" s="83" t="s">
        <v>88</v>
      </c>
      <c r="E588" s="57"/>
      <c r="F588" s="83" t="s">
        <v>645</v>
      </c>
      <c r="G588" s="57">
        <v>20</v>
      </c>
      <c r="H588" s="91" t="s">
        <v>119</v>
      </c>
      <c r="I588" s="57"/>
      <c r="J588" s="57" t="s">
        <v>1658</v>
      </c>
      <c r="K588" s="57"/>
      <c r="L588" s="58">
        <v>22.3</v>
      </c>
      <c r="M588" s="206">
        <f t="shared" si="39"/>
        <v>22.3</v>
      </c>
    </row>
    <row r="589" spans="3:13" ht="15" customHeight="1" x14ac:dyDescent="0.25">
      <c r="C589" s="80"/>
      <c r="D589" s="83" t="s">
        <v>88</v>
      </c>
      <c r="E589" s="57"/>
      <c r="F589" s="83" t="s">
        <v>645</v>
      </c>
      <c r="G589" s="57">
        <v>20</v>
      </c>
      <c r="H589" s="91" t="s">
        <v>119</v>
      </c>
      <c r="I589" s="57"/>
      <c r="J589" s="57" t="s">
        <v>1659</v>
      </c>
      <c r="K589" s="57"/>
      <c r="L589" s="58">
        <v>84.8</v>
      </c>
      <c r="M589" s="206">
        <f t="shared" si="39"/>
        <v>84.8</v>
      </c>
    </row>
    <row r="590" spans="3:13" ht="15" customHeight="1" x14ac:dyDescent="0.25">
      <c r="C590" s="80"/>
      <c r="D590" s="83" t="s">
        <v>88</v>
      </c>
      <c r="E590" s="57"/>
      <c r="F590" s="62" t="s">
        <v>182</v>
      </c>
      <c r="G590" s="57"/>
      <c r="H590" s="57"/>
      <c r="I590" s="57"/>
      <c r="J590" s="57"/>
      <c r="K590" s="57"/>
      <c r="L590" s="57"/>
      <c r="M590" s="206"/>
    </row>
    <row r="591" spans="3:13" ht="15" customHeight="1" x14ac:dyDescent="0.25">
      <c r="C591" s="80"/>
      <c r="D591" s="83" t="s">
        <v>88</v>
      </c>
      <c r="E591" s="57"/>
      <c r="F591" s="83" t="s">
        <v>646</v>
      </c>
      <c r="G591" s="57">
        <v>16</v>
      </c>
      <c r="H591" s="91" t="s">
        <v>90</v>
      </c>
      <c r="I591" s="57" t="s">
        <v>183</v>
      </c>
      <c r="J591" s="57" t="s">
        <v>1660</v>
      </c>
      <c r="K591" s="57">
        <v>1</v>
      </c>
      <c r="L591" s="58">
        <v>797</v>
      </c>
      <c r="M591" s="206">
        <f>L591+PI()*K591*(16)</f>
        <v>847.26548245743675</v>
      </c>
    </row>
    <row r="592" spans="3:13" ht="15" customHeight="1" x14ac:dyDescent="0.25">
      <c r="C592" s="80"/>
      <c r="D592" s="83" t="s">
        <v>88</v>
      </c>
      <c r="E592" s="57"/>
      <c r="F592" s="83" t="s">
        <v>646</v>
      </c>
      <c r="G592" s="57">
        <v>16</v>
      </c>
      <c r="H592" s="91" t="s">
        <v>90</v>
      </c>
      <c r="I592" s="57"/>
      <c r="J592" s="57" t="s">
        <v>1661</v>
      </c>
      <c r="K592" s="57">
        <v>1</v>
      </c>
      <c r="L592" s="58">
        <v>875</v>
      </c>
      <c r="M592" s="206">
        <f t="shared" ref="M592:M595" si="40">L592+PI()*K592*(16)</f>
        <v>925.26548245743675</v>
      </c>
    </row>
    <row r="593" spans="3:13" ht="15" customHeight="1" x14ac:dyDescent="0.25">
      <c r="C593" s="80"/>
      <c r="D593" s="83" t="s">
        <v>88</v>
      </c>
      <c r="E593" s="57"/>
      <c r="F593" s="83" t="s">
        <v>646</v>
      </c>
      <c r="G593" s="57">
        <v>16</v>
      </c>
      <c r="H593" s="91" t="s">
        <v>90</v>
      </c>
      <c r="I593" s="57"/>
      <c r="J593" s="57" t="s">
        <v>1662</v>
      </c>
      <c r="K593" s="57"/>
      <c r="L593" s="58">
        <v>253</v>
      </c>
      <c r="M593" s="206">
        <f t="shared" si="40"/>
        <v>253</v>
      </c>
    </row>
    <row r="594" spans="3:13" ht="15" customHeight="1" x14ac:dyDescent="0.25">
      <c r="C594" s="80"/>
      <c r="D594" s="83" t="s">
        <v>88</v>
      </c>
      <c r="E594" s="57"/>
      <c r="F594" s="83" t="s">
        <v>646</v>
      </c>
      <c r="G594" s="57">
        <v>16</v>
      </c>
      <c r="H594" s="91" t="s">
        <v>90</v>
      </c>
      <c r="I594" s="57"/>
      <c r="J594" s="57" t="s">
        <v>1663</v>
      </c>
      <c r="K594" s="57"/>
      <c r="L594" s="58">
        <v>71</v>
      </c>
      <c r="M594" s="206">
        <f t="shared" si="40"/>
        <v>71</v>
      </c>
    </row>
    <row r="595" spans="3:13" ht="15" customHeight="1" x14ac:dyDescent="0.25">
      <c r="C595" s="80"/>
      <c r="D595" s="83" t="s">
        <v>88</v>
      </c>
      <c r="E595" s="57"/>
      <c r="F595" s="83" t="s">
        <v>646</v>
      </c>
      <c r="G595" s="57">
        <v>16</v>
      </c>
      <c r="H595" s="91" t="s">
        <v>90</v>
      </c>
      <c r="I595" s="57"/>
      <c r="J595" s="57" t="s">
        <v>1664</v>
      </c>
      <c r="K595" s="57"/>
      <c r="L595" s="58">
        <v>1847</v>
      </c>
      <c r="M595" s="206">
        <f t="shared" si="40"/>
        <v>1847</v>
      </c>
    </row>
    <row r="596" spans="3:13" ht="15" customHeight="1" x14ac:dyDescent="0.25">
      <c r="C596" s="80"/>
      <c r="D596" s="83" t="s">
        <v>88</v>
      </c>
      <c r="E596" s="57"/>
      <c r="F596" s="83" t="s">
        <v>646</v>
      </c>
      <c r="G596" s="57">
        <v>16</v>
      </c>
      <c r="H596" s="57"/>
      <c r="I596" s="57" t="s">
        <v>1</v>
      </c>
      <c r="J596" s="57" t="s">
        <v>1715</v>
      </c>
      <c r="K596" s="57">
        <v>1</v>
      </c>
      <c r="L596" s="58">
        <v>572</v>
      </c>
      <c r="M596" s="206">
        <f>L596+PI()*K596*(16+16)</f>
        <v>672.53096491487338</v>
      </c>
    </row>
    <row r="597" spans="3:13" ht="15" customHeight="1" x14ac:dyDescent="0.25">
      <c r="C597" s="80"/>
      <c r="D597" s="83" t="s">
        <v>88</v>
      </c>
      <c r="E597" s="57"/>
      <c r="F597" s="83" t="s">
        <v>646</v>
      </c>
      <c r="G597" s="57">
        <v>16</v>
      </c>
      <c r="H597" s="57"/>
      <c r="I597" s="57" t="s">
        <v>1</v>
      </c>
      <c r="J597" s="57" t="s">
        <v>1716</v>
      </c>
      <c r="K597" s="57">
        <v>1</v>
      </c>
      <c r="L597" s="58">
        <v>473</v>
      </c>
      <c r="M597" s="206">
        <f t="shared" ref="M597:M599" si="41">L597+PI()*K597*(16+16)</f>
        <v>573.53096491487338</v>
      </c>
    </row>
    <row r="598" spans="3:13" ht="15" customHeight="1" x14ac:dyDescent="0.25">
      <c r="C598" s="80"/>
      <c r="D598" s="83" t="s">
        <v>88</v>
      </c>
      <c r="E598" s="57"/>
      <c r="F598" s="83" t="s">
        <v>646</v>
      </c>
      <c r="G598" s="57">
        <v>16</v>
      </c>
      <c r="H598" s="57"/>
      <c r="I598" s="57" t="s">
        <v>1</v>
      </c>
      <c r="J598" s="57" t="s">
        <v>1717</v>
      </c>
      <c r="K598" s="57">
        <v>1</v>
      </c>
      <c r="L598" s="58">
        <v>2500</v>
      </c>
      <c r="M598" s="206">
        <f t="shared" si="41"/>
        <v>2600.5309649148735</v>
      </c>
    </row>
    <row r="599" spans="3:13" ht="15" customHeight="1" x14ac:dyDescent="0.25">
      <c r="C599" s="80"/>
      <c r="D599" s="83" t="s">
        <v>88</v>
      </c>
      <c r="E599" s="57"/>
      <c r="F599" s="83" t="s">
        <v>646</v>
      </c>
      <c r="G599" s="57">
        <v>16</v>
      </c>
      <c r="H599" s="57"/>
      <c r="I599" s="57" t="s">
        <v>1</v>
      </c>
      <c r="J599" s="57" t="s">
        <v>1718</v>
      </c>
      <c r="K599" s="57">
        <v>1</v>
      </c>
      <c r="L599" s="58">
        <v>1794</v>
      </c>
      <c r="M599" s="206">
        <f t="shared" si="41"/>
        <v>1894.5309649148735</v>
      </c>
    </row>
    <row r="600" spans="3:13" ht="15" customHeight="1" x14ac:dyDescent="0.25">
      <c r="C600" s="80"/>
      <c r="D600" s="83" t="s">
        <v>88</v>
      </c>
      <c r="E600" s="57"/>
      <c r="F600" s="83" t="s">
        <v>646</v>
      </c>
      <c r="G600" s="57">
        <v>16</v>
      </c>
      <c r="H600" s="57"/>
      <c r="I600" s="57" t="s">
        <v>1</v>
      </c>
      <c r="J600" s="57" t="s">
        <v>1719</v>
      </c>
      <c r="K600" s="57">
        <v>1</v>
      </c>
      <c r="L600" s="58">
        <v>156</v>
      </c>
      <c r="M600" s="206">
        <f>L600+PI()*K600*(16)</f>
        <v>206.26548245743669</v>
      </c>
    </row>
    <row r="601" spans="3:13" ht="15" customHeight="1" x14ac:dyDescent="0.25">
      <c r="C601" s="80"/>
      <c r="D601" s="83" t="s">
        <v>88</v>
      </c>
      <c r="E601" s="57"/>
      <c r="F601" s="83" t="s">
        <v>646</v>
      </c>
      <c r="G601" s="57">
        <v>16</v>
      </c>
      <c r="H601" s="57"/>
      <c r="I601" s="57">
        <v>52</v>
      </c>
      <c r="J601" s="57" t="s">
        <v>1665</v>
      </c>
      <c r="K601" s="57">
        <v>1</v>
      </c>
      <c r="L601" s="58">
        <v>6142.3395970855208</v>
      </c>
      <c r="M601" s="206">
        <f>L601+PI()*K601*(16)</f>
        <v>6192.6050795429574</v>
      </c>
    </row>
    <row r="602" spans="3:13" ht="15" customHeight="1" x14ac:dyDescent="0.25">
      <c r="C602" s="80"/>
      <c r="D602" s="83" t="s">
        <v>88</v>
      </c>
      <c r="E602" s="57"/>
      <c r="F602" s="83" t="s">
        <v>646</v>
      </c>
      <c r="G602" s="91" t="s">
        <v>184</v>
      </c>
      <c r="H602" s="57"/>
      <c r="I602" s="57" t="s">
        <v>1</v>
      </c>
      <c r="J602" s="57" t="s">
        <v>1720</v>
      </c>
      <c r="K602" s="57">
        <v>1</v>
      </c>
      <c r="L602" s="58">
        <v>817</v>
      </c>
      <c r="M602" s="206">
        <f>L602+PI()*K602*(16+16+16)</f>
        <v>967.79644737231001</v>
      </c>
    </row>
    <row r="603" spans="3:13" ht="15" customHeight="1" x14ac:dyDescent="0.25">
      <c r="C603" s="80"/>
      <c r="D603" s="83" t="s">
        <v>88</v>
      </c>
      <c r="E603" s="57"/>
      <c r="F603" s="83" t="s">
        <v>646</v>
      </c>
      <c r="G603" s="91" t="s">
        <v>185</v>
      </c>
      <c r="H603" s="57"/>
      <c r="I603" s="57" t="s">
        <v>1</v>
      </c>
      <c r="J603" s="57" t="s">
        <v>1723</v>
      </c>
      <c r="K603" s="57">
        <v>1</v>
      </c>
      <c r="L603" s="58">
        <v>855</v>
      </c>
      <c r="M603" s="206">
        <f>L603+PI()*K603*(16+16+12)</f>
        <v>993.23007675795088</v>
      </c>
    </row>
    <row r="604" spans="3:13" ht="15" customHeight="1" x14ac:dyDescent="0.25">
      <c r="C604" s="80"/>
      <c r="D604" s="83" t="s">
        <v>88</v>
      </c>
      <c r="E604" s="57"/>
      <c r="F604" s="83" t="s">
        <v>646</v>
      </c>
      <c r="G604" s="91" t="s">
        <v>186</v>
      </c>
      <c r="H604" s="57"/>
      <c r="I604" s="57" t="s">
        <v>1</v>
      </c>
      <c r="J604" s="57" t="s">
        <v>1724</v>
      </c>
      <c r="K604" s="57">
        <v>1</v>
      </c>
      <c r="L604" s="58">
        <v>855</v>
      </c>
      <c r="M604" s="206">
        <f>L604+PI()*K604*(16+16+10)</f>
        <v>986.94689145077132</v>
      </c>
    </row>
    <row r="605" spans="3:13" ht="15" customHeight="1" x14ac:dyDescent="0.25">
      <c r="C605" s="80"/>
      <c r="D605" s="83" t="s">
        <v>88</v>
      </c>
      <c r="E605" s="57"/>
      <c r="F605" s="83" t="s">
        <v>646</v>
      </c>
      <c r="G605" s="91" t="s">
        <v>187</v>
      </c>
      <c r="H605" s="57"/>
      <c r="I605" s="57" t="s">
        <v>1</v>
      </c>
      <c r="J605" s="57" t="s">
        <v>1725</v>
      </c>
      <c r="K605" s="57">
        <v>1</v>
      </c>
      <c r="L605" s="58">
        <v>855</v>
      </c>
      <c r="M605" s="206">
        <f>L605+PI()*K605*(16+16+8)</f>
        <v>980.66370614359175</v>
      </c>
    </row>
    <row r="606" spans="3:13" ht="15" customHeight="1" x14ac:dyDescent="0.25">
      <c r="C606" s="80"/>
      <c r="D606" s="83" t="s">
        <v>88</v>
      </c>
      <c r="E606" s="57"/>
      <c r="F606" s="83" t="s">
        <v>646</v>
      </c>
      <c r="G606" s="91" t="s">
        <v>188</v>
      </c>
      <c r="H606" s="57"/>
      <c r="I606" s="57" t="s">
        <v>1</v>
      </c>
      <c r="J606" s="57" t="s">
        <v>1726</v>
      </c>
      <c r="K606" s="57">
        <v>1</v>
      </c>
      <c r="L606" s="58">
        <v>1025</v>
      </c>
      <c r="M606" s="206">
        <f>L606+PI()*K606*(16+16+6)</f>
        <v>1144.3805208364122</v>
      </c>
    </row>
    <row r="607" spans="3:13" ht="15" customHeight="1" x14ac:dyDescent="0.25">
      <c r="C607" s="80"/>
      <c r="D607" s="83" t="s">
        <v>88</v>
      </c>
      <c r="E607" s="57"/>
      <c r="F607" s="83" t="s">
        <v>646</v>
      </c>
      <c r="G607" s="91" t="s">
        <v>189</v>
      </c>
      <c r="H607" s="57"/>
      <c r="I607" s="57" t="s">
        <v>1</v>
      </c>
      <c r="J607" s="57" t="s">
        <v>1727</v>
      </c>
      <c r="K607" s="57">
        <v>1</v>
      </c>
      <c r="L607" s="58">
        <v>896.31</v>
      </c>
      <c r="M607" s="206">
        <f>L607+PI()*K607*(16+16+4)</f>
        <v>1009.4073355292325</v>
      </c>
    </row>
    <row r="608" spans="3:13" ht="15" customHeight="1" x14ac:dyDescent="0.25">
      <c r="C608" s="80"/>
      <c r="D608" s="83" t="s">
        <v>88</v>
      </c>
      <c r="E608" s="57"/>
      <c r="F608" s="83" t="s">
        <v>646</v>
      </c>
      <c r="G608" s="91" t="s">
        <v>190</v>
      </c>
      <c r="H608" s="57"/>
      <c r="I608" s="57" t="s">
        <v>1</v>
      </c>
      <c r="J608" s="57" t="s">
        <v>1728</v>
      </c>
      <c r="K608" s="57">
        <v>1</v>
      </c>
      <c r="L608" s="58">
        <v>442</v>
      </c>
      <c r="M608" s="206">
        <f>L608+PI()*K608*(16+14)</f>
        <v>536.24777960769381</v>
      </c>
    </row>
    <row r="609" spans="3:13" ht="15" customHeight="1" x14ac:dyDescent="0.25">
      <c r="C609" s="80"/>
      <c r="D609" s="83" t="s">
        <v>88</v>
      </c>
      <c r="E609" s="57"/>
      <c r="F609" s="83" t="s">
        <v>646</v>
      </c>
      <c r="G609" s="91" t="s">
        <v>191</v>
      </c>
      <c r="H609" s="57"/>
      <c r="I609" s="57" t="s">
        <v>1</v>
      </c>
      <c r="J609" s="57" t="s">
        <v>1729</v>
      </c>
      <c r="K609" s="57">
        <v>1</v>
      </c>
      <c r="L609" s="58">
        <v>334</v>
      </c>
      <c r="M609" s="206">
        <f>L609+PI()*K609*(16+12)</f>
        <v>421.96459430051419</v>
      </c>
    </row>
    <row r="610" spans="3:13" ht="15" customHeight="1" x14ac:dyDescent="0.25">
      <c r="C610" s="80"/>
      <c r="D610" s="83" t="s">
        <v>88</v>
      </c>
      <c r="E610" s="57"/>
      <c r="F610" s="83" t="s">
        <v>646</v>
      </c>
      <c r="G610" s="91" t="s">
        <v>192</v>
      </c>
      <c r="H610" s="57"/>
      <c r="I610" s="57" t="s">
        <v>1</v>
      </c>
      <c r="J610" s="57" t="s">
        <v>1730</v>
      </c>
      <c r="K610" s="57">
        <v>1</v>
      </c>
      <c r="L610" s="58">
        <v>369</v>
      </c>
      <c r="M610" s="206">
        <f>L610+PI()*K610*(16+10)</f>
        <v>450.68140899333463</v>
      </c>
    </row>
    <row r="611" spans="3:13" ht="15" customHeight="1" x14ac:dyDescent="0.25">
      <c r="C611" s="80"/>
      <c r="D611" s="83" t="s">
        <v>88</v>
      </c>
      <c r="E611" s="57"/>
      <c r="F611" s="83" t="s">
        <v>646</v>
      </c>
      <c r="G611" s="91" t="s">
        <v>193</v>
      </c>
      <c r="H611" s="57"/>
      <c r="I611" s="57" t="s">
        <v>1</v>
      </c>
      <c r="J611" s="57" t="s">
        <v>1731</v>
      </c>
      <c r="K611" s="57">
        <v>1</v>
      </c>
      <c r="L611" s="58">
        <v>485</v>
      </c>
      <c r="M611" s="206">
        <f>L611+PI()*K611*(16+8)</f>
        <v>560.39822368615501</v>
      </c>
    </row>
    <row r="612" spans="3:13" ht="15" customHeight="1" x14ac:dyDescent="0.25">
      <c r="C612" s="80"/>
      <c r="D612" s="83" t="s">
        <v>88</v>
      </c>
      <c r="E612" s="57"/>
      <c r="F612" s="83" t="s">
        <v>646</v>
      </c>
      <c r="G612" s="57">
        <v>16</v>
      </c>
      <c r="H612" s="91" t="s">
        <v>90</v>
      </c>
      <c r="I612" s="57" t="s">
        <v>194</v>
      </c>
      <c r="J612" s="57" t="s">
        <v>1666</v>
      </c>
      <c r="K612" s="57">
        <v>1</v>
      </c>
      <c r="L612" s="58">
        <v>797</v>
      </c>
      <c r="M612" s="206">
        <f>L612+PI()*K612*(16)</f>
        <v>847.26548245743675</v>
      </c>
    </row>
    <row r="613" spans="3:13" ht="15" customHeight="1" x14ac:dyDescent="0.25">
      <c r="C613" s="80"/>
      <c r="D613" s="83" t="s">
        <v>88</v>
      </c>
      <c r="E613" s="57"/>
      <c r="F613" s="83" t="s">
        <v>646</v>
      </c>
      <c r="G613" s="57">
        <v>16</v>
      </c>
      <c r="H613" s="91" t="s">
        <v>90</v>
      </c>
      <c r="I613" s="57"/>
      <c r="J613" s="57" t="s">
        <v>1667</v>
      </c>
      <c r="K613" s="57">
        <v>1</v>
      </c>
      <c r="L613" s="58">
        <v>875</v>
      </c>
      <c r="M613" s="206">
        <f t="shared" ref="M613:M616" si="42">L613+PI()*K613*(16)</f>
        <v>925.26548245743675</v>
      </c>
    </row>
    <row r="614" spans="3:13" ht="15" customHeight="1" x14ac:dyDescent="0.25">
      <c r="C614" s="80"/>
      <c r="D614" s="83" t="s">
        <v>88</v>
      </c>
      <c r="E614" s="57"/>
      <c r="F614" s="83" t="s">
        <v>646</v>
      </c>
      <c r="G614" s="57">
        <v>16</v>
      </c>
      <c r="H614" s="91" t="s">
        <v>90</v>
      </c>
      <c r="I614" s="57"/>
      <c r="J614" s="57" t="s">
        <v>1662</v>
      </c>
      <c r="K614" s="57"/>
      <c r="L614" s="58">
        <v>253</v>
      </c>
      <c r="M614" s="206">
        <f t="shared" si="42"/>
        <v>253</v>
      </c>
    </row>
    <row r="615" spans="3:13" ht="15" customHeight="1" x14ac:dyDescent="0.25">
      <c r="C615" s="80"/>
      <c r="D615" s="83" t="s">
        <v>88</v>
      </c>
      <c r="E615" s="57"/>
      <c r="F615" s="83" t="s">
        <v>646</v>
      </c>
      <c r="G615" s="57">
        <v>16</v>
      </c>
      <c r="H615" s="91" t="s">
        <v>90</v>
      </c>
      <c r="I615" s="57"/>
      <c r="J615" s="57" t="s">
        <v>1663</v>
      </c>
      <c r="K615" s="57"/>
      <c r="L615" s="58">
        <v>71</v>
      </c>
      <c r="M615" s="206">
        <f t="shared" si="42"/>
        <v>71</v>
      </c>
    </row>
    <row r="616" spans="3:13" ht="15" customHeight="1" x14ac:dyDescent="0.25">
      <c r="C616" s="80"/>
      <c r="D616" s="83" t="s">
        <v>88</v>
      </c>
      <c r="E616" s="57"/>
      <c r="F616" s="83" t="s">
        <v>646</v>
      </c>
      <c r="G616" s="57">
        <v>16</v>
      </c>
      <c r="H616" s="91" t="s">
        <v>90</v>
      </c>
      <c r="I616" s="57"/>
      <c r="J616" s="57" t="s">
        <v>1664</v>
      </c>
      <c r="K616" s="57"/>
      <c r="L616" s="58">
        <v>1847</v>
      </c>
      <c r="M616" s="206">
        <f t="shared" si="42"/>
        <v>1847</v>
      </c>
    </row>
    <row r="617" spans="3:13" ht="15" customHeight="1" x14ac:dyDescent="0.25">
      <c r="C617" s="80"/>
      <c r="D617" s="83" t="s">
        <v>88</v>
      </c>
      <c r="E617" s="57"/>
      <c r="F617" s="83" t="s">
        <v>646</v>
      </c>
      <c r="G617" s="57">
        <v>16</v>
      </c>
      <c r="H617" s="57"/>
      <c r="I617" s="57">
        <v>52</v>
      </c>
      <c r="J617" s="57" t="s">
        <v>1668</v>
      </c>
      <c r="K617" s="57">
        <v>1</v>
      </c>
      <c r="L617" s="58">
        <v>908</v>
      </c>
      <c r="M617" s="206">
        <f>L617+PI()*K617*(16+16)</f>
        <v>1008.5309649148734</v>
      </c>
    </row>
    <row r="618" spans="3:13" ht="15" customHeight="1" x14ac:dyDescent="0.25">
      <c r="C618" s="80"/>
      <c r="D618" s="83" t="s">
        <v>88</v>
      </c>
      <c r="E618" s="57"/>
      <c r="F618" s="83" t="s">
        <v>646</v>
      </c>
      <c r="G618" s="57">
        <v>16</v>
      </c>
      <c r="H618" s="57"/>
      <c r="I618" s="57">
        <v>52</v>
      </c>
      <c r="J618" s="57" t="s">
        <v>1669</v>
      </c>
      <c r="K618" s="57">
        <v>1</v>
      </c>
      <c r="L618" s="58">
        <v>712</v>
      </c>
      <c r="M618" s="206">
        <f t="shared" ref="M618:M620" si="43">L618+PI()*K618*(16+16)</f>
        <v>812.53096491487338</v>
      </c>
    </row>
    <row r="619" spans="3:13" ht="15" customHeight="1" x14ac:dyDescent="0.25">
      <c r="C619" s="80"/>
      <c r="D619" s="83" t="s">
        <v>88</v>
      </c>
      <c r="E619" s="57"/>
      <c r="F619" s="83" t="s">
        <v>646</v>
      </c>
      <c r="G619" s="57">
        <v>16</v>
      </c>
      <c r="H619" s="57"/>
      <c r="I619" s="57">
        <v>52</v>
      </c>
      <c r="J619" s="57" t="s">
        <v>1670</v>
      </c>
      <c r="K619" s="57">
        <v>1</v>
      </c>
      <c r="L619" s="58">
        <v>2620</v>
      </c>
      <c r="M619" s="206">
        <f t="shared" si="43"/>
        <v>2720.5309649148735</v>
      </c>
    </row>
    <row r="620" spans="3:13" ht="15" customHeight="1" x14ac:dyDescent="0.25">
      <c r="C620" s="80"/>
      <c r="D620" s="83" t="s">
        <v>88</v>
      </c>
      <c r="E620" s="57"/>
      <c r="F620" s="83" t="s">
        <v>646</v>
      </c>
      <c r="G620" s="57">
        <v>16</v>
      </c>
      <c r="H620" s="57"/>
      <c r="I620" s="57">
        <v>52</v>
      </c>
      <c r="J620" s="57" t="s">
        <v>1671</v>
      </c>
      <c r="K620" s="57">
        <v>1</v>
      </c>
      <c r="L620" s="58">
        <v>1775</v>
      </c>
      <c r="M620" s="206">
        <f t="shared" si="43"/>
        <v>1875.5309649148735</v>
      </c>
    </row>
    <row r="621" spans="3:13" ht="15" customHeight="1" x14ac:dyDescent="0.25">
      <c r="C621" s="80"/>
      <c r="D621" s="83" t="s">
        <v>88</v>
      </c>
      <c r="E621" s="57"/>
      <c r="F621" s="83" t="s">
        <v>646</v>
      </c>
      <c r="G621" s="57">
        <v>16</v>
      </c>
      <c r="H621" s="57"/>
      <c r="I621" s="57">
        <v>52</v>
      </c>
      <c r="J621" s="57" t="s">
        <v>1672</v>
      </c>
      <c r="K621" s="57">
        <v>1</v>
      </c>
      <c r="L621" s="58">
        <v>272</v>
      </c>
      <c r="M621" s="206">
        <f>L621+PI()*K621*(16)</f>
        <v>322.26548245743669</v>
      </c>
    </row>
    <row r="622" spans="3:13" ht="15" customHeight="1" x14ac:dyDescent="0.25">
      <c r="C622" s="80"/>
      <c r="D622" s="83" t="s">
        <v>88</v>
      </c>
      <c r="E622" s="57"/>
      <c r="F622" s="83" t="s">
        <v>646</v>
      </c>
      <c r="G622" s="91" t="s">
        <v>184</v>
      </c>
      <c r="H622" s="57"/>
      <c r="I622" s="57">
        <v>52</v>
      </c>
      <c r="J622" s="57" t="s">
        <v>1673</v>
      </c>
      <c r="K622" s="57">
        <v>1</v>
      </c>
      <c r="L622" s="58">
        <v>1006</v>
      </c>
      <c r="M622" s="206">
        <f t="shared" ref="M622:M642" si="44">L622+PI()*K622*(16+16+16)</f>
        <v>1156.79644737231</v>
      </c>
    </row>
    <row r="623" spans="3:13" ht="15" customHeight="1" x14ac:dyDescent="0.25">
      <c r="C623" s="80"/>
      <c r="D623" s="83" t="s">
        <v>88</v>
      </c>
      <c r="E623" s="57"/>
      <c r="F623" s="83" t="s">
        <v>646</v>
      </c>
      <c r="G623" s="91" t="s">
        <v>185</v>
      </c>
      <c r="H623" s="57"/>
      <c r="I623" s="57">
        <v>52</v>
      </c>
      <c r="J623" s="57" t="s">
        <v>1674</v>
      </c>
      <c r="K623" s="57">
        <v>1</v>
      </c>
      <c r="L623" s="58">
        <v>1006</v>
      </c>
      <c r="M623" s="206">
        <f>L623+PI()*K623*(16+16+12)</f>
        <v>1144.2300767579509</v>
      </c>
    </row>
    <row r="624" spans="3:13" ht="15" customHeight="1" x14ac:dyDescent="0.25">
      <c r="C624" s="80"/>
      <c r="D624" s="83" t="s">
        <v>88</v>
      </c>
      <c r="E624" s="57"/>
      <c r="F624" s="83" t="s">
        <v>646</v>
      </c>
      <c r="G624" s="91" t="s">
        <v>186</v>
      </c>
      <c r="H624" s="57"/>
      <c r="I624" s="57">
        <v>52</v>
      </c>
      <c r="J624" s="57" t="s">
        <v>1675</v>
      </c>
      <c r="K624" s="57">
        <v>1</v>
      </c>
      <c r="L624" s="58">
        <v>1006</v>
      </c>
      <c r="M624" s="206">
        <f>L624+PI()*K624*(16+16+10)</f>
        <v>1137.9468914507713</v>
      </c>
    </row>
    <row r="625" spans="3:13" ht="15" customHeight="1" x14ac:dyDescent="0.25">
      <c r="C625" s="80"/>
      <c r="D625" s="83" t="s">
        <v>88</v>
      </c>
      <c r="E625" s="57"/>
      <c r="F625" s="83" t="s">
        <v>646</v>
      </c>
      <c r="G625" s="91" t="s">
        <v>187</v>
      </c>
      <c r="H625" s="57"/>
      <c r="I625" s="57">
        <v>52</v>
      </c>
      <c r="J625" s="57" t="s">
        <v>1676</v>
      </c>
      <c r="K625" s="57">
        <v>1</v>
      </c>
      <c r="L625" s="58">
        <v>1196</v>
      </c>
      <c r="M625" s="206">
        <f>L625+PI()*K625*(16+16+8)</f>
        <v>1321.6637061435918</v>
      </c>
    </row>
    <row r="626" spans="3:13" ht="15" customHeight="1" x14ac:dyDescent="0.25">
      <c r="C626" s="80"/>
      <c r="D626" s="83" t="s">
        <v>88</v>
      </c>
      <c r="E626" s="57"/>
      <c r="F626" s="83" t="s">
        <v>646</v>
      </c>
      <c r="G626" s="91" t="s">
        <v>188</v>
      </c>
      <c r="H626" s="57"/>
      <c r="I626" s="57">
        <v>52</v>
      </c>
      <c r="J626" s="57" t="s">
        <v>1677</v>
      </c>
      <c r="K626" s="57">
        <v>1</v>
      </c>
      <c r="L626" s="58">
        <v>1522</v>
      </c>
      <c r="M626" s="206">
        <f>L626+PI()*K626*(16+16+6)</f>
        <v>1641.3805208364122</v>
      </c>
    </row>
    <row r="627" spans="3:13" ht="15" customHeight="1" x14ac:dyDescent="0.25">
      <c r="C627" s="80"/>
      <c r="D627" s="83" t="s">
        <v>88</v>
      </c>
      <c r="E627" s="57"/>
      <c r="F627" s="83" t="s">
        <v>646</v>
      </c>
      <c r="G627" s="91" t="s">
        <v>191</v>
      </c>
      <c r="H627" s="57"/>
      <c r="I627" s="57">
        <v>52</v>
      </c>
      <c r="J627" s="57" t="s">
        <v>1678</v>
      </c>
      <c r="K627" s="57">
        <v>1</v>
      </c>
      <c r="L627" s="58">
        <v>462</v>
      </c>
      <c r="M627" s="206">
        <f>L627+PI()*K627*(16+12)</f>
        <v>549.96459430051425</v>
      </c>
    </row>
    <row r="628" spans="3:13" ht="15" customHeight="1" x14ac:dyDescent="0.25">
      <c r="C628" s="80"/>
      <c r="D628" s="83" t="s">
        <v>88</v>
      </c>
      <c r="E628" s="57"/>
      <c r="F628" s="83" t="s">
        <v>646</v>
      </c>
      <c r="G628" s="91" t="s">
        <v>192</v>
      </c>
      <c r="H628" s="57"/>
      <c r="I628" s="57">
        <v>52</v>
      </c>
      <c r="J628" s="57" t="s">
        <v>1679</v>
      </c>
      <c r="K628" s="57">
        <v>1</v>
      </c>
      <c r="L628" s="58">
        <v>571</v>
      </c>
      <c r="M628" s="206">
        <f>L628+PI()*K628*(16+10)</f>
        <v>652.68140899333457</v>
      </c>
    </row>
    <row r="629" spans="3:13" ht="15" customHeight="1" x14ac:dyDescent="0.25">
      <c r="C629" s="80"/>
      <c r="D629" s="83" t="s">
        <v>88</v>
      </c>
      <c r="E629" s="57"/>
      <c r="F629" s="83" t="s">
        <v>646</v>
      </c>
      <c r="G629" s="91" t="s">
        <v>193</v>
      </c>
      <c r="H629" s="57"/>
      <c r="I629" s="57">
        <v>52</v>
      </c>
      <c r="J629" s="57" t="s">
        <v>1680</v>
      </c>
      <c r="K629" s="57">
        <v>1</v>
      </c>
      <c r="L629" s="58">
        <v>924</v>
      </c>
      <c r="M629" s="206">
        <f t="shared" ref="M629:M630" si="45">L629+PI()*K629*(16+10)</f>
        <v>1005.6814089933346</v>
      </c>
    </row>
    <row r="630" spans="3:13" ht="15" customHeight="1" x14ac:dyDescent="0.25">
      <c r="C630" s="80"/>
      <c r="D630" s="83" t="s">
        <v>88</v>
      </c>
      <c r="E630" s="57"/>
      <c r="F630" s="83" t="s">
        <v>646</v>
      </c>
      <c r="G630" s="91" t="s">
        <v>195</v>
      </c>
      <c r="H630" s="57"/>
      <c r="I630" s="57">
        <v>52</v>
      </c>
      <c r="J630" s="57" t="s">
        <v>1681</v>
      </c>
      <c r="K630" s="57">
        <v>1</v>
      </c>
      <c r="L630" s="58">
        <v>1025</v>
      </c>
      <c r="M630" s="206">
        <f t="shared" si="45"/>
        <v>1106.6814089933346</v>
      </c>
    </row>
    <row r="631" spans="3:13" ht="15" customHeight="1" x14ac:dyDescent="0.25">
      <c r="C631" s="80"/>
      <c r="D631" s="83" t="s">
        <v>88</v>
      </c>
      <c r="E631" s="57"/>
      <c r="F631" s="83" t="s">
        <v>646</v>
      </c>
      <c r="G631" s="57">
        <v>16</v>
      </c>
      <c r="H631" s="91" t="s">
        <v>90</v>
      </c>
      <c r="I631" s="57" t="s">
        <v>196</v>
      </c>
      <c r="J631" s="57" t="s">
        <v>1682</v>
      </c>
      <c r="K631" s="57">
        <v>1</v>
      </c>
      <c r="L631" s="58">
        <v>797</v>
      </c>
      <c r="M631" s="206">
        <f>L631+PI()*K631*(16)</f>
        <v>847.26548245743675</v>
      </c>
    </row>
    <row r="632" spans="3:13" ht="15" customHeight="1" x14ac:dyDescent="0.25">
      <c r="C632" s="80"/>
      <c r="D632" s="83" t="s">
        <v>88</v>
      </c>
      <c r="E632" s="57"/>
      <c r="F632" s="83" t="s">
        <v>646</v>
      </c>
      <c r="G632" s="57">
        <v>16</v>
      </c>
      <c r="H632" s="91" t="s">
        <v>90</v>
      </c>
      <c r="I632" s="57"/>
      <c r="J632" s="57" t="s">
        <v>1667</v>
      </c>
      <c r="K632" s="57">
        <v>1</v>
      </c>
      <c r="L632" s="58">
        <v>875</v>
      </c>
      <c r="M632" s="206">
        <f t="shared" ref="M632:M635" si="46">L632+PI()*K632*(16)</f>
        <v>925.26548245743675</v>
      </c>
    </row>
    <row r="633" spans="3:13" ht="15" customHeight="1" x14ac:dyDescent="0.25">
      <c r="C633" s="80"/>
      <c r="D633" s="83" t="s">
        <v>88</v>
      </c>
      <c r="E633" s="57"/>
      <c r="F633" s="83" t="s">
        <v>646</v>
      </c>
      <c r="G633" s="57">
        <v>16</v>
      </c>
      <c r="H633" s="91" t="s">
        <v>90</v>
      </c>
      <c r="I633" s="57"/>
      <c r="J633" s="57" t="s">
        <v>1662</v>
      </c>
      <c r="K633" s="57"/>
      <c r="L633" s="58">
        <v>253</v>
      </c>
      <c r="M633" s="206">
        <f t="shared" si="46"/>
        <v>253</v>
      </c>
    </row>
    <row r="634" spans="3:13" ht="15" customHeight="1" x14ac:dyDescent="0.25">
      <c r="C634" s="80"/>
      <c r="D634" s="83" t="s">
        <v>88</v>
      </c>
      <c r="E634" s="57"/>
      <c r="F634" s="83" t="s">
        <v>646</v>
      </c>
      <c r="G634" s="57">
        <v>16</v>
      </c>
      <c r="H634" s="91" t="s">
        <v>90</v>
      </c>
      <c r="I634" s="57"/>
      <c r="J634" s="57" t="s">
        <v>1663</v>
      </c>
      <c r="K634" s="57"/>
      <c r="L634" s="58">
        <v>71</v>
      </c>
      <c r="M634" s="206">
        <f t="shared" si="46"/>
        <v>71</v>
      </c>
    </row>
    <row r="635" spans="3:13" ht="15" customHeight="1" x14ac:dyDescent="0.25">
      <c r="C635" s="80"/>
      <c r="D635" s="83" t="s">
        <v>88</v>
      </c>
      <c r="E635" s="57"/>
      <c r="F635" s="83" t="s">
        <v>646</v>
      </c>
      <c r="G635" s="57">
        <v>16</v>
      </c>
      <c r="H635" s="91" t="s">
        <v>90</v>
      </c>
      <c r="I635" s="57"/>
      <c r="J635" s="57" t="s">
        <v>1664</v>
      </c>
      <c r="K635" s="57"/>
      <c r="L635" s="58">
        <v>1847</v>
      </c>
      <c r="M635" s="206">
        <f t="shared" si="46"/>
        <v>1847</v>
      </c>
    </row>
    <row r="636" spans="3:13" ht="15" customHeight="1" x14ac:dyDescent="0.25">
      <c r="C636" s="80"/>
      <c r="D636" s="83" t="s">
        <v>88</v>
      </c>
      <c r="E636" s="57"/>
      <c r="F636" s="83" t="s">
        <v>646</v>
      </c>
      <c r="G636" s="57">
        <v>16</v>
      </c>
      <c r="H636" s="57"/>
      <c r="I636" s="57">
        <v>52</v>
      </c>
      <c r="J636" s="57" t="s">
        <v>1683</v>
      </c>
      <c r="K636" s="57">
        <v>1</v>
      </c>
      <c r="L636" s="58">
        <v>908</v>
      </c>
      <c r="M636" s="206">
        <f>L636+PI()*K636*(16+16)</f>
        <v>1008.5309649148734</v>
      </c>
    </row>
    <row r="637" spans="3:13" ht="15" customHeight="1" x14ac:dyDescent="0.25">
      <c r="C637" s="80"/>
      <c r="D637" s="83" t="s">
        <v>88</v>
      </c>
      <c r="E637" s="57"/>
      <c r="F637" s="83" t="s">
        <v>646</v>
      </c>
      <c r="G637" s="57">
        <v>16</v>
      </c>
      <c r="H637" s="57"/>
      <c r="I637" s="57">
        <v>52</v>
      </c>
      <c r="J637" s="57" t="s">
        <v>1684</v>
      </c>
      <c r="K637" s="57">
        <v>1</v>
      </c>
      <c r="L637" s="58">
        <v>712</v>
      </c>
      <c r="M637" s="206">
        <f t="shared" ref="M637:M639" si="47">L637+PI()*K637*(16+16)</f>
        <v>812.53096491487338</v>
      </c>
    </row>
    <row r="638" spans="3:13" ht="15" customHeight="1" x14ac:dyDescent="0.25">
      <c r="C638" s="80"/>
      <c r="D638" s="83" t="s">
        <v>88</v>
      </c>
      <c r="E638" s="57"/>
      <c r="F638" s="83" t="s">
        <v>646</v>
      </c>
      <c r="G638" s="57">
        <v>16</v>
      </c>
      <c r="H638" s="57"/>
      <c r="I638" s="57">
        <v>52</v>
      </c>
      <c r="J638" s="57" t="s">
        <v>1670</v>
      </c>
      <c r="K638" s="57">
        <v>1</v>
      </c>
      <c r="L638" s="58">
        <v>2620</v>
      </c>
      <c r="M638" s="206">
        <f t="shared" si="47"/>
        <v>2720.5309649148735</v>
      </c>
    </row>
    <row r="639" spans="3:13" ht="15" customHeight="1" x14ac:dyDescent="0.25">
      <c r="C639" s="80"/>
      <c r="D639" s="83" t="s">
        <v>88</v>
      </c>
      <c r="E639" s="57"/>
      <c r="F639" s="83" t="s">
        <v>646</v>
      </c>
      <c r="G639" s="57">
        <v>16</v>
      </c>
      <c r="H639" s="57"/>
      <c r="I639" s="57">
        <v>52</v>
      </c>
      <c r="J639" s="57" t="s">
        <v>1671</v>
      </c>
      <c r="K639" s="57">
        <v>1</v>
      </c>
      <c r="L639" s="58">
        <v>1775</v>
      </c>
      <c r="M639" s="206">
        <f t="shared" si="47"/>
        <v>1875.5309649148735</v>
      </c>
    </row>
    <row r="640" spans="3:13" ht="15" customHeight="1" x14ac:dyDescent="0.25">
      <c r="C640" s="80"/>
      <c r="D640" s="83" t="s">
        <v>88</v>
      </c>
      <c r="E640" s="57"/>
      <c r="F640" s="83" t="s">
        <v>646</v>
      </c>
      <c r="G640" s="91" t="s">
        <v>184</v>
      </c>
      <c r="H640" s="57"/>
      <c r="I640" s="57">
        <v>60</v>
      </c>
      <c r="J640" s="57" t="s">
        <v>1685</v>
      </c>
      <c r="K640" s="57">
        <v>1</v>
      </c>
      <c r="L640" s="58">
        <v>1190</v>
      </c>
      <c r="M640" s="206">
        <f t="shared" si="44"/>
        <v>1340.79644737231</v>
      </c>
    </row>
    <row r="641" spans="3:13" ht="15" customHeight="1" x14ac:dyDescent="0.25">
      <c r="C641" s="80"/>
      <c r="D641" s="83" t="s">
        <v>88</v>
      </c>
      <c r="E641" s="57"/>
      <c r="F641" s="83" t="s">
        <v>646</v>
      </c>
      <c r="G641" s="91">
        <v>16</v>
      </c>
      <c r="H641" s="57"/>
      <c r="I641" s="57">
        <v>52</v>
      </c>
      <c r="J641" s="57" t="s">
        <v>1686</v>
      </c>
      <c r="K641" s="57">
        <v>1</v>
      </c>
      <c r="L641" s="58">
        <v>272</v>
      </c>
      <c r="M641" s="206">
        <f>L641+PI()*K641*(16)</f>
        <v>322.26548245743669</v>
      </c>
    </row>
    <row r="642" spans="3:13" ht="15" customHeight="1" x14ac:dyDescent="0.25">
      <c r="C642" s="80"/>
      <c r="D642" s="83" t="s">
        <v>88</v>
      </c>
      <c r="E642" s="57"/>
      <c r="F642" s="83" t="s">
        <v>646</v>
      </c>
      <c r="G642" s="91" t="s">
        <v>184</v>
      </c>
      <c r="H642" s="57"/>
      <c r="I642" s="57">
        <v>52</v>
      </c>
      <c r="J642" s="57" t="s">
        <v>1687</v>
      </c>
      <c r="K642" s="57">
        <v>1</v>
      </c>
      <c r="L642" s="58">
        <v>1006</v>
      </c>
      <c r="M642" s="206">
        <f t="shared" si="44"/>
        <v>1156.79644737231</v>
      </c>
    </row>
    <row r="643" spans="3:13" ht="15" customHeight="1" x14ac:dyDescent="0.25">
      <c r="C643" s="80"/>
      <c r="D643" s="83" t="s">
        <v>88</v>
      </c>
      <c r="E643" s="57"/>
      <c r="F643" s="83" t="s">
        <v>646</v>
      </c>
      <c r="G643" s="91" t="s">
        <v>185</v>
      </c>
      <c r="H643" s="57"/>
      <c r="I643" s="57">
        <v>52</v>
      </c>
      <c r="J643" s="57" t="s">
        <v>1688</v>
      </c>
      <c r="K643" s="57">
        <v>1</v>
      </c>
      <c r="L643" s="58">
        <v>1006</v>
      </c>
      <c r="M643" s="206">
        <f>L643+PI()*K643*(16+16+12)</f>
        <v>1144.2300767579509</v>
      </c>
    </row>
    <row r="644" spans="3:13" ht="15" customHeight="1" x14ac:dyDescent="0.25">
      <c r="C644" s="80"/>
      <c r="D644" s="83" t="s">
        <v>88</v>
      </c>
      <c r="E644" s="57"/>
      <c r="F644" s="83" t="s">
        <v>646</v>
      </c>
      <c r="G644" s="91" t="s">
        <v>186</v>
      </c>
      <c r="H644" s="57"/>
      <c r="I644" s="57">
        <v>52</v>
      </c>
      <c r="J644" s="57" t="s">
        <v>1689</v>
      </c>
      <c r="K644" s="57">
        <v>1</v>
      </c>
      <c r="L644" s="58">
        <v>1006</v>
      </c>
      <c r="M644" s="206">
        <f>L644+PI()*K644*(16+16+10)</f>
        <v>1137.9468914507713</v>
      </c>
    </row>
    <row r="645" spans="3:13" ht="15" customHeight="1" x14ac:dyDescent="0.25">
      <c r="C645" s="80"/>
      <c r="D645" s="83" t="s">
        <v>88</v>
      </c>
      <c r="E645" s="57"/>
      <c r="F645" s="83" t="s">
        <v>646</v>
      </c>
      <c r="G645" s="91" t="s">
        <v>187</v>
      </c>
      <c r="H645" s="57"/>
      <c r="I645" s="57">
        <v>52</v>
      </c>
      <c r="J645" s="57" t="s">
        <v>1690</v>
      </c>
      <c r="K645" s="57">
        <v>1</v>
      </c>
      <c r="L645" s="58">
        <v>1196</v>
      </c>
      <c r="M645" s="206">
        <f>L645+PI()*K645*(16+16+8)</f>
        <v>1321.6637061435918</v>
      </c>
    </row>
    <row r="646" spans="3:13" ht="15" customHeight="1" x14ac:dyDescent="0.25">
      <c r="C646" s="80"/>
      <c r="D646" s="83" t="s">
        <v>88</v>
      </c>
      <c r="E646" s="57"/>
      <c r="F646" s="83" t="s">
        <v>646</v>
      </c>
      <c r="G646" s="91" t="s">
        <v>188</v>
      </c>
      <c r="H646" s="57"/>
      <c r="I646" s="57">
        <v>52</v>
      </c>
      <c r="J646" s="57" t="s">
        <v>1691</v>
      </c>
      <c r="K646" s="57">
        <v>1</v>
      </c>
      <c r="L646" s="58">
        <v>1522</v>
      </c>
      <c r="M646" s="206">
        <f>L646+PI()*K646*(16+16+6)</f>
        <v>1641.3805208364122</v>
      </c>
    </row>
    <row r="647" spans="3:13" ht="15" customHeight="1" x14ac:dyDescent="0.25">
      <c r="C647" s="80"/>
      <c r="D647" s="83" t="s">
        <v>88</v>
      </c>
      <c r="E647" s="57"/>
      <c r="F647" s="83" t="s">
        <v>646</v>
      </c>
      <c r="G647" s="91" t="s">
        <v>191</v>
      </c>
      <c r="H647" s="57"/>
      <c r="I647" s="57">
        <v>52</v>
      </c>
      <c r="J647" s="57" t="s">
        <v>1692</v>
      </c>
      <c r="K647" s="57">
        <v>1</v>
      </c>
      <c r="L647" s="58">
        <v>462</v>
      </c>
      <c r="M647" s="206">
        <f>L647+PI()*K647*(16+12)</f>
        <v>549.96459430051425</v>
      </c>
    </row>
    <row r="648" spans="3:13" ht="15" customHeight="1" x14ac:dyDescent="0.25">
      <c r="C648" s="80"/>
      <c r="D648" s="83" t="s">
        <v>88</v>
      </c>
      <c r="E648" s="57"/>
      <c r="F648" s="83" t="s">
        <v>646</v>
      </c>
      <c r="G648" s="91" t="s">
        <v>192</v>
      </c>
      <c r="H648" s="57"/>
      <c r="I648" s="57">
        <v>52</v>
      </c>
      <c r="J648" s="57" t="s">
        <v>1693</v>
      </c>
      <c r="K648" s="57">
        <v>1</v>
      </c>
      <c r="L648" s="58">
        <v>571</v>
      </c>
      <c r="M648" s="206">
        <f>L648+PI()*K648*(16+10)</f>
        <v>652.68140899333457</v>
      </c>
    </row>
    <row r="649" spans="3:13" ht="15" customHeight="1" x14ac:dyDescent="0.25">
      <c r="C649" s="80"/>
      <c r="D649" s="83" t="s">
        <v>88</v>
      </c>
      <c r="E649" s="57"/>
      <c r="F649" s="83" t="s">
        <v>646</v>
      </c>
      <c r="G649" s="91" t="s">
        <v>193</v>
      </c>
      <c r="H649" s="57"/>
      <c r="I649" s="57">
        <v>52</v>
      </c>
      <c r="J649" s="57" t="s">
        <v>1694</v>
      </c>
      <c r="K649" s="57">
        <v>1</v>
      </c>
      <c r="L649" s="58">
        <v>924</v>
      </c>
      <c r="M649" s="206">
        <f>L649+PI()*K649*(16+8)</f>
        <v>999.39822368615501</v>
      </c>
    </row>
    <row r="650" spans="3:13" ht="15" customHeight="1" x14ac:dyDescent="0.25">
      <c r="C650" s="80"/>
      <c r="D650" s="83" t="s">
        <v>88</v>
      </c>
      <c r="E650" s="57"/>
      <c r="F650" s="83" t="s">
        <v>646</v>
      </c>
      <c r="G650" s="91" t="s">
        <v>195</v>
      </c>
      <c r="H650" s="57"/>
      <c r="I650" s="57">
        <v>52</v>
      </c>
      <c r="J650" s="57" t="s">
        <v>1695</v>
      </c>
      <c r="K650" s="57">
        <v>1</v>
      </c>
      <c r="L650" s="58">
        <v>1025</v>
      </c>
      <c r="M650" s="206">
        <f>L650+PI()*K650*(16+6)</f>
        <v>1094.1150383789754</v>
      </c>
    </row>
    <row r="651" spans="3:13" ht="15" customHeight="1" x14ac:dyDescent="0.25">
      <c r="C651" s="80"/>
      <c r="D651" s="83" t="s">
        <v>88</v>
      </c>
      <c r="E651" s="57"/>
      <c r="F651" s="83" t="s">
        <v>646</v>
      </c>
      <c r="G651" s="57">
        <v>16</v>
      </c>
      <c r="H651" s="91" t="s">
        <v>119</v>
      </c>
      <c r="I651" s="57"/>
      <c r="J651" s="57" t="s">
        <v>1696</v>
      </c>
      <c r="K651" s="57">
        <v>1</v>
      </c>
      <c r="L651" s="58">
        <v>1033</v>
      </c>
      <c r="M651" s="206">
        <f>L651+PI()*K651*(16)</f>
        <v>1083.2654824574367</v>
      </c>
    </row>
    <row r="652" spans="3:13" ht="15" customHeight="1" x14ac:dyDescent="0.25">
      <c r="C652" s="80"/>
      <c r="D652" s="83" t="s">
        <v>88</v>
      </c>
      <c r="E652" s="57"/>
      <c r="F652" s="83" t="s">
        <v>646</v>
      </c>
      <c r="G652" s="57">
        <v>16</v>
      </c>
      <c r="H652" s="91" t="s">
        <v>119</v>
      </c>
      <c r="I652" s="57"/>
      <c r="J652" s="57" t="s">
        <v>1697</v>
      </c>
      <c r="K652" s="57">
        <v>1</v>
      </c>
      <c r="L652" s="58">
        <v>1196</v>
      </c>
      <c r="M652" s="206">
        <f>L652+PI()*K652*(16)</f>
        <v>1246.2654824574367</v>
      </c>
    </row>
    <row r="653" spans="3:13" ht="15" customHeight="1" x14ac:dyDescent="0.25">
      <c r="C653" s="80"/>
      <c r="D653" s="83" t="s">
        <v>88</v>
      </c>
      <c r="E653" s="57"/>
      <c r="F653" s="62" t="s">
        <v>197</v>
      </c>
      <c r="G653" s="57"/>
      <c r="H653" s="57"/>
      <c r="I653" s="57"/>
      <c r="J653" s="57"/>
      <c r="K653" s="57"/>
      <c r="L653" s="57"/>
      <c r="M653" s="206">
        <f t="shared" ref="M653" si="48">L653+PI()*K653*(36+36+10)</f>
        <v>0</v>
      </c>
    </row>
    <row r="654" spans="3:13" ht="15" customHeight="1" x14ac:dyDescent="0.25">
      <c r="C654" s="80"/>
      <c r="D654" s="83" t="s">
        <v>88</v>
      </c>
      <c r="E654" s="57"/>
      <c r="F654" s="83" t="s">
        <v>647</v>
      </c>
      <c r="G654" s="57">
        <v>12.75</v>
      </c>
      <c r="H654" s="91" t="s">
        <v>90</v>
      </c>
      <c r="I654" s="57" t="s">
        <v>198</v>
      </c>
      <c r="J654" s="57" t="s">
        <v>1744</v>
      </c>
      <c r="K654" s="83">
        <v>1</v>
      </c>
      <c r="L654" s="58">
        <v>426</v>
      </c>
      <c r="M654" s="206">
        <f>L654+PI()*K654*(12.75)</f>
        <v>466.05530633326987</v>
      </c>
    </row>
    <row r="655" spans="3:13" ht="15" customHeight="1" x14ac:dyDescent="0.25">
      <c r="C655" s="80"/>
      <c r="D655" s="83" t="s">
        <v>88</v>
      </c>
      <c r="E655" s="57"/>
      <c r="F655" s="83" t="s">
        <v>647</v>
      </c>
      <c r="G655" s="57">
        <v>12.75</v>
      </c>
      <c r="H655" s="91" t="s">
        <v>90</v>
      </c>
      <c r="I655" s="57"/>
      <c r="J655" s="57" t="s">
        <v>1698</v>
      </c>
      <c r="K655" s="83">
        <v>1</v>
      </c>
      <c r="L655" s="58">
        <v>513</v>
      </c>
      <c r="M655" s="206">
        <f t="shared" ref="M655:M658" si="49">L655+PI()*K655*(12.75)</f>
        <v>553.05530633326987</v>
      </c>
    </row>
    <row r="656" spans="3:13" ht="15" customHeight="1" x14ac:dyDescent="0.25">
      <c r="C656" s="80"/>
      <c r="D656" s="83" t="s">
        <v>88</v>
      </c>
      <c r="E656" s="57"/>
      <c r="F656" s="83" t="s">
        <v>647</v>
      </c>
      <c r="G656" s="57">
        <v>12.75</v>
      </c>
      <c r="H656" s="91" t="s">
        <v>90</v>
      </c>
      <c r="I656" s="57"/>
      <c r="J656" s="57" t="s">
        <v>1745</v>
      </c>
      <c r="K656" s="57"/>
      <c r="L656" s="58">
        <v>263.75</v>
      </c>
      <c r="M656" s="206">
        <f t="shared" si="49"/>
        <v>263.75</v>
      </c>
    </row>
    <row r="657" spans="3:13" ht="15" customHeight="1" x14ac:dyDescent="0.25">
      <c r="C657" s="80"/>
      <c r="D657" s="83" t="s">
        <v>88</v>
      </c>
      <c r="E657" s="57"/>
      <c r="F657" s="83" t="s">
        <v>647</v>
      </c>
      <c r="G657" s="57">
        <v>12.75</v>
      </c>
      <c r="H657" s="91" t="s">
        <v>90</v>
      </c>
      <c r="I657" s="57"/>
      <c r="J657" s="57" t="s">
        <v>1702</v>
      </c>
      <c r="K657" s="57"/>
      <c r="L657" s="58">
        <v>28.012499999999999</v>
      </c>
      <c r="M657" s="206">
        <f t="shared" si="49"/>
        <v>28.012499999999999</v>
      </c>
    </row>
    <row r="658" spans="3:13" ht="15" customHeight="1" x14ac:dyDescent="0.25">
      <c r="C658" s="80"/>
      <c r="D658" s="83" t="s">
        <v>88</v>
      </c>
      <c r="E658" s="57"/>
      <c r="F658" s="83" t="s">
        <v>647</v>
      </c>
      <c r="G658" s="57">
        <v>12.75</v>
      </c>
      <c r="H658" s="91" t="s">
        <v>90</v>
      </c>
      <c r="I658" s="57"/>
      <c r="J658" s="57" t="s">
        <v>1746</v>
      </c>
      <c r="K658" s="57"/>
      <c r="L658" s="58">
        <v>1395</v>
      </c>
      <c r="M658" s="206">
        <f t="shared" si="49"/>
        <v>1395</v>
      </c>
    </row>
    <row r="659" spans="3:13" ht="15" customHeight="1" x14ac:dyDescent="0.25">
      <c r="C659" s="80"/>
      <c r="D659" s="83" t="s">
        <v>88</v>
      </c>
      <c r="E659" s="57"/>
      <c r="F659" s="83" t="s">
        <v>647</v>
      </c>
      <c r="G659" s="57">
        <v>12.75</v>
      </c>
      <c r="H659" s="57"/>
      <c r="I659" s="57" t="s">
        <v>1</v>
      </c>
      <c r="J659" s="57" t="s">
        <v>1747</v>
      </c>
      <c r="K659" s="57">
        <v>1</v>
      </c>
      <c r="L659" s="58">
        <v>218.75</v>
      </c>
      <c r="M659" s="206">
        <f>L659+PI()*K659*(12.75+12.75)</f>
        <v>298.86061266653974</v>
      </c>
    </row>
    <row r="660" spans="3:13" ht="15" customHeight="1" x14ac:dyDescent="0.25">
      <c r="C660" s="80"/>
      <c r="D660" s="83" t="s">
        <v>88</v>
      </c>
      <c r="E660" s="57"/>
      <c r="F660" s="83" t="s">
        <v>647</v>
      </c>
      <c r="G660" s="57">
        <v>12.75</v>
      </c>
      <c r="H660" s="57"/>
      <c r="I660" s="57" t="s">
        <v>1</v>
      </c>
      <c r="J660" s="57" t="s">
        <v>1748</v>
      </c>
      <c r="K660" s="57">
        <v>1</v>
      </c>
      <c r="L660" s="58">
        <v>143.75</v>
      </c>
      <c r="M660" s="206">
        <f t="shared" ref="M660:M662" si="50">L660+PI()*K660*(12.75+12.75)</f>
        <v>223.86061266653974</v>
      </c>
    </row>
    <row r="661" spans="3:13" ht="15" customHeight="1" x14ac:dyDescent="0.25">
      <c r="C661" s="80"/>
      <c r="D661" s="83" t="s">
        <v>88</v>
      </c>
      <c r="E661" s="57"/>
      <c r="F661" s="83" t="s">
        <v>647</v>
      </c>
      <c r="G661" s="57">
        <v>12.75</v>
      </c>
      <c r="H661" s="57"/>
      <c r="I661" s="57" t="s">
        <v>1</v>
      </c>
      <c r="J661" s="57" t="s">
        <v>1749</v>
      </c>
      <c r="K661" s="57">
        <v>1</v>
      </c>
      <c r="L661" s="58">
        <v>1243.75</v>
      </c>
      <c r="M661" s="206">
        <f t="shared" si="50"/>
        <v>1323.8606126665397</v>
      </c>
    </row>
    <row r="662" spans="3:13" ht="15" customHeight="1" x14ac:dyDescent="0.25">
      <c r="C662" s="80"/>
      <c r="D662" s="83" t="s">
        <v>88</v>
      </c>
      <c r="E662" s="57"/>
      <c r="F662" s="83" t="s">
        <v>647</v>
      </c>
      <c r="G662" s="57">
        <v>12.75</v>
      </c>
      <c r="H662" s="57"/>
      <c r="I662" s="57" t="s">
        <v>1</v>
      </c>
      <c r="J662" s="57" t="s">
        <v>1750</v>
      </c>
      <c r="K662" s="57">
        <v>1</v>
      </c>
      <c r="L662" s="58">
        <v>937.5</v>
      </c>
      <c r="M662" s="206">
        <f t="shared" si="50"/>
        <v>1017.6106126665397</v>
      </c>
    </row>
    <row r="663" spans="3:13" ht="15" customHeight="1" x14ac:dyDescent="0.25">
      <c r="C663" s="80"/>
      <c r="D663" s="83" t="s">
        <v>88</v>
      </c>
      <c r="E663" s="57"/>
      <c r="F663" s="83" t="s">
        <v>647</v>
      </c>
      <c r="G663" s="57">
        <v>12.75</v>
      </c>
      <c r="H663" s="57"/>
      <c r="I663" s="57" t="s">
        <v>1</v>
      </c>
      <c r="J663" s="57" t="s">
        <v>1751</v>
      </c>
      <c r="K663" s="57">
        <v>1</v>
      </c>
      <c r="L663" s="58">
        <v>5022</v>
      </c>
      <c r="M663" s="206">
        <f>L663+PI()*K663*(12.75)</f>
        <v>5062.05530633327</v>
      </c>
    </row>
    <row r="664" spans="3:13" ht="15" customHeight="1" x14ac:dyDescent="0.25">
      <c r="C664" s="80"/>
      <c r="D664" s="83" t="s">
        <v>88</v>
      </c>
      <c r="E664" s="57"/>
      <c r="F664" s="83" t="s">
        <v>647</v>
      </c>
      <c r="G664" s="57">
        <v>12.75</v>
      </c>
      <c r="H664" s="57"/>
      <c r="I664" s="57" t="s">
        <v>1</v>
      </c>
      <c r="J664" s="57" t="s">
        <v>1752</v>
      </c>
      <c r="K664" s="57">
        <v>1</v>
      </c>
      <c r="L664" s="58">
        <v>118.75</v>
      </c>
      <c r="M664" s="206">
        <f>L664+PI()*K664*(12.75)</f>
        <v>158.80530633326987</v>
      </c>
    </row>
    <row r="665" spans="3:13" ht="15" customHeight="1" x14ac:dyDescent="0.25">
      <c r="C665" s="80"/>
      <c r="D665" s="83" t="s">
        <v>88</v>
      </c>
      <c r="E665" s="57"/>
      <c r="F665" s="83" t="s">
        <v>647</v>
      </c>
      <c r="G665" s="91" t="s">
        <v>199</v>
      </c>
      <c r="H665" s="57"/>
      <c r="I665" s="57" t="s">
        <v>1</v>
      </c>
      <c r="J665" s="57" t="s">
        <v>1721</v>
      </c>
      <c r="K665" s="57">
        <v>1</v>
      </c>
      <c r="L665" s="58">
        <v>312.5</v>
      </c>
      <c r="M665" s="206">
        <f>L665+PI()*K665*(12+12+12)</f>
        <v>425.59733552923257</v>
      </c>
    </row>
    <row r="666" spans="3:13" ht="15" customHeight="1" x14ac:dyDescent="0.25">
      <c r="C666" s="80"/>
      <c r="D666" s="83" t="s">
        <v>88</v>
      </c>
      <c r="E666" s="57"/>
      <c r="F666" s="83" t="s">
        <v>647</v>
      </c>
      <c r="G666" s="91" t="s">
        <v>200</v>
      </c>
      <c r="H666" s="57"/>
      <c r="I666" s="57" t="s">
        <v>1</v>
      </c>
      <c r="J666" s="57" t="s">
        <v>1722</v>
      </c>
      <c r="K666" s="57">
        <v>1</v>
      </c>
      <c r="L666" s="58">
        <v>437.5</v>
      </c>
      <c r="M666" s="206">
        <f>L666+PI()*K666*(12+12+10)</f>
        <v>544.31415022205294</v>
      </c>
    </row>
    <row r="667" spans="3:13" ht="15" customHeight="1" x14ac:dyDescent="0.25">
      <c r="C667" s="80"/>
      <c r="D667" s="83" t="s">
        <v>88</v>
      </c>
      <c r="E667" s="57"/>
      <c r="F667" s="83" t="s">
        <v>647</v>
      </c>
      <c r="G667" s="91" t="s">
        <v>201</v>
      </c>
      <c r="H667" s="57"/>
      <c r="I667" s="57" t="s">
        <v>1</v>
      </c>
      <c r="J667" s="57" t="s">
        <v>1708</v>
      </c>
      <c r="K667" s="57">
        <v>1</v>
      </c>
      <c r="L667" s="58">
        <v>437.5</v>
      </c>
      <c r="M667" s="206">
        <f>L667+PI()*K667*(12+12+8)</f>
        <v>538.03096491487338</v>
      </c>
    </row>
    <row r="668" spans="3:13" ht="15" customHeight="1" x14ac:dyDescent="0.25">
      <c r="C668" s="80"/>
      <c r="D668" s="83" t="s">
        <v>88</v>
      </c>
      <c r="E668" s="57"/>
      <c r="F668" s="83" t="s">
        <v>647</v>
      </c>
      <c r="G668" s="91" t="s">
        <v>202</v>
      </c>
      <c r="H668" s="57"/>
      <c r="I668" s="57" t="s">
        <v>1</v>
      </c>
      <c r="J668" s="57" t="s">
        <v>1709</v>
      </c>
      <c r="K668" s="57">
        <v>1</v>
      </c>
      <c r="L668" s="58">
        <v>437.5</v>
      </c>
      <c r="M668" s="206">
        <f>L668+PI()*K668*(12+12+6)</f>
        <v>531.74777960769381</v>
      </c>
    </row>
    <row r="669" spans="3:13" ht="15" customHeight="1" x14ac:dyDescent="0.25">
      <c r="C669" s="80"/>
      <c r="D669" s="83" t="s">
        <v>88</v>
      </c>
      <c r="E669" s="57"/>
      <c r="F669" s="83" t="s">
        <v>647</v>
      </c>
      <c r="G669" s="91" t="s">
        <v>203</v>
      </c>
      <c r="H669" s="57"/>
      <c r="I669" s="57" t="s">
        <v>1</v>
      </c>
      <c r="J669" s="57" t="s">
        <v>1710</v>
      </c>
      <c r="K669" s="57">
        <v>1</v>
      </c>
      <c r="L669" s="58">
        <v>562.5</v>
      </c>
      <c r="M669" s="206">
        <f>L669+PI()*K669*(12+12+4)</f>
        <v>650.46459430051425</v>
      </c>
    </row>
    <row r="670" spans="3:13" ht="15" customHeight="1" x14ac:dyDescent="0.25">
      <c r="C670" s="80"/>
      <c r="D670" s="83" t="s">
        <v>88</v>
      </c>
      <c r="E670" s="57"/>
      <c r="F670" s="83" t="s">
        <v>647</v>
      </c>
      <c r="G670" s="91" t="s">
        <v>204</v>
      </c>
      <c r="H670" s="57"/>
      <c r="I670" s="57" t="s">
        <v>1</v>
      </c>
      <c r="J670" s="57" t="s">
        <v>1711</v>
      </c>
      <c r="K670" s="57">
        <v>1</v>
      </c>
      <c r="L670" s="58">
        <v>93.75</v>
      </c>
      <c r="M670" s="206">
        <f>L670+PI()*K670*(12+10)</f>
        <v>162.86503837897544</v>
      </c>
    </row>
    <row r="671" spans="3:13" ht="15" customHeight="1" x14ac:dyDescent="0.25">
      <c r="C671" s="80"/>
      <c r="D671" s="83" t="s">
        <v>88</v>
      </c>
      <c r="E671" s="57"/>
      <c r="F671" s="83" t="s">
        <v>647</v>
      </c>
      <c r="G671" s="91" t="s">
        <v>205</v>
      </c>
      <c r="H671" s="57"/>
      <c r="I671" s="57" t="s">
        <v>1</v>
      </c>
      <c r="J671" s="57" t="s">
        <v>1712</v>
      </c>
      <c r="K671" s="57">
        <v>1</v>
      </c>
      <c r="L671" s="58">
        <v>106.25</v>
      </c>
      <c r="M671" s="206">
        <f>L671+PI()*K671*(12+8)</f>
        <v>169.08185307179588</v>
      </c>
    </row>
    <row r="672" spans="3:13" ht="15" customHeight="1" x14ac:dyDescent="0.25">
      <c r="C672" s="80"/>
      <c r="D672" s="83" t="s">
        <v>88</v>
      </c>
      <c r="E672" s="57"/>
      <c r="F672" s="83" t="s">
        <v>647</v>
      </c>
      <c r="G672" s="91" t="s">
        <v>206</v>
      </c>
      <c r="H672" s="57"/>
      <c r="I672" s="57" t="s">
        <v>1</v>
      </c>
      <c r="J672" s="57" t="s">
        <v>1713</v>
      </c>
      <c r="K672" s="57">
        <v>1</v>
      </c>
      <c r="L672" s="58">
        <v>112.5</v>
      </c>
      <c r="M672" s="206">
        <f>L672+PI()*K672*(12+6)</f>
        <v>169.04866776461628</v>
      </c>
    </row>
    <row r="673" spans="3:13" ht="15" customHeight="1" x14ac:dyDescent="0.25">
      <c r="C673" s="80"/>
      <c r="D673" s="83" t="s">
        <v>88</v>
      </c>
      <c r="E673" s="57"/>
      <c r="F673" s="83" t="s">
        <v>647</v>
      </c>
      <c r="G673" s="91" t="s">
        <v>207</v>
      </c>
      <c r="H673" s="57"/>
      <c r="I673" s="57" t="s">
        <v>1</v>
      </c>
      <c r="J673" s="57" t="s">
        <v>1714</v>
      </c>
      <c r="K673" s="57">
        <v>1</v>
      </c>
      <c r="L673" s="58">
        <v>312.5</v>
      </c>
      <c r="M673" s="206">
        <f>L673+PI()*K673*(12+4)</f>
        <v>362.76548245743669</v>
      </c>
    </row>
    <row r="674" spans="3:13" ht="15" customHeight="1" x14ac:dyDescent="0.25">
      <c r="C674" s="80"/>
      <c r="D674" s="83" t="s">
        <v>88</v>
      </c>
      <c r="E674" s="57"/>
      <c r="F674" s="83" t="s">
        <v>647</v>
      </c>
      <c r="G674" s="57">
        <v>12.75</v>
      </c>
      <c r="H674" s="91" t="s">
        <v>90</v>
      </c>
      <c r="I674" s="57" t="s">
        <v>208</v>
      </c>
      <c r="J674" s="57" t="s">
        <v>1699</v>
      </c>
      <c r="K674" s="57">
        <v>1</v>
      </c>
      <c r="L674" s="58">
        <v>426</v>
      </c>
      <c r="M674" s="206">
        <f>L674+PI()*K674*(12.75)</f>
        <v>466.05530633326987</v>
      </c>
    </row>
    <row r="675" spans="3:13" ht="15" customHeight="1" x14ac:dyDescent="0.25">
      <c r="C675" s="80"/>
      <c r="D675" s="83" t="s">
        <v>88</v>
      </c>
      <c r="E675" s="57"/>
      <c r="F675" s="83" t="s">
        <v>647</v>
      </c>
      <c r="G675" s="57">
        <v>12.75</v>
      </c>
      <c r="H675" s="91" t="s">
        <v>90</v>
      </c>
      <c r="I675" s="57"/>
      <c r="J675" s="57" t="s">
        <v>1700</v>
      </c>
      <c r="K675" s="57">
        <v>1</v>
      </c>
      <c r="L675" s="58">
        <v>513</v>
      </c>
      <c r="M675" s="206">
        <f t="shared" ref="M675:M678" si="51">L675+PI()*K675*(12.75)</f>
        <v>553.05530633326987</v>
      </c>
    </row>
    <row r="676" spans="3:13" ht="15" customHeight="1" x14ac:dyDescent="0.25">
      <c r="C676" s="80"/>
      <c r="D676" s="83" t="s">
        <v>88</v>
      </c>
      <c r="E676" s="57"/>
      <c r="F676" s="83" t="s">
        <v>647</v>
      </c>
      <c r="G676" s="57">
        <v>12.75</v>
      </c>
      <c r="H676" s="91" t="s">
        <v>90</v>
      </c>
      <c r="I676" s="57"/>
      <c r="J676" s="57" t="s">
        <v>1701</v>
      </c>
      <c r="K676" s="57"/>
      <c r="L676" s="58">
        <v>263.75</v>
      </c>
      <c r="M676" s="206">
        <f t="shared" si="51"/>
        <v>263.75</v>
      </c>
    </row>
    <row r="677" spans="3:13" ht="15" customHeight="1" x14ac:dyDescent="0.25">
      <c r="C677" s="80"/>
      <c r="D677" s="83" t="s">
        <v>88</v>
      </c>
      <c r="E677" s="57"/>
      <c r="F677" s="83" t="s">
        <v>647</v>
      </c>
      <c r="G677" s="57">
        <v>12.75</v>
      </c>
      <c r="H677" s="91" t="s">
        <v>90</v>
      </c>
      <c r="I677" s="57"/>
      <c r="J677" s="57" t="s">
        <v>1702</v>
      </c>
      <c r="K677" s="57"/>
      <c r="L677" s="58">
        <v>28.012499999999999</v>
      </c>
      <c r="M677" s="206">
        <f t="shared" si="51"/>
        <v>28.012499999999999</v>
      </c>
    </row>
    <row r="678" spans="3:13" ht="15" customHeight="1" x14ac:dyDescent="0.25">
      <c r="C678" s="80"/>
      <c r="D678" s="83" t="s">
        <v>88</v>
      </c>
      <c r="E678" s="57"/>
      <c r="F678" s="83" t="s">
        <v>647</v>
      </c>
      <c r="G678" s="57">
        <v>12.75</v>
      </c>
      <c r="H678" s="91" t="s">
        <v>90</v>
      </c>
      <c r="I678" s="57"/>
      <c r="J678" s="57" t="s">
        <v>1703</v>
      </c>
      <c r="K678" s="57"/>
      <c r="L678" s="58">
        <v>1395</v>
      </c>
      <c r="M678" s="206">
        <f t="shared" si="51"/>
        <v>1395</v>
      </c>
    </row>
    <row r="679" spans="3:13" ht="15" customHeight="1" x14ac:dyDescent="0.25">
      <c r="C679" s="80"/>
      <c r="D679" s="83" t="s">
        <v>88</v>
      </c>
      <c r="E679" s="57"/>
      <c r="F679" s="83" t="s">
        <v>647</v>
      </c>
      <c r="G679" s="57">
        <v>12.75</v>
      </c>
      <c r="H679" s="57"/>
      <c r="I679" s="57">
        <v>42</v>
      </c>
      <c r="J679" s="57" t="s">
        <v>1704</v>
      </c>
      <c r="K679" s="57">
        <v>1</v>
      </c>
      <c r="L679" s="58">
        <v>437.5</v>
      </c>
      <c r="M679" s="206">
        <f>L679+PI()*K679*(12.75+12.75)</f>
        <v>517.61061266653974</v>
      </c>
    </row>
    <row r="680" spans="3:13" ht="15" customHeight="1" x14ac:dyDescent="0.25">
      <c r="C680" s="80"/>
      <c r="D680" s="83" t="s">
        <v>88</v>
      </c>
      <c r="E680" s="57"/>
      <c r="F680" s="83" t="s">
        <v>647</v>
      </c>
      <c r="G680" s="57">
        <v>12.75</v>
      </c>
      <c r="H680" s="57"/>
      <c r="I680" s="57">
        <v>42</v>
      </c>
      <c r="J680" s="57" t="s">
        <v>1705</v>
      </c>
      <c r="K680" s="57">
        <v>1</v>
      </c>
      <c r="L680" s="58">
        <v>275</v>
      </c>
      <c r="M680" s="206">
        <f t="shared" ref="M680:M682" si="52">L680+PI()*K680*(12.75+12.75)</f>
        <v>355.11061266653974</v>
      </c>
    </row>
    <row r="681" spans="3:13" ht="15" customHeight="1" x14ac:dyDescent="0.25">
      <c r="C681" s="80"/>
      <c r="D681" s="83" t="s">
        <v>88</v>
      </c>
      <c r="E681" s="57"/>
      <c r="F681" s="83" t="s">
        <v>647</v>
      </c>
      <c r="G681" s="57">
        <v>12.75</v>
      </c>
      <c r="H681" s="57"/>
      <c r="I681" s="57">
        <v>42</v>
      </c>
      <c r="J681" s="57" t="s">
        <v>1706</v>
      </c>
      <c r="K681" s="57">
        <v>1</v>
      </c>
      <c r="L681" s="58">
        <v>1687.5</v>
      </c>
      <c r="M681" s="206">
        <f t="shared" si="52"/>
        <v>1767.6106126665397</v>
      </c>
    </row>
    <row r="682" spans="3:13" ht="15" customHeight="1" x14ac:dyDescent="0.25">
      <c r="C682" s="80"/>
      <c r="D682" s="83" t="s">
        <v>88</v>
      </c>
      <c r="E682" s="57"/>
      <c r="F682" s="83" t="s">
        <v>647</v>
      </c>
      <c r="G682" s="57">
        <v>12.75</v>
      </c>
      <c r="H682" s="57"/>
      <c r="I682" s="57">
        <v>42</v>
      </c>
      <c r="J682" s="57" t="s">
        <v>1707</v>
      </c>
      <c r="K682" s="57">
        <v>1</v>
      </c>
      <c r="L682" s="58">
        <v>1106.25</v>
      </c>
      <c r="M682" s="206">
        <f t="shared" si="52"/>
        <v>1186.3606126665397</v>
      </c>
    </row>
    <row r="683" spans="3:13" ht="15" customHeight="1" x14ac:dyDescent="0.25">
      <c r="C683" s="80"/>
      <c r="D683" s="83" t="s">
        <v>88</v>
      </c>
      <c r="E683" s="57"/>
      <c r="F683" s="83" t="s">
        <v>647</v>
      </c>
      <c r="G683" s="57">
        <v>12.75</v>
      </c>
      <c r="H683" s="57"/>
      <c r="I683" s="57">
        <v>42</v>
      </c>
      <c r="J683" s="57" t="s">
        <v>1732</v>
      </c>
      <c r="K683" s="57">
        <v>1</v>
      </c>
      <c r="L683" s="58">
        <v>5022</v>
      </c>
      <c r="M683" s="206">
        <f>L683+PI()*K683*(12.75)</f>
        <v>5062.05530633327</v>
      </c>
    </row>
    <row r="684" spans="3:13" ht="15" customHeight="1" x14ac:dyDescent="0.25">
      <c r="C684" s="80"/>
      <c r="D684" s="83" t="s">
        <v>88</v>
      </c>
      <c r="E684" s="57"/>
      <c r="F684" s="83" t="s">
        <v>647</v>
      </c>
      <c r="G684" s="57">
        <v>12.75</v>
      </c>
      <c r="H684" s="57"/>
      <c r="I684" s="57">
        <v>42</v>
      </c>
      <c r="J684" s="57" t="s">
        <v>1733</v>
      </c>
      <c r="K684" s="57">
        <v>1</v>
      </c>
      <c r="L684" s="58">
        <v>243.75</v>
      </c>
      <c r="M684" s="206">
        <f>L684+PI()*K684*(12.75)</f>
        <v>283.80530633326987</v>
      </c>
    </row>
    <row r="685" spans="3:13" ht="15" customHeight="1" x14ac:dyDescent="0.25">
      <c r="C685" s="80"/>
      <c r="D685" s="83" t="s">
        <v>88</v>
      </c>
      <c r="E685" s="57"/>
      <c r="F685" s="83" t="s">
        <v>647</v>
      </c>
      <c r="G685" s="91" t="s">
        <v>199</v>
      </c>
      <c r="H685" s="57"/>
      <c r="I685" s="57">
        <v>42</v>
      </c>
      <c r="J685" s="57" t="s">
        <v>1734</v>
      </c>
      <c r="K685" s="57">
        <v>1</v>
      </c>
      <c r="L685" s="58">
        <v>618.75</v>
      </c>
      <c r="M685" s="206">
        <f t="shared" ref="M685:M705" si="53">L685+PI()*K685*(12+12+12)</f>
        <v>731.84733552923251</v>
      </c>
    </row>
    <row r="686" spans="3:13" ht="15" customHeight="1" x14ac:dyDescent="0.25">
      <c r="C686" s="80"/>
      <c r="D686" s="83" t="s">
        <v>88</v>
      </c>
      <c r="E686" s="57"/>
      <c r="F686" s="83" t="s">
        <v>647</v>
      </c>
      <c r="G686" s="91" t="s">
        <v>200</v>
      </c>
      <c r="H686" s="57"/>
      <c r="I686" s="57">
        <v>42</v>
      </c>
      <c r="J686" s="57" t="s">
        <v>1735</v>
      </c>
      <c r="K686" s="57">
        <v>1</v>
      </c>
      <c r="L686" s="58">
        <v>618.75</v>
      </c>
      <c r="M686" s="206">
        <f>L686+PI()*K686*(12+12+10)</f>
        <v>725.56415022205294</v>
      </c>
    </row>
    <row r="687" spans="3:13" ht="15" customHeight="1" x14ac:dyDescent="0.25">
      <c r="C687" s="80"/>
      <c r="D687" s="83" t="s">
        <v>88</v>
      </c>
      <c r="E687" s="57"/>
      <c r="F687" s="83" t="s">
        <v>647</v>
      </c>
      <c r="G687" s="91" t="s">
        <v>201</v>
      </c>
      <c r="H687" s="57"/>
      <c r="I687" s="57">
        <v>42</v>
      </c>
      <c r="J687" s="57" t="s">
        <v>1736</v>
      </c>
      <c r="K687" s="57">
        <v>1</v>
      </c>
      <c r="L687" s="58">
        <v>618.75</v>
      </c>
      <c r="M687" s="206">
        <f>L687+PI()*K687*(12+12+8)</f>
        <v>719.28096491487338</v>
      </c>
    </row>
    <row r="688" spans="3:13" ht="15" customHeight="1" x14ac:dyDescent="0.25">
      <c r="C688" s="80"/>
      <c r="D688" s="83" t="s">
        <v>88</v>
      </c>
      <c r="E688" s="57"/>
      <c r="F688" s="83" t="s">
        <v>647</v>
      </c>
      <c r="G688" s="91" t="s">
        <v>202</v>
      </c>
      <c r="H688" s="57"/>
      <c r="I688" s="57">
        <v>42</v>
      </c>
      <c r="J688" s="57" t="s">
        <v>1737</v>
      </c>
      <c r="K688" s="57">
        <v>1</v>
      </c>
      <c r="L688" s="58">
        <v>618.75</v>
      </c>
      <c r="M688" s="206">
        <f>L688+PI()*K688*(12+12+6)</f>
        <v>712.99777960769381</v>
      </c>
    </row>
    <row r="689" spans="3:13" ht="15" customHeight="1" x14ac:dyDescent="0.25">
      <c r="C689" s="80"/>
      <c r="D689" s="83" t="s">
        <v>88</v>
      </c>
      <c r="E689" s="57"/>
      <c r="F689" s="83" t="s">
        <v>647</v>
      </c>
      <c r="G689" s="91" t="s">
        <v>203</v>
      </c>
      <c r="H689" s="57"/>
      <c r="I689" s="57">
        <v>42</v>
      </c>
      <c r="J689" s="57" t="s">
        <v>1738</v>
      </c>
      <c r="K689" s="57">
        <v>1</v>
      </c>
      <c r="L689" s="58">
        <v>618.75</v>
      </c>
      <c r="M689" s="206">
        <f>L689+PI()*K689*(12+12+4)</f>
        <v>706.71459430051425</v>
      </c>
    </row>
    <row r="690" spans="3:13" ht="15" customHeight="1" x14ac:dyDescent="0.25">
      <c r="C690" s="80"/>
      <c r="D690" s="83" t="s">
        <v>88</v>
      </c>
      <c r="E690" s="57"/>
      <c r="F690" s="83" t="s">
        <v>647</v>
      </c>
      <c r="G690" s="91" t="s">
        <v>204</v>
      </c>
      <c r="H690" s="57"/>
      <c r="I690" s="57">
        <v>42</v>
      </c>
      <c r="J690" s="57" t="s">
        <v>1739</v>
      </c>
      <c r="K690" s="57">
        <v>1</v>
      </c>
      <c r="L690" s="58">
        <v>231.25</v>
      </c>
      <c r="M690" s="206">
        <f>L690+PI()*K690*(12+10)</f>
        <v>300.36503837897544</v>
      </c>
    </row>
    <row r="691" spans="3:13" ht="15" customHeight="1" x14ac:dyDescent="0.25">
      <c r="C691" s="80"/>
      <c r="D691" s="83" t="s">
        <v>88</v>
      </c>
      <c r="E691" s="57"/>
      <c r="F691" s="83" t="s">
        <v>647</v>
      </c>
      <c r="G691" s="91" t="s">
        <v>205</v>
      </c>
      <c r="H691" s="57"/>
      <c r="I691" s="57">
        <v>42</v>
      </c>
      <c r="J691" s="57" t="s">
        <v>1740</v>
      </c>
      <c r="K691" s="57">
        <v>1</v>
      </c>
      <c r="L691" s="58">
        <v>231.25</v>
      </c>
      <c r="M691" s="206">
        <f>L691+PI()*K691*(12+8)</f>
        <v>294.08185307179588</v>
      </c>
    </row>
    <row r="692" spans="3:13" ht="15" customHeight="1" x14ac:dyDescent="0.25">
      <c r="C692" s="80"/>
      <c r="D692" s="83" t="s">
        <v>88</v>
      </c>
      <c r="E692" s="57"/>
      <c r="F692" s="83" t="s">
        <v>647</v>
      </c>
      <c r="G692" s="91" t="s">
        <v>206</v>
      </c>
      <c r="H692" s="57"/>
      <c r="I692" s="57">
        <v>42</v>
      </c>
      <c r="J692" s="57" t="s">
        <v>1741</v>
      </c>
      <c r="K692" s="57">
        <v>1</v>
      </c>
      <c r="L692" s="58">
        <v>231.25</v>
      </c>
      <c r="M692" s="206">
        <f>L692+PI()*K692*(12+6)</f>
        <v>287.79866776461625</v>
      </c>
    </row>
    <row r="693" spans="3:13" ht="15" customHeight="1" x14ac:dyDescent="0.25">
      <c r="C693" s="80"/>
      <c r="D693" s="83" t="s">
        <v>88</v>
      </c>
      <c r="E693" s="57"/>
      <c r="F693" s="83" t="s">
        <v>647</v>
      </c>
      <c r="G693" s="91" t="s">
        <v>207</v>
      </c>
      <c r="H693" s="57"/>
      <c r="I693" s="57">
        <v>42</v>
      </c>
      <c r="J693" s="57" t="s">
        <v>1742</v>
      </c>
      <c r="K693" s="57">
        <v>1</v>
      </c>
      <c r="L693" s="58">
        <v>231.25</v>
      </c>
      <c r="M693" s="206">
        <f>L693+PI()*K693*(12+4)</f>
        <v>281.51548245743669</v>
      </c>
    </row>
    <row r="694" spans="3:13" ht="15" customHeight="1" x14ac:dyDescent="0.25">
      <c r="C694" s="80"/>
      <c r="D694" s="83" t="s">
        <v>88</v>
      </c>
      <c r="E694" s="57"/>
      <c r="F694" s="83" t="s">
        <v>647</v>
      </c>
      <c r="G694" s="57">
        <v>12.75</v>
      </c>
      <c r="H694" s="91" t="s">
        <v>90</v>
      </c>
      <c r="I694" s="57" t="s">
        <v>209</v>
      </c>
      <c r="J694" s="57" t="s">
        <v>1743</v>
      </c>
      <c r="K694" s="57">
        <v>1</v>
      </c>
      <c r="L694" s="58">
        <v>426</v>
      </c>
      <c r="M694" s="206">
        <f>L694+PI()*K694*(12.75)</f>
        <v>466.05530633326987</v>
      </c>
    </row>
    <row r="695" spans="3:13" ht="15" customHeight="1" x14ac:dyDescent="0.25">
      <c r="C695" s="80"/>
      <c r="D695" s="83" t="s">
        <v>88</v>
      </c>
      <c r="E695" s="57"/>
      <c r="F695" s="83" t="s">
        <v>647</v>
      </c>
      <c r="G695" s="57">
        <v>12.75</v>
      </c>
      <c r="H695" s="91" t="s">
        <v>90</v>
      </c>
      <c r="I695" s="57"/>
      <c r="J695" s="57" t="s">
        <v>1753</v>
      </c>
      <c r="K695" s="57">
        <v>1</v>
      </c>
      <c r="L695" s="58">
        <v>513</v>
      </c>
      <c r="M695" s="206">
        <f t="shared" ref="M695:M698" si="54">L695+PI()*K695*(12.75)</f>
        <v>553.05530633326987</v>
      </c>
    </row>
    <row r="696" spans="3:13" ht="15" customHeight="1" x14ac:dyDescent="0.25">
      <c r="C696" s="80"/>
      <c r="D696" s="83" t="s">
        <v>88</v>
      </c>
      <c r="E696" s="57"/>
      <c r="F696" s="83" t="s">
        <v>647</v>
      </c>
      <c r="G696" s="57">
        <v>12.75</v>
      </c>
      <c r="H696" s="91" t="s">
        <v>90</v>
      </c>
      <c r="I696" s="57"/>
      <c r="J696" s="57" t="s">
        <v>1754</v>
      </c>
      <c r="K696" s="57"/>
      <c r="L696" s="58">
        <v>263.75</v>
      </c>
      <c r="M696" s="206">
        <f t="shared" si="54"/>
        <v>263.75</v>
      </c>
    </row>
    <row r="697" spans="3:13" ht="15" customHeight="1" x14ac:dyDescent="0.25">
      <c r="C697" s="80"/>
      <c r="D697" s="83" t="s">
        <v>88</v>
      </c>
      <c r="E697" s="57"/>
      <c r="F697" s="83" t="s">
        <v>647</v>
      </c>
      <c r="G697" s="57">
        <v>12.75</v>
      </c>
      <c r="H697" s="91" t="s">
        <v>90</v>
      </c>
      <c r="I697" s="57"/>
      <c r="J697" s="57" t="s">
        <v>1755</v>
      </c>
      <c r="K697" s="57"/>
      <c r="L697" s="58">
        <v>28.012499999999999</v>
      </c>
      <c r="M697" s="206">
        <f t="shared" si="54"/>
        <v>28.012499999999999</v>
      </c>
    </row>
    <row r="698" spans="3:13" ht="15" customHeight="1" x14ac:dyDescent="0.25">
      <c r="C698" s="80"/>
      <c r="D698" s="83" t="s">
        <v>88</v>
      </c>
      <c r="E698" s="57"/>
      <c r="F698" s="83" t="s">
        <v>647</v>
      </c>
      <c r="G698" s="57">
        <v>12.75</v>
      </c>
      <c r="H698" s="91" t="s">
        <v>90</v>
      </c>
      <c r="I698" s="57"/>
      <c r="J698" s="57" t="s">
        <v>1756</v>
      </c>
      <c r="K698" s="57"/>
      <c r="L698" s="58">
        <v>1395</v>
      </c>
      <c r="M698" s="206">
        <f t="shared" si="54"/>
        <v>1395</v>
      </c>
    </row>
    <row r="699" spans="3:13" ht="15" customHeight="1" x14ac:dyDescent="0.25">
      <c r="C699" s="80"/>
      <c r="D699" s="83" t="s">
        <v>88</v>
      </c>
      <c r="E699" s="57"/>
      <c r="F699" s="83" t="s">
        <v>647</v>
      </c>
      <c r="G699" s="57">
        <v>12.75</v>
      </c>
      <c r="H699" s="57"/>
      <c r="I699" s="57">
        <v>52</v>
      </c>
      <c r="J699" s="57" t="s">
        <v>1757</v>
      </c>
      <c r="K699" s="57">
        <v>1</v>
      </c>
      <c r="L699" s="58">
        <v>437.5</v>
      </c>
      <c r="M699" s="206">
        <f>L699+PI()*K699*(12.75+12.75)</f>
        <v>517.61061266653974</v>
      </c>
    </row>
    <row r="700" spans="3:13" ht="15" customHeight="1" x14ac:dyDescent="0.25">
      <c r="C700" s="80"/>
      <c r="D700" s="83" t="s">
        <v>88</v>
      </c>
      <c r="E700" s="57"/>
      <c r="F700" s="83" t="s">
        <v>647</v>
      </c>
      <c r="G700" s="57">
        <v>12.75</v>
      </c>
      <c r="H700" s="57"/>
      <c r="I700" s="57">
        <v>52</v>
      </c>
      <c r="J700" s="57" t="s">
        <v>1758</v>
      </c>
      <c r="K700" s="57">
        <v>1</v>
      </c>
      <c r="L700" s="58">
        <v>275</v>
      </c>
      <c r="M700" s="206">
        <f t="shared" ref="M700:M702" si="55">L700+PI()*K700*(12.75+12.75)</f>
        <v>355.11061266653974</v>
      </c>
    </row>
    <row r="701" spans="3:13" ht="15" customHeight="1" x14ac:dyDescent="0.25">
      <c r="C701" s="80"/>
      <c r="D701" s="83" t="s">
        <v>88</v>
      </c>
      <c r="E701" s="57"/>
      <c r="F701" s="83" t="s">
        <v>647</v>
      </c>
      <c r="G701" s="57">
        <v>12.75</v>
      </c>
      <c r="H701" s="57"/>
      <c r="I701" s="57">
        <v>52</v>
      </c>
      <c r="J701" s="57" t="s">
        <v>1759</v>
      </c>
      <c r="K701" s="57">
        <v>1</v>
      </c>
      <c r="L701" s="58">
        <v>1687.5</v>
      </c>
      <c r="M701" s="206">
        <f t="shared" si="55"/>
        <v>1767.6106126665397</v>
      </c>
    </row>
    <row r="702" spans="3:13" ht="15" customHeight="1" x14ac:dyDescent="0.25">
      <c r="C702" s="80"/>
      <c r="D702" s="83" t="s">
        <v>88</v>
      </c>
      <c r="E702" s="57"/>
      <c r="F702" s="83" t="s">
        <v>647</v>
      </c>
      <c r="G702" s="57">
        <v>12.75</v>
      </c>
      <c r="H702" s="57"/>
      <c r="I702" s="57">
        <v>52</v>
      </c>
      <c r="J702" s="57" t="s">
        <v>1760</v>
      </c>
      <c r="K702" s="57">
        <v>1</v>
      </c>
      <c r="L702" s="58">
        <v>1106.25</v>
      </c>
      <c r="M702" s="206">
        <f t="shared" si="55"/>
        <v>1186.3606126665397</v>
      </c>
    </row>
    <row r="703" spans="3:13" ht="15" customHeight="1" x14ac:dyDescent="0.25">
      <c r="C703" s="80"/>
      <c r="D703" s="83" t="s">
        <v>88</v>
      </c>
      <c r="E703" s="57"/>
      <c r="F703" s="83" t="s">
        <v>647</v>
      </c>
      <c r="G703" s="91" t="s">
        <v>199</v>
      </c>
      <c r="H703" s="57"/>
      <c r="I703" s="57">
        <v>52</v>
      </c>
      <c r="J703" s="57" t="s">
        <v>1761</v>
      </c>
      <c r="K703" s="57">
        <v>1</v>
      </c>
      <c r="L703" s="58">
        <v>1062.5</v>
      </c>
      <c r="M703" s="206">
        <f t="shared" si="53"/>
        <v>1175.5973355292326</v>
      </c>
    </row>
    <row r="704" spans="3:13" ht="15" customHeight="1" x14ac:dyDescent="0.25">
      <c r="C704" s="80"/>
      <c r="D704" s="83" t="s">
        <v>88</v>
      </c>
      <c r="E704" s="57"/>
      <c r="F704" s="83" t="s">
        <v>647</v>
      </c>
      <c r="G704" s="91">
        <v>12.75</v>
      </c>
      <c r="H704" s="57"/>
      <c r="I704" s="57">
        <v>52</v>
      </c>
      <c r="J704" s="57" t="s">
        <v>1762</v>
      </c>
      <c r="K704" s="57">
        <v>1</v>
      </c>
      <c r="L704" s="58">
        <v>243.75</v>
      </c>
      <c r="M704" s="206">
        <f>L704+PI()*K704*(12.75)</f>
        <v>283.80530633326987</v>
      </c>
    </row>
    <row r="705" spans="3:13" ht="15" customHeight="1" x14ac:dyDescent="0.25">
      <c r="C705" s="80"/>
      <c r="D705" s="83" t="s">
        <v>88</v>
      </c>
      <c r="E705" s="57"/>
      <c r="F705" s="83" t="s">
        <v>647</v>
      </c>
      <c r="G705" s="91" t="s">
        <v>199</v>
      </c>
      <c r="H705" s="57"/>
      <c r="I705" s="57">
        <v>52</v>
      </c>
      <c r="J705" s="57" t="s">
        <v>1763</v>
      </c>
      <c r="K705" s="57">
        <v>1</v>
      </c>
      <c r="L705" s="58">
        <v>618.75</v>
      </c>
      <c r="M705" s="206">
        <f t="shared" si="53"/>
        <v>731.84733552923251</v>
      </c>
    </row>
    <row r="706" spans="3:13" ht="15" customHeight="1" x14ac:dyDescent="0.25">
      <c r="C706" s="80"/>
      <c r="D706" s="83" t="s">
        <v>88</v>
      </c>
      <c r="E706" s="57"/>
      <c r="F706" s="83" t="s">
        <v>647</v>
      </c>
      <c r="G706" s="91" t="s">
        <v>200</v>
      </c>
      <c r="H706" s="57"/>
      <c r="I706" s="57">
        <v>52</v>
      </c>
      <c r="J706" s="57" t="s">
        <v>1764</v>
      </c>
      <c r="K706" s="57">
        <v>1</v>
      </c>
      <c r="L706" s="58">
        <v>618.75</v>
      </c>
      <c r="M706" s="206">
        <f>L706+PI()*K706*(12+12+10)</f>
        <v>725.56415022205294</v>
      </c>
    </row>
    <row r="707" spans="3:13" ht="15" customHeight="1" x14ac:dyDescent="0.25">
      <c r="C707" s="80"/>
      <c r="D707" s="83" t="s">
        <v>88</v>
      </c>
      <c r="E707" s="57"/>
      <c r="F707" s="83" t="s">
        <v>647</v>
      </c>
      <c r="G707" s="91" t="s">
        <v>201</v>
      </c>
      <c r="H707" s="57"/>
      <c r="I707" s="57">
        <v>52</v>
      </c>
      <c r="J707" s="57" t="s">
        <v>1765</v>
      </c>
      <c r="K707" s="57">
        <v>1</v>
      </c>
      <c r="L707" s="58">
        <v>618.75</v>
      </c>
      <c r="M707" s="206">
        <f>L707+PI()*K707*(12+12+8)</f>
        <v>719.28096491487338</v>
      </c>
    </row>
    <row r="708" spans="3:13" ht="15" customHeight="1" x14ac:dyDescent="0.25">
      <c r="C708" s="80"/>
      <c r="D708" s="83" t="s">
        <v>88</v>
      </c>
      <c r="E708" s="57"/>
      <c r="F708" s="83" t="s">
        <v>647</v>
      </c>
      <c r="G708" s="91" t="s">
        <v>202</v>
      </c>
      <c r="H708" s="57"/>
      <c r="I708" s="57">
        <v>52</v>
      </c>
      <c r="J708" s="57" t="s">
        <v>1766</v>
      </c>
      <c r="K708" s="57">
        <v>1</v>
      </c>
      <c r="L708" s="58">
        <v>618.75</v>
      </c>
      <c r="M708" s="206">
        <f>L708+PI()*K708*(12+12+6)</f>
        <v>712.99777960769381</v>
      </c>
    </row>
    <row r="709" spans="3:13" ht="15" customHeight="1" x14ac:dyDescent="0.25">
      <c r="C709" s="80"/>
      <c r="D709" s="83" t="s">
        <v>88</v>
      </c>
      <c r="E709" s="57"/>
      <c r="F709" s="83" t="s">
        <v>647</v>
      </c>
      <c r="G709" s="91" t="s">
        <v>203</v>
      </c>
      <c r="H709" s="57"/>
      <c r="I709" s="57">
        <v>52</v>
      </c>
      <c r="J709" s="57" t="s">
        <v>1767</v>
      </c>
      <c r="K709" s="57">
        <v>1</v>
      </c>
      <c r="L709" s="58">
        <v>618.75</v>
      </c>
      <c r="M709" s="206">
        <f>L709+PI()*K709*(12+12+4)</f>
        <v>706.71459430051425</v>
      </c>
    </row>
    <row r="710" spans="3:13" ht="15" customHeight="1" x14ac:dyDescent="0.25">
      <c r="C710" s="80"/>
      <c r="D710" s="83" t="s">
        <v>88</v>
      </c>
      <c r="E710" s="57"/>
      <c r="F710" s="83" t="s">
        <v>647</v>
      </c>
      <c r="G710" s="91" t="s">
        <v>204</v>
      </c>
      <c r="H710" s="57"/>
      <c r="I710" s="57">
        <v>52</v>
      </c>
      <c r="J710" s="57" t="s">
        <v>1768</v>
      </c>
      <c r="K710" s="57">
        <v>1</v>
      </c>
      <c r="L710" s="58">
        <v>231.25</v>
      </c>
      <c r="M710" s="206">
        <f>L710+PI()*K710*(12+10)</f>
        <v>300.36503837897544</v>
      </c>
    </row>
    <row r="711" spans="3:13" ht="15" customHeight="1" x14ac:dyDescent="0.25">
      <c r="C711" s="80"/>
      <c r="D711" s="83" t="s">
        <v>88</v>
      </c>
      <c r="E711" s="57"/>
      <c r="F711" s="83" t="s">
        <v>647</v>
      </c>
      <c r="G711" s="91" t="s">
        <v>205</v>
      </c>
      <c r="H711" s="57"/>
      <c r="I711" s="57">
        <v>52</v>
      </c>
      <c r="J711" s="57" t="s">
        <v>1769</v>
      </c>
      <c r="K711" s="57">
        <v>1</v>
      </c>
      <c r="L711" s="58">
        <v>231.25</v>
      </c>
      <c r="M711" s="206">
        <f>L711+PI()*K711*(12+8)</f>
        <v>294.08185307179588</v>
      </c>
    </row>
    <row r="712" spans="3:13" ht="15" customHeight="1" x14ac:dyDescent="0.25">
      <c r="C712" s="80"/>
      <c r="D712" s="83" t="s">
        <v>88</v>
      </c>
      <c r="E712" s="57"/>
      <c r="F712" s="83" t="s">
        <v>647</v>
      </c>
      <c r="G712" s="91" t="s">
        <v>206</v>
      </c>
      <c r="H712" s="57"/>
      <c r="I712" s="57">
        <v>52</v>
      </c>
      <c r="J712" s="57" t="s">
        <v>1770</v>
      </c>
      <c r="K712" s="57">
        <v>1</v>
      </c>
      <c r="L712" s="58">
        <v>231.25</v>
      </c>
      <c r="M712" s="206">
        <f>L712+PI()*K712*(12+6)</f>
        <v>287.79866776461625</v>
      </c>
    </row>
    <row r="713" spans="3:13" ht="15" customHeight="1" x14ac:dyDescent="0.25">
      <c r="C713" s="80"/>
      <c r="D713" s="83" t="s">
        <v>88</v>
      </c>
      <c r="E713" s="57"/>
      <c r="F713" s="83" t="s">
        <v>647</v>
      </c>
      <c r="G713" s="91" t="s">
        <v>207</v>
      </c>
      <c r="H713" s="57"/>
      <c r="I713" s="57">
        <v>52</v>
      </c>
      <c r="J713" s="57" t="s">
        <v>1771</v>
      </c>
      <c r="K713" s="57">
        <v>1</v>
      </c>
      <c r="L713" s="58">
        <v>231.25</v>
      </c>
      <c r="M713" s="206">
        <f>L713+PI()*K713*(12+4)</f>
        <v>281.51548245743669</v>
      </c>
    </row>
    <row r="714" spans="3:13" ht="15" customHeight="1" x14ac:dyDescent="0.25">
      <c r="C714" s="80"/>
      <c r="D714" s="83" t="s">
        <v>88</v>
      </c>
      <c r="E714" s="57"/>
      <c r="F714" s="83" t="s">
        <v>647</v>
      </c>
      <c r="G714" s="57">
        <v>12.75</v>
      </c>
      <c r="H714" s="91" t="s">
        <v>119</v>
      </c>
      <c r="I714" s="57"/>
      <c r="J714" s="57" t="s">
        <v>1772</v>
      </c>
      <c r="K714" s="57">
        <v>1</v>
      </c>
      <c r="L714" s="58">
        <v>861.05</v>
      </c>
      <c r="M714" s="206">
        <f>L714+PI()*K714*(12.75)</f>
        <v>901.10530633326982</v>
      </c>
    </row>
    <row r="715" spans="3:13" ht="15" customHeight="1" x14ac:dyDescent="0.25">
      <c r="C715" s="80"/>
      <c r="D715" s="83" t="s">
        <v>88</v>
      </c>
      <c r="E715" s="57"/>
      <c r="F715" s="83" t="s">
        <v>647</v>
      </c>
      <c r="G715" s="57">
        <v>12.75</v>
      </c>
      <c r="H715" s="91" t="s">
        <v>119</v>
      </c>
      <c r="I715" s="57"/>
      <c r="J715" s="57" t="s">
        <v>1773</v>
      </c>
      <c r="K715" s="57">
        <v>1</v>
      </c>
      <c r="L715" s="58">
        <v>575.375</v>
      </c>
      <c r="M715" s="206">
        <f>L715+PI()*K715*(12.75)</f>
        <v>615.43030633326987</v>
      </c>
    </row>
    <row r="716" spans="3:13" ht="15" customHeight="1" x14ac:dyDescent="0.25">
      <c r="C716" s="80"/>
      <c r="D716" s="83" t="s">
        <v>88</v>
      </c>
      <c r="E716" s="57"/>
      <c r="F716" s="62" t="s">
        <v>210</v>
      </c>
      <c r="G716" s="57"/>
      <c r="H716" s="57"/>
      <c r="I716" s="57"/>
      <c r="J716" s="57"/>
      <c r="K716" s="57"/>
      <c r="L716" s="57"/>
      <c r="M716" s="206">
        <f t="shared" ref="M716" si="56">L716+PI()*K716*(36+36+10)</f>
        <v>0</v>
      </c>
    </row>
    <row r="717" spans="3:13" ht="15" customHeight="1" x14ac:dyDescent="0.25">
      <c r="C717" s="80"/>
      <c r="D717" s="83" t="s">
        <v>88</v>
      </c>
      <c r="E717" s="57"/>
      <c r="F717" s="83" t="s">
        <v>648</v>
      </c>
      <c r="G717" s="57">
        <v>10.75</v>
      </c>
      <c r="H717" s="91" t="s">
        <v>90</v>
      </c>
      <c r="I717" s="57" t="s">
        <v>211</v>
      </c>
      <c r="J717" s="57" t="s">
        <v>1774</v>
      </c>
      <c r="K717" s="83">
        <v>1</v>
      </c>
      <c r="L717" s="58">
        <v>296</v>
      </c>
      <c r="M717" s="206">
        <f>L717+PI()*K717*(10.75)</f>
        <v>329.7721210260903</v>
      </c>
    </row>
    <row r="718" spans="3:13" ht="15" customHeight="1" x14ac:dyDescent="0.25">
      <c r="C718" s="80"/>
      <c r="D718" s="83" t="s">
        <v>88</v>
      </c>
      <c r="E718" s="57"/>
      <c r="F718" s="83" t="s">
        <v>648</v>
      </c>
      <c r="G718" s="57">
        <v>10.75</v>
      </c>
      <c r="H718" s="91" t="s">
        <v>90</v>
      </c>
      <c r="I718" s="57"/>
      <c r="J718" s="57" t="s">
        <v>1775</v>
      </c>
      <c r="K718" s="83">
        <v>1</v>
      </c>
      <c r="L718" s="58">
        <v>336</v>
      </c>
      <c r="M718" s="206">
        <f t="shared" ref="M718:M721" si="57">L718+PI()*K718*(10.75)</f>
        <v>369.7721210260903</v>
      </c>
    </row>
    <row r="719" spans="3:13" ht="15" customHeight="1" x14ac:dyDescent="0.25">
      <c r="C719" s="80"/>
      <c r="D719" s="83" t="s">
        <v>88</v>
      </c>
      <c r="E719" s="57"/>
      <c r="F719" s="83" t="s">
        <v>648</v>
      </c>
      <c r="G719" s="57">
        <v>10.75</v>
      </c>
      <c r="H719" s="91" t="s">
        <v>90</v>
      </c>
      <c r="I719" s="57"/>
      <c r="J719" s="57" t="s">
        <v>1776</v>
      </c>
      <c r="K719" s="57"/>
      <c r="L719" s="58">
        <v>208.4</v>
      </c>
      <c r="M719" s="206">
        <f t="shared" si="57"/>
        <v>208.4</v>
      </c>
    </row>
    <row r="720" spans="3:13" ht="15" customHeight="1" x14ac:dyDescent="0.25">
      <c r="C720" s="80"/>
      <c r="D720" s="83" t="s">
        <v>88</v>
      </c>
      <c r="E720" s="57"/>
      <c r="F720" s="83" t="s">
        <v>648</v>
      </c>
      <c r="G720" s="57">
        <v>10.75</v>
      </c>
      <c r="H720" s="91" t="s">
        <v>90</v>
      </c>
      <c r="I720" s="57"/>
      <c r="J720" s="57" t="s">
        <v>1777</v>
      </c>
      <c r="K720" s="57"/>
      <c r="L720" s="58">
        <v>23.887499999999999</v>
      </c>
      <c r="M720" s="206">
        <f t="shared" si="57"/>
        <v>23.887499999999999</v>
      </c>
    </row>
    <row r="721" spans="3:13" ht="15" customHeight="1" x14ac:dyDescent="0.25">
      <c r="C721" s="80"/>
      <c r="D721" s="83" t="s">
        <v>88</v>
      </c>
      <c r="E721" s="57"/>
      <c r="F721" s="83" t="s">
        <v>648</v>
      </c>
      <c r="G721" s="57">
        <v>10.75</v>
      </c>
      <c r="H721" s="91" t="s">
        <v>90</v>
      </c>
      <c r="I721" s="57"/>
      <c r="J721" s="57" t="s">
        <v>1778</v>
      </c>
      <c r="K721" s="57"/>
      <c r="L721" s="58">
        <v>1074</v>
      </c>
      <c r="M721" s="206">
        <f t="shared" si="57"/>
        <v>1074</v>
      </c>
    </row>
    <row r="722" spans="3:13" ht="15" customHeight="1" x14ac:dyDescent="0.25">
      <c r="C722" s="80"/>
      <c r="D722" s="83" t="s">
        <v>88</v>
      </c>
      <c r="E722" s="57"/>
      <c r="F722" s="83" t="s">
        <v>648</v>
      </c>
      <c r="G722" s="57">
        <v>10.75</v>
      </c>
      <c r="H722" s="57"/>
      <c r="I722" s="57" t="s">
        <v>1</v>
      </c>
      <c r="J722" s="57" t="s">
        <v>1779</v>
      </c>
      <c r="K722" s="57">
        <v>1</v>
      </c>
      <c r="L722" s="58">
        <v>250</v>
      </c>
      <c r="M722" s="206">
        <f>L722+PI()*K722*(10.75+10.75)</f>
        <v>317.54424205218055</v>
      </c>
    </row>
    <row r="723" spans="3:13" ht="15" customHeight="1" x14ac:dyDescent="0.25">
      <c r="C723" s="80"/>
      <c r="D723" s="83" t="s">
        <v>88</v>
      </c>
      <c r="E723" s="57"/>
      <c r="F723" s="83" t="s">
        <v>648</v>
      </c>
      <c r="G723" s="57">
        <v>10.75</v>
      </c>
      <c r="H723" s="57"/>
      <c r="I723" s="57" t="s">
        <v>1</v>
      </c>
      <c r="J723" s="57" t="s">
        <v>1780</v>
      </c>
      <c r="K723" s="57">
        <v>1</v>
      </c>
      <c r="L723" s="58">
        <v>187.5</v>
      </c>
      <c r="M723" s="206">
        <f t="shared" ref="M723:M725" si="58">L723+PI()*K723*(10.75+10.75)</f>
        <v>255.04424205218055</v>
      </c>
    </row>
    <row r="724" spans="3:13" ht="15" customHeight="1" x14ac:dyDescent="0.25">
      <c r="C724" s="80"/>
      <c r="D724" s="83" t="s">
        <v>88</v>
      </c>
      <c r="E724" s="57"/>
      <c r="F724" s="83" t="s">
        <v>648</v>
      </c>
      <c r="G724" s="57">
        <v>10.75</v>
      </c>
      <c r="H724" s="57"/>
      <c r="I724" s="57" t="s">
        <v>1</v>
      </c>
      <c r="J724" s="57" t="s">
        <v>1781</v>
      </c>
      <c r="K724" s="57">
        <v>1</v>
      </c>
      <c r="L724" s="58">
        <v>937.5</v>
      </c>
      <c r="M724" s="206">
        <f t="shared" si="58"/>
        <v>1005.0442420521806</v>
      </c>
    </row>
    <row r="725" spans="3:13" ht="15" customHeight="1" x14ac:dyDescent="0.25">
      <c r="C725" s="80"/>
      <c r="D725" s="83" t="s">
        <v>88</v>
      </c>
      <c r="E725" s="57"/>
      <c r="F725" s="83" t="s">
        <v>648</v>
      </c>
      <c r="G725" s="57">
        <v>10.75</v>
      </c>
      <c r="H725" s="57"/>
      <c r="I725" s="57" t="s">
        <v>1</v>
      </c>
      <c r="J725" s="57" t="s">
        <v>1782</v>
      </c>
      <c r="K725" s="57">
        <v>1</v>
      </c>
      <c r="L725" s="58">
        <v>750</v>
      </c>
      <c r="M725" s="206">
        <f t="shared" si="58"/>
        <v>817.54424205218061</v>
      </c>
    </row>
    <row r="726" spans="3:13" ht="15" customHeight="1" x14ac:dyDescent="0.25">
      <c r="C726" s="80"/>
      <c r="D726" s="83" t="s">
        <v>88</v>
      </c>
      <c r="E726" s="57"/>
      <c r="F726" s="83" t="s">
        <v>648</v>
      </c>
      <c r="G726" s="57">
        <v>10.75</v>
      </c>
      <c r="H726" s="57"/>
      <c r="I726" s="57" t="s">
        <v>1</v>
      </c>
      <c r="J726" s="57" t="s">
        <v>1783</v>
      </c>
      <c r="K726" s="57">
        <v>1</v>
      </c>
      <c r="L726" s="58">
        <v>4377</v>
      </c>
      <c r="M726" s="206">
        <f>L726+PI()*K726*(10.75)</f>
        <v>4410.7721210260906</v>
      </c>
    </row>
    <row r="727" spans="3:13" ht="15" customHeight="1" x14ac:dyDescent="0.25">
      <c r="C727" s="80"/>
      <c r="D727" s="83" t="s">
        <v>88</v>
      </c>
      <c r="E727" s="57"/>
      <c r="F727" s="83" t="s">
        <v>648</v>
      </c>
      <c r="G727" s="57">
        <v>10.75</v>
      </c>
      <c r="H727" s="57"/>
      <c r="I727" s="57" t="s">
        <v>1</v>
      </c>
      <c r="J727" s="57" t="s">
        <v>1784</v>
      </c>
      <c r="K727" s="57">
        <v>1</v>
      </c>
      <c r="L727" s="58">
        <v>93.75</v>
      </c>
      <c r="M727" s="206">
        <f>L727+PI()*K727*(10.75)</f>
        <v>127.52212102609028</v>
      </c>
    </row>
    <row r="728" spans="3:13" ht="15" customHeight="1" x14ac:dyDescent="0.25">
      <c r="C728" s="80"/>
      <c r="D728" s="83" t="s">
        <v>88</v>
      </c>
      <c r="E728" s="57"/>
      <c r="F728" s="83" t="s">
        <v>648</v>
      </c>
      <c r="G728" s="91" t="s">
        <v>212</v>
      </c>
      <c r="H728" s="57"/>
      <c r="I728" s="57" t="s">
        <v>1</v>
      </c>
      <c r="J728" s="57" t="s">
        <v>1785</v>
      </c>
      <c r="K728" s="57">
        <v>1</v>
      </c>
      <c r="L728" s="58">
        <v>218.75</v>
      </c>
      <c r="M728" s="206">
        <f>L728+PI()*K728*(10+10+10)</f>
        <v>312.99777960769381</v>
      </c>
    </row>
    <row r="729" spans="3:13" ht="15" customHeight="1" x14ac:dyDescent="0.25">
      <c r="C729" s="80"/>
      <c r="D729" s="83" t="s">
        <v>88</v>
      </c>
      <c r="E729" s="57"/>
      <c r="F729" s="83" t="s">
        <v>648</v>
      </c>
      <c r="G729" s="91" t="s">
        <v>213</v>
      </c>
      <c r="H729" s="57"/>
      <c r="I729" s="57" t="s">
        <v>1</v>
      </c>
      <c r="J729" s="57" t="s">
        <v>1786</v>
      </c>
      <c r="K729" s="57">
        <v>1</v>
      </c>
      <c r="L729" s="58">
        <v>275</v>
      </c>
      <c r="M729" s="206">
        <f>L729+PI()*K729*(10+10+8)</f>
        <v>362.96459430051419</v>
      </c>
    </row>
    <row r="730" spans="3:13" ht="15" customHeight="1" x14ac:dyDescent="0.25">
      <c r="C730" s="80"/>
      <c r="D730" s="83" t="s">
        <v>88</v>
      </c>
      <c r="E730" s="57"/>
      <c r="F730" s="83" t="s">
        <v>648</v>
      </c>
      <c r="G730" s="91" t="s">
        <v>214</v>
      </c>
      <c r="H730" s="57"/>
      <c r="I730" s="57" t="s">
        <v>1</v>
      </c>
      <c r="J730" s="57" t="s">
        <v>1787</v>
      </c>
      <c r="K730" s="57">
        <v>1</v>
      </c>
      <c r="L730" s="58">
        <v>275</v>
      </c>
      <c r="M730" s="206">
        <f>L730+PI()*K730*(10+10+6)</f>
        <v>356.68140899333463</v>
      </c>
    </row>
    <row r="731" spans="3:13" ht="15" customHeight="1" x14ac:dyDescent="0.25">
      <c r="C731" s="80"/>
      <c r="D731" s="83" t="s">
        <v>88</v>
      </c>
      <c r="E731" s="57"/>
      <c r="F731" s="83" t="s">
        <v>648</v>
      </c>
      <c r="G731" s="91" t="s">
        <v>215</v>
      </c>
      <c r="H731" s="57"/>
      <c r="I731" s="57" t="s">
        <v>1</v>
      </c>
      <c r="J731" s="57" t="s">
        <v>1788</v>
      </c>
      <c r="K731" s="57">
        <v>1</v>
      </c>
      <c r="L731" s="58">
        <v>275</v>
      </c>
      <c r="M731" s="206">
        <f>L731+PI()*K731*(10+10+4)</f>
        <v>350.39822368615501</v>
      </c>
    </row>
    <row r="732" spans="3:13" ht="15" customHeight="1" x14ac:dyDescent="0.25">
      <c r="C732" s="80"/>
      <c r="D732" s="83" t="s">
        <v>88</v>
      </c>
      <c r="E732" s="57"/>
      <c r="F732" s="83" t="s">
        <v>648</v>
      </c>
      <c r="G732" s="91" t="s">
        <v>216</v>
      </c>
      <c r="H732" s="57"/>
      <c r="I732" s="57" t="s">
        <v>1</v>
      </c>
      <c r="J732" s="57" t="s">
        <v>1789</v>
      </c>
      <c r="K732" s="57">
        <v>1</v>
      </c>
      <c r="L732" s="58">
        <v>75</v>
      </c>
      <c r="M732" s="206">
        <f>L732+PI()*K732*(10+8)</f>
        <v>131.54866776461628</v>
      </c>
    </row>
    <row r="733" spans="3:13" ht="15" customHeight="1" x14ac:dyDescent="0.25">
      <c r="C733" s="80"/>
      <c r="D733" s="83" t="s">
        <v>88</v>
      </c>
      <c r="E733" s="57"/>
      <c r="F733" s="83" t="s">
        <v>648</v>
      </c>
      <c r="G733" s="91" t="s">
        <v>217</v>
      </c>
      <c r="H733" s="57"/>
      <c r="I733" s="57" t="s">
        <v>1</v>
      </c>
      <c r="J733" s="57" t="s">
        <v>1790</v>
      </c>
      <c r="K733" s="57">
        <v>1</v>
      </c>
      <c r="L733" s="58">
        <v>68.75</v>
      </c>
      <c r="M733" s="206">
        <f>L733+PI()*K733*(10+6)</f>
        <v>119.01548245743669</v>
      </c>
    </row>
    <row r="734" spans="3:13" ht="15" customHeight="1" x14ac:dyDescent="0.25">
      <c r="C734" s="80"/>
      <c r="D734" s="83" t="s">
        <v>88</v>
      </c>
      <c r="E734" s="57"/>
      <c r="F734" s="83" t="s">
        <v>648</v>
      </c>
      <c r="G734" s="91" t="s">
        <v>218</v>
      </c>
      <c r="H734" s="57"/>
      <c r="I734" s="57" t="s">
        <v>1</v>
      </c>
      <c r="J734" s="57" t="s">
        <v>1791</v>
      </c>
      <c r="K734" s="57">
        <v>1</v>
      </c>
      <c r="L734" s="58">
        <v>137.5</v>
      </c>
      <c r="M734" s="206">
        <f>L734+PI()*K734*(10+4)</f>
        <v>181.4822971502571</v>
      </c>
    </row>
    <row r="735" spans="3:13" ht="15" customHeight="1" x14ac:dyDescent="0.25">
      <c r="C735" s="80"/>
      <c r="D735" s="83" t="s">
        <v>88</v>
      </c>
      <c r="E735" s="57"/>
      <c r="F735" s="83" t="s">
        <v>648</v>
      </c>
      <c r="G735" s="57">
        <v>10.75</v>
      </c>
      <c r="H735" s="91" t="s">
        <v>90</v>
      </c>
      <c r="I735" s="57" t="s">
        <v>219</v>
      </c>
      <c r="J735" s="57" t="s">
        <v>1792</v>
      </c>
      <c r="K735" s="57">
        <v>1</v>
      </c>
      <c r="L735" s="58">
        <v>296</v>
      </c>
      <c r="M735" s="206">
        <f>L735+PI()*K735*(10.75)</f>
        <v>329.7721210260903</v>
      </c>
    </row>
    <row r="736" spans="3:13" ht="15" customHeight="1" x14ac:dyDescent="0.25">
      <c r="C736" s="80"/>
      <c r="D736" s="83" t="s">
        <v>88</v>
      </c>
      <c r="E736" s="57"/>
      <c r="F736" s="83" t="s">
        <v>648</v>
      </c>
      <c r="G736" s="57">
        <v>10.75</v>
      </c>
      <c r="H736" s="91" t="s">
        <v>90</v>
      </c>
      <c r="I736" s="57"/>
      <c r="J736" s="57" t="s">
        <v>1793</v>
      </c>
      <c r="K736" s="57">
        <v>1</v>
      </c>
      <c r="L736" s="58">
        <v>336</v>
      </c>
      <c r="M736" s="206">
        <f t="shared" ref="M736:M739" si="59">L736+PI()*K736*(10.75)</f>
        <v>369.7721210260903</v>
      </c>
    </row>
    <row r="737" spans="3:13" ht="15" customHeight="1" x14ac:dyDescent="0.25">
      <c r="C737" s="80"/>
      <c r="D737" s="83" t="s">
        <v>88</v>
      </c>
      <c r="E737" s="57"/>
      <c r="F737" s="83" t="s">
        <v>648</v>
      </c>
      <c r="G737" s="57">
        <v>10.75</v>
      </c>
      <c r="H737" s="91" t="s">
        <v>90</v>
      </c>
      <c r="I737" s="57"/>
      <c r="J737" s="57" t="s">
        <v>1794</v>
      </c>
      <c r="K737" s="57"/>
      <c r="L737" s="58">
        <v>208.4</v>
      </c>
      <c r="M737" s="206">
        <f t="shared" si="59"/>
        <v>208.4</v>
      </c>
    </row>
    <row r="738" spans="3:13" ht="15" customHeight="1" x14ac:dyDescent="0.25">
      <c r="C738" s="80"/>
      <c r="D738" s="83" t="s">
        <v>88</v>
      </c>
      <c r="E738" s="57"/>
      <c r="F738" s="83" t="s">
        <v>648</v>
      </c>
      <c r="G738" s="57">
        <v>10.75</v>
      </c>
      <c r="H738" s="91" t="s">
        <v>90</v>
      </c>
      <c r="I738" s="57"/>
      <c r="J738" s="57" t="s">
        <v>1795</v>
      </c>
      <c r="K738" s="57"/>
      <c r="L738" s="58">
        <v>23.887499999999999</v>
      </c>
      <c r="M738" s="206">
        <f t="shared" si="59"/>
        <v>23.887499999999999</v>
      </c>
    </row>
    <row r="739" spans="3:13" ht="15" customHeight="1" x14ac:dyDescent="0.25">
      <c r="C739" s="80"/>
      <c r="D739" s="83" t="s">
        <v>88</v>
      </c>
      <c r="E739" s="57"/>
      <c r="F739" s="83" t="s">
        <v>648</v>
      </c>
      <c r="G739" s="57">
        <v>10.75</v>
      </c>
      <c r="H739" s="91" t="s">
        <v>90</v>
      </c>
      <c r="I739" s="57"/>
      <c r="J739" s="57" t="s">
        <v>1796</v>
      </c>
      <c r="K739" s="57"/>
      <c r="L739" s="58">
        <v>1074</v>
      </c>
      <c r="M739" s="206">
        <f t="shared" si="59"/>
        <v>1074</v>
      </c>
    </row>
    <row r="740" spans="3:13" ht="15" customHeight="1" x14ac:dyDescent="0.25">
      <c r="C740" s="80"/>
      <c r="D740" s="83" t="s">
        <v>88</v>
      </c>
      <c r="E740" s="57"/>
      <c r="F740" s="83" t="s">
        <v>648</v>
      </c>
      <c r="G740" s="57">
        <v>10.75</v>
      </c>
      <c r="H740" s="57"/>
      <c r="I740" s="57">
        <v>42</v>
      </c>
      <c r="J740" s="57" t="s">
        <v>1797</v>
      </c>
      <c r="K740" s="57">
        <v>1</v>
      </c>
      <c r="L740" s="58">
        <v>312.5</v>
      </c>
      <c r="M740" s="206">
        <f>L740+PI()*K740*(10.75+10.75)</f>
        <v>380.04424205218055</v>
      </c>
    </row>
    <row r="741" spans="3:13" ht="15" customHeight="1" x14ac:dyDescent="0.25">
      <c r="C741" s="80"/>
      <c r="D741" s="83" t="s">
        <v>88</v>
      </c>
      <c r="E741" s="57"/>
      <c r="F741" s="83" t="s">
        <v>648</v>
      </c>
      <c r="G741" s="57">
        <v>10.75</v>
      </c>
      <c r="H741" s="57"/>
      <c r="I741" s="57">
        <v>42</v>
      </c>
      <c r="J741" s="57" t="s">
        <v>1798</v>
      </c>
      <c r="K741" s="57">
        <v>1</v>
      </c>
      <c r="L741" s="58">
        <v>243.75</v>
      </c>
      <c r="M741" s="206">
        <f t="shared" ref="M741:M743" si="60">L741+PI()*K741*(10.75+10.75)</f>
        <v>311.29424205218055</v>
      </c>
    </row>
    <row r="742" spans="3:13" ht="15" customHeight="1" x14ac:dyDescent="0.25">
      <c r="C742" s="80"/>
      <c r="D742" s="83" t="s">
        <v>88</v>
      </c>
      <c r="E742" s="57"/>
      <c r="F742" s="83" t="s">
        <v>648</v>
      </c>
      <c r="G742" s="57">
        <v>10.75</v>
      </c>
      <c r="H742" s="57"/>
      <c r="I742" s="57">
        <v>42</v>
      </c>
      <c r="J742" s="57" t="s">
        <v>1799</v>
      </c>
      <c r="K742" s="57">
        <v>1</v>
      </c>
      <c r="L742" s="58">
        <v>868.75</v>
      </c>
      <c r="M742" s="206">
        <f t="shared" si="60"/>
        <v>936.29424205218061</v>
      </c>
    </row>
    <row r="743" spans="3:13" ht="15" customHeight="1" x14ac:dyDescent="0.25">
      <c r="C743" s="80"/>
      <c r="D743" s="83" t="s">
        <v>88</v>
      </c>
      <c r="E743" s="57"/>
      <c r="F743" s="83" t="s">
        <v>648</v>
      </c>
      <c r="G743" s="57">
        <v>10.75</v>
      </c>
      <c r="H743" s="57"/>
      <c r="I743" s="57">
        <v>42</v>
      </c>
      <c r="J743" s="57" t="s">
        <v>1800</v>
      </c>
      <c r="K743" s="57">
        <v>1</v>
      </c>
      <c r="L743" s="58">
        <v>656.25</v>
      </c>
      <c r="M743" s="206">
        <f t="shared" si="60"/>
        <v>723.79424205218061</v>
      </c>
    </row>
    <row r="744" spans="3:13" ht="15" customHeight="1" x14ac:dyDescent="0.25">
      <c r="C744" s="80"/>
      <c r="D744" s="83" t="s">
        <v>88</v>
      </c>
      <c r="E744" s="57"/>
      <c r="F744" s="83" t="s">
        <v>648</v>
      </c>
      <c r="G744" s="57">
        <v>10.75</v>
      </c>
      <c r="H744" s="57"/>
      <c r="I744" s="57">
        <v>42</v>
      </c>
      <c r="J744" s="57" t="s">
        <v>1801</v>
      </c>
      <c r="K744" s="57">
        <v>1</v>
      </c>
      <c r="L744" s="58">
        <v>4377</v>
      </c>
      <c r="M744" s="206">
        <f>L744+PI()*K744*(10.75)</f>
        <v>4410.7721210260906</v>
      </c>
    </row>
    <row r="745" spans="3:13" ht="15" customHeight="1" x14ac:dyDescent="0.25">
      <c r="C745" s="80"/>
      <c r="D745" s="83" t="s">
        <v>88</v>
      </c>
      <c r="E745" s="57"/>
      <c r="F745" s="83" t="s">
        <v>648</v>
      </c>
      <c r="G745" s="91" t="s">
        <v>212</v>
      </c>
      <c r="H745" s="57"/>
      <c r="I745" s="57">
        <v>52</v>
      </c>
      <c r="J745" s="57" t="s">
        <v>1802</v>
      </c>
      <c r="K745" s="57">
        <v>1</v>
      </c>
      <c r="L745" s="58">
        <v>325</v>
      </c>
      <c r="M745" s="206">
        <f t="shared" ref="M745:M747" si="61">L745+PI()*K745*(10+10+10)</f>
        <v>419.24777960769381</v>
      </c>
    </row>
    <row r="746" spans="3:13" ht="15" customHeight="1" x14ac:dyDescent="0.25">
      <c r="C746" s="80"/>
      <c r="D746" s="83" t="s">
        <v>88</v>
      </c>
      <c r="E746" s="57"/>
      <c r="F746" s="83" t="s">
        <v>648</v>
      </c>
      <c r="G746" s="91">
        <v>10.75</v>
      </c>
      <c r="H746" s="57"/>
      <c r="I746" s="57">
        <v>42</v>
      </c>
      <c r="J746" s="57" t="s">
        <v>1803</v>
      </c>
      <c r="K746" s="57">
        <v>1</v>
      </c>
      <c r="L746" s="58">
        <v>150</v>
      </c>
      <c r="M746" s="206">
        <f>L746+PI()*K746*(10.75)</f>
        <v>183.77212102609028</v>
      </c>
    </row>
    <row r="747" spans="3:13" ht="15" customHeight="1" x14ac:dyDescent="0.25">
      <c r="C747" s="80"/>
      <c r="D747" s="83" t="s">
        <v>88</v>
      </c>
      <c r="E747" s="57"/>
      <c r="F747" s="83" t="s">
        <v>648</v>
      </c>
      <c r="G747" s="91" t="s">
        <v>212</v>
      </c>
      <c r="H747" s="57"/>
      <c r="I747" s="57">
        <v>42</v>
      </c>
      <c r="J747" s="57" t="s">
        <v>1804</v>
      </c>
      <c r="K747" s="57">
        <v>1</v>
      </c>
      <c r="L747" s="58">
        <v>418.75</v>
      </c>
      <c r="M747" s="206">
        <f t="shared" si="61"/>
        <v>512.99777960769381</v>
      </c>
    </row>
    <row r="748" spans="3:13" ht="15" customHeight="1" x14ac:dyDescent="0.25">
      <c r="C748" s="80"/>
      <c r="D748" s="83" t="s">
        <v>88</v>
      </c>
      <c r="E748" s="57"/>
      <c r="F748" s="83" t="s">
        <v>648</v>
      </c>
      <c r="G748" s="91" t="s">
        <v>213</v>
      </c>
      <c r="H748" s="57"/>
      <c r="I748" s="57">
        <v>42</v>
      </c>
      <c r="J748" s="57" t="s">
        <v>1805</v>
      </c>
      <c r="K748" s="57">
        <v>1</v>
      </c>
      <c r="L748" s="58">
        <v>400</v>
      </c>
      <c r="M748" s="206">
        <f>L748+PI()*K748*(10+10+8)</f>
        <v>487.96459430051419</v>
      </c>
    </row>
    <row r="749" spans="3:13" ht="15" customHeight="1" x14ac:dyDescent="0.25">
      <c r="C749" s="80"/>
      <c r="D749" s="83" t="s">
        <v>88</v>
      </c>
      <c r="E749" s="57"/>
      <c r="F749" s="83" t="s">
        <v>648</v>
      </c>
      <c r="G749" s="91" t="s">
        <v>214</v>
      </c>
      <c r="H749" s="57"/>
      <c r="I749" s="57">
        <v>42</v>
      </c>
      <c r="J749" s="57" t="s">
        <v>1806</v>
      </c>
      <c r="K749" s="57">
        <v>1</v>
      </c>
      <c r="L749" s="58">
        <v>400</v>
      </c>
      <c r="M749" s="206">
        <f>L749+PI()*K749*(10+10+6)</f>
        <v>481.68140899333463</v>
      </c>
    </row>
    <row r="750" spans="3:13" ht="15" customHeight="1" x14ac:dyDescent="0.25">
      <c r="C750" s="80"/>
      <c r="D750" s="83" t="s">
        <v>88</v>
      </c>
      <c r="E750" s="57"/>
      <c r="F750" s="83" t="s">
        <v>648</v>
      </c>
      <c r="G750" s="91" t="s">
        <v>215</v>
      </c>
      <c r="H750" s="57"/>
      <c r="I750" s="57">
        <v>42</v>
      </c>
      <c r="J750" s="57" t="s">
        <v>1807</v>
      </c>
      <c r="K750" s="57">
        <v>1</v>
      </c>
      <c r="L750" s="58">
        <v>400</v>
      </c>
      <c r="M750" s="206">
        <f>L750+PI()*K750*(10+10+4)</f>
        <v>475.39822368615501</v>
      </c>
    </row>
    <row r="751" spans="3:13" ht="15" customHeight="1" x14ac:dyDescent="0.25">
      <c r="C751" s="80"/>
      <c r="D751" s="83" t="s">
        <v>88</v>
      </c>
      <c r="E751" s="57"/>
      <c r="F751" s="83" t="s">
        <v>648</v>
      </c>
      <c r="G751" s="91" t="s">
        <v>216</v>
      </c>
      <c r="H751" s="57"/>
      <c r="I751" s="57">
        <v>42</v>
      </c>
      <c r="J751" s="57" t="s">
        <v>1808</v>
      </c>
      <c r="K751" s="57">
        <v>1</v>
      </c>
      <c r="L751" s="58">
        <v>168.75</v>
      </c>
      <c r="M751" s="206">
        <f>L751+PI()*K751*(10+8)</f>
        <v>225.29866776461628</v>
      </c>
    </row>
    <row r="752" spans="3:13" ht="15" customHeight="1" x14ac:dyDescent="0.25">
      <c r="C752" s="80"/>
      <c r="D752" s="83" t="s">
        <v>88</v>
      </c>
      <c r="E752" s="57"/>
      <c r="F752" s="83" t="s">
        <v>648</v>
      </c>
      <c r="G752" s="91" t="s">
        <v>217</v>
      </c>
      <c r="H752" s="57"/>
      <c r="I752" s="57">
        <v>42</v>
      </c>
      <c r="J752" s="57" t="s">
        <v>1809</v>
      </c>
      <c r="K752" s="57">
        <v>1</v>
      </c>
      <c r="L752" s="58">
        <v>168.75</v>
      </c>
      <c r="M752" s="206">
        <f>L752+PI()*K752*(10+6)</f>
        <v>219.01548245743669</v>
      </c>
    </row>
    <row r="753" spans="3:13" ht="15" customHeight="1" x14ac:dyDescent="0.25">
      <c r="C753" s="80"/>
      <c r="D753" s="83" t="s">
        <v>88</v>
      </c>
      <c r="E753" s="57"/>
      <c r="F753" s="83" t="s">
        <v>648</v>
      </c>
      <c r="G753" s="91" t="s">
        <v>218</v>
      </c>
      <c r="H753" s="57"/>
      <c r="I753" s="57">
        <v>42</v>
      </c>
      <c r="J753" s="57" t="s">
        <v>1810</v>
      </c>
      <c r="K753" s="57">
        <v>1</v>
      </c>
      <c r="L753" s="58">
        <v>187.5</v>
      </c>
      <c r="M753" s="206">
        <f>L753+PI()*K753*(10+4)</f>
        <v>231.4822971502571</v>
      </c>
    </row>
    <row r="754" spans="3:13" ht="15" customHeight="1" x14ac:dyDescent="0.25">
      <c r="C754" s="80"/>
      <c r="D754" s="83" t="s">
        <v>88</v>
      </c>
      <c r="E754" s="57"/>
      <c r="F754" s="83" t="s">
        <v>648</v>
      </c>
      <c r="G754" s="57">
        <v>10.75</v>
      </c>
      <c r="H754" s="91" t="s">
        <v>119</v>
      </c>
      <c r="I754" s="57"/>
      <c r="J754" s="57" t="s">
        <v>1811</v>
      </c>
      <c r="K754" s="57">
        <v>1</v>
      </c>
      <c r="L754" s="58">
        <v>625</v>
      </c>
      <c r="M754" s="206">
        <f>L754+PI()*K754*(10.75)</f>
        <v>658.7721210260903</v>
      </c>
    </row>
    <row r="755" spans="3:13" ht="15" customHeight="1" x14ac:dyDescent="0.25">
      <c r="C755" s="80"/>
      <c r="D755" s="83" t="s">
        <v>88</v>
      </c>
      <c r="E755" s="57"/>
      <c r="F755" s="83" t="s">
        <v>648</v>
      </c>
      <c r="G755" s="57">
        <v>10.75</v>
      </c>
      <c r="H755" s="91" t="s">
        <v>119</v>
      </c>
      <c r="I755" s="57"/>
      <c r="J755" s="57" t="s">
        <v>1812</v>
      </c>
      <c r="K755" s="57"/>
      <c r="L755" s="58">
        <v>359.84</v>
      </c>
      <c r="M755" s="206">
        <f t="shared" ref="M755:M757" si="62">L755+PI()*K755*(10.75)</f>
        <v>359.84</v>
      </c>
    </row>
    <row r="756" spans="3:13" ht="15" customHeight="1" x14ac:dyDescent="0.25">
      <c r="C756" s="80"/>
      <c r="D756" s="83" t="s">
        <v>88</v>
      </c>
      <c r="E756" s="57"/>
      <c r="F756" s="83" t="s">
        <v>648</v>
      </c>
      <c r="G756" s="57">
        <v>10.75</v>
      </c>
      <c r="H756" s="91" t="s">
        <v>119</v>
      </c>
      <c r="I756" s="57"/>
      <c r="J756" s="57" t="s">
        <v>1813</v>
      </c>
      <c r="K756" s="57"/>
      <c r="L756" s="58">
        <v>23.89</v>
      </c>
      <c r="M756" s="206">
        <f t="shared" si="62"/>
        <v>23.89</v>
      </c>
    </row>
    <row r="757" spans="3:13" ht="15" customHeight="1" x14ac:dyDescent="0.25">
      <c r="C757" s="80"/>
      <c r="D757" s="83" t="s">
        <v>88</v>
      </c>
      <c r="E757" s="57"/>
      <c r="F757" s="83" t="s">
        <v>648</v>
      </c>
      <c r="G757" s="57">
        <v>10.75</v>
      </c>
      <c r="H757" s="91" t="s">
        <v>119</v>
      </c>
      <c r="I757" s="57"/>
      <c r="J757" s="57" t="s">
        <v>1813</v>
      </c>
      <c r="K757" s="57"/>
      <c r="L757" s="58">
        <v>1330</v>
      </c>
      <c r="M757" s="206">
        <f t="shared" si="62"/>
        <v>1330</v>
      </c>
    </row>
    <row r="758" spans="3:13" ht="15" customHeight="1" x14ac:dyDescent="0.25">
      <c r="C758" s="80"/>
      <c r="D758" s="83" t="s">
        <v>88</v>
      </c>
      <c r="E758" s="57"/>
      <c r="F758" s="62" t="s">
        <v>220</v>
      </c>
      <c r="G758" s="57"/>
      <c r="H758" s="57"/>
      <c r="I758" s="57"/>
      <c r="J758" s="57"/>
      <c r="K758" s="57"/>
      <c r="L758" s="57"/>
      <c r="M758" s="206"/>
    </row>
    <row r="759" spans="3:13" ht="15" customHeight="1" x14ac:dyDescent="0.25">
      <c r="C759" s="80"/>
      <c r="D759" s="83" t="s">
        <v>88</v>
      </c>
      <c r="E759" s="57"/>
      <c r="F759" s="83" t="s">
        <v>649</v>
      </c>
      <c r="G759" s="57">
        <v>8.625</v>
      </c>
      <c r="H759" s="91" t="s">
        <v>90</v>
      </c>
      <c r="I759" s="57" t="s">
        <v>221</v>
      </c>
      <c r="J759" s="57" t="s">
        <v>1814</v>
      </c>
      <c r="K759" s="57">
        <v>1</v>
      </c>
      <c r="L759" s="58">
        <v>222</v>
      </c>
      <c r="M759" s="206">
        <f>L759+PI()*K759*(8.625)</f>
        <v>249.09623663721197</v>
      </c>
    </row>
    <row r="760" spans="3:13" ht="15" customHeight="1" x14ac:dyDescent="0.25">
      <c r="C760" s="80"/>
      <c r="D760" s="83" t="s">
        <v>88</v>
      </c>
      <c r="E760" s="57"/>
      <c r="F760" s="83" t="s">
        <v>649</v>
      </c>
      <c r="G760" s="57">
        <v>8.625</v>
      </c>
      <c r="H760" s="91" t="s">
        <v>90</v>
      </c>
      <c r="I760" s="57"/>
      <c r="J760" s="57" t="s">
        <v>1815</v>
      </c>
      <c r="K760" s="57">
        <v>1</v>
      </c>
      <c r="L760" s="58">
        <v>208</v>
      </c>
      <c r="M760" s="206">
        <f t="shared" ref="M760:M763" si="63">L760+PI()*K760*(8.625)</f>
        <v>235.09623663721197</v>
      </c>
    </row>
    <row r="761" spans="3:13" ht="15" customHeight="1" x14ac:dyDescent="0.25">
      <c r="C761" s="80"/>
      <c r="D761" s="83" t="s">
        <v>88</v>
      </c>
      <c r="E761" s="57"/>
      <c r="F761" s="83" t="s">
        <v>649</v>
      </c>
      <c r="G761" s="57">
        <v>8.625</v>
      </c>
      <c r="H761" s="91" t="s">
        <v>90</v>
      </c>
      <c r="I761" s="57"/>
      <c r="J761" s="57" t="s">
        <v>1816</v>
      </c>
      <c r="K761" s="57"/>
      <c r="L761" s="58">
        <v>115.5</v>
      </c>
      <c r="M761" s="206">
        <f t="shared" si="63"/>
        <v>115.5</v>
      </c>
    </row>
    <row r="762" spans="3:13" ht="15" customHeight="1" x14ac:dyDescent="0.25">
      <c r="C762" s="80"/>
      <c r="D762" s="83" t="s">
        <v>88</v>
      </c>
      <c r="E762" s="57"/>
      <c r="F762" s="83" t="s">
        <v>649</v>
      </c>
      <c r="G762" s="57">
        <v>8.625</v>
      </c>
      <c r="H762" s="91" t="s">
        <v>90</v>
      </c>
      <c r="I762" s="57"/>
      <c r="J762" s="57" t="s">
        <v>1817</v>
      </c>
      <c r="K762" s="57"/>
      <c r="L762" s="58">
        <v>16.387499999999999</v>
      </c>
      <c r="M762" s="206">
        <f t="shared" si="63"/>
        <v>16.387499999999999</v>
      </c>
    </row>
    <row r="763" spans="3:13" ht="15" customHeight="1" x14ac:dyDescent="0.25">
      <c r="C763" s="80"/>
      <c r="D763" s="83" t="s">
        <v>88</v>
      </c>
      <c r="E763" s="57"/>
      <c r="F763" s="83" t="s">
        <v>649</v>
      </c>
      <c r="G763" s="57">
        <v>8.625</v>
      </c>
      <c r="H763" s="91" t="s">
        <v>90</v>
      </c>
      <c r="I763" s="57"/>
      <c r="J763" s="57" t="s">
        <v>1818</v>
      </c>
      <c r="K763" s="57"/>
      <c r="L763" s="58">
        <v>829</v>
      </c>
      <c r="M763" s="206">
        <f t="shared" si="63"/>
        <v>829</v>
      </c>
    </row>
    <row r="764" spans="3:13" ht="15" customHeight="1" x14ac:dyDescent="0.25">
      <c r="C764" s="80"/>
      <c r="D764" s="83" t="s">
        <v>88</v>
      </c>
      <c r="E764" s="57"/>
      <c r="F764" s="83" t="s">
        <v>649</v>
      </c>
      <c r="G764" s="57">
        <v>8.625</v>
      </c>
      <c r="H764" s="57"/>
      <c r="I764" s="57" t="s">
        <v>1</v>
      </c>
      <c r="J764" s="57" t="s">
        <v>1819</v>
      </c>
      <c r="K764" s="57">
        <v>1</v>
      </c>
      <c r="L764" s="58">
        <v>68.75</v>
      </c>
      <c r="M764" s="206">
        <f>L764+PI()*K764*(8.625+8.625)</f>
        <v>122.94247327442393</v>
      </c>
    </row>
    <row r="765" spans="3:13" ht="15" customHeight="1" x14ac:dyDescent="0.25">
      <c r="C765" s="80"/>
      <c r="D765" s="83" t="s">
        <v>88</v>
      </c>
      <c r="E765" s="57"/>
      <c r="F765" s="83" t="s">
        <v>649</v>
      </c>
      <c r="G765" s="57">
        <v>8.625</v>
      </c>
      <c r="H765" s="57"/>
      <c r="I765" s="57" t="s">
        <v>1</v>
      </c>
      <c r="J765" s="57" t="s">
        <v>1820</v>
      </c>
      <c r="K765" s="57">
        <v>1</v>
      </c>
      <c r="L765" s="58">
        <v>50</v>
      </c>
      <c r="M765" s="206">
        <f t="shared" ref="M765:M767" si="64">L765+PI()*K765*(8.625+8.625)</f>
        <v>104.19247327442393</v>
      </c>
    </row>
    <row r="766" spans="3:13" ht="15" customHeight="1" x14ac:dyDescent="0.25">
      <c r="C766" s="80"/>
      <c r="D766" s="83" t="s">
        <v>88</v>
      </c>
      <c r="E766" s="57"/>
      <c r="F766" s="83" t="s">
        <v>649</v>
      </c>
      <c r="G766" s="57">
        <v>8.625</v>
      </c>
      <c r="H766" s="57"/>
      <c r="I766" s="57" t="s">
        <v>1</v>
      </c>
      <c r="J766" s="57" t="s">
        <v>1821</v>
      </c>
      <c r="K766" s="57">
        <v>1</v>
      </c>
      <c r="L766" s="58">
        <v>562.5</v>
      </c>
      <c r="M766" s="206">
        <f t="shared" si="64"/>
        <v>616.69247327442395</v>
      </c>
    </row>
    <row r="767" spans="3:13" ht="15" customHeight="1" x14ac:dyDescent="0.25">
      <c r="C767" s="80"/>
      <c r="D767" s="83" t="s">
        <v>88</v>
      </c>
      <c r="E767" s="57"/>
      <c r="F767" s="83" t="s">
        <v>649</v>
      </c>
      <c r="G767" s="57">
        <v>8.625</v>
      </c>
      <c r="H767" s="57"/>
      <c r="I767" s="57" t="s">
        <v>1</v>
      </c>
      <c r="J767" s="57" t="s">
        <v>1822</v>
      </c>
      <c r="K767" s="57">
        <v>1</v>
      </c>
      <c r="L767" s="58">
        <v>368.75</v>
      </c>
      <c r="M767" s="206">
        <f t="shared" si="64"/>
        <v>422.94247327442395</v>
      </c>
    </row>
    <row r="768" spans="3:13" ht="15" customHeight="1" x14ac:dyDescent="0.25">
      <c r="C768" s="80"/>
      <c r="D768" s="83" t="s">
        <v>88</v>
      </c>
      <c r="E768" s="57"/>
      <c r="F768" s="83" t="s">
        <v>649</v>
      </c>
      <c r="G768" s="57">
        <v>8.625</v>
      </c>
      <c r="H768" s="57"/>
      <c r="I768" s="57" t="s">
        <v>1</v>
      </c>
      <c r="J768" s="57" t="s">
        <v>1823</v>
      </c>
      <c r="K768" s="57">
        <v>1</v>
      </c>
      <c r="L768" s="58">
        <v>3744.0318753291444</v>
      </c>
      <c r="M768" s="206">
        <f>L768+PI()*K768*(8.625)</f>
        <v>3771.1281119663563</v>
      </c>
    </row>
    <row r="769" spans="3:13" ht="15" customHeight="1" x14ac:dyDescent="0.25">
      <c r="C769" s="80"/>
      <c r="D769" s="83" t="s">
        <v>88</v>
      </c>
      <c r="E769" s="57"/>
      <c r="F769" s="83" t="s">
        <v>649</v>
      </c>
      <c r="G769" s="57">
        <v>8.625</v>
      </c>
      <c r="H769" s="57"/>
      <c r="I769" s="57" t="s">
        <v>1</v>
      </c>
      <c r="J769" s="57" t="s">
        <v>1824</v>
      </c>
      <c r="K769" s="57">
        <v>1</v>
      </c>
      <c r="L769" s="58">
        <v>62.5</v>
      </c>
      <c r="M769" s="206">
        <f>L769+PI()*K769*(8.625)</f>
        <v>89.596236637211973</v>
      </c>
    </row>
    <row r="770" spans="3:13" ht="15" customHeight="1" x14ac:dyDescent="0.25">
      <c r="C770" s="80"/>
      <c r="D770" s="83" t="s">
        <v>88</v>
      </c>
      <c r="E770" s="57"/>
      <c r="F770" s="83" t="s">
        <v>649</v>
      </c>
      <c r="G770" s="91" t="s">
        <v>222</v>
      </c>
      <c r="H770" s="57"/>
      <c r="I770" s="57" t="s">
        <v>1</v>
      </c>
      <c r="J770" s="57" t="s">
        <v>1825</v>
      </c>
      <c r="K770" s="57">
        <v>1</v>
      </c>
      <c r="L770" s="58">
        <v>112.5</v>
      </c>
      <c r="M770" s="206">
        <f>L770+PI()*K770*(8+8+8)</f>
        <v>187.89822368615503</v>
      </c>
    </row>
    <row r="771" spans="3:13" ht="15" customHeight="1" x14ac:dyDescent="0.25">
      <c r="C771" s="80"/>
      <c r="D771" s="83" t="s">
        <v>88</v>
      </c>
      <c r="E771" s="57"/>
      <c r="F771" s="83" t="s">
        <v>649</v>
      </c>
      <c r="G771" s="91" t="s">
        <v>223</v>
      </c>
      <c r="H771" s="57"/>
      <c r="I771" s="57" t="s">
        <v>1</v>
      </c>
      <c r="J771" s="57" t="s">
        <v>1826</v>
      </c>
      <c r="K771" s="57">
        <v>1</v>
      </c>
      <c r="L771" s="58">
        <v>143.75</v>
      </c>
      <c r="M771" s="206">
        <f>L771+PI()*K771*(8+8+6)</f>
        <v>212.86503837897544</v>
      </c>
    </row>
    <row r="772" spans="3:13" ht="15" customHeight="1" x14ac:dyDescent="0.25">
      <c r="C772" s="80"/>
      <c r="D772" s="83" t="s">
        <v>88</v>
      </c>
      <c r="E772" s="57"/>
      <c r="F772" s="83" t="s">
        <v>649</v>
      </c>
      <c r="G772" s="91" t="s">
        <v>224</v>
      </c>
      <c r="H772" s="57"/>
      <c r="I772" s="57" t="s">
        <v>1</v>
      </c>
      <c r="J772" s="57" t="s">
        <v>1827</v>
      </c>
      <c r="K772" s="57">
        <v>1</v>
      </c>
      <c r="L772" s="58">
        <v>187.5</v>
      </c>
      <c r="M772" s="206">
        <f>L772+PI()*K772*(8+8+4)</f>
        <v>250.33185307179588</v>
      </c>
    </row>
    <row r="773" spans="3:13" ht="15" customHeight="1" x14ac:dyDescent="0.25">
      <c r="C773" s="80"/>
      <c r="D773" s="83" t="s">
        <v>88</v>
      </c>
      <c r="E773" s="57"/>
      <c r="F773" s="83" t="s">
        <v>649</v>
      </c>
      <c r="G773" s="91" t="s">
        <v>225</v>
      </c>
      <c r="H773" s="57"/>
      <c r="I773" s="57" t="s">
        <v>1</v>
      </c>
      <c r="J773" s="57" t="s">
        <v>1828</v>
      </c>
      <c r="K773" s="57">
        <v>1</v>
      </c>
      <c r="L773" s="58">
        <v>312.5</v>
      </c>
      <c r="M773" s="206">
        <f>L773+PI()*K773*(8+8+3)</f>
        <v>372.19026041820609</v>
      </c>
    </row>
    <row r="774" spans="3:13" ht="15" customHeight="1" x14ac:dyDescent="0.25">
      <c r="C774" s="80"/>
      <c r="D774" s="83" t="s">
        <v>88</v>
      </c>
      <c r="E774" s="57"/>
      <c r="F774" s="83" t="s">
        <v>649</v>
      </c>
      <c r="G774" s="91" t="s">
        <v>226</v>
      </c>
      <c r="H774" s="57"/>
      <c r="I774" s="57" t="s">
        <v>1</v>
      </c>
      <c r="J774" s="57" t="s">
        <v>1829</v>
      </c>
      <c r="K774" s="57">
        <v>1</v>
      </c>
      <c r="L774" s="58">
        <v>37.5</v>
      </c>
      <c r="M774" s="206">
        <f>L774+PI()*K774*(8+6)</f>
        <v>81.482297150257097</v>
      </c>
    </row>
    <row r="775" spans="3:13" ht="15" customHeight="1" x14ac:dyDescent="0.25">
      <c r="C775" s="80"/>
      <c r="D775" s="83" t="s">
        <v>88</v>
      </c>
      <c r="E775" s="57"/>
      <c r="F775" s="83" t="s">
        <v>649</v>
      </c>
      <c r="G775" s="91" t="s">
        <v>227</v>
      </c>
      <c r="H775" s="57"/>
      <c r="I775" s="57" t="s">
        <v>1</v>
      </c>
      <c r="J775" s="57" t="s">
        <v>1830</v>
      </c>
      <c r="K775" s="57">
        <v>1</v>
      </c>
      <c r="L775" s="58">
        <v>50</v>
      </c>
      <c r="M775" s="206">
        <f>L775+PI()*K775*(8+4)</f>
        <v>87.699111843077517</v>
      </c>
    </row>
    <row r="776" spans="3:13" ht="15" customHeight="1" x14ac:dyDescent="0.25">
      <c r="C776" s="80"/>
      <c r="D776" s="83" t="s">
        <v>88</v>
      </c>
      <c r="E776" s="57"/>
      <c r="F776" s="83" t="s">
        <v>649</v>
      </c>
      <c r="G776" s="91" t="s">
        <v>228</v>
      </c>
      <c r="H776" s="57"/>
      <c r="I776" s="57" t="s">
        <v>1</v>
      </c>
      <c r="J776" s="57" t="s">
        <v>1831</v>
      </c>
      <c r="K776" s="57">
        <v>1</v>
      </c>
      <c r="L776" s="58">
        <v>122.5</v>
      </c>
      <c r="M776" s="206">
        <f>L776+PI()*K776*(8+3)</f>
        <v>157.05751918948772</v>
      </c>
    </row>
    <row r="777" spans="3:13" ht="15" customHeight="1" x14ac:dyDescent="0.25">
      <c r="C777" s="80"/>
      <c r="D777" s="83" t="s">
        <v>88</v>
      </c>
      <c r="E777" s="57"/>
      <c r="F777" s="83" t="s">
        <v>649</v>
      </c>
      <c r="G777" s="57">
        <v>8.625</v>
      </c>
      <c r="H777" s="91" t="s">
        <v>90</v>
      </c>
      <c r="I777" s="57" t="s">
        <v>229</v>
      </c>
      <c r="J777" s="57" t="s">
        <v>1832</v>
      </c>
      <c r="K777" s="57">
        <v>1</v>
      </c>
      <c r="L777" s="58">
        <v>222</v>
      </c>
      <c r="M777" s="206">
        <f>L777+PI()*K777*(8.625)</f>
        <v>249.09623663721197</v>
      </c>
    </row>
    <row r="778" spans="3:13" ht="15" customHeight="1" x14ac:dyDescent="0.25">
      <c r="C778" s="80"/>
      <c r="D778" s="83" t="s">
        <v>88</v>
      </c>
      <c r="E778" s="57"/>
      <c r="F778" s="83" t="s">
        <v>649</v>
      </c>
      <c r="G778" s="57">
        <v>8.625</v>
      </c>
      <c r="H778" s="91" t="s">
        <v>90</v>
      </c>
      <c r="I778" s="57"/>
      <c r="J778" s="57" t="s">
        <v>1833</v>
      </c>
      <c r="K778" s="57">
        <v>1</v>
      </c>
      <c r="L778" s="58">
        <v>208</v>
      </c>
      <c r="M778" s="206">
        <f t="shared" ref="M778:M781" si="65">L778+PI()*K778*(8.625)</f>
        <v>235.09623663721197</v>
      </c>
    </row>
    <row r="779" spans="3:13" ht="15" customHeight="1" x14ac:dyDescent="0.25">
      <c r="C779" s="80"/>
      <c r="D779" s="83" t="s">
        <v>88</v>
      </c>
      <c r="E779" s="57"/>
      <c r="F779" s="83" t="s">
        <v>649</v>
      </c>
      <c r="G779" s="57">
        <v>8.625</v>
      </c>
      <c r="H779" s="91" t="s">
        <v>90</v>
      </c>
      <c r="I779" s="57"/>
      <c r="J779" s="57" t="s">
        <v>1834</v>
      </c>
      <c r="K779" s="57"/>
      <c r="L779" s="58">
        <v>115.5</v>
      </c>
      <c r="M779" s="206">
        <f t="shared" si="65"/>
        <v>115.5</v>
      </c>
    </row>
    <row r="780" spans="3:13" ht="15" customHeight="1" x14ac:dyDescent="0.25">
      <c r="C780" s="80"/>
      <c r="D780" s="83" t="s">
        <v>88</v>
      </c>
      <c r="E780" s="57"/>
      <c r="F780" s="83" t="s">
        <v>649</v>
      </c>
      <c r="G780" s="57">
        <v>8.625</v>
      </c>
      <c r="H780" s="91" t="s">
        <v>90</v>
      </c>
      <c r="I780" s="57"/>
      <c r="J780" s="57" t="s">
        <v>1835</v>
      </c>
      <c r="K780" s="57"/>
      <c r="L780" s="58">
        <v>16.387499999999999</v>
      </c>
      <c r="M780" s="206">
        <f t="shared" si="65"/>
        <v>16.387499999999999</v>
      </c>
    </row>
    <row r="781" spans="3:13" ht="15" customHeight="1" x14ac:dyDescent="0.25">
      <c r="C781" s="80"/>
      <c r="D781" s="83" t="s">
        <v>88</v>
      </c>
      <c r="E781" s="57"/>
      <c r="F781" s="83" t="s">
        <v>649</v>
      </c>
      <c r="G781" s="57">
        <v>8.625</v>
      </c>
      <c r="H781" s="91" t="s">
        <v>90</v>
      </c>
      <c r="I781" s="57"/>
      <c r="J781" s="57" t="s">
        <v>1836</v>
      </c>
      <c r="K781" s="57"/>
      <c r="L781" s="58">
        <v>829</v>
      </c>
      <c r="M781" s="206">
        <f t="shared" si="65"/>
        <v>829</v>
      </c>
    </row>
    <row r="782" spans="3:13" ht="15" customHeight="1" x14ac:dyDescent="0.25">
      <c r="C782" s="80"/>
      <c r="D782" s="83" t="s">
        <v>88</v>
      </c>
      <c r="E782" s="57"/>
      <c r="F782" s="83" t="s">
        <v>649</v>
      </c>
      <c r="G782" s="57">
        <v>8.625</v>
      </c>
      <c r="H782" s="57"/>
      <c r="I782" s="57">
        <v>42</v>
      </c>
      <c r="J782" s="57" t="s">
        <v>1837</v>
      </c>
      <c r="K782" s="57">
        <v>1</v>
      </c>
      <c r="L782" s="58">
        <v>243.75</v>
      </c>
      <c r="M782" s="206">
        <f>L782+PI()*K782*(8.625+8.625)</f>
        <v>297.94247327442395</v>
      </c>
    </row>
    <row r="783" spans="3:13" ht="15" customHeight="1" x14ac:dyDescent="0.25">
      <c r="C783" s="80"/>
      <c r="D783" s="83" t="s">
        <v>88</v>
      </c>
      <c r="E783" s="57"/>
      <c r="F783" s="83" t="s">
        <v>649</v>
      </c>
      <c r="G783" s="57">
        <v>8.625</v>
      </c>
      <c r="H783" s="57"/>
      <c r="I783" s="57">
        <v>42</v>
      </c>
      <c r="J783" s="57" t="s">
        <v>1838</v>
      </c>
      <c r="K783" s="57">
        <v>1</v>
      </c>
      <c r="L783" s="58">
        <v>131.25</v>
      </c>
      <c r="M783" s="206">
        <f t="shared" ref="M783:M785" si="66">L783+PI()*K783*(8.625+8.625)</f>
        <v>185.44247327442395</v>
      </c>
    </row>
    <row r="784" spans="3:13" ht="15" customHeight="1" x14ac:dyDescent="0.25">
      <c r="C784" s="80"/>
      <c r="D784" s="83" t="s">
        <v>88</v>
      </c>
      <c r="E784" s="57"/>
      <c r="F784" s="83" t="s">
        <v>649</v>
      </c>
      <c r="G784" s="57">
        <v>8.625</v>
      </c>
      <c r="H784" s="57"/>
      <c r="I784" s="57">
        <v>42</v>
      </c>
      <c r="J784" s="57" t="s">
        <v>1839</v>
      </c>
      <c r="K784" s="57">
        <v>1</v>
      </c>
      <c r="L784" s="58">
        <v>562.5</v>
      </c>
      <c r="M784" s="206">
        <f t="shared" si="66"/>
        <v>616.69247327442395</v>
      </c>
    </row>
    <row r="785" spans="3:13" ht="15" customHeight="1" x14ac:dyDescent="0.25">
      <c r="C785" s="80"/>
      <c r="D785" s="83" t="s">
        <v>88</v>
      </c>
      <c r="E785" s="57"/>
      <c r="F785" s="83" t="s">
        <v>649</v>
      </c>
      <c r="G785" s="57">
        <v>8.625</v>
      </c>
      <c r="H785" s="57"/>
      <c r="I785" s="57">
        <v>42</v>
      </c>
      <c r="J785" s="57" t="s">
        <v>1840</v>
      </c>
      <c r="K785" s="57">
        <v>1</v>
      </c>
      <c r="L785" s="58">
        <v>456.25</v>
      </c>
      <c r="M785" s="206">
        <f t="shared" si="66"/>
        <v>510.44247327442395</v>
      </c>
    </row>
    <row r="786" spans="3:13" ht="15" customHeight="1" x14ac:dyDescent="0.25">
      <c r="C786" s="80"/>
      <c r="D786" s="83" t="s">
        <v>88</v>
      </c>
      <c r="E786" s="57"/>
      <c r="F786" s="83" t="s">
        <v>649</v>
      </c>
      <c r="G786" s="91" t="s">
        <v>222</v>
      </c>
      <c r="H786" s="57"/>
      <c r="I786" s="57">
        <v>42</v>
      </c>
      <c r="J786" s="57" t="s">
        <v>1841</v>
      </c>
      <c r="K786" s="57">
        <v>1</v>
      </c>
      <c r="L786" s="58">
        <v>210</v>
      </c>
      <c r="M786" s="206">
        <f t="shared" ref="M786:M788" si="67">L786+PI()*K786*(8+8+8)</f>
        <v>285.39822368615501</v>
      </c>
    </row>
    <row r="787" spans="3:13" ht="15" customHeight="1" x14ac:dyDescent="0.25">
      <c r="C787" s="80"/>
      <c r="D787" s="83" t="s">
        <v>88</v>
      </c>
      <c r="E787" s="57"/>
      <c r="F787" s="83" t="s">
        <v>649</v>
      </c>
      <c r="G787" s="91">
        <v>8.625</v>
      </c>
      <c r="H787" s="57"/>
      <c r="I787" s="57">
        <v>42</v>
      </c>
      <c r="J787" s="57" t="s">
        <v>1842</v>
      </c>
      <c r="K787" s="57">
        <v>1</v>
      </c>
      <c r="L787" s="58">
        <v>118.75</v>
      </c>
      <c r="M787" s="206">
        <f>L787+PI()*K787*(8.625)</f>
        <v>145.84623663721197</v>
      </c>
    </row>
    <row r="788" spans="3:13" ht="15" customHeight="1" x14ac:dyDescent="0.25">
      <c r="C788" s="80"/>
      <c r="D788" s="83" t="s">
        <v>88</v>
      </c>
      <c r="E788" s="57"/>
      <c r="F788" s="83" t="s">
        <v>649</v>
      </c>
      <c r="G788" s="91" t="s">
        <v>222</v>
      </c>
      <c r="H788" s="57"/>
      <c r="I788" s="57">
        <v>42</v>
      </c>
      <c r="J788" s="57" t="s">
        <v>1843</v>
      </c>
      <c r="K788" s="57">
        <v>1</v>
      </c>
      <c r="L788" s="58">
        <v>312.5</v>
      </c>
      <c r="M788" s="206">
        <f t="shared" si="67"/>
        <v>387.89822368615501</v>
      </c>
    </row>
    <row r="789" spans="3:13" ht="15" customHeight="1" x14ac:dyDescent="0.25">
      <c r="C789" s="80"/>
      <c r="D789" s="83" t="s">
        <v>88</v>
      </c>
      <c r="E789" s="57"/>
      <c r="F789" s="83" t="s">
        <v>649</v>
      </c>
      <c r="G789" s="91" t="s">
        <v>223</v>
      </c>
      <c r="H789" s="57"/>
      <c r="I789" s="57">
        <v>42</v>
      </c>
      <c r="J789" s="57" t="s">
        <v>1844</v>
      </c>
      <c r="K789" s="57">
        <v>1</v>
      </c>
      <c r="L789" s="58">
        <v>312.5</v>
      </c>
      <c r="M789" s="206">
        <f>L789+PI()*K789*(8+8+6)</f>
        <v>381.61503837897544</v>
      </c>
    </row>
    <row r="790" spans="3:13" ht="15" customHeight="1" x14ac:dyDescent="0.25">
      <c r="C790" s="80"/>
      <c r="D790" s="83" t="s">
        <v>88</v>
      </c>
      <c r="E790" s="57"/>
      <c r="F790" s="83" t="s">
        <v>649</v>
      </c>
      <c r="G790" s="91" t="s">
        <v>224</v>
      </c>
      <c r="H790" s="57"/>
      <c r="I790" s="57">
        <v>42</v>
      </c>
      <c r="J790" s="57" t="s">
        <v>2464</v>
      </c>
      <c r="K790" s="57">
        <v>1</v>
      </c>
      <c r="L790" s="58">
        <v>312.5</v>
      </c>
      <c r="M790" s="206">
        <f>L790+PI()*K790*(8+8+4)</f>
        <v>375.33185307179588</v>
      </c>
    </row>
    <row r="791" spans="3:13" ht="15" customHeight="1" x14ac:dyDescent="0.25">
      <c r="C791" s="80"/>
      <c r="D791" s="83" t="s">
        <v>88</v>
      </c>
      <c r="E791" s="57"/>
      <c r="F791" s="83" t="s">
        <v>649</v>
      </c>
      <c r="G791" s="91" t="s">
        <v>225</v>
      </c>
      <c r="H791" s="57"/>
      <c r="I791" s="57">
        <v>42</v>
      </c>
      <c r="J791" s="57" t="s">
        <v>1845</v>
      </c>
      <c r="K791" s="57">
        <v>1</v>
      </c>
      <c r="L791" s="58">
        <v>312.5</v>
      </c>
      <c r="M791" s="206">
        <f>L791+PI()*K791*(8+8+3)</f>
        <v>372.19026041820609</v>
      </c>
    </row>
    <row r="792" spans="3:13" ht="15" customHeight="1" x14ac:dyDescent="0.25">
      <c r="C792" s="80"/>
      <c r="D792" s="83" t="s">
        <v>88</v>
      </c>
      <c r="E792" s="57"/>
      <c r="F792" s="83" t="s">
        <v>649</v>
      </c>
      <c r="G792" s="91" t="s">
        <v>226</v>
      </c>
      <c r="H792" s="57"/>
      <c r="I792" s="57">
        <v>42</v>
      </c>
      <c r="J792" s="57" t="s">
        <v>1846</v>
      </c>
      <c r="K792" s="57">
        <v>1</v>
      </c>
      <c r="L792" s="58">
        <v>137.5</v>
      </c>
      <c r="M792" s="206">
        <f>L792+PI()*K792*(8+6)</f>
        <v>181.4822971502571</v>
      </c>
    </row>
    <row r="793" spans="3:13" ht="15" customHeight="1" x14ac:dyDescent="0.25">
      <c r="C793" s="80"/>
      <c r="D793" s="83" t="s">
        <v>88</v>
      </c>
      <c r="E793" s="57"/>
      <c r="F793" s="83" t="s">
        <v>649</v>
      </c>
      <c r="G793" s="91" t="s">
        <v>227</v>
      </c>
      <c r="H793" s="57"/>
      <c r="I793" s="57">
        <v>42</v>
      </c>
      <c r="J793" s="57" t="s">
        <v>1847</v>
      </c>
      <c r="K793" s="57">
        <v>1</v>
      </c>
      <c r="L793" s="58">
        <v>137.5</v>
      </c>
      <c r="M793" s="206">
        <f>L793+PI()*K793*(8+4)</f>
        <v>175.1991118430775</v>
      </c>
    </row>
    <row r="794" spans="3:13" ht="15" customHeight="1" x14ac:dyDescent="0.25">
      <c r="C794" s="80"/>
      <c r="D794" s="83" t="s">
        <v>88</v>
      </c>
      <c r="E794" s="57"/>
      <c r="F794" s="83" t="s">
        <v>649</v>
      </c>
      <c r="G794" s="91" t="s">
        <v>228</v>
      </c>
      <c r="H794" s="57"/>
      <c r="I794" s="57">
        <v>42</v>
      </c>
      <c r="J794" s="57" t="s">
        <v>1848</v>
      </c>
      <c r="K794" s="57">
        <v>1</v>
      </c>
      <c r="L794" s="58">
        <v>187.5</v>
      </c>
      <c r="M794" s="206">
        <f>L794+PI()*K794*(8+3)</f>
        <v>222.05751918948772</v>
      </c>
    </row>
    <row r="795" spans="3:13" ht="15" customHeight="1" x14ac:dyDescent="0.25">
      <c r="C795" s="80"/>
      <c r="D795" s="83" t="s">
        <v>88</v>
      </c>
      <c r="E795" s="57"/>
      <c r="F795" s="83" t="s">
        <v>649</v>
      </c>
      <c r="G795" s="57">
        <v>8.625</v>
      </c>
      <c r="H795" s="91" t="s">
        <v>119</v>
      </c>
      <c r="I795" s="57"/>
      <c r="J795" s="57" t="s">
        <v>1849</v>
      </c>
      <c r="K795" s="57">
        <v>1</v>
      </c>
      <c r="L795" s="58">
        <v>312.5</v>
      </c>
      <c r="M795" s="206">
        <f>L795+PI()*K795*(8.625)</f>
        <v>339.59623663721197</v>
      </c>
    </row>
    <row r="796" spans="3:13" ht="15" customHeight="1" x14ac:dyDescent="0.25">
      <c r="C796" s="80"/>
      <c r="D796" s="83" t="s">
        <v>88</v>
      </c>
      <c r="E796" s="57"/>
      <c r="F796" s="83" t="s">
        <v>649</v>
      </c>
      <c r="G796" s="57">
        <v>8.625</v>
      </c>
      <c r="H796" s="91" t="s">
        <v>119</v>
      </c>
      <c r="I796" s="57"/>
      <c r="J796" s="57" t="s">
        <v>1850</v>
      </c>
      <c r="K796" s="57">
        <v>1</v>
      </c>
      <c r="L796" s="58">
        <v>322.5</v>
      </c>
      <c r="M796" s="206">
        <f t="shared" ref="M796:M799" si="68">L796+PI()*K796*(8.625)</f>
        <v>349.59623663721197</v>
      </c>
    </row>
    <row r="797" spans="3:13" ht="15" customHeight="1" x14ac:dyDescent="0.25">
      <c r="C797" s="80"/>
      <c r="D797" s="83" t="s">
        <v>88</v>
      </c>
      <c r="E797" s="57"/>
      <c r="F797" s="83" t="s">
        <v>649</v>
      </c>
      <c r="G797" s="57">
        <v>8.625</v>
      </c>
      <c r="H797" s="91" t="s">
        <v>119</v>
      </c>
      <c r="I797" s="57"/>
      <c r="J797" s="57" t="s">
        <v>1851</v>
      </c>
      <c r="K797" s="57"/>
      <c r="L797" s="58">
        <v>223.79999999999998</v>
      </c>
      <c r="M797" s="206">
        <f t="shared" si="68"/>
        <v>223.79999999999998</v>
      </c>
    </row>
    <row r="798" spans="3:13" ht="15" customHeight="1" x14ac:dyDescent="0.25">
      <c r="C798" s="80"/>
      <c r="D798" s="83" t="s">
        <v>88</v>
      </c>
      <c r="E798" s="57"/>
      <c r="F798" s="83" t="s">
        <v>649</v>
      </c>
      <c r="G798" s="57">
        <v>8.625</v>
      </c>
      <c r="H798" s="91" t="s">
        <v>119</v>
      </c>
      <c r="I798" s="57"/>
      <c r="J798" s="57" t="s">
        <v>1852</v>
      </c>
      <c r="K798" s="57"/>
      <c r="L798" s="58">
        <v>31.3125</v>
      </c>
      <c r="M798" s="206">
        <f t="shared" si="68"/>
        <v>31.3125</v>
      </c>
    </row>
    <row r="799" spans="3:13" ht="15" customHeight="1" x14ac:dyDescent="0.25">
      <c r="C799" s="80"/>
      <c r="D799" s="83" t="s">
        <v>88</v>
      </c>
      <c r="E799" s="57"/>
      <c r="F799" s="83" t="s">
        <v>649</v>
      </c>
      <c r="G799" s="57">
        <v>8.625</v>
      </c>
      <c r="H799" s="91" t="s">
        <v>119</v>
      </c>
      <c r="I799" s="57"/>
      <c r="J799" s="57" t="s">
        <v>1853</v>
      </c>
      <c r="K799" s="57"/>
      <c r="L799" s="58">
        <v>1043.75</v>
      </c>
      <c r="M799" s="206">
        <f t="shared" si="68"/>
        <v>1043.75</v>
      </c>
    </row>
    <row r="800" spans="3:13" ht="15" customHeight="1" x14ac:dyDescent="0.25">
      <c r="C800" s="80"/>
      <c r="D800" s="83" t="s">
        <v>88</v>
      </c>
      <c r="E800" s="57"/>
      <c r="F800" s="62" t="s">
        <v>230</v>
      </c>
      <c r="G800" s="57"/>
      <c r="H800" s="57"/>
      <c r="I800" s="57"/>
      <c r="J800" s="57"/>
      <c r="K800" s="57"/>
      <c r="L800" s="57"/>
      <c r="M800" s="206"/>
    </row>
    <row r="801" spans="3:13" ht="15" customHeight="1" x14ac:dyDescent="0.25">
      <c r="C801" s="80"/>
      <c r="D801" s="83" t="s">
        <v>88</v>
      </c>
      <c r="E801" s="57"/>
      <c r="F801" s="83" t="s">
        <v>650</v>
      </c>
      <c r="G801" s="57">
        <v>6.625</v>
      </c>
      <c r="H801" s="91" t="s">
        <v>231</v>
      </c>
      <c r="I801" s="57" t="s">
        <v>232</v>
      </c>
      <c r="J801" s="57" t="s">
        <v>1854</v>
      </c>
      <c r="K801" s="57">
        <v>1</v>
      </c>
      <c r="L801" s="58">
        <v>50</v>
      </c>
      <c r="M801" s="206">
        <f>L801+PI()*K801*(6.625)</f>
        <v>70.81305133003238</v>
      </c>
    </row>
    <row r="802" spans="3:13" ht="15" customHeight="1" x14ac:dyDescent="0.25">
      <c r="C802" s="80"/>
      <c r="D802" s="83" t="s">
        <v>88</v>
      </c>
      <c r="E802" s="57"/>
      <c r="F802" s="83" t="s">
        <v>650</v>
      </c>
      <c r="G802" s="57">
        <v>6.625</v>
      </c>
      <c r="H802" s="91" t="s">
        <v>231</v>
      </c>
      <c r="I802" s="57"/>
      <c r="J802" s="57" t="s">
        <v>1855</v>
      </c>
      <c r="K802" s="57"/>
      <c r="L802" s="58">
        <v>24.5</v>
      </c>
      <c r="M802" s="206">
        <f t="shared" ref="M802:M809" si="69">L802+PI()*K802*(6.625)</f>
        <v>24.5</v>
      </c>
    </row>
    <row r="803" spans="3:13" ht="15" customHeight="1" x14ac:dyDescent="0.25">
      <c r="C803" s="80"/>
      <c r="D803" s="83" t="s">
        <v>88</v>
      </c>
      <c r="E803" s="57"/>
      <c r="F803" s="83" t="s">
        <v>650</v>
      </c>
      <c r="G803" s="57">
        <v>6.625</v>
      </c>
      <c r="H803" s="91" t="s">
        <v>231</v>
      </c>
      <c r="I803" s="57"/>
      <c r="J803" s="57" t="s">
        <v>1856</v>
      </c>
      <c r="K803" s="57"/>
      <c r="L803" s="58">
        <v>9.7249999999999996</v>
      </c>
      <c r="M803" s="206">
        <f t="shared" si="69"/>
        <v>9.7249999999999996</v>
      </c>
    </row>
    <row r="804" spans="3:13" ht="15" customHeight="1" x14ac:dyDescent="0.25">
      <c r="C804" s="80"/>
      <c r="D804" s="83" t="s">
        <v>88</v>
      </c>
      <c r="E804" s="57"/>
      <c r="F804" s="83" t="s">
        <v>650</v>
      </c>
      <c r="G804" s="57">
        <v>6.625</v>
      </c>
      <c r="H804" s="91" t="s">
        <v>90</v>
      </c>
      <c r="I804" s="57" t="s">
        <v>233</v>
      </c>
      <c r="J804" s="57" t="s">
        <v>1857</v>
      </c>
      <c r="K804" s="57">
        <v>1</v>
      </c>
      <c r="L804" s="58">
        <v>147</v>
      </c>
      <c r="M804" s="206">
        <f t="shared" si="69"/>
        <v>167.81305133003238</v>
      </c>
    </row>
    <row r="805" spans="3:13" ht="15" customHeight="1" x14ac:dyDescent="0.25">
      <c r="C805" s="80"/>
      <c r="D805" s="83" t="s">
        <v>88</v>
      </c>
      <c r="E805" s="57"/>
      <c r="F805" s="83" t="s">
        <v>650</v>
      </c>
      <c r="G805" s="57">
        <v>6.625</v>
      </c>
      <c r="H805" s="91" t="s">
        <v>90</v>
      </c>
      <c r="I805" s="57"/>
      <c r="J805" s="57" t="s">
        <v>1858</v>
      </c>
      <c r="K805" s="57">
        <v>1</v>
      </c>
      <c r="L805" s="58">
        <v>121</v>
      </c>
      <c r="M805" s="206">
        <f t="shared" si="69"/>
        <v>141.81305133003238</v>
      </c>
    </row>
    <row r="806" spans="3:13" ht="15" customHeight="1" x14ac:dyDescent="0.25">
      <c r="C806" s="80"/>
      <c r="D806" s="83" t="s">
        <v>88</v>
      </c>
      <c r="E806" s="57"/>
      <c r="F806" s="83" t="s">
        <v>650</v>
      </c>
      <c r="G806" s="57">
        <v>6.625</v>
      </c>
      <c r="H806" s="91" t="s">
        <v>90</v>
      </c>
      <c r="I806" s="57"/>
      <c r="J806" s="57" t="s">
        <v>1859</v>
      </c>
      <c r="K806" s="57">
        <v>1</v>
      </c>
      <c r="L806" s="58">
        <v>247.5</v>
      </c>
      <c r="M806" s="206">
        <f t="shared" si="69"/>
        <v>268.31305133003241</v>
      </c>
    </row>
    <row r="807" spans="3:13" ht="15" customHeight="1" x14ac:dyDescent="0.25">
      <c r="C807" s="80"/>
      <c r="D807" s="83" t="s">
        <v>88</v>
      </c>
      <c r="E807" s="57"/>
      <c r="F807" s="83" t="s">
        <v>650</v>
      </c>
      <c r="G807" s="57">
        <v>6.625</v>
      </c>
      <c r="H807" s="91" t="s">
        <v>90</v>
      </c>
      <c r="I807" s="57"/>
      <c r="J807" s="57" t="s">
        <v>1860</v>
      </c>
      <c r="K807" s="57"/>
      <c r="L807" s="58">
        <v>81.900000000000006</v>
      </c>
      <c r="M807" s="206">
        <f t="shared" si="69"/>
        <v>81.900000000000006</v>
      </c>
    </row>
    <row r="808" spans="3:13" ht="15" customHeight="1" x14ac:dyDescent="0.25">
      <c r="C808" s="80"/>
      <c r="D808" s="83" t="s">
        <v>88</v>
      </c>
      <c r="E808" s="57"/>
      <c r="F808" s="83" t="s">
        <v>650</v>
      </c>
      <c r="G808" s="57">
        <v>6.625</v>
      </c>
      <c r="H808" s="91" t="s">
        <v>90</v>
      </c>
      <c r="I808" s="57"/>
      <c r="J808" s="57" t="s">
        <v>1861</v>
      </c>
      <c r="K808" s="57"/>
      <c r="L808" s="58">
        <v>11.987499999999999</v>
      </c>
      <c r="M808" s="206">
        <f t="shared" si="69"/>
        <v>11.987499999999999</v>
      </c>
    </row>
    <row r="809" spans="3:13" ht="15" customHeight="1" x14ac:dyDescent="0.25">
      <c r="C809" s="80"/>
      <c r="D809" s="83" t="s">
        <v>88</v>
      </c>
      <c r="E809" s="57"/>
      <c r="F809" s="83" t="s">
        <v>650</v>
      </c>
      <c r="G809" s="57">
        <v>6.625</v>
      </c>
      <c r="H809" s="91" t="s">
        <v>90</v>
      </c>
      <c r="I809" s="57"/>
      <c r="J809" s="57" t="s">
        <v>1862</v>
      </c>
      <c r="K809" s="57"/>
      <c r="L809" s="58">
        <v>652</v>
      </c>
      <c r="M809" s="206">
        <f t="shared" si="69"/>
        <v>652</v>
      </c>
    </row>
    <row r="810" spans="3:13" ht="15" customHeight="1" x14ac:dyDescent="0.25">
      <c r="C810" s="80"/>
      <c r="D810" s="83" t="s">
        <v>88</v>
      </c>
      <c r="E810" s="57"/>
      <c r="F810" s="83" t="s">
        <v>650</v>
      </c>
      <c r="G810" s="57">
        <v>6.625</v>
      </c>
      <c r="H810" s="57"/>
      <c r="I810" s="57" t="s">
        <v>1</v>
      </c>
      <c r="J810" s="57" t="s">
        <v>1863</v>
      </c>
      <c r="K810" s="57">
        <v>1</v>
      </c>
      <c r="L810" s="58">
        <v>37.5</v>
      </c>
      <c r="M810" s="206">
        <f>L810+PI()*K810*(6.625+6.625)</f>
        <v>79.12610266006476</v>
      </c>
    </row>
    <row r="811" spans="3:13" ht="15" customHeight="1" x14ac:dyDescent="0.25">
      <c r="C811" s="80"/>
      <c r="D811" s="83" t="s">
        <v>88</v>
      </c>
      <c r="E811" s="57"/>
      <c r="F811" s="83" t="s">
        <v>650</v>
      </c>
      <c r="G811" s="57">
        <v>6.625</v>
      </c>
      <c r="H811" s="57"/>
      <c r="I811" s="57" t="s">
        <v>1</v>
      </c>
      <c r="J811" s="57" t="s">
        <v>1864</v>
      </c>
      <c r="K811" s="57">
        <v>1</v>
      </c>
      <c r="L811" s="58">
        <v>31.25</v>
      </c>
      <c r="M811" s="206">
        <f t="shared" ref="M811:M813" si="70">L811+PI()*K811*(6.625+6.625)</f>
        <v>72.87610266006476</v>
      </c>
    </row>
    <row r="812" spans="3:13" ht="15" customHeight="1" x14ac:dyDescent="0.25">
      <c r="C812" s="80"/>
      <c r="D812" s="83" t="s">
        <v>88</v>
      </c>
      <c r="E812" s="57"/>
      <c r="F812" s="83" t="s">
        <v>650</v>
      </c>
      <c r="G812" s="57">
        <v>6.625</v>
      </c>
      <c r="H812" s="57"/>
      <c r="I812" s="57" t="s">
        <v>1</v>
      </c>
      <c r="J812" s="57" t="s">
        <v>1865</v>
      </c>
      <c r="K812" s="57">
        <v>1</v>
      </c>
      <c r="L812" s="58">
        <v>312.5</v>
      </c>
      <c r="M812" s="206">
        <f t="shared" si="70"/>
        <v>354.12610266006476</v>
      </c>
    </row>
    <row r="813" spans="3:13" ht="15" customHeight="1" x14ac:dyDescent="0.25">
      <c r="C813" s="80"/>
      <c r="D813" s="83" t="s">
        <v>88</v>
      </c>
      <c r="E813" s="57"/>
      <c r="F813" s="83" t="s">
        <v>650</v>
      </c>
      <c r="G813" s="57">
        <v>6.625</v>
      </c>
      <c r="H813" s="57"/>
      <c r="I813" s="57" t="s">
        <v>1</v>
      </c>
      <c r="J813" s="57" t="s">
        <v>1866</v>
      </c>
      <c r="K813" s="57">
        <v>1</v>
      </c>
      <c r="L813" s="58">
        <v>206.25</v>
      </c>
      <c r="M813" s="206">
        <f t="shared" si="70"/>
        <v>247.87610266006476</v>
      </c>
    </row>
    <row r="814" spans="3:13" ht="15" customHeight="1" x14ac:dyDescent="0.25">
      <c r="C814" s="80"/>
      <c r="D814" s="83" t="s">
        <v>88</v>
      </c>
      <c r="E814" s="57"/>
      <c r="F814" s="83" t="s">
        <v>650</v>
      </c>
      <c r="G814" s="91" t="s">
        <v>234</v>
      </c>
      <c r="H814" s="57"/>
      <c r="I814" s="57" t="s">
        <v>1</v>
      </c>
      <c r="J814" s="57" t="s">
        <v>1867</v>
      </c>
      <c r="K814" s="57">
        <v>1</v>
      </c>
      <c r="L814" s="58">
        <v>110</v>
      </c>
      <c r="M814" s="206">
        <f>L814+PI()*K814*(6+6+6)</f>
        <v>166.54866776461628</v>
      </c>
    </row>
    <row r="815" spans="3:13" ht="15" customHeight="1" x14ac:dyDescent="0.25">
      <c r="C815" s="80"/>
      <c r="D815" s="83" t="s">
        <v>88</v>
      </c>
      <c r="E815" s="57"/>
      <c r="F815" s="83" t="s">
        <v>650</v>
      </c>
      <c r="G815" s="91">
        <v>6.625</v>
      </c>
      <c r="H815" s="57"/>
      <c r="I815" s="57" t="s">
        <v>1</v>
      </c>
      <c r="J815" s="57" t="s">
        <v>1868</v>
      </c>
      <c r="K815" s="57">
        <v>1</v>
      </c>
      <c r="L815" s="58">
        <v>1274</v>
      </c>
      <c r="M815" s="206">
        <f>L815+PI()*K815*(6.625)</f>
        <v>1294.8130513300323</v>
      </c>
    </row>
    <row r="816" spans="3:13" ht="15" customHeight="1" x14ac:dyDescent="0.25">
      <c r="C816" s="80"/>
      <c r="D816" s="83" t="s">
        <v>88</v>
      </c>
      <c r="E816" s="57"/>
      <c r="F816" s="83" t="s">
        <v>650</v>
      </c>
      <c r="G816" s="91">
        <v>6.625</v>
      </c>
      <c r="H816" s="57"/>
      <c r="I816" s="57" t="s">
        <v>1</v>
      </c>
      <c r="J816" s="57" t="s">
        <v>1869</v>
      </c>
      <c r="K816" s="57">
        <v>1</v>
      </c>
      <c r="L816" s="58">
        <v>43.75</v>
      </c>
      <c r="M816" s="206">
        <f>L816+PI()*K816*(6.625)</f>
        <v>64.56305133003238</v>
      </c>
    </row>
    <row r="817" spans="3:13" ht="15" customHeight="1" x14ac:dyDescent="0.25">
      <c r="C817" s="80"/>
      <c r="D817" s="83" t="s">
        <v>88</v>
      </c>
      <c r="E817" s="57"/>
      <c r="F817" s="83" t="s">
        <v>650</v>
      </c>
      <c r="G817" s="91" t="s">
        <v>234</v>
      </c>
      <c r="H817" s="57"/>
      <c r="I817" s="57" t="s">
        <v>1</v>
      </c>
      <c r="J817" s="57" t="s">
        <v>1870</v>
      </c>
      <c r="K817" s="57">
        <v>1</v>
      </c>
      <c r="L817" s="58">
        <v>62.5</v>
      </c>
      <c r="M817" s="206">
        <f t="shared" ref="M817" si="71">L817+PI()*K817*(6+6+6)</f>
        <v>119.04866776461628</v>
      </c>
    </row>
    <row r="818" spans="3:13" ht="15" customHeight="1" x14ac:dyDescent="0.25">
      <c r="C818" s="80"/>
      <c r="D818" s="83" t="s">
        <v>88</v>
      </c>
      <c r="E818" s="57"/>
      <c r="F818" s="83" t="s">
        <v>650</v>
      </c>
      <c r="G818" s="91" t="s">
        <v>235</v>
      </c>
      <c r="H818" s="57"/>
      <c r="I818" s="57" t="s">
        <v>1</v>
      </c>
      <c r="J818" s="57" t="s">
        <v>1871</v>
      </c>
      <c r="K818" s="57">
        <v>1</v>
      </c>
      <c r="L818" s="58">
        <v>75</v>
      </c>
      <c r="M818" s="206">
        <f>L818+PI()*K818*(6+6+4)</f>
        <v>125.26548245743669</v>
      </c>
    </row>
    <row r="819" spans="3:13" ht="15" customHeight="1" x14ac:dyDescent="0.25">
      <c r="C819" s="80"/>
      <c r="D819" s="83" t="s">
        <v>88</v>
      </c>
      <c r="E819" s="57"/>
      <c r="F819" s="83" t="s">
        <v>650</v>
      </c>
      <c r="G819" s="91" t="s">
        <v>236</v>
      </c>
      <c r="H819" s="57"/>
      <c r="I819" s="57" t="s">
        <v>1</v>
      </c>
      <c r="J819" s="57" t="s">
        <v>1872</v>
      </c>
      <c r="K819" s="57">
        <v>1</v>
      </c>
      <c r="L819" s="58">
        <v>75</v>
      </c>
      <c r="M819" s="206">
        <f>L819+PI()*K819*(6+6+3)</f>
        <v>122.12388980384689</v>
      </c>
    </row>
    <row r="820" spans="3:13" ht="15" customHeight="1" x14ac:dyDescent="0.25">
      <c r="C820" s="80"/>
      <c r="D820" s="83" t="s">
        <v>88</v>
      </c>
      <c r="E820" s="57"/>
      <c r="F820" s="83" t="s">
        <v>650</v>
      </c>
      <c r="G820" s="91" t="s">
        <v>237</v>
      </c>
      <c r="H820" s="57"/>
      <c r="I820" s="57" t="s">
        <v>1</v>
      </c>
      <c r="J820" s="57" t="s">
        <v>1873</v>
      </c>
      <c r="K820" s="57">
        <v>1</v>
      </c>
      <c r="L820" s="58">
        <v>247.5</v>
      </c>
      <c r="M820" s="206">
        <f>L820+PI()*K820*(6+6+2)</f>
        <v>291.48229715025712</v>
      </c>
    </row>
    <row r="821" spans="3:13" ht="15" customHeight="1" x14ac:dyDescent="0.25">
      <c r="C821" s="80"/>
      <c r="D821" s="83" t="s">
        <v>88</v>
      </c>
      <c r="E821" s="57"/>
      <c r="F821" s="83" t="s">
        <v>650</v>
      </c>
      <c r="G821" s="91" t="s">
        <v>238</v>
      </c>
      <c r="H821" s="57"/>
      <c r="I821" s="57" t="s">
        <v>1</v>
      </c>
      <c r="J821" s="57" t="s">
        <v>1874</v>
      </c>
      <c r="K821" s="57">
        <v>1</v>
      </c>
      <c r="L821" s="58">
        <v>31.25</v>
      </c>
      <c r="M821" s="206">
        <f>L821+PI()*K821*(6+4)</f>
        <v>62.665926535897931</v>
      </c>
    </row>
    <row r="822" spans="3:13" ht="15" customHeight="1" x14ac:dyDescent="0.25">
      <c r="C822" s="80"/>
      <c r="D822" s="83" t="s">
        <v>88</v>
      </c>
      <c r="E822" s="57"/>
      <c r="F822" s="83" t="s">
        <v>650</v>
      </c>
      <c r="G822" s="91" t="s">
        <v>239</v>
      </c>
      <c r="H822" s="57"/>
      <c r="I822" s="57" t="s">
        <v>1</v>
      </c>
      <c r="J822" s="57" t="s">
        <v>1875</v>
      </c>
      <c r="K822" s="57">
        <v>1</v>
      </c>
      <c r="L822" s="58">
        <v>37.5</v>
      </c>
      <c r="M822" s="206">
        <f>L822+PI()*K822*(6+3)</f>
        <v>65.774333882308142</v>
      </c>
    </row>
    <row r="823" spans="3:13" ht="15" customHeight="1" x14ac:dyDescent="0.25">
      <c r="C823" s="80"/>
      <c r="D823" s="83" t="s">
        <v>88</v>
      </c>
      <c r="E823" s="57"/>
      <c r="F823" s="83" t="s">
        <v>650</v>
      </c>
      <c r="G823" s="91" t="s">
        <v>240</v>
      </c>
      <c r="H823" s="57"/>
      <c r="I823" s="57" t="s">
        <v>1</v>
      </c>
      <c r="J823" s="57" t="s">
        <v>1876</v>
      </c>
      <c r="K823" s="57">
        <v>1</v>
      </c>
      <c r="L823" s="58">
        <v>81.25</v>
      </c>
      <c r="M823" s="206">
        <f>L823+PI()*K823*(6+2)</f>
        <v>106.38274122871834</v>
      </c>
    </row>
    <row r="824" spans="3:13" ht="15" customHeight="1" x14ac:dyDescent="0.25">
      <c r="C824" s="80"/>
      <c r="D824" s="83" t="s">
        <v>88</v>
      </c>
      <c r="E824" s="57"/>
      <c r="F824" s="83" t="s">
        <v>650</v>
      </c>
      <c r="G824" s="57">
        <v>6.625</v>
      </c>
      <c r="H824" s="91" t="s">
        <v>119</v>
      </c>
      <c r="I824" s="57" t="s">
        <v>151</v>
      </c>
      <c r="J824" s="57" t="s">
        <v>1877</v>
      </c>
      <c r="K824" s="57">
        <v>1</v>
      </c>
      <c r="L824" s="58">
        <v>187.5</v>
      </c>
      <c r="M824" s="206">
        <f>L824+PI()*K824*(6.625)</f>
        <v>208.31305133003238</v>
      </c>
    </row>
    <row r="825" spans="3:13" ht="15" customHeight="1" x14ac:dyDescent="0.25">
      <c r="C825" s="80"/>
      <c r="D825" s="83" t="s">
        <v>88</v>
      </c>
      <c r="E825" s="57"/>
      <c r="F825" s="83" t="s">
        <v>650</v>
      </c>
      <c r="G825" s="57">
        <v>6.625</v>
      </c>
      <c r="H825" s="91" t="s">
        <v>119</v>
      </c>
      <c r="I825" s="57"/>
      <c r="J825" s="57" t="s">
        <v>1878</v>
      </c>
      <c r="K825" s="57">
        <v>1</v>
      </c>
      <c r="L825" s="58">
        <v>231.25</v>
      </c>
      <c r="M825" s="206">
        <f t="shared" ref="M825:M828" si="72">L825+PI()*K825*(6.625)</f>
        <v>252.06305133003238</v>
      </c>
    </row>
    <row r="826" spans="3:13" ht="15" customHeight="1" x14ac:dyDescent="0.25">
      <c r="C826" s="80"/>
      <c r="D826" s="83" t="s">
        <v>88</v>
      </c>
      <c r="E826" s="57"/>
      <c r="F826" s="83" t="s">
        <v>650</v>
      </c>
      <c r="G826" s="57">
        <v>6.625</v>
      </c>
      <c r="H826" s="91" t="s">
        <v>119</v>
      </c>
      <c r="I826" s="57"/>
      <c r="J826" s="57" t="s">
        <v>1879</v>
      </c>
      <c r="K826" s="57"/>
      <c r="L826" s="58">
        <v>115.5</v>
      </c>
      <c r="M826" s="206">
        <f t="shared" si="72"/>
        <v>115.5</v>
      </c>
    </row>
    <row r="827" spans="3:13" ht="15" customHeight="1" x14ac:dyDescent="0.25">
      <c r="C827" s="80"/>
      <c r="D827" s="83" t="s">
        <v>88</v>
      </c>
      <c r="E827" s="57"/>
      <c r="F827" s="83" t="s">
        <v>650</v>
      </c>
      <c r="G827" s="57">
        <v>6.625</v>
      </c>
      <c r="H827" s="91" t="s">
        <v>119</v>
      </c>
      <c r="I827" s="57"/>
      <c r="J827" s="57" t="s">
        <v>1880</v>
      </c>
      <c r="K827" s="57"/>
      <c r="L827" s="58">
        <v>26.65</v>
      </c>
      <c r="M827" s="206">
        <f t="shared" si="72"/>
        <v>26.65</v>
      </c>
    </row>
    <row r="828" spans="3:13" ht="15" customHeight="1" x14ac:dyDescent="0.25">
      <c r="C828" s="80"/>
      <c r="D828" s="83" t="s">
        <v>88</v>
      </c>
      <c r="E828" s="57"/>
      <c r="F828" s="83" t="s">
        <v>650</v>
      </c>
      <c r="G828" s="57">
        <v>6.625</v>
      </c>
      <c r="H828" s="91" t="s">
        <v>119</v>
      </c>
      <c r="I828" s="57"/>
      <c r="J828" s="57" t="s">
        <v>1881</v>
      </c>
      <c r="K828" s="57"/>
      <c r="L828" s="58">
        <v>810</v>
      </c>
      <c r="M828" s="206">
        <f t="shared" si="72"/>
        <v>810</v>
      </c>
    </row>
    <row r="829" spans="3:13" ht="15" customHeight="1" x14ac:dyDescent="0.25">
      <c r="C829" s="80"/>
      <c r="D829" s="83" t="s">
        <v>88</v>
      </c>
      <c r="E829" s="57"/>
      <c r="F829" s="62" t="s">
        <v>241</v>
      </c>
      <c r="G829" s="57"/>
      <c r="H829" s="57"/>
      <c r="I829" s="57"/>
      <c r="J829" s="57"/>
      <c r="K829" s="57"/>
      <c r="L829" s="57"/>
      <c r="M829" s="206"/>
    </row>
    <row r="830" spans="3:13" ht="15" customHeight="1" x14ac:dyDescent="0.25">
      <c r="C830" s="80"/>
      <c r="D830" s="83" t="s">
        <v>88</v>
      </c>
      <c r="E830" s="57"/>
      <c r="F830" s="83" t="s">
        <v>651</v>
      </c>
      <c r="G830" s="57">
        <v>4.5</v>
      </c>
      <c r="H830" s="91" t="s">
        <v>231</v>
      </c>
      <c r="I830" s="57" t="s">
        <v>232</v>
      </c>
      <c r="J830" s="57" t="s">
        <v>1882</v>
      </c>
      <c r="K830" s="57">
        <v>1</v>
      </c>
      <c r="L830" s="58">
        <v>72.5</v>
      </c>
      <c r="M830" s="206">
        <f>L830+PI()*K830*(4.5)</f>
        <v>86.637166941154064</v>
      </c>
    </row>
    <row r="831" spans="3:13" ht="15" customHeight="1" x14ac:dyDescent="0.25">
      <c r="C831" s="80"/>
      <c r="D831" s="83" t="s">
        <v>88</v>
      </c>
      <c r="E831" s="57"/>
      <c r="F831" s="83" t="s">
        <v>651</v>
      </c>
      <c r="G831" s="57">
        <v>4.5</v>
      </c>
      <c r="H831" s="91" t="s">
        <v>231</v>
      </c>
      <c r="I831" s="57"/>
      <c r="J831" s="57" t="s">
        <v>1883</v>
      </c>
      <c r="K831" s="57"/>
      <c r="L831" s="58">
        <v>16.2</v>
      </c>
      <c r="M831" s="206">
        <f t="shared" ref="M831:M838" si="73">L831+PI()*K831*(4.5)</f>
        <v>16.2</v>
      </c>
    </row>
    <row r="832" spans="3:13" ht="15" customHeight="1" x14ac:dyDescent="0.25">
      <c r="C832" s="80"/>
      <c r="D832" s="83" t="s">
        <v>88</v>
      </c>
      <c r="E832" s="57"/>
      <c r="F832" s="83" t="s">
        <v>651</v>
      </c>
      <c r="G832" s="57">
        <v>4.5</v>
      </c>
      <c r="H832" s="91" t="s">
        <v>231</v>
      </c>
      <c r="I832" s="57"/>
      <c r="J832" s="57" t="s">
        <v>1884</v>
      </c>
      <c r="K832" s="57"/>
      <c r="L832" s="58">
        <v>5.4749999999999996</v>
      </c>
      <c r="M832" s="206">
        <f t="shared" si="73"/>
        <v>5.4749999999999996</v>
      </c>
    </row>
    <row r="833" spans="3:13" ht="15" customHeight="1" x14ac:dyDescent="0.25">
      <c r="C833" s="80"/>
      <c r="D833" s="83" t="s">
        <v>88</v>
      </c>
      <c r="E833" s="57"/>
      <c r="F833" s="83" t="s">
        <v>651</v>
      </c>
      <c r="G833" s="57">
        <v>4.5</v>
      </c>
      <c r="H833" s="91" t="s">
        <v>90</v>
      </c>
      <c r="I833" s="57" t="s">
        <v>242</v>
      </c>
      <c r="J833" s="57" t="s">
        <v>243</v>
      </c>
      <c r="K833" s="57">
        <v>1</v>
      </c>
      <c r="L833" s="58">
        <v>62</v>
      </c>
      <c r="M833" s="206">
        <f t="shared" si="73"/>
        <v>76.137166941154064</v>
      </c>
    </row>
    <row r="834" spans="3:13" ht="15" customHeight="1" x14ac:dyDescent="0.25">
      <c r="C834" s="80"/>
      <c r="D834" s="83" t="s">
        <v>88</v>
      </c>
      <c r="E834" s="57"/>
      <c r="F834" s="83" t="s">
        <v>651</v>
      </c>
      <c r="G834" s="57">
        <v>4.5</v>
      </c>
      <c r="H834" s="91" t="s">
        <v>90</v>
      </c>
      <c r="I834" s="57"/>
      <c r="J834" s="57" t="s">
        <v>244</v>
      </c>
      <c r="K834" s="57">
        <v>1</v>
      </c>
      <c r="L834" s="58">
        <v>50</v>
      </c>
      <c r="M834" s="206">
        <f t="shared" si="73"/>
        <v>64.137166941154064</v>
      </c>
    </row>
    <row r="835" spans="3:13" ht="15" customHeight="1" x14ac:dyDescent="0.25">
      <c r="C835" s="80"/>
      <c r="D835" s="83" t="s">
        <v>88</v>
      </c>
      <c r="E835" s="57"/>
      <c r="F835" s="83" t="s">
        <v>651</v>
      </c>
      <c r="G835" s="57">
        <v>4.5</v>
      </c>
      <c r="H835" s="91" t="s">
        <v>90</v>
      </c>
      <c r="I835" s="57"/>
      <c r="J835" s="57" t="s">
        <v>1885</v>
      </c>
      <c r="K835" s="57">
        <v>1</v>
      </c>
      <c r="L835" s="58">
        <v>122.5</v>
      </c>
      <c r="M835" s="206">
        <f t="shared" si="73"/>
        <v>136.63716694115408</v>
      </c>
    </row>
    <row r="836" spans="3:13" ht="15" customHeight="1" x14ac:dyDescent="0.25">
      <c r="C836" s="80"/>
      <c r="D836" s="83" t="s">
        <v>88</v>
      </c>
      <c r="E836" s="57"/>
      <c r="F836" s="83" t="s">
        <v>651</v>
      </c>
      <c r="G836" s="57">
        <v>4.5</v>
      </c>
      <c r="H836" s="91" t="s">
        <v>90</v>
      </c>
      <c r="I836" s="57"/>
      <c r="J836" s="57" t="s">
        <v>1883</v>
      </c>
      <c r="K836" s="57"/>
      <c r="L836" s="58">
        <v>67.5</v>
      </c>
      <c r="M836" s="206">
        <f t="shared" si="73"/>
        <v>67.5</v>
      </c>
    </row>
    <row r="837" spans="3:13" ht="15" customHeight="1" x14ac:dyDescent="0.25">
      <c r="C837" s="80"/>
      <c r="D837" s="83" t="s">
        <v>88</v>
      </c>
      <c r="E837" s="57"/>
      <c r="F837" s="83" t="s">
        <v>651</v>
      </c>
      <c r="G837" s="57">
        <v>4.5</v>
      </c>
      <c r="H837" s="91" t="s">
        <v>90</v>
      </c>
      <c r="I837" s="57"/>
      <c r="J837" s="57" t="s">
        <v>1884</v>
      </c>
      <c r="K837" s="57"/>
      <c r="L837" s="58">
        <v>10.137499999999999</v>
      </c>
      <c r="M837" s="206">
        <f t="shared" si="73"/>
        <v>10.137499999999999</v>
      </c>
    </row>
    <row r="838" spans="3:13" ht="15" customHeight="1" x14ac:dyDescent="0.25">
      <c r="C838" s="80"/>
      <c r="D838" s="83" t="s">
        <v>88</v>
      </c>
      <c r="E838" s="57"/>
      <c r="F838" s="83" t="s">
        <v>651</v>
      </c>
      <c r="G838" s="57">
        <v>4.5</v>
      </c>
      <c r="H838" s="91" t="s">
        <v>90</v>
      </c>
      <c r="I838" s="57"/>
      <c r="J838" s="57" t="s">
        <v>1886</v>
      </c>
      <c r="K838" s="57"/>
      <c r="L838" s="58">
        <v>463</v>
      </c>
      <c r="M838" s="206">
        <f t="shared" si="73"/>
        <v>463</v>
      </c>
    </row>
    <row r="839" spans="3:13" ht="15" customHeight="1" x14ac:dyDescent="0.25">
      <c r="C839" s="80"/>
      <c r="D839" s="83" t="s">
        <v>88</v>
      </c>
      <c r="E839" s="57"/>
      <c r="F839" s="83" t="s">
        <v>651</v>
      </c>
      <c r="G839" s="57">
        <v>4.5</v>
      </c>
      <c r="H839" s="57"/>
      <c r="I839" s="57" t="s">
        <v>1</v>
      </c>
      <c r="J839" s="57" t="s">
        <v>1887</v>
      </c>
      <c r="K839" s="57">
        <v>1</v>
      </c>
      <c r="L839" s="58">
        <v>16.875</v>
      </c>
      <c r="M839" s="206">
        <f>L839+PI()*K839*(4.5+4.5)</f>
        <v>45.149333882308142</v>
      </c>
    </row>
    <row r="840" spans="3:13" ht="15" customHeight="1" x14ac:dyDescent="0.25">
      <c r="C840" s="80"/>
      <c r="D840" s="83" t="s">
        <v>88</v>
      </c>
      <c r="E840" s="57"/>
      <c r="F840" s="83" t="s">
        <v>651</v>
      </c>
      <c r="G840" s="57">
        <v>4.5</v>
      </c>
      <c r="H840" s="57"/>
      <c r="I840" s="57" t="s">
        <v>1</v>
      </c>
      <c r="J840" s="57" t="s">
        <v>1888</v>
      </c>
      <c r="K840" s="57">
        <v>1</v>
      </c>
      <c r="L840" s="58">
        <v>15.625</v>
      </c>
      <c r="M840" s="206">
        <f t="shared" ref="M840:M842" si="74">L840+PI()*K840*(4.5+4.5)</f>
        <v>43.899333882308142</v>
      </c>
    </row>
    <row r="841" spans="3:13" ht="15" customHeight="1" x14ac:dyDescent="0.25">
      <c r="C841" s="80"/>
      <c r="D841" s="83" t="s">
        <v>88</v>
      </c>
      <c r="E841" s="57"/>
      <c r="F841" s="83" t="s">
        <v>651</v>
      </c>
      <c r="G841" s="57">
        <v>4.5</v>
      </c>
      <c r="H841" s="57"/>
      <c r="I841" s="57" t="s">
        <v>1</v>
      </c>
      <c r="J841" s="57" t="s">
        <v>1889</v>
      </c>
      <c r="K841" s="57">
        <v>1</v>
      </c>
      <c r="L841" s="58">
        <v>187.5</v>
      </c>
      <c r="M841" s="206">
        <f t="shared" si="74"/>
        <v>215.77433388230813</v>
      </c>
    </row>
    <row r="842" spans="3:13" ht="15" customHeight="1" x14ac:dyDescent="0.25">
      <c r="C842" s="80"/>
      <c r="D842" s="83" t="s">
        <v>88</v>
      </c>
      <c r="E842" s="57"/>
      <c r="F842" s="83" t="s">
        <v>651</v>
      </c>
      <c r="G842" s="57">
        <v>4.5</v>
      </c>
      <c r="H842" s="57"/>
      <c r="I842" s="57" t="s">
        <v>1</v>
      </c>
      <c r="J842" s="57" t="s">
        <v>1890</v>
      </c>
      <c r="K842" s="57">
        <v>1</v>
      </c>
      <c r="L842" s="58">
        <v>150</v>
      </c>
      <c r="M842" s="206">
        <f t="shared" si="74"/>
        <v>178.27433388230813</v>
      </c>
    </row>
    <row r="843" spans="3:13" ht="15" customHeight="1" x14ac:dyDescent="0.25">
      <c r="C843" s="80"/>
      <c r="D843" s="83" t="s">
        <v>88</v>
      </c>
      <c r="E843" s="57"/>
      <c r="F843" s="83" t="s">
        <v>651</v>
      </c>
      <c r="G843" s="91" t="s">
        <v>245</v>
      </c>
      <c r="H843" s="57"/>
      <c r="I843" s="57" t="s">
        <v>1</v>
      </c>
      <c r="J843" s="57" t="s">
        <v>1891</v>
      </c>
      <c r="K843" s="57">
        <v>1</v>
      </c>
      <c r="L843" s="58">
        <v>60</v>
      </c>
      <c r="M843" s="206">
        <f>L843+PI()*K843*(4+4+4)</f>
        <v>97.699111843077517</v>
      </c>
    </row>
    <row r="844" spans="3:13" ht="15" customHeight="1" x14ac:dyDescent="0.25">
      <c r="C844" s="80"/>
      <c r="D844" s="83" t="s">
        <v>88</v>
      </c>
      <c r="E844" s="57"/>
      <c r="F844" s="83" t="s">
        <v>651</v>
      </c>
      <c r="G844" s="91">
        <v>4.5</v>
      </c>
      <c r="H844" s="57"/>
      <c r="I844" s="57" t="s">
        <v>1</v>
      </c>
      <c r="J844" s="57" t="s">
        <v>1892</v>
      </c>
      <c r="K844" s="57">
        <v>1</v>
      </c>
      <c r="L844" s="58">
        <v>614</v>
      </c>
      <c r="M844" s="206">
        <f>L844+PI()*K844*(4.5)</f>
        <v>628.13716694115408</v>
      </c>
    </row>
    <row r="845" spans="3:13" ht="15" customHeight="1" x14ac:dyDescent="0.25">
      <c r="C845" s="80"/>
      <c r="D845" s="83" t="s">
        <v>88</v>
      </c>
      <c r="E845" s="57"/>
      <c r="F845" s="83" t="s">
        <v>651</v>
      </c>
      <c r="G845" s="91">
        <v>4.5</v>
      </c>
      <c r="H845" s="57"/>
      <c r="I845" s="57" t="s">
        <v>1</v>
      </c>
      <c r="J845" s="57" t="s">
        <v>1893</v>
      </c>
      <c r="K845" s="57">
        <v>1</v>
      </c>
      <c r="L845" s="58">
        <v>25</v>
      </c>
      <c r="M845" s="206">
        <f>L845+PI()*K845*(4.5)</f>
        <v>39.137166941154071</v>
      </c>
    </row>
    <row r="846" spans="3:13" ht="15" customHeight="1" x14ac:dyDescent="0.25">
      <c r="C846" s="80"/>
      <c r="D846" s="83" t="s">
        <v>88</v>
      </c>
      <c r="E846" s="57"/>
      <c r="F846" s="83" t="s">
        <v>651</v>
      </c>
      <c r="G846" s="91" t="s">
        <v>245</v>
      </c>
      <c r="H846" s="57"/>
      <c r="I846" s="57" t="s">
        <v>1</v>
      </c>
      <c r="J846" s="57" t="s">
        <v>1894</v>
      </c>
      <c r="K846" s="57">
        <v>1</v>
      </c>
      <c r="L846" s="58">
        <v>37.5</v>
      </c>
      <c r="M846" s="206">
        <f t="shared" ref="M846" si="75">L846+PI()*K846*(4+4+4)</f>
        <v>75.199111843077517</v>
      </c>
    </row>
    <row r="847" spans="3:13" ht="15" customHeight="1" x14ac:dyDescent="0.25">
      <c r="C847" s="80"/>
      <c r="D847" s="83" t="s">
        <v>88</v>
      </c>
      <c r="E847" s="57"/>
      <c r="F847" s="83" t="s">
        <v>651</v>
      </c>
      <c r="G847" s="91" t="s">
        <v>246</v>
      </c>
      <c r="H847" s="57"/>
      <c r="I847" s="57" t="s">
        <v>1</v>
      </c>
      <c r="J847" s="57" t="s">
        <v>1895</v>
      </c>
      <c r="K847" s="57">
        <v>1</v>
      </c>
      <c r="L847" s="58">
        <v>37.5</v>
      </c>
      <c r="M847" s="206">
        <f>L847+PI()*K847*(4+4+3)</f>
        <v>72.057519189487721</v>
      </c>
    </row>
    <row r="848" spans="3:13" ht="15" customHeight="1" x14ac:dyDescent="0.25">
      <c r="C848" s="80"/>
      <c r="D848" s="83" t="s">
        <v>88</v>
      </c>
      <c r="E848" s="57"/>
      <c r="F848" s="83" t="s">
        <v>651</v>
      </c>
      <c r="G848" s="91" t="s">
        <v>247</v>
      </c>
      <c r="H848" s="57"/>
      <c r="I848" s="57" t="s">
        <v>1</v>
      </c>
      <c r="J848" s="57" t="s">
        <v>1896</v>
      </c>
      <c r="K848" s="57">
        <v>1</v>
      </c>
      <c r="L848" s="58">
        <v>37.5</v>
      </c>
      <c r="M848" s="206">
        <f>L848+PI()*K848*(4+4+2)</f>
        <v>68.915926535897938</v>
      </c>
    </row>
    <row r="849" spans="3:13" ht="15" customHeight="1" x14ac:dyDescent="0.25">
      <c r="C849" s="80"/>
      <c r="D849" s="83" t="s">
        <v>88</v>
      </c>
      <c r="E849" s="57"/>
      <c r="F849" s="83" t="s">
        <v>651</v>
      </c>
      <c r="G849" s="91" t="s">
        <v>248</v>
      </c>
      <c r="H849" s="57"/>
      <c r="I849" s="57" t="s">
        <v>1</v>
      </c>
      <c r="J849" s="57" t="s">
        <v>1897</v>
      </c>
      <c r="K849" s="57">
        <v>1</v>
      </c>
      <c r="L849" s="58">
        <v>13.999999999999998</v>
      </c>
      <c r="M849" s="206">
        <f>L849+PI()*K849*(4+3)</f>
        <v>35.991148575128548</v>
      </c>
    </row>
    <row r="850" spans="3:13" ht="15" customHeight="1" x14ac:dyDescent="0.25">
      <c r="C850" s="80"/>
      <c r="D850" s="83" t="s">
        <v>88</v>
      </c>
      <c r="E850" s="57"/>
      <c r="F850" s="83" t="s">
        <v>651</v>
      </c>
      <c r="G850" s="91" t="s">
        <v>249</v>
      </c>
      <c r="H850" s="57"/>
      <c r="I850" s="57" t="s">
        <v>1</v>
      </c>
      <c r="J850" s="57" t="s">
        <v>1898</v>
      </c>
      <c r="K850" s="57">
        <v>1</v>
      </c>
      <c r="L850" s="58">
        <v>16.875</v>
      </c>
      <c r="M850" s="206">
        <f>L850+PI()*K850*(4+2)</f>
        <v>35.724555921538759</v>
      </c>
    </row>
    <row r="851" spans="3:13" ht="15" customHeight="1" x14ac:dyDescent="0.25">
      <c r="C851" s="80"/>
      <c r="D851" s="83" t="s">
        <v>88</v>
      </c>
      <c r="E851" s="57"/>
      <c r="F851" s="83" t="s">
        <v>651</v>
      </c>
      <c r="G851" s="57">
        <v>4.5</v>
      </c>
      <c r="H851" s="91" t="s">
        <v>119</v>
      </c>
      <c r="I851" s="57"/>
      <c r="J851" s="57" t="s">
        <v>1899</v>
      </c>
      <c r="K851" s="57">
        <v>1</v>
      </c>
      <c r="L851" s="58">
        <v>62</v>
      </c>
      <c r="M851" s="206">
        <f>L851+PI()*K851*(4.5)</f>
        <v>76.137166941154064</v>
      </c>
    </row>
    <row r="852" spans="3:13" ht="15" customHeight="1" x14ac:dyDescent="0.25">
      <c r="C852" s="80"/>
      <c r="D852" s="83" t="s">
        <v>88</v>
      </c>
      <c r="E852" s="57"/>
      <c r="F852" s="83" t="s">
        <v>651</v>
      </c>
      <c r="G852" s="57">
        <v>4.5</v>
      </c>
      <c r="H852" s="91" t="s">
        <v>119</v>
      </c>
      <c r="I852" s="57"/>
      <c r="J852" s="57" t="s">
        <v>1900</v>
      </c>
      <c r="K852" s="57">
        <v>1</v>
      </c>
      <c r="L852" s="58">
        <v>187.5</v>
      </c>
      <c r="M852" s="206">
        <f t="shared" ref="M852:M855" si="76">L852+PI()*K852*(4.5)</f>
        <v>201.63716694115408</v>
      </c>
    </row>
    <row r="853" spans="3:13" ht="15" customHeight="1" x14ac:dyDescent="0.25">
      <c r="C853" s="80"/>
      <c r="D853" s="83" t="s">
        <v>88</v>
      </c>
      <c r="E853" s="57"/>
      <c r="F853" s="83" t="s">
        <v>651</v>
      </c>
      <c r="G853" s="57">
        <v>4.5</v>
      </c>
      <c r="H853" s="91" t="s">
        <v>119</v>
      </c>
      <c r="I853" s="57"/>
      <c r="J853" s="57" t="s">
        <v>1901</v>
      </c>
      <c r="K853" s="57"/>
      <c r="L853" s="58">
        <v>71.099999999999994</v>
      </c>
      <c r="M853" s="206">
        <f t="shared" si="76"/>
        <v>71.099999999999994</v>
      </c>
    </row>
    <row r="854" spans="3:13" ht="15" customHeight="1" x14ac:dyDescent="0.25">
      <c r="C854" s="80"/>
      <c r="D854" s="83" t="s">
        <v>88</v>
      </c>
      <c r="E854" s="57"/>
      <c r="F854" s="83" t="s">
        <v>651</v>
      </c>
      <c r="G854" s="57">
        <v>4.5</v>
      </c>
      <c r="H854" s="91" t="s">
        <v>119</v>
      </c>
      <c r="I854" s="57"/>
      <c r="J854" s="57" t="s">
        <v>1902</v>
      </c>
      <c r="K854" s="57"/>
      <c r="L854" s="58">
        <v>14.837499999999999</v>
      </c>
      <c r="M854" s="206">
        <f t="shared" si="76"/>
        <v>14.837499999999999</v>
      </c>
    </row>
    <row r="855" spans="3:13" ht="15" customHeight="1" x14ac:dyDescent="0.25">
      <c r="C855" s="80"/>
      <c r="D855" s="83" t="s">
        <v>88</v>
      </c>
      <c r="E855" s="57"/>
      <c r="F855" s="83" t="s">
        <v>651</v>
      </c>
      <c r="G855" s="57">
        <v>4.5</v>
      </c>
      <c r="H855" s="91" t="s">
        <v>119</v>
      </c>
      <c r="I855" s="57"/>
      <c r="J855" s="57" t="s">
        <v>1903</v>
      </c>
      <c r="K855" s="57"/>
      <c r="L855" s="58">
        <v>560</v>
      </c>
      <c r="M855" s="206">
        <f t="shared" si="76"/>
        <v>560</v>
      </c>
    </row>
    <row r="856" spans="3:13" ht="15" customHeight="1" x14ac:dyDescent="0.25">
      <c r="C856" s="80"/>
      <c r="D856" s="83" t="s">
        <v>88</v>
      </c>
      <c r="E856" s="57"/>
      <c r="F856" s="62" t="s">
        <v>250</v>
      </c>
      <c r="G856" s="57"/>
      <c r="H856" s="57"/>
      <c r="I856" s="57"/>
      <c r="J856" s="57"/>
      <c r="K856" s="57"/>
      <c r="L856" s="57"/>
      <c r="M856" s="206"/>
    </row>
    <row r="857" spans="3:13" ht="15" customHeight="1" x14ac:dyDescent="0.25">
      <c r="C857" s="80"/>
      <c r="D857" s="83" t="s">
        <v>88</v>
      </c>
      <c r="E857" s="57"/>
      <c r="F857" s="83" t="s">
        <v>652</v>
      </c>
      <c r="G857" s="57">
        <v>3.5</v>
      </c>
      <c r="H857" s="91" t="s">
        <v>231</v>
      </c>
      <c r="I857" s="57" t="s">
        <v>232</v>
      </c>
      <c r="J857" s="57" t="s">
        <v>1904</v>
      </c>
      <c r="K857" s="57">
        <v>1</v>
      </c>
      <c r="L857" s="58">
        <v>22.5</v>
      </c>
      <c r="M857" s="206">
        <f>L857+PI()*K857*(3.5)</f>
        <v>33.495574287564274</v>
      </c>
    </row>
    <row r="858" spans="3:13" ht="15" customHeight="1" x14ac:dyDescent="0.25">
      <c r="C858" s="80"/>
      <c r="D858" s="83" t="s">
        <v>88</v>
      </c>
      <c r="E858" s="57"/>
      <c r="F858" s="83" t="s">
        <v>652</v>
      </c>
      <c r="G858" s="57">
        <v>3.5</v>
      </c>
      <c r="H858" s="91" t="s">
        <v>231</v>
      </c>
      <c r="I858" s="57"/>
      <c r="J858" s="57" t="s">
        <v>1905</v>
      </c>
      <c r="K858" s="57"/>
      <c r="L858" s="58">
        <v>8.1</v>
      </c>
      <c r="M858" s="206">
        <f t="shared" ref="M858:M865" si="77">L858+PI()*K858*(3.5)</f>
        <v>8.1</v>
      </c>
    </row>
    <row r="859" spans="3:13" ht="15" customHeight="1" x14ac:dyDescent="0.25">
      <c r="C859" s="80"/>
      <c r="D859" s="83" t="s">
        <v>88</v>
      </c>
      <c r="E859" s="57"/>
      <c r="F859" s="83" t="s">
        <v>652</v>
      </c>
      <c r="G859" s="57">
        <v>3.5</v>
      </c>
      <c r="H859" s="91" t="s">
        <v>231</v>
      </c>
      <c r="I859" s="57"/>
      <c r="J859" s="57" t="s">
        <v>1906</v>
      </c>
      <c r="K859" s="57"/>
      <c r="L859" s="58">
        <v>3.95</v>
      </c>
      <c r="M859" s="206">
        <f t="shared" si="77"/>
        <v>3.95</v>
      </c>
    </row>
    <row r="860" spans="3:13" ht="15" customHeight="1" x14ac:dyDescent="0.25">
      <c r="C860" s="80"/>
      <c r="D860" s="83" t="s">
        <v>88</v>
      </c>
      <c r="E860" s="57"/>
      <c r="F860" s="83" t="s">
        <v>652</v>
      </c>
      <c r="G860" s="57">
        <v>3.5</v>
      </c>
      <c r="H860" s="91" t="s">
        <v>90</v>
      </c>
      <c r="I860" s="57" t="s">
        <v>251</v>
      </c>
      <c r="J860" s="57" t="s">
        <v>1907</v>
      </c>
      <c r="K860" s="57">
        <v>1</v>
      </c>
      <c r="L860" s="58">
        <v>49</v>
      </c>
      <c r="M860" s="206">
        <f t="shared" si="77"/>
        <v>59.995574287564274</v>
      </c>
    </row>
    <row r="861" spans="3:13" ht="15" customHeight="1" x14ac:dyDescent="0.25">
      <c r="C861" s="80"/>
      <c r="D861" s="83" t="s">
        <v>88</v>
      </c>
      <c r="E861" s="57"/>
      <c r="F861" s="83" t="s">
        <v>652</v>
      </c>
      <c r="G861" s="57">
        <v>3.5</v>
      </c>
      <c r="H861" s="91" t="s">
        <v>90</v>
      </c>
      <c r="I861" s="57"/>
      <c r="J861" s="57" t="s">
        <v>1908</v>
      </c>
      <c r="K861" s="57">
        <v>1</v>
      </c>
      <c r="L861" s="58">
        <v>36</v>
      </c>
      <c r="M861" s="206">
        <f t="shared" si="77"/>
        <v>46.995574287564274</v>
      </c>
    </row>
    <row r="862" spans="3:13" ht="15" customHeight="1" x14ac:dyDescent="0.25">
      <c r="C862" s="80"/>
      <c r="D862" s="83" t="s">
        <v>88</v>
      </c>
      <c r="E862" s="57"/>
      <c r="F862" s="83" t="s">
        <v>652</v>
      </c>
      <c r="G862" s="57">
        <v>3.5</v>
      </c>
      <c r="H862" s="91" t="s">
        <v>90</v>
      </c>
      <c r="I862" s="57"/>
      <c r="J862" s="57" t="s">
        <v>1909</v>
      </c>
      <c r="K862" s="57">
        <v>1</v>
      </c>
      <c r="L862" s="58">
        <v>93.75</v>
      </c>
      <c r="M862" s="206">
        <f t="shared" si="77"/>
        <v>104.74557428756428</v>
      </c>
    </row>
    <row r="863" spans="3:13" ht="15" customHeight="1" x14ac:dyDescent="0.25">
      <c r="C863" s="80"/>
      <c r="D863" s="83" t="s">
        <v>88</v>
      </c>
      <c r="E863" s="57"/>
      <c r="F863" s="83" t="s">
        <v>652</v>
      </c>
      <c r="G863" s="57">
        <v>3.5</v>
      </c>
      <c r="H863" s="91" t="s">
        <v>90</v>
      </c>
      <c r="I863" s="57"/>
      <c r="J863" s="57" t="s">
        <v>1910</v>
      </c>
      <c r="K863" s="57"/>
      <c r="L863" s="58">
        <v>27.2</v>
      </c>
      <c r="M863" s="206">
        <f t="shared" si="77"/>
        <v>27.2</v>
      </c>
    </row>
    <row r="864" spans="3:13" ht="15" customHeight="1" x14ac:dyDescent="0.25">
      <c r="C864" s="80"/>
      <c r="D864" s="83" t="s">
        <v>88</v>
      </c>
      <c r="E864" s="57"/>
      <c r="F864" s="83" t="s">
        <v>652</v>
      </c>
      <c r="G864" s="57">
        <v>3.5</v>
      </c>
      <c r="H864" s="91" t="s">
        <v>90</v>
      </c>
      <c r="I864" s="57"/>
      <c r="J864" s="57" t="s">
        <v>1911</v>
      </c>
      <c r="K864" s="57"/>
      <c r="L864" s="58">
        <v>3.95</v>
      </c>
      <c r="M864" s="206">
        <f t="shared" si="77"/>
        <v>3.95</v>
      </c>
    </row>
    <row r="865" spans="3:13" ht="15" customHeight="1" x14ac:dyDescent="0.25">
      <c r="C865" s="80"/>
      <c r="D865" s="83" t="s">
        <v>88</v>
      </c>
      <c r="E865" s="57"/>
      <c r="F865" s="83" t="s">
        <v>652</v>
      </c>
      <c r="G865" s="57">
        <v>3.5</v>
      </c>
      <c r="H865" s="91" t="s">
        <v>90</v>
      </c>
      <c r="I865" s="57"/>
      <c r="J865" s="57" t="s">
        <v>1912</v>
      </c>
      <c r="K865" s="57"/>
      <c r="L865" s="58">
        <v>300</v>
      </c>
      <c r="M865" s="206">
        <f t="shared" si="77"/>
        <v>300</v>
      </c>
    </row>
    <row r="866" spans="3:13" ht="15" customHeight="1" x14ac:dyDescent="0.25">
      <c r="C866" s="80"/>
      <c r="D866" s="83" t="s">
        <v>88</v>
      </c>
      <c r="E866" s="57"/>
      <c r="F866" s="83" t="s">
        <v>652</v>
      </c>
      <c r="G866" s="57">
        <v>3.5</v>
      </c>
      <c r="H866" s="57"/>
      <c r="I866" s="57" t="s">
        <v>1</v>
      </c>
      <c r="J866" s="57" t="s">
        <v>1913</v>
      </c>
      <c r="K866" s="57">
        <v>1</v>
      </c>
      <c r="L866" s="58">
        <v>10.625</v>
      </c>
      <c r="M866" s="206">
        <f>L866+PI()*K866*(3.5+3.5)</f>
        <v>32.616148575128548</v>
      </c>
    </row>
    <row r="867" spans="3:13" ht="15" customHeight="1" x14ac:dyDescent="0.25">
      <c r="C867" s="80"/>
      <c r="D867" s="83" t="s">
        <v>88</v>
      </c>
      <c r="E867" s="57"/>
      <c r="F867" s="83" t="s">
        <v>652</v>
      </c>
      <c r="G867" s="57">
        <v>3.5</v>
      </c>
      <c r="H867" s="57"/>
      <c r="I867" s="57" t="s">
        <v>1</v>
      </c>
      <c r="J867" s="57" t="s">
        <v>1914</v>
      </c>
      <c r="K867" s="57">
        <v>1</v>
      </c>
      <c r="L867" s="58">
        <v>8.125</v>
      </c>
      <c r="M867" s="206">
        <f t="shared" ref="M867:M869" si="78">L867+PI()*K867*(3.5+3.5)</f>
        <v>30.116148575128552</v>
      </c>
    </row>
    <row r="868" spans="3:13" ht="15" customHeight="1" x14ac:dyDescent="0.25">
      <c r="C868" s="80"/>
      <c r="D868" s="83" t="s">
        <v>88</v>
      </c>
      <c r="E868" s="57"/>
      <c r="F868" s="83" t="s">
        <v>652</v>
      </c>
      <c r="G868" s="57">
        <v>3.5</v>
      </c>
      <c r="H868" s="57"/>
      <c r="I868" s="57" t="s">
        <v>1</v>
      </c>
      <c r="J868" s="57" t="s">
        <v>1915</v>
      </c>
      <c r="K868" s="57">
        <v>1</v>
      </c>
      <c r="L868" s="58">
        <v>118.75</v>
      </c>
      <c r="M868" s="206">
        <f t="shared" si="78"/>
        <v>140.74114857512856</v>
      </c>
    </row>
    <row r="869" spans="3:13" ht="15" customHeight="1" x14ac:dyDescent="0.25">
      <c r="C869" s="80"/>
      <c r="D869" s="83" t="s">
        <v>88</v>
      </c>
      <c r="E869" s="57"/>
      <c r="F869" s="83" t="s">
        <v>652</v>
      </c>
      <c r="G869" s="57">
        <v>3.5</v>
      </c>
      <c r="H869" s="57"/>
      <c r="I869" s="57" t="s">
        <v>1</v>
      </c>
      <c r="J869" s="57" t="s">
        <v>1916</v>
      </c>
      <c r="K869" s="57">
        <v>1</v>
      </c>
      <c r="L869" s="58">
        <v>118.75</v>
      </c>
      <c r="M869" s="206">
        <f t="shared" si="78"/>
        <v>140.74114857512856</v>
      </c>
    </row>
    <row r="870" spans="3:13" ht="15" customHeight="1" x14ac:dyDescent="0.25">
      <c r="C870" s="80"/>
      <c r="D870" s="83" t="s">
        <v>88</v>
      </c>
      <c r="E870" s="57"/>
      <c r="F870" s="83" t="s">
        <v>652</v>
      </c>
      <c r="G870" s="57">
        <v>3.5</v>
      </c>
      <c r="H870" s="57"/>
      <c r="I870" s="57" t="s">
        <v>1</v>
      </c>
      <c r="J870" s="57" t="s">
        <v>1917</v>
      </c>
      <c r="K870" s="57">
        <v>1</v>
      </c>
      <c r="L870" s="58">
        <v>348.26</v>
      </c>
      <c r="M870" s="206">
        <f>L870+PI()*K870*(3.5)</f>
        <v>359.25557428756429</v>
      </c>
    </row>
    <row r="871" spans="3:13" ht="15" customHeight="1" x14ac:dyDescent="0.25">
      <c r="C871" s="80"/>
      <c r="D871" s="83" t="s">
        <v>88</v>
      </c>
      <c r="E871" s="57"/>
      <c r="F871" s="83" t="s">
        <v>652</v>
      </c>
      <c r="G871" s="57">
        <v>3.5</v>
      </c>
      <c r="H871" s="57"/>
      <c r="I871" s="57" t="s">
        <v>1</v>
      </c>
      <c r="J871" s="57" t="s">
        <v>1918</v>
      </c>
      <c r="K871" s="57">
        <v>1</v>
      </c>
      <c r="L871" s="58">
        <v>8.125</v>
      </c>
      <c r="M871" s="206">
        <f>L871+PI()*K871*(3.5)</f>
        <v>19.120574287564274</v>
      </c>
    </row>
    <row r="872" spans="3:13" ht="15" customHeight="1" x14ac:dyDescent="0.25">
      <c r="C872" s="80"/>
      <c r="D872" s="83" t="s">
        <v>88</v>
      </c>
      <c r="E872" s="57"/>
      <c r="F872" s="83" t="s">
        <v>652</v>
      </c>
      <c r="G872" s="91" t="s">
        <v>252</v>
      </c>
      <c r="H872" s="57"/>
      <c r="I872" s="57" t="s">
        <v>1</v>
      </c>
      <c r="J872" s="57" t="s">
        <v>1919</v>
      </c>
      <c r="K872" s="57">
        <v>1</v>
      </c>
      <c r="L872" s="58">
        <v>25</v>
      </c>
      <c r="M872" s="206">
        <f>L872+PI()*K872*(3+3+3)</f>
        <v>53.274333882308142</v>
      </c>
    </row>
    <row r="873" spans="3:13" ht="15" customHeight="1" x14ac:dyDescent="0.25">
      <c r="C873" s="80"/>
      <c r="D873" s="83" t="s">
        <v>88</v>
      </c>
      <c r="E873" s="57"/>
      <c r="F873" s="83" t="s">
        <v>652</v>
      </c>
      <c r="G873" s="91" t="s">
        <v>253</v>
      </c>
      <c r="H873" s="57"/>
      <c r="I873" s="57" t="s">
        <v>1</v>
      </c>
      <c r="J873" s="57" t="s">
        <v>1920</v>
      </c>
      <c r="K873" s="57">
        <v>1</v>
      </c>
      <c r="L873" s="58">
        <v>31.25</v>
      </c>
      <c r="M873" s="206">
        <f>L873+PI()*K873*(3+3+2)</f>
        <v>56.382741228718345</v>
      </c>
    </row>
    <row r="874" spans="3:13" ht="15" customHeight="1" x14ac:dyDescent="0.25">
      <c r="C874" s="80"/>
      <c r="D874" s="83" t="s">
        <v>88</v>
      </c>
      <c r="E874" s="57"/>
      <c r="F874" s="83" t="s">
        <v>652</v>
      </c>
      <c r="G874" s="91" t="s">
        <v>254</v>
      </c>
      <c r="H874" s="57"/>
      <c r="I874" s="57" t="s">
        <v>1</v>
      </c>
      <c r="J874" s="57" t="s">
        <v>1921</v>
      </c>
      <c r="K874" s="57">
        <v>1</v>
      </c>
      <c r="L874" s="58">
        <v>11.875</v>
      </c>
      <c r="M874" s="206">
        <f>L874+PI()*K874*(3+2)</f>
        <v>27.582963267948966</v>
      </c>
    </row>
    <row r="875" spans="3:13" ht="15" customHeight="1" x14ac:dyDescent="0.25">
      <c r="C875" s="80"/>
      <c r="D875" s="83" t="s">
        <v>88</v>
      </c>
      <c r="E875" s="57"/>
      <c r="F875" s="83" t="s">
        <v>652</v>
      </c>
      <c r="G875" s="91" t="s">
        <v>255</v>
      </c>
      <c r="H875" s="57"/>
      <c r="I875" s="57" t="s">
        <v>1</v>
      </c>
      <c r="J875" s="57" t="s">
        <v>2465</v>
      </c>
      <c r="K875" s="57">
        <v>1</v>
      </c>
      <c r="L875" s="58">
        <v>37.5</v>
      </c>
      <c r="M875" s="206">
        <f>L875+PI()*K875*(3+1)</f>
        <v>50.066370614359172</v>
      </c>
    </row>
    <row r="876" spans="3:13" ht="15" customHeight="1" x14ac:dyDescent="0.25">
      <c r="C876" s="80"/>
      <c r="D876" s="83" t="s">
        <v>88</v>
      </c>
      <c r="E876" s="57"/>
      <c r="F876" s="62" t="s">
        <v>256</v>
      </c>
      <c r="G876" s="57"/>
      <c r="H876" s="57"/>
      <c r="I876" s="57"/>
      <c r="J876" s="57"/>
      <c r="K876" s="57"/>
      <c r="L876" s="57"/>
      <c r="M876" s="206"/>
    </row>
    <row r="877" spans="3:13" ht="15" customHeight="1" x14ac:dyDescent="0.25">
      <c r="C877" s="80"/>
      <c r="D877" s="83" t="s">
        <v>88</v>
      </c>
      <c r="E877" s="57"/>
      <c r="F877" s="83" t="s">
        <v>653</v>
      </c>
      <c r="G877" s="57">
        <v>2.375</v>
      </c>
      <c r="H877" s="91" t="s">
        <v>90</v>
      </c>
      <c r="I877" s="57" t="s">
        <v>257</v>
      </c>
      <c r="J877" s="57" t="s">
        <v>1923</v>
      </c>
      <c r="K877" s="83">
        <v>1</v>
      </c>
      <c r="L877" s="58">
        <v>36</v>
      </c>
      <c r="M877" s="206">
        <f>L877+PI()*K877*(2.375)</f>
        <v>43.461282552275762</v>
      </c>
    </row>
    <row r="878" spans="3:13" ht="15" customHeight="1" x14ac:dyDescent="0.25">
      <c r="C878" s="80"/>
      <c r="D878" s="83" t="s">
        <v>88</v>
      </c>
      <c r="E878" s="57"/>
      <c r="F878" s="83" t="s">
        <v>653</v>
      </c>
      <c r="G878" s="57">
        <v>2.375</v>
      </c>
      <c r="H878" s="91" t="s">
        <v>90</v>
      </c>
      <c r="I878" s="57"/>
      <c r="J878" s="57" t="s">
        <v>1922</v>
      </c>
      <c r="K878" s="83">
        <v>1</v>
      </c>
      <c r="L878" s="58">
        <v>22</v>
      </c>
      <c r="M878" s="206">
        <f t="shared" ref="M878:M882" si="79">L878+PI()*K878*(2.375)</f>
        <v>29.461282552275758</v>
      </c>
    </row>
    <row r="879" spans="3:13" ht="15" customHeight="1" x14ac:dyDescent="0.25">
      <c r="C879" s="80"/>
      <c r="D879" s="83" t="s">
        <v>88</v>
      </c>
      <c r="E879" s="57"/>
      <c r="F879" s="83" t="s">
        <v>653</v>
      </c>
      <c r="G879" s="57">
        <v>2.375</v>
      </c>
      <c r="H879" s="91" t="s">
        <v>90</v>
      </c>
      <c r="I879" s="57"/>
      <c r="J879" s="57" t="s">
        <v>1924</v>
      </c>
      <c r="K879" s="83">
        <v>1</v>
      </c>
      <c r="L879" s="58">
        <v>62.5</v>
      </c>
      <c r="M879" s="206">
        <f t="shared" si="79"/>
        <v>69.961282552275762</v>
      </c>
    </row>
    <row r="880" spans="3:13" ht="15" customHeight="1" x14ac:dyDescent="0.25">
      <c r="C880" s="80"/>
      <c r="D880" s="83" t="s">
        <v>88</v>
      </c>
      <c r="E880" s="57"/>
      <c r="F880" s="83" t="s">
        <v>653</v>
      </c>
      <c r="G880" s="57">
        <v>2.375</v>
      </c>
      <c r="H880" s="91" t="s">
        <v>90</v>
      </c>
      <c r="I880" s="57"/>
      <c r="J880" s="57" t="s">
        <v>1925</v>
      </c>
      <c r="K880" s="57"/>
      <c r="L880" s="58">
        <v>17.7</v>
      </c>
      <c r="M880" s="206">
        <f t="shared" si="79"/>
        <v>17.7</v>
      </c>
    </row>
    <row r="881" spans="3:13" ht="15" customHeight="1" x14ac:dyDescent="0.25">
      <c r="C881" s="80"/>
      <c r="D881" s="83" t="s">
        <v>88</v>
      </c>
      <c r="E881" s="57"/>
      <c r="F881" s="83" t="s">
        <v>653</v>
      </c>
      <c r="G881" s="57">
        <v>2.375</v>
      </c>
      <c r="H881" s="91" t="s">
        <v>90</v>
      </c>
      <c r="I881" s="57"/>
      <c r="J881" s="57" t="s">
        <v>1926</v>
      </c>
      <c r="K881" s="57"/>
      <c r="L881" s="58">
        <v>2.6874999999999996</v>
      </c>
      <c r="M881" s="206">
        <f t="shared" si="79"/>
        <v>2.6874999999999996</v>
      </c>
    </row>
    <row r="882" spans="3:13" ht="15" customHeight="1" x14ac:dyDescent="0.25">
      <c r="C882" s="80"/>
      <c r="D882" s="83" t="s">
        <v>88</v>
      </c>
      <c r="E882" s="57"/>
      <c r="F882" s="83" t="s">
        <v>653</v>
      </c>
      <c r="G882" s="57">
        <v>2.375</v>
      </c>
      <c r="H882" s="91" t="s">
        <v>90</v>
      </c>
      <c r="I882" s="57"/>
      <c r="J882" s="57" t="s">
        <v>1927</v>
      </c>
      <c r="K882" s="57"/>
      <c r="L882" s="58">
        <v>239</v>
      </c>
      <c r="M882" s="206">
        <f t="shared" si="79"/>
        <v>239</v>
      </c>
    </row>
    <row r="883" spans="3:13" ht="15" customHeight="1" x14ac:dyDescent="0.25">
      <c r="C883" s="80"/>
      <c r="D883" s="83" t="s">
        <v>88</v>
      </c>
      <c r="E883" s="57"/>
      <c r="F883" s="83" t="s">
        <v>653</v>
      </c>
      <c r="G883" s="57">
        <v>2.375</v>
      </c>
      <c r="H883" s="57"/>
      <c r="I883" s="57" t="s">
        <v>1</v>
      </c>
      <c r="J883" s="57" t="s">
        <v>1928</v>
      </c>
      <c r="K883" s="57">
        <v>1</v>
      </c>
      <c r="L883" s="58">
        <v>6.875</v>
      </c>
      <c r="M883" s="206">
        <f>L883+PI()*K883*(2.375+2.375)</f>
        <v>21.797565104551516</v>
      </c>
    </row>
    <row r="884" spans="3:13" ht="15" customHeight="1" x14ac:dyDescent="0.25">
      <c r="C884" s="80"/>
      <c r="D884" s="83" t="s">
        <v>88</v>
      </c>
      <c r="E884" s="57"/>
      <c r="F884" s="83" t="s">
        <v>653</v>
      </c>
      <c r="G884" s="57">
        <v>2.375</v>
      </c>
      <c r="H884" s="57"/>
      <c r="I884" s="57" t="s">
        <v>1</v>
      </c>
      <c r="J884" s="57" t="s">
        <v>1929</v>
      </c>
      <c r="K884" s="57">
        <v>1</v>
      </c>
      <c r="L884" s="58">
        <v>6.5</v>
      </c>
      <c r="M884" s="206">
        <f t="shared" ref="M884" si="80">L884+PI()*K884*(2.375+2.375)</f>
        <v>21.422565104551516</v>
      </c>
    </row>
    <row r="885" spans="3:13" ht="15" customHeight="1" x14ac:dyDescent="0.25">
      <c r="C885" s="80"/>
      <c r="D885" s="83" t="s">
        <v>88</v>
      </c>
      <c r="E885" s="57"/>
      <c r="F885" s="83" t="s">
        <v>653</v>
      </c>
      <c r="G885" s="57">
        <v>2.375</v>
      </c>
      <c r="H885" s="57"/>
      <c r="I885" s="57" t="s">
        <v>1</v>
      </c>
      <c r="J885" s="57" t="s">
        <v>1930</v>
      </c>
      <c r="K885" s="57">
        <v>1</v>
      </c>
      <c r="L885" s="58">
        <v>125</v>
      </c>
      <c r="M885" s="206">
        <f>L885+PI()*K885*(2.375)</f>
        <v>132.46128255227575</v>
      </c>
    </row>
    <row r="886" spans="3:13" ht="15" customHeight="1" x14ac:dyDescent="0.25">
      <c r="C886" s="80"/>
      <c r="D886" s="83" t="s">
        <v>88</v>
      </c>
      <c r="E886" s="57"/>
      <c r="F886" s="83" t="s">
        <v>653</v>
      </c>
      <c r="G886" s="57">
        <v>2.375</v>
      </c>
      <c r="H886" s="57"/>
      <c r="I886" s="57" t="s">
        <v>1</v>
      </c>
      <c r="J886" s="57" t="s">
        <v>1931</v>
      </c>
      <c r="K886" s="57">
        <v>1</v>
      </c>
      <c r="L886" s="58">
        <v>8.125</v>
      </c>
      <c r="M886" s="206">
        <f>L886+PI()*K886*(2.375)</f>
        <v>15.586282552275758</v>
      </c>
    </row>
    <row r="887" spans="3:13" ht="15" customHeight="1" x14ac:dyDescent="0.25">
      <c r="C887" s="80"/>
      <c r="D887" s="83" t="s">
        <v>88</v>
      </c>
      <c r="E887" s="57"/>
      <c r="F887" s="83" t="s">
        <v>653</v>
      </c>
      <c r="G887" s="91" t="s">
        <v>258</v>
      </c>
      <c r="H887" s="57"/>
      <c r="I887" s="57" t="s">
        <v>1</v>
      </c>
      <c r="J887" s="57" t="s">
        <v>1932</v>
      </c>
      <c r="K887" s="57">
        <v>1</v>
      </c>
      <c r="L887" s="58">
        <v>16.875</v>
      </c>
      <c r="M887" s="206">
        <f>L887+PI()*K887*(2+2+2)</f>
        <v>35.724555921538759</v>
      </c>
    </row>
    <row r="888" spans="3:13" ht="15" customHeight="1" x14ac:dyDescent="0.25">
      <c r="C888" s="80"/>
      <c r="D888" s="83" t="s">
        <v>88</v>
      </c>
      <c r="E888" s="57"/>
      <c r="F888" s="83" t="s">
        <v>653</v>
      </c>
      <c r="G888" s="91" t="s">
        <v>259</v>
      </c>
      <c r="H888" s="57"/>
      <c r="I888" s="57" t="s">
        <v>1</v>
      </c>
      <c r="J888" s="57" t="s">
        <v>1935</v>
      </c>
      <c r="K888" s="57">
        <v>1</v>
      </c>
      <c r="L888" s="58">
        <v>14.375</v>
      </c>
      <c r="M888" s="206">
        <f>L888+PI()*K888*(2+1)</f>
        <v>23.799777960769379</v>
      </c>
    </row>
    <row r="889" spans="3:13" ht="15" customHeight="1" x14ac:dyDescent="0.25">
      <c r="C889" s="80"/>
      <c r="D889" s="83" t="s">
        <v>88</v>
      </c>
      <c r="E889" s="57"/>
      <c r="F889" s="62" t="s">
        <v>260</v>
      </c>
      <c r="G889" s="57"/>
      <c r="H889" s="57"/>
      <c r="I889" s="57"/>
      <c r="J889" s="57"/>
      <c r="K889" s="57"/>
      <c r="L889" s="57"/>
      <c r="M889" s="206"/>
    </row>
    <row r="890" spans="3:13" ht="15" customHeight="1" x14ac:dyDescent="0.25">
      <c r="C890" s="80"/>
      <c r="D890" s="83" t="s">
        <v>88</v>
      </c>
      <c r="E890" s="57"/>
      <c r="F890" s="83" t="s">
        <v>654</v>
      </c>
      <c r="G890" s="57">
        <v>1</v>
      </c>
      <c r="H890" s="57"/>
      <c r="I890" s="57"/>
      <c r="J890" s="57" t="s">
        <v>261</v>
      </c>
      <c r="K890" s="57"/>
      <c r="L890" s="58">
        <v>5.3125</v>
      </c>
      <c r="M890" s="206">
        <f>L890+PI()*K890*(1)</f>
        <v>5.3125</v>
      </c>
    </row>
    <row r="891" spans="3:13" ht="15" customHeight="1" x14ac:dyDescent="0.25">
      <c r="C891" s="80"/>
      <c r="D891" s="83" t="s">
        <v>88</v>
      </c>
      <c r="E891" s="57"/>
      <c r="F891" s="83" t="s">
        <v>654</v>
      </c>
      <c r="G891" s="57">
        <v>1</v>
      </c>
      <c r="H891" s="57"/>
      <c r="I891" s="57"/>
      <c r="J891" s="57" t="s">
        <v>262</v>
      </c>
      <c r="K891" s="57"/>
      <c r="L891" s="58">
        <v>81.25</v>
      </c>
      <c r="M891" s="206">
        <f t="shared" ref="M891:M896" si="81">L891+PI()*K891*(1)</f>
        <v>81.25</v>
      </c>
    </row>
    <row r="892" spans="3:13" ht="15" customHeight="1" x14ac:dyDescent="0.25">
      <c r="C892" s="80"/>
      <c r="D892" s="83" t="s">
        <v>88</v>
      </c>
      <c r="E892" s="57"/>
      <c r="F892" s="83" t="s">
        <v>654</v>
      </c>
      <c r="G892" s="57">
        <v>1</v>
      </c>
      <c r="H892" s="57"/>
      <c r="I892" s="57"/>
      <c r="J892" s="57" t="s">
        <v>263</v>
      </c>
      <c r="K892" s="57"/>
      <c r="L892" s="58">
        <v>2.5</v>
      </c>
      <c r="M892" s="206">
        <f t="shared" si="81"/>
        <v>2.5</v>
      </c>
    </row>
    <row r="893" spans="3:13" ht="15" customHeight="1" x14ac:dyDescent="0.25">
      <c r="C893" s="80"/>
      <c r="D893" s="83" t="s">
        <v>88</v>
      </c>
      <c r="E893" s="57"/>
      <c r="F893" s="83" t="s">
        <v>654</v>
      </c>
      <c r="G893" s="57">
        <v>1</v>
      </c>
      <c r="H893" s="57"/>
      <c r="I893" s="57"/>
      <c r="J893" s="57" t="s">
        <v>264</v>
      </c>
      <c r="K893" s="57"/>
      <c r="L893" s="58">
        <v>5</v>
      </c>
      <c r="M893" s="206">
        <f t="shared" si="81"/>
        <v>5</v>
      </c>
    </row>
    <row r="894" spans="3:13" ht="15" customHeight="1" x14ac:dyDescent="0.25">
      <c r="C894" s="80"/>
      <c r="D894" s="83" t="s">
        <v>88</v>
      </c>
      <c r="E894" s="57"/>
      <c r="F894" s="83" t="s">
        <v>654</v>
      </c>
      <c r="G894" s="57">
        <v>1</v>
      </c>
      <c r="H894" s="91" t="s">
        <v>90</v>
      </c>
      <c r="I894" s="57"/>
      <c r="J894" s="57" t="s">
        <v>1936</v>
      </c>
      <c r="K894" s="57">
        <v>1</v>
      </c>
      <c r="L894" s="58">
        <v>31.25</v>
      </c>
      <c r="M894" s="206">
        <f t="shared" si="81"/>
        <v>34.391592653589797</v>
      </c>
    </row>
    <row r="895" spans="3:13" ht="15" customHeight="1" x14ac:dyDescent="0.25">
      <c r="C895" s="80"/>
      <c r="D895" s="83" t="s">
        <v>88</v>
      </c>
      <c r="E895" s="57"/>
      <c r="F895" s="83" t="s">
        <v>654</v>
      </c>
      <c r="G895" s="57">
        <v>1</v>
      </c>
      <c r="H895" s="91" t="s">
        <v>90</v>
      </c>
      <c r="I895" s="57"/>
      <c r="J895" s="57" t="s">
        <v>1937</v>
      </c>
      <c r="K895" s="57">
        <v>1</v>
      </c>
      <c r="L895" s="58">
        <v>31.25</v>
      </c>
      <c r="M895" s="206">
        <f t="shared" si="81"/>
        <v>34.391592653589797</v>
      </c>
    </row>
    <row r="896" spans="3:13" ht="15" customHeight="1" x14ac:dyDescent="0.25">
      <c r="C896" s="80"/>
      <c r="D896" s="83" t="s">
        <v>88</v>
      </c>
      <c r="E896" s="57"/>
      <c r="F896" s="83" t="s">
        <v>654</v>
      </c>
      <c r="G896" s="57">
        <v>1</v>
      </c>
      <c r="H896" s="91" t="s">
        <v>90</v>
      </c>
      <c r="I896" s="57"/>
      <c r="J896" s="57" t="s">
        <v>1938</v>
      </c>
      <c r="K896" s="57"/>
      <c r="L896" s="58">
        <v>3.125</v>
      </c>
      <c r="M896" s="206">
        <f t="shared" si="81"/>
        <v>3.125</v>
      </c>
    </row>
    <row r="897" spans="3:13" ht="15" customHeight="1" x14ac:dyDescent="0.25">
      <c r="C897" s="80"/>
      <c r="D897" s="83" t="s">
        <v>88</v>
      </c>
      <c r="E897" s="57"/>
      <c r="F897" s="83" t="s">
        <v>654</v>
      </c>
      <c r="G897" s="57">
        <v>0.75</v>
      </c>
      <c r="H897" s="57"/>
      <c r="I897" s="57"/>
      <c r="J897" s="57" t="s">
        <v>1939</v>
      </c>
      <c r="K897" s="57"/>
      <c r="L897" s="58">
        <v>43.75</v>
      </c>
      <c r="M897" s="206">
        <f>L897+PI()*K897*(3/4)</f>
        <v>43.75</v>
      </c>
    </row>
    <row r="898" spans="3:13" ht="15" customHeight="1" x14ac:dyDescent="0.25">
      <c r="C898" s="80"/>
      <c r="D898" s="83" t="s">
        <v>88</v>
      </c>
      <c r="E898" s="57"/>
      <c r="F898" s="83" t="s">
        <v>654</v>
      </c>
      <c r="G898" s="57">
        <v>0.75</v>
      </c>
      <c r="H898" s="57"/>
      <c r="I898" s="57"/>
      <c r="J898" s="57" t="s">
        <v>1940</v>
      </c>
      <c r="K898" s="57"/>
      <c r="L898" s="58">
        <v>3.75</v>
      </c>
      <c r="M898" s="206">
        <f t="shared" ref="M898:M905" si="82">L898+PI()*K898*(3/4)</f>
        <v>3.75</v>
      </c>
    </row>
    <row r="899" spans="3:13" ht="15" customHeight="1" x14ac:dyDescent="0.25">
      <c r="C899" s="80"/>
      <c r="D899" s="83" t="s">
        <v>88</v>
      </c>
      <c r="E899" s="57"/>
      <c r="F899" s="83" t="s">
        <v>654</v>
      </c>
      <c r="G899" s="57">
        <v>0.75</v>
      </c>
      <c r="H899" s="57"/>
      <c r="I899" s="57"/>
      <c r="J899" s="57" t="s">
        <v>1941</v>
      </c>
      <c r="K899" s="57"/>
      <c r="L899" s="58">
        <v>75</v>
      </c>
      <c r="M899" s="206">
        <f t="shared" si="82"/>
        <v>75</v>
      </c>
    </row>
    <row r="900" spans="3:13" ht="15" customHeight="1" x14ac:dyDescent="0.25">
      <c r="C900" s="80"/>
      <c r="D900" s="83" t="s">
        <v>88</v>
      </c>
      <c r="E900" s="57"/>
      <c r="F900" s="83" t="s">
        <v>654</v>
      </c>
      <c r="G900" s="57">
        <v>0.75</v>
      </c>
      <c r="H900" s="57"/>
      <c r="I900" s="57"/>
      <c r="J900" s="57" t="s">
        <v>1942</v>
      </c>
      <c r="K900" s="57"/>
      <c r="L900" s="58">
        <v>1.5625</v>
      </c>
      <c r="M900" s="206">
        <f t="shared" si="82"/>
        <v>1.5625</v>
      </c>
    </row>
    <row r="901" spans="3:13" ht="15" customHeight="1" x14ac:dyDescent="0.25">
      <c r="C901" s="80"/>
      <c r="D901" s="83" t="s">
        <v>88</v>
      </c>
      <c r="E901" s="57"/>
      <c r="F901" s="83" t="s">
        <v>654</v>
      </c>
      <c r="G901" s="57">
        <v>0.75</v>
      </c>
      <c r="H901" s="57"/>
      <c r="I901" s="57"/>
      <c r="J901" s="57" t="s">
        <v>1943</v>
      </c>
      <c r="K901" s="57"/>
      <c r="L901" s="58">
        <v>4.0625</v>
      </c>
      <c r="M901" s="206">
        <f t="shared" si="82"/>
        <v>4.0625</v>
      </c>
    </row>
    <row r="902" spans="3:13" ht="15" customHeight="1" x14ac:dyDescent="0.25">
      <c r="C902" s="80"/>
      <c r="D902" s="83" t="s">
        <v>88</v>
      </c>
      <c r="E902" s="57"/>
      <c r="F902" s="83" t="s">
        <v>654</v>
      </c>
      <c r="G902" s="57">
        <v>0.5</v>
      </c>
      <c r="H902" s="57"/>
      <c r="I902" s="57"/>
      <c r="J902" s="57" t="s">
        <v>1944</v>
      </c>
      <c r="K902" s="57"/>
      <c r="L902" s="58">
        <v>5</v>
      </c>
      <c r="M902" s="206">
        <f t="shared" si="82"/>
        <v>5</v>
      </c>
    </row>
    <row r="903" spans="3:13" ht="15" customHeight="1" x14ac:dyDescent="0.25">
      <c r="C903" s="80"/>
      <c r="D903" s="83" t="s">
        <v>88</v>
      </c>
      <c r="E903" s="57"/>
      <c r="F903" s="83" t="s">
        <v>654</v>
      </c>
      <c r="G903" s="57">
        <v>0.5</v>
      </c>
      <c r="H903" s="57"/>
      <c r="I903" s="57"/>
      <c r="J903" s="57" t="s">
        <v>1945</v>
      </c>
      <c r="K903" s="57"/>
      <c r="L903" s="58">
        <v>68.75</v>
      </c>
      <c r="M903" s="206">
        <f t="shared" si="82"/>
        <v>68.75</v>
      </c>
    </row>
    <row r="904" spans="3:13" ht="15" customHeight="1" x14ac:dyDescent="0.25">
      <c r="C904" s="80"/>
      <c r="D904" s="83" t="s">
        <v>88</v>
      </c>
      <c r="E904" s="57"/>
      <c r="F904" s="83" t="s">
        <v>654</v>
      </c>
      <c r="G904" s="57">
        <v>0.5</v>
      </c>
      <c r="H904" s="57"/>
      <c r="I904" s="57"/>
      <c r="J904" s="57" t="s">
        <v>1946</v>
      </c>
      <c r="K904" s="57"/>
      <c r="L904" s="58">
        <v>1.25</v>
      </c>
      <c r="M904" s="206">
        <f t="shared" si="82"/>
        <v>1.25</v>
      </c>
    </row>
    <row r="905" spans="3:13" ht="15" customHeight="1" x14ac:dyDescent="0.25">
      <c r="C905" s="80"/>
      <c r="D905" s="83" t="s">
        <v>88</v>
      </c>
      <c r="E905" s="57"/>
      <c r="F905" s="83" t="s">
        <v>654</v>
      </c>
      <c r="G905" s="57">
        <v>0.5</v>
      </c>
      <c r="H905" s="57"/>
      <c r="I905" s="57"/>
      <c r="J905" s="57" t="s">
        <v>1947</v>
      </c>
      <c r="K905" s="57"/>
      <c r="L905" s="58">
        <v>4.375</v>
      </c>
      <c r="M905" s="206">
        <f t="shared" si="82"/>
        <v>4.375</v>
      </c>
    </row>
    <row r="906" spans="3:13" ht="15" customHeight="1" x14ac:dyDescent="0.25">
      <c r="C906" s="80"/>
      <c r="D906" s="83" t="s">
        <v>88</v>
      </c>
      <c r="E906" s="57"/>
      <c r="F906" s="62" t="s">
        <v>265</v>
      </c>
      <c r="G906" s="57"/>
      <c r="H906" s="57"/>
      <c r="I906" s="57"/>
      <c r="J906" s="57"/>
      <c r="K906" s="57"/>
      <c r="L906" s="58"/>
      <c r="M906" s="206"/>
    </row>
    <row r="907" spans="3:13" ht="15" customHeight="1" x14ac:dyDescent="0.25">
      <c r="C907" s="80"/>
      <c r="D907" s="83" t="s">
        <v>88</v>
      </c>
      <c r="E907" s="57"/>
      <c r="F907" s="83" t="s">
        <v>655</v>
      </c>
      <c r="G907" s="57">
        <v>1</v>
      </c>
      <c r="H907" s="57"/>
      <c r="I907" s="57"/>
      <c r="J907" s="57" t="s">
        <v>1948</v>
      </c>
      <c r="K907" s="57"/>
      <c r="L907" s="58">
        <v>153.22999999999999</v>
      </c>
      <c r="M907" s="206">
        <f>L907+PI()*K907*(1)</f>
        <v>153.22999999999999</v>
      </c>
    </row>
    <row r="908" spans="3:13" ht="15" customHeight="1" x14ac:dyDescent="0.25">
      <c r="C908" s="80"/>
      <c r="D908" s="83" t="s">
        <v>88</v>
      </c>
      <c r="E908" s="57"/>
      <c r="F908" s="83" t="s">
        <v>655</v>
      </c>
      <c r="G908" s="57">
        <v>1</v>
      </c>
      <c r="H908" s="57"/>
      <c r="I908" s="57"/>
      <c r="J908" s="57" t="s">
        <v>1949</v>
      </c>
      <c r="K908" s="57"/>
      <c r="L908" s="58">
        <v>6.82</v>
      </c>
      <c r="M908" s="206">
        <f t="shared" ref="M908:M916" si="83">L908+PI()*K908*(1)</f>
        <v>6.82</v>
      </c>
    </row>
    <row r="909" spans="3:13" ht="15" customHeight="1" x14ac:dyDescent="0.25">
      <c r="C909" s="80"/>
      <c r="D909" s="83" t="s">
        <v>88</v>
      </c>
      <c r="E909" s="57"/>
      <c r="F909" s="83" t="s">
        <v>655</v>
      </c>
      <c r="G909" s="57">
        <v>1</v>
      </c>
      <c r="H909" s="57"/>
      <c r="I909" s="57"/>
      <c r="J909" s="57" t="s">
        <v>1950</v>
      </c>
      <c r="K909" s="57"/>
      <c r="L909" s="58">
        <v>7.25</v>
      </c>
      <c r="M909" s="206">
        <f t="shared" si="83"/>
        <v>7.25</v>
      </c>
    </row>
    <row r="910" spans="3:13" ht="15" customHeight="1" x14ac:dyDescent="0.25">
      <c r="C910" s="80"/>
      <c r="D910" s="83" t="s">
        <v>88</v>
      </c>
      <c r="E910" s="57"/>
      <c r="F910" s="83" t="s">
        <v>655</v>
      </c>
      <c r="G910" s="57">
        <v>0.75</v>
      </c>
      <c r="H910" s="57"/>
      <c r="I910" s="57"/>
      <c r="J910" s="57" t="s">
        <v>1951</v>
      </c>
      <c r="K910" s="57"/>
      <c r="L910" s="58">
        <v>118.49</v>
      </c>
      <c r="M910" s="206">
        <f>L910+PI()*K910*(3/4)</f>
        <v>118.49</v>
      </c>
    </row>
    <row r="911" spans="3:13" ht="15" customHeight="1" x14ac:dyDescent="0.25">
      <c r="C911" s="80"/>
      <c r="D911" s="83" t="s">
        <v>88</v>
      </c>
      <c r="E911" s="57"/>
      <c r="F911" s="83" t="s">
        <v>655</v>
      </c>
      <c r="G911" s="57">
        <v>0.75</v>
      </c>
      <c r="H911" s="57"/>
      <c r="I911" s="57"/>
      <c r="J911" s="57" t="s">
        <v>1952</v>
      </c>
      <c r="K911" s="57"/>
      <c r="L911" s="58">
        <v>6.82</v>
      </c>
      <c r="M911" s="206">
        <f t="shared" ref="M911:M912" si="84">L911+PI()*K911*(3/4)</f>
        <v>6.82</v>
      </c>
    </row>
    <row r="912" spans="3:13" ht="15" customHeight="1" x14ac:dyDescent="0.25">
      <c r="C912" s="80"/>
      <c r="D912" s="83" t="s">
        <v>88</v>
      </c>
      <c r="E912" s="57"/>
      <c r="F912" s="83" t="s">
        <v>655</v>
      </c>
      <c r="G912" s="57">
        <v>0.75</v>
      </c>
      <c r="H912" s="57"/>
      <c r="I912" s="57"/>
      <c r="J912" s="57" t="s">
        <v>1953</v>
      </c>
      <c r="K912" s="57"/>
      <c r="L912" s="58">
        <v>7.25</v>
      </c>
      <c r="M912" s="206">
        <f t="shared" si="84"/>
        <v>7.25</v>
      </c>
    </row>
    <row r="913" spans="3:13" ht="15" customHeight="1" x14ac:dyDescent="0.25">
      <c r="C913" s="80"/>
      <c r="D913" s="83" t="s">
        <v>88</v>
      </c>
      <c r="E913" s="57"/>
      <c r="F913" s="83" t="s">
        <v>655</v>
      </c>
      <c r="G913" s="57">
        <v>0.5</v>
      </c>
      <c r="H913" s="57"/>
      <c r="I913" s="57"/>
      <c r="J913" s="57" t="s">
        <v>1954</v>
      </c>
      <c r="K913" s="57"/>
      <c r="L913" s="58">
        <v>51.62</v>
      </c>
      <c r="M913" s="206">
        <f>L913+PI()*K913*(1/2)</f>
        <v>51.62</v>
      </c>
    </row>
    <row r="914" spans="3:13" ht="15" customHeight="1" x14ac:dyDescent="0.25">
      <c r="C914" s="80"/>
      <c r="D914" s="83" t="s">
        <v>88</v>
      </c>
      <c r="E914" s="57"/>
      <c r="F914" s="83" t="s">
        <v>655</v>
      </c>
      <c r="G914" s="57">
        <v>0.5</v>
      </c>
      <c r="H914" s="57"/>
      <c r="I914" s="57"/>
      <c r="J914" s="57" t="s">
        <v>1955</v>
      </c>
      <c r="K914" s="57"/>
      <c r="L914" s="58">
        <v>6.82</v>
      </c>
      <c r="M914" s="206">
        <f t="shared" ref="M914:M915" si="85">L914+PI()*K914*(1/2)</f>
        <v>6.82</v>
      </c>
    </row>
    <row r="915" spans="3:13" ht="15" customHeight="1" x14ac:dyDescent="0.25">
      <c r="C915" s="80"/>
      <c r="D915" s="83" t="s">
        <v>88</v>
      </c>
      <c r="E915" s="57"/>
      <c r="F915" s="83" t="s">
        <v>655</v>
      </c>
      <c r="G915" s="57">
        <v>0.5</v>
      </c>
      <c r="H915" s="57"/>
      <c r="I915" s="57"/>
      <c r="J915" s="57" t="s">
        <v>1956</v>
      </c>
      <c r="K915" s="57"/>
      <c r="L915" s="58">
        <v>7.25</v>
      </c>
      <c r="M915" s="206">
        <f t="shared" si="85"/>
        <v>7.25</v>
      </c>
    </row>
    <row r="916" spans="3:13" ht="15" customHeight="1" x14ac:dyDescent="0.25">
      <c r="C916" s="80"/>
      <c r="D916" s="83" t="s">
        <v>88</v>
      </c>
      <c r="E916" s="57"/>
      <c r="F916" s="83" t="s">
        <v>655</v>
      </c>
      <c r="G916" s="57">
        <v>1</v>
      </c>
      <c r="H916" s="57"/>
      <c r="I916" s="57"/>
      <c r="J916" s="57" t="s">
        <v>1957</v>
      </c>
      <c r="K916" s="57"/>
      <c r="L916" s="58">
        <v>26.1</v>
      </c>
      <c r="M916" s="206">
        <f t="shared" si="83"/>
        <v>26.1</v>
      </c>
    </row>
    <row r="917" spans="3:13" ht="15" customHeight="1" x14ac:dyDescent="0.25">
      <c r="C917" s="80"/>
      <c r="D917" s="83" t="s">
        <v>88</v>
      </c>
      <c r="E917" s="57"/>
      <c r="F917" s="62" t="s">
        <v>266</v>
      </c>
      <c r="G917" s="57"/>
      <c r="H917" s="57"/>
      <c r="I917" s="57"/>
      <c r="J917" s="57"/>
      <c r="K917" s="57"/>
      <c r="L917" s="57"/>
      <c r="M917" s="206"/>
    </row>
    <row r="918" spans="3:13" ht="15" customHeight="1" x14ac:dyDescent="0.25">
      <c r="C918" s="80"/>
      <c r="D918" s="83" t="s">
        <v>88</v>
      </c>
      <c r="E918" s="57"/>
      <c r="F918" s="83" t="s">
        <v>656</v>
      </c>
      <c r="G918" s="57"/>
      <c r="H918" s="57"/>
      <c r="I918" s="57"/>
      <c r="J918" s="57"/>
      <c r="K918" s="57"/>
      <c r="L918" s="57"/>
      <c r="M918" s="206"/>
    </row>
    <row r="919" spans="3:13" ht="15" customHeight="1" x14ac:dyDescent="0.25">
      <c r="C919" s="80"/>
      <c r="D919" s="83" t="s">
        <v>88</v>
      </c>
      <c r="E919" s="57"/>
      <c r="F919" s="83" t="s">
        <v>656</v>
      </c>
      <c r="G919" s="91" t="s">
        <v>99</v>
      </c>
      <c r="H919" s="91" t="s">
        <v>90</v>
      </c>
      <c r="I919" s="57" t="s">
        <v>267</v>
      </c>
      <c r="J919" s="57" t="s">
        <v>1958</v>
      </c>
      <c r="K919" s="57">
        <v>1</v>
      </c>
      <c r="L919" s="58">
        <v>45000</v>
      </c>
      <c r="M919" s="206">
        <f>L919+PI()*K919*(42+42+36)+2*42</f>
        <v>45460.991118430778</v>
      </c>
    </row>
    <row r="920" spans="3:13" ht="15" customHeight="1" x14ac:dyDescent="0.25">
      <c r="C920" s="80"/>
      <c r="D920" s="83" t="s">
        <v>88</v>
      </c>
      <c r="E920" s="57"/>
      <c r="F920" s="83" t="s">
        <v>656</v>
      </c>
      <c r="G920" s="91" t="s">
        <v>100</v>
      </c>
      <c r="H920" s="91" t="s">
        <v>90</v>
      </c>
      <c r="I920" s="57" t="s">
        <v>267</v>
      </c>
      <c r="J920" s="57" t="s">
        <v>1959</v>
      </c>
      <c r="K920" s="57">
        <v>1</v>
      </c>
      <c r="L920" s="58">
        <v>45000</v>
      </c>
      <c r="M920" s="206">
        <f>L920+PI()*K920*(42+42+30)+2*36</f>
        <v>45430.141562509234</v>
      </c>
    </row>
    <row r="921" spans="3:13" ht="15" customHeight="1" x14ac:dyDescent="0.25">
      <c r="C921" s="80"/>
      <c r="D921" s="83" t="s">
        <v>88</v>
      </c>
      <c r="E921" s="57"/>
      <c r="F921" s="83" t="s">
        <v>656</v>
      </c>
      <c r="G921" s="91" t="s">
        <v>101</v>
      </c>
      <c r="H921" s="91" t="s">
        <v>90</v>
      </c>
      <c r="I921" s="57" t="s">
        <v>267</v>
      </c>
      <c r="J921" s="57" t="s">
        <v>1960</v>
      </c>
      <c r="K921" s="57">
        <v>1</v>
      </c>
      <c r="L921" s="58">
        <v>45000</v>
      </c>
      <c r="M921" s="206">
        <f>L921+PI()*K921*(42+42+24)+2*30</f>
        <v>45399.292006587697</v>
      </c>
    </row>
    <row r="922" spans="3:13" ht="15" customHeight="1" x14ac:dyDescent="0.25">
      <c r="C922" s="80"/>
      <c r="D922" s="83" t="s">
        <v>88</v>
      </c>
      <c r="E922" s="57"/>
      <c r="F922" s="83" t="s">
        <v>656</v>
      </c>
      <c r="G922" s="91" t="s">
        <v>102</v>
      </c>
      <c r="H922" s="91" t="s">
        <v>90</v>
      </c>
      <c r="I922" s="57" t="s">
        <v>267</v>
      </c>
      <c r="J922" s="57" t="s">
        <v>1961</v>
      </c>
      <c r="K922" s="57">
        <v>1</v>
      </c>
      <c r="L922" s="58">
        <v>45000</v>
      </c>
      <c r="M922" s="206">
        <f>L922+PI()*K922*(42+42+20)+2*26</f>
        <v>45378.725635973336</v>
      </c>
    </row>
    <row r="923" spans="3:13" ht="15" customHeight="1" x14ac:dyDescent="0.25">
      <c r="C923" s="80"/>
      <c r="D923" s="83" t="s">
        <v>88</v>
      </c>
      <c r="E923" s="57"/>
      <c r="F923" s="83" t="s">
        <v>656</v>
      </c>
      <c r="G923" s="91" t="s">
        <v>103</v>
      </c>
      <c r="H923" s="91" t="s">
        <v>90</v>
      </c>
      <c r="I923" s="57" t="s">
        <v>267</v>
      </c>
      <c r="J923" s="57" t="s">
        <v>1962</v>
      </c>
      <c r="K923" s="57">
        <v>1</v>
      </c>
      <c r="L923" s="58">
        <v>45000</v>
      </c>
      <c r="M923" s="206">
        <f>L923+PI()*K923*(42+42+16)+2*22</f>
        <v>45358.159265358976</v>
      </c>
    </row>
    <row r="924" spans="3:13" ht="15" customHeight="1" x14ac:dyDescent="0.25">
      <c r="C924" s="80"/>
      <c r="D924" s="83" t="s">
        <v>88</v>
      </c>
      <c r="E924" s="57"/>
      <c r="F924" s="83" t="s">
        <v>656</v>
      </c>
      <c r="G924" s="91" t="s">
        <v>268</v>
      </c>
      <c r="H924" s="91" t="s">
        <v>90</v>
      </c>
      <c r="I924" s="57" t="s">
        <v>267</v>
      </c>
      <c r="J924" s="57" t="s">
        <v>1963</v>
      </c>
      <c r="K924" s="57">
        <v>1</v>
      </c>
      <c r="L924" s="58">
        <v>45000</v>
      </c>
      <c r="M924" s="206">
        <f>L924+PI()*K924*(42+42+12)+2*18</f>
        <v>45337.592894744623</v>
      </c>
    </row>
    <row r="925" spans="3:13" ht="15" customHeight="1" x14ac:dyDescent="0.25">
      <c r="C925" s="80"/>
      <c r="D925" s="83" t="s">
        <v>88</v>
      </c>
      <c r="E925" s="57"/>
      <c r="F925" s="83" t="s">
        <v>656</v>
      </c>
      <c r="G925" s="91" t="s">
        <v>269</v>
      </c>
      <c r="H925" s="91" t="s">
        <v>90</v>
      </c>
      <c r="I925" s="57" t="s">
        <v>267</v>
      </c>
      <c r="J925" s="57" t="s">
        <v>1964</v>
      </c>
      <c r="K925" s="57">
        <v>1</v>
      </c>
      <c r="L925" s="58">
        <v>45000</v>
      </c>
      <c r="M925" s="206">
        <f>L925+PI()*K925*(42+42+10)+2*16</f>
        <v>45327.309709437439</v>
      </c>
    </row>
    <row r="926" spans="3:13" ht="15" customHeight="1" x14ac:dyDescent="0.25">
      <c r="C926" s="80"/>
      <c r="D926" s="83" t="s">
        <v>88</v>
      </c>
      <c r="E926" s="57"/>
      <c r="F926" s="83" t="s">
        <v>656</v>
      </c>
      <c r="G926" s="91" t="s">
        <v>270</v>
      </c>
      <c r="H926" s="91" t="s">
        <v>90</v>
      </c>
      <c r="I926" s="57" t="s">
        <v>267</v>
      </c>
      <c r="J926" s="57" t="s">
        <v>1965</v>
      </c>
      <c r="K926" s="57">
        <v>1</v>
      </c>
      <c r="L926" s="58">
        <v>45000</v>
      </c>
      <c r="M926" s="206">
        <f>L926+PI()*K926*(42+42+8)+2*14</f>
        <v>45317.026524130262</v>
      </c>
    </row>
    <row r="927" spans="3:13" ht="15" customHeight="1" x14ac:dyDescent="0.25">
      <c r="C927" s="80"/>
      <c r="D927" s="83" t="s">
        <v>88</v>
      </c>
      <c r="E927" s="57"/>
      <c r="F927" s="83" t="s">
        <v>656</v>
      </c>
      <c r="G927" s="91" t="s">
        <v>271</v>
      </c>
      <c r="H927" s="91" t="s">
        <v>90</v>
      </c>
      <c r="I927" s="57" t="s">
        <v>267</v>
      </c>
      <c r="J927" s="57" t="s">
        <v>1966</v>
      </c>
      <c r="K927" s="57">
        <v>1</v>
      </c>
      <c r="L927" s="58">
        <v>45000</v>
      </c>
      <c r="M927" s="206">
        <f>L927+PI()*K927*(42+42+6)+2*12</f>
        <v>45306.743338823078</v>
      </c>
    </row>
    <row r="928" spans="3:13" ht="15" customHeight="1" x14ac:dyDescent="0.25">
      <c r="C928" s="80"/>
      <c r="D928" s="83" t="s">
        <v>88</v>
      </c>
      <c r="E928" s="57"/>
      <c r="F928" s="83" t="s">
        <v>656</v>
      </c>
      <c r="G928" s="91" t="s">
        <v>272</v>
      </c>
      <c r="H928" s="91" t="s">
        <v>90</v>
      </c>
      <c r="I928" s="57" t="s">
        <v>267</v>
      </c>
      <c r="J928" s="57" t="s">
        <v>1967</v>
      </c>
      <c r="K928" s="57">
        <v>1</v>
      </c>
      <c r="L928" s="58">
        <v>45000</v>
      </c>
      <c r="M928" s="206">
        <f>L928+PI()*K928*(42+42+4)+2*10</f>
        <v>45296.460153515902</v>
      </c>
    </row>
    <row r="929" spans="3:13" ht="15" customHeight="1" x14ac:dyDescent="0.25">
      <c r="C929" s="80"/>
      <c r="D929" s="83" t="s">
        <v>88</v>
      </c>
      <c r="E929" s="57"/>
      <c r="F929" s="83" t="s">
        <v>656</v>
      </c>
      <c r="G929" s="91" t="s">
        <v>273</v>
      </c>
      <c r="H929" s="91" t="s">
        <v>90</v>
      </c>
      <c r="I929" s="57" t="s">
        <v>267</v>
      </c>
      <c r="J929" s="57" t="s">
        <v>1968</v>
      </c>
      <c r="K929" s="57">
        <v>1</v>
      </c>
      <c r="L929" s="58">
        <v>45000</v>
      </c>
      <c r="M929" s="206">
        <f>L929+PI()*K929*(42+42)+2+2*6</f>
        <v>45277.893782901541</v>
      </c>
    </row>
    <row r="930" spans="3:13" ht="15" customHeight="1" x14ac:dyDescent="0.25">
      <c r="C930" s="80"/>
      <c r="D930" s="83" t="s">
        <v>88</v>
      </c>
      <c r="E930" s="57"/>
      <c r="F930" s="83" t="s">
        <v>656</v>
      </c>
      <c r="G930" s="91" t="s">
        <v>113</v>
      </c>
      <c r="H930" s="91" t="s">
        <v>90</v>
      </c>
      <c r="I930" s="57" t="s">
        <v>267</v>
      </c>
      <c r="J930" s="57" t="s">
        <v>1969</v>
      </c>
      <c r="K930" s="57">
        <v>1</v>
      </c>
      <c r="L930" s="58">
        <v>33384</v>
      </c>
      <c r="M930" s="206">
        <f>L930+PI()*K930*(36+36+30)+2*42</f>
        <v>33788.44245066616</v>
      </c>
    </row>
    <row r="931" spans="3:13" ht="15" customHeight="1" x14ac:dyDescent="0.25">
      <c r="C931" s="80"/>
      <c r="D931" s="83" t="s">
        <v>88</v>
      </c>
      <c r="E931" s="57"/>
      <c r="F931" s="83" t="s">
        <v>656</v>
      </c>
      <c r="G931" s="91" t="s">
        <v>114</v>
      </c>
      <c r="H931" s="91" t="s">
        <v>90</v>
      </c>
      <c r="I931" s="57" t="s">
        <v>267</v>
      </c>
      <c r="J931" s="57" t="s">
        <v>1970</v>
      </c>
      <c r="K931" s="57">
        <v>1</v>
      </c>
      <c r="L931" s="58">
        <v>24933</v>
      </c>
      <c r="M931" s="206">
        <f>L931+PI()*K931*(36+36+24)+2*30</f>
        <v>25294.592894744619</v>
      </c>
    </row>
    <row r="932" spans="3:13" ht="15" customHeight="1" x14ac:dyDescent="0.25">
      <c r="C932" s="80"/>
      <c r="D932" s="83" t="s">
        <v>88</v>
      </c>
      <c r="E932" s="57"/>
      <c r="F932" s="83" t="s">
        <v>656</v>
      </c>
      <c r="G932" s="91" t="s">
        <v>115</v>
      </c>
      <c r="H932" s="91" t="s">
        <v>90</v>
      </c>
      <c r="I932" s="57" t="s">
        <v>267</v>
      </c>
      <c r="J932" s="57" t="s">
        <v>1971</v>
      </c>
      <c r="K932" s="57">
        <v>1</v>
      </c>
      <c r="L932" s="58">
        <v>22540</v>
      </c>
      <c r="M932" s="206">
        <f>L932+PI()*K932*(36+36+20)+2*26</f>
        <v>22881.026524130262</v>
      </c>
    </row>
    <row r="933" spans="3:13" ht="15" customHeight="1" x14ac:dyDescent="0.25">
      <c r="C933" s="80"/>
      <c r="D933" s="83" t="s">
        <v>88</v>
      </c>
      <c r="E933" s="57"/>
      <c r="F933" s="83" t="s">
        <v>656</v>
      </c>
      <c r="G933" s="91" t="s">
        <v>116</v>
      </c>
      <c r="H933" s="91" t="s">
        <v>90</v>
      </c>
      <c r="I933" s="57" t="s">
        <v>267</v>
      </c>
      <c r="J933" s="57" t="s">
        <v>1972</v>
      </c>
      <c r="K933" s="57">
        <v>1</v>
      </c>
      <c r="L933" s="58">
        <v>15656</v>
      </c>
      <c r="M933" s="206">
        <f>L933+PI()*K933*(36+36+16)+2*22</f>
        <v>15976.460153515902</v>
      </c>
    </row>
    <row r="934" spans="3:13" ht="15" customHeight="1" x14ac:dyDescent="0.25">
      <c r="C934" s="80"/>
      <c r="D934" s="83" t="s">
        <v>88</v>
      </c>
      <c r="E934" s="57"/>
      <c r="F934" s="83" t="s">
        <v>656</v>
      </c>
      <c r="G934" s="91" t="s">
        <v>117</v>
      </c>
      <c r="H934" s="91" t="s">
        <v>90</v>
      </c>
      <c r="I934" s="57" t="s">
        <v>267</v>
      </c>
      <c r="J934" s="57" t="s">
        <v>1973</v>
      </c>
      <c r="K934" s="57">
        <v>1</v>
      </c>
      <c r="L934" s="58">
        <v>13402</v>
      </c>
      <c r="M934" s="206">
        <f>L934+PI()*K934*(36+36+12)+2*18</f>
        <v>13701.893782901543</v>
      </c>
    </row>
    <row r="935" spans="3:13" ht="15" customHeight="1" x14ac:dyDescent="0.25">
      <c r="C935" s="80"/>
      <c r="D935" s="83" t="s">
        <v>88</v>
      </c>
      <c r="E935" s="57"/>
      <c r="F935" s="83" t="s">
        <v>656</v>
      </c>
      <c r="G935" s="91" t="s">
        <v>118</v>
      </c>
      <c r="H935" s="91" t="s">
        <v>90</v>
      </c>
      <c r="I935" s="57" t="s">
        <v>267</v>
      </c>
      <c r="J935" s="57" t="s">
        <v>1974</v>
      </c>
      <c r="K935" s="57">
        <v>1</v>
      </c>
      <c r="L935" s="58">
        <v>13394</v>
      </c>
      <c r="M935" s="206">
        <f>L935+PI()*K935*(36+36+10)+2*16</f>
        <v>13683.610597594363</v>
      </c>
    </row>
    <row r="936" spans="3:13" ht="15" customHeight="1" x14ac:dyDescent="0.25">
      <c r="C936" s="80"/>
      <c r="D936" s="83" t="s">
        <v>88</v>
      </c>
      <c r="E936" s="57"/>
      <c r="F936" s="83" t="s">
        <v>656</v>
      </c>
      <c r="G936" s="91" t="s">
        <v>274</v>
      </c>
      <c r="H936" s="91" t="s">
        <v>90</v>
      </c>
      <c r="I936" s="57" t="s">
        <v>267</v>
      </c>
      <c r="J936" s="57" t="s">
        <v>1975</v>
      </c>
      <c r="K936" s="57">
        <v>1</v>
      </c>
      <c r="L936" s="58">
        <v>13713</v>
      </c>
      <c r="M936" s="206">
        <f>L936+PI()*K936*(36+36+8)+2*14</f>
        <v>13992.327412287183</v>
      </c>
    </row>
    <row r="937" spans="3:13" ht="15" customHeight="1" x14ac:dyDescent="0.25">
      <c r="C937" s="80"/>
      <c r="D937" s="83" t="s">
        <v>88</v>
      </c>
      <c r="E937" s="57"/>
      <c r="F937" s="83" t="s">
        <v>656</v>
      </c>
      <c r="G937" s="91" t="s">
        <v>275</v>
      </c>
      <c r="H937" s="91" t="s">
        <v>90</v>
      </c>
      <c r="I937" s="57" t="s">
        <v>267</v>
      </c>
      <c r="J937" s="57" t="s">
        <v>1976</v>
      </c>
      <c r="K937" s="57">
        <v>1</v>
      </c>
      <c r="L937" s="58">
        <v>14100</v>
      </c>
      <c r="M937" s="206">
        <f>L937+PI()*K937*(36+36+6)+2*12</f>
        <v>14369.044226980004</v>
      </c>
    </row>
    <row r="938" spans="3:13" ht="15" customHeight="1" x14ac:dyDescent="0.25">
      <c r="C938" s="80"/>
      <c r="D938" s="83" t="s">
        <v>88</v>
      </c>
      <c r="E938" s="57"/>
      <c r="F938" s="83" t="s">
        <v>656</v>
      </c>
      <c r="G938" s="91" t="s">
        <v>276</v>
      </c>
      <c r="H938" s="91" t="s">
        <v>90</v>
      </c>
      <c r="I938" s="57" t="s">
        <v>267</v>
      </c>
      <c r="J938" s="57" t="s">
        <v>1977</v>
      </c>
      <c r="K938" s="57">
        <v>1</v>
      </c>
      <c r="L938" s="58">
        <v>10850</v>
      </c>
      <c r="M938" s="206">
        <f>L938+PI()*K938*(36+36+4)+2*10</f>
        <v>11108.761041672824</v>
      </c>
    </row>
    <row r="939" spans="3:13" ht="15" customHeight="1" x14ac:dyDescent="0.25">
      <c r="C939" s="80"/>
      <c r="D939" s="83" t="s">
        <v>88</v>
      </c>
      <c r="E939" s="57"/>
      <c r="F939" s="83" t="s">
        <v>656</v>
      </c>
      <c r="G939" s="91" t="s">
        <v>277</v>
      </c>
      <c r="H939" s="91" t="s">
        <v>90</v>
      </c>
      <c r="I939" s="57" t="s">
        <v>267</v>
      </c>
      <c r="J939" s="57" t="s">
        <v>1978</v>
      </c>
      <c r="K939" s="57">
        <v>1</v>
      </c>
      <c r="L939" s="58">
        <v>9350</v>
      </c>
      <c r="M939" s="206">
        <f>L939+PI()*K939*(36+36+2)+2*8</f>
        <v>9598.4778563656455</v>
      </c>
    </row>
    <row r="940" spans="3:13" ht="15" customHeight="1" x14ac:dyDescent="0.25">
      <c r="C940" s="80"/>
      <c r="D940" s="83" t="s">
        <v>88</v>
      </c>
      <c r="E940" s="57"/>
      <c r="F940" s="83" t="s">
        <v>656</v>
      </c>
      <c r="G940" s="91" t="s">
        <v>130</v>
      </c>
      <c r="H940" s="91" t="s">
        <v>90</v>
      </c>
      <c r="I940" s="57" t="s">
        <v>267</v>
      </c>
      <c r="J940" s="57" t="s">
        <v>1979</v>
      </c>
      <c r="K940" s="57">
        <v>1</v>
      </c>
      <c r="L940" s="58">
        <v>23153</v>
      </c>
      <c r="M940" s="206">
        <f>L940+PI()*K940*(30+30+24)+2*30</f>
        <v>23476.893782901541</v>
      </c>
    </row>
    <row r="941" spans="3:13" ht="15" customHeight="1" x14ac:dyDescent="0.25">
      <c r="C941" s="80"/>
      <c r="D941" s="83" t="s">
        <v>88</v>
      </c>
      <c r="E941" s="57"/>
      <c r="F941" s="83" t="s">
        <v>656</v>
      </c>
      <c r="G941" s="91" t="s">
        <v>131</v>
      </c>
      <c r="H941" s="91" t="s">
        <v>90</v>
      </c>
      <c r="I941" s="57" t="s">
        <v>267</v>
      </c>
      <c r="J941" s="57" t="s">
        <v>1980</v>
      </c>
      <c r="K941" s="57">
        <v>1</v>
      </c>
      <c r="L941" s="58">
        <v>20931</v>
      </c>
      <c r="M941" s="206">
        <f>L941+PI()*K941*(30+30+20)+2*26</f>
        <v>21234.327412287184</v>
      </c>
    </row>
    <row r="942" spans="3:13" ht="15" customHeight="1" x14ac:dyDescent="0.25">
      <c r="C942" s="80"/>
      <c r="D942" s="83" t="s">
        <v>88</v>
      </c>
      <c r="E942" s="57"/>
      <c r="F942" s="83" t="s">
        <v>656</v>
      </c>
      <c r="G942" s="91" t="s">
        <v>132</v>
      </c>
      <c r="H942" s="91" t="s">
        <v>90</v>
      </c>
      <c r="I942" s="57" t="s">
        <v>267</v>
      </c>
      <c r="J942" s="57" t="s">
        <v>1981</v>
      </c>
      <c r="K942" s="57">
        <v>1</v>
      </c>
      <c r="L942" s="58">
        <v>14539</v>
      </c>
      <c r="M942" s="206">
        <f>L942+PI()*K942*(30+30+16)+2*22</f>
        <v>14821.761041672824</v>
      </c>
    </row>
    <row r="943" spans="3:13" ht="15" customHeight="1" x14ac:dyDescent="0.25">
      <c r="C943" s="80"/>
      <c r="D943" s="83" t="s">
        <v>88</v>
      </c>
      <c r="E943" s="57"/>
      <c r="F943" s="83" t="s">
        <v>656</v>
      </c>
      <c r="G943" s="91" t="s">
        <v>133</v>
      </c>
      <c r="H943" s="91" t="s">
        <v>90</v>
      </c>
      <c r="I943" s="57" t="s">
        <v>267</v>
      </c>
      <c r="J943" s="57" t="s">
        <v>1982</v>
      </c>
      <c r="K943" s="57">
        <v>1</v>
      </c>
      <c r="L943" s="58">
        <v>12445</v>
      </c>
      <c r="M943" s="206">
        <f>L943+PI()*K943*(30+30+12)+2*18</f>
        <v>12707.194671058465</v>
      </c>
    </row>
    <row r="944" spans="3:13" ht="15" customHeight="1" x14ac:dyDescent="0.25">
      <c r="C944" s="80"/>
      <c r="D944" s="83" t="s">
        <v>88</v>
      </c>
      <c r="E944" s="57"/>
      <c r="F944" s="83" t="s">
        <v>656</v>
      </c>
      <c r="G944" s="91" t="s">
        <v>134</v>
      </c>
      <c r="H944" s="91" t="s">
        <v>90</v>
      </c>
      <c r="I944" s="57" t="s">
        <v>267</v>
      </c>
      <c r="J944" s="57" t="s">
        <v>1983</v>
      </c>
      <c r="K944" s="57">
        <v>1</v>
      </c>
      <c r="L944" s="58">
        <v>12438</v>
      </c>
      <c r="M944" s="206">
        <f>L944+PI()*K944*(30+30+10)+2*16</f>
        <v>12689.911485751285</v>
      </c>
    </row>
    <row r="945" spans="3:13" ht="15" customHeight="1" x14ac:dyDescent="0.25">
      <c r="C945" s="80"/>
      <c r="D945" s="83" t="s">
        <v>88</v>
      </c>
      <c r="E945" s="57"/>
      <c r="F945" s="83" t="s">
        <v>656</v>
      </c>
      <c r="G945" s="91" t="s">
        <v>135</v>
      </c>
      <c r="H945" s="91" t="s">
        <v>90</v>
      </c>
      <c r="I945" s="57" t="s">
        <v>267</v>
      </c>
      <c r="J945" s="57" t="s">
        <v>1984</v>
      </c>
      <c r="K945" s="57">
        <v>1</v>
      </c>
      <c r="L945" s="58">
        <v>12734</v>
      </c>
      <c r="M945" s="206">
        <f>L945+PI()*K945*(30+30+8)+2*14</f>
        <v>12975.628300444107</v>
      </c>
    </row>
    <row r="946" spans="3:13" ht="15" customHeight="1" x14ac:dyDescent="0.25">
      <c r="C946" s="80"/>
      <c r="D946" s="83" t="s">
        <v>88</v>
      </c>
      <c r="E946" s="57"/>
      <c r="F946" s="83" t="s">
        <v>656</v>
      </c>
      <c r="G946" s="91" t="s">
        <v>278</v>
      </c>
      <c r="H946" s="91" t="s">
        <v>90</v>
      </c>
      <c r="I946" s="57" t="s">
        <v>267</v>
      </c>
      <c r="J946" s="57" t="s">
        <v>1985</v>
      </c>
      <c r="K946" s="57">
        <v>1</v>
      </c>
      <c r="L946" s="58">
        <v>12500</v>
      </c>
      <c r="M946" s="206">
        <f>L946+PI()*K946*(30+30+6)+2*12</f>
        <v>12731.345115136926</v>
      </c>
    </row>
    <row r="947" spans="3:13" ht="15" customHeight="1" x14ac:dyDescent="0.25">
      <c r="C947" s="80"/>
      <c r="D947" s="83" t="s">
        <v>88</v>
      </c>
      <c r="E947" s="57"/>
      <c r="F947" s="83" t="s">
        <v>656</v>
      </c>
      <c r="G947" s="91" t="s">
        <v>279</v>
      </c>
      <c r="H947" s="91" t="s">
        <v>90</v>
      </c>
      <c r="I947" s="57" t="s">
        <v>267</v>
      </c>
      <c r="J947" s="57" t="s">
        <v>1986</v>
      </c>
      <c r="K947" s="57">
        <v>1</v>
      </c>
      <c r="L947" s="58">
        <v>10100</v>
      </c>
      <c r="M947" s="206">
        <f>L947+PI()*K947*(30+30+4)+2*10</f>
        <v>10321.061929829746</v>
      </c>
    </row>
    <row r="948" spans="3:13" ht="15" customHeight="1" x14ac:dyDescent="0.25">
      <c r="C948" s="80"/>
      <c r="D948" s="83" t="s">
        <v>88</v>
      </c>
      <c r="E948" s="57"/>
      <c r="F948" s="83" t="s">
        <v>656</v>
      </c>
      <c r="G948" s="91" t="s">
        <v>280</v>
      </c>
      <c r="H948" s="91" t="s">
        <v>90</v>
      </c>
      <c r="I948" s="57" t="s">
        <v>267</v>
      </c>
      <c r="J948" s="57" t="s">
        <v>1987</v>
      </c>
      <c r="K948" s="57">
        <v>1</v>
      </c>
      <c r="L948" s="58">
        <v>8750</v>
      </c>
      <c r="M948" s="206">
        <f>L948+PI()*K948*(30+30+2)+2*8</f>
        <v>8960.7787445225676</v>
      </c>
    </row>
    <row r="949" spans="3:13" ht="15" customHeight="1" x14ac:dyDescent="0.25">
      <c r="C949" s="80"/>
      <c r="D949" s="83" t="s">
        <v>88</v>
      </c>
      <c r="E949" s="57"/>
      <c r="F949" s="83" t="s">
        <v>656</v>
      </c>
      <c r="G949" s="91" t="s">
        <v>160</v>
      </c>
      <c r="H949" s="91" t="s">
        <v>90</v>
      </c>
      <c r="I949" s="57" t="s">
        <v>267</v>
      </c>
      <c r="J949" s="57" t="s">
        <v>1988</v>
      </c>
      <c r="K949" s="57">
        <v>1</v>
      </c>
      <c r="L949" s="58">
        <v>19437</v>
      </c>
      <c r="M949" s="206">
        <f>L949+PI()*K949*(24+24+20)+2*26</f>
        <v>19702.628300444107</v>
      </c>
    </row>
    <row r="950" spans="3:13" ht="15" customHeight="1" x14ac:dyDescent="0.25">
      <c r="C950" s="80"/>
      <c r="D950" s="83" t="s">
        <v>88</v>
      </c>
      <c r="E950" s="57"/>
      <c r="F950" s="83" t="s">
        <v>656</v>
      </c>
      <c r="G950" s="91" t="s">
        <v>161</v>
      </c>
      <c r="H950" s="91" t="s">
        <v>90</v>
      </c>
      <c r="I950" s="57" t="s">
        <v>267</v>
      </c>
      <c r="J950" s="57" t="s">
        <v>1989</v>
      </c>
      <c r="K950" s="57">
        <v>1</v>
      </c>
      <c r="L950" s="58">
        <v>13501</v>
      </c>
      <c r="M950" s="206">
        <f>L950+PI()*K950*(24+24+16)+2*22</f>
        <v>13746.061929829746</v>
      </c>
    </row>
    <row r="951" spans="3:13" ht="15" customHeight="1" x14ac:dyDescent="0.25">
      <c r="C951" s="80"/>
      <c r="D951" s="83" t="s">
        <v>88</v>
      </c>
      <c r="E951" s="57"/>
      <c r="F951" s="83" t="s">
        <v>656</v>
      </c>
      <c r="G951" s="91" t="s">
        <v>162</v>
      </c>
      <c r="H951" s="91" t="s">
        <v>90</v>
      </c>
      <c r="I951" s="57" t="s">
        <v>267</v>
      </c>
      <c r="J951" s="57" t="s">
        <v>1990</v>
      </c>
      <c r="K951" s="57">
        <v>1</v>
      </c>
      <c r="L951" s="58">
        <v>11557</v>
      </c>
      <c r="M951" s="206">
        <f>L951+PI()*K951*(24+24+12)+2*18</f>
        <v>11781.495559215387</v>
      </c>
    </row>
    <row r="952" spans="3:13" ht="15" customHeight="1" x14ac:dyDescent="0.25">
      <c r="C952" s="80"/>
      <c r="D952" s="83" t="s">
        <v>88</v>
      </c>
      <c r="E952" s="57"/>
      <c r="F952" s="83" t="s">
        <v>656</v>
      </c>
      <c r="G952" s="91" t="s">
        <v>163</v>
      </c>
      <c r="H952" s="91" t="s">
        <v>90</v>
      </c>
      <c r="I952" s="57" t="s">
        <v>267</v>
      </c>
      <c r="J952" s="57" t="s">
        <v>1991</v>
      </c>
      <c r="K952" s="57">
        <v>1</v>
      </c>
      <c r="L952" s="58">
        <v>11550</v>
      </c>
      <c r="M952" s="206">
        <f>L952+PI()*K952*(24+24+10)+2*16</f>
        <v>11764.212373908207</v>
      </c>
    </row>
    <row r="953" spans="3:13" ht="15" customHeight="1" x14ac:dyDescent="0.25">
      <c r="C953" s="80"/>
      <c r="D953" s="83" t="s">
        <v>88</v>
      </c>
      <c r="E953" s="57"/>
      <c r="F953" s="83" t="s">
        <v>656</v>
      </c>
      <c r="G953" s="91" t="s">
        <v>164</v>
      </c>
      <c r="H953" s="91" t="s">
        <v>90</v>
      </c>
      <c r="I953" s="57" t="s">
        <v>267</v>
      </c>
      <c r="J953" s="57" t="s">
        <v>1992</v>
      </c>
      <c r="K953" s="57">
        <v>1</v>
      </c>
      <c r="L953" s="58">
        <v>11000</v>
      </c>
      <c r="M953" s="206">
        <f>L953+PI()*K953*(24+24+8)+2*14</f>
        <v>11203.929188601029</v>
      </c>
    </row>
    <row r="954" spans="3:13" ht="15" customHeight="1" x14ac:dyDescent="0.25">
      <c r="C954" s="80"/>
      <c r="D954" s="83" t="s">
        <v>88</v>
      </c>
      <c r="E954" s="57"/>
      <c r="F954" s="83" t="s">
        <v>656</v>
      </c>
      <c r="G954" s="91" t="s">
        <v>281</v>
      </c>
      <c r="H954" s="91" t="s">
        <v>90</v>
      </c>
      <c r="I954" s="57" t="s">
        <v>267</v>
      </c>
      <c r="J954" s="57" t="s">
        <v>1993</v>
      </c>
      <c r="K954" s="57">
        <v>1</v>
      </c>
      <c r="L954" s="58">
        <v>10750</v>
      </c>
      <c r="M954" s="206">
        <f>L954+PI()*K954*(24+24+6)+2*12</f>
        <v>10943.646003293848</v>
      </c>
    </row>
    <row r="955" spans="3:13" ht="15" customHeight="1" x14ac:dyDescent="0.25">
      <c r="C955" s="80"/>
      <c r="D955" s="83" t="s">
        <v>88</v>
      </c>
      <c r="E955" s="57"/>
      <c r="F955" s="83" t="s">
        <v>656</v>
      </c>
      <c r="G955" s="91" t="s">
        <v>282</v>
      </c>
      <c r="H955" s="91" t="s">
        <v>90</v>
      </c>
      <c r="I955" s="57" t="s">
        <v>267</v>
      </c>
      <c r="J955" s="57" t="s">
        <v>1994</v>
      </c>
      <c r="K955" s="57">
        <v>1</v>
      </c>
      <c r="L955" s="58">
        <v>9100</v>
      </c>
      <c r="M955" s="206">
        <f>L955+PI()*K955*(24+24+4)+2*10</f>
        <v>9283.3628179866701</v>
      </c>
    </row>
    <row r="956" spans="3:13" ht="15" customHeight="1" x14ac:dyDescent="0.25">
      <c r="C956" s="80"/>
      <c r="D956" s="83" t="s">
        <v>88</v>
      </c>
      <c r="E956" s="57"/>
      <c r="F956" s="83" t="s">
        <v>656</v>
      </c>
      <c r="G956" s="91" t="s">
        <v>283</v>
      </c>
      <c r="H956" s="91" t="s">
        <v>90</v>
      </c>
      <c r="I956" s="57" t="s">
        <v>267</v>
      </c>
      <c r="J956" s="57" t="s">
        <v>1995</v>
      </c>
      <c r="K956" s="57">
        <v>1</v>
      </c>
      <c r="L956" s="58">
        <v>8000</v>
      </c>
      <c r="M956" s="206">
        <f>L956+PI()*K956*(24+24+2)+2*8</f>
        <v>8173.0796326794898</v>
      </c>
    </row>
    <row r="957" spans="3:13" ht="15" customHeight="1" x14ac:dyDescent="0.25">
      <c r="C957" s="80"/>
      <c r="D957" s="83" t="s">
        <v>88</v>
      </c>
      <c r="E957" s="57"/>
      <c r="F957" s="83" t="s">
        <v>656</v>
      </c>
      <c r="G957" s="91" t="s">
        <v>175</v>
      </c>
      <c r="H957" s="91" t="s">
        <v>90</v>
      </c>
      <c r="I957" s="57" t="s">
        <v>267</v>
      </c>
      <c r="J957" s="57" t="s">
        <v>1996</v>
      </c>
      <c r="K957" s="57">
        <v>1</v>
      </c>
      <c r="L957" s="58">
        <v>12850</v>
      </c>
      <c r="M957" s="206">
        <f>L957+PI()*K957*(20+20+16)+2*22</f>
        <v>13069.929188601029</v>
      </c>
    </row>
    <row r="958" spans="3:13" ht="15" customHeight="1" x14ac:dyDescent="0.25">
      <c r="C958" s="80"/>
      <c r="D958" s="83" t="s">
        <v>88</v>
      </c>
      <c r="E958" s="57"/>
      <c r="F958" s="83" t="s">
        <v>656</v>
      </c>
      <c r="G958" s="91" t="s">
        <v>176</v>
      </c>
      <c r="H958" s="91" t="s">
        <v>90</v>
      </c>
      <c r="I958" s="57" t="s">
        <v>267</v>
      </c>
      <c r="J958" s="57" t="s">
        <v>1997</v>
      </c>
      <c r="K958" s="57">
        <v>1</v>
      </c>
      <c r="L958" s="58">
        <v>11000</v>
      </c>
      <c r="M958" s="206">
        <f>L958+PI()*K958*(20+20+12)+2*18</f>
        <v>11199.36281798667</v>
      </c>
    </row>
    <row r="959" spans="3:13" ht="15" customHeight="1" x14ac:dyDescent="0.25">
      <c r="C959" s="80"/>
      <c r="D959" s="83" t="s">
        <v>88</v>
      </c>
      <c r="E959" s="57"/>
      <c r="F959" s="83" t="s">
        <v>656</v>
      </c>
      <c r="G959" s="91" t="s">
        <v>177</v>
      </c>
      <c r="H959" s="91" t="s">
        <v>90</v>
      </c>
      <c r="I959" s="57" t="s">
        <v>267</v>
      </c>
      <c r="J959" s="57" t="s">
        <v>1998</v>
      </c>
      <c r="K959" s="57">
        <v>1</v>
      </c>
      <c r="L959" s="58">
        <v>10500</v>
      </c>
      <c r="M959" s="206">
        <f>L959+PI()*K959*(20+20+10)+2*16</f>
        <v>10689.07963267949</v>
      </c>
    </row>
    <row r="960" spans="3:13" ht="15" customHeight="1" x14ac:dyDescent="0.25">
      <c r="C960" s="80"/>
      <c r="D960" s="83" t="s">
        <v>88</v>
      </c>
      <c r="E960" s="57"/>
      <c r="F960" s="83" t="s">
        <v>656</v>
      </c>
      <c r="G960" s="91" t="s">
        <v>178</v>
      </c>
      <c r="H960" s="91" t="s">
        <v>90</v>
      </c>
      <c r="I960" s="57" t="s">
        <v>267</v>
      </c>
      <c r="J960" s="57" t="s">
        <v>1999</v>
      </c>
      <c r="K960" s="57">
        <v>1</v>
      </c>
      <c r="L960" s="58">
        <v>10100</v>
      </c>
      <c r="M960" s="206">
        <f>L960+PI()*K960*(20+20+8)+2*14</f>
        <v>10278.79644737231</v>
      </c>
    </row>
    <row r="961" spans="3:13" ht="15" customHeight="1" x14ac:dyDescent="0.25">
      <c r="C961" s="80"/>
      <c r="D961" s="83" t="s">
        <v>88</v>
      </c>
      <c r="E961" s="57"/>
      <c r="F961" s="83" t="s">
        <v>656</v>
      </c>
      <c r="G961" s="91" t="s">
        <v>179</v>
      </c>
      <c r="H961" s="91" t="s">
        <v>90</v>
      </c>
      <c r="I961" s="57" t="s">
        <v>267</v>
      </c>
      <c r="J961" s="57" t="s">
        <v>2000</v>
      </c>
      <c r="K961" s="57">
        <v>1</v>
      </c>
      <c r="L961" s="58">
        <v>9500</v>
      </c>
      <c r="M961" s="206">
        <f>L961+PI()*K961*(20+20+6)+2*12</f>
        <v>9668.5132620651311</v>
      </c>
    </row>
    <row r="962" spans="3:13" ht="15" customHeight="1" x14ac:dyDescent="0.25">
      <c r="C962" s="80"/>
      <c r="D962" s="83" t="s">
        <v>88</v>
      </c>
      <c r="E962" s="57"/>
      <c r="F962" s="83" t="s">
        <v>656</v>
      </c>
      <c r="G962" s="91" t="s">
        <v>284</v>
      </c>
      <c r="H962" s="91" t="s">
        <v>90</v>
      </c>
      <c r="I962" s="57" t="s">
        <v>267</v>
      </c>
      <c r="J962" s="57" t="s">
        <v>2003</v>
      </c>
      <c r="K962" s="57">
        <v>1</v>
      </c>
      <c r="L962" s="58">
        <v>8350</v>
      </c>
      <c r="M962" s="206">
        <f>L962+PI()*K962*(20+20+4)+2*10</f>
        <v>8508.2300767579509</v>
      </c>
    </row>
    <row r="963" spans="3:13" ht="15" customHeight="1" x14ac:dyDescent="0.25">
      <c r="C963" s="80"/>
      <c r="D963" s="83" t="s">
        <v>88</v>
      </c>
      <c r="E963" s="57"/>
      <c r="F963" s="83" t="s">
        <v>656</v>
      </c>
      <c r="G963" s="91" t="s">
        <v>285</v>
      </c>
      <c r="H963" s="91" t="s">
        <v>90</v>
      </c>
      <c r="I963" s="57" t="s">
        <v>267</v>
      </c>
      <c r="J963" s="57" t="s">
        <v>2002</v>
      </c>
      <c r="K963" s="57">
        <v>1</v>
      </c>
      <c r="L963" s="58">
        <v>7400</v>
      </c>
      <c r="M963" s="206">
        <f>L963+PI()*K963*(20+20+2)+2*8</f>
        <v>7547.9468914507715</v>
      </c>
    </row>
    <row r="964" spans="3:13" ht="15" customHeight="1" x14ac:dyDescent="0.25">
      <c r="C964" s="80"/>
      <c r="D964" s="83" t="s">
        <v>88</v>
      </c>
      <c r="E964" s="57"/>
      <c r="F964" s="83" t="s">
        <v>656</v>
      </c>
      <c r="G964" s="91" t="s">
        <v>191</v>
      </c>
      <c r="H964" s="91" t="s">
        <v>90</v>
      </c>
      <c r="I964" s="57" t="s">
        <v>267</v>
      </c>
      <c r="J964" s="57" t="s">
        <v>2001</v>
      </c>
      <c r="K964" s="57">
        <v>1</v>
      </c>
      <c r="L964" s="58">
        <v>9500</v>
      </c>
      <c r="M964" s="206">
        <f>L964+PI()*K964*(16+16+12)+2*18</f>
        <v>9674.2300767579509</v>
      </c>
    </row>
    <row r="965" spans="3:13" ht="15" customHeight="1" x14ac:dyDescent="0.25">
      <c r="C965" s="80"/>
      <c r="D965" s="83" t="s">
        <v>88</v>
      </c>
      <c r="E965" s="57"/>
      <c r="F965" s="83" t="s">
        <v>656</v>
      </c>
      <c r="G965" s="91" t="s">
        <v>192</v>
      </c>
      <c r="H965" s="91" t="s">
        <v>90</v>
      </c>
      <c r="I965" s="57" t="s">
        <v>267</v>
      </c>
      <c r="J965" s="57" t="s">
        <v>2004</v>
      </c>
      <c r="K965" s="57">
        <v>1</v>
      </c>
      <c r="L965" s="58">
        <v>9000</v>
      </c>
      <c r="M965" s="206">
        <f>L965+PI()*K965*(16+16+10)+2*16</f>
        <v>9163.9468914507706</v>
      </c>
    </row>
    <row r="966" spans="3:13" ht="15" customHeight="1" x14ac:dyDescent="0.25">
      <c r="C966" s="80"/>
      <c r="D966" s="83" t="s">
        <v>88</v>
      </c>
      <c r="E966" s="57"/>
      <c r="F966" s="83" t="s">
        <v>656</v>
      </c>
      <c r="G966" s="91" t="s">
        <v>193</v>
      </c>
      <c r="H966" s="91" t="s">
        <v>90</v>
      </c>
      <c r="I966" s="57" t="s">
        <v>267</v>
      </c>
      <c r="J966" s="57" t="s">
        <v>2005</v>
      </c>
      <c r="K966" s="57">
        <v>1</v>
      </c>
      <c r="L966" s="58">
        <v>8750</v>
      </c>
      <c r="M966" s="206">
        <f>L966+PI()*K966*(16+16+8)+2*14</f>
        <v>8903.6637061435922</v>
      </c>
    </row>
    <row r="967" spans="3:13" ht="15" customHeight="1" x14ac:dyDescent="0.25">
      <c r="C967" s="80"/>
      <c r="D967" s="83" t="s">
        <v>88</v>
      </c>
      <c r="E967" s="57"/>
      <c r="F967" s="83" t="s">
        <v>656</v>
      </c>
      <c r="G967" s="91" t="s">
        <v>195</v>
      </c>
      <c r="H967" s="91" t="s">
        <v>90</v>
      </c>
      <c r="I967" s="57" t="s">
        <v>267</v>
      </c>
      <c r="J967" s="57" t="s">
        <v>2006</v>
      </c>
      <c r="K967" s="57">
        <v>1</v>
      </c>
      <c r="L967" s="58">
        <v>8200</v>
      </c>
      <c r="M967" s="206">
        <f>L967+PI()*K967*(16+16+6)+2*12</f>
        <v>8343.380520836412</v>
      </c>
    </row>
    <row r="968" spans="3:13" ht="15" customHeight="1" x14ac:dyDescent="0.25">
      <c r="C968" s="80"/>
      <c r="D968" s="83" t="s">
        <v>88</v>
      </c>
      <c r="E968" s="57"/>
      <c r="F968" s="83" t="s">
        <v>656</v>
      </c>
      <c r="G968" s="91" t="s">
        <v>286</v>
      </c>
      <c r="H968" s="91" t="s">
        <v>90</v>
      </c>
      <c r="I968" s="57" t="s">
        <v>267</v>
      </c>
      <c r="J968" s="57" t="s">
        <v>2007</v>
      </c>
      <c r="K968" s="57">
        <v>1</v>
      </c>
      <c r="L968" s="58">
        <v>7500</v>
      </c>
      <c r="M968" s="206">
        <f>L968+PI()*K968*(16+16+4)+2*10</f>
        <v>7633.0973355292326</v>
      </c>
    </row>
    <row r="969" spans="3:13" ht="15" customHeight="1" x14ac:dyDescent="0.25">
      <c r="C969" s="80"/>
      <c r="D969" s="83" t="s">
        <v>88</v>
      </c>
      <c r="E969" s="57"/>
      <c r="F969" s="83" t="s">
        <v>656</v>
      </c>
      <c r="G969" s="91" t="s">
        <v>287</v>
      </c>
      <c r="H969" s="91" t="s">
        <v>90</v>
      </c>
      <c r="I969" s="57" t="s">
        <v>267</v>
      </c>
      <c r="J969" s="57" t="s">
        <v>2008</v>
      </c>
      <c r="K969" s="57">
        <v>1</v>
      </c>
      <c r="L969" s="58">
        <v>6500</v>
      </c>
      <c r="M969" s="206">
        <f>L969+PI()*K969*(16+16+2)+2*8</f>
        <v>6622.8141502220533</v>
      </c>
    </row>
    <row r="970" spans="3:13" ht="15" customHeight="1" x14ac:dyDescent="0.25">
      <c r="C970" s="80"/>
      <c r="D970" s="83" t="s">
        <v>88</v>
      </c>
      <c r="E970" s="57"/>
      <c r="F970" s="83" t="s">
        <v>656</v>
      </c>
      <c r="G970" s="91" t="s">
        <v>204</v>
      </c>
      <c r="H970" s="91" t="s">
        <v>90</v>
      </c>
      <c r="I970" s="57" t="s">
        <v>267</v>
      </c>
      <c r="J970" s="57" t="s">
        <v>2009</v>
      </c>
      <c r="K970" s="57">
        <v>1</v>
      </c>
      <c r="L970" s="58">
        <v>3750</v>
      </c>
      <c r="M970" s="206">
        <f>L970+PI()*K970*(12+12+10)+2*16</f>
        <v>3888.8141502220528</v>
      </c>
    </row>
    <row r="971" spans="3:13" ht="15" customHeight="1" x14ac:dyDescent="0.25">
      <c r="C971" s="80"/>
      <c r="D971" s="83" t="s">
        <v>88</v>
      </c>
      <c r="E971" s="57"/>
      <c r="F971" s="83" t="s">
        <v>656</v>
      </c>
      <c r="G971" s="91" t="s">
        <v>205</v>
      </c>
      <c r="H971" s="91" t="s">
        <v>90</v>
      </c>
      <c r="I971" s="57" t="s">
        <v>267</v>
      </c>
      <c r="J971" s="57" t="s">
        <v>2010</v>
      </c>
      <c r="K971" s="57">
        <v>1</v>
      </c>
      <c r="L971" s="58">
        <v>3400</v>
      </c>
      <c r="M971" s="206">
        <f>L971+PI()*K971*(12+12+10)+2*16</f>
        <v>3538.8141502220528</v>
      </c>
    </row>
    <row r="972" spans="3:13" ht="15" customHeight="1" x14ac:dyDescent="0.25">
      <c r="C972" s="80"/>
      <c r="D972" s="83" t="s">
        <v>88</v>
      </c>
      <c r="E972" s="57"/>
      <c r="F972" s="83" t="s">
        <v>656</v>
      </c>
      <c r="G972" s="91" t="s">
        <v>206</v>
      </c>
      <c r="H972" s="91" t="s">
        <v>90</v>
      </c>
      <c r="I972" s="57" t="s">
        <v>267</v>
      </c>
      <c r="J972" s="57" t="s">
        <v>2011</v>
      </c>
      <c r="K972" s="57">
        <v>1</v>
      </c>
      <c r="L972" s="58">
        <v>3000</v>
      </c>
      <c r="M972" s="206">
        <f>L972+PI()*K972*(12+12+6)+2*12</f>
        <v>3118.2477796076937</v>
      </c>
    </row>
    <row r="973" spans="3:13" ht="15" customHeight="1" x14ac:dyDescent="0.25">
      <c r="C973" s="80"/>
      <c r="D973" s="83" t="s">
        <v>88</v>
      </c>
      <c r="E973" s="57"/>
      <c r="F973" s="83" t="s">
        <v>656</v>
      </c>
      <c r="G973" s="91" t="s">
        <v>207</v>
      </c>
      <c r="H973" s="91" t="s">
        <v>90</v>
      </c>
      <c r="I973" s="57" t="s">
        <v>267</v>
      </c>
      <c r="J973" s="57" t="s">
        <v>2012</v>
      </c>
      <c r="K973" s="57">
        <v>1</v>
      </c>
      <c r="L973" s="58">
        <v>2500</v>
      </c>
      <c r="M973" s="206">
        <f>L973+PI()*K973*(12+12+4)+2*10</f>
        <v>2607.9645943005144</v>
      </c>
    </row>
    <row r="974" spans="3:13" ht="15" customHeight="1" x14ac:dyDescent="0.25">
      <c r="C974" s="80"/>
      <c r="D974" s="83" t="s">
        <v>88</v>
      </c>
      <c r="E974" s="57"/>
      <c r="F974" s="83" t="s">
        <v>656</v>
      </c>
      <c r="G974" s="91" t="s">
        <v>288</v>
      </c>
      <c r="H974" s="91" t="s">
        <v>90</v>
      </c>
      <c r="I974" s="57" t="s">
        <v>267</v>
      </c>
      <c r="J974" s="57" t="s">
        <v>2013</v>
      </c>
      <c r="K974" s="57">
        <v>1</v>
      </c>
      <c r="L974" s="58">
        <v>2250</v>
      </c>
      <c r="M974" s="206">
        <f>L974+PI()*K974*(12+12+2)+2*8</f>
        <v>2347.6814089933346</v>
      </c>
    </row>
    <row r="975" spans="3:13" ht="15" customHeight="1" x14ac:dyDescent="0.25">
      <c r="C975" s="80"/>
      <c r="D975" s="83" t="s">
        <v>88</v>
      </c>
      <c r="E975" s="57"/>
      <c r="F975" s="83" t="s">
        <v>656</v>
      </c>
      <c r="G975" s="91" t="s">
        <v>216</v>
      </c>
      <c r="H975" s="91" t="s">
        <v>90</v>
      </c>
      <c r="I975" s="57" t="s">
        <v>267</v>
      </c>
      <c r="J975" s="57" t="s">
        <v>2014</v>
      </c>
      <c r="K975" s="57">
        <v>1</v>
      </c>
      <c r="L975" s="58">
        <v>3000</v>
      </c>
      <c r="M975" s="206">
        <f>L975+PI()*K975*(10+10+8)+2*14</f>
        <v>3115.9645943005144</v>
      </c>
    </row>
    <row r="976" spans="3:13" ht="15" customHeight="1" x14ac:dyDescent="0.25">
      <c r="C976" s="80"/>
      <c r="D976" s="83" t="s">
        <v>88</v>
      </c>
      <c r="E976" s="57"/>
      <c r="F976" s="83" t="s">
        <v>656</v>
      </c>
      <c r="G976" s="91" t="s">
        <v>217</v>
      </c>
      <c r="H976" s="91" t="s">
        <v>90</v>
      </c>
      <c r="I976" s="57" t="s">
        <v>267</v>
      </c>
      <c r="J976" s="57" t="s">
        <v>2016</v>
      </c>
      <c r="K976" s="57">
        <v>1</v>
      </c>
      <c r="L976" s="58">
        <v>2600</v>
      </c>
      <c r="M976" s="206">
        <f>L976+PI()*K976*(10+10+6)+2*12</f>
        <v>2705.6814089933346</v>
      </c>
    </row>
    <row r="977" spans="3:13" ht="15" customHeight="1" x14ac:dyDescent="0.25">
      <c r="C977" s="80"/>
      <c r="D977" s="83" t="s">
        <v>88</v>
      </c>
      <c r="E977" s="57"/>
      <c r="F977" s="83" t="s">
        <v>656</v>
      </c>
      <c r="G977" s="91" t="s">
        <v>218</v>
      </c>
      <c r="H977" s="91" t="s">
        <v>90</v>
      </c>
      <c r="I977" s="57" t="s">
        <v>267</v>
      </c>
      <c r="J977" s="57" t="s">
        <v>2015</v>
      </c>
      <c r="K977" s="57">
        <v>1</v>
      </c>
      <c r="L977" s="58">
        <v>2200</v>
      </c>
      <c r="M977" s="206">
        <f>L977+PI()*K977*(10+10+4)+2*10</f>
        <v>2295.3982236861552</v>
      </c>
    </row>
    <row r="978" spans="3:13" ht="15" customHeight="1" x14ac:dyDescent="0.25">
      <c r="C978" s="80"/>
      <c r="D978" s="83" t="s">
        <v>88</v>
      </c>
      <c r="E978" s="57"/>
      <c r="F978" s="83" t="s">
        <v>656</v>
      </c>
      <c r="G978" s="91" t="s">
        <v>289</v>
      </c>
      <c r="H978" s="91" t="s">
        <v>90</v>
      </c>
      <c r="I978" s="57" t="s">
        <v>267</v>
      </c>
      <c r="J978" s="57" t="s">
        <v>2017</v>
      </c>
      <c r="K978" s="57">
        <v>1</v>
      </c>
      <c r="L978" s="58">
        <v>2000</v>
      </c>
      <c r="M978" s="206">
        <f>L978+PI()*K978*(10+10+2)+2*8</f>
        <v>2085.1150383789754</v>
      </c>
    </row>
    <row r="979" spans="3:13" ht="15" customHeight="1" x14ac:dyDescent="0.25">
      <c r="C979" s="80"/>
      <c r="D979" s="83" t="s">
        <v>88</v>
      </c>
      <c r="E979" s="57"/>
      <c r="F979" s="83" t="s">
        <v>656</v>
      </c>
      <c r="G979" s="91" t="s">
        <v>226</v>
      </c>
      <c r="H979" s="91" t="s">
        <v>90</v>
      </c>
      <c r="I979" s="57" t="s">
        <v>267</v>
      </c>
      <c r="J979" s="57" t="s">
        <v>2018</v>
      </c>
      <c r="K979" s="57">
        <v>1</v>
      </c>
      <c r="L979" s="58">
        <v>2300</v>
      </c>
      <c r="M979" s="206">
        <f>L979+PI()*K979*(8+8+6)+2*12</f>
        <v>2393.1150383789754</v>
      </c>
    </row>
    <row r="980" spans="3:13" ht="15" customHeight="1" x14ac:dyDescent="0.25">
      <c r="C980" s="80"/>
      <c r="D980" s="83" t="s">
        <v>88</v>
      </c>
      <c r="E980" s="57"/>
      <c r="F980" s="83" t="s">
        <v>656</v>
      </c>
      <c r="G980" s="91" t="s">
        <v>227</v>
      </c>
      <c r="H980" s="91" t="s">
        <v>90</v>
      </c>
      <c r="I980" s="57" t="s">
        <v>267</v>
      </c>
      <c r="J980" s="57" t="s">
        <v>2019</v>
      </c>
      <c r="K980" s="57">
        <v>1</v>
      </c>
      <c r="L980" s="58">
        <v>2070</v>
      </c>
      <c r="M980" s="206">
        <f>L980+PI()*K980*(8+8+4)+2*10</f>
        <v>2152.8318530717956</v>
      </c>
    </row>
    <row r="981" spans="3:13" ht="15" customHeight="1" x14ac:dyDescent="0.25">
      <c r="C981" s="80"/>
      <c r="D981" s="83" t="s">
        <v>88</v>
      </c>
      <c r="E981" s="57"/>
      <c r="F981" s="83" t="s">
        <v>656</v>
      </c>
      <c r="G981" s="91" t="s">
        <v>290</v>
      </c>
      <c r="H981" s="91" t="s">
        <v>90</v>
      </c>
      <c r="I981" s="57" t="s">
        <v>267</v>
      </c>
      <c r="J981" s="57" t="s">
        <v>2020</v>
      </c>
      <c r="K981" s="57">
        <v>1</v>
      </c>
      <c r="L981" s="58">
        <v>1950</v>
      </c>
      <c r="M981" s="206">
        <f>L981+PI()*K981*(8+8+2)+2*8</f>
        <v>2022.5486677646163</v>
      </c>
    </row>
    <row r="982" spans="3:13" ht="15" customHeight="1" x14ac:dyDescent="0.25">
      <c r="C982" s="80"/>
      <c r="D982" s="83" t="s">
        <v>88</v>
      </c>
      <c r="E982" s="57"/>
      <c r="F982" s="83" t="s">
        <v>656</v>
      </c>
      <c r="G982" s="91" t="s">
        <v>238</v>
      </c>
      <c r="H982" s="91" t="s">
        <v>90</v>
      </c>
      <c r="I982" s="57" t="s">
        <v>267</v>
      </c>
      <c r="J982" s="57" t="s">
        <v>2021</v>
      </c>
      <c r="K982" s="57">
        <v>1</v>
      </c>
      <c r="L982" s="58">
        <v>1650</v>
      </c>
      <c r="M982" s="206">
        <f>L982+PI()*K982*(6+6+4)+2*10</f>
        <v>1720.2654824574367</v>
      </c>
    </row>
    <row r="983" spans="3:13" ht="15" customHeight="1" x14ac:dyDescent="0.25">
      <c r="C983" s="80"/>
      <c r="D983" s="83" t="s">
        <v>88</v>
      </c>
      <c r="E983" s="57"/>
      <c r="F983" s="83" t="s">
        <v>656</v>
      </c>
      <c r="G983" s="91" t="s">
        <v>240</v>
      </c>
      <c r="H983" s="91" t="s">
        <v>90</v>
      </c>
      <c r="I983" s="57" t="s">
        <v>267</v>
      </c>
      <c r="J983" s="57" t="s">
        <v>2022</v>
      </c>
      <c r="K983" s="57">
        <v>1</v>
      </c>
      <c r="L983" s="58">
        <v>1500</v>
      </c>
      <c r="M983" s="206">
        <f>L983+PI()*K983*(6+6+2)+2*8</f>
        <v>1559.9822971502572</v>
      </c>
    </row>
    <row r="984" spans="3:13" ht="15" customHeight="1" x14ac:dyDescent="0.25">
      <c r="C984" s="80"/>
      <c r="D984" s="83" t="s">
        <v>88</v>
      </c>
      <c r="E984" s="57"/>
      <c r="F984" s="83" t="s">
        <v>656</v>
      </c>
      <c r="G984" s="91" t="s">
        <v>249</v>
      </c>
      <c r="H984" s="91" t="s">
        <v>90</v>
      </c>
      <c r="I984" s="57" t="s">
        <v>267</v>
      </c>
      <c r="J984" s="57" t="s">
        <v>2023</v>
      </c>
      <c r="K984" s="57">
        <v>1</v>
      </c>
      <c r="L984" s="58">
        <v>1250</v>
      </c>
      <c r="M984" s="206">
        <f>L984+PI()*K984*(4+4+2)+2*8</f>
        <v>1297.4159265358978</v>
      </c>
    </row>
    <row r="985" spans="3:13" ht="15" customHeight="1" x14ac:dyDescent="0.25">
      <c r="C985" s="80"/>
      <c r="D985" s="83" t="s">
        <v>88</v>
      </c>
      <c r="E985" s="57"/>
      <c r="F985" s="83" t="s">
        <v>656</v>
      </c>
      <c r="G985" s="91" t="s">
        <v>102</v>
      </c>
      <c r="H985" s="91"/>
      <c r="I985" s="57"/>
      <c r="J985" s="57" t="s">
        <v>2024</v>
      </c>
      <c r="K985" s="57">
        <v>1</v>
      </c>
      <c r="L985" s="58">
        <v>14562.5</v>
      </c>
      <c r="M985" s="206">
        <f>L985+PI()*K985*(42+20)</f>
        <v>14757.278744522568</v>
      </c>
    </row>
    <row r="986" spans="3:13" ht="15" customHeight="1" x14ac:dyDescent="0.25">
      <c r="C986" s="80"/>
      <c r="D986" s="83" t="s">
        <v>88</v>
      </c>
      <c r="E986" s="57"/>
      <c r="F986" s="83" t="s">
        <v>656</v>
      </c>
      <c r="G986" s="91" t="s">
        <v>103</v>
      </c>
      <c r="H986" s="91"/>
      <c r="I986" s="57"/>
      <c r="J986" s="57" t="s">
        <v>2025</v>
      </c>
      <c r="K986" s="57">
        <v>1</v>
      </c>
      <c r="L986" s="58">
        <v>10747.5</v>
      </c>
      <c r="M986" s="206">
        <f>L986+PI()*K986*(42+16)</f>
        <v>10929.712373908207</v>
      </c>
    </row>
    <row r="987" spans="3:13" ht="15" customHeight="1" x14ac:dyDescent="0.25">
      <c r="C987" s="80"/>
      <c r="D987" s="83" t="s">
        <v>88</v>
      </c>
      <c r="E987" s="57"/>
      <c r="F987" s="83" t="s">
        <v>656</v>
      </c>
      <c r="G987" s="91" t="s">
        <v>268</v>
      </c>
      <c r="H987" s="91"/>
      <c r="I987" s="57"/>
      <c r="J987" s="57" t="s">
        <v>2026</v>
      </c>
      <c r="K987" s="57">
        <v>1</v>
      </c>
      <c r="L987" s="58">
        <v>10051.25</v>
      </c>
      <c r="M987" s="206">
        <f>L987+PI()*K987*(42+12)</f>
        <v>10220.896003293848</v>
      </c>
    </row>
    <row r="988" spans="3:13" ht="15" customHeight="1" x14ac:dyDescent="0.25">
      <c r="C988" s="80"/>
      <c r="D988" s="83" t="s">
        <v>88</v>
      </c>
      <c r="E988" s="57"/>
      <c r="F988" s="83" t="s">
        <v>656</v>
      </c>
      <c r="G988" s="91" t="s">
        <v>269</v>
      </c>
      <c r="H988" s="91"/>
      <c r="I988" s="57"/>
      <c r="J988" s="57" t="s">
        <v>2027</v>
      </c>
      <c r="K988" s="57">
        <v>1</v>
      </c>
      <c r="L988" s="58">
        <v>6043.75</v>
      </c>
      <c r="M988" s="206">
        <f>L988+PI()*K988*(42+10)</f>
        <v>6207.1128179866691</v>
      </c>
    </row>
    <row r="989" spans="3:13" ht="15" customHeight="1" x14ac:dyDescent="0.25">
      <c r="C989" s="80"/>
      <c r="D989" s="83" t="s">
        <v>88</v>
      </c>
      <c r="E989" s="57"/>
      <c r="F989" s="83" t="s">
        <v>656</v>
      </c>
      <c r="G989" s="91" t="s">
        <v>270</v>
      </c>
      <c r="H989" s="91"/>
      <c r="I989" s="57"/>
      <c r="J989" s="57" t="s">
        <v>2028</v>
      </c>
      <c r="K989" s="57">
        <v>1</v>
      </c>
      <c r="L989" s="58">
        <v>3527.5</v>
      </c>
      <c r="M989" s="206">
        <f>L989+PI()*K989*(42+8)</f>
        <v>3684.5796326794898</v>
      </c>
    </row>
    <row r="990" spans="3:13" ht="15" customHeight="1" x14ac:dyDescent="0.25">
      <c r="C990" s="80"/>
      <c r="D990" s="83" t="s">
        <v>88</v>
      </c>
      <c r="E990" s="57"/>
      <c r="F990" s="83" t="s">
        <v>656</v>
      </c>
      <c r="G990" s="91" t="s">
        <v>271</v>
      </c>
      <c r="H990" s="91"/>
      <c r="I990" s="57"/>
      <c r="J990" s="57" t="s">
        <v>2029</v>
      </c>
      <c r="K990" s="57">
        <v>1</v>
      </c>
      <c r="L990" s="58">
        <v>2285</v>
      </c>
      <c r="M990" s="206">
        <f>L990+PI()*K990*(42+6)</f>
        <v>2435.79644737231</v>
      </c>
    </row>
    <row r="991" spans="3:13" ht="15" customHeight="1" x14ac:dyDescent="0.25">
      <c r="C991" s="80"/>
      <c r="D991" s="83" t="s">
        <v>88</v>
      </c>
      <c r="E991" s="57"/>
      <c r="F991" s="83" t="s">
        <v>656</v>
      </c>
      <c r="G991" s="91" t="s">
        <v>272</v>
      </c>
      <c r="H991" s="91"/>
      <c r="I991" s="57"/>
      <c r="J991" s="57" t="s">
        <v>2030</v>
      </c>
      <c r="K991" s="57">
        <v>1</v>
      </c>
      <c r="L991" s="58">
        <v>1990</v>
      </c>
      <c r="M991" s="206">
        <f>L991+PI()*K991*(42+4)</f>
        <v>2134.5132620651307</v>
      </c>
    </row>
    <row r="992" spans="3:13" ht="15" customHeight="1" x14ac:dyDescent="0.25">
      <c r="C992" s="80"/>
      <c r="D992" s="83" t="s">
        <v>88</v>
      </c>
      <c r="E992" s="57"/>
      <c r="F992" s="83" t="s">
        <v>656</v>
      </c>
      <c r="G992" s="91" t="s">
        <v>113</v>
      </c>
      <c r="H992" s="91"/>
      <c r="I992" s="57"/>
      <c r="J992" s="57" t="s">
        <v>2031</v>
      </c>
      <c r="K992" s="57">
        <v>1</v>
      </c>
      <c r="L992" s="58">
        <v>27443.75</v>
      </c>
      <c r="M992" s="206">
        <f>L992+PI()*K992*(36+30)</f>
        <v>27651.095115136926</v>
      </c>
    </row>
    <row r="993" spans="3:13" ht="15" customHeight="1" x14ac:dyDescent="0.25">
      <c r="C993" s="80"/>
      <c r="D993" s="83" t="s">
        <v>88</v>
      </c>
      <c r="E993" s="57"/>
      <c r="F993" s="83" t="s">
        <v>656</v>
      </c>
      <c r="G993" s="91" t="s">
        <v>114</v>
      </c>
      <c r="H993" s="91"/>
      <c r="I993" s="57"/>
      <c r="J993" s="57" t="s">
        <v>2032</v>
      </c>
      <c r="K993" s="57">
        <v>1</v>
      </c>
      <c r="L993" s="58">
        <v>15600</v>
      </c>
      <c r="M993" s="206">
        <f>L993+PI()*K993*(36+24)</f>
        <v>15788.495559215387</v>
      </c>
    </row>
    <row r="994" spans="3:13" ht="15" customHeight="1" x14ac:dyDescent="0.25">
      <c r="C994" s="80"/>
      <c r="D994" s="83" t="s">
        <v>88</v>
      </c>
      <c r="E994" s="57"/>
      <c r="F994" s="83" t="s">
        <v>656</v>
      </c>
      <c r="G994" s="91" t="s">
        <v>115</v>
      </c>
      <c r="H994" s="91"/>
      <c r="I994" s="57"/>
      <c r="J994" s="57" t="s">
        <v>2033</v>
      </c>
      <c r="K994" s="57">
        <v>1</v>
      </c>
      <c r="L994" s="58">
        <v>11650</v>
      </c>
      <c r="M994" s="206">
        <f>L994+PI()*K994*(36+20)</f>
        <v>11825.929188601029</v>
      </c>
    </row>
    <row r="995" spans="3:13" ht="15" customHeight="1" x14ac:dyDescent="0.25">
      <c r="C995" s="80"/>
      <c r="D995" s="83" t="s">
        <v>88</v>
      </c>
      <c r="E995" s="57"/>
      <c r="F995" s="83" t="s">
        <v>656</v>
      </c>
      <c r="G995" s="91" t="s">
        <v>116</v>
      </c>
      <c r="H995" s="91"/>
      <c r="I995" s="57"/>
      <c r="J995" s="57" t="s">
        <v>2034</v>
      </c>
      <c r="K995" s="57">
        <v>1</v>
      </c>
      <c r="L995" s="58">
        <v>9155</v>
      </c>
      <c r="M995" s="206">
        <f>L995+PI()*K995*(36+16)</f>
        <v>9318.3628179866701</v>
      </c>
    </row>
    <row r="996" spans="3:13" ht="15" customHeight="1" x14ac:dyDescent="0.25">
      <c r="C996" s="80"/>
      <c r="D996" s="83" t="s">
        <v>88</v>
      </c>
      <c r="E996" s="57"/>
      <c r="F996" s="83" t="s">
        <v>656</v>
      </c>
      <c r="G996" s="91" t="s">
        <v>117</v>
      </c>
      <c r="H996" s="91"/>
      <c r="I996" s="57"/>
      <c r="J996" s="57" t="s">
        <v>2035</v>
      </c>
      <c r="K996" s="57">
        <v>1</v>
      </c>
      <c r="L996" s="58">
        <v>8041.25</v>
      </c>
      <c r="M996" s="206">
        <f>L996+PI()*K996*(36+12)</f>
        <v>8192.0464473723096</v>
      </c>
    </row>
    <row r="997" spans="3:13" ht="15" customHeight="1" x14ac:dyDescent="0.25">
      <c r="C997" s="80"/>
      <c r="D997" s="83" t="s">
        <v>88</v>
      </c>
      <c r="E997" s="57"/>
      <c r="F997" s="83" t="s">
        <v>656</v>
      </c>
      <c r="G997" s="91" t="s">
        <v>118</v>
      </c>
      <c r="H997" s="91"/>
      <c r="I997" s="57"/>
      <c r="J997" s="57" t="s">
        <v>2036</v>
      </c>
      <c r="K997" s="57">
        <v>1</v>
      </c>
      <c r="L997" s="58">
        <v>4835</v>
      </c>
      <c r="M997" s="206">
        <f>L997+PI()*K997*(36+10)</f>
        <v>4979.5132620651302</v>
      </c>
    </row>
    <row r="998" spans="3:13" ht="15" customHeight="1" x14ac:dyDescent="0.25">
      <c r="C998" s="80"/>
      <c r="D998" s="83" t="s">
        <v>88</v>
      </c>
      <c r="E998" s="57"/>
      <c r="F998" s="83" t="s">
        <v>656</v>
      </c>
      <c r="G998" s="91" t="s">
        <v>274</v>
      </c>
      <c r="H998" s="91"/>
      <c r="I998" s="57"/>
      <c r="J998" s="57" t="s">
        <v>2037</v>
      </c>
      <c r="K998" s="57">
        <v>1</v>
      </c>
      <c r="L998" s="58">
        <v>2822.5</v>
      </c>
      <c r="M998" s="206">
        <f>L998+PI()*K998*(36+8)</f>
        <v>2960.7300767579509</v>
      </c>
    </row>
    <row r="999" spans="3:13" ht="15" customHeight="1" x14ac:dyDescent="0.25">
      <c r="C999" s="80"/>
      <c r="D999" s="83" t="s">
        <v>88</v>
      </c>
      <c r="E999" s="57"/>
      <c r="F999" s="83" t="s">
        <v>656</v>
      </c>
      <c r="G999" s="91" t="s">
        <v>275</v>
      </c>
      <c r="H999" s="91"/>
      <c r="I999" s="57"/>
      <c r="J999" s="57" t="s">
        <v>2038</v>
      </c>
      <c r="K999" s="57">
        <v>1</v>
      </c>
      <c r="L999" s="58">
        <v>1830</v>
      </c>
      <c r="M999" s="206">
        <f>L999+PI()*K999*(36+6)</f>
        <v>1961.9468914507713</v>
      </c>
    </row>
    <row r="1000" spans="3:13" ht="15" customHeight="1" x14ac:dyDescent="0.25">
      <c r="C1000" s="80"/>
      <c r="D1000" s="83" t="s">
        <v>88</v>
      </c>
      <c r="E1000" s="57"/>
      <c r="F1000" s="83" t="s">
        <v>656</v>
      </c>
      <c r="G1000" s="91" t="s">
        <v>276</v>
      </c>
      <c r="H1000" s="91"/>
      <c r="I1000" s="57"/>
      <c r="J1000" s="57" t="s">
        <v>2039</v>
      </c>
      <c r="K1000" s="57">
        <v>1</v>
      </c>
      <c r="L1000" s="58">
        <v>1590</v>
      </c>
      <c r="M1000" s="206">
        <f>L1000+PI()*K1000*(36+4)</f>
        <v>1715.6637061435918</v>
      </c>
    </row>
    <row r="1001" spans="3:13" ht="15" customHeight="1" x14ac:dyDescent="0.25">
      <c r="C1001" s="80"/>
      <c r="D1001" s="83" t="s">
        <v>88</v>
      </c>
      <c r="E1001" s="57"/>
      <c r="F1001" s="83" t="s">
        <v>656</v>
      </c>
      <c r="G1001" s="91" t="s">
        <v>291</v>
      </c>
      <c r="H1001" s="91"/>
      <c r="I1001" s="57"/>
      <c r="J1001" s="57" t="s">
        <v>2040</v>
      </c>
      <c r="K1001" s="57">
        <v>1</v>
      </c>
      <c r="L1001" s="58">
        <v>1160</v>
      </c>
      <c r="M1001" s="206">
        <f>L1001+PI()*K1001*(36+3)</f>
        <v>1282.5221134900019</v>
      </c>
    </row>
    <row r="1002" spans="3:13" ht="15" customHeight="1" x14ac:dyDescent="0.25">
      <c r="C1002" s="80"/>
      <c r="D1002" s="83" t="s">
        <v>88</v>
      </c>
      <c r="E1002" s="57"/>
      <c r="F1002" s="83" t="s">
        <v>656</v>
      </c>
      <c r="G1002" s="91" t="s">
        <v>277</v>
      </c>
      <c r="H1002" s="91"/>
      <c r="I1002" s="57"/>
      <c r="J1002" s="57" t="s">
        <v>2041</v>
      </c>
      <c r="K1002" s="57">
        <v>1</v>
      </c>
      <c r="L1002" s="58">
        <v>1050</v>
      </c>
      <c r="M1002" s="206">
        <f>L1002+PI()*K1002*(36+2)</f>
        <v>1169.3805208364122</v>
      </c>
    </row>
    <row r="1003" spans="3:13" ht="15" customHeight="1" x14ac:dyDescent="0.25">
      <c r="C1003" s="80"/>
      <c r="D1003" s="83" t="s">
        <v>88</v>
      </c>
      <c r="E1003" s="57"/>
      <c r="F1003" s="83" t="s">
        <v>656</v>
      </c>
      <c r="G1003" s="91" t="s">
        <v>130</v>
      </c>
      <c r="H1003" s="91"/>
      <c r="I1003" s="57"/>
      <c r="J1003" s="57" t="s">
        <v>2042</v>
      </c>
      <c r="K1003" s="57">
        <v>1</v>
      </c>
      <c r="L1003" s="58">
        <v>15600</v>
      </c>
      <c r="M1003" s="206">
        <f>L1003+PI()*K1003*(30+24)</f>
        <v>15769.646003293848</v>
      </c>
    </row>
    <row r="1004" spans="3:13" ht="15" customHeight="1" x14ac:dyDescent="0.25">
      <c r="C1004" s="80"/>
      <c r="D1004" s="83" t="s">
        <v>88</v>
      </c>
      <c r="E1004" s="57"/>
      <c r="F1004" s="83" t="s">
        <v>656</v>
      </c>
      <c r="G1004" s="91" t="s">
        <v>131</v>
      </c>
      <c r="H1004" s="91"/>
      <c r="I1004" s="57"/>
      <c r="J1004" s="57" t="s">
        <v>2043</v>
      </c>
      <c r="K1004" s="57">
        <v>1</v>
      </c>
      <c r="L1004" s="58">
        <v>11650</v>
      </c>
      <c r="M1004" s="206">
        <f>L1004+PI()*K1004*(30+20)</f>
        <v>11807.07963267949</v>
      </c>
    </row>
    <row r="1005" spans="3:13" ht="15" customHeight="1" x14ac:dyDescent="0.25">
      <c r="C1005" s="80"/>
      <c r="D1005" s="83" t="s">
        <v>88</v>
      </c>
      <c r="E1005" s="57"/>
      <c r="F1005" s="83" t="s">
        <v>656</v>
      </c>
      <c r="G1005" s="91" t="s">
        <v>132</v>
      </c>
      <c r="H1005" s="91"/>
      <c r="I1005" s="57"/>
      <c r="J1005" s="57" t="s">
        <v>2044</v>
      </c>
      <c r="K1005" s="57">
        <v>1</v>
      </c>
      <c r="L1005" s="58">
        <v>9155</v>
      </c>
      <c r="M1005" s="206">
        <f>L1005+PI()*K1005*(30+16)</f>
        <v>9299.5132620651311</v>
      </c>
    </row>
    <row r="1006" spans="3:13" ht="15" customHeight="1" x14ac:dyDescent="0.25">
      <c r="C1006" s="80"/>
      <c r="D1006" s="83" t="s">
        <v>88</v>
      </c>
      <c r="E1006" s="57"/>
      <c r="F1006" s="83" t="s">
        <v>656</v>
      </c>
      <c r="G1006" s="91" t="s">
        <v>133</v>
      </c>
      <c r="H1006" s="91"/>
      <c r="I1006" s="57"/>
      <c r="J1006" s="57" t="s">
        <v>2045</v>
      </c>
      <c r="K1006" s="57">
        <v>1</v>
      </c>
      <c r="L1006" s="58">
        <v>8041.25</v>
      </c>
      <c r="M1006" s="206">
        <f>L1006+PI()*K1006*(30+12)</f>
        <v>8173.1968914507715</v>
      </c>
    </row>
    <row r="1007" spans="3:13" ht="15" customHeight="1" x14ac:dyDescent="0.25">
      <c r="C1007" s="80"/>
      <c r="D1007" s="83" t="s">
        <v>88</v>
      </c>
      <c r="E1007" s="57"/>
      <c r="F1007" s="83" t="s">
        <v>656</v>
      </c>
      <c r="G1007" s="91" t="s">
        <v>134</v>
      </c>
      <c r="H1007" s="91"/>
      <c r="I1007" s="57"/>
      <c r="J1007" s="57" t="s">
        <v>2046</v>
      </c>
      <c r="K1007" s="57">
        <v>1</v>
      </c>
      <c r="L1007" s="58">
        <v>4835</v>
      </c>
      <c r="M1007" s="206">
        <f>L1007+PI()*K1007*(30+10)</f>
        <v>4960.6637061435913</v>
      </c>
    </row>
    <row r="1008" spans="3:13" ht="15" customHeight="1" x14ac:dyDescent="0.25">
      <c r="C1008" s="80"/>
      <c r="D1008" s="83" t="s">
        <v>88</v>
      </c>
      <c r="E1008" s="57"/>
      <c r="F1008" s="83" t="s">
        <v>656</v>
      </c>
      <c r="G1008" s="91" t="s">
        <v>135</v>
      </c>
      <c r="H1008" s="91"/>
      <c r="I1008" s="57"/>
      <c r="J1008" s="57" t="s">
        <v>2047</v>
      </c>
      <c r="K1008" s="57">
        <v>1</v>
      </c>
      <c r="L1008" s="58">
        <v>2822.5</v>
      </c>
      <c r="M1008" s="206">
        <f>L1008+PI()*K1008*(30+8)</f>
        <v>2941.880520836412</v>
      </c>
    </row>
    <row r="1009" spans="3:13" ht="15" customHeight="1" x14ac:dyDescent="0.25">
      <c r="C1009" s="80"/>
      <c r="D1009" s="83" t="s">
        <v>88</v>
      </c>
      <c r="E1009" s="57"/>
      <c r="F1009" s="83" t="s">
        <v>656</v>
      </c>
      <c r="G1009" s="91" t="s">
        <v>278</v>
      </c>
      <c r="H1009" s="91"/>
      <c r="I1009" s="57"/>
      <c r="J1009" s="57" t="s">
        <v>2048</v>
      </c>
      <c r="K1009" s="57">
        <v>1</v>
      </c>
      <c r="L1009" s="58">
        <v>1830</v>
      </c>
      <c r="M1009" s="206">
        <f>L1009+PI()*K1009*(30+6)</f>
        <v>1943.0973355292326</v>
      </c>
    </row>
    <row r="1010" spans="3:13" ht="15" customHeight="1" x14ac:dyDescent="0.25">
      <c r="C1010" s="80"/>
      <c r="D1010" s="83" t="s">
        <v>88</v>
      </c>
      <c r="E1010" s="57"/>
      <c r="F1010" s="83" t="s">
        <v>656</v>
      </c>
      <c r="G1010" s="91" t="s">
        <v>279</v>
      </c>
      <c r="H1010" s="91"/>
      <c r="I1010" s="57"/>
      <c r="J1010" s="57" t="s">
        <v>2049</v>
      </c>
      <c r="K1010" s="57">
        <v>1</v>
      </c>
      <c r="L1010" s="58">
        <v>1590</v>
      </c>
      <c r="M1010" s="206">
        <f>L1010+PI()*K1010*(30+4)</f>
        <v>1696.8141502220531</v>
      </c>
    </row>
    <row r="1011" spans="3:13" ht="15" customHeight="1" x14ac:dyDescent="0.25">
      <c r="C1011" s="80"/>
      <c r="D1011" s="83" t="s">
        <v>88</v>
      </c>
      <c r="E1011" s="57"/>
      <c r="F1011" s="83" t="s">
        <v>656</v>
      </c>
      <c r="G1011" s="91" t="s">
        <v>292</v>
      </c>
      <c r="H1011" s="91"/>
      <c r="I1011" s="57"/>
      <c r="J1011" s="57" t="s">
        <v>2050</v>
      </c>
      <c r="K1011" s="57">
        <v>1</v>
      </c>
      <c r="L1011" s="58">
        <v>1160</v>
      </c>
      <c r="M1011" s="206">
        <f>L1011+PI()*K1011*(30+3)</f>
        <v>1263.6725575684632</v>
      </c>
    </row>
    <row r="1012" spans="3:13" ht="15" customHeight="1" x14ac:dyDescent="0.25">
      <c r="C1012" s="80"/>
      <c r="D1012" s="83" t="s">
        <v>88</v>
      </c>
      <c r="E1012" s="57"/>
      <c r="F1012" s="83" t="s">
        <v>656</v>
      </c>
      <c r="G1012" s="91" t="s">
        <v>280</v>
      </c>
      <c r="H1012" s="91"/>
      <c r="I1012" s="57"/>
      <c r="J1012" s="57" t="s">
        <v>2051</v>
      </c>
      <c r="K1012" s="57">
        <v>1</v>
      </c>
      <c r="L1012" s="58">
        <v>1050</v>
      </c>
      <c r="M1012" s="206">
        <f>L1012+PI()*K1012*(30+2)</f>
        <v>1150.5309649148735</v>
      </c>
    </row>
    <row r="1013" spans="3:13" ht="15" customHeight="1" x14ac:dyDescent="0.25">
      <c r="C1013" s="80"/>
      <c r="D1013" s="83" t="s">
        <v>88</v>
      </c>
      <c r="E1013" s="57"/>
      <c r="F1013" s="83" t="s">
        <v>656</v>
      </c>
      <c r="G1013" s="91" t="s">
        <v>160</v>
      </c>
      <c r="H1013" s="91"/>
      <c r="I1013" s="57"/>
      <c r="J1013" s="57" t="s">
        <v>2052</v>
      </c>
      <c r="K1013" s="57">
        <v>1</v>
      </c>
      <c r="L1013" s="58">
        <v>11650</v>
      </c>
      <c r="M1013" s="206">
        <f>L1013+PI()*K1013*(24+20)</f>
        <v>11788.230076757951</v>
      </c>
    </row>
    <row r="1014" spans="3:13" ht="15" customHeight="1" x14ac:dyDescent="0.25">
      <c r="C1014" s="80"/>
      <c r="D1014" s="83" t="s">
        <v>88</v>
      </c>
      <c r="E1014" s="57"/>
      <c r="F1014" s="83" t="s">
        <v>656</v>
      </c>
      <c r="G1014" s="91" t="s">
        <v>161</v>
      </c>
      <c r="H1014" s="91"/>
      <c r="I1014" s="57"/>
      <c r="J1014" s="57" t="s">
        <v>2053</v>
      </c>
      <c r="K1014" s="57">
        <v>1</v>
      </c>
      <c r="L1014" s="58">
        <v>9155</v>
      </c>
      <c r="M1014" s="206">
        <f>L1014+PI()*K1014*(24+16)</f>
        <v>9280.6637061435922</v>
      </c>
    </row>
    <row r="1015" spans="3:13" ht="15" customHeight="1" x14ac:dyDescent="0.25">
      <c r="C1015" s="80"/>
      <c r="D1015" s="83" t="s">
        <v>88</v>
      </c>
      <c r="E1015" s="57"/>
      <c r="F1015" s="83" t="s">
        <v>656</v>
      </c>
      <c r="G1015" s="91" t="s">
        <v>293</v>
      </c>
      <c r="H1015" s="91"/>
      <c r="I1015" s="57"/>
      <c r="J1015" s="57" t="s">
        <v>2054</v>
      </c>
      <c r="K1015" s="57">
        <v>1</v>
      </c>
      <c r="L1015" s="58">
        <v>8725</v>
      </c>
      <c r="M1015" s="206">
        <f>L1015+PI()*K1015*(24+14)</f>
        <v>8844.380520836412</v>
      </c>
    </row>
    <row r="1016" spans="3:13" ht="15" customHeight="1" x14ac:dyDescent="0.25">
      <c r="C1016" s="80"/>
      <c r="D1016" s="83" t="s">
        <v>88</v>
      </c>
      <c r="E1016" s="57"/>
      <c r="F1016" s="83" t="s">
        <v>656</v>
      </c>
      <c r="G1016" s="91" t="s">
        <v>162</v>
      </c>
      <c r="H1016" s="91"/>
      <c r="I1016" s="57"/>
      <c r="J1016" s="57" t="s">
        <v>2055</v>
      </c>
      <c r="K1016" s="57">
        <v>1</v>
      </c>
      <c r="L1016" s="58">
        <v>8041.25</v>
      </c>
      <c r="M1016" s="206">
        <f>L1016+PI()*K1016*(24+12)</f>
        <v>8154.3473355292326</v>
      </c>
    </row>
    <row r="1017" spans="3:13" ht="15" customHeight="1" x14ac:dyDescent="0.25">
      <c r="C1017" s="80"/>
      <c r="D1017" s="83" t="s">
        <v>88</v>
      </c>
      <c r="E1017" s="57"/>
      <c r="F1017" s="83" t="s">
        <v>656</v>
      </c>
      <c r="G1017" s="91" t="s">
        <v>163</v>
      </c>
      <c r="H1017" s="91"/>
      <c r="I1017" s="57"/>
      <c r="J1017" s="57" t="s">
        <v>2056</v>
      </c>
      <c r="K1017" s="57">
        <v>1</v>
      </c>
      <c r="L1017" s="58">
        <v>4835</v>
      </c>
      <c r="M1017" s="206">
        <f>L1017+PI()*K1017*(24+10)</f>
        <v>4941.8141502220533</v>
      </c>
    </row>
    <row r="1018" spans="3:13" ht="15" customHeight="1" x14ac:dyDescent="0.25">
      <c r="C1018" s="80"/>
      <c r="D1018" s="83" t="s">
        <v>88</v>
      </c>
      <c r="E1018" s="57"/>
      <c r="F1018" s="83" t="s">
        <v>656</v>
      </c>
      <c r="G1018" s="91" t="s">
        <v>164</v>
      </c>
      <c r="H1018" s="91"/>
      <c r="I1018" s="57"/>
      <c r="J1018" s="57" t="s">
        <v>2057</v>
      </c>
      <c r="K1018" s="57">
        <v>1</v>
      </c>
      <c r="L1018" s="58">
        <v>2822.5</v>
      </c>
      <c r="M1018" s="206">
        <f>L1018+PI()*K1018*(24+8)</f>
        <v>2923.0309649148735</v>
      </c>
    </row>
    <row r="1019" spans="3:13" ht="15" customHeight="1" x14ac:dyDescent="0.25">
      <c r="C1019" s="80"/>
      <c r="D1019" s="83" t="s">
        <v>88</v>
      </c>
      <c r="E1019" s="57"/>
      <c r="F1019" s="83" t="s">
        <v>656</v>
      </c>
      <c r="G1019" s="91" t="s">
        <v>281</v>
      </c>
      <c r="H1019" s="91"/>
      <c r="I1019" s="57"/>
      <c r="J1019" s="57" t="s">
        <v>2058</v>
      </c>
      <c r="K1019" s="57">
        <v>1</v>
      </c>
      <c r="L1019" s="58">
        <v>1830</v>
      </c>
      <c r="M1019" s="206">
        <f>L1019+PI()*K1019*(24+6)</f>
        <v>1924.2477796076937</v>
      </c>
    </row>
    <row r="1020" spans="3:13" ht="15" customHeight="1" x14ac:dyDescent="0.25">
      <c r="C1020" s="80"/>
      <c r="D1020" s="83" t="s">
        <v>88</v>
      </c>
      <c r="E1020" s="57"/>
      <c r="F1020" s="83" t="s">
        <v>656</v>
      </c>
      <c r="G1020" s="91" t="s">
        <v>282</v>
      </c>
      <c r="H1020" s="91"/>
      <c r="I1020" s="57"/>
      <c r="J1020" s="57" t="s">
        <v>2059</v>
      </c>
      <c r="K1020" s="57">
        <v>1</v>
      </c>
      <c r="L1020" s="58">
        <v>1590</v>
      </c>
      <c r="M1020" s="206">
        <f>L1020+PI()*K1020*(24+4)</f>
        <v>1677.9645943005141</v>
      </c>
    </row>
    <row r="1021" spans="3:13" ht="15" customHeight="1" x14ac:dyDescent="0.25">
      <c r="C1021" s="80"/>
      <c r="D1021" s="83" t="s">
        <v>88</v>
      </c>
      <c r="E1021" s="57"/>
      <c r="F1021" s="83" t="s">
        <v>656</v>
      </c>
      <c r="G1021" s="91" t="s">
        <v>294</v>
      </c>
      <c r="H1021" s="91"/>
      <c r="I1021" s="57"/>
      <c r="J1021" s="57" t="s">
        <v>2060</v>
      </c>
      <c r="K1021" s="57">
        <v>1</v>
      </c>
      <c r="L1021" s="58">
        <v>1160</v>
      </c>
      <c r="M1021" s="206">
        <f>L1021+PI()*K1021*(24+3)</f>
        <v>1244.8230016469245</v>
      </c>
    </row>
    <row r="1022" spans="3:13" ht="15" customHeight="1" x14ac:dyDescent="0.25">
      <c r="C1022" s="80"/>
      <c r="D1022" s="83" t="s">
        <v>88</v>
      </c>
      <c r="E1022" s="57"/>
      <c r="F1022" s="83" t="s">
        <v>656</v>
      </c>
      <c r="G1022" s="91" t="s">
        <v>283</v>
      </c>
      <c r="H1022" s="91"/>
      <c r="I1022" s="57"/>
      <c r="J1022" s="57" t="s">
        <v>2061</v>
      </c>
      <c r="K1022" s="57">
        <v>1</v>
      </c>
      <c r="L1022" s="58">
        <v>1050</v>
      </c>
      <c r="M1022" s="206">
        <f>L1022+PI()*K1022*(24+2)</f>
        <v>1131.6814089933346</v>
      </c>
    </row>
    <row r="1023" spans="3:13" ht="15" customHeight="1" x14ac:dyDescent="0.25">
      <c r="C1023" s="80"/>
      <c r="D1023" s="83" t="s">
        <v>88</v>
      </c>
      <c r="E1023" s="57"/>
      <c r="F1023" s="83" t="s">
        <v>656</v>
      </c>
      <c r="G1023" s="91" t="s">
        <v>175</v>
      </c>
      <c r="H1023" s="91"/>
      <c r="I1023" s="57"/>
      <c r="J1023" s="57" t="s">
        <v>2062</v>
      </c>
      <c r="K1023" s="57">
        <v>1</v>
      </c>
      <c r="L1023" s="58">
        <v>9155</v>
      </c>
      <c r="M1023" s="206">
        <f>L1023+PI()*K1023*(20+16)</f>
        <v>9268.0973355292317</v>
      </c>
    </row>
    <row r="1024" spans="3:13" ht="15" customHeight="1" x14ac:dyDescent="0.25">
      <c r="C1024" s="80"/>
      <c r="D1024" s="83" t="s">
        <v>88</v>
      </c>
      <c r="E1024" s="57"/>
      <c r="F1024" s="83" t="s">
        <v>656</v>
      </c>
      <c r="G1024" s="91" t="s">
        <v>176</v>
      </c>
      <c r="H1024" s="91"/>
      <c r="I1024" s="57"/>
      <c r="J1024" s="57" t="s">
        <v>2063</v>
      </c>
      <c r="K1024" s="57">
        <v>1</v>
      </c>
      <c r="L1024" s="58">
        <v>8041.25</v>
      </c>
      <c r="M1024" s="206">
        <f>L1024+PI()*K1024*(20+12)</f>
        <v>8141.780964914873</v>
      </c>
    </row>
    <row r="1025" spans="3:13" ht="15" customHeight="1" x14ac:dyDescent="0.25">
      <c r="C1025" s="80"/>
      <c r="D1025" s="83" t="s">
        <v>88</v>
      </c>
      <c r="E1025" s="57"/>
      <c r="F1025" s="83" t="s">
        <v>656</v>
      </c>
      <c r="G1025" s="91" t="s">
        <v>177</v>
      </c>
      <c r="H1025" s="91"/>
      <c r="I1025" s="57"/>
      <c r="J1025" s="57" t="s">
        <v>2064</v>
      </c>
      <c r="K1025" s="57">
        <v>1</v>
      </c>
      <c r="L1025" s="58">
        <v>4835</v>
      </c>
      <c r="M1025" s="206">
        <f>L1025+PI()*K1025*(20+10)</f>
        <v>4929.2477796076937</v>
      </c>
    </row>
    <row r="1026" spans="3:13" ht="15" customHeight="1" x14ac:dyDescent="0.25">
      <c r="C1026" s="80"/>
      <c r="D1026" s="83" t="s">
        <v>88</v>
      </c>
      <c r="E1026" s="57"/>
      <c r="F1026" s="83" t="s">
        <v>656</v>
      </c>
      <c r="G1026" s="91" t="s">
        <v>178</v>
      </c>
      <c r="H1026" s="91"/>
      <c r="I1026" s="57"/>
      <c r="J1026" s="57" t="s">
        <v>2065</v>
      </c>
      <c r="K1026" s="57">
        <v>1</v>
      </c>
      <c r="L1026" s="58">
        <v>2822.5</v>
      </c>
      <c r="M1026" s="206">
        <f>L1026+PI()*K1026*(20+8)</f>
        <v>2910.4645943005144</v>
      </c>
    </row>
    <row r="1027" spans="3:13" ht="15" customHeight="1" x14ac:dyDescent="0.25">
      <c r="C1027" s="80"/>
      <c r="D1027" s="83" t="s">
        <v>88</v>
      </c>
      <c r="E1027" s="57"/>
      <c r="F1027" s="83" t="s">
        <v>656</v>
      </c>
      <c r="G1027" s="91" t="s">
        <v>179</v>
      </c>
      <c r="H1027" s="91"/>
      <c r="I1027" s="57"/>
      <c r="J1027" s="57" t="s">
        <v>2066</v>
      </c>
      <c r="K1027" s="57">
        <v>1</v>
      </c>
      <c r="L1027" s="58">
        <v>1830</v>
      </c>
      <c r="M1027" s="206">
        <f>L1027+PI()*K1027*(20+6)</f>
        <v>1911.6814089933346</v>
      </c>
    </row>
    <row r="1028" spans="3:13" ht="15" customHeight="1" x14ac:dyDescent="0.25">
      <c r="C1028" s="80"/>
      <c r="D1028" s="83" t="s">
        <v>88</v>
      </c>
      <c r="E1028" s="57"/>
      <c r="F1028" s="83" t="s">
        <v>656</v>
      </c>
      <c r="G1028" s="91" t="s">
        <v>284</v>
      </c>
      <c r="H1028" s="91"/>
      <c r="I1028" s="57"/>
      <c r="J1028" s="57" t="s">
        <v>2067</v>
      </c>
      <c r="K1028" s="57">
        <v>1</v>
      </c>
      <c r="L1028" s="58">
        <v>1590</v>
      </c>
      <c r="M1028" s="206">
        <f>L1028+PI()*K1028*(20+4)</f>
        <v>1665.398223686155</v>
      </c>
    </row>
    <row r="1029" spans="3:13" ht="15" customHeight="1" x14ac:dyDescent="0.25">
      <c r="C1029" s="80"/>
      <c r="D1029" s="83" t="s">
        <v>88</v>
      </c>
      <c r="E1029" s="57"/>
      <c r="F1029" s="83" t="s">
        <v>656</v>
      </c>
      <c r="G1029" s="91" t="s">
        <v>295</v>
      </c>
      <c r="H1029" s="91"/>
      <c r="I1029" s="57"/>
      <c r="J1029" s="57" t="s">
        <v>2068</v>
      </c>
      <c r="K1029" s="57">
        <v>1</v>
      </c>
      <c r="L1029" s="58">
        <v>1160</v>
      </c>
      <c r="M1029" s="206">
        <f>L1029+PI()*K1029*(20+3)</f>
        <v>1232.2566310325653</v>
      </c>
    </row>
    <row r="1030" spans="3:13" ht="15" customHeight="1" x14ac:dyDescent="0.25">
      <c r="C1030" s="80"/>
      <c r="D1030" s="83" t="s">
        <v>88</v>
      </c>
      <c r="E1030" s="57"/>
      <c r="F1030" s="83" t="s">
        <v>656</v>
      </c>
      <c r="G1030" s="91" t="s">
        <v>285</v>
      </c>
      <c r="H1030" s="91"/>
      <c r="I1030" s="57"/>
      <c r="J1030" s="57" t="s">
        <v>2069</v>
      </c>
      <c r="K1030" s="57">
        <v>1</v>
      </c>
      <c r="L1030" s="58">
        <v>1050</v>
      </c>
      <c r="M1030" s="206">
        <f>L1030+PI()*K1030*(20+2)</f>
        <v>1119.1150383789754</v>
      </c>
    </row>
    <row r="1031" spans="3:13" ht="15" customHeight="1" x14ac:dyDescent="0.25">
      <c r="C1031" s="80"/>
      <c r="D1031" s="83" t="s">
        <v>88</v>
      </c>
      <c r="E1031" s="57"/>
      <c r="F1031" s="83" t="s">
        <v>656</v>
      </c>
      <c r="G1031" s="91" t="s">
        <v>191</v>
      </c>
      <c r="H1031" s="91"/>
      <c r="I1031" s="57"/>
      <c r="J1031" s="57" t="s">
        <v>2070</v>
      </c>
      <c r="K1031" s="57">
        <v>1</v>
      </c>
      <c r="L1031" s="58">
        <v>6432.5</v>
      </c>
      <c r="M1031" s="206">
        <f>L1031+PI()*K1031*(16+12)</f>
        <v>6520.4645943005144</v>
      </c>
    </row>
    <row r="1032" spans="3:13" ht="15" customHeight="1" x14ac:dyDescent="0.25">
      <c r="C1032" s="80"/>
      <c r="D1032" s="83" t="s">
        <v>88</v>
      </c>
      <c r="E1032" s="57"/>
      <c r="F1032" s="83" t="s">
        <v>656</v>
      </c>
      <c r="G1032" s="91" t="s">
        <v>192</v>
      </c>
      <c r="H1032" s="91"/>
      <c r="I1032" s="57"/>
      <c r="J1032" s="57" t="s">
        <v>2071</v>
      </c>
      <c r="K1032" s="57">
        <v>1</v>
      </c>
      <c r="L1032" s="58">
        <v>4028.75</v>
      </c>
      <c r="M1032" s="206">
        <f>L1032+PI()*K1032*(16+10)</f>
        <v>4110.431408993335</v>
      </c>
    </row>
    <row r="1033" spans="3:13" ht="15" customHeight="1" x14ac:dyDescent="0.25">
      <c r="C1033" s="80"/>
      <c r="D1033" s="83" t="s">
        <v>88</v>
      </c>
      <c r="E1033" s="57"/>
      <c r="F1033" s="83" t="s">
        <v>656</v>
      </c>
      <c r="G1033" s="91" t="s">
        <v>193</v>
      </c>
      <c r="H1033" s="91"/>
      <c r="I1033" s="57"/>
      <c r="J1033" s="57" t="s">
        <v>2072</v>
      </c>
      <c r="K1033" s="57">
        <v>1</v>
      </c>
      <c r="L1033" s="58">
        <v>2372.5</v>
      </c>
      <c r="M1033" s="206">
        <f>L1033+PI()*K1033*(16+8)</f>
        <v>2447.8982236861552</v>
      </c>
    </row>
    <row r="1034" spans="3:13" ht="15" customHeight="1" x14ac:dyDescent="0.25">
      <c r="C1034" s="80"/>
      <c r="D1034" s="83" t="s">
        <v>88</v>
      </c>
      <c r="E1034" s="57"/>
      <c r="F1034" s="83" t="s">
        <v>656</v>
      </c>
      <c r="G1034" s="91" t="s">
        <v>195</v>
      </c>
      <c r="H1034" s="91"/>
      <c r="I1034" s="57"/>
      <c r="J1034" s="57" t="s">
        <v>2073</v>
      </c>
      <c r="K1034" s="57">
        <v>1</v>
      </c>
      <c r="L1034" s="58">
        <v>1152.5</v>
      </c>
      <c r="M1034" s="206">
        <f>L1034+PI()*K1034*(16+6)</f>
        <v>1221.6150383789754</v>
      </c>
    </row>
    <row r="1035" spans="3:13" ht="15" customHeight="1" x14ac:dyDescent="0.25">
      <c r="C1035" s="80"/>
      <c r="D1035" s="83" t="s">
        <v>88</v>
      </c>
      <c r="E1035" s="57"/>
      <c r="F1035" s="83" t="s">
        <v>656</v>
      </c>
      <c r="G1035" s="91" t="s">
        <v>286</v>
      </c>
      <c r="H1035" s="91"/>
      <c r="I1035" s="57"/>
      <c r="J1035" s="57" t="s">
        <v>2074</v>
      </c>
      <c r="K1035" s="57">
        <v>1</v>
      </c>
      <c r="L1035" s="58">
        <v>1002.5</v>
      </c>
      <c r="M1035" s="206">
        <f>L1035+PI()*K1035*(16+4)</f>
        <v>1065.3318530717959</v>
      </c>
    </row>
    <row r="1036" spans="3:13" ht="15" customHeight="1" x14ac:dyDescent="0.25">
      <c r="C1036" s="80"/>
      <c r="D1036" s="83" t="s">
        <v>88</v>
      </c>
      <c r="E1036" s="57"/>
      <c r="F1036" s="83" t="s">
        <v>656</v>
      </c>
      <c r="G1036" s="91" t="s">
        <v>296</v>
      </c>
      <c r="H1036" s="91"/>
      <c r="I1036" s="57"/>
      <c r="J1036" s="57" t="s">
        <v>2075</v>
      </c>
      <c r="K1036" s="57">
        <v>1</v>
      </c>
      <c r="L1036" s="58">
        <v>730</v>
      </c>
      <c r="M1036" s="206">
        <f>L1036+PI()*K1036*(16+3)</f>
        <v>789.69026041820609</v>
      </c>
    </row>
    <row r="1037" spans="3:13" ht="15" customHeight="1" x14ac:dyDescent="0.25">
      <c r="C1037" s="80"/>
      <c r="D1037" s="83" t="s">
        <v>88</v>
      </c>
      <c r="E1037" s="57"/>
      <c r="F1037" s="83" t="s">
        <v>656</v>
      </c>
      <c r="G1037" s="91" t="s">
        <v>287</v>
      </c>
      <c r="H1037" s="91"/>
      <c r="I1037" s="57"/>
      <c r="J1037" s="57" t="s">
        <v>2076</v>
      </c>
      <c r="K1037" s="57">
        <v>1</v>
      </c>
      <c r="L1037" s="58">
        <v>662.5</v>
      </c>
      <c r="M1037" s="206">
        <f>L1037+PI()*K1037*(16+2)</f>
        <v>719.04866776461631</v>
      </c>
    </row>
    <row r="1038" spans="3:13" ht="15" customHeight="1" x14ac:dyDescent="0.25">
      <c r="C1038" s="80"/>
      <c r="D1038" s="83" t="s">
        <v>88</v>
      </c>
      <c r="E1038" s="57"/>
      <c r="F1038" s="83" t="s">
        <v>656</v>
      </c>
      <c r="G1038" s="91" t="s">
        <v>204</v>
      </c>
      <c r="H1038" s="91"/>
      <c r="I1038" s="57"/>
      <c r="J1038" s="57" t="s">
        <v>2077</v>
      </c>
      <c r="K1038" s="57">
        <v>1</v>
      </c>
      <c r="L1038" s="58">
        <v>4028.75</v>
      </c>
      <c r="M1038" s="206">
        <f>L1038+PI()*K1038*(12+10)</f>
        <v>4097.8650383789754</v>
      </c>
    </row>
    <row r="1039" spans="3:13" ht="15" customHeight="1" x14ac:dyDescent="0.25">
      <c r="C1039" s="80"/>
      <c r="D1039" s="83" t="s">
        <v>88</v>
      </c>
      <c r="E1039" s="57"/>
      <c r="F1039" s="83" t="s">
        <v>656</v>
      </c>
      <c r="G1039" s="91" t="s">
        <v>205</v>
      </c>
      <c r="H1039" s="91"/>
      <c r="I1039" s="57"/>
      <c r="J1039" s="57" t="s">
        <v>2078</v>
      </c>
      <c r="K1039" s="57">
        <v>1</v>
      </c>
      <c r="L1039" s="58">
        <v>2372.5</v>
      </c>
      <c r="M1039" s="206">
        <f>L1039+PI()*K1039*(12+8)</f>
        <v>2435.3318530717956</v>
      </c>
    </row>
    <row r="1040" spans="3:13" ht="15" customHeight="1" x14ac:dyDescent="0.25">
      <c r="C1040" s="80"/>
      <c r="D1040" s="83" t="s">
        <v>88</v>
      </c>
      <c r="E1040" s="57"/>
      <c r="F1040" s="83" t="s">
        <v>656</v>
      </c>
      <c r="G1040" s="91" t="s">
        <v>206</v>
      </c>
      <c r="H1040" s="91"/>
      <c r="I1040" s="57"/>
      <c r="J1040" s="57" t="s">
        <v>2079</v>
      </c>
      <c r="K1040" s="57">
        <v>1</v>
      </c>
      <c r="L1040" s="58">
        <v>1152.5</v>
      </c>
      <c r="M1040" s="206">
        <f>L1040+PI()*K1040*(12+6)</f>
        <v>1209.0486677646163</v>
      </c>
    </row>
    <row r="1041" spans="3:13" ht="15" customHeight="1" x14ac:dyDescent="0.25">
      <c r="C1041" s="80"/>
      <c r="D1041" s="83" t="s">
        <v>88</v>
      </c>
      <c r="E1041" s="57"/>
      <c r="F1041" s="83" t="s">
        <v>656</v>
      </c>
      <c r="G1041" s="91" t="s">
        <v>207</v>
      </c>
      <c r="H1041" s="91"/>
      <c r="I1041" s="57"/>
      <c r="J1041" s="57" t="s">
        <v>2080</v>
      </c>
      <c r="K1041" s="57">
        <v>1</v>
      </c>
      <c r="L1041" s="58">
        <v>1002.5</v>
      </c>
      <c r="M1041" s="206">
        <f>L1041+PI()*K1041*(12+4)</f>
        <v>1052.7654824574367</v>
      </c>
    </row>
    <row r="1042" spans="3:13" ht="15" customHeight="1" x14ac:dyDescent="0.25">
      <c r="C1042" s="80"/>
      <c r="D1042" s="83" t="s">
        <v>88</v>
      </c>
      <c r="E1042" s="57"/>
      <c r="F1042" s="83" t="s">
        <v>656</v>
      </c>
      <c r="G1042" s="91" t="s">
        <v>297</v>
      </c>
      <c r="H1042" s="91"/>
      <c r="I1042" s="57"/>
      <c r="J1042" s="57" t="s">
        <v>2081</v>
      </c>
      <c r="K1042" s="57">
        <v>1</v>
      </c>
      <c r="L1042" s="58">
        <v>730</v>
      </c>
      <c r="M1042" s="206">
        <f>L1042+PI()*K1042*(12+3)</f>
        <v>777.12388980384685</v>
      </c>
    </row>
    <row r="1043" spans="3:13" ht="15" customHeight="1" x14ac:dyDescent="0.25">
      <c r="C1043" s="80"/>
      <c r="D1043" s="83" t="s">
        <v>88</v>
      </c>
      <c r="E1043" s="57"/>
      <c r="F1043" s="83" t="s">
        <v>656</v>
      </c>
      <c r="G1043" s="91" t="s">
        <v>288</v>
      </c>
      <c r="H1043" s="91"/>
      <c r="I1043" s="57"/>
      <c r="J1043" s="57" t="s">
        <v>2082</v>
      </c>
      <c r="K1043" s="57">
        <v>1</v>
      </c>
      <c r="L1043" s="58">
        <v>662.5</v>
      </c>
      <c r="M1043" s="206">
        <f>L1043+PI()*K1043*(12+2)</f>
        <v>706.48229715025707</v>
      </c>
    </row>
    <row r="1044" spans="3:13" ht="15" customHeight="1" x14ac:dyDescent="0.25">
      <c r="C1044" s="80"/>
      <c r="D1044" s="83" t="s">
        <v>88</v>
      </c>
      <c r="E1044" s="57"/>
      <c r="F1044" s="83" t="s">
        <v>656</v>
      </c>
      <c r="G1044" s="91" t="s">
        <v>216</v>
      </c>
      <c r="H1044" s="91"/>
      <c r="I1044" s="57"/>
      <c r="J1044" s="57" t="s">
        <v>2083</v>
      </c>
      <c r="K1044" s="57">
        <v>1</v>
      </c>
      <c r="L1044" s="58">
        <v>2372.5</v>
      </c>
      <c r="M1044" s="206">
        <f>L1044+PI()*K1044*(10+8)</f>
        <v>2429.0486677646163</v>
      </c>
    </row>
    <row r="1045" spans="3:13" ht="15" customHeight="1" x14ac:dyDescent="0.25">
      <c r="C1045" s="80"/>
      <c r="D1045" s="83" t="s">
        <v>88</v>
      </c>
      <c r="E1045" s="57"/>
      <c r="F1045" s="83" t="s">
        <v>656</v>
      </c>
      <c r="G1045" s="91" t="s">
        <v>217</v>
      </c>
      <c r="H1045" s="91"/>
      <c r="I1045" s="57"/>
      <c r="J1045" s="57" t="s">
        <v>2084</v>
      </c>
      <c r="K1045" s="57">
        <v>1</v>
      </c>
      <c r="L1045" s="58">
        <v>1152.5</v>
      </c>
      <c r="M1045" s="206">
        <f>L1045+PI()*K1045*(10+6)</f>
        <v>1202.7654824574367</v>
      </c>
    </row>
    <row r="1046" spans="3:13" ht="15" customHeight="1" x14ac:dyDescent="0.25">
      <c r="C1046" s="80"/>
      <c r="D1046" s="83" t="s">
        <v>88</v>
      </c>
      <c r="E1046" s="57"/>
      <c r="F1046" s="83" t="s">
        <v>656</v>
      </c>
      <c r="G1046" s="91" t="s">
        <v>218</v>
      </c>
      <c r="H1046" s="91"/>
      <c r="I1046" s="57"/>
      <c r="J1046" s="57" t="s">
        <v>2085</v>
      </c>
      <c r="K1046" s="57">
        <v>1</v>
      </c>
      <c r="L1046" s="58">
        <v>1002.5</v>
      </c>
      <c r="M1046" s="206">
        <f>L1046+PI()*K1046*(10+4)</f>
        <v>1046.4822971502572</v>
      </c>
    </row>
    <row r="1047" spans="3:13" ht="15" customHeight="1" x14ac:dyDescent="0.25">
      <c r="C1047" s="80"/>
      <c r="D1047" s="83" t="s">
        <v>88</v>
      </c>
      <c r="E1047" s="57"/>
      <c r="F1047" s="83" t="s">
        <v>656</v>
      </c>
      <c r="G1047" s="91" t="s">
        <v>289</v>
      </c>
      <c r="H1047" s="91"/>
      <c r="I1047" s="57"/>
      <c r="J1047" s="57" t="s">
        <v>2086</v>
      </c>
      <c r="K1047" s="57">
        <v>1</v>
      </c>
      <c r="L1047" s="58">
        <v>662.5</v>
      </c>
      <c r="M1047" s="206">
        <f>L1047+PI()*K1047*(10+2)</f>
        <v>700.1991118430775</v>
      </c>
    </row>
    <row r="1048" spans="3:13" ht="15" customHeight="1" x14ac:dyDescent="0.25">
      <c r="C1048" s="80"/>
      <c r="D1048" s="83" t="s">
        <v>88</v>
      </c>
      <c r="E1048" s="57"/>
      <c r="F1048" s="83" t="s">
        <v>656</v>
      </c>
      <c r="G1048" s="91" t="s">
        <v>226</v>
      </c>
      <c r="H1048" s="91"/>
      <c r="I1048" s="57"/>
      <c r="J1048" s="57" t="s">
        <v>2087</v>
      </c>
      <c r="K1048" s="57">
        <v>1</v>
      </c>
      <c r="L1048" s="58">
        <v>952.5</v>
      </c>
      <c r="M1048" s="206">
        <f>L1048+PI()*K1048*(8+6)</f>
        <v>996.48229715025707</v>
      </c>
    </row>
    <row r="1049" spans="3:13" ht="15" customHeight="1" x14ac:dyDescent="0.25">
      <c r="C1049" s="80"/>
      <c r="D1049" s="83" t="s">
        <v>88</v>
      </c>
      <c r="E1049" s="57"/>
      <c r="F1049" s="83" t="s">
        <v>656</v>
      </c>
      <c r="G1049" s="91" t="s">
        <v>227</v>
      </c>
      <c r="H1049" s="91"/>
      <c r="I1049" s="57"/>
      <c r="J1049" s="57" t="s">
        <v>2088</v>
      </c>
      <c r="K1049" s="57">
        <v>1</v>
      </c>
      <c r="L1049" s="58">
        <v>830</v>
      </c>
      <c r="M1049" s="206">
        <f>L1049+PI()*K1049*(8+4)</f>
        <v>867.6991118430775</v>
      </c>
    </row>
    <row r="1050" spans="3:13" ht="15" customHeight="1" x14ac:dyDescent="0.25">
      <c r="C1050" s="80"/>
      <c r="D1050" s="83" t="s">
        <v>88</v>
      </c>
      <c r="E1050" s="57"/>
      <c r="F1050" s="83" t="s">
        <v>656</v>
      </c>
      <c r="G1050" s="91" t="s">
        <v>228</v>
      </c>
      <c r="H1050" s="91"/>
      <c r="I1050" s="57"/>
      <c r="J1050" s="57" t="s">
        <v>2089</v>
      </c>
      <c r="K1050" s="57">
        <v>1</v>
      </c>
      <c r="L1050" s="58">
        <v>605</v>
      </c>
      <c r="M1050" s="206">
        <f>L1050+PI()*K1050*(8+3)</f>
        <v>639.55751918948772</v>
      </c>
    </row>
    <row r="1051" spans="3:13" ht="15" customHeight="1" x14ac:dyDescent="0.25">
      <c r="C1051" s="80"/>
      <c r="D1051" s="83" t="s">
        <v>88</v>
      </c>
      <c r="E1051" s="57"/>
      <c r="F1051" s="83" t="s">
        <v>656</v>
      </c>
      <c r="G1051" s="91" t="s">
        <v>290</v>
      </c>
      <c r="H1051" s="91"/>
      <c r="I1051" s="57"/>
      <c r="J1051" s="57" t="s">
        <v>2090</v>
      </c>
      <c r="K1051" s="57">
        <v>1</v>
      </c>
      <c r="L1051" s="58">
        <v>547.5</v>
      </c>
      <c r="M1051" s="206">
        <f>L1051+PI()*K1051*(8+2)</f>
        <v>578.91592653589794</v>
      </c>
    </row>
    <row r="1052" spans="3:13" ht="15" customHeight="1" x14ac:dyDescent="0.25">
      <c r="C1052" s="80"/>
      <c r="D1052" s="83" t="s">
        <v>88</v>
      </c>
      <c r="E1052" s="57"/>
      <c r="F1052" s="83" t="s">
        <v>656</v>
      </c>
      <c r="G1052" s="91" t="s">
        <v>238</v>
      </c>
      <c r="H1052" s="91"/>
      <c r="I1052" s="57"/>
      <c r="J1052" s="57" t="s">
        <v>2091</v>
      </c>
      <c r="K1052" s="57">
        <v>1</v>
      </c>
      <c r="L1052" s="58">
        <v>635</v>
      </c>
      <c r="M1052" s="206">
        <f>L1052+PI()*K1052*(6+4)</f>
        <v>666.41592653589794</v>
      </c>
    </row>
    <row r="1053" spans="3:13" ht="15" customHeight="1" x14ac:dyDescent="0.25">
      <c r="C1053" s="80"/>
      <c r="D1053" s="83" t="s">
        <v>88</v>
      </c>
      <c r="E1053" s="57"/>
      <c r="F1053" s="83" t="s">
        <v>656</v>
      </c>
      <c r="G1053" s="91" t="s">
        <v>239</v>
      </c>
      <c r="H1053" s="91"/>
      <c r="I1053" s="57"/>
      <c r="J1053" s="57" t="s">
        <v>2092</v>
      </c>
      <c r="K1053" s="57">
        <v>1</v>
      </c>
      <c r="L1053" s="58">
        <v>560</v>
      </c>
      <c r="M1053" s="206">
        <f>L1053+PI()*K1053*(6+3)</f>
        <v>588.27433388230816</v>
      </c>
    </row>
    <row r="1054" spans="3:13" ht="15" customHeight="1" x14ac:dyDescent="0.25">
      <c r="C1054" s="80"/>
      <c r="D1054" s="83" t="s">
        <v>88</v>
      </c>
      <c r="E1054" s="57"/>
      <c r="F1054" s="83" t="s">
        <v>656</v>
      </c>
      <c r="G1054" s="91" t="s">
        <v>240</v>
      </c>
      <c r="H1054" s="91"/>
      <c r="I1054" s="57"/>
      <c r="J1054" s="57" t="s">
        <v>2093</v>
      </c>
      <c r="K1054" s="57">
        <v>1</v>
      </c>
      <c r="L1054" s="58">
        <v>420</v>
      </c>
      <c r="M1054" s="206">
        <f>L1054+PI()*K1054*(6+2)</f>
        <v>445.13274122871837</v>
      </c>
    </row>
    <row r="1055" spans="3:13" ht="15" customHeight="1" x14ac:dyDescent="0.25">
      <c r="C1055" s="80"/>
      <c r="D1055" s="83" t="s">
        <v>88</v>
      </c>
      <c r="E1055" s="57"/>
      <c r="F1055" s="83" t="s">
        <v>656</v>
      </c>
      <c r="G1055" s="91" t="s">
        <v>249</v>
      </c>
      <c r="H1055" s="91"/>
      <c r="I1055" s="57"/>
      <c r="J1055" s="57" t="s">
        <v>2094</v>
      </c>
      <c r="K1055" s="57">
        <v>1</v>
      </c>
      <c r="L1055" s="58">
        <v>420</v>
      </c>
      <c r="M1055" s="206">
        <f>L1055+PI()*K1055*(4+2)</f>
        <v>438.84955592153875</v>
      </c>
    </row>
    <row r="1056" spans="3:13" ht="15" customHeight="1" x14ac:dyDescent="0.25">
      <c r="C1056" s="80"/>
      <c r="D1056" s="83" t="s">
        <v>88</v>
      </c>
      <c r="E1056" s="57"/>
      <c r="F1056" s="83" t="s">
        <v>656</v>
      </c>
      <c r="G1056" s="91" t="s">
        <v>254</v>
      </c>
      <c r="H1056" s="91"/>
      <c r="I1056" s="57"/>
      <c r="J1056" s="57" t="s">
        <v>2095</v>
      </c>
      <c r="K1056" s="57">
        <v>1</v>
      </c>
      <c r="L1056" s="58">
        <v>420</v>
      </c>
      <c r="M1056" s="206">
        <f>L1056+PI()*K1056*(3+2)</f>
        <v>435.70796326794897</v>
      </c>
    </row>
    <row r="1057" spans="3:13" ht="15" customHeight="1" x14ac:dyDescent="0.25">
      <c r="C1057" s="80"/>
      <c r="D1057" s="83" t="s">
        <v>88</v>
      </c>
      <c r="E1057" s="57"/>
      <c r="F1057" s="62" t="s">
        <v>298</v>
      </c>
      <c r="G1057" s="57"/>
      <c r="H1057" s="57"/>
      <c r="I1057" s="57"/>
      <c r="J1057" s="57"/>
      <c r="K1057" s="57"/>
      <c r="L1057" s="57"/>
      <c r="M1057" s="206">
        <f t="shared" ref="M1057:M1060" si="86">L1057+PI()*K1057*(42+42+36+42)</f>
        <v>0</v>
      </c>
    </row>
    <row r="1058" spans="3:13" ht="15" customHeight="1" x14ac:dyDescent="0.25">
      <c r="C1058" s="80"/>
      <c r="D1058" s="83" t="s">
        <v>88</v>
      </c>
      <c r="E1058" s="57"/>
      <c r="F1058" s="83" t="s">
        <v>657</v>
      </c>
      <c r="G1058" s="91" t="s">
        <v>132</v>
      </c>
      <c r="H1058" s="57"/>
      <c r="I1058" s="91" t="s">
        <v>90</v>
      </c>
      <c r="J1058" s="57" t="s">
        <v>2096</v>
      </c>
      <c r="K1058" s="57"/>
      <c r="L1058" s="58">
        <v>18500</v>
      </c>
      <c r="M1058" s="206">
        <f t="shared" si="86"/>
        <v>18500</v>
      </c>
    </row>
    <row r="1059" spans="3:13" ht="15" customHeight="1" x14ac:dyDescent="0.25">
      <c r="C1059" s="80"/>
      <c r="D1059" s="83" t="s">
        <v>88</v>
      </c>
      <c r="E1059" s="57"/>
      <c r="F1059" s="83" t="s">
        <v>657</v>
      </c>
      <c r="G1059" s="92" t="s">
        <v>176</v>
      </c>
      <c r="H1059" s="57"/>
      <c r="I1059" s="91" t="s">
        <v>90</v>
      </c>
      <c r="J1059" s="57" t="s">
        <v>2097</v>
      </c>
      <c r="K1059" s="57"/>
      <c r="L1059" s="58">
        <v>18500</v>
      </c>
      <c r="M1059" s="206">
        <f t="shared" si="86"/>
        <v>18500</v>
      </c>
    </row>
    <row r="1060" spans="3:13" ht="15" customHeight="1" thickBot="1" x14ac:dyDescent="0.3">
      <c r="C1060" s="80"/>
      <c r="D1060" s="83" t="s">
        <v>88</v>
      </c>
      <c r="E1060" s="57"/>
      <c r="F1060" s="83" t="s">
        <v>657</v>
      </c>
      <c r="G1060" s="92" t="s">
        <v>176</v>
      </c>
      <c r="H1060" s="57"/>
      <c r="I1060" s="91" t="s">
        <v>90</v>
      </c>
      <c r="J1060" s="57" t="s">
        <v>2098</v>
      </c>
      <c r="K1060" s="57"/>
      <c r="L1060" s="247">
        <v>18500</v>
      </c>
      <c r="M1060" s="206">
        <f t="shared" si="86"/>
        <v>18500</v>
      </c>
    </row>
    <row r="1061" spans="3:13" ht="15" customHeight="1" thickBot="1" x14ac:dyDescent="0.3">
      <c r="C1061" s="93"/>
      <c r="D1061" s="94"/>
      <c r="E1061" s="94"/>
      <c r="F1061" s="94"/>
      <c r="G1061" s="94"/>
      <c r="H1061" s="94"/>
      <c r="I1061" s="94"/>
      <c r="J1061" s="94"/>
      <c r="K1061" s="94"/>
      <c r="L1061" s="94"/>
      <c r="M1061" s="222"/>
    </row>
    <row r="1062" spans="3:13" ht="15" customHeight="1" x14ac:dyDescent="0.25">
      <c r="C1062" s="95">
        <v>3</v>
      </c>
      <c r="D1062" s="62" t="s">
        <v>355</v>
      </c>
      <c r="E1062" s="57"/>
      <c r="F1062" s="57"/>
      <c r="G1062" s="91"/>
      <c r="H1062" s="91"/>
      <c r="I1062" s="57"/>
      <c r="J1062" s="57"/>
      <c r="K1062" s="57"/>
      <c r="L1062" s="57"/>
      <c r="M1062" s="208"/>
    </row>
    <row r="1063" spans="3:13" ht="15" customHeight="1" x14ac:dyDescent="0.25">
      <c r="C1063" s="80"/>
      <c r="D1063" s="83" t="s">
        <v>355</v>
      </c>
      <c r="E1063" s="65" t="s">
        <v>356</v>
      </c>
      <c r="F1063" s="57"/>
      <c r="G1063" s="91"/>
      <c r="H1063" s="91"/>
      <c r="I1063" s="57"/>
      <c r="J1063" s="57"/>
      <c r="K1063" s="57"/>
      <c r="L1063" s="57"/>
      <c r="M1063" s="208"/>
    </row>
    <row r="1064" spans="3:13" ht="15" customHeight="1" x14ac:dyDescent="0.25">
      <c r="C1064" s="80"/>
      <c r="D1064" s="83" t="s">
        <v>355</v>
      </c>
      <c r="E1064" s="60" t="s">
        <v>356</v>
      </c>
      <c r="F1064" s="57"/>
      <c r="G1064" s="91">
        <v>42</v>
      </c>
      <c r="H1064" s="91"/>
      <c r="I1064" s="57" t="s">
        <v>90</v>
      </c>
      <c r="J1064" s="57" t="s">
        <v>2099</v>
      </c>
      <c r="K1064" s="57"/>
      <c r="L1064" s="57"/>
      <c r="M1064" s="206">
        <v>146152</v>
      </c>
    </row>
    <row r="1065" spans="3:13" ht="15" customHeight="1" x14ac:dyDescent="0.25">
      <c r="C1065" s="80"/>
      <c r="D1065" s="83" t="s">
        <v>355</v>
      </c>
      <c r="E1065" s="60" t="s">
        <v>356</v>
      </c>
      <c r="F1065" s="57"/>
      <c r="G1065" s="91">
        <v>42</v>
      </c>
      <c r="H1065" s="91"/>
      <c r="I1065" s="57" t="s">
        <v>90</v>
      </c>
      <c r="J1065" s="57" t="s">
        <v>2100</v>
      </c>
      <c r="K1065" s="57"/>
      <c r="L1065" s="57"/>
      <c r="M1065" s="206">
        <v>138221</v>
      </c>
    </row>
    <row r="1066" spans="3:13" ht="15" customHeight="1" x14ac:dyDescent="0.25">
      <c r="C1066" s="80"/>
      <c r="D1066" s="83" t="s">
        <v>355</v>
      </c>
      <c r="E1066" s="60" t="s">
        <v>356</v>
      </c>
      <c r="F1066" s="57"/>
      <c r="G1066" s="91">
        <v>36</v>
      </c>
      <c r="H1066" s="91"/>
      <c r="I1066" s="57" t="s">
        <v>90</v>
      </c>
      <c r="J1066" s="57" t="s">
        <v>2101</v>
      </c>
      <c r="K1066" s="57"/>
      <c r="L1066" s="57"/>
      <c r="M1066" s="206">
        <v>84674</v>
      </c>
    </row>
    <row r="1067" spans="3:13" ht="15" customHeight="1" x14ac:dyDescent="0.25">
      <c r="C1067" s="80"/>
      <c r="D1067" s="83" t="s">
        <v>355</v>
      </c>
      <c r="E1067" s="60" t="s">
        <v>356</v>
      </c>
      <c r="F1067" s="57"/>
      <c r="G1067" s="91">
        <v>36</v>
      </c>
      <c r="H1067" s="91"/>
      <c r="I1067" s="57" t="s">
        <v>90</v>
      </c>
      <c r="J1067" s="57" t="s">
        <v>2102</v>
      </c>
      <c r="K1067" s="57"/>
      <c r="L1067" s="57"/>
      <c r="M1067" s="206">
        <v>78845</v>
      </c>
    </row>
    <row r="1068" spans="3:13" ht="15" customHeight="1" x14ac:dyDescent="0.25">
      <c r="C1068" s="80"/>
      <c r="D1068" s="83" t="s">
        <v>355</v>
      </c>
      <c r="E1068" s="60" t="s">
        <v>356</v>
      </c>
      <c r="F1068" s="57"/>
      <c r="G1068" s="91">
        <v>30</v>
      </c>
      <c r="H1068" s="91"/>
      <c r="I1068" s="57" t="s">
        <v>90</v>
      </c>
      <c r="J1068" s="57" t="s">
        <v>2103</v>
      </c>
      <c r="K1068" s="57"/>
      <c r="L1068" s="57"/>
      <c r="M1068" s="206">
        <v>57179</v>
      </c>
    </row>
    <row r="1069" spans="3:13" ht="15" customHeight="1" x14ac:dyDescent="0.25">
      <c r="C1069" s="80"/>
      <c r="D1069" s="83" t="s">
        <v>355</v>
      </c>
      <c r="E1069" s="60" t="s">
        <v>356</v>
      </c>
      <c r="F1069" s="57"/>
      <c r="G1069" s="91">
        <v>30</v>
      </c>
      <c r="H1069" s="91"/>
      <c r="I1069" s="57" t="s">
        <v>90</v>
      </c>
      <c r="J1069" s="57" t="s">
        <v>2104</v>
      </c>
      <c r="K1069" s="57"/>
      <c r="L1069" s="57"/>
      <c r="M1069" s="206">
        <v>51350</v>
      </c>
    </row>
    <row r="1070" spans="3:13" ht="15" customHeight="1" x14ac:dyDescent="0.25">
      <c r="C1070" s="80"/>
      <c r="D1070" s="83" t="s">
        <v>355</v>
      </c>
      <c r="E1070" s="60" t="s">
        <v>356</v>
      </c>
      <c r="F1070" s="57"/>
      <c r="G1070" s="91">
        <v>24</v>
      </c>
      <c r="H1070" s="91"/>
      <c r="I1070" s="57" t="s">
        <v>90</v>
      </c>
      <c r="J1070" s="57" t="s">
        <v>2105</v>
      </c>
      <c r="K1070" s="57"/>
      <c r="L1070" s="57"/>
      <c r="M1070" s="206">
        <v>34474</v>
      </c>
    </row>
    <row r="1071" spans="3:13" ht="15" customHeight="1" x14ac:dyDescent="0.25">
      <c r="C1071" s="80"/>
      <c r="D1071" s="83" t="s">
        <v>355</v>
      </c>
      <c r="E1071" s="60" t="s">
        <v>356</v>
      </c>
      <c r="F1071" s="57"/>
      <c r="G1071" s="91">
        <v>24</v>
      </c>
      <c r="H1071" s="91"/>
      <c r="I1071" s="57" t="s">
        <v>90</v>
      </c>
      <c r="J1071" s="57" t="s">
        <v>2106</v>
      </c>
      <c r="K1071" s="57"/>
      <c r="L1071" s="57"/>
      <c r="M1071" s="206">
        <v>30674</v>
      </c>
    </row>
    <row r="1072" spans="3:13" ht="15" customHeight="1" x14ac:dyDescent="0.25">
      <c r="C1072" s="80"/>
      <c r="D1072" s="83" t="s">
        <v>355</v>
      </c>
      <c r="E1072" s="60" t="s">
        <v>356</v>
      </c>
      <c r="F1072" s="57"/>
      <c r="G1072" s="91">
        <v>20</v>
      </c>
      <c r="H1072" s="91"/>
      <c r="I1072" s="57" t="s">
        <v>90</v>
      </c>
      <c r="J1072" s="57" t="s">
        <v>2107</v>
      </c>
      <c r="K1072" s="57"/>
      <c r="L1072" s="57"/>
      <c r="M1072" s="206">
        <v>27359</v>
      </c>
    </row>
    <row r="1073" spans="3:13" ht="15" customHeight="1" x14ac:dyDescent="0.25">
      <c r="C1073" s="80"/>
      <c r="D1073" s="83" t="s">
        <v>355</v>
      </c>
      <c r="E1073" s="60" t="s">
        <v>356</v>
      </c>
      <c r="F1073" s="57"/>
      <c r="G1073" s="91">
        <v>20</v>
      </c>
      <c r="H1073" s="91"/>
      <c r="I1073" s="57" t="s">
        <v>90</v>
      </c>
      <c r="J1073" s="57" t="s">
        <v>2108</v>
      </c>
      <c r="K1073" s="57"/>
      <c r="L1073" s="57"/>
      <c r="M1073" s="206">
        <v>23559</v>
      </c>
    </row>
    <row r="1074" spans="3:13" ht="15" customHeight="1" x14ac:dyDescent="0.25">
      <c r="C1074" s="80"/>
      <c r="D1074" s="83" t="s">
        <v>355</v>
      </c>
      <c r="E1074" s="60" t="s">
        <v>356</v>
      </c>
      <c r="F1074" s="57"/>
      <c r="G1074" s="91">
        <v>18</v>
      </c>
      <c r="H1074" s="91"/>
      <c r="I1074" s="57" t="s">
        <v>90</v>
      </c>
      <c r="J1074" s="57" t="s">
        <v>2109</v>
      </c>
      <c r="K1074" s="57"/>
      <c r="L1074" s="57"/>
      <c r="M1074" s="206">
        <v>23122</v>
      </c>
    </row>
    <row r="1075" spans="3:13" ht="15" customHeight="1" x14ac:dyDescent="0.25">
      <c r="C1075" s="80"/>
      <c r="D1075" s="83" t="s">
        <v>355</v>
      </c>
      <c r="E1075" s="60" t="s">
        <v>356</v>
      </c>
      <c r="F1075" s="57"/>
      <c r="G1075" s="91">
        <v>16</v>
      </c>
      <c r="H1075" s="91"/>
      <c r="I1075" s="57" t="s">
        <v>90</v>
      </c>
      <c r="J1075" s="57" t="s">
        <v>2110</v>
      </c>
      <c r="K1075" s="57"/>
      <c r="L1075" s="57"/>
      <c r="M1075" s="206">
        <v>18380</v>
      </c>
    </row>
    <row r="1076" spans="3:13" ht="15" customHeight="1" x14ac:dyDescent="0.25">
      <c r="C1076" s="80"/>
      <c r="D1076" s="83" t="s">
        <v>355</v>
      </c>
      <c r="E1076" s="60" t="s">
        <v>356</v>
      </c>
      <c r="F1076" s="57"/>
      <c r="G1076" s="91">
        <v>16</v>
      </c>
      <c r="H1076" s="91"/>
      <c r="I1076" s="57" t="s">
        <v>90</v>
      </c>
      <c r="J1076" s="57" t="s">
        <v>2111</v>
      </c>
      <c r="K1076" s="57"/>
      <c r="L1076" s="57"/>
      <c r="M1076" s="206">
        <v>16492</v>
      </c>
    </row>
    <row r="1077" spans="3:13" ht="15" customHeight="1" x14ac:dyDescent="0.25">
      <c r="C1077" s="80"/>
      <c r="D1077" s="83" t="s">
        <v>355</v>
      </c>
      <c r="E1077" s="60" t="s">
        <v>356</v>
      </c>
      <c r="F1077" s="57"/>
      <c r="G1077" s="91">
        <v>14</v>
      </c>
      <c r="H1077" s="91"/>
      <c r="I1077" s="57" t="s">
        <v>90</v>
      </c>
      <c r="J1077" s="57" t="s">
        <v>2112</v>
      </c>
      <c r="K1077" s="57"/>
      <c r="L1077" s="57"/>
      <c r="M1077" s="206">
        <v>16597</v>
      </c>
    </row>
    <row r="1078" spans="3:13" ht="15" customHeight="1" x14ac:dyDescent="0.25">
      <c r="C1078" s="80"/>
      <c r="D1078" s="83" t="s">
        <v>355</v>
      </c>
      <c r="E1078" s="60" t="s">
        <v>356</v>
      </c>
      <c r="F1078" s="57"/>
      <c r="G1078" s="91">
        <v>12.75</v>
      </c>
      <c r="H1078" s="91"/>
      <c r="I1078" s="57" t="s">
        <v>90</v>
      </c>
      <c r="J1078" s="57" t="s">
        <v>2113</v>
      </c>
      <c r="K1078" s="57"/>
      <c r="L1078" s="57"/>
      <c r="M1078" s="206">
        <v>9738</v>
      </c>
    </row>
    <row r="1079" spans="3:13" ht="15" customHeight="1" x14ac:dyDescent="0.25">
      <c r="C1079" s="80"/>
      <c r="D1079" s="83" t="s">
        <v>355</v>
      </c>
      <c r="E1079" s="60" t="s">
        <v>356</v>
      </c>
      <c r="F1079" s="57"/>
      <c r="G1079" s="91">
        <v>12.75</v>
      </c>
      <c r="H1079" s="91"/>
      <c r="I1079" s="57" t="s">
        <v>90</v>
      </c>
      <c r="J1079" s="57" t="s">
        <v>2114</v>
      </c>
      <c r="K1079" s="57"/>
      <c r="L1079" s="57"/>
      <c r="M1079" s="206">
        <v>9048</v>
      </c>
    </row>
    <row r="1080" spans="3:13" ht="15" customHeight="1" x14ac:dyDescent="0.25">
      <c r="C1080" s="80"/>
      <c r="D1080" s="83" t="s">
        <v>355</v>
      </c>
      <c r="E1080" s="60" t="s">
        <v>356</v>
      </c>
      <c r="F1080" s="57"/>
      <c r="G1080" s="91">
        <v>10.75</v>
      </c>
      <c r="H1080" s="91"/>
      <c r="I1080" s="57" t="s">
        <v>90</v>
      </c>
      <c r="J1080" s="57" t="s">
        <v>2115</v>
      </c>
      <c r="K1080" s="57"/>
      <c r="L1080" s="57"/>
      <c r="M1080" s="206">
        <v>7276</v>
      </c>
    </row>
    <row r="1081" spans="3:13" ht="15" customHeight="1" x14ac:dyDescent="0.25">
      <c r="C1081" s="80"/>
      <c r="D1081" s="83" t="s">
        <v>355</v>
      </c>
      <c r="E1081" s="60" t="s">
        <v>356</v>
      </c>
      <c r="F1081" s="57"/>
      <c r="G1081" s="91">
        <v>10.75</v>
      </c>
      <c r="H1081" s="91"/>
      <c r="I1081" s="57" t="s">
        <v>90</v>
      </c>
      <c r="J1081" s="57" t="s">
        <v>2116</v>
      </c>
      <c r="K1081" s="57"/>
      <c r="L1081" s="57"/>
      <c r="M1081" s="206">
        <v>6804</v>
      </c>
    </row>
    <row r="1082" spans="3:13" ht="15" customHeight="1" x14ac:dyDescent="0.25">
      <c r="C1082" s="80"/>
      <c r="D1082" s="83" t="s">
        <v>355</v>
      </c>
      <c r="E1082" s="60" t="s">
        <v>356</v>
      </c>
      <c r="F1082" s="57"/>
      <c r="G1082" s="91">
        <v>8.625</v>
      </c>
      <c r="H1082" s="91"/>
      <c r="I1082" s="57" t="s">
        <v>90</v>
      </c>
      <c r="J1082" s="57" t="s">
        <v>2117</v>
      </c>
      <c r="K1082" s="57"/>
      <c r="L1082" s="57"/>
      <c r="M1082" s="206">
        <v>5893</v>
      </c>
    </row>
    <row r="1083" spans="3:13" ht="15" customHeight="1" x14ac:dyDescent="0.25">
      <c r="C1083" s="80"/>
      <c r="D1083" s="83" t="s">
        <v>355</v>
      </c>
      <c r="E1083" s="60" t="s">
        <v>356</v>
      </c>
      <c r="F1083" s="57"/>
      <c r="G1083" s="91">
        <v>8.625</v>
      </c>
      <c r="H1083" s="91"/>
      <c r="I1083" s="57" t="s">
        <v>90</v>
      </c>
      <c r="J1083" s="57" t="s">
        <v>2118</v>
      </c>
      <c r="K1083" s="57"/>
      <c r="L1083" s="57"/>
      <c r="M1083" s="206">
        <v>5421</v>
      </c>
    </row>
    <row r="1084" spans="3:13" ht="15" customHeight="1" x14ac:dyDescent="0.25">
      <c r="C1084" s="80"/>
      <c r="D1084" s="83" t="s">
        <v>355</v>
      </c>
      <c r="E1084" s="60" t="s">
        <v>356</v>
      </c>
      <c r="F1084" s="57"/>
      <c r="G1084" s="91">
        <v>6.625</v>
      </c>
      <c r="H1084" s="91"/>
      <c r="I1084" s="57" t="s">
        <v>90</v>
      </c>
      <c r="J1084" s="57" t="s">
        <v>2119</v>
      </c>
      <c r="K1084" s="57"/>
      <c r="L1084" s="57"/>
      <c r="M1084" s="206">
        <v>3965</v>
      </c>
    </row>
    <row r="1085" spans="3:13" ht="15" customHeight="1" x14ac:dyDescent="0.25">
      <c r="C1085" s="80"/>
      <c r="D1085" s="83" t="s">
        <v>355</v>
      </c>
      <c r="E1085" s="60" t="s">
        <v>356</v>
      </c>
      <c r="F1085" s="57"/>
      <c r="G1085" s="91">
        <v>6.625</v>
      </c>
      <c r="H1085" s="91"/>
      <c r="I1085" s="57" t="s">
        <v>90</v>
      </c>
      <c r="J1085" s="57" t="s">
        <v>2120</v>
      </c>
      <c r="K1085" s="57"/>
      <c r="L1085" s="57"/>
      <c r="M1085" s="206">
        <v>3650</v>
      </c>
    </row>
    <row r="1086" spans="3:13" ht="15" customHeight="1" x14ac:dyDescent="0.25">
      <c r="C1086" s="80"/>
      <c r="D1086" s="83" t="s">
        <v>355</v>
      </c>
      <c r="E1086" s="60" t="s">
        <v>356</v>
      </c>
      <c r="F1086" s="57"/>
      <c r="G1086" s="91">
        <v>4.5</v>
      </c>
      <c r="H1086" s="91"/>
      <c r="I1086" s="57" t="s">
        <v>90</v>
      </c>
      <c r="J1086" s="57" t="s">
        <v>2121</v>
      </c>
      <c r="K1086" s="57"/>
      <c r="L1086" s="57"/>
      <c r="M1086" s="206">
        <v>2742</v>
      </c>
    </row>
    <row r="1087" spans="3:13" ht="15" customHeight="1" x14ac:dyDescent="0.25">
      <c r="C1087" s="80"/>
      <c r="D1087" s="83" t="s">
        <v>355</v>
      </c>
      <c r="E1087" s="60" t="s">
        <v>356</v>
      </c>
      <c r="F1087" s="57"/>
      <c r="G1087" s="91">
        <v>4.5</v>
      </c>
      <c r="H1087" s="91"/>
      <c r="I1087" s="57" t="s">
        <v>90</v>
      </c>
      <c r="J1087" s="57" t="s">
        <v>2122</v>
      </c>
      <c r="K1087" s="57"/>
      <c r="L1087" s="57"/>
      <c r="M1087" s="206">
        <v>2427</v>
      </c>
    </row>
    <row r="1088" spans="3:13" ht="15" customHeight="1" x14ac:dyDescent="0.25">
      <c r="C1088" s="80"/>
      <c r="D1088" s="83" t="s">
        <v>355</v>
      </c>
      <c r="E1088" s="60" t="s">
        <v>356</v>
      </c>
      <c r="F1088" s="57"/>
      <c r="G1088" s="91">
        <v>3.5</v>
      </c>
      <c r="H1088" s="91"/>
      <c r="I1088" s="57" t="s">
        <v>90</v>
      </c>
      <c r="J1088" s="57" t="s">
        <v>2123</v>
      </c>
      <c r="K1088" s="57"/>
      <c r="L1088" s="57"/>
      <c r="M1088" s="206">
        <v>2089</v>
      </c>
    </row>
    <row r="1089" spans="3:13" ht="15" customHeight="1" x14ac:dyDescent="0.25">
      <c r="C1089" s="80"/>
      <c r="D1089" s="83" t="s">
        <v>355</v>
      </c>
      <c r="E1089" s="60" t="s">
        <v>356</v>
      </c>
      <c r="F1089" s="57"/>
      <c r="G1089" s="91">
        <v>3.5</v>
      </c>
      <c r="H1089" s="91"/>
      <c r="I1089" s="57" t="s">
        <v>90</v>
      </c>
      <c r="J1089" s="57" t="s">
        <v>2124</v>
      </c>
      <c r="K1089" s="57"/>
      <c r="L1089" s="57"/>
      <c r="M1089" s="206">
        <v>1774</v>
      </c>
    </row>
    <row r="1090" spans="3:13" ht="15" customHeight="1" x14ac:dyDescent="0.25">
      <c r="C1090" s="80"/>
      <c r="D1090" s="83" t="s">
        <v>355</v>
      </c>
      <c r="E1090" s="60" t="s">
        <v>356</v>
      </c>
      <c r="F1090" s="57"/>
      <c r="G1090" s="91">
        <v>2.375</v>
      </c>
      <c r="H1090" s="91"/>
      <c r="I1090" s="57" t="s">
        <v>90</v>
      </c>
      <c r="J1090" s="57" t="s">
        <v>2125</v>
      </c>
      <c r="K1090" s="57"/>
      <c r="L1090" s="57"/>
      <c r="M1090" s="206">
        <v>1309</v>
      </c>
    </row>
    <row r="1091" spans="3:13" ht="15" customHeight="1" x14ac:dyDescent="0.25">
      <c r="C1091" s="80"/>
      <c r="D1091" s="83" t="s">
        <v>355</v>
      </c>
      <c r="E1091" s="60" t="s">
        <v>356</v>
      </c>
      <c r="F1091" s="57"/>
      <c r="G1091" s="91">
        <v>36</v>
      </c>
      <c r="H1091" s="91"/>
      <c r="I1091" s="57" t="s">
        <v>119</v>
      </c>
      <c r="J1091" s="57" t="s">
        <v>2126</v>
      </c>
      <c r="K1091" s="57"/>
      <c r="L1091" s="57"/>
      <c r="M1091" s="206">
        <v>156654</v>
      </c>
    </row>
    <row r="1092" spans="3:13" ht="15" customHeight="1" x14ac:dyDescent="0.25">
      <c r="C1092" s="80"/>
      <c r="D1092" s="83" t="s">
        <v>355</v>
      </c>
      <c r="E1092" s="60" t="s">
        <v>356</v>
      </c>
      <c r="F1092" s="57"/>
      <c r="G1092" s="91">
        <v>30</v>
      </c>
      <c r="H1092" s="91"/>
      <c r="I1092" s="57" t="s">
        <v>119</v>
      </c>
      <c r="J1092" s="57" t="s">
        <v>2127</v>
      </c>
      <c r="K1092" s="57"/>
      <c r="L1092" s="57"/>
      <c r="M1092" s="206">
        <v>97391</v>
      </c>
    </row>
    <row r="1093" spans="3:13" ht="15" customHeight="1" x14ac:dyDescent="0.25">
      <c r="C1093" s="80"/>
      <c r="D1093" s="83" t="s">
        <v>355</v>
      </c>
      <c r="E1093" s="60" t="s">
        <v>356</v>
      </c>
      <c r="F1093" s="57"/>
      <c r="G1093" s="91">
        <v>24</v>
      </c>
      <c r="H1093" s="91"/>
      <c r="I1093" s="57" t="s">
        <v>119</v>
      </c>
      <c r="J1093" s="57" t="s">
        <v>2128</v>
      </c>
      <c r="K1093" s="57"/>
      <c r="L1093" s="57"/>
      <c r="M1093" s="206">
        <v>73752</v>
      </c>
    </row>
    <row r="1094" spans="3:13" ht="15" customHeight="1" x14ac:dyDescent="0.25">
      <c r="C1094" s="80"/>
      <c r="D1094" s="83" t="s">
        <v>355</v>
      </c>
      <c r="E1094" s="60" t="s">
        <v>356</v>
      </c>
      <c r="F1094" s="57"/>
      <c r="G1094" s="91">
        <v>20</v>
      </c>
      <c r="H1094" s="91"/>
      <c r="I1094" s="57" t="s">
        <v>119</v>
      </c>
      <c r="J1094" s="57" t="s">
        <v>2129</v>
      </c>
      <c r="K1094" s="57"/>
      <c r="L1094" s="57"/>
      <c r="M1094" s="206">
        <v>44025</v>
      </c>
    </row>
    <row r="1095" spans="3:13" ht="15" customHeight="1" x14ac:dyDescent="0.25">
      <c r="C1095" s="80"/>
      <c r="D1095" s="83" t="s">
        <v>355</v>
      </c>
      <c r="E1095" s="60" t="s">
        <v>356</v>
      </c>
      <c r="F1095" s="57"/>
      <c r="G1095" s="91">
        <v>16</v>
      </c>
      <c r="H1095" s="91"/>
      <c r="I1095" s="57" t="s">
        <v>119</v>
      </c>
      <c r="J1095" s="57" t="s">
        <v>2130</v>
      </c>
      <c r="K1095" s="57"/>
      <c r="L1095" s="57"/>
      <c r="M1095" s="206">
        <v>29979</v>
      </c>
    </row>
    <row r="1096" spans="3:13" ht="15" customHeight="1" x14ac:dyDescent="0.25">
      <c r="C1096" s="80"/>
      <c r="D1096" s="83" t="s">
        <v>355</v>
      </c>
      <c r="E1096" s="60" t="s">
        <v>356</v>
      </c>
      <c r="F1096" s="57"/>
      <c r="G1096" s="91">
        <v>12.75</v>
      </c>
      <c r="H1096" s="91"/>
      <c r="I1096" s="57" t="s">
        <v>119</v>
      </c>
      <c r="J1096" s="57" t="s">
        <v>2131</v>
      </c>
      <c r="K1096" s="57"/>
      <c r="L1096" s="57"/>
      <c r="M1096" s="206">
        <v>15603</v>
      </c>
    </row>
    <row r="1097" spans="3:13" ht="15" customHeight="1" x14ac:dyDescent="0.25">
      <c r="C1097" s="80"/>
      <c r="D1097" s="83" t="s">
        <v>355</v>
      </c>
      <c r="E1097" s="60" t="s">
        <v>356</v>
      </c>
      <c r="F1097" s="57"/>
      <c r="G1097" s="91">
        <v>10.75</v>
      </c>
      <c r="H1097" s="91"/>
      <c r="I1097" s="57" t="s">
        <v>119</v>
      </c>
      <c r="J1097" s="57" t="s">
        <v>2132</v>
      </c>
      <c r="K1097" s="57"/>
      <c r="L1097" s="57"/>
      <c r="M1097" s="206">
        <v>14659</v>
      </c>
    </row>
    <row r="1098" spans="3:13" ht="15" customHeight="1" x14ac:dyDescent="0.25">
      <c r="C1098" s="80"/>
      <c r="D1098" s="83" t="s">
        <v>355</v>
      </c>
      <c r="E1098" s="60" t="s">
        <v>356</v>
      </c>
      <c r="F1098" s="57"/>
      <c r="G1098" s="91">
        <v>8.625</v>
      </c>
      <c r="H1098" s="91"/>
      <c r="I1098" s="57" t="s">
        <v>119</v>
      </c>
      <c r="J1098" s="57" t="s">
        <v>2133</v>
      </c>
      <c r="K1098" s="57"/>
      <c r="L1098" s="57"/>
      <c r="M1098" s="206">
        <v>8535</v>
      </c>
    </row>
    <row r="1099" spans="3:13" ht="15" customHeight="1" x14ac:dyDescent="0.25">
      <c r="C1099" s="80"/>
      <c r="D1099" s="83" t="s">
        <v>355</v>
      </c>
      <c r="E1099" s="60" t="s">
        <v>356</v>
      </c>
      <c r="F1099" s="57"/>
      <c r="G1099" s="91">
        <v>6.625</v>
      </c>
      <c r="H1099" s="91"/>
      <c r="I1099" s="57" t="s">
        <v>119</v>
      </c>
      <c r="J1099" s="57" t="s">
        <v>2134</v>
      </c>
      <c r="K1099" s="57"/>
      <c r="L1099" s="57"/>
      <c r="M1099" s="206">
        <v>7974</v>
      </c>
    </row>
    <row r="1100" spans="3:13" ht="15" customHeight="1" x14ac:dyDescent="0.25">
      <c r="C1100" s="80"/>
      <c r="D1100" s="83" t="s">
        <v>355</v>
      </c>
      <c r="E1100" s="60" t="s">
        <v>356</v>
      </c>
      <c r="F1100" s="57"/>
      <c r="G1100" s="91">
        <v>4.5</v>
      </c>
      <c r="H1100" s="91"/>
      <c r="I1100" s="57" t="s">
        <v>119</v>
      </c>
      <c r="J1100" s="57" t="s">
        <v>2135</v>
      </c>
      <c r="K1100" s="57"/>
      <c r="L1100" s="57"/>
      <c r="M1100" s="206">
        <v>4664</v>
      </c>
    </row>
    <row r="1101" spans="3:13" ht="15" customHeight="1" x14ac:dyDescent="0.25">
      <c r="C1101" s="80"/>
      <c r="D1101" s="83" t="s">
        <v>355</v>
      </c>
      <c r="E1101" s="60" t="s">
        <v>356</v>
      </c>
      <c r="F1101" s="57"/>
      <c r="G1101" s="91">
        <v>2.375</v>
      </c>
      <c r="H1101" s="91"/>
      <c r="I1101" s="57" t="s">
        <v>119</v>
      </c>
      <c r="J1101" s="57" t="s">
        <v>2136</v>
      </c>
      <c r="K1101" s="57"/>
      <c r="L1101" s="57"/>
      <c r="M1101" s="206">
        <v>2044</v>
      </c>
    </row>
    <row r="1102" spans="3:13" ht="15" customHeight="1" x14ac:dyDescent="0.25">
      <c r="C1102" s="80"/>
      <c r="D1102" s="83" t="s">
        <v>355</v>
      </c>
      <c r="E1102" s="62" t="s">
        <v>357</v>
      </c>
      <c r="F1102" s="57"/>
      <c r="G1102" s="91"/>
      <c r="H1102" s="91"/>
      <c r="I1102" s="57"/>
      <c r="J1102" s="57"/>
      <c r="K1102" s="57"/>
      <c r="L1102" s="57"/>
      <c r="M1102" s="208"/>
    </row>
    <row r="1103" spans="3:13" ht="15" customHeight="1" x14ac:dyDescent="0.25">
      <c r="C1103" s="80"/>
      <c r="D1103" s="83" t="s">
        <v>355</v>
      </c>
      <c r="E1103" s="96" t="s">
        <v>357</v>
      </c>
      <c r="F1103" s="57"/>
      <c r="G1103" s="91">
        <v>42</v>
      </c>
      <c r="H1103" s="57"/>
      <c r="I1103" s="91" t="s">
        <v>90</v>
      </c>
      <c r="J1103" s="57" t="s">
        <v>2137</v>
      </c>
      <c r="K1103" s="57"/>
      <c r="L1103" s="57"/>
      <c r="M1103" s="206">
        <v>130896</v>
      </c>
    </row>
    <row r="1104" spans="3:13" ht="15" customHeight="1" x14ac:dyDescent="0.25">
      <c r="C1104" s="80"/>
      <c r="D1104" s="83" t="s">
        <v>355</v>
      </c>
      <c r="E1104" s="96" t="s">
        <v>357</v>
      </c>
      <c r="F1104" s="57"/>
      <c r="G1104" s="91">
        <v>36</v>
      </c>
      <c r="H1104" s="57"/>
      <c r="I1104" s="91" t="s">
        <v>90</v>
      </c>
      <c r="J1104" s="57" t="s">
        <v>2138</v>
      </c>
      <c r="K1104" s="57"/>
      <c r="L1104" s="57"/>
      <c r="M1104" s="206">
        <v>74336</v>
      </c>
    </row>
    <row r="1105" spans="3:13" ht="15" customHeight="1" x14ac:dyDescent="0.25">
      <c r="C1105" s="80"/>
      <c r="D1105" s="83" t="s">
        <v>355</v>
      </c>
      <c r="E1105" s="96" t="s">
        <v>357</v>
      </c>
      <c r="F1105" s="57"/>
      <c r="G1105" s="91">
        <v>30</v>
      </c>
      <c r="H1105" s="57"/>
      <c r="I1105" s="91" t="s">
        <v>90</v>
      </c>
      <c r="J1105" s="57" t="s">
        <v>2139</v>
      </c>
      <c r="K1105" s="57"/>
      <c r="L1105" s="57"/>
      <c r="M1105" s="206">
        <v>47133</v>
      </c>
    </row>
    <row r="1106" spans="3:13" ht="15" customHeight="1" x14ac:dyDescent="0.25">
      <c r="C1106" s="80"/>
      <c r="D1106" s="83" t="s">
        <v>355</v>
      </c>
      <c r="E1106" s="96" t="s">
        <v>357</v>
      </c>
      <c r="F1106" s="57"/>
      <c r="G1106" s="91">
        <v>24</v>
      </c>
      <c r="H1106" s="57"/>
      <c r="I1106" s="91" t="s">
        <v>90</v>
      </c>
      <c r="J1106" s="57" t="s">
        <v>2140</v>
      </c>
      <c r="K1106" s="57"/>
      <c r="L1106" s="57"/>
      <c r="M1106" s="206">
        <v>30417</v>
      </c>
    </row>
    <row r="1107" spans="3:13" ht="15" customHeight="1" x14ac:dyDescent="0.25">
      <c r="C1107" s="80"/>
      <c r="D1107" s="83" t="s">
        <v>355</v>
      </c>
      <c r="E1107" s="96" t="s">
        <v>357</v>
      </c>
      <c r="F1107" s="57"/>
      <c r="G1107" s="91">
        <v>20</v>
      </c>
      <c r="H1107" s="57"/>
      <c r="I1107" s="91" t="s">
        <v>90</v>
      </c>
      <c r="J1107" s="57" t="s">
        <v>2141</v>
      </c>
      <c r="K1107" s="57"/>
      <c r="L1107" s="57"/>
      <c r="M1107" s="206">
        <v>23438</v>
      </c>
    </row>
    <row r="1108" spans="3:13" ht="15" customHeight="1" x14ac:dyDescent="0.25">
      <c r="C1108" s="80"/>
      <c r="D1108" s="83" t="s">
        <v>355</v>
      </c>
      <c r="E1108" s="96" t="s">
        <v>357</v>
      </c>
      <c r="F1108" s="57"/>
      <c r="G1108" s="91">
        <v>18</v>
      </c>
      <c r="H1108" s="57"/>
      <c r="I1108" s="91" t="s">
        <v>90</v>
      </c>
      <c r="J1108" s="57" t="s">
        <v>2142</v>
      </c>
      <c r="K1108" s="57"/>
      <c r="L1108" s="57"/>
      <c r="M1108" s="206">
        <v>20360</v>
      </c>
    </row>
    <row r="1109" spans="3:13" ht="15" customHeight="1" x14ac:dyDescent="0.25">
      <c r="C1109" s="80"/>
      <c r="D1109" s="83" t="s">
        <v>355</v>
      </c>
      <c r="E1109" s="96" t="s">
        <v>357</v>
      </c>
      <c r="F1109" s="57"/>
      <c r="G1109" s="91">
        <v>16</v>
      </c>
      <c r="H1109" s="57"/>
      <c r="I1109" s="91" t="s">
        <v>90</v>
      </c>
      <c r="J1109" s="57" t="s">
        <v>2143</v>
      </c>
      <c r="K1109" s="57"/>
      <c r="L1109" s="57"/>
      <c r="M1109" s="206">
        <v>15359</v>
      </c>
    </row>
    <row r="1110" spans="3:13" ht="15" customHeight="1" x14ac:dyDescent="0.25">
      <c r="C1110" s="80"/>
      <c r="D1110" s="83" t="s">
        <v>355</v>
      </c>
      <c r="E1110" s="96" t="s">
        <v>357</v>
      </c>
      <c r="F1110" s="57"/>
      <c r="G1110" s="91">
        <v>12.75</v>
      </c>
      <c r="H1110" s="57"/>
      <c r="I1110" s="91" t="s">
        <v>90</v>
      </c>
      <c r="J1110" s="57" t="s">
        <v>2144</v>
      </c>
      <c r="K1110" s="57"/>
      <c r="L1110" s="57"/>
      <c r="M1110" s="206">
        <v>9215</v>
      </c>
    </row>
    <row r="1111" spans="3:13" ht="15" customHeight="1" x14ac:dyDescent="0.25">
      <c r="C1111" s="80"/>
      <c r="D1111" s="83" t="s">
        <v>355</v>
      </c>
      <c r="E1111" s="96" t="s">
        <v>357</v>
      </c>
      <c r="F1111" s="57"/>
      <c r="G1111" s="91">
        <v>10.75</v>
      </c>
      <c r="H1111" s="57"/>
      <c r="I1111" s="91" t="s">
        <v>90</v>
      </c>
      <c r="J1111" s="57" t="s">
        <v>2145</v>
      </c>
      <c r="K1111" s="57"/>
      <c r="L1111" s="57"/>
      <c r="M1111" s="206">
        <v>6274</v>
      </c>
    </row>
    <row r="1112" spans="3:13" ht="15" customHeight="1" x14ac:dyDescent="0.25">
      <c r="C1112" s="80"/>
      <c r="D1112" s="83" t="s">
        <v>355</v>
      </c>
      <c r="E1112" s="96" t="s">
        <v>357</v>
      </c>
      <c r="F1112" s="57"/>
      <c r="G1112" s="91">
        <v>8.625</v>
      </c>
      <c r="H1112" s="57"/>
      <c r="I1112" s="91" t="s">
        <v>90</v>
      </c>
      <c r="J1112" s="57" t="s">
        <v>2146</v>
      </c>
      <c r="K1112" s="57"/>
      <c r="L1112" s="57"/>
      <c r="M1112" s="206">
        <v>5261</v>
      </c>
    </row>
    <row r="1113" spans="3:13" ht="15" customHeight="1" x14ac:dyDescent="0.25">
      <c r="C1113" s="80"/>
      <c r="D1113" s="83" t="s">
        <v>355</v>
      </c>
      <c r="E1113" s="96" t="s">
        <v>357</v>
      </c>
      <c r="F1113" s="57"/>
      <c r="G1113" s="91">
        <v>6.625</v>
      </c>
      <c r="H1113" s="57"/>
      <c r="I1113" s="91" t="s">
        <v>90</v>
      </c>
      <c r="J1113" s="57" t="s">
        <v>2147</v>
      </c>
      <c r="K1113" s="57"/>
      <c r="L1113" s="57"/>
      <c r="M1113" s="206">
        <v>3881</v>
      </c>
    </row>
    <row r="1114" spans="3:13" ht="15" customHeight="1" x14ac:dyDescent="0.25">
      <c r="C1114" s="80"/>
      <c r="D1114" s="83" t="s">
        <v>355</v>
      </c>
      <c r="E1114" s="96" t="s">
        <v>357</v>
      </c>
      <c r="F1114" s="57"/>
      <c r="G1114" s="91">
        <v>4.5</v>
      </c>
      <c r="H1114" s="57"/>
      <c r="I1114" s="91" t="s">
        <v>90</v>
      </c>
      <c r="J1114" s="57" t="s">
        <v>2148</v>
      </c>
      <c r="K1114" s="57"/>
      <c r="L1114" s="57"/>
      <c r="M1114" s="206">
        <v>2605</v>
      </c>
    </row>
    <row r="1115" spans="3:13" ht="15" customHeight="1" x14ac:dyDescent="0.25">
      <c r="C1115" s="80"/>
      <c r="D1115" s="83" t="s">
        <v>355</v>
      </c>
      <c r="E1115" s="96" t="s">
        <v>357</v>
      </c>
      <c r="F1115" s="57"/>
      <c r="G1115" s="91">
        <v>3.5</v>
      </c>
      <c r="H1115" s="57"/>
      <c r="I1115" s="91" t="s">
        <v>90</v>
      </c>
      <c r="J1115" s="57" t="s">
        <v>2149</v>
      </c>
      <c r="K1115" s="57"/>
      <c r="L1115" s="57"/>
      <c r="M1115" s="206">
        <v>1980</v>
      </c>
    </row>
    <row r="1116" spans="3:13" ht="15" customHeight="1" x14ac:dyDescent="0.25">
      <c r="C1116" s="80"/>
      <c r="D1116" s="83" t="s">
        <v>355</v>
      </c>
      <c r="E1116" s="96" t="s">
        <v>357</v>
      </c>
      <c r="F1116" s="57"/>
      <c r="G1116" s="91">
        <v>2.375</v>
      </c>
      <c r="H1116" s="57"/>
      <c r="I1116" s="91" t="s">
        <v>90</v>
      </c>
      <c r="J1116" s="57" t="s">
        <v>2150</v>
      </c>
      <c r="K1116" s="57"/>
      <c r="L1116" s="57"/>
      <c r="M1116" s="206">
        <v>1602</v>
      </c>
    </row>
    <row r="1117" spans="3:13" ht="15" customHeight="1" x14ac:dyDescent="0.25">
      <c r="C1117" s="80"/>
      <c r="D1117" s="83" t="s">
        <v>355</v>
      </c>
      <c r="E1117" s="62" t="s">
        <v>358</v>
      </c>
      <c r="F1117" s="57"/>
      <c r="G1117" s="91"/>
      <c r="H1117" s="91"/>
      <c r="I1117" s="57"/>
      <c r="J1117" s="57"/>
      <c r="K1117" s="57"/>
      <c r="L1117" s="57"/>
      <c r="M1117" s="206"/>
    </row>
    <row r="1118" spans="3:13" ht="15" customHeight="1" x14ac:dyDescent="0.25">
      <c r="C1118" s="80"/>
      <c r="D1118" s="83" t="s">
        <v>355</v>
      </c>
      <c r="E1118" s="57" t="s">
        <v>358</v>
      </c>
      <c r="F1118" s="57"/>
      <c r="G1118" s="91">
        <v>42</v>
      </c>
      <c r="H1118" s="91"/>
      <c r="I1118" s="57" t="s">
        <v>90</v>
      </c>
      <c r="J1118" s="57" t="s">
        <v>2151</v>
      </c>
      <c r="K1118" s="57"/>
      <c r="L1118" s="57"/>
      <c r="M1118" s="206">
        <v>138524</v>
      </c>
    </row>
    <row r="1119" spans="3:13" ht="15" customHeight="1" x14ac:dyDescent="0.25">
      <c r="C1119" s="80"/>
      <c r="D1119" s="83" t="s">
        <v>355</v>
      </c>
      <c r="E1119" s="57" t="s">
        <v>358</v>
      </c>
      <c r="F1119" s="57"/>
      <c r="G1119" s="91">
        <v>36</v>
      </c>
      <c r="H1119" s="91"/>
      <c r="I1119" s="57" t="s">
        <v>90</v>
      </c>
      <c r="J1119" s="57" t="s">
        <v>2152</v>
      </c>
      <c r="K1119" s="57"/>
      <c r="L1119" s="57"/>
      <c r="M1119" s="206">
        <v>81716</v>
      </c>
    </row>
    <row r="1120" spans="3:13" ht="15" customHeight="1" x14ac:dyDescent="0.25">
      <c r="C1120" s="80"/>
      <c r="D1120" s="83" t="s">
        <v>355</v>
      </c>
      <c r="E1120" s="57" t="s">
        <v>358</v>
      </c>
      <c r="F1120" s="57"/>
      <c r="G1120" s="91">
        <v>30</v>
      </c>
      <c r="H1120" s="91"/>
      <c r="I1120" s="57" t="s">
        <v>90</v>
      </c>
      <c r="J1120" s="57" t="s">
        <v>2153</v>
      </c>
      <c r="K1120" s="57"/>
      <c r="L1120" s="57"/>
      <c r="M1120" s="206">
        <v>53056</v>
      </c>
    </row>
    <row r="1121" spans="3:13" ht="15" customHeight="1" x14ac:dyDescent="0.25">
      <c r="C1121" s="80"/>
      <c r="D1121" s="83" t="s">
        <v>355</v>
      </c>
      <c r="E1121" s="57" t="s">
        <v>358</v>
      </c>
      <c r="F1121" s="57"/>
      <c r="G1121" s="91">
        <v>26</v>
      </c>
      <c r="H1121" s="91"/>
      <c r="I1121" s="57" t="s">
        <v>90</v>
      </c>
      <c r="J1121" s="57" t="s">
        <v>2154</v>
      </c>
      <c r="K1121" s="57"/>
      <c r="L1121" s="57"/>
      <c r="M1121" s="206">
        <v>43103</v>
      </c>
    </row>
    <row r="1122" spans="3:13" ht="15" customHeight="1" x14ac:dyDescent="0.25">
      <c r="C1122" s="80"/>
      <c r="D1122" s="83" t="s">
        <v>355</v>
      </c>
      <c r="E1122" s="57" t="s">
        <v>358</v>
      </c>
      <c r="F1122" s="57"/>
      <c r="G1122" s="91">
        <v>24</v>
      </c>
      <c r="H1122" s="91"/>
      <c r="I1122" s="57" t="s">
        <v>90</v>
      </c>
      <c r="J1122" s="57" t="s">
        <v>2155</v>
      </c>
      <c r="K1122" s="57"/>
      <c r="L1122" s="57"/>
      <c r="M1122" s="206">
        <v>32679</v>
      </c>
    </row>
    <row r="1123" spans="3:13" ht="15" customHeight="1" x14ac:dyDescent="0.25">
      <c r="C1123" s="80"/>
      <c r="D1123" s="83" t="s">
        <v>355</v>
      </c>
      <c r="E1123" s="57" t="s">
        <v>358</v>
      </c>
      <c r="F1123" s="57"/>
      <c r="G1123" s="91">
        <v>22</v>
      </c>
      <c r="H1123" s="91"/>
      <c r="I1123" s="57" t="s">
        <v>90</v>
      </c>
      <c r="J1123" s="57" t="s">
        <v>2156</v>
      </c>
      <c r="K1123" s="57"/>
      <c r="L1123" s="57"/>
      <c r="M1123" s="206">
        <v>29039</v>
      </c>
    </row>
    <row r="1124" spans="3:13" ht="15" customHeight="1" x14ac:dyDescent="0.25">
      <c r="C1124" s="80"/>
      <c r="D1124" s="83" t="s">
        <v>355</v>
      </c>
      <c r="E1124" s="57" t="s">
        <v>358</v>
      </c>
      <c r="F1124" s="57"/>
      <c r="G1124" s="91">
        <v>20</v>
      </c>
      <c r="H1124" s="91"/>
      <c r="I1124" s="57" t="s">
        <v>90</v>
      </c>
      <c r="J1124" s="57" t="s">
        <v>2157</v>
      </c>
      <c r="K1124" s="57"/>
      <c r="L1124" s="57"/>
      <c r="M1124" s="206">
        <v>25399</v>
      </c>
    </row>
    <row r="1125" spans="3:13" ht="15" customHeight="1" x14ac:dyDescent="0.25">
      <c r="C1125" s="80"/>
      <c r="D1125" s="83" t="s">
        <v>355</v>
      </c>
      <c r="E1125" s="57" t="s">
        <v>358</v>
      </c>
      <c r="F1125" s="57"/>
      <c r="G1125" s="91">
        <v>16</v>
      </c>
      <c r="H1125" s="91"/>
      <c r="I1125" s="57" t="s">
        <v>90</v>
      </c>
      <c r="J1125" s="57" t="s">
        <v>2158</v>
      </c>
      <c r="K1125" s="57"/>
      <c r="L1125" s="57"/>
      <c r="M1125" s="206">
        <v>16871</v>
      </c>
    </row>
    <row r="1126" spans="3:13" ht="15" customHeight="1" x14ac:dyDescent="0.25">
      <c r="C1126" s="80"/>
      <c r="D1126" s="83" t="s">
        <v>355</v>
      </c>
      <c r="E1126" s="57" t="s">
        <v>358</v>
      </c>
      <c r="F1126" s="57"/>
      <c r="G1126" s="91">
        <v>12.75</v>
      </c>
      <c r="H1126" s="91"/>
      <c r="I1126" s="57" t="s">
        <v>90</v>
      </c>
      <c r="J1126" s="57" t="s">
        <v>2159</v>
      </c>
      <c r="K1126" s="57"/>
      <c r="L1126" s="57"/>
      <c r="M1126" s="206">
        <v>9477</v>
      </c>
    </row>
    <row r="1127" spans="3:13" ht="15" customHeight="1" x14ac:dyDescent="0.25">
      <c r="C1127" s="80"/>
      <c r="D1127" s="83" t="s">
        <v>355</v>
      </c>
      <c r="E1127" s="57" t="s">
        <v>358</v>
      </c>
      <c r="F1127" s="57"/>
      <c r="G1127" s="91">
        <v>10.75</v>
      </c>
      <c r="H1127" s="91"/>
      <c r="I1127" s="57" t="s">
        <v>90</v>
      </c>
      <c r="J1127" s="57" t="s">
        <v>2160</v>
      </c>
      <c r="K1127" s="57"/>
      <c r="L1127" s="57"/>
      <c r="M1127" s="206">
        <v>6775</v>
      </c>
    </row>
    <row r="1128" spans="3:13" ht="15" customHeight="1" x14ac:dyDescent="0.25">
      <c r="C1128" s="80"/>
      <c r="D1128" s="83" t="s">
        <v>355</v>
      </c>
      <c r="E1128" s="57" t="s">
        <v>358</v>
      </c>
      <c r="F1128" s="57"/>
      <c r="G1128" s="91">
        <v>8.625</v>
      </c>
      <c r="H1128" s="91"/>
      <c r="I1128" s="57" t="s">
        <v>90</v>
      </c>
      <c r="J1128" s="57" t="s">
        <v>2161</v>
      </c>
      <c r="K1128" s="57"/>
      <c r="L1128" s="57"/>
      <c r="M1128" s="206">
        <v>5578</v>
      </c>
    </row>
    <row r="1129" spans="3:13" ht="15" customHeight="1" x14ac:dyDescent="0.25">
      <c r="C1129" s="80"/>
      <c r="D1129" s="83" t="s">
        <v>355</v>
      </c>
      <c r="E1129" s="57" t="s">
        <v>358</v>
      </c>
      <c r="F1129" s="57"/>
      <c r="G1129" s="91">
        <v>6.625</v>
      </c>
      <c r="H1129" s="91"/>
      <c r="I1129" s="57" t="s">
        <v>90</v>
      </c>
      <c r="J1129" s="57" t="s">
        <v>2162</v>
      </c>
      <c r="K1129" s="57"/>
      <c r="L1129" s="57"/>
      <c r="M1129" s="206">
        <v>3959</v>
      </c>
    </row>
    <row r="1130" spans="3:13" ht="15" customHeight="1" x14ac:dyDescent="0.25">
      <c r="C1130" s="80"/>
      <c r="D1130" s="83" t="s">
        <v>355</v>
      </c>
      <c r="E1130" s="57" t="s">
        <v>358</v>
      </c>
      <c r="F1130" s="57"/>
      <c r="G1130" s="91">
        <v>4.5</v>
      </c>
      <c r="H1130" s="91"/>
      <c r="I1130" s="57" t="s">
        <v>90</v>
      </c>
      <c r="J1130" s="57" t="s">
        <v>2163</v>
      </c>
      <c r="K1130" s="57"/>
      <c r="L1130" s="57"/>
      <c r="M1130" s="206">
        <v>2675</v>
      </c>
    </row>
    <row r="1131" spans="3:13" ht="15" customHeight="1" x14ac:dyDescent="0.25">
      <c r="C1131" s="80"/>
      <c r="D1131" s="83" t="s">
        <v>355</v>
      </c>
      <c r="E1131" s="57" t="s">
        <v>358</v>
      </c>
      <c r="F1131" s="57"/>
      <c r="G1131" s="91">
        <v>3.5</v>
      </c>
      <c r="H1131" s="91"/>
      <c r="I1131" s="57" t="s">
        <v>90</v>
      </c>
      <c r="J1131" s="57" t="s">
        <v>2164</v>
      </c>
      <c r="K1131" s="57"/>
      <c r="L1131" s="57"/>
      <c r="M1131" s="206">
        <v>2035</v>
      </c>
    </row>
    <row r="1132" spans="3:13" ht="15" customHeight="1" x14ac:dyDescent="0.25">
      <c r="C1132" s="80"/>
      <c r="D1132" s="83" t="s">
        <v>355</v>
      </c>
      <c r="E1132" s="57" t="s">
        <v>358</v>
      </c>
      <c r="F1132" s="57"/>
      <c r="G1132" s="91">
        <v>2.375</v>
      </c>
      <c r="H1132" s="91"/>
      <c r="I1132" s="57" t="s">
        <v>90</v>
      </c>
      <c r="J1132" s="57" t="s">
        <v>2165</v>
      </c>
      <c r="K1132" s="57"/>
      <c r="L1132" s="57"/>
      <c r="M1132" s="206">
        <v>1608</v>
      </c>
    </row>
    <row r="1133" spans="3:13" ht="15" customHeight="1" x14ac:dyDescent="0.25">
      <c r="C1133" s="80"/>
      <c r="D1133" s="83" t="s">
        <v>355</v>
      </c>
      <c r="E1133" s="57" t="s">
        <v>358</v>
      </c>
      <c r="F1133" s="57"/>
      <c r="G1133" s="91">
        <v>20</v>
      </c>
      <c r="H1133" s="91"/>
      <c r="I1133" s="57" t="s">
        <v>119</v>
      </c>
      <c r="J1133" s="57" t="s">
        <v>2166</v>
      </c>
      <c r="K1133" s="57"/>
      <c r="L1133" s="57"/>
      <c r="M1133" s="206">
        <v>48181</v>
      </c>
    </row>
    <row r="1134" spans="3:13" ht="15" customHeight="1" x14ac:dyDescent="0.25">
      <c r="C1134" s="80"/>
      <c r="D1134" s="83" t="s">
        <v>355</v>
      </c>
      <c r="E1134" s="57" t="s">
        <v>358</v>
      </c>
      <c r="F1134" s="57"/>
      <c r="G1134" s="91">
        <v>16</v>
      </c>
      <c r="H1134" s="91"/>
      <c r="I1134" s="57" t="s">
        <v>119</v>
      </c>
      <c r="J1134" s="57" t="s">
        <v>2167</v>
      </c>
      <c r="K1134" s="57"/>
      <c r="L1134" s="57"/>
      <c r="M1134" s="206">
        <v>30812</v>
      </c>
    </row>
    <row r="1135" spans="3:13" ht="15" customHeight="1" x14ac:dyDescent="0.25">
      <c r="C1135" s="80"/>
      <c r="D1135" s="83" t="s">
        <v>355</v>
      </c>
      <c r="E1135" s="57" t="s">
        <v>358</v>
      </c>
      <c r="F1135" s="57"/>
      <c r="G1135" s="91">
        <v>12.75</v>
      </c>
      <c r="H1135" s="91"/>
      <c r="I1135" s="57" t="s">
        <v>119</v>
      </c>
      <c r="J1135" s="57" t="s">
        <v>2168</v>
      </c>
      <c r="K1135" s="57"/>
      <c r="L1135" s="57"/>
      <c r="M1135" s="206">
        <v>14582</v>
      </c>
    </row>
    <row r="1136" spans="3:13" ht="15" customHeight="1" x14ac:dyDescent="0.25">
      <c r="C1136" s="80"/>
      <c r="D1136" s="83" t="s">
        <v>355</v>
      </c>
      <c r="E1136" s="57" t="s">
        <v>358</v>
      </c>
      <c r="F1136" s="57"/>
      <c r="G1136" s="91">
        <v>10.75</v>
      </c>
      <c r="H1136" s="91"/>
      <c r="I1136" s="57" t="s">
        <v>119</v>
      </c>
      <c r="J1136" s="57" t="s">
        <v>2169</v>
      </c>
      <c r="K1136" s="57"/>
      <c r="L1136" s="57"/>
      <c r="M1136" s="206">
        <v>13817</v>
      </c>
    </row>
    <row r="1137" spans="3:13" ht="15" customHeight="1" x14ac:dyDescent="0.25">
      <c r="C1137" s="80"/>
      <c r="D1137" s="83" t="s">
        <v>355</v>
      </c>
      <c r="E1137" s="57" t="s">
        <v>358</v>
      </c>
      <c r="F1137" s="57"/>
      <c r="G1137" s="91">
        <v>8.625</v>
      </c>
      <c r="H1137" s="91"/>
      <c r="I1137" s="57" t="s">
        <v>119</v>
      </c>
      <c r="J1137" s="57" t="s">
        <v>2170</v>
      </c>
      <c r="K1137" s="57"/>
      <c r="L1137" s="57"/>
      <c r="M1137" s="206">
        <v>7778</v>
      </c>
    </row>
    <row r="1138" spans="3:13" ht="15" customHeight="1" x14ac:dyDescent="0.25">
      <c r="C1138" s="80"/>
      <c r="D1138" s="83" t="s">
        <v>355</v>
      </c>
      <c r="E1138" s="57" t="s">
        <v>358</v>
      </c>
      <c r="F1138" s="57"/>
      <c r="G1138" s="91">
        <v>6.625</v>
      </c>
      <c r="H1138" s="91"/>
      <c r="I1138" s="57" t="s">
        <v>119</v>
      </c>
      <c r="J1138" s="57" t="s">
        <v>2171</v>
      </c>
      <c r="K1138" s="57"/>
      <c r="L1138" s="57"/>
      <c r="M1138" s="206">
        <v>7584</v>
      </c>
    </row>
    <row r="1139" spans="3:13" ht="15" customHeight="1" x14ac:dyDescent="0.25">
      <c r="C1139" s="80"/>
      <c r="D1139" s="83" t="s">
        <v>355</v>
      </c>
      <c r="E1139" s="57" t="s">
        <v>358</v>
      </c>
      <c r="F1139" s="57"/>
      <c r="G1139" s="91">
        <v>4.5</v>
      </c>
      <c r="H1139" s="91"/>
      <c r="I1139" s="57" t="s">
        <v>119</v>
      </c>
      <c r="J1139" s="57" t="s">
        <v>2172</v>
      </c>
      <c r="K1139" s="57"/>
      <c r="L1139" s="57"/>
      <c r="M1139" s="206">
        <v>4866</v>
      </c>
    </row>
    <row r="1140" spans="3:13" ht="15" customHeight="1" x14ac:dyDescent="0.25">
      <c r="C1140" s="80"/>
      <c r="D1140" s="83" t="s">
        <v>355</v>
      </c>
      <c r="E1140" s="57" t="s">
        <v>358</v>
      </c>
      <c r="F1140" s="57"/>
      <c r="G1140" s="91">
        <v>3.5</v>
      </c>
      <c r="H1140" s="91"/>
      <c r="I1140" s="57" t="s">
        <v>119</v>
      </c>
      <c r="J1140" s="57" t="s">
        <v>2173</v>
      </c>
      <c r="K1140" s="57"/>
      <c r="L1140" s="57"/>
      <c r="M1140" s="206">
        <v>4067</v>
      </c>
    </row>
    <row r="1141" spans="3:13" ht="15" customHeight="1" x14ac:dyDescent="0.25">
      <c r="C1141" s="80"/>
      <c r="D1141" s="83" t="s">
        <v>355</v>
      </c>
      <c r="E1141" s="57" t="s">
        <v>358</v>
      </c>
      <c r="F1141" s="57"/>
      <c r="G1141" s="91">
        <v>2.375</v>
      </c>
      <c r="H1141" s="91"/>
      <c r="I1141" s="57" t="s">
        <v>119</v>
      </c>
      <c r="J1141" s="57" t="s">
        <v>2174</v>
      </c>
      <c r="K1141" s="57"/>
      <c r="L1141" s="57"/>
      <c r="M1141" s="206">
        <v>2164</v>
      </c>
    </row>
    <row r="1142" spans="3:13" ht="15" customHeight="1" x14ac:dyDescent="0.25">
      <c r="C1142" s="80"/>
      <c r="D1142" s="83" t="s">
        <v>355</v>
      </c>
      <c r="E1142" s="62" t="s">
        <v>359</v>
      </c>
      <c r="F1142" s="57"/>
      <c r="G1142" s="91"/>
      <c r="H1142" s="91"/>
      <c r="I1142" s="57"/>
      <c r="J1142" s="57"/>
      <c r="K1142" s="57"/>
      <c r="L1142" s="57"/>
      <c r="M1142" s="206"/>
    </row>
    <row r="1143" spans="3:13" ht="15" customHeight="1" x14ac:dyDescent="0.25">
      <c r="C1143" s="80"/>
      <c r="D1143" s="83" t="s">
        <v>355</v>
      </c>
      <c r="E1143" s="57" t="s">
        <v>359</v>
      </c>
      <c r="F1143" s="57"/>
      <c r="G1143" s="91">
        <v>42</v>
      </c>
      <c r="H1143" s="91"/>
      <c r="I1143" s="57" t="s">
        <v>90</v>
      </c>
      <c r="J1143" s="57" t="s">
        <v>2175</v>
      </c>
      <c r="K1143" s="57"/>
      <c r="L1143" s="57"/>
      <c r="M1143" s="206">
        <v>197428</v>
      </c>
    </row>
    <row r="1144" spans="3:13" ht="15" customHeight="1" x14ac:dyDescent="0.25">
      <c r="C1144" s="80"/>
      <c r="D1144" s="83" t="s">
        <v>355</v>
      </c>
      <c r="E1144" s="57" t="s">
        <v>359</v>
      </c>
      <c r="F1144" s="57"/>
      <c r="G1144" s="91">
        <v>36</v>
      </c>
      <c r="H1144" s="91"/>
      <c r="I1144" s="57" t="s">
        <v>90</v>
      </c>
      <c r="J1144" s="57" t="s">
        <v>2176</v>
      </c>
      <c r="K1144" s="57"/>
      <c r="L1144" s="57"/>
      <c r="M1144" s="206">
        <v>120659</v>
      </c>
    </row>
    <row r="1145" spans="3:13" ht="15" customHeight="1" x14ac:dyDescent="0.25">
      <c r="C1145" s="80"/>
      <c r="D1145" s="83" t="s">
        <v>355</v>
      </c>
      <c r="E1145" s="57" t="s">
        <v>359</v>
      </c>
      <c r="F1145" s="57"/>
      <c r="G1145" s="91">
        <v>30</v>
      </c>
      <c r="H1145" s="91"/>
      <c r="I1145" s="57" t="s">
        <v>90</v>
      </c>
      <c r="J1145" s="57" t="s">
        <v>2177</v>
      </c>
      <c r="K1145" s="57"/>
      <c r="L1145" s="57"/>
      <c r="M1145" s="206">
        <v>83217</v>
      </c>
    </row>
    <row r="1146" spans="3:13" ht="15" customHeight="1" x14ac:dyDescent="0.25">
      <c r="C1146" s="80"/>
      <c r="D1146" s="83" t="s">
        <v>355</v>
      </c>
      <c r="E1146" s="57" t="s">
        <v>359</v>
      </c>
      <c r="F1146" s="57"/>
      <c r="G1146" s="91">
        <v>26</v>
      </c>
      <c r="H1146" s="91"/>
      <c r="I1146" s="57" t="s">
        <v>90</v>
      </c>
      <c r="J1146" s="57" t="s">
        <v>2178</v>
      </c>
      <c r="K1146" s="57"/>
      <c r="L1146" s="57"/>
      <c r="M1146" s="206">
        <v>67986</v>
      </c>
    </row>
    <row r="1147" spans="3:13" ht="15" customHeight="1" x14ac:dyDescent="0.25">
      <c r="C1147" s="80"/>
      <c r="D1147" s="83" t="s">
        <v>355</v>
      </c>
      <c r="E1147" s="57" t="s">
        <v>359</v>
      </c>
      <c r="F1147" s="57"/>
      <c r="G1147" s="91">
        <v>24</v>
      </c>
      <c r="H1147" s="91"/>
      <c r="I1147" s="57" t="s">
        <v>90</v>
      </c>
      <c r="J1147" s="57" t="s">
        <v>2179</v>
      </c>
      <c r="K1147" s="57"/>
      <c r="L1147" s="57"/>
      <c r="M1147" s="206">
        <v>54312</v>
      </c>
    </row>
    <row r="1148" spans="3:13" ht="15" customHeight="1" x14ac:dyDescent="0.25">
      <c r="C1148" s="80"/>
      <c r="D1148" s="83" t="s">
        <v>355</v>
      </c>
      <c r="E1148" s="57" t="s">
        <v>359</v>
      </c>
      <c r="F1148" s="57"/>
      <c r="G1148" s="91">
        <v>20</v>
      </c>
      <c r="H1148" s="91"/>
      <c r="I1148" s="57" t="s">
        <v>90</v>
      </c>
      <c r="J1148" s="57" t="s">
        <v>2180</v>
      </c>
      <c r="K1148" s="57"/>
      <c r="L1148" s="57"/>
      <c r="M1148" s="206">
        <v>44740</v>
      </c>
    </row>
    <row r="1149" spans="3:13" ht="15" customHeight="1" x14ac:dyDescent="0.25">
      <c r="C1149" s="80"/>
      <c r="D1149" s="83" t="s">
        <v>355</v>
      </c>
      <c r="E1149" s="57" t="s">
        <v>359</v>
      </c>
      <c r="F1149" s="57"/>
      <c r="G1149" s="91">
        <v>16</v>
      </c>
      <c r="H1149" s="91"/>
      <c r="I1149" s="57" t="s">
        <v>90</v>
      </c>
      <c r="J1149" s="57" t="s">
        <v>2181</v>
      </c>
      <c r="K1149" s="57"/>
      <c r="L1149" s="57"/>
      <c r="M1149" s="206">
        <v>32100</v>
      </c>
    </row>
    <row r="1150" spans="3:13" ht="15" customHeight="1" x14ac:dyDescent="0.25">
      <c r="C1150" s="80"/>
      <c r="D1150" s="83" t="s">
        <v>355</v>
      </c>
      <c r="E1150" s="57" t="s">
        <v>359</v>
      </c>
      <c r="F1150" s="57"/>
      <c r="G1150" s="91">
        <v>12.75</v>
      </c>
      <c r="H1150" s="91"/>
      <c r="I1150" s="57" t="s">
        <v>90</v>
      </c>
      <c r="J1150" s="57" t="s">
        <v>2182</v>
      </c>
      <c r="K1150" s="57"/>
      <c r="L1150" s="57"/>
      <c r="M1150" s="206">
        <v>20697</v>
      </c>
    </row>
    <row r="1151" spans="3:13" ht="15" customHeight="1" x14ac:dyDescent="0.25">
      <c r="C1151" s="80"/>
      <c r="D1151" s="83" t="s">
        <v>355</v>
      </c>
      <c r="E1151" s="57" t="s">
        <v>359</v>
      </c>
      <c r="F1151" s="57"/>
      <c r="G1151" s="91">
        <v>10.75</v>
      </c>
      <c r="H1151" s="91"/>
      <c r="I1151" s="57" t="s">
        <v>90</v>
      </c>
      <c r="J1151" s="57" t="s">
        <v>2183</v>
      </c>
      <c r="K1151" s="57"/>
      <c r="L1151" s="57"/>
      <c r="M1151" s="206">
        <v>16134</v>
      </c>
    </row>
    <row r="1152" spans="3:13" ht="15" customHeight="1" x14ac:dyDescent="0.25">
      <c r="C1152" s="80"/>
      <c r="D1152" s="83" t="s">
        <v>355</v>
      </c>
      <c r="E1152" s="57" t="s">
        <v>359</v>
      </c>
      <c r="F1152" s="57"/>
      <c r="G1152" s="91">
        <v>8.625</v>
      </c>
      <c r="H1152" s="91"/>
      <c r="I1152" s="57" t="s">
        <v>90</v>
      </c>
      <c r="J1152" s="57" t="s">
        <v>2184</v>
      </c>
      <c r="K1152" s="57"/>
      <c r="L1152" s="57"/>
      <c r="M1152" s="206">
        <v>13978</v>
      </c>
    </row>
    <row r="1153" spans="3:13" ht="15" customHeight="1" x14ac:dyDescent="0.25">
      <c r="C1153" s="80"/>
      <c r="D1153" s="83" t="s">
        <v>355</v>
      </c>
      <c r="E1153" s="57" t="s">
        <v>359</v>
      </c>
      <c r="F1153" s="57"/>
      <c r="G1153" s="91">
        <v>6.625</v>
      </c>
      <c r="H1153" s="91"/>
      <c r="I1153" s="57" t="s">
        <v>90</v>
      </c>
      <c r="J1153" s="57" t="s">
        <v>2185</v>
      </c>
      <c r="K1153" s="57"/>
      <c r="L1153" s="57"/>
      <c r="M1153" s="206">
        <v>10401</v>
      </c>
    </row>
    <row r="1154" spans="3:13" ht="15" customHeight="1" x14ac:dyDescent="0.25">
      <c r="C1154" s="80"/>
      <c r="D1154" s="83" t="s">
        <v>355</v>
      </c>
      <c r="E1154" s="57" t="s">
        <v>359</v>
      </c>
      <c r="F1154" s="57"/>
      <c r="G1154" s="91">
        <v>4.5</v>
      </c>
      <c r="H1154" s="91"/>
      <c r="I1154" s="57" t="s">
        <v>90</v>
      </c>
      <c r="J1154" s="57" t="s">
        <v>2186</v>
      </c>
      <c r="K1154" s="57"/>
      <c r="L1154" s="57"/>
      <c r="M1154" s="206">
        <v>8574</v>
      </c>
    </row>
    <row r="1155" spans="3:13" ht="15" customHeight="1" x14ac:dyDescent="0.25">
      <c r="C1155" s="80"/>
      <c r="D1155" s="83" t="s">
        <v>355</v>
      </c>
      <c r="E1155" s="57" t="s">
        <v>359</v>
      </c>
      <c r="F1155" s="57"/>
      <c r="G1155" s="91">
        <v>3.5</v>
      </c>
      <c r="H1155" s="91"/>
      <c r="I1155" s="57" t="s">
        <v>90</v>
      </c>
      <c r="J1155" s="57" t="s">
        <v>2187</v>
      </c>
      <c r="K1155" s="57"/>
      <c r="L1155" s="57"/>
      <c r="M1155" s="206">
        <v>7412</v>
      </c>
    </row>
    <row r="1156" spans="3:13" ht="15" customHeight="1" x14ac:dyDescent="0.25">
      <c r="C1156" s="80"/>
      <c r="D1156" s="83" t="s">
        <v>355</v>
      </c>
      <c r="E1156" s="57" t="s">
        <v>359</v>
      </c>
      <c r="F1156" s="57"/>
      <c r="G1156" s="91">
        <v>2.375</v>
      </c>
      <c r="H1156" s="91"/>
      <c r="I1156" s="57" t="s">
        <v>90</v>
      </c>
      <c r="J1156" s="57" t="s">
        <v>2188</v>
      </c>
      <c r="K1156" s="57"/>
      <c r="L1156" s="57"/>
      <c r="M1156" s="206">
        <v>6624</v>
      </c>
    </row>
    <row r="1157" spans="3:13" ht="15" customHeight="1" x14ac:dyDescent="0.25">
      <c r="C1157" s="80"/>
      <c r="D1157" s="83" t="s">
        <v>355</v>
      </c>
      <c r="E1157" s="62" t="s">
        <v>360</v>
      </c>
      <c r="F1157" s="57"/>
      <c r="G1157" s="91"/>
      <c r="H1157" s="91"/>
      <c r="I1157" s="57"/>
      <c r="J1157" s="57"/>
      <c r="K1157" s="57"/>
      <c r="L1157" s="57"/>
      <c r="M1157" s="206"/>
    </row>
    <row r="1158" spans="3:13" ht="15" customHeight="1" x14ac:dyDescent="0.25">
      <c r="C1158" s="80"/>
      <c r="D1158" s="83" t="s">
        <v>355</v>
      </c>
      <c r="E1158" s="57" t="s">
        <v>360</v>
      </c>
      <c r="F1158" s="57"/>
      <c r="G1158" s="91">
        <v>42</v>
      </c>
      <c r="H1158" s="91"/>
      <c r="I1158" s="57" t="s">
        <v>90</v>
      </c>
      <c r="J1158" s="57" t="s">
        <v>2189</v>
      </c>
      <c r="K1158" s="57"/>
      <c r="L1158" s="57"/>
      <c r="M1158" s="206">
        <v>9600</v>
      </c>
    </row>
    <row r="1159" spans="3:13" ht="15" customHeight="1" x14ac:dyDescent="0.25">
      <c r="C1159" s="80"/>
      <c r="D1159" s="83" t="s">
        <v>355</v>
      </c>
      <c r="E1159" s="57" t="s">
        <v>360</v>
      </c>
      <c r="F1159" s="57"/>
      <c r="G1159" s="91">
        <v>36</v>
      </c>
      <c r="H1159" s="91"/>
      <c r="I1159" s="57" t="s">
        <v>90</v>
      </c>
      <c r="J1159" s="57" t="s">
        <v>2190</v>
      </c>
      <c r="K1159" s="57"/>
      <c r="L1159" s="57"/>
      <c r="M1159" s="206">
        <v>9000</v>
      </c>
    </row>
    <row r="1160" spans="3:13" ht="15" customHeight="1" x14ac:dyDescent="0.25">
      <c r="C1160" s="80"/>
      <c r="D1160" s="83" t="s">
        <v>355</v>
      </c>
      <c r="E1160" s="57" t="s">
        <v>360</v>
      </c>
      <c r="F1160" s="57"/>
      <c r="G1160" s="91">
        <v>30</v>
      </c>
      <c r="H1160" s="91"/>
      <c r="I1160" s="57" t="s">
        <v>90</v>
      </c>
      <c r="J1160" s="57" t="s">
        <v>2191</v>
      </c>
      <c r="K1160" s="57"/>
      <c r="L1160" s="57"/>
      <c r="M1160" s="206">
        <v>8649</v>
      </c>
    </row>
    <row r="1161" spans="3:13" ht="15" customHeight="1" x14ac:dyDescent="0.25">
      <c r="C1161" s="80"/>
      <c r="D1161" s="83" t="s">
        <v>355</v>
      </c>
      <c r="E1161" s="57" t="s">
        <v>360</v>
      </c>
      <c r="F1161" s="57"/>
      <c r="G1161" s="91">
        <v>24</v>
      </c>
      <c r="H1161" s="91"/>
      <c r="I1161" s="57" t="s">
        <v>90</v>
      </c>
      <c r="J1161" s="57" t="s">
        <v>2192</v>
      </c>
      <c r="K1161" s="57"/>
      <c r="L1161" s="57"/>
      <c r="M1161" s="206">
        <v>6362</v>
      </c>
    </row>
    <row r="1162" spans="3:13" ht="15" customHeight="1" x14ac:dyDescent="0.25">
      <c r="C1162" s="80"/>
      <c r="D1162" s="83" t="s">
        <v>355</v>
      </c>
      <c r="E1162" s="57" t="s">
        <v>360</v>
      </c>
      <c r="F1162" s="57"/>
      <c r="G1162" s="91" t="s">
        <v>361</v>
      </c>
      <c r="H1162" s="91"/>
      <c r="I1162" s="57" t="s">
        <v>90</v>
      </c>
      <c r="J1162" s="57" t="s">
        <v>2193</v>
      </c>
      <c r="K1162" s="57"/>
      <c r="L1162" s="57"/>
      <c r="M1162" s="206">
        <v>6362</v>
      </c>
    </row>
    <row r="1163" spans="3:13" ht="15" customHeight="1" x14ac:dyDescent="0.25">
      <c r="C1163" s="80"/>
      <c r="D1163" s="83" t="s">
        <v>355</v>
      </c>
      <c r="E1163" s="57" t="s">
        <v>360</v>
      </c>
      <c r="F1163" s="57"/>
      <c r="G1163" s="91">
        <v>42</v>
      </c>
      <c r="H1163" s="91"/>
      <c r="I1163" s="57" t="s">
        <v>90</v>
      </c>
      <c r="J1163" s="57" t="s">
        <v>2194</v>
      </c>
      <c r="K1163" s="57"/>
      <c r="L1163" s="57"/>
      <c r="M1163" s="206">
        <v>7291</v>
      </c>
    </row>
    <row r="1164" spans="3:13" ht="15" customHeight="1" x14ac:dyDescent="0.25">
      <c r="C1164" s="80"/>
      <c r="D1164" s="83" t="s">
        <v>355</v>
      </c>
      <c r="E1164" s="57" t="s">
        <v>360</v>
      </c>
      <c r="F1164" s="57"/>
      <c r="G1164" s="91" t="s">
        <v>362</v>
      </c>
      <c r="H1164" s="91"/>
      <c r="I1164" s="57" t="s">
        <v>90</v>
      </c>
      <c r="J1164" s="57" t="s">
        <v>2195</v>
      </c>
      <c r="K1164" s="57"/>
      <c r="L1164" s="57"/>
      <c r="M1164" s="206">
        <v>5806</v>
      </c>
    </row>
    <row r="1165" spans="3:13" ht="15" customHeight="1" x14ac:dyDescent="0.25">
      <c r="C1165" s="80"/>
      <c r="D1165" s="83" t="s">
        <v>355</v>
      </c>
      <c r="E1165" s="57" t="s">
        <v>360</v>
      </c>
      <c r="F1165" s="57"/>
      <c r="G1165" s="91" t="s">
        <v>363</v>
      </c>
      <c r="H1165" s="91"/>
      <c r="I1165" s="57" t="s">
        <v>90</v>
      </c>
      <c r="J1165" s="57" t="s">
        <v>2196</v>
      </c>
      <c r="K1165" s="57"/>
      <c r="L1165" s="57"/>
      <c r="M1165" s="206">
        <v>4271</v>
      </c>
    </row>
    <row r="1166" spans="3:13" ht="15" customHeight="1" x14ac:dyDescent="0.25">
      <c r="C1166" s="80"/>
      <c r="D1166" s="83" t="s">
        <v>355</v>
      </c>
      <c r="E1166" s="57" t="s">
        <v>360</v>
      </c>
      <c r="F1166" s="57"/>
      <c r="G1166" s="91" t="s">
        <v>364</v>
      </c>
      <c r="H1166" s="91"/>
      <c r="I1166" s="57" t="s">
        <v>90</v>
      </c>
      <c r="J1166" s="57" t="s">
        <v>2197</v>
      </c>
      <c r="K1166" s="57"/>
      <c r="L1166" s="57"/>
      <c r="M1166" s="206">
        <v>3230</v>
      </c>
    </row>
    <row r="1167" spans="3:13" ht="15" customHeight="1" x14ac:dyDescent="0.25">
      <c r="C1167" s="80"/>
      <c r="D1167" s="83" t="s">
        <v>355</v>
      </c>
      <c r="E1167" s="57" t="s">
        <v>360</v>
      </c>
      <c r="F1167" s="57"/>
      <c r="G1167" s="91" t="s">
        <v>365</v>
      </c>
      <c r="H1167" s="91"/>
      <c r="I1167" s="57" t="s">
        <v>90</v>
      </c>
      <c r="J1167" s="57" t="s">
        <v>2198</v>
      </c>
      <c r="K1167" s="57"/>
      <c r="L1167" s="57"/>
      <c r="M1167" s="206">
        <v>2719</v>
      </c>
    </row>
    <row r="1168" spans="3:13" ht="15" customHeight="1" x14ac:dyDescent="0.25">
      <c r="C1168" s="80"/>
      <c r="D1168" s="83" t="s">
        <v>355</v>
      </c>
      <c r="E1168" s="57" t="s">
        <v>360</v>
      </c>
      <c r="F1168" s="57"/>
      <c r="G1168" s="91" t="s">
        <v>366</v>
      </c>
      <c r="H1168" s="91"/>
      <c r="I1168" s="57" t="s">
        <v>90</v>
      </c>
      <c r="J1168" s="57" t="s">
        <v>2199</v>
      </c>
      <c r="K1168" s="57"/>
      <c r="L1168" s="57"/>
      <c r="M1168" s="206">
        <v>2398</v>
      </c>
    </row>
    <row r="1169" spans="3:13" ht="15" customHeight="1" x14ac:dyDescent="0.25">
      <c r="C1169" s="80"/>
      <c r="D1169" s="83" t="s">
        <v>355</v>
      </c>
      <c r="E1169" s="57" t="s">
        <v>360</v>
      </c>
      <c r="F1169" s="57"/>
      <c r="G1169" s="91" t="s">
        <v>367</v>
      </c>
      <c r="H1169" s="91"/>
      <c r="I1169" s="57" t="s">
        <v>90</v>
      </c>
      <c r="J1169" s="57" t="s">
        <v>2200</v>
      </c>
      <c r="K1169" s="57"/>
      <c r="L1169" s="57"/>
      <c r="M1169" s="206">
        <v>1873</v>
      </c>
    </row>
    <row r="1170" spans="3:13" ht="15" customHeight="1" x14ac:dyDescent="0.25">
      <c r="C1170" s="80"/>
      <c r="D1170" s="83" t="s">
        <v>355</v>
      </c>
      <c r="E1170" s="57" t="s">
        <v>360</v>
      </c>
      <c r="F1170" s="57"/>
      <c r="G1170" s="91" t="s">
        <v>368</v>
      </c>
      <c r="H1170" s="91"/>
      <c r="I1170" s="57" t="s">
        <v>90</v>
      </c>
      <c r="J1170" s="57" t="s">
        <v>2201</v>
      </c>
      <c r="K1170" s="57"/>
      <c r="L1170" s="57"/>
      <c r="M1170" s="206">
        <v>1775</v>
      </c>
    </row>
    <row r="1171" spans="3:13" ht="15" customHeight="1" x14ac:dyDescent="0.25">
      <c r="C1171" s="80"/>
      <c r="D1171" s="83" t="s">
        <v>355</v>
      </c>
      <c r="E1171" s="57" t="s">
        <v>360</v>
      </c>
      <c r="F1171" s="57"/>
      <c r="G1171" s="91">
        <v>42</v>
      </c>
      <c r="H1171" s="91"/>
      <c r="I1171" s="57" t="s">
        <v>90</v>
      </c>
      <c r="J1171" s="57" t="s">
        <v>2202</v>
      </c>
      <c r="K1171" s="57"/>
      <c r="L1171" s="57"/>
      <c r="M1171" s="206">
        <v>8867</v>
      </c>
    </row>
    <row r="1172" spans="3:13" ht="15" customHeight="1" x14ac:dyDescent="0.25">
      <c r="C1172" s="80"/>
      <c r="D1172" s="83" t="s">
        <v>355</v>
      </c>
      <c r="E1172" s="57" t="s">
        <v>360</v>
      </c>
      <c r="F1172" s="57"/>
      <c r="G1172" s="91">
        <v>36</v>
      </c>
      <c r="H1172" s="91"/>
      <c r="I1172" s="57" t="s">
        <v>90</v>
      </c>
      <c r="J1172" s="57" t="s">
        <v>2203</v>
      </c>
      <c r="K1172" s="57"/>
      <c r="L1172" s="57"/>
      <c r="M1172" s="206">
        <v>7459</v>
      </c>
    </row>
    <row r="1173" spans="3:13" ht="15" customHeight="1" x14ac:dyDescent="0.25">
      <c r="C1173" s="80"/>
      <c r="D1173" s="83" t="s">
        <v>355</v>
      </c>
      <c r="E1173" s="57" t="s">
        <v>360</v>
      </c>
      <c r="F1173" s="57"/>
      <c r="G1173" s="91"/>
      <c r="H1173" s="91"/>
      <c r="I1173" s="57"/>
      <c r="J1173" s="57" t="s">
        <v>369</v>
      </c>
      <c r="K1173" s="57"/>
      <c r="L1173" s="57"/>
      <c r="M1173" s="206">
        <v>2272</v>
      </c>
    </row>
    <row r="1174" spans="3:13" ht="15" customHeight="1" x14ac:dyDescent="0.25">
      <c r="C1174" s="80"/>
      <c r="D1174" s="83" t="s">
        <v>355</v>
      </c>
      <c r="E1174" s="62" t="s">
        <v>370</v>
      </c>
      <c r="F1174" s="57"/>
      <c r="G1174" s="91"/>
      <c r="H1174" s="91"/>
      <c r="I1174" s="57"/>
      <c r="J1174" s="57"/>
      <c r="K1174" s="57"/>
      <c r="L1174" s="57"/>
      <c r="M1174" s="206"/>
    </row>
    <row r="1175" spans="3:13" ht="15" customHeight="1" x14ac:dyDescent="0.25">
      <c r="C1175" s="80"/>
      <c r="D1175" s="83" t="s">
        <v>355</v>
      </c>
      <c r="E1175" s="57" t="s">
        <v>370</v>
      </c>
      <c r="F1175" s="57"/>
      <c r="G1175" s="91">
        <v>36</v>
      </c>
      <c r="H1175" s="91"/>
      <c r="I1175" s="57" t="s">
        <v>90</v>
      </c>
      <c r="J1175" s="57" t="s">
        <v>2204</v>
      </c>
      <c r="K1175" s="57"/>
      <c r="L1175" s="57"/>
      <c r="M1175" s="206">
        <v>165072</v>
      </c>
    </row>
    <row r="1176" spans="3:13" ht="15" customHeight="1" x14ac:dyDescent="0.25">
      <c r="C1176" s="80"/>
      <c r="D1176" s="83" t="s">
        <v>355</v>
      </c>
      <c r="E1176" s="57" t="s">
        <v>370</v>
      </c>
      <c r="F1176" s="57"/>
      <c r="G1176" s="91">
        <v>30</v>
      </c>
      <c r="H1176" s="91"/>
      <c r="I1176" s="57" t="s">
        <v>90</v>
      </c>
      <c r="J1176" s="57" t="s">
        <v>2205</v>
      </c>
      <c r="K1176" s="57"/>
      <c r="L1176" s="57"/>
      <c r="M1176" s="206">
        <v>126313</v>
      </c>
    </row>
    <row r="1177" spans="3:13" ht="15" customHeight="1" x14ac:dyDescent="0.25">
      <c r="C1177" s="80"/>
      <c r="D1177" s="83" t="s">
        <v>355</v>
      </c>
      <c r="E1177" s="57" t="s">
        <v>370</v>
      </c>
      <c r="F1177" s="57"/>
      <c r="G1177" s="91">
        <v>24</v>
      </c>
      <c r="H1177" s="91"/>
      <c r="I1177" s="57" t="s">
        <v>90</v>
      </c>
      <c r="J1177" s="57" t="s">
        <v>2206</v>
      </c>
      <c r="K1177" s="57"/>
      <c r="L1177" s="57"/>
      <c r="M1177" s="206">
        <v>88775</v>
      </c>
    </row>
    <row r="1178" spans="3:13" ht="15" customHeight="1" x14ac:dyDescent="0.25">
      <c r="C1178" s="80"/>
      <c r="D1178" s="83" t="s">
        <v>355</v>
      </c>
      <c r="E1178" s="57" t="s">
        <v>370</v>
      </c>
      <c r="F1178" s="57"/>
      <c r="G1178" s="91">
        <v>20</v>
      </c>
      <c r="H1178" s="91"/>
      <c r="I1178" s="57" t="s">
        <v>90</v>
      </c>
      <c r="J1178" s="57" t="s">
        <v>2207</v>
      </c>
      <c r="K1178" s="57"/>
      <c r="L1178" s="57"/>
      <c r="M1178" s="206">
        <v>64246</v>
      </c>
    </row>
    <row r="1179" spans="3:13" ht="15" customHeight="1" x14ac:dyDescent="0.25">
      <c r="C1179" s="80"/>
      <c r="D1179" s="83" t="s">
        <v>355</v>
      </c>
      <c r="E1179" s="57" t="s">
        <v>370</v>
      </c>
      <c r="F1179" s="57"/>
      <c r="G1179" s="91">
        <v>18</v>
      </c>
      <c r="H1179" s="91"/>
      <c r="I1179" s="57" t="s">
        <v>90</v>
      </c>
      <c r="J1179" s="57" t="s">
        <v>2208</v>
      </c>
      <c r="K1179" s="57"/>
      <c r="L1179" s="57"/>
      <c r="M1179" s="206">
        <v>57821</v>
      </c>
    </row>
    <row r="1180" spans="3:13" ht="15" customHeight="1" x14ac:dyDescent="0.25">
      <c r="C1180" s="80"/>
      <c r="D1180" s="83" t="s">
        <v>355</v>
      </c>
      <c r="E1180" s="57" t="s">
        <v>370</v>
      </c>
      <c r="F1180" s="57"/>
      <c r="G1180" s="91">
        <v>16</v>
      </c>
      <c r="H1180" s="91"/>
      <c r="I1180" s="57" t="s">
        <v>90</v>
      </c>
      <c r="J1180" s="57" t="s">
        <v>2209</v>
      </c>
      <c r="K1180" s="57"/>
      <c r="L1180" s="57"/>
      <c r="M1180" s="206">
        <v>46335</v>
      </c>
    </row>
    <row r="1181" spans="3:13" ht="15" customHeight="1" x14ac:dyDescent="0.25">
      <c r="C1181" s="80"/>
      <c r="D1181" s="83" t="s">
        <v>355</v>
      </c>
      <c r="E1181" s="57" t="s">
        <v>370</v>
      </c>
      <c r="F1181" s="57"/>
      <c r="G1181" s="91">
        <v>12.75</v>
      </c>
      <c r="H1181" s="91"/>
      <c r="I1181" s="57" t="s">
        <v>90</v>
      </c>
      <c r="J1181" s="57" t="s">
        <v>2210</v>
      </c>
      <c r="K1181" s="57"/>
      <c r="L1181" s="57"/>
      <c r="M1181" s="206">
        <v>28803</v>
      </c>
    </row>
    <row r="1182" spans="3:13" ht="15" customHeight="1" x14ac:dyDescent="0.25">
      <c r="C1182" s="80"/>
      <c r="D1182" s="83" t="s">
        <v>355</v>
      </c>
      <c r="E1182" s="57" t="s">
        <v>370</v>
      </c>
      <c r="F1182" s="57"/>
      <c r="G1182" s="91">
        <v>10.75</v>
      </c>
      <c r="H1182" s="91"/>
      <c r="I1182" s="57" t="s">
        <v>90</v>
      </c>
      <c r="J1182" s="57" t="s">
        <v>2211</v>
      </c>
      <c r="K1182" s="57"/>
      <c r="L1182" s="57"/>
      <c r="M1182" s="206">
        <v>27363</v>
      </c>
    </row>
    <row r="1183" spans="3:13" ht="15" customHeight="1" x14ac:dyDescent="0.25">
      <c r="C1183" s="80"/>
      <c r="D1183" s="83" t="s">
        <v>355</v>
      </c>
      <c r="E1183" s="57" t="s">
        <v>370</v>
      </c>
      <c r="F1183" s="57"/>
      <c r="G1183" s="91">
        <v>8.625</v>
      </c>
      <c r="H1183" s="91"/>
      <c r="I1183" s="57" t="s">
        <v>90</v>
      </c>
      <c r="J1183" s="57" t="s">
        <v>2212</v>
      </c>
      <c r="K1183" s="57"/>
      <c r="L1183" s="57"/>
      <c r="M1183" s="206">
        <v>25995</v>
      </c>
    </row>
    <row r="1184" spans="3:13" ht="15" customHeight="1" x14ac:dyDescent="0.25">
      <c r="C1184" s="80"/>
      <c r="D1184" s="83" t="s">
        <v>355</v>
      </c>
      <c r="E1184" s="57" t="s">
        <v>370</v>
      </c>
      <c r="F1184" s="57"/>
      <c r="G1184" s="91">
        <v>6.625</v>
      </c>
      <c r="H1184" s="91"/>
      <c r="I1184" s="57" t="s">
        <v>90</v>
      </c>
      <c r="J1184" s="57" t="s">
        <v>2213</v>
      </c>
      <c r="K1184" s="57"/>
      <c r="L1184" s="57"/>
      <c r="M1184" s="206">
        <v>23396</v>
      </c>
    </row>
    <row r="1185" spans="3:13" ht="15" customHeight="1" x14ac:dyDescent="0.25">
      <c r="C1185" s="80"/>
      <c r="D1185" s="83" t="s">
        <v>355</v>
      </c>
      <c r="E1185" s="57" t="s">
        <v>370</v>
      </c>
      <c r="F1185" s="57"/>
      <c r="G1185" s="91">
        <v>4.5</v>
      </c>
      <c r="H1185" s="91"/>
      <c r="I1185" s="57" t="s">
        <v>90</v>
      </c>
      <c r="J1185" s="57" t="s">
        <v>2214</v>
      </c>
      <c r="K1185" s="57"/>
      <c r="L1185" s="57"/>
      <c r="M1185" s="206">
        <v>938</v>
      </c>
    </row>
    <row r="1186" spans="3:13" ht="15" customHeight="1" x14ac:dyDescent="0.25">
      <c r="C1186" s="80"/>
      <c r="D1186" s="83" t="s">
        <v>355</v>
      </c>
      <c r="E1186" s="57" t="s">
        <v>370</v>
      </c>
      <c r="F1186" s="57"/>
      <c r="G1186" s="91">
        <v>3.5</v>
      </c>
      <c r="H1186" s="91"/>
      <c r="I1186" s="57" t="s">
        <v>90</v>
      </c>
      <c r="J1186" s="57" t="s">
        <v>2215</v>
      </c>
      <c r="K1186" s="57"/>
      <c r="L1186" s="57"/>
      <c r="M1186" s="206">
        <v>682</v>
      </c>
    </row>
    <row r="1187" spans="3:13" ht="15" customHeight="1" x14ac:dyDescent="0.25">
      <c r="C1187" s="80"/>
      <c r="D1187" s="83" t="s">
        <v>355</v>
      </c>
      <c r="E1187" s="57" t="s">
        <v>370</v>
      </c>
      <c r="F1187" s="57"/>
      <c r="G1187" s="91">
        <v>2.375</v>
      </c>
      <c r="H1187" s="91"/>
      <c r="I1187" s="57" t="s">
        <v>90</v>
      </c>
      <c r="J1187" s="57" t="s">
        <v>2216</v>
      </c>
      <c r="K1187" s="57"/>
      <c r="L1187" s="57"/>
      <c r="M1187" s="206">
        <v>466</v>
      </c>
    </row>
    <row r="1188" spans="3:13" ht="15" customHeight="1" x14ac:dyDescent="0.25">
      <c r="C1188" s="80"/>
      <c r="D1188" s="83" t="s">
        <v>355</v>
      </c>
      <c r="E1188" s="57" t="s">
        <v>370</v>
      </c>
      <c r="F1188" s="57"/>
      <c r="G1188" s="91">
        <v>36</v>
      </c>
      <c r="H1188" s="91"/>
      <c r="I1188" s="57" t="s">
        <v>90</v>
      </c>
      <c r="J1188" s="57" t="s">
        <v>2217</v>
      </c>
      <c r="K1188" s="57"/>
      <c r="L1188" s="57"/>
      <c r="M1188" s="206">
        <v>106341</v>
      </c>
    </row>
    <row r="1189" spans="3:13" ht="15" customHeight="1" x14ac:dyDescent="0.25">
      <c r="C1189" s="80"/>
      <c r="D1189" s="83" t="s">
        <v>355</v>
      </c>
      <c r="E1189" s="57" t="s">
        <v>370</v>
      </c>
      <c r="F1189" s="57"/>
      <c r="G1189" s="91">
        <v>30</v>
      </c>
      <c r="H1189" s="91"/>
      <c r="I1189" s="57" t="s">
        <v>90</v>
      </c>
      <c r="J1189" s="57" t="s">
        <v>2218</v>
      </c>
      <c r="K1189" s="57"/>
      <c r="L1189" s="57"/>
      <c r="M1189" s="206">
        <v>79588</v>
      </c>
    </row>
    <row r="1190" spans="3:13" ht="15" customHeight="1" x14ac:dyDescent="0.25">
      <c r="C1190" s="80"/>
      <c r="D1190" s="83" t="s">
        <v>355</v>
      </c>
      <c r="E1190" s="57" t="s">
        <v>370</v>
      </c>
      <c r="F1190" s="57"/>
      <c r="G1190" s="91">
        <v>24</v>
      </c>
      <c r="H1190" s="91"/>
      <c r="I1190" s="57" t="s">
        <v>90</v>
      </c>
      <c r="J1190" s="57" t="s">
        <v>2219</v>
      </c>
      <c r="K1190" s="57"/>
      <c r="L1190" s="57"/>
      <c r="M1190" s="206">
        <v>56276</v>
      </c>
    </row>
    <row r="1191" spans="3:13" ht="15" customHeight="1" x14ac:dyDescent="0.25">
      <c r="C1191" s="80"/>
      <c r="D1191" s="83" t="s">
        <v>355</v>
      </c>
      <c r="E1191" s="57" t="s">
        <v>370</v>
      </c>
      <c r="F1191" s="57"/>
      <c r="G1191" s="91">
        <v>20</v>
      </c>
      <c r="H1191" s="91"/>
      <c r="I1191" s="57" t="s">
        <v>90</v>
      </c>
      <c r="J1191" s="57" t="s">
        <v>2220</v>
      </c>
      <c r="K1191" s="57"/>
      <c r="L1191" s="57"/>
      <c r="M1191" s="206">
        <v>39432</v>
      </c>
    </row>
    <row r="1192" spans="3:13" ht="15" customHeight="1" x14ac:dyDescent="0.25">
      <c r="C1192" s="80"/>
      <c r="D1192" s="83" t="s">
        <v>355</v>
      </c>
      <c r="E1192" s="57" t="s">
        <v>370</v>
      </c>
      <c r="F1192" s="57"/>
      <c r="G1192" s="91">
        <v>18</v>
      </c>
      <c r="H1192" s="91"/>
      <c r="I1192" s="57" t="s">
        <v>90</v>
      </c>
      <c r="J1192" s="57" t="s">
        <v>2221</v>
      </c>
      <c r="K1192" s="57"/>
      <c r="L1192" s="57"/>
      <c r="M1192" s="206">
        <v>30406.5</v>
      </c>
    </row>
    <row r="1193" spans="3:13" ht="15" customHeight="1" x14ac:dyDescent="0.25">
      <c r="C1193" s="80"/>
      <c r="D1193" s="83" t="s">
        <v>355</v>
      </c>
      <c r="E1193" s="57" t="s">
        <v>370</v>
      </c>
      <c r="F1193" s="57"/>
      <c r="G1193" s="91">
        <v>16</v>
      </c>
      <c r="H1193" s="91"/>
      <c r="I1193" s="57" t="s">
        <v>90</v>
      </c>
      <c r="J1193" s="57" t="s">
        <v>2222</v>
      </c>
      <c r="K1193" s="57"/>
      <c r="L1193" s="57"/>
      <c r="M1193" s="206">
        <v>21381</v>
      </c>
    </row>
    <row r="1194" spans="3:13" ht="15" customHeight="1" x14ac:dyDescent="0.25">
      <c r="C1194" s="80"/>
      <c r="D1194" s="83" t="s">
        <v>355</v>
      </c>
      <c r="E1194" s="57" t="s">
        <v>370</v>
      </c>
      <c r="F1194" s="57"/>
      <c r="G1194" s="91">
        <v>12.75</v>
      </c>
      <c r="H1194" s="91"/>
      <c r="I1194" s="57" t="s">
        <v>90</v>
      </c>
      <c r="J1194" s="57" t="s">
        <v>2223</v>
      </c>
      <c r="K1194" s="57"/>
      <c r="L1194" s="57"/>
      <c r="M1194" s="206">
        <v>17991.392223588893</v>
      </c>
    </row>
    <row r="1195" spans="3:13" ht="15" customHeight="1" x14ac:dyDescent="0.25">
      <c r="C1195" s="80"/>
      <c r="D1195" s="83" t="s">
        <v>355</v>
      </c>
      <c r="E1195" s="57" t="s">
        <v>370</v>
      </c>
      <c r="F1195" s="57"/>
      <c r="G1195" s="91">
        <v>10.75</v>
      </c>
      <c r="H1195" s="91"/>
      <c r="I1195" s="57" t="s">
        <v>90</v>
      </c>
      <c r="J1195" s="57" t="s">
        <v>2224</v>
      </c>
      <c r="K1195" s="57"/>
      <c r="L1195" s="57"/>
      <c r="M1195" s="206">
        <v>16127.090531459016</v>
      </c>
    </row>
    <row r="1196" spans="3:13" ht="15" customHeight="1" x14ac:dyDescent="0.25">
      <c r="C1196" s="80"/>
      <c r="D1196" s="83" t="s">
        <v>355</v>
      </c>
      <c r="E1196" s="57" t="s">
        <v>370</v>
      </c>
      <c r="F1196" s="57"/>
      <c r="G1196" s="91">
        <v>8.625</v>
      </c>
      <c r="H1196" s="91"/>
      <c r="I1196" s="57" t="s">
        <v>90</v>
      </c>
      <c r="J1196" s="57" t="s">
        <v>2225</v>
      </c>
      <c r="K1196" s="57"/>
      <c r="L1196" s="57"/>
      <c r="M1196" s="206">
        <v>14106.199320117625</v>
      </c>
    </row>
    <row r="1197" spans="3:13" ht="15" customHeight="1" x14ac:dyDescent="0.25">
      <c r="C1197" s="80"/>
      <c r="D1197" s="83" t="s">
        <v>355</v>
      </c>
      <c r="E1197" s="57" t="s">
        <v>370</v>
      </c>
      <c r="F1197" s="57"/>
      <c r="G1197" s="91">
        <v>6.625</v>
      </c>
      <c r="H1197" s="91"/>
      <c r="I1197" s="57" t="s">
        <v>90</v>
      </c>
      <c r="J1197" s="57" t="s">
        <v>2226</v>
      </c>
      <c r="K1197" s="57"/>
      <c r="L1197" s="57"/>
      <c r="M1197" s="206">
        <v>11869.892182421738</v>
      </c>
    </row>
    <row r="1198" spans="3:13" ht="15" customHeight="1" x14ac:dyDescent="0.25">
      <c r="C1198" s="80"/>
      <c r="D1198" s="83" t="s">
        <v>355</v>
      </c>
      <c r="E1198" s="57" t="s">
        <v>370</v>
      </c>
      <c r="F1198" s="57"/>
      <c r="G1198" s="91">
        <v>4.5</v>
      </c>
      <c r="H1198" s="91"/>
      <c r="I1198" s="57" t="s">
        <v>90</v>
      </c>
      <c r="J1198" s="57" t="s">
        <v>2227</v>
      </c>
      <c r="K1198" s="57"/>
      <c r="L1198" s="57"/>
      <c r="M1198" s="206">
        <v>938</v>
      </c>
    </row>
    <row r="1199" spans="3:13" ht="15" customHeight="1" x14ac:dyDescent="0.25">
      <c r="C1199" s="80"/>
      <c r="D1199" s="83" t="s">
        <v>355</v>
      </c>
      <c r="E1199" s="57" t="s">
        <v>370</v>
      </c>
      <c r="F1199" s="57"/>
      <c r="G1199" s="91">
        <v>3.5</v>
      </c>
      <c r="H1199" s="91"/>
      <c r="I1199" s="57" t="s">
        <v>90</v>
      </c>
      <c r="J1199" s="57" t="s">
        <v>2228</v>
      </c>
      <c r="K1199" s="57"/>
      <c r="L1199" s="57"/>
      <c r="M1199" s="206">
        <v>682</v>
      </c>
    </row>
    <row r="1200" spans="3:13" ht="15" customHeight="1" x14ac:dyDescent="0.25">
      <c r="C1200" s="80"/>
      <c r="D1200" s="83" t="s">
        <v>355</v>
      </c>
      <c r="E1200" s="57" t="s">
        <v>370</v>
      </c>
      <c r="F1200" s="57"/>
      <c r="G1200" s="91">
        <v>2.375</v>
      </c>
      <c r="H1200" s="91"/>
      <c r="I1200" s="57" t="s">
        <v>90</v>
      </c>
      <c r="J1200" s="57" t="s">
        <v>2229</v>
      </c>
      <c r="K1200" s="57"/>
      <c r="L1200" s="57"/>
      <c r="M1200" s="206">
        <v>466</v>
      </c>
    </row>
    <row r="1201" spans="3:13" ht="15" customHeight="1" x14ac:dyDescent="0.25">
      <c r="C1201" s="80"/>
      <c r="D1201" s="83" t="s">
        <v>355</v>
      </c>
      <c r="E1201" s="57" t="s">
        <v>370</v>
      </c>
      <c r="F1201" s="57"/>
      <c r="G1201" s="91">
        <v>36</v>
      </c>
      <c r="H1201" s="91"/>
      <c r="I1201" s="57" t="s">
        <v>119</v>
      </c>
      <c r="J1201" s="57" t="s">
        <v>2230</v>
      </c>
      <c r="K1201" s="57"/>
      <c r="L1201" s="57"/>
      <c r="M1201" s="206">
        <v>136144</v>
      </c>
    </row>
    <row r="1202" spans="3:13" ht="15" customHeight="1" x14ac:dyDescent="0.25">
      <c r="C1202" s="80"/>
      <c r="D1202" s="83" t="s">
        <v>355</v>
      </c>
      <c r="E1202" s="57" t="s">
        <v>370</v>
      </c>
      <c r="F1202" s="57"/>
      <c r="G1202" s="91">
        <v>30</v>
      </c>
      <c r="H1202" s="91"/>
      <c r="I1202" s="57" t="s">
        <v>119</v>
      </c>
      <c r="J1202" s="57" t="s">
        <v>2231</v>
      </c>
      <c r="K1202" s="57"/>
      <c r="L1202" s="57"/>
      <c r="M1202" s="206">
        <v>91899</v>
      </c>
    </row>
    <row r="1203" spans="3:13" ht="15" customHeight="1" x14ac:dyDescent="0.25">
      <c r="C1203" s="80"/>
      <c r="D1203" s="83" t="s">
        <v>355</v>
      </c>
      <c r="E1203" s="57" t="s">
        <v>370</v>
      </c>
      <c r="F1203" s="57"/>
      <c r="G1203" s="91">
        <v>24</v>
      </c>
      <c r="H1203" s="91"/>
      <c r="I1203" s="57" t="s">
        <v>119</v>
      </c>
      <c r="J1203" s="57" t="s">
        <v>2232</v>
      </c>
      <c r="K1203" s="57"/>
      <c r="L1203" s="57"/>
      <c r="M1203" s="206">
        <v>64493</v>
      </c>
    </row>
    <row r="1204" spans="3:13" ht="15" customHeight="1" x14ac:dyDescent="0.25">
      <c r="C1204" s="80"/>
      <c r="D1204" s="83" t="s">
        <v>355</v>
      </c>
      <c r="E1204" s="57" t="s">
        <v>370</v>
      </c>
      <c r="F1204" s="57"/>
      <c r="G1204" s="91">
        <v>20</v>
      </c>
      <c r="H1204" s="91"/>
      <c r="I1204" s="57" t="s">
        <v>119</v>
      </c>
      <c r="J1204" s="57" t="s">
        <v>2233</v>
      </c>
      <c r="K1204" s="57"/>
      <c r="L1204" s="57"/>
      <c r="M1204" s="206">
        <v>42733</v>
      </c>
    </row>
    <row r="1205" spans="3:13" ht="15" customHeight="1" x14ac:dyDescent="0.25">
      <c r="C1205" s="80"/>
      <c r="D1205" s="83" t="s">
        <v>355</v>
      </c>
      <c r="E1205" s="57" t="s">
        <v>370</v>
      </c>
      <c r="F1205" s="57"/>
      <c r="G1205" s="91">
        <v>18</v>
      </c>
      <c r="H1205" s="91"/>
      <c r="I1205" s="57" t="s">
        <v>119</v>
      </c>
      <c r="J1205" s="57" t="s">
        <v>2234</v>
      </c>
      <c r="K1205" s="57"/>
      <c r="L1205" s="57"/>
      <c r="M1205" s="206">
        <v>33166.5</v>
      </c>
    </row>
    <row r="1206" spans="3:13" ht="15" customHeight="1" x14ac:dyDescent="0.25">
      <c r="C1206" s="80"/>
      <c r="D1206" s="83" t="s">
        <v>355</v>
      </c>
      <c r="E1206" s="57" t="s">
        <v>370</v>
      </c>
      <c r="F1206" s="57"/>
      <c r="G1206" s="91">
        <v>16</v>
      </c>
      <c r="H1206" s="91"/>
      <c r="I1206" s="57" t="s">
        <v>119</v>
      </c>
      <c r="J1206" s="57" t="s">
        <v>2235</v>
      </c>
      <c r="K1206" s="57"/>
      <c r="L1206" s="57"/>
      <c r="M1206" s="206">
        <v>23600</v>
      </c>
    </row>
    <row r="1207" spans="3:13" ht="15" customHeight="1" x14ac:dyDescent="0.25">
      <c r="C1207" s="80"/>
      <c r="D1207" s="83" t="s">
        <v>355</v>
      </c>
      <c r="E1207" s="62" t="s">
        <v>371</v>
      </c>
      <c r="F1207" s="57"/>
      <c r="G1207" s="91"/>
      <c r="H1207" s="91"/>
      <c r="I1207" s="57"/>
      <c r="J1207" s="57"/>
      <c r="K1207" s="57"/>
      <c r="L1207" s="57"/>
      <c r="M1207" s="206"/>
    </row>
    <row r="1208" spans="3:13" ht="15" customHeight="1" x14ac:dyDescent="0.25">
      <c r="C1208" s="80"/>
      <c r="D1208" s="83" t="s">
        <v>355</v>
      </c>
      <c r="E1208" s="57" t="s">
        <v>371</v>
      </c>
      <c r="F1208" s="57"/>
      <c r="G1208" s="91">
        <v>12.75</v>
      </c>
      <c r="H1208" s="91"/>
      <c r="I1208" s="57" t="s">
        <v>90</v>
      </c>
      <c r="J1208" s="57" t="s">
        <v>2236</v>
      </c>
      <c r="K1208" s="57"/>
      <c r="L1208" s="57"/>
      <c r="M1208" s="206">
        <v>18732</v>
      </c>
    </row>
    <row r="1209" spans="3:13" ht="15" customHeight="1" x14ac:dyDescent="0.25">
      <c r="C1209" s="80"/>
      <c r="D1209" s="83" t="s">
        <v>355</v>
      </c>
      <c r="E1209" s="57" t="s">
        <v>371</v>
      </c>
      <c r="F1209" s="57"/>
      <c r="G1209" s="91">
        <v>10.75</v>
      </c>
      <c r="H1209" s="91"/>
      <c r="I1209" s="57" t="s">
        <v>90</v>
      </c>
      <c r="J1209" s="57" t="s">
        <v>2237</v>
      </c>
      <c r="K1209" s="57"/>
      <c r="L1209" s="57"/>
      <c r="M1209" s="206">
        <v>12106</v>
      </c>
    </row>
    <row r="1210" spans="3:13" ht="15" customHeight="1" x14ac:dyDescent="0.25">
      <c r="C1210" s="80"/>
      <c r="D1210" s="83" t="s">
        <v>355</v>
      </c>
      <c r="E1210" s="57" t="s">
        <v>371</v>
      </c>
      <c r="F1210" s="57"/>
      <c r="G1210" s="91">
        <v>8.625</v>
      </c>
      <c r="H1210" s="91"/>
      <c r="I1210" s="57" t="s">
        <v>90</v>
      </c>
      <c r="J1210" s="57" t="s">
        <v>2238</v>
      </c>
      <c r="K1210" s="57"/>
      <c r="L1210" s="57"/>
      <c r="M1210" s="206">
        <v>9748</v>
      </c>
    </row>
    <row r="1211" spans="3:13" ht="15" customHeight="1" x14ac:dyDescent="0.25">
      <c r="C1211" s="80"/>
      <c r="D1211" s="83" t="s">
        <v>355</v>
      </c>
      <c r="E1211" s="57" t="s">
        <v>371</v>
      </c>
      <c r="F1211" s="57"/>
      <c r="G1211" s="91">
        <v>6.625</v>
      </c>
      <c r="H1211" s="91"/>
      <c r="I1211" s="57" t="s">
        <v>90</v>
      </c>
      <c r="J1211" s="57" t="s">
        <v>2239</v>
      </c>
      <c r="K1211" s="57"/>
      <c r="L1211" s="57"/>
      <c r="M1211" s="206">
        <v>4404</v>
      </c>
    </row>
    <row r="1212" spans="3:13" ht="15" customHeight="1" x14ac:dyDescent="0.25">
      <c r="C1212" s="80"/>
      <c r="D1212" s="83" t="s">
        <v>355</v>
      </c>
      <c r="E1212" s="57" t="s">
        <v>371</v>
      </c>
      <c r="F1212" s="57"/>
      <c r="G1212" s="91">
        <v>4.5</v>
      </c>
      <c r="H1212" s="91"/>
      <c r="I1212" s="57" t="s">
        <v>90</v>
      </c>
      <c r="J1212" s="57" t="s">
        <v>2240</v>
      </c>
      <c r="K1212" s="57"/>
      <c r="L1212" s="57"/>
      <c r="M1212" s="206">
        <v>2313</v>
      </c>
    </row>
    <row r="1213" spans="3:13" ht="15" customHeight="1" x14ac:dyDescent="0.25">
      <c r="C1213" s="80"/>
      <c r="D1213" s="83" t="s">
        <v>355</v>
      </c>
      <c r="E1213" s="57" t="s">
        <v>371</v>
      </c>
      <c r="F1213" s="57"/>
      <c r="G1213" s="91">
        <v>3.5</v>
      </c>
      <c r="H1213" s="91"/>
      <c r="I1213" s="57" t="s">
        <v>90</v>
      </c>
      <c r="J1213" s="57" t="s">
        <v>2241</v>
      </c>
      <c r="K1213" s="57"/>
      <c r="L1213" s="57"/>
      <c r="M1213" s="206">
        <v>1688</v>
      </c>
    </row>
    <row r="1214" spans="3:13" ht="15" customHeight="1" x14ac:dyDescent="0.25">
      <c r="C1214" s="80"/>
      <c r="D1214" s="83" t="s">
        <v>355</v>
      </c>
      <c r="E1214" s="57" t="s">
        <v>371</v>
      </c>
      <c r="F1214" s="57"/>
      <c r="G1214" s="91">
        <v>2.375</v>
      </c>
      <c r="H1214" s="91"/>
      <c r="I1214" s="57" t="s">
        <v>90</v>
      </c>
      <c r="J1214" s="57" t="s">
        <v>2242</v>
      </c>
      <c r="K1214" s="57"/>
      <c r="L1214" s="57"/>
      <c r="M1214" s="206">
        <v>1021</v>
      </c>
    </row>
    <row r="1215" spans="3:13" ht="15" customHeight="1" x14ac:dyDescent="0.25">
      <c r="C1215" s="80"/>
      <c r="D1215" s="83" t="s">
        <v>355</v>
      </c>
      <c r="E1215" s="57" t="s">
        <v>371</v>
      </c>
      <c r="F1215" s="57"/>
      <c r="G1215" s="91">
        <v>12.75</v>
      </c>
      <c r="H1215" s="91"/>
      <c r="I1215" s="57" t="s">
        <v>119</v>
      </c>
      <c r="J1215" s="57" t="s">
        <v>2243</v>
      </c>
      <c r="K1215" s="57"/>
      <c r="L1215" s="57"/>
      <c r="M1215" s="206">
        <v>39804</v>
      </c>
    </row>
    <row r="1216" spans="3:13" ht="15" customHeight="1" x14ac:dyDescent="0.25">
      <c r="C1216" s="80"/>
      <c r="D1216" s="83" t="s">
        <v>355</v>
      </c>
      <c r="E1216" s="57" t="s">
        <v>371</v>
      </c>
      <c r="F1216" s="57"/>
      <c r="G1216" s="91">
        <v>10.75</v>
      </c>
      <c r="H1216" s="91"/>
      <c r="I1216" s="57" t="s">
        <v>119</v>
      </c>
      <c r="J1216" s="57" t="s">
        <v>2244</v>
      </c>
      <c r="K1216" s="57"/>
      <c r="L1216" s="57"/>
      <c r="M1216" s="206">
        <v>22768</v>
      </c>
    </row>
    <row r="1217" spans="3:13" ht="15" customHeight="1" x14ac:dyDescent="0.25">
      <c r="C1217" s="80"/>
      <c r="D1217" s="83" t="s">
        <v>355</v>
      </c>
      <c r="E1217" s="57" t="s">
        <v>371</v>
      </c>
      <c r="F1217" s="57"/>
      <c r="G1217" s="91">
        <v>8.625</v>
      </c>
      <c r="H1217" s="91"/>
      <c r="I1217" s="57" t="s">
        <v>119</v>
      </c>
      <c r="J1217" s="57" t="s">
        <v>2245</v>
      </c>
      <c r="K1217" s="57"/>
      <c r="L1217" s="57"/>
      <c r="M1217" s="206">
        <v>12260</v>
      </c>
    </row>
    <row r="1218" spans="3:13" ht="15" customHeight="1" x14ac:dyDescent="0.25">
      <c r="C1218" s="80"/>
      <c r="D1218" s="83" t="s">
        <v>355</v>
      </c>
      <c r="E1218" s="57" t="s">
        <v>371</v>
      </c>
      <c r="F1218" s="57"/>
      <c r="G1218" s="91">
        <v>6.625</v>
      </c>
      <c r="H1218" s="91"/>
      <c r="I1218" s="57" t="s">
        <v>119</v>
      </c>
      <c r="J1218" s="57" t="s">
        <v>2246</v>
      </c>
      <c r="K1218" s="57"/>
      <c r="L1218" s="57"/>
      <c r="M1218" s="206">
        <v>8340</v>
      </c>
    </row>
    <row r="1219" spans="3:13" ht="15" customHeight="1" x14ac:dyDescent="0.25">
      <c r="C1219" s="80"/>
      <c r="D1219" s="83" t="s">
        <v>355</v>
      </c>
      <c r="E1219" s="57" t="s">
        <v>371</v>
      </c>
      <c r="F1219" s="57"/>
      <c r="G1219" s="91">
        <v>4.5</v>
      </c>
      <c r="H1219" s="91"/>
      <c r="I1219" s="57" t="s">
        <v>119</v>
      </c>
      <c r="J1219" s="57" t="s">
        <v>2247</v>
      </c>
      <c r="K1219" s="57"/>
      <c r="L1219" s="57"/>
      <c r="M1219" s="206">
        <v>2877</v>
      </c>
    </row>
    <row r="1220" spans="3:13" ht="15" customHeight="1" x14ac:dyDescent="0.25">
      <c r="C1220" s="80"/>
      <c r="D1220" s="83" t="s">
        <v>355</v>
      </c>
      <c r="E1220" s="57" t="s">
        <v>371</v>
      </c>
      <c r="F1220" s="57"/>
      <c r="G1220" s="91">
        <v>3.5</v>
      </c>
      <c r="H1220" s="91"/>
      <c r="I1220" s="57" t="s">
        <v>119</v>
      </c>
      <c r="J1220" s="57" t="s">
        <v>2248</v>
      </c>
      <c r="K1220" s="57"/>
      <c r="L1220" s="57"/>
      <c r="M1220" s="206">
        <v>2017</v>
      </c>
    </row>
    <row r="1221" spans="3:13" ht="15" customHeight="1" x14ac:dyDescent="0.25">
      <c r="C1221" s="80"/>
      <c r="D1221" s="83" t="s">
        <v>355</v>
      </c>
      <c r="E1221" s="57" t="s">
        <v>371</v>
      </c>
      <c r="F1221" s="57"/>
      <c r="G1221" s="91">
        <v>2.375</v>
      </c>
      <c r="H1221" s="91"/>
      <c r="I1221" s="57" t="s">
        <v>119</v>
      </c>
      <c r="J1221" s="57" t="s">
        <v>2249</v>
      </c>
      <c r="K1221" s="57"/>
      <c r="L1221" s="57"/>
      <c r="M1221" s="206">
        <v>1219</v>
      </c>
    </row>
    <row r="1222" spans="3:13" ht="15" customHeight="1" x14ac:dyDescent="0.25">
      <c r="C1222" s="80"/>
      <c r="D1222" s="83" t="s">
        <v>355</v>
      </c>
      <c r="E1222" s="62" t="s">
        <v>372</v>
      </c>
      <c r="F1222" s="57"/>
      <c r="G1222" s="91"/>
      <c r="H1222" s="91"/>
      <c r="I1222" s="57"/>
      <c r="J1222" s="57"/>
      <c r="K1222" s="57"/>
      <c r="L1222" s="57"/>
      <c r="M1222" s="206"/>
    </row>
    <row r="1223" spans="3:13" ht="15" customHeight="1" x14ac:dyDescent="0.25">
      <c r="C1223" s="80"/>
      <c r="D1223" s="83" t="s">
        <v>355</v>
      </c>
      <c r="E1223" s="57" t="s">
        <v>372</v>
      </c>
      <c r="F1223" s="57"/>
      <c r="G1223" s="91">
        <v>12.75</v>
      </c>
      <c r="H1223" s="91"/>
      <c r="I1223" s="57" t="s">
        <v>90</v>
      </c>
      <c r="J1223" s="57" t="s">
        <v>2250</v>
      </c>
      <c r="K1223" s="57"/>
      <c r="L1223" s="57"/>
      <c r="M1223" s="206">
        <v>16710</v>
      </c>
    </row>
    <row r="1224" spans="3:13" ht="15" customHeight="1" x14ac:dyDescent="0.25">
      <c r="C1224" s="80"/>
      <c r="D1224" s="83" t="s">
        <v>355</v>
      </c>
      <c r="E1224" s="57" t="s">
        <v>372</v>
      </c>
      <c r="F1224" s="57"/>
      <c r="G1224" s="91">
        <v>10.75</v>
      </c>
      <c r="H1224" s="91"/>
      <c r="I1224" s="57" t="s">
        <v>90</v>
      </c>
      <c r="J1224" s="57" t="s">
        <v>2251</v>
      </c>
      <c r="K1224" s="57"/>
      <c r="L1224" s="57"/>
      <c r="M1224" s="206">
        <v>11180</v>
      </c>
    </row>
    <row r="1225" spans="3:13" ht="15" customHeight="1" x14ac:dyDescent="0.25">
      <c r="C1225" s="80"/>
      <c r="D1225" s="83" t="s">
        <v>355</v>
      </c>
      <c r="E1225" s="57" t="s">
        <v>372</v>
      </c>
      <c r="F1225" s="57"/>
      <c r="G1225" s="91">
        <v>8.625</v>
      </c>
      <c r="H1225" s="91"/>
      <c r="I1225" s="57" t="s">
        <v>90</v>
      </c>
      <c r="J1225" s="57" t="s">
        <v>2252</v>
      </c>
      <c r="K1225" s="57"/>
      <c r="L1225" s="57"/>
      <c r="M1225" s="206">
        <v>8801</v>
      </c>
    </row>
    <row r="1226" spans="3:13" ht="15" customHeight="1" x14ac:dyDescent="0.25">
      <c r="C1226" s="80"/>
      <c r="D1226" s="83" t="s">
        <v>355</v>
      </c>
      <c r="E1226" s="57" t="s">
        <v>372</v>
      </c>
      <c r="F1226" s="57"/>
      <c r="G1226" s="91">
        <v>6.625</v>
      </c>
      <c r="H1226" s="91"/>
      <c r="I1226" s="57" t="s">
        <v>90</v>
      </c>
      <c r="J1226" s="57" t="s">
        <v>2253</v>
      </c>
      <c r="K1226" s="57"/>
      <c r="L1226" s="57"/>
      <c r="M1226" s="206">
        <v>5086</v>
      </c>
    </row>
    <row r="1227" spans="3:13" ht="15" customHeight="1" x14ac:dyDescent="0.25">
      <c r="C1227" s="80"/>
      <c r="D1227" s="83" t="s">
        <v>355</v>
      </c>
      <c r="E1227" s="57" t="s">
        <v>372</v>
      </c>
      <c r="F1227" s="57"/>
      <c r="G1227" s="91">
        <v>4.5</v>
      </c>
      <c r="H1227" s="91"/>
      <c r="I1227" s="57" t="s">
        <v>90</v>
      </c>
      <c r="J1227" s="57" t="s">
        <v>2254</v>
      </c>
      <c r="K1227" s="57"/>
      <c r="L1227" s="57"/>
      <c r="M1227" s="206">
        <v>2208</v>
      </c>
    </row>
    <row r="1228" spans="3:13" ht="15" customHeight="1" x14ac:dyDescent="0.25">
      <c r="C1228" s="80"/>
      <c r="D1228" s="83" t="s">
        <v>355</v>
      </c>
      <c r="E1228" s="57" t="s">
        <v>372</v>
      </c>
      <c r="F1228" s="57"/>
      <c r="G1228" s="91">
        <v>3.5</v>
      </c>
      <c r="H1228" s="91"/>
      <c r="I1228" s="57" t="s">
        <v>90</v>
      </c>
      <c r="J1228" s="57" t="s">
        <v>2255</v>
      </c>
      <c r="K1228" s="57"/>
      <c r="L1228" s="57"/>
      <c r="M1228" s="206">
        <v>1612</v>
      </c>
    </row>
    <row r="1229" spans="3:13" ht="15" customHeight="1" x14ac:dyDescent="0.25">
      <c r="C1229" s="80"/>
      <c r="D1229" s="83" t="s">
        <v>355</v>
      </c>
      <c r="E1229" s="57" t="s">
        <v>372</v>
      </c>
      <c r="F1229" s="57"/>
      <c r="G1229" s="91">
        <v>2.375</v>
      </c>
      <c r="H1229" s="91"/>
      <c r="I1229" s="57" t="s">
        <v>90</v>
      </c>
      <c r="J1229" s="57" t="s">
        <v>2256</v>
      </c>
      <c r="K1229" s="57"/>
      <c r="L1229" s="57"/>
      <c r="M1229" s="206">
        <v>1021</v>
      </c>
    </row>
    <row r="1230" spans="3:13" ht="15" customHeight="1" x14ac:dyDescent="0.25">
      <c r="C1230" s="80"/>
      <c r="D1230" s="83" t="s">
        <v>355</v>
      </c>
      <c r="E1230" s="57" t="s">
        <v>372</v>
      </c>
      <c r="F1230" s="57"/>
      <c r="G1230" s="91">
        <v>12.75</v>
      </c>
      <c r="H1230" s="91"/>
      <c r="I1230" s="57" t="s">
        <v>119</v>
      </c>
      <c r="J1230" s="57" t="s">
        <v>2257</v>
      </c>
      <c r="K1230" s="57"/>
      <c r="L1230" s="57"/>
      <c r="M1230" s="206">
        <v>30860</v>
      </c>
    </row>
    <row r="1231" spans="3:13" ht="15" customHeight="1" x14ac:dyDescent="0.25">
      <c r="C1231" s="80"/>
      <c r="D1231" s="83" t="s">
        <v>355</v>
      </c>
      <c r="E1231" s="57" t="s">
        <v>372</v>
      </c>
      <c r="F1231" s="57"/>
      <c r="G1231" s="91">
        <v>10.75</v>
      </c>
      <c r="H1231" s="91"/>
      <c r="I1231" s="57" t="s">
        <v>119</v>
      </c>
      <c r="J1231" s="57" t="s">
        <v>2258</v>
      </c>
      <c r="K1231" s="57"/>
      <c r="L1231" s="57"/>
      <c r="M1231" s="206">
        <v>26186</v>
      </c>
    </row>
    <row r="1232" spans="3:13" ht="15" customHeight="1" x14ac:dyDescent="0.25">
      <c r="C1232" s="80"/>
      <c r="D1232" s="83" t="s">
        <v>355</v>
      </c>
      <c r="E1232" s="57" t="s">
        <v>372</v>
      </c>
      <c r="F1232" s="57"/>
      <c r="G1232" s="91">
        <v>8.625</v>
      </c>
      <c r="H1232" s="91"/>
      <c r="I1232" s="57" t="s">
        <v>119</v>
      </c>
      <c r="J1232" s="57" t="s">
        <v>2259</v>
      </c>
      <c r="K1232" s="57"/>
      <c r="L1232" s="57"/>
      <c r="M1232" s="206">
        <v>12391</v>
      </c>
    </row>
    <row r="1233" spans="3:13" ht="15" customHeight="1" x14ac:dyDescent="0.25">
      <c r="C1233" s="80"/>
      <c r="D1233" s="83" t="s">
        <v>355</v>
      </c>
      <c r="E1233" s="57" t="s">
        <v>372</v>
      </c>
      <c r="F1233" s="57"/>
      <c r="G1233" s="91">
        <v>6.625</v>
      </c>
      <c r="H1233" s="91"/>
      <c r="I1233" s="57" t="s">
        <v>119</v>
      </c>
      <c r="J1233" s="57" t="s">
        <v>2260</v>
      </c>
      <c r="K1233" s="57"/>
      <c r="L1233" s="57"/>
      <c r="M1233" s="206">
        <v>8344</v>
      </c>
    </row>
    <row r="1234" spans="3:13" ht="15" customHeight="1" x14ac:dyDescent="0.25">
      <c r="C1234" s="80"/>
      <c r="D1234" s="83" t="s">
        <v>355</v>
      </c>
      <c r="E1234" s="57" t="s">
        <v>372</v>
      </c>
      <c r="F1234" s="57"/>
      <c r="G1234" s="91">
        <v>4.5</v>
      </c>
      <c r="H1234" s="91"/>
      <c r="I1234" s="57" t="s">
        <v>119</v>
      </c>
      <c r="J1234" s="57" t="s">
        <v>2261</v>
      </c>
      <c r="K1234" s="57"/>
      <c r="L1234" s="57"/>
      <c r="M1234" s="206">
        <v>2746</v>
      </c>
    </row>
    <row r="1235" spans="3:13" ht="15" customHeight="1" x14ac:dyDescent="0.25">
      <c r="C1235" s="80"/>
      <c r="D1235" s="83" t="s">
        <v>355</v>
      </c>
      <c r="E1235" s="57" t="s">
        <v>372</v>
      </c>
      <c r="F1235" s="57"/>
      <c r="G1235" s="57">
        <v>3.5</v>
      </c>
      <c r="H1235" s="57"/>
      <c r="I1235" s="57" t="s">
        <v>119</v>
      </c>
      <c r="J1235" s="57" t="s">
        <v>2262</v>
      </c>
      <c r="K1235" s="57"/>
      <c r="L1235" s="57"/>
      <c r="M1235" s="206">
        <v>2906</v>
      </c>
    </row>
    <row r="1236" spans="3:13" ht="15" customHeight="1" x14ac:dyDescent="0.25">
      <c r="C1236" s="80"/>
      <c r="D1236" s="83" t="s">
        <v>355</v>
      </c>
      <c r="E1236" s="57" t="s">
        <v>372</v>
      </c>
      <c r="F1236" s="57"/>
      <c r="G1236" s="57">
        <v>2.375</v>
      </c>
      <c r="H1236" s="57"/>
      <c r="I1236" s="57" t="s">
        <v>119</v>
      </c>
      <c r="J1236" s="57" t="s">
        <v>2263</v>
      </c>
      <c r="K1236" s="57"/>
      <c r="L1236" s="57"/>
      <c r="M1236" s="206">
        <v>1464</v>
      </c>
    </row>
    <row r="1237" spans="3:13" ht="15" customHeight="1" x14ac:dyDescent="0.25">
      <c r="C1237" s="80"/>
      <c r="D1237" s="83" t="s">
        <v>355</v>
      </c>
      <c r="E1237" s="62" t="s">
        <v>373</v>
      </c>
      <c r="F1237" s="57"/>
      <c r="G1237" s="57"/>
      <c r="H1237" s="57"/>
      <c r="I1237" s="57"/>
      <c r="J1237" s="57"/>
      <c r="K1237" s="57"/>
      <c r="L1237" s="57"/>
      <c r="M1237" s="206"/>
    </row>
    <row r="1238" spans="3:13" ht="15" customHeight="1" x14ac:dyDescent="0.25">
      <c r="C1238" s="80"/>
      <c r="D1238" s="83" t="s">
        <v>355</v>
      </c>
      <c r="E1238" s="57" t="s">
        <v>373</v>
      </c>
      <c r="F1238" s="57"/>
      <c r="G1238" s="57">
        <v>12.75</v>
      </c>
      <c r="H1238" s="57"/>
      <c r="I1238" s="57" t="s">
        <v>90</v>
      </c>
      <c r="J1238" s="57" t="s">
        <v>374</v>
      </c>
      <c r="K1238" s="57"/>
      <c r="L1238" s="57"/>
      <c r="M1238" s="206">
        <v>17521</v>
      </c>
    </row>
    <row r="1239" spans="3:13" ht="15" customHeight="1" x14ac:dyDescent="0.25">
      <c r="C1239" s="80"/>
      <c r="D1239" s="83" t="s">
        <v>355</v>
      </c>
      <c r="E1239" s="57" t="s">
        <v>373</v>
      </c>
      <c r="F1239" s="57"/>
      <c r="G1239" s="57">
        <v>10.75</v>
      </c>
      <c r="H1239" s="57"/>
      <c r="I1239" s="57" t="s">
        <v>90</v>
      </c>
      <c r="J1239" s="57" t="s">
        <v>375</v>
      </c>
      <c r="K1239" s="57"/>
      <c r="L1239" s="57"/>
      <c r="M1239" s="206">
        <v>11787</v>
      </c>
    </row>
    <row r="1240" spans="3:13" ht="15" customHeight="1" x14ac:dyDescent="0.25">
      <c r="C1240" s="80"/>
      <c r="D1240" s="83" t="s">
        <v>355</v>
      </c>
      <c r="E1240" s="57" t="s">
        <v>373</v>
      </c>
      <c r="F1240" s="57"/>
      <c r="G1240" s="57">
        <v>8.625</v>
      </c>
      <c r="H1240" s="57"/>
      <c r="I1240" s="57" t="s">
        <v>90</v>
      </c>
      <c r="J1240" s="57" t="s">
        <v>376</v>
      </c>
      <c r="K1240" s="57"/>
      <c r="L1240" s="57"/>
      <c r="M1240" s="206">
        <v>9939</v>
      </c>
    </row>
    <row r="1241" spans="3:13" ht="15" customHeight="1" x14ac:dyDescent="0.25">
      <c r="C1241" s="80"/>
      <c r="D1241" s="83" t="s">
        <v>355</v>
      </c>
      <c r="E1241" s="57" t="s">
        <v>373</v>
      </c>
      <c r="F1241" s="57"/>
      <c r="G1241" s="57">
        <v>6.625</v>
      </c>
      <c r="H1241" s="57"/>
      <c r="I1241" s="57" t="s">
        <v>90</v>
      </c>
      <c r="J1241" s="57" t="s">
        <v>377</v>
      </c>
      <c r="K1241" s="57"/>
      <c r="L1241" s="57"/>
      <c r="M1241" s="206">
        <v>5307</v>
      </c>
    </row>
    <row r="1242" spans="3:13" ht="15" customHeight="1" x14ac:dyDescent="0.25">
      <c r="C1242" s="80"/>
      <c r="D1242" s="83" t="s">
        <v>355</v>
      </c>
      <c r="E1242" s="57" t="s">
        <v>373</v>
      </c>
      <c r="F1242" s="57"/>
      <c r="G1242" s="57">
        <v>4.5</v>
      </c>
      <c r="H1242" s="57"/>
      <c r="I1242" s="57" t="s">
        <v>90</v>
      </c>
      <c r="J1242" s="57" t="s">
        <v>378</v>
      </c>
      <c r="K1242" s="57"/>
      <c r="L1242" s="57"/>
      <c r="M1242" s="206">
        <v>2313</v>
      </c>
    </row>
    <row r="1243" spans="3:13" ht="15" customHeight="1" x14ac:dyDescent="0.25">
      <c r="C1243" s="80"/>
      <c r="D1243" s="83" t="s">
        <v>355</v>
      </c>
      <c r="E1243" s="57" t="s">
        <v>373</v>
      </c>
      <c r="F1243" s="57"/>
      <c r="G1243" s="57">
        <v>3.5</v>
      </c>
      <c r="H1243" s="57"/>
      <c r="I1243" s="57" t="s">
        <v>90</v>
      </c>
      <c r="J1243" s="57" t="s">
        <v>379</v>
      </c>
      <c r="K1243" s="57"/>
      <c r="L1243" s="57"/>
      <c r="M1243" s="206">
        <v>1688</v>
      </c>
    </row>
    <row r="1244" spans="3:13" ht="15" customHeight="1" x14ac:dyDescent="0.25">
      <c r="C1244" s="80"/>
      <c r="D1244" s="83" t="s">
        <v>355</v>
      </c>
      <c r="E1244" s="57" t="s">
        <v>373</v>
      </c>
      <c r="F1244" s="57"/>
      <c r="G1244" s="57">
        <v>2.375</v>
      </c>
      <c r="H1244" s="57"/>
      <c r="I1244" s="57" t="s">
        <v>90</v>
      </c>
      <c r="J1244" s="57" t="s">
        <v>380</v>
      </c>
      <c r="K1244" s="57"/>
      <c r="L1244" s="57"/>
      <c r="M1244" s="206">
        <v>1021</v>
      </c>
    </row>
    <row r="1245" spans="3:13" ht="15" customHeight="1" x14ac:dyDescent="0.25">
      <c r="C1245" s="80"/>
      <c r="D1245" s="83" t="s">
        <v>355</v>
      </c>
      <c r="E1245" s="57" t="s">
        <v>373</v>
      </c>
      <c r="F1245" s="57"/>
      <c r="G1245" s="57">
        <v>12.75</v>
      </c>
      <c r="H1245" s="57"/>
      <c r="I1245" s="57" t="s">
        <v>119</v>
      </c>
      <c r="J1245" s="57" t="s">
        <v>381</v>
      </c>
      <c r="K1245" s="57"/>
      <c r="L1245" s="57"/>
      <c r="M1245" s="206">
        <v>38648</v>
      </c>
    </row>
    <row r="1246" spans="3:13" ht="15" customHeight="1" x14ac:dyDescent="0.25">
      <c r="C1246" s="80"/>
      <c r="D1246" s="83" t="s">
        <v>355</v>
      </c>
      <c r="E1246" s="57" t="s">
        <v>373</v>
      </c>
      <c r="F1246" s="57"/>
      <c r="G1246" s="57">
        <v>10.75</v>
      </c>
      <c r="H1246" s="57"/>
      <c r="I1246" s="57" t="s">
        <v>119</v>
      </c>
      <c r="J1246" s="57" t="s">
        <v>382</v>
      </c>
      <c r="K1246" s="57"/>
      <c r="L1246" s="57"/>
      <c r="M1246" s="206">
        <v>24050</v>
      </c>
    </row>
    <row r="1247" spans="3:13" ht="15" customHeight="1" x14ac:dyDescent="0.25">
      <c r="C1247" s="80"/>
      <c r="D1247" s="83" t="s">
        <v>355</v>
      </c>
      <c r="E1247" s="57" t="s">
        <v>373</v>
      </c>
      <c r="F1247" s="57"/>
      <c r="G1247" s="57">
        <v>8.625</v>
      </c>
      <c r="H1247" s="57"/>
      <c r="I1247" s="57" t="s">
        <v>119</v>
      </c>
      <c r="J1247" s="57" t="s">
        <v>383</v>
      </c>
      <c r="K1247" s="57"/>
      <c r="L1247" s="57"/>
      <c r="M1247" s="206">
        <v>12802</v>
      </c>
    </row>
    <row r="1248" spans="3:13" ht="15" customHeight="1" x14ac:dyDescent="0.25">
      <c r="C1248" s="80"/>
      <c r="D1248" s="83" t="s">
        <v>355</v>
      </c>
      <c r="E1248" s="57" t="s">
        <v>373</v>
      </c>
      <c r="F1248" s="57"/>
      <c r="G1248" s="57">
        <v>6.625</v>
      </c>
      <c r="H1248" s="57"/>
      <c r="I1248" s="57" t="s">
        <v>119</v>
      </c>
      <c r="J1248" s="57" t="s">
        <v>384</v>
      </c>
      <c r="K1248" s="57"/>
      <c r="L1248" s="57"/>
      <c r="M1248" s="206">
        <v>8738</v>
      </c>
    </row>
    <row r="1249" spans="2:14" ht="15" customHeight="1" x14ac:dyDescent="0.25">
      <c r="C1249" s="80"/>
      <c r="D1249" s="83" t="s">
        <v>355</v>
      </c>
      <c r="E1249" s="57" t="s">
        <v>373</v>
      </c>
      <c r="F1249" s="57"/>
      <c r="G1249" s="57">
        <v>4.5</v>
      </c>
      <c r="H1249" s="57"/>
      <c r="I1249" s="57" t="s">
        <v>119</v>
      </c>
      <c r="J1249" s="57" t="s">
        <v>385</v>
      </c>
      <c r="K1249" s="57"/>
      <c r="L1249" s="57"/>
      <c r="M1249" s="206">
        <v>2877</v>
      </c>
    </row>
    <row r="1250" spans="2:14" s="57" customFormat="1" ht="15" customHeight="1" x14ac:dyDescent="0.25">
      <c r="C1250" s="80"/>
      <c r="D1250" s="83" t="s">
        <v>355</v>
      </c>
      <c r="E1250" s="57" t="s">
        <v>373</v>
      </c>
      <c r="G1250" s="57">
        <v>3.5</v>
      </c>
      <c r="I1250" s="57" t="s">
        <v>119</v>
      </c>
      <c r="J1250" s="57" t="s">
        <v>386</v>
      </c>
      <c r="M1250" s="206">
        <v>2631</v>
      </c>
      <c r="N1250" s="56"/>
    </row>
    <row r="1251" spans="2:14" s="57" customFormat="1" ht="15" customHeight="1" x14ac:dyDescent="0.25">
      <c r="C1251" s="80"/>
      <c r="D1251" s="83" t="s">
        <v>355</v>
      </c>
      <c r="E1251" s="57" t="s">
        <v>373</v>
      </c>
      <c r="G1251" s="57">
        <v>2.375</v>
      </c>
      <c r="I1251" s="57" t="s">
        <v>119</v>
      </c>
      <c r="J1251" s="57" t="s">
        <v>387</v>
      </c>
      <c r="M1251" s="206">
        <v>1727</v>
      </c>
      <c r="N1251" s="56"/>
    </row>
    <row r="1252" spans="2:14" s="57" customFormat="1" ht="15" customHeight="1" x14ac:dyDescent="0.25">
      <c r="C1252" s="80"/>
      <c r="D1252" s="83" t="s">
        <v>355</v>
      </c>
      <c r="E1252" s="62" t="s">
        <v>401</v>
      </c>
      <c r="M1252" s="206"/>
      <c r="N1252" s="56"/>
    </row>
    <row r="1253" spans="2:14" ht="15" customHeight="1" x14ac:dyDescent="0.25">
      <c r="C1253" s="80"/>
      <c r="D1253" s="83" t="s">
        <v>355</v>
      </c>
      <c r="E1253" s="57" t="s">
        <v>401</v>
      </c>
      <c r="F1253" s="57"/>
      <c r="G1253" s="57">
        <v>16</v>
      </c>
      <c r="H1253" s="57"/>
      <c r="I1253" s="57" t="s">
        <v>90</v>
      </c>
      <c r="J1253" s="57" t="s">
        <v>2264</v>
      </c>
      <c r="K1253" s="57"/>
      <c r="L1253" s="57"/>
      <c r="M1253" s="223">
        <v>117085</v>
      </c>
    </row>
    <row r="1254" spans="2:14" ht="15" customHeight="1" x14ac:dyDescent="0.25">
      <c r="B1254" s="57"/>
      <c r="C1254" s="80"/>
      <c r="D1254" s="83" t="s">
        <v>355</v>
      </c>
      <c r="E1254" s="57" t="s">
        <v>401</v>
      </c>
      <c r="F1254" s="57"/>
      <c r="G1254" s="57">
        <v>12.75</v>
      </c>
      <c r="H1254" s="57"/>
      <c r="I1254" s="57" t="s">
        <v>90</v>
      </c>
      <c r="J1254" s="57" t="s">
        <v>2265</v>
      </c>
      <c r="K1254" s="97"/>
      <c r="L1254" s="97"/>
      <c r="M1254" s="224">
        <v>85887</v>
      </c>
    </row>
    <row r="1255" spans="2:14" ht="15" customHeight="1" x14ac:dyDescent="0.25">
      <c r="C1255" s="80"/>
      <c r="D1255" s="83" t="s">
        <v>355</v>
      </c>
      <c r="E1255" s="57" t="s">
        <v>401</v>
      </c>
      <c r="F1255" s="57"/>
      <c r="G1255" s="57">
        <v>10.75</v>
      </c>
      <c r="H1255" s="57"/>
      <c r="I1255" s="57" t="s">
        <v>90</v>
      </c>
      <c r="J1255" s="57" t="s">
        <v>2266</v>
      </c>
      <c r="K1255" s="57"/>
      <c r="L1255" s="57"/>
      <c r="M1255" s="223">
        <v>72165</v>
      </c>
    </row>
    <row r="1256" spans="2:14" ht="15" customHeight="1" x14ac:dyDescent="0.25">
      <c r="C1256" s="80"/>
      <c r="D1256" s="83" t="s">
        <v>355</v>
      </c>
      <c r="E1256" s="57" t="s">
        <v>401</v>
      </c>
      <c r="F1256" s="57"/>
      <c r="G1256" s="57">
        <v>8.625</v>
      </c>
      <c r="H1256" s="57"/>
      <c r="I1256" s="57" t="s">
        <v>90</v>
      </c>
      <c r="J1256" s="57" t="s">
        <v>2267</v>
      </c>
      <c r="K1256" s="57"/>
      <c r="L1256" s="57"/>
      <c r="M1256" s="223">
        <v>31552</v>
      </c>
    </row>
    <row r="1257" spans="2:14" ht="15" customHeight="1" x14ac:dyDescent="0.25">
      <c r="C1257" s="80"/>
      <c r="D1257" s="83" t="s">
        <v>355</v>
      </c>
      <c r="E1257" s="57" t="s">
        <v>401</v>
      </c>
      <c r="F1257" s="57"/>
      <c r="G1257" s="57">
        <v>6.625</v>
      </c>
      <c r="H1257" s="57"/>
      <c r="I1257" s="57" t="s">
        <v>90</v>
      </c>
      <c r="J1257" s="57" t="s">
        <v>2268</v>
      </c>
      <c r="K1257" s="57"/>
      <c r="L1257" s="57"/>
      <c r="M1257" s="223">
        <v>24537</v>
      </c>
    </row>
    <row r="1258" spans="2:14" ht="15" customHeight="1" x14ac:dyDescent="0.25">
      <c r="C1258" s="80"/>
      <c r="D1258" s="83" t="s">
        <v>355</v>
      </c>
      <c r="E1258" s="57" t="s">
        <v>401</v>
      </c>
      <c r="F1258" s="57"/>
      <c r="G1258" s="57">
        <v>4.5</v>
      </c>
      <c r="H1258" s="57"/>
      <c r="I1258" s="57" t="s">
        <v>90</v>
      </c>
      <c r="J1258" s="57" t="s">
        <v>2269</v>
      </c>
      <c r="K1258" s="57"/>
      <c r="L1258" s="57"/>
      <c r="M1258" s="223">
        <v>28511</v>
      </c>
    </row>
    <row r="1259" spans="2:14" ht="15" customHeight="1" x14ac:dyDescent="0.25">
      <c r="C1259" s="80"/>
      <c r="D1259" s="83" t="s">
        <v>355</v>
      </c>
      <c r="E1259" s="57" t="s">
        <v>401</v>
      </c>
      <c r="F1259" s="57"/>
      <c r="G1259" s="57">
        <v>20</v>
      </c>
      <c r="H1259" s="57"/>
      <c r="I1259" s="57" t="s">
        <v>90</v>
      </c>
      <c r="J1259" s="57" t="s">
        <v>2270</v>
      </c>
      <c r="K1259" s="57"/>
      <c r="L1259" s="57"/>
      <c r="M1259" s="223">
        <v>155530</v>
      </c>
    </row>
    <row r="1260" spans="2:14" ht="15" customHeight="1" x14ac:dyDescent="0.25">
      <c r="C1260" s="80"/>
      <c r="D1260" s="83" t="s">
        <v>355</v>
      </c>
      <c r="E1260" s="57" t="s">
        <v>401</v>
      </c>
      <c r="F1260" s="57"/>
      <c r="G1260" s="57">
        <v>16</v>
      </c>
      <c r="H1260" s="57"/>
      <c r="I1260" s="57" t="s">
        <v>90</v>
      </c>
      <c r="J1260" s="57" t="s">
        <v>2271</v>
      </c>
      <c r="K1260" s="57"/>
      <c r="L1260" s="57"/>
      <c r="M1260" s="223">
        <v>103000</v>
      </c>
    </row>
    <row r="1261" spans="2:14" ht="15" customHeight="1" x14ac:dyDescent="0.25">
      <c r="C1261" s="80"/>
      <c r="D1261" s="83" t="s">
        <v>355</v>
      </c>
      <c r="E1261" s="57" t="s">
        <v>401</v>
      </c>
      <c r="F1261" s="57"/>
      <c r="G1261" s="57">
        <v>12.75</v>
      </c>
      <c r="H1261" s="57"/>
      <c r="I1261" s="57" t="s">
        <v>90</v>
      </c>
      <c r="J1261" s="57" t="s">
        <v>388</v>
      </c>
      <c r="K1261" s="57"/>
      <c r="L1261" s="57"/>
      <c r="M1261" s="223">
        <v>73130</v>
      </c>
    </row>
    <row r="1262" spans="2:14" ht="15" customHeight="1" x14ac:dyDescent="0.25">
      <c r="C1262" s="80"/>
      <c r="D1262" s="83" t="s">
        <v>355</v>
      </c>
      <c r="E1262" s="57" t="s">
        <v>401</v>
      </c>
      <c r="F1262" s="57"/>
      <c r="G1262" s="57">
        <v>10.75</v>
      </c>
      <c r="H1262" s="57"/>
      <c r="I1262" s="57" t="s">
        <v>90</v>
      </c>
      <c r="J1262" s="57" t="s">
        <v>389</v>
      </c>
      <c r="K1262" s="57"/>
      <c r="L1262" s="57"/>
      <c r="M1262" s="223">
        <v>60770</v>
      </c>
    </row>
    <row r="1263" spans="2:14" ht="15" customHeight="1" x14ac:dyDescent="0.25">
      <c r="C1263" s="80"/>
      <c r="D1263" s="83" t="s">
        <v>355</v>
      </c>
      <c r="E1263" s="57" t="s">
        <v>401</v>
      </c>
      <c r="F1263" s="57"/>
      <c r="G1263" s="57">
        <v>8.625</v>
      </c>
      <c r="H1263" s="57"/>
      <c r="I1263" s="57" t="s">
        <v>90</v>
      </c>
      <c r="J1263" s="57" t="s">
        <v>390</v>
      </c>
      <c r="K1263" s="57"/>
      <c r="L1263" s="57"/>
      <c r="M1263" s="223">
        <v>48410</v>
      </c>
    </row>
    <row r="1264" spans="2:14" ht="15" customHeight="1" x14ac:dyDescent="0.25">
      <c r="C1264" s="80"/>
      <c r="D1264" s="83" t="s">
        <v>355</v>
      </c>
      <c r="E1264" s="57" t="s">
        <v>401</v>
      </c>
      <c r="F1264" s="57"/>
      <c r="G1264" s="57">
        <v>6.625</v>
      </c>
      <c r="H1264" s="57"/>
      <c r="I1264" s="57" t="s">
        <v>90</v>
      </c>
      <c r="J1264" s="57" t="s">
        <v>391</v>
      </c>
      <c r="K1264" s="57"/>
      <c r="L1264" s="57"/>
      <c r="M1264" s="223">
        <v>40170</v>
      </c>
    </row>
    <row r="1265" spans="3:13" ht="15" customHeight="1" x14ac:dyDescent="0.25">
      <c r="C1265" s="80"/>
      <c r="D1265" s="83" t="s">
        <v>355</v>
      </c>
      <c r="E1265" s="57" t="s">
        <v>401</v>
      </c>
      <c r="F1265" s="57"/>
      <c r="G1265" s="57">
        <v>4.5</v>
      </c>
      <c r="H1265" s="57"/>
      <c r="I1265" s="57" t="s">
        <v>90</v>
      </c>
      <c r="J1265" s="57" t="s">
        <v>392</v>
      </c>
      <c r="K1265" s="57"/>
      <c r="L1265" s="57"/>
      <c r="M1265" s="223">
        <v>29870</v>
      </c>
    </row>
    <row r="1266" spans="3:13" ht="15" customHeight="1" x14ac:dyDescent="0.25">
      <c r="C1266" s="80"/>
      <c r="D1266" s="83" t="s">
        <v>355</v>
      </c>
      <c r="E1266" s="57" t="s">
        <v>401</v>
      </c>
      <c r="F1266" s="57"/>
      <c r="G1266" s="57">
        <v>20</v>
      </c>
      <c r="H1266" s="57"/>
      <c r="I1266" s="57" t="s">
        <v>90</v>
      </c>
      <c r="J1266" s="57" t="s">
        <v>393</v>
      </c>
      <c r="K1266" s="57"/>
      <c r="L1266" s="57"/>
      <c r="M1266" s="223">
        <v>124630</v>
      </c>
    </row>
    <row r="1267" spans="3:13" ht="15" customHeight="1" x14ac:dyDescent="0.25">
      <c r="C1267" s="80"/>
      <c r="D1267" s="83" t="s">
        <v>355</v>
      </c>
      <c r="E1267" s="57" t="s">
        <v>401</v>
      </c>
      <c r="F1267" s="57"/>
      <c r="G1267" s="57">
        <v>16</v>
      </c>
      <c r="H1267" s="57"/>
      <c r="I1267" s="57" t="s">
        <v>90</v>
      </c>
      <c r="J1267" s="57" t="s">
        <v>394</v>
      </c>
      <c r="K1267" s="57"/>
      <c r="L1267" s="57"/>
      <c r="M1267" s="223">
        <v>82400</v>
      </c>
    </row>
    <row r="1268" spans="3:13" ht="15" customHeight="1" x14ac:dyDescent="0.25">
      <c r="C1268" s="80"/>
      <c r="D1268" s="83" t="s">
        <v>355</v>
      </c>
      <c r="E1268" s="57" t="s">
        <v>401</v>
      </c>
      <c r="F1268" s="57"/>
      <c r="G1268" s="57">
        <v>12.75</v>
      </c>
      <c r="H1268" s="57"/>
      <c r="I1268" s="57" t="s">
        <v>90</v>
      </c>
      <c r="J1268" s="57" t="s">
        <v>395</v>
      </c>
      <c r="K1268" s="57"/>
      <c r="L1268" s="57"/>
      <c r="M1268" s="223">
        <v>62830</v>
      </c>
    </row>
    <row r="1269" spans="3:13" ht="15" customHeight="1" x14ac:dyDescent="0.25">
      <c r="C1269" s="80"/>
      <c r="D1269" s="83" t="s">
        <v>355</v>
      </c>
      <c r="E1269" s="57" t="s">
        <v>401</v>
      </c>
      <c r="F1269" s="57"/>
      <c r="G1269" s="57">
        <v>10.75</v>
      </c>
      <c r="H1269" s="57"/>
      <c r="I1269" s="57" t="s">
        <v>90</v>
      </c>
      <c r="J1269" s="57" t="s">
        <v>396</v>
      </c>
      <c r="K1269" s="57"/>
      <c r="L1269" s="57"/>
      <c r="M1269" s="223">
        <v>51500</v>
      </c>
    </row>
    <row r="1270" spans="3:13" ht="15" customHeight="1" x14ac:dyDescent="0.25">
      <c r="C1270" s="80"/>
      <c r="D1270" s="83" t="s">
        <v>355</v>
      </c>
      <c r="E1270" s="57" t="s">
        <v>401</v>
      </c>
      <c r="F1270" s="57"/>
      <c r="G1270" s="57">
        <v>8.625</v>
      </c>
      <c r="H1270" s="57"/>
      <c r="I1270" s="57" t="s">
        <v>90</v>
      </c>
      <c r="J1270" s="57" t="s">
        <v>397</v>
      </c>
      <c r="K1270" s="57"/>
      <c r="L1270" s="57"/>
      <c r="M1270" s="223">
        <v>39140</v>
      </c>
    </row>
    <row r="1271" spans="3:13" ht="15" customHeight="1" x14ac:dyDescent="0.25">
      <c r="C1271" s="80"/>
      <c r="D1271" s="83" t="s">
        <v>355</v>
      </c>
      <c r="E1271" s="57" t="s">
        <v>401</v>
      </c>
      <c r="F1271" s="57"/>
      <c r="G1271" s="57">
        <v>6.625</v>
      </c>
      <c r="H1271" s="57"/>
      <c r="I1271" s="57" t="s">
        <v>90</v>
      </c>
      <c r="J1271" s="57" t="s">
        <v>398</v>
      </c>
      <c r="K1271" s="57"/>
      <c r="L1271" s="57"/>
      <c r="M1271" s="223">
        <v>30900</v>
      </c>
    </row>
    <row r="1272" spans="3:13" ht="15" customHeight="1" x14ac:dyDescent="0.25">
      <c r="C1272" s="80"/>
      <c r="D1272" s="83" t="s">
        <v>355</v>
      </c>
      <c r="E1272" s="57" t="s">
        <v>401</v>
      </c>
      <c r="F1272" s="57"/>
      <c r="G1272" s="57">
        <v>4.5</v>
      </c>
      <c r="H1272" s="57"/>
      <c r="I1272" s="57" t="s">
        <v>90</v>
      </c>
      <c r="J1272" s="57" t="s">
        <v>399</v>
      </c>
      <c r="K1272" s="57"/>
      <c r="L1272" s="57"/>
      <c r="M1272" s="223">
        <v>26780</v>
      </c>
    </row>
    <row r="1273" spans="3:13" ht="15" customHeight="1" x14ac:dyDescent="0.25">
      <c r="C1273" s="80"/>
      <c r="D1273" s="83" t="s">
        <v>355</v>
      </c>
      <c r="E1273" s="62" t="s">
        <v>400</v>
      </c>
      <c r="F1273" s="57"/>
      <c r="G1273" s="57"/>
      <c r="H1273" s="57"/>
      <c r="I1273" s="57"/>
      <c r="J1273" s="57"/>
      <c r="K1273" s="57"/>
      <c r="L1273" s="57"/>
      <c r="M1273" s="206"/>
    </row>
    <row r="1274" spans="3:13" ht="15" customHeight="1" x14ac:dyDescent="0.25">
      <c r="C1274" s="80"/>
      <c r="D1274" s="83" t="s">
        <v>355</v>
      </c>
      <c r="E1274" s="57" t="s">
        <v>400</v>
      </c>
      <c r="F1274" s="57"/>
      <c r="G1274" s="57">
        <v>4.5</v>
      </c>
      <c r="H1274" s="57"/>
      <c r="I1274" s="57" t="s">
        <v>90</v>
      </c>
      <c r="J1274" s="57" t="s">
        <v>2272</v>
      </c>
      <c r="K1274" s="57"/>
      <c r="L1274" s="57"/>
      <c r="M1274" s="206">
        <v>16500</v>
      </c>
    </row>
    <row r="1275" spans="3:13" ht="15" customHeight="1" x14ac:dyDescent="0.25">
      <c r="C1275" s="80"/>
      <c r="D1275" s="83" t="s">
        <v>355</v>
      </c>
      <c r="E1275" s="57" t="s">
        <v>400</v>
      </c>
      <c r="F1275" s="57"/>
      <c r="G1275" s="57">
        <v>3.5</v>
      </c>
      <c r="H1275" s="57"/>
      <c r="I1275" s="57" t="s">
        <v>90</v>
      </c>
      <c r="J1275" s="57" t="s">
        <v>2273</v>
      </c>
      <c r="K1275" s="57"/>
      <c r="L1275" s="57"/>
      <c r="M1275" s="206">
        <v>11500</v>
      </c>
    </row>
    <row r="1276" spans="3:13" ht="15" customHeight="1" x14ac:dyDescent="0.25">
      <c r="C1276" s="80"/>
      <c r="D1276" s="83" t="s">
        <v>355</v>
      </c>
      <c r="E1276" s="57" t="s">
        <v>400</v>
      </c>
      <c r="F1276" s="57"/>
      <c r="G1276" s="57">
        <v>2.375</v>
      </c>
      <c r="H1276" s="57"/>
      <c r="I1276" s="57" t="s">
        <v>90</v>
      </c>
      <c r="J1276" s="57" t="s">
        <v>2274</v>
      </c>
      <c r="K1276" s="57"/>
      <c r="L1276" s="57"/>
      <c r="M1276" s="206">
        <v>6500</v>
      </c>
    </row>
    <row r="1277" spans="3:13" ht="15" customHeight="1" x14ac:dyDescent="0.25">
      <c r="C1277" s="80"/>
      <c r="D1277" s="83" t="s">
        <v>355</v>
      </c>
      <c r="E1277" s="57" t="s">
        <v>400</v>
      </c>
      <c r="F1277" s="57"/>
      <c r="G1277" s="57">
        <v>2.375</v>
      </c>
      <c r="H1277" s="57"/>
      <c r="I1277" s="57" t="s">
        <v>90</v>
      </c>
      <c r="J1277" s="57" t="s">
        <v>2275</v>
      </c>
      <c r="K1277" s="57"/>
      <c r="L1277" s="57"/>
      <c r="M1277" s="206">
        <v>3100</v>
      </c>
    </row>
    <row r="1278" spans="3:13" ht="15" customHeight="1" x14ac:dyDescent="0.25">
      <c r="C1278" s="80"/>
      <c r="D1278" s="83" t="s">
        <v>355</v>
      </c>
      <c r="E1278" s="57" t="s">
        <v>400</v>
      </c>
      <c r="F1278" s="57"/>
      <c r="G1278" s="57">
        <v>6.625</v>
      </c>
      <c r="H1278" s="57"/>
      <c r="I1278" s="57" t="s">
        <v>90</v>
      </c>
      <c r="J1278" s="57" t="s">
        <v>2276</v>
      </c>
      <c r="K1278" s="57"/>
      <c r="L1278" s="57"/>
      <c r="M1278" s="206">
        <v>0.01</v>
      </c>
    </row>
    <row r="1279" spans="3:13" ht="15" customHeight="1" x14ac:dyDescent="0.25">
      <c r="C1279" s="80"/>
      <c r="D1279" s="83" t="s">
        <v>355</v>
      </c>
      <c r="E1279" s="57" t="s">
        <v>400</v>
      </c>
      <c r="F1279" s="57"/>
      <c r="G1279" s="57">
        <v>4.5</v>
      </c>
      <c r="H1279" s="57"/>
      <c r="I1279" s="57" t="s">
        <v>90</v>
      </c>
      <c r="J1279" s="57" t="s">
        <v>2277</v>
      </c>
      <c r="K1279" s="57"/>
      <c r="L1279" s="57"/>
      <c r="M1279" s="206">
        <v>0.01</v>
      </c>
    </row>
    <row r="1280" spans="3:13" ht="15" customHeight="1" x14ac:dyDescent="0.25">
      <c r="C1280" s="80"/>
      <c r="D1280" s="83" t="s">
        <v>355</v>
      </c>
      <c r="E1280" s="57" t="s">
        <v>400</v>
      </c>
      <c r="F1280" s="57"/>
      <c r="G1280" s="57">
        <v>3.5</v>
      </c>
      <c r="H1280" s="57"/>
      <c r="I1280" s="57" t="s">
        <v>90</v>
      </c>
      <c r="J1280" s="57" t="s">
        <v>2278</v>
      </c>
      <c r="K1280" s="57"/>
      <c r="L1280" s="57"/>
      <c r="M1280" s="206">
        <v>0.01</v>
      </c>
    </row>
    <row r="1281" spans="3:13" ht="15" customHeight="1" x14ac:dyDescent="0.25">
      <c r="C1281" s="80"/>
      <c r="D1281" s="83" t="s">
        <v>355</v>
      </c>
      <c r="E1281" s="57" t="s">
        <v>400</v>
      </c>
      <c r="F1281" s="57"/>
      <c r="G1281" s="57">
        <v>2.375</v>
      </c>
      <c r="H1281" s="57"/>
      <c r="I1281" s="57" t="s">
        <v>90</v>
      </c>
      <c r="J1281" s="57" t="s">
        <v>2279</v>
      </c>
      <c r="K1281" s="57"/>
      <c r="L1281" s="57"/>
      <c r="M1281" s="206">
        <v>3100</v>
      </c>
    </row>
    <row r="1282" spans="3:13" ht="15" customHeight="1" x14ac:dyDescent="0.25">
      <c r="C1282" s="80"/>
      <c r="D1282" s="83" t="s">
        <v>355</v>
      </c>
      <c r="E1282" s="57" t="s">
        <v>400</v>
      </c>
      <c r="F1282" s="57"/>
      <c r="G1282" s="57">
        <v>1.3149999999999999</v>
      </c>
      <c r="H1282" s="57"/>
      <c r="I1282" s="57" t="s">
        <v>90</v>
      </c>
      <c r="J1282" s="57" t="s">
        <v>2280</v>
      </c>
      <c r="K1282" s="57"/>
      <c r="L1282" s="57"/>
      <c r="M1282" s="206">
        <v>2700</v>
      </c>
    </row>
    <row r="1283" spans="3:13" ht="15" customHeight="1" x14ac:dyDescent="0.25">
      <c r="C1283" s="80"/>
      <c r="D1283" s="83" t="s">
        <v>355</v>
      </c>
      <c r="E1283" s="62" t="s">
        <v>402</v>
      </c>
      <c r="F1283" s="57"/>
      <c r="G1283" s="57"/>
      <c r="H1283" s="57"/>
      <c r="I1283" s="57"/>
      <c r="J1283" s="57"/>
      <c r="K1283" s="57"/>
      <c r="L1283" s="57"/>
      <c r="M1283" s="206"/>
    </row>
    <row r="1284" spans="3:13" ht="15" customHeight="1" x14ac:dyDescent="0.25">
      <c r="C1284" s="80"/>
      <c r="D1284" s="83" t="s">
        <v>355</v>
      </c>
      <c r="E1284" s="57" t="s">
        <v>402</v>
      </c>
      <c r="F1284" s="57"/>
      <c r="G1284" s="57">
        <v>20</v>
      </c>
      <c r="H1284" s="57"/>
      <c r="I1284" s="57" t="s">
        <v>90</v>
      </c>
      <c r="J1284" s="57" t="s">
        <v>2281</v>
      </c>
      <c r="K1284" s="57"/>
      <c r="L1284" s="57"/>
      <c r="M1284" s="206">
        <v>160000</v>
      </c>
    </row>
    <row r="1285" spans="3:13" ht="15" customHeight="1" x14ac:dyDescent="0.25">
      <c r="C1285" s="80"/>
      <c r="D1285" s="83" t="s">
        <v>355</v>
      </c>
      <c r="E1285" s="57" t="s">
        <v>402</v>
      </c>
      <c r="F1285" s="57"/>
      <c r="G1285" s="57">
        <v>16</v>
      </c>
      <c r="H1285" s="57"/>
      <c r="I1285" s="57" t="s">
        <v>90</v>
      </c>
      <c r="J1285" s="57" t="s">
        <v>2282</v>
      </c>
      <c r="K1285" s="57"/>
      <c r="L1285" s="57"/>
      <c r="M1285" s="206">
        <v>145000</v>
      </c>
    </row>
    <row r="1286" spans="3:13" ht="15" customHeight="1" x14ac:dyDescent="0.25">
      <c r="C1286" s="80"/>
      <c r="D1286" s="83" t="s">
        <v>355</v>
      </c>
      <c r="E1286" s="57" t="s">
        <v>402</v>
      </c>
      <c r="F1286" s="57"/>
      <c r="G1286" s="57">
        <v>12.75</v>
      </c>
      <c r="H1286" s="57"/>
      <c r="I1286" s="57" t="s">
        <v>90</v>
      </c>
      <c r="J1286" s="57" t="s">
        <v>2283</v>
      </c>
      <c r="K1286" s="57"/>
      <c r="L1286" s="57"/>
      <c r="M1286" s="206">
        <v>120000</v>
      </c>
    </row>
    <row r="1287" spans="3:13" ht="15" customHeight="1" x14ac:dyDescent="0.25">
      <c r="C1287" s="80"/>
      <c r="D1287" s="83" t="s">
        <v>355</v>
      </c>
      <c r="E1287" s="57" t="s">
        <v>402</v>
      </c>
      <c r="F1287" s="57"/>
      <c r="G1287" s="57">
        <v>10.75</v>
      </c>
      <c r="H1287" s="57"/>
      <c r="I1287" s="57" t="s">
        <v>90</v>
      </c>
      <c r="J1287" s="57" t="s">
        <v>2284</v>
      </c>
      <c r="K1287" s="57"/>
      <c r="L1287" s="57"/>
      <c r="M1287" s="206">
        <v>95000</v>
      </c>
    </row>
    <row r="1288" spans="3:13" ht="15" customHeight="1" x14ac:dyDescent="0.25">
      <c r="C1288" s="80"/>
      <c r="D1288" s="83" t="s">
        <v>355</v>
      </c>
      <c r="E1288" s="57" t="s">
        <v>402</v>
      </c>
      <c r="F1288" s="57"/>
      <c r="G1288" s="57">
        <v>8.625</v>
      </c>
      <c r="H1288" s="57"/>
      <c r="I1288" s="57" t="s">
        <v>90</v>
      </c>
      <c r="J1288" s="57" t="s">
        <v>2285</v>
      </c>
      <c r="K1288" s="57"/>
      <c r="L1288" s="57"/>
      <c r="M1288" s="206">
        <v>60000</v>
      </c>
    </row>
    <row r="1289" spans="3:13" ht="15" customHeight="1" x14ac:dyDescent="0.25">
      <c r="C1289" s="80"/>
      <c r="D1289" s="83" t="s">
        <v>355</v>
      </c>
      <c r="E1289" s="57" t="s">
        <v>402</v>
      </c>
      <c r="F1289" s="57"/>
      <c r="G1289" s="57">
        <v>6.625</v>
      </c>
      <c r="H1289" s="57"/>
      <c r="I1289" s="57" t="s">
        <v>90</v>
      </c>
      <c r="J1289" s="57" t="s">
        <v>2286</v>
      </c>
      <c r="K1289" s="57"/>
      <c r="L1289" s="57"/>
      <c r="M1289" s="206">
        <v>36983</v>
      </c>
    </row>
    <row r="1290" spans="3:13" ht="15" customHeight="1" x14ac:dyDescent="0.25">
      <c r="C1290" s="80"/>
      <c r="D1290" s="83" t="s">
        <v>355</v>
      </c>
      <c r="E1290" s="57" t="s">
        <v>402</v>
      </c>
      <c r="F1290" s="57"/>
      <c r="G1290" s="57">
        <v>4.5</v>
      </c>
      <c r="H1290" s="57"/>
      <c r="I1290" s="57" t="s">
        <v>90</v>
      </c>
      <c r="J1290" s="57" t="s">
        <v>2287</v>
      </c>
      <c r="K1290" s="57"/>
      <c r="L1290" s="57"/>
      <c r="M1290" s="206">
        <v>24625</v>
      </c>
    </row>
    <row r="1291" spans="3:13" ht="15" customHeight="1" x14ac:dyDescent="0.25">
      <c r="C1291" s="80"/>
      <c r="D1291" s="83" t="s">
        <v>355</v>
      </c>
      <c r="E1291" s="62" t="s">
        <v>403</v>
      </c>
      <c r="F1291" s="57"/>
      <c r="G1291" s="57"/>
      <c r="H1291" s="57"/>
      <c r="I1291" s="57"/>
      <c r="J1291" s="57"/>
      <c r="K1291" s="57"/>
      <c r="L1291" s="57"/>
      <c r="M1291" s="206"/>
    </row>
    <row r="1292" spans="3:13" ht="15" customHeight="1" x14ac:dyDescent="0.25">
      <c r="C1292" s="80"/>
      <c r="D1292" s="83" t="s">
        <v>355</v>
      </c>
      <c r="E1292" s="57" t="s">
        <v>403</v>
      </c>
      <c r="F1292" s="57"/>
      <c r="G1292" s="91" t="s">
        <v>404</v>
      </c>
      <c r="H1292" s="57"/>
      <c r="I1292" s="57" t="s">
        <v>90</v>
      </c>
      <c r="J1292" s="57" t="s">
        <v>2288</v>
      </c>
      <c r="K1292" s="57"/>
      <c r="L1292" s="57"/>
      <c r="M1292" s="206">
        <v>25441</v>
      </c>
    </row>
    <row r="1293" spans="3:13" ht="15" customHeight="1" x14ac:dyDescent="0.25">
      <c r="C1293" s="80"/>
      <c r="D1293" s="83" t="s">
        <v>355</v>
      </c>
      <c r="E1293" s="57" t="s">
        <v>403</v>
      </c>
      <c r="F1293" s="57"/>
      <c r="G1293" s="91" t="s">
        <v>405</v>
      </c>
      <c r="H1293" s="57"/>
      <c r="I1293" s="57" t="s">
        <v>90</v>
      </c>
      <c r="J1293" s="57" t="s">
        <v>2289</v>
      </c>
      <c r="K1293" s="57"/>
      <c r="L1293" s="57"/>
      <c r="M1293" s="206">
        <v>7079</v>
      </c>
    </row>
    <row r="1294" spans="3:13" ht="15" customHeight="1" x14ac:dyDescent="0.25">
      <c r="C1294" s="80"/>
      <c r="D1294" s="83" t="s">
        <v>355</v>
      </c>
      <c r="E1294" s="57" t="s">
        <v>403</v>
      </c>
      <c r="F1294" s="57"/>
      <c r="G1294" s="91" t="s">
        <v>406</v>
      </c>
      <c r="H1294" s="57"/>
      <c r="I1294" s="57" t="s">
        <v>90</v>
      </c>
      <c r="J1294" s="57" t="s">
        <v>2290</v>
      </c>
      <c r="K1294" s="57"/>
      <c r="L1294" s="57"/>
      <c r="M1294" s="206">
        <v>5000</v>
      </c>
    </row>
    <row r="1295" spans="3:13" ht="15" customHeight="1" x14ac:dyDescent="0.25">
      <c r="C1295" s="80"/>
      <c r="D1295" s="83" t="s">
        <v>355</v>
      </c>
      <c r="E1295" s="57" t="s">
        <v>403</v>
      </c>
      <c r="F1295" s="57"/>
      <c r="G1295" s="91" t="s">
        <v>407</v>
      </c>
      <c r="H1295" s="57"/>
      <c r="I1295" s="57" t="s">
        <v>90</v>
      </c>
      <c r="J1295" s="57" t="s">
        <v>2291</v>
      </c>
      <c r="K1295" s="57"/>
      <c r="L1295" s="57"/>
      <c r="M1295" s="206">
        <v>5709</v>
      </c>
    </row>
    <row r="1296" spans="3:13" ht="15" customHeight="1" x14ac:dyDescent="0.25">
      <c r="C1296" s="80"/>
      <c r="D1296" s="83" t="s">
        <v>355</v>
      </c>
      <c r="E1296" s="57" t="s">
        <v>403</v>
      </c>
      <c r="F1296" s="57"/>
      <c r="G1296" s="91" t="s">
        <v>408</v>
      </c>
      <c r="H1296" s="57"/>
      <c r="I1296" s="57" t="s">
        <v>90</v>
      </c>
      <c r="J1296" s="57" t="s">
        <v>2292</v>
      </c>
      <c r="K1296" s="57"/>
      <c r="L1296" s="57"/>
      <c r="M1296" s="206">
        <v>1400</v>
      </c>
    </row>
    <row r="1297" spans="3:13" ht="15" customHeight="1" x14ac:dyDescent="0.25">
      <c r="C1297" s="80"/>
      <c r="D1297" s="83" t="s">
        <v>355</v>
      </c>
      <c r="E1297" s="57" t="s">
        <v>403</v>
      </c>
      <c r="F1297" s="57"/>
      <c r="G1297" s="91" t="s">
        <v>409</v>
      </c>
      <c r="H1297" s="57"/>
      <c r="I1297" s="57"/>
      <c r="J1297" s="57" t="s">
        <v>2293</v>
      </c>
      <c r="K1297" s="57"/>
      <c r="L1297" s="57"/>
      <c r="M1297" s="206">
        <v>950</v>
      </c>
    </row>
    <row r="1298" spans="3:13" ht="15" customHeight="1" x14ac:dyDescent="0.25">
      <c r="C1298" s="80"/>
      <c r="D1298" s="83" t="s">
        <v>355</v>
      </c>
      <c r="E1298" s="57" t="s">
        <v>403</v>
      </c>
      <c r="F1298" s="57"/>
      <c r="G1298" s="91" t="s">
        <v>410</v>
      </c>
      <c r="H1298" s="57"/>
      <c r="I1298" s="57"/>
      <c r="J1298" s="57" t="s">
        <v>2294</v>
      </c>
      <c r="K1298" s="57"/>
      <c r="L1298" s="57"/>
      <c r="M1298" s="206">
        <v>500</v>
      </c>
    </row>
    <row r="1299" spans="3:13" ht="15" customHeight="1" x14ac:dyDescent="0.25">
      <c r="C1299" s="80"/>
      <c r="D1299" s="83" t="s">
        <v>355</v>
      </c>
      <c r="E1299" s="57" t="s">
        <v>403</v>
      </c>
      <c r="F1299" s="57"/>
      <c r="G1299" s="91" t="s">
        <v>411</v>
      </c>
      <c r="H1299" s="57"/>
      <c r="I1299" s="57"/>
      <c r="J1299" s="57" t="s">
        <v>2295</v>
      </c>
      <c r="K1299" s="57"/>
      <c r="L1299" s="57"/>
      <c r="M1299" s="206">
        <v>400</v>
      </c>
    </row>
    <row r="1300" spans="3:13" ht="15" customHeight="1" x14ac:dyDescent="0.25">
      <c r="C1300" s="80"/>
      <c r="D1300" s="83" t="s">
        <v>355</v>
      </c>
      <c r="E1300" s="62" t="s">
        <v>412</v>
      </c>
      <c r="F1300" s="57"/>
      <c r="G1300" s="57"/>
      <c r="H1300" s="57"/>
      <c r="I1300" s="57"/>
      <c r="J1300" s="57"/>
      <c r="K1300" s="57"/>
      <c r="L1300" s="57"/>
      <c r="M1300" s="206"/>
    </row>
    <row r="1301" spans="3:13" ht="15" customHeight="1" x14ac:dyDescent="0.25">
      <c r="C1301" s="80"/>
      <c r="D1301" s="83" t="s">
        <v>355</v>
      </c>
      <c r="E1301" s="57" t="s">
        <v>412</v>
      </c>
      <c r="F1301" s="57"/>
      <c r="G1301" s="57">
        <v>42</v>
      </c>
      <c r="H1301" s="57"/>
      <c r="I1301" s="57" t="s">
        <v>90</v>
      </c>
      <c r="J1301" s="57" t="s">
        <v>2296</v>
      </c>
      <c r="K1301" s="57"/>
      <c r="L1301" s="57"/>
      <c r="M1301" s="206">
        <v>34175</v>
      </c>
    </row>
    <row r="1302" spans="3:13" ht="15" customHeight="1" x14ac:dyDescent="0.25">
      <c r="C1302" s="80"/>
      <c r="D1302" s="83" t="s">
        <v>355</v>
      </c>
      <c r="E1302" s="57" t="s">
        <v>412</v>
      </c>
      <c r="F1302" s="57"/>
      <c r="G1302" s="57">
        <v>36</v>
      </c>
      <c r="H1302" s="57"/>
      <c r="I1302" s="57" t="s">
        <v>90</v>
      </c>
      <c r="J1302" s="57" t="s">
        <v>2297</v>
      </c>
      <c r="K1302" s="57"/>
      <c r="L1302" s="57"/>
      <c r="M1302" s="206">
        <v>31466</v>
      </c>
    </row>
    <row r="1303" spans="3:13" ht="15" customHeight="1" x14ac:dyDescent="0.25">
      <c r="C1303" s="80"/>
      <c r="D1303" s="83" t="s">
        <v>355</v>
      </c>
      <c r="E1303" s="57" t="s">
        <v>412</v>
      </c>
      <c r="F1303" s="57"/>
      <c r="G1303" s="57">
        <v>30</v>
      </c>
      <c r="H1303" s="57"/>
      <c r="I1303" s="57" t="s">
        <v>90</v>
      </c>
      <c r="J1303" s="57" t="s">
        <v>2298</v>
      </c>
      <c r="K1303" s="57"/>
      <c r="L1303" s="57"/>
      <c r="M1303" s="206">
        <v>25745</v>
      </c>
    </row>
    <row r="1304" spans="3:13" ht="15" customHeight="1" x14ac:dyDescent="0.25">
      <c r="C1304" s="80"/>
      <c r="D1304" s="83" t="s">
        <v>355</v>
      </c>
      <c r="E1304" s="57" t="s">
        <v>412</v>
      </c>
      <c r="F1304" s="57"/>
      <c r="G1304" s="57">
        <v>24</v>
      </c>
      <c r="H1304" s="57"/>
      <c r="I1304" s="57" t="s">
        <v>90</v>
      </c>
      <c r="J1304" s="57" t="s">
        <v>2299</v>
      </c>
      <c r="K1304" s="57"/>
      <c r="L1304" s="57"/>
      <c r="M1304" s="206">
        <v>22585</v>
      </c>
    </row>
    <row r="1305" spans="3:13" ht="15" customHeight="1" x14ac:dyDescent="0.25">
      <c r="C1305" s="80"/>
      <c r="D1305" s="83" t="s">
        <v>355</v>
      </c>
      <c r="E1305" s="57" t="s">
        <v>412</v>
      </c>
      <c r="F1305" s="57"/>
      <c r="G1305" s="57">
        <v>20</v>
      </c>
      <c r="H1305" s="57"/>
      <c r="I1305" s="57" t="s">
        <v>90</v>
      </c>
      <c r="J1305" s="57" t="s">
        <v>2300</v>
      </c>
      <c r="K1305" s="57"/>
      <c r="L1305" s="57"/>
      <c r="M1305" s="206">
        <v>20857</v>
      </c>
    </row>
    <row r="1306" spans="3:13" ht="15" customHeight="1" x14ac:dyDescent="0.25">
      <c r="C1306" s="80"/>
      <c r="D1306" s="83" t="s">
        <v>355</v>
      </c>
      <c r="E1306" s="57" t="s">
        <v>412</v>
      </c>
      <c r="F1306" s="57"/>
      <c r="G1306" s="57">
        <v>16</v>
      </c>
      <c r="H1306" s="57"/>
      <c r="I1306" s="57" t="s">
        <v>90</v>
      </c>
      <c r="J1306" s="57" t="s">
        <v>2301</v>
      </c>
      <c r="K1306" s="57"/>
      <c r="L1306" s="57"/>
      <c r="M1306" s="206">
        <v>16280</v>
      </c>
    </row>
    <row r="1307" spans="3:13" ht="15" customHeight="1" x14ac:dyDescent="0.25">
      <c r="C1307" s="80"/>
      <c r="D1307" s="83" t="s">
        <v>355</v>
      </c>
      <c r="E1307" s="57" t="s">
        <v>412</v>
      </c>
      <c r="F1307" s="57"/>
      <c r="G1307" s="57">
        <v>12.75</v>
      </c>
      <c r="H1307" s="57"/>
      <c r="I1307" s="57" t="s">
        <v>90</v>
      </c>
      <c r="J1307" s="57" t="s">
        <v>2302</v>
      </c>
      <c r="K1307" s="57"/>
      <c r="L1307" s="57"/>
      <c r="M1307" s="206">
        <v>14024</v>
      </c>
    </row>
    <row r="1308" spans="3:13" ht="15" customHeight="1" x14ac:dyDescent="0.25">
      <c r="C1308" s="80"/>
      <c r="D1308" s="83" t="s">
        <v>355</v>
      </c>
      <c r="E1308" s="57" t="s">
        <v>412</v>
      </c>
      <c r="F1308" s="57"/>
      <c r="G1308" s="57">
        <v>10.75</v>
      </c>
      <c r="H1308" s="57"/>
      <c r="I1308" s="57" t="s">
        <v>90</v>
      </c>
      <c r="J1308" s="57" t="s">
        <v>2303</v>
      </c>
      <c r="K1308" s="57"/>
      <c r="L1308" s="57"/>
      <c r="M1308" s="206">
        <v>14024</v>
      </c>
    </row>
    <row r="1309" spans="3:13" ht="15" customHeight="1" x14ac:dyDescent="0.25">
      <c r="C1309" s="80"/>
      <c r="D1309" s="83" t="s">
        <v>355</v>
      </c>
      <c r="E1309" s="57" t="s">
        <v>412</v>
      </c>
      <c r="F1309" s="57"/>
      <c r="G1309" s="57">
        <v>8.625</v>
      </c>
      <c r="H1309" s="57"/>
      <c r="I1309" s="57" t="s">
        <v>90</v>
      </c>
      <c r="J1309" s="57" t="s">
        <v>2304</v>
      </c>
      <c r="K1309" s="57"/>
      <c r="L1309" s="57"/>
      <c r="M1309" s="206">
        <v>13240</v>
      </c>
    </row>
    <row r="1310" spans="3:13" ht="15" customHeight="1" x14ac:dyDescent="0.25">
      <c r="C1310" s="80"/>
      <c r="D1310" s="83" t="s">
        <v>355</v>
      </c>
      <c r="E1310" s="57" t="s">
        <v>412</v>
      </c>
      <c r="F1310" s="57"/>
      <c r="G1310" s="57">
        <v>6.625</v>
      </c>
      <c r="H1310" s="57"/>
      <c r="I1310" s="57" t="s">
        <v>90</v>
      </c>
      <c r="J1310" s="57" t="s">
        <v>2305</v>
      </c>
      <c r="K1310" s="57"/>
      <c r="L1310" s="57"/>
      <c r="M1310" s="206">
        <v>13240</v>
      </c>
    </row>
    <row r="1311" spans="3:13" ht="15" customHeight="1" x14ac:dyDescent="0.25">
      <c r="C1311" s="80"/>
      <c r="D1311" s="83" t="s">
        <v>355</v>
      </c>
      <c r="E1311" s="57" t="s">
        <v>412</v>
      </c>
      <c r="F1311" s="57"/>
      <c r="G1311" s="57">
        <v>4.5</v>
      </c>
      <c r="H1311" s="57"/>
      <c r="I1311" s="57" t="s">
        <v>90</v>
      </c>
      <c r="J1311" s="57" t="s">
        <v>2306</v>
      </c>
      <c r="K1311" s="57"/>
      <c r="L1311" s="57"/>
      <c r="M1311" s="206">
        <v>12392</v>
      </c>
    </row>
    <row r="1312" spans="3:13" ht="15" customHeight="1" x14ac:dyDescent="0.25">
      <c r="C1312" s="80"/>
      <c r="D1312" s="83" t="s">
        <v>355</v>
      </c>
      <c r="E1312" s="57" t="s">
        <v>412</v>
      </c>
      <c r="F1312" s="57"/>
      <c r="G1312" s="57">
        <v>3.5</v>
      </c>
      <c r="H1312" s="57"/>
      <c r="I1312" s="57" t="s">
        <v>90</v>
      </c>
      <c r="J1312" s="57" t="s">
        <v>2307</v>
      </c>
      <c r="K1312" s="57"/>
      <c r="L1312" s="57"/>
      <c r="M1312" s="206">
        <v>12392</v>
      </c>
    </row>
    <row r="1313" spans="3:13" ht="15" customHeight="1" x14ac:dyDescent="0.25">
      <c r="C1313" s="80"/>
      <c r="D1313" s="83" t="s">
        <v>355</v>
      </c>
      <c r="E1313" s="57" t="s">
        <v>412</v>
      </c>
      <c r="F1313" s="57"/>
      <c r="G1313" s="57">
        <v>2.375</v>
      </c>
      <c r="H1313" s="57"/>
      <c r="I1313" s="57" t="s">
        <v>90</v>
      </c>
      <c r="J1313" s="57" t="s">
        <v>2308</v>
      </c>
      <c r="K1313" s="57"/>
      <c r="L1313" s="57"/>
      <c r="M1313" s="206">
        <v>12392</v>
      </c>
    </row>
    <row r="1314" spans="3:13" ht="15" customHeight="1" x14ac:dyDescent="0.25">
      <c r="C1314" s="80"/>
      <c r="D1314" s="83" t="s">
        <v>355</v>
      </c>
      <c r="E1314" s="57" t="s">
        <v>412</v>
      </c>
      <c r="F1314" s="57"/>
      <c r="G1314" s="57">
        <v>42</v>
      </c>
      <c r="H1314" s="57"/>
      <c r="I1314" s="57" t="s">
        <v>90</v>
      </c>
      <c r="J1314" s="57" t="s">
        <v>2309</v>
      </c>
      <c r="K1314" s="57"/>
      <c r="L1314" s="57"/>
      <c r="M1314" s="206">
        <v>28127</v>
      </c>
    </row>
    <row r="1315" spans="3:13" ht="15" customHeight="1" x14ac:dyDescent="0.25">
      <c r="C1315" s="80"/>
      <c r="D1315" s="83" t="s">
        <v>355</v>
      </c>
      <c r="E1315" s="57" t="s">
        <v>412</v>
      </c>
      <c r="F1315" s="57"/>
      <c r="G1315" s="57">
        <v>36</v>
      </c>
      <c r="H1315" s="57"/>
      <c r="I1315" s="57" t="s">
        <v>90</v>
      </c>
      <c r="J1315" s="57" t="s">
        <v>2310</v>
      </c>
      <c r="K1315" s="57"/>
      <c r="L1315" s="57"/>
      <c r="M1315" s="206">
        <v>24410</v>
      </c>
    </row>
    <row r="1316" spans="3:13" ht="15" customHeight="1" x14ac:dyDescent="0.25">
      <c r="C1316" s="80"/>
      <c r="D1316" s="83" t="s">
        <v>355</v>
      </c>
      <c r="E1316" s="57" t="s">
        <v>412</v>
      </c>
      <c r="F1316" s="57"/>
      <c r="G1316" s="57">
        <v>30</v>
      </c>
      <c r="H1316" s="57"/>
      <c r="I1316" s="57" t="s">
        <v>90</v>
      </c>
      <c r="J1316" s="57" t="s">
        <v>2311</v>
      </c>
      <c r="K1316" s="57"/>
      <c r="L1316" s="57"/>
      <c r="M1316" s="206">
        <v>24410</v>
      </c>
    </row>
    <row r="1317" spans="3:13" ht="15" customHeight="1" x14ac:dyDescent="0.25">
      <c r="C1317" s="80"/>
      <c r="D1317" s="83" t="s">
        <v>355</v>
      </c>
      <c r="E1317" s="57" t="s">
        <v>412</v>
      </c>
      <c r="F1317" s="57"/>
      <c r="G1317" s="57">
        <v>24</v>
      </c>
      <c r="H1317" s="57"/>
      <c r="I1317" s="57" t="s">
        <v>90</v>
      </c>
      <c r="J1317" s="57" t="s">
        <v>2312</v>
      </c>
      <c r="K1317" s="57"/>
      <c r="L1317" s="57"/>
      <c r="M1317" s="206">
        <v>18362</v>
      </c>
    </row>
    <row r="1318" spans="3:13" ht="15" customHeight="1" x14ac:dyDescent="0.25">
      <c r="C1318" s="80"/>
      <c r="D1318" s="83" t="s">
        <v>355</v>
      </c>
      <c r="E1318" s="57" t="s">
        <v>412</v>
      </c>
      <c r="F1318" s="57"/>
      <c r="G1318" s="57">
        <v>20</v>
      </c>
      <c r="H1318" s="57"/>
      <c r="I1318" s="57" t="s">
        <v>90</v>
      </c>
      <c r="J1318" s="57" t="s">
        <v>2313</v>
      </c>
      <c r="K1318" s="57"/>
      <c r="L1318" s="57"/>
      <c r="M1318" s="206">
        <v>18362</v>
      </c>
    </row>
    <row r="1319" spans="3:13" ht="15" customHeight="1" x14ac:dyDescent="0.25">
      <c r="C1319" s="80"/>
      <c r="D1319" s="83" t="s">
        <v>355</v>
      </c>
      <c r="E1319" s="57" t="s">
        <v>412</v>
      </c>
      <c r="F1319" s="57"/>
      <c r="G1319" s="57">
        <v>16</v>
      </c>
      <c r="H1319" s="57"/>
      <c r="I1319" s="57" t="s">
        <v>90</v>
      </c>
      <c r="J1319" s="57" t="s">
        <v>2314</v>
      </c>
      <c r="K1319" s="57"/>
      <c r="L1319" s="57"/>
      <c r="M1319" s="206">
        <v>15386</v>
      </c>
    </row>
    <row r="1320" spans="3:13" ht="15" customHeight="1" x14ac:dyDescent="0.25">
      <c r="C1320" s="80"/>
      <c r="D1320" s="83" t="s">
        <v>355</v>
      </c>
      <c r="E1320" s="57" t="s">
        <v>412</v>
      </c>
      <c r="F1320" s="57"/>
      <c r="G1320" s="57">
        <v>12.75</v>
      </c>
      <c r="H1320" s="57"/>
      <c r="I1320" s="57" t="s">
        <v>90</v>
      </c>
      <c r="J1320" s="57" t="s">
        <v>2315</v>
      </c>
      <c r="K1320" s="57"/>
      <c r="L1320" s="57"/>
      <c r="M1320" s="206">
        <v>14424</v>
      </c>
    </row>
    <row r="1321" spans="3:13" ht="15" customHeight="1" x14ac:dyDescent="0.25">
      <c r="C1321" s="80"/>
      <c r="D1321" s="83" t="s">
        <v>355</v>
      </c>
      <c r="E1321" s="57" t="s">
        <v>412</v>
      </c>
      <c r="F1321" s="57"/>
      <c r="G1321" s="57">
        <v>10.75</v>
      </c>
      <c r="H1321" s="57"/>
      <c r="I1321" s="57" t="s">
        <v>90</v>
      </c>
      <c r="J1321" s="57" t="s">
        <v>2316</v>
      </c>
      <c r="K1321" s="57"/>
      <c r="L1321" s="57"/>
      <c r="M1321" s="206">
        <v>14424</v>
      </c>
    </row>
    <row r="1322" spans="3:13" ht="15" customHeight="1" x14ac:dyDescent="0.25">
      <c r="C1322" s="80"/>
      <c r="D1322" s="83" t="s">
        <v>355</v>
      </c>
      <c r="E1322" s="57" t="s">
        <v>412</v>
      </c>
      <c r="F1322" s="57"/>
      <c r="G1322" s="57">
        <v>8.625</v>
      </c>
      <c r="H1322" s="57"/>
      <c r="I1322" s="57" t="s">
        <v>90</v>
      </c>
      <c r="J1322" s="57" t="s">
        <v>2317</v>
      </c>
      <c r="K1322" s="57"/>
      <c r="L1322" s="57"/>
      <c r="M1322" s="206">
        <v>12674</v>
      </c>
    </row>
    <row r="1323" spans="3:13" ht="15" customHeight="1" x14ac:dyDescent="0.25">
      <c r="C1323" s="80"/>
      <c r="D1323" s="83" t="s">
        <v>355</v>
      </c>
      <c r="E1323" s="57" t="s">
        <v>412</v>
      </c>
      <c r="F1323" s="57"/>
      <c r="G1323" s="57">
        <v>6.625</v>
      </c>
      <c r="H1323" s="57"/>
      <c r="I1323" s="57" t="s">
        <v>90</v>
      </c>
      <c r="J1323" s="57" t="s">
        <v>2318</v>
      </c>
      <c r="K1323" s="57"/>
      <c r="L1323" s="57"/>
      <c r="M1323" s="206">
        <v>12674</v>
      </c>
    </row>
    <row r="1324" spans="3:13" ht="15" customHeight="1" x14ac:dyDescent="0.25">
      <c r="C1324" s="80"/>
      <c r="D1324" s="83" t="s">
        <v>355</v>
      </c>
      <c r="E1324" s="57" t="s">
        <v>412</v>
      </c>
      <c r="F1324" s="57"/>
      <c r="G1324" s="57">
        <v>4.5</v>
      </c>
      <c r="H1324" s="57"/>
      <c r="I1324" s="57" t="s">
        <v>90</v>
      </c>
      <c r="J1324" s="57" t="s">
        <v>2319</v>
      </c>
      <c r="K1324" s="57"/>
      <c r="L1324" s="57"/>
      <c r="M1324" s="206">
        <v>12674</v>
      </c>
    </row>
    <row r="1325" spans="3:13" ht="15" customHeight="1" x14ac:dyDescent="0.25">
      <c r="C1325" s="80"/>
      <c r="D1325" s="83" t="s">
        <v>355</v>
      </c>
      <c r="E1325" s="57" t="s">
        <v>412</v>
      </c>
      <c r="F1325" s="57"/>
      <c r="G1325" s="57">
        <v>3.5</v>
      </c>
      <c r="H1325" s="57"/>
      <c r="I1325" s="57" t="s">
        <v>90</v>
      </c>
      <c r="J1325" s="57" t="s">
        <v>2320</v>
      </c>
      <c r="K1325" s="57"/>
      <c r="L1325" s="57"/>
      <c r="M1325" s="206">
        <v>12267</v>
      </c>
    </row>
    <row r="1326" spans="3:13" ht="15" customHeight="1" x14ac:dyDescent="0.25">
      <c r="C1326" s="80"/>
      <c r="D1326" s="83" t="s">
        <v>355</v>
      </c>
      <c r="E1326" s="57" t="s">
        <v>412</v>
      </c>
      <c r="F1326" s="57"/>
      <c r="G1326" s="57">
        <v>2.375</v>
      </c>
      <c r="H1326" s="57"/>
      <c r="I1326" s="57" t="s">
        <v>90</v>
      </c>
      <c r="J1326" s="57" t="s">
        <v>2321</v>
      </c>
      <c r="K1326" s="57"/>
      <c r="L1326" s="57"/>
      <c r="M1326" s="206">
        <v>12267</v>
      </c>
    </row>
    <row r="1327" spans="3:13" ht="15" customHeight="1" x14ac:dyDescent="0.25">
      <c r="C1327" s="80"/>
      <c r="D1327" s="83" t="s">
        <v>355</v>
      </c>
      <c r="E1327" s="57" t="s">
        <v>412</v>
      </c>
      <c r="F1327" s="57"/>
      <c r="G1327" s="57">
        <v>42</v>
      </c>
      <c r="H1327" s="57"/>
      <c r="I1327" s="57" t="s">
        <v>90</v>
      </c>
      <c r="J1327" s="57" t="s">
        <v>2322</v>
      </c>
      <c r="K1327" s="57"/>
      <c r="L1327" s="57"/>
      <c r="M1327" s="206">
        <v>53000</v>
      </c>
    </row>
    <row r="1328" spans="3:13" ht="15" customHeight="1" x14ac:dyDescent="0.25">
      <c r="C1328" s="80"/>
      <c r="D1328" s="83" t="s">
        <v>355</v>
      </c>
      <c r="E1328" s="57" t="s">
        <v>412</v>
      </c>
      <c r="F1328" s="57"/>
      <c r="G1328" s="57">
        <v>36</v>
      </c>
      <c r="H1328" s="57"/>
      <c r="I1328" s="57" t="s">
        <v>90</v>
      </c>
      <c r="J1328" s="57" t="s">
        <v>2323</v>
      </c>
      <c r="K1328" s="57"/>
      <c r="L1328" s="57"/>
      <c r="M1328" s="206">
        <v>29105</v>
      </c>
    </row>
    <row r="1329" spans="3:13" ht="15" customHeight="1" x14ac:dyDescent="0.25">
      <c r="C1329" s="80"/>
      <c r="D1329" s="83" t="s">
        <v>355</v>
      </c>
      <c r="E1329" s="57" t="s">
        <v>412</v>
      </c>
      <c r="F1329" s="57"/>
      <c r="G1329" s="57">
        <v>30</v>
      </c>
      <c r="H1329" s="57"/>
      <c r="I1329" s="57" t="s">
        <v>90</v>
      </c>
      <c r="J1329" s="57" t="s">
        <v>2324</v>
      </c>
      <c r="K1329" s="57"/>
      <c r="L1329" s="57"/>
      <c r="M1329" s="206">
        <v>21220</v>
      </c>
    </row>
    <row r="1330" spans="3:13" ht="15" customHeight="1" x14ac:dyDescent="0.25">
      <c r="C1330" s="80"/>
      <c r="D1330" s="83" t="s">
        <v>355</v>
      </c>
      <c r="E1330" s="57" t="s">
        <v>412</v>
      </c>
      <c r="F1330" s="57"/>
      <c r="G1330" s="57">
        <v>24</v>
      </c>
      <c r="H1330" s="57"/>
      <c r="I1330" s="57" t="s">
        <v>90</v>
      </c>
      <c r="J1330" s="57" t="s">
        <v>2325</v>
      </c>
      <c r="K1330" s="57"/>
      <c r="L1330" s="57"/>
      <c r="M1330" s="206">
        <v>17575</v>
      </c>
    </row>
    <row r="1331" spans="3:13" ht="15" customHeight="1" x14ac:dyDescent="0.25">
      <c r="C1331" s="80"/>
      <c r="D1331" s="83" t="s">
        <v>355</v>
      </c>
      <c r="E1331" s="57" t="s">
        <v>412</v>
      </c>
      <c r="F1331" s="57"/>
      <c r="G1331" s="57">
        <v>20</v>
      </c>
      <c r="H1331" s="57"/>
      <c r="I1331" s="57" t="s">
        <v>90</v>
      </c>
      <c r="J1331" s="57" t="s">
        <v>2326</v>
      </c>
      <c r="K1331" s="57"/>
      <c r="L1331" s="57"/>
      <c r="M1331" s="206">
        <v>11275</v>
      </c>
    </row>
    <row r="1332" spans="3:13" ht="15" customHeight="1" x14ac:dyDescent="0.25">
      <c r="C1332" s="80"/>
      <c r="D1332" s="83" t="s">
        <v>355</v>
      </c>
      <c r="E1332" s="57" t="s">
        <v>412</v>
      </c>
      <c r="F1332" s="57"/>
      <c r="G1332" s="57">
        <v>16</v>
      </c>
      <c r="H1332" s="57"/>
      <c r="I1332" s="57" t="s">
        <v>90</v>
      </c>
      <c r="J1332" s="57" t="s">
        <v>2327</v>
      </c>
      <c r="K1332" s="57"/>
      <c r="L1332" s="57"/>
      <c r="M1332" s="206">
        <v>7125</v>
      </c>
    </row>
    <row r="1333" spans="3:13" ht="15" customHeight="1" x14ac:dyDescent="0.25">
      <c r="C1333" s="80"/>
      <c r="D1333" s="83" t="s">
        <v>355</v>
      </c>
      <c r="E1333" s="57" t="s">
        <v>412</v>
      </c>
      <c r="F1333" s="57"/>
      <c r="G1333" s="57">
        <v>12.75</v>
      </c>
      <c r="H1333" s="57"/>
      <c r="I1333" s="57" t="s">
        <v>90</v>
      </c>
      <c r="J1333" s="57" t="s">
        <v>2328</v>
      </c>
      <c r="K1333" s="57"/>
      <c r="L1333" s="57"/>
      <c r="M1333" s="206">
        <v>5120</v>
      </c>
    </row>
    <row r="1334" spans="3:13" ht="15" customHeight="1" x14ac:dyDescent="0.25">
      <c r="C1334" s="80"/>
      <c r="D1334" s="83" t="s">
        <v>355</v>
      </c>
      <c r="E1334" s="57" t="s">
        <v>412</v>
      </c>
      <c r="F1334" s="57"/>
      <c r="G1334" s="57">
        <v>10.75</v>
      </c>
      <c r="H1334" s="57"/>
      <c r="I1334" s="57" t="s">
        <v>90</v>
      </c>
      <c r="J1334" s="57" t="s">
        <v>2329</v>
      </c>
      <c r="K1334" s="57"/>
      <c r="L1334" s="57"/>
      <c r="M1334" s="206">
        <v>5120</v>
      </c>
    </row>
    <row r="1335" spans="3:13" ht="15" customHeight="1" x14ac:dyDescent="0.25">
      <c r="C1335" s="80"/>
      <c r="D1335" s="83" t="s">
        <v>355</v>
      </c>
      <c r="E1335" s="57" t="s">
        <v>412</v>
      </c>
      <c r="F1335" s="57"/>
      <c r="G1335" s="57">
        <v>8.625</v>
      </c>
      <c r="H1335" s="57"/>
      <c r="I1335" s="57" t="s">
        <v>90</v>
      </c>
      <c r="J1335" s="57" t="s">
        <v>2330</v>
      </c>
      <c r="K1335" s="57"/>
      <c r="L1335" s="57"/>
      <c r="M1335" s="206">
        <v>4500</v>
      </c>
    </row>
    <row r="1336" spans="3:13" ht="15" customHeight="1" x14ac:dyDescent="0.25">
      <c r="C1336" s="80"/>
      <c r="D1336" s="83" t="s">
        <v>355</v>
      </c>
      <c r="E1336" s="57" t="s">
        <v>412</v>
      </c>
      <c r="F1336" s="57"/>
      <c r="G1336" s="57">
        <v>6.625</v>
      </c>
      <c r="H1336" s="57"/>
      <c r="I1336" s="57" t="s">
        <v>90</v>
      </c>
      <c r="J1336" s="57" t="s">
        <v>2331</v>
      </c>
      <c r="K1336" s="57"/>
      <c r="L1336" s="57"/>
      <c r="M1336" s="206">
        <v>3625</v>
      </c>
    </row>
    <row r="1337" spans="3:13" ht="15" customHeight="1" x14ac:dyDescent="0.25">
      <c r="C1337" s="80"/>
      <c r="D1337" s="83" t="s">
        <v>355</v>
      </c>
      <c r="E1337" s="57" t="s">
        <v>412</v>
      </c>
      <c r="F1337" s="57"/>
      <c r="G1337" s="57">
        <v>4.5</v>
      </c>
      <c r="H1337" s="57"/>
      <c r="I1337" s="57" t="s">
        <v>90</v>
      </c>
      <c r="J1337" s="57" t="s">
        <v>2332</v>
      </c>
      <c r="K1337" s="57"/>
      <c r="L1337" s="57"/>
      <c r="M1337" s="206">
        <v>1950</v>
      </c>
    </row>
    <row r="1338" spans="3:13" ht="15" customHeight="1" x14ac:dyDescent="0.25">
      <c r="C1338" s="80"/>
      <c r="D1338" s="83" t="s">
        <v>355</v>
      </c>
      <c r="E1338" s="57" t="s">
        <v>412</v>
      </c>
      <c r="F1338" s="57"/>
      <c r="G1338" s="57">
        <v>3.5</v>
      </c>
      <c r="H1338" s="57"/>
      <c r="I1338" s="57" t="s">
        <v>90</v>
      </c>
      <c r="J1338" s="57" t="s">
        <v>2333</v>
      </c>
      <c r="K1338" s="57"/>
      <c r="L1338" s="57"/>
      <c r="M1338" s="206">
        <v>1450</v>
      </c>
    </row>
    <row r="1339" spans="3:13" ht="15" customHeight="1" x14ac:dyDescent="0.25">
      <c r="C1339" s="80"/>
      <c r="D1339" s="83" t="s">
        <v>355</v>
      </c>
      <c r="E1339" s="57" t="s">
        <v>412</v>
      </c>
      <c r="F1339" s="57"/>
      <c r="G1339" s="57">
        <v>2.375</v>
      </c>
      <c r="H1339" s="57"/>
      <c r="I1339" s="57" t="s">
        <v>90</v>
      </c>
      <c r="J1339" s="57" t="s">
        <v>2334</v>
      </c>
      <c r="K1339" s="57"/>
      <c r="L1339" s="57"/>
      <c r="M1339" s="206">
        <v>960</v>
      </c>
    </row>
    <row r="1340" spans="3:13" ht="15" customHeight="1" x14ac:dyDescent="0.25">
      <c r="C1340" s="80"/>
      <c r="D1340" s="83" t="s">
        <v>355</v>
      </c>
      <c r="E1340" s="62" t="s">
        <v>413</v>
      </c>
      <c r="F1340" s="57"/>
      <c r="G1340" s="57"/>
      <c r="H1340" s="57"/>
      <c r="I1340" s="57"/>
      <c r="J1340" s="57"/>
      <c r="K1340" s="57"/>
      <c r="L1340" s="57"/>
      <c r="M1340" s="206"/>
    </row>
    <row r="1341" spans="3:13" ht="15" customHeight="1" x14ac:dyDescent="0.25">
      <c r="C1341" s="80"/>
      <c r="D1341" s="83" t="s">
        <v>355</v>
      </c>
      <c r="E1341" s="57" t="s">
        <v>413</v>
      </c>
      <c r="F1341" s="57"/>
      <c r="G1341" s="57">
        <v>42</v>
      </c>
      <c r="H1341" s="57"/>
      <c r="I1341" s="57" t="s">
        <v>90</v>
      </c>
      <c r="J1341" s="57" t="s">
        <v>2335</v>
      </c>
      <c r="K1341" s="57"/>
      <c r="L1341" s="57"/>
      <c r="M1341" s="206">
        <v>33257</v>
      </c>
    </row>
    <row r="1342" spans="3:13" ht="15" customHeight="1" x14ac:dyDescent="0.25">
      <c r="C1342" s="80"/>
      <c r="D1342" s="83" t="s">
        <v>355</v>
      </c>
      <c r="E1342" s="57" t="s">
        <v>413</v>
      </c>
      <c r="F1342" s="57"/>
      <c r="G1342" s="57">
        <v>36</v>
      </c>
      <c r="H1342" s="57"/>
      <c r="I1342" s="57" t="s">
        <v>90</v>
      </c>
      <c r="J1342" s="57" t="s">
        <v>2336</v>
      </c>
      <c r="K1342" s="57"/>
      <c r="L1342" s="57"/>
      <c r="M1342" s="206">
        <v>27103</v>
      </c>
    </row>
    <row r="1343" spans="3:13" ht="15" customHeight="1" x14ac:dyDescent="0.25">
      <c r="C1343" s="80"/>
      <c r="D1343" s="83" t="s">
        <v>355</v>
      </c>
      <c r="E1343" s="57" t="s">
        <v>413</v>
      </c>
      <c r="F1343" s="57"/>
      <c r="G1343" s="57">
        <v>30</v>
      </c>
      <c r="H1343" s="57"/>
      <c r="I1343" s="57" t="s">
        <v>90</v>
      </c>
      <c r="J1343" s="57" t="s">
        <v>2337</v>
      </c>
      <c r="K1343" s="57"/>
      <c r="L1343" s="57"/>
      <c r="M1343" s="206">
        <v>15511</v>
      </c>
    </row>
    <row r="1344" spans="3:13" ht="15" customHeight="1" x14ac:dyDescent="0.25">
      <c r="C1344" s="80"/>
      <c r="D1344" s="83" t="s">
        <v>355</v>
      </c>
      <c r="E1344" s="57" t="s">
        <v>413</v>
      </c>
      <c r="F1344" s="57"/>
      <c r="G1344" s="57">
        <v>24</v>
      </c>
      <c r="H1344" s="57"/>
      <c r="I1344" s="57" t="s">
        <v>90</v>
      </c>
      <c r="J1344" s="57" t="s">
        <v>2338</v>
      </c>
      <c r="K1344" s="57"/>
      <c r="L1344" s="57"/>
      <c r="M1344" s="206">
        <v>12361</v>
      </c>
    </row>
    <row r="1345" spans="3:13" ht="15" customHeight="1" x14ac:dyDescent="0.25">
      <c r="C1345" s="80"/>
      <c r="D1345" s="83" t="s">
        <v>355</v>
      </c>
      <c r="E1345" s="57" t="s">
        <v>413</v>
      </c>
      <c r="F1345" s="57"/>
      <c r="G1345" s="57">
        <v>20</v>
      </c>
      <c r="H1345" s="57"/>
      <c r="I1345" s="57" t="s">
        <v>90</v>
      </c>
      <c r="J1345" s="57" t="s">
        <v>2339</v>
      </c>
      <c r="K1345" s="57"/>
      <c r="L1345" s="57"/>
      <c r="M1345" s="206">
        <v>9668</v>
      </c>
    </row>
    <row r="1346" spans="3:13" ht="15" customHeight="1" x14ac:dyDescent="0.25">
      <c r="C1346" s="80"/>
      <c r="D1346" s="83" t="s">
        <v>355</v>
      </c>
      <c r="E1346" s="57" t="s">
        <v>413</v>
      </c>
      <c r="F1346" s="57"/>
      <c r="G1346" s="57">
        <v>16</v>
      </c>
      <c r="H1346" s="57"/>
      <c r="I1346" s="57" t="s">
        <v>90</v>
      </c>
      <c r="J1346" s="57" t="s">
        <v>2340</v>
      </c>
      <c r="K1346" s="57"/>
      <c r="L1346" s="57"/>
      <c r="M1346" s="206">
        <v>7351</v>
      </c>
    </row>
    <row r="1347" spans="3:13" ht="15" customHeight="1" x14ac:dyDescent="0.25">
      <c r="C1347" s="80"/>
      <c r="D1347" s="83" t="s">
        <v>355</v>
      </c>
      <c r="E1347" s="57" t="s">
        <v>413</v>
      </c>
      <c r="F1347" s="57"/>
      <c r="G1347" s="57">
        <v>12.75</v>
      </c>
      <c r="H1347" s="57"/>
      <c r="I1347" s="57" t="s">
        <v>90</v>
      </c>
      <c r="J1347" s="57" t="s">
        <v>2341</v>
      </c>
      <c r="K1347" s="57"/>
      <c r="L1347" s="57"/>
      <c r="M1347" s="206">
        <v>6951</v>
      </c>
    </row>
    <row r="1348" spans="3:13" ht="15" customHeight="1" x14ac:dyDescent="0.25">
      <c r="C1348" s="80"/>
      <c r="D1348" s="83" t="s">
        <v>355</v>
      </c>
      <c r="E1348" s="57" t="s">
        <v>413</v>
      </c>
      <c r="F1348" s="57"/>
      <c r="G1348" s="57">
        <v>10.75</v>
      </c>
      <c r="H1348" s="57"/>
      <c r="I1348" s="57" t="s">
        <v>90</v>
      </c>
      <c r="J1348" s="57" t="s">
        <v>2342</v>
      </c>
      <c r="K1348" s="57"/>
      <c r="L1348" s="57"/>
      <c r="M1348" s="206">
        <v>6951</v>
      </c>
    </row>
    <row r="1349" spans="3:13" ht="15" customHeight="1" x14ac:dyDescent="0.25">
      <c r="C1349" s="80"/>
      <c r="D1349" s="83" t="s">
        <v>355</v>
      </c>
      <c r="E1349" s="57" t="s">
        <v>413</v>
      </c>
      <c r="F1349" s="57"/>
      <c r="G1349" s="57">
        <v>8.625</v>
      </c>
      <c r="H1349" s="57"/>
      <c r="I1349" s="57" t="s">
        <v>90</v>
      </c>
      <c r="J1349" s="57" t="s">
        <v>2343</v>
      </c>
      <c r="K1349" s="57"/>
      <c r="L1349" s="57"/>
      <c r="M1349" s="206">
        <v>6253</v>
      </c>
    </row>
    <row r="1350" spans="3:13" ht="15" customHeight="1" x14ac:dyDescent="0.25">
      <c r="C1350" s="80"/>
      <c r="D1350" s="83" t="s">
        <v>355</v>
      </c>
      <c r="E1350" s="57" t="s">
        <v>413</v>
      </c>
      <c r="F1350" s="57"/>
      <c r="G1350" s="57">
        <v>6.625</v>
      </c>
      <c r="H1350" s="57"/>
      <c r="I1350" s="57" t="s">
        <v>90</v>
      </c>
      <c r="J1350" s="57" t="s">
        <v>2344</v>
      </c>
      <c r="K1350" s="57"/>
      <c r="L1350" s="57"/>
      <c r="M1350" s="206">
        <v>5432</v>
      </c>
    </row>
    <row r="1351" spans="3:13" ht="15" customHeight="1" x14ac:dyDescent="0.25">
      <c r="C1351" s="80"/>
      <c r="D1351" s="83" t="s">
        <v>355</v>
      </c>
      <c r="E1351" s="57" t="s">
        <v>413</v>
      </c>
      <c r="F1351" s="57"/>
      <c r="G1351" s="57">
        <v>4.5</v>
      </c>
      <c r="H1351" s="57"/>
      <c r="I1351" s="57" t="s">
        <v>90</v>
      </c>
      <c r="J1351" s="57" t="s">
        <v>2345</v>
      </c>
      <c r="K1351" s="57"/>
      <c r="L1351" s="57"/>
      <c r="M1351" s="206">
        <v>4805</v>
      </c>
    </row>
    <row r="1352" spans="3:13" ht="15" customHeight="1" x14ac:dyDescent="0.25">
      <c r="C1352" s="80"/>
      <c r="D1352" s="83" t="s">
        <v>355</v>
      </c>
      <c r="E1352" s="57" t="s">
        <v>413</v>
      </c>
      <c r="F1352" s="57"/>
      <c r="G1352" s="57">
        <v>3.5</v>
      </c>
      <c r="H1352" s="57"/>
      <c r="I1352" s="57" t="s">
        <v>90</v>
      </c>
      <c r="J1352" s="57" t="s">
        <v>2346</v>
      </c>
      <c r="K1352" s="57"/>
      <c r="L1352" s="57"/>
      <c r="M1352" s="206">
        <v>2082</v>
      </c>
    </row>
    <row r="1353" spans="3:13" ht="15" customHeight="1" thickBot="1" x14ac:dyDescent="0.3">
      <c r="C1353" s="80"/>
      <c r="D1353" s="83" t="s">
        <v>355</v>
      </c>
      <c r="E1353" s="57" t="s">
        <v>413</v>
      </c>
      <c r="F1353" s="57"/>
      <c r="G1353" s="57">
        <v>2.375</v>
      </c>
      <c r="H1353" s="57"/>
      <c r="I1353" s="57" t="s">
        <v>90</v>
      </c>
      <c r="J1353" s="57" t="s">
        <v>2347</v>
      </c>
      <c r="K1353" s="57"/>
      <c r="L1353" s="57"/>
      <c r="M1353" s="206">
        <v>2082</v>
      </c>
    </row>
    <row r="1354" spans="3:13" ht="15" customHeight="1" thickBot="1" x14ac:dyDescent="0.3">
      <c r="C1354" s="98"/>
      <c r="D1354" s="99"/>
      <c r="E1354" s="100"/>
      <c r="F1354" s="100"/>
      <c r="G1354" s="100"/>
      <c r="H1354" s="100"/>
      <c r="I1354" s="100"/>
      <c r="J1354" s="100"/>
      <c r="K1354" s="100"/>
      <c r="L1354" s="100"/>
      <c r="M1354" s="225"/>
    </row>
    <row r="1355" spans="3:13" ht="15" customHeight="1" x14ac:dyDescent="0.25">
      <c r="C1355" s="95">
        <v>4</v>
      </c>
      <c r="D1355" s="62" t="s">
        <v>697</v>
      </c>
      <c r="E1355" s="57"/>
      <c r="F1355" s="57"/>
      <c r="G1355" s="57"/>
      <c r="H1355" s="57"/>
      <c r="I1355" s="57"/>
      <c r="J1355" s="57"/>
      <c r="K1355" s="57"/>
      <c r="L1355" s="57"/>
      <c r="M1355" s="208"/>
    </row>
    <row r="1356" spans="3:13" ht="15" customHeight="1" x14ac:dyDescent="0.25">
      <c r="C1356" s="80"/>
      <c r="D1356" s="83" t="s">
        <v>697</v>
      </c>
      <c r="E1356" s="62" t="s">
        <v>416</v>
      </c>
      <c r="F1356" s="57"/>
      <c r="G1356" s="57"/>
      <c r="H1356" s="57"/>
      <c r="I1356" s="57"/>
      <c r="J1356" s="57"/>
      <c r="K1356" s="57"/>
      <c r="L1356" s="57"/>
      <c r="M1356" s="208"/>
    </row>
    <row r="1357" spans="3:13" ht="15" customHeight="1" x14ac:dyDescent="0.25">
      <c r="C1357" s="80"/>
      <c r="D1357" s="83" t="s">
        <v>697</v>
      </c>
      <c r="E1357" s="57" t="s">
        <v>416</v>
      </c>
      <c r="F1357" s="57"/>
      <c r="G1357" s="57">
        <v>12.75</v>
      </c>
      <c r="H1357" s="57"/>
      <c r="I1357" s="57" t="s">
        <v>90</v>
      </c>
      <c r="J1357" s="78" t="s">
        <v>2348</v>
      </c>
      <c r="K1357" s="57"/>
      <c r="L1357" s="57"/>
      <c r="M1357" s="206">
        <v>44799.45</v>
      </c>
    </row>
    <row r="1358" spans="3:13" ht="15" customHeight="1" x14ac:dyDescent="0.25">
      <c r="C1358" s="80"/>
      <c r="D1358" s="83" t="s">
        <v>697</v>
      </c>
      <c r="E1358" s="57" t="s">
        <v>416</v>
      </c>
      <c r="F1358" s="57"/>
      <c r="G1358" s="57">
        <v>8</v>
      </c>
      <c r="H1358" s="57"/>
      <c r="I1358" s="57" t="s">
        <v>90</v>
      </c>
      <c r="J1358" s="78" t="s">
        <v>2349</v>
      </c>
      <c r="K1358" s="57"/>
      <c r="L1358" s="57"/>
      <c r="M1358" s="206">
        <v>24747.54</v>
      </c>
    </row>
    <row r="1359" spans="3:13" ht="15" customHeight="1" x14ac:dyDescent="0.25">
      <c r="C1359" s="80"/>
      <c r="D1359" s="83" t="s">
        <v>697</v>
      </c>
      <c r="E1359" s="57" t="s">
        <v>416</v>
      </c>
      <c r="F1359" s="57"/>
      <c r="G1359" s="57">
        <v>6</v>
      </c>
      <c r="H1359" s="57"/>
      <c r="I1359" s="57" t="s">
        <v>90</v>
      </c>
      <c r="J1359" s="78" t="s">
        <v>2350</v>
      </c>
      <c r="K1359" s="57"/>
      <c r="L1359" s="57"/>
      <c r="M1359" s="206">
        <v>43780</v>
      </c>
    </row>
    <row r="1360" spans="3:13" ht="15" customHeight="1" x14ac:dyDescent="0.25">
      <c r="C1360" s="80"/>
      <c r="D1360" s="83" t="s">
        <v>697</v>
      </c>
      <c r="E1360" s="57" t="s">
        <v>416</v>
      </c>
      <c r="F1360" s="57"/>
      <c r="G1360" s="57">
        <v>4</v>
      </c>
      <c r="H1360" s="57"/>
      <c r="I1360" s="57" t="s">
        <v>90</v>
      </c>
      <c r="J1360" s="78" t="s">
        <v>2351</v>
      </c>
      <c r="K1360" s="57"/>
      <c r="L1360" s="57"/>
      <c r="M1360" s="206">
        <v>15916.96</v>
      </c>
    </row>
    <row r="1361" spans="3:13" ht="15" customHeight="1" x14ac:dyDescent="0.25">
      <c r="C1361" s="80"/>
      <c r="D1361" s="83" t="s">
        <v>697</v>
      </c>
      <c r="E1361" s="57" t="s">
        <v>416</v>
      </c>
      <c r="F1361" s="57"/>
      <c r="G1361" s="57">
        <v>12</v>
      </c>
      <c r="H1361" s="57"/>
      <c r="I1361" s="57" t="s">
        <v>90</v>
      </c>
      <c r="J1361" s="78" t="s">
        <v>2352</v>
      </c>
      <c r="K1361" s="57"/>
      <c r="L1361" s="57"/>
      <c r="M1361" s="206">
        <v>49279.57</v>
      </c>
    </row>
    <row r="1362" spans="3:13" ht="15" customHeight="1" x14ac:dyDescent="0.25">
      <c r="C1362" s="80"/>
      <c r="D1362" s="83" t="s">
        <v>697</v>
      </c>
      <c r="E1362" s="57" t="s">
        <v>416</v>
      </c>
      <c r="F1362" s="57"/>
      <c r="G1362" s="57">
        <v>8</v>
      </c>
      <c r="H1362" s="57"/>
      <c r="I1362" s="57" t="s">
        <v>90</v>
      </c>
      <c r="J1362" s="78" t="s">
        <v>2353</v>
      </c>
      <c r="K1362" s="57"/>
      <c r="L1362" s="57"/>
      <c r="M1362" s="206">
        <v>27223.21</v>
      </c>
    </row>
    <row r="1363" spans="3:13" ht="15" customHeight="1" x14ac:dyDescent="0.25">
      <c r="C1363" s="80"/>
      <c r="D1363" s="83" t="s">
        <v>697</v>
      </c>
      <c r="E1363" s="57" t="s">
        <v>416</v>
      </c>
      <c r="F1363" s="57"/>
      <c r="G1363" s="57">
        <v>6</v>
      </c>
      <c r="H1363" s="57"/>
      <c r="I1363" s="57" t="s">
        <v>90</v>
      </c>
      <c r="J1363" s="78" t="s">
        <v>2354</v>
      </c>
      <c r="K1363" s="57"/>
      <c r="L1363" s="57"/>
      <c r="M1363" s="206">
        <v>19906.71</v>
      </c>
    </row>
    <row r="1364" spans="3:13" ht="15" customHeight="1" x14ac:dyDescent="0.25">
      <c r="C1364" s="80"/>
      <c r="D1364" s="83" t="s">
        <v>697</v>
      </c>
      <c r="E1364" s="57" t="s">
        <v>416</v>
      </c>
      <c r="F1364" s="57"/>
      <c r="G1364" s="57">
        <v>4</v>
      </c>
      <c r="H1364" s="57"/>
      <c r="I1364" s="57" t="s">
        <v>90</v>
      </c>
      <c r="J1364" s="78" t="s">
        <v>2355</v>
      </c>
      <c r="K1364" s="57"/>
      <c r="L1364" s="57"/>
      <c r="M1364" s="206">
        <v>17508.66</v>
      </c>
    </row>
    <row r="1365" spans="3:13" ht="15" customHeight="1" x14ac:dyDescent="0.25">
      <c r="C1365" s="80"/>
      <c r="D1365" s="83" t="s">
        <v>697</v>
      </c>
      <c r="E1365" s="57" t="s">
        <v>416</v>
      </c>
      <c r="F1365" s="57"/>
      <c r="G1365" s="57">
        <v>3</v>
      </c>
      <c r="H1365" s="57"/>
      <c r="I1365" s="57" t="s">
        <v>90</v>
      </c>
      <c r="J1365" s="78" t="s">
        <v>2356</v>
      </c>
      <c r="K1365" s="57"/>
      <c r="L1365" s="57"/>
      <c r="M1365" s="206">
        <v>4323.7700000000004</v>
      </c>
    </row>
    <row r="1366" spans="3:13" ht="15" customHeight="1" x14ac:dyDescent="0.25">
      <c r="C1366" s="80"/>
      <c r="D1366" s="83" t="s">
        <v>697</v>
      </c>
      <c r="E1366" s="57" t="s">
        <v>416</v>
      </c>
      <c r="F1366" s="57"/>
      <c r="G1366" s="57">
        <v>2</v>
      </c>
      <c r="H1366" s="57"/>
      <c r="I1366" s="57" t="s">
        <v>90</v>
      </c>
      <c r="J1366" s="78" t="s">
        <v>2357</v>
      </c>
      <c r="K1366" s="57"/>
      <c r="L1366" s="57"/>
      <c r="M1366" s="206">
        <v>4323.7700000000004</v>
      </c>
    </row>
    <row r="1367" spans="3:13" ht="15" customHeight="1" x14ac:dyDescent="0.25">
      <c r="C1367" s="80"/>
      <c r="D1367" s="83" t="s">
        <v>697</v>
      </c>
      <c r="E1367" s="57" t="s">
        <v>416</v>
      </c>
      <c r="F1367" s="57"/>
      <c r="G1367" s="57">
        <v>4</v>
      </c>
      <c r="H1367" s="57"/>
      <c r="I1367" s="57" t="s">
        <v>90</v>
      </c>
      <c r="J1367" s="78" t="s">
        <v>2358</v>
      </c>
      <c r="K1367" s="57"/>
      <c r="L1367" s="57"/>
      <c r="M1367" s="206">
        <v>1490</v>
      </c>
    </row>
    <row r="1368" spans="3:13" ht="15" customHeight="1" x14ac:dyDescent="0.25">
      <c r="C1368" s="80"/>
      <c r="D1368" s="83" t="s">
        <v>697</v>
      </c>
      <c r="E1368" s="57" t="s">
        <v>416</v>
      </c>
      <c r="F1368" s="57"/>
      <c r="G1368" s="57">
        <v>3</v>
      </c>
      <c r="H1368" s="57"/>
      <c r="I1368" s="57" t="s">
        <v>90</v>
      </c>
      <c r="J1368" s="78" t="s">
        <v>2359</v>
      </c>
      <c r="K1368" s="57"/>
      <c r="L1368" s="57"/>
      <c r="M1368" s="206">
        <v>1330</v>
      </c>
    </row>
    <row r="1369" spans="3:13" ht="15" customHeight="1" x14ac:dyDescent="0.25">
      <c r="C1369" s="80"/>
      <c r="D1369" s="83" t="s">
        <v>697</v>
      </c>
      <c r="E1369" s="62" t="s">
        <v>417</v>
      </c>
      <c r="F1369" s="57"/>
      <c r="G1369" s="57"/>
      <c r="H1369" s="57"/>
      <c r="I1369" s="57"/>
      <c r="J1369" s="57"/>
      <c r="K1369" s="57"/>
      <c r="L1369" s="57"/>
      <c r="M1369" s="206"/>
    </row>
    <row r="1370" spans="3:13" ht="15" customHeight="1" x14ac:dyDescent="0.25">
      <c r="C1370" s="80"/>
      <c r="D1370" s="83" t="s">
        <v>697</v>
      </c>
      <c r="E1370" s="57" t="s">
        <v>417</v>
      </c>
      <c r="F1370" s="57"/>
      <c r="G1370" s="57">
        <v>4</v>
      </c>
      <c r="H1370" s="57"/>
      <c r="I1370" s="57" t="s">
        <v>90</v>
      </c>
      <c r="J1370" s="78" t="s">
        <v>2360</v>
      </c>
      <c r="K1370" s="57"/>
      <c r="L1370" s="57"/>
      <c r="M1370" s="206">
        <v>14391.329999999998</v>
      </c>
    </row>
    <row r="1371" spans="3:13" ht="15" customHeight="1" x14ac:dyDescent="0.25">
      <c r="C1371" s="80"/>
      <c r="D1371" s="83" t="s">
        <v>697</v>
      </c>
      <c r="E1371" s="57" t="s">
        <v>417</v>
      </c>
      <c r="F1371" s="57"/>
      <c r="G1371" s="57">
        <v>3</v>
      </c>
      <c r="H1371" s="57"/>
      <c r="I1371" s="57" t="s">
        <v>90</v>
      </c>
      <c r="J1371" s="78" t="s">
        <v>2361</v>
      </c>
      <c r="K1371" s="57"/>
      <c r="L1371" s="57"/>
      <c r="M1371" s="206">
        <v>9395.73</v>
      </c>
    </row>
    <row r="1372" spans="3:13" ht="15" customHeight="1" x14ac:dyDescent="0.25">
      <c r="C1372" s="80"/>
      <c r="D1372" s="83" t="s">
        <v>697</v>
      </c>
      <c r="E1372" s="57" t="s">
        <v>417</v>
      </c>
      <c r="F1372" s="57"/>
      <c r="G1372" s="57">
        <v>3</v>
      </c>
      <c r="H1372" s="57"/>
      <c r="I1372" s="57" t="s">
        <v>90</v>
      </c>
      <c r="J1372" s="78" t="s">
        <v>2362</v>
      </c>
      <c r="K1372" s="57"/>
      <c r="L1372" s="57"/>
      <c r="M1372" s="206">
        <v>9203.2199999999993</v>
      </c>
    </row>
    <row r="1373" spans="3:13" ht="15" customHeight="1" x14ac:dyDescent="0.25">
      <c r="C1373" s="80"/>
      <c r="D1373" s="83" t="s">
        <v>697</v>
      </c>
      <c r="E1373" s="57" t="s">
        <v>417</v>
      </c>
      <c r="F1373" s="57"/>
      <c r="G1373" s="57">
        <v>2</v>
      </c>
      <c r="H1373" s="57"/>
      <c r="I1373" s="57" t="s">
        <v>90</v>
      </c>
      <c r="J1373" s="78" t="s">
        <v>2363</v>
      </c>
      <c r="K1373" s="57"/>
      <c r="L1373" s="57"/>
      <c r="M1373" s="206">
        <v>7689.36</v>
      </c>
    </row>
    <row r="1374" spans="3:13" ht="15" customHeight="1" x14ac:dyDescent="0.25">
      <c r="C1374" s="80"/>
      <c r="D1374" s="83" t="s">
        <v>697</v>
      </c>
      <c r="E1374" s="57" t="s">
        <v>417</v>
      </c>
      <c r="F1374" s="57"/>
      <c r="G1374" s="57"/>
      <c r="H1374" s="57"/>
      <c r="I1374" s="57"/>
      <c r="J1374" s="78"/>
      <c r="K1374" s="57"/>
      <c r="L1374" s="57"/>
      <c r="M1374" s="206">
        <v>2139.0551999999998</v>
      </c>
    </row>
    <row r="1375" spans="3:13" ht="15" customHeight="1" x14ac:dyDescent="0.25">
      <c r="C1375" s="80"/>
      <c r="D1375" s="83" t="s">
        <v>697</v>
      </c>
      <c r="E1375" s="57" t="s">
        <v>417</v>
      </c>
      <c r="F1375" s="57"/>
      <c r="G1375" s="83"/>
      <c r="H1375" s="57"/>
      <c r="I1375" s="57" t="s">
        <v>90</v>
      </c>
      <c r="J1375" s="78" t="s">
        <v>2364</v>
      </c>
      <c r="K1375" s="57"/>
      <c r="L1375" s="57"/>
      <c r="M1375" s="206">
        <v>1809.2351999999998</v>
      </c>
    </row>
    <row r="1376" spans="3:13" ht="15" customHeight="1" x14ac:dyDescent="0.25">
      <c r="C1376" s="80"/>
      <c r="D1376" s="83" t="s">
        <v>697</v>
      </c>
      <c r="E1376" s="57" t="s">
        <v>417</v>
      </c>
      <c r="F1376" s="57"/>
      <c r="G1376" s="83"/>
      <c r="H1376" s="57"/>
      <c r="I1376" s="57" t="s">
        <v>90</v>
      </c>
      <c r="J1376" s="78" t="s">
        <v>2365</v>
      </c>
      <c r="K1376" s="57"/>
      <c r="L1376" s="57"/>
      <c r="M1376" s="206">
        <v>1741.6151999999997</v>
      </c>
    </row>
    <row r="1377" spans="3:13" ht="15" customHeight="1" x14ac:dyDescent="0.25">
      <c r="C1377" s="80"/>
      <c r="D1377" s="83" t="s">
        <v>697</v>
      </c>
      <c r="E1377" s="57" t="s">
        <v>417</v>
      </c>
      <c r="F1377" s="57"/>
      <c r="G1377" s="83"/>
      <c r="H1377" s="57"/>
      <c r="I1377" s="57" t="s">
        <v>90</v>
      </c>
      <c r="J1377" s="78" t="s">
        <v>2366</v>
      </c>
      <c r="K1377" s="57"/>
      <c r="L1377" s="57"/>
      <c r="M1377" s="206">
        <v>1711.2551999999998</v>
      </c>
    </row>
    <row r="1378" spans="3:13" ht="15" customHeight="1" x14ac:dyDescent="0.25">
      <c r="C1378" s="80"/>
      <c r="D1378" s="83" t="s">
        <v>697</v>
      </c>
      <c r="E1378" s="57" t="s">
        <v>417</v>
      </c>
      <c r="F1378" s="57"/>
      <c r="G1378" s="83"/>
      <c r="H1378" s="57"/>
      <c r="I1378" s="57" t="s">
        <v>90</v>
      </c>
      <c r="J1378" s="78" t="s">
        <v>2367</v>
      </c>
      <c r="K1378" s="57"/>
      <c r="L1378" s="57"/>
      <c r="M1378" s="206">
        <v>1694.6951999999999</v>
      </c>
    </row>
    <row r="1379" spans="3:13" ht="15" customHeight="1" x14ac:dyDescent="0.25">
      <c r="C1379" s="80"/>
      <c r="D1379" s="83" t="s">
        <v>697</v>
      </c>
      <c r="E1379" s="57" t="s">
        <v>417</v>
      </c>
      <c r="F1379" s="57"/>
      <c r="G1379" s="83"/>
      <c r="H1379" s="57"/>
      <c r="I1379" s="57" t="s">
        <v>90</v>
      </c>
      <c r="J1379" s="78" t="s">
        <v>2368</v>
      </c>
      <c r="K1379" s="57"/>
      <c r="L1379" s="57"/>
      <c r="M1379" s="206">
        <v>1683.6551999999999</v>
      </c>
    </row>
    <row r="1380" spans="3:13" ht="15" customHeight="1" x14ac:dyDescent="0.25">
      <c r="C1380" s="80"/>
      <c r="D1380" s="83" t="s">
        <v>697</v>
      </c>
      <c r="E1380" s="57" t="s">
        <v>417</v>
      </c>
      <c r="F1380" s="57"/>
      <c r="G1380" s="83"/>
      <c r="H1380" s="57"/>
      <c r="I1380" s="57" t="s">
        <v>90</v>
      </c>
      <c r="J1380" s="78" t="s">
        <v>2369</v>
      </c>
      <c r="K1380" s="57"/>
      <c r="L1380" s="57"/>
      <c r="M1380" s="206">
        <v>8008.1399999999994</v>
      </c>
    </row>
    <row r="1381" spans="3:13" ht="15" customHeight="1" x14ac:dyDescent="0.25">
      <c r="C1381" s="80"/>
      <c r="D1381" s="83" t="s">
        <v>697</v>
      </c>
      <c r="E1381" s="57" t="s">
        <v>417</v>
      </c>
      <c r="F1381" s="57"/>
      <c r="G1381" s="83"/>
      <c r="H1381" s="57"/>
      <c r="I1381" s="57" t="s">
        <v>90</v>
      </c>
      <c r="J1381" s="78" t="s">
        <v>2370</v>
      </c>
      <c r="K1381" s="57"/>
      <c r="L1381" s="57"/>
      <c r="M1381" s="206">
        <v>5586.9299999999994</v>
      </c>
    </row>
    <row r="1382" spans="3:13" ht="15" customHeight="1" x14ac:dyDescent="0.25">
      <c r="C1382" s="80"/>
      <c r="D1382" s="83" t="s">
        <v>697</v>
      </c>
      <c r="E1382" s="57" t="s">
        <v>417</v>
      </c>
      <c r="F1382" s="57"/>
      <c r="G1382" s="83"/>
      <c r="H1382" s="57"/>
      <c r="I1382" s="83" t="s">
        <v>90</v>
      </c>
      <c r="J1382" s="78" t="s">
        <v>2371</v>
      </c>
      <c r="K1382" s="57"/>
      <c r="L1382" s="57"/>
      <c r="M1382" s="206">
        <v>5072.8799999999992</v>
      </c>
    </row>
    <row r="1383" spans="3:13" ht="15" customHeight="1" x14ac:dyDescent="0.25">
      <c r="C1383" s="80"/>
      <c r="D1383" s="83" t="s">
        <v>697</v>
      </c>
      <c r="E1383" s="57" t="s">
        <v>417</v>
      </c>
      <c r="F1383" s="57"/>
      <c r="G1383" s="83"/>
      <c r="H1383" s="57"/>
      <c r="I1383" s="83" t="s">
        <v>90</v>
      </c>
      <c r="J1383" s="78" t="s">
        <v>2372</v>
      </c>
      <c r="K1383" s="57"/>
      <c r="L1383" s="57"/>
      <c r="M1383" s="206">
        <v>5577</v>
      </c>
    </row>
    <row r="1384" spans="3:13" ht="15" customHeight="1" x14ac:dyDescent="0.25">
      <c r="C1384" s="80"/>
      <c r="D1384" s="83" t="s">
        <v>697</v>
      </c>
      <c r="E1384" s="57" t="s">
        <v>417</v>
      </c>
      <c r="F1384" s="57"/>
      <c r="G1384" s="83"/>
      <c r="H1384" s="57"/>
      <c r="I1384" s="83" t="s">
        <v>90</v>
      </c>
      <c r="J1384" s="78" t="s">
        <v>2373</v>
      </c>
      <c r="K1384" s="57"/>
      <c r="L1384" s="57"/>
      <c r="M1384" s="209">
        <v>5445.19</v>
      </c>
    </row>
    <row r="1385" spans="3:13" ht="15" customHeight="1" x14ac:dyDescent="0.25">
      <c r="C1385" s="80"/>
      <c r="D1385" s="83" t="s">
        <v>697</v>
      </c>
      <c r="E1385" s="62" t="s">
        <v>418</v>
      </c>
      <c r="F1385" s="57"/>
      <c r="G1385" s="57"/>
      <c r="H1385" s="57"/>
      <c r="I1385" s="57"/>
      <c r="J1385" s="57"/>
      <c r="K1385" s="57"/>
      <c r="L1385" s="57"/>
      <c r="M1385" s="206"/>
    </row>
    <row r="1386" spans="3:13" ht="15" customHeight="1" x14ac:dyDescent="0.25">
      <c r="C1386" s="80"/>
      <c r="D1386" s="83" t="s">
        <v>697</v>
      </c>
      <c r="E1386" s="57" t="s">
        <v>418</v>
      </c>
      <c r="F1386" s="57"/>
      <c r="G1386" s="57">
        <v>20</v>
      </c>
      <c r="H1386" s="57"/>
      <c r="I1386" s="57" t="s">
        <v>90</v>
      </c>
      <c r="J1386" s="78" t="s">
        <v>2374</v>
      </c>
      <c r="K1386" s="57"/>
      <c r="L1386" s="57"/>
      <c r="M1386" s="206">
        <v>195000</v>
      </c>
    </row>
    <row r="1387" spans="3:13" ht="15" customHeight="1" x14ac:dyDescent="0.25">
      <c r="C1387" s="80"/>
      <c r="D1387" s="83" t="s">
        <v>697</v>
      </c>
      <c r="E1387" s="57" t="s">
        <v>418</v>
      </c>
      <c r="F1387" s="57"/>
      <c r="G1387" s="57">
        <v>16</v>
      </c>
      <c r="H1387" s="57"/>
      <c r="I1387" s="57" t="s">
        <v>90</v>
      </c>
      <c r="J1387" s="78" t="s">
        <v>2375</v>
      </c>
      <c r="K1387" s="57"/>
      <c r="L1387" s="57"/>
      <c r="M1387" s="206">
        <v>138000</v>
      </c>
    </row>
    <row r="1388" spans="3:13" ht="15" customHeight="1" x14ac:dyDescent="0.25">
      <c r="C1388" s="80"/>
      <c r="D1388" s="83" t="s">
        <v>697</v>
      </c>
      <c r="E1388" s="57" t="s">
        <v>418</v>
      </c>
      <c r="F1388" s="57"/>
      <c r="G1388" s="57">
        <v>12</v>
      </c>
      <c r="H1388" s="57"/>
      <c r="I1388" s="57" t="s">
        <v>90</v>
      </c>
      <c r="J1388" s="78" t="s">
        <v>2376</v>
      </c>
      <c r="K1388" s="57"/>
      <c r="L1388" s="57"/>
      <c r="M1388" s="206">
        <v>59919</v>
      </c>
    </row>
    <row r="1389" spans="3:13" ht="15" customHeight="1" x14ac:dyDescent="0.25">
      <c r="C1389" s="80"/>
      <c r="D1389" s="83" t="s">
        <v>697</v>
      </c>
      <c r="E1389" s="57" t="s">
        <v>418</v>
      </c>
      <c r="F1389" s="57"/>
      <c r="G1389" s="57">
        <v>10</v>
      </c>
      <c r="H1389" s="57"/>
      <c r="I1389" s="57" t="s">
        <v>90</v>
      </c>
      <c r="J1389" s="78" t="s">
        <v>2377</v>
      </c>
      <c r="K1389" s="57"/>
      <c r="L1389" s="57"/>
      <c r="M1389" s="206">
        <v>52777</v>
      </c>
    </row>
    <row r="1390" spans="3:13" ht="15" customHeight="1" x14ac:dyDescent="0.25">
      <c r="C1390" s="80"/>
      <c r="D1390" s="83" t="s">
        <v>697</v>
      </c>
      <c r="E1390" s="57" t="s">
        <v>418</v>
      </c>
      <c r="F1390" s="57"/>
      <c r="G1390" s="57">
        <v>8</v>
      </c>
      <c r="H1390" s="57"/>
      <c r="I1390" s="57" t="s">
        <v>90</v>
      </c>
      <c r="J1390" s="78" t="s">
        <v>2378</v>
      </c>
      <c r="K1390" s="57"/>
      <c r="L1390" s="57"/>
      <c r="M1390" s="206">
        <v>33577</v>
      </c>
    </row>
    <row r="1391" spans="3:13" ht="15" customHeight="1" x14ac:dyDescent="0.25">
      <c r="C1391" s="80"/>
      <c r="D1391" s="83" t="s">
        <v>697</v>
      </c>
      <c r="E1391" s="57" t="s">
        <v>418</v>
      </c>
      <c r="F1391" s="57"/>
      <c r="G1391" s="57">
        <v>6</v>
      </c>
      <c r="H1391" s="57"/>
      <c r="I1391" s="57" t="s">
        <v>90</v>
      </c>
      <c r="J1391" s="78" t="s">
        <v>2379</v>
      </c>
      <c r="K1391" s="57"/>
      <c r="L1391" s="57"/>
      <c r="M1391" s="206">
        <v>26519</v>
      </c>
    </row>
    <row r="1392" spans="3:13" ht="15" customHeight="1" x14ac:dyDescent="0.25">
      <c r="C1392" s="80"/>
      <c r="D1392" s="83" t="s">
        <v>697</v>
      </c>
      <c r="E1392" s="57" t="s">
        <v>418</v>
      </c>
      <c r="F1392" s="57"/>
      <c r="G1392" s="57">
        <v>4</v>
      </c>
      <c r="H1392" s="57"/>
      <c r="I1392" s="57" t="s">
        <v>90</v>
      </c>
      <c r="J1392" s="78" t="s">
        <v>2380</v>
      </c>
      <c r="K1392" s="57"/>
      <c r="L1392" s="57"/>
      <c r="M1392" s="206">
        <v>15589</v>
      </c>
    </row>
    <row r="1393" spans="3:13" ht="15" customHeight="1" x14ac:dyDescent="0.25">
      <c r="C1393" s="80"/>
      <c r="D1393" s="83" t="s">
        <v>697</v>
      </c>
      <c r="E1393" s="57" t="s">
        <v>418</v>
      </c>
      <c r="F1393" s="57"/>
      <c r="G1393" s="57">
        <v>3</v>
      </c>
      <c r="H1393" s="57"/>
      <c r="I1393" s="57" t="s">
        <v>90</v>
      </c>
      <c r="J1393" s="78" t="s">
        <v>2381</v>
      </c>
      <c r="K1393" s="57"/>
      <c r="L1393" s="57"/>
      <c r="M1393" s="206">
        <v>11917</v>
      </c>
    </row>
    <row r="1394" spans="3:13" ht="15" customHeight="1" x14ac:dyDescent="0.25">
      <c r="C1394" s="80"/>
      <c r="D1394" s="83" t="s">
        <v>697</v>
      </c>
      <c r="E1394" s="57" t="s">
        <v>418</v>
      </c>
      <c r="F1394" s="57"/>
      <c r="G1394" s="57">
        <v>2</v>
      </c>
      <c r="H1394" s="57"/>
      <c r="I1394" s="57" t="s">
        <v>90</v>
      </c>
      <c r="J1394" s="78" t="s">
        <v>2382</v>
      </c>
      <c r="K1394" s="57"/>
      <c r="L1394" s="57"/>
      <c r="M1394" s="206">
        <v>10509</v>
      </c>
    </row>
    <row r="1395" spans="3:13" ht="15" customHeight="1" x14ac:dyDescent="0.25">
      <c r="C1395" s="80"/>
      <c r="D1395" s="83" t="s">
        <v>697</v>
      </c>
      <c r="E1395" s="57" t="s">
        <v>418</v>
      </c>
      <c r="F1395" s="57"/>
      <c r="G1395" s="57">
        <v>20</v>
      </c>
      <c r="H1395" s="57"/>
      <c r="I1395" s="57" t="s">
        <v>90</v>
      </c>
      <c r="J1395" s="78" t="s">
        <v>2383</v>
      </c>
      <c r="K1395" s="57"/>
      <c r="L1395" s="57"/>
      <c r="M1395" s="206">
        <v>111665</v>
      </c>
    </row>
    <row r="1396" spans="3:13" ht="15" customHeight="1" x14ac:dyDescent="0.25">
      <c r="C1396" s="80"/>
      <c r="D1396" s="83" t="s">
        <v>697</v>
      </c>
      <c r="E1396" s="57" t="s">
        <v>418</v>
      </c>
      <c r="F1396" s="57"/>
      <c r="G1396" s="57">
        <v>16</v>
      </c>
      <c r="H1396" s="57"/>
      <c r="I1396" s="57" t="s">
        <v>90</v>
      </c>
      <c r="J1396" s="78" t="s">
        <v>2384</v>
      </c>
      <c r="K1396" s="57"/>
      <c r="L1396" s="57"/>
      <c r="M1396" s="206">
        <v>67845</v>
      </c>
    </row>
    <row r="1397" spans="3:13" ht="15" customHeight="1" x14ac:dyDescent="0.25">
      <c r="C1397" s="80"/>
      <c r="D1397" s="83" t="s">
        <v>697</v>
      </c>
      <c r="E1397" s="57" t="s">
        <v>418</v>
      </c>
      <c r="F1397" s="57"/>
      <c r="G1397" s="57">
        <v>12</v>
      </c>
      <c r="H1397" s="57"/>
      <c r="I1397" s="57" t="s">
        <v>90</v>
      </c>
      <c r="J1397" s="78" t="s">
        <v>2385</v>
      </c>
      <c r="K1397" s="57"/>
      <c r="L1397" s="57"/>
      <c r="M1397" s="206">
        <v>51051</v>
      </c>
    </row>
    <row r="1398" spans="3:13" ht="15" customHeight="1" x14ac:dyDescent="0.25">
      <c r="C1398" s="80"/>
      <c r="D1398" s="83" t="s">
        <v>697</v>
      </c>
      <c r="E1398" s="57" t="s">
        <v>418</v>
      </c>
      <c r="F1398" s="57"/>
      <c r="G1398" s="57">
        <v>10</v>
      </c>
      <c r="H1398" s="57"/>
      <c r="I1398" s="57" t="s">
        <v>90</v>
      </c>
      <c r="J1398" s="78" t="s">
        <v>2386</v>
      </c>
      <c r="K1398" s="57"/>
      <c r="L1398" s="57"/>
      <c r="M1398" s="206">
        <v>37052</v>
      </c>
    </row>
    <row r="1399" spans="3:13" ht="15" customHeight="1" x14ac:dyDescent="0.25">
      <c r="C1399" s="80"/>
      <c r="D1399" s="83" t="s">
        <v>697</v>
      </c>
      <c r="E1399" s="62" t="s">
        <v>419</v>
      </c>
      <c r="F1399" s="57"/>
      <c r="G1399" s="57"/>
      <c r="H1399" s="57"/>
      <c r="I1399" s="57"/>
      <c r="J1399" s="57"/>
      <c r="K1399" s="57"/>
      <c r="L1399" s="57"/>
      <c r="M1399" s="206"/>
    </row>
    <row r="1400" spans="3:13" ht="15" customHeight="1" x14ac:dyDescent="0.25">
      <c r="C1400" s="80"/>
      <c r="D1400" s="83" t="s">
        <v>697</v>
      </c>
      <c r="E1400" s="57" t="s">
        <v>419</v>
      </c>
      <c r="F1400" s="57"/>
      <c r="G1400" s="57">
        <v>20</v>
      </c>
      <c r="H1400" s="57"/>
      <c r="I1400" s="57" t="s">
        <v>90</v>
      </c>
      <c r="J1400" s="78" t="s">
        <v>2387</v>
      </c>
      <c r="K1400" s="57"/>
      <c r="L1400" s="57"/>
      <c r="M1400" s="206">
        <v>69000</v>
      </c>
    </row>
    <row r="1401" spans="3:13" ht="15" customHeight="1" x14ac:dyDescent="0.25">
      <c r="C1401" s="80"/>
      <c r="D1401" s="83" t="s">
        <v>697</v>
      </c>
      <c r="E1401" s="57" t="s">
        <v>419</v>
      </c>
      <c r="F1401" s="57"/>
      <c r="G1401" s="57">
        <v>16</v>
      </c>
      <c r="H1401" s="57"/>
      <c r="I1401" s="57" t="s">
        <v>90</v>
      </c>
      <c r="J1401" s="78" t="s">
        <v>2388</v>
      </c>
      <c r="K1401" s="57"/>
      <c r="L1401" s="57"/>
      <c r="M1401" s="206">
        <v>53000</v>
      </c>
    </row>
    <row r="1402" spans="3:13" ht="15" customHeight="1" x14ac:dyDescent="0.25">
      <c r="C1402" s="80"/>
      <c r="D1402" s="83" t="s">
        <v>697</v>
      </c>
      <c r="E1402" s="57" t="s">
        <v>419</v>
      </c>
      <c r="F1402" s="57"/>
      <c r="G1402" s="57">
        <v>12</v>
      </c>
      <c r="H1402" s="57"/>
      <c r="I1402" s="57" t="s">
        <v>90</v>
      </c>
      <c r="J1402" s="78" t="s">
        <v>2389</v>
      </c>
      <c r="K1402" s="57"/>
      <c r="L1402" s="57"/>
      <c r="M1402" s="206">
        <v>35000</v>
      </c>
    </row>
    <row r="1403" spans="3:13" ht="15" customHeight="1" x14ac:dyDescent="0.25">
      <c r="C1403" s="80"/>
      <c r="D1403" s="83" t="s">
        <v>697</v>
      </c>
      <c r="E1403" s="57" t="s">
        <v>419</v>
      </c>
      <c r="F1403" s="57"/>
      <c r="G1403" s="57">
        <v>10</v>
      </c>
      <c r="H1403" s="57"/>
      <c r="I1403" s="57" t="s">
        <v>90</v>
      </c>
      <c r="J1403" s="78" t="s">
        <v>2390</v>
      </c>
      <c r="K1403" s="57"/>
      <c r="L1403" s="57"/>
      <c r="M1403" s="206">
        <v>30000</v>
      </c>
    </row>
    <row r="1404" spans="3:13" ht="15" customHeight="1" x14ac:dyDescent="0.25">
      <c r="C1404" s="80"/>
      <c r="D1404" s="83" t="s">
        <v>697</v>
      </c>
      <c r="E1404" s="57" t="s">
        <v>419</v>
      </c>
      <c r="F1404" s="57"/>
      <c r="G1404" s="57">
        <v>8</v>
      </c>
      <c r="H1404" s="57"/>
      <c r="I1404" s="57" t="s">
        <v>90</v>
      </c>
      <c r="J1404" s="78" t="s">
        <v>2391</v>
      </c>
      <c r="K1404" s="57"/>
      <c r="L1404" s="57"/>
      <c r="M1404" s="206">
        <v>24000</v>
      </c>
    </row>
    <row r="1405" spans="3:13" ht="15" customHeight="1" x14ac:dyDescent="0.25">
      <c r="C1405" s="80"/>
      <c r="D1405" s="83" t="s">
        <v>697</v>
      </c>
      <c r="E1405" s="57" t="s">
        <v>419</v>
      </c>
      <c r="F1405" s="57"/>
      <c r="G1405" s="57">
        <v>6</v>
      </c>
      <c r="H1405" s="57"/>
      <c r="I1405" s="57" t="s">
        <v>90</v>
      </c>
      <c r="J1405" s="78" t="s">
        <v>2392</v>
      </c>
      <c r="K1405" s="57"/>
      <c r="L1405" s="57"/>
      <c r="M1405" s="206">
        <v>18000</v>
      </c>
    </row>
    <row r="1406" spans="3:13" ht="15" customHeight="1" x14ac:dyDescent="0.25">
      <c r="C1406" s="80"/>
      <c r="D1406" s="83" t="s">
        <v>697</v>
      </c>
      <c r="E1406" s="57" t="s">
        <v>419</v>
      </c>
      <c r="F1406" s="57"/>
      <c r="G1406" s="57">
        <v>4</v>
      </c>
      <c r="H1406" s="57"/>
      <c r="I1406" s="57" t="s">
        <v>90</v>
      </c>
      <c r="J1406" s="78" t="s">
        <v>2393</v>
      </c>
      <c r="K1406" s="57"/>
      <c r="L1406" s="57"/>
      <c r="M1406" s="206">
        <v>12000</v>
      </c>
    </row>
    <row r="1407" spans="3:13" ht="15" customHeight="1" x14ac:dyDescent="0.25">
      <c r="C1407" s="80"/>
      <c r="D1407" s="83" t="s">
        <v>697</v>
      </c>
      <c r="E1407" s="62" t="s">
        <v>420</v>
      </c>
      <c r="F1407" s="57"/>
      <c r="G1407" s="57"/>
      <c r="H1407" s="57"/>
      <c r="I1407" s="57"/>
      <c r="J1407" s="78"/>
      <c r="K1407" s="57"/>
      <c r="L1407" s="57"/>
      <c r="M1407" s="206"/>
    </row>
    <row r="1408" spans="3:13" ht="15" customHeight="1" x14ac:dyDescent="0.25">
      <c r="C1408" s="80"/>
      <c r="D1408" s="83" t="s">
        <v>697</v>
      </c>
      <c r="E1408" s="57" t="s">
        <v>420</v>
      </c>
      <c r="F1408" s="57"/>
      <c r="G1408" s="57">
        <v>36</v>
      </c>
      <c r="H1408" s="57"/>
      <c r="I1408" s="57" t="s">
        <v>90</v>
      </c>
      <c r="J1408" s="78" t="s">
        <v>2394</v>
      </c>
      <c r="K1408" s="57"/>
      <c r="L1408" s="57"/>
      <c r="M1408" s="206">
        <v>59515.167448430206</v>
      </c>
    </row>
    <row r="1409" spans="3:13" ht="15" customHeight="1" x14ac:dyDescent="0.25">
      <c r="C1409" s="80"/>
      <c r="D1409" s="83" t="s">
        <v>697</v>
      </c>
      <c r="E1409" s="57" t="s">
        <v>420</v>
      </c>
      <c r="F1409" s="57"/>
      <c r="G1409" s="57">
        <v>30</v>
      </c>
      <c r="H1409" s="57"/>
      <c r="I1409" s="57" t="s">
        <v>90</v>
      </c>
      <c r="J1409" s="78" t="s">
        <v>2395</v>
      </c>
      <c r="K1409" s="57"/>
      <c r="L1409" s="57"/>
      <c r="M1409" s="206">
        <v>52384.256903365094</v>
      </c>
    </row>
    <row r="1410" spans="3:13" ht="15" customHeight="1" x14ac:dyDescent="0.25">
      <c r="C1410" s="80"/>
      <c r="D1410" s="83" t="s">
        <v>697</v>
      </c>
      <c r="E1410" s="57" t="s">
        <v>420</v>
      </c>
      <c r="F1410" s="57"/>
      <c r="G1410" s="57">
        <v>24</v>
      </c>
      <c r="H1410" s="57"/>
      <c r="I1410" s="57" t="s">
        <v>90</v>
      </c>
      <c r="J1410" s="78" t="s">
        <v>2396</v>
      </c>
      <c r="K1410" s="57"/>
      <c r="L1410" s="57"/>
      <c r="M1410" s="206">
        <v>44808.847980724167</v>
      </c>
    </row>
    <row r="1411" spans="3:13" ht="15" customHeight="1" x14ac:dyDescent="0.25">
      <c r="C1411" s="80"/>
      <c r="D1411" s="83" t="s">
        <v>697</v>
      </c>
      <c r="E1411" s="57" t="s">
        <v>420</v>
      </c>
      <c r="F1411" s="57"/>
      <c r="G1411" s="57">
        <v>20</v>
      </c>
      <c r="H1411" s="57"/>
      <c r="I1411" s="57" t="s">
        <v>90</v>
      </c>
      <c r="J1411" s="78" t="s">
        <v>2397</v>
      </c>
      <c r="K1411" s="57"/>
      <c r="L1411" s="57"/>
      <c r="M1411" s="206">
        <v>39440</v>
      </c>
    </row>
    <row r="1412" spans="3:13" ht="15" customHeight="1" x14ac:dyDescent="0.25">
      <c r="C1412" s="80"/>
      <c r="D1412" s="83" t="s">
        <v>697</v>
      </c>
      <c r="E1412" s="57" t="s">
        <v>420</v>
      </c>
      <c r="F1412" s="57"/>
      <c r="G1412" s="57">
        <v>16</v>
      </c>
      <c r="H1412" s="57"/>
      <c r="I1412" s="57" t="s">
        <v>90</v>
      </c>
      <c r="J1412" s="78" t="s">
        <v>2398</v>
      </c>
      <c r="K1412" s="57"/>
      <c r="L1412" s="57"/>
      <c r="M1412" s="206">
        <v>34805</v>
      </c>
    </row>
    <row r="1413" spans="3:13" ht="15" customHeight="1" x14ac:dyDescent="0.25">
      <c r="C1413" s="80"/>
      <c r="D1413" s="83" t="s">
        <v>697</v>
      </c>
      <c r="E1413" s="57" t="s">
        <v>420</v>
      </c>
      <c r="F1413" s="57"/>
      <c r="G1413" s="57">
        <v>12</v>
      </c>
      <c r="H1413" s="57"/>
      <c r="I1413" s="57" t="s">
        <v>90</v>
      </c>
      <c r="J1413" s="78" t="s">
        <v>2399</v>
      </c>
      <c r="K1413" s="57"/>
      <c r="L1413" s="57"/>
      <c r="M1413" s="206">
        <v>29801</v>
      </c>
    </row>
    <row r="1414" spans="3:13" ht="15" customHeight="1" x14ac:dyDescent="0.25">
      <c r="C1414" s="80"/>
      <c r="D1414" s="83" t="s">
        <v>697</v>
      </c>
      <c r="E1414" s="57" t="s">
        <v>420</v>
      </c>
      <c r="F1414" s="57"/>
      <c r="G1414" s="57">
        <v>10</v>
      </c>
      <c r="H1414" s="57"/>
      <c r="I1414" s="57" t="s">
        <v>90</v>
      </c>
      <c r="J1414" s="78" t="s">
        <v>2400</v>
      </c>
      <c r="K1414" s="57"/>
      <c r="L1414" s="57"/>
      <c r="M1414" s="206">
        <v>28393</v>
      </c>
    </row>
    <row r="1415" spans="3:13" ht="15" customHeight="1" x14ac:dyDescent="0.25">
      <c r="C1415" s="80"/>
      <c r="D1415" s="83" t="s">
        <v>697</v>
      </c>
      <c r="E1415" s="65" t="s">
        <v>421</v>
      </c>
      <c r="F1415" s="57"/>
      <c r="G1415" s="57"/>
      <c r="H1415" s="57"/>
      <c r="I1415" s="57"/>
      <c r="J1415" s="78"/>
      <c r="K1415" s="57"/>
      <c r="L1415" s="57"/>
      <c r="M1415" s="206"/>
    </row>
    <row r="1416" spans="3:13" ht="15" customHeight="1" x14ac:dyDescent="0.25">
      <c r="C1416" s="80"/>
      <c r="D1416" s="83" t="s">
        <v>697</v>
      </c>
      <c r="E1416" s="78" t="s">
        <v>421</v>
      </c>
      <c r="F1416" s="57"/>
      <c r="G1416" s="57">
        <v>20</v>
      </c>
      <c r="H1416" s="57"/>
      <c r="I1416" s="57" t="s">
        <v>90</v>
      </c>
      <c r="J1416" s="78" t="s">
        <v>2401</v>
      </c>
      <c r="K1416" s="57"/>
      <c r="L1416" s="57"/>
      <c r="M1416" s="206">
        <v>175000</v>
      </c>
    </row>
    <row r="1417" spans="3:13" ht="15" customHeight="1" x14ac:dyDescent="0.25">
      <c r="C1417" s="80"/>
      <c r="D1417" s="83" t="s">
        <v>697</v>
      </c>
      <c r="E1417" s="78" t="s">
        <v>421</v>
      </c>
      <c r="F1417" s="57"/>
      <c r="G1417" s="57">
        <v>16</v>
      </c>
      <c r="H1417" s="57"/>
      <c r="I1417" s="57" t="s">
        <v>90</v>
      </c>
      <c r="J1417" s="78" t="s">
        <v>2402</v>
      </c>
      <c r="K1417" s="57"/>
      <c r="L1417" s="57"/>
      <c r="M1417" s="206">
        <v>133828</v>
      </c>
    </row>
    <row r="1418" spans="3:13" ht="15" customHeight="1" x14ac:dyDescent="0.25">
      <c r="C1418" s="80"/>
      <c r="D1418" s="83" t="s">
        <v>697</v>
      </c>
      <c r="E1418" s="78" t="s">
        <v>421</v>
      </c>
      <c r="F1418" s="57"/>
      <c r="G1418" s="57">
        <v>12</v>
      </c>
      <c r="H1418" s="57"/>
      <c r="I1418" s="57" t="s">
        <v>90</v>
      </c>
      <c r="J1418" s="78" t="s">
        <v>2403</v>
      </c>
      <c r="K1418" s="57"/>
      <c r="L1418" s="57"/>
      <c r="M1418" s="206">
        <v>94073</v>
      </c>
    </row>
    <row r="1419" spans="3:13" ht="15" customHeight="1" x14ac:dyDescent="0.25">
      <c r="C1419" s="80"/>
      <c r="D1419" s="83" t="s">
        <v>697</v>
      </c>
      <c r="E1419" s="78" t="s">
        <v>421</v>
      </c>
      <c r="F1419" s="57"/>
      <c r="G1419" s="57">
        <v>10</v>
      </c>
      <c r="H1419" s="57"/>
      <c r="I1419" s="57" t="s">
        <v>90</v>
      </c>
      <c r="J1419" s="78" t="s">
        <v>2404</v>
      </c>
      <c r="K1419" s="57"/>
      <c r="L1419" s="57"/>
      <c r="M1419" s="206">
        <v>80181</v>
      </c>
    </row>
    <row r="1420" spans="3:13" ht="15" customHeight="1" x14ac:dyDescent="0.25">
      <c r="C1420" s="80"/>
      <c r="D1420" s="83" t="s">
        <v>697</v>
      </c>
      <c r="E1420" s="78" t="s">
        <v>421</v>
      </c>
      <c r="F1420" s="57"/>
      <c r="G1420" s="57">
        <v>8</v>
      </c>
      <c r="H1420" s="57"/>
      <c r="I1420" s="57" t="s">
        <v>90</v>
      </c>
      <c r="J1420" s="78" t="s">
        <v>2405</v>
      </c>
      <c r="K1420" s="57"/>
      <c r="L1420" s="57"/>
      <c r="M1420" s="206">
        <v>68642</v>
      </c>
    </row>
    <row r="1421" spans="3:13" ht="15" customHeight="1" x14ac:dyDescent="0.25">
      <c r="C1421" s="80"/>
      <c r="D1421" s="83" t="s">
        <v>697</v>
      </c>
      <c r="E1421" s="78" t="s">
        <v>421</v>
      </c>
      <c r="F1421" s="57"/>
      <c r="G1421" s="57">
        <v>6</v>
      </c>
      <c r="H1421" s="57"/>
      <c r="I1421" s="57" t="s">
        <v>90</v>
      </c>
      <c r="J1421" s="78" t="s">
        <v>2406</v>
      </c>
      <c r="K1421" s="57"/>
      <c r="L1421" s="57"/>
      <c r="M1421" s="206">
        <v>57881</v>
      </c>
    </row>
    <row r="1422" spans="3:13" ht="15" customHeight="1" x14ac:dyDescent="0.25">
      <c r="C1422" s="80"/>
      <c r="D1422" s="83" t="s">
        <v>697</v>
      </c>
      <c r="E1422" s="78" t="s">
        <v>421</v>
      </c>
      <c r="F1422" s="57"/>
      <c r="G1422" s="57">
        <v>4</v>
      </c>
      <c r="H1422" s="57"/>
      <c r="I1422" s="57" t="s">
        <v>90</v>
      </c>
      <c r="J1422" s="78" t="s">
        <v>2407</v>
      </c>
      <c r="K1422" s="57"/>
      <c r="L1422" s="57"/>
      <c r="M1422" s="206">
        <v>48025</v>
      </c>
    </row>
    <row r="1423" spans="3:13" ht="15" customHeight="1" x14ac:dyDescent="0.25">
      <c r="C1423" s="80"/>
      <c r="D1423" s="83" t="s">
        <v>697</v>
      </c>
      <c r="E1423" s="78" t="s">
        <v>421</v>
      </c>
      <c r="F1423" s="57"/>
      <c r="G1423" s="57">
        <v>3</v>
      </c>
      <c r="H1423" s="57"/>
      <c r="I1423" s="57" t="s">
        <v>90</v>
      </c>
      <c r="J1423" s="78" t="s">
        <v>2408</v>
      </c>
      <c r="K1423" s="57"/>
      <c r="L1423" s="57"/>
      <c r="M1423" s="206">
        <v>270000</v>
      </c>
    </row>
    <row r="1424" spans="3:13" ht="15" customHeight="1" x14ac:dyDescent="0.25">
      <c r="C1424" s="80"/>
      <c r="D1424" s="83" t="s">
        <v>697</v>
      </c>
      <c r="E1424" s="78" t="s">
        <v>421</v>
      </c>
      <c r="F1424" s="57"/>
      <c r="G1424" s="57">
        <v>20</v>
      </c>
      <c r="H1424" s="57"/>
      <c r="I1424" s="57" t="s">
        <v>90</v>
      </c>
      <c r="J1424" s="78" t="s">
        <v>2409</v>
      </c>
      <c r="K1424" s="57"/>
      <c r="L1424" s="57"/>
      <c r="M1424" s="206">
        <v>206000</v>
      </c>
    </row>
    <row r="1425" spans="3:13" ht="15" customHeight="1" x14ac:dyDescent="0.25">
      <c r="C1425" s="80"/>
      <c r="D1425" s="83" t="s">
        <v>697</v>
      </c>
      <c r="E1425" s="78" t="s">
        <v>421</v>
      </c>
      <c r="F1425" s="57"/>
      <c r="G1425" s="57">
        <v>16</v>
      </c>
      <c r="H1425" s="57"/>
      <c r="I1425" s="57" t="s">
        <v>90</v>
      </c>
      <c r="J1425" s="78" t="s">
        <v>2410</v>
      </c>
      <c r="K1425" s="57"/>
      <c r="L1425" s="57"/>
      <c r="M1425" s="206">
        <v>133452</v>
      </c>
    </row>
    <row r="1426" spans="3:13" ht="15" customHeight="1" x14ac:dyDescent="0.25">
      <c r="C1426" s="80"/>
      <c r="D1426" s="83" t="s">
        <v>697</v>
      </c>
      <c r="E1426" s="78" t="s">
        <v>421</v>
      </c>
      <c r="F1426" s="57"/>
      <c r="G1426" s="57">
        <v>12</v>
      </c>
      <c r="H1426" s="57"/>
      <c r="I1426" s="57" t="s">
        <v>90</v>
      </c>
      <c r="J1426" s="78" t="s">
        <v>2411</v>
      </c>
      <c r="K1426" s="57"/>
      <c r="L1426" s="57"/>
      <c r="M1426" s="206">
        <v>117987</v>
      </c>
    </row>
    <row r="1427" spans="3:13" ht="15" customHeight="1" x14ac:dyDescent="0.25">
      <c r="C1427" s="80"/>
      <c r="D1427" s="83" t="s">
        <v>697</v>
      </c>
      <c r="E1427" s="78" t="s">
        <v>421</v>
      </c>
      <c r="F1427" s="57"/>
      <c r="G1427" s="57">
        <v>10</v>
      </c>
      <c r="H1427" s="57"/>
      <c r="I1427" s="57" t="s">
        <v>90</v>
      </c>
      <c r="J1427" s="78" t="s">
        <v>2412</v>
      </c>
      <c r="K1427" s="57"/>
      <c r="L1427" s="57"/>
      <c r="M1427" s="206">
        <v>95790</v>
      </c>
    </row>
    <row r="1428" spans="3:13" ht="15" customHeight="1" x14ac:dyDescent="0.25">
      <c r="C1428" s="80"/>
      <c r="D1428" s="83" t="s">
        <v>697</v>
      </c>
      <c r="E1428" s="78" t="s">
        <v>421</v>
      </c>
      <c r="F1428" s="57"/>
      <c r="G1428" s="57">
        <v>8</v>
      </c>
      <c r="H1428" s="57"/>
      <c r="I1428" s="57" t="s">
        <v>90</v>
      </c>
      <c r="J1428" s="78" t="s">
        <v>2413</v>
      </c>
      <c r="K1428" s="57"/>
      <c r="L1428" s="57"/>
      <c r="M1428" s="206">
        <v>84460</v>
      </c>
    </row>
    <row r="1429" spans="3:13" ht="15" customHeight="1" x14ac:dyDescent="0.25">
      <c r="C1429" s="80"/>
      <c r="D1429" s="83" t="s">
        <v>697</v>
      </c>
      <c r="E1429" s="78" t="s">
        <v>421</v>
      </c>
      <c r="F1429" s="57"/>
      <c r="G1429" s="57">
        <v>6</v>
      </c>
      <c r="H1429" s="57"/>
      <c r="I1429" s="57" t="s">
        <v>90</v>
      </c>
      <c r="J1429" s="78" t="s">
        <v>2414</v>
      </c>
      <c r="K1429" s="57"/>
      <c r="L1429" s="57"/>
      <c r="M1429" s="206">
        <v>70040</v>
      </c>
    </row>
    <row r="1430" spans="3:13" ht="15" customHeight="1" x14ac:dyDescent="0.25">
      <c r="C1430" s="80"/>
      <c r="D1430" s="83" t="s">
        <v>697</v>
      </c>
      <c r="E1430" s="65" t="s">
        <v>422</v>
      </c>
      <c r="F1430" s="78"/>
      <c r="G1430" s="57"/>
      <c r="H1430" s="57"/>
      <c r="I1430" s="57"/>
      <c r="J1430" s="57"/>
      <c r="K1430" s="57"/>
      <c r="L1430" s="57"/>
      <c r="M1430" s="206"/>
    </row>
    <row r="1431" spans="3:13" ht="15" customHeight="1" x14ac:dyDescent="0.25">
      <c r="C1431" s="80"/>
      <c r="D1431" s="83" t="s">
        <v>697</v>
      </c>
      <c r="E1431" s="78" t="s">
        <v>422</v>
      </c>
      <c r="F1431" s="78"/>
      <c r="G1431" s="57">
        <v>20</v>
      </c>
      <c r="H1431" s="57"/>
      <c r="I1431" s="57" t="s">
        <v>90</v>
      </c>
      <c r="J1431" s="57" t="s">
        <v>2415</v>
      </c>
      <c r="K1431" s="57"/>
      <c r="L1431" s="57"/>
      <c r="M1431" s="206">
        <v>230596</v>
      </c>
    </row>
    <row r="1432" spans="3:13" ht="15" customHeight="1" x14ac:dyDescent="0.25">
      <c r="C1432" s="80"/>
      <c r="D1432" s="83" t="s">
        <v>697</v>
      </c>
      <c r="E1432" s="78" t="s">
        <v>422</v>
      </c>
      <c r="F1432" s="78"/>
      <c r="G1432" s="57">
        <v>16</v>
      </c>
      <c r="H1432" s="57"/>
      <c r="I1432" s="57" t="s">
        <v>90</v>
      </c>
      <c r="J1432" s="57" t="s">
        <v>2416</v>
      </c>
      <c r="K1432" s="57"/>
      <c r="L1432" s="57"/>
      <c r="M1432" s="206">
        <v>142880</v>
      </c>
    </row>
    <row r="1433" spans="3:13" ht="15" customHeight="1" x14ac:dyDescent="0.25">
      <c r="C1433" s="80"/>
      <c r="D1433" s="83" t="s">
        <v>697</v>
      </c>
      <c r="E1433" s="78" t="s">
        <v>422</v>
      </c>
      <c r="F1433" s="78"/>
      <c r="G1433" s="57">
        <v>12</v>
      </c>
      <c r="H1433" s="57"/>
      <c r="I1433" s="57" t="s">
        <v>90</v>
      </c>
      <c r="J1433" s="57" t="s">
        <v>2417</v>
      </c>
      <c r="K1433" s="57"/>
      <c r="L1433" s="57"/>
      <c r="M1433" s="206">
        <v>102972</v>
      </c>
    </row>
    <row r="1434" spans="3:13" ht="15" customHeight="1" x14ac:dyDescent="0.25">
      <c r="C1434" s="80"/>
      <c r="D1434" s="83" t="s">
        <v>697</v>
      </c>
      <c r="E1434" s="78" t="s">
        <v>422</v>
      </c>
      <c r="F1434" s="78"/>
      <c r="G1434" s="57">
        <v>10</v>
      </c>
      <c r="H1434" s="57"/>
      <c r="I1434" s="57" t="s">
        <v>90</v>
      </c>
      <c r="J1434" s="57" t="s">
        <v>2418</v>
      </c>
      <c r="K1434" s="57"/>
      <c r="L1434" s="57"/>
      <c r="M1434" s="206">
        <v>91065</v>
      </c>
    </row>
    <row r="1435" spans="3:13" ht="15" customHeight="1" x14ac:dyDescent="0.25">
      <c r="C1435" s="80"/>
      <c r="D1435" s="83" t="s">
        <v>697</v>
      </c>
      <c r="E1435" s="78" t="s">
        <v>422</v>
      </c>
      <c r="F1435" s="78"/>
      <c r="G1435" s="57">
        <v>8</v>
      </c>
      <c r="H1435" s="57"/>
      <c r="I1435" s="57" t="s">
        <v>90</v>
      </c>
      <c r="J1435" s="57" t="s">
        <v>2419</v>
      </c>
      <c r="K1435" s="57"/>
      <c r="L1435" s="57"/>
      <c r="M1435" s="206">
        <v>103000</v>
      </c>
    </row>
    <row r="1436" spans="3:13" ht="15" customHeight="1" x14ac:dyDescent="0.25">
      <c r="C1436" s="80"/>
      <c r="D1436" s="83" t="s">
        <v>697</v>
      </c>
      <c r="E1436" s="78" t="s">
        <v>422</v>
      </c>
      <c r="F1436" s="78"/>
      <c r="G1436" s="57">
        <v>6</v>
      </c>
      <c r="H1436" s="57"/>
      <c r="I1436" s="57" t="s">
        <v>90</v>
      </c>
      <c r="J1436" s="57" t="s">
        <v>2420</v>
      </c>
      <c r="K1436" s="57"/>
      <c r="L1436" s="57"/>
      <c r="M1436" s="206">
        <v>72000</v>
      </c>
    </row>
    <row r="1437" spans="3:13" ht="15" customHeight="1" x14ac:dyDescent="0.25">
      <c r="C1437" s="80"/>
      <c r="D1437" s="83" t="s">
        <v>697</v>
      </c>
      <c r="E1437" s="78" t="s">
        <v>422</v>
      </c>
      <c r="F1437" s="78"/>
      <c r="G1437" s="57">
        <v>4</v>
      </c>
      <c r="H1437" s="57"/>
      <c r="I1437" s="57" t="s">
        <v>90</v>
      </c>
      <c r="J1437" s="57" t="s">
        <v>2420</v>
      </c>
      <c r="K1437" s="57"/>
      <c r="L1437" s="57"/>
      <c r="M1437" s="206">
        <v>150000</v>
      </c>
    </row>
    <row r="1438" spans="3:13" ht="15" customHeight="1" x14ac:dyDescent="0.25">
      <c r="C1438" s="80"/>
      <c r="D1438" s="83" t="s">
        <v>697</v>
      </c>
      <c r="E1438" s="78" t="s">
        <v>422</v>
      </c>
      <c r="F1438" s="78"/>
      <c r="G1438" s="57">
        <v>3</v>
      </c>
      <c r="H1438" s="57"/>
      <c r="I1438" s="57" t="s">
        <v>90</v>
      </c>
      <c r="J1438" s="57" t="s">
        <v>2421</v>
      </c>
      <c r="K1438" s="57"/>
      <c r="L1438" s="57"/>
      <c r="M1438" s="206">
        <v>53277</v>
      </c>
    </row>
    <row r="1439" spans="3:13" ht="15" customHeight="1" x14ac:dyDescent="0.25">
      <c r="C1439" s="80"/>
      <c r="D1439" s="83" t="s">
        <v>697</v>
      </c>
      <c r="E1439" s="78" t="s">
        <v>422</v>
      </c>
      <c r="F1439" s="78"/>
      <c r="G1439" s="57">
        <v>20</v>
      </c>
      <c r="H1439" s="57"/>
      <c r="I1439" s="57" t="s">
        <v>90</v>
      </c>
      <c r="J1439" s="57" t="s">
        <v>2422</v>
      </c>
      <c r="K1439" s="57"/>
      <c r="L1439" s="57"/>
      <c r="M1439" s="206">
        <v>303539</v>
      </c>
    </row>
    <row r="1440" spans="3:13" ht="15" customHeight="1" x14ac:dyDescent="0.25">
      <c r="C1440" s="80"/>
      <c r="D1440" s="83" t="s">
        <v>697</v>
      </c>
      <c r="E1440" s="78" t="s">
        <v>422</v>
      </c>
      <c r="F1440" s="78"/>
      <c r="G1440" s="57">
        <v>16</v>
      </c>
      <c r="H1440" s="57"/>
      <c r="I1440" s="57" t="s">
        <v>90</v>
      </c>
      <c r="J1440" s="57" t="s">
        <v>2423</v>
      </c>
      <c r="K1440" s="57"/>
      <c r="L1440" s="57"/>
      <c r="M1440" s="206">
        <v>181574</v>
      </c>
    </row>
    <row r="1441" spans="3:13" ht="15" customHeight="1" x14ac:dyDescent="0.25">
      <c r="C1441" s="80"/>
      <c r="D1441" s="83" t="s">
        <v>697</v>
      </c>
      <c r="E1441" s="78" t="s">
        <v>422</v>
      </c>
      <c r="F1441" s="78"/>
      <c r="G1441" s="57">
        <v>12</v>
      </c>
      <c r="H1441" s="57"/>
      <c r="I1441" s="57" t="s">
        <v>90</v>
      </c>
      <c r="J1441" s="57" t="s">
        <v>2424</v>
      </c>
      <c r="K1441" s="57"/>
      <c r="L1441" s="57"/>
      <c r="M1441" s="206">
        <v>125149</v>
      </c>
    </row>
    <row r="1442" spans="3:13" ht="15" customHeight="1" x14ac:dyDescent="0.25">
      <c r="C1442" s="80"/>
      <c r="D1442" s="83" t="s">
        <v>697</v>
      </c>
      <c r="E1442" s="78" t="s">
        <v>422</v>
      </c>
      <c r="F1442" s="78"/>
      <c r="G1442" s="57">
        <v>10</v>
      </c>
      <c r="H1442" s="57"/>
      <c r="I1442" s="57" t="s">
        <v>90</v>
      </c>
      <c r="J1442" s="57" t="s">
        <v>2425</v>
      </c>
      <c r="K1442" s="57"/>
      <c r="L1442" s="57"/>
      <c r="M1442" s="206">
        <v>102921</v>
      </c>
    </row>
    <row r="1443" spans="3:13" ht="15" customHeight="1" x14ac:dyDescent="0.25">
      <c r="C1443" s="80"/>
      <c r="D1443" s="83" t="s">
        <v>697</v>
      </c>
      <c r="E1443" s="78" t="s">
        <v>422</v>
      </c>
      <c r="F1443" s="78"/>
      <c r="G1443" s="57">
        <v>8</v>
      </c>
      <c r="H1443" s="57"/>
      <c r="I1443" s="57" t="s">
        <v>90</v>
      </c>
      <c r="J1443" s="57" t="s">
        <v>2426</v>
      </c>
      <c r="K1443" s="57"/>
      <c r="L1443" s="57"/>
      <c r="M1443" s="206">
        <v>86465</v>
      </c>
    </row>
    <row r="1444" spans="3:13" ht="15" customHeight="1" x14ac:dyDescent="0.25">
      <c r="C1444" s="80"/>
      <c r="D1444" s="83" t="s">
        <v>697</v>
      </c>
      <c r="E1444" s="78" t="s">
        <v>422</v>
      </c>
      <c r="F1444" s="78"/>
      <c r="G1444" s="57">
        <v>6</v>
      </c>
      <c r="H1444" s="57"/>
      <c r="I1444" s="57" t="s">
        <v>90</v>
      </c>
      <c r="J1444" s="57" t="s">
        <v>2427</v>
      </c>
      <c r="K1444" s="57"/>
      <c r="L1444" s="57"/>
      <c r="M1444" s="206">
        <v>69662</v>
      </c>
    </row>
    <row r="1445" spans="3:13" ht="15" customHeight="1" x14ac:dyDescent="0.25">
      <c r="C1445" s="80"/>
      <c r="D1445" s="83" t="s">
        <v>697</v>
      </c>
      <c r="E1445" s="78" t="s">
        <v>422</v>
      </c>
      <c r="F1445" s="78"/>
      <c r="G1445" s="57">
        <v>4</v>
      </c>
      <c r="H1445" s="57"/>
      <c r="I1445" s="57" t="s">
        <v>90</v>
      </c>
      <c r="J1445" s="57" t="s">
        <v>2428</v>
      </c>
      <c r="K1445" s="57"/>
      <c r="L1445" s="57"/>
      <c r="M1445" s="206">
        <v>59371</v>
      </c>
    </row>
    <row r="1446" spans="3:13" ht="15" customHeight="1" x14ac:dyDescent="0.25">
      <c r="C1446" s="80"/>
      <c r="D1446" s="83" t="s">
        <v>697</v>
      </c>
      <c r="E1446" s="78" t="s">
        <v>422</v>
      </c>
      <c r="F1446" s="57"/>
      <c r="G1446" s="57">
        <v>3</v>
      </c>
      <c r="H1446" s="57"/>
      <c r="I1446" s="57" t="s">
        <v>90</v>
      </c>
      <c r="J1446" s="57" t="s">
        <v>2429</v>
      </c>
      <c r="K1446" s="57"/>
      <c r="L1446" s="57"/>
      <c r="M1446" s="209">
        <v>5400</v>
      </c>
    </row>
    <row r="1447" spans="3:13" ht="15" customHeight="1" x14ac:dyDescent="0.25">
      <c r="C1447" s="80"/>
      <c r="D1447" s="83" t="s">
        <v>697</v>
      </c>
      <c r="E1447" s="62" t="s">
        <v>423</v>
      </c>
      <c r="F1447" s="57"/>
      <c r="G1447" s="57"/>
      <c r="H1447" s="57"/>
      <c r="I1447" s="57"/>
      <c r="J1447" s="57"/>
      <c r="K1447" s="57"/>
      <c r="L1447" s="57"/>
      <c r="M1447" s="206"/>
    </row>
    <row r="1448" spans="3:13" ht="15" customHeight="1" x14ac:dyDescent="0.25">
      <c r="C1448" s="80"/>
      <c r="D1448" s="83" t="s">
        <v>697</v>
      </c>
      <c r="E1448" s="57" t="s">
        <v>423</v>
      </c>
      <c r="F1448" s="57"/>
      <c r="G1448" s="57">
        <v>20</v>
      </c>
      <c r="H1448" s="57"/>
      <c r="I1448" s="57" t="s">
        <v>90</v>
      </c>
      <c r="J1448" s="57" t="s">
        <v>2430</v>
      </c>
      <c r="K1448" s="57"/>
      <c r="L1448" s="57"/>
      <c r="M1448" s="206">
        <v>97230</v>
      </c>
    </row>
    <row r="1449" spans="3:13" ht="15" customHeight="1" x14ac:dyDescent="0.25">
      <c r="C1449" s="80"/>
      <c r="D1449" s="83" t="s">
        <v>697</v>
      </c>
      <c r="E1449" s="57" t="s">
        <v>423</v>
      </c>
      <c r="F1449" s="57"/>
      <c r="G1449" s="57">
        <v>16</v>
      </c>
      <c r="H1449" s="57"/>
      <c r="I1449" s="57" t="s">
        <v>90</v>
      </c>
      <c r="J1449" s="57" t="s">
        <v>2431</v>
      </c>
      <c r="K1449" s="57"/>
      <c r="L1449" s="57"/>
      <c r="M1449" s="206">
        <v>80100</v>
      </c>
    </row>
    <row r="1450" spans="3:13" ht="15" customHeight="1" x14ac:dyDescent="0.25">
      <c r="C1450" s="80"/>
      <c r="D1450" s="83" t="s">
        <v>697</v>
      </c>
      <c r="E1450" s="57" t="s">
        <v>423</v>
      </c>
      <c r="F1450" s="57"/>
      <c r="G1450" s="57">
        <v>12</v>
      </c>
      <c r="H1450" s="57"/>
      <c r="I1450" s="57" t="s">
        <v>90</v>
      </c>
      <c r="J1450" s="57" t="s">
        <v>2432</v>
      </c>
      <c r="K1450" s="57"/>
      <c r="L1450" s="57"/>
      <c r="M1450" s="206">
        <v>52163</v>
      </c>
    </row>
    <row r="1451" spans="3:13" ht="15" customHeight="1" x14ac:dyDescent="0.25">
      <c r="C1451" s="80"/>
      <c r="D1451" s="83" t="s">
        <v>697</v>
      </c>
      <c r="E1451" s="57" t="s">
        <v>423</v>
      </c>
      <c r="F1451" s="57"/>
      <c r="G1451" s="57">
        <v>10</v>
      </c>
      <c r="H1451" s="57"/>
      <c r="I1451" s="57" t="s">
        <v>90</v>
      </c>
      <c r="J1451" s="57" t="s">
        <v>2433</v>
      </c>
      <c r="K1451" s="57"/>
      <c r="L1451" s="57"/>
      <c r="M1451" s="206">
        <v>45813</v>
      </c>
    </row>
    <row r="1452" spans="3:13" ht="15" customHeight="1" x14ac:dyDescent="0.25">
      <c r="C1452" s="80"/>
      <c r="D1452" s="83" t="s">
        <v>697</v>
      </c>
      <c r="E1452" s="57" t="s">
        <v>423</v>
      </c>
      <c r="F1452" s="57"/>
      <c r="G1452" s="57">
        <v>8</v>
      </c>
      <c r="H1452" s="57"/>
      <c r="I1452" s="57" t="s">
        <v>90</v>
      </c>
      <c r="J1452" s="57" t="s">
        <v>2434</v>
      </c>
      <c r="K1452" s="57"/>
      <c r="L1452" s="57"/>
      <c r="M1452" s="206">
        <v>36725</v>
      </c>
    </row>
    <row r="1453" spans="3:13" ht="15" customHeight="1" x14ac:dyDescent="0.25">
      <c r="C1453" s="80"/>
      <c r="D1453" s="83" t="s">
        <v>697</v>
      </c>
      <c r="E1453" s="57" t="s">
        <v>423</v>
      </c>
      <c r="F1453" s="57"/>
      <c r="G1453" s="57">
        <v>6</v>
      </c>
      <c r="H1453" s="57"/>
      <c r="I1453" s="57" t="s">
        <v>90</v>
      </c>
      <c r="J1453" s="57" t="s">
        <v>2435</v>
      </c>
      <c r="K1453" s="57"/>
      <c r="L1453" s="57"/>
      <c r="M1453" s="206">
        <v>23788</v>
      </c>
    </row>
    <row r="1454" spans="3:13" ht="15" customHeight="1" x14ac:dyDescent="0.25">
      <c r="C1454" s="80"/>
      <c r="D1454" s="83" t="s">
        <v>697</v>
      </c>
      <c r="E1454" s="57" t="s">
        <v>423</v>
      </c>
      <c r="F1454" s="57"/>
      <c r="G1454" s="57">
        <v>4</v>
      </c>
      <c r="H1454" s="57"/>
      <c r="I1454" s="57" t="s">
        <v>90</v>
      </c>
      <c r="J1454" s="57" t="s">
        <v>2436</v>
      </c>
      <c r="K1454" s="57"/>
      <c r="L1454" s="57"/>
      <c r="M1454" s="206">
        <v>17238</v>
      </c>
    </row>
    <row r="1455" spans="3:13" ht="15" customHeight="1" x14ac:dyDescent="0.25">
      <c r="C1455" s="80"/>
      <c r="D1455" s="83" t="s">
        <v>697</v>
      </c>
      <c r="E1455" s="62" t="s">
        <v>424</v>
      </c>
      <c r="F1455" s="57"/>
      <c r="G1455" s="57"/>
      <c r="H1455" s="57"/>
      <c r="I1455" s="57"/>
      <c r="J1455" s="57"/>
      <c r="K1455" s="57"/>
      <c r="L1455" s="57"/>
      <c r="M1455" s="206"/>
    </row>
    <row r="1456" spans="3:13" ht="15" customHeight="1" x14ac:dyDescent="0.25">
      <c r="C1456" s="80"/>
      <c r="D1456" s="83" t="s">
        <v>697</v>
      </c>
      <c r="E1456" s="57" t="s">
        <v>424</v>
      </c>
      <c r="F1456" s="57"/>
      <c r="G1456" s="57">
        <v>6</v>
      </c>
      <c r="H1456" s="57"/>
      <c r="I1456" s="57"/>
      <c r="J1456" s="57" t="s">
        <v>425</v>
      </c>
      <c r="K1456" s="57"/>
      <c r="L1456" s="57"/>
      <c r="M1456" s="206">
        <v>3343</v>
      </c>
    </row>
    <row r="1457" spans="3:13" ht="15" customHeight="1" x14ac:dyDescent="0.25">
      <c r="C1457" s="80"/>
      <c r="D1457" s="83" t="s">
        <v>697</v>
      </c>
      <c r="E1457" s="57" t="s">
        <v>424</v>
      </c>
      <c r="F1457" s="57"/>
      <c r="G1457" s="57">
        <v>4</v>
      </c>
      <c r="H1457" s="57"/>
      <c r="I1457" s="57"/>
      <c r="J1457" s="57" t="s">
        <v>426</v>
      </c>
      <c r="K1457" s="57"/>
      <c r="L1457" s="57"/>
      <c r="M1457" s="206">
        <v>2137</v>
      </c>
    </row>
    <row r="1458" spans="3:13" ht="15" customHeight="1" x14ac:dyDescent="0.25">
      <c r="C1458" s="80"/>
      <c r="D1458" s="83" t="s">
        <v>697</v>
      </c>
      <c r="E1458" s="57" t="s">
        <v>424</v>
      </c>
      <c r="F1458" s="57"/>
      <c r="G1458" s="57">
        <v>3</v>
      </c>
      <c r="H1458" s="57"/>
      <c r="I1458" s="57"/>
      <c r="J1458" s="57" t="s">
        <v>427</v>
      </c>
      <c r="K1458" s="57"/>
      <c r="L1458" s="57"/>
      <c r="M1458" s="206">
        <v>1810</v>
      </c>
    </row>
    <row r="1459" spans="3:13" ht="15" customHeight="1" x14ac:dyDescent="0.25">
      <c r="C1459" s="80"/>
      <c r="D1459" s="83" t="s">
        <v>697</v>
      </c>
      <c r="E1459" s="57" t="s">
        <v>424</v>
      </c>
      <c r="F1459" s="57"/>
      <c r="G1459" s="57">
        <v>2</v>
      </c>
      <c r="H1459" s="57"/>
      <c r="I1459" s="57"/>
      <c r="J1459" s="57" t="s">
        <v>428</v>
      </c>
      <c r="K1459" s="57"/>
      <c r="L1459" s="57"/>
      <c r="M1459" s="206">
        <v>751</v>
      </c>
    </row>
    <row r="1460" spans="3:13" ht="15" customHeight="1" x14ac:dyDescent="0.25">
      <c r="C1460" s="80"/>
      <c r="D1460" s="83" t="s">
        <v>697</v>
      </c>
      <c r="E1460" s="62" t="s">
        <v>512</v>
      </c>
      <c r="F1460" s="57"/>
      <c r="G1460" s="57"/>
      <c r="H1460" s="57"/>
      <c r="I1460" s="57"/>
      <c r="J1460" s="57"/>
      <c r="K1460" s="57"/>
      <c r="L1460" s="57"/>
      <c r="M1460" s="206"/>
    </row>
    <row r="1461" spans="3:13" ht="15" customHeight="1" x14ac:dyDescent="0.25">
      <c r="C1461" s="80"/>
      <c r="D1461" s="83" t="s">
        <v>697</v>
      </c>
      <c r="E1461" s="57" t="s">
        <v>512</v>
      </c>
      <c r="F1461" s="78"/>
      <c r="G1461" s="101">
        <v>36</v>
      </c>
      <c r="H1461" s="57"/>
      <c r="I1461" s="57"/>
      <c r="J1461" s="78" t="s">
        <v>335</v>
      </c>
      <c r="K1461" s="57"/>
      <c r="L1461" s="57"/>
      <c r="M1461" s="206">
        <v>6543</v>
      </c>
    </row>
    <row r="1462" spans="3:13" ht="15" customHeight="1" x14ac:dyDescent="0.25">
      <c r="C1462" s="80"/>
      <c r="D1462" s="83" t="s">
        <v>697</v>
      </c>
      <c r="E1462" s="57" t="s">
        <v>512</v>
      </c>
      <c r="F1462" s="78"/>
      <c r="G1462" s="101">
        <v>30</v>
      </c>
      <c r="H1462" s="57"/>
      <c r="I1462" s="57"/>
      <c r="J1462" s="78" t="s">
        <v>336</v>
      </c>
      <c r="K1462" s="57"/>
      <c r="L1462" s="57"/>
      <c r="M1462" s="206">
        <v>6200</v>
      </c>
    </row>
    <row r="1463" spans="3:13" ht="15" customHeight="1" x14ac:dyDescent="0.25">
      <c r="C1463" s="80"/>
      <c r="D1463" s="83" t="s">
        <v>697</v>
      </c>
      <c r="E1463" s="57" t="s">
        <v>512</v>
      </c>
      <c r="F1463" s="78"/>
      <c r="G1463" s="101">
        <v>26</v>
      </c>
      <c r="H1463" s="57"/>
      <c r="I1463" s="57"/>
      <c r="J1463" s="78" t="s">
        <v>337</v>
      </c>
      <c r="K1463" s="57"/>
      <c r="L1463" s="57"/>
      <c r="M1463" s="206">
        <v>5890</v>
      </c>
    </row>
    <row r="1464" spans="3:13" ht="15" customHeight="1" x14ac:dyDescent="0.25">
      <c r="C1464" s="80"/>
      <c r="D1464" s="83" t="s">
        <v>697</v>
      </c>
      <c r="E1464" s="57" t="s">
        <v>512</v>
      </c>
      <c r="F1464" s="78"/>
      <c r="G1464" s="101">
        <v>24</v>
      </c>
      <c r="H1464" s="57"/>
      <c r="I1464" s="57"/>
      <c r="J1464" s="78" t="s">
        <v>338</v>
      </c>
      <c r="K1464" s="57"/>
      <c r="L1464" s="57"/>
      <c r="M1464" s="206">
        <v>5100</v>
      </c>
    </row>
    <row r="1465" spans="3:13" ht="15" customHeight="1" x14ac:dyDescent="0.25">
      <c r="C1465" s="80"/>
      <c r="D1465" s="83" t="s">
        <v>697</v>
      </c>
      <c r="E1465" s="57" t="s">
        <v>512</v>
      </c>
      <c r="F1465" s="78"/>
      <c r="G1465" s="101">
        <v>20</v>
      </c>
      <c r="H1465" s="57"/>
      <c r="I1465" s="57"/>
      <c r="J1465" s="78" t="s">
        <v>339</v>
      </c>
      <c r="K1465" s="57"/>
      <c r="L1465" s="57"/>
      <c r="M1465" s="206">
        <v>4800</v>
      </c>
    </row>
    <row r="1466" spans="3:13" ht="15" customHeight="1" x14ac:dyDescent="0.25">
      <c r="C1466" s="80"/>
      <c r="D1466" s="83" t="s">
        <v>697</v>
      </c>
      <c r="E1466" s="57" t="s">
        <v>512</v>
      </c>
      <c r="F1466" s="78"/>
      <c r="G1466" s="101">
        <v>16</v>
      </c>
      <c r="H1466" s="57"/>
      <c r="I1466" s="57"/>
      <c r="J1466" s="78" t="s">
        <v>340</v>
      </c>
      <c r="K1466" s="57"/>
      <c r="L1466" s="57"/>
      <c r="M1466" s="206">
        <v>4100</v>
      </c>
    </row>
    <row r="1467" spans="3:13" ht="15" customHeight="1" x14ac:dyDescent="0.25">
      <c r="C1467" s="80"/>
      <c r="D1467" s="83" t="s">
        <v>697</v>
      </c>
      <c r="E1467" s="57" t="s">
        <v>512</v>
      </c>
      <c r="F1467" s="78"/>
      <c r="G1467" s="101">
        <v>12</v>
      </c>
      <c r="H1467" s="57"/>
      <c r="I1467" s="57"/>
      <c r="J1467" s="78" t="s">
        <v>341</v>
      </c>
      <c r="K1467" s="57"/>
      <c r="L1467" s="57"/>
      <c r="M1467" s="206">
        <v>3800</v>
      </c>
    </row>
    <row r="1468" spans="3:13" ht="15" customHeight="1" x14ac:dyDescent="0.25">
      <c r="C1468" s="80"/>
      <c r="D1468" s="83" t="s">
        <v>697</v>
      </c>
      <c r="E1468" s="57" t="s">
        <v>512</v>
      </c>
      <c r="F1468" s="57"/>
      <c r="G1468" s="102">
        <v>6</v>
      </c>
      <c r="H1468" s="57"/>
      <c r="I1468" s="57"/>
      <c r="J1468" s="78" t="s">
        <v>658</v>
      </c>
      <c r="K1468" s="57"/>
      <c r="L1468" s="57"/>
      <c r="M1468" s="206">
        <v>3400</v>
      </c>
    </row>
    <row r="1469" spans="3:13" ht="15" customHeight="1" x14ac:dyDescent="0.25">
      <c r="C1469" s="80"/>
      <c r="D1469" s="83" t="s">
        <v>697</v>
      </c>
      <c r="E1469" s="62" t="s">
        <v>429</v>
      </c>
      <c r="F1469" s="57"/>
      <c r="G1469" s="57"/>
      <c r="H1469" s="57"/>
      <c r="I1469" s="57"/>
      <c r="J1469" s="57"/>
      <c r="K1469" s="57"/>
      <c r="L1469" s="57"/>
      <c r="M1469" s="206"/>
    </row>
    <row r="1470" spans="3:13" ht="15" customHeight="1" x14ac:dyDescent="0.25">
      <c r="C1470" s="80"/>
      <c r="D1470" s="83" t="s">
        <v>697</v>
      </c>
      <c r="E1470" s="57" t="s">
        <v>429</v>
      </c>
      <c r="F1470" s="57"/>
      <c r="G1470" s="57">
        <v>16</v>
      </c>
      <c r="H1470" s="57"/>
      <c r="I1470" s="57"/>
      <c r="J1470" s="57" t="s">
        <v>430</v>
      </c>
      <c r="K1470" s="57"/>
      <c r="L1470" s="57"/>
      <c r="M1470" s="206">
        <v>7000</v>
      </c>
    </row>
    <row r="1471" spans="3:13" ht="15" customHeight="1" x14ac:dyDescent="0.25">
      <c r="C1471" s="80"/>
      <c r="D1471" s="83" t="s">
        <v>697</v>
      </c>
      <c r="E1471" s="57" t="s">
        <v>429</v>
      </c>
      <c r="F1471" s="57"/>
      <c r="G1471" s="57">
        <v>12</v>
      </c>
      <c r="H1471" s="57"/>
      <c r="I1471" s="57"/>
      <c r="J1471" s="57" t="s">
        <v>431</v>
      </c>
      <c r="K1471" s="57"/>
      <c r="L1471" s="57"/>
      <c r="M1471" s="206">
        <v>4000</v>
      </c>
    </row>
    <row r="1472" spans="3:13" ht="15" customHeight="1" x14ac:dyDescent="0.25">
      <c r="C1472" s="80"/>
      <c r="D1472" s="83" t="s">
        <v>697</v>
      </c>
      <c r="E1472" s="57" t="s">
        <v>429</v>
      </c>
      <c r="F1472" s="57"/>
      <c r="G1472" s="57">
        <v>10</v>
      </c>
      <c r="H1472" s="57"/>
      <c r="I1472" s="57"/>
      <c r="J1472" s="57" t="s">
        <v>432</v>
      </c>
      <c r="K1472" s="57"/>
      <c r="L1472" s="57"/>
      <c r="M1472" s="206">
        <v>3000</v>
      </c>
    </row>
    <row r="1473" spans="3:13" ht="15" customHeight="1" x14ac:dyDescent="0.25">
      <c r="C1473" s="80"/>
      <c r="D1473" s="83" t="s">
        <v>697</v>
      </c>
      <c r="E1473" s="57" t="s">
        <v>429</v>
      </c>
      <c r="F1473" s="57"/>
      <c r="G1473" s="57">
        <v>8</v>
      </c>
      <c r="H1473" s="57"/>
      <c r="I1473" s="57"/>
      <c r="J1473" s="57" t="s">
        <v>433</v>
      </c>
      <c r="K1473" s="57"/>
      <c r="L1473" s="57"/>
      <c r="M1473" s="206">
        <v>1200</v>
      </c>
    </row>
    <row r="1474" spans="3:13" ht="15" customHeight="1" x14ac:dyDescent="0.25">
      <c r="C1474" s="80"/>
      <c r="D1474" s="83" t="s">
        <v>697</v>
      </c>
      <c r="E1474" s="57" t="s">
        <v>429</v>
      </c>
      <c r="F1474" s="57"/>
      <c r="G1474" s="57">
        <v>6</v>
      </c>
      <c r="H1474" s="57"/>
      <c r="I1474" s="57"/>
      <c r="J1474" s="57" t="s">
        <v>434</v>
      </c>
      <c r="K1474" s="57"/>
      <c r="L1474" s="57"/>
      <c r="M1474" s="206">
        <v>900</v>
      </c>
    </row>
    <row r="1475" spans="3:13" ht="15" customHeight="1" x14ac:dyDescent="0.25">
      <c r="C1475" s="80"/>
      <c r="D1475" s="83" t="s">
        <v>697</v>
      </c>
      <c r="E1475" s="57" t="s">
        <v>429</v>
      </c>
      <c r="F1475" s="57"/>
      <c r="G1475" s="57">
        <v>4</v>
      </c>
      <c r="H1475" s="57"/>
      <c r="I1475" s="57"/>
      <c r="J1475" s="57" t="s">
        <v>435</v>
      </c>
      <c r="K1475" s="57"/>
      <c r="L1475" s="57"/>
      <c r="M1475" s="206">
        <v>400</v>
      </c>
    </row>
    <row r="1476" spans="3:13" ht="15" customHeight="1" x14ac:dyDescent="0.25">
      <c r="C1476" s="80"/>
      <c r="D1476" s="83" t="s">
        <v>697</v>
      </c>
      <c r="E1476" s="57" t="s">
        <v>429</v>
      </c>
      <c r="F1476" s="57"/>
      <c r="G1476" s="57">
        <v>3</v>
      </c>
      <c r="H1476" s="57"/>
      <c r="I1476" s="57"/>
      <c r="J1476" s="57" t="s">
        <v>436</v>
      </c>
      <c r="K1476" s="57"/>
      <c r="L1476" s="57"/>
      <c r="M1476" s="206">
        <v>300</v>
      </c>
    </row>
    <row r="1477" spans="3:13" ht="15" customHeight="1" x14ac:dyDescent="0.25">
      <c r="C1477" s="80"/>
      <c r="D1477" s="83" t="s">
        <v>697</v>
      </c>
      <c r="E1477" s="57" t="s">
        <v>429</v>
      </c>
      <c r="F1477" s="57"/>
      <c r="G1477" s="57">
        <v>2</v>
      </c>
      <c r="H1477" s="57"/>
      <c r="I1477" s="57"/>
      <c r="J1477" s="57" t="s">
        <v>437</v>
      </c>
      <c r="K1477" s="57"/>
      <c r="L1477" s="57"/>
      <c r="M1477" s="206">
        <v>200</v>
      </c>
    </row>
    <row r="1478" spans="3:13" ht="15" customHeight="1" x14ac:dyDescent="0.25">
      <c r="C1478" s="80"/>
      <c r="D1478" s="83" t="s">
        <v>697</v>
      </c>
      <c r="E1478" s="57" t="s">
        <v>429</v>
      </c>
      <c r="F1478" s="57"/>
      <c r="G1478" s="57">
        <v>16</v>
      </c>
      <c r="H1478" s="57"/>
      <c r="I1478" s="57"/>
      <c r="J1478" s="57" t="s">
        <v>438</v>
      </c>
      <c r="K1478" s="57"/>
      <c r="L1478" s="57"/>
      <c r="M1478" s="206">
        <v>2795</v>
      </c>
    </row>
    <row r="1479" spans="3:13" ht="15" customHeight="1" x14ac:dyDescent="0.25">
      <c r="C1479" s="80"/>
      <c r="D1479" s="83" t="s">
        <v>697</v>
      </c>
      <c r="E1479" s="57" t="s">
        <v>429</v>
      </c>
      <c r="F1479" s="57"/>
      <c r="G1479" s="57">
        <v>12</v>
      </c>
      <c r="H1479" s="57"/>
      <c r="I1479" s="57"/>
      <c r="J1479" s="57" t="s">
        <v>439</v>
      </c>
      <c r="K1479" s="57"/>
      <c r="L1479" s="57"/>
      <c r="M1479" s="206">
        <v>822</v>
      </c>
    </row>
    <row r="1480" spans="3:13" ht="15" customHeight="1" x14ac:dyDescent="0.25">
      <c r="C1480" s="80"/>
      <c r="D1480" s="83" t="s">
        <v>697</v>
      </c>
      <c r="E1480" s="57" t="s">
        <v>429</v>
      </c>
      <c r="F1480" s="57"/>
      <c r="G1480" s="57">
        <v>10</v>
      </c>
      <c r="H1480" s="57"/>
      <c r="I1480" s="57"/>
      <c r="J1480" s="57" t="s">
        <v>440</v>
      </c>
      <c r="K1480" s="57"/>
      <c r="L1480" s="57"/>
      <c r="M1480" s="206">
        <v>655</v>
      </c>
    </row>
    <row r="1481" spans="3:13" ht="15" customHeight="1" x14ac:dyDescent="0.25">
      <c r="C1481" s="80"/>
      <c r="D1481" s="83" t="s">
        <v>697</v>
      </c>
      <c r="E1481" s="57" t="s">
        <v>429</v>
      </c>
      <c r="F1481" s="57"/>
      <c r="G1481" s="57">
        <v>8</v>
      </c>
      <c r="H1481" s="57"/>
      <c r="I1481" s="57"/>
      <c r="J1481" s="57" t="s">
        <v>441</v>
      </c>
      <c r="K1481" s="57"/>
      <c r="L1481" s="57"/>
      <c r="M1481" s="206">
        <v>582</v>
      </c>
    </row>
    <row r="1482" spans="3:13" ht="15" customHeight="1" x14ac:dyDescent="0.25">
      <c r="C1482" s="80"/>
      <c r="D1482" s="83" t="s">
        <v>697</v>
      </c>
      <c r="E1482" s="57" t="s">
        <v>429</v>
      </c>
      <c r="F1482" s="57"/>
      <c r="G1482" s="57">
        <v>6</v>
      </c>
      <c r="H1482" s="57"/>
      <c r="I1482" s="57"/>
      <c r="J1482" s="57" t="s">
        <v>442</v>
      </c>
      <c r="K1482" s="57"/>
      <c r="L1482" s="57"/>
      <c r="M1482" s="206">
        <v>487</v>
      </c>
    </row>
    <row r="1483" spans="3:13" ht="15" customHeight="1" x14ac:dyDescent="0.25">
      <c r="C1483" s="80"/>
      <c r="D1483" s="83" t="s">
        <v>697</v>
      </c>
      <c r="E1483" s="57" t="s">
        <v>429</v>
      </c>
      <c r="F1483" s="57"/>
      <c r="G1483" s="57">
        <v>4</v>
      </c>
      <c r="H1483" s="57"/>
      <c r="I1483" s="57"/>
      <c r="J1483" s="57" t="s">
        <v>443</v>
      </c>
      <c r="K1483" s="57"/>
      <c r="L1483" s="57"/>
      <c r="M1483" s="206">
        <v>375</v>
      </c>
    </row>
    <row r="1484" spans="3:13" ht="15" customHeight="1" x14ac:dyDescent="0.25">
      <c r="C1484" s="80"/>
      <c r="D1484" s="83" t="s">
        <v>697</v>
      </c>
      <c r="E1484" s="57" t="s">
        <v>429</v>
      </c>
      <c r="F1484" s="57"/>
      <c r="G1484" s="57">
        <v>3</v>
      </c>
      <c r="H1484" s="57"/>
      <c r="I1484" s="57"/>
      <c r="J1484" s="57" t="s">
        <v>444</v>
      </c>
      <c r="K1484" s="57"/>
      <c r="L1484" s="57"/>
      <c r="M1484" s="206">
        <v>372</v>
      </c>
    </row>
    <row r="1485" spans="3:13" ht="15" customHeight="1" x14ac:dyDescent="0.25">
      <c r="C1485" s="80"/>
      <c r="D1485" s="83" t="s">
        <v>697</v>
      </c>
      <c r="E1485" s="57" t="s">
        <v>429</v>
      </c>
      <c r="F1485" s="57"/>
      <c r="G1485" s="57">
        <v>2</v>
      </c>
      <c r="H1485" s="57"/>
      <c r="I1485" s="57"/>
      <c r="J1485" s="57" t="s">
        <v>445</v>
      </c>
      <c r="K1485" s="57"/>
      <c r="L1485" s="57"/>
      <c r="M1485" s="206">
        <v>245</v>
      </c>
    </row>
    <row r="1486" spans="3:13" ht="15" customHeight="1" x14ac:dyDescent="0.25">
      <c r="C1486" s="80"/>
      <c r="D1486" s="83" t="s">
        <v>697</v>
      </c>
      <c r="E1486" s="62" t="s">
        <v>446</v>
      </c>
      <c r="F1486" s="57"/>
      <c r="G1486" s="57"/>
      <c r="H1486" s="57"/>
      <c r="I1486" s="57"/>
      <c r="J1486" s="57"/>
      <c r="K1486" s="57"/>
      <c r="L1486" s="57"/>
      <c r="M1486" s="206"/>
    </row>
    <row r="1487" spans="3:13" ht="15" customHeight="1" x14ac:dyDescent="0.25">
      <c r="C1487" s="80"/>
      <c r="D1487" s="83" t="s">
        <v>697</v>
      </c>
      <c r="E1487" s="57" t="s">
        <v>446</v>
      </c>
      <c r="F1487" s="57"/>
      <c r="G1487" s="57">
        <v>30</v>
      </c>
      <c r="H1487" s="57"/>
      <c r="I1487" s="57"/>
      <c r="J1487" s="57" t="s">
        <v>2437</v>
      </c>
      <c r="K1487" s="57"/>
      <c r="L1487" s="57"/>
      <c r="M1487" s="206">
        <v>25800</v>
      </c>
    </row>
    <row r="1488" spans="3:13" ht="15" customHeight="1" x14ac:dyDescent="0.25">
      <c r="C1488" s="80"/>
      <c r="D1488" s="83" t="s">
        <v>697</v>
      </c>
      <c r="E1488" s="57" t="s">
        <v>446</v>
      </c>
      <c r="F1488" s="57"/>
      <c r="G1488" s="57">
        <v>24</v>
      </c>
      <c r="H1488" s="57"/>
      <c r="I1488" s="57"/>
      <c r="J1488" s="57" t="s">
        <v>2438</v>
      </c>
      <c r="K1488" s="57"/>
      <c r="L1488" s="57"/>
      <c r="M1488" s="206">
        <v>22100</v>
      </c>
    </row>
    <row r="1489" spans="3:13" ht="15" customHeight="1" x14ac:dyDescent="0.25">
      <c r="C1489" s="80"/>
      <c r="D1489" s="83" t="s">
        <v>697</v>
      </c>
      <c r="E1489" s="57" t="s">
        <v>446</v>
      </c>
      <c r="F1489" s="57"/>
      <c r="G1489" s="57">
        <v>20</v>
      </c>
      <c r="H1489" s="57"/>
      <c r="I1489" s="57"/>
      <c r="J1489" s="57" t="s">
        <v>2439</v>
      </c>
      <c r="K1489" s="57"/>
      <c r="L1489" s="57"/>
      <c r="M1489" s="206">
        <v>15550</v>
      </c>
    </row>
    <row r="1490" spans="3:13" ht="15" customHeight="1" x14ac:dyDescent="0.25">
      <c r="C1490" s="80"/>
      <c r="D1490" s="83" t="s">
        <v>697</v>
      </c>
      <c r="E1490" s="57" t="s">
        <v>446</v>
      </c>
      <c r="F1490" s="57"/>
      <c r="G1490" s="57">
        <v>16</v>
      </c>
      <c r="H1490" s="57"/>
      <c r="I1490" s="57"/>
      <c r="J1490" s="57" t="s">
        <v>2440</v>
      </c>
      <c r="K1490" s="57"/>
      <c r="L1490" s="57"/>
      <c r="M1490" s="206">
        <v>13500</v>
      </c>
    </row>
    <row r="1491" spans="3:13" ht="15" customHeight="1" x14ac:dyDescent="0.25">
      <c r="C1491" s="80"/>
      <c r="D1491" s="83" t="s">
        <v>697</v>
      </c>
      <c r="E1491" s="57" t="s">
        <v>446</v>
      </c>
      <c r="F1491" s="57"/>
      <c r="G1491" s="57">
        <v>12</v>
      </c>
      <c r="H1491" s="57"/>
      <c r="I1491" s="57"/>
      <c r="J1491" s="57" t="s">
        <v>2441</v>
      </c>
      <c r="K1491" s="57"/>
      <c r="L1491" s="57"/>
      <c r="M1491" s="206">
        <v>9600</v>
      </c>
    </row>
    <row r="1492" spans="3:13" ht="15" customHeight="1" x14ac:dyDescent="0.25">
      <c r="C1492" s="80"/>
      <c r="D1492" s="83" t="s">
        <v>697</v>
      </c>
      <c r="E1492" s="57" t="s">
        <v>446</v>
      </c>
      <c r="F1492" s="57"/>
      <c r="G1492" s="57">
        <v>10</v>
      </c>
      <c r="H1492" s="57"/>
      <c r="I1492" s="57"/>
      <c r="J1492" s="57" t="s">
        <v>2442</v>
      </c>
      <c r="K1492" s="57"/>
      <c r="L1492" s="57"/>
      <c r="M1492" s="206">
        <v>8800</v>
      </c>
    </row>
    <row r="1493" spans="3:13" ht="15" customHeight="1" x14ac:dyDescent="0.25">
      <c r="C1493" s="80"/>
      <c r="D1493" s="83" t="s">
        <v>697</v>
      </c>
      <c r="E1493" s="57" t="s">
        <v>446</v>
      </c>
      <c r="F1493" s="57"/>
      <c r="G1493" s="57">
        <v>8</v>
      </c>
      <c r="H1493" s="57"/>
      <c r="I1493" s="57"/>
      <c r="J1493" s="57" t="s">
        <v>2443</v>
      </c>
      <c r="K1493" s="57"/>
      <c r="L1493" s="57"/>
      <c r="M1493" s="206">
        <v>6800</v>
      </c>
    </row>
    <row r="1494" spans="3:13" ht="15" customHeight="1" x14ac:dyDescent="0.25">
      <c r="C1494" s="80"/>
      <c r="D1494" s="83" t="s">
        <v>697</v>
      </c>
      <c r="E1494" s="57" t="s">
        <v>446</v>
      </c>
      <c r="F1494" s="57"/>
      <c r="G1494" s="57">
        <v>6</v>
      </c>
      <c r="H1494" s="57"/>
      <c r="I1494" s="57"/>
      <c r="J1494" s="57" t="s">
        <v>2444</v>
      </c>
      <c r="K1494" s="57"/>
      <c r="L1494" s="57"/>
      <c r="M1494" s="206">
        <v>6500</v>
      </c>
    </row>
    <row r="1495" spans="3:13" ht="15" customHeight="1" x14ac:dyDescent="0.25">
      <c r="C1495" s="80"/>
      <c r="D1495" s="83" t="s">
        <v>697</v>
      </c>
      <c r="E1495" s="57" t="s">
        <v>446</v>
      </c>
      <c r="F1495" s="57"/>
      <c r="G1495" s="57">
        <v>4</v>
      </c>
      <c r="H1495" s="57"/>
      <c r="I1495" s="57"/>
      <c r="J1495" s="57" t="s">
        <v>2445</v>
      </c>
      <c r="K1495" s="57"/>
      <c r="L1495" s="57"/>
      <c r="M1495" s="206">
        <v>6300</v>
      </c>
    </row>
    <row r="1496" spans="3:13" ht="15" customHeight="1" x14ac:dyDescent="0.25">
      <c r="C1496" s="80"/>
      <c r="D1496" s="83" t="s">
        <v>697</v>
      </c>
      <c r="E1496" s="62" t="s">
        <v>447</v>
      </c>
      <c r="F1496" s="57"/>
      <c r="G1496" s="57"/>
      <c r="H1496" s="57"/>
      <c r="I1496" s="57"/>
      <c r="J1496" s="57"/>
      <c r="K1496" s="57"/>
      <c r="L1496" s="57"/>
      <c r="M1496" s="206"/>
    </row>
    <row r="1497" spans="3:13" ht="15" customHeight="1" x14ac:dyDescent="0.25">
      <c r="C1497" s="80"/>
      <c r="D1497" s="83" t="s">
        <v>697</v>
      </c>
      <c r="E1497" s="57" t="s">
        <v>447</v>
      </c>
      <c r="F1497" s="57"/>
      <c r="G1497" s="57">
        <v>16</v>
      </c>
      <c r="H1497" s="57"/>
      <c r="I1497" s="57" t="s">
        <v>448</v>
      </c>
      <c r="J1497" s="57" t="s">
        <v>2446</v>
      </c>
      <c r="K1497" s="57"/>
      <c r="L1497" s="57"/>
      <c r="M1497" s="206">
        <v>950</v>
      </c>
    </row>
    <row r="1498" spans="3:13" ht="15" customHeight="1" x14ac:dyDescent="0.25">
      <c r="C1498" s="80"/>
      <c r="D1498" s="83" t="s">
        <v>697</v>
      </c>
      <c r="E1498" s="57" t="s">
        <v>447</v>
      </c>
      <c r="F1498" s="57"/>
      <c r="G1498" s="57">
        <v>12</v>
      </c>
      <c r="H1498" s="57"/>
      <c r="I1498" s="57" t="s">
        <v>448</v>
      </c>
      <c r="J1498" s="57" t="s">
        <v>2447</v>
      </c>
      <c r="K1498" s="57"/>
      <c r="L1498" s="57"/>
      <c r="M1498" s="206">
        <v>700</v>
      </c>
    </row>
    <row r="1499" spans="3:13" ht="15" customHeight="1" x14ac:dyDescent="0.25">
      <c r="C1499" s="80"/>
      <c r="D1499" s="83" t="s">
        <v>697</v>
      </c>
      <c r="E1499" s="57" t="s">
        <v>447</v>
      </c>
      <c r="F1499" s="57"/>
      <c r="G1499" s="57">
        <v>10</v>
      </c>
      <c r="H1499" s="57"/>
      <c r="I1499" s="57" t="s">
        <v>448</v>
      </c>
      <c r="J1499" s="57" t="s">
        <v>2448</v>
      </c>
      <c r="K1499" s="57"/>
      <c r="L1499" s="57"/>
      <c r="M1499" s="206">
        <v>600</v>
      </c>
    </row>
    <row r="1500" spans="3:13" ht="15" customHeight="1" x14ac:dyDescent="0.25">
      <c r="C1500" s="80"/>
      <c r="D1500" s="83" t="s">
        <v>697</v>
      </c>
      <c r="E1500" s="57" t="s">
        <v>447</v>
      </c>
      <c r="F1500" s="57"/>
      <c r="G1500" s="57">
        <v>8</v>
      </c>
      <c r="H1500" s="57"/>
      <c r="I1500" s="57" t="s">
        <v>448</v>
      </c>
      <c r="J1500" s="57" t="s">
        <v>2449</v>
      </c>
      <c r="K1500" s="57"/>
      <c r="L1500" s="57"/>
      <c r="M1500" s="206">
        <v>550</v>
      </c>
    </row>
    <row r="1501" spans="3:13" ht="15" customHeight="1" x14ac:dyDescent="0.25">
      <c r="C1501" s="80"/>
      <c r="D1501" s="83" t="s">
        <v>697</v>
      </c>
      <c r="E1501" s="57" t="s">
        <v>447</v>
      </c>
      <c r="F1501" s="57"/>
      <c r="G1501" s="57">
        <v>6</v>
      </c>
      <c r="H1501" s="57"/>
      <c r="I1501" s="57" t="s">
        <v>448</v>
      </c>
      <c r="J1501" s="57" t="s">
        <v>2450</v>
      </c>
      <c r="K1501" s="57"/>
      <c r="L1501" s="57"/>
      <c r="M1501" s="206">
        <v>400</v>
      </c>
    </row>
    <row r="1502" spans="3:13" ht="15" customHeight="1" x14ac:dyDescent="0.25">
      <c r="C1502" s="80"/>
      <c r="D1502" s="83" t="s">
        <v>697</v>
      </c>
      <c r="E1502" s="57" t="s">
        <v>447</v>
      </c>
      <c r="F1502" s="57"/>
      <c r="G1502" s="57">
        <v>4</v>
      </c>
      <c r="H1502" s="57"/>
      <c r="I1502" s="57" t="s">
        <v>448</v>
      </c>
      <c r="J1502" s="57" t="s">
        <v>2451</v>
      </c>
      <c r="K1502" s="57"/>
      <c r="L1502" s="57"/>
      <c r="M1502" s="206">
        <v>380</v>
      </c>
    </row>
    <row r="1503" spans="3:13" ht="15" customHeight="1" x14ac:dyDescent="0.25">
      <c r="C1503" s="80"/>
      <c r="D1503" s="83" t="s">
        <v>697</v>
      </c>
      <c r="E1503" s="57" t="s">
        <v>447</v>
      </c>
      <c r="F1503" s="57"/>
      <c r="G1503" s="57">
        <v>3</v>
      </c>
      <c r="H1503" s="57"/>
      <c r="I1503" s="57" t="s">
        <v>448</v>
      </c>
      <c r="J1503" s="57" t="s">
        <v>2452</v>
      </c>
      <c r="K1503" s="57"/>
      <c r="L1503" s="57"/>
      <c r="M1503" s="206">
        <v>350</v>
      </c>
    </row>
    <row r="1504" spans="3:13" ht="15" customHeight="1" x14ac:dyDescent="0.25">
      <c r="C1504" s="80"/>
      <c r="D1504" s="83" t="s">
        <v>697</v>
      </c>
      <c r="E1504" s="57" t="s">
        <v>447</v>
      </c>
      <c r="F1504" s="57"/>
      <c r="G1504" s="57">
        <v>2</v>
      </c>
      <c r="H1504" s="57"/>
      <c r="I1504" s="57" t="s">
        <v>448</v>
      </c>
      <c r="J1504" s="57" t="s">
        <v>2453</v>
      </c>
      <c r="K1504" s="57"/>
      <c r="L1504" s="57"/>
      <c r="M1504" s="206">
        <v>300</v>
      </c>
    </row>
    <row r="1505" spans="3:13" ht="15" customHeight="1" x14ac:dyDescent="0.25">
      <c r="C1505" s="80"/>
      <c r="D1505" s="83" t="s">
        <v>697</v>
      </c>
      <c r="E1505" s="62" t="s">
        <v>449</v>
      </c>
      <c r="F1505" s="57"/>
      <c r="G1505" s="57"/>
      <c r="H1505" s="57"/>
      <c r="I1505" s="57"/>
      <c r="J1505" s="57"/>
      <c r="K1505" s="57"/>
      <c r="L1505" s="57"/>
      <c r="M1505" s="206"/>
    </row>
    <row r="1506" spans="3:13" ht="15" customHeight="1" x14ac:dyDescent="0.25">
      <c r="C1506" s="80"/>
      <c r="D1506" s="83" t="s">
        <v>697</v>
      </c>
      <c r="E1506" s="57" t="s">
        <v>449</v>
      </c>
      <c r="F1506" s="57"/>
      <c r="G1506" s="57">
        <v>12</v>
      </c>
      <c r="H1506" s="57"/>
      <c r="I1506" s="57"/>
      <c r="J1506" s="57" t="s">
        <v>2454</v>
      </c>
      <c r="K1506" s="57"/>
      <c r="L1506" s="57"/>
      <c r="M1506" s="206">
        <v>355</v>
      </c>
    </row>
    <row r="1507" spans="3:13" ht="15" customHeight="1" x14ac:dyDescent="0.25">
      <c r="C1507" s="80"/>
      <c r="D1507" s="83" t="s">
        <v>697</v>
      </c>
      <c r="E1507" s="57" t="s">
        <v>449</v>
      </c>
      <c r="F1507" s="57"/>
      <c r="G1507" s="57">
        <v>10</v>
      </c>
      <c r="H1507" s="57"/>
      <c r="I1507" s="57"/>
      <c r="J1507" s="57" t="s">
        <v>2455</v>
      </c>
      <c r="K1507" s="57"/>
      <c r="L1507" s="57"/>
      <c r="M1507" s="206">
        <v>213</v>
      </c>
    </row>
    <row r="1508" spans="3:13" ht="15" customHeight="1" x14ac:dyDescent="0.25">
      <c r="C1508" s="80"/>
      <c r="D1508" s="83" t="s">
        <v>697</v>
      </c>
      <c r="E1508" s="57" t="s">
        <v>449</v>
      </c>
      <c r="F1508" s="57"/>
      <c r="G1508" s="57">
        <v>8</v>
      </c>
      <c r="H1508" s="57"/>
      <c r="I1508" s="57"/>
      <c r="J1508" s="57" t="s">
        <v>2456</v>
      </c>
      <c r="K1508" s="57"/>
      <c r="L1508" s="57"/>
      <c r="M1508" s="206">
        <v>160</v>
      </c>
    </row>
    <row r="1509" spans="3:13" ht="15" customHeight="1" x14ac:dyDescent="0.25">
      <c r="C1509" s="80"/>
      <c r="D1509" s="83" t="s">
        <v>697</v>
      </c>
      <c r="E1509" s="57" t="s">
        <v>449</v>
      </c>
      <c r="F1509" s="57"/>
      <c r="G1509" s="57">
        <v>6</v>
      </c>
      <c r="H1509" s="57"/>
      <c r="I1509" s="57"/>
      <c r="J1509" s="57" t="s">
        <v>2457</v>
      </c>
      <c r="K1509" s="57"/>
      <c r="L1509" s="57"/>
      <c r="M1509" s="206">
        <v>61</v>
      </c>
    </row>
    <row r="1510" spans="3:13" ht="15" customHeight="1" x14ac:dyDescent="0.25">
      <c r="C1510" s="80"/>
      <c r="D1510" s="83" t="s">
        <v>697</v>
      </c>
      <c r="E1510" s="57" t="s">
        <v>449</v>
      </c>
      <c r="F1510" s="57"/>
      <c r="G1510" s="57">
        <v>4</v>
      </c>
      <c r="H1510" s="57"/>
      <c r="I1510" s="57"/>
      <c r="J1510" s="57" t="s">
        <v>2458</v>
      </c>
      <c r="K1510" s="57"/>
      <c r="L1510" s="57"/>
      <c r="M1510" s="206">
        <v>46</v>
      </c>
    </row>
    <row r="1511" spans="3:13" ht="15" customHeight="1" x14ac:dyDescent="0.25">
      <c r="C1511" s="80"/>
      <c r="D1511" s="83" t="s">
        <v>697</v>
      </c>
      <c r="E1511" s="57" t="s">
        <v>449</v>
      </c>
      <c r="F1511" s="57"/>
      <c r="G1511" s="57">
        <v>3</v>
      </c>
      <c r="H1511" s="57"/>
      <c r="I1511" s="57"/>
      <c r="J1511" s="57" t="s">
        <v>2459</v>
      </c>
      <c r="K1511" s="57"/>
      <c r="L1511" s="57"/>
      <c r="M1511" s="206">
        <v>43</v>
      </c>
    </row>
    <row r="1512" spans="3:13" ht="15" customHeight="1" x14ac:dyDescent="0.25">
      <c r="C1512" s="80"/>
      <c r="D1512" s="83" t="s">
        <v>697</v>
      </c>
      <c r="E1512" s="57" t="s">
        <v>449</v>
      </c>
      <c r="F1512" s="57"/>
      <c r="G1512" s="57">
        <v>2</v>
      </c>
      <c r="H1512" s="57"/>
      <c r="I1512" s="57"/>
      <c r="J1512" s="57" t="s">
        <v>2460</v>
      </c>
      <c r="K1512" s="57"/>
      <c r="L1512" s="57"/>
      <c r="M1512" s="206">
        <v>41</v>
      </c>
    </row>
    <row r="1513" spans="3:13" ht="15" customHeight="1" x14ac:dyDescent="0.25">
      <c r="C1513" s="80"/>
      <c r="D1513" s="83" t="s">
        <v>697</v>
      </c>
      <c r="E1513" s="62" t="s">
        <v>450</v>
      </c>
      <c r="F1513" s="57"/>
      <c r="G1513" s="57"/>
      <c r="H1513" s="57"/>
      <c r="I1513" s="57"/>
      <c r="J1513" s="57"/>
      <c r="K1513" s="57"/>
      <c r="L1513" s="57"/>
      <c r="M1513" s="206"/>
    </row>
    <row r="1514" spans="3:13" ht="15" customHeight="1" x14ac:dyDescent="0.25">
      <c r="C1514" s="80"/>
      <c r="D1514" s="83" t="s">
        <v>697</v>
      </c>
      <c r="E1514" s="57" t="s">
        <v>450</v>
      </c>
      <c r="F1514" s="57"/>
      <c r="G1514" s="57"/>
      <c r="H1514" s="57"/>
      <c r="I1514" s="57"/>
      <c r="J1514" s="78" t="s">
        <v>451</v>
      </c>
      <c r="K1514" s="57"/>
      <c r="L1514" s="57"/>
      <c r="M1514" s="206">
        <v>2976.7000000000003</v>
      </c>
    </row>
    <row r="1515" spans="3:13" ht="15" customHeight="1" x14ac:dyDescent="0.25">
      <c r="C1515" s="80"/>
      <c r="D1515" s="83" t="s">
        <v>697</v>
      </c>
      <c r="E1515" s="57" t="s">
        <v>450</v>
      </c>
      <c r="F1515" s="57"/>
      <c r="G1515" s="57"/>
      <c r="H1515" s="57"/>
      <c r="I1515" s="57"/>
      <c r="J1515" s="78" t="s">
        <v>452</v>
      </c>
      <c r="K1515" s="57"/>
      <c r="L1515" s="57"/>
      <c r="M1515" s="206">
        <v>3471.1</v>
      </c>
    </row>
    <row r="1516" spans="3:13" ht="15" customHeight="1" x14ac:dyDescent="0.25">
      <c r="C1516" s="80"/>
      <c r="D1516" s="83" t="s">
        <v>697</v>
      </c>
      <c r="E1516" s="57" t="s">
        <v>450</v>
      </c>
      <c r="F1516" s="57"/>
      <c r="G1516" s="57"/>
      <c r="H1516" s="57"/>
      <c r="I1516" s="57"/>
      <c r="J1516" s="78" t="s">
        <v>453</v>
      </c>
      <c r="K1516" s="57"/>
      <c r="L1516" s="57"/>
      <c r="M1516" s="206">
        <v>2585.3000000000002</v>
      </c>
    </row>
    <row r="1517" spans="3:13" ht="15" customHeight="1" x14ac:dyDescent="0.25">
      <c r="C1517" s="80"/>
      <c r="D1517" s="83" t="s">
        <v>697</v>
      </c>
      <c r="E1517" s="57" t="s">
        <v>450</v>
      </c>
      <c r="F1517" s="57"/>
      <c r="G1517" s="57"/>
      <c r="H1517" s="57"/>
      <c r="I1517" s="57"/>
      <c r="J1517" s="78" t="s">
        <v>454</v>
      </c>
      <c r="K1517" s="57"/>
      <c r="L1517" s="57"/>
      <c r="M1517" s="206">
        <v>3007.6</v>
      </c>
    </row>
    <row r="1518" spans="3:13" ht="15" customHeight="1" x14ac:dyDescent="0.25">
      <c r="C1518" s="80"/>
      <c r="D1518" s="83" t="s">
        <v>697</v>
      </c>
      <c r="E1518" s="57" t="s">
        <v>450</v>
      </c>
      <c r="F1518" s="57"/>
      <c r="G1518" s="57"/>
      <c r="H1518" s="57"/>
      <c r="I1518" s="57"/>
      <c r="J1518" s="78" t="s">
        <v>455</v>
      </c>
      <c r="K1518" s="57"/>
      <c r="L1518" s="57"/>
      <c r="M1518" s="206">
        <v>3048.8</v>
      </c>
    </row>
    <row r="1519" spans="3:13" ht="15" customHeight="1" x14ac:dyDescent="0.25">
      <c r="C1519" s="80"/>
      <c r="D1519" s="83" t="s">
        <v>697</v>
      </c>
      <c r="E1519" s="57" t="s">
        <v>450</v>
      </c>
      <c r="F1519" s="57"/>
      <c r="G1519" s="57"/>
      <c r="H1519" s="57"/>
      <c r="I1519" s="57"/>
      <c r="J1519" s="78" t="s">
        <v>456</v>
      </c>
      <c r="K1519" s="57"/>
      <c r="L1519" s="57"/>
      <c r="M1519" s="206">
        <v>5468.27</v>
      </c>
    </row>
    <row r="1520" spans="3:13" ht="15" customHeight="1" x14ac:dyDescent="0.25">
      <c r="C1520" s="80"/>
      <c r="D1520" s="83" t="s">
        <v>697</v>
      </c>
      <c r="E1520" s="57" t="s">
        <v>450</v>
      </c>
      <c r="F1520" s="57"/>
      <c r="G1520" s="57"/>
      <c r="H1520" s="57"/>
      <c r="I1520" s="57"/>
      <c r="J1520" s="78" t="s">
        <v>457</v>
      </c>
      <c r="K1520" s="57"/>
      <c r="L1520" s="57"/>
      <c r="M1520" s="206">
        <v>5100</v>
      </c>
    </row>
    <row r="1521" spans="3:13" ht="15" customHeight="1" x14ac:dyDescent="0.25">
      <c r="C1521" s="80"/>
      <c r="D1521" s="83" t="s">
        <v>697</v>
      </c>
      <c r="E1521" s="57" t="s">
        <v>450</v>
      </c>
      <c r="F1521" s="57"/>
      <c r="G1521" s="57"/>
      <c r="H1521" s="57"/>
      <c r="I1521" s="57"/>
      <c r="J1521" s="78" t="s">
        <v>458</v>
      </c>
      <c r="K1521" s="57"/>
      <c r="L1521" s="57"/>
      <c r="M1521" s="206">
        <v>8258.5400000000009</v>
      </c>
    </row>
    <row r="1522" spans="3:13" ht="15" customHeight="1" x14ac:dyDescent="0.25">
      <c r="C1522" s="80"/>
      <c r="D1522" s="83" t="s">
        <v>697</v>
      </c>
      <c r="E1522" s="57" t="s">
        <v>450</v>
      </c>
      <c r="F1522" s="57"/>
      <c r="G1522" s="57"/>
      <c r="H1522" s="57"/>
      <c r="I1522" s="57"/>
      <c r="J1522" s="78" t="s">
        <v>459</v>
      </c>
      <c r="K1522" s="57"/>
      <c r="L1522" s="57"/>
      <c r="M1522" s="206">
        <v>15992.810000000001</v>
      </c>
    </row>
    <row r="1523" spans="3:13" ht="15" customHeight="1" x14ac:dyDescent="0.25">
      <c r="C1523" s="80"/>
      <c r="D1523" s="83" t="s">
        <v>697</v>
      </c>
      <c r="E1523" s="57" t="s">
        <v>450</v>
      </c>
      <c r="F1523" s="57"/>
      <c r="G1523" s="57"/>
      <c r="H1523" s="57"/>
      <c r="I1523" s="57"/>
      <c r="J1523" s="78" t="s">
        <v>460</v>
      </c>
      <c r="K1523" s="57"/>
      <c r="L1523" s="57"/>
      <c r="M1523" s="206">
        <v>16995</v>
      </c>
    </row>
    <row r="1524" spans="3:13" ht="15" customHeight="1" x14ac:dyDescent="0.25">
      <c r="C1524" s="80"/>
      <c r="D1524" s="83" t="s">
        <v>697</v>
      </c>
      <c r="E1524" s="57" t="s">
        <v>450</v>
      </c>
      <c r="F1524" s="57"/>
      <c r="G1524" s="57"/>
      <c r="H1524" s="57"/>
      <c r="I1524" s="57"/>
      <c r="J1524" s="78" t="s">
        <v>461</v>
      </c>
      <c r="K1524" s="57"/>
      <c r="L1524" s="57"/>
      <c r="M1524" s="206">
        <v>19055</v>
      </c>
    </row>
    <row r="1525" spans="3:13" ht="15" customHeight="1" x14ac:dyDescent="0.25">
      <c r="C1525" s="80"/>
      <c r="D1525" s="83" t="s">
        <v>697</v>
      </c>
      <c r="E1525" s="57" t="s">
        <v>450</v>
      </c>
      <c r="F1525" s="57"/>
      <c r="G1525" s="57"/>
      <c r="H1525" s="57"/>
      <c r="I1525" s="57"/>
      <c r="J1525" s="78" t="s">
        <v>462</v>
      </c>
      <c r="K1525" s="57"/>
      <c r="L1525" s="57"/>
      <c r="M1525" s="206">
        <v>16122.59</v>
      </c>
    </row>
    <row r="1526" spans="3:13" ht="15" customHeight="1" x14ac:dyDescent="0.25">
      <c r="C1526" s="80"/>
      <c r="D1526" s="83" t="s">
        <v>697</v>
      </c>
      <c r="E1526" s="57" t="s">
        <v>450</v>
      </c>
      <c r="F1526" s="57"/>
      <c r="G1526" s="57"/>
      <c r="H1526" s="57"/>
      <c r="I1526" s="57"/>
      <c r="J1526" s="78" t="s">
        <v>463</v>
      </c>
      <c r="K1526" s="57"/>
      <c r="L1526" s="57"/>
      <c r="M1526" s="206">
        <v>5253</v>
      </c>
    </row>
    <row r="1527" spans="3:13" ht="15" customHeight="1" x14ac:dyDescent="0.25">
      <c r="C1527" s="80"/>
      <c r="D1527" s="83" t="s">
        <v>697</v>
      </c>
      <c r="E1527" s="57" t="s">
        <v>450</v>
      </c>
      <c r="F1527" s="57"/>
      <c r="G1527" s="57"/>
      <c r="H1527" s="57"/>
      <c r="I1527" s="57"/>
      <c r="J1527" s="78" t="s">
        <v>464</v>
      </c>
      <c r="K1527" s="57"/>
      <c r="L1527" s="57"/>
      <c r="M1527" s="206">
        <v>237.93</v>
      </c>
    </row>
    <row r="1528" spans="3:13" ht="15" customHeight="1" x14ac:dyDescent="0.25">
      <c r="C1528" s="80"/>
      <c r="D1528" s="83" t="s">
        <v>697</v>
      </c>
      <c r="E1528" s="57" t="s">
        <v>450</v>
      </c>
      <c r="F1528" s="57"/>
      <c r="G1528" s="57"/>
      <c r="H1528" s="57"/>
      <c r="I1528" s="57"/>
      <c r="J1528" s="78" t="s">
        <v>465</v>
      </c>
      <c r="K1528" s="57"/>
      <c r="L1528" s="57"/>
      <c r="M1528" s="206">
        <v>468.65000000000003</v>
      </c>
    </row>
    <row r="1529" spans="3:13" ht="15" customHeight="1" x14ac:dyDescent="0.25">
      <c r="C1529" s="80"/>
      <c r="D1529" s="83" t="s">
        <v>697</v>
      </c>
      <c r="E1529" s="57" t="s">
        <v>450</v>
      </c>
      <c r="F1529" s="57"/>
      <c r="G1529" s="57"/>
      <c r="H1529" s="57"/>
      <c r="I1529" s="57"/>
      <c r="J1529" s="78" t="s">
        <v>466</v>
      </c>
      <c r="K1529" s="57"/>
      <c r="L1529" s="57"/>
      <c r="M1529" s="206">
        <v>126.4325</v>
      </c>
    </row>
    <row r="1530" spans="3:13" ht="15" customHeight="1" x14ac:dyDescent="0.25">
      <c r="C1530" s="80"/>
      <c r="D1530" s="83" t="s">
        <v>697</v>
      </c>
      <c r="E1530" s="57" t="s">
        <v>450</v>
      </c>
      <c r="F1530" s="57"/>
      <c r="G1530" s="57"/>
      <c r="H1530" s="57"/>
      <c r="I1530" s="57"/>
      <c r="J1530" s="78" t="s">
        <v>467</v>
      </c>
      <c r="K1530" s="57"/>
      <c r="L1530" s="57"/>
      <c r="M1530" s="206">
        <v>608.73</v>
      </c>
    </row>
    <row r="1531" spans="3:13" ht="15" customHeight="1" x14ac:dyDescent="0.25">
      <c r="C1531" s="80"/>
      <c r="D1531" s="83" t="s">
        <v>697</v>
      </c>
      <c r="E1531" s="57"/>
      <c r="F1531" s="62" t="s">
        <v>505</v>
      </c>
      <c r="G1531" s="57"/>
      <c r="H1531" s="57"/>
      <c r="I1531" s="57"/>
      <c r="J1531" s="78"/>
      <c r="K1531" s="57"/>
      <c r="L1531" s="57"/>
      <c r="M1531" s="206"/>
    </row>
    <row r="1532" spans="3:13" ht="15" customHeight="1" x14ac:dyDescent="0.25">
      <c r="C1532" s="80"/>
      <c r="D1532" s="83" t="s">
        <v>697</v>
      </c>
      <c r="E1532" s="57"/>
      <c r="F1532" s="57" t="s">
        <v>505</v>
      </c>
      <c r="G1532" s="57"/>
      <c r="H1532" s="57"/>
      <c r="I1532" s="57"/>
      <c r="J1532" s="78" t="s">
        <v>506</v>
      </c>
      <c r="K1532" s="57"/>
      <c r="L1532" s="57"/>
      <c r="M1532" s="206">
        <v>1932.28</v>
      </c>
    </row>
    <row r="1533" spans="3:13" ht="15" customHeight="1" x14ac:dyDescent="0.25">
      <c r="C1533" s="80"/>
      <c r="D1533" s="83" t="s">
        <v>697</v>
      </c>
      <c r="E1533" s="57"/>
      <c r="F1533" s="57" t="s">
        <v>505</v>
      </c>
      <c r="G1533" s="57"/>
      <c r="H1533" s="57"/>
      <c r="I1533" s="57"/>
      <c r="J1533" s="78" t="s">
        <v>507</v>
      </c>
      <c r="K1533" s="57"/>
      <c r="L1533" s="57"/>
      <c r="M1533" s="206">
        <v>2488.48</v>
      </c>
    </row>
    <row r="1534" spans="3:13" ht="15" customHeight="1" x14ac:dyDescent="0.25">
      <c r="C1534" s="80"/>
      <c r="D1534" s="83" t="s">
        <v>697</v>
      </c>
      <c r="E1534" s="57"/>
      <c r="F1534" s="57" t="s">
        <v>505</v>
      </c>
      <c r="G1534" s="57"/>
      <c r="H1534" s="57"/>
      <c r="I1534" s="57"/>
      <c r="J1534" s="78" t="s">
        <v>508</v>
      </c>
      <c r="K1534" s="57"/>
      <c r="L1534" s="57"/>
      <c r="M1534" s="206">
        <v>3284.67</v>
      </c>
    </row>
    <row r="1535" spans="3:13" ht="15" customHeight="1" x14ac:dyDescent="0.25">
      <c r="C1535" s="80"/>
      <c r="D1535" s="83" t="s">
        <v>697</v>
      </c>
      <c r="E1535" s="57"/>
      <c r="F1535" s="57" t="s">
        <v>505</v>
      </c>
      <c r="G1535" s="57"/>
      <c r="H1535" s="57"/>
      <c r="I1535" s="57"/>
      <c r="J1535" s="78" t="s">
        <v>509</v>
      </c>
      <c r="K1535" s="57"/>
      <c r="L1535" s="57"/>
      <c r="M1535" s="206">
        <v>3923.27</v>
      </c>
    </row>
    <row r="1536" spans="3:13" ht="15" customHeight="1" x14ac:dyDescent="0.25">
      <c r="C1536" s="80"/>
      <c r="D1536" s="83" t="s">
        <v>697</v>
      </c>
      <c r="E1536" s="57"/>
      <c r="F1536" s="57" t="s">
        <v>505</v>
      </c>
      <c r="G1536" s="57"/>
      <c r="H1536" s="57"/>
      <c r="I1536" s="57"/>
      <c r="J1536" s="78" t="s">
        <v>510</v>
      </c>
      <c r="K1536" s="57"/>
      <c r="L1536" s="57"/>
      <c r="M1536" s="206">
        <v>824</v>
      </c>
    </row>
    <row r="1537" spans="3:13" ht="15" customHeight="1" x14ac:dyDescent="0.25">
      <c r="C1537" s="80"/>
      <c r="D1537" s="83" t="s">
        <v>697</v>
      </c>
      <c r="E1537" s="57"/>
      <c r="F1537" s="57" t="s">
        <v>505</v>
      </c>
      <c r="G1537" s="57"/>
      <c r="H1537" s="57"/>
      <c r="I1537" s="57"/>
      <c r="J1537" s="78" t="s">
        <v>511</v>
      </c>
      <c r="K1537" s="57"/>
      <c r="L1537" s="57"/>
      <c r="M1537" s="206">
        <v>213.416</v>
      </c>
    </row>
    <row r="1538" spans="3:13" ht="15" customHeight="1" x14ac:dyDescent="0.25">
      <c r="C1538" s="80"/>
      <c r="D1538" s="83" t="s">
        <v>697</v>
      </c>
      <c r="E1538" s="62" t="s">
        <v>468</v>
      </c>
      <c r="F1538" s="57"/>
      <c r="G1538" s="57"/>
      <c r="H1538" s="57"/>
      <c r="I1538" s="57"/>
      <c r="J1538" s="57"/>
      <c r="K1538" s="57"/>
      <c r="L1538" s="57"/>
      <c r="M1538" s="206"/>
    </row>
    <row r="1539" spans="3:13" ht="15" customHeight="1" x14ac:dyDescent="0.25">
      <c r="C1539" s="80"/>
      <c r="D1539" s="83" t="s">
        <v>697</v>
      </c>
      <c r="E1539" s="57" t="s">
        <v>468</v>
      </c>
      <c r="F1539" s="57"/>
      <c r="G1539" s="57"/>
      <c r="H1539" s="57"/>
      <c r="I1539" s="57"/>
      <c r="J1539" s="57" t="s">
        <v>469</v>
      </c>
      <c r="K1539" s="57"/>
      <c r="L1539" s="57"/>
      <c r="M1539" s="206">
        <v>1200</v>
      </c>
    </row>
    <row r="1540" spans="3:13" ht="15" customHeight="1" x14ac:dyDescent="0.25">
      <c r="C1540" s="80"/>
      <c r="D1540" s="83" t="s">
        <v>697</v>
      </c>
      <c r="E1540" s="57" t="s">
        <v>468</v>
      </c>
      <c r="F1540" s="57"/>
      <c r="G1540" s="57"/>
      <c r="H1540" s="57"/>
      <c r="I1540" s="57"/>
      <c r="J1540" s="57" t="s">
        <v>470</v>
      </c>
      <c r="K1540" s="57"/>
      <c r="L1540" s="57"/>
      <c r="M1540" s="206">
        <v>1600</v>
      </c>
    </row>
    <row r="1541" spans="3:13" ht="15" customHeight="1" x14ac:dyDescent="0.25">
      <c r="C1541" s="80"/>
      <c r="D1541" s="83" t="s">
        <v>697</v>
      </c>
      <c r="E1541" s="57" t="s">
        <v>468</v>
      </c>
      <c r="F1541" s="57"/>
      <c r="G1541" s="57"/>
      <c r="H1541" s="57"/>
      <c r="I1541" s="57"/>
      <c r="J1541" s="57" t="s">
        <v>471</v>
      </c>
      <c r="K1541" s="57"/>
      <c r="L1541" s="57"/>
      <c r="M1541" s="206">
        <v>1416.25</v>
      </c>
    </row>
    <row r="1542" spans="3:13" ht="15" customHeight="1" x14ac:dyDescent="0.25">
      <c r="C1542" s="80"/>
      <c r="D1542" s="83" t="s">
        <v>697</v>
      </c>
      <c r="E1542" s="57" t="s">
        <v>468</v>
      </c>
      <c r="F1542" s="57"/>
      <c r="G1542" s="57"/>
      <c r="H1542" s="57"/>
      <c r="I1542" s="57"/>
      <c r="J1542" s="57" t="s">
        <v>472</v>
      </c>
      <c r="K1542" s="57"/>
      <c r="L1542" s="57"/>
      <c r="M1542" s="206">
        <v>1679.93</v>
      </c>
    </row>
    <row r="1543" spans="3:13" ht="15" customHeight="1" x14ac:dyDescent="0.25">
      <c r="C1543" s="80"/>
      <c r="D1543" s="83" t="s">
        <v>697</v>
      </c>
      <c r="E1543" s="57" t="s">
        <v>468</v>
      </c>
      <c r="F1543" s="57"/>
      <c r="G1543" s="57"/>
      <c r="H1543" s="57"/>
      <c r="I1543" s="57"/>
      <c r="J1543" s="57" t="s">
        <v>473</v>
      </c>
      <c r="K1543" s="57"/>
      <c r="L1543" s="57"/>
      <c r="M1543" s="206">
        <v>2151.67</v>
      </c>
    </row>
    <row r="1544" spans="3:13" ht="15" customHeight="1" x14ac:dyDescent="0.25">
      <c r="C1544" s="80"/>
      <c r="D1544" s="83" t="s">
        <v>697</v>
      </c>
      <c r="E1544" s="57" t="s">
        <v>468</v>
      </c>
      <c r="F1544" s="57"/>
      <c r="G1544" s="57"/>
      <c r="H1544" s="57"/>
      <c r="I1544" s="57"/>
      <c r="J1544" s="57" t="s">
        <v>474</v>
      </c>
      <c r="K1544" s="57"/>
      <c r="L1544" s="57"/>
      <c r="M1544" s="206">
        <v>1394.2766666666669</v>
      </c>
    </row>
    <row r="1545" spans="3:13" ht="15" customHeight="1" x14ac:dyDescent="0.25">
      <c r="C1545" s="80"/>
      <c r="D1545" s="83" t="s">
        <v>697</v>
      </c>
      <c r="E1545" s="57" t="s">
        <v>468</v>
      </c>
      <c r="F1545" s="57"/>
      <c r="G1545" s="57"/>
      <c r="H1545" s="57"/>
      <c r="I1545" s="57"/>
      <c r="J1545" s="57" t="s">
        <v>475</v>
      </c>
      <c r="K1545" s="57"/>
      <c r="L1545" s="57"/>
      <c r="M1545" s="206">
        <v>2105.3200000000002</v>
      </c>
    </row>
    <row r="1546" spans="3:13" ht="15" customHeight="1" x14ac:dyDescent="0.25">
      <c r="C1546" s="80"/>
      <c r="D1546" s="83" t="s">
        <v>697</v>
      </c>
      <c r="E1546" s="57" t="s">
        <v>468</v>
      </c>
      <c r="F1546" s="57"/>
      <c r="G1546" s="57"/>
      <c r="H1546" s="57"/>
      <c r="I1546" s="57"/>
      <c r="J1546" s="57" t="s">
        <v>476</v>
      </c>
      <c r="K1546" s="57"/>
      <c r="L1546" s="57"/>
      <c r="M1546" s="206">
        <v>2100</v>
      </c>
    </row>
    <row r="1547" spans="3:13" ht="15" customHeight="1" x14ac:dyDescent="0.25">
      <c r="C1547" s="80"/>
      <c r="D1547" s="83" t="s">
        <v>697</v>
      </c>
      <c r="E1547" s="57" t="s">
        <v>468</v>
      </c>
      <c r="F1547" s="57"/>
      <c r="G1547" s="57"/>
      <c r="H1547" s="57"/>
      <c r="I1547" s="57"/>
      <c r="J1547" s="57" t="s">
        <v>477</v>
      </c>
      <c r="K1547" s="57"/>
      <c r="L1547" s="57"/>
      <c r="M1547" s="206">
        <v>2386</v>
      </c>
    </row>
    <row r="1548" spans="3:13" ht="15" customHeight="1" x14ac:dyDescent="0.25">
      <c r="C1548" s="80"/>
      <c r="D1548" s="83" t="s">
        <v>697</v>
      </c>
      <c r="E1548" s="57" t="s">
        <v>468</v>
      </c>
      <c r="F1548" s="57"/>
      <c r="G1548" s="57"/>
      <c r="H1548" s="57"/>
      <c r="I1548" s="57"/>
      <c r="J1548" s="57" t="s">
        <v>478</v>
      </c>
      <c r="K1548" s="57"/>
      <c r="L1548" s="57"/>
      <c r="M1548" s="206">
        <v>1559</v>
      </c>
    </row>
    <row r="1549" spans="3:13" ht="15" customHeight="1" x14ac:dyDescent="0.25">
      <c r="C1549" s="80"/>
      <c r="D1549" s="83" t="s">
        <v>697</v>
      </c>
      <c r="E1549" s="57" t="s">
        <v>468</v>
      </c>
      <c r="F1549" s="57"/>
      <c r="G1549" s="57"/>
      <c r="H1549" s="57"/>
      <c r="I1549" s="57"/>
      <c r="J1549" s="57" t="s">
        <v>479</v>
      </c>
      <c r="K1549" s="57"/>
      <c r="L1549" s="57"/>
      <c r="M1549" s="206">
        <v>783</v>
      </c>
    </row>
    <row r="1550" spans="3:13" ht="15" customHeight="1" x14ac:dyDescent="0.25">
      <c r="C1550" s="80"/>
      <c r="D1550" s="83" t="s">
        <v>697</v>
      </c>
      <c r="E1550" s="57" t="s">
        <v>468</v>
      </c>
      <c r="F1550" s="57"/>
      <c r="G1550" s="57"/>
      <c r="H1550" s="57"/>
      <c r="I1550" s="57"/>
      <c r="J1550" s="57" t="s">
        <v>480</v>
      </c>
      <c r="K1550" s="57"/>
      <c r="L1550" s="57"/>
      <c r="M1550" s="206">
        <v>541</v>
      </c>
    </row>
    <row r="1551" spans="3:13" ht="15" customHeight="1" x14ac:dyDescent="0.25">
      <c r="C1551" s="80"/>
      <c r="D1551" s="83" t="s">
        <v>697</v>
      </c>
      <c r="E1551" s="57" t="s">
        <v>468</v>
      </c>
      <c r="F1551" s="57"/>
      <c r="G1551" s="57"/>
      <c r="H1551" s="57"/>
      <c r="I1551" s="57"/>
      <c r="J1551" s="57" t="s">
        <v>481</v>
      </c>
      <c r="K1551" s="57"/>
      <c r="L1551" s="57"/>
      <c r="M1551" s="206">
        <v>406</v>
      </c>
    </row>
    <row r="1552" spans="3:13" ht="15" customHeight="1" x14ac:dyDescent="0.25">
      <c r="C1552" s="80"/>
      <c r="D1552" s="83" t="s">
        <v>697</v>
      </c>
      <c r="E1552" s="57" t="s">
        <v>468</v>
      </c>
      <c r="F1552" s="57"/>
      <c r="G1552" s="57"/>
      <c r="H1552" s="57"/>
      <c r="I1552" s="57"/>
      <c r="J1552" s="57" t="s">
        <v>482</v>
      </c>
      <c r="K1552" s="57"/>
      <c r="L1552" s="57"/>
      <c r="M1552" s="206">
        <v>198</v>
      </c>
    </row>
    <row r="1553" spans="3:13" ht="15" customHeight="1" x14ac:dyDescent="0.25">
      <c r="C1553" s="80"/>
      <c r="D1553" s="83" t="s">
        <v>697</v>
      </c>
      <c r="E1553" s="57" t="s">
        <v>468</v>
      </c>
      <c r="F1553" s="57"/>
      <c r="G1553" s="57"/>
      <c r="H1553" s="57"/>
      <c r="I1553" s="57"/>
      <c r="J1553" s="57" t="s">
        <v>483</v>
      </c>
      <c r="K1553" s="57"/>
      <c r="L1553" s="57"/>
      <c r="M1553" s="206">
        <v>415</v>
      </c>
    </row>
    <row r="1554" spans="3:13" ht="15" customHeight="1" x14ac:dyDescent="0.25">
      <c r="C1554" s="80"/>
      <c r="D1554" s="83" t="s">
        <v>697</v>
      </c>
      <c r="E1554" s="57" t="s">
        <v>468</v>
      </c>
      <c r="F1554" s="57"/>
      <c r="G1554" s="57"/>
      <c r="H1554" s="57"/>
      <c r="I1554" s="57"/>
      <c r="J1554" s="57" t="s">
        <v>484</v>
      </c>
      <c r="K1554" s="57"/>
      <c r="L1554" s="57"/>
      <c r="M1554" s="206">
        <v>200</v>
      </c>
    </row>
    <row r="1555" spans="3:13" ht="15" customHeight="1" x14ac:dyDescent="0.25">
      <c r="C1555" s="80"/>
      <c r="D1555" s="83" t="s">
        <v>697</v>
      </c>
      <c r="E1555" s="57" t="s">
        <v>468</v>
      </c>
      <c r="F1555" s="57"/>
      <c r="G1555" s="57"/>
      <c r="H1555" s="57"/>
      <c r="I1555" s="57"/>
      <c r="J1555" s="57" t="s">
        <v>485</v>
      </c>
      <c r="K1555" s="57"/>
      <c r="L1555" s="57"/>
      <c r="M1555" s="206">
        <v>18900</v>
      </c>
    </row>
    <row r="1556" spans="3:13" ht="15" customHeight="1" x14ac:dyDescent="0.25">
      <c r="C1556" s="80"/>
      <c r="D1556" s="83" t="s">
        <v>697</v>
      </c>
      <c r="E1556" s="57" t="s">
        <v>468</v>
      </c>
      <c r="F1556" s="57"/>
      <c r="G1556" s="57"/>
      <c r="H1556" s="57"/>
      <c r="I1556" s="57"/>
      <c r="J1556" s="57" t="s">
        <v>486</v>
      </c>
      <c r="K1556" s="57"/>
      <c r="L1556" s="57"/>
      <c r="M1556" s="206">
        <v>1900</v>
      </c>
    </row>
    <row r="1557" spans="3:13" ht="15" customHeight="1" x14ac:dyDescent="0.25">
      <c r="C1557" s="80"/>
      <c r="D1557" s="83" t="s">
        <v>697</v>
      </c>
      <c r="E1557" s="57" t="s">
        <v>468</v>
      </c>
      <c r="F1557" s="57"/>
      <c r="G1557" s="57"/>
      <c r="H1557" s="57"/>
      <c r="I1557" s="57"/>
      <c r="J1557" s="57" t="s">
        <v>487</v>
      </c>
      <c r="K1557" s="57"/>
      <c r="L1557" s="57"/>
      <c r="M1557" s="206">
        <v>2640</v>
      </c>
    </row>
    <row r="1558" spans="3:13" ht="15" customHeight="1" x14ac:dyDescent="0.25">
      <c r="C1558" s="80"/>
      <c r="D1558" s="83" t="s">
        <v>697</v>
      </c>
      <c r="E1558" s="57" t="s">
        <v>468</v>
      </c>
      <c r="F1558" s="57"/>
      <c r="G1558" s="57"/>
      <c r="H1558" s="57"/>
      <c r="I1558" s="57"/>
      <c r="J1558" s="57" t="s">
        <v>488</v>
      </c>
      <c r="K1558" s="57"/>
      <c r="L1558" s="57"/>
      <c r="M1558" s="206">
        <v>71950</v>
      </c>
    </row>
    <row r="1559" spans="3:13" ht="15" customHeight="1" x14ac:dyDescent="0.25">
      <c r="C1559" s="80"/>
      <c r="D1559" s="83" t="s">
        <v>697</v>
      </c>
      <c r="E1559" s="57" t="s">
        <v>468</v>
      </c>
      <c r="F1559" s="57"/>
      <c r="G1559" s="57"/>
      <c r="H1559" s="57"/>
      <c r="I1559" s="57"/>
      <c r="J1559" s="57" t="s">
        <v>489</v>
      </c>
      <c r="K1559" s="57"/>
      <c r="L1559" s="57"/>
      <c r="M1559" s="206">
        <v>33748</v>
      </c>
    </row>
    <row r="1560" spans="3:13" ht="15" customHeight="1" x14ac:dyDescent="0.25">
      <c r="C1560" s="80"/>
      <c r="D1560" s="83" t="s">
        <v>697</v>
      </c>
      <c r="E1560" s="57" t="s">
        <v>468</v>
      </c>
      <c r="F1560" s="57"/>
      <c r="G1560" s="57"/>
      <c r="H1560" s="57"/>
      <c r="I1560" s="57"/>
      <c r="J1560" s="57" t="s">
        <v>490</v>
      </c>
      <c r="K1560" s="57"/>
      <c r="L1560" s="57"/>
      <c r="M1560" s="206">
        <v>22261</v>
      </c>
    </row>
    <row r="1561" spans="3:13" ht="15" customHeight="1" x14ac:dyDescent="0.25">
      <c r="C1561" s="80"/>
      <c r="D1561" s="83" t="s">
        <v>697</v>
      </c>
      <c r="E1561" s="57" t="s">
        <v>468</v>
      </c>
      <c r="F1561" s="57"/>
      <c r="G1561" s="57"/>
      <c r="H1561" s="57"/>
      <c r="I1561" s="57"/>
      <c r="J1561" s="57" t="s">
        <v>491</v>
      </c>
      <c r="K1561" s="57"/>
      <c r="L1561" s="57"/>
      <c r="M1561" s="206">
        <v>16578</v>
      </c>
    </row>
    <row r="1562" spans="3:13" ht="15" customHeight="1" x14ac:dyDescent="0.25">
      <c r="C1562" s="80"/>
      <c r="D1562" s="83" t="s">
        <v>697</v>
      </c>
      <c r="E1562" s="57" t="s">
        <v>468</v>
      </c>
      <c r="F1562" s="57"/>
      <c r="G1562" s="57"/>
      <c r="H1562" s="57"/>
      <c r="I1562" s="57"/>
      <c r="J1562" s="57" t="s">
        <v>492</v>
      </c>
      <c r="K1562" s="57"/>
      <c r="L1562" s="57"/>
      <c r="M1562" s="206">
        <v>5160</v>
      </c>
    </row>
    <row r="1563" spans="3:13" ht="15" customHeight="1" x14ac:dyDescent="0.25">
      <c r="C1563" s="80"/>
      <c r="D1563" s="83" t="s">
        <v>697</v>
      </c>
      <c r="E1563" s="57" t="s">
        <v>468</v>
      </c>
      <c r="F1563" s="57"/>
      <c r="G1563" s="57"/>
      <c r="H1563" s="57"/>
      <c r="I1563" s="57"/>
      <c r="J1563" s="57" t="s">
        <v>493</v>
      </c>
      <c r="K1563" s="57"/>
      <c r="L1563" s="57"/>
      <c r="M1563" s="206">
        <v>17000</v>
      </c>
    </row>
    <row r="1564" spans="3:13" ht="15" customHeight="1" x14ac:dyDescent="0.25">
      <c r="C1564" s="80"/>
      <c r="D1564" s="83" t="s">
        <v>697</v>
      </c>
      <c r="E1564" s="57" t="s">
        <v>468</v>
      </c>
      <c r="F1564" s="57"/>
      <c r="G1564" s="57"/>
      <c r="H1564" s="57"/>
      <c r="I1564" s="57"/>
      <c r="J1564" s="57" t="s">
        <v>494</v>
      </c>
      <c r="K1564" s="57"/>
      <c r="L1564" s="57"/>
      <c r="M1564" s="206">
        <v>15132</v>
      </c>
    </row>
    <row r="1565" spans="3:13" ht="15" customHeight="1" x14ac:dyDescent="0.25">
      <c r="C1565" s="80"/>
      <c r="D1565" s="83" t="s">
        <v>697</v>
      </c>
      <c r="E1565" s="57" t="s">
        <v>468</v>
      </c>
      <c r="F1565" s="57"/>
      <c r="G1565" s="57"/>
      <c r="H1565" s="57"/>
      <c r="I1565" s="57"/>
      <c r="J1565" s="57" t="s">
        <v>495</v>
      </c>
      <c r="K1565" s="57"/>
      <c r="L1565" s="57"/>
      <c r="M1565" s="206">
        <v>3810</v>
      </c>
    </row>
    <row r="1566" spans="3:13" ht="15" customHeight="1" x14ac:dyDescent="0.25">
      <c r="C1566" s="80"/>
      <c r="D1566" s="83" t="s">
        <v>697</v>
      </c>
      <c r="E1566" s="57" t="s">
        <v>468</v>
      </c>
      <c r="F1566" s="57"/>
      <c r="G1566" s="57"/>
      <c r="H1566" s="57"/>
      <c r="I1566" s="57"/>
      <c r="J1566" s="57" t="s">
        <v>496</v>
      </c>
      <c r="K1566" s="57"/>
      <c r="L1566" s="57"/>
      <c r="M1566" s="206">
        <v>1600</v>
      </c>
    </row>
    <row r="1567" spans="3:13" ht="15" customHeight="1" x14ac:dyDescent="0.25">
      <c r="C1567" s="80"/>
      <c r="D1567" s="83" t="s">
        <v>697</v>
      </c>
      <c r="E1567" s="62" t="s">
        <v>497</v>
      </c>
      <c r="F1567" s="57"/>
      <c r="G1567" s="57"/>
      <c r="H1567" s="57"/>
      <c r="I1567" s="57"/>
      <c r="J1567" s="57"/>
      <c r="K1567" s="57"/>
      <c r="L1567" s="57"/>
      <c r="M1567" s="206"/>
    </row>
    <row r="1568" spans="3:13" ht="15" customHeight="1" x14ac:dyDescent="0.25">
      <c r="C1568" s="80"/>
      <c r="D1568" s="83" t="s">
        <v>697</v>
      </c>
      <c r="E1568" s="57" t="s">
        <v>497</v>
      </c>
      <c r="F1568" s="57"/>
      <c r="G1568" s="57"/>
      <c r="H1568" s="57"/>
      <c r="I1568" s="57"/>
      <c r="J1568" s="57" t="s">
        <v>498</v>
      </c>
      <c r="K1568" s="57"/>
      <c r="L1568" s="57"/>
      <c r="M1568" s="206">
        <v>21797</v>
      </c>
    </row>
    <row r="1569" spans="3:13" ht="15" customHeight="1" x14ac:dyDescent="0.25">
      <c r="C1569" s="80"/>
      <c r="D1569" s="83" t="s">
        <v>697</v>
      </c>
      <c r="E1569" s="57" t="s">
        <v>497</v>
      </c>
      <c r="F1569" s="57"/>
      <c r="G1569" s="57"/>
      <c r="H1569" s="57"/>
      <c r="I1569" s="57"/>
      <c r="J1569" s="57" t="s">
        <v>499</v>
      </c>
      <c r="K1569" s="57"/>
      <c r="L1569" s="57"/>
      <c r="M1569" s="206">
        <v>22500</v>
      </c>
    </row>
    <row r="1570" spans="3:13" ht="15" customHeight="1" x14ac:dyDescent="0.25">
      <c r="C1570" s="80"/>
      <c r="D1570" s="83" t="s">
        <v>697</v>
      </c>
      <c r="E1570" s="57" t="s">
        <v>497</v>
      </c>
      <c r="F1570" s="57"/>
      <c r="G1570" s="57"/>
      <c r="H1570" s="57"/>
      <c r="I1570" s="57"/>
      <c r="J1570" s="57" t="s">
        <v>500</v>
      </c>
      <c r="K1570" s="57"/>
      <c r="L1570" s="57"/>
      <c r="M1570" s="206">
        <v>48366</v>
      </c>
    </row>
    <row r="1571" spans="3:13" ht="15" customHeight="1" x14ac:dyDescent="0.25">
      <c r="C1571" s="80"/>
      <c r="D1571" s="83" t="s">
        <v>697</v>
      </c>
      <c r="E1571" s="57" t="s">
        <v>497</v>
      </c>
      <c r="F1571" s="57"/>
      <c r="G1571" s="57"/>
      <c r="H1571" s="57"/>
      <c r="I1571" s="57"/>
      <c r="J1571" s="57" t="s">
        <v>501</v>
      </c>
      <c r="K1571" s="57"/>
      <c r="L1571" s="57"/>
      <c r="M1571" s="206">
        <v>45215</v>
      </c>
    </row>
    <row r="1572" spans="3:13" ht="15" customHeight="1" x14ac:dyDescent="0.25">
      <c r="C1572" s="80"/>
      <c r="D1572" s="83" t="s">
        <v>697</v>
      </c>
      <c r="E1572" s="57" t="s">
        <v>497</v>
      </c>
      <c r="F1572" s="57"/>
      <c r="G1572" s="57"/>
      <c r="H1572" s="57"/>
      <c r="I1572" s="57"/>
      <c r="J1572" s="57" t="s">
        <v>502</v>
      </c>
      <c r="K1572" s="57"/>
      <c r="L1572" s="57"/>
      <c r="M1572" s="206">
        <v>71689</v>
      </c>
    </row>
    <row r="1573" spans="3:13" ht="15" customHeight="1" x14ac:dyDescent="0.25">
      <c r="C1573" s="80"/>
      <c r="D1573" s="83" t="s">
        <v>697</v>
      </c>
      <c r="E1573" s="57" t="s">
        <v>497</v>
      </c>
      <c r="F1573" s="57"/>
      <c r="G1573" s="57"/>
      <c r="H1573" s="57"/>
      <c r="I1573" s="57"/>
      <c r="J1573" s="57" t="s">
        <v>503</v>
      </c>
      <c r="K1573" s="57"/>
      <c r="L1573" s="57"/>
      <c r="M1573" s="206">
        <v>16265</v>
      </c>
    </row>
    <row r="1574" spans="3:13" ht="15" customHeight="1" x14ac:dyDescent="0.25">
      <c r="C1574" s="80"/>
      <c r="D1574" s="83" t="s">
        <v>697</v>
      </c>
      <c r="E1574" s="57" t="s">
        <v>497</v>
      </c>
      <c r="F1574" s="57"/>
      <c r="G1574" s="57"/>
      <c r="H1574" s="57"/>
      <c r="I1574" s="57"/>
      <c r="J1574" s="57" t="s">
        <v>504</v>
      </c>
      <c r="K1574" s="57"/>
      <c r="L1574" s="57"/>
      <c r="M1574" s="206">
        <v>21930</v>
      </c>
    </row>
    <row r="1575" spans="3:13" ht="15" customHeight="1" x14ac:dyDescent="0.25">
      <c r="C1575" s="80"/>
      <c r="D1575" s="83" t="s">
        <v>697</v>
      </c>
      <c r="E1575" s="57" t="s">
        <v>497</v>
      </c>
      <c r="F1575" s="57"/>
      <c r="G1575" s="57"/>
      <c r="H1575" s="57"/>
      <c r="I1575" s="57"/>
      <c r="J1575" s="57" t="s">
        <v>2461</v>
      </c>
      <c r="K1575" s="57"/>
      <c r="L1575" s="57"/>
      <c r="M1575" s="206">
        <v>5000</v>
      </c>
    </row>
    <row r="1576" spans="3:13" ht="15" customHeight="1" thickBot="1" x14ac:dyDescent="0.3">
      <c r="C1576" s="103"/>
      <c r="D1576" s="83" t="s">
        <v>697</v>
      </c>
      <c r="E1576" s="57" t="s">
        <v>497</v>
      </c>
      <c r="F1576" s="57"/>
      <c r="G1576" s="57"/>
      <c r="H1576" s="57"/>
      <c r="I1576" s="57"/>
      <c r="J1576" s="57" t="s">
        <v>2462</v>
      </c>
      <c r="K1576" s="57"/>
      <c r="L1576" s="57"/>
      <c r="M1576" s="206">
        <v>2915</v>
      </c>
    </row>
    <row r="1577" spans="3:13" ht="15" customHeight="1" thickBot="1" x14ac:dyDescent="0.3">
      <c r="C1577" s="104"/>
      <c r="D1577" s="105"/>
      <c r="E1577" s="106"/>
      <c r="F1577" s="106"/>
      <c r="G1577" s="106"/>
      <c r="H1577" s="106"/>
      <c r="I1577" s="106"/>
      <c r="J1577" s="106"/>
      <c r="K1577" s="106"/>
      <c r="L1577" s="106"/>
      <c r="M1577" s="226"/>
    </row>
    <row r="1578" spans="3:13" ht="15" customHeight="1" thickTop="1" x14ac:dyDescent="0.25"/>
    <row r="1579" spans="3:13" ht="15" customHeight="1" x14ac:dyDescent="0.25"/>
    <row r="1580" spans="3:13" ht="15" customHeight="1" x14ac:dyDescent="0.25"/>
    <row r="1581" spans="3:13" ht="15" customHeight="1" x14ac:dyDescent="0.25"/>
    <row r="1582" spans="3:13" ht="15" customHeight="1" x14ac:dyDescent="0.25"/>
    <row r="1583" spans="3:13" ht="15" customHeight="1" x14ac:dyDescent="0.25"/>
    <row r="1584" spans="3:13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</sheetData>
  <sheetProtection selectLockedCells="1"/>
  <mergeCells count="3">
    <mergeCell ref="D11:F11"/>
    <mergeCell ref="G17:H17"/>
    <mergeCell ref="G11:M11"/>
  </mergeCells>
  <pageMargins left="0.7" right="0.7" top="0.75" bottom="0.75" header="0.3" footer="0.3"/>
  <pageSetup orientation="portrait" horizontalDpi="4294967293" verticalDpi="0" r:id="rId1"/>
  <ignoredErrors>
    <ignoredError sqref="M168 M226 M251 M573 M641 M704 M745:M746 M787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9:B13"/>
  <sheetViews>
    <sheetView workbookViewId="0">
      <selection activeCell="F16" sqref="F16"/>
    </sheetView>
  </sheetViews>
  <sheetFormatPr defaultRowHeight="15" x14ac:dyDescent="0.25"/>
  <cols>
    <col min="2" max="2" width="19.28515625" customWidth="1"/>
  </cols>
  <sheetData>
    <row r="9" spans="2:2" x14ac:dyDescent="0.25">
      <c r="B9" t="s">
        <v>741</v>
      </c>
    </row>
    <row r="10" spans="2:2" x14ac:dyDescent="0.25">
      <c r="B10" t="s">
        <v>742</v>
      </c>
    </row>
    <row r="11" spans="2:2" x14ac:dyDescent="0.25">
      <c r="B11" t="s">
        <v>734</v>
      </c>
    </row>
    <row r="12" spans="2:2" x14ac:dyDescent="0.25">
      <c r="B12" t="s">
        <v>735</v>
      </c>
    </row>
    <row r="13" spans="2:2" x14ac:dyDescent="0.25">
      <c r="B13" t="s">
        <v>743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2:K3006"/>
  <sheetViews>
    <sheetView zoomScale="70" zoomScaleNormal="70" workbookViewId="0">
      <pane xSplit="7" ySplit="12" topLeftCell="J100" activePane="bottomRight" state="frozen"/>
      <selection pane="topRight" activeCell="H1" sqref="H1"/>
      <selection pane="bottomLeft" activeCell="A7" sqref="A7"/>
      <selection pane="bottomRight" activeCell="R117" sqref="R117"/>
    </sheetView>
  </sheetViews>
  <sheetFormatPr defaultRowHeight="15" x14ac:dyDescent="0.25"/>
  <cols>
    <col min="1" max="3" width="9.140625" style="56"/>
    <col min="4" max="4" width="6.140625" style="56" customWidth="1"/>
    <col min="5" max="5" width="31.85546875" style="56" customWidth="1"/>
    <col min="6" max="6" width="31.42578125" style="56" customWidth="1"/>
    <col min="7" max="7" width="38.5703125" style="56" customWidth="1"/>
    <col min="8" max="8" width="15.28515625" style="56" customWidth="1"/>
    <col min="9" max="9" width="16" style="56" customWidth="1"/>
    <col min="10" max="10" width="63" style="56" customWidth="1"/>
    <col min="11" max="11" width="26" style="56" customWidth="1"/>
    <col min="12" max="16384" width="9.140625" style="56"/>
  </cols>
  <sheetData>
    <row r="2" spans="4:11" x14ac:dyDescent="0.25">
      <c r="D2" s="322" t="s">
        <v>549</v>
      </c>
      <c r="E2" s="322"/>
      <c r="F2" s="322"/>
      <c r="G2" s="322"/>
    </row>
    <row r="3" spans="4:11" x14ac:dyDescent="0.25">
      <c r="D3" s="253"/>
      <c r="E3" s="154" t="s">
        <v>2466</v>
      </c>
      <c r="F3" s="253"/>
      <c r="G3" s="253"/>
    </row>
    <row r="4" spans="4:11" x14ac:dyDescent="0.25">
      <c r="D4" s="253"/>
      <c r="E4" s="253"/>
      <c r="F4" s="253"/>
      <c r="G4" s="253"/>
    </row>
    <row r="5" spans="4:11" x14ac:dyDescent="0.25">
      <c r="D5" s="253"/>
      <c r="E5" s="253"/>
      <c r="F5" s="253"/>
      <c r="G5" s="253"/>
    </row>
    <row r="6" spans="4:11" x14ac:dyDescent="0.25">
      <c r="D6" s="253"/>
      <c r="E6" s="253"/>
      <c r="F6" s="253"/>
      <c r="G6" s="253"/>
    </row>
    <row r="7" spans="4:11" x14ac:dyDescent="0.25">
      <c r="D7" s="253"/>
      <c r="E7" s="253"/>
      <c r="F7" s="253"/>
      <c r="G7" s="253"/>
    </row>
    <row r="8" spans="4:11" x14ac:dyDescent="0.25">
      <c r="D8" s="253"/>
      <c r="E8" s="253"/>
      <c r="F8" s="253"/>
      <c r="G8" s="253"/>
    </row>
    <row r="9" spans="4:11" x14ac:dyDescent="0.25">
      <c r="D9" s="66"/>
      <c r="E9" s="66"/>
      <c r="F9" s="66"/>
      <c r="G9" s="66"/>
    </row>
    <row r="10" spans="4:11" ht="15.75" thickBot="1" x14ac:dyDescent="0.3"/>
    <row r="11" spans="4:11" ht="16.5" thickTop="1" x14ac:dyDescent="0.25">
      <c r="D11" s="67" t="s">
        <v>3</v>
      </c>
      <c r="E11" s="316" t="s">
        <v>620</v>
      </c>
      <c r="F11" s="317"/>
      <c r="G11" s="316"/>
      <c r="H11" s="323" t="s">
        <v>5</v>
      </c>
      <c r="I11" s="324"/>
      <c r="J11" s="324"/>
      <c r="K11" s="325"/>
    </row>
    <row r="12" spans="4:11" ht="36.75" customHeight="1" thickBot="1" x14ac:dyDescent="0.3">
      <c r="D12" s="107"/>
      <c r="E12" s="108"/>
      <c r="F12" s="109"/>
      <c r="G12" s="110"/>
      <c r="H12" s="243" t="s">
        <v>615</v>
      </c>
      <c r="I12" s="243" t="s">
        <v>614</v>
      </c>
      <c r="J12" s="244" t="s">
        <v>617</v>
      </c>
      <c r="K12" s="245" t="s">
        <v>613</v>
      </c>
    </row>
    <row r="13" spans="4:11" ht="15" customHeight="1" thickTop="1" x14ac:dyDescent="0.25">
      <c r="D13" s="95">
        <v>1</v>
      </c>
      <c r="E13" s="62" t="s">
        <v>331</v>
      </c>
      <c r="F13" s="57"/>
      <c r="G13" s="57"/>
      <c r="H13" s="85"/>
      <c r="I13" s="57"/>
      <c r="J13" s="57"/>
      <c r="K13" s="208"/>
    </row>
    <row r="14" spans="4:11" ht="15" customHeight="1" x14ac:dyDescent="0.25">
      <c r="D14" s="80"/>
      <c r="E14" s="57"/>
      <c r="F14" s="84" t="s">
        <v>332</v>
      </c>
      <c r="G14" s="57"/>
      <c r="H14" s="85"/>
      <c r="I14" s="57"/>
      <c r="J14" s="57"/>
      <c r="K14" s="208"/>
    </row>
    <row r="15" spans="4:11" ht="15" customHeight="1" x14ac:dyDescent="0.25">
      <c r="D15" s="80"/>
      <c r="E15" s="57" t="s">
        <v>331</v>
      </c>
      <c r="F15" s="57" t="s">
        <v>332</v>
      </c>
      <c r="G15" s="57"/>
      <c r="H15" s="85">
        <v>30000</v>
      </c>
      <c r="I15" s="57" t="s">
        <v>333</v>
      </c>
      <c r="J15" s="60" t="s">
        <v>1178</v>
      </c>
      <c r="K15" s="206">
        <v>13250991</v>
      </c>
    </row>
    <row r="16" spans="4:11" ht="15" customHeight="1" x14ac:dyDescent="0.25">
      <c r="D16" s="80"/>
      <c r="E16" s="57" t="s">
        <v>331</v>
      </c>
      <c r="F16" s="57" t="s">
        <v>332</v>
      </c>
      <c r="G16" s="57"/>
      <c r="H16" s="85">
        <v>20500</v>
      </c>
      <c r="I16" s="57" t="s">
        <v>333</v>
      </c>
      <c r="J16" s="60" t="s">
        <v>1179</v>
      </c>
      <c r="K16" s="206">
        <v>9375541</v>
      </c>
    </row>
    <row r="17" spans="4:11" ht="15" customHeight="1" x14ac:dyDescent="0.25">
      <c r="D17" s="80"/>
      <c r="E17" s="57" t="s">
        <v>331</v>
      </c>
      <c r="F17" s="57" t="s">
        <v>332</v>
      </c>
      <c r="G17" s="57"/>
      <c r="H17" s="85">
        <v>15900</v>
      </c>
      <c r="I17" s="57" t="s">
        <v>333</v>
      </c>
      <c r="J17" s="60" t="s">
        <v>1180</v>
      </c>
      <c r="K17" s="206">
        <v>9119316</v>
      </c>
    </row>
    <row r="18" spans="4:11" ht="15" customHeight="1" x14ac:dyDescent="0.25">
      <c r="D18" s="80"/>
      <c r="E18" s="57" t="s">
        <v>331</v>
      </c>
      <c r="F18" s="57" t="s">
        <v>332</v>
      </c>
      <c r="G18" s="57"/>
      <c r="H18" s="85">
        <v>13220</v>
      </c>
      <c r="I18" s="57" t="s">
        <v>333</v>
      </c>
      <c r="J18" s="60" t="s">
        <v>1181</v>
      </c>
      <c r="K18" s="206">
        <v>8308027</v>
      </c>
    </row>
    <row r="19" spans="4:11" ht="15" customHeight="1" x14ac:dyDescent="0.25">
      <c r="D19" s="80"/>
      <c r="E19" s="57" t="s">
        <v>331</v>
      </c>
      <c r="F19" s="57" t="s">
        <v>332</v>
      </c>
      <c r="G19" s="57"/>
      <c r="H19" s="85">
        <v>10310</v>
      </c>
      <c r="I19" s="57" t="s">
        <v>333</v>
      </c>
      <c r="J19" s="60" t="s">
        <v>1182</v>
      </c>
      <c r="K19" s="206">
        <v>6848222</v>
      </c>
    </row>
    <row r="20" spans="4:11" ht="15" customHeight="1" x14ac:dyDescent="0.25">
      <c r="D20" s="80"/>
      <c r="E20" s="57" t="s">
        <v>331</v>
      </c>
      <c r="F20" s="57" t="s">
        <v>332</v>
      </c>
      <c r="G20" s="57"/>
      <c r="H20" s="85">
        <v>7700</v>
      </c>
      <c r="I20" s="57" t="s">
        <v>333</v>
      </c>
      <c r="J20" s="60" t="s">
        <v>1183</v>
      </c>
      <c r="K20" s="206">
        <v>6340637</v>
      </c>
    </row>
    <row r="21" spans="4:11" ht="15" customHeight="1" x14ac:dyDescent="0.25">
      <c r="D21" s="80"/>
      <c r="E21" s="57" t="s">
        <v>331</v>
      </c>
      <c r="F21" s="57" t="s">
        <v>332</v>
      </c>
      <c r="G21" s="57"/>
      <c r="H21" s="85">
        <v>6300</v>
      </c>
      <c r="I21" s="57" t="s">
        <v>333</v>
      </c>
      <c r="J21" s="60" t="s">
        <v>1184</v>
      </c>
      <c r="K21" s="206">
        <v>5879352</v>
      </c>
    </row>
    <row r="22" spans="4:11" ht="15" customHeight="1" x14ac:dyDescent="0.25">
      <c r="D22" s="80"/>
      <c r="E22" s="57" t="s">
        <v>331</v>
      </c>
      <c r="F22" s="57" t="s">
        <v>332</v>
      </c>
      <c r="G22" s="57"/>
      <c r="H22" s="85">
        <v>4700</v>
      </c>
      <c r="I22" s="57" t="s">
        <v>333</v>
      </c>
      <c r="J22" s="60" t="s">
        <v>1185</v>
      </c>
      <c r="K22" s="206">
        <v>4802164</v>
      </c>
    </row>
    <row r="23" spans="4:11" ht="15" customHeight="1" x14ac:dyDescent="0.25">
      <c r="D23" s="80"/>
      <c r="E23" s="57" t="s">
        <v>331</v>
      </c>
      <c r="F23" s="57" t="s">
        <v>332</v>
      </c>
      <c r="G23" s="57"/>
      <c r="H23" s="85">
        <v>1590</v>
      </c>
      <c r="I23" s="57" t="s">
        <v>333</v>
      </c>
      <c r="J23" s="60" t="s">
        <v>1186</v>
      </c>
      <c r="K23" s="206">
        <v>2905452</v>
      </c>
    </row>
    <row r="24" spans="4:11" ht="15" customHeight="1" x14ac:dyDescent="0.25">
      <c r="D24" s="80"/>
      <c r="E24" s="57" t="s">
        <v>331</v>
      </c>
      <c r="F24" s="57" t="s">
        <v>332</v>
      </c>
      <c r="G24" s="57"/>
      <c r="H24" s="85">
        <v>5700</v>
      </c>
      <c r="I24" s="57" t="s">
        <v>333</v>
      </c>
      <c r="J24" s="60" t="s">
        <v>1187</v>
      </c>
      <c r="K24" s="206">
        <v>2282895</v>
      </c>
    </row>
    <row r="25" spans="4:11" ht="15" customHeight="1" x14ac:dyDescent="0.25">
      <c r="D25" s="80"/>
      <c r="E25" s="57" t="s">
        <v>331</v>
      </c>
      <c r="F25" s="57" t="s">
        <v>332</v>
      </c>
      <c r="G25" s="57"/>
      <c r="H25" s="85">
        <v>4000</v>
      </c>
      <c r="I25" s="57" t="s">
        <v>333</v>
      </c>
      <c r="J25" s="60" t="s">
        <v>1188</v>
      </c>
      <c r="K25" s="206">
        <v>1977881.4000000001</v>
      </c>
    </row>
    <row r="26" spans="4:11" ht="15" customHeight="1" x14ac:dyDescent="0.25">
      <c r="D26" s="80"/>
      <c r="E26" s="57" t="s">
        <v>331</v>
      </c>
      <c r="F26" s="62" t="s">
        <v>334</v>
      </c>
      <c r="G26" s="57"/>
      <c r="H26" s="85"/>
      <c r="I26" s="57"/>
      <c r="J26" s="57"/>
      <c r="K26" s="206"/>
    </row>
    <row r="27" spans="4:11" ht="15" customHeight="1" x14ac:dyDescent="0.25">
      <c r="D27" s="80"/>
      <c r="E27" s="57" t="s">
        <v>331</v>
      </c>
      <c r="F27" s="83" t="s">
        <v>334</v>
      </c>
      <c r="G27" s="57"/>
      <c r="H27" s="85">
        <v>8180</v>
      </c>
      <c r="I27" s="83" t="s">
        <v>333</v>
      </c>
      <c r="J27" s="57" t="s">
        <v>1189</v>
      </c>
      <c r="K27" s="206">
        <v>7240450</v>
      </c>
    </row>
    <row r="28" spans="4:11" ht="15" customHeight="1" x14ac:dyDescent="0.25">
      <c r="D28" s="80"/>
      <c r="E28" s="57" t="s">
        <v>331</v>
      </c>
      <c r="F28" s="83" t="s">
        <v>334</v>
      </c>
      <c r="G28" s="57"/>
      <c r="H28" s="85">
        <v>6135</v>
      </c>
      <c r="I28" s="83" t="s">
        <v>333</v>
      </c>
      <c r="J28" s="57" t="s">
        <v>1190</v>
      </c>
      <c r="K28" s="206">
        <v>6659100</v>
      </c>
    </row>
    <row r="29" spans="4:11" ht="15" customHeight="1" x14ac:dyDescent="0.25">
      <c r="D29" s="80"/>
      <c r="E29" s="57" t="s">
        <v>331</v>
      </c>
      <c r="F29" s="83" t="s">
        <v>334</v>
      </c>
      <c r="G29" s="57"/>
      <c r="H29" s="85">
        <v>5000</v>
      </c>
      <c r="I29" s="83" t="s">
        <v>333</v>
      </c>
      <c r="J29" s="57" t="s">
        <v>1191</v>
      </c>
      <c r="K29" s="206">
        <v>3593800</v>
      </c>
    </row>
    <row r="30" spans="4:11" ht="15" customHeight="1" x14ac:dyDescent="0.25">
      <c r="D30" s="80"/>
      <c r="E30" s="57" t="s">
        <v>331</v>
      </c>
      <c r="F30" s="83" t="s">
        <v>334</v>
      </c>
      <c r="G30" s="57"/>
      <c r="H30" s="85">
        <v>3750</v>
      </c>
      <c r="I30" s="83" t="s">
        <v>333</v>
      </c>
      <c r="J30" s="57" t="s">
        <v>1192</v>
      </c>
      <c r="K30" s="206">
        <v>3171000</v>
      </c>
    </row>
    <row r="31" spans="4:11" ht="15" customHeight="1" x14ac:dyDescent="0.25">
      <c r="D31" s="80"/>
      <c r="E31" s="57" t="s">
        <v>331</v>
      </c>
      <c r="F31" s="83" t="s">
        <v>334</v>
      </c>
      <c r="G31" s="57"/>
      <c r="H31" s="85">
        <v>2500</v>
      </c>
      <c r="I31" s="83" t="s">
        <v>333</v>
      </c>
      <c r="J31" s="57" t="s">
        <v>1193</v>
      </c>
      <c r="K31" s="206">
        <v>2431100</v>
      </c>
    </row>
    <row r="32" spans="4:11" ht="15" customHeight="1" x14ac:dyDescent="0.25">
      <c r="D32" s="80"/>
      <c r="E32" s="57" t="s">
        <v>331</v>
      </c>
      <c r="F32" s="83" t="s">
        <v>334</v>
      </c>
      <c r="G32" s="57"/>
      <c r="H32" s="85">
        <v>1875</v>
      </c>
      <c r="I32" s="83" t="s">
        <v>333</v>
      </c>
      <c r="J32" s="57" t="s">
        <v>1194</v>
      </c>
      <c r="K32" s="206">
        <v>2008300</v>
      </c>
    </row>
    <row r="33" spans="4:11" ht="15" customHeight="1" x14ac:dyDescent="0.25">
      <c r="D33" s="80"/>
      <c r="E33" s="57" t="s">
        <v>331</v>
      </c>
      <c r="F33" s="83" t="s">
        <v>334</v>
      </c>
      <c r="G33" s="57"/>
      <c r="H33" s="85">
        <v>1380</v>
      </c>
      <c r="I33" s="83" t="s">
        <v>333</v>
      </c>
      <c r="J33" s="57" t="s">
        <v>1195</v>
      </c>
      <c r="K33" s="206">
        <v>1374100</v>
      </c>
    </row>
    <row r="34" spans="4:11" ht="15" customHeight="1" x14ac:dyDescent="0.25">
      <c r="D34" s="80"/>
      <c r="E34" s="57" t="s">
        <v>331</v>
      </c>
      <c r="F34" s="83" t="s">
        <v>334</v>
      </c>
      <c r="G34" s="57"/>
      <c r="H34" s="85">
        <v>1035</v>
      </c>
      <c r="I34" s="83" t="s">
        <v>333</v>
      </c>
      <c r="J34" s="57" t="s">
        <v>1196</v>
      </c>
      <c r="K34" s="206">
        <v>1215550</v>
      </c>
    </row>
    <row r="35" spans="4:11" ht="15" customHeight="1" x14ac:dyDescent="0.25">
      <c r="D35" s="80"/>
      <c r="E35" s="57" t="s">
        <v>331</v>
      </c>
      <c r="F35" s="83" t="s">
        <v>334</v>
      </c>
      <c r="G35" s="57"/>
      <c r="H35" s="85">
        <v>400</v>
      </c>
      <c r="I35" s="83" t="s">
        <v>333</v>
      </c>
      <c r="J35" s="57" t="s">
        <v>1197</v>
      </c>
      <c r="K35" s="206">
        <v>792750</v>
      </c>
    </row>
    <row r="36" spans="4:11" ht="15" customHeight="1" thickBot="1" x14ac:dyDescent="0.3">
      <c r="D36" s="80"/>
      <c r="E36" s="57" t="s">
        <v>331</v>
      </c>
      <c r="F36" s="83" t="s">
        <v>334</v>
      </c>
      <c r="G36" s="57"/>
      <c r="H36" s="85">
        <v>203</v>
      </c>
      <c r="I36" s="83" t="s">
        <v>333</v>
      </c>
      <c r="J36" s="57" t="s">
        <v>1198</v>
      </c>
      <c r="K36" s="206">
        <v>475650</v>
      </c>
    </row>
    <row r="37" spans="4:11" ht="15" customHeight="1" thickBot="1" x14ac:dyDescent="0.3">
      <c r="D37" s="93"/>
      <c r="E37" s="227"/>
      <c r="F37" s="94"/>
      <c r="G37" s="94"/>
      <c r="H37" s="94"/>
      <c r="I37" s="94"/>
      <c r="J37" s="94"/>
      <c r="K37" s="222"/>
    </row>
    <row r="38" spans="4:11" ht="15" customHeight="1" x14ac:dyDescent="0.25">
      <c r="D38" s="95">
        <v>2</v>
      </c>
      <c r="E38" s="62" t="s">
        <v>343</v>
      </c>
      <c r="F38" s="57"/>
      <c r="G38" s="57"/>
      <c r="H38" s="57"/>
      <c r="I38" s="57"/>
      <c r="J38" s="57"/>
      <c r="K38" s="208"/>
    </row>
    <row r="39" spans="4:11" ht="15" customHeight="1" x14ac:dyDescent="0.25">
      <c r="D39" s="80"/>
      <c r="E39" s="83" t="s">
        <v>343</v>
      </c>
      <c r="F39" s="96" t="s">
        <v>343</v>
      </c>
      <c r="G39" s="57"/>
      <c r="H39" s="57">
        <v>5.5</v>
      </c>
      <c r="I39" s="57" t="s">
        <v>350</v>
      </c>
      <c r="J39" s="78" t="s">
        <v>1199</v>
      </c>
      <c r="K39" s="206">
        <v>32279</v>
      </c>
    </row>
    <row r="40" spans="4:11" ht="15" customHeight="1" x14ac:dyDescent="0.25">
      <c r="D40" s="80"/>
      <c r="E40" s="83" t="s">
        <v>343</v>
      </c>
      <c r="F40" s="96" t="s">
        <v>343</v>
      </c>
      <c r="G40" s="57"/>
      <c r="H40" s="57">
        <v>14</v>
      </c>
      <c r="I40" s="57" t="s">
        <v>350</v>
      </c>
      <c r="J40" s="78" t="s">
        <v>1200</v>
      </c>
      <c r="K40" s="206">
        <v>40342</v>
      </c>
    </row>
    <row r="41" spans="4:11" ht="15" customHeight="1" x14ac:dyDescent="0.25">
      <c r="D41" s="80"/>
      <c r="E41" s="83" t="s">
        <v>343</v>
      </c>
      <c r="F41" s="96" t="s">
        <v>343</v>
      </c>
      <c r="G41" s="57"/>
      <c r="H41" s="57">
        <v>20.5</v>
      </c>
      <c r="I41" s="57" t="s">
        <v>350</v>
      </c>
      <c r="J41" s="78" t="s">
        <v>1201</v>
      </c>
      <c r="K41" s="206">
        <v>45097</v>
      </c>
    </row>
    <row r="42" spans="4:11" ht="15" customHeight="1" x14ac:dyDescent="0.25">
      <c r="D42" s="80"/>
      <c r="E42" s="83" t="s">
        <v>343</v>
      </c>
      <c r="F42" s="96" t="s">
        <v>343</v>
      </c>
      <c r="G42" s="57"/>
      <c r="H42" s="57">
        <v>28.5</v>
      </c>
      <c r="I42" s="57" t="s">
        <v>350</v>
      </c>
      <c r="J42" s="78" t="s">
        <v>1202</v>
      </c>
      <c r="K42" s="206">
        <v>48540</v>
      </c>
    </row>
    <row r="43" spans="4:11" ht="15" customHeight="1" x14ac:dyDescent="0.25">
      <c r="D43" s="80"/>
      <c r="E43" s="83" t="s">
        <v>343</v>
      </c>
      <c r="F43" s="96" t="s">
        <v>343</v>
      </c>
      <c r="G43" s="57"/>
      <c r="H43" s="57">
        <v>48.5</v>
      </c>
      <c r="I43" s="57" t="s">
        <v>350</v>
      </c>
      <c r="J43" s="78" t="s">
        <v>1203</v>
      </c>
      <c r="K43" s="206">
        <v>55620</v>
      </c>
    </row>
    <row r="44" spans="4:11" ht="15" customHeight="1" x14ac:dyDescent="0.25">
      <c r="D44" s="80"/>
      <c r="E44" s="83" t="s">
        <v>343</v>
      </c>
      <c r="F44" s="96" t="s">
        <v>343</v>
      </c>
      <c r="G44" s="57"/>
      <c r="H44" s="57">
        <v>185</v>
      </c>
      <c r="I44" s="57" t="s">
        <v>350</v>
      </c>
      <c r="J44" s="78" t="s">
        <v>1204</v>
      </c>
      <c r="K44" s="206">
        <v>100625</v>
      </c>
    </row>
    <row r="45" spans="4:11" ht="15" customHeight="1" x14ac:dyDescent="0.25">
      <c r="D45" s="80"/>
      <c r="E45" s="83" t="s">
        <v>343</v>
      </c>
      <c r="F45" s="96" t="s">
        <v>343</v>
      </c>
      <c r="G45" s="57"/>
      <c r="H45" s="57">
        <v>260</v>
      </c>
      <c r="I45" s="57" t="s">
        <v>350</v>
      </c>
      <c r="J45" s="78" t="s">
        <v>1205</v>
      </c>
      <c r="K45" s="206">
        <v>115796</v>
      </c>
    </row>
    <row r="46" spans="4:11" ht="15" customHeight="1" x14ac:dyDescent="0.25">
      <c r="D46" s="80"/>
      <c r="E46" s="83" t="s">
        <v>343</v>
      </c>
      <c r="F46" s="96" t="s">
        <v>343</v>
      </c>
      <c r="G46" s="57"/>
      <c r="H46" s="57">
        <v>415</v>
      </c>
      <c r="I46" s="57" t="s">
        <v>350</v>
      </c>
      <c r="J46" s="78" t="s">
        <v>1206</v>
      </c>
      <c r="K46" s="206">
        <v>136318</v>
      </c>
    </row>
    <row r="47" spans="4:11" ht="15" customHeight="1" x14ac:dyDescent="0.25">
      <c r="D47" s="80"/>
      <c r="E47" s="83" t="s">
        <v>343</v>
      </c>
      <c r="F47" s="96" t="s">
        <v>343</v>
      </c>
      <c r="G47" s="57"/>
      <c r="H47" s="57">
        <v>590</v>
      </c>
      <c r="I47" s="57" t="s">
        <v>350</v>
      </c>
      <c r="J47" s="78" t="s">
        <v>1207</v>
      </c>
      <c r="K47" s="206">
        <v>174657</v>
      </c>
    </row>
    <row r="48" spans="4:11" ht="15" customHeight="1" x14ac:dyDescent="0.25">
      <c r="D48" s="80"/>
      <c r="E48" s="83" t="s">
        <v>343</v>
      </c>
      <c r="F48" s="96" t="s">
        <v>343</v>
      </c>
      <c r="G48" s="57"/>
      <c r="H48" s="57">
        <v>810</v>
      </c>
      <c r="I48" s="57" t="s">
        <v>350</v>
      </c>
      <c r="J48" s="78" t="s">
        <v>1208</v>
      </c>
      <c r="K48" s="206">
        <v>225458</v>
      </c>
    </row>
    <row r="49" spans="4:11" ht="15" customHeight="1" x14ac:dyDescent="0.25">
      <c r="D49" s="80"/>
      <c r="E49" s="83" t="s">
        <v>343</v>
      </c>
      <c r="F49" s="96" t="s">
        <v>343</v>
      </c>
      <c r="G49" s="57"/>
      <c r="H49" s="57">
        <v>910</v>
      </c>
      <c r="I49" s="57" t="s">
        <v>350</v>
      </c>
      <c r="J49" s="78" t="s">
        <v>1209</v>
      </c>
      <c r="K49" s="206">
        <v>284136</v>
      </c>
    </row>
    <row r="50" spans="4:11" ht="15" customHeight="1" x14ac:dyDescent="0.25">
      <c r="D50" s="80"/>
      <c r="E50" s="83" t="s">
        <v>343</v>
      </c>
      <c r="F50" s="96" t="s">
        <v>343</v>
      </c>
      <c r="G50" s="57"/>
      <c r="H50" s="57">
        <v>1100</v>
      </c>
      <c r="I50" s="57" t="s">
        <v>350</v>
      </c>
      <c r="J50" s="78" t="s">
        <v>1210</v>
      </c>
      <c r="K50" s="206">
        <v>296799</v>
      </c>
    </row>
    <row r="51" spans="4:11" ht="15" customHeight="1" x14ac:dyDescent="0.25">
      <c r="D51" s="80"/>
      <c r="E51" s="83" t="s">
        <v>343</v>
      </c>
      <c r="F51" s="96" t="s">
        <v>343</v>
      </c>
      <c r="G51" s="57"/>
      <c r="H51" s="57">
        <v>1400</v>
      </c>
      <c r="I51" s="57" t="s">
        <v>350</v>
      </c>
      <c r="J51" s="78" t="s">
        <v>1211</v>
      </c>
      <c r="K51" s="206">
        <v>356753</v>
      </c>
    </row>
    <row r="52" spans="4:11" ht="15" customHeight="1" x14ac:dyDescent="0.25">
      <c r="D52" s="80"/>
      <c r="E52" s="83" t="s">
        <v>343</v>
      </c>
      <c r="F52" s="96" t="s">
        <v>343</v>
      </c>
      <c r="G52" s="57"/>
      <c r="H52" s="57">
        <v>1700</v>
      </c>
      <c r="I52" s="57" t="s">
        <v>350</v>
      </c>
      <c r="J52" s="78" t="s">
        <v>1212</v>
      </c>
      <c r="K52" s="206">
        <v>460420</v>
      </c>
    </row>
    <row r="53" spans="4:11" ht="15" customHeight="1" x14ac:dyDescent="0.25">
      <c r="D53" s="80"/>
      <c r="E53" s="83" t="s">
        <v>343</v>
      </c>
      <c r="F53" s="96" t="s">
        <v>343</v>
      </c>
      <c r="G53" s="57"/>
      <c r="H53" s="57"/>
      <c r="I53" s="57"/>
      <c r="J53" s="78" t="s">
        <v>344</v>
      </c>
      <c r="K53" s="206">
        <v>4000</v>
      </c>
    </row>
    <row r="54" spans="4:11" ht="15" customHeight="1" x14ac:dyDescent="0.25">
      <c r="D54" s="80"/>
      <c r="E54" s="83" t="s">
        <v>343</v>
      </c>
      <c r="F54" s="96" t="s">
        <v>343</v>
      </c>
      <c r="G54" s="57"/>
      <c r="H54" s="57"/>
      <c r="I54" s="57"/>
      <c r="J54" s="78" t="s">
        <v>345</v>
      </c>
      <c r="K54" s="206">
        <v>6602</v>
      </c>
    </row>
    <row r="55" spans="4:11" ht="15" customHeight="1" x14ac:dyDescent="0.25">
      <c r="D55" s="80"/>
      <c r="E55" s="83" t="s">
        <v>343</v>
      </c>
      <c r="F55" s="96" t="s">
        <v>343</v>
      </c>
      <c r="G55" s="57"/>
      <c r="H55" s="57"/>
      <c r="I55" s="57"/>
      <c r="J55" s="78" t="s">
        <v>346</v>
      </c>
      <c r="K55" s="206">
        <v>7536</v>
      </c>
    </row>
    <row r="56" spans="4:11" ht="15" customHeight="1" x14ac:dyDescent="0.25">
      <c r="D56" s="80"/>
      <c r="E56" s="83" t="s">
        <v>343</v>
      </c>
      <c r="F56" s="96" t="s">
        <v>343</v>
      </c>
      <c r="G56" s="57"/>
      <c r="H56" s="57"/>
      <c r="I56" s="57"/>
      <c r="J56" s="78" t="s">
        <v>347</v>
      </c>
      <c r="K56" s="206">
        <v>15443</v>
      </c>
    </row>
    <row r="57" spans="4:11" ht="15" customHeight="1" x14ac:dyDescent="0.25">
      <c r="D57" s="80"/>
      <c r="E57" s="83" t="s">
        <v>343</v>
      </c>
      <c r="F57" s="96" t="s">
        <v>343</v>
      </c>
      <c r="G57" s="57"/>
      <c r="H57" s="57"/>
      <c r="I57" s="57"/>
      <c r="J57" s="78" t="s">
        <v>348</v>
      </c>
      <c r="K57" s="206">
        <v>25922</v>
      </c>
    </row>
    <row r="58" spans="4:11" ht="15" customHeight="1" thickBot="1" x14ac:dyDescent="0.3">
      <c r="D58" s="80"/>
      <c r="E58" s="83" t="s">
        <v>343</v>
      </c>
      <c r="F58" s="96" t="s">
        <v>343</v>
      </c>
      <c r="G58" s="57"/>
      <c r="H58" s="57"/>
      <c r="I58" s="57"/>
      <c r="J58" s="78" t="s">
        <v>349</v>
      </c>
      <c r="K58" s="206">
        <v>2980</v>
      </c>
    </row>
    <row r="59" spans="4:11" ht="15" customHeight="1" thickBot="1" x14ac:dyDescent="0.3">
      <c r="D59" s="111"/>
      <c r="E59" s="228"/>
      <c r="F59" s="163"/>
      <c r="G59" s="163"/>
      <c r="H59" s="163"/>
      <c r="I59" s="163"/>
      <c r="J59" s="163"/>
      <c r="K59" s="229"/>
    </row>
    <row r="60" spans="4:11" ht="15" customHeight="1" x14ac:dyDescent="0.25">
      <c r="D60" s="95">
        <v>3</v>
      </c>
      <c r="E60" s="62" t="s">
        <v>351</v>
      </c>
      <c r="F60" s="78"/>
      <c r="G60" s="57"/>
      <c r="H60" s="57"/>
      <c r="I60" s="57"/>
      <c r="J60" s="57"/>
      <c r="K60" s="208"/>
    </row>
    <row r="61" spans="4:11" ht="15" customHeight="1" x14ac:dyDescent="0.25">
      <c r="D61" s="80"/>
      <c r="E61" s="83" t="s">
        <v>351</v>
      </c>
      <c r="F61" s="78" t="s">
        <v>659</v>
      </c>
      <c r="G61" s="57"/>
      <c r="H61" s="57">
        <v>150</v>
      </c>
      <c r="I61" s="57" t="s">
        <v>350</v>
      </c>
      <c r="J61" s="57" t="s">
        <v>1213</v>
      </c>
      <c r="K61" s="206">
        <v>129408</v>
      </c>
    </row>
    <row r="62" spans="4:11" ht="15" customHeight="1" x14ac:dyDescent="0.25">
      <c r="D62" s="80"/>
      <c r="E62" s="83" t="s">
        <v>351</v>
      </c>
      <c r="F62" s="78" t="s">
        <v>659</v>
      </c>
      <c r="G62" s="57"/>
      <c r="H62" s="57">
        <v>200</v>
      </c>
      <c r="I62" s="57" t="s">
        <v>350</v>
      </c>
      <c r="J62" s="57" t="s">
        <v>1214</v>
      </c>
      <c r="K62" s="206">
        <v>164449</v>
      </c>
    </row>
    <row r="63" spans="4:11" ht="15" customHeight="1" x14ac:dyDescent="0.25">
      <c r="D63" s="80"/>
      <c r="E63" s="83" t="s">
        <v>351</v>
      </c>
      <c r="F63" s="78" t="s">
        <v>659</v>
      </c>
      <c r="G63" s="57"/>
      <c r="H63" s="57">
        <v>400</v>
      </c>
      <c r="I63" s="57" t="s">
        <v>350</v>
      </c>
      <c r="J63" s="57" t="s">
        <v>1215</v>
      </c>
      <c r="K63" s="206">
        <v>328898</v>
      </c>
    </row>
    <row r="64" spans="4:11" ht="15" customHeight="1" x14ac:dyDescent="0.25">
      <c r="D64" s="80"/>
      <c r="E64" s="83" t="s">
        <v>351</v>
      </c>
      <c r="F64" s="78" t="s">
        <v>659</v>
      </c>
      <c r="G64" s="57"/>
      <c r="H64" s="57">
        <v>150</v>
      </c>
      <c r="I64" s="57" t="s">
        <v>350</v>
      </c>
      <c r="J64" s="57" t="s">
        <v>1216</v>
      </c>
      <c r="K64" s="206">
        <v>132577</v>
      </c>
    </row>
    <row r="65" spans="4:11" ht="15" customHeight="1" x14ac:dyDescent="0.25">
      <c r="D65" s="80"/>
      <c r="E65" s="83" t="s">
        <v>351</v>
      </c>
      <c r="F65" s="78" t="s">
        <v>659</v>
      </c>
      <c r="G65" s="57"/>
      <c r="H65" s="57">
        <v>200</v>
      </c>
      <c r="I65" s="57" t="s">
        <v>350</v>
      </c>
      <c r="J65" s="57" t="s">
        <v>1217</v>
      </c>
      <c r="K65" s="206">
        <v>179629</v>
      </c>
    </row>
    <row r="66" spans="4:11" ht="15" customHeight="1" x14ac:dyDescent="0.25">
      <c r="D66" s="80"/>
      <c r="E66" s="83" t="s">
        <v>351</v>
      </c>
      <c r="F66" s="78" t="s">
        <v>659</v>
      </c>
      <c r="G66" s="57"/>
      <c r="H66" s="57">
        <v>400</v>
      </c>
      <c r="I66" s="57" t="s">
        <v>350</v>
      </c>
      <c r="J66" s="57" t="s">
        <v>1218</v>
      </c>
      <c r="K66" s="206">
        <v>359258</v>
      </c>
    </row>
    <row r="67" spans="4:11" ht="15" customHeight="1" x14ac:dyDescent="0.25">
      <c r="D67" s="80"/>
      <c r="E67" s="83" t="s">
        <v>351</v>
      </c>
      <c r="F67" s="78" t="s">
        <v>659</v>
      </c>
      <c r="G67" s="57"/>
      <c r="H67" s="57">
        <v>150</v>
      </c>
      <c r="I67" s="57" t="s">
        <v>350</v>
      </c>
      <c r="J67" s="57" t="s">
        <v>1219</v>
      </c>
      <c r="K67" s="206">
        <v>150646</v>
      </c>
    </row>
    <row r="68" spans="4:11" ht="15" customHeight="1" x14ac:dyDescent="0.25">
      <c r="D68" s="80"/>
      <c r="E68" s="83" t="s">
        <v>351</v>
      </c>
      <c r="F68" s="78" t="s">
        <v>659</v>
      </c>
      <c r="G68" s="57"/>
      <c r="H68" s="57">
        <v>200</v>
      </c>
      <c r="I68" s="57" t="s">
        <v>350</v>
      </c>
      <c r="J68" s="57" t="s">
        <v>1220</v>
      </c>
      <c r="K68" s="206">
        <v>213779</v>
      </c>
    </row>
    <row r="69" spans="4:11" ht="15" customHeight="1" x14ac:dyDescent="0.25">
      <c r="D69" s="80"/>
      <c r="E69" s="83" t="s">
        <v>351</v>
      </c>
      <c r="F69" s="78" t="s">
        <v>659</v>
      </c>
      <c r="G69" s="57"/>
      <c r="H69" s="57">
        <v>400</v>
      </c>
      <c r="I69" s="57" t="s">
        <v>350</v>
      </c>
      <c r="J69" s="57" t="s">
        <v>1221</v>
      </c>
      <c r="K69" s="206">
        <v>427558</v>
      </c>
    </row>
    <row r="70" spans="4:11" ht="15" customHeight="1" x14ac:dyDescent="0.25">
      <c r="D70" s="80"/>
      <c r="E70" s="83" t="s">
        <v>351</v>
      </c>
      <c r="F70" s="78" t="s">
        <v>659</v>
      </c>
      <c r="G70" s="57"/>
      <c r="H70" s="57">
        <v>150</v>
      </c>
      <c r="I70" s="57" t="s">
        <v>350</v>
      </c>
      <c r="J70" s="57" t="s">
        <v>1222</v>
      </c>
      <c r="K70" s="206">
        <v>164000</v>
      </c>
    </row>
    <row r="71" spans="4:11" ht="15" customHeight="1" x14ac:dyDescent="0.25">
      <c r="D71" s="80"/>
      <c r="E71" s="83" t="s">
        <v>351</v>
      </c>
      <c r="F71" s="78" t="s">
        <v>659</v>
      </c>
      <c r="G71" s="57"/>
      <c r="H71" s="57">
        <v>200</v>
      </c>
      <c r="I71" s="57" t="s">
        <v>350</v>
      </c>
      <c r="J71" s="57" t="s">
        <v>1223</v>
      </c>
      <c r="K71" s="206">
        <v>219299</v>
      </c>
    </row>
    <row r="72" spans="4:11" ht="15" customHeight="1" thickBot="1" x14ac:dyDescent="0.3">
      <c r="D72" s="80"/>
      <c r="E72" s="83" t="s">
        <v>351</v>
      </c>
      <c r="F72" s="78" t="s">
        <v>659</v>
      </c>
      <c r="G72" s="57"/>
      <c r="H72" s="57">
        <v>400</v>
      </c>
      <c r="I72" s="57" t="s">
        <v>350</v>
      </c>
      <c r="J72" s="57" t="s">
        <v>1224</v>
      </c>
      <c r="K72" s="206">
        <v>438598</v>
      </c>
    </row>
    <row r="73" spans="4:11" ht="15" customHeight="1" thickBot="1" x14ac:dyDescent="0.3">
      <c r="D73" s="86"/>
      <c r="E73" s="230"/>
      <c r="F73" s="87"/>
      <c r="G73" s="87"/>
      <c r="H73" s="87"/>
      <c r="I73" s="87"/>
      <c r="J73" s="87"/>
      <c r="K73" s="207"/>
    </row>
    <row r="74" spans="4:11" ht="15" customHeight="1" x14ac:dyDescent="0.25">
      <c r="D74" s="95">
        <v>4</v>
      </c>
      <c r="E74" s="62" t="s">
        <v>352</v>
      </c>
      <c r="F74" s="78"/>
      <c r="G74" s="57"/>
      <c r="H74" s="57"/>
      <c r="I74" s="57"/>
      <c r="J74" s="57"/>
      <c r="K74" s="208"/>
    </row>
    <row r="75" spans="4:11" ht="15" customHeight="1" x14ac:dyDescent="0.25">
      <c r="D75" s="80"/>
      <c r="E75" s="83" t="s">
        <v>352</v>
      </c>
      <c r="F75" s="78" t="s">
        <v>352</v>
      </c>
      <c r="G75" s="57"/>
      <c r="H75" s="83">
        <v>30</v>
      </c>
      <c r="I75" s="57" t="s">
        <v>350</v>
      </c>
      <c r="J75" s="78" t="s">
        <v>1225</v>
      </c>
      <c r="K75" s="206">
        <v>36000</v>
      </c>
    </row>
    <row r="76" spans="4:11" ht="15" customHeight="1" x14ac:dyDescent="0.25">
      <c r="D76" s="80"/>
      <c r="E76" s="83" t="s">
        <v>352</v>
      </c>
      <c r="F76" s="78" t="s">
        <v>352</v>
      </c>
      <c r="G76" s="57"/>
      <c r="H76" s="83">
        <v>135</v>
      </c>
      <c r="I76" s="57" t="s">
        <v>350</v>
      </c>
      <c r="J76" s="78" t="s">
        <v>1226</v>
      </c>
      <c r="K76" s="206">
        <v>107500</v>
      </c>
    </row>
    <row r="77" spans="4:11" ht="15" customHeight="1" x14ac:dyDescent="0.25">
      <c r="D77" s="80"/>
      <c r="E77" s="83" t="s">
        <v>352</v>
      </c>
      <c r="F77" s="78" t="s">
        <v>352</v>
      </c>
      <c r="G77" s="57"/>
      <c r="H77" s="83">
        <v>90</v>
      </c>
      <c r="I77" s="57" t="s">
        <v>350</v>
      </c>
      <c r="J77" s="78" t="s">
        <v>1227</v>
      </c>
      <c r="K77" s="206">
        <v>150400</v>
      </c>
    </row>
    <row r="78" spans="4:11" ht="15" customHeight="1" x14ac:dyDescent="0.25">
      <c r="D78" s="80"/>
      <c r="E78" s="83" t="s">
        <v>352</v>
      </c>
      <c r="F78" s="78" t="s">
        <v>352</v>
      </c>
      <c r="G78" s="57"/>
      <c r="H78" s="83">
        <v>180</v>
      </c>
      <c r="I78" s="57" t="s">
        <v>350</v>
      </c>
      <c r="J78" s="78" t="s">
        <v>1228</v>
      </c>
      <c r="K78" s="206">
        <v>167500</v>
      </c>
    </row>
    <row r="79" spans="4:11" ht="15" customHeight="1" x14ac:dyDescent="0.25">
      <c r="D79" s="80"/>
      <c r="E79" s="83" t="s">
        <v>352</v>
      </c>
      <c r="F79" s="78" t="s">
        <v>352</v>
      </c>
      <c r="G79" s="57"/>
      <c r="H79" s="83">
        <v>215</v>
      </c>
      <c r="I79" s="57" t="s">
        <v>350</v>
      </c>
      <c r="J79" s="78" t="s">
        <v>1229</v>
      </c>
      <c r="K79" s="206">
        <v>255000</v>
      </c>
    </row>
    <row r="80" spans="4:11" ht="15" customHeight="1" x14ac:dyDescent="0.25">
      <c r="D80" s="80"/>
      <c r="E80" s="83" t="s">
        <v>352</v>
      </c>
      <c r="F80" s="78" t="s">
        <v>352</v>
      </c>
      <c r="G80" s="57"/>
      <c r="H80" s="57">
        <v>30</v>
      </c>
      <c r="I80" s="57" t="s">
        <v>350</v>
      </c>
      <c r="J80" s="57" t="s">
        <v>1230</v>
      </c>
      <c r="K80" s="206">
        <v>209043.53542026982</v>
      </c>
    </row>
    <row r="81" spans="4:11" ht="15" customHeight="1" x14ac:dyDescent="0.25">
      <c r="D81" s="80"/>
      <c r="E81" s="83" t="s">
        <v>352</v>
      </c>
      <c r="F81" s="78" t="s">
        <v>352</v>
      </c>
      <c r="G81" s="57"/>
      <c r="H81" s="57">
        <v>86.4</v>
      </c>
      <c r="I81" s="57" t="s">
        <v>350</v>
      </c>
      <c r="J81" s="57" t="s">
        <v>1231</v>
      </c>
      <c r="K81" s="206">
        <v>237500</v>
      </c>
    </row>
    <row r="82" spans="4:11" ht="15" customHeight="1" x14ac:dyDescent="0.25">
      <c r="D82" s="80"/>
      <c r="E82" s="83" t="s">
        <v>352</v>
      </c>
      <c r="F82" s="78" t="s">
        <v>352</v>
      </c>
      <c r="G82" s="57"/>
      <c r="H82" s="57">
        <v>132</v>
      </c>
      <c r="I82" s="57" t="s">
        <v>350</v>
      </c>
      <c r="J82" s="57" t="s">
        <v>1232</v>
      </c>
      <c r="K82" s="206">
        <v>391875</v>
      </c>
    </row>
    <row r="83" spans="4:11" ht="15" customHeight="1" x14ac:dyDescent="0.25">
      <c r="D83" s="80"/>
      <c r="E83" s="83" t="s">
        <v>352</v>
      </c>
      <c r="F83" s="78" t="s">
        <v>352</v>
      </c>
      <c r="G83" s="57"/>
      <c r="H83" s="57">
        <v>156</v>
      </c>
      <c r="I83" s="57" t="s">
        <v>350</v>
      </c>
      <c r="J83" s="57" t="s">
        <v>1233</v>
      </c>
      <c r="K83" s="206">
        <v>463125</v>
      </c>
    </row>
    <row r="84" spans="4:11" ht="15" customHeight="1" thickBot="1" x14ac:dyDescent="0.3">
      <c r="D84" s="80"/>
      <c r="E84" s="83" t="s">
        <v>352</v>
      </c>
      <c r="F84" s="78" t="s">
        <v>352</v>
      </c>
      <c r="G84" s="57"/>
      <c r="H84" s="57">
        <v>194.39999999999998</v>
      </c>
      <c r="I84" s="57" t="s">
        <v>350</v>
      </c>
      <c r="J84" s="57" t="s">
        <v>1234</v>
      </c>
      <c r="K84" s="206">
        <v>624625</v>
      </c>
    </row>
    <row r="85" spans="4:11" ht="15" customHeight="1" thickBot="1" x14ac:dyDescent="0.3">
      <c r="D85" s="112"/>
      <c r="E85" s="231"/>
      <c r="F85" s="164"/>
      <c r="G85" s="164"/>
      <c r="H85" s="164"/>
      <c r="I85" s="164"/>
      <c r="J85" s="164"/>
      <c r="K85" s="232"/>
    </row>
    <row r="86" spans="4:11" ht="15" customHeight="1" x14ac:dyDescent="0.25">
      <c r="D86" s="95">
        <v>5</v>
      </c>
      <c r="E86" s="62" t="s">
        <v>353</v>
      </c>
      <c r="F86" s="78"/>
      <c r="G86" s="57"/>
      <c r="H86" s="57"/>
      <c r="I86" s="57"/>
      <c r="J86" s="57"/>
      <c r="K86" s="208"/>
    </row>
    <row r="87" spans="4:11" ht="15" customHeight="1" x14ac:dyDescent="0.25">
      <c r="D87" s="80"/>
      <c r="E87" s="83" t="s">
        <v>353</v>
      </c>
      <c r="F87" s="113" t="s">
        <v>660</v>
      </c>
      <c r="G87" s="57"/>
      <c r="H87" s="57">
        <v>210</v>
      </c>
      <c r="I87" s="83" t="s">
        <v>540</v>
      </c>
      <c r="J87" s="78" t="s">
        <v>752</v>
      </c>
      <c r="K87" s="206">
        <v>25000</v>
      </c>
    </row>
    <row r="88" spans="4:11" ht="15" customHeight="1" x14ac:dyDescent="0.25">
      <c r="D88" s="80"/>
      <c r="E88" s="83" t="s">
        <v>353</v>
      </c>
      <c r="F88" s="113" t="s">
        <v>660</v>
      </c>
      <c r="G88" s="57"/>
      <c r="H88" s="57">
        <v>200</v>
      </c>
      <c r="I88" s="83" t="s">
        <v>540</v>
      </c>
      <c r="J88" s="78" t="s">
        <v>753</v>
      </c>
      <c r="K88" s="206">
        <v>23000</v>
      </c>
    </row>
    <row r="89" spans="4:11" ht="15" customHeight="1" x14ac:dyDescent="0.25">
      <c r="D89" s="80"/>
      <c r="E89" s="83" t="s">
        <v>353</v>
      </c>
      <c r="F89" s="113" t="s">
        <v>660</v>
      </c>
      <c r="G89" s="57"/>
      <c r="H89" s="57">
        <v>100</v>
      </c>
      <c r="I89" s="83" t="s">
        <v>540</v>
      </c>
      <c r="J89" s="78" t="s">
        <v>354</v>
      </c>
      <c r="K89" s="206">
        <v>16000</v>
      </c>
    </row>
    <row r="90" spans="4:11" ht="15" customHeight="1" x14ac:dyDescent="0.25">
      <c r="D90" s="80"/>
      <c r="E90" s="83" t="s">
        <v>353</v>
      </c>
      <c r="F90" s="113" t="s">
        <v>660</v>
      </c>
      <c r="G90" s="57"/>
      <c r="H90" s="83">
        <v>45</v>
      </c>
      <c r="I90" s="83" t="s">
        <v>540</v>
      </c>
      <c r="J90" s="78" t="s">
        <v>754</v>
      </c>
      <c r="K90" s="206">
        <v>14341</v>
      </c>
    </row>
    <row r="91" spans="4:11" ht="15" customHeight="1" x14ac:dyDescent="0.25">
      <c r="D91" s="80"/>
      <c r="E91" s="83" t="s">
        <v>353</v>
      </c>
      <c r="F91" s="113" t="s">
        <v>660</v>
      </c>
      <c r="G91" s="57"/>
      <c r="H91" s="57"/>
      <c r="I91" s="57"/>
      <c r="J91" s="78" t="s">
        <v>755</v>
      </c>
      <c r="K91" s="206">
        <v>3738</v>
      </c>
    </row>
    <row r="92" spans="4:11" ht="15" customHeight="1" x14ac:dyDescent="0.25">
      <c r="D92" s="80"/>
      <c r="E92" s="83" t="s">
        <v>353</v>
      </c>
      <c r="F92" s="113" t="s">
        <v>660</v>
      </c>
      <c r="G92" s="57"/>
      <c r="H92" s="57"/>
      <c r="I92" s="57"/>
      <c r="J92" s="78" t="s">
        <v>756</v>
      </c>
      <c r="K92" s="206">
        <v>745</v>
      </c>
    </row>
    <row r="93" spans="4:11" ht="15" customHeight="1" x14ac:dyDescent="0.25">
      <c r="D93" s="80"/>
      <c r="E93" s="83" t="s">
        <v>353</v>
      </c>
      <c r="F93" s="113" t="s">
        <v>660</v>
      </c>
      <c r="G93" s="57"/>
      <c r="H93" s="57"/>
      <c r="I93" s="57"/>
      <c r="J93" s="78" t="s">
        <v>757</v>
      </c>
      <c r="K93" s="206">
        <v>2281</v>
      </c>
    </row>
    <row r="94" spans="4:11" ht="15" customHeight="1" x14ac:dyDescent="0.25">
      <c r="D94" s="80"/>
      <c r="E94" s="83" t="s">
        <v>353</v>
      </c>
      <c r="F94" s="113" t="s">
        <v>660</v>
      </c>
      <c r="G94" s="57"/>
      <c r="H94" s="57"/>
      <c r="I94" s="57"/>
      <c r="J94" s="78" t="s">
        <v>758</v>
      </c>
      <c r="K94" s="209">
        <v>1560</v>
      </c>
    </row>
    <row r="95" spans="4:11" ht="15" customHeight="1" x14ac:dyDescent="0.25">
      <c r="D95" s="80"/>
      <c r="E95" s="83" t="s">
        <v>353</v>
      </c>
      <c r="F95" s="78" t="s">
        <v>660</v>
      </c>
      <c r="G95" s="57"/>
      <c r="H95" s="57"/>
      <c r="I95" s="57"/>
      <c r="J95" s="113" t="s">
        <v>664</v>
      </c>
      <c r="K95" s="206"/>
    </row>
    <row r="96" spans="4:11" ht="15" customHeight="1" x14ac:dyDescent="0.25">
      <c r="D96" s="80"/>
      <c r="E96" s="83" t="s">
        <v>353</v>
      </c>
      <c r="F96" s="78" t="s">
        <v>660</v>
      </c>
      <c r="G96" s="57"/>
      <c r="H96" s="57"/>
      <c r="I96" s="57"/>
      <c r="J96" s="113" t="s">
        <v>664</v>
      </c>
      <c r="K96" s="206"/>
    </row>
    <row r="97" spans="4:11" ht="15" customHeight="1" x14ac:dyDescent="0.25">
      <c r="D97" s="80"/>
      <c r="E97" s="83" t="s">
        <v>353</v>
      </c>
      <c r="F97" s="78" t="s">
        <v>660</v>
      </c>
      <c r="G97" s="57"/>
      <c r="H97" s="57">
        <v>50</v>
      </c>
      <c r="I97" s="57" t="s">
        <v>536</v>
      </c>
      <c r="J97" s="113" t="s">
        <v>664</v>
      </c>
      <c r="K97" s="206"/>
    </row>
    <row r="98" spans="4:11" ht="15" customHeight="1" x14ac:dyDescent="0.25">
      <c r="D98" s="80"/>
      <c r="E98" s="83" t="s">
        <v>353</v>
      </c>
      <c r="F98" s="78" t="s">
        <v>660</v>
      </c>
      <c r="G98" s="57"/>
      <c r="H98" s="57">
        <v>120</v>
      </c>
      <c r="I98" s="57" t="s">
        <v>536</v>
      </c>
      <c r="J98" s="113" t="s">
        <v>664</v>
      </c>
      <c r="K98" s="206"/>
    </row>
    <row r="99" spans="4:11" ht="15" customHeight="1" x14ac:dyDescent="0.25">
      <c r="D99" s="80"/>
      <c r="E99" s="83" t="s">
        <v>353</v>
      </c>
      <c r="F99" s="78" t="s">
        <v>660</v>
      </c>
      <c r="G99" s="57"/>
      <c r="H99" s="57">
        <v>300</v>
      </c>
      <c r="I99" s="57" t="s">
        <v>536</v>
      </c>
      <c r="J99" s="113" t="s">
        <v>664</v>
      </c>
      <c r="K99" s="206"/>
    </row>
    <row r="100" spans="4:11" ht="15" customHeight="1" x14ac:dyDescent="0.25">
      <c r="D100" s="80"/>
      <c r="E100" s="83" t="s">
        <v>353</v>
      </c>
      <c r="F100" s="78" t="s">
        <v>660</v>
      </c>
      <c r="G100" s="57"/>
      <c r="H100" s="83">
        <v>1000</v>
      </c>
      <c r="I100" s="83" t="s">
        <v>536</v>
      </c>
      <c r="J100" s="113" t="s">
        <v>664</v>
      </c>
      <c r="K100" s="206"/>
    </row>
    <row r="101" spans="4:11" ht="15" customHeight="1" thickBot="1" x14ac:dyDescent="0.3">
      <c r="D101" s="80"/>
      <c r="E101" s="83" t="s">
        <v>353</v>
      </c>
      <c r="F101" s="78" t="s">
        <v>660</v>
      </c>
      <c r="G101" s="57"/>
      <c r="H101" s="57"/>
      <c r="I101" s="57"/>
      <c r="J101" s="113" t="s">
        <v>664</v>
      </c>
      <c r="K101" s="206"/>
    </row>
    <row r="102" spans="4:11" ht="15" customHeight="1" thickBot="1" x14ac:dyDescent="0.3">
      <c r="D102" s="114"/>
      <c r="E102" s="233"/>
      <c r="F102" s="165"/>
      <c r="G102" s="165"/>
      <c r="H102" s="165"/>
      <c r="I102" s="165"/>
      <c r="J102" s="165"/>
      <c r="K102" s="212"/>
    </row>
    <row r="103" spans="4:11" ht="15" customHeight="1" x14ac:dyDescent="0.25">
      <c r="D103" s="95">
        <v>6</v>
      </c>
      <c r="E103" s="62" t="s">
        <v>533</v>
      </c>
      <c r="F103" s="78"/>
      <c r="G103" s="57"/>
      <c r="H103" s="57"/>
      <c r="I103" s="57"/>
      <c r="J103" s="57"/>
      <c r="K103" s="208"/>
    </row>
    <row r="104" spans="4:11" ht="15" customHeight="1" x14ac:dyDescent="0.25">
      <c r="D104" s="80"/>
      <c r="E104" s="83" t="s">
        <v>533</v>
      </c>
      <c r="F104" s="78" t="s">
        <v>533</v>
      </c>
      <c r="G104" s="57"/>
      <c r="H104" s="57" t="s">
        <v>534</v>
      </c>
      <c r="I104" s="57" t="s">
        <v>315</v>
      </c>
      <c r="J104" s="115" t="s">
        <v>1235</v>
      </c>
      <c r="K104" s="206">
        <v>30000</v>
      </c>
    </row>
    <row r="105" spans="4:11" ht="15" customHeight="1" x14ac:dyDescent="0.25">
      <c r="D105" s="80"/>
      <c r="E105" s="83" t="s">
        <v>533</v>
      </c>
      <c r="F105" s="78" t="s">
        <v>533</v>
      </c>
      <c r="G105" s="57"/>
      <c r="H105" s="57"/>
      <c r="I105" s="57"/>
      <c r="J105" s="115" t="s">
        <v>535</v>
      </c>
      <c r="K105" s="206"/>
    </row>
    <row r="106" spans="4:11" ht="15" customHeight="1" x14ac:dyDescent="0.25">
      <c r="D106" s="80"/>
      <c r="E106" s="83" t="s">
        <v>533</v>
      </c>
      <c r="F106" s="78" t="s">
        <v>533</v>
      </c>
      <c r="G106" s="57"/>
      <c r="H106" s="57"/>
      <c r="I106" s="57"/>
      <c r="J106" s="115" t="s">
        <v>535</v>
      </c>
      <c r="K106" s="206"/>
    </row>
    <row r="107" spans="4:11" ht="15" customHeight="1" thickBot="1" x14ac:dyDescent="0.3">
      <c r="D107" s="80"/>
      <c r="E107" s="83" t="s">
        <v>533</v>
      </c>
      <c r="F107" s="78" t="s">
        <v>533</v>
      </c>
      <c r="G107" s="57"/>
      <c r="H107" s="57"/>
      <c r="I107" s="57"/>
      <c r="J107" s="115" t="s">
        <v>535</v>
      </c>
      <c r="K107" s="206"/>
    </row>
    <row r="108" spans="4:11" ht="15" customHeight="1" thickBot="1" x14ac:dyDescent="0.3">
      <c r="D108" s="234"/>
      <c r="E108" s="139"/>
      <c r="F108" s="166"/>
      <c r="G108" s="166"/>
      <c r="H108" s="166"/>
      <c r="I108" s="166"/>
      <c r="J108" s="166"/>
      <c r="K108" s="216"/>
    </row>
    <row r="109" spans="4:11" ht="15" customHeight="1" x14ac:dyDescent="0.25">
      <c r="D109" s="95">
        <v>7</v>
      </c>
      <c r="E109" s="62" t="s">
        <v>537</v>
      </c>
      <c r="F109" s="78"/>
      <c r="G109" s="57"/>
      <c r="H109" s="57"/>
      <c r="I109" s="57"/>
      <c r="J109" s="57"/>
      <c r="K109" s="208"/>
    </row>
    <row r="110" spans="4:11" ht="15" customHeight="1" x14ac:dyDescent="0.25">
      <c r="D110" s="80"/>
      <c r="E110" s="83" t="s">
        <v>537</v>
      </c>
      <c r="F110" s="76" t="s">
        <v>538</v>
      </c>
      <c r="G110" s="57"/>
      <c r="H110" s="57"/>
      <c r="I110" s="57"/>
      <c r="J110" s="57"/>
      <c r="K110" s="208"/>
    </row>
    <row r="111" spans="4:11" ht="15" customHeight="1" x14ac:dyDescent="0.25">
      <c r="D111" s="80"/>
      <c r="E111" s="83" t="s">
        <v>537</v>
      </c>
      <c r="F111" s="113" t="s">
        <v>538</v>
      </c>
      <c r="G111" s="57"/>
      <c r="H111" s="57">
        <v>6</v>
      </c>
      <c r="I111" s="57" t="s">
        <v>541</v>
      </c>
      <c r="J111" s="116" t="s">
        <v>744</v>
      </c>
      <c r="K111" s="206">
        <v>6500</v>
      </c>
    </row>
    <row r="112" spans="4:11" ht="15" customHeight="1" x14ac:dyDescent="0.25">
      <c r="D112" s="80"/>
      <c r="E112" s="83" t="s">
        <v>537</v>
      </c>
      <c r="F112" s="113" t="s">
        <v>538</v>
      </c>
      <c r="G112" s="57"/>
      <c r="H112" s="57">
        <v>8</v>
      </c>
      <c r="I112" s="57" t="s">
        <v>542</v>
      </c>
      <c r="J112" s="116" t="s">
        <v>745</v>
      </c>
      <c r="K112" s="206">
        <v>7100</v>
      </c>
    </row>
    <row r="113" spans="4:11" ht="15" customHeight="1" x14ac:dyDescent="0.25">
      <c r="D113" s="80"/>
      <c r="E113" s="83" t="s">
        <v>537</v>
      </c>
      <c r="F113" s="113" t="s">
        <v>538</v>
      </c>
      <c r="G113" s="57"/>
      <c r="H113" s="57">
        <v>10</v>
      </c>
      <c r="I113" s="57" t="s">
        <v>543</v>
      </c>
      <c r="J113" s="116" t="s">
        <v>747</v>
      </c>
      <c r="K113" s="206">
        <v>8300</v>
      </c>
    </row>
    <row r="114" spans="4:11" ht="15" customHeight="1" x14ac:dyDescent="0.25">
      <c r="D114" s="80"/>
      <c r="E114" s="83" t="s">
        <v>537</v>
      </c>
      <c r="F114" s="113" t="s">
        <v>538</v>
      </c>
      <c r="G114" s="57"/>
      <c r="H114" s="83">
        <v>12</v>
      </c>
      <c r="I114" s="57" t="s">
        <v>542</v>
      </c>
      <c r="J114" s="116" t="s">
        <v>746</v>
      </c>
      <c r="K114" s="209">
        <v>8500</v>
      </c>
    </row>
    <row r="115" spans="4:11" ht="15" customHeight="1" x14ac:dyDescent="0.25">
      <c r="D115" s="80"/>
      <c r="E115" s="83" t="s">
        <v>537</v>
      </c>
      <c r="F115" s="113" t="s">
        <v>538</v>
      </c>
      <c r="G115" s="57"/>
      <c r="H115" s="83">
        <v>16</v>
      </c>
      <c r="I115" s="57" t="s">
        <v>543</v>
      </c>
      <c r="J115" s="116" t="s">
        <v>748</v>
      </c>
      <c r="K115" s="209">
        <v>9600</v>
      </c>
    </row>
    <row r="116" spans="4:11" ht="15" customHeight="1" x14ac:dyDescent="0.25">
      <c r="D116" s="80"/>
      <c r="E116" s="83" t="s">
        <v>537</v>
      </c>
      <c r="F116" s="113" t="s">
        <v>538</v>
      </c>
      <c r="G116" s="57"/>
      <c r="H116" s="83">
        <v>20</v>
      </c>
      <c r="I116" s="57" t="s">
        <v>542</v>
      </c>
      <c r="J116" s="116" t="s">
        <v>749</v>
      </c>
      <c r="K116" s="209">
        <v>10220</v>
      </c>
    </row>
    <row r="117" spans="4:11" ht="15" customHeight="1" x14ac:dyDescent="0.25">
      <c r="D117" s="80"/>
      <c r="E117" s="83" t="s">
        <v>537</v>
      </c>
      <c r="F117" s="113" t="s">
        <v>538</v>
      </c>
      <c r="G117" s="57"/>
      <c r="H117" s="83">
        <v>26</v>
      </c>
      <c r="I117" s="57" t="s">
        <v>543</v>
      </c>
      <c r="J117" s="116" t="s">
        <v>544</v>
      </c>
      <c r="K117" s="209">
        <v>14000</v>
      </c>
    </row>
    <row r="118" spans="4:11" ht="15" customHeight="1" x14ac:dyDescent="0.25">
      <c r="D118" s="80"/>
      <c r="E118" s="83" t="s">
        <v>537</v>
      </c>
      <c r="F118" s="113" t="s">
        <v>538</v>
      </c>
      <c r="G118" s="57"/>
      <c r="H118" s="83">
        <v>30</v>
      </c>
      <c r="I118" s="57" t="s">
        <v>542</v>
      </c>
      <c r="J118" s="116" t="s">
        <v>750</v>
      </c>
      <c r="K118" s="209">
        <v>15056</v>
      </c>
    </row>
    <row r="119" spans="4:11" ht="15" customHeight="1" x14ac:dyDescent="0.25">
      <c r="D119" s="80"/>
      <c r="E119" s="83" t="s">
        <v>537</v>
      </c>
      <c r="F119" s="113" t="s">
        <v>538</v>
      </c>
      <c r="G119" s="57"/>
      <c r="H119" s="83">
        <v>36</v>
      </c>
      <c r="I119" s="57" t="s">
        <v>543</v>
      </c>
      <c r="J119" s="116" t="s">
        <v>545</v>
      </c>
      <c r="K119" s="209">
        <v>25004</v>
      </c>
    </row>
    <row r="120" spans="4:11" ht="15" customHeight="1" x14ac:dyDescent="0.25">
      <c r="D120" s="80"/>
      <c r="E120" s="83" t="s">
        <v>537</v>
      </c>
      <c r="F120" s="113" t="s">
        <v>538</v>
      </c>
      <c r="G120" s="57"/>
      <c r="H120" s="83">
        <v>42</v>
      </c>
      <c r="I120" s="57" t="s">
        <v>542</v>
      </c>
      <c r="J120" s="116" t="s">
        <v>751</v>
      </c>
      <c r="K120" s="209">
        <v>30000</v>
      </c>
    </row>
    <row r="121" spans="4:11" ht="15" customHeight="1" x14ac:dyDescent="0.25">
      <c r="D121" s="80"/>
      <c r="E121" s="83" t="s">
        <v>537</v>
      </c>
      <c r="F121" s="76" t="s">
        <v>539</v>
      </c>
      <c r="G121" s="57"/>
      <c r="H121" s="57"/>
      <c r="I121" s="57"/>
      <c r="J121" s="57"/>
      <c r="K121" s="206"/>
    </row>
    <row r="122" spans="4:11" ht="15" customHeight="1" x14ac:dyDescent="0.25">
      <c r="D122" s="80"/>
      <c r="E122" s="83" t="s">
        <v>537</v>
      </c>
      <c r="F122" s="78" t="s">
        <v>539</v>
      </c>
      <c r="G122" s="57"/>
      <c r="H122" s="57">
        <v>6</v>
      </c>
      <c r="I122" s="57" t="s">
        <v>541</v>
      </c>
      <c r="J122" s="116" t="s">
        <v>759</v>
      </c>
      <c r="K122" s="206">
        <v>6500</v>
      </c>
    </row>
    <row r="123" spans="4:11" ht="15" customHeight="1" x14ac:dyDescent="0.25">
      <c r="D123" s="80"/>
      <c r="E123" s="83" t="s">
        <v>537</v>
      </c>
      <c r="F123" s="78" t="s">
        <v>539</v>
      </c>
      <c r="G123" s="57"/>
      <c r="H123" s="57">
        <v>8</v>
      </c>
      <c r="I123" s="57" t="s">
        <v>542</v>
      </c>
      <c r="J123" s="116" t="s">
        <v>760</v>
      </c>
      <c r="K123" s="206">
        <v>7100</v>
      </c>
    </row>
    <row r="124" spans="4:11" ht="15" customHeight="1" x14ac:dyDescent="0.25">
      <c r="D124" s="80"/>
      <c r="E124" s="83" t="s">
        <v>537</v>
      </c>
      <c r="F124" s="78" t="s">
        <v>539</v>
      </c>
      <c r="G124" s="57"/>
      <c r="H124" s="57">
        <v>10</v>
      </c>
      <c r="I124" s="57" t="s">
        <v>543</v>
      </c>
      <c r="J124" s="116" t="s">
        <v>761</v>
      </c>
      <c r="K124" s="206">
        <v>8300</v>
      </c>
    </row>
    <row r="125" spans="4:11" ht="15" customHeight="1" x14ac:dyDescent="0.25">
      <c r="D125" s="80"/>
      <c r="E125" s="83" t="s">
        <v>537</v>
      </c>
      <c r="F125" s="78" t="s">
        <v>539</v>
      </c>
      <c r="G125" s="57"/>
      <c r="H125" s="83">
        <v>12</v>
      </c>
      <c r="I125" s="57" t="s">
        <v>542</v>
      </c>
      <c r="J125" s="116" t="s">
        <v>546</v>
      </c>
      <c r="K125" s="209">
        <v>8500</v>
      </c>
    </row>
    <row r="126" spans="4:11" ht="15" customHeight="1" x14ac:dyDescent="0.25">
      <c r="D126" s="80"/>
      <c r="E126" s="83" t="s">
        <v>537</v>
      </c>
      <c r="F126" s="78" t="s">
        <v>539</v>
      </c>
      <c r="G126" s="57"/>
      <c r="H126" s="83">
        <v>16</v>
      </c>
      <c r="I126" s="57" t="s">
        <v>543</v>
      </c>
      <c r="J126" s="116" t="s">
        <v>762</v>
      </c>
      <c r="K126" s="209">
        <v>9600</v>
      </c>
    </row>
    <row r="127" spans="4:11" ht="15" customHeight="1" x14ac:dyDescent="0.25">
      <c r="D127" s="80"/>
      <c r="E127" s="83" t="s">
        <v>537</v>
      </c>
      <c r="F127" s="78" t="s">
        <v>539</v>
      </c>
      <c r="G127" s="57"/>
      <c r="H127" s="83">
        <v>20</v>
      </c>
      <c r="I127" s="57" t="s">
        <v>542</v>
      </c>
      <c r="J127" s="116" t="s">
        <v>547</v>
      </c>
      <c r="K127" s="209">
        <v>10220</v>
      </c>
    </row>
    <row r="128" spans="4:11" ht="15" customHeight="1" x14ac:dyDescent="0.25">
      <c r="D128" s="80"/>
      <c r="E128" s="83" t="s">
        <v>537</v>
      </c>
      <c r="F128" s="78" t="s">
        <v>539</v>
      </c>
      <c r="G128" s="57"/>
      <c r="H128" s="83">
        <v>26</v>
      </c>
      <c r="I128" s="57" t="s">
        <v>543</v>
      </c>
      <c r="J128" s="116" t="s">
        <v>763</v>
      </c>
      <c r="K128" s="209">
        <v>14000</v>
      </c>
    </row>
    <row r="129" spans="4:11" ht="15" customHeight="1" x14ac:dyDescent="0.25">
      <c r="D129" s="80"/>
      <c r="E129" s="83" t="s">
        <v>537</v>
      </c>
      <c r="F129" s="78" t="s">
        <v>539</v>
      </c>
      <c r="G129" s="57"/>
      <c r="H129" s="83">
        <v>30</v>
      </c>
      <c r="I129" s="57" t="s">
        <v>542</v>
      </c>
      <c r="J129" s="116" t="s">
        <v>548</v>
      </c>
      <c r="K129" s="209">
        <v>15056</v>
      </c>
    </row>
    <row r="130" spans="4:11" ht="15" customHeight="1" x14ac:dyDescent="0.25">
      <c r="D130" s="80"/>
      <c r="E130" s="83" t="s">
        <v>537</v>
      </c>
      <c r="F130" s="78" t="s">
        <v>539</v>
      </c>
      <c r="G130" s="57"/>
      <c r="H130" s="83">
        <v>36</v>
      </c>
      <c r="I130" s="57" t="s">
        <v>543</v>
      </c>
      <c r="J130" s="116" t="s">
        <v>764</v>
      </c>
      <c r="K130" s="209">
        <v>25004</v>
      </c>
    </row>
    <row r="131" spans="4:11" ht="15" customHeight="1" thickBot="1" x14ac:dyDescent="0.3">
      <c r="D131" s="80"/>
      <c r="E131" s="83" t="s">
        <v>537</v>
      </c>
      <c r="F131" s="78" t="s">
        <v>539</v>
      </c>
      <c r="G131" s="57"/>
      <c r="H131" s="83">
        <v>42</v>
      </c>
      <c r="I131" s="57" t="s">
        <v>542</v>
      </c>
      <c r="J131" s="116" t="s">
        <v>765</v>
      </c>
      <c r="K131" s="209">
        <v>30000</v>
      </c>
    </row>
    <row r="132" spans="4:11" ht="15" customHeight="1" thickBot="1" x14ac:dyDescent="0.3">
      <c r="D132" s="117"/>
      <c r="E132" s="235"/>
      <c r="F132" s="167"/>
      <c r="G132" s="167"/>
      <c r="H132" s="167"/>
      <c r="I132" s="167"/>
      <c r="J132" s="167"/>
      <c r="K132" s="236"/>
    </row>
    <row r="133" spans="4:11" ht="15" customHeight="1" x14ac:dyDescent="0.25">
      <c r="D133" s="95">
        <v>8</v>
      </c>
      <c r="E133" s="62" t="s">
        <v>513</v>
      </c>
      <c r="F133" s="78"/>
      <c r="G133" s="57"/>
      <c r="H133" s="57"/>
      <c r="I133" s="57"/>
      <c r="J133" s="57"/>
      <c r="K133" s="208"/>
    </row>
    <row r="134" spans="4:11" ht="15" customHeight="1" x14ac:dyDescent="0.25">
      <c r="D134" s="80"/>
      <c r="E134" s="83" t="s">
        <v>513</v>
      </c>
      <c r="F134" s="76" t="s">
        <v>514</v>
      </c>
      <c r="G134" s="57"/>
      <c r="H134" s="57"/>
      <c r="I134" s="83" t="s">
        <v>307</v>
      </c>
      <c r="J134" s="57" t="s">
        <v>319</v>
      </c>
      <c r="K134" s="206">
        <v>5100</v>
      </c>
    </row>
    <row r="135" spans="4:11" ht="15" customHeight="1" x14ac:dyDescent="0.25">
      <c r="D135" s="80"/>
      <c r="E135" s="83" t="s">
        <v>513</v>
      </c>
      <c r="F135" s="78" t="s">
        <v>661</v>
      </c>
      <c r="G135" s="57"/>
      <c r="H135" s="57"/>
      <c r="I135" s="83" t="s">
        <v>307</v>
      </c>
      <c r="J135" s="57" t="s">
        <v>320</v>
      </c>
      <c r="K135" s="206">
        <v>4200</v>
      </c>
    </row>
    <row r="136" spans="4:11" ht="15" customHeight="1" x14ac:dyDescent="0.25">
      <c r="D136" s="80"/>
      <c r="E136" s="83" t="s">
        <v>513</v>
      </c>
      <c r="F136" s="78" t="s">
        <v>661</v>
      </c>
      <c r="G136" s="57"/>
      <c r="H136" s="57"/>
      <c r="I136" s="83" t="s">
        <v>307</v>
      </c>
      <c r="J136" s="57" t="s">
        <v>321</v>
      </c>
      <c r="K136" s="206">
        <v>3400</v>
      </c>
    </row>
    <row r="137" spans="4:11" ht="15" customHeight="1" x14ac:dyDescent="0.25">
      <c r="D137" s="80"/>
      <c r="E137" s="83" t="s">
        <v>513</v>
      </c>
      <c r="F137" s="78" t="s">
        <v>661</v>
      </c>
      <c r="G137" s="57"/>
      <c r="H137" s="57"/>
      <c r="I137" s="83" t="s">
        <v>307</v>
      </c>
      <c r="J137" s="57" t="s">
        <v>322</v>
      </c>
      <c r="K137" s="206">
        <v>5869</v>
      </c>
    </row>
    <row r="138" spans="4:11" ht="15" customHeight="1" x14ac:dyDescent="0.25">
      <c r="D138" s="80"/>
      <c r="E138" s="83" t="s">
        <v>513</v>
      </c>
      <c r="F138" s="78" t="s">
        <v>661</v>
      </c>
      <c r="G138" s="57"/>
      <c r="H138" s="57"/>
      <c r="I138" s="83" t="s">
        <v>307</v>
      </c>
      <c r="J138" s="57" t="s">
        <v>323</v>
      </c>
      <c r="K138" s="206">
        <v>8800</v>
      </c>
    </row>
    <row r="139" spans="4:11" ht="15" customHeight="1" x14ac:dyDescent="0.25">
      <c r="D139" s="80"/>
      <c r="E139" s="83" t="s">
        <v>513</v>
      </c>
      <c r="F139" s="78" t="s">
        <v>661</v>
      </c>
      <c r="G139" s="57"/>
      <c r="H139" s="57"/>
      <c r="I139" s="83" t="s">
        <v>307</v>
      </c>
      <c r="J139" s="57" t="s">
        <v>324</v>
      </c>
      <c r="K139" s="206">
        <v>1884</v>
      </c>
    </row>
    <row r="140" spans="4:11" ht="15" customHeight="1" x14ac:dyDescent="0.25">
      <c r="D140" s="80"/>
      <c r="E140" s="83" t="s">
        <v>513</v>
      </c>
      <c r="F140" s="78" t="s">
        <v>661</v>
      </c>
      <c r="G140" s="57"/>
      <c r="H140" s="57"/>
      <c r="I140" s="83" t="s">
        <v>307</v>
      </c>
      <c r="J140" s="57" t="s">
        <v>325</v>
      </c>
      <c r="K140" s="206">
        <v>2000</v>
      </c>
    </row>
    <row r="141" spans="4:11" ht="15" customHeight="1" x14ac:dyDescent="0.25">
      <c r="D141" s="80"/>
      <c r="E141" s="83" t="s">
        <v>513</v>
      </c>
      <c r="F141" s="78" t="s">
        <v>661</v>
      </c>
      <c r="G141" s="57"/>
      <c r="H141" s="57"/>
      <c r="I141" s="83" t="s">
        <v>307</v>
      </c>
      <c r="J141" s="57" t="s">
        <v>326</v>
      </c>
      <c r="K141" s="206">
        <v>789</v>
      </c>
    </row>
    <row r="142" spans="4:11" ht="15" customHeight="1" x14ac:dyDescent="0.25">
      <c r="D142" s="80"/>
      <c r="E142" s="83" t="s">
        <v>513</v>
      </c>
      <c r="F142" s="78" t="s">
        <v>661</v>
      </c>
      <c r="G142" s="57"/>
      <c r="H142" s="57"/>
      <c r="I142" s="83" t="s">
        <v>307</v>
      </c>
      <c r="J142" s="57" t="s">
        <v>766</v>
      </c>
      <c r="K142" s="206">
        <v>14121</v>
      </c>
    </row>
    <row r="143" spans="4:11" ht="15" customHeight="1" x14ac:dyDescent="0.25">
      <c r="D143" s="80"/>
      <c r="E143" s="83" t="s">
        <v>513</v>
      </c>
      <c r="F143" s="78" t="s">
        <v>661</v>
      </c>
      <c r="G143" s="57"/>
      <c r="H143" s="57"/>
      <c r="I143" s="83" t="s">
        <v>307</v>
      </c>
      <c r="J143" s="57" t="s">
        <v>767</v>
      </c>
      <c r="K143" s="206">
        <v>9680</v>
      </c>
    </row>
    <row r="144" spans="4:11" ht="15" customHeight="1" x14ac:dyDescent="0.25">
      <c r="D144" s="80"/>
      <c r="E144" s="83" t="s">
        <v>513</v>
      </c>
      <c r="F144" s="78" t="s">
        <v>661</v>
      </c>
      <c r="G144" s="57"/>
      <c r="H144" s="57"/>
      <c r="I144" s="83" t="s">
        <v>307</v>
      </c>
      <c r="J144" s="57" t="s">
        <v>327</v>
      </c>
      <c r="K144" s="206">
        <v>3379</v>
      </c>
    </row>
    <row r="145" spans="4:11" ht="15" customHeight="1" x14ac:dyDescent="0.25">
      <c r="D145" s="80"/>
      <c r="E145" s="83" t="s">
        <v>513</v>
      </c>
      <c r="F145" s="78" t="s">
        <v>661</v>
      </c>
      <c r="G145" s="57"/>
      <c r="H145" s="57"/>
      <c r="I145" s="83" t="s">
        <v>307</v>
      </c>
      <c r="J145" s="57" t="s">
        <v>768</v>
      </c>
      <c r="K145" s="206">
        <v>2152</v>
      </c>
    </row>
    <row r="146" spans="4:11" ht="15" customHeight="1" x14ac:dyDescent="0.25">
      <c r="D146" s="80"/>
      <c r="E146" s="83" t="s">
        <v>513</v>
      </c>
      <c r="F146" s="78" t="s">
        <v>661</v>
      </c>
      <c r="G146" s="57"/>
      <c r="H146" s="57"/>
      <c r="I146" s="83" t="s">
        <v>307</v>
      </c>
      <c r="J146" s="57" t="s">
        <v>769</v>
      </c>
      <c r="K146" s="206">
        <v>2797</v>
      </c>
    </row>
    <row r="147" spans="4:11" ht="15" customHeight="1" x14ac:dyDescent="0.25">
      <c r="D147" s="80"/>
      <c r="E147" s="83" t="s">
        <v>513</v>
      </c>
      <c r="F147" s="78" t="s">
        <v>661</v>
      </c>
      <c r="G147" s="57"/>
      <c r="H147" s="57"/>
      <c r="I147" s="83" t="s">
        <v>307</v>
      </c>
      <c r="J147" s="57" t="s">
        <v>770</v>
      </c>
      <c r="K147" s="206">
        <v>2500</v>
      </c>
    </row>
    <row r="148" spans="4:11" ht="15" customHeight="1" x14ac:dyDescent="0.25">
      <c r="D148" s="80"/>
      <c r="E148" s="83" t="s">
        <v>513</v>
      </c>
      <c r="F148" s="78" t="s">
        <v>661</v>
      </c>
      <c r="G148" s="57"/>
      <c r="H148" s="57"/>
      <c r="I148" s="83" t="s">
        <v>307</v>
      </c>
      <c r="J148" s="57" t="s">
        <v>771</v>
      </c>
      <c r="K148" s="206">
        <v>6778</v>
      </c>
    </row>
    <row r="149" spans="4:11" ht="15" customHeight="1" x14ac:dyDescent="0.25">
      <c r="D149" s="80"/>
      <c r="E149" s="83" t="s">
        <v>513</v>
      </c>
      <c r="F149" s="78" t="s">
        <v>661</v>
      </c>
      <c r="G149" s="57"/>
      <c r="H149" s="57"/>
      <c r="I149" s="83" t="s">
        <v>307</v>
      </c>
      <c r="J149" s="57" t="s">
        <v>772</v>
      </c>
      <c r="K149" s="206">
        <v>2600</v>
      </c>
    </row>
    <row r="150" spans="4:11" ht="15" customHeight="1" x14ac:dyDescent="0.25">
      <c r="D150" s="80"/>
      <c r="E150" s="83" t="s">
        <v>513</v>
      </c>
      <c r="F150" s="76" t="s">
        <v>524</v>
      </c>
      <c r="G150" s="57"/>
      <c r="H150" s="57"/>
      <c r="I150" s="57"/>
      <c r="J150" s="57"/>
      <c r="K150" s="206"/>
    </row>
    <row r="151" spans="4:11" ht="15" customHeight="1" x14ac:dyDescent="0.25">
      <c r="D151" s="80"/>
      <c r="E151" s="83" t="s">
        <v>513</v>
      </c>
      <c r="F151" s="78" t="s">
        <v>524</v>
      </c>
      <c r="G151" s="57"/>
      <c r="H151" s="57"/>
      <c r="I151" s="83" t="s">
        <v>307</v>
      </c>
      <c r="J151" s="57" t="s">
        <v>515</v>
      </c>
      <c r="K151" s="206">
        <v>150000</v>
      </c>
    </row>
    <row r="152" spans="4:11" ht="15" customHeight="1" x14ac:dyDescent="0.25">
      <c r="D152" s="80"/>
      <c r="E152" s="83" t="s">
        <v>513</v>
      </c>
      <c r="F152" s="78" t="s">
        <v>524</v>
      </c>
      <c r="G152" s="57"/>
      <c r="H152" s="57"/>
      <c r="I152" s="83" t="s">
        <v>307</v>
      </c>
      <c r="J152" s="57" t="s">
        <v>516</v>
      </c>
      <c r="K152" s="206">
        <v>168000</v>
      </c>
    </row>
    <row r="153" spans="4:11" ht="15" customHeight="1" x14ac:dyDescent="0.25">
      <c r="D153" s="80"/>
      <c r="E153" s="83" t="s">
        <v>513</v>
      </c>
      <c r="F153" s="78" t="s">
        <v>524</v>
      </c>
      <c r="G153" s="57"/>
      <c r="H153" s="57"/>
      <c r="I153" s="83" t="s">
        <v>307</v>
      </c>
      <c r="J153" s="57" t="s">
        <v>517</v>
      </c>
      <c r="K153" s="206">
        <v>220000</v>
      </c>
    </row>
    <row r="154" spans="4:11" ht="15" customHeight="1" x14ac:dyDescent="0.25">
      <c r="D154" s="80"/>
      <c r="E154" s="83" t="s">
        <v>513</v>
      </c>
      <c r="F154" s="78" t="s">
        <v>524</v>
      </c>
      <c r="G154" s="57"/>
      <c r="H154" s="57"/>
      <c r="I154" s="83" t="s">
        <v>307</v>
      </c>
      <c r="J154" s="57" t="s">
        <v>518</v>
      </c>
      <c r="K154" s="206">
        <v>276000</v>
      </c>
    </row>
    <row r="155" spans="4:11" ht="15" customHeight="1" x14ac:dyDescent="0.25">
      <c r="D155" s="80"/>
      <c r="E155" s="83" t="s">
        <v>513</v>
      </c>
      <c r="F155" s="78" t="s">
        <v>524</v>
      </c>
      <c r="G155" s="57"/>
      <c r="H155" s="57"/>
      <c r="I155" s="83" t="s">
        <v>307</v>
      </c>
      <c r="J155" s="57" t="s">
        <v>519</v>
      </c>
      <c r="K155" s="206">
        <v>289000</v>
      </c>
    </row>
    <row r="156" spans="4:11" ht="15" customHeight="1" x14ac:dyDescent="0.25">
      <c r="D156" s="80"/>
      <c r="E156" s="83" t="s">
        <v>513</v>
      </c>
      <c r="F156" s="78" t="s">
        <v>524</v>
      </c>
      <c r="G156" s="57"/>
      <c r="H156" s="57"/>
      <c r="I156" s="83" t="s">
        <v>307</v>
      </c>
      <c r="J156" s="57" t="s">
        <v>520</v>
      </c>
      <c r="K156" s="206">
        <v>399000</v>
      </c>
    </row>
    <row r="157" spans="4:11" ht="15" customHeight="1" x14ac:dyDescent="0.25">
      <c r="D157" s="80"/>
      <c r="E157" s="83" t="s">
        <v>513</v>
      </c>
      <c r="F157" s="78" t="s">
        <v>524</v>
      </c>
      <c r="G157" s="57"/>
      <c r="H157" s="57"/>
      <c r="I157" s="83" t="s">
        <v>307</v>
      </c>
      <c r="J157" s="57" t="s">
        <v>521</v>
      </c>
      <c r="K157" s="206">
        <v>491000</v>
      </c>
    </row>
    <row r="158" spans="4:11" ht="15" customHeight="1" x14ac:dyDescent="0.25">
      <c r="D158" s="80"/>
      <c r="E158" s="83" t="s">
        <v>513</v>
      </c>
      <c r="F158" s="78" t="s">
        <v>524</v>
      </c>
      <c r="G158" s="57"/>
      <c r="H158" s="57"/>
      <c r="I158" s="83" t="s">
        <v>307</v>
      </c>
      <c r="J158" s="57" t="s">
        <v>522</v>
      </c>
      <c r="K158" s="206">
        <v>839000</v>
      </c>
    </row>
    <row r="159" spans="4:11" ht="15" customHeight="1" x14ac:dyDescent="0.25">
      <c r="D159" s="80"/>
      <c r="E159" s="83" t="s">
        <v>513</v>
      </c>
      <c r="F159" s="78" t="s">
        <v>524</v>
      </c>
      <c r="G159" s="57"/>
      <c r="H159" s="57"/>
      <c r="I159" s="83" t="s">
        <v>307</v>
      </c>
      <c r="J159" s="57" t="s">
        <v>523</v>
      </c>
      <c r="K159" s="206">
        <v>1089000</v>
      </c>
    </row>
    <row r="160" spans="4:11" ht="15" customHeight="1" x14ac:dyDescent="0.25">
      <c r="D160" s="80"/>
      <c r="E160" s="83" t="s">
        <v>513</v>
      </c>
      <c r="F160" s="78" t="s">
        <v>524</v>
      </c>
      <c r="G160" s="57"/>
      <c r="H160" s="57"/>
      <c r="I160" s="83" t="s">
        <v>307</v>
      </c>
      <c r="J160" s="57" t="s">
        <v>773</v>
      </c>
      <c r="K160" s="206">
        <v>7100</v>
      </c>
    </row>
    <row r="161" spans="4:11" ht="15" customHeight="1" x14ac:dyDescent="0.25">
      <c r="D161" s="80"/>
      <c r="E161" s="83" t="s">
        <v>513</v>
      </c>
      <c r="F161" s="78" t="s">
        <v>524</v>
      </c>
      <c r="G161" s="57"/>
      <c r="H161" s="57"/>
      <c r="I161" s="83" t="s">
        <v>307</v>
      </c>
      <c r="J161" s="57" t="s">
        <v>774</v>
      </c>
      <c r="K161" s="206">
        <v>7700</v>
      </c>
    </row>
    <row r="162" spans="4:11" ht="15" customHeight="1" x14ac:dyDescent="0.25">
      <c r="D162" s="80"/>
      <c r="E162" s="83" t="s">
        <v>513</v>
      </c>
      <c r="F162" s="78" t="s">
        <v>524</v>
      </c>
      <c r="G162" s="57"/>
      <c r="H162" s="57"/>
      <c r="I162" s="83" t="s">
        <v>307</v>
      </c>
      <c r="J162" s="57" t="s">
        <v>775</v>
      </c>
      <c r="K162" s="206">
        <v>14000</v>
      </c>
    </row>
    <row r="163" spans="4:11" ht="15" customHeight="1" x14ac:dyDescent="0.25">
      <c r="D163" s="80"/>
      <c r="E163" s="83" t="s">
        <v>513</v>
      </c>
      <c r="F163" s="118" t="s">
        <v>525</v>
      </c>
      <c r="G163" s="57"/>
      <c r="H163" s="57"/>
      <c r="I163" s="57"/>
      <c r="J163" s="57"/>
      <c r="K163" s="206"/>
    </row>
    <row r="164" spans="4:11" ht="15" customHeight="1" x14ac:dyDescent="0.25">
      <c r="D164" s="80"/>
      <c r="E164" s="83" t="s">
        <v>513</v>
      </c>
      <c r="F164" s="78" t="s">
        <v>525</v>
      </c>
      <c r="G164" s="57"/>
      <c r="H164" s="57"/>
      <c r="I164" s="57" t="s">
        <v>550</v>
      </c>
      <c r="J164" s="116" t="s">
        <v>776</v>
      </c>
      <c r="K164" s="206">
        <v>9375541</v>
      </c>
    </row>
    <row r="165" spans="4:11" ht="15" customHeight="1" x14ac:dyDescent="0.25">
      <c r="D165" s="80"/>
      <c r="E165" s="83" t="s">
        <v>513</v>
      </c>
      <c r="F165" s="78" t="s">
        <v>525</v>
      </c>
      <c r="G165" s="57"/>
      <c r="H165" s="57"/>
      <c r="I165" s="57"/>
      <c r="J165" s="83" t="s">
        <v>535</v>
      </c>
      <c r="K165" s="206"/>
    </row>
    <row r="166" spans="4:11" ht="15" customHeight="1" x14ac:dyDescent="0.25">
      <c r="D166" s="80"/>
      <c r="E166" s="83" t="s">
        <v>513</v>
      </c>
      <c r="F166" s="78" t="s">
        <v>525</v>
      </c>
      <c r="G166" s="57"/>
      <c r="H166" s="57"/>
      <c r="I166" s="57"/>
      <c r="J166" s="83" t="s">
        <v>535</v>
      </c>
      <c r="K166" s="206"/>
    </row>
    <row r="167" spans="4:11" ht="15" customHeight="1" x14ac:dyDescent="0.25">
      <c r="D167" s="80"/>
      <c r="E167" s="83" t="s">
        <v>513</v>
      </c>
      <c r="F167" s="78" t="s">
        <v>525</v>
      </c>
      <c r="G167" s="57"/>
      <c r="H167" s="57"/>
      <c r="I167" s="57"/>
      <c r="J167" s="83" t="s">
        <v>535</v>
      </c>
      <c r="K167" s="206"/>
    </row>
    <row r="168" spans="4:11" ht="15" customHeight="1" x14ac:dyDescent="0.25">
      <c r="D168" s="80"/>
      <c r="E168" s="83" t="s">
        <v>513</v>
      </c>
      <c r="F168" s="62" t="s">
        <v>328</v>
      </c>
      <c r="G168" s="78"/>
      <c r="H168" s="85"/>
      <c r="I168" s="83"/>
      <c r="J168" s="57"/>
      <c r="K168" s="206"/>
    </row>
    <row r="169" spans="4:11" ht="15" customHeight="1" x14ac:dyDescent="0.25">
      <c r="D169" s="80"/>
      <c r="E169" s="83" t="s">
        <v>513</v>
      </c>
      <c r="F169" s="57" t="s">
        <v>328</v>
      </c>
      <c r="G169" s="57"/>
      <c r="H169" s="85"/>
      <c r="I169" s="83" t="s">
        <v>307</v>
      </c>
      <c r="J169" s="78" t="s">
        <v>777</v>
      </c>
      <c r="K169" s="209">
        <v>75000</v>
      </c>
    </row>
    <row r="170" spans="4:11" ht="15" customHeight="1" x14ac:dyDescent="0.25">
      <c r="D170" s="80"/>
      <c r="E170" s="83" t="s">
        <v>513</v>
      </c>
      <c r="F170" s="57" t="s">
        <v>328</v>
      </c>
      <c r="G170" s="57"/>
      <c r="H170" s="85"/>
      <c r="I170" s="83" t="s">
        <v>307</v>
      </c>
      <c r="J170" s="78" t="s">
        <v>329</v>
      </c>
      <c r="K170" s="206">
        <v>75000</v>
      </c>
    </row>
    <row r="171" spans="4:11" ht="15" customHeight="1" x14ac:dyDescent="0.25">
      <c r="D171" s="80"/>
      <c r="E171" s="83" t="s">
        <v>513</v>
      </c>
      <c r="F171" s="57" t="s">
        <v>328</v>
      </c>
      <c r="G171" s="57"/>
      <c r="H171" s="85"/>
      <c r="I171" s="83" t="s">
        <v>307</v>
      </c>
      <c r="J171" s="78" t="s">
        <v>778</v>
      </c>
      <c r="K171" s="206">
        <v>10000</v>
      </c>
    </row>
    <row r="172" spans="4:11" ht="15" customHeight="1" x14ac:dyDescent="0.25">
      <c r="D172" s="80"/>
      <c r="E172" s="83" t="s">
        <v>513</v>
      </c>
      <c r="F172" s="57" t="s">
        <v>328</v>
      </c>
      <c r="G172" s="57"/>
      <c r="H172" s="85"/>
      <c r="I172" s="83" t="s">
        <v>307</v>
      </c>
      <c r="J172" s="78" t="s">
        <v>779</v>
      </c>
      <c r="K172" s="206">
        <v>9000</v>
      </c>
    </row>
    <row r="173" spans="4:11" ht="15" customHeight="1" x14ac:dyDescent="0.25">
      <c r="D173" s="80"/>
      <c r="E173" s="83" t="s">
        <v>513</v>
      </c>
      <c r="F173" s="57" t="s">
        <v>328</v>
      </c>
      <c r="G173" s="57"/>
      <c r="H173" s="85"/>
      <c r="I173" s="83" t="s">
        <v>307</v>
      </c>
      <c r="J173" s="78" t="s">
        <v>780</v>
      </c>
      <c r="K173" s="209">
        <v>7000</v>
      </c>
    </row>
    <row r="174" spans="4:11" ht="15" customHeight="1" x14ac:dyDescent="0.25">
      <c r="D174" s="80"/>
      <c r="E174" s="83" t="s">
        <v>513</v>
      </c>
      <c r="F174" s="57" t="s">
        <v>328</v>
      </c>
      <c r="G174" s="57"/>
      <c r="H174" s="85"/>
      <c r="I174" s="83" t="s">
        <v>307</v>
      </c>
      <c r="J174" s="78" t="s">
        <v>781</v>
      </c>
      <c r="K174" s="209">
        <v>5000</v>
      </c>
    </row>
    <row r="175" spans="4:11" ht="15" customHeight="1" x14ac:dyDescent="0.25">
      <c r="D175" s="80"/>
      <c r="E175" s="83" t="s">
        <v>513</v>
      </c>
      <c r="F175" s="57" t="s">
        <v>328</v>
      </c>
      <c r="G175" s="57"/>
      <c r="H175" s="85"/>
      <c r="I175" s="83" t="s">
        <v>307</v>
      </c>
      <c r="J175" s="78" t="s">
        <v>782</v>
      </c>
      <c r="K175" s="209">
        <v>30000</v>
      </c>
    </row>
    <row r="176" spans="4:11" ht="15" customHeight="1" x14ac:dyDescent="0.25">
      <c r="D176" s="80"/>
      <c r="E176" s="83" t="s">
        <v>513</v>
      </c>
      <c r="F176" s="57" t="s">
        <v>328</v>
      </c>
      <c r="G176" s="57"/>
      <c r="H176" s="85"/>
      <c r="I176" s="83" t="s">
        <v>307</v>
      </c>
      <c r="J176" s="78" t="s">
        <v>783</v>
      </c>
      <c r="K176" s="209">
        <v>45000</v>
      </c>
    </row>
    <row r="177" spans="4:11" ht="15" customHeight="1" thickBot="1" x14ac:dyDescent="0.3">
      <c r="D177" s="80"/>
      <c r="E177" s="83" t="s">
        <v>513</v>
      </c>
      <c r="F177" s="57" t="s">
        <v>328</v>
      </c>
      <c r="G177" s="79"/>
      <c r="H177" s="119"/>
      <c r="I177" s="120" t="s">
        <v>307</v>
      </c>
      <c r="J177" s="60" t="s">
        <v>784</v>
      </c>
      <c r="K177" s="210">
        <v>20000</v>
      </c>
    </row>
    <row r="178" spans="4:11" ht="15" customHeight="1" thickBot="1" x14ac:dyDescent="0.3">
      <c r="D178" s="121"/>
      <c r="E178" s="237"/>
      <c r="F178" s="168"/>
      <c r="G178" s="168"/>
      <c r="H178" s="168"/>
      <c r="I178" s="168"/>
      <c r="J178" s="168"/>
      <c r="K178" s="215"/>
    </row>
    <row r="179" spans="4:11" ht="15" customHeight="1" x14ac:dyDescent="0.25">
      <c r="D179" s="95">
        <v>9</v>
      </c>
      <c r="E179" s="62" t="s">
        <v>532</v>
      </c>
      <c r="F179" s="78"/>
      <c r="G179" s="57"/>
      <c r="H179" s="85"/>
      <c r="I179" s="57"/>
      <c r="J179" s="57"/>
      <c r="K179" s="208"/>
    </row>
    <row r="180" spans="4:11" ht="15" customHeight="1" x14ac:dyDescent="0.25">
      <c r="D180" s="80"/>
      <c r="E180" s="83" t="s">
        <v>532</v>
      </c>
      <c r="F180" s="83" t="s">
        <v>662</v>
      </c>
      <c r="G180" s="57"/>
      <c r="H180" s="122">
        <v>36</v>
      </c>
      <c r="I180" s="83" t="s">
        <v>307</v>
      </c>
      <c r="J180" s="78" t="s">
        <v>1236</v>
      </c>
      <c r="K180" s="206">
        <v>13406</v>
      </c>
    </row>
    <row r="181" spans="4:11" ht="15" customHeight="1" x14ac:dyDescent="0.25">
      <c r="D181" s="80"/>
      <c r="E181" s="83" t="s">
        <v>532</v>
      </c>
      <c r="F181" s="83" t="s">
        <v>662</v>
      </c>
      <c r="G181" s="57"/>
      <c r="H181" s="122">
        <v>30</v>
      </c>
      <c r="I181" s="83" t="s">
        <v>307</v>
      </c>
      <c r="J181" s="78" t="s">
        <v>1237</v>
      </c>
      <c r="K181" s="206">
        <v>7589</v>
      </c>
    </row>
    <row r="182" spans="4:11" ht="15" customHeight="1" x14ac:dyDescent="0.25">
      <c r="D182" s="80"/>
      <c r="E182" s="83" t="s">
        <v>532</v>
      </c>
      <c r="F182" s="83" t="s">
        <v>662</v>
      </c>
      <c r="G182" s="57"/>
      <c r="H182" s="122">
        <v>26</v>
      </c>
      <c r="I182" s="83" t="s">
        <v>307</v>
      </c>
      <c r="J182" s="78" t="s">
        <v>1238</v>
      </c>
      <c r="K182" s="206">
        <v>5336</v>
      </c>
    </row>
    <row r="183" spans="4:11" ht="15" customHeight="1" x14ac:dyDescent="0.25">
      <c r="D183" s="80"/>
      <c r="E183" s="83" t="s">
        <v>532</v>
      </c>
      <c r="F183" s="83" t="s">
        <v>662</v>
      </c>
      <c r="G183" s="57"/>
      <c r="H183" s="122">
        <v>24</v>
      </c>
      <c r="I183" s="83" t="s">
        <v>307</v>
      </c>
      <c r="J183" s="78" t="s">
        <v>1239</v>
      </c>
      <c r="K183" s="206">
        <v>4177</v>
      </c>
    </row>
    <row r="184" spans="4:11" ht="15" customHeight="1" x14ac:dyDescent="0.25">
      <c r="D184" s="80"/>
      <c r="E184" s="83" t="s">
        <v>532</v>
      </c>
      <c r="F184" s="83" t="s">
        <v>662</v>
      </c>
      <c r="G184" s="57"/>
      <c r="H184" s="122">
        <v>20</v>
      </c>
      <c r="I184" s="83" t="s">
        <v>307</v>
      </c>
      <c r="J184" s="78" t="s">
        <v>1240</v>
      </c>
      <c r="K184" s="206">
        <v>2942</v>
      </c>
    </row>
    <row r="185" spans="4:11" ht="15" customHeight="1" x14ac:dyDescent="0.25">
      <c r="D185" s="80"/>
      <c r="E185" s="83" t="s">
        <v>532</v>
      </c>
      <c r="F185" s="83" t="s">
        <v>662</v>
      </c>
      <c r="G185" s="57"/>
      <c r="H185" s="122">
        <v>16</v>
      </c>
      <c r="I185" s="83" t="s">
        <v>307</v>
      </c>
      <c r="J185" s="78" t="s">
        <v>1241</v>
      </c>
      <c r="K185" s="206">
        <v>2136</v>
      </c>
    </row>
    <row r="186" spans="4:11" ht="15" customHeight="1" x14ac:dyDescent="0.25">
      <c r="D186" s="80"/>
      <c r="E186" s="83" t="s">
        <v>532</v>
      </c>
      <c r="F186" s="83" t="s">
        <v>662</v>
      </c>
      <c r="G186" s="57"/>
      <c r="H186" s="122">
        <v>12</v>
      </c>
      <c r="I186" s="83" t="s">
        <v>307</v>
      </c>
      <c r="J186" s="78" t="s">
        <v>1242</v>
      </c>
      <c r="K186" s="206">
        <v>1365</v>
      </c>
    </row>
    <row r="187" spans="4:11" ht="15" customHeight="1" x14ac:dyDescent="0.25">
      <c r="D187" s="80"/>
      <c r="E187" s="83" t="s">
        <v>532</v>
      </c>
      <c r="F187" s="83" t="s">
        <v>662</v>
      </c>
      <c r="G187" s="57"/>
      <c r="H187" s="122">
        <v>0</v>
      </c>
      <c r="I187" s="83" t="s">
        <v>307</v>
      </c>
      <c r="J187" s="78" t="s">
        <v>785</v>
      </c>
      <c r="K187" s="209">
        <v>600</v>
      </c>
    </row>
    <row r="188" spans="4:11" ht="15" customHeight="1" x14ac:dyDescent="0.25">
      <c r="D188" s="80"/>
      <c r="E188" s="83" t="s">
        <v>532</v>
      </c>
      <c r="F188" s="83" t="s">
        <v>662</v>
      </c>
      <c r="G188" s="57"/>
      <c r="H188" s="122" t="s">
        <v>342</v>
      </c>
      <c r="I188" s="83" t="s">
        <v>307</v>
      </c>
      <c r="J188" s="78" t="s">
        <v>1243</v>
      </c>
      <c r="K188" s="209">
        <v>4000</v>
      </c>
    </row>
    <row r="189" spans="4:11" ht="15" customHeight="1" x14ac:dyDescent="0.25">
      <c r="D189" s="80"/>
      <c r="E189" s="83" t="s">
        <v>532</v>
      </c>
      <c r="F189" s="83" t="s">
        <v>662</v>
      </c>
      <c r="G189" s="57"/>
      <c r="H189" s="122">
        <v>0</v>
      </c>
      <c r="I189" s="83" t="s">
        <v>307</v>
      </c>
      <c r="J189" s="78" t="s">
        <v>786</v>
      </c>
      <c r="K189" s="209">
        <v>3500</v>
      </c>
    </row>
    <row r="190" spans="4:11" ht="15" customHeight="1" x14ac:dyDescent="0.25">
      <c r="D190" s="80"/>
      <c r="E190" s="83" t="s">
        <v>532</v>
      </c>
      <c r="F190" s="83" t="s">
        <v>662</v>
      </c>
      <c r="G190" s="57"/>
      <c r="H190" s="122" t="s">
        <v>342</v>
      </c>
      <c r="I190" s="83" t="s">
        <v>307</v>
      </c>
      <c r="J190" s="78" t="s">
        <v>1244</v>
      </c>
      <c r="K190" s="209">
        <v>0</v>
      </c>
    </row>
    <row r="191" spans="4:11" ht="15" customHeight="1" x14ac:dyDescent="0.25">
      <c r="D191" s="80"/>
      <c r="E191" s="83" t="s">
        <v>532</v>
      </c>
      <c r="F191" s="83" t="s">
        <v>662</v>
      </c>
      <c r="G191" s="57"/>
      <c r="H191" s="85">
        <v>25</v>
      </c>
      <c r="I191" s="57" t="s">
        <v>333</v>
      </c>
      <c r="J191" s="78" t="s">
        <v>1245</v>
      </c>
      <c r="K191" s="209">
        <v>10560</v>
      </c>
    </row>
    <row r="192" spans="4:11" ht="15" customHeight="1" x14ac:dyDescent="0.25">
      <c r="D192" s="80"/>
      <c r="E192" s="83" t="s">
        <v>532</v>
      </c>
      <c r="F192" s="76" t="s">
        <v>526</v>
      </c>
      <c r="G192" s="57"/>
      <c r="H192" s="85"/>
      <c r="I192" s="57"/>
      <c r="J192" s="57"/>
      <c r="K192" s="206"/>
    </row>
    <row r="193" spans="4:11" ht="15" customHeight="1" x14ac:dyDescent="0.25">
      <c r="D193" s="80"/>
      <c r="E193" s="83" t="s">
        <v>532</v>
      </c>
      <c r="F193" s="78" t="s">
        <v>526</v>
      </c>
      <c r="G193" s="57"/>
      <c r="H193" s="85"/>
      <c r="I193" s="57" t="s">
        <v>307</v>
      </c>
      <c r="J193" s="57" t="s">
        <v>787</v>
      </c>
      <c r="K193" s="206">
        <v>62000</v>
      </c>
    </row>
    <row r="194" spans="4:11" ht="15" customHeight="1" x14ac:dyDescent="0.25">
      <c r="D194" s="80"/>
      <c r="E194" s="83" t="s">
        <v>532</v>
      </c>
      <c r="F194" s="78" t="s">
        <v>526</v>
      </c>
      <c r="G194" s="57"/>
      <c r="H194" s="85"/>
      <c r="I194" s="57" t="s">
        <v>307</v>
      </c>
      <c r="J194" s="57" t="s">
        <v>787</v>
      </c>
      <c r="K194" s="206">
        <v>60500</v>
      </c>
    </row>
    <row r="195" spans="4:11" ht="15" customHeight="1" x14ac:dyDescent="0.25">
      <c r="D195" s="80"/>
      <c r="E195" s="83" t="s">
        <v>532</v>
      </c>
      <c r="F195" s="78" t="s">
        <v>526</v>
      </c>
      <c r="G195" s="57"/>
      <c r="H195" s="85"/>
      <c r="I195" s="57" t="s">
        <v>307</v>
      </c>
      <c r="J195" s="57" t="s">
        <v>788</v>
      </c>
      <c r="K195" s="206">
        <v>5000</v>
      </c>
    </row>
    <row r="196" spans="4:11" ht="15" customHeight="1" x14ac:dyDescent="0.25">
      <c r="D196" s="80"/>
      <c r="E196" s="83" t="s">
        <v>532</v>
      </c>
      <c r="F196" s="78" t="s">
        <v>526</v>
      </c>
      <c r="G196" s="57"/>
      <c r="H196" s="85"/>
      <c r="I196" s="57" t="s">
        <v>307</v>
      </c>
      <c r="J196" s="57" t="s">
        <v>789</v>
      </c>
      <c r="K196" s="206">
        <v>6500</v>
      </c>
    </row>
    <row r="197" spans="4:11" ht="15" customHeight="1" x14ac:dyDescent="0.25">
      <c r="D197" s="80"/>
      <c r="E197" s="83" t="s">
        <v>532</v>
      </c>
      <c r="F197" s="78" t="s">
        <v>526</v>
      </c>
      <c r="G197" s="57"/>
      <c r="H197" s="85"/>
      <c r="I197" s="57" t="s">
        <v>307</v>
      </c>
      <c r="J197" s="57" t="s">
        <v>790</v>
      </c>
      <c r="K197" s="206">
        <v>15400</v>
      </c>
    </row>
    <row r="198" spans="4:11" ht="15" customHeight="1" x14ac:dyDescent="0.25">
      <c r="D198" s="80"/>
      <c r="E198" s="83" t="s">
        <v>532</v>
      </c>
      <c r="F198" s="78" t="s">
        <v>526</v>
      </c>
      <c r="G198" s="57"/>
      <c r="H198" s="85"/>
      <c r="I198" s="57" t="s">
        <v>307</v>
      </c>
      <c r="J198" s="57" t="s">
        <v>791</v>
      </c>
      <c r="K198" s="206">
        <v>6000</v>
      </c>
    </row>
    <row r="199" spans="4:11" ht="15" customHeight="1" x14ac:dyDescent="0.25">
      <c r="D199" s="80"/>
      <c r="E199" s="83" t="s">
        <v>532</v>
      </c>
      <c r="F199" s="78" t="s">
        <v>526</v>
      </c>
      <c r="G199" s="57"/>
      <c r="H199" s="85"/>
      <c r="I199" s="57" t="s">
        <v>307</v>
      </c>
      <c r="J199" s="57" t="s">
        <v>527</v>
      </c>
      <c r="K199" s="206">
        <v>3500</v>
      </c>
    </row>
    <row r="200" spans="4:11" ht="15" customHeight="1" x14ac:dyDescent="0.25">
      <c r="D200" s="80"/>
      <c r="E200" s="83" t="s">
        <v>532</v>
      </c>
      <c r="F200" s="78" t="s">
        <v>526</v>
      </c>
      <c r="G200" s="57"/>
      <c r="H200" s="85"/>
      <c r="I200" s="57" t="s">
        <v>307</v>
      </c>
      <c r="J200" s="57" t="s">
        <v>527</v>
      </c>
      <c r="K200" s="206">
        <v>1650</v>
      </c>
    </row>
    <row r="201" spans="4:11" ht="15" customHeight="1" x14ac:dyDescent="0.25">
      <c r="D201" s="80"/>
      <c r="E201" s="83" t="s">
        <v>532</v>
      </c>
      <c r="F201" s="78" t="s">
        <v>526</v>
      </c>
      <c r="G201" s="57"/>
      <c r="H201" s="85"/>
      <c r="I201" s="57" t="s">
        <v>307</v>
      </c>
      <c r="J201" s="57" t="s">
        <v>528</v>
      </c>
      <c r="K201" s="206">
        <v>43500</v>
      </c>
    </row>
    <row r="202" spans="4:11" ht="15" customHeight="1" x14ac:dyDescent="0.25">
      <c r="D202" s="80"/>
      <c r="E202" s="83" t="s">
        <v>532</v>
      </c>
      <c r="F202" s="62" t="s">
        <v>414</v>
      </c>
      <c r="G202" s="57"/>
      <c r="H202" s="85"/>
      <c r="I202" s="57"/>
      <c r="J202" s="57"/>
      <c r="K202" s="206"/>
    </row>
    <row r="203" spans="4:11" ht="15" customHeight="1" x14ac:dyDescent="0.25">
      <c r="D203" s="80"/>
      <c r="E203" s="83" t="s">
        <v>532</v>
      </c>
      <c r="F203" s="57" t="s">
        <v>414</v>
      </c>
      <c r="G203" s="57"/>
      <c r="H203" s="85"/>
      <c r="I203" s="83" t="s">
        <v>307</v>
      </c>
      <c r="J203" s="78" t="s">
        <v>792</v>
      </c>
      <c r="K203" s="209">
        <v>15000</v>
      </c>
    </row>
    <row r="204" spans="4:11" ht="15" customHeight="1" x14ac:dyDescent="0.25">
      <c r="D204" s="80"/>
      <c r="E204" s="83" t="s">
        <v>532</v>
      </c>
      <c r="F204" s="57" t="s">
        <v>414</v>
      </c>
      <c r="G204" s="57"/>
      <c r="H204" s="85"/>
      <c r="I204" s="83" t="s">
        <v>307</v>
      </c>
      <c r="J204" s="78" t="s">
        <v>793</v>
      </c>
      <c r="K204" s="209">
        <v>16000</v>
      </c>
    </row>
    <row r="205" spans="4:11" ht="15" customHeight="1" x14ac:dyDescent="0.25">
      <c r="D205" s="80"/>
      <c r="E205" s="83" t="s">
        <v>532</v>
      </c>
      <c r="F205" s="57" t="s">
        <v>414</v>
      </c>
      <c r="G205" s="57"/>
      <c r="H205" s="85"/>
      <c r="I205" s="83" t="s">
        <v>307</v>
      </c>
      <c r="J205" s="78" t="s">
        <v>794</v>
      </c>
      <c r="K205" s="209">
        <v>8900</v>
      </c>
    </row>
    <row r="206" spans="4:11" ht="15" customHeight="1" x14ac:dyDescent="0.25">
      <c r="D206" s="80"/>
      <c r="E206" s="83" t="s">
        <v>532</v>
      </c>
      <c r="F206" s="57" t="s">
        <v>414</v>
      </c>
      <c r="G206" s="57"/>
      <c r="H206" s="85"/>
      <c r="I206" s="83" t="s">
        <v>307</v>
      </c>
      <c r="J206" s="78" t="s">
        <v>415</v>
      </c>
      <c r="K206" s="209">
        <v>8900</v>
      </c>
    </row>
    <row r="207" spans="4:11" ht="15" customHeight="1" x14ac:dyDescent="0.25">
      <c r="D207" s="80"/>
      <c r="E207" s="83" t="s">
        <v>532</v>
      </c>
      <c r="F207" s="57" t="s">
        <v>414</v>
      </c>
      <c r="G207" s="57"/>
      <c r="H207" s="85"/>
      <c r="I207" s="83" t="s">
        <v>307</v>
      </c>
      <c r="J207" s="78" t="s">
        <v>795</v>
      </c>
      <c r="K207" s="209">
        <v>8900</v>
      </c>
    </row>
    <row r="208" spans="4:11" ht="15" customHeight="1" x14ac:dyDescent="0.25">
      <c r="D208" s="80"/>
      <c r="E208" s="83" t="s">
        <v>532</v>
      </c>
      <c r="F208" s="76" t="s">
        <v>529</v>
      </c>
      <c r="G208" s="57"/>
      <c r="H208" s="85"/>
      <c r="I208" s="57"/>
      <c r="J208" s="57"/>
      <c r="K208" s="206"/>
    </row>
    <row r="209" spans="4:11" ht="15" customHeight="1" x14ac:dyDescent="0.25">
      <c r="D209" s="80"/>
      <c r="E209" s="83" t="s">
        <v>532</v>
      </c>
      <c r="F209" s="78" t="s">
        <v>529</v>
      </c>
      <c r="G209" s="57"/>
      <c r="H209" s="85"/>
      <c r="I209" s="83" t="s">
        <v>307</v>
      </c>
      <c r="J209" s="57" t="s">
        <v>796</v>
      </c>
      <c r="K209" s="206"/>
    </row>
    <row r="210" spans="4:11" ht="15" customHeight="1" x14ac:dyDescent="0.25">
      <c r="D210" s="80"/>
      <c r="E210" s="83" t="s">
        <v>532</v>
      </c>
      <c r="F210" s="78" t="s">
        <v>529</v>
      </c>
      <c r="G210" s="57"/>
      <c r="H210" s="85"/>
      <c r="I210" s="83" t="s">
        <v>306</v>
      </c>
      <c r="J210" s="57" t="s">
        <v>797</v>
      </c>
      <c r="K210" s="209">
        <v>4500</v>
      </c>
    </row>
    <row r="211" spans="4:11" ht="15" customHeight="1" x14ac:dyDescent="0.25">
      <c r="D211" s="80"/>
      <c r="E211" s="83" t="s">
        <v>532</v>
      </c>
      <c r="F211" s="78" t="s">
        <v>529</v>
      </c>
      <c r="G211" s="57"/>
      <c r="H211" s="85"/>
      <c r="I211" s="83" t="s">
        <v>306</v>
      </c>
      <c r="J211" s="57" t="s">
        <v>798</v>
      </c>
      <c r="K211" s="209">
        <v>5500</v>
      </c>
    </row>
    <row r="212" spans="4:11" ht="15" customHeight="1" x14ac:dyDescent="0.25">
      <c r="D212" s="80"/>
      <c r="E212" s="83" t="s">
        <v>532</v>
      </c>
      <c r="F212" s="78" t="s">
        <v>529</v>
      </c>
      <c r="G212" s="57"/>
      <c r="H212" s="85"/>
      <c r="I212" s="83" t="s">
        <v>307</v>
      </c>
      <c r="J212" s="57" t="s">
        <v>799</v>
      </c>
      <c r="K212" s="209">
        <v>8000</v>
      </c>
    </row>
    <row r="213" spans="4:11" ht="15" customHeight="1" x14ac:dyDescent="0.25">
      <c r="D213" s="80"/>
      <c r="E213" s="83" t="s">
        <v>532</v>
      </c>
      <c r="F213" s="78" t="s">
        <v>529</v>
      </c>
      <c r="G213" s="57"/>
      <c r="H213" s="85"/>
      <c r="I213" s="83" t="s">
        <v>307</v>
      </c>
      <c r="J213" s="57" t="s">
        <v>800</v>
      </c>
      <c r="K213" s="209">
        <v>4500</v>
      </c>
    </row>
    <row r="214" spans="4:11" ht="15" customHeight="1" x14ac:dyDescent="0.25">
      <c r="D214" s="80"/>
      <c r="E214" s="83" t="s">
        <v>532</v>
      </c>
      <c r="F214" s="78" t="s">
        <v>529</v>
      </c>
      <c r="G214" s="57"/>
      <c r="H214" s="85"/>
      <c r="I214" s="83" t="s">
        <v>307</v>
      </c>
      <c r="J214" s="57" t="s">
        <v>801</v>
      </c>
      <c r="K214" s="209">
        <v>6000</v>
      </c>
    </row>
    <row r="215" spans="4:11" ht="15" customHeight="1" x14ac:dyDescent="0.25">
      <c r="D215" s="80"/>
      <c r="E215" s="83" t="s">
        <v>532</v>
      </c>
      <c r="F215" s="78" t="s">
        <v>529</v>
      </c>
      <c r="G215" s="57"/>
      <c r="H215" s="85"/>
      <c r="I215" s="83" t="s">
        <v>307</v>
      </c>
      <c r="J215" s="57" t="s">
        <v>802</v>
      </c>
      <c r="K215" s="209">
        <v>4500</v>
      </c>
    </row>
    <row r="216" spans="4:11" ht="15" customHeight="1" x14ac:dyDescent="0.25">
      <c r="D216" s="80"/>
      <c r="E216" s="83" t="s">
        <v>532</v>
      </c>
      <c r="F216" s="78" t="s">
        <v>529</v>
      </c>
      <c r="G216" s="57"/>
      <c r="H216" s="85"/>
      <c r="I216" s="83" t="s">
        <v>307</v>
      </c>
      <c r="J216" s="57" t="s">
        <v>803</v>
      </c>
      <c r="K216" s="209">
        <v>1000</v>
      </c>
    </row>
    <row r="217" spans="4:11" ht="15" customHeight="1" x14ac:dyDescent="0.25">
      <c r="D217" s="80"/>
      <c r="E217" s="83" t="s">
        <v>532</v>
      </c>
      <c r="F217" s="78" t="s">
        <v>529</v>
      </c>
      <c r="G217" s="57"/>
      <c r="H217" s="85"/>
      <c r="I217" s="83" t="s">
        <v>307</v>
      </c>
      <c r="J217" s="57" t="s">
        <v>804</v>
      </c>
      <c r="K217" s="209">
        <v>6500</v>
      </c>
    </row>
    <row r="218" spans="4:11" ht="15" customHeight="1" x14ac:dyDescent="0.25">
      <c r="D218" s="80"/>
      <c r="E218" s="83" t="s">
        <v>532</v>
      </c>
      <c r="F218" s="78" t="s">
        <v>529</v>
      </c>
      <c r="G218" s="57"/>
      <c r="H218" s="85"/>
      <c r="I218" s="83" t="s">
        <v>307</v>
      </c>
      <c r="J218" s="57" t="s">
        <v>805</v>
      </c>
      <c r="K218" s="209">
        <v>4500</v>
      </c>
    </row>
    <row r="219" spans="4:11" ht="15" customHeight="1" x14ac:dyDescent="0.25">
      <c r="D219" s="80"/>
      <c r="E219" s="83" t="s">
        <v>532</v>
      </c>
      <c r="F219" s="78" t="s">
        <v>529</v>
      </c>
      <c r="G219" s="57"/>
      <c r="H219" s="85"/>
      <c r="I219" s="83" t="s">
        <v>315</v>
      </c>
      <c r="J219" s="57" t="s">
        <v>806</v>
      </c>
      <c r="K219" s="209">
        <v>3500</v>
      </c>
    </row>
    <row r="220" spans="4:11" ht="15" customHeight="1" x14ac:dyDescent="0.25">
      <c r="D220" s="80"/>
      <c r="E220" s="83" t="s">
        <v>532</v>
      </c>
      <c r="F220" s="78" t="s">
        <v>529</v>
      </c>
      <c r="G220" s="57"/>
      <c r="H220" s="85"/>
      <c r="I220" s="83" t="s">
        <v>315</v>
      </c>
      <c r="J220" s="57" t="s">
        <v>807</v>
      </c>
      <c r="K220" s="209">
        <v>900</v>
      </c>
    </row>
    <row r="221" spans="4:11" ht="15" customHeight="1" x14ac:dyDescent="0.25">
      <c r="D221" s="80"/>
      <c r="E221" s="83" t="s">
        <v>532</v>
      </c>
      <c r="F221" s="78" t="s">
        <v>529</v>
      </c>
      <c r="G221" s="57"/>
      <c r="H221" s="85"/>
      <c r="I221" s="83" t="s">
        <v>307</v>
      </c>
      <c r="J221" s="57" t="s">
        <v>808</v>
      </c>
      <c r="K221" s="209">
        <v>3600</v>
      </c>
    </row>
    <row r="222" spans="4:11" ht="15" customHeight="1" x14ac:dyDescent="0.25">
      <c r="D222" s="80"/>
      <c r="E222" s="83" t="s">
        <v>532</v>
      </c>
      <c r="F222" s="78" t="s">
        <v>529</v>
      </c>
      <c r="G222" s="57"/>
      <c r="H222" s="85"/>
      <c r="I222" s="83" t="s">
        <v>307</v>
      </c>
      <c r="J222" s="57" t="s">
        <v>809</v>
      </c>
      <c r="K222" s="209">
        <v>15000</v>
      </c>
    </row>
    <row r="223" spans="4:11" ht="15" customHeight="1" x14ac:dyDescent="0.25">
      <c r="D223" s="80"/>
      <c r="E223" s="83" t="s">
        <v>532</v>
      </c>
      <c r="F223" s="78" t="s">
        <v>529</v>
      </c>
      <c r="G223" s="57"/>
      <c r="H223" s="85"/>
      <c r="I223" s="83" t="s">
        <v>307</v>
      </c>
      <c r="J223" s="57" t="s">
        <v>810</v>
      </c>
      <c r="K223" s="209">
        <v>15000</v>
      </c>
    </row>
    <row r="224" spans="4:11" ht="15" customHeight="1" x14ac:dyDescent="0.25">
      <c r="D224" s="80"/>
      <c r="E224" s="83" t="s">
        <v>532</v>
      </c>
      <c r="F224" s="78" t="s">
        <v>529</v>
      </c>
      <c r="G224" s="57"/>
      <c r="H224" s="85"/>
      <c r="I224" s="83" t="s">
        <v>307</v>
      </c>
      <c r="J224" s="57" t="s">
        <v>811</v>
      </c>
      <c r="K224" s="209">
        <v>15000</v>
      </c>
    </row>
    <row r="225" spans="4:11" ht="15" customHeight="1" x14ac:dyDescent="0.25">
      <c r="D225" s="80"/>
      <c r="E225" s="83" t="s">
        <v>532</v>
      </c>
      <c r="F225" s="78" t="s">
        <v>529</v>
      </c>
      <c r="G225" s="62" t="s">
        <v>330</v>
      </c>
      <c r="H225" s="85"/>
      <c r="I225" s="57"/>
      <c r="J225" s="57"/>
      <c r="K225" s="206"/>
    </row>
    <row r="226" spans="4:11" ht="15" customHeight="1" x14ac:dyDescent="0.25">
      <c r="D226" s="80"/>
      <c r="E226" s="83" t="s">
        <v>532</v>
      </c>
      <c r="F226" s="78" t="s">
        <v>529</v>
      </c>
      <c r="G226" s="57" t="s">
        <v>330</v>
      </c>
      <c r="H226" s="85"/>
      <c r="I226" s="83" t="s">
        <v>307</v>
      </c>
      <c r="J226" s="57" t="s">
        <v>812</v>
      </c>
      <c r="K226" s="209">
        <v>9000</v>
      </c>
    </row>
    <row r="227" spans="4:11" ht="15" customHeight="1" x14ac:dyDescent="0.25">
      <c r="D227" s="80"/>
      <c r="E227" s="83" t="s">
        <v>532</v>
      </c>
      <c r="F227" s="78" t="s">
        <v>529</v>
      </c>
      <c r="G227" s="57" t="s">
        <v>330</v>
      </c>
      <c r="H227" s="85"/>
      <c r="I227" s="83" t="s">
        <v>307</v>
      </c>
      <c r="J227" s="57" t="s">
        <v>813</v>
      </c>
      <c r="K227" s="209">
        <v>9000</v>
      </c>
    </row>
    <row r="228" spans="4:11" ht="15" customHeight="1" x14ac:dyDescent="0.25">
      <c r="D228" s="80"/>
      <c r="E228" s="83" t="s">
        <v>532</v>
      </c>
      <c r="F228" s="78" t="s">
        <v>529</v>
      </c>
      <c r="G228" s="57" t="s">
        <v>330</v>
      </c>
      <c r="H228" s="85"/>
      <c r="I228" s="83" t="s">
        <v>307</v>
      </c>
      <c r="J228" s="57" t="s">
        <v>814</v>
      </c>
      <c r="K228" s="209">
        <v>9000</v>
      </c>
    </row>
    <row r="229" spans="4:11" ht="15" customHeight="1" x14ac:dyDescent="0.25">
      <c r="D229" s="80"/>
      <c r="E229" s="83" t="s">
        <v>532</v>
      </c>
      <c r="F229" s="78" t="s">
        <v>529</v>
      </c>
      <c r="G229" s="62" t="s">
        <v>530</v>
      </c>
      <c r="H229" s="85"/>
      <c r="I229" s="57"/>
      <c r="J229" s="57"/>
      <c r="K229" s="206"/>
    </row>
    <row r="230" spans="4:11" ht="15" customHeight="1" x14ac:dyDescent="0.25">
      <c r="D230" s="80"/>
      <c r="E230" s="83" t="s">
        <v>532</v>
      </c>
      <c r="F230" s="78" t="s">
        <v>529</v>
      </c>
      <c r="G230" s="57" t="s">
        <v>530</v>
      </c>
      <c r="H230" s="85"/>
      <c r="I230" s="83" t="s">
        <v>307</v>
      </c>
      <c r="J230" s="57" t="s">
        <v>815</v>
      </c>
      <c r="K230" s="209">
        <v>1500</v>
      </c>
    </row>
    <row r="231" spans="4:11" ht="15" customHeight="1" x14ac:dyDescent="0.25">
      <c r="D231" s="80"/>
      <c r="E231" s="83" t="s">
        <v>532</v>
      </c>
      <c r="F231" s="78" t="s">
        <v>529</v>
      </c>
      <c r="G231" s="57" t="s">
        <v>530</v>
      </c>
      <c r="H231" s="85"/>
      <c r="I231" s="83" t="s">
        <v>307</v>
      </c>
      <c r="J231" s="57" t="s">
        <v>816</v>
      </c>
      <c r="K231" s="209">
        <v>1500</v>
      </c>
    </row>
    <row r="232" spans="4:11" ht="15" customHeight="1" x14ac:dyDescent="0.25">
      <c r="D232" s="80"/>
      <c r="E232" s="83" t="s">
        <v>532</v>
      </c>
      <c r="F232" s="78" t="s">
        <v>529</v>
      </c>
      <c r="G232" s="57" t="s">
        <v>530</v>
      </c>
      <c r="H232" s="85"/>
      <c r="I232" s="83" t="s">
        <v>307</v>
      </c>
      <c r="J232" s="57" t="s">
        <v>817</v>
      </c>
      <c r="K232" s="209">
        <v>500</v>
      </c>
    </row>
    <row r="233" spans="4:11" ht="15" customHeight="1" x14ac:dyDescent="0.25">
      <c r="D233" s="80"/>
      <c r="E233" s="83" t="s">
        <v>532</v>
      </c>
      <c r="F233" s="78" t="s">
        <v>529</v>
      </c>
      <c r="G233" s="62" t="s">
        <v>531</v>
      </c>
      <c r="H233" s="85"/>
      <c r="I233" s="57"/>
      <c r="J233" s="57"/>
      <c r="K233" s="206"/>
    </row>
    <row r="234" spans="4:11" ht="15" customHeight="1" x14ac:dyDescent="0.25">
      <c r="D234" s="80"/>
      <c r="E234" s="83" t="s">
        <v>532</v>
      </c>
      <c r="F234" s="78" t="s">
        <v>529</v>
      </c>
      <c r="G234" s="57" t="s">
        <v>531</v>
      </c>
      <c r="H234" s="85"/>
      <c r="I234" s="83" t="s">
        <v>307</v>
      </c>
      <c r="J234" s="57" t="s">
        <v>818</v>
      </c>
      <c r="K234" s="209">
        <v>2500</v>
      </c>
    </row>
    <row r="235" spans="4:11" ht="15" customHeight="1" x14ac:dyDescent="0.25">
      <c r="D235" s="80"/>
      <c r="E235" s="83" t="s">
        <v>532</v>
      </c>
      <c r="F235" s="78" t="s">
        <v>529</v>
      </c>
      <c r="G235" s="57" t="s">
        <v>531</v>
      </c>
      <c r="H235" s="85"/>
      <c r="I235" s="83" t="s">
        <v>307</v>
      </c>
      <c r="J235" s="57" t="s">
        <v>819</v>
      </c>
      <c r="K235" s="209">
        <v>1500</v>
      </c>
    </row>
    <row r="236" spans="4:11" ht="15" customHeight="1" x14ac:dyDescent="0.25">
      <c r="D236" s="80"/>
      <c r="E236" s="83" t="s">
        <v>532</v>
      </c>
      <c r="F236" s="78" t="s">
        <v>529</v>
      </c>
      <c r="G236" s="57" t="s">
        <v>531</v>
      </c>
      <c r="H236" s="85"/>
      <c r="I236" s="83" t="s">
        <v>307</v>
      </c>
      <c r="J236" s="57" t="s">
        <v>820</v>
      </c>
      <c r="K236" s="209">
        <v>2800</v>
      </c>
    </row>
    <row r="237" spans="4:11" ht="15" customHeight="1" thickBot="1" x14ac:dyDescent="0.3">
      <c r="D237" s="80"/>
      <c r="E237" s="83" t="s">
        <v>532</v>
      </c>
      <c r="F237" s="78" t="s">
        <v>529</v>
      </c>
      <c r="G237" s="57" t="s">
        <v>531</v>
      </c>
      <c r="H237" s="85"/>
      <c r="I237" s="83" t="s">
        <v>307</v>
      </c>
      <c r="J237" s="57" t="s">
        <v>821</v>
      </c>
      <c r="K237" s="209">
        <v>2980</v>
      </c>
    </row>
    <row r="238" spans="4:11" ht="15" customHeight="1" thickBot="1" x14ac:dyDescent="0.3">
      <c r="D238" s="123"/>
      <c r="E238" s="238"/>
      <c r="F238" s="169"/>
      <c r="G238" s="169"/>
      <c r="H238" s="169"/>
      <c r="I238" s="169"/>
      <c r="J238" s="169"/>
      <c r="K238" s="211"/>
    </row>
    <row r="239" spans="4:11" ht="15" customHeight="1" x14ac:dyDescent="0.25">
      <c r="D239" s="124">
        <v>10</v>
      </c>
      <c r="E239" s="65" t="s">
        <v>551</v>
      </c>
      <c r="F239" s="57"/>
      <c r="G239" s="57"/>
      <c r="H239" s="85"/>
      <c r="I239" s="57"/>
      <c r="J239" s="57"/>
      <c r="K239" s="208"/>
    </row>
    <row r="240" spans="4:11" ht="15" customHeight="1" x14ac:dyDescent="0.25">
      <c r="D240" s="80"/>
      <c r="E240" s="79" t="s">
        <v>551</v>
      </c>
      <c r="F240" s="113" t="s">
        <v>663</v>
      </c>
      <c r="G240" s="57"/>
      <c r="H240" s="85"/>
      <c r="I240" s="57" t="s">
        <v>307</v>
      </c>
      <c r="J240" s="57" t="s">
        <v>822</v>
      </c>
      <c r="K240" s="206">
        <v>30000</v>
      </c>
    </row>
    <row r="241" spans="4:11" ht="15" customHeight="1" x14ac:dyDescent="0.25">
      <c r="D241" s="80"/>
      <c r="E241" s="79" t="s">
        <v>551</v>
      </c>
      <c r="F241" s="113" t="s">
        <v>663</v>
      </c>
      <c r="G241" s="57"/>
      <c r="H241" s="85"/>
      <c r="I241" s="83" t="s">
        <v>307</v>
      </c>
      <c r="J241" s="78" t="s">
        <v>823</v>
      </c>
      <c r="K241" s="209">
        <v>30000</v>
      </c>
    </row>
    <row r="242" spans="4:11" ht="15" customHeight="1" x14ac:dyDescent="0.25">
      <c r="D242" s="80"/>
      <c r="E242" s="79" t="s">
        <v>551</v>
      </c>
      <c r="F242" s="113" t="s">
        <v>663</v>
      </c>
      <c r="G242" s="57"/>
      <c r="H242" s="85"/>
      <c r="I242" s="83" t="s">
        <v>315</v>
      </c>
      <c r="J242" s="78" t="s">
        <v>824</v>
      </c>
      <c r="K242" s="209">
        <v>20000</v>
      </c>
    </row>
    <row r="243" spans="4:11" ht="15" customHeight="1" x14ac:dyDescent="0.25">
      <c r="D243" s="80"/>
      <c r="E243" s="79" t="s">
        <v>551</v>
      </c>
      <c r="F243" s="113" t="s">
        <v>663</v>
      </c>
      <c r="G243" s="57"/>
      <c r="H243" s="85"/>
      <c r="I243" s="83" t="s">
        <v>315</v>
      </c>
      <c r="J243" s="57" t="s">
        <v>825</v>
      </c>
      <c r="K243" s="209">
        <v>10000</v>
      </c>
    </row>
    <row r="244" spans="4:11" ht="15" customHeight="1" thickBot="1" x14ac:dyDescent="0.3">
      <c r="D244" s="80"/>
      <c r="E244" s="79" t="s">
        <v>551</v>
      </c>
      <c r="F244" s="113" t="s">
        <v>663</v>
      </c>
      <c r="G244" s="57"/>
      <c r="H244" s="85"/>
      <c r="I244" s="83" t="s">
        <v>315</v>
      </c>
      <c r="J244" s="83" t="s">
        <v>826</v>
      </c>
      <c r="K244" s="209">
        <v>8000</v>
      </c>
    </row>
    <row r="245" spans="4:11" ht="15" customHeight="1" thickBot="1" x14ac:dyDescent="0.3">
      <c r="D245" s="125"/>
      <c r="E245" s="170"/>
      <c r="F245" s="170"/>
      <c r="G245" s="170"/>
      <c r="H245" s="170"/>
      <c r="I245" s="170"/>
      <c r="J245" s="170"/>
      <c r="K245" s="239"/>
    </row>
    <row r="246" spans="4:11" ht="15" customHeight="1" x14ac:dyDescent="0.25">
      <c r="D246" s="95">
        <v>11</v>
      </c>
      <c r="E246" s="62" t="s">
        <v>665</v>
      </c>
      <c r="F246" s="57"/>
      <c r="G246" s="57"/>
      <c r="H246" s="57"/>
      <c r="I246" s="57"/>
      <c r="J246" s="57"/>
      <c r="K246" s="208"/>
    </row>
    <row r="247" spans="4:11" ht="15" customHeight="1" x14ac:dyDescent="0.25">
      <c r="D247" s="80"/>
      <c r="E247" s="120" t="s">
        <v>665</v>
      </c>
      <c r="F247" s="118" t="s">
        <v>666</v>
      </c>
      <c r="G247" s="57"/>
      <c r="H247" s="57"/>
      <c r="I247" s="57"/>
      <c r="J247" s="57"/>
      <c r="K247" s="206"/>
    </row>
    <row r="248" spans="4:11" ht="15" customHeight="1" x14ac:dyDescent="0.25">
      <c r="D248" s="80"/>
      <c r="E248" s="120" t="s">
        <v>665</v>
      </c>
      <c r="F248" s="113" t="s">
        <v>666</v>
      </c>
      <c r="G248" s="62" t="s">
        <v>667</v>
      </c>
      <c r="H248" s="57"/>
      <c r="I248" s="57"/>
      <c r="J248" s="57"/>
      <c r="K248" s="206"/>
    </row>
    <row r="249" spans="4:11" ht="15" customHeight="1" x14ac:dyDescent="0.25">
      <c r="D249" s="80"/>
      <c r="E249" s="120" t="s">
        <v>665</v>
      </c>
      <c r="F249" s="113" t="s">
        <v>666</v>
      </c>
      <c r="G249" s="57" t="s">
        <v>667</v>
      </c>
      <c r="H249" s="57" t="s">
        <v>688</v>
      </c>
      <c r="I249" s="57"/>
      <c r="J249" s="57" t="s">
        <v>1246</v>
      </c>
      <c r="K249" s="206">
        <v>145000</v>
      </c>
    </row>
    <row r="250" spans="4:11" ht="15" customHeight="1" x14ac:dyDescent="0.25">
      <c r="D250" s="80"/>
      <c r="E250" s="120" t="s">
        <v>665</v>
      </c>
      <c r="F250" s="113" t="s">
        <v>666</v>
      </c>
      <c r="G250" s="57" t="s">
        <v>667</v>
      </c>
      <c r="H250" s="57" t="s">
        <v>689</v>
      </c>
      <c r="I250" s="57"/>
      <c r="J250" s="57" t="s">
        <v>1247</v>
      </c>
      <c r="K250" s="206">
        <v>160000</v>
      </c>
    </row>
    <row r="251" spans="4:11" ht="15" customHeight="1" x14ac:dyDescent="0.25">
      <c r="D251" s="80"/>
      <c r="E251" s="120" t="s">
        <v>665</v>
      </c>
      <c r="F251" s="113" t="s">
        <v>666</v>
      </c>
      <c r="G251" s="57" t="s">
        <v>667</v>
      </c>
      <c r="H251" s="57" t="s">
        <v>690</v>
      </c>
      <c r="I251" s="57"/>
      <c r="J251" s="78" t="s">
        <v>1248</v>
      </c>
      <c r="K251" s="206">
        <v>150000</v>
      </c>
    </row>
    <row r="252" spans="4:11" ht="15" customHeight="1" x14ac:dyDescent="0.25">
      <c r="D252" s="80"/>
      <c r="E252" s="120" t="s">
        <v>665</v>
      </c>
      <c r="F252" s="113" t="s">
        <v>666</v>
      </c>
      <c r="G252" s="57" t="s">
        <v>667</v>
      </c>
      <c r="H252" s="57" t="s">
        <v>688</v>
      </c>
      <c r="I252" s="57"/>
      <c r="J252" s="78" t="s">
        <v>1249</v>
      </c>
      <c r="K252" s="209">
        <v>155000</v>
      </c>
    </row>
    <row r="253" spans="4:11" ht="15" customHeight="1" x14ac:dyDescent="0.25">
      <c r="D253" s="80"/>
      <c r="E253" s="120" t="s">
        <v>665</v>
      </c>
      <c r="F253" s="113" t="s">
        <v>666</v>
      </c>
      <c r="G253" s="57" t="s">
        <v>667</v>
      </c>
      <c r="H253" s="57" t="s">
        <v>692</v>
      </c>
      <c r="I253" s="57"/>
      <c r="J253" s="57" t="s">
        <v>1250</v>
      </c>
      <c r="K253" s="209">
        <v>160000</v>
      </c>
    </row>
    <row r="254" spans="4:11" ht="15" customHeight="1" x14ac:dyDescent="0.25">
      <c r="D254" s="80"/>
      <c r="E254" s="120" t="s">
        <v>665</v>
      </c>
      <c r="F254" s="113" t="s">
        <v>666</v>
      </c>
      <c r="G254" s="57" t="s">
        <v>667</v>
      </c>
      <c r="H254" s="57" t="s">
        <v>693</v>
      </c>
      <c r="I254" s="57"/>
      <c r="J254" s="57" t="s">
        <v>1251</v>
      </c>
      <c r="K254" s="209">
        <v>165000</v>
      </c>
    </row>
    <row r="255" spans="4:11" ht="15" customHeight="1" x14ac:dyDescent="0.25">
      <c r="D255" s="80"/>
      <c r="E255" s="120" t="s">
        <v>665</v>
      </c>
      <c r="F255" s="113" t="s">
        <v>666</v>
      </c>
      <c r="G255" s="57" t="s">
        <v>667</v>
      </c>
      <c r="H255" s="57"/>
      <c r="I255" s="57"/>
      <c r="J255" s="57" t="s">
        <v>687</v>
      </c>
      <c r="K255" s="206"/>
    </row>
    <row r="256" spans="4:11" ht="15" customHeight="1" x14ac:dyDescent="0.25">
      <c r="D256" s="80"/>
      <c r="E256" s="120" t="s">
        <v>665</v>
      </c>
      <c r="F256" s="113" t="s">
        <v>666</v>
      </c>
      <c r="G256" s="57" t="s">
        <v>667</v>
      </c>
      <c r="H256" s="57"/>
      <c r="I256" s="57"/>
      <c r="J256" s="57" t="s">
        <v>687</v>
      </c>
      <c r="K256" s="206"/>
    </row>
    <row r="257" spans="4:11" ht="15" customHeight="1" x14ac:dyDescent="0.25">
      <c r="D257" s="80"/>
      <c r="E257" s="120" t="s">
        <v>665</v>
      </c>
      <c r="F257" s="113" t="s">
        <v>666</v>
      </c>
      <c r="G257" s="57" t="s">
        <v>667</v>
      </c>
      <c r="H257" s="57"/>
      <c r="I257" s="57"/>
      <c r="J257" s="57" t="s">
        <v>687</v>
      </c>
      <c r="K257" s="206"/>
    </row>
    <row r="258" spans="4:11" ht="15" customHeight="1" x14ac:dyDescent="0.25">
      <c r="D258" s="80"/>
      <c r="E258" s="120" t="s">
        <v>665</v>
      </c>
      <c r="F258" s="113" t="s">
        <v>666</v>
      </c>
      <c r="G258" s="62" t="s">
        <v>691</v>
      </c>
      <c r="H258" s="57"/>
      <c r="I258" s="57"/>
      <c r="J258" s="57"/>
      <c r="K258" s="206"/>
    </row>
    <row r="259" spans="4:11" ht="15" customHeight="1" x14ac:dyDescent="0.25">
      <c r="D259" s="80"/>
      <c r="E259" s="120" t="s">
        <v>665</v>
      </c>
      <c r="F259" s="113" t="s">
        <v>666</v>
      </c>
      <c r="G259" s="57" t="s">
        <v>668</v>
      </c>
      <c r="I259" s="57" t="s">
        <v>694</v>
      </c>
      <c r="J259" s="57" t="s">
        <v>827</v>
      </c>
      <c r="K259" s="206">
        <v>122400</v>
      </c>
    </row>
    <row r="260" spans="4:11" ht="15" customHeight="1" x14ac:dyDescent="0.25">
      <c r="D260" s="80"/>
      <c r="E260" s="120" t="s">
        <v>665</v>
      </c>
      <c r="F260" s="113" t="s">
        <v>666</v>
      </c>
      <c r="G260" s="57" t="s">
        <v>668</v>
      </c>
      <c r="I260" s="57" t="s">
        <v>694</v>
      </c>
      <c r="J260" s="57" t="s">
        <v>828</v>
      </c>
      <c r="K260" s="206">
        <v>138000</v>
      </c>
    </row>
    <row r="261" spans="4:11" ht="15" customHeight="1" x14ac:dyDescent="0.25">
      <c r="D261" s="80"/>
      <c r="E261" s="120" t="s">
        <v>665</v>
      </c>
      <c r="F261" s="113" t="s">
        <v>666</v>
      </c>
      <c r="G261" s="57" t="s">
        <v>668</v>
      </c>
      <c r="I261" s="57" t="s">
        <v>694</v>
      </c>
      <c r="J261" s="57" t="s">
        <v>829</v>
      </c>
      <c r="K261" s="206">
        <v>150000</v>
      </c>
    </row>
    <row r="262" spans="4:11" ht="15" customHeight="1" x14ac:dyDescent="0.25">
      <c r="D262" s="80"/>
      <c r="E262" s="120" t="s">
        <v>665</v>
      </c>
      <c r="F262" s="113" t="s">
        <v>666</v>
      </c>
      <c r="G262" s="57" t="s">
        <v>668</v>
      </c>
      <c r="I262" s="57" t="s">
        <v>694</v>
      </c>
      <c r="J262" s="57" t="s">
        <v>687</v>
      </c>
      <c r="K262" s="206"/>
    </row>
    <row r="263" spans="4:11" ht="15" customHeight="1" x14ac:dyDescent="0.25">
      <c r="D263" s="80"/>
      <c r="E263" s="120" t="s">
        <v>665</v>
      </c>
      <c r="F263" s="113" t="s">
        <v>666</v>
      </c>
      <c r="G263" s="57" t="s">
        <v>668</v>
      </c>
      <c r="I263" s="57" t="s">
        <v>694</v>
      </c>
      <c r="J263" s="57" t="s">
        <v>687</v>
      </c>
      <c r="K263" s="206"/>
    </row>
    <row r="264" spans="4:11" ht="15" customHeight="1" x14ac:dyDescent="0.25">
      <c r="D264" s="80"/>
      <c r="E264" s="120" t="s">
        <v>665</v>
      </c>
      <c r="F264" s="113" t="s">
        <v>666</v>
      </c>
      <c r="G264" s="62" t="s">
        <v>686</v>
      </c>
      <c r="H264" s="57"/>
      <c r="I264" s="57"/>
      <c r="J264" s="57"/>
      <c r="K264" s="206"/>
    </row>
    <row r="265" spans="4:11" ht="15" customHeight="1" x14ac:dyDescent="0.25">
      <c r="D265" s="80"/>
      <c r="E265" s="120" t="s">
        <v>665</v>
      </c>
      <c r="F265" s="113" t="s">
        <v>666</v>
      </c>
      <c r="G265" s="57" t="s">
        <v>686</v>
      </c>
      <c r="I265" s="57" t="s">
        <v>695</v>
      </c>
      <c r="J265" s="57" t="s">
        <v>830</v>
      </c>
      <c r="K265" s="206">
        <v>290000</v>
      </c>
    </row>
    <row r="266" spans="4:11" ht="15" customHeight="1" x14ac:dyDescent="0.25">
      <c r="D266" s="80"/>
      <c r="E266" s="120" t="s">
        <v>665</v>
      </c>
      <c r="F266" s="113" t="s">
        <v>666</v>
      </c>
      <c r="G266" s="57" t="s">
        <v>686</v>
      </c>
      <c r="I266" s="57" t="s">
        <v>695</v>
      </c>
      <c r="J266" s="57" t="s">
        <v>831</v>
      </c>
      <c r="K266" s="206">
        <v>360000</v>
      </c>
    </row>
    <row r="267" spans="4:11" ht="15" customHeight="1" x14ac:dyDescent="0.25">
      <c r="D267" s="80"/>
      <c r="E267" s="120" t="s">
        <v>665</v>
      </c>
      <c r="F267" s="113" t="s">
        <v>666</v>
      </c>
      <c r="G267" s="57" t="s">
        <v>686</v>
      </c>
      <c r="I267" s="57" t="s">
        <v>695</v>
      </c>
      <c r="J267" s="57" t="s">
        <v>832</v>
      </c>
      <c r="K267" s="206">
        <v>430000</v>
      </c>
    </row>
    <row r="268" spans="4:11" ht="15" customHeight="1" x14ac:dyDescent="0.25">
      <c r="D268" s="80"/>
      <c r="E268" s="120" t="s">
        <v>665</v>
      </c>
      <c r="F268" s="113" t="s">
        <v>666</v>
      </c>
      <c r="G268" s="57" t="s">
        <v>686</v>
      </c>
      <c r="I268" s="57" t="s">
        <v>695</v>
      </c>
      <c r="J268" s="57" t="s">
        <v>833</v>
      </c>
      <c r="K268" s="209">
        <v>490000</v>
      </c>
    </row>
    <row r="269" spans="4:11" ht="15" customHeight="1" x14ac:dyDescent="0.25">
      <c r="D269" s="80"/>
      <c r="E269" s="120" t="s">
        <v>665</v>
      </c>
      <c r="F269" s="113" t="s">
        <v>666</v>
      </c>
      <c r="G269" s="57" t="s">
        <v>686</v>
      </c>
      <c r="I269" s="57" t="s">
        <v>695</v>
      </c>
      <c r="J269" s="57" t="s">
        <v>687</v>
      </c>
      <c r="K269" s="206"/>
    </row>
    <row r="270" spans="4:11" ht="15" customHeight="1" x14ac:dyDescent="0.25">
      <c r="D270" s="80"/>
      <c r="E270" s="120" t="s">
        <v>665</v>
      </c>
      <c r="F270" s="113" t="s">
        <v>666</v>
      </c>
      <c r="G270" s="57" t="s">
        <v>686</v>
      </c>
      <c r="I270" s="57" t="s">
        <v>695</v>
      </c>
      <c r="J270" s="57" t="s">
        <v>687</v>
      </c>
      <c r="K270" s="206"/>
    </row>
    <row r="271" spans="4:11" ht="15" customHeight="1" x14ac:dyDescent="0.25">
      <c r="D271" s="80"/>
      <c r="E271" s="120" t="s">
        <v>665</v>
      </c>
      <c r="F271" s="113" t="s">
        <v>666</v>
      </c>
      <c r="G271" s="57" t="s">
        <v>686</v>
      </c>
      <c r="I271" s="57" t="s">
        <v>695</v>
      </c>
      <c r="J271" s="57" t="s">
        <v>687</v>
      </c>
      <c r="K271" s="206"/>
    </row>
    <row r="272" spans="4:11" ht="15" customHeight="1" x14ac:dyDescent="0.25">
      <c r="D272" s="80"/>
      <c r="E272" s="120" t="s">
        <v>665</v>
      </c>
      <c r="F272" s="113" t="s">
        <v>666</v>
      </c>
      <c r="G272" s="62" t="s">
        <v>669</v>
      </c>
      <c r="I272" s="57"/>
      <c r="J272" s="57"/>
      <c r="K272" s="206"/>
    </row>
    <row r="273" spans="4:11" ht="15" customHeight="1" x14ac:dyDescent="0.25">
      <c r="D273" s="80"/>
      <c r="E273" s="120" t="s">
        <v>665</v>
      </c>
      <c r="F273" s="113" t="s">
        <v>666</v>
      </c>
      <c r="G273" s="57" t="s">
        <v>669</v>
      </c>
      <c r="I273" s="83" t="s">
        <v>696</v>
      </c>
      <c r="J273" s="113" t="s">
        <v>834</v>
      </c>
      <c r="K273" s="206">
        <v>35000</v>
      </c>
    </row>
    <row r="274" spans="4:11" ht="15" customHeight="1" x14ac:dyDescent="0.25">
      <c r="D274" s="80"/>
      <c r="E274" s="120" t="s">
        <v>665</v>
      </c>
      <c r="F274" s="113" t="s">
        <v>666</v>
      </c>
      <c r="G274" s="57" t="s">
        <v>669</v>
      </c>
      <c r="I274" s="83" t="s">
        <v>696</v>
      </c>
      <c r="J274" s="113" t="s">
        <v>835</v>
      </c>
      <c r="K274" s="206">
        <v>50000</v>
      </c>
    </row>
    <row r="275" spans="4:11" ht="15" customHeight="1" x14ac:dyDescent="0.25">
      <c r="D275" s="80"/>
      <c r="E275" s="120" t="s">
        <v>665</v>
      </c>
      <c r="F275" s="113" t="s">
        <v>666</v>
      </c>
      <c r="G275" s="57" t="s">
        <v>669</v>
      </c>
      <c r="I275" s="83" t="s">
        <v>696</v>
      </c>
      <c r="J275" s="113" t="s">
        <v>836</v>
      </c>
      <c r="K275" s="206">
        <v>23000</v>
      </c>
    </row>
    <row r="276" spans="4:11" ht="15" customHeight="1" x14ac:dyDescent="0.25">
      <c r="D276" s="80"/>
      <c r="E276" s="120" t="s">
        <v>665</v>
      </c>
      <c r="F276" s="113" t="s">
        <v>666</v>
      </c>
      <c r="G276" s="57" t="s">
        <v>669</v>
      </c>
      <c r="I276" s="83" t="s">
        <v>696</v>
      </c>
      <c r="J276" s="83" t="s">
        <v>687</v>
      </c>
      <c r="K276" s="206"/>
    </row>
    <row r="277" spans="4:11" ht="15" customHeight="1" x14ac:dyDescent="0.25">
      <c r="D277" s="80"/>
      <c r="E277" s="120" t="s">
        <v>665</v>
      </c>
      <c r="F277" s="113" t="s">
        <v>666</v>
      </c>
      <c r="G277" s="57" t="s">
        <v>669</v>
      </c>
      <c r="I277" s="83" t="s">
        <v>696</v>
      </c>
      <c r="J277" s="83" t="s">
        <v>687</v>
      </c>
      <c r="K277" s="206"/>
    </row>
    <row r="278" spans="4:11" ht="15" customHeight="1" x14ac:dyDescent="0.25">
      <c r="D278" s="80"/>
      <c r="E278" s="120" t="s">
        <v>665</v>
      </c>
      <c r="F278" s="113" t="s">
        <v>666</v>
      </c>
      <c r="G278" s="62" t="s">
        <v>685</v>
      </c>
      <c r="I278" s="83" t="s">
        <v>696</v>
      </c>
      <c r="J278" s="57"/>
      <c r="K278" s="206"/>
    </row>
    <row r="279" spans="4:11" ht="15" customHeight="1" x14ac:dyDescent="0.25">
      <c r="D279" s="80"/>
      <c r="E279" s="120" t="s">
        <v>665</v>
      </c>
      <c r="F279" s="113" t="s">
        <v>666</v>
      </c>
      <c r="G279" s="57" t="s">
        <v>685</v>
      </c>
      <c r="I279" s="57" t="s">
        <v>540</v>
      </c>
      <c r="J279" s="57" t="s">
        <v>837</v>
      </c>
      <c r="K279" s="206">
        <v>32000</v>
      </c>
    </row>
    <row r="280" spans="4:11" ht="15" customHeight="1" x14ac:dyDescent="0.25">
      <c r="D280" s="80"/>
      <c r="E280" s="120" t="s">
        <v>665</v>
      </c>
      <c r="F280" s="113" t="s">
        <v>666</v>
      </c>
      <c r="G280" s="57" t="s">
        <v>685</v>
      </c>
      <c r="I280" s="57" t="s">
        <v>540</v>
      </c>
      <c r="J280" s="57" t="s">
        <v>838</v>
      </c>
      <c r="K280" s="206">
        <v>28000</v>
      </c>
    </row>
    <row r="281" spans="4:11" ht="15" customHeight="1" x14ac:dyDescent="0.25">
      <c r="D281" s="80"/>
      <c r="E281" s="120" t="s">
        <v>665</v>
      </c>
      <c r="F281" s="113" t="s">
        <v>666</v>
      </c>
      <c r="G281" s="57" t="s">
        <v>685</v>
      </c>
      <c r="I281" s="57" t="s">
        <v>540</v>
      </c>
      <c r="J281" s="57" t="s">
        <v>687</v>
      </c>
      <c r="K281" s="206"/>
    </row>
    <row r="282" spans="4:11" ht="15" customHeight="1" x14ac:dyDescent="0.25">
      <c r="D282" s="80"/>
      <c r="E282" s="120" t="s">
        <v>665</v>
      </c>
      <c r="F282" s="113" t="s">
        <v>666</v>
      </c>
      <c r="G282" s="57" t="s">
        <v>685</v>
      </c>
      <c r="I282" s="83" t="s">
        <v>696</v>
      </c>
      <c r="J282" s="57" t="s">
        <v>687</v>
      </c>
      <c r="K282" s="206"/>
    </row>
    <row r="283" spans="4:11" ht="15" customHeight="1" x14ac:dyDescent="0.25">
      <c r="D283" s="80"/>
      <c r="E283" s="120" t="s">
        <v>665</v>
      </c>
      <c r="F283" s="113" t="s">
        <v>666</v>
      </c>
      <c r="G283" s="57" t="s">
        <v>685</v>
      </c>
      <c r="I283" s="83" t="s">
        <v>696</v>
      </c>
      <c r="J283" s="57" t="s">
        <v>687</v>
      </c>
      <c r="K283" s="206"/>
    </row>
    <row r="284" spans="4:11" ht="15" customHeight="1" x14ac:dyDescent="0.25">
      <c r="D284" s="80"/>
      <c r="E284" s="120" t="s">
        <v>665</v>
      </c>
      <c r="F284" s="113" t="s">
        <v>666</v>
      </c>
      <c r="G284" s="57" t="s">
        <v>685</v>
      </c>
      <c r="I284" s="83" t="s">
        <v>696</v>
      </c>
      <c r="J284" s="57" t="s">
        <v>687</v>
      </c>
      <c r="K284" s="206"/>
    </row>
    <row r="285" spans="4:11" ht="15" customHeight="1" thickBot="1" x14ac:dyDescent="0.3">
      <c r="D285" s="103"/>
      <c r="E285" s="120" t="s">
        <v>665</v>
      </c>
      <c r="F285" s="113" t="s">
        <v>666</v>
      </c>
      <c r="G285" s="57" t="s">
        <v>685</v>
      </c>
      <c r="I285" s="83" t="s">
        <v>696</v>
      </c>
      <c r="J285" s="57" t="s">
        <v>687</v>
      </c>
      <c r="K285" s="206"/>
    </row>
    <row r="286" spans="4:11" ht="15" customHeight="1" thickBot="1" x14ac:dyDescent="0.3">
      <c r="D286" s="126"/>
      <c r="E286" s="171"/>
      <c r="F286" s="172"/>
      <c r="G286" s="172"/>
      <c r="H286" s="172"/>
      <c r="I286" s="172"/>
      <c r="J286" s="172"/>
      <c r="K286" s="240"/>
    </row>
    <row r="287" spans="4:11" ht="15" customHeight="1" thickTop="1" x14ac:dyDescent="0.25"/>
    <row r="288" spans="4:11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</sheetData>
  <sheetProtection selectLockedCells="1"/>
  <mergeCells count="3">
    <mergeCell ref="D2:G2"/>
    <mergeCell ref="E11:G11"/>
    <mergeCell ref="H11:K11"/>
  </mergeCells>
  <pageMargins left="0.7" right="0.7" top="0.75" bottom="0.75" header="0.3" footer="0.3"/>
  <pageSetup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6:I3000"/>
  <sheetViews>
    <sheetView workbookViewId="0">
      <selection activeCell="C8" sqref="C8"/>
    </sheetView>
  </sheetViews>
  <sheetFormatPr defaultRowHeight="15" x14ac:dyDescent="0.25"/>
  <cols>
    <col min="1" max="1" width="13.28515625" customWidth="1"/>
    <col min="2" max="2" width="14.140625" customWidth="1"/>
    <col min="3" max="3" width="13.28515625" customWidth="1"/>
    <col min="4" max="4" width="16.5703125" customWidth="1"/>
    <col min="5" max="5" width="14.42578125" customWidth="1"/>
    <col min="8" max="8" width="15.140625" customWidth="1"/>
    <col min="9" max="9" width="14.28515625" customWidth="1"/>
  </cols>
  <sheetData>
    <row r="6" spans="1:9" x14ac:dyDescent="0.25">
      <c r="A6" s="29" t="s">
        <v>731</v>
      </c>
      <c r="F6" s="29" t="s">
        <v>732</v>
      </c>
    </row>
    <row r="7" spans="1:9" x14ac:dyDescent="0.25">
      <c r="A7" t="s">
        <v>727</v>
      </c>
      <c r="B7" t="s">
        <v>728</v>
      </c>
      <c r="C7" t="s">
        <v>729</v>
      </c>
      <c r="D7" t="s">
        <v>730</v>
      </c>
      <c r="F7" t="s">
        <v>727</v>
      </c>
      <c r="G7" t="s">
        <v>728</v>
      </c>
      <c r="H7" t="s">
        <v>729</v>
      </c>
      <c r="I7" t="s">
        <v>730</v>
      </c>
    </row>
    <row r="8" spans="1:9" x14ac:dyDescent="0.25">
      <c r="A8">
        <f>--ISNUMBER(IFERROR(SEARCH('Project Costing'!#REF!,'Equipment &amp; Materials'!J14,1),""))</f>
        <v>0</v>
      </c>
      <c r="B8" t="str">
        <f>IF(A8=1,COUNTIF($A$8:A8,1),"")</f>
        <v/>
      </c>
      <c r="C8" s="157" t="str">
        <f>IFERROR(INDEX('Equipment &amp; Materials'!$J$14:$J$3006,MATCH(ROWS($C$8:C8),$B$8:$B$3000,0)),"")</f>
        <v/>
      </c>
      <c r="D8" s="157" t="str">
        <f>IFERROR($C$8:INDEX($C$8:$C$3000,COUNTIF($C$8:$C$3000,"?*")),"")</f>
        <v/>
      </c>
      <c r="F8">
        <f>--ISNUMBER(IFERROR(SEARCH('Project Costing'!#REF!,'Equipment &amp; Materials'!J14,1),""))</f>
        <v>0</v>
      </c>
      <c r="G8" t="str">
        <f>IF(F8=1,COUNTIF($F$8:F8,1),"")</f>
        <v/>
      </c>
      <c r="H8" s="157" t="str">
        <f>IFERROR(INDEX('Equipment &amp; Materials'!$J$14:$J$3006,MATCH(ROWS($H$8:H8),$G$8:$G$3000,0)),"")</f>
        <v/>
      </c>
      <c r="I8" s="157" t="str">
        <f>IFERROR($H$8:INDEX($H$8:$H$3000,COUNTIF($H$8:$H$3000,"?*")),"")</f>
        <v/>
      </c>
    </row>
    <row r="9" spans="1:9" x14ac:dyDescent="0.25">
      <c r="A9">
        <f>--ISNUMBER(IFERROR(SEARCH('Project Costing'!#REF!,'Equipment &amp; Materials'!J15,1),""))</f>
        <v>0</v>
      </c>
      <c r="B9" t="str">
        <f>IF(A9=1,COUNTIF($A$8:A9,1),"")</f>
        <v/>
      </c>
      <c r="C9" s="157" t="str">
        <f>IFERROR(INDEX('Equipment &amp; Materials'!$J$14:$J$3006,MATCH(ROWS($C$8:C9),$B$8:$B$3000,0)),"")</f>
        <v/>
      </c>
      <c r="D9" s="158" t="str">
        <f>IFERROR($C$8:INDEX($C$8:$C$3000,COUNTIF($C$8:$C$3000,"?*")),"")</f>
        <v/>
      </c>
      <c r="F9">
        <f>--ISNUMBER(IFERROR(SEARCH('Project Costing'!#REF!,'Equipment &amp; Materials'!J15,1),""))</f>
        <v>0</v>
      </c>
      <c r="G9" t="str">
        <f>IF(F9=1,COUNTIF($F$8:F9,1),"")</f>
        <v/>
      </c>
      <c r="H9" s="157" t="str">
        <f>IFERROR(INDEX('Equipment &amp; Materials'!$J$14:$J$3006,MATCH(ROWS($H$8:H9),$G$8:$G$3000,0)),"")</f>
        <v/>
      </c>
      <c r="I9" s="157" t="str">
        <f>IFERROR($H$8:INDEX($H$8:$H$3000,COUNTIF($H$8:$H$3000,"?*")),"")</f>
        <v/>
      </c>
    </row>
    <row r="10" spans="1:9" x14ac:dyDescent="0.25">
      <c r="A10">
        <f>--ISNUMBER(IFERROR(SEARCH('Project Costing'!#REF!,'Equipment &amp; Materials'!J16,1),""))</f>
        <v>0</v>
      </c>
      <c r="B10" t="str">
        <f>IF(A10=1,COUNTIF($A$8:A10,1),"")</f>
        <v/>
      </c>
      <c r="C10" s="157" t="str">
        <f>IFERROR(INDEX('Equipment &amp; Materials'!$J$14:$J$3006,MATCH(ROWS($C$8:C10),$B$8:$B$3000,0)),"")</f>
        <v/>
      </c>
      <c r="D10" s="158" t="str">
        <f>IFERROR($C$8:INDEX($C$8:$C$3000,COUNTIF($C$8:$C$3000,"?*")),"")</f>
        <v/>
      </c>
      <c r="F10">
        <f>--ISNUMBER(IFERROR(SEARCH('Project Costing'!#REF!,'Equipment &amp; Materials'!J16,1),""))</f>
        <v>0</v>
      </c>
      <c r="G10" t="str">
        <f>IF(F10=1,COUNTIF($F$8:F10,1),"")</f>
        <v/>
      </c>
      <c r="H10" s="157" t="str">
        <f>IFERROR(INDEX('Equipment &amp; Materials'!$J$14:$J$3006,MATCH(ROWS($H$8:H10),$G$8:$G$3000,0)),"")</f>
        <v/>
      </c>
      <c r="I10" s="157" t="str">
        <f>IFERROR($H$8:INDEX($H$8:$H$3000,COUNTIF($H$8:$H$3000,"?*")),"")</f>
        <v/>
      </c>
    </row>
    <row r="11" spans="1:9" x14ac:dyDescent="0.25">
      <c r="A11">
        <f>--ISNUMBER(IFERROR(SEARCH('Project Costing'!#REF!,'Equipment &amp; Materials'!J17,1),""))</f>
        <v>0</v>
      </c>
      <c r="B11" t="str">
        <f>IF(A11=1,COUNTIF($A$8:A11,1),"")</f>
        <v/>
      </c>
      <c r="C11" s="157" t="str">
        <f>IFERROR(INDEX('Equipment &amp; Materials'!$J$14:$J$3006,MATCH(ROWS($C$8:C11),$B$8:$B$3000,0)),"")</f>
        <v/>
      </c>
      <c r="D11" s="158" t="str">
        <f>IFERROR($C$8:INDEX($C$8:$C$3000,COUNTIF($C$8:$C$3000,"?*")),"")</f>
        <v/>
      </c>
      <c r="F11">
        <f>--ISNUMBER(IFERROR(SEARCH('Project Costing'!#REF!,'Equipment &amp; Materials'!J17,1),""))</f>
        <v>0</v>
      </c>
      <c r="G11" t="str">
        <f>IF(F11=1,COUNTIF($F$8:F11,1),"")</f>
        <v/>
      </c>
      <c r="H11" s="157" t="str">
        <f>IFERROR(INDEX('Equipment &amp; Materials'!$J$14:$J$3006,MATCH(ROWS($H$8:H11),$G$8:$G$3000,0)),"")</f>
        <v/>
      </c>
      <c r="I11" s="157" t="str">
        <f>IFERROR($H$8:INDEX($H$8:$H$3000,COUNTIF($H$8:$H$3000,"?*")),"")</f>
        <v/>
      </c>
    </row>
    <row r="12" spans="1:9" x14ac:dyDescent="0.25">
      <c r="A12">
        <f>--ISNUMBER(IFERROR(SEARCH('Project Costing'!#REF!,'Equipment &amp; Materials'!J18,1),""))</f>
        <v>0</v>
      </c>
      <c r="B12" t="str">
        <f>IF(A12=1,COUNTIF($A$8:A12,1),"")</f>
        <v/>
      </c>
      <c r="C12" s="157" t="str">
        <f>IFERROR(INDEX('Equipment &amp; Materials'!$J$14:$J$3006,MATCH(ROWS($C$8:C12),$B$8:$B$3000,0)),"")</f>
        <v/>
      </c>
      <c r="D12" s="158" t="str">
        <f>IFERROR($C$8:INDEX($C$8:$C$3000,COUNTIF($C$8:$C$3000,"?*")),"")</f>
        <v/>
      </c>
      <c r="F12">
        <f>--ISNUMBER(IFERROR(SEARCH('Project Costing'!#REF!,'Equipment &amp; Materials'!J18,1),""))</f>
        <v>0</v>
      </c>
      <c r="G12" t="str">
        <f>IF(F12=1,COUNTIF($F$8:F12,1),"")</f>
        <v/>
      </c>
      <c r="H12" s="157" t="str">
        <f>IFERROR(INDEX('Equipment &amp; Materials'!$J$14:$J$3006,MATCH(ROWS($H$8:H12),$G$8:$G$3000,0)),"")</f>
        <v/>
      </c>
      <c r="I12" s="157" t="str">
        <f>IFERROR($H$8:INDEX($H$8:$H$3000,COUNTIF($H$8:$H$3000,"?*")),"")</f>
        <v/>
      </c>
    </row>
    <row r="13" spans="1:9" x14ac:dyDescent="0.25">
      <c r="A13">
        <f>--ISNUMBER(IFERROR(SEARCH('Project Costing'!#REF!,'Equipment &amp; Materials'!J19,1),""))</f>
        <v>0</v>
      </c>
      <c r="B13" t="str">
        <f>IF(A13=1,COUNTIF($A$8:A13,1),"")</f>
        <v/>
      </c>
      <c r="C13" s="157" t="str">
        <f>IFERROR(INDEX('Equipment &amp; Materials'!$J$14:$J$3006,MATCH(ROWS($C$8:C13),$B$8:$B$3000,0)),"")</f>
        <v/>
      </c>
      <c r="D13" s="158" t="str">
        <f>IFERROR($C$8:INDEX($C$8:$C$3000,COUNTIF($C$8:$C$3000,"?*")),"")</f>
        <v/>
      </c>
      <c r="F13">
        <f>--ISNUMBER(IFERROR(SEARCH('Project Costing'!#REF!,'Equipment &amp; Materials'!J19,1),""))</f>
        <v>0</v>
      </c>
      <c r="G13" t="str">
        <f>IF(F13=1,COUNTIF($F$8:F13,1),"")</f>
        <v/>
      </c>
      <c r="H13" s="157" t="str">
        <f>IFERROR(INDEX('Equipment &amp; Materials'!$J$14:$J$3006,MATCH(ROWS($H$8:H13),$G$8:$G$3000,0)),"")</f>
        <v/>
      </c>
      <c r="I13" s="157" t="str">
        <f>IFERROR($H$8:INDEX($H$8:$H$3000,COUNTIF($H$8:$H$3000,"?*")),"")</f>
        <v/>
      </c>
    </row>
    <row r="14" spans="1:9" x14ac:dyDescent="0.25">
      <c r="A14">
        <f>--ISNUMBER(IFERROR(SEARCH('Project Costing'!#REF!,'Equipment &amp; Materials'!J20,1),""))</f>
        <v>0</v>
      </c>
      <c r="B14" t="str">
        <f>IF(A14=1,COUNTIF($A$8:A14,1),"")</f>
        <v/>
      </c>
      <c r="C14" s="157" t="str">
        <f>IFERROR(INDEX('Equipment &amp; Materials'!$J$14:$J$3006,MATCH(ROWS($C$8:C14),$B$8:$B$3000,0)),"")</f>
        <v/>
      </c>
      <c r="D14" s="158" t="str">
        <f>IFERROR($C$8:INDEX($C$8:$C$3000,COUNTIF($C$8:$C$3000,"?*")),"")</f>
        <v/>
      </c>
      <c r="F14">
        <f>--ISNUMBER(IFERROR(SEARCH('Project Costing'!#REF!,'Equipment &amp; Materials'!J20,1),""))</f>
        <v>0</v>
      </c>
      <c r="G14" t="str">
        <f>IF(F14=1,COUNTIF($F$8:F14,1),"")</f>
        <v/>
      </c>
      <c r="H14" s="157" t="str">
        <f>IFERROR(INDEX('Equipment &amp; Materials'!$J$14:$J$3006,MATCH(ROWS($H$8:H14),$G$8:$G$3000,0)),"")</f>
        <v/>
      </c>
      <c r="I14" s="157" t="str">
        <f>IFERROR($H$8:INDEX($H$8:$H$3000,COUNTIF($H$8:$H$3000,"?*")),"")</f>
        <v/>
      </c>
    </row>
    <row r="15" spans="1:9" x14ac:dyDescent="0.25">
      <c r="A15">
        <f>--ISNUMBER(IFERROR(SEARCH('Project Costing'!#REF!,'Equipment &amp; Materials'!J21,1),""))</f>
        <v>0</v>
      </c>
      <c r="B15" t="str">
        <f>IF(A15=1,COUNTIF($A$8:A15,1),"")</f>
        <v/>
      </c>
      <c r="C15" s="157" t="str">
        <f>IFERROR(INDEX('Equipment &amp; Materials'!$J$14:$J$3006,MATCH(ROWS($C$8:C15),$B$8:$B$3000,0)),"")</f>
        <v/>
      </c>
      <c r="D15" s="158" t="str">
        <f>IFERROR($C$8:INDEX($C$8:$C$3000,COUNTIF($C$8:$C$3000,"?*")),"")</f>
        <v/>
      </c>
      <c r="F15">
        <f>--ISNUMBER(IFERROR(SEARCH('Project Costing'!#REF!,'Equipment &amp; Materials'!J21,1),""))</f>
        <v>0</v>
      </c>
      <c r="G15" t="str">
        <f>IF(F15=1,COUNTIF($F$8:F15,1),"")</f>
        <v/>
      </c>
      <c r="H15" s="157" t="str">
        <f>IFERROR(INDEX('Equipment &amp; Materials'!$J$14:$J$3006,MATCH(ROWS($H$8:H15),$G$8:$G$3000,0)),"")</f>
        <v/>
      </c>
      <c r="I15" s="157" t="str">
        <f>IFERROR($H$8:INDEX($H$8:$H$3000,COUNTIF($H$8:$H$3000,"?*")),"")</f>
        <v/>
      </c>
    </row>
    <row r="16" spans="1:9" x14ac:dyDescent="0.25">
      <c r="A16">
        <f>--ISNUMBER(IFERROR(SEARCH('Project Costing'!#REF!,'Equipment &amp; Materials'!J22,1),""))</f>
        <v>0</v>
      </c>
      <c r="B16" t="str">
        <f>IF(A16=1,COUNTIF($A$8:A16,1),"")</f>
        <v/>
      </c>
      <c r="C16" s="157" t="str">
        <f>IFERROR(INDEX('Equipment &amp; Materials'!$J$14:$J$3006,MATCH(ROWS($C$8:C16),$B$8:$B$3000,0)),"")</f>
        <v/>
      </c>
      <c r="D16" s="158" t="str">
        <f>IFERROR($C$8:INDEX($C$8:$C$3000,COUNTIF($C$8:$C$3000,"?*")),"")</f>
        <v/>
      </c>
      <c r="F16">
        <f>--ISNUMBER(IFERROR(SEARCH('Project Costing'!#REF!,'Equipment &amp; Materials'!J22,1),""))</f>
        <v>0</v>
      </c>
      <c r="G16" t="str">
        <f>IF(F16=1,COUNTIF($F$8:F16,1),"")</f>
        <v/>
      </c>
      <c r="H16" s="157" t="str">
        <f>IFERROR(INDEX('Equipment &amp; Materials'!$J$14:$J$3006,MATCH(ROWS($H$8:H16),$G$8:$G$3000,0)),"")</f>
        <v/>
      </c>
      <c r="I16" s="157" t="str">
        <f>IFERROR($H$8:INDEX($H$8:$H$3000,COUNTIF($H$8:$H$3000,"?*")),"")</f>
        <v/>
      </c>
    </row>
    <row r="17" spans="1:9" x14ac:dyDescent="0.25">
      <c r="A17">
        <f>--ISNUMBER(IFERROR(SEARCH('Project Costing'!#REF!,'Equipment &amp; Materials'!J23,1),""))</f>
        <v>0</v>
      </c>
      <c r="B17" t="str">
        <f>IF(A17=1,COUNTIF($A$8:A17,1),"")</f>
        <v/>
      </c>
      <c r="C17" s="157" t="str">
        <f>IFERROR(INDEX('Equipment &amp; Materials'!$J$14:$J$3006,MATCH(ROWS($C$8:C17),$B$8:$B$3000,0)),"")</f>
        <v/>
      </c>
      <c r="D17" s="158" t="str">
        <f>IFERROR($C$8:INDEX($C$8:$C$3000,COUNTIF($C$8:$C$3000,"?*")),"")</f>
        <v/>
      </c>
      <c r="F17">
        <f>--ISNUMBER(IFERROR(SEARCH('Project Costing'!#REF!,'Equipment &amp; Materials'!J23,1),""))</f>
        <v>0</v>
      </c>
      <c r="G17" t="str">
        <f>IF(F17=1,COUNTIF($F$8:F17,1),"")</f>
        <v/>
      </c>
      <c r="H17" s="157" t="str">
        <f>IFERROR(INDEX('Equipment &amp; Materials'!$J$14:$J$3006,MATCH(ROWS($H$8:H17),$G$8:$G$3000,0)),"")</f>
        <v/>
      </c>
      <c r="I17" s="157" t="str">
        <f>IFERROR($H$8:INDEX($H$8:$H$3000,COUNTIF($H$8:$H$3000,"?*")),"")</f>
        <v/>
      </c>
    </row>
    <row r="18" spans="1:9" x14ac:dyDescent="0.25">
      <c r="A18">
        <f>--ISNUMBER(IFERROR(SEARCH('Project Costing'!#REF!,'Equipment &amp; Materials'!J24,1),""))</f>
        <v>0</v>
      </c>
      <c r="B18" t="str">
        <f>IF(A18=1,COUNTIF($A$8:A18,1),"")</f>
        <v/>
      </c>
      <c r="C18" s="157" t="str">
        <f>IFERROR(INDEX('Equipment &amp; Materials'!$J$14:$J$3006,MATCH(ROWS($C$8:C18),$B$8:$B$3000,0)),"")</f>
        <v/>
      </c>
      <c r="D18" s="158" t="str">
        <f>IFERROR($C$8:INDEX($C$8:$C$3000,COUNTIF($C$8:$C$3000,"?*")),"")</f>
        <v/>
      </c>
      <c r="F18">
        <f>--ISNUMBER(IFERROR(SEARCH('Project Costing'!#REF!,'Equipment &amp; Materials'!J24,1),""))</f>
        <v>0</v>
      </c>
      <c r="G18" t="str">
        <f>IF(F18=1,COUNTIF($F$8:F18,1),"")</f>
        <v/>
      </c>
      <c r="H18" s="157" t="str">
        <f>IFERROR(INDEX('Equipment &amp; Materials'!$J$14:$J$3006,MATCH(ROWS($H$8:H18),$G$8:$G$3000,0)),"")</f>
        <v/>
      </c>
      <c r="I18" s="157" t="str">
        <f>IFERROR($H$8:INDEX($H$8:$H$3000,COUNTIF($H$8:$H$3000,"?*")),"")</f>
        <v/>
      </c>
    </row>
    <row r="19" spans="1:9" x14ac:dyDescent="0.25">
      <c r="A19">
        <f>--ISNUMBER(IFERROR(SEARCH('Project Costing'!#REF!,'Equipment &amp; Materials'!J25,1),""))</f>
        <v>0</v>
      </c>
      <c r="B19" t="str">
        <f>IF(A19=1,COUNTIF($A$8:A19,1),"")</f>
        <v/>
      </c>
      <c r="C19" s="157" t="str">
        <f>IFERROR(INDEX('Equipment &amp; Materials'!$J$14:$J$3006,MATCH(ROWS($C$8:C19),$B$8:$B$3000,0)),"")</f>
        <v/>
      </c>
      <c r="D19" s="158" t="str">
        <f>IFERROR($C$8:INDEX($C$8:$C$3000,COUNTIF($C$8:$C$3000,"?*")),"")</f>
        <v/>
      </c>
      <c r="F19">
        <f>--ISNUMBER(IFERROR(SEARCH('Project Costing'!#REF!,'Equipment &amp; Materials'!J25,1),""))</f>
        <v>0</v>
      </c>
      <c r="G19" t="str">
        <f>IF(F19=1,COUNTIF($F$8:F19,1),"")</f>
        <v/>
      </c>
      <c r="H19" s="157" t="str">
        <f>IFERROR(INDEX('Equipment &amp; Materials'!$J$14:$J$3006,MATCH(ROWS($H$8:H19),$G$8:$G$3000,0)),"")</f>
        <v/>
      </c>
      <c r="I19" s="157" t="str">
        <f>IFERROR($H$8:INDEX($H$8:$H$3000,COUNTIF($H$8:$H$3000,"?*")),"")</f>
        <v/>
      </c>
    </row>
    <row r="20" spans="1:9" x14ac:dyDescent="0.25">
      <c r="A20">
        <f>--ISNUMBER(IFERROR(SEARCH('Project Costing'!#REF!,'Equipment &amp; Materials'!J26,1),""))</f>
        <v>0</v>
      </c>
      <c r="B20" t="str">
        <f>IF(A20=1,COUNTIF($A$8:A20,1),"")</f>
        <v/>
      </c>
      <c r="C20" s="157" t="str">
        <f>IFERROR(INDEX('Equipment &amp; Materials'!$J$14:$J$3006,MATCH(ROWS($C$8:C20),$B$8:$B$3000,0)),"")</f>
        <v/>
      </c>
      <c r="D20" s="158" t="str">
        <f>IFERROR($C$8:INDEX($C$8:$C$3000,COUNTIF($C$8:$C$3000,"?*")),"")</f>
        <v/>
      </c>
      <c r="F20">
        <f>--ISNUMBER(IFERROR(SEARCH('Project Costing'!#REF!,'Equipment &amp; Materials'!J26,1),""))</f>
        <v>0</v>
      </c>
      <c r="G20" t="str">
        <f>IF(F20=1,COUNTIF($F$8:F20,1),"")</f>
        <v/>
      </c>
      <c r="H20" s="157" t="str">
        <f>IFERROR(INDEX('Equipment &amp; Materials'!$J$14:$J$3006,MATCH(ROWS($H$8:H20),$G$8:$G$3000,0)),"")</f>
        <v/>
      </c>
      <c r="I20" s="157" t="str">
        <f>IFERROR($H$8:INDEX($H$8:$H$3000,COUNTIF($H$8:$H$3000,"?*")),"")</f>
        <v/>
      </c>
    </row>
    <row r="21" spans="1:9" x14ac:dyDescent="0.25">
      <c r="A21">
        <f>--ISNUMBER(IFERROR(SEARCH('Project Costing'!#REF!,'Equipment &amp; Materials'!J27,1),""))</f>
        <v>0</v>
      </c>
      <c r="B21" t="str">
        <f>IF(A21=1,COUNTIF($A$8:A21,1),"")</f>
        <v/>
      </c>
      <c r="C21" s="157" t="str">
        <f>IFERROR(INDEX('Equipment &amp; Materials'!$J$14:$J$3006,MATCH(ROWS($C$8:C21),$B$8:$B$3000,0)),"")</f>
        <v/>
      </c>
      <c r="D21" s="158" t="str">
        <f>IFERROR($C$8:INDEX($C$8:$C$3000,COUNTIF($C$8:$C$3000,"?*")),"")</f>
        <v/>
      </c>
      <c r="F21">
        <f>--ISNUMBER(IFERROR(SEARCH('Project Costing'!#REF!,'Equipment &amp; Materials'!J27,1),""))</f>
        <v>0</v>
      </c>
      <c r="G21" t="str">
        <f>IF(F21=1,COUNTIF($F$8:F21,1),"")</f>
        <v/>
      </c>
      <c r="H21" s="157" t="str">
        <f>IFERROR(INDEX('Equipment &amp; Materials'!$J$14:$J$3006,MATCH(ROWS($H$8:H21),$G$8:$G$3000,0)),"")</f>
        <v/>
      </c>
      <c r="I21" s="157" t="str">
        <f>IFERROR($H$8:INDEX($H$8:$H$3000,COUNTIF($H$8:$H$3000,"?*")),"")</f>
        <v/>
      </c>
    </row>
    <row r="22" spans="1:9" x14ac:dyDescent="0.25">
      <c r="A22">
        <f>--ISNUMBER(IFERROR(SEARCH('Project Costing'!#REF!,'Equipment &amp; Materials'!J28,1),""))</f>
        <v>0</v>
      </c>
      <c r="B22" t="str">
        <f>IF(A22=1,COUNTIF($A$8:A22,1),"")</f>
        <v/>
      </c>
      <c r="C22" s="157" t="str">
        <f>IFERROR(INDEX('Equipment &amp; Materials'!$J$14:$J$3006,MATCH(ROWS($C$8:C22),$B$8:$B$3000,0)),"")</f>
        <v/>
      </c>
      <c r="D22" s="158" t="str">
        <f>IFERROR($C$8:INDEX($C$8:$C$3000,COUNTIF($C$8:$C$3000,"?*")),"")</f>
        <v/>
      </c>
      <c r="F22">
        <f>--ISNUMBER(IFERROR(SEARCH('Project Costing'!#REF!,'Equipment &amp; Materials'!J28,1),""))</f>
        <v>0</v>
      </c>
      <c r="G22" t="str">
        <f>IF(F22=1,COUNTIF($F$8:F22,1),"")</f>
        <v/>
      </c>
      <c r="H22" s="157" t="str">
        <f>IFERROR(INDEX('Equipment &amp; Materials'!$J$14:$J$3006,MATCH(ROWS($H$8:H22),$G$8:$G$3000,0)),"")</f>
        <v/>
      </c>
      <c r="I22" s="157" t="str">
        <f>IFERROR($H$8:INDEX($H$8:$H$3000,COUNTIF($H$8:$H$3000,"?*")),"")</f>
        <v/>
      </c>
    </row>
    <row r="23" spans="1:9" x14ac:dyDescent="0.25">
      <c r="A23">
        <f>--ISNUMBER(IFERROR(SEARCH('Project Costing'!#REF!,'Equipment &amp; Materials'!J29,1),""))</f>
        <v>0</v>
      </c>
      <c r="B23" t="str">
        <f>IF(A23=1,COUNTIF($A$8:A23,1),"")</f>
        <v/>
      </c>
      <c r="C23" s="157" t="str">
        <f>IFERROR(INDEX('Equipment &amp; Materials'!$J$14:$J$3006,MATCH(ROWS($C$8:C23),$B$8:$B$3000,0)),"")</f>
        <v/>
      </c>
      <c r="D23" s="158" t="str">
        <f>IFERROR($C$8:INDEX($C$8:$C$3000,COUNTIF($C$8:$C$3000,"?*")),"")</f>
        <v/>
      </c>
      <c r="F23">
        <f>--ISNUMBER(IFERROR(SEARCH('Project Costing'!#REF!,'Equipment &amp; Materials'!J29,1),""))</f>
        <v>0</v>
      </c>
      <c r="G23" t="str">
        <f>IF(F23=1,COUNTIF($F$8:F23,1),"")</f>
        <v/>
      </c>
      <c r="H23" s="157" t="str">
        <f>IFERROR(INDEX('Equipment &amp; Materials'!$J$14:$J$3006,MATCH(ROWS($H$8:H23),$G$8:$G$3000,0)),"")</f>
        <v/>
      </c>
      <c r="I23" s="157" t="str">
        <f>IFERROR($H$8:INDEX($H$8:$H$3000,COUNTIF($H$8:$H$3000,"?*")),"")</f>
        <v/>
      </c>
    </row>
    <row r="24" spans="1:9" x14ac:dyDescent="0.25">
      <c r="A24">
        <f>--ISNUMBER(IFERROR(SEARCH('Project Costing'!#REF!,'Equipment &amp; Materials'!J30,1),""))</f>
        <v>0</v>
      </c>
      <c r="B24" t="str">
        <f>IF(A24=1,COUNTIF($A$8:A24,1),"")</f>
        <v/>
      </c>
      <c r="C24" s="157" t="str">
        <f>IFERROR(INDEX('Equipment &amp; Materials'!$J$14:$J$3006,MATCH(ROWS($C$8:C24),$B$8:$B$3000,0)),"")</f>
        <v/>
      </c>
      <c r="D24" s="158" t="str">
        <f>IFERROR($C$8:INDEX($C$8:$C$3000,COUNTIF($C$8:$C$3000,"?*")),"")</f>
        <v/>
      </c>
      <c r="F24">
        <f>--ISNUMBER(IFERROR(SEARCH('Project Costing'!#REF!,'Equipment &amp; Materials'!J30,1),""))</f>
        <v>0</v>
      </c>
      <c r="G24" t="str">
        <f>IF(F24=1,COUNTIF($F$8:F24,1),"")</f>
        <v/>
      </c>
      <c r="H24" s="157" t="str">
        <f>IFERROR(INDEX('Equipment &amp; Materials'!$J$14:$J$3006,MATCH(ROWS($H$8:H24),$G$8:$G$3000,0)),"")</f>
        <v/>
      </c>
      <c r="I24" s="157" t="str">
        <f>IFERROR($H$8:INDEX($H$8:$H$3000,COUNTIF($H$8:$H$3000,"?*")),"")</f>
        <v/>
      </c>
    </row>
    <row r="25" spans="1:9" x14ac:dyDescent="0.25">
      <c r="A25">
        <f>--ISNUMBER(IFERROR(SEARCH('Project Costing'!#REF!,'Equipment &amp; Materials'!J31,1),""))</f>
        <v>0</v>
      </c>
      <c r="B25" t="str">
        <f>IF(A25=1,COUNTIF($A$8:A25,1),"")</f>
        <v/>
      </c>
      <c r="C25" s="157" t="str">
        <f>IFERROR(INDEX('Equipment &amp; Materials'!$J$14:$J$3006,MATCH(ROWS($C$8:C25),$B$8:$B$3000,0)),"")</f>
        <v/>
      </c>
      <c r="D25" s="158" t="str">
        <f>IFERROR($C$8:INDEX($C$8:$C$3000,COUNTIF($C$8:$C$3000,"?*")),"")</f>
        <v/>
      </c>
      <c r="F25">
        <f>--ISNUMBER(IFERROR(SEARCH('Project Costing'!#REF!,'Equipment &amp; Materials'!J31,1),""))</f>
        <v>0</v>
      </c>
      <c r="G25" t="str">
        <f>IF(F25=1,COUNTIF($F$8:F25,1),"")</f>
        <v/>
      </c>
      <c r="H25" s="157" t="str">
        <f>IFERROR(INDEX('Equipment &amp; Materials'!$J$14:$J$3006,MATCH(ROWS($H$8:H25),$G$8:$G$3000,0)),"")</f>
        <v/>
      </c>
      <c r="I25" s="157" t="str">
        <f>IFERROR($H$8:INDEX($H$8:$H$3000,COUNTIF($H$8:$H$3000,"?*")),"")</f>
        <v/>
      </c>
    </row>
    <row r="26" spans="1:9" x14ac:dyDescent="0.25">
      <c r="A26">
        <f>--ISNUMBER(IFERROR(SEARCH('Project Costing'!#REF!,'Equipment &amp; Materials'!J32,1),""))</f>
        <v>0</v>
      </c>
      <c r="B26" t="str">
        <f>IF(A26=1,COUNTIF($A$8:A26,1),"")</f>
        <v/>
      </c>
      <c r="C26" s="157" t="str">
        <f>IFERROR(INDEX('Equipment &amp; Materials'!$J$14:$J$3006,MATCH(ROWS($C$8:C26),$B$8:$B$3000,0)),"")</f>
        <v/>
      </c>
      <c r="D26" s="158" t="str">
        <f>IFERROR($C$8:INDEX($C$8:$C$3000,COUNTIF($C$8:$C$3000,"?*")),"")</f>
        <v/>
      </c>
      <c r="F26">
        <f>--ISNUMBER(IFERROR(SEARCH('Project Costing'!#REF!,'Equipment &amp; Materials'!J32,1),""))</f>
        <v>0</v>
      </c>
      <c r="G26" t="str">
        <f>IF(F26=1,COUNTIF($F$8:F26,1),"")</f>
        <v/>
      </c>
      <c r="H26" s="157" t="str">
        <f>IFERROR(INDEX('Equipment &amp; Materials'!$J$14:$J$3006,MATCH(ROWS($H$8:H26),$G$8:$G$3000,0)),"")</f>
        <v/>
      </c>
      <c r="I26" s="157" t="str">
        <f>IFERROR($H$8:INDEX($H$8:$H$3000,COUNTIF($H$8:$H$3000,"?*")),"")</f>
        <v/>
      </c>
    </row>
    <row r="27" spans="1:9" x14ac:dyDescent="0.25">
      <c r="A27">
        <f>--ISNUMBER(IFERROR(SEARCH('Project Costing'!#REF!,'Equipment &amp; Materials'!J33,1),""))</f>
        <v>0</v>
      </c>
      <c r="B27" t="str">
        <f>IF(A27=1,COUNTIF($A$8:A27,1),"")</f>
        <v/>
      </c>
      <c r="C27" s="157" t="str">
        <f>IFERROR(INDEX('Equipment &amp; Materials'!$J$14:$J$3006,MATCH(ROWS($C$8:C27),$B$8:$B$3000,0)),"")</f>
        <v/>
      </c>
      <c r="D27" s="158" t="str">
        <f>IFERROR($C$8:INDEX($C$8:$C$3000,COUNTIF($C$8:$C$3000,"?*")),"")</f>
        <v/>
      </c>
      <c r="F27">
        <f>--ISNUMBER(IFERROR(SEARCH('Project Costing'!#REF!,'Equipment &amp; Materials'!J33,1),""))</f>
        <v>0</v>
      </c>
      <c r="G27" t="str">
        <f>IF(F27=1,COUNTIF($F$8:F27,1),"")</f>
        <v/>
      </c>
      <c r="H27" s="157" t="str">
        <f>IFERROR(INDEX('Equipment &amp; Materials'!$J$14:$J$3006,MATCH(ROWS($H$8:H27),$G$8:$G$3000,0)),"")</f>
        <v/>
      </c>
      <c r="I27" s="157" t="str">
        <f>IFERROR($H$8:INDEX($H$8:$H$3000,COUNTIF($H$8:$H$3000,"?*")),"")</f>
        <v/>
      </c>
    </row>
    <row r="28" spans="1:9" x14ac:dyDescent="0.25">
      <c r="A28">
        <f>--ISNUMBER(IFERROR(SEARCH('Project Costing'!#REF!,'Equipment &amp; Materials'!J34,1),""))</f>
        <v>0</v>
      </c>
      <c r="B28" t="str">
        <f>IF(A28=1,COUNTIF($A$8:A28,1),"")</f>
        <v/>
      </c>
      <c r="C28" s="157" t="str">
        <f>IFERROR(INDEX('Equipment &amp; Materials'!$J$14:$J$3006,MATCH(ROWS($C$8:C28),$B$8:$B$3000,0)),"")</f>
        <v/>
      </c>
      <c r="D28" s="158" t="str">
        <f>IFERROR($C$8:INDEX($C$8:$C$3000,COUNTIF($C$8:$C$3000,"?*")),"")</f>
        <v/>
      </c>
      <c r="F28">
        <f>--ISNUMBER(IFERROR(SEARCH('Project Costing'!#REF!,'Equipment &amp; Materials'!J34,1),""))</f>
        <v>0</v>
      </c>
      <c r="G28" t="str">
        <f>IF(F28=1,COUNTIF($F$8:F28,1),"")</f>
        <v/>
      </c>
      <c r="H28" s="157" t="str">
        <f>IFERROR(INDEX('Equipment &amp; Materials'!$J$14:$J$3006,MATCH(ROWS($H$8:H28),$G$8:$G$3000,0)),"")</f>
        <v/>
      </c>
      <c r="I28" s="157" t="str">
        <f>IFERROR($H$8:INDEX($H$8:$H$3000,COUNTIF($H$8:$H$3000,"?*")),"")</f>
        <v/>
      </c>
    </row>
    <row r="29" spans="1:9" x14ac:dyDescent="0.25">
      <c r="A29">
        <f>--ISNUMBER(IFERROR(SEARCH('Project Costing'!#REF!,'Equipment &amp; Materials'!J35,1),""))</f>
        <v>0</v>
      </c>
      <c r="B29" t="str">
        <f>IF(A29=1,COUNTIF($A$8:A29,1),"")</f>
        <v/>
      </c>
      <c r="C29" s="157" t="str">
        <f>IFERROR(INDEX('Equipment &amp; Materials'!$J$14:$J$3006,MATCH(ROWS($C$8:C29),$B$8:$B$3000,0)),"")</f>
        <v/>
      </c>
      <c r="D29" s="158" t="str">
        <f>IFERROR($C$8:INDEX($C$8:$C$3000,COUNTIF($C$8:$C$3000,"?*")),"")</f>
        <v/>
      </c>
      <c r="F29">
        <f>--ISNUMBER(IFERROR(SEARCH('Project Costing'!#REF!,'Equipment &amp; Materials'!J35,1),""))</f>
        <v>0</v>
      </c>
      <c r="G29" t="str">
        <f>IF(F29=1,COUNTIF($F$8:F29,1),"")</f>
        <v/>
      </c>
      <c r="H29" s="157" t="str">
        <f>IFERROR(INDEX('Equipment &amp; Materials'!$J$14:$J$3006,MATCH(ROWS($H$8:H29),$G$8:$G$3000,0)),"")</f>
        <v/>
      </c>
      <c r="I29" s="157" t="str">
        <f>IFERROR($H$8:INDEX($H$8:$H$3000,COUNTIF($H$8:$H$3000,"?*")),"")</f>
        <v/>
      </c>
    </row>
    <row r="30" spans="1:9" x14ac:dyDescent="0.25">
      <c r="A30">
        <f>--ISNUMBER(IFERROR(SEARCH('Project Costing'!#REF!,'Equipment &amp; Materials'!J36,1),""))</f>
        <v>0</v>
      </c>
      <c r="B30" t="str">
        <f>IF(A30=1,COUNTIF($A$8:A30,1),"")</f>
        <v/>
      </c>
      <c r="C30" s="157" t="str">
        <f>IFERROR(INDEX('Equipment &amp; Materials'!$J$14:$J$3006,MATCH(ROWS($C$8:C30),$B$8:$B$3000,0)),"")</f>
        <v/>
      </c>
      <c r="D30" s="158" t="str">
        <f>IFERROR($C$8:INDEX($C$8:$C$3000,COUNTIF($C$8:$C$3000,"?*")),"")</f>
        <v/>
      </c>
      <c r="F30">
        <f>--ISNUMBER(IFERROR(SEARCH('Project Costing'!#REF!,'Equipment &amp; Materials'!J36,1),""))</f>
        <v>0</v>
      </c>
      <c r="G30" t="str">
        <f>IF(F30=1,COUNTIF($F$8:F30,1),"")</f>
        <v/>
      </c>
      <c r="H30" s="157" t="str">
        <f>IFERROR(INDEX('Equipment &amp; Materials'!$J$14:$J$3006,MATCH(ROWS($H$8:H30),$G$8:$G$3000,0)),"")</f>
        <v/>
      </c>
      <c r="I30" s="157" t="str">
        <f>IFERROR($H$8:INDEX($H$8:$H$3000,COUNTIF($H$8:$H$3000,"?*")),"")</f>
        <v/>
      </c>
    </row>
    <row r="31" spans="1:9" x14ac:dyDescent="0.25">
      <c r="A31">
        <f>--ISNUMBER(IFERROR(SEARCH('Project Costing'!#REF!,'Equipment &amp; Materials'!J37,1),""))</f>
        <v>0</v>
      </c>
      <c r="B31" t="str">
        <f>IF(A31=1,COUNTIF($A$8:A31,1),"")</f>
        <v/>
      </c>
      <c r="C31" s="157" t="str">
        <f>IFERROR(INDEX('Equipment &amp; Materials'!$J$14:$J$3006,MATCH(ROWS($C$8:C31),$B$8:$B$3000,0)),"")</f>
        <v/>
      </c>
      <c r="D31" s="158" t="str">
        <f>IFERROR($C$8:INDEX($C$8:$C$3000,COUNTIF($C$8:$C$3000,"?*")),"")</f>
        <v/>
      </c>
      <c r="F31">
        <f>--ISNUMBER(IFERROR(SEARCH('Project Costing'!#REF!,'Equipment &amp; Materials'!J37,1),""))</f>
        <v>0</v>
      </c>
      <c r="G31" t="str">
        <f>IF(F31=1,COUNTIF($F$8:F31,1),"")</f>
        <v/>
      </c>
      <c r="H31" s="157" t="str">
        <f>IFERROR(INDEX('Equipment &amp; Materials'!$J$14:$J$3006,MATCH(ROWS($H$8:H31),$G$8:$G$3000,0)),"")</f>
        <v/>
      </c>
      <c r="I31" s="157" t="str">
        <f>IFERROR($H$8:INDEX($H$8:$H$3000,COUNTIF($H$8:$H$3000,"?*")),"")</f>
        <v/>
      </c>
    </row>
    <row r="32" spans="1:9" x14ac:dyDescent="0.25">
      <c r="A32">
        <f>--ISNUMBER(IFERROR(SEARCH('Project Costing'!#REF!,'Equipment &amp; Materials'!J38,1),""))</f>
        <v>0</v>
      </c>
      <c r="B32" t="str">
        <f>IF(A32=1,COUNTIF($A$8:A32,1),"")</f>
        <v/>
      </c>
      <c r="C32" s="157" t="str">
        <f>IFERROR(INDEX('Equipment &amp; Materials'!$J$14:$J$3006,MATCH(ROWS($C$8:C32),$B$8:$B$3000,0)),"")</f>
        <v/>
      </c>
      <c r="D32" s="158" t="str">
        <f>IFERROR($C$8:INDEX($C$8:$C$3000,COUNTIF($C$8:$C$3000,"?*")),"")</f>
        <v/>
      </c>
      <c r="F32">
        <f>--ISNUMBER(IFERROR(SEARCH('Project Costing'!#REF!,'Equipment &amp; Materials'!J38,1),""))</f>
        <v>0</v>
      </c>
      <c r="G32" t="str">
        <f>IF(F32=1,COUNTIF($F$8:F32,1),"")</f>
        <v/>
      </c>
      <c r="H32" s="157" t="str">
        <f>IFERROR(INDEX('Equipment &amp; Materials'!$J$14:$J$3006,MATCH(ROWS($H$8:H32),$G$8:$G$3000,0)),"")</f>
        <v/>
      </c>
      <c r="I32" s="157" t="str">
        <f>IFERROR($H$8:INDEX($H$8:$H$3000,COUNTIF($H$8:$H$3000,"?*")),"")</f>
        <v/>
      </c>
    </row>
    <row r="33" spans="1:9" x14ac:dyDescent="0.25">
      <c r="A33">
        <f>--ISNUMBER(IFERROR(SEARCH('Project Costing'!#REF!,'Equipment &amp; Materials'!J39,1),""))</f>
        <v>0</v>
      </c>
      <c r="B33" t="str">
        <f>IF(A33=1,COUNTIF($A$8:A33,1),"")</f>
        <v/>
      </c>
      <c r="C33" s="157" t="str">
        <f>IFERROR(INDEX('Equipment &amp; Materials'!$J$14:$J$3006,MATCH(ROWS($C$8:C33),$B$8:$B$3000,0)),"")</f>
        <v/>
      </c>
      <c r="D33" s="158" t="str">
        <f>IFERROR($C$8:INDEX($C$8:$C$3000,COUNTIF($C$8:$C$3000,"?*")),"")</f>
        <v/>
      </c>
      <c r="F33">
        <f>--ISNUMBER(IFERROR(SEARCH('Project Costing'!#REF!,'Equipment &amp; Materials'!J39,1),""))</f>
        <v>0</v>
      </c>
      <c r="G33" t="str">
        <f>IF(F33=1,COUNTIF($F$8:F33,1),"")</f>
        <v/>
      </c>
      <c r="H33" s="157" t="str">
        <f>IFERROR(INDEX('Equipment &amp; Materials'!$J$14:$J$3006,MATCH(ROWS($H$8:H33),$G$8:$G$3000,0)),"")</f>
        <v/>
      </c>
      <c r="I33" s="157" t="str">
        <f>IFERROR($H$8:INDEX($H$8:$H$3000,COUNTIF($H$8:$H$3000,"?*")),"")</f>
        <v/>
      </c>
    </row>
    <row r="34" spans="1:9" x14ac:dyDescent="0.25">
      <c r="A34">
        <f>--ISNUMBER(IFERROR(SEARCH('Project Costing'!#REF!,'Equipment &amp; Materials'!J40,1),""))</f>
        <v>0</v>
      </c>
      <c r="B34" t="str">
        <f>IF(A34=1,COUNTIF($A$8:A34,1),"")</f>
        <v/>
      </c>
      <c r="C34" s="157" t="str">
        <f>IFERROR(INDEX('Equipment &amp; Materials'!$J$14:$J$3006,MATCH(ROWS($C$8:C34),$B$8:$B$3000,0)),"")</f>
        <v/>
      </c>
      <c r="D34" s="158" t="str">
        <f>IFERROR($C$8:INDEX($C$8:$C$3000,COUNTIF($C$8:$C$3000,"?*")),"")</f>
        <v/>
      </c>
      <c r="F34">
        <f>--ISNUMBER(IFERROR(SEARCH('Project Costing'!#REF!,'Equipment &amp; Materials'!J40,1),""))</f>
        <v>0</v>
      </c>
      <c r="G34" t="str">
        <f>IF(F34=1,COUNTIF($F$8:F34,1),"")</f>
        <v/>
      </c>
      <c r="H34" s="157" t="str">
        <f>IFERROR(INDEX('Equipment &amp; Materials'!$J$14:$J$3006,MATCH(ROWS($H$8:H34),$G$8:$G$3000,0)),"")</f>
        <v/>
      </c>
      <c r="I34" s="157" t="str">
        <f>IFERROR($H$8:INDEX($H$8:$H$3000,COUNTIF($H$8:$H$3000,"?*")),"")</f>
        <v/>
      </c>
    </row>
    <row r="35" spans="1:9" x14ac:dyDescent="0.25">
      <c r="A35">
        <f>--ISNUMBER(IFERROR(SEARCH('Project Costing'!#REF!,'Equipment &amp; Materials'!J41,1),""))</f>
        <v>0</v>
      </c>
      <c r="B35" t="str">
        <f>IF(A35=1,COUNTIF($A$8:A35,1),"")</f>
        <v/>
      </c>
      <c r="C35" s="157" t="str">
        <f>IFERROR(INDEX('Equipment &amp; Materials'!$J$14:$J$3006,MATCH(ROWS($C$8:C35),$B$8:$B$3000,0)),"")</f>
        <v/>
      </c>
      <c r="D35" s="158" t="str">
        <f>IFERROR($C$8:INDEX($C$8:$C$3000,COUNTIF($C$8:$C$3000,"?*")),"")</f>
        <v/>
      </c>
      <c r="F35">
        <f>--ISNUMBER(IFERROR(SEARCH('Project Costing'!#REF!,'Equipment &amp; Materials'!J41,1),""))</f>
        <v>0</v>
      </c>
      <c r="G35" t="str">
        <f>IF(F35=1,COUNTIF($F$8:F35,1),"")</f>
        <v/>
      </c>
      <c r="H35" s="157" t="str">
        <f>IFERROR(INDEX('Equipment &amp; Materials'!$J$14:$J$3006,MATCH(ROWS($H$8:H35),$G$8:$G$3000,0)),"")</f>
        <v/>
      </c>
      <c r="I35" s="157" t="str">
        <f>IFERROR($H$8:INDEX($H$8:$H$3000,COUNTIF($H$8:$H$3000,"?*")),"")</f>
        <v/>
      </c>
    </row>
    <row r="36" spans="1:9" x14ac:dyDescent="0.25">
      <c r="A36">
        <f>--ISNUMBER(IFERROR(SEARCH('Project Costing'!#REF!,'Equipment &amp; Materials'!J42,1),""))</f>
        <v>0</v>
      </c>
      <c r="B36" t="str">
        <f>IF(A36=1,COUNTIF($A$8:A36,1),"")</f>
        <v/>
      </c>
      <c r="C36" s="157" t="str">
        <f>IFERROR(INDEX('Equipment &amp; Materials'!$J$14:$J$3006,MATCH(ROWS($C$8:C36),$B$8:$B$3000,0)),"")</f>
        <v/>
      </c>
      <c r="D36" s="158" t="str">
        <f>IFERROR($C$8:INDEX($C$8:$C$3000,COUNTIF($C$8:$C$3000,"?*")),"")</f>
        <v/>
      </c>
      <c r="F36">
        <f>--ISNUMBER(IFERROR(SEARCH('Project Costing'!#REF!,'Equipment &amp; Materials'!J42,1),""))</f>
        <v>0</v>
      </c>
      <c r="G36" t="str">
        <f>IF(F36=1,COUNTIF($F$8:F36,1),"")</f>
        <v/>
      </c>
      <c r="H36" s="157" t="str">
        <f>IFERROR(INDEX('Equipment &amp; Materials'!$J$14:$J$3006,MATCH(ROWS($H$8:H36),$G$8:$G$3000,0)),"")</f>
        <v/>
      </c>
      <c r="I36" s="157" t="str">
        <f>IFERROR($H$8:INDEX($H$8:$H$3000,COUNTIF($H$8:$H$3000,"?*")),"")</f>
        <v/>
      </c>
    </row>
    <row r="37" spans="1:9" x14ac:dyDescent="0.25">
      <c r="A37">
        <f>--ISNUMBER(IFERROR(SEARCH('Project Costing'!#REF!,'Equipment &amp; Materials'!J43,1),""))</f>
        <v>0</v>
      </c>
      <c r="B37" t="str">
        <f>IF(A37=1,COUNTIF($A$8:A37,1),"")</f>
        <v/>
      </c>
      <c r="C37" s="157" t="str">
        <f>IFERROR(INDEX('Equipment &amp; Materials'!$J$14:$J$3006,MATCH(ROWS($C$8:C37),$B$8:$B$3000,0)),"")</f>
        <v/>
      </c>
      <c r="D37" s="158" t="str">
        <f>IFERROR($C$8:INDEX($C$8:$C$3000,COUNTIF($C$8:$C$3000,"?*")),"")</f>
        <v/>
      </c>
      <c r="F37">
        <f>--ISNUMBER(IFERROR(SEARCH('Project Costing'!#REF!,'Equipment &amp; Materials'!J43,1),""))</f>
        <v>0</v>
      </c>
      <c r="G37" t="str">
        <f>IF(F37=1,COUNTIF($F$8:F37,1),"")</f>
        <v/>
      </c>
      <c r="H37" s="157" t="str">
        <f>IFERROR(INDEX('Equipment &amp; Materials'!$J$14:$J$3006,MATCH(ROWS($H$8:H37),$G$8:$G$3000,0)),"")</f>
        <v/>
      </c>
      <c r="I37" s="157" t="str">
        <f>IFERROR($H$8:INDEX($H$8:$H$3000,COUNTIF($H$8:$H$3000,"?*")),"")</f>
        <v/>
      </c>
    </row>
    <row r="38" spans="1:9" x14ac:dyDescent="0.25">
      <c r="A38">
        <f>--ISNUMBER(IFERROR(SEARCH('Project Costing'!#REF!,'Equipment &amp; Materials'!J44,1),""))</f>
        <v>0</v>
      </c>
      <c r="B38" t="str">
        <f>IF(A38=1,COUNTIF($A$8:A38,1),"")</f>
        <v/>
      </c>
      <c r="C38" s="157" t="str">
        <f>IFERROR(INDEX('Equipment &amp; Materials'!$J$14:$J$3006,MATCH(ROWS($C$8:C38),$B$8:$B$3000,0)),"")</f>
        <v/>
      </c>
      <c r="D38" s="158" t="str">
        <f>IFERROR($C$8:INDEX($C$8:$C$3000,COUNTIF($C$8:$C$3000,"?*")),"")</f>
        <v/>
      </c>
      <c r="F38">
        <f>--ISNUMBER(IFERROR(SEARCH('Project Costing'!#REF!,'Equipment &amp; Materials'!J44,1),""))</f>
        <v>0</v>
      </c>
      <c r="G38" t="str">
        <f>IF(F38=1,COUNTIF($F$8:F38,1),"")</f>
        <v/>
      </c>
      <c r="H38" s="157" t="str">
        <f>IFERROR(INDEX('Equipment &amp; Materials'!$J$14:$J$3006,MATCH(ROWS($H$8:H38),$G$8:$G$3000,0)),"")</f>
        <v/>
      </c>
      <c r="I38" s="157" t="str">
        <f>IFERROR($H$8:INDEX($H$8:$H$3000,COUNTIF($H$8:$H$3000,"?*")),"")</f>
        <v/>
      </c>
    </row>
    <row r="39" spans="1:9" x14ac:dyDescent="0.25">
      <c r="A39">
        <f>--ISNUMBER(IFERROR(SEARCH('Project Costing'!#REF!,'Equipment &amp; Materials'!J45,1),""))</f>
        <v>0</v>
      </c>
      <c r="B39" t="str">
        <f>IF(A39=1,COUNTIF($A$8:A39,1),"")</f>
        <v/>
      </c>
      <c r="C39" s="157" t="str">
        <f>IFERROR(INDEX('Equipment &amp; Materials'!$J$14:$J$3006,MATCH(ROWS($C$8:C39),$B$8:$B$3000,0)),"")</f>
        <v/>
      </c>
      <c r="D39" s="158" t="str">
        <f>IFERROR($C$8:INDEX($C$8:$C$3000,COUNTIF($C$8:$C$3000,"?*")),"")</f>
        <v/>
      </c>
      <c r="F39">
        <f>--ISNUMBER(IFERROR(SEARCH('Project Costing'!#REF!,'Equipment &amp; Materials'!J45,1),""))</f>
        <v>0</v>
      </c>
      <c r="G39" t="str">
        <f>IF(F39=1,COUNTIF($F$8:F39,1),"")</f>
        <v/>
      </c>
      <c r="H39" s="157" t="str">
        <f>IFERROR(INDEX('Equipment &amp; Materials'!$J$14:$J$3006,MATCH(ROWS($H$8:H39),$G$8:$G$3000,0)),"")</f>
        <v/>
      </c>
      <c r="I39" s="157" t="str">
        <f>IFERROR($H$8:INDEX($H$8:$H$3000,COUNTIF($H$8:$H$3000,"?*")),"")</f>
        <v/>
      </c>
    </row>
    <row r="40" spans="1:9" x14ac:dyDescent="0.25">
      <c r="A40">
        <f>--ISNUMBER(IFERROR(SEARCH('Project Costing'!#REF!,'Equipment &amp; Materials'!J46,1),""))</f>
        <v>0</v>
      </c>
      <c r="B40" t="str">
        <f>IF(A40=1,COUNTIF($A$8:A40,1),"")</f>
        <v/>
      </c>
      <c r="C40" s="157" t="str">
        <f>IFERROR(INDEX('Equipment &amp; Materials'!$J$14:$J$3006,MATCH(ROWS($C$8:C40),$B$8:$B$3000,0)),"")</f>
        <v/>
      </c>
      <c r="D40" s="158" t="str">
        <f>IFERROR($C$8:INDEX($C$8:$C$3000,COUNTIF($C$8:$C$3000,"?*")),"")</f>
        <v/>
      </c>
      <c r="F40">
        <f>--ISNUMBER(IFERROR(SEARCH('Project Costing'!#REF!,'Equipment &amp; Materials'!J46,1),""))</f>
        <v>0</v>
      </c>
      <c r="G40" t="str">
        <f>IF(F40=1,COUNTIF($F$8:F40,1),"")</f>
        <v/>
      </c>
      <c r="H40" s="157" t="str">
        <f>IFERROR(INDEX('Equipment &amp; Materials'!$J$14:$J$3006,MATCH(ROWS($H$8:H40),$G$8:$G$3000,0)),"")</f>
        <v/>
      </c>
      <c r="I40" s="157" t="str">
        <f>IFERROR($H$8:INDEX($H$8:$H$3000,COUNTIF($H$8:$H$3000,"?*")),"")</f>
        <v/>
      </c>
    </row>
    <row r="41" spans="1:9" x14ac:dyDescent="0.25">
      <c r="A41">
        <f>--ISNUMBER(IFERROR(SEARCH('Project Costing'!#REF!,'Equipment &amp; Materials'!J47,1),""))</f>
        <v>0</v>
      </c>
      <c r="B41" t="str">
        <f>IF(A41=1,COUNTIF($A$8:A41,1),"")</f>
        <v/>
      </c>
      <c r="C41" s="157" t="str">
        <f>IFERROR(INDEX('Equipment &amp; Materials'!$J$14:$J$3006,MATCH(ROWS($C$8:C41),$B$8:$B$3000,0)),"")</f>
        <v/>
      </c>
      <c r="D41" s="158" t="str">
        <f>IFERROR($C$8:INDEX($C$8:$C$3000,COUNTIF($C$8:$C$3000,"?*")),"")</f>
        <v/>
      </c>
      <c r="F41">
        <f>--ISNUMBER(IFERROR(SEARCH('Project Costing'!#REF!,'Equipment &amp; Materials'!J47,1),""))</f>
        <v>0</v>
      </c>
      <c r="G41" t="str">
        <f>IF(F41=1,COUNTIF($F$8:F41,1),"")</f>
        <v/>
      </c>
      <c r="H41" s="157" t="str">
        <f>IFERROR(INDEX('Equipment &amp; Materials'!$J$14:$J$3006,MATCH(ROWS($H$8:H41),$G$8:$G$3000,0)),"")</f>
        <v/>
      </c>
      <c r="I41" s="157" t="str">
        <f>IFERROR($H$8:INDEX($H$8:$H$3000,COUNTIF($H$8:$H$3000,"?*")),"")</f>
        <v/>
      </c>
    </row>
    <row r="42" spans="1:9" x14ac:dyDescent="0.25">
      <c r="A42">
        <f>--ISNUMBER(IFERROR(SEARCH('Project Costing'!#REF!,'Equipment &amp; Materials'!J48,1),""))</f>
        <v>0</v>
      </c>
      <c r="B42" t="str">
        <f>IF(A42=1,COUNTIF($A$8:A42,1),"")</f>
        <v/>
      </c>
      <c r="C42" s="157" t="str">
        <f>IFERROR(INDEX('Equipment &amp; Materials'!$J$14:$J$3006,MATCH(ROWS($C$8:C42),$B$8:$B$3000,0)),"")</f>
        <v/>
      </c>
      <c r="D42" s="158" t="str">
        <f>IFERROR($C$8:INDEX($C$8:$C$3000,COUNTIF($C$8:$C$3000,"?*")),"")</f>
        <v/>
      </c>
      <c r="F42">
        <f>--ISNUMBER(IFERROR(SEARCH('Project Costing'!#REF!,'Equipment &amp; Materials'!J48,1),""))</f>
        <v>0</v>
      </c>
      <c r="G42" t="str">
        <f>IF(F42=1,COUNTIF($F$8:F42,1),"")</f>
        <v/>
      </c>
      <c r="H42" s="157" t="str">
        <f>IFERROR(INDEX('Equipment &amp; Materials'!$J$14:$J$3006,MATCH(ROWS($H$8:H42),$G$8:$G$3000,0)),"")</f>
        <v/>
      </c>
      <c r="I42" s="157" t="str">
        <f>IFERROR($H$8:INDEX($H$8:$H$3000,COUNTIF($H$8:$H$3000,"?*")),"")</f>
        <v/>
      </c>
    </row>
    <row r="43" spans="1:9" x14ac:dyDescent="0.25">
      <c r="A43">
        <f>--ISNUMBER(IFERROR(SEARCH('Project Costing'!#REF!,'Equipment &amp; Materials'!J49,1),""))</f>
        <v>0</v>
      </c>
      <c r="B43" t="str">
        <f>IF(A43=1,COUNTIF($A$8:A43,1),"")</f>
        <v/>
      </c>
      <c r="C43" s="157" t="str">
        <f>IFERROR(INDEX('Equipment &amp; Materials'!$J$14:$J$3006,MATCH(ROWS($C$8:C43),$B$8:$B$3000,0)),"")</f>
        <v/>
      </c>
      <c r="D43" s="158" t="str">
        <f>IFERROR($C$8:INDEX($C$8:$C$3000,COUNTIF($C$8:$C$3000,"?*")),"")</f>
        <v/>
      </c>
      <c r="F43">
        <f>--ISNUMBER(IFERROR(SEARCH('Project Costing'!#REF!,'Equipment &amp; Materials'!J49,1),""))</f>
        <v>0</v>
      </c>
      <c r="G43" t="str">
        <f>IF(F43=1,COUNTIF($F$8:F43,1),"")</f>
        <v/>
      </c>
      <c r="H43" s="157" t="str">
        <f>IFERROR(INDEX('Equipment &amp; Materials'!$J$14:$J$3006,MATCH(ROWS($H$8:H43),$G$8:$G$3000,0)),"")</f>
        <v/>
      </c>
      <c r="I43" s="157" t="str">
        <f>IFERROR($H$8:INDEX($H$8:$H$3000,COUNTIF($H$8:$H$3000,"?*")),"")</f>
        <v/>
      </c>
    </row>
    <row r="44" spans="1:9" x14ac:dyDescent="0.25">
      <c r="A44">
        <f>--ISNUMBER(IFERROR(SEARCH('Project Costing'!#REF!,'Equipment &amp; Materials'!J50,1),""))</f>
        <v>0</v>
      </c>
      <c r="B44" t="str">
        <f>IF(A44=1,COUNTIF($A$8:A44,1),"")</f>
        <v/>
      </c>
      <c r="C44" s="157" t="str">
        <f>IFERROR(INDEX('Equipment &amp; Materials'!$J$14:$J$3006,MATCH(ROWS($C$8:C44),$B$8:$B$3000,0)),"")</f>
        <v/>
      </c>
      <c r="D44" s="158" t="str">
        <f>IFERROR($C$8:INDEX($C$8:$C$3000,COUNTIF($C$8:$C$3000,"?*")),"")</f>
        <v/>
      </c>
      <c r="F44">
        <f>--ISNUMBER(IFERROR(SEARCH('Project Costing'!#REF!,'Equipment &amp; Materials'!J50,1),""))</f>
        <v>0</v>
      </c>
      <c r="G44" t="str">
        <f>IF(F44=1,COUNTIF($F$8:F44,1),"")</f>
        <v/>
      </c>
      <c r="H44" s="157" t="str">
        <f>IFERROR(INDEX('Equipment &amp; Materials'!$J$14:$J$3006,MATCH(ROWS($H$8:H44),$G$8:$G$3000,0)),"")</f>
        <v/>
      </c>
      <c r="I44" s="157" t="str">
        <f>IFERROR($H$8:INDEX($H$8:$H$3000,COUNTIF($H$8:$H$3000,"?*")),"")</f>
        <v/>
      </c>
    </row>
    <row r="45" spans="1:9" x14ac:dyDescent="0.25">
      <c r="A45">
        <f>--ISNUMBER(IFERROR(SEARCH('Project Costing'!#REF!,'Equipment &amp; Materials'!J51,1),""))</f>
        <v>0</v>
      </c>
      <c r="B45" t="str">
        <f>IF(A45=1,COUNTIF($A$8:A45,1),"")</f>
        <v/>
      </c>
      <c r="C45" s="157" t="str">
        <f>IFERROR(INDEX('Equipment &amp; Materials'!$J$14:$J$3006,MATCH(ROWS($C$8:C45),$B$8:$B$3000,0)),"")</f>
        <v/>
      </c>
      <c r="D45" s="158" t="str">
        <f>IFERROR($C$8:INDEX($C$8:$C$3000,COUNTIF($C$8:$C$3000,"?*")),"")</f>
        <v/>
      </c>
      <c r="F45">
        <f>--ISNUMBER(IFERROR(SEARCH('Project Costing'!#REF!,'Equipment &amp; Materials'!J51,1),""))</f>
        <v>0</v>
      </c>
      <c r="G45" t="str">
        <f>IF(F45=1,COUNTIF($F$8:F45,1),"")</f>
        <v/>
      </c>
      <c r="H45" s="157" t="str">
        <f>IFERROR(INDEX('Equipment &amp; Materials'!$J$14:$J$3006,MATCH(ROWS($H$8:H45),$G$8:$G$3000,0)),"")</f>
        <v/>
      </c>
      <c r="I45" s="157" t="str">
        <f>IFERROR($H$8:INDEX($H$8:$H$3000,COUNTIF($H$8:$H$3000,"?*")),"")</f>
        <v/>
      </c>
    </row>
    <row r="46" spans="1:9" x14ac:dyDescent="0.25">
      <c r="A46">
        <f>--ISNUMBER(IFERROR(SEARCH('Project Costing'!#REF!,'Equipment &amp; Materials'!J52,1),""))</f>
        <v>0</v>
      </c>
      <c r="B46" t="str">
        <f>IF(A46=1,COUNTIF($A$8:A46,1),"")</f>
        <v/>
      </c>
      <c r="C46" s="157" t="str">
        <f>IFERROR(INDEX('Equipment &amp; Materials'!$J$14:$J$3006,MATCH(ROWS($C$8:C46),$B$8:$B$3000,0)),"")</f>
        <v/>
      </c>
      <c r="D46" s="158" t="str">
        <f>IFERROR($C$8:INDEX($C$8:$C$3000,COUNTIF($C$8:$C$3000,"?*")),"")</f>
        <v/>
      </c>
      <c r="F46">
        <f>--ISNUMBER(IFERROR(SEARCH('Project Costing'!#REF!,'Equipment &amp; Materials'!J52,1),""))</f>
        <v>0</v>
      </c>
      <c r="G46" t="str">
        <f>IF(F46=1,COUNTIF($F$8:F46,1),"")</f>
        <v/>
      </c>
      <c r="H46" s="157" t="str">
        <f>IFERROR(INDEX('Equipment &amp; Materials'!$J$14:$J$3006,MATCH(ROWS($H$8:H46),$G$8:$G$3000,0)),"")</f>
        <v/>
      </c>
      <c r="I46" s="157" t="str">
        <f>IFERROR($H$8:INDEX($H$8:$H$3000,COUNTIF($H$8:$H$3000,"?*")),"")</f>
        <v/>
      </c>
    </row>
    <row r="47" spans="1:9" x14ac:dyDescent="0.25">
      <c r="A47">
        <f>--ISNUMBER(IFERROR(SEARCH('Project Costing'!#REF!,'Equipment &amp; Materials'!J53,1),""))</f>
        <v>0</v>
      </c>
      <c r="B47" t="str">
        <f>IF(A47=1,COUNTIF($A$8:A47,1),"")</f>
        <v/>
      </c>
      <c r="C47" s="157" t="str">
        <f>IFERROR(INDEX('Equipment &amp; Materials'!$J$14:$J$3006,MATCH(ROWS($C$8:C47),$B$8:$B$3000,0)),"")</f>
        <v/>
      </c>
      <c r="D47" s="158" t="str">
        <f>IFERROR($C$8:INDEX($C$8:$C$3000,COUNTIF($C$8:$C$3000,"?*")),"")</f>
        <v/>
      </c>
      <c r="F47">
        <f>--ISNUMBER(IFERROR(SEARCH('Project Costing'!#REF!,'Equipment &amp; Materials'!J53,1),""))</f>
        <v>0</v>
      </c>
      <c r="G47" t="str">
        <f>IF(F47=1,COUNTIF($F$8:F47,1),"")</f>
        <v/>
      </c>
      <c r="H47" s="157" t="str">
        <f>IFERROR(INDEX('Equipment &amp; Materials'!$J$14:$J$3006,MATCH(ROWS($H$8:H47),$G$8:$G$3000,0)),"")</f>
        <v/>
      </c>
      <c r="I47" s="157" t="str">
        <f>IFERROR($H$8:INDEX($H$8:$H$3000,COUNTIF($H$8:$H$3000,"?*")),"")</f>
        <v/>
      </c>
    </row>
    <row r="48" spans="1:9" x14ac:dyDescent="0.25">
      <c r="A48">
        <f>--ISNUMBER(IFERROR(SEARCH('Project Costing'!#REF!,'Equipment &amp; Materials'!J54,1),""))</f>
        <v>0</v>
      </c>
      <c r="B48" t="str">
        <f>IF(A48=1,COUNTIF($A$8:A48,1),"")</f>
        <v/>
      </c>
      <c r="C48" s="157" t="str">
        <f>IFERROR(INDEX('Equipment &amp; Materials'!$J$14:$J$3006,MATCH(ROWS($C$8:C48),$B$8:$B$3000,0)),"")</f>
        <v/>
      </c>
      <c r="D48" s="158" t="str">
        <f>IFERROR($C$8:INDEX($C$8:$C$3000,COUNTIF($C$8:$C$3000,"?*")),"")</f>
        <v/>
      </c>
      <c r="F48">
        <f>--ISNUMBER(IFERROR(SEARCH('Project Costing'!#REF!,'Equipment &amp; Materials'!J54,1),""))</f>
        <v>0</v>
      </c>
      <c r="G48" t="str">
        <f>IF(F48=1,COUNTIF($F$8:F48,1),"")</f>
        <v/>
      </c>
      <c r="H48" s="157" t="str">
        <f>IFERROR(INDEX('Equipment &amp; Materials'!$J$14:$J$3006,MATCH(ROWS($H$8:H48),$G$8:$G$3000,0)),"")</f>
        <v/>
      </c>
      <c r="I48" s="157" t="str">
        <f>IFERROR($H$8:INDEX($H$8:$H$3000,COUNTIF($H$8:$H$3000,"?*")),"")</f>
        <v/>
      </c>
    </row>
    <row r="49" spans="1:9" x14ac:dyDescent="0.25">
      <c r="A49">
        <f>--ISNUMBER(IFERROR(SEARCH('Project Costing'!#REF!,'Equipment &amp; Materials'!J55,1),""))</f>
        <v>0</v>
      </c>
      <c r="B49" t="str">
        <f>IF(A49=1,COUNTIF($A$8:A49,1),"")</f>
        <v/>
      </c>
      <c r="C49" s="157" t="str">
        <f>IFERROR(INDEX('Equipment &amp; Materials'!$J$14:$J$3006,MATCH(ROWS($C$8:C49),$B$8:$B$3000,0)),"")</f>
        <v/>
      </c>
      <c r="D49" s="158" t="str">
        <f>IFERROR($C$8:INDEX($C$8:$C$3000,COUNTIF($C$8:$C$3000,"?*")),"")</f>
        <v/>
      </c>
      <c r="F49">
        <f>--ISNUMBER(IFERROR(SEARCH('Project Costing'!#REF!,'Equipment &amp; Materials'!J55,1),""))</f>
        <v>0</v>
      </c>
      <c r="G49" t="str">
        <f>IF(F49=1,COUNTIF($F$8:F49,1),"")</f>
        <v/>
      </c>
      <c r="H49" s="157" t="str">
        <f>IFERROR(INDEX('Equipment &amp; Materials'!$J$14:$J$3006,MATCH(ROWS($H$8:H49),$G$8:$G$3000,0)),"")</f>
        <v/>
      </c>
      <c r="I49" s="157" t="str">
        <f>IFERROR($H$8:INDEX($H$8:$H$3000,COUNTIF($H$8:$H$3000,"?*")),"")</f>
        <v/>
      </c>
    </row>
    <row r="50" spans="1:9" x14ac:dyDescent="0.25">
      <c r="A50">
        <f>--ISNUMBER(IFERROR(SEARCH('Project Costing'!#REF!,'Equipment &amp; Materials'!J56,1),""))</f>
        <v>0</v>
      </c>
      <c r="B50" t="str">
        <f>IF(A50=1,COUNTIF($A$8:A50,1),"")</f>
        <v/>
      </c>
      <c r="C50" s="157" t="str">
        <f>IFERROR(INDEX('Equipment &amp; Materials'!$J$14:$J$3006,MATCH(ROWS($C$8:C50),$B$8:$B$3000,0)),"")</f>
        <v/>
      </c>
      <c r="D50" s="158" t="str">
        <f>IFERROR($C$8:INDEX($C$8:$C$3000,COUNTIF($C$8:$C$3000,"?*")),"")</f>
        <v/>
      </c>
      <c r="F50">
        <f>--ISNUMBER(IFERROR(SEARCH('Project Costing'!#REF!,'Equipment &amp; Materials'!J56,1),""))</f>
        <v>0</v>
      </c>
      <c r="G50" t="str">
        <f>IF(F50=1,COUNTIF($F$8:F50,1),"")</f>
        <v/>
      </c>
      <c r="H50" s="157" t="str">
        <f>IFERROR(INDEX('Equipment &amp; Materials'!$J$14:$J$3006,MATCH(ROWS($H$8:H50),$G$8:$G$3000,0)),"")</f>
        <v/>
      </c>
      <c r="I50" s="157" t="str">
        <f>IFERROR($H$8:INDEX($H$8:$H$3000,COUNTIF($H$8:$H$3000,"?*")),"")</f>
        <v/>
      </c>
    </row>
    <row r="51" spans="1:9" x14ac:dyDescent="0.25">
      <c r="A51">
        <f>--ISNUMBER(IFERROR(SEARCH('Project Costing'!#REF!,'Equipment &amp; Materials'!J57,1),""))</f>
        <v>0</v>
      </c>
      <c r="B51" t="str">
        <f>IF(A51=1,COUNTIF($A$8:A51,1),"")</f>
        <v/>
      </c>
      <c r="C51" s="157" t="str">
        <f>IFERROR(INDEX('Equipment &amp; Materials'!$J$14:$J$3006,MATCH(ROWS($C$8:C51),$B$8:$B$3000,0)),"")</f>
        <v/>
      </c>
      <c r="D51" s="158" t="str">
        <f>IFERROR($C$8:INDEX($C$8:$C$3000,COUNTIF($C$8:$C$3000,"?*")),"")</f>
        <v/>
      </c>
      <c r="F51">
        <f>--ISNUMBER(IFERROR(SEARCH('Project Costing'!#REF!,'Equipment &amp; Materials'!J57,1),""))</f>
        <v>0</v>
      </c>
      <c r="G51" t="str">
        <f>IF(F51=1,COUNTIF($F$8:F51,1),"")</f>
        <v/>
      </c>
      <c r="H51" s="157" t="str">
        <f>IFERROR(INDEX('Equipment &amp; Materials'!$J$14:$J$3006,MATCH(ROWS($H$8:H51),$G$8:$G$3000,0)),"")</f>
        <v/>
      </c>
      <c r="I51" s="157" t="str">
        <f>IFERROR($H$8:INDEX($H$8:$H$3000,COUNTIF($H$8:$H$3000,"?*")),"")</f>
        <v/>
      </c>
    </row>
    <row r="52" spans="1:9" x14ac:dyDescent="0.25">
      <c r="A52">
        <f>--ISNUMBER(IFERROR(SEARCH('Project Costing'!#REF!,'Equipment &amp; Materials'!J58,1),""))</f>
        <v>0</v>
      </c>
      <c r="B52" t="str">
        <f>IF(A52=1,COUNTIF($A$8:A52,1),"")</f>
        <v/>
      </c>
      <c r="C52" s="157" t="str">
        <f>IFERROR(INDEX('Equipment &amp; Materials'!$J$14:$J$3006,MATCH(ROWS($C$8:C52),$B$8:$B$3000,0)),"")</f>
        <v/>
      </c>
      <c r="D52" s="158" t="str">
        <f>IFERROR($C$8:INDEX($C$8:$C$3000,COUNTIF($C$8:$C$3000,"?*")),"")</f>
        <v/>
      </c>
      <c r="F52">
        <f>--ISNUMBER(IFERROR(SEARCH('Project Costing'!#REF!,'Equipment &amp; Materials'!J58,1),""))</f>
        <v>0</v>
      </c>
      <c r="G52" t="str">
        <f>IF(F52=1,COUNTIF($F$8:F52,1),"")</f>
        <v/>
      </c>
      <c r="H52" s="157" t="str">
        <f>IFERROR(INDEX('Equipment &amp; Materials'!$J$14:$J$3006,MATCH(ROWS($H$8:H52),$G$8:$G$3000,0)),"")</f>
        <v/>
      </c>
      <c r="I52" s="157" t="str">
        <f>IFERROR($H$8:INDEX($H$8:$H$3000,COUNTIF($H$8:$H$3000,"?*")),"")</f>
        <v/>
      </c>
    </row>
    <row r="53" spans="1:9" x14ac:dyDescent="0.25">
      <c r="A53">
        <f>--ISNUMBER(IFERROR(SEARCH('Project Costing'!#REF!,'Equipment &amp; Materials'!J59,1),""))</f>
        <v>0</v>
      </c>
      <c r="B53" t="str">
        <f>IF(A53=1,COUNTIF($A$8:A53,1),"")</f>
        <v/>
      </c>
      <c r="C53" s="157" t="str">
        <f>IFERROR(INDEX('Equipment &amp; Materials'!$J$14:$J$3006,MATCH(ROWS($C$8:C53),$B$8:$B$3000,0)),"")</f>
        <v/>
      </c>
      <c r="D53" s="158" t="str">
        <f>IFERROR($C$8:INDEX($C$8:$C$3000,COUNTIF($C$8:$C$3000,"?*")),"")</f>
        <v/>
      </c>
      <c r="F53">
        <f>--ISNUMBER(IFERROR(SEARCH('Project Costing'!#REF!,'Equipment &amp; Materials'!J59,1),""))</f>
        <v>0</v>
      </c>
      <c r="G53" t="str">
        <f>IF(F53=1,COUNTIF($F$8:F53,1),"")</f>
        <v/>
      </c>
      <c r="H53" s="157" t="str">
        <f>IFERROR(INDEX('Equipment &amp; Materials'!$J$14:$J$3006,MATCH(ROWS($H$8:H53),$G$8:$G$3000,0)),"")</f>
        <v/>
      </c>
      <c r="I53" s="157" t="str">
        <f>IFERROR($H$8:INDEX($H$8:$H$3000,COUNTIF($H$8:$H$3000,"?*")),"")</f>
        <v/>
      </c>
    </row>
    <row r="54" spans="1:9" x14ac:dyDescent="0.25">
      <c r="A54">
        <f>--ISNUMBER(IFERROR(SEARCH('Project Costing'!#REF!,'Equipment &amp; Materials'!J60,1),""))</f>
        <v>0</v>
      </c>
      <c r="B54" t="str">
        <f>IF(A54=1,COUNTIF($A$8:A54,1),"")</f>
        <v/>
      </c>
      <c r="C54" s="157" t="str">
        <f>IFERROR(INDEX('Equipment &amp; Materials'!$J$14:$J$3006,MATCH(ROWS($C$8:C54),$B$8:$B$3000,0)),"")</f>
        <v/>
      </c>
      <c r="D54" s="158" t="str">
        <f>IFERROR($C$8:INDEX($C$8:$C$3000,COUNTIF($C$8:$C$3000,"?*")),"")</f>
        <v/>
      </c>
      <c r="F54">
        <f>--ISNUMBER(IFERROR(SEARCH('Project Costing'!#REF!,'Equipment &amp; Materials'!J60,1),""))</f>
        <v>0</v>
      </c>
      <c r="G54" t="str">
        <f>IF(F54=1,COUNTIF($F$8:F54,1),"")</f>
        <v/>
      </c>
      <c r="H54" s="157" t="str">
        <f>IFERROR(INDEX('Equipment &amp; Materials'!$J$14:$J$3006,MATCH(ROWS($H$8:H54),$G$8:$G$3000,0)),"")</f>
        <v/>
      </c>
      <c r="I54" s="157" t="str">
        <f>IFERROR($H$8:INDEX($H$8:$H$3000,COUNTIF($H$8:$H$3000,"?*")),"")</f>
        <v/>
      </c>
    </row>
    <row r="55" spans="1:9" x14ac:dyDescent="0.25">
      <c r="A55">
        <f>--ISNUMBER(IFERROR(SEARCH('Project Costing'!#REF!,'Equipment &amp; Materials'!J61,1),""))</f>
        <v>0</v>
      </c>
      <c r="B55" t="str">
        <f>IF(A55=1,COUNTIF($A$8:A55,1),"")</f>
        <v/>
      </c>
      <c r="C55" s="157" t="str">
        <f>IFERROR(INDEX('Equipment &amp; Materials'!$J$14:$J$3006,MATCH(ROWS($C$8:C55),$B$8:$B$3000,0)),"")</f>
        <v/>
      </c>
      <c r="D55" s="158" t="str">
        <f>IFERROR($C$8:INDEX($C$8:$C$3000,COUNTIF($C$8:$C$3000,"?*")),"")</f>
        <v/>
      </c>
      <c r="F55">
        <f>--ISNUMBER(IFERROR(SEARCH('Project Costing'!#REF!,'Equipment &amp; Materials'!J61,1),""))</f>
        <v>0</v>
      </c>
      <c r="G55" t="str">
        <f>IF(F55=1,COUNTIF($F$8:F55,1),"")</f>
        <v/>
      </c>
      <c r="H55" s="157" t="str">
        <f>IFERROR(INDEX('Equipment &amp; Materials'!$J$14:$J$3006,MATCH(ROWS($H$8:H55),$G$8:$G$3000,0)),"")</f>
        <v/>
      </c>
      <c r="I55" s="157" t="str">
        <f>IFERROR($H$8:INDEX($H$8:$H$3000,COUNTIF($H$8:$H$3000,"?*")),"")</f>
        <v/>
      </c>
    </row>
    <row r="56" spans="1:9" x14ac:dyDescent="0.25">
      <c r="A56">
        <f>--ISNUMBER(IFERROR(SEARCH('Project Costing'!#REF!,'Equipment &amp; Materials'!J62,1),""))</f>
        <v>0</v>
      </c>
      <c r="B56" t="str">
        <f>IF(A56=1,COUNTIF($A$8:A56,1),"")</f>
        <v/>
      </c>
      <c r="C56" s="157" t="str">
        <f>IFERROR(INDEX('Equipment &amp; Materials'!$J$14:$J$3006,MATCH(ROWS($C$8:C56),$B$8:$B$3000,0)),"")</f>
        <v/>
      </c>
      <c r="D56" s="158" t="str">
        <f>IFERROR($C$8:INDEX($C$8:$C$3000,COUNTIF($C$8:$C$3000,"?*")),"")</f>
        <v/>
      </c>
      <c r="F56">
        <f>--ISNUMBER(IFERROR(SEARCH('Project Costing'!#REF!,'Equipment &amp; Materials'!J62,1),""))</f>
        <v>0</v>
      </c>
      <c r="G56" t="str">
        <f>IF(F56=1,COUNTIF($F$8:F56,1),"")</f>
        <v/>
      </c>
      <c r="H56" s="157" t="str">
        <f>IFERROR(INDEX('Equipment &amp; Materials'!$J$14:$J$3006,MATCH(ROWS($H$8:H56),$G$8:$G$3000,0)),"")</f>
        <v/>
      </c>
      <c r="I56" s="157" t="str">
        <f>IFERROR($H$8:INDEX($H$8:$H$3000,COUNTIF($H$8:$H$3000,"?*")),"")</f>
        <v/>
      </c>
    </row>
    <row r="57" spans="1:9" x14ac:dyDescent="0.25">
      <c r="A57">
        <f>--ISNUMBER(IFERROR(SEARCH('Project Costing'!#REF!,'Equipment &amp; Materials'!J63,1),""))</f>
        <v>0</v>
      </c>
      <c r="B57" t="str">
        <f>IF(A57=1,COUNTIF($A$8:A57,1),"")</f>
        <v/>
      </c>
      <c r="C57" s="157" t="str">
        <f>IFERROR(INDEX('Equipment &amp; Materials'!$J$14:$J$3006,MATCH(ROWS($C$8:C57),$B$8:$B$3000,0)),"")</f>
        <v/>
      </c>
      <c r="D57" s="158" t="str">
        <f>IFERROR($C$8:INDEX($C$8:$C$3000,COUNTIF($C$8:$C$3000,"?*")),"")</f>
        <v/>
      </c>
      <c r="F57">
        <f>--ISNUMBER(IFERROR(SEARCH('Project Costing'!#REF!,'Equipment &amp; Materials'!J63,1),""))</f>
        <v>0</v>
      </c>
      <c r="G57" t="str">
        <f>IF(F57=1,COUNTIF($F$8:F57,1),"")</f>
        <v/>
      </c>
      <c r="H57" s="157" t="str">
        <f>IFERROR(INDEX('Equipment &amp; Materials'!$J$14:$J$3006,MATCH(ROWS($H$8:H57),$G$8:$G$3000,0)),"")</f>
        <v/>
      </c>
      <c r="I57" s="157" t="str">
        <f>IFERROR($H$8:INDEX($H$8:$H$3000,COUNTIF($H$8:$H$3000,"?*")),"")</f>
        <v/>
      </c>
    </row>
    <row r="58" spans="1:9" x14ac:dyDescent="0.25">
      <c r="A58">
        <f>--ISNUMBER(IFERROR(SEARCH('Project Costing'!#REF!,'Equipment &amp; Materials'!J64,1),""))</f>
        <v>0</v>
      </c>
      <c r="B58" t="str">
        <f>IF(A58=1,COUNTIF($A$8:A58,1),"")</f>
        <v/>
      </c>
      <c r="C58" s="157" t="str">
        <f>IFERROR(INDEX('Equipment &amp; Materials'!$J$14:$J$3006,MATCH(ROWS($C$8:C58),$B$8:$B$3000,0)),"")</f>
        <v/>
      </c>
      <c r="D58" s="158" t="str">
        <f>IFERROR($C$8:INDEX($C$8:$C$3000,COUNTIF($C$8:$C$3000,"?*")),"")</f>
        <v/>
      </c>
      <c r="F58">
        <f>--ISNUMBER(IFERROR(SEARCH('Project Costing'!#REF!,'Equipment &amp; Materials'!J64,1),""))</f>
        <v>0</v>
      </c>
      <c r="G58" t="str">
        <f>IF(F58=1,COUNTIF($F$8:F58,1),"")</f>
        <v/>
      </c>
      <c r="H58" s="157" t="str">
        <f>IFERROR(INDEX('Equipment &amp; Materials'!$J$14:$J$3006,MATCH(ROWS($H$8:H58),$G$8:$G$3000,0)),"")</f>
        <v/>
      </c>
      <c r="I58" s="157" t="str">
        <f>IFERROR($H$8:INDEX($H$8:$H$3000,COUNTIF($H$8:$H$3000,"?*")),"")</f>
        <v/>
      </c>
    </row>
    <row r="59" spans="1:9" x14ac:dyDescent="0.25">
      <c r="A59">
        <f>--ISNUMBER(IFERROR(SEARCH('Project Costing'!#REF!,'Equipment &amp; Materials'!J65,1),""))</f>
        <v>0</v>
      </c>
      <c r="B59" t="str">
        <f>IF(A59=1,COUNTIF($A$8:A59,1),"")</f>
        <v/>
      </c>
      <c r="C59" s="157" t="str">
        <f>IFERROR(INDEX('Equipment &amp; Materials'!$J$14:$J$3006,MATCH(ROWS($C$8:C59),$B$8:$B$3000,0)),"")</f>
        <v/>
      </c>
      <c r="D59" s="158" t="str">
        <f>IFERROR($C$8:INDEX($C$8:$C$3000,COUNTIF($C$8:$C$3000,"?*")),"")</f>
        <v/>
      </c>
      <c r="F59">
        <f>--ISNUMBER(IFERROR(SEARCH('Project Costing'!#REF!,'Equipment &amp; Materials'!J65,1),""))</f>
        <v>0</v>
      </c>
      <c r="G59" t="str">
        <f>IF(F59=1,COUNTIF($F$8:F59,1),"")</f>
        <v/>
      </c>
      <c r="H59" s="157" t="str">
        <f>IFERROR(INDEX('Equipment &amp; Materials'!$J$14:$J$3006,MATCH(ROWS($H$8:H59),$G$8:$G$3000,0)),"")</f>
        <v/>
      </c>
      <c r="I59" s="157" t="str">
        <f>IFERROR($H$8:INDEX($H$8:$H$3000,COUNTIF($H$8:$H$3000,"?*")),"")</f>
        <v/>
      </c>
    </row>
    <row r="60" spans="1:9" x14ac:dyDescent="0.25">
      <c r="A60">
        <f>--ISNUMBER(IFERROR(SEARCH('Project Costing'!#REF!,'Equipment &amp; Materials'!J66,1),""))</f>
        <v>0</v>
      </c>
      <c r="B60" t="str">
        <f>IF(A60=1,COUNTIF($A$8:A60,1),"")</f>
        <v/>
      </c>
      <c r="C60" s="157" t="str">
        <f>IFERROR(INDEX('Equipment &amp; Materials'!$J$14:$J$3006,MATCH(ROWS($C$8:C60),$B$8:$B$3000,0)),"")</f>
        <v/>
      </c>
      <c r="D60" s="158" t="str">
        <f>IFERROR($C$8:INDEX($C$8:$C$3000,COUNTIF($C$8:$C$3000,"?*")),"")</f>
        <v/>
      </c>
      <c r="F60">
        <f>--ISNUMBER(IFERROR(SEARCH('Project Costing'!#REF!,'Equipment &amp; Materials'!J66,1),""))</f>
        <v>0</v>
      </c>
      <c r="G60" t="str">
        <f>IF(F60=1,COUNTIF($F$8:F60,1),"")</f>
        <v/>
      </c>
      <c r="H60" s="157" t="str">
        <f>IFERROR(INDEX('Equipment &amp; Materials'!$J$14:$J$3006,MATCH(ROWS($H$8:H60),$G$8:$G$3000,0)),"")</f>
        <v/>
      </c>
      <c r="I60" s="157" t="str">
        <f>IFERROR($H$8:INDEX($H$8:$H$3000,COUNTIF($H$8:$H$3000,"?*")),"")</f>
        <v/>
      </c>
    </row>
    <row r="61" spans="1:9" x14ac:dyDescent="0.25">
      <c r="A61">
        <f>--ISNUMBER(IFERROR(SEARCH('Project Costing'!#REF!,'Equipment &amp; Materials'!J67,1),""))</f>
        <v>0</v>
      </c>
      <c r="B61" t="str">
        <f>IF(A61=1,COUNTIF($A$8:A61,1),"")</f>
        <v/>
      </c>
      <c r="C61" s="157" t="str">
        <f>IFERROR(INDEX('Equipment &amp; Materials'!$J$14:$J$3006,MATCH(ROWS($C$8:C61),$B$8:$B$3000,0)),"")</f>
        <v/>
      </c>
      <c r="D61" s="158" t="str">
        <f>IFERROR($C$8:INDEX($C$8:$C$3000,COUNTIF($C$8:$C$3000,"?*")),"")</f>
        <v/>
      </c>
      <c r="F61">
        <f>--ISNUMBER(IFERROR(SEARCH('Project Costing'!#REF!,'Equipment &amp; Materials'!J67,1),""))</f>
        <v>0</v>
      </c>
      <c r="G61" t="str">
        <f>IF(F61=1,COUNTIF($F$8:F61,1),"")</f>
        <v/>
      </c>
      <c r="H61" s="157" t="str">
        <f>IFERROR(INDEX('Equipment &amp; Materials'!$J$14:$J$3006,MATCH(ROWS($H$8:H61),$G$8:$G$3000,0)),"")</f>
        <v/>
      </c>
      <c r="I61" s="157" t="str">
        <f>IFERROR($H$8:INDEX($H$8:$H$3000,COUNTIF($H$8:$H$3000,"?*")),"")</f>
        <v/>
      </c>
    </row>
    <row r="62" spans="1:9" x14ac:dyDescent="0.25">
      <c r="A62">
        <f>--ISNUMBER(IFERROR(SEARCH('Project Costing'!#REF!,'Equipment &amp; Materials'!J68,1),""))</f>
        <v>0</v>
      </c>
      <c r="B62" t="str">
        <f>IF(A62=1,COUNTIF($A$8:A62,1),"")</f>
        <v/>
      </c>
      <c r="C62" s="157" t="str">
        <f>IFERROR(INDEX('Equipment &amp; Materials'!$J$14:$J$3006,MATCH(ROWS($C$8:C62),$B$8:$B$3000,0)),"")</f>
        <v/>
      </c>
      <c r="D62" s="158" t="str">
        <f>IFERROR($C$8:INDEX($C$8:$C$3000,COUNTIF($C$8:$C$3000,"?*")),"")</f>
        <v/>
      </c>
      <c r="F62">
        <f>--ISNUMBER(IFERROR(SEARCH('Project Costing'!#REF!,'Equipment &amp; Materials'!J68,1),""))</f>
        <v>0</v>
      </c>
      <c r="G62" t="str">
        <f>IF(F62=1,COUNTIF($F$8:F62,1),"")</f>
        <v/>
      </c>
      <c r="H62" s="157" t="str">
        <f>IFERROR(INDEX('Equipment &amp; Materials'!$J$14:$J$3006,MATCH(ROWS($H$8:H62),$G$8:$G$3000,0)),"")</f>
        <v/>
      </c>
      <c r="I62" s="157" t="str">
        <f>IFERROR($H$8:INDEX($H$8:$H$3000,COUNTIF($H$8:$H$3000,"?*")),"")</f>
        <v/>
      </c>
    </row>
    <row r="63" spans="1:9" x14ac:dyDescent="0.25">
      <c r="A63">
        <f>--ISNUMBER(IFERROR(SEARCH('Project Costing'!#REF!,'Equipment &amp; Materials'!J69,1),""))</f>
        <v>0</v>
      </c>
      <c r="B63" t="str">
        <f>IF(A63=1,COUNTIF($A$8:A63,1),"")</f>
        <v/>
      </c>
      <c r="C63" s="157" t="str">
        <f>IFERROR(INDEX('Equipment &amp; Materials'!$J$14:$J$3006,MATCH(ROWS($C$8:C63),$B$8:$B$3000,0)),"")</f>
        <v/>
      </c>
      <c r="D63" s="158" t="str">
        <f>IFERROR($C$8:INDEX($C$8:$C$3000,COUNTIF($C$8:$C$3000,"?*")),"")</f>
        <v/>
      </c>
      <c r="F63">
        <f>--ISNUMBER(IFERROR(SEARCH('Project Costing'!#REF!,'Equipment &amp; Materials'!J69,1),""))</f>
        <v>0</v>
      </c>
      <c r="G63" t="str">
        <f>IF(F63=1,COUNTIF($F$8:F63,1),"")</f>
        <v/>
      </c>
      <c r="H63" s="157" t="str">
        <f>IFERROR(INDEX('Equipment &amp; Materials'!$J$14:$J$3006,MATCH(ROWS($H$8:H63),$G$8:$G$3000,0)),"")</f>
        <v/>
      </c>
      <c r="I63" s="157" t="str">
        <f>IFERROR($H$8:INDEX($H$8:$H$3000,COUNTIF($H$8:$H$3000,"?*")),"")</f>
        <v/>
      </c>
    </row>
    <row r="64" spans="1:9" x14ac:dyDescent="0.25">
      <c r="A64">
        <f>--ISNUMBER(IFERROR(SEARCH('Project Costing'!#REF!,'Equipment &amp; Materials'!J70,1),""))</f>
        <v>0</v>
      </c>
      <c r="B64" t="str">
        <f>IF(A64=1,COUNTIF($A$8:A64,1),"")</f>
        <v/>
      </c>
      <c r="C64" s="157" t="str">
        <f>IFERROR(INDEX('Equipment &amp; Materials'!$J$14:$J$3006,MATCH(ROWS($C$8:C64),$B$8:$B$3000,0)),"")</f>
        <v/>
      </c>
      <c r="D64" s="158" t="str">
        <f>IFERROR($C$8:INDEX($C$8:$C$3000,COUNTIF($C$8:$C$3000,"?*")),"")</f>
        <v/>
      </c>
      <c r="F64">
        <f>--ISNUMBER(IFERROR(SEARCH('Project Costing'!#REF!,'Equipment &amp; Materials'!J70,1),""))</f>
        <v>0</v>
      </c>
      <c r="G64" t="str">
        <f>IF(F64=1,COUNTIF($F$8:F64,1),"")</f>
        <v/>
      </c>
      <c r="H64" s="157" t="str">
        <f>IFERROR(INDEX('Equipment &amp; Materials'!$J$14:$J$3006,MATCH(ROWS($H$8:H64),$G$8:$G$3000,0)),"")</f>
        <v/>
      </c>
      <c r="I64" s="157" t="str">
        <f>IFERROR($H$8:INDEX($H$8:$H$3000,COUNTIF($H$8:$H$3000,"?*")),"")</f>
        <v/>
      </c>
    </row>
    <row r="65" spans="1:9" x14ac:dyDescent="0.25">
      <c r="A65">
        <f>--ISNUMBER(IFERROR(SEARCH('Project Costing'!#REF!,'Equipment &amp; Materials'!J71,1),""))</f>
        <v>0</v>
      </c>
      <c r="B65" t="str">
        <f>IF(A65=1,COUNTIF($A$8:A65,1),"")</f>
        <v/>
      </c>
      <c r="C65" s="157" t="str">
        <f>IFERROR(INDEX('Equipment &amp; Materials'!$J$14:$J$3006,MATCH(ROWS($C$8:C65),$B$8:$B$3000,0)),"")</f>
        <v/>
      </c>
      <c r="D65" s="158" t="str">
        <f>IFERROR($C$8:INDEX($C$8:$C$3000,COUNTIF($C$8:$C$3000,"?*")),"")</f>
        <v/>
      </c>
      <c r="F65">
        <f>--ISNUMBER(IFERROR(SEARCH('Project Costing'!#REF!,'Equipment &amp; Materials'!J71,1),""))</f>
        <v>0</v>
      </c>
      <c r="G65" t="str">
        <f>IF(F65=1,COUNTIF($F$8:F65,1),"")</f>
        <v/>
      </c>
      <c r="H65" s="157" t="str">
        <f>IFERROR(INDEX('Equipment &amp; Materials'!$J$14:$J$3006,MATCH(ROWS($H$8:H65),$G$8:$G$3000,0)),"")</f>
        <v/>
      </c>
      <c r="I65" s="157" t="str">
        <f>IFERROR($H$8:INDEX($H$8:$H$3000,COUNTIF($H$8:$H$3000,"?*")),"")</f>
        <v/>
      </c>
    </row>
    <row r="66" spans="1:9" x14ac:dyDescent="0.25">
      <c r="A66">
        <f>--ISNUMBER(IFERROR(SEARCH('Project Costing'!#REF!,'Equipment &amp; Materials'!J72,1),""))</f>
        <v>0</v>
      </c>
      <c r="B66" t="str">
        <f>IF(A66=1,COUNTIF($A$8:A66,1),"")</f>
        <v/>
      </c>
      <c r="C66" s="157" t="str">
        <f>IFERROR(INDEX('Equipment &amp; Materials'!$J$14:$J$3006,MATCH(ROWS($C$8:C66),$B$8:$B$3000,0)),"")</f>
        <v/>
      </c>
      <c r="D66" s="158" t="str">
        <f>IFERROR($C$8:INDEX($C$8:$C$3000,COUNTIF($C$8:$C$3000,"?*")),"")</f>
        <v/>
      </c>
      <c r="F66">
        <f>--ISNUMBER(IFERROR(SEARCH('Project Costing'!#REF!,'Equipment &amp; Materials'!J72,1),""))</f>
        <v>0</v>
      </c>
      <c r="G66" t="str">
        <f>IF(F66=1,COUNTIF($F$8:F66,1),"")</f>
        <v/>
      </c>
      <c r="H66" s="157" t="str">
        <f>IFERROR(INDEX('Equipment &amp; Materials'!$J$14:$J$3006,MATCH(ROWS($H$8:H66),$G$8:$G$3000,0)),"")</f>
        <v/>
      </c>
      <c r="I66" s="157" t="str">
        <f>IFERROR($H$8:INDEX($H$8:$H$3000,COUNTIF($H$8:$H$3000,"?*")),"")</f>
        <v/>
      </c>
    </row>
    <row r="67" spans="1:9" x14ac:dyDescent="0.25">
      <c r="A67">
        <f>--ISNUMBER(IFERROR(SEARCH('Project Costing'!#REF!,'Equipment &amp; Materials'!J73,1),""))</f>
        <v>0</v>
      </c>
      <c r="B67" t="str">
        <f>IF(A67=1,COUNTIF($A$8:A67,1),"")</f>
        <v/>
      </c>
      <c r="C67" s="157" t="str">
        <f>IFERROR(INDEX('Equipment &amp; Materials'!$J$14:$J$3006,MATCH(ROWS($C$8:C67),$B$8:$B$3000,0)),"")</f>
        <v/>
      </c>
      <c r="D67" s="158" t="str">
        <f>IFERROR($C$8:INDEX($C$8:$C$3000,COUNTIF($C$8:$C$3000,"?*")),"")</f>
        <v/>
      </c>
      <c r="F67">
        <f>--ISNUMBER(IFERROR(SEARCH('Project Costing'!#REF!,'Equipment &amp; Materials'!J73,1),""))</f>
        <v>0</v>
      </c>
      <c r="G67" t="str">
        <f>IF(F67=1,COUNTIF($F$8:F67,1),"")</f>
        <v/>
      </c>
      <c r="H67" s="157" t="str">
        <f>IFERROR(INDEX('Equipment &amp; Materials'!$J$14:$J$3006,MATCH(ROWS($H$8:H67),$G$8:$G$3000,0)),"")</f>
        <v/>
      </c>
      <c r="I67" s="157" t="str">
        <f>IFERROR($H$8:INDEX($H$8:$H$3000,COUNTIF($H$8:$H$3000,"?*")),"")</f>
        <v/>
      </c>
    </row>
    <row r="68" spans="1:9" x14ac:dyDescent="0.25">
      <c r="A68">
        <f>--ISNUMBER(IFERROR(SEARCH('Project Costing'!#REF!,'Equipment &amp; Materials'!J74,1),""))</f>
        <v>0</v>
      </c>
      <c r="B68" t="str">
        <f>IF(A68=1,COUNTIF($A$8:A68,1),"")</f>
        <v/>
      </c>
      <c r="C68" s="157" t="str">
        <f>IFERROR(INDEX('Equipment &amp; Materials'!$J$14:$J$3006,MATCH(ROWS($C$8:C68),$B$8:$B$3000,0)),"")</f>
        <v/>
      </c>
      <c r="D68" s="158" t="str">
        <f>IFERROR($C$8:INDEX($C$8:$C$3000,COUNTIF($C$8:$C$3000,"?*")),"")</f>
        <v/>
      </c>
      <c r="F68">
        <f>--ISNUMBER(IFERROR(SEARCH('Project Costing'!#REF!,'Equipment &amp; Materials'!J74,1),""))</f>
        <v>0</v>
      </c>
      <c r="G68" t="str">
        <f>IF(F68=1,COUNTIF($F$8:F68,1),"")</f>
        <v/>
      </c>
      <c r="H68" s="157" t="str">
        <f>IFERROR(INDEX('Equipment &amp; Materials'!$J$14:$J$3006,MATCH(ROWS($H$8:H68),$G$8:$G$3000,0)),"")</f>
        <v/>
      </c>
      <c r="I68" s="157" t="str">
        <f>IFERROR($H$8:INDEX($H$8:$H$3000,COUNTIF($H$8:$H$3000,"?*")),"")</f>
        <v/>
      </c>
    </row>
    <row r="69" spans="1:9" x14ac:dyDescent="0.25">
      <c r="A69">
        <f>--ISNUMBER(IFERROR(SEARCH('Project Costing'!#REF!,'Equipment &amp; Materials'!J75,1),""))</f>
        <v>0</v>
      </c>
      <c r="B69" t="str">
        <f>IF(A69=1,COUNTIF($A$8:A69,1),"")</f>
        <v/>
      </c>
      <c r="C69" s="157" t="str">
        <f>IFERROR(INDEX('Equipment &amp; Materials'!$J$14:$J$3006,MATCH(ROWS($C$8:C69),$B$8:$B$3000,0)),"")</f>
        <v/>
      </c>
      <c r="D69" s="158" t="str">
        <f>IFERROR($C$8:INDEX($C$8:$C$3000,COUNTIF($C$8:$C$3000,"?*")),"")</f>
        <v/>
      </c>
      <c r="F69">
        <f>--ISNUMBER(IFERROR(SEARCH('Project Costing'!#REF!,'Equipment &amp; Materials'!J75,1),""))</f>
        <v>0</v>
      </c>
      <c r="G69" t="str">
        <f>IF(F69=1,COUNTIF($F$8:F69,1),"")</f>
        <v/>
      </c>
      <c r="H69" s="157" t="str">
        <f>IFERROR(INDEX('Equipment &amp; Materials'!$J$14:$J$3006,MATCH(ROWS($H$8:H69),$G$8:$G$3000,0)),"")</f>
        <v/>
      </c>
      <c r="I69" s="157" t="str">
        <f>IFERROR($H$8:INDEX($H$8:$H$3000,COUNTIF($H$8:$H$3000,"?*")),"")</f>
        <v/>
      </c>
    </row>
    <row r="70" spans="1:9" x14ac:dyDescent="0.25">
      <c r="A70">
        <f>--ISNUMBER(IFERROR(SEARCH('Project Costing'!#REF!,'Equipment &amp; Materials'!J76,1),""))</f>
        <v>0</v>
      </c>
      <c r="B70" t="str">
        <f>IF(A70=1,COUNTIF($A$8:A70,1),"")</f>
        <v/>
      </c>
      <c r="C70" s="157" t="str">
        <f>IFERROR(INDEX('Equipment &amp; Materials'!$J$14:$J$3006,MATCH(ROWS($C$8:C70),$B$8:$B$3000,0)),"")</f>
        <v/>
      </c>
      <c r="D70" s="158" t="str">
        <f>IFERROR($C$8:INDEX($C$8:$C$3000,COUNTIF($C$8:$C$3000,"?*")),"")</f>
        <v/>
      </c>
      <c r="F70">
        <f>--ISNUMBER(IFERROR(SEARCH('Project Costing'!#REF!,'Equipment &amp; Materials'!J76,1),""))</f>
        <v>0</v>
      </c>
      <c r="G70" t="str">
        <f>IF(F70=1,COUNTIF($F$8:F70,1),"")</f>
        <v/>
      </c>
      <c r="H70" s="157" t="str">
        <f>IFERROR(INDEX('Equipment &amp; Materials'!$J$14:$J$3006,MATCH(ROWS($H$8:H70),$G$8:$G$3000,0)),"")</f>
        <v/>
      </c>
      <c r="I70" s="157" t="str">
        <f>IFERROR($H$8:INDEX($H$8:$H$3000,COUNTIF($H$8:$H$3000,"?*")),"")</f>
        <v/>
      </c>
    </row>
    <row r="71" spans="1:9" x14ac:dyDescent="0.25">
      <c r="A71">
        <f>--ISNUMBER(IFERROR(SEARCH('Project Costing'!#REF!,'Equipment &amp; Materials'!J77,1),""))</f>
        <v>0</v>
      </c>
      <c r="B71" t="str">
        <f>IF(A71=1,COUNTIF($A$8:A71,1),"")</f>
        <v/>
      </c>
      <c r="C71" s="157" t="str">
        <f>IFERROR(INDEX('Equipment &amp; Materials'!$J$14:$J$3006,MATCH(ROWS($C$8:C71),$B$8:$B$3000,0)),"")</f>
        <v/>
      </c>
      <c r="D71" s="158" t="str">
        <f>IFERROR($C$8:INDEX($C$8:$C$3000,COUNTIF($C$8:$C$3000,"?*")),"")</f>
        <v/>
      </c>
      <c r="F71">
        <f>--ISNUMBER(IFERROR(SEARCH('Project Costing'!#REF!,'Equipment &amp; Materials'!J77,1),""))</f>
        <v>0</v>
      </c>
      <c r="G71" t="str">
        <f>IF(F71=1,COUNTIF($F$8:F71,1),"")</f>
        <v/>
      </c>
      <c r="H71" s="157" t="str">
        <f>IFERROR(INDEX('Equipment &amp; Materials'!$J$14:$J$3006,MATCH(ROWS($H$8:H71),$G$8:$G$3000,0)),"")</f>
        <v/>
      </c>
      <c r="I71" s="157" t="str">
        <f>IFERROR($H$8:INDEX($H$8:$H$3000,COUNTIF($H$8:$H$3000,"?*")),"")</f>
        <v/>
      </c>
    </row>
    <row r="72" spans="1:9" x14ac:dyDescent="0.25">
      <c r="A72">
        <f>--ISNUMBER(IFERROR(SEARCH('Project Costing'!#REF!,'Equipment &amp; Materials'!J78,1),""))</f>
        <v>0</v>
      </c>
      <c r="B72" t="str">
        <f>IF(A72=1,COUNTIF($A$8:A72,1),"")</f>
        <v/>
      </c>
      <c r="C72" s="157" t="str">
        <f>IFERROR(INDEX('Equipment &amp; Materials'!$J$14:$J$3006,MATCH(ROWS($C$8:C72),$B$8:$B$3000,0)),"")</f>
        <v/>
      </c>
      <c r="D72" s="158" t="str">
        <f>IFERROR($C$8:INDEX($C$8:$C$3000,COUNTIF($C$8:$C$3000,"?*")),"")</f>
        <v/>
      </c>
      <c r="F72">
        <f>--ISNUMBER(IFERROR(SEARCH('Project Costing'!#REF!,'Equipment &amp; Materials'!J78,1),""))</f>
        <v>0</v>
      </c>
      <c r="G72" t="str">
        <f>IF(F72=1,COUNTIF($F$8:F72,1),"")</f>
        <v/>
      </c>
      <c r="H72" s="157" t="str">
        <f>IFERROR(INDEX('Equipment &amp; Materials'!$J$14:$J$3006,MATCH(ROWS($H$8:H72),$G$8:$G$3000,0)),"")</f>
        <v/>
      </c>
      <c r="I72" s="157" t="str">
        <f>IFERROR($H$8:INDEX($H$8:$H$3000,COUNTIF($H$8:$H$3000,"?*")),"")</f>
        <v/>
      </c>
    </row>
    <row r="73" spans="1:9" x14ac:dyDescent="0.25">
      <c r="A73">
        <f>--ISNUMBER(IFERROR(SEARCH('Project Costing'!#REF!,'Equipment &amp; Materials'!J79,1),""))</f>
        <v>0</v>
      </c>
      <c r="B73" t="str">
        <f>IF(A73=1,COUNTIF($A$8:A73,1),"")</f>
        <v/>
      </c>
      <c r="C73" s="157" t="str">
        <f>IFERROR(INDEX('Equipment &amp; Materials'!$J$14:$J$3006,MATCH(ROWS($C$8:C73),$B$8:$B$3000,0)),"")</f>
        <v/>
      </c>
      <c r="D73" s="158" t="str">
        <f>IFERROR($C$8:INDEX($C$8:$C$3000,COUNTIF($C$8:$C$3000,"?*")),"")</f>
        <v/>
      </c>
      <c r="F73">
        <f>--ISNUMBER(IFERROR(SEARCH('Project Costing'!#REF!,'Equipment &amp; Materials'!J79,1),""))</f>
        <v>0</v>
      </c>
      <c r="G73" t="str">
        <f>IF(F73=1,COUNTIF($F$8:F73,1),"")</f>
        <v/>
      </c>
      <c r="H73" s="157" t="str">
        <f>IFERROR(INDEX('Equipment &amp; Materials'!$J$14:$J$3006,MATCH(ROWS($H$8:H73),$G$8:$G$3000,0)),"")</f>
        <v/>
      </c>
      <c r="I73" s="157" t="str">
        <f>IFERROR($H$8:INDEX($H$8:$H$3000,COUNTIF($H$8:$H$3000,"?*")),"")</f>
        <v/>
      </c>
    </row>
    <row r="74" spans="1:9" x14ac:dyDescent="0.25">
      <c r="A74">
        <f>--ISNUMBER(IFERROR(SEARCH('Project Costing'!#REF!,'Equipment &amp; Materials'!J80,1),""))</f>
        <v>0</v>
      </c>
      <c r="B74" t="str">
        <f>IF(A74=1,COUNTIF($A$8:A74,1),"")</f>
        <v/>
      </c>
      <c r="C74" s="157" t="str">
        <f>IFERROR(INDEX('Equipment &amp; Materials'!$J$14:$J$3006,MATCH(ROWS($C$8:C74),$B$8:$B$3000,0)),"")</f>
        <v/>
      </c>
      <c r="D74" s="158" t="str">
        <f>IFERROR($C$8:INDEX($C$8:$C$3000,COUNTIF($C$8:$C$3000,"?*")),"")</f>
        <v/>
      </c>
      <c r="F74">
        <f>--ISNUMBER(IFERROR(SEARCH('Project Costing'!#REF!,'Equipment &amp; Materials'!J80,1),""))</f>
        <v>0</v>
      </c>
      <c r="G74" t="str">
        <f>IF(F74=1,COUNTIF($F$8:F74,1),"")</f>
        <v/>
      </c>
      <c r="H74" s="157" t="str">
        <f>IFERROR(INDEX('Equipment &amp; Materials'!$J$14:$J$3006,MATCH(ROWS($H$8:H74),$G$8:$G$3000,0)),"")</f>
        <v/>
      </c>
      <c r="I74" s="157" t="str">
        <f>IFERROR($H$8:INDEX($H$8:$H$3000,COUNTIF($H$8:$H$3000,"?*")),"")</f>
        <v/>
      </c>
    </row>
    <row r="75" spans="1:9" x14ac:dyDescent="0.25">
      <c r="A75">
        <f>--ISNUMBER(IFERROR(SEARCH('Project Costing'!#REF!,'Equipment &amp; Materials'!J81,1),""))</f>
        <v>0</v>
      </c>
      <c r="B75" t="str">
        <f>IF(A75=1,COUNTIF($A$8:A75,1),"")</f>
        <v/>
      </c>
      <c r="C75" s="157" t="str">
        <f>IFERROR(INDEX('Equipment &amp; Materials'!$J$14:$J$3006,MATCH(ROWS($C$8:C75),$B$8:$B$3000,0)),"")</f>
        <v/>
      </c>
      <c r="D75" s="158" t="str">
        <f>IFERROR($C$8:INDEX($C$8:$C$3000,COUNTIF($C$8:$C$3000,"?*")),"")</f>
        <v/>
      </c>
      <c r="F75">
        <f>--ISNUMBER(IFERROR(SEARCH('Project Costing'!#REF!,'Equipment &amp; Materials'!J81,1),""))</f>
        <v>0</v>
      </c>
      <c r="G75" t="str">
        <f>IF(F75=1,COUNTIF($F$8:F75,1),"")</f>
        <v/>
      </c>
      <c r="H75" s="157" t="str">
        <f>IFERROR(INDEX('Equipment &amp; Materials'!$J$14:$J$3006,MATCH(ROWS($H$8:H75),$G$8:$G$3000,0)),"")</f>
        <v/>
      </c>
      <c r="I75" s="157" t="str">
        <f>IFERROR($H$8:INDEX($H$8:$H$3000,COUNTIF($H$8:$H$3000,"?*")),"")</f>
        <v/>
      </c>
    </row>
    <row r="76" spans="1:9" x14ac:dyDescent="0.25">
      <c r="A76">
        <f>--ISNUMBER(IFERROR(SEARCH('Project Costing'!#REF!,'Equipment &amp; Materials'!J82,1),""))</f>
        <v>0</v>
      </c>
      <c r="B76" t="str">
        <f>IF(A76=1,COUNTIF($A$8:A76,1),"")</f>
        <v/>
      </c>
      <c r="C76" s="157" t="str">
        <f>IFERROR(INDEX('Equipment &amp; Materials'!$J$14:$J$3006,MATCH(ROWS($C$8:C76),$B$8:$B$3000,0)),"")</f>
        <v/>
      </c>
      <c r="D76" s="158" t="str">
        <f>IFERROR($C$8:INDEX($C$8:$C$3000,COUNTIF($C$8:$C$3000,"?*")),"")</f>
        <v/>
      </c>
      <c r="F76">
        <f>--ISNUMBER(IFERROR(SEARCH('Project Costing'!#REF!,'Equipment &amp; Materials'!J82,1),""))</f>
        <v>0</v>
      </c>
      <c r="G76" t="str">
        <f>IF(F76=1,COUNTIF($F$8:F76,1),"")</f>
        <v/>
      </c>
      <c r="H76" s="157" t="str">
        <f>IFERROR(INDEX('Equipment &amp; Materials'!$J$14:$J$3006,MATCH(ROWS($H$8:H76),$G$8:$G$3000,0)),"")</f>
        <v/>
      </c>
      <c r="I76" s="157" t="str">
        <f>IFERROR($H$8:INDEX($H$8:$H$3000,COUNTIF($H$8:$H$3000,"?*")),"")</f>
        <v/>
      </c>
    </row>
    <row r="77" spans="1:9" x14ac:dyDescent="0.25">
      <c r="A77">
        <f>--ISNUMBER(IFERROR(SEARCH('Project Costing'!#REF!,'Equipment &amp; Materials'!J83,1),""))</f>
        <v>0</v>
      </c>
      <c r="B77" t="str">
        <f>IF(A77=1,COUNTIF($A$8:A77,1),"")</f>
        <v/>
      </c>
      <c r="C77" s="157" t="str">
        <f>IFERROR(INDEX('Equipment &amp; Materials'!$J$14:$J$3006,MATCH(ROWS($C$8:C77),$B$8:$B$3000,0)),"")</f>
        <v/>
      </c>
      <c r="D77" s="158" t="str">
        <f>IFERROR($C$8:INDEX($C$8:$C$3000,COUNTIF($C$8:$C$3000,"?*")),"")</f>
        <v/>
      </c>
      <c r="F77">
        <f>--ISNUMBER(IFERROR(SEARCH('Project Costing'!#REF!,'Equipment &amp; Materials'!J83,1),""))</f>
        <v>0</v>
      </c>
      <c r="G77" t="str">
        <f>IF(F77=1,COUNTIF($F$8:F77,1),"")</f>
        <v/>
      </c>
      <c r="H77" s="157" t="str">
        <f>IFERROR(INDEX('Equipment &amp; Materials'!$J$14:$J$3006,MATCH(ROWS($H$8:H77),$G$8:$G$3000,0)),"")</f>
        <v/>
      </c>
      <c r="I77" s="157" t="str">
        <f>IFERROR($H$8:INDEX($H$8:$H$3000,COUNTIF($H$8:$H$3000,"?*")),"")</f>
        <v/>
      </c>
    </row>
    <row r="78" spans="1:9" x14ac:dyDescent="0.25">
      <c r="A78">
        <f>--ISNUMBER(IFERROR(SEARCH('Project Costing'!#REF!,'Equipment &amp; Materials'!J84,1),""))</f>
        <v>0</v>
      </c>
      <c r="B78" t="str">
        <f>IF(A78=1,COUNTIF($A$8:A78,1),"")</f>
        <v/>
      </c>
      <c r="C78" s="157" t="str">
        <f>IFERROR(INDEX('Equipment &amp; Materials'!$J$14:$J$3006,MATCH(ROWS($C$8:C78),$B$8:$B$3000,0)),"")</f>
        <v/>
      </c>
      <c r="D78" s="158" t="str">
        <f>IFERROR($C$8:INDEX($C$8:$C$3000,COUNTIF($C$8:$C$3000,"?*")),"")</f>
        <v/>
      </c>
      <c r="F78">
        <f>--ISNUMBER(IFERROR(SEARCH('Project Costing'!#REF!,'Equipment &amp; Materials'!J84,1),""))</f>
        <v>0</v>
      </c>
      <c r="G78" t="str">
        <f>IF(F78=1,COUNTIF($F$8:F78,1),"")</f>
        <v/>
      </c>
      <c r="H78" s="157" t="str">
        <f>IFERROR(INDEX('Equipment &amp; Materials'!$J$14:$J$3006,MATCH(ROWS($H$8:H78),$G$8:$G$3000,0)),"")</f>
        <v/>
      </c>
      <c r="I78" s="157" t="str">
        <f>IFERROR($H$8:INDEX($H$8:$H$3000,COUNTIF($H$8:$H$3000,"?*")),"")</f>
        <v/>
      </c>
    </row>
    <row r="79" spans="1:9" x14ac:dyDescent="0.25">
      <c r="A79">
        <f>--ISNUMBER(IFERROR(SEARCH('Project Costing'!#REF!,'Equipment &amp; Materials'!J85,1),""))</f>
        <v>0</v>
      </c>
      <c r="B79" t="str">
        <f>IF(A79=1,COUNTIF($A$8:A79,1),"")</f>
        <v/>
      </c>
      <c r="C79" s="157" t="str">
        <f>IFERROR(INDEX('Equipment &amp; Materials'!$J$14:$J$3006,MATCH(ROWS($C$8:C79),$B$8:$B$3000,0)),"")</f>
        <v/>
      </c>
      <c r="D79" s="158" t="str">
        <f>IFERROR($C$8:INDEX($C$8:$C$3000,COUNTIF($C$8:$C$3000,"?*")),"")</f>
        <v/>
      </c>
      <c r="F79">
        <f>--ISNUMBER(IFERROR(SEARCH('Project Costing'!#REF!,'Equipment &amp; Materials'!J85,1),""))</f>
        <v>0</v>
      </c>
      <c r="G79" t="str">
        <f>IF(F79=1,COUNTIF($F$8:F79,1),"")</f>
        <v/>
      </c>
      <c r="H79" s="157" t="str">
        <f>IFERROR(INDEX('Equipment &amp; Materials'!$J$14:$J$3006,MATCH(ROWS($H$8:H79),$G$8:$G$3000,0)),"")</f>
        <v/>
      </c>
      <c r="I79" s="157" t="str">
        <f>IFERROR($H$8:INDEX($H$8:$H$3000,COUNTIF($H$8:$H$3000,"?*")),"")</f>
        <v/>
      </c>
    </row>
    <row r="80" spans="1:9" x14ac:dyDescent="0.25">
      <c r="A80">
        <f>--ISNUMBER(IFERROR(SEARCH('Project Costing'!#REF!,'Equipment &amp; Materials'!J86,1),""))</f>
        <v>0</v>
      </c>
      <c r="B80" t="str">
        <f>IF(A80=1,COUNTIF($A$8:A80,1),"")</f>
        <v/>
      </c>
      <c r="C80" s="157" t="str">
        <f>IFERROR(INDEX('Equipment &amp; Materials'!$J$14:$J$3006,MATCH(ROWS($C$8:C80),$B$8:$B$3000,0)),"")</f>
        <v/>
      </c>
      <c r="D80" s="158" t="str">
        <f>IFERROR($C$8:INDEX($C$8:$C$3000,COUNTIF($C$8:$C$3000,"?*")),"")</f>
        <v/>
      </c>
      <c r="F80">
        <f>--ISNUMBER(IFERROR(SEARCH('Project Costing'!#REF!,'Equipment &amp; Materials'!J86,1),""))</f>
        <v>0</v>
      </c>
      <c r="G80" t="str">
        <f>IF(F80=1,COUNTIF($F$8:F80,1),"")</f>
        <v/>
      </c>
      <c r="H80" s="157" t="str">
        <f>IFERROR(INDEX('Equipment &amp; Materials'!$J$14:$J$3006,MATCH(ROWS($H$8:H80),$G$8:$G$3000,0)),"")</f>
        <v/>
      </c>
      <c r="I80" s="157" t="str">
        <f>IFERROR($H$8:INDEX($H$8:$H$3000,COUNTIF($H$8:$H$3000,"?*")),"")</f>
        <v/>
      </c>
    </row>
    <row r="81" spans="1:9" x14ac:dyDescent="0.25">
      <c r="A81">
        <f>--ISNUMBER(IFERROR(SEARCH('Project Costing'!#REF!,'Equipment &amp; Materials'!J87,1),""))</f>
        <v>0</v>
      </c>
      <c r="B81" t="str">
        <f>IF(A81=1,COUNTIF($A$8:A81,1),"")</f>
        <v/>
      </c>
      <c r="C81" s="157" t="str">
        <f>IFERROR(INDEX('Equipment &amp; Materials'!$J$14:$J$3006,MATCH(ROWS($C$8:C81),$B$8:$B$3000,0)),"")</f>
        <v/>
      </c>
      <c r="D81" s="158" t="str">
        <f>IFERROR($C$8:INDEX($C$8:$C$3000,COUNTIF($C$8:$C$3000,"?*")),"")</f>
        <v/>
      </c>
      <c r="F81">
        <f>--ISNUMBER(IFERROR(SEARCH('Project Costing'!#REF!,'Equipment &amp; Materials'!J87,1),""))</f>
        <v>0</v>
      </c>
      <c r="G81" t="str">
        <f>IF(F81=1,COUNTIF($F$8:F81,1),"")</f>
        <v/>
      </c>
      <c r="H81" s="157" t="str">
        <f>IFERROR(INDEX('Equipment &amp; Materials'!$J$14:$J$3006,MATCH(ROWS($H$8:H81),$G$8:$G$3000,0)),"")</f>
        <v/>
      </c>
      <c r="I81" s="157" t="str">
        <f>IFERROR($H$8:INDEX($H$8:$H$3000,COUNTIF($H$8:$H$3000,"?*")),"")</f>
        <v/>
      </c>
    </row>
    <row r="82" spans="1:9" x14ac:dyDescent="0.25">
      <c r="A82">
        <f>--ISNUMBER(IFERROR(SEARCH('Project Costing'!#REF!,'Equipment &amp; Materials'!J88,1),""))</f>
        <v>0</v>
      </c>
      <c r="B82" t="str">
        <f>IF(A82=1,COUNTIF($A$8:A82,1),"")</f>
        <v/>
      </c>
      <c r="C82" s="157" t="str">
        <f>IFERROR(INDEX('Equipment &amp; Materials'!$J$14:$J$3006,MATCH(ROWS($C$8:C82),$B$8:$B$3000,0)),"")</f>
        <v/>
      </c>
      <c r="D82" s="158" t="str">
        <f>IFERROR($C$8:INDEX($C$8:$C$3000,COUNTIF($C$8:$C$3000,"?*")),"")</f>
        <v/>
      </c>
      <c r="F82">
        <f>--ISNUMBER(IFERROR(SEARCH('Project Costing'!#REF!,'Equipment &amp; Materials'!J88,1),""))</f>
        <v>0</v>
      </c>
      <c r="G82" t="str">
        <f>IF(F82=1,COUNTIF($F$8:F82,1),"")</f>
        <v/>
      </c>
      <c r="H82" s="157" t="str">
        <f>IFERROR(INDEX('Equipment &amp; Materials'!$J$14:$J$3006,MATCH(ROWS($H$8:H82),$G$8:$G$3000,0)),"")</f>
        <v/>
      </c>
      <c r="I82" s="157" t="str">
        <f>IFERROR($H$8:INDEX($H$8:$H$3000,COUNTIF($H$8:$H$3000,"?*")),"")</f>
        <v/>
      </c>
    </row>
    <row r="83" spans="1:9" x14ac:dyDescent="0.25">
      <c r="A83">
        <f>--ISNUMBER(IFERROR(SEARCH('Project Costing'!#REF!,'Equipment &amp; Materials'!J89,1),""))</f>
        <v>0</v>
      </c>
      <c r="B83" t="str">
        <f>IF(A83=1,COUNTIF($A$8:A83,1),"")</f>
        <v/>
      </c>
      <c r="C83" s="157" t="str">
        <f>IFERROR(INDEX('Equipment &amp; Materials'!$J$14:$J$3006,MATCH(ROWS($C$8:C83),$B$8:$B$3000,0)),"")</f>
        <v/>
      </c>
      <c r="D83" s="158" t="str">
        <f>IFERROR($C$8:INDEX($C$8:$C$3000,COUNTIF($C$8:$C$3000,"?*")),"")</f>
        <v/>
      </c>
      <c r="F83">
        <f>--ISNUMBER(IFERROR(SEARCH('Project Costing'!#REF!,'Equipment &amp; Materials'!J89,1),""))</f>
        <v>0</v>
      </c>
      <c r="G83" t="str">
        <f>IF(F83=1,COUNTIF($F$8:F83,1),"")</f>
        <v/>
      </c>
      <c r="H83" s="157" t="str">
        <f>IFERROR(INDEX('Equipment &amp; Materials'!$J$14:$J$3006,MATCH(ROWS($H$8:H83),$G$8:$G$3000,0)),"")</f>
        <v/>
      </c>
      <c r="I83" s="157" t="str">
        <f>IFERROR($H$8:INDEX($H$8:$H$3000,COUNTIF($H$8:$H$3000,"?*")),"")</f>
        <v/>
      </c>
    </row>
    <row r="84" spans="1:9" x14ac:dyDescent="0.25">
      <c r="A84">
        <f>--ISNUMBER(IFERROR(SEARCH('Project Costing'!#REF!,'Equipment &amp; Materials'!J90,1),""))</f>
        <v>0</v>
      </c>
      <c r="B84" t="str">
        <f>IF(A84=1,COUNTIF($A$8:A84,1),"")</f>
        <v/>
      </c>
      <c r="C84" s="157" t="str">
        <f>IFERROR(INDEX('Equipment &amp; Materials'!$J$14:$J$3006,MATCH(ROWS($C$8:C84),$B$8:$B$3000,0)),"")</f>
        <v/>
      </c>
      <c r="D84" s="158" t="str">
        <f>IFERROR($C$8:INDEX($C$8:$C$3000,COUNTIF($C$8:$C$3000,"?*")),"")</f>
        <v/>
      </c>
      <c r="F84">
        <f>--ISNUMBER(IFERROR(SEARCH('Project Costing'!#REF!,'Equipment &amp; Materials'!J90,1),""))</f>
        <v>0</v>
      </c>
      <c r="G84" t="str">
        <f>IF(F84=1,COUNTIF($F$8:F84,1),"")</f>
        <v/>
      </c>
      <c r="H84" s="157" t="str">
        <f>IFERROR(INDEX('Equipment &amp; Materials'!$J$14:$J$3006,MATCH(ROWS($H$8:H84),$G$8:$G$3000,0)),"")</f>
        <v/>
      </c>
      <c r="I84" s="157" t="str">
        <f>IFERROR($H$8:INDEX($H$8:$H$3000,COUNTIF($H$8:$H$3000,"?*")),"")</f>
        <v/>
      </c>
    </row>
    <row r="85" spans="1:9" x14ac:dyDescent="0.25">
      <c r="A85">
        <f>--ISNUMBER(IFERROR(SEARCH('Project Costing'!#REF!,'Equipment &amp; Materials'!J91,1),""))</f>
        <v>0</v>
      </c>
      <c r="B85" t="str">
        <f>IF(A85=1,COUNTIF($A$8:A85,1),"")</f>
        <v/>
      </c>
      <c r="C85" s="157" t="str">
        <f>IFERROR(INDEX('Equipment &amp; Materials'!$J$14:$J$3006,MATCH(ROWS($C$8:C85),$B$8:$B$3000,0)),"")</f>
        <v/>
      </c>
      <c r="D85" s="158" t="str">
        <f>IFERROR($C$8:INDEX($C$8:$C$3000,COUNTIF($C$8:$C$3000,"?*")),"")</f>
        <v/>
      </c>
      <c r="F85">
        <f>--ISNUMBER(IFERROR(SEARCH('Project Costing'!#REF!,'Equipment &amp; Materials'!J91,1),""))</f>
        <v>0</v>
      </c>
      <c r="G85" t="str">
        <f>IF(F85=1,COUNTIF($F$8:F85,1),"")</f>
        <v/>
      </c>
      <c r="H85" s="157" t="str">
        <f>IFERROR(INDEX('Equipment &amp; Materials'!$J$14:$J$3006,MATCH(ROWS($H$8:H85),$G$8:$G$3000,0)),"")</f>
        <v/>
      </c>
      <c r="I85" s="157" t="str">
        <f>IFERROR($H$8:INDEX($H$8:$H$3000,COUNTIF($H$8:$H$3000,"?*")),"")</f>
        <v/>
      </c>
    </row>
    <row r="86" spans="1:9" x14ac:dyDescent="0.25">
      <c r="A86">
        <f>--ISNUMBER(IFERROR(SEARCH('Project Costing'!#REF!,'Equipment &amp; Materials'!J92,1),""))</f>
        <v>0</v>
      </c>
      <c r="B86" t="str">
        <f>IF(A86=1,COUNTIF($A$8:A86,1),"")</f>
        <v/>
      </c>
      <c r="C86" s="157" t="str">
        <f>IFERROR(INDEX('Equipment &amp; Materials'!$J$14:$J$3006,MATCH(ROWS($C$8:C86),$B$8:$B$3000,0)),"")</f>
        <v/>
      </c>
      <c r="D86" s="158" t="str">
        <f>IFERROR($C$8:INDEX($C$8:$C$3000,COUNTIF($C$8:$C$3000,"?*")),"")</f>
        <v/>
      </c>
      <c r="F86">
        <f>--ISNUMBER(IFERROR(SEARCH('Project Costing'!#REF!,'Equipment &amp; Materials'!J92,1),""))</f>
        <v>0</v>
      </c>
      <c r="G86" t="str">
        <f>IF(F86=1,COUNTIF($F$8:F86,1),"")</f>
        <v/>
      </c>
      <c r="H86" s="157" t="str">
        <f>IFERROR(INDEX('Equipment &amp; Materials'!$J$14:$J$3006,MATCH(ROWS($H$8:H86),$G$8:$G$3000,0)),"")</f>
        <v/>
      </c>
      <c r="I86" s="157" t="str">
        <f>IFERROR($H$8:INDEX($H$8:$H$3000,COUNTIF($H$8:$H$3000,"?*")),"")</f>
        <v/>
      </c>
    </row>
    <row r="87" spans="1:9" x14ac:dyDescent="0.25">
      <c r="A87">
        <f>--ISNUMBER(IFERROR(SEARCH('Project Costing'!#REF!,'Equipment &amp; Materials'!J93,1),""))</f>
        <v>0</v>
      </c>
      <c r="B87" t="str">
        <f>IF(A87=1,COUNTIF($A$8:A87,1),"")</f>
        <v/>
      </c>
      <c r="C87" s="157" t="str">
        <f>IFERROR(INDEX('Equipment &amp; Materials'!$J$14:$J$3006,MATCH(ROWS($C$8:C87),$B$8:$B$3000,0)),"")</f>
        <v/>
      </c>
      <c r="D87" s="158" t="str">
        <f>IFERROR($C$8:INDEX($C$8:$C$3000,COUNTIF($C$8:$C$3000,"?*")),"")</f>
        <v/>
      </c>
      <c r="F87">
        <f>--ISNUMBER(IFERROR(SEARCH('Project Costing'!#REF!,'Equipment &amp; Materials'!J93,1),""))</f>
        <v>0</v>
      </c>
      <c r="G87" t="str">
        <f>IF(F87=1,COUNTIF($F$8:F87,1),"")</f>
        <v/>
      </c>
      <c r="H87" s="157" t="str">
        <f>IFERROR(INDEX('Equipment &amp; Materials'!$J$14:$J$3006,MATCH(ROWS($H$8:H87),$G$8:$G$3000,0)),"")</f>
        <v/>
      </c>
      <c r="I87" s="157" t="str">
        <f>IFERROR($H$8:INDEX($H$8:$H$3000,COUNTIF($H$8:$H$3000,"?*")),"")</f>
        <v/>
      </c>
    </row>
    <row r="88" spans="1:9" x14ac:dyDescent="0.25">
      <c r="A88">
        <f>--ISNUMBER(IFERROR(SEARCH('Project Costing'!#REF!,'Equipment &amp; Materials'!J94,1),""))</f>
        <v>0</v>
      </c>
      <c r="B88" t="str">
        <f>IF(A88=1,COUNTIF($A$8:A88,1),"")</f>
        <v/>
      </c>
      <c r="C88" s="157" t="str">
        <f>IFERROR(INDEX('Equipment &amp; Materials'!$J$14:$J$3006,MATCH(ROWS($C$8:C88),$B$8:$B$3000,0)),"")</f>
        <v/>
      </c>
      <c r="D88" s="158" t="str">
        <f>IFERROR($C$8:INDEX($C$8:$C$3000,COUNTIF($C$8:$C$3000,"?*")),"")</f>
        <v/>
      </c>
      <c r="F88">
        <f>--ISNUMBER(IFERROR(SEARCH('Project Costing'!#REF!,'Equipment &amp; Materials'!J94,1),""))</f>
        <v>0</v>
      </c>
      <c r="G88" t="str">
        <f>IF(F88=1,COUNTIF($F$8:F88,1),"")</f>
        <v/>
      </c>
      <c r="H88" s="157" t="str">
        <f>IFERROR(INDEX('Equipment &amp; Materials'!$J$14:$J$3006,MATCH(ROWS($H$8:H88),$G$8:$G$3000,0)),"")</f>
        <v/>
      </c>
      <c r="I88" s="157" t="str">
        <f>IFERROR($H$8:INDEX($H$8:$H$3000,COUNTIF($H$8:$H$3000,"?*")),"")</f>
        <v/>
      </c>
    </row>
    <row r="89" spans="1:9" x14ac:dyDescent="0.25">
      <c r="A89">
        <f>--ISNUMBER(IFERROR(SEARCH('Project Costing'!#REF!,'Equipment &amp; Materials'!J95,1),""))</f>
        <v>0</v>
      </c>
      <c r="B89" t="str">
        <f>IF(A89=1,COUNTIF($A$8:A89,1),"")</f>
        <v/>
      </c>
      <c r="C89" s="157" t="str">
        <f>IFERROR(INDEX('Equipment &amp; Materials'!$J$14:$J$3006,MATCH(ROWS($C$8:C89),$B$8:$B$3000,0)),"")</f>
        <v/>
      </c>
      <c r="D89" s="158" t="str">
        <f>IFERROR($C$8:INDEX($C$8:$C$3000,COUNTIF($C$8:$C$3000,"?*")),"")</f>
        <v/>
      </c>
      <c r="F89">
        <f>--ISNUMBER(IFERROR(SEARCH('Project Costing'!#REF!,'Equipment &amp; Materials'!J95,1),""))</f>
        <v>0</v>
      </c>
      <c r="G89" t="str">
        <f>IF(F89=1,COUNTIF($F$8:F89,1),"")</f>
        <v/>
      </c>
      <c r="H89" s="157" t="str">
        <f>IFERROR(INDEX('Equipment &amp; Materials'!$J$14:$J$3006,MATCH(ROWS($H$8:H89),$G$8:$G$3000,0)),"")</f>
        <v/>
      </c>
      <c r="I89" s="157" t="str">
        <f>IFERROR($H$8:INDEX($H$8:$H$3000,COUNTIF($H$8:$H$3000,"?*")),"")</f>
        <v/>
      </c>
    </row>
    <row r="90" spans="1:9" x14ac:dyDescent="0.25">
      <c r="A90">
        <f>--ISNUMBER(IFERROR(SEARCH('Project Costing'!#REF!,'Equipment &amp; Materials'!J96,1),""))</f>
        <v>0</v>
      </c>
      <c r="B90" t="str">
        <f>IF(A90=1,COUNTIF($A$8:A90,1),"")</f>
        <v/>
      </c>
      <c r="C90" s="157" t="str">
        <f>IFERROR(INDEX('Equipment &amp; Materials'!$J$14:$J$3006,MATCH(ROWS($C$8:C90),$B$8:$B$3000,0)),"")</f>
        <v/>
      </c>
      <c r="D90" s="158" t="str">
        <f>IFERROR($C$8:INDEX($C$8:$C$3000,COUNTIF($C$8:$C$3000,"?*")),"")</f>
        <v/>
      </c>
      <c r="F90">
        <f>--ISNUMBER(IFERROR(SEARCH('Project Costing'!#REF!,'Equipment &amp; Materials'!J96,1),""))</f>
        <v>0</v>
      </c>
      <c r="G90" t="str">
        <f>IF(F90=1,COUNTIF($F$8:F90,1),"")</f>
        <v/>
      </c>
      <c r="H90" s="157" t="str">
        <f>IFERROR(INDEX('Equipment &amp; Materials'!$J$14:$J$3006,MATCH(ROWS($H$8:H90),$G$8:$G$3000,0)),"")</f>
        <v/>
      </c>
      <c r="I90" s="157" t="str">
        <f>IFERROR($H$8:INDEX($H$8:$H$3000,COUNTIF($H$8:$H$3000,"?*")),"")</f>
        <v/>
      </c>
    </row>
    <row r="91" spans="1:9" x14ac:dyDescent="0.25">
      <c r="A91">
        <f>--ISNUMBER(IFERROR(SEARCH('Project Costing'!#REF!,'Equipment &amp; Materials'!J97,1),""))</f>
        <v>0</v>
      </c>
      <c r="B91" t="str">
        <f>IF(A91=1,COUNTIF($A$8:A91,1),"")</f>
        <v/>
      </c>
      <c r="D91" s="158">
        <f>IFERROR($C$8:INDEX($C$8:$C$3000,COUNTIF($C$8:$C$3000,"?*")),"")</f>
        <v>0</v>
      </c>
      <c r="F91">
        <f>--ISNUMBER(IFERROR(SEARCH('Project Costing'!#REF!,'Equipment &amp; Materials'!J97,1),""))</f>
        <v>0</v>
      </c>
      <c r="G91" t="str">
        <f>IF(F91=1,COUNTIF($F$8:F91,1),"")</f>
        <v/>
      </c>
      <c r="I91" s="157">
        <f>IFERROR($H$8:INDEX($H$8:$H$3000,COUNTIF($H$8:$H$3000,"?*")),"")</f>
        <v>0</v>
      </c>
    </row>
    <row r="92" spans="1:9" x14ac:dyDescent="0.25">
      <c r="A92">
        <f>--ISNUMBER(IFERROR(SEARCH('Project Costing'!#REF!,'Equipment &amp; Materials'!J98,1),""))</f>
        <v>0</v>
      </c>
      <c r="B92" t="str">
        <f>IF(A92=1,COUNTIF($A$8:A92,1),"")</f>
        <v/>
      </c>
      <c r="D92" s="158">
        <f>IFERROR($C$8:INDEX($C$8:$C$3000,COUNTIF($C$8:$C$3000,"?*")),"")</f>
        <v>0</v>
      </c>
      <c r="F92">
        <f>--ISNUMBER(IFERROR(SEARCH('Project Costing'!#REF!,'Equipment &amp; Materials'!J98,1),""))</f>
        <v>0</v>
      </c>
      <c r="G92" t="str">
        <f>IF(F92=1,COUNTIF($F$8:F92,1),"")</f>
        <v/>
      </c>
      <c r="I92" s="157">
        <f>IFERROR($H$8:INDEX($H$8:$H$3000,COUNTIF($H$8:$H$3000,"?*")),"")</f>
        <v>0</v>
      </c>
    </row>
    <row r="93" spans="1:9" x14ac:dyDescent="0.25">
      <c r="A93">
        <f>--ISNUMBER(IFERROR(SEARCH('Project Costing'!#REF!,'Equipment &amp; Materials'!J99,1),""))</f>
        <v>0</v>
      </c>
      <c r="B93" t="str">
        <f>IF(A93=1,COUNTIF($A$8:A93,1),"")</f>
        <v/>
      </c>
      <c r="D93" s="158">
        <f>IFERROR($C$8:INDEX($C$8:$C$3000,COUNTIF($C$8:$C$3000,"?*")),"")</f>
        <v>0</v>
      </c>
      <c r="F93">
        <f>--ISNUMBER(IFERROR(SEARCH('Project Costing'!#REF!,'Equipment &amp; Materials'!J99,1),""))</f>
        <v>0</v>
      </c>
      <c r="G93" t="str">
        <f>IF(F93=1,COUNTIF($F$8:F93,1),"")</f>
        <v/>
      </c>
      <c r="I93" s="157">
        <f>IFERROR($H$8:INDEX($H$8:$H$3000,COUNTIF($H$8:$H$3000,"?*")),"")</f>
        <v>0</v>
      </c>
    </row>
    <row r="94" spans="1:9" x14ac:dyDescent="0.25">
      <c r="A94">
        <f>--ISNUMBER(IFERROR(SEARCH('Project Costing'!#REF!,'Equipment &amp; Materials'!J100,1),""))</f>
        <v>0</v>
      </c>
      <c r="B94" t="str">
        <f>IF(A94=1,COUNTIF($A$8:A94,1),"")</f>
        <v/>
      </c>
      <c r="D94" s="158">
        <f>IFERROR($C$8:INDEX($C$8:$C$3000,COUNTIF($C$8:$C$3000,"?*")),"")</f>
        <v>0</v>
      </c>
      <c r="F94">
        <f>--ISNUMBER(IFERROR(SEARCH('Project Costing'!#REF!,'Equipment &amp; Materials'!J100,1),""))</f>
        <v>0</v>
      </c>
      <c r="G94" t="str">
        <f>IF(F94=1,COUNTIF($F$8:F94,1),"")</f>
        <v/>
      </c>
      <c r="I94" s="157">
        <f>IFERROR($H$8:INDEX($H$8:$H$3000,COUNTIF($H$8:$H$3000,"?*")),"")</f>
        <v>0</v>
      </c>
    </row>
    <row r="95" spans="1:9" x14ac:dyDescent="0.25">
      <c r="A95">
        <f>--ISNUMBER(IFERROR(SEARCH('Project Costing'!#REF!,'Equipment &amp; Materials'!J101,1),""))</f>
        <v>0</v>
      </c>
      <c r="B95" t="str">
        <f>IF(A95=1,COUNTIF($A$8:A95,1),"")</f>
        <v/>
      </c>
      <c r="D95" s="158">
        <f>IFERROR($C$8:INDEX($C$8:$C$3000,COUNTIF($C$8:$C$3000,"?*")),"")</f>
        <v>0</v>
      </c>
      <c r="F95">
        <f>--ISNUMBER(IFERROR(SEARCH('Project Costing'!#REF!,'Equipment &amp; Materials'!J101,1),""))</f>
        <v>0</v>
      </c>
      <c r="G95" t="str">
        <f>IF(F95=1,COUNTIF($F$8:F95,1),"")</f>
        <v/>
      </c>
      <c r="I95" s="157">
        <f>IFERROR($H$8:INDEX($H$8:$H$3000,COUNTIF($H$8:$H$3000,"?*")),"")</f>
        <v>0</v>
      </c>
    </row>
    <row r="96" spans="1:9" x14ac:dyDescent="0.25">
      <c r="A96">
        <f>--ISNUMBER(IFERROR(SEARCH('Project Costing'!#REF!,'Equipment &amp; Materials'!J102,1),""))</f>
        <v>0</v>
      </c>
      <c r="B96" t="str">
        <f>IF(A96=1,COUNTIF($A$8:A96,1),"")</f>
        <v/>
      </c>
      <c r="D96" s="158">
        <f>IFERROR($C$8:INDEX($C$8:$C$3000,COUNTIF($C$8:$C$3000,"?*")),"")</f>
        <v>0</v>
      </c>
      <c r="F96">
        <f>--ISNUMBER(IFERROR(SEARCH('Project Costing'!#REF!,'Equipment &amp; Materials'!J102,1),""))</f>
        <v>0</v>
      </c>
      <c r="G96" t="str">
        <f>IF(F96=1,COUNTIF($F$8:F96,1),"")</f>
        <v/>
      </c>
      <c r="I96" s="157">
        <f>IFERROR($H$8:INDEX($H$8:$H$3000,COUNTIF($H$8:$H$3000,"?*")),"")</f>
        <v>0</v>
      </c>
    </row>
    <row r="97" spans="1:9" x14ac:dyDescent="0.25">
      <c r="A97">
        <f>--ISNUMBER(IFERROR(SEARCH('Project Costing'!#REF!,'Equipment &amp; Materials'!J103,1),""))</f>
        <v>0</v>
      </c>
      <c r="B97" t="str">
        <f>IF(A97=1,COUNTIF($A$8:A97,1),"")</f>
        <v/>
      </c>
      <c r="D97" s="158">
        <f>IFERROR($C$8:INDEX($C$8:$C$3000,COUNTIF($C$8:$C$3000,"?*")),"")</f>
        <v>0</v>
      </c>
      <c r="F97">
        <f>--ISNUMBER(IFERROR(SEARCH('Project Costing'!#REF!,'Equipment &amp; Materials'!J103,1),""))</f>
        <v>0</v>
      </c>
      <c r="G97" t="str">
        <f>IF(F97=1,COUNTIF($F$8:F97,1),"")</f>
        <v/>
      </c>
      <c r="I97" s="157">
        <f>IFERROR($H$8:INDEX($H$8:$H$3000,COUNTIF($H$8:$H$3000,"?*")),"")</f>
        <v>0</v>
      </c>
    </row>
    <row r="98" spans="1:9" x14ac:dyDescent="0.25">
      <c r="A98">
        <f>--ISNUMBER(IFERROR(SEARCH('Project Costing'!#REF!,'Equipment &amp; Materials'!J104,1),""))</f>
        <v>0</v>
      </c>
      <c r="B98" t="str">
        <f>IF(A98=1,COUNTIF($A$8:A98,1),"")</f>
        <v/>
      </c>
      <c r="D98" s="158">
        <f>IFERROR($C$8:INDEX($C$8:$C$3000,COUNTIF($C$8:$C$3000,"?*")),"")</f>
        <v>0</v>
      </c>
      <c r="F98">
        <f>--ISNUMBER(IFERROR(SEARCH('Project Costing'!#REF!,'Equipment &amp; Materials'!J104,1),""))</f>
        <v>0</v>
      </c>
      <c r="G98" t="str">
        <f>IF(F98=1,COUNTIF($F$8:F98,1),"")</f>
        <v/>
      </c>
      <c r="I98" s="157">
        <f>IFERROR($H$8:INDEX($H$8:$H$3000,COUNTIF($H$8:$H$3000,"?*")),"")</f>
        <v>0</v>
      </c>
    </row>
    <row r="99" spans="1:9" x14ac:dyDescent="0.25">
      <c r="A99">
        <f>--ISNUMBER(IFERROR(SEARCH('Project Costing'!#REF!,'Equipment &amp; Materials'!J105,1),""))</f>
        <v>0</v>
      </c>
      <c r="B99" t="str">
        <f>IF(A99=1,COUNTIF($A$8:A99,1),"")</f>
        <v/>
      </c>
      <c r="D99" s="158">
        <f>IFERROR($C$8:INDEX($C$8:$C$3000,COUNTIF($C$8:$C$3000,"?*")),"")</f>
        <v>0</v>
      </c>
      <c r="F99">
        <f>--ISNUMBER(IFERROR(SEARCH('Project Costing'!#REF!,'Equipment &amp; Materials'!J105,1),""))</f>
        <v>0</v>
      </c>
      <c r="G99" t="str">
        <f>IF(F99=1,COUNTIF($F$8:F99,1),"")</f>
        <v/>
      </c>
      <c r="I99" s="157">
        <f>IFERROR($H$8:INDEX($H$8:$H$3000,COUNTIF($H$8:$H$3000,"?*")),"")</f>
        <v>0</v>
      </c>
    </row>
    <row r="100" spans="1:9" x14ac:dyDescent="0.25">
      <c r="A100">
        <f>--ISNUMBER(IFERROR(SEARCH('Project Costing'!#REF!,'Equipment &amp; Materials'!J106,1),""))</f>
        <v>0</v>
      </c>
      <c r="B100" t="str">
        <f>IF(A100=1,COUNTIF($A$8:A100,1),"")</f>
        <v/>
      </c>
      <c r="D100" s="158">
        <f>IFERROR($C$8:INDEX($C$8:$C$3000,COUNTIF($C$8:$C$3000,"?*")),"")</f>
        <v>0</v>
      </c>
      <c r="F100">
        <f>--ISNUMBER(IFERROR(SEARCH('Project Costing'!#REF!,'Equipment &amp; Materials'!J106,1),""))</f>
        <v>0</v>
      </c>
      <c r="G100" t="str">
        <f>IF(F100=1,COUNTIF($F$8:F100,1),"")</f>
        <v/>
      </c>
      <c r="I100" s="157">
        <f>IFERROR($H$8:INDEX($H$8:$H$3000,COUNTIF($H$8:$H$3000,"?*")),"")</f>
        <v>0</v>
      </c>
    </row>
    <row r="101" spans="1:9" x14ac:dyDescent="0.25">
      <c r="A101">
        <f>--ISNUMBER(IFERROR(SEARCH('Project Costing'!#REF!,'Equipment &amp; Materials'!J107,1),""))</f>
        <v>0</v>
      </c>
      <c r="B101" t="str">
        <f>IF(A101=1,COUNTIF($A$8:A101,1),"")</f>
        <v/>
      </c>
      <c r="D101" s="158">
        <f>IFERROR($C$8:INDEX($C$8:$C$3000,COUNTIF($C$8:$C$3000,"?*")),"")</f>
        <v>0</v>
      </c>
      <c r="F101">
        <f>--ISNUMBER(IFERROR(SEARCH('Project Costing'!#REF!,'Equipment &amp; Materials'!J107,1),""))</f>
        <v>0</v>
      </c>
      <c r="G101" t="str">
        <f>IF(F101=1,COUNTIF($F$8:F101,1),"")</f>
        <v/>
      </c>
      <c r="I101" s="157">
        <f>IFERROR($H$8:INDEX($H$8:$H$3000,COUNTIF($H$8:$H$3000,"?*")),"")</f>
        <v>0</v>
      </c>
    </row>
    <row r="102" spans="1:9" x14ac:dyDescent="0.25">
      <c r="A102">
        <f>--ISNUMBER(IFERROR(SEARCH('Project Costing'!#REF!,'Equipment &amp; Materials'!J108,1),""))</f>
        <v>0</v>
      </c>
      <c r="B102" t="str">
        <f>IF(A102=1,COUNTIF($A$8:A102,1),"")</f>
        <v/>
      </c>
      <c r="D102" s="158">
        <f>IFERROR($C$8:INDEX($C$8:$C$3000,COUNTIF($C$8:$C$3000,"?*")),"")</f>
        <v>0</v>
      </c>
      <c r="F102">
        <f>--ISNUMBER(IFERROR(SEARCH('Project Costing'!#REF!,'Equipment &amp; Materials'!J108,1),""))</f>
        <v>0</v>
      </c>
      <c r="G102" t="str">
        <f>IF(F102=1,COUNTIF($F$8:F102,1),"")</f>
        <v/>
      </c>
      <c r="I102" s="157">
        <f>IFERROR($H$8:INDEX($H$8:$H$3000,COUNTIF($H$8:$H$3000,"?*")),"")</f>
        <v>0</v>
      </c>
    </row>
    <row r="103" spans="1:9" x14ac:dyDescent="0.25">
      <c r="A103">
        <f>--ISNUMBER(IFERROR(SEARCH('Project Costing'!#REF!,'Equipment &amp; Materials'!J109,1),""))</f>
        <v>0</v>
      </c>
      <c r="B103" t="str">
        <f>IF(A103=1,COUNTIF($A$8:A103,1),"")</f>
        <v/>
      </c>
      <c r="D103" s="158">
        <f>IFERROR($C$8:INDEX($C$8:$C$3000,COUNTIF($C$8:$C$3000,"?*")),"")</f>
        <v>0</v>
      </c>
      <c r="F103">
        <f>--ISNUMBER(IFERROR(SEARCH('Project Costing'!#REF!,'Equipment &amp; Materials'!J109,1),""))</f>
        <v>0</v>
      </c>
      <c r="G103" t="str">
        <f>IF(F103=1,COUNTIF($F$8:F103,1),"")</f>
        <v/>
      </c>
      <c r="I103" s="157">
        <f>IFERROR($H$8:INDEX($H$8:$H$3000,COUNTIF($H$8:$H$3000,"?*")),"")</f>
        <v>0</v>
      </c>
    </row>
    <row r="104" spans="1:9" x14ac:dyDescent="0.25">
      <c r="A104">
        <f>--ISNUMBER(IFERROR(SEARCH('Project Costing'!#REF!,'Equipment &amp; Materials'!J110,1),""))</f>
        <v>0</v>
      </c>
      <c r="B104" t="str">
        <f>IF(A104=1,COUNTIF($A$8:A104,1),"")</f>
        <v/>
      </c>
      <c r="D104" s="158">
        <f>IFERROR($C$8:INDEX($C$8:$C$3000,COUNTIF($C$8:$C$3000,"?*")),"")</f>
        <v>0</v>
      </c>
      <c r="F104">
        <f>--ISNUMBER(IFERROR(SEARCH('Project Costing'!#REF!,'Equipment &amp; Materials'!J110,1),""))</f>
        <v>0</v>
      </c>
      <c r="G104" t="str">
        <f>IF(F104=1,COUNTIF($F$8:F104,1),"")</f>
        <v/>
      </c>
      <c r="I104" s="157">
        <f>IFERROR($H$8:INDEX($H$8:$H$3000,COUNTIF($H$8:$H$3000,"?*")),"")</f>
        <v>0</v>
      </c>
    </row>
    <row r="105" spans="1:9" x14ac:dyDescent="0.25">
      <c r="A105">
        <f>--ISNUMBER(IFERROR(SEARCH('Project Costing'!#REF!,'Equipment &amp; Materials'!J111,1),""))</f>
        <v>0</v>
      </c>
      <c r="B105" t="str">
        <f>IF(A105=1,COUNTIF($A$8:A105,1),"")</f>
        <v/>
      </c>
      <c r="D105" s="158">
        <f>IFERROR($C$8:INDEX($C$8:$C$3000,COUNTIF($C$8:$C$3000,"?*")),"")</f>
        <v>0</v>
      </c>
      <c r="F105">
        <f>--ISNUMBER(IFERROR(SEARCH('Project Costing'!#REF!,'Equipment &amp; Materials'!J111,1),""))</f>
        <v>0</v>
      </c>
      <c r="G105" t="str">
        <f>IF(F105=1,COUNTIF($F$8:F105,1),"")</f>
        <v/>
      </c>
      <c r="I105" s="157">
        <f>IFERROR($H$8:INDEX($H$8:$H$3000,COUNTIF($H$8:$H$3000,"?*")),"")</f>
        <v>0</v>
      </c>
    </row>
    <row r="106" spans="1:9" x14ac:dyDescent="0.25">
      <c r="A106">
        <f>--ISNUMBER(IFERROR(SEARCH('Project Costing'!#REF!,'Equipment &amp; Materials'!J112,1),""))</f>
        <v>0</v>
      </c>
      <c r="B106" t="str">
        <f>IF(A106=1,COUNTIF($A$8:A106,1),"")</f>
        <v/>
      </c>
      <c r="D106" s="158">
        <f>IFERROR($C$8:INDEX($C$8:$C$3000,COUNTIF($C$8:$C$3000,"?*")),"")</f>
        <v>0</v>
      </c>
      <c r="F106">
        <f>--ISNUMBER(IFERROR(SEARCH('Project Costing'!#REF!,'Equipment &amp; Materials'!J112,1),""))</f>
        <v>0</v>
      </c>
      <c r="G106" t="str">
        <f>IF(F106=1,COUNTIF($F$8:F106,1),"")</f>
        <v/>
      </c>
      <c r="I106" s="157">
        <f>IFERROR($H$8:INDEX($H$8:$H$3000,COUNTIF($H$8:$H$3000,"?*")),"")</f>
        <v>0</v>
      </c>
    </row>
    <row r="107" spans="1:9" x14ac:dyDescent="0.25">
      <c r="A107">
        <f>--ISNUMBER(IFERROR(SEARCH('Project Costing'!#REF!,'Equipment &amp; Materials'!J113,1),""))</f>
        <v>0</v>
      </c>
      <c r="B107" t="str">
        <f>IF(A107=1,COUNTIF($A$8:A107,1),"")</f>
        <v/>
      </c>
      <c r="D107" s="158">
        <f>IFERROR($C$8:INDEX($C$8:$C$3000,COUNTIF($C$8:$C$3000,"?*")),"")</f>
        <v>0</v>
      </c>
      <c r="F107">
        <f>--ISNUMBER(IFERROR(SEARCH('Project Costing'!#REF!,'Equipment &amp; Materials'!J113,1),""))</f>
        <v>0</v>
      </c>
      <c r="G107" t="str">
        <f>IF(F107=1,COUNTIF($F$8:F107,1),"")</f>
        <v/>
      </c>
      <c r="I107" s="157">
        <f>IFERROR($H$8:INDEX($H$8:$H$3000,COUNTIF($H$8:$H$3000,"?*")),"")</f>
        <v>0</v>
      </c>
    </row>
    <row r="108" spans="1:9" x14ac:dyDescent="0.25">
      <c r="A108">
        <f>--ISNUMBER(IFERROR(SEARCH('Project Costing'!#REF!,'Equipment &amp; Materials'!J114,1),""))</f>
        <v>0</v>
      </c>
      <c r="B108" t="str">
        <f>IF(A108=1,COUNTIF($A$8:A108,1),"")</f>
        <v/>
      </c>
      <c r="D108" s="158">
        <f>IFERROR($C$8:INDEX($C$8:$C$3000,COUNTIF($C$8:$C$3000,"?*")),"")</f>
        <v>0</v>
      </c>
      <c r="F108">
        <f>--ISNUMBER(IFERROR(SEARCH('Project Costing'!#REF!,'Equipment &amp; Materials'!J114,1),""))</f>
        <v>0</v>
      </c>
      <c r="G108" t="str">
        <f>IF(F108=1,COUNTIF($F$8:F108,1),"")</f>
        <v/>
      </c>
      <c r="I108" s="157">
        <f>IFERROR($H$8:INDEX($H$8:$H$3000,COUNTIF($H$8:$H$3000,"?*")),"")</f>
        <v>0</v>
      </c>
    </row>
    <row r="109" spans="1:9" x14ac:dyDescent="0.25">
      <c r="A109">
        <f>--ISNUMBER(IFERROR(SEARCH('Project Costing'!#REF!,'Equipment &amp; Materials'!J115,1),""))</f>
        <v>0</v>
      </c>
      <c r="B109" t="str">
        <f>IF(A109=1,COUNTIF($A$8:A109,1),"")</f>
        <v/>
      </c>
      <c r="D109" s="158">
        <f>IFERROR($C$8:INDEX($C$8:$C$3000,COUNTIF($C$8:$C$3000,"?*")),"")</f>
        <v>0</v>
      </c>
      <c r="F109">
        <f>--ISNUMBER(IFERROR(SEARCH('Project Costing'!#REF!,'Equipment &amp; Materials'!J115,1),""))</f>
        <v>0</v>
      </c>
      <c r="G109" t="str">
        <f>IF(F109=1,COUNTIF($F$8:F109,1),"")</f>
        <v/>
      </c>
      <c r="I109" s="157">
        <f>IFERROR($H$8:INDEX($H$8:$H$3000,COUNTIF($H$8:$H$3000,"?*")),"")</f>
        <v>0</v>
      </c>
    </row>
    <row r="110" spans="1:9" x14ac:dyDescent="0.25">
      <c r="A110">
        <f>--ISNUMBER(IFERROR(SEARCH('Project Costing'!#REF!,'Equipment &amp; Materials'!J116,1),""))</f>
        <v>0</v>
      </c>
      <c r="B110" t="str">
        <f>IF(A110=1,COUNTIF($A$8:A110,1),"")</f>
        <v/>
      </c>
      <c r="D110" s="158">
        <f>IFERROR($C$8:INDEX($C$8:$C$3000,COUNTIF($C$8:$C$3000,"?*")),"")</f>
        <v>0</v>
      </c>
      <c r="F110">
        <f>--ISNUMBER(IFERROR(SEARCH('Project Costing'!#REF!,'Equipment &amp; Materials'!J116,1),""))</f>
        <v>0</v>
      </c>
      <c r="G110" t="str">
        <f>IF(F110=1,COUNTIF($F$8:F110,1),"")</f>
        <v/>
      </c>
      <c r="I110" s="157">
        <f>IFERROR($H$8:INDEX($H$8:$H$3000,COUNTIF($H$8:$H$3000,"?*")),"")</f>
        <v>0</v>
      </c>
    </row>
    <row r="111" spans="1:9" x14ac:dyDescent="0.25">
      <c r="A111">
        <f>--ISNUMBER(IFERROR(SEARCH('Project Costing'!#REF!,'Equipment &amp; Materials'!J117,1),""))</f>
        <v>0</v>
      </c>
      <c r="B111" t="str">
        <f>IF(A111=1,COUNTIF($A$8:A111,1),"")</f>
        <v/>
      </c>
      <c r="D111" s="158">
        <f>IFERROR($C$8:INDEX($C$8:$C$3000,COUNTIF($C$8:$C$3000,"?*")),"")</f>
        <v>0</v>
      </c>
      <c r="F111">
        <f>--ISNUMBER(IFERROR(SEARCH('Project Costing'!#REF!,'Equipment &amp; Materials'!J117,1),""))</f>
        <v>0</v>
      </c>
      <c r="G111" t="str">
        <f>IF(F111=1,COUNTIF($F$8:F111,1),"")</f>
        <v/>
      </c>
      <c r="I111" s="157">
        <f>IFERROR($H$8:INDEX($H$8:$H$3000,COUNTIF($H$8:$H$3000,"?*")),"")</f>
        <v>0</v>
      </c>
    </row>
    <row r="112" spans="1:9" x14ac:dyDescent="0.25">
      <c r="A112">
        <f>--ISNUMBER(IFERROR(SEARCH('Project Costing'!#REF!,'Equipment &amp; Materials'!J118,1),""))</f>
        <v>0</v>
      </c>
      <c r="B112" t="str">
        <f>IF(A112=1,COUNTIF($A$8:A112,1),"")</f>
        <v/>
      </c>
      <c r="D112" s="158">
        <f>IFERROR($C$8:INDEX($C$8:$C$3000,COUNTIF($C$8:$C$3000,"?*")),"")</f>
        <v>0</v>
      </c>
      <c r="F112">
        <f>--ISNUMBER(IFERROR(SEARCH('Project Costing'!#REF!,'Equipment &amp; Materials'!J118,1),""))</f>
        <v>0</v>
      </c>
      <c r="G112" t="str">
        <f>IF(F112=1,COUNTIF($F$8:F112,1),"")</f>
        <v/>
      </c>
      <c r="I112" s="157">
        <f>IFERROR($H$8:INDEX($H$8:$H$3000,COUNTIF($H$8:$H$3000,"?*")),"")</f>
        <v>0</v>
      </c>
    </row>
    <row r="113" spans="1:9" x14ac:dyDescent="0.25">
      <c r="A113">
        <f>--ISNUMBER(IFERROR(SEARCH('Project Costing'!#REF!,'Equipment &amp; Materials'!J119,1),""))</f>
        <v>0</v>
      </c>
      <c r="B113" t="str">
        <f>IF(A113=1,COUNTIF($A$8:A113,1),"")</f>
        <v/>
      </c>
      <c r="D113" s="158">
        <f>IFERROR($C$8:INDEX($C$8:$C$3000,COUNTIF($C$8:$C$3000,"?*")),"")</f>
        <v>0</v>
      </c>
      <c r="F113">
        <f>--ISNUMBER(IFERROR(SEARCH('Project Costing'!#REF!,'Equipment &amp; Materials'!J119,1),""))</f>
        <v>0</v>
      </c>
      <c r="G113" t="str">
        <f>IF(F113=1,COUNTIF($F$8:F113,1),"")</f>
        <v/>
      </c>
      <c r="I113" s="157">
        <f>IFERROR($H$8:INDEX($H$8:$H$3000,COUNTIF($H$8:$H$3000,"?*")),"")</f>
        <v>0</v>
      </c>
    </row>
    <row r="114" spans="1:9" x14ac:dyDescent="0.25">
      <c r="A114">
        <f>--ISNUMBER(IFERROR(SEARCH('Project Costing'!#REF!,'Equipment &amp; Materials'!J120,1),""))</f>
        <v>0</v>
      </c>
      <c r="B114" t="str">
        <f>IF(A114=1,COUNTIF($A$8:A114,1),"")</f>
        <v/>
      </c>
      <c r="D114" s="158">
        <f>IFERROR($C$8:INDEX($C$8:$C$3000,COUNTIF($C$8:$C$3000,"?*")),"")</f>
        <v>0</v>
      </c>
      <c r="F114">
        <f>--ISNUMBER(IFERROR(SEARCH('Project Costing'!#REF!,'Equipment &amp; Materials'!J120,1),""))</f>
        <v>0</v>
      </c>
      <c r="G114" t="str">
        <f>IF(F114=1,COUNTIF($F$8:F114,1),"")</f>
        <v/>
      </c>
      <c r="I114" s="157">
        <f>IFERROR($H$8:INDEX($H$8:$H$3000,COUNTIF($H$8:$H$3000,"?*")),"")</f>
        <v>0</v>
      </c>
    </row>
    <row r="115" spans="1:9" x14ac:dyDescent="0.25">
      <c r="A115">
        <f>--ISNUMBER(IFERROR(SEARCH('Project Costing'!#REF!,'Equipment &amp; Materials'!J121,1),""))</f>
        <v>0</v>
      </c>
      <c r="B115" t="str">
        <f>IF(A115=1,COUNTIF($A$8:A115,1),"")</f>
        <v/>
      </c>
      <c r="D115" s="158">
        <f>IFERROR($C$8:INDEX($C$8:$C$3000,COUNTIF($C$8:$C$3000,"?*")),"")</f>
        <v>0</v>
      </c>
      <c r="F115">
        <f>--ISNUMBER(IFERROR(SEARCH('Project Costing'!#REF!,'Equipment &amp; Materials'!J121,1),""))</f>
        <v>0</v>
      </c>
      <c r="G115" t="str">
        <f>IF(F115=1,COUNTIF($F$8:F115,1),"")</f>
        <v/>
      </c>
      <c r="I115" s="157">
        <f>IFERROR($H$8:INDEX($H$8:$H$3000,COUNTIF($H$8:$H$3000,"?*")),"")</f>
        <v>0</v>
      </c>
    </row>
    <row r="116" spans="1:9" x14ac:dyDescent="0.25">
      <c r="A116">
        <f>--ISNUMBER(IFERROR(SEARCH('Project Costing'!#REF!,'Equipment &amp; Materials'!J122,1),""))</f>
        <v>0</v>
      </c>
      <c r="B116" t="str">
        <f>IF(A116=1,COUNTIF($A$8:A116,1),"")</f>
        <v/>
      </c>
      <c r="D116" s="158">
        <f>IFERROR($C$8:INDEX($C$8:$C$3000,COUNTIF($C$8:$C$3000,"?*")),"")</f>
        <v>0</v>
      </c>
      <c r="F116">
        <f>--ISNUMBER(IFERROR(SEARCH('Project Costing'!#REF!,'Equipment &amp; Materials'!J122,1),""))</f>
        <v>0</v>
      </c>
      <c r="G116" t="str">
        <f>IF(F116=1,COUNTIF($F$8:F116,1),"")</f>
        <v/>
      </c>
      <c r="I116" s="157">
        <f>IFERROR($H$8:INDEX($H$8:$H$3000,COUNTIF($H$8:$H$3000,"?*")),"")</f>
        <v>0</v>
      </c>
    </row>
    <row r="117" spans="1:9" x14ac:dyDescent="0.25">
      <c r="A117">
        <f>--ISNUMBER(IFERROR(SEARCH('Project Costing'!#REF!,'Equipment &amp; Materials'!J123,1),""))</f>
        <v>0</v>
      </c>
      <c r="B117" t="str">
        <f>IF(A117=1,COUNTIF($A$8:A117,1),"")</f>
        <v/>
      </c>
      <c r="D117" s="158">
        <f>IFERROR($C$8:INDEX($C$8:$C$3000,COUNTIF($C$8:$C$3000,"?*")),"")</f>
        <v>0</v>
      </c>
      <c r="F117">
        <f>--ISNUMBER(IFERROR(SEARCH('Project Costing'!#REF!,'Equipment &amp; Materials'!J123,1),""))</f>
        <v>0</v>
      </c>
      <c r="G117" t="str">
        <f>IF(F117=1,COUNTIF($F$8:F117,1),"")</f>
        <v/>
      </c>
      <c r="I117" s="157">
        <f>IFERROR($H$8:INDEX($H$8:$H$3000,COUNTIF($H$8:$H$3000,"?*")),"")</f>
        <v>0</v>
      </c>
    </row>
    <row r="118" spans="1:9" x14ac:dyDescent="0.25">
      <c r="A118">
        <f>--ISNUMBER(IFERROR(SEARCH('Project Costing'!#REF!,'Equipment &amp; Materials'!J124,1),""))</f>
        <v>0</v>
      </c>
      <c r="B118" t="str">
        <f>IF(A118=1,COUNTIF($A$8:A118,1),"")</f>
        <v/>
      </c>
      <c r="D118" s="158">
        <f>IFERROR($C$8:INDEX($C$8:$C$3000,COUNTIF($C$8:$C$3000,"?*")),"")</f>
        <v>0</v>
      </c>
      <c r="F118">
        <f>--ISNUMBER(IFERROR(SEARCH('Project Costing'!#REF!,'Equipment &amp; Materials'!J124,1),""))</f>
        <v>0</v>
      </c>
      <c r="G118" t="str">
        <f>IF(F118=1,COUNTIF($F$8:F118,1),"")</f>
        <v/>
      </c>
      <c r="I118" s="157">
        <f>IFERROR($H$8:INDEX($H$8:$H$3000,COUNTIF($H$8:$H$3000,"?*")),"")</f>
        <v>0</v>
      </c>
    </row>
    <row r="119" spans="1:9" x14ac:dyDescent="0.25">
      <c r="A119">
        <f>--ISNUMBER(IFERROR(SEARCH('Project Costing'!#REF!,'Equipment &amp; Materials'!J125,1),""))</f>
        <v>0</v>
      </c>
      <c r="B119" t="str">
        <f>IF(A119=1,COUNTIF($A$8:A119,1),"")</f>
        <v/>
      </c>
      <c r="D119" s="158">
        <f>IFERROR($C$8:INDEX($C$8:$C$3000,COUNTIF($C$8:$C$3000,"?*")),"")</f>
        <v>0</v>
      </c>
      <c r="F119">
        <f>--ISNUMBER(IFERROR(SEARCH('Project Costing'!#REF!,'Equipment &amp; Materials'!J125,1),""))</f>
        <v>0</v>
      </c>
      <c r="G119" t="str">
        <f>IF(F119=1,COUNTIF($F$8:F119,1),"")</f>
        <v/>
      </c>
      <c r="I119" s="157">
        <f>IFERROR($H$8:INDEX($H$8:$H$3000,COUNTIF($H$8:$H$3000,"?*")),"")</f>
        <v>0</v>
      </c>
    </row>
    <row r="120" spans="1:9" x14ac:dyDescent="0.25">
      <c r="A120">
        <f>--ISNUMBER(IFERROR(SEARCH('Project Costing'!#REF!,'Equipment &amp; Materials'!J126,1),""))</f>
        <v>0</v>
      </c>
      <c r="B120" t="str">
        <f>IF(A120=1,COUNTIF($A$8:A120,1),"")</f>
        <v/>
      </c>
      <c r="D120" s="158">
        <f>IFERROR($C$8:INDEX($C$8:$C$3000,COUNTIF($C$8:$C$3000,"?*")),"")</f>
        <v>0</v>
      </c>
      <c r="F120">
        <f>--ISNUMBER(IFERROR(SEARCH('Project Costing'!#REF!,'Equipment &amp; Materials'!J126,1),""))</f>
        <v>0</v>
      </c>
      <c r="G120" t="str">
        <f>IF(F120=1,COUNTIF($F$8:F120,1),"")</f>
        <v/>
      </c>
      <c r="I120" s="157">
        <f>IFERROR($H$8:INDEX($H$8:$H$3000,COUNTIF($H$8:$H$3000,"?*")),"")</f>
        <v>0</v>
      </c>
    </row>
    <row r="121" spans="1:9" x14ac:dyDescent="0.25">
      <c r="A121">
        <f>--ISNUMBER(IFERROR(SEARCH('Project Costing'!#REF!,'Equipment &amp; Materials'!J127,1),""))</f>
        <v>0</v>
      </c>
      <c r="B121" t="str">
        <f>IF(A121=1,COUNTIF($A$8:A121,1),"")</f>
        <v/>
      </c>
      <c r="D121" s="158">
        <f>IFERROR($C$8:INDEX($C$8:$C$3000,COUNTIF($C$8:$C$3000,"?*")),"")</f>
        <v>0</v>
      </c>
      <c r="F121">
        <f>--ISNUMBER(IFERROR(SEARCH('Project Costing'!#REF!,'Equipment &amp; Materials'!J127,1),""))</f>
        <v>0</v>
      </c>
      <c r="G121" t="str">
        <f>IF(F121=1,COUNTIF($F$8:F121,1),"")</f>
        <v/>
      </c>
      <c r="I121" s="157">
        <f>IFERROR($H$8:INDEX($H$8:$H$3000,COUNTIF($H$8:$H$3000,"?*")),"")</f>
        <v>0</v>
      </c>
    </row>
    <row r="122" spans="1:9" x14ac:dyDescent="0.25">
      <c r="A122">
        <f>--ISNUMBER(IFERROR(SEARCH('Project Costing'!#REF!,'Equipment &amp; Materials'!J128,1),""))</f>
        <v>0</v>
      </c>
      <c r="B122" t="str">
        <f>IF(A122=1,COUNTIF($A$8:A122,1),"")</f>
        <v/>
      </c>
      <c r="D122" s="158">
        <f>IFERROR($C$8:INDEX($C$8:$C$3000,COUNTIF($C$8:$C$3000,"?*")),"")</f>
        <v>0</v>
      </c>
      <c r="F122">
        <f>--ISNUMBER(IFERROR(SEARCH('Project Costing'!#REF!,'Equipment &amp; Materials'!J128,1),""))</f>
        <v>0</v>
      </c>
      <c r="G122" t="str">
        <f>IF(F122=1,COUNTIF($F$8:F122,1),"")</f>
        <v/>
      </c>
      <c r="I122" s="157">
        <f>IFERROR($H$8:INDEX($H$8:$H$3000,COUNTIF($H$8:$H$3000,"?*")),"")</f>
        <v>0</v>
      </c>
    </row>
    <row r="123" spans="1:9" x14ac:dyDescent="0.25">
      <c r="A123">
        <f>--ISNUMBER(IFERROR(SEARCH('Project Costing'!#REF!,'Equipment &amp; Materials'!J129,1),""))</f>
        <v>0</v>
      </c>
      <c r="B123" t="str">
        <f>IF(A123=1,COUNTIF($A$8:A123,1),"")</f>
        <v/>
      </c>
      <c r="D123" s="158">
        <f>IFERROR($C$8:INDEX($C$8:$C$3000,COUNTIF($C$8:$C$3000,"?*")),"")</f>
        <v>0</v>
      </c>
      <c r="F123">
        <f>--ISNUMBER(IFERROR(SEARCH('Project Costing'!#REF!,'Equipment &amp; Materials'!J129,1),""))</f>
        <v>0</v>
      </c>
      <c r="G123" t="str">
        <f>IF(F123=1,COUNTIF($F$8:F123,1),"")</f>
        <v/>
      </c>
      <c r="I123" s="157">
        <f>IFERROR($H$8:INDEX($H$8:$H$3000,COUNTIF($H$8:$H$3000,"?*")),"")</f>
        <v>0</v>
      </c>
    </row>
    <row r="124" spans="1:9" x14ac:dyDescent="0.25">
      <c r="A124">
        <f>--ISNUMBER(IFERROR(SEARCH('Project Costing'!#REF!,'Equipment &amp; Materials'!J130,1),""))</f>
        <v>0</v>
      </c>
      <c r="B124" t="str">
        <f>IF(A124=1,COUNTIF($A$8:A124,1),"")</f>
        <v/>
      </c>
      <c r="D124" s="158">
        <f>IFERROR($C$8:INDEX($C$8:$C$3000,COUNTIF($C$8:$C$3000,"?*")),"")</f>
        <v>0</v>
      </c>
      <c r="F124">
        <f>--ISNUMBER(IFERROR(SEARCH('Project Costing'!#REF!,'Equipment &amp; Materials'!J130,1),""))</f>
        <v>0</v>
      </c>
      <c r="G124" t="str">
        <f>IF(F124=1,COUNTIF($F$8:F124,1),"")</f>
        <v/>
      </c>
      <c r="I124" s="157">
        <f>IFERROR($H$8:INDEX($H$8:$H$3000,COUNTIF($H$8:$H$3000,"?*")),"")</f>
        <v>0</v>
      </c>
    </row>
    <row r="125" spans="1:9" x14ac:dyDescent="0.25">
      <c r="A125">
        <f>--ISNUMBER(IFERROR(SEARCH('Project Costing'!#REF!,'Equipment &amp; Materials'!J131,1),""))</f>
        <v>0</v>
      </c>
      <c r="B125" t="str">
        <f>IF(A125=1,COUNTIF($A$8:A125,1),"")</f>
        <v/>
      </c>
      <c r="D125" s="158">
        <f>IFERROR($C$8:INDEX($C$8:$C$3000,COUNTIF($C$8:$C$3000,"?*")),"")</f>
        <v>0</v>
      </c>
      <c r="F125">
        <f>--ISNUMBER(IFERROR(SEARCH('Project Costing'!#REF!,'Equipment &amp; Materials'!J131,1),""))</f>
        <v>0</v>
      </c>
      <c r="G125" t="str">
        <f>IF(F125=1,COUNTIF($F$8:F125,1),"")</f>
        <v/>
      </c>
      <c r="I125" s="157">
        <f>IFERROR($H$8:INDEX($H$8:$H$3000,COUNTIF($H$8:$H$3000,"?*")),"")</f>
        <v>0</v>
      </c>
    </row>
    <row r="126" spans="1:9" x14ac:dyDescent="0.25">
      <c r="A126">
        <f>--ISNUMBER(IFERROR(SEARCH('Project Costing'!#REF!,'Equipment &amp; Materials'!J132,1),""))</f>
        <v>0</v>
      </c>
      <c r="B126" t="str">
        <f>IF(A126=1,COUNTIF($A$8:A126,1),"")</f>
        <v/>
      </c>
      <c r="D126" s="158">
        <f>IFERROR($C$8:INDEX($C$8:$C$3000,COUNTIF($C$8:$C$3000,"?*")),"")</f>
        <v>0</v>
      </c>
      <c r="F126">
        <f>--ISNUMBER(IFERROR(SEARCH('Project Costing'!#REF!,'Equipment &amp; Materials'!J132,1),""))</f>
        <v>0</v>
      </c>
      <c r="G126" t="str">
        <f>IF(F126=1,COUNTIF($F$8:F126,1),"")</f>
        <v/>
      </c>
      <c r="I126" s="157">
        <f>IFERROR($H$8:INDEX($H$8:$H$3000,COUNTIF($H$8:$H$3000,"?*")),"")</f>
        <v>0</v>
      </c>
    </row>
    <row r="127" spans="1:9" x14ac:dyDescent="0.25">
      <c r="A127">
        <f>--ISNUMBER(IFERROR(SEARCH('Project Costing'!#REF!,'Equipment &amp; Materials'!J133,1),""))</f>
        <v>0</v>
      </c>
      <c r="B127" t="str">
        <f>IF(A127=1,COUNTIF($A$8:A127,1),"")</f>
        <v/>
      </c>
      <c r="D127" s="158">
        <f>IFERROR($C$8:INDEX($C$8:$C$3000,COUNTIF($C$8:$C$3000,"?*")),"")</f>
        <v>0</v>
      </c>
      <c r="F127">
        <f>--ISNUMBER(IFERROR(SEARCH('Project Costing'!#REF!,'Equipment &amp; Materials'!J133,1),""))</f>
        <v>0</v>
      </c>
      <c r="G127" t="str">
        <f>IF(F127=1,COUNTIF($F$8:F127,1),"")</f>
        <v/>
      </c>
      <c r="I127" s="157">
        <f>IFERROR($H$8:INDEX($H$8:$H$3000,COUNTIF($H$8:$H$3000,"?*")),"")</f>
        <v>0</v>
      </c>
    </row>
    <row r="128" spans="1:9" x14ac:dyDescent="0.25">
      <c r="A128">
        <f>--ISNUMBER(IFERROR(SEARCH('Project Costing'!#REF!,'Equipment &amp; Materials'!J134,1),""))</f>
        <v>0</v>
      </c>
      <c r="B128" t="str">
        <f>IF(A128=1,COUNTIF($A$8:A128,1),"")</f>
        <v/>
      </c>
      <c r="D128" s="158">
        <f>IFERROR($C$8:INDEX($C$8:$C$3000,COUNTIF($C$8:$C$3000,"?*")),"")</f>
        <v>0</v>
      </c>
      <c r="F128">
        <f>--ISNUMBER(IFERROR(SEARCH('Project Costing'!#REF!,'Equipment &amp; Materials'!J134,1),""))</f>
        <v>0</v>
      </c>
      <c r="G128" t="str">
        <f>IF(F128=1,COUNTIF($F$8:F128,1),"")</f>
        <v/>
      </c>
      <c r="I128" s="157">
        <f>IFERROR($H$8:INDEX($H$8:$H$3000,COUNTIF($H$8:$H$3000,"?*")),"")</f>
        <v>0</v>
      </c>
    </row>
    <row r="129" spans="1:9" x14ac:dyDescent="0.25">
      <c r="A129">
        <f>--ISNUMBER(IFERROR(SEARCH('Project Costing'!#REF!,'Equipment &amp; Materials'!J135,1),""))</f>
        <v>0</v>
      </c>
      <c r="B129" t="str">
        <f>IF(A129=1,COUNTIF($A$8:A129,1),"")</f>
        <v/>
      </c>
      <c r="D129" s="158">
        <f>IFERROR($C$8:INDEX($C$8:$C$3000,COUNTIF($C$8:$C$3000,"?*")),"")</f>
        <v>0</v>
      </c>
      <c r="F129">
        <f>--ISNUMBER(IFERROR(SEARCH('Project Costing'!#REF!,'Equipment &amp; Materials'!J135,1),""))</f>
        <v>0</v>
      </c>
      <c r="G129" t="str">
        <f>IF(F129=1,COUNTIF($F$8:F129,1),"")</f>
        <v/>
      </c>
      <c r="I129" s="157">
        <f>IFERROR($H$8:INDEX($H$8:$H$3000,COUNTIF($H$8:$H$3000,"?*")),"")</f>
        <v>0</v>
      </c>
    </row>
    <row r="130" spans="1:9" x14ac:dyDescent="0.25">
      <c r="A130">
        <f>--ISNUMBER(IFERROR(SEARCH('Project Costing'!#REF!,'Equipment &amp; Materials'!J136,1),""))</f>
        <v>0</v>
      </c>
      <c r="B130" t="str">
        <f>IF(A130=1,COUNTIF($A$8:A130,1),"")</f>
        <v/>
      </c>
      <c r="D130" s="158">
        <f>IFERROR($C$8:INDEX($C$8:$C$3000,COUNTIF($C$8:$C$3000,"?*")),"")</f>
        <v>0</v>
      </c>
      <c r="F130">
        <f>--ISNUMBER(IFERROR(SEARCH('Project Costing'!#REF!,'Equipment &amp; Materials'!J136,1),""))</f>
        <v>0</v>
      </c>
      <c r="G130" t="str">
        <f>IF(F130=1,COUNTIF($F$8:F130,1),"")</f>
        <v/>
      </c>
      <c r="I130" s="157">
        <f>IFERROR($H$8:INDEX($H$8:$H$3000,COUNTIF($H$8:$H$3000,"?*")),"")</f>
        <v>0</v>
      </c>
    </row>
    <row r="131" spans="1:9" x14ac:dyDescent="0.25">
      <c r="A131">
        <f>--ISNUMBER(IFERROR(SEARCH('Project Costing'!#REF!,'Equipment &amp; Materials'!J137,1),""))</f>
        <v>0</v>
      </c>
      <c r="B131" t="str">
        <f>IF(A131=1,COUNTIF($A$8:A131,1),"")</f>
        <v/>
      </c>
      <c r="D131" s="158">
        <f>IFERROR($C$8:INDEX($C$8:$C$3000,COUNTIF($C$8:$C$3000,"?*")),"")</f>
        <v>0</v>
      </c>
      <c r="F131">
        <f>--ISNUMBER(IFERROR(SEARCH('Project Costing'!#REF!,'Equipment &amp; Materials'!J137,1),""))</f>
        <v>0</v>
      </c>
      <c r="G131" t="str">
        <f>IF(F131=1,COUNTIF($F$8:F131,1),"")</f>
        <v/>
      </c>
      <c r="I131" s="157">
        <f>IFERROR($H$8:INDEX($H$8:$H$3000,COUNTIF($H$8:$H$3000,"?*")),"")</f>
        <v>0</v>
      </c>
    </row>
    <row r="132" spans="1:9" x14ac:dyDescent="0.25">
      <c r="A132">
        <f>--ISNUMBER(IFERROR(SEARCH('Project Costing'!#REF!,'Equipment &amp; Materials'!J138,1),""))</f>
        <v>0</v>
      </c>
      <c r="B132" t="str">
        <f>IF(A132=1,COUNTIF($A$8:A132,1),"")</f>
        <v/>
      </c>
      <c r="D132" s="158">
        <f>IFERROR($C$8:INDEX($C$8:$C$3000,COUNTIF($C$8:$C$3000,"?*")),"")</f>
        <v>0</v>
      </c>
      <c r="F132">
        <f>--ISNUMBER(IFERROR(SEARCH('Project Costing'!#REF!,'Equipment &amp; Materials'!J138,1),""))</f>
        <v>0</v>
      </c>
      <c r="G132" t="str">
        <f>IF(F132=1,COUNTIF($F$8:F132,1),"")</f>
        <v/>
      </c>
      <c r="I132" s="157">
        <f>IFERROR($H$8:INDEX($H$8:$H$3000,COUNTIF($H$8:$H$3000,"?*")),"")</f>
        <v>0</v>
      </c>
    </row>
    <row r="133" spans="1:9" x14ac:dyDescent="0.25">
      <c r="A133">
        <f>--ISNUMBER(IFERROR(SEARCH('Project Costing'!#REF!,'Equipment &amp; Materials'!J139,1),""))</f>
        <v>0</v>
      </c>
      <c r="B133" t="str">
        <f>IF(A133=1,COUNTIF($A$8:A133,1),"")</f>
        <v/>
      </c>
      <c r="D133" s="158">
        <f>IFERROR($C$8:INDEX($C$8:$C$3000,COUNTIF($C$8:$C$3000,"?*")),"")</f>
        <v>0</v>
      </c>
      <c r="F133">
        <f>--ISNUMBER(IFERROR(SEARCH('Project Costing'!#REF!,'Equipment &amp; Materials'!J139,1),""))</f>
        <v>0</v>
      </c>
      <c r="G133" t="str">
        <f>IF(F133=1,COUNTIF($F$8:F133,1),"")</f>
        <v/>
      </c>
      <c r="I133" s="157">
        <f>IFERROR($H$8:INDEX($H$8:$H$3000,COUNTIF($H$8:$H$3000,"?*")),"")</f>
        <v>0</v>
      </c>
    </row>
    <row r="134" spans="1:9" x14ac:dyDescent="0.25">
      <c r="A134">
        <f>--ISNUMBER(IFERROR(SEARCH('Project Costing'!#REF!,'Equipment &amp; Materials'!J140,1),""))</f>
        <v>0</v>
      </c>
      <c r="B134" t="str">
        <f>IF(A134=1,COUNTIF($A$8:A134,1),"")</f>
        <v/>
      </c>
      <c r="D134" s="158">
        <f>IFERROR($C$8:INDEX($C$8:$C$3000,COUNTIF($C$8:$C$3000,"?*")),"")</f>
        <v>0</v>
      </c>
      <c r="F134">
        <f>--ISNUMBER(IFERROR(SEARCH('Project Costing'!#REF!,'Equipment &amp; Materials'!J140,1),""))</f>
        <v>0</v>
      </c>
      <c r="G134" t="str">
        <f>IF(F134=1,COUNTIF($F$8:F134,1),"")</f>
        <v/>
      </c>
      <c r="I134" s="157">
        <f>IFERROR($H$8:INDEX($H$8:$H$3000,COUNTIF($H$8:$H$3000,"?*")),"")</f>
        <v>0</v>
      </c>
    </row>
    <row r="135" spans="1:9" x14ac:dyDescent="0.25">
      <c r="A135">
        <f>--ISNUMBER(IFERROR(SEARCH('Project Costing'!#REF!,'Equipment &amp; Materials'!J141,1),""))</f>
        <v>0</v>
      </c>
      <c r="B135" t="str">
        <f>IF(A135=1,COUNTIF($A$8:A135,1),"")</f>
        <v/>
      </c>
      <c r="D135" s="158">
        <f>IFERROR($C$8:INDEX($C$8:$C$3000,COUNTIF($C$8:$C$3000,"?*")),"")</f>
        <v>0</v>
      </c>
      <c r="F135">
        <f>--ISNUMBER(IFERROR(SEARCH('Project Costing'!#REF!,'Equipment &amp; Materials'!J141,1),""))</f>
        <v>0</v>
      </c>
      <c r="G135" t="str">
        <f>IF(F135=1,COUNTIF($F$8:F135,1),"")</f>
        <v/>
      </c>
      <c r="I135" s="157">
        <f>IFERROR($H$8:INDEX($H$8:$H$3000,COUNTIF($H$8:$H$3000,"?*")),"")</f>
        <v>0</v>
      </c>
    </row>
    <row r="136" spans="1:9" x14ac:dyDescent="0.25">
      <c r="A136">
        <f>--ISNUMBER(IFERROR(SEARCH('Project Costing'!#REF!,'Equipment &amp; Materials'!J142,1),""))</f>
        <v>0</v>
      </c>
      <c r="B136" t="str">
        <f>IF(A136=1,COUNTIF($A$8:A136,1),"")</f>
        <v/>
      </c>
      <c r="D136" s="158">
        <f>IFERROR($C$8:INDEX($C$8:$C$3000,COUNTIF($C$8:$C$3000,"?*")),"")</f>
        <v>0</v>
      </c>
      <c r="F136">
        <f>--ISNUMBER(IFERROR(SEARCH('Project Costing'!#REF!,'Equipment &amp; Materials'!J142,1),""))</f>
        <v>0</v>
      </c>
      <c r="G136" t="str">
        <f>IF(F136=1,COUNTIF($F$8:F136,1),"")</f>
        <v/>
      </c>
      <c r="I136" s="157">
        <f>IFERROR($H$8:INDEX($H$8:$H$3000,COUNTIF($H$8:$H$3000,"?*")),"")</f>
        <v>0</v>
      </c>
    </row>
    <row r="137" spans="1:9" x14ac:dyDescent="0.25">
      <c r="A137">
        <f>--ISNUMBER(IFERROR(SEARCH('Project Costing'!#REF!,'Equipment &amp; Materials'!J143,1),""))</f>
        <v>0</v>
      </c>
      <c r="B137" t="str">
        <f>IF(A137=1,COUNTIF($A$8:A137,1),"")</f>
        <v/>
      </c>
      <c r="D137" s="158">
        <f>IFERROR($C$8:INDEX($C$8:$C$3000,COUNTIF($C$8:$C$3000,"?*")),"")</f>
        <v>0</v>
      </c>
      <c r="F137">
        <f>--ISNUMBER(IFERROR(SEARCH('Project Costing'!#REF!,'Equipment &amp; Materials'!J143,1),""))</f>
        <v>0</v>
      </c>
      <c r="G137" t="str">
        <f>IF(F137=1,COUNTIF($F$8:F137,1),"")</f>
        <v/>
      </c>
      <c r="I137" s="157">
        <f>IFERROR($H$8:INDEX($H$8:$H$3000,COUNTIF($H$8:$H$3000,"?*")),"")</f>
        <v>0</v>
      </c>
    </row>
    <row r="138" spans="1:9" x14ac:dyDescent="0.25">
      <c r="A138">
        <f>--ISNUMBER(IFERROR(SEARCH('Project Costing'!#REF!,'Equipment &amp; Materials'!J144,1),""))</f>
        <v>0</v>
      </c>
      <c r="B138" t="str">
        <f>IF(A138=1,COUNTIF($A$8:A138,1),"")</f>
        <v/>
      </c>
      <c r="D138" s="158">
        <f>IFERROR($C$8:INDEX($C$8:$C$3000,COUNTIF($C$8:$C$3000,"?*")),"")</f>
        <v>0</v>
      </c>
      <c r="F138">
        <f>--ISNUMBER(IFERROR(SEARCH('Project Costing'!#REF!,'Equipment &amp; Materials'!J144,1),""))</f>
        <v>0</v>
      </c>
      <c r="G138" t="str">
        <f>IF(F138=1,COUNTIF($F$8:F138,1),"")</f>
        <v/>
      </c>
      <c r="I138" s="157">
        <f>IFERROR($H$8:INDEX($H$8:$H$3000,COUNTIF($H$8:$H$3000,"?*")),"")</f>
        <v>0</v>
      </c>
    </row>
    <row r="139" spans="1:9" x14ac:dyDescent="0.25">
      <c r="A139">
        <f>--ISNUMBER(IFERROR(SEARCH('Project Costing'!#REF!,'Equipment &amp; Materials'!J145,1),""))</f>
        <v>0</v>
      </c>
      <c r="B139" t="str">
        <f>IF(A139=1,COUNTIF($A$8:A139,1),"")</f>
        <v/>
      </c>
      <c r="D139" s="158">
        <f>IFERROR($C$8:INDEX($C$8:$C$3000,COUNTIF($C$8:$C$3000,"?*")),"")</f>
        <v>0</v>
      </c>
      <c r="F139">
        <f>--ISNUMBER(IFERROR(SEARCH('Project Costing'!#REF!,'Equipment &amp; Materials'!J145,1),""))</f>
        <v>0</v>
      </c>
      <c r="G139" t="str">
        <f>IF(F139=1,COUNTIF($F$8:F139,1),"")</f>
        <v/>
      </c>
      <c r="I139" s="157">
        <f>IFERROR($H$8:INDEX($H$8:$H$3000,COUNTIF($H$8:$H$3000,"?*")),"")</f>
        <v>0</v>
      </c>
    </row>
    <row r="140" spans="1:9" x14ac:dyDescent="0.25">
      <c r="A140">
        <f>--ISNUMBER(IFERROR(SEARCH('Project Costing'!#REF!,'Equipment &amp; Materials'!J146,1),""))</f>
        <v>0</v>
      </c>
      <c r="B140" t="str">
        <f>IF(A140=1,COUNTIF($A$8:A140,1),"")</f>
        <v/>
      </c>
      <c r="D140" s="158">
        <f>IFERROR($C$8:INDEX($C$8:$C$3000,COUNTIF($C$8:$C$3000,"?*")),"")</f>
        <v>0</v>
      </c>
      <c r="F140">
        <f>--ISNUMBER(IFERROR(SEARCH('Project Costing'!#REF!,'Equipment &amp; Materials'!J146,1),""))</f>
        <v>0</v>
      </c>
      <c r="G140" t="str">
        <f>IF(F140=1,COUNTIF($F$8:F140,1),"")</f>
        <v/>
      </c>
      <c r="I140" s="157">
        <f>IFERROR($H$8:INDEX($H$8:$H$3000,COUNTIF($H$8:$H$3000,"?*")),"")</f>
        <v>0</v>
      </c>
    </row>
    <row r="141" spans="1:9" x14ac:dyDescent="0.25">
      <c r="A141">
        <f>--ISNUMBER(IFERROR(SEARCH('Project Costing'!#REF!,'Equipment &amp; Materials'!J147,1),""))</f>
        <v>0</v>
      </c>
      <c r="B141" t="str">
        <f>IF(A141=1,COUNTIF($A$8:A141,1),"")</f>
        <v/>
      </c>
      <c r="D141" s="158">
        <f>IFERROR($C$8:INDEX($C$8:$C$3000,COUNTIF($C$8:$C$3000,"?*")),"")</f>
        <v>0</v>
      </c>
      <c r="F141">
        <f>--ISNUMBER(IFERROR(SEARCH('Project Costing'!#REF!,'Equipment &amp; Materials'!J147,1),""))</f>
        <v>0</v>
      </c>
      <c r="G141" t="str">
        <f>IF(F141=1,COUNTIF($F$8:F141,1),"")</f>
        <v/>
      </c>
      <c r="I141" s="157">
        <f>IFERROR($H$8:INDEX($H$8:$H$3000,COUNTIF($H$8:$H$3000,"?*")),"")</f>
        <v>0</v>
      </c>
    </row>
    <row r="142" spans="1:9" x14ac:dyDescent="0.25">
      <c r="A142">
        <f>--ISNUMBER(IFERROR(SEARCH('Project Costing'!#REF!,'Equipment &amp; Materials'!J148,1),""))</f>
        <v>0</v>
      </c>
      <c r="B142" t="str">
        <f>IF(A142=1,COUNTIF($A$8:A142,1),"")</f>
        <v/>
      </c>
      <c r="D142" s="158">
        <f>IFERROR($C$8:INDEX($C$8:$C$3000,COUNTIF($C$8:$C$3000,"?*")),"")</f>
        <v>0</v>
      </c>
      <c r="F142">
        <f>--ISNUMBER(IFERROR(SEARCH('Project Costing'!#REF!,'Equipment &amp; Materials'!J148,1),""))</f>
        <v>0</v>
      </c>
      <c r="G142" t="str">
        <f>IF(F142=1,COUNTIF($F$8:F142,1),"")</f>
        <v/>
      </c>
      <c r="I142" s="157">
        <f>IFERROR($H$8:INDEX($H$8:$H$3000,COUNTIF($H$8:$H$3000,"?*")),"")</f>
        <v>0</v>
      </c>
    </row>
    <row r="143" spans="1:9" x14ac:dyDescent="0.25">
      <c r="A143">
        <f>--ISNUMBER(IFERROR(SEARCH('Project Costing'!#REF!,'Equipment &amp; Materials'!J149,1),""))</f>
        <v>0</v>
      </c>
      <c r="B143" t="str">
        <f>IF(A143=1,COUNTIF($A$8:A143,1),"")</f>
        <v/>
      </c>
      <c r="D143" s="158">
        <f>IFERROR($C$8:INDEX($C$8:$C$3000,COUNTIF($C$8:$C$3000,"?*")),"")</f>
        <v>0</v>
      </c>
      <c r="F143">
        <f>--ISNUMBER(IFERROR(SEARCH('Project Costing'!#REF!,'Equipment &amp; Materials'!J149,1),""))</f>
        <v>0</v>
      </c>
      <c r="G143" t="str">
        <f>IF(F143=1,COUNTIF($F$8:F143,1),"")</f>
        <v/>
      </c>
      <c r="I143" s="157">
        <f>IFERROR($H$8:INDEX($H$8:$H$3000,COUNTIF($H$8:$H$3000,"?*")),"")</f>
        <v>0</v>
      </c>
    </row>
    <row r="144" spans="1:9" x14ac:dyDescent="0.25">
      <c r="A144">
        <f>--ISNUMBER(IFERROR(SEARCH('Project Costing'!#REF!,'Equipment &amp; Materials'!J150,1),""))</f>
        <v>0</v>
      </c>
      <c r="B144" t="str">
        <f>IF(A144=1,COUNTIF($A$8:A144,1),"")</f>
        <v/>
      </c>
      <c r="D144" s="158">
        <f>IFERROR($C$8:INDEX($C$8:$C$3000,COUNTIF($C$8:$C$3000,"?*")),"")</f>
        <v>0</v>
      </c>
      <c r="F144">
        <f>--ISNUMBER(IFERROR(SEARCH('Project Costing'!#REF!,'Equipment &amp; Materials'!J150,1),""))</f>
        <v>0</v>
      </c>
      <c r="G144" t="str">
        <f>IF(F144=1,COUNTIF($F$8:F144,1),"")</f>
        <v/>
      </c>
      <c r="I144" s="157">
        <f>IFERROR($H$8:INDEX($H$8:$H$3000,COUNTIF($H$8:$H$3000,"?*")),"")</f>
        <v>0</v>
      </c>
    </row>
    <row r="145" spans="1:9" x14ac:dyDescent="0.25">
      <c r="A145">
        <f>--ISNUMBER(IFERROR(SEARCH('Project Costing'!#REF!,'Equipment &amp; Materials'!J151,1),""))</f>
        <v>0</v>
      </c>
      <c r="B145" t="str">
        <f>IF(A145=1,COUNTIF($A$8:A145,1),"")</f>
        <v/>
      </c>
      <c r="D145" s="158">
        <f>IFERROR($C$8:INDEX($C$8:$C$3000,COUNTIF($C$8:$C$3000,"?*")),"")</f>
        <v>0</v>
      </c>
      <c r="F145">
        <f>--ISNUMBER(IFERROR(SEARCH('Project Costing'!#REF!,'Equipment &amp; Materials'!J151,1),""))</f>
        <v>0</v>
      </c>
      <c r="G145" t="str">
        <f>IF(F145=1,COUNTIF($F$8:F145,1),"")</f>
        <v/>
      </c>
      <c r="I145" s="157">
        <f>IFERROR($H$8:INDEX($H$8:$H$3000,COUNTIF($H$8:$H$3000,"?*")),"")</f>
        <v>0</v>
      </c>
    </row>
    <row r="146" spans="1:9" x14ac:dyDescent="0.25">
      <c r="A146">
        <f>--ISNUMBER(IFERROR(SEARCH('Project Costing'!#REF!,'Equipment &amp; Materials'!J152,1),""))</f>
        <v>0</v>
      </c>
      <c r="B146" t="str">
        <f>IF(A146=1,COUNTIF($A$8:A146,1),"")</f>
        <v/>
      </c>
      <c r="D146" s="158">
        <f>IFERROR($C$8:INDEX($C$8:$C$3000,COUNTIF($C$8:$C$3000,"?*")),"")</f>
        <v>0</v>
      </c>
      <c r="F146">
        <f>--ISNUMBER(IFERROR(SEARCH('Project Costing'!#REF!,'Equipment &amp; Materials'!J152,1),""))</f>
        <v>0</v>
      </c>
      <c r="G146" t="str">
        <f>IF(F146=1,COUNTIF($F$8:F146,1),"")</f>
        <v/>
      </c>
      <c r="I146" s="157">
        <f>IFERROR($H$8:INDEX($H$8:$H$3000,COUNTIF($H$8:$H$3000,"?*")),"")</f>
        <v>0</v>
      </c>
    </row>
    <row r="147" spans="1:9" x14ac:dyDescent="0.25">
      <c r="A147">
        <f>--ISNUMBER(IFERROR(SEARCH('Project Costing'!#REF!,'Equipment &amp; Materials'!J153,1),""))</f>
        <v>0</v>
      </c>
      <c r="B147" t="str">
        <f>IF(A147=1,COUNTIF($A$8:A147,1),"")</f>
        <v/>
      </c>
      <c r="D147" s="158">
        <f>IFERROR($C$8:INDEX($C$8:$C$3000,COUNTIF($C$8:$C$3000,"?*")),"")</f>
        <v>0</v>
      </c>
      <c r="F147">
        <f>--ISNUMBER(IFERROR(SEARCH('Project Costing'!#REF!,'Equipment &amp; Materials'!J153,1),""))</f>
        <v>0</v>
      </c>
      <c r="G147" t="str">
        <f>IF(F147=1,COUNTIF($F$8:F147,1),"")</f>
        <v/>
      </c>
      <c r="I147" s="157">
        <f>IFERROR($H$8:INDEX($H$8:$H$3000,COUNTIF($H$8:$H$3000,"?*")),"")</f>
        <v>0</v>
      </c>
    </row>
    <row r="148" spans="1:9" x14ac:dyDescent="0.25">
      <c r="A148">
        <f>--ISNUMBER(IFERROR(SEARCH('Project Costing'!#REF!,'Equipment &amp; Materials'!J154,1),""))</f>
        <v>0</v>
      </c>
      <c r="B148" t="str">
        <f>IF(A148=1,COUNTIF($A$8:A148,1),"")</f>
        <v/>
      </c>
      <c r="D148" s="158">
        <f>IFERROR($C$8:INDEX($C$8:$C$3000,COUNTIF($C$8:$C$3000,"?*")),"")</f>
        <v>0</v>
      </c>
      <c r="F148">
        <f>--ISNUMBER(IFERROR(SEARCH('Project Costing'!#REF!,'Equipment &amp; Materials'!J154,1),""))</f>
        <v>0</v>
      </c>
      <c r="G148" t="str">
        <f>IF(F148=1,COUNTIF($F$8:F148,1),"")</f>
        <v/>
      </c>
      <c r="I148" s="157">
        <f>IFERROR($H$8:INDEX($H$8:$H$3000,COUNTIF($H$8:$H$3000,"?*")),"")</f>
        <v>0</v>
      </c>
    </row>
    <row r="149" spans="1:9" x14ac:dyDescent="0.25">
      <c r="A149">
        <f>--ISNUMBER(IFERROR(SEARCH('Project Costing'!#REF!,'Equipment &amp; Materials'!J155,1),""))</f>
        <v>0</v>
      </c>
      <c r="B149" t="str">
        <f>IF(A149=1,COUNTIF($A$8:A149,1),"")</f>
        <v/>
      </c>
      <c r="D149" s="158">
        <f>IFERROR($C$8:INDEX($C$8:$C$3000,COUNTIF($C$8:$C$3000,"?*")),"")</f>
        <v>0</v>
      </c>
      <c r="F149">
        <f>--ISNUMBER(IFERROR(SEARCH('Project Costing'!#REF!,'Equipment &amp; Materials'!J155,1),""))</f>
        <v>0</v>
      </c>
      <c r="G149" t="str">
        <f>IF(F149=1,COUNTIF($F$8:F149,1),"")</f>
        <v/>
      </c>
      <c r="I149" s="157">
        <f>IFERROR($H$8:INDEX($H$8:$H$3000,COUNTIF($H$8:$H$3000,"?*")),"")</f>
        <v>0</v>
      </c>
    </row>
    <row r="150" spans="1:9" x14ac:dyDescent="0.25">
      <c r="A150">
        <f>--ISNUMBER(IFERROR(SEARCH('Project Costing'!#REF!,'Equipment &amp; Materials'!J156,1),""))</f>
        <v>0</v>
      </c>
      <c r="B150" t="str">
        <f>IF(A150=1,COUNTIF($A$8:A150,1),"")</f>
        <v/>
      </c>
      <c r="D150" s="158">
        <f>IFERROR($C$8:INDEX($C$8:$C$3000,COUNTIF($C$8:$C$3000,"?*")),"")</f>
        <v>0</v>
      </c>
      <c r="F150">
        <f>--ISNUMBER(IFERROR(SEARCH('Project Costing'!#REF!,'Equipment &amp; Materials'!J156,1),""))</f>
        <v>0</v>
      </c>
      <c r="G150" t="str">
        <f>IF(F150=1,COUNTIF($F$8:F150,1),"")</f>
        <v/>
      </c>
      <c r="I150" s="157">
        <f>IFERROR($H$8:INDEX($H$8:$H$3000,COUNTIF($H$8:$H$3000,"?*")),"")</f>
        <v>0</v>
      </c>
    </row>
    <row r="151" spans="1:9" x14ac:dyDescent="0.25">
      <c r="A151">
        <f>--ISNUMBER(IFERROR(SEARCH('Project Costing'!#REF!,'Equipment &amp; Materials'!J157,1),""))</f>
        <v>0</v>
      </c>
      <c r="B151" t="str">
        <f>IF(A151=1,COUNTIF($A$8:A151,1),"")</f>
        <v/>
      </c>
      <c r="D151" s="158">
        <f>IFERROR($C$8:INDEX($C$8:$C$3000,COUNTIF($C$8:$C$3000,"?*")),"")</f>
        <v>0</v>
      </c>
      <c r="F151">
        <f>--ISNUMBER(IFERROR(SEARCH('Project Costing'!#REF!,'Equipment &amp; Materials'!J157,1),""))</f>
        <v>0</v>
      </c>
      <c r="G151" t="str">
        <f>IF(F151=1,COUNTIF($F$8:F151,1),"")</f>
        <v/>
      </c>
      <c r="I151" s="157">
        <f>IFERROR($H$8:INDEX($H$8:$H$3000,COUNTIF($H$8:$H$3000,"?*")),"")</f>
        <v>0</v>
      </c>
    </row>
    <row r="152" spans="1:9" x14ac:dyDescent="0.25">
      <c r="A152">
        <f>--ISNUMBER(IFERROR(SEARCH('Project Costing'!#REF!,'Equipment &amp; Materials'!J158,1),""))</f>
        <v>0</v>
      </c>
      <c r="B152" t="str">
        <f>IF(A152=1,COUNTIF($A$8:A152,1),"")</f>
        <v/>
      </c>
      <c r="D152" s="158">
        <f>IFERROR($C$8:INDEX($C$8:$C$3000,COUNTIF($C$8:$C$3000,"?*")),"")</f>
        <v>0</v>
      </c>
      <c r="F152">
        <f>--ISNUMBER(IFERROR(SEARCH('Project Costing'!#REF!,'Equipment &amp; Materials'!J158,1),""))</f>
        <v>0</v>
      </c>
      <c r="G152" t="str">
        <f>IF(F152=1,COUNTIF($F$8:F152,1),"")</f>
        <v/>
      </c>
      <c r="I152" s="157">
        <f>IFERROR($H$8:INDEX($H$8:$H$3000,COUNTIF($H$8:$H$3000,"?*")),"")</f>
        <v>0</v>
      </c>
    </row>
    <row r="153" spans="1:9" x14ac:dyDescent="0.25">
      <c r="A153">
        <f>--ISNUMBER(IFERROR(SEARCH('Project Costing'!#REF!,'Equipment &amp; Materials'!J159,1),""))</f>
        <v>0</v>
      </c>
      <c r="B153" t="str">
        <f>IF(A153=1,COUNTIF($A$8:A153,1),"")</f>
        <v/>
      </c>
      <c r="D153" s="158">
        <f>IFERROR($C$8:INDEX($C$8:$C$3000,COUNTIF($C$8:$C$3000,"?*")),"")</f>
        <v>0</v>
      </c>
      <c r="F153">
        <f>--ISNUMBER(IFERROR(SEARCH('Project Costing'!#REF!,'Equipment &amp; Materials'!J159,1),""))</f>
        <v>0</v>
      </c>
      <c r="G153" t="str">
        <f>IF(F153=1,COUNTIF($F$8:F153,1),"")</f>
        <v/>
      </c>
      <c r="I153" s="157">
        <f>IFERROR($H$8:INDEX($H$8:$H$3000,COUNTIF($H$8:$H$3000,"?*")),"")</f>
        <v>0</v>
      </c>
    </row>
    <row r="154" spans="1:9" x14ac:dyDescent="0.25">
      <c r="A154">
        <f>--ISNUMBER(IFERROR(SEARCH('Project Costing'!#REF!,'Equipment &amp; Materials'!J160,1),""))</f>
        <v>0</v>
      </c>
      <c r="B154" t="str">
        <f>IF(A154=1,COUNTIF($A$8:A154,1),"")</f>
        <v/>
      </c>
      <c r="D154" s="158">
        <f>IFERROR($C$8:INDEX($C$8:$C$3000,COUNTIF($C$8:$C$3000,"?*")),"")</f>
        <v>0</v>
      </c>
      <c r="F154">
        <f>--ISNUMBER(IFERROR(SEARCH('Project Costing'!#REF!,'Equipment &amp; Materials'!J160,1),""))</f>
        <v>0</v>
      </c>
      <c r="G154" t="str">
        <f>IF(F154=1,COUNTIF($F$8:F154,1),"")</f>
        <v/>
      </c>
      <c r="I154" s="157">
        <f>IFERROR($H$8:INDEX($H$8:$H$3000,COUNTIF($H$8:$H$3000,"?*")),"")</f>
        <v>0</v>
      </c>
    </row>
    <row r="155" spans="1:9" x14ac:dyDescent="0.25">
      <c r="A155">
        <f>--ISNUMBER(IFERROR(SEARCH('Project Costing'!#REF!,'Equipment &amp; Materials'!J161,1),""))</f>
        <v>0</v>
      </c>
      <c r="B155" t="str">
        <f>IF(A155=1,COUNTIF($A$8:A155,1),"")</f>
        <v/>
      </c>
      <c r="D155" s="158">
        <f>IFERROR($C$8:INDEX($C$8:$C$3000,COUNTIF($C$8:$C$3000,"?*")),"")</f>
        <v>0</v>
      </c>
      <c r="F155">
        <f>--ISNUMBER(IFERROR(SEARCH('Project Costing'!#REF!,'Equipment &amp; Materials'!J161,1),""))</f>
        <v>0</v>
      </c>
      <c r="G155" t="str">
        <f>IF(F155=1,COUNTIF($F$8:F155,1),"")</f>
        <v/>
      </c>
      <c r="I155" s="157">
        <f>IFERROR($H$8:INDEX($H$8:$H$3000,COUNTIF($H$8:$H$3000,"?*")),"")</f>
        <v>0</v>
      </c>
    </row>
    <row r="156" spans="1:9" x14ac:dyDescent="0.25">
      <c r="A156">
        <f>--ISNUMBER(IFERROR(SEARCH('Project Costing'!#REF!,'Equipment &amp; Materials'!J162,1),""))</f>
        <v>0</v>
      </c>
      <c r="B156" t="str">
        <f>IF(A156=1,COUNTIF($A$8:A156,1),"")</f>
        <v/>
      </c>
      <c r="D156" s="158">
        <f>IFERROR($C$8:INDEX($C$8:$C$3000,COUNTIF($C$8:$C$3000,"?*")),"")</f>
        <v>0</v>
      </c>
      <c r="F156">
        <f>--ISNUMBER(IFERROR(SEARCH('Project Costing'!#REF!,'Equipment &amp; Materials'!J162,1),""))</f>
        <v>0</v>
      </c>
      <c r="G156" t="str">
        <f>IF(F156=1,COUNTIF($F$8:F156,1),"")</f>
        <v/>
      </c>
      <c r="I156" s="157">
        <f>IFERROR($H$8:INDEX($H$8:$H$3000,COUNTIF($H$8:$H$3000,"?*")),"")</f>
        <v>0</v>
      </c>
    </row>
    <row r="157" spans="1:9" x14ac:dyDescent="0.25">
      <c r="A157">
        <f>--ISNUMBER(IFERROR(SEARCH('Project Costing'!#REF!,'Equipment &amp; Materials'!J163,1),""))</f>
        <v>0</v>
      </c>
      <c r="B157" t="str">
        <f>IF(A157=1,COUNTIF($A$8:A157,1),"")</f>
        <v/>
      </c>
      <c r="D157" s="158">
        <f>IFERROR($C$8:INDEX($C$8:$C$3000,COUNTIF($C$8:$C$3000,"?*")),"")</f>
        <v>0</v>
      </c>
      <c r="F157">
        <f>--ISNUMBER(IFERROR(SEARCH('Project Costing'!#REF!,'Equipment &amp; Materials'!J163,1),""))</f>
        <v>0</v>
      </c>
      <c r="G157" t="str">
        <f>IF(F157=1,COUNTIF($F$8:F157,1),"")</f>
        <v/>
      </c>
      <c r="I157" s="157">
        <f>IFERROR($H$8:INDEX($H$8:$H$3000,COUNTIF($H$8:$H$3000,"?*")),"")</f>
        <v>0</v>
      </c>
    </row>
    <row r="158" spans="1:9" x14ac:dyDescent="0.25">
      <c r="A158">
        <f>--ISNUMBER(IFERROR(SEARCH('Project Costing'!#REF!,'Equipment &amp; Materials'!J164,1),""))</f>
        <v>0</v>
      </c>
      <c r="B158" t="str">
        <f>IF(A158=1,COUNTIF($A$8:A158,1),"")</f>
        <v/>
      </c>
      <c r="D158" s="158">
        <f>IFERROR($C$8:INDEX($C$8:$C$3000,COUNTIF($C$8:$C$3000,"?*")),"")</f>
        <v>0</v>
      </c>
      <c r="F158">
        <f>--ISNUMBER(IFERROR(SEARCH('Project Costing'!#REF!,'Equipment &amp; Materials'!J164,1),""))</f>
        <v>0</v>
      </c>
      <c r="G158" t="str">
        <f>IF(F158=1,COUNTIF($F$8:F158,1),"")</f>
        <v/>
      </c>
      <c r="I158" s="157">
        <f>IFERROR($H$8:INDEX($H$8:$H$3000,COUNTIF($H$8:$H$3000,"?*")),"")</f>
        <v>0</v>
      </c>
    </row>
    <row r="159" spans="1:9" x14ac:dyDescent="0.25">
      <c r="A159">
        <f>--ISNUMBER(IFERROR(SEARCH('Project Costing'!#REF!,'Equipment &amp; Materials'!J165,1),""))</f>
        <v>0</v>
      </c>
      <c r="B159" t="str">
        <f>IF(A159=1,COUNTIF($A$8:A159,1),"")</f>
        <v/>
      </c>
      <c r="D159" s="158">
        <f>IFERROR($C$8:INDEX($C$8:$C$3000,COUNTIF($C$8:$C$3000,"?*")),"")</f>
        <v>0</v>
      </c>
      <c r="F159">
        <f>--ISNUMBER(IFERROR(SEARCH('Project Costing'!#REF!,'Equipment &amp; Materials'!J165,1),""))</f>
        <v>0</v>
      </c>
      <c r="G159" t="str">
        <f>IF(F159=1,COUNTIF($F$8:F159,1),"")</f>
        <v/>
      </c>
      <c r="I159" s="157">
        <f>IFERROR($H$8:INDEX($H$8:$H$3000,COUNTIF($H$8:$H$3000,"?*")),"")</f>
        <v>0</v>
      </c>
    </row>
    <row r="160" spans="1:9" x14ac:dyDescent="0.25">
      <c r="A160">
        <f>--ISNUMBER(IFERROR(SEARCH('Project Costing'!#REF!,'Equipment &amp; Materials'!J166,1),""))</f>
        <v>0</v>
      </c>
      <c r="B160" t="str">
        <f>IF(A160=1,COUNTIF($A$8:A160,1),"")</f>
        <v/>
      </c>
      <c r="D160" s="158">
        <f>IFERROR($C$8:INDEX($C$8:$C$3000,COUNTIF($C$8:$C$3000,"?*")),"")</f>
        <v>0</v>
      </c>
      <c r="F160">
        <f>--ISNUMBER(IFERROR(SEARCH('Project Costing'!#REF!,'Equipment &amp; Materials'!J166,1),""))</f>
        <v>0</v>
      </c>
      <c r="G160" t="str">
        <f>IF(F160=1,COUNTIF($F$8:F160,1),"")</f>
        <v/>
      </c>
      <c r="I160" s="157">
        <f>IFERROR($H$8:INDEX($H$8:$H$3000,COUNTIF($H$8:$H$3000,"?*")),"")</f>
        <v>0</v>
      </c>
    </row>
    <row r="161" spans="1:9" x14ac:dyDescent="0.25">
      <c r="A161">
        <f>--ISNUMBER(IFERROR(SEARCH('Project Costing'!#REF!,'Equipment &amp; Materials'!J167,1),""))</f>
        <v>0</v>
      </c>
      <c r="B161" t="str">
        <f>IF(A161=1,COUNTIF($A$8:A161,1),"")</f>
        <v/>
      </c>
      <c r="D161" s="158">
        <f>IFERROR($C$8:INDEX($C$8:$C$3000,COUNTIF($C$8:$C$3000,"?*")),"")</f>
        <v>0</v>
      </c>
      <c r="F161">
        <f>--ISNUMBER(IFERROR(SEARCH('Project Costing'!#REF!,'Equipment &amp; Materials'!J167,1),""))</f>
        <v>0</v>
      </c>
      <c r="G161" t="str">
        <f>IF(F161=1,COUNTIF($F$8:F161,1),"")</f>
        <v/>
      </c>
      <c r="I161" s="157">
        <f>IFERROR($H$8:INDEX($H$8:$H$3000,COUNTIF($H$8:$H$3000,"?*")),"")</f>
        <v>0</v>
      </c>
    </row>
    <row r="162" spans="1:9" x14ac:dyDescent="0.25">
      <c r="A162">
        <f>--ISNUMBER(IFERROR(SEARCH('Project Costing'!#REF!,'Equipment &amp; Materials'!J168,1),""))</f>
        <v>0</v>
      </c>
      <c r="B162" t="str">
        <f>IF(A162=1,COUNTIF($A$8:A162,1),"")</f>
        <v/>
      </c>
      <c r="D162" s="158">
        <f>IFERROR($C$8:INDEX($C$8:$C$3000,COUNTIF($C$8:$C$3000,"?*")),"")</f>
        <v>0</v>
      </c>
      <c r="F162">
        <f>--ISNUMBER(IFERROR(SEARCH('Project Costing'!#REF!,'Equipment &amp; Materials'!J168,1),""))</f>
        <v>0</v>
      </c>
      <c r="G162" t="str">
        <f>IF(F162=1,COUNTIF($F$8:F162,1),"")</f>
        <v/>
      </c>
      <c r="I162" s="157">
        <f>IFERROR($H$8:INDEX($H$8:$H$3000,COUNTIF($H$8:$H$3000,"?*")),"")</f>
        <v>0</v>
      </c>
    </row>
    <row r="163" spans="1:9" x14ac:dyDescent="0.25">
      <c r="A163">
        <f>--ISNUMBER(IFERROR(SEARCH('Project Costing'!#REF!,'Equipment &amp; Materials'!J169,1),""))</f>
        <v>0</v>
      </c>
      <c r="B163" t="str">
        <f>IF(A163=1,COUNTIF($A$8:A163,1),"")</f>
        <v/>
      </c>
      <c r="D163" s="158">
        <f>IFERROR($C$8:INDEX($C$8:$C$3000,COUNTIF($C$8:$C$3000,"?*")),"")</f>
        <v>0</v>
      </c>
      <c r="F163">
        <f>--ISNUMBER(IFERROR(SEARCH('Project Costing'!#REF!,'Equipment &amp; Materials'!J169,1),""))</f>
        <v>0</v>
      </c>
      <c r="G163" t="str">
        <f>IF(F163=1,COUNTIF($F$8:F163,1),"")</f>
        <v/>
      </c>
      <c r="I163" s="157">
        <f>IFERROR($H$8:INDEX($H$8:$H$3000,COUNTIF($H$8:$H$3000,"?*")),"")</f>
        <v>0</v>
      </c>
    </row>
    <row r="164" spans="1:9" x14ac:dyDescent="0.25">
      <c r="A164">
        <f>--ISNUMBER(IFERROR(SEARCH('Project Costing'!#REF!,'Equipment &amp; Materials'!J170,1),""))</f>
        <v>0</v>
      </c>
      <c r="B164" t="str">
        <f>IF(A164=1,COUNTIF($A$8:A164,1),"")</f>
        <v/>
      </c>
      <c r="D164" s="158">
        <f>IFERROR($C$8:INDEX($C$8:$C$3000,COUNTIF($C$8:$C$3000,"?*")),"")</f>
        <v>0</v>
      </c>
      <c r="F164">
        <f>--ISNUMBER(IFERROR(SEARCH('Project Costing'!#REF!,'Equipment &amp; Materials'!J170,1),""))</f>
        <v>0</v>
      </c>
      <c r="G164" t="str">
        <f>IF(F164=1,COUNTIF($F$8:F164,1),"")</f>
        <v/>
      </c>
      <c r="I164" s="157">
        <f>IFERROR($H$8:INDEX($H$8:$H$3000,COUNTIF($H$8:$H$3000,"?*")),"")</f>
        <v>0</v>
      </c>
    </row>
    <row r="165" spans="1:9" x14ac:dyDescent="0.25">
      <c r="A165">
        <f>--ISNUMBER(IFERROR(SEARCH('Project Costing'!#REF!,'Equipment &amp; Materials'!J171,1),""))</f>
        <v>0</v>
      </c>
      <c r="B165" t="str">
        <f>IF(A165=1,COUNTIF($A$8:A165,1),"")</f>
        <v/>
      </c>
      <c r="D165" s="158">
        <f>IFERROR($C$8:INDEX($C$8:$C$3000,COUNTIF($C$8:$C$3000,"?*")),"")</f>
        <v>0</v>
      </c>
      <c r="F165">
        <f>--ISNUMBER(IFERROR(SEARCH('Project Costing'!#REF!,'Equipment &amp; Materials'!J171,1),""))</f>
        <v>0</v>
      </c>
      <c r="G165" t="str">
        <f>IF(F165=1,COUNTIF($F$8:F165,1),"")</f>
        <v/>
      </c>
      <c r="I165" s="157">
        <f>IFERROR($H$8:INDEX($H$8:$H$3000,COUNTIF($H$8:$H$3000,"?*")),"")</f>
        <v>0</v>
      </c>
    </row>
    <row r="166" spans="1:9" x14ac:dyDescent="0.25">
      <c r="A166">
        <f>--ISNUMBER(IFERROR(SEARCH('Project Costing'!#REF!,'Equipment &amp; Materials'!J172,1),""))</f>
        <v>0</v>
      </c>
      <c r="B166" t="str">
        <f>IF(A166=1,COUNTIF($A$8:A166,1),"")</f>
        <v/>
      </c>
      <c r="D166" s="158">
        <f>IFERROR($C$8:INDEX($C$8:$C$3000,COUNTIF($C$8:$C$3000,"?*")),"")</f>
        <v>0</v>
      </c>
      <c r="F166">
        <f>--ISNUMBER(IFERROR(SEARCH('Project Costing'!#REF!,'Equipment &amp; Materials'!J172,1),""))</f>
        <v>0</v>
      </c>
      <c r="G166" t="str">
        <f>IF(F166=1,COUNTIF($F$8:F166,1),"")</f>
        <v/>
      </c>
      <c r="I166" s="157">
        <f>IFERROR($H$8:INDEX($H$8:$H$3000,COUNTIF($H$8:$H$3000,"?*")),"")</f>
        <v>0</v>
      </c>
    </row>
    <row r="167" spans="1:9" x14ac:dyDescent="0.25">
      <c r="A167">
        <f>--ISNUMBER(IFERROR(SEARCH('Project Costing'!#REF!,'Equipment &amp; Materials'!J173,1),""))</f>
        <v>0</v>
      </c>
      <c r="B167" t="str">
        <f>IF(A167=1,COUNTIF($A$8:A167,1),"")</f>
        <v/>
      </c>
      <c r="D167" s="158">
        <f>IFERROR($C$8:INDEX($C$8:$C$3000,COUNTIF($C$8:$C$3000,"?*")),"")</f>
        <v>0</v>
      </c>
      <c r="F167">
        <f>--ISNUMBER(IFERROR(SEARCH('Project Costing'!#REF!,'Equipment &amp; Materials'!J173,1),""))</f>
        <v>0</v>
      </c>
      <c r="G167" t="str">
        <f>IF(F167=1,COUNTIF($F$8:F167,1),"")</f>
        <v/>
      </c>
      <c r="I167" s="157">
        <f>IFERROR($H$8:INDEX($H$8:$H$3000,COUNTIF($H$8:$H$3000,"?*")),"")</f>
        <v>0</v>
      </c>
    </row>
    <row r="168" spans="1:9" x14ac:dyDescent="0.25">
      <c r="A168">
        <f>--ISNUMBER(IFERROR(SEARCH('Project Costing'!#REF!,'Equipment &amp; Materials'!J174,1),""))</f>
        <v>0</v>
      </c>
      <c r="B168" t="str">
        <f>IF(A168=1,COUNTIF($A$8:A168,1),"")</f>
        <v/>
      </c>
      <c r="D168" s="158">
        <f>IFERROR($C$8:INDEX($C$8:$C$3000,COUNTIF($C$8:$C$3000,"?*")),"")</f>
        <v>0</v>
      </c>
      <c r="F168">
        <f>--ISNUMBER(IFERROR(SEARCH('Project Costing'!#REF!,'Equipment &amp; Materials'!J174,1),""))</f>
        <v>0</v>
      </c>
      <c r="G168" t="str">
        <f>IF(F168=1,COUNTIF($F$8:F168,1),"")</f>
        <v/>
      </c>
      <c r="I168" s="157">
        <f>IFERROR($H$8:INDEX($H$8:$H$3000,COUNTIF($H$8:$H$3000,"?*")),"")</f>
        <v>0</v>
      </c>
    </row>
    <row r="169" spans="1:9" x14ac:dyDescent="0.25">
      <c r="A169">
        <f>--ISNUMBER(IFERROR(SEARCH('Project Costing'!#REF!,'Equipment &amp; Materials'!J175,1),""))</f>
        <v>0</v>
      </c>
      <c r="B169" t="str">
        <f>IF(A169=1,COUNTIF($A$8:A169,1),"")</f>
        <v/>
      </c>
      <c r="D169" s="158">
        <f>IFERROR($C$8:INDEX($C$8:$C$3000,COUNTIF($C$8:$C$3000,"?*")),"")</f>
        <v>0</v>
      </c>
      <c r="F169">
        <f>--ISNUMBER(IFERROR(SEARCH('Project Costing'!#REF!,'Equipment &amp; Materials'!J175,1),""))</f>
        <v>0</v>
      </c>
      <c r="G169" t="str">
        <f>IF(F169=1,COUNTIF($F$8:F169,1),"")</f>
        <v/>
      </c>
      <c r="I169" s="157">
        <f>IFERROR($H$8:INDEX($H$8:$H$3000,COUNTIF($H$8:$H$3000,"?*")),"")</f>
        <v>0</v>
      </c>
    </row>
    <row r="170" spans="1:9" x14ac:dyDescent="0.25">
      <c r="A170">
        <f>--ISNUMBER(IFERROR(SEARCH('Project Costing'!#REF!,'Equipment &amp; Materials'!J176,1),""))</f>
        <v>0</v>
      </c>
      <c r="B170" t="str">
        <f>IF(A170=1,COUNTIF($A$8:A170,1),"")</f>
        <v/>
      </c>
      <c r="D170" s="158">
        <f>IFERROR($C$8:INDEX($C$8:$C$3000,COUNTIF($C$8:$C$3000,"?*")),"")</f>
        <v>0</v>
      </c>
      <c r="F170">
        <f>--ISNUMBER(IFERROR(SEARCH('Project Costing'!#REF!,'Equipment &amp; Materials'!J176,1),""))</f>
        <v>0</v>
      </c>
      <c r="G170" t="str">
        <f>IF(F170=1,COUNTIF($F$8:F170,1),"")</f>
        <v/>
      </c>
      <c r="I170" s="157">
        <f>IFERROR($H$8:INDEX($H$8:$H$3000,COUNTIF($H$8:$H$3000,"?*")),"")</f>
        <v>0</v>
      </c>
    </row>
    <row r="171" spans="1:9" x14ac:dyDescent="0.25">
      <c r="A171">
        <f>--ISNUMBER(IFERROR(SEARCH('Project Costing'!#REF!,'Equipment &amp; Materials'!J177,1),""))</f>
        <v>0</v>
      </c>
      <c r="B171" t="str">
        <f>IF(A171=1,COUNTIF($A$8:A171,1),"")</f>
        <v/>
      </c>
      <c r="D171" s="158">
        <f>IFERROR($C$8:INDEX($C$8:$C$3000,COUNTIF($C$8:$C$3000,"?*")),"")</f>
        <v>0</v>
      </c>
      <c r="F171">
        <f>--ISNUMBER(IFERROR(SEARCH('Project Costing'!#REF!,'Equipment &amp; Materials'!J177,1),""))</f>
        <v>0</v>
      </c>
      <c r="G171" t="str">
        <f>IF(F171=1,COUNTIF($F$8:F171,1),"")</f>
        <v/>
      </c>
      <c r="I171" s="157">
        <f>IFERROR($H$8:INDEX($H$8:$H$3000,COUNTIF($H$8:$H$3000,"?*")),"")</f>
        <v>0</v>
      </c>
    </row>
    <row r="172" spans="1:9" x14ac:dyDescent="0.25">
      <c r="A172">
        <f>--ISNUMBER(IFERROR(SEARCH('Project Costing'!#REF!,'Equipment &amp; Materials'!J178,1),""))</f>
        <v>0</v>
      </c>
      <c r="B172" t="str">
        <f>IF(A172=1,COUNTIF($A$8:A172,1),"")</f>
        <v/>
      </c>
      <c r="D172" s="158">
        <f>IFERROR($C$8:INDEX($C$8:$C$3000,COUNTIF($C$8:$C$3000,"?*")),"")</f>
        <v>0</v>
      </c>
      <c r="F172">
        <f>--ISNUMBER(IFERROR(SEARCH('Project Costing'!#REF!,'Equipment &amp; Materials'!J178,1),""))</f>
        <v>0</v>
      </c>
      <c r="G172" t="str">
        <f>IF(F172=1,COUNTIF($F$8:F172,1),"")</f>
        <v/>
      </c>
      <c r="I172" s="157">
        <f>IFERROR($H$8:INDEX($H$8:$H$3000,COUNTIF($H$8:$H$3000,"?*")),"")</f>
        <v>0</v>
      </c>
    </row>
    <row r="173" spans="1:9" x14ac:dyDescent="0.25">
      <c r="A173">
        <f>--ISNUMBER(IFERROR(SEARCH('Project Costing'!#REF!,'Equipment &amp; Materials'!J179,1),""))</f>
        <v>0</v>
      </c>
      <c r="B173" t="str">
        <f>IF(A173=1,COUNTIF($A$8:A173,1),"")</f>
        <v/>
      </c>
      <c r="D173" s="158">
        <f>IFERROR($C$8:INDEX($C$8:$C$3000,COUNTIF($C$8:$C$3000,"?*")),"")</f>
        <v>0</v>
      </c>
      <c r="F173">
        <f>--ISNUMBER(IFERROR(SEARCH('Project Costing'!#REF!,'Equipment &amp; Materials'!J179,1),""))</f>
        <v>0</v>
      </c>
      <c r="G173" t="str">
        <f>IF(F173=1,COUNTIF($F$8:F173,1),"")</f>
        <v/>
      </c>
      <c r="I173" s="157">
        <f>IFERROR($H$8:INDEX($H$8:$H$3000,COUNTIF($H$8:$H$3000,"?*")),"")</f>
        <v>0</v>
      </c>
    </row>
    <row r="174" spans="1:9" x14ac:dyDescent="0.25">
      <c r="A174">
        <f>--ISNUMBER(IFERROR(SEARCH('Project Costing'!#REF!,'Equipment &amp; Materials'!J180,1),""))</f>
        <v>0</v>
      </c>
      <c r="B174" t="str">
        <f>IF(A174=1,COUNTIF($A$8:A174,1),"")</f>
        <v/>
      </c>
      <c r="D174" s="158">
        <f>IFERROR($C$8:INDEX($C$8:$C$3000,COUNTIF($C$8:$C$3000,"?*")),"")</f>
        <v>0</v>
      </c>
      <c r="F174">
        <f>--ISNUMBER(IFERROR(SEARCH('Project Costing'!#REF!,'Equipment &amp; Materials'!J180,1),""))</f>
        <v>0</v>
      </c>
      <c r="G174" t="str">
        <f>IF(F174=1,COUNTIF($F$8:F174,1),"")</f>
        <v/>
      </c>
      <c r="I174" s="157">
        <f>IFERROR($H$8:INDEX($H$8:$H$3000,COUNTIF($H$8:$H$3000,"?*")),"")</f>
        <v>0</v>
      </c>
    </row>
    <row r="175" spans="1:9" x14ac:dyDescent="0.25">
      <c r="A175">
        <f>--ISNUMBER(IFERROR(SEARCH('Project Costing'!#REF!,'Equipment &amp; Materials'!J181,1),""))</f>
        <v>0</v>
      </c>
      <c r="B175" t="str">
        <f>IF(A175=1,COUNTIF($A$8:A175,1),"")</f>
        <v/>
      </c>
      <c r="D175" s="158">
        <f>IFERROR($C$8:INDEX($C$8:$C$3000,COUNTIF($C$8:$C$3000,"?*")),"")</f>
        <v>0</v>
      </c>
      <c r="F175">
        <f>--ISNUMBER(IFERROR(SEARCH('Project Costing'!#REF!,'Equipment &amp; Materials'!J181,1),""))</f>
        <v>0</v>
      </c>
      <c r="G175" t="str">
        <f>IF(F175=1,COUNTIF($F$8:F175,1),"")</f>
        <v/>
      </c>
      <c r="I175" s="157">
        <f>IFERROR($H$8:INDEX($H$8:$H$3000,COUNTIF($H$8:$H$3000,"?*")),"")</f>
        <v>0</v>
      </c>
    </row>
    <row r="176" spans="1:9" x14ac:dyDescent="0.25">
      <c r="A176">
        <f>--ISNUMBER(IFERROR(SEARCH('Project Costing'!#REF!,'Equipment &amp; Materials'!J182,1),""))</f>
        <v>0</v>
      </c>
      <c r="B176" t="str">
        <f>IF(A176=1,COUNTIF($A$8:A176,1),"")</f>
        <v/>
      </c>
      <c r="D176" s="158">
        <f>IFERROR($C$8:INDEX($C$8:$C$3000,COUNTIF($C$8:$C$3000,"?*")),"")</f>
        <v>0</v>
      </c>
      <c r="F176">
        <f>--ISNUMBER(IFERROR(SEARCH('Project Costing'!#REF!,'Equipment &amp; Materials'!J182,1),""))</f>
        <v>0</v>
      </c>
      <c r="G176" t="str">
        <f>IF(F176=1,COUNTIF($F$8:F176,1),"")</f>
        <v/>
      </c>
      <c r="I176" s="157">
        <f>IFERROR($H$8:INDEX($H$8:$H$3000,COUNTIF($H$8:$H$3000,"?*")),"")</f>
        <v>0</v>
      </c>
    </row>
    <row r="177" spans="1:9" x14ac:dyDescent="0.25">
      <c r="A177">
        <f>--ISNUMBER(IFERROR(SEARCH('Project Costing'!#REF!,'Equipment &amp; Materials'!J183,1),""))</f>
        <v>0</v>
      </c>
      <c r="B177" t="str">
        <f>IF(A177=1,COUNTIF($A$8:A177,1),"")</f>
        <v/>
      </c>
      <c r="D177" s="158">
        <f>IFERROR($C$8:INDEX($C$8:$C$3000,COUNTIF($C$8:$C$3000,"?*")),"")</f>
        <v>0</v>
      </c>
      <c r="F177">
        <f>--ISNUMBER(IFERROR(SEARCH('Project Costing'!#REF!,'Equipment &amp; Materials'!J183,1),""))</f>
        <v>0</v>
      </c>
      <c r="G177" t="str">
        <f>IF(F177=1,COUNTIF($F$8:F177,1),"")</f>
        <v/>
      </c>
      <c r="I177" s="157">
        <f>IFERROR($H$8:INDEX($H$8:$H$3000,COUNTIF($H$8:$H$3000,"?*")),"")</f>
        <v>0</v>
      </c>
    </row>
    <row r="178" spans="1:9" x14ac:dyDescent="0.25">
      <c r="A178">
        <f>--ISNUMBER(IFERROR(SEARCH('Project Costing'!#REF!,'Equipment &amp; Materials'!J184,1),""))</f>
        <v>0</v>
      </c>
      <c r="B178" t="str">
        <f>IF(A178=1,COUNTIF($A$8:A178,1),"")</f>
        <v/>
      </c>
      <c r="D178" s="158">
        <f>IFERROR($C$8:INDEX($C$8:$C$3000,COUNTIF($C$8:$C$3000,"?*")),"")</f>
        <v>0</v>
      </c>
      <c r="F178">
        <f>--ISNUMBER(IFERROR(SEARCH('Project Costing'!#REF!,'Equipment &amp; Materials'!J184,1),""))</f>
        <v>0</v>
      </c>
      <c r="G178" t="str">
        <f>IF(F178=1,COUNTIF($F$8:F178,1),"")</f>
        <v/>
      </c>
      <c r="I178" s="157">
        <f>IFERROR($H$8:INDEX($H$8:$H$3000,COUNTIF($H$8:$H$3000,"?*")),"")</f>
        <v>0</v>
      </c>
    </row>
    <row r="179" spans="1:9" x14ac:dyDescent="0.25">
      <c r="A179">
        <f>--ISNUMBER(IFERROR(SEARCH('Project Costing'!#REF!,'Equipment &amp; Materials'!J185,1),""))</f>
        <v>0</v>
      </c>
      <c r="B179" t="str">
        <f>IF(A179=1,COUNTIF($A$8:A179,1),"")</f>
        <v/>
      </c>
      <c r="D179" s="158">
        <f>IFERROR($C$8:INDEX($C$8:$C$3000,COUNTIF($C$8:$C$3000,"?*")),"")</f>
        <v>0</v>
      </c>
      <c r="F179">
        <f>--ISNUMBER(IFERROR(SEARCH('Project Costing'!#REF!,'Equipment &amp; Materials'!J185,1),""))</f>
        <v>0</v>
      </c>
      <c r="G179" t="str">
        <f>IF(F179=1,COUNTIF($F$8:F179,1),"")</f>
        <v/>
      </c>
      <c r="I179" s="157">
        <f>IFERROR($H$8:INDEX($H$8:$H$3000,COUNTIF($H$8:$H$3000,"?*")),"")</f>
        <v>0</v>
      </c>
    </row>
    <row r="180" spans="1:9" x14ac:dyDescent="0.25">
      <c r="A180">
        <f>--ISNUMBER(IFERROR(SEARCH('Project Costing'!#REF!,'Equipment &amp; Materials'!J186,1),""))</f>
        <v>0</v>
      </c>
      <c r="B180" t="str">
        <f>IF(A180=1,COUNTIF($A$8:A180,1),"")</f>
        <v/>
      </c>
      <c r="D180" s="158">
        <f>IFERROR($C$8:INDEX($C$8:$C$3000,COUNTIF($C$8:$C$3000,"?*")),"")</f>
        <v>0</v>
      </c>
      <c r="F180">
        <f>--ISNUMBER(IFERROR(SEARCH('Project Costing'!#REF!,'Equipment &amp; Materials'!J186,1),""))</f>
        <v>0</v>
      </c>
      <c r="G180" t="str">
        <f>IF(F180=1,COUNTIF($F$8:F180,1),"")</f>
        <v/>
      </c>
      <c r="I180" s="157">
        <f>IFERROR($H$8:INDEX($H$8:$H$3000,COUNTIF($H$8:$H$3000,"?*")),"")</f>
        <v>0</v>
      </c>
    </row>
    <row r="181" spans="1:9" x14ac:dyDescent="0.25">
      <c r="A181">
        <f>--ISNUMBER(IFERROR(SEARCH('Project Costing'!#REF!,'Equipment &amp; Materials'!J187,1),""))</f>
        <v>0</v>
      </c>
      <c r="B181" t="str">
        <f>IF(A181=1,COUNTIF($A$8:A181,1),"")</f>
        <v/>
      </c>
      <c r="D181" s="158">
        <f>IFERROR($C$8:INDEX($C$8:$C$3000,COUNTIF($C$8:$C$3000,"?*")),"")</f>
        <v>0</v>
      </c>
      <c r="F181">
        <f>--ISNUMBER(IFERROR(SEARCH('Project Costing'!#REF!,'Equipment &amp; Materials'!J187,1),""))</f>
        <v>0</v>
      </c>
      <c r="G181" t="str">
        <f>IF(F181=1,COUNTIF($F$8:F181,1),"")</f>
        <v/>
      </c>
      <c r="I181" s="157">
        <f>IFERROR($H$8:INDEX($H$8:$H$3000,COUNTIF($H$8:$H$3000,"?*")),"")</f>
        <v>0</v>
      </c>
    </row>
    <row r="182" spans="1:9" x14ac:dyDescent="0.25">
      <c r="A182">
        <f>--ISNUMBER(IFERROR(SEARCH('Project Costing'!#REF!,'Equipment &amp; Materials'!J188,1),""))</f>
        <v>0</v>
      </c>
      <c r="B182" t="str">
        <f>IF(A182=1,COUNTIF($A$8:A182,1),"")</f>
        <v/>
      </c>
      <c r="D182" s="158">
        <f>IFERROR($C$8:INDEX($C$8:$C$3000,COUNTIF($C$8:$C$3000,"?*")),"")</f>
        <v>0</v>
      </c>
      <c r="F182">
        <f>--ISNUMBER(IFERROR(SEARCH('Project Costing'!#REF!,'Equipment &amp; Materials'!J188,1),""))</f>
        <v>0</v>
      </c>
      <c r="G182" t="str">
        <f>IF(F182=1,COUNTIF($F$8:F182,1),"")</f>
        <v/>
      </c>
      <c r="I182" s="157">
        <f>IFERROR($H$8:INDEX($H$8:$H$3000,COUNTIF($H$8:$H$3000,"?*")),"")</f>
        <v>0</v>
      </c>
    </row>
    <row r="183" spans="1:9" x14ac:dyDescent="0.25">
      <c r="A183">
        <f>--ISNUMBER(IFERROR(SEARCH('Project Costing'!#REF!,'Equipment &amp; Materials'!J189,1),""))</f>
        <v>0</v>
      </c>
      <c r="B183" t="str">
        <f>IF(A183=1,COUNTIF($A$8:A183,1),"")</f>
        <v/>
      </c>
      <c r="D183" s="158">
        <f>IFERROR($C$8:INDEX($C$8:$C$3000,COUNTIF($C$8:$C$3000,"?*")),"")</f>
        <v>0</v>
      </c>
      <c r="F183">
        <f>--ISNUMBER(IFERROR(SEARCH('Project Costing'!#REF!,'Equipment &amp; Materials'!J189,1),""))</f>
        <v>0</v>
      </c>
      <c r="G183" t="str">
        <f>IF(F183=1,COUNTIF($F$8:F183,1),"")</f>
        <v/>
      </c>
      <c r="I183" s="157">
        <f>IFERROR($H$8:INDEX($H$8:$H$3000,COUNTIF($H$8:$H$3000,"?*")),"")</f>
        <v>0</v>
      </c>
    </row>
    <row r="184" spans="1:9" x14ac:dyDescent="0.25">
      <c r="A184">
        <f>--ISNUMBER(IFERROR(SEARCH('Project Costing'!#REF!,'Equipment &amp; Materials'!J190,1),""))</f>
        <v>0</v>
      </c>
      <c r="B184" t="str">
        <f>IF(A184=1,COUNTIF($A$8:A184,1),"")</f>
        <v/>
      </c>
      <c r="D184" s="158">
        <f>IFERROR($C$8:INDEX($C$8:$C$3000,COUNTIF($C$8:$C$3000,"?*")),"")</f>
        <v>0</v>
      </c>
      <c r="F184">
        <f>--ISNUMBER(IFERROR(SEARCH('Project Costing'!#REF!,'Equipment &amp; Materials'!J190,1),""))</f>
        <v>0</v>
      </c>
      <c r="G184" t="str">
        <f>IF(F184=1,COUNTIF($F$8:F184,1),"")</f>
        <v/>
      </c>
      <c r="I184" s="157">
        <f>IFERROR($H$8:INDEX($H$8:$H$3000,COUNTIF($H$8:$H$3000,"?*")),"")</f>
        <v>0</v>
      </c>
    </row>
    <row r="185" spans="1:9" x14ac:dyDescent="0.25">
      <c r="A185">
        <f>--ISNUMBER(IFERROR(SEARCH('Project Costing'!#REF!,'Equipment &amp; Materials'!J191,1),""))</f>
        <v>0</v>
      </c>
      <c r="B185" t="str">
        <f>IF(A185=1,COUNTIF($A$8:A185,1),"")</f>
        <v/>
      </c>
      <c r="D185" s="158">
        <f>IFERROR($C$8:INDEX($C$8:$C$3000,COUNTIF($C$8:$C$3000,"?*")),"")</f>
        <v>0</v>
      </c>
      <c r="F185">
        <f>--ISNUMBER(IFERROR(SEARCH('Project Costing'!#REF!,'Equipment &amp; Materials'!J191,1),""))</f>
        <v>0</v>
      </c>
      <c r="G185" t="str">
        <f>IF(F185=1,COUNTIF($F$8:F185,1),"")</f>
        <v/>
      </c>
      <c r="I185" s="157">
        <f>IFERROR($H$8:INDEX($H$8:$H$3000,COUNTIF($H$8:$H$3000,"?*")),"")</f>
        <v>0</v>
      </c>
    </row>
    <row r="186" spans="1:9" x14ac:dyDescent="0.25">
      <c r="A186">
        <f>--ISNUMBER(IFERROR(SEARCH('Project Costing'!#REF!,'Equipment &amp; Materials'!J192,1),""))</f>
        <v>0</v>
      </c>
      <c r="B186" t="str">
        <f>IF(A186=1,COUNTIF($A$8:A186,1),"")</f>
        <v/>
      </c>
      <c r="D186" s="158">
        <f>IFERROR($C$8:INDEX($C$8:$C$3000,COUNTIF($C$8:$C$3000,"?*")),"")</f>
        <v>0</v>
      </c>
      <c r="F186">
        <f>--ISNUMBER(IFERROR(SEARCH('Project Costing'!#REF!,'Equipment &amp; Materials'!J192,1),""))</f>
        <v>0</v>
      </c>
      <c r="G186" t="str">
        <f>IF(F186=1,COUNTIF($F$8:F186,1),"")</f>
        <v/>
      </c>
      <c r="I186" s="157">
        <f>IFERROR($H$8:INDEX($H$8:$H$3000,COUNTIF($H$8:$H$3000,"?*")),"")</f>
        <v>0</v>
      </c>
    </row>
    <row r="187" spans="1:9" x14ac:dyDescent="0.25">
      <c r="A187">
        <f>--ISNUMBER(IFERROR(SEARCH('Project Costing'!#REF!,'Equipment &amp; Materials'!J193,1),""))</f>
        <v>0</v>
      </c>
      <c r="B187" t="str">
        <f>IF(A187=1,COUNTIF($A$8:A187,1),"")</f>
        <v/>
      </c>
      <c r="D187" s="158">
        <f>IFERROR($C$8:INDEX($C$8:$C$3000,COUNTIF($C$8:$C$3000,"?*")),"")</f>
        <v>0</v>
      </c>
      <c r="F187">
        <f>--ISNUMBER(IFERROR(SEARCH('Project Costing'!#REF!,'Equipment &amp; Materials'!J193,1),""))</f>
        <v>0</v>
      </c>
      <c r="G187" t="str">
        <f>IF(F187=1,COUNTIF($F$8:F187,1),"")</f>
        <v/>
      </c>
      <c r="I187" s="157">
        <f>IFERROR($H$8:INDEX($H$8:$H$3000,COUNTIF($H$8:$H$3000,"?*")),"")</f>
        <v>0</v>
      </c>
    </row>
    <row r="188" spans="1:9" x14ac:dyDescent="0.25">
      <c r="A188">
        <f>--ISNUMBER(IFERROR(SEARCH('Project Costing'!#REF!,'Equipment &amp; Materials'!J194,1),""))</f>
        <v>0</v>
      </c>
      <c r="B188" t="str">
        <f>IF(A188=1,COUNTIF($A$8:A188,1),"")</f>
        <v/>
      </c>
      <c r="D188" s="158">
        <f>IFERROR($C$8:INDEX($C$8:$C$3000,COUNTIF($C$8:$C$3000,"?*")),"")</f>
        <v>0</v>
      </c>
      <c r="F188">
        <f>--ISNUMBER(IFERROR(SEARCH('Project Costing'!#REF!,'Equipment &amp; Materials'!J194,1),""))</f>
        <v>0</v>
      </c>
      <c r="G188" t="str">
        <f>IF(F188=1,COUNTIF($F$8:F188,1),"")</f>
        <v/>
      </c>
      <c r="I188" s="157">
        <f>IFERROR($H$8:INDEX($H$8:$H$3000,COUNTIF($H$8:$H$3000,"?*")),"")</f>
        <v>0</v>
      </c>
    </row>
    <row r="189" spans="1:9" x14ac:dyDescent="0.25">
      <c r="A189">
        <f>--ISNUMBER(IFERROR(SEARCH('Project Costing'!#REF!,'Equipment &amp; Materials'!J195,1),""))</f>
        <v>0</v>
      </c>
      <c r="B189" t="str">
        <f>IF(A189=1,COUNTIF($A$8:A189,1),"")</f>
        <v/>
      </c>
      <c r="D189" s="158">
        <f>IFERROR($C$8:INDEX($C$8:$C$3000,COUNTIF($C$8:$C$3000,"?*")),"")</f>
        <v>0</v>
      </c>
      <c r="F189">
        <f>--ISNUMBER(IFERROR(SEARCH('Project Costing'!#REF!,'Equipment &amp; Materials'!J195,1),""))</f>
        <v>0</v>
      </c>
      <c r="G189" t="str">
        <f>IF(F189=1,COUNTIF($F$8:F189,1),"")</f>
        <v/>
      </c>
      <c r="I189" s="157">
        <f>IFERROR($H$8:INDEX($H$8:$H$3000,COUNTIF($H$8:$H$3000,"?*")),"")</f>
        <v>0</v>
      </c>
    </row>
    <row r="190" spans="1:9" x14ac:dyDescent="0.25">
      <c r="A190">
        <f>--ISNUMBER(IFERROR(SEARCH('Project Costing'!#REF!,'Equipment &amp; Materials'!J196,1),""))</f>
        <v>0</v>
      </c>
      <c r="B190" t="str">
        <f>IF(A190=1,COUNTIF($A$8:A190,1),"")</f>
        <v/>
      </c>
      <c r="D190" s="158">
        <f>IFERROR($C$8:INDEX($C$8:$C$3000,COUNTIF($C$8:$C$3000,"?*")),"")</f>
        <v>0</v>
      </c>
      <c r="F190">
        <f>--ISNUMBER(IFERROR(SEARCH('Project Costing'!#REF!,'Equipment &amp; Materials'!J196,1),""))</f>
        <v>0</v>
      </c>
      <c r="G190" t="str">
        <f>IF(F190=1,COUNTIF($F$8:F190,1),"")</f>
        <v/>
      </c>
      <c r="I190" s="157">
        <f>IFERROR($H$8:INDEX($H$8:$H$3000,COUNTIF($H$8:$H$3000,"?*")),"")</f>
        <v>0</v>
      </c>
    </row>
    <row r="191" spans="1:9" x14ac:dyDescent="0.25">
      <c r="A191">
        <f>--ISNUMBER(IFERROR(SEARCH('Project Costing'!#REF!,'Equipment &amp; Materials'!J197,1),""))</f>
        <v>0</v>
      </c>
      <c r="B191" t="str">
        <f>IF(A191=1,COUNTIF($A$8:A191,1),"")</f>
        <v/>
      </c>
      <c r="D191" s="158">
        <f>IFERROR($C$8:INDEX($C$8:$C$3000,COUNTIF($C$8:$C$3000,"?*")),"")</f>
        <v>0</v>
      </c>
      <c r="F191">
        <f>--ISNUMBER(IFERROR(SEARCH('Project Costing'!#REF!,'Equipment &amp; Materials'!J197,1),""))</f>
        <v>0</v>
      </c>
      <c r="G191" t="str">
        <f>IF(F191=1,COUNTIF($F$8:F191,1),"")</f>
        <v/>
      </c>
      <c r="I191" s="157">
        <f>IFERROR($H$8:INDEX($H$8:$H$3000,COUNTIF($H$8:$H$3000,"?*")),"")</f>
        <v>0</v>
      </c>
    </row>
    <row r="192" spans="1:9" x14ac:dyDescent="0.25">
      <c r="A192">
        <f>--ISNUMBER(IFERROR(SEARCH('Project Costing'!#REF!,'Equipment &amp; Materials'!J198,1),""))</f>
        <v>0</v>
      </c>
      <c r="B192" t="str">
        <f>IF(A192=1,COUNTIF($A$8:A192,1),"")</f>
        <v/>
      </c>
      <c r="D192" s="158">
        <f>IFERROR($C$8:INDEX($C$8:$C$3000,COUNTIF($C$8:$C$3000,"?*")),"")</f>
        <v>0</v>
      </c>
      <c r="F192">
        <f>--ISNUMBER(IFERROR(SEARCH('Project Costing'!#REF!,'Equipment &amp; Materials'!J198,1),""))</f>
        <v>0</v>
      </c>
      <c r="G192" t="str">
        <f>IF(F192=1,COUNTIF($F$8:F192,1),"")</f>
        <v/>
      </c>
      <c r="I192" s="157">
        <f>IFERROR($H$8:INDEX($H$8:$H$3000,COUNTIF($H$8:$H$3000,"?*")),"")</f>
        <v>0</v>
      </c>
    </row>
    <row r="193" spans="1:9" x14ac:dyDescent="0.25">
      <c r="A193">
        <f>--ISNUMBER(IFERROR(SEARCH('Project Costing'!#REF!,'Equipment &amp; Materials'!J199,1),""))</f>
        <v>0</v>
      </c>
      <c r="B193" t="str">
        <f>IF(A193=1,COUNTIF($A$8:A193,1),"")</f>
        <v/>
      </c>
      <c r="D193" s="158">
        <f>IFERROR($C$8:INDEX($C$8:$C$3000,COUNTIF($C$8:$C$3000,"?*")),"")</f>
        <v>0</v>
      </c>
      <c r="F193">
        <f>--ISNUMBER(IFERROR(SEARCH('Project Costing'!#REF!,'Equipment &amp; Materials'!J199,1),""))</f>
        <v>0</v>
      </c>
      <c r="G193" t="str">
        <f>IF(F193=1,COUNTIF($F$8:F193,1),"")</f>
        <v/>
      </c>
      <c r="I193" s="157">
        <f>IFERROR($H$8:INDEX($H$8:$H$3000,COUNTIF($H$8:$H$3000,"?*")),"")</f>
        <v>0</v>
      </c>
    </row>
    <row r="194" spans="1:9" x14ac:dyDescent="0.25">
      <c r="A194">
        <f>--ISNUMBER(IFERROR(SEARCH('Project Costing'!#REF!,'Equipment &amp; Materials'!J200,1),""))</f>
        <v>0</v>
      </c>
      <c r="B194" t="str">
        <f>IF(A194=1,COUNTIF($A$8:A194,1),"")</f>
        <v/>
      </c>
      <c r="D194" s="158">
        <f>IFERROR($C$8:INDEX($C$8:$C$3000,COUNTIF($C$8:$C$3000,"?*")),"")</f>
        <v>0</v>
      </c>
      <c r="F194">
        <f>--ISNUMBER(IFERROR(SEARCH('Project Costing'!#REF!,'Equipment &amp; Materials'!J200,1),""))</f>
        <v>0</v>
      </c>
      <c r="G194" t="str">
        <f>IF(F194=1,COUNTIF($F$8:F194,1),"")</f>
        <v/>
      </c>
      <c r="I194" s="157">
        <f>IFERROR($H$8:INDEX($H$8:$H$3000,COUNTIF($H$8:$H$3000,"?*")),"")</f>
        <v>0</v>
      </c>
    </row>
    <row r="195" spans="1:9" x14ac:dyDescent="0.25">
      <c r="A195">
        <f>--ISNUMBER(IFERROR(SEARCH('Project Costing'!#REF!,'Equipment &amp; Materials'!J201,1),""))</f>
        <v>0</v>
      </c>
      <c r="B195" t="str">
        <f>IF(A195=1,COUNTIF($A$8:A195,1),"")</f>
        <v/>
      </c>
      <c r="D195" s="158">
        <f>IFERROR($C$8:INDEX($C$8:$C$3000,COUNTIF($C$8:$C$3000,"?*")),"")</f>
        <v>0</v>
      </c>
      <c r="F195">
        <f>--ISNUMBER(IFERROR(SEARCH('Project Costing'!#REF!,'Equipment &amp; Materials'!J201,1),""))</f>
        <v>0</v>
      </c>
      <c r="G195" t="str">
        <f>IF(F195=1,COUNTIF($F$8:F195,1),"")</f>
        <v/>
      </c>
      <c r="I195" s="157">
        <f>IFERROR($H$8:INDEX($H$8:$H$3000,COUNTIF($H$8:$H$3000,"?*")),"")</f>
        <v>0</v>
      </c>
    </row>
    <row r="196" spans="1:9" x14ac:dyDescent="0.25">
      <c r="A196">
        <f>--ISNUMBER(IFERROR(SEARCH('Project Costing'!#REF!,'Equipment &amp; Materials'!J202,1),""))</f>
        <v>0</v>
      </c>
      <c r="B196" t="str">
        <f>IF(A196=1,COUNTIF($A$8:A196,1),"")</f>
        <v/>
      </c>
      <c r="D196" s="158">
        <f>IFERROR($C$8:INDEX($C$8:$C$3000,COUNTIF($C$8:$C$3000,"?*")),"")</f>
        <v>0</v>
      </c>
      <c r="F196">
        <f>--ISNUMBER(IFERROR(SEARCH('Project Costing'!#REF!,'Equipment &amp; Materials'!J202,1),""))</f>
        <v>0</v>
      </c>
      <c r="G196" t="str">
        <f>IF(F196=1,COUNTIF($F$8:F196,1),"")</f>
        <v/>
      </c>
      <c r="I196" s="157">
        <f>IFERROR($H$8:INDEX($H$8:$H$3000,COUNTIF($H$8:$H$3000,"?*")),"")</f>
        <v>0</v>
      </c>
    </row>
    <row r="197" spans="1:9" x14ac:dyDescent="0.25">
      <c r="A197">
        <f>--ISNUMBER(IFERROR(SEARCH('Project Costing'!#REF!,'Equipment &amp; Materials'!J203,1),""))</f>
        <v>0</v>
      </c>
      <c r="B197" t="str">
        <f>IF(A197=1,COUNTIF($A$8:A197,1),"")</f>
        <v/>
      </c>
      <c r="D197" s="158">
        <f>IFERROR($C$8:INDEX($C$8:$C$3000,COUNTIF($C$8:$C$3000,"?*")),"")</f>
        <v>0</v>
      </c>
      <c r="F197">
        <f>--ISNUMBER(IFERROR(SEARCH('Project Costing'!#REF!,'Equipment &amp; Materials'!J203,1),""))</f>
        <v>0</v>
      </c>
      <c r="G197" t="str">
        <f>IF(F197=1,COUNTIF($F$8:F197,1),"")</f>
        <v/>
      </c>
      <c r="I197" s="157">
        <f>IFERROR($H$8:INDEX($H$8:$H$3000,COUNTIF($H$8:$H$3000,"?*")),"")</f>
        <v>0</v>
      </c>
    </row>
    <row r="198" spans="1:9" x14ac:dyDescent="0.25">
      <c r="A198">
        <f>--ISNUMBER(IFERROR(SEARCH('Project Costing'!#REF!,'Equipment &amp; Materials'!J204,1),""))</f>
        <v>0</v>
      </c>
      <c r="B198" t="str">
        <f>IF(A198=1,COUNTIF($A$8:A198,1),"")</f>
        <v/>
      </c>
      <c r="D198" s="158">
        <f>IFERROR($C$8:INDEX($C$8:$C$3000,COUNTIF($C$8:$C$3000,"?*")),"")</f>
        <v>0</v>
      </c>
      <c r="F198">
        <f>--ISNUMBER(IFERROR(SEARCH('Project Costing'!#REF!,'Equipment &amp; Materials'!J204,1),""))</f>
        <v>0</v>
      </c>
      <c r="G198" t="str">
        <f>IF(F198=1,COUNTIF($F$8:F198,1),"")</f>
        <v/>
      </c>
      <c r="I198" s="157">
        <f>IFERROR($H$8:INDEX($H$8:$H$3000,COUNTIF($H$8:$H$3000,"?*")),"")</f>
        <v>0</v>
      </c>
    </row>
    <row r="199" spans="1:9" x14ac:dyDescent="0.25">
      <c r="A199">
        <f>--ISNUMBER(IFERROR(SEARCH('Project Costing'!#REF!,'Equipment &amp; Materials'!J205,1),""))</f>
        <v>0</v>
      </c>
      <c r="B199" t="str">
        <f>IF(A199=1,COUNTIF($A$8:A199,1),"")</f>
        <v/>
      </c>
      <c r="D199" s="158">
        <f>IFERROR($C$8:INDEX($C$8:$C$3000,COUNTIF($C$8:$C$3000,"?*")),"")</f>
        <v>0</v>
      </c>
      <c r="F199">
        <f>--ISNUMBER(IFERROR(SEARCH('Project Costing'!#REF!,'Equipment &amp; Materials'!J205,1),""))</f>
        <v>0</v>
      </c>
      <c r="G199" t="str">
        <f>IF(F199=1,COUNTIF($F$8:F199,1),"")</f>
        <v/>
      </c>
      <c r="I199" s="157">
        <f>IFERROR($H$8:INDEX($H$8:$H$3000,COUNTIF($H$8:$H$3000,"?*")),"")</f>
        <v>0</v>
      </c>
    </row>
    <row r="200" spans="1:9" x14ac:dyDescent="0.25">
      <c r="A200">
        <f>--ISNUMBER(IFERROR(SEARCH('Project Costing'!#REF!,'Equipment &amp; Materials'!J206,1),""))</f>
        <v>0</v>
      </c>
      <c r="B200" t="str">
        <f>IF(A200=1,COUNTIF($A$8:A200,1),"")</f>
        <v/>
      </c>
      <c r="D200" s="158">
        <f>IFERROR($C$8:INDEX($C$8:$C$3000,COUNTIF($C$8:$C$3000,"?*")),"")</f>
        <v>0</v>
      </c>
      <c r="F200">
        <f>--ISNUMBER(IFERROR(SEARCH('Project Costing'!#REF!,'Equipment &amp; Materials'!J206,1),""))</f>
        <v>0</v>
      </c>
      <c r="G200" t="str">
        <f>IF(F200=1,COUNTIF($F$8:F200,1),"")</f>
        <v/>
      </c>
      <c r="I200" s="157">
        <f>IFERROR($H$8:INDEX($H$8:$H$3000,COUNTIF($H$8:$H$3000,"?*")),"")</f>
        <v>0</v>
      </c>
    </row>
    <row r="201" spans="1:9" x14ac:dyDescent="0.25">
      <c r="A201">
        <f>--ISNUMBER(IFERROR(SEARCH('Project Costing'!#REF!,'Equipment &amp; Materials'!J207,1),""))</f>
        <v>0</v>
      </c>
      <c r="B201" t="str">
        <f>IF(A201=1,COUNTIF($A$8:A201,1),"")</f>
        <v/>
      </c>
      <c r="D201" s="158">
        <f>IFERROR($C$8:INDEX($C$8:$C$3000,COUNTIF($C$8:$C$3000,"?*")),"")</f>
        <v>0</v>
      </c>
      <c r="F201">
        <f>--ISNUMBER(IFERROR(SEARCH('Project Costing'!#REF!,'Equipment &amp; Materials'!J207,1),""))</f>
        <v>0</v>
      </c>
      <c r="G201" t="str">
        <f>IF(F201=1,COUNTIF($F$8:F201,1),"")</f>
        <v/>
      </c>
      <c r="I201" s="157">
        <f>IFERROR($H$8:INDEX($H$8:$H$3000,COUNTIF($H$8:$H$3000,"?*")),"")</f>
        <v>0</v>
      </c>
    </row>
    <row r="202" spans="1:9" x14ac:dyDescent="0.25">
      <c r="A202">
        <f>--ISNUMBER(IFERROR(SEARCH('Project Costing'!#REF!,'Equipment &amp; Materials'!J208,1),""))</f>
        <v>0</v>
      </c>
      <c r="B202" t="str">
        <f>IF(A202=1,COUNTIF($A$8:A202,1),"")</f>
        <v/>
      </c>
      <c r="D202" s="158">
        <f>IFERROR($C$8:INDEX($C$8:$C$3000,COUNTIF($C$8:$C$3000,"?*")),"")</f>
        <v>0</v>
      </c>
      <c r="F202">
        <f>--ISNUMBER(IFERROR(SEARCH('Project Costing'!#REF!,'Equipment &amp; Materials'!J208,1),""))</f>
        <v>0</v>
      </c>
      <c r="G202" t="str">
        <f>IF(F202=1,COUNTIF($F$8:F202,1),"")</f>
        <v/>
      </c>
      <c r="I202" s="157">
        <f>IFERROR($H$8:INDEX($H$8:$H$3000,COUNTIF($H$8:$H$3000,"?*")),"")</f>
        <v>0</v>
      </c>
    </row>
    <row r="203" spans="1:9" x14ac:dyDescent="0.25">
      <c r="A203">
        <f>--ISNUMBER(IFERROR(SEARCH('Project Costing'!#REF!,'Equipment &amp; Materials'!J209,1),""))</f>
        <v>0</v>
      </c>
      <c r="B203" t="str">
        <f>IF(A203=1,COUNTIF($A$8:A203,1),"")</f>
        <v/>
      </c>
      <c r="D203" s="158">
        <f>IFERROR($C$8:INDEX($C$8:$C$3000,COUNTIF($C$8:$C$3000,"?*")),"")</f>
        <v>0</v>
      </c>
      <c r="F203">
        <f>--ISNUMBER(IFERROR(SEARCH('Project Costing'!#REF!,'Equipment &amp; Materials'!J209,1),""))</f>
        <v>0</v>
      </c>
      <c r="G203" t="str">
        <f>IF(F203=1,COUNTIF($F$8:F203,1),"")</f>
        <v/>
      </c>
      <c r="I203" s="157">
        <f>IFERROR($H$8:INDEX($H$8:$H$3000,COUNTIF($H$8:$H$3000,"?*")),"")</f>
        <v>0</v>
      </c>
    </row>
    <row r="204" spans="1:9" x14ac:dyDescent="0.25">
      <c r="A204">
        <f>--ISNUMBER(IFERROR(SEARCH('Project Costing'!#REF!,'Equipment &amp; Materials'!J210,1),""))</f>
        <v>0</v>
      </c>
      <c r="B204" t="str">
        <f>IF(A204=1,COUNTIF($A$8:A204,1),"")</f>
        <v/>
      </c>
      <c r="D204" s="158">
        <f>IFERROR($C$8:INDEX($C$8:$C$3000,COUNTIF($C$8:$C$3000,"?*")),"")</f>
        <v>0</v>
      </c>
      <c r="F204">
        <f>--ISNUMBER(IFERROR(SEARCH('Project Costing'!#REF!,'Equipment &amp; Materials'!J210,1),""))</f>
        <v>0</v>
      </c>
      <c r="G204" t="str">
        <f>IF(F204=1,COUNTIF($F$8:F204,1),"")</f>
        <v/>
      </c>
      <c r="I204" s="157">
        <f>IFERROR($H$8:INDEX($H$8:$H$3000,COUNTIF($H$8:$H$3000,"?*")),"")</f>
        <v>0</v>
      </c>
    </row>
    <row r="205" spans="1:9" x14ac:dyDescent="0.25">
      <c r="A205">
        <f>--ISNUMBER(IFERROR(SEARCH('Project Costing'!#REF!,'Equipment &amp; Materials'!J211,1),""))</f>
        <v>0</v>
      </c>
      <c r="B205" t="str">
        <f>IF(A205=1,COUNTIF($A$8:A205,1),"")</f>
        <v/>
      </c>
      <c r="D205" s="158">
        <f>IFERROR($C$8:INDEX($C$8:$C$3000,COUNTIF($C$8:$C$3000,"?*")),"")</f>
        <v>0</v>
      </c>
      <c r="F205">
        <f>--ISNUMBER(IFERROR(SEARCH('Project Costing'!#REF!,'Equipment &amp; Materials'!J211,1),""))</f>
        <v>0</v>
      </c>
      <c r="G205" t="str">
        <f>IF(F205=1,COUNTIF($F$8:F205,1),"")</f>
        <v/>
      </c>
      <c r="I205" s="157">
        <f>IFERROR($H$8:INDEX($H$8:$H$3000,COUNTIF($H$8:$H$3000,"?*")),"")</f>
        <v>0</v>
      </c>
    </row>
    <row r="206" spans="1:9" x14ac:dyDescent="0.25">
      <c r="A206">
        <f>--ISNUMBER(IFERROR(SEARCH('Project Costing'!#REF!,'Equipment &amp; Materials'!J212,1),""))</f>
        <v>0</v>
      </c>
      <c r="B206" t="str">
        <f>IF(A206=1,COUNTIF($A$8:A206,1),"")</f>
        <v/>
      </c>
      <c r="D206" s="158">
        <f>IFERROR($C$8:INDEX($C$8:$C$3000,COUNTIF($C$8:$C$3000,"?*")),"")</f>
        <v>0</v>
      </c>
      <c r="F206">
        <f>--ISNUMBER(IFERROR(SEARCH('Project Costing'!#REF!,'Equipment &amp; Materials'!J212,1),""))</f>
        <v>0</v>
      </c>
      <c r="G206" t="str">
        <f>IF(F206=1,COUNTIF($F$8:F206,1),"")</f>
        <v/>
      </c>
      <c r="I206" s="157">
        <f>IFERROR($H$8:INDEX($H$8:$H$3000,COUNTIF($H$8:$H$3000,"?*")),"")</f>
        <v>0</v>
      </c>
    </row>
    <row r="207" spans="1:9" x14ac:dyDescent="0.25">
      <c r="A207">
        <f>--ISNUMBER(IFERROR(SEARCH('Project Costing'!#REF!,'Equipment &amp; Materials'!J213,1),""))</f>
        <v>0</v>
      </c>
      <c r="B207" t="str">
        <f>IF(A207=1,COUNTIF($A$8:A207,1),"")</f>
        <v/>
      </c>
      <c r="D207" s="158">
        <f>IFERROR($C$8:INDEX($C$8:$C$3000,COUNTIF($C$8:$C$3000,"?*")),"")</f>
        <v>0</v>
      </c>
      <c r="F207">
        <f>--ISNUMBER(IFERROR(SEARCH('Project Costing'!#REF!,'Equipment &amp; Materials'!J213,1),""))</f>
        <v>0</v>
      </c>
      <c r="G207" t="str">
        <f>IF(F207=1,COUNTIF($F$8:F207,1),"")</f>
        <v/>
      </c>
      <c r="I207" s="157">
        <f>IFERROR($H$8:INDEX($H$8:$H$3000,COUNTIF($H$8:$H$3000,"?*")),"")</f>
        <v>0</v>
      </c>
    </row>
    <row r="208" spans="1:9" x14ac:dyDescent="0.25">
      <c r="A208">
        <f>--ISNUMBER(IFERROR(SEARCH('Project Costing'!#REF!,'Equipment &amp; Materials'!J214,1),""))</f>
        <v>0</v>
      </c>
      <c r="B208" t="str">
        <f>IF(A208=1,COUNTIF($A$8:A208,1),"")</f>
        <v/>
      </c>
      <c r="D208" s="158">
        <f>IFERROR($C$8:INDEX($C$8:$C$3000,COUNTIF($C$8:$C$3000,"?*")),"")</f>
        <v>0</v>
      </c>
      <c r="F208">
        <f>--ISNUMBER(IFERROR(SEARCH('Project Costing'!#REF!,'Equipment &amp; Materials'!J214,1),""))</f>
        <v>0</v>
      </c>
      <c r="G208" t="str">
        <f>IF(F208=1,COUNTIF($F$8:F208,1),"")</f>
        <v/>
      </c>
      <c r="I208" s="157">
        <f>IFERROR($H$8:INDEX($H$8:$H$3000,COUNTIF($H$8:$H$3000,"?*")),"")</f>
        <v>0</v>
      </c>
    </row>
    <row r="209" spans="1:9" x14ac:dyDescent="0.25">
      <c r="A209">
        <f>--ISNUMBER(IFERROR(SEARCH('Project Costing'!#REF!,'Equipment &amp; Materials'!J215,1),""))</f>
        <v>0</v>
      </c>
      <c r="B209" t="str">
        <f>IF(A209=1,COUNTIF($A$8:A209,1),"")</f>
        <v/>
      </c>
      <c r="D209" s="158">
        <f>IFERROR($C$8:INDEX($C$8:$C$3000,COUNTIF($C$8:$C$3000,"?*")),"")</f>
        <v>0</v>
      </c>
      <c r="F209">
        <f>--ISNUMBER(IFERROR(SEARCH('Project Costing'!#REF!,'Equipment &amp; Materials'!J215,1),""))</f>
        <v>0</v>
      </c>
      <c r="G209" t="str">
        <f>IF(F209=1,COUNTIF($F$8:F209,1),"")</f>
        <v/>
      </c>
      <c r="I209" s="157">
        <f>IFERROR($H$8:INDEX($H$8:$H$3000,COUNTIF($H$8:$H$3000,"?*")),"")</f>
        <v>0</v>
      </c>
    </row>
    <row r="210" spans="1:9" x14ac:dyDescent="0.25">
      <c r="A210">
        <f>--ISNUMBER(IFERROR(SEARCH('Project Costing'!#REF!,'Equipment &amp; Materials'!J216,1),""))</f>
        <v>0</v>
      </c>
      <c r="B210" t="str">
        <f>IF(A210=1,COUNTIF($A$8:A210,1),"")</f>
        <v/>
      </c>
      <c r="D210" s="158">
        <f>IFERROR($C$8:INDEX($C$8:$C$3000,COUNTIF($C$8:$C$3000,"?*")),"")</f>
        <v>0</v>
      </c>
      <c r="F210">
        <f>--ISNUMBER(IFERROR(SEARCH('Project Costing'!#REF!,'Equipment &amp; Materials'!J216,1),""))</f>
        <v>0</v>
      </c>
      <c r="G210" t="str">
        <f>IF(F210=1,COUNTIF($F$8:F210,1),"")</f>
        <v/>
      </c>
      <c r="I210" s="157">
        <f>IFERROR($H$8:INDEX($H$8:$H$3000,COUNTIF($H$8:$H$3000,"?*")),"")</f>
        <v>0</v>
      </c>
    </row>
    <row r="211" spans="1:9" x14ac:dyDescent="0.25">
      <c r="A211">
        <f>--ISNUMBER(IFERROR(SEARCH('Project Costing'!#REF!,'Equipment &amp; Materials'!J217,1),""))</f>
        <v>0</v>
      </c>
      <c r="B211" t="str">
        <f>IF(A211=1,COUNTIF($A$8:A211,1),"")</f>
        <v/>
      </c>
      <c r="D211" s="158">
        <f>IFERROR($C$8:INDEX($C$8:$C$3000,COUNTIF($C$8:$C$3000,"?*")),"")</f>
        <v>0</v>
      </c>
      <c r="F211">
        <f>--ISNUMBER(IFERROR(SEARCH('Project Costing'!#REF!,'Equipment &amp; Materials'!J217,1),""))</f>
        <v>0</v>
      </c>
      <c r="G211" t="str">
        <f>IF(F211=1,COUNTIF($F$8:F211,1),"")</f>
        <v/>
      </c>
      <c r="I211" s="157">
        <f>IFERROR($H$8:INDEX($H$8:$H$3000,COUNTIF($H$8:$H$3000,"?*")),"")</f>
        <v>0</v>
      </c>
    </row>
    <row r="212" spans="1:9" x14ac:dyDescent="0.25">
      <c r="A212">
        <f>--ISNUMBER(IFERROR(SEARCH('Project Costing'!#REF!,'Equipment &amp; Materials'!J218,1),""))</f>
        <v>0</v>
      </c>
      <c r="B212" t="str">
        <f>IF(A212=1,COUNTIF($A$8:A212,1),"")</f>
        <v/>
      </c>
      <c r="D212" s="158">
        <f>IFERROR($C$8:INDEX($C$8:$C$3000,COUNTIF($C$8:$C$3000,"?*")),"")</f>
        <v>0</v>
      </c>
      <c r="F212">
        <f>--ISNUMBER(IFERROR(SEARCH('Project Costing'!#REF!,'Equipment &amp; Materials'!J218,1),""))</f>
        <v>0</v>
      </c>
      <c r="G212" t="str">
        <f>IF(F212=1,COUNTIF($F$8:F212,1),"")</f>
        <v/>
      </c>
      <c r="I212" s="157">
        <f>IFERROR($H$8:INDEX($H$8:$H$3000,COUNTIF($H$8:$H$3000,"?*")),"")</f>
        <v>0</v>
      </c>
    </row>
    <row r="213" spans="1:9" x14ac:dyDescent="0.25">
      <c r="A213">
        <f>--ISNUMBER(IFERROR(SEARCH('Project Costing'!#REF!,'Equipment &amp; Materials'!J219,1),""))</f>
        <v>0</v>
      </c>
      <c r="B213" t="str">
        <f>IF(A213=1,COUNTIF($A$8:A213,1),"")</f>
        <v/>
      </c>
      <c r="D213" s="158">
        <f>IFERROR($C$8:INDEX($C$8:$C$3000,COUNTIF($C$8:$C$3000,"?*")),"")</f>
        <v>0</v>
      </c>
      <c r="F213">
        <f>--ISNUMBER(IFERROR(SEARCH('Project Costing'!#REF!,'Equipment &amp; Materials'!J219,1),""))</f>
        <v>0</v>
      </c>
      <c r="G213" t="str">
        <f>IF(F213=1,COUNTIF($F$8:F213,1),"")</f>
        <v/>
      </c>
      <c r="I213" s="157">
        <f>IFERROR($H$8:INDEX($H$8:$H$3000,COUNTIF($H$8:$H$3000,"?*")),"")</f>
        <v>0</v>
      </c>
    </row>
    <row r="214" spans="1:9" x14ac:dyDescent="0.25">
      <c r="A214">
        <f>--ISNUMBER(IFERROR(SEARCH('Project Costing'!#REF!,'Equipment &amp; Materials'!J220,1),""))</f>
        <v>0</v>
      </c>
      <c r="B214" t="str">
        <f>IF(A214=1,COUNTIF($A$8:A214,1),"")</f>
        <v/>
      </c>
      <c r="D214" s="158">
        <f>IFERROR($C$8:INDEX($C$8:$C$3000,COUNTIF($C$8:$C$3000,"?*")),"")</f>
        <v>0</v>
      </c>
      <c r="F214">
        <f>--ISNUMBER(IFERROR(SEARCH('Project Costing'!#REF!,'Equipment &amp; Materials'!J220,1),""))</f>
        <v>0</v>
      </c>
      <c r="G214" t="str">
        <f>IF(F214=1,COUNTIF($F$8:F214,1),"")</f>
        <v/>
      </c>
      <c r="I214" s="157">
        <f>IFERROR($H$8:INDEX($H$8:$H$3000,COUNTIF($H$8:$H$3000,"?*")),"")</f>
        <v>0</v>
      </c>
    </row>
    <row r="215" spans="1:9" x14ac:dyDescent="0.25">
      <c r="A215">
        <f>--ISNUMBER(IFERROR(SEARCH('Project Costing'!#REF!,'Equipment &amp; Materials'!J221,1),""))</f>
        <v>0</v>
      </c>
      <c r="B215" t="str">
        <f>IF(A215=1,COUNTIF($A$8:A215,1),"")</f>
        <v/>
      </c>
      <c r="D215" s="158">
        <f>IFERROR($C$8:INDEX($C$8:$C$3000,COUNTIF($C$8:$C$3000,"?*")),"")</f>
        <v>0</v>
      </c>
      <c r="F215">
        <f>--ISNUMBER(IFERROR(SEARCH('Project Costing'!#REF!,'Equipment &amp; Materials'!J221,1),""))</f>
        <v>0</v>
      </c>
      <c r="G215" t="str">
        <f>IF(F215=1,COUNTIF($F$8:F215,1),"")</f>
        <v/>
      </c>
      <c r="I215" s="157">
        <f>IFERROR($H$8:INDEX($H$8:$H$3000,COUNTIF($H$8:$H$3000,"?*")),"")</f>
        <v>0</v>
      </c>
    </row>
    <row r="216" spans="1:9" x14ac:dyDescent="0.25">
      <c r="A216">
        <f>--ISNUMBER(IFERROR(SEARCH('Project Costing'!#REF!,'Equipment &amp; Materials'!J222,1),""))</f>
        <v>0</v>
      </c>
      <c r="B216" t="str">
        <f>IF(A216=1,COUNTIF($A$8:A216,1),"")</f>
        <v/>
      </c>
      <c r="D216" s="158">
        <f>IFERROR($C$8:INDEX($C$8:$C$3000,COUNTIF($C$8:$C$3000,"?*")),"")</f>
        <v>0</v>
      </c>
      <c r="F216">
        <f>--ISNUMBER(IFERROR(SEARCH('Project Costing'!#REF!,'Equipment &amp; Materials'!J222,1),""))</f>
        <v>0</v>
      </c>
      <c r="G216" t="str">
        <f>IF(F216=1,COUNTIF($F$8:F216,1),"")</f>
        <v/>
      </c>
      <c r="I216" s="157">
        <f>IFERROR($H$8:INDEX($H$8:$H$3000,COUNTIF($H$8:$H$3000,"?*")),"")</f>
        <v>0</v>
      </c>
    </row>
    <row r="217" spans="1:9" x14ac:dyDescent="0.25">
      <c r="A217">
        <f>--ISNUMBER(IFERROR(SEARCH('Project Costing'!#REF!,'Equipment &amp; Materials'!J223,1),""))</f>
        <v>0</v>
      </c>
      <c r="B217" t="str">
        <f>IF(A217=1,COUNTIF($A$8:A217,1),"")</f>
        <v/>
      </c>
      <c r="D217" s="158">
        <f>IFERROR($C$8:INDEX($C$8:$C$3000,COUNTIF($C$8:$C$3000,"?*")),"")</f>
        <v>0</v>
      </c>
      <c r="F217">
        <f>--ISNUMBER(IFERROR(SEARCH('Project Costing'!#REF!,'Equipment &amp; Materials'!J223,1),""))</f>
        <v>0</v>
      </c>
      <c r="G217" t="str">
        <f>IF(F217=1,COUNTIF($F$8:F217,1),"")</f>
        <v/>
      </c>
      <c r="I217" s="157">
        <f>IFERROR($H$8:INDEX($H$8:$H$3000,COUNTIF($H$8:$H$3000,"?*")),"")</f>
        <v>0</v>
      </c>
    </row>
    <row r="218" spans="1:9" x14ac:dyDescent="0.25">
      <c r="A218">
        <f>--ISNUMBER(IFERROR(SEARCH('Project Costing'!#REF!,'Equipment &amp; Materials'!J224,1),""))</f>
        <v>0</v>
      </c>
      <c r="B218" t="str">
        <f>IF(A218=1,COUNTIF($A$8:A218,1),"")</f>
        <v/>
      </c>
      <c r="D218" s="158">
        <f>IFERROR($C$8:INDEX($C$8:$C$3000,COUNTIF($C$8:$C$3000,"?*")),"")</f>
        <v>0</v>
      </c>
      <c r="F218">
        <f>--ISNUMBER(IFERROR(SEARCH('Project Costing'!#REF!,'Equipment &amp; Materials'!J224,1),""))</f>
        <v>0</v>
      </c>
      <c r="G218" t="str">
        <f>IF(F218=1,COUNTIF($F$8:F218,1),"")</f>
        <v/>
      </c>
      <c r="I218" s="157">
        <f>IFERROR($H$8:INDEX($H$8:$H$3000,COUNTIF($H$8:$H$3000,"?*")),"")</f>
        <v>0</v>
      </c>
    </row>
    <row r="219" spans="1:9" x14ac:dyDescent="0.25">
      <c r="A219">
        <f>--ISNUMBER(IFERROR(SEARCH('Project Costing'!#REF!,'Equipment &amp; Materials'!J225,1),""))</f>
        <v>0</v>
      </c>
      <c r="B219" t="str">
        <f>IF(A219=1,COUNTIF($A$8:A219,1),"")</f>
        <v/>
      </c>
      <c r="D219" s="158">
        <f>IFERROR($C$8:INDEX($C$8:$C$3000,COUNTIF($C$8:$C$3000,"?*")),"")</f>
        <v>0</v>
      </c>
      <c r="F219">
        <f>--ISNUMBER(IFERROR(SEARCH('Project Costing'!#REF!,'Equipment &amp; Materials'!J225,1),""))</f>
        <v>0</v>
      </c>
      <c r="G219" t="str">
        <f>IF(F219=1,COUNTIF($F$8:F219,1),"")</f>
        <v/>
      </c>
      <c r="I219" s="157">
        <f>IFERROR($H$8:INDEX($H$8:$H$3000,COUNTIF($H$8:$H$3000,"?*")),"")</f>
        <v>0</v>
      </c>
    </row>
    <row r="220" spans="1:9" x14ac:dyDescent="0.25">
      <c r="A220">
        <f>--ISNUMBER(IFERROR(SEARCH('Project Costing'!#REF!,'Equipment &amp; Materials'!J226,1),""))</f>
        <v>0</v>
      </c>
      <c r="B220" t="str">
        <f>IF(A220=1,COUNTIF($A$8:A220,1),"")</f>
        <v/>
      </c>
      <c r="D220" s="158">
        <f>IFERROR($C$8:INDEX($C$8:$C$3000,COUNTIF($C$8:$C$3000,"?*")),"")</f>
        <v>0</v>
      </c>
      <c r="F220">
        <f>--ISNUMBER(IFERROR(SEARCH('Project Costing'!#REF!,'Equipment &amp; Materials'!J226,1),""))</f>
        <v>0</v>
      </c>
      <c r="G220" t="str">
        <f>IF(F220=1,COUNTIF($F$8:F220,1),"")</f>
        <v/>
      </c>
      <c r="I220" s="157">
        <f>IFERROR($H$8:INDEX($H$8:$H$3000,COUNTIF($H$8:$H$3000,"?*")),"")</f>
        <v>0</v>
      </c>
    </row>
    <row r="221" spans="1:9" x14ac:dyDescent="0.25">
      <c r="A221">
        <f>--ISNUMBER(IFERROR(SEARCH('Project Costing'!#REF!,'Equipment &amp; Materials'!J227,1),""))</f>
        <v>0</v>
      </c>
      <c r="B221" t="str">
        <f>IF(A221=1,COUNTIF($A$8:A221,1),"")</f>
        <v/>
      </c>
      <c r="D221" s="158">
        <f>IFERROR($C$8:INDEX($C$8:$C$3000,COUNTIF($C$8:$C$3000,"?*")),"")</f>
        <v>0</v>
      </c>
      <c r="F221">
        <f>--ISNUMBER(IFERROR(SEARCH('Project Costing'!#REF!,'Equipment &amp; Materials'!J227,1),""))</f>
        <v>0</v>
      </c>
      <c r="G221" t="str">
        <f>IF(F221=1,COUNTIF($F$8:F221,1),"")</f>
        <v/>
      </c>
      <c r="I221" s="157">
        <f>IFERROR($H$8:INDEX($H$8:$H$3000,COUNTIF($H$8:$H$3000,"?*")),"")</f>
        <v>0</v>
      </c>
    </row>
    <row r="222" spans="1:9" x14ac:dyDescent="0.25">
      <c r="A222">
        <f>--ISNUMBER(IFERROR(SEARCH('Project Costing'!#REF!,'Equipment &amp; Materials'!J228,1),""))</f>
        <v>0</v>
      </c>
      <c r="B222" t="str">
        <f>IF(A222=1,COUNTIF($A$8:A222,1),"")</f>
        <v/>
      </c>
      <c r="D222" s="158">
        <f>IFERROR($C$8:INDEX($C$8:$C$3000,COUNTIF($C$8:$C$3000,"?*")),"")</f>
        <v>0</v>
      </c>
      <c r="F222">
        <f>--ISNUMBER(IFERROR(SEARCH('Project Costing'!#REF!,'Equipment &amp; Materials'!J228,1),""))</f>
        <v>0</v>
      </c>
      <c r="G222" t="str">
        <f>IF(F222=1,COUNTIF($F$8:F222,1),"")</f>
        <v/>
      </c>
      <c r="I222" s="157">
        <f>IFERROR($H$8:INDEX($H$8:$H$3000,COUNTIF($H$8:$H$3000,"?*")),"")</f>
        <v>0</v>
      </c>
    </row>
    <row r="223" spans="1:9" x14ac:dyDescent="0.25">
      <c r="A223">
        <f>--ISNUMBER(IFERROR(SEARCH('Project Costing'!#REF!,'Equipment &amp; Materials'!J229,1),""))</f>
        <v>0</v>
      </c>
      <c r="B223" t="str">
        <f>IF(A223=1,COUNTIF($A$8:A223,1),"")</f>
        <v/>
      </c>
      <c r="D223" s="158">
        <f>IFERROR($C$8:INDEX($C$8:$C$3000,COUNTIF($C$8:$C$3000,"?*")),"")</f>
        <v>0</v>
      </c>
      <c r="F223">
        <f>--ISNUMBER(IFERROR(SEARCH('Project Costing'!#REF!,'Equipment &amp; Materials'!J229,1),""))</f>
        <v>0</v>
      </c>
      <c r="G223" t="str">
        <f>IF(F223=1,COUNTIF($F$8:F223,1),"")</f>
        <v/>
      </c>
      <c r="I223" s="157">
        <f>IFERROR($H$8:INDEX($H$8:$H$3000,COUNTIF($H$8:$H$3000,"?*")),"")</f>
        <v>0</v>
      </c>
    </row>
    <row r="224" spans="1:9" x14ac:dyDescent="0.25">
      <c r="A224">
        <f>--ISNUMBER(IFERROR(SEARCH('Project Costing'!#REF!,'Equipment &amp; Materials'!J230,1),""))</f>
        <v>0</v>
      </c>
      <c r="B224" t="str">
        <f>IF(A224=1,COUNTIF($A$8:A224,1),"")</f>
        <v/>
      </c>
      <c r="D224" s="158">
        <f>IFERROR($C$8:INDEX($C$8:$C$3000,COUNTIF($C$8:$C$3000,"?*")),"")</f>
        <v>0</v>
      </c>
      <c r="F224">
        <f>--ISNUMBER(IFERROR(SEARCH('Project Costing'!#REF!,'Equipment &amp; Materials'!J230,1),""))</f>
        <v>0</v>
      </c>
      <c r="G224" t="str">
        <f>IF(F224=1,COUNTIF($F$8:F224,1),"")</f>
        <v/>
      </c>
      <c r="I224" s="157">
        <f>IFERROR($H$8:INDEX($H$8:$H$3000,COUNTIF($H$8:$H$3000,"?*")),"")</f>
        <v>0</v>
      </c>
    </row>
    <row r="225" spans="1:9" x14ac:dyDescent="0.25">
      <c r="A225">
        <f>--ISNUMBER(IFERROR(SEARCH('Project Costing'!#REF!,'Equipment &amp; Materials'!J231,1),""))</f>
        <v>0</v>
      </c>
      <c r="B225" t="str">
        <f>IF(A225=1,COUNTIF($A$8:A225,1),"")</f>
        <v/>
      </c>
      <c r="D225" s="158">
        <f>IFERROR($C$8:INDEX($C$8:$C$3000,COUNTIF($C$8:$C$3000,"?*")),"")</f>
        <v>0</v>
      </c>
      <c r="F225">
        <f>--ISNUMBER(IFERROR(SEARCH('Project Costing'!#REF!,'Equipment &amp; Materials'!J231,1),""))</f>
        <v>0</v>
      </c>
      <c r="G225" t="str">
        <f>IF(F225=1,COUNTIF($F$8:F225,1),"")</f>
        <v/>
      </c>
      <c r="I225" s="157">
        <f>IFERROR($H$8:INDEX($H$8:$H$3000,COUNTIF($H$8:$H$3000,"?*")),"")</f>
        <v>0</v>
      </c>
    </row>
    <row r="226" spans="1:9" x14ac:dyDescent="0.25">
      <c r="A226">
        <f>--ISNUMBER(IFERROR(SEARCH('Project Costing'!#REF!,'Equipment &amp; Materials'!J232,1),""))</f>
        <v>0</v>
      </c>
      <c r="B226" t="str">
        <f>IF(A226=1,COUNTIF($A$8:A226,1),"")</f>
        <v/>
      </c>
      <c r="D226" s="158">
        <f>IFERROR($C$8:INDEX($C$8:$C$3000,COUNTIF($C$8:$C$3000,"?*")),"")</f>
        <v>0</v>
      </c>
      <c r="F226">
        <f>--ISNUMBER(IFERROR(SEARCH('Project Costing'!#REF!,'Equipment &amp; Materials'!J232,1),""))</f>
        <v>0</v>
      </c>
      <c r="G226" t="str">
        <f>IF(F226=1,COUNTIF($F$8:F226,1),"")</f>
        <v/>
      </c>
      <c r="I226" s="157">
        <f>IFERROR($H$8:INDEX($H$8:$H$3000,COUNTIF($H$8:$H$3000,"?*")),"")</f>
        <v>0</v>
      </c>
    </row>
    <row r="227" spans="1:9" x14ac:dyDescent="0.25">
      <c r="A227">
        <f>--ISNUMBER(IFERROR(SEARCH('Project Costing'!#REF!,'Equipment &amp; Materials'!J233,1),""))</f>
        <v>0</v>
      </c>
      <c r="B227" t="str">
        <f>IF(A227=1,COUNTIF($A$8:A227,1),"")</f>
        <v/>
      </c>
      <c r="D227" s="158">
        <f>IFERROR($C$8:INDEX($C$8:$C$3000,COUNTIF($C$8:$C$3000,"?*")),"")</f>
        <v>0</v>
      </c>
      <c r="F227">
        <f>--ISNUMBER(IFERROR(SEARCH('Project Costing'!#REF!,'Equipment &amp; Materials'!J233,1),""))</f>
        <v>0</v>
      </c>
      <c r="G227" t="str">
        <f>IF(F227=1,COUNTIF($F$8:F227,1),"")</f>
        <v/>
      </c>
      <c r="I227" s="157">
        <f>IFERROR($H$8:INDEX($H$8:$H$3000,COUNTIF($H$8:$H$3000,"?*")),"")</f>
        <v>0</v>
      </c>
    </row>
    <row r="228" spans="1:9" x14ac:dyDescent="0.25">
      <c r="A228">
        <f>--ISNUMBER(IFERROR(SEARCH('Project Costing'!#REF!,'Equipment &amp; Materials'!J234,1),""))</f>
        <v>0</v>
      </c>
      <c r="B228" t="str">
        <f>IF(A228=1,COUNTIF($A$8:A228,1),"")</f>
        <v/>
      </c>
      <c r="D228" s="158">
        <f>IFERROR($C$8:INDEX($C$8:$C$3000,COUNTIF($C$8:$C$3000,"?*")),"")</f>
        <v>0</v>
      </c>
      <c r="F228">
        <f>--ISNUMBER(IFERROR(SEARCH('Project Costing'!#REF!,'Equipment &amp; Materials'!J234,1),""))</f>
        <v>0</v>
      </c>
      <c r="G228" t="str">
        <f>IF(F228=1,COUNTIF($F$8:F228,1),"")</f>
        <v/>
      </c>
      <c r="I228" s="157">
        <f>IFERROR($H$8:INDEX($H$8:$H$3000,COUNTIF($H$8:$H$3000,"?*")),"")</f>
        <v>0</v>
      </c>
    </row>
    <row r="229" spans="1:9" x14ac:dyDescent="0.25">
      <c r="A229">
        <f>--ISNUMBER(IFERROR(SEARCH('Project Costing'!#REF!,'Equipment &amp; Materials'!J235,1),""))</f>
        <v>0</v>
      </c>
      <c r="B229" t="str">
        <f>IF(A229=1,COUNTIF($A$8:A229,1),"")</f>
        <v/>
      </c>
      <c r="D229" s="158">
        <f>IFERROR($C$8:INDEX($C$8:$C$3000,COUNTIF($C$8:$C$3000,"?*")),"")</f>
        <v>0</v>
      </c>
      <c r="F229">
        <f>--ISNUMBER(IFERROR(SEARCH('Project Costing'!#REF!,'Equipment &amp; Materials'!J235,1),""))</f>
        <v>0</v>
      </c>
      <c r="G229" t="str">
        <f>IF(F229=1,COUNTIF($F$8:F229,1),"")</f>
        <v/>
      </c>
      <c r="I229" s="157">
        <f>IFERROR($H$8:INDEX($H$8:$H$3000,COUNTIF($H$8:$H$3000,"?*")),"")</f>
        <v>0</v>
      </c>
    </row>
    <row r="230" spans="1:9" x14ac:dyDescent="0.25">
      <c r="A230">
        <f>--ISNUMBER(IFERROR(SEARCH('Project Costing'!#REF!,'Equipment &amp; Materials'!J236,1),""))</f>
        <v>0</v>
      </c>
      <c r="B230" t="str">
        <f>IF(A230=1,COUNTIF($A$8:A230,1),"")</f>
        <v/>
      </c>
      <c r="D230" s="158">
        <f>IFERROR($C$8:INDEX($C$8:$C$3000,COUNTIF($C$8:$C$3000,"?*")),"")</f>
        <v>0</v>
      </c>
      <c r="F230">
        <f>--ISNUMBER(IFERROR(SEARCH('Project Costing'!#REF!,'Equipment &amp; Materials'!J236,1),""))</f>
        <v>0</v>
      </c>
      <c r="G230" t="str">
        <f>IF(F230=1,COUNTIF($F$8:F230,1),"")</f>
        <v/>
      </c>
      <c r="I230" s="157">
        <f>IFERROR($H$8:INDEX($H$8:$H$3000,COUNTIF($H$8:$H$3000,"?*")),"")</f>
        <v>0</v>
      </c>
    </row>
    <row r="231" spans="1:9" x14ac:dyDescent="0.25">
      <c r="A231">
        <f>--ISNUMBER(IFERROR(SEARCH('Project Costing'!#REF!,'Equipment &amp; Materials'!J237,1),""))</f>
        <v>0</v>
      </c>
      <c r="B231" t="str">
        <f>IF(A231=1,COUNTIF($A$8:A231,1),"")</f>
        <v/>
      </c>
      <c r="D231" s="158">
        <f>IFERROR($C$8:INDEX($C$8:$C$3000,COUNTIF($C$8:$C$3000,"?*")),"")</f>
        <v>0</v>
      </c>
      <c r="F231">
        <f>--ISNUMBER(IFERROR(SEARCH('Project Costing'!#REF!,'Equipment &amp; Materials'!J237,1),""))</f>
        <v>0</v>
      </c>
      <c r="G231" t="str">
        <f>IF(F231=1,COUNTIF($F$8:F231,1),"")</f>
        <v/>
      </c>
      <c r="I231" s="157">
        <f>IFERROR($H$8:INDEX($H$8:$H$3000,COUNTIF($H$8:$H$3000,"?*")),"")</f>
        <v>0</v>
      </c>
    </row>
    <row r="232" spans="1:9" x14ac:dyDescent="0.25">
      <c r="A232">
        <f>--ISNUMBER(IFERROR(SEARCH('Project Costing'!#REF!,'Equipment &amp; Materials'!J238,1),""))</f>
        <v>0</v>
      </c>
      <c r="B232" t="str">
        <f>IF(A232=1,COUNTIF($A$8:A232,1),"")</f>
        <v/>
      </c>
      <c r="D232" s="158">
        <f>IFERROR($C$8:INDEX($C$8:$C$3000,COUNTIF($C$8:$C$3000,"?*")),"")</f>
        <v>0</v>
      </c>
      <c r="F232">
        <f>--ISNUMBER(IFERROR(SEARCH('Project Costing'!#REF!,'Equipment &amp; Materials'!J238,1),""))</f>
        <v>0</v>
      </c>
      <c r="G232" t="str">
        <f>IF(F232=1,COUNTIF($F$8:F232,1),"")</f>
        <v/>
      </c>
      <c r="I232" s="157">
        <f>IFERROR($H$8:INDEX($H$8:$H$3000,COUNTIF($H$8:$H$3000,"?*")),"")</f>
        <v>0</v>
      </c>
    </row>
    <row r="233" spans="1:9" x14ac:dyDescent="0.25">
      <c r="A233">
        <f>--ISNUMBER(IFERROR(SEARCH('Project Costing'!#REF!,'Equipment &amp; Materials'!J239,1),""))</f>
        <v>0</v>
      </c>
      <c r="B233" t="str">
        <f>IF(A233=1,COUNTIF($A$8:A233,1),"")</f>
        <v/>
      </c>
      <c r="D233" s="158">
        <f>IFERROR($C$8:INDEX($C$8:$C$3000,COUNTIF($C$8:$C$3000,"?*")),"")</f>
        <v>0</v>
      </c>
      <c r="F233">
        <f>--ISNUMBER(IFERROR(SEARCH('Project Costing'!#REF!,'Equipment &amp; Materials'!J239,1),""))</f>
        <v>0</v>
      </c>
      <c r="G233" t="str">
        <f>IF(F233=1,COUNTIF($F$8:F233,1),"")</f>
        <v/>
      </c>
      <c r="I233" s="157">
        <f>IFERROR($H$8:INDEX($H$8:$H$3000,COUNTIF($H$8:$H$3000,"?*")),"")</f>
        <v>0</v>
      </c>
    </row>
    <row r="234" spans="1:9" x14ac:dyDescent="0.25">
      <c r="A234">
        <f>--ISNUMBER(IFERROR(SEARCH('Project Costing'!#REF!,'Equipment &amp; Materials'!J240,1),""))</f>
        <v>0</v>
      </c>
      <c r="B234" t="str">
        <f>IF(A234=1,COUNTIF($A$8:A234,1),"")</f>
        <v/>
      </c>
      <c r="D234" s="158">
        <f>IFERROR($C$8:INDEX($C$8:$C$3000,COUNTIF($C$8:$C$3000,"?*")),"")</f>
        <v>0</v>
      </c>
      <c r="F234">
        <f>--ISNUMBER(IFERROR(SEARCH('Project Costing'!#REF!,'Equipment &amp; Materials'!J240,1),""))</f>
        <v>0</v>
      </c>
      <c r="G234" t="str">
        <f>IF(F234=1,COUNTIF($F$8:F234,1),"")</f>
        <v/>
      </c>
      <c r="I234" s="157">
        <f>IFERROR($H$8:INDEX($H$8:$H$3000,COUNTIF($H$8:$H$3000,"?*")),"")</f>
        <v>0</v>
      </c>
    </row>
    <row r="235" spans="1:9" x14ac:dyDescent="0.25">
      <c r="A235">
        <f>--ISNUMBER(IFERROR(SEARCH('Project Costing'!#REF!,'Equipment &amp; Materials'!J241,1),""))</f>
        <v>0</v>
      </c>
      <c r="B235" t="str">
        <f>IF(A235=1,COUNTIF($A$8:A235,1),"")</f>
        <v/>
      </c>
      <c r="D235" s="158">
        <f>IFERROR($C$8:INDEX($C$8:$C$3000,COUNTIF($C$8:$C$3000,"?*")),"")</f>
        <v>0</v>
      </c>
      <c r="F235">
        <f>--ISNUMBER(IFERROR(SEARCH('Project Costing'!#REF!,'Equipment &amp; Materials'!J241,1),""))</f>
        <v>0</v>
      </c>
      <c r="G235" t="str">
        <f>IF(F235=1,COUNTIF($F$8:F235,1),"")</f>
        <v/>
      </c>
      <c r="I235" s="157">
        <f>IFERROR($H$8:INDEX($H$8:$H$3000,COUNTIF($H$8:$H$3000,"?*")),"")</f>
        <v>0</v>
      </c>
    </row>
    <row r="236" spans="1:9" x14ac:dyDescent="0.25">
      <c r="A236">
        <f>--ISNUMBER(IFERROR(SEARCH('Project Costing'!#REF!,'Equipment &amp; Materials'!J242,1),""))</f>
        <v>0</v>
      </c>
      <c r="B236" t="str">
        <f>IF(A236=1,COUNTIF($A$8:A236,1),"")</f>
        <v/>
      </c>
      <c r="D236" s="158">
        <f>IFERROR($C$8:INDEX($C$8:$C$3000,COUNTIF($C$8:$C$3000,"?*")),"")</f>
        <v>0</v>
      </c>
      <c r="F236">
        <f>--ISNUMBER(IFERROR(SEARCH('Project Costing'!#REF!,'Equipment &amp; Materials'!J242,1),""))</f>
        <v>0</v>
      </c>
      <c r="G236" t="str">
        <f>IF(F236=1,COUNTIF($F$8:F236,1),"")</f>
        <v/>
      </c>
      <c r="I236" s="157">
        <f>IFERROR($H$8:INDEX($H$8:$H$3000,COUNTIF($H$8:$H$3000,"?*")),"")</f>
        <v>0</v>
      </c>
    </row>
    <row r="237" spans="1:9" x14ac:dyDescent="0.25">
      <c r="A237">
        <f>--ISNUMBER(IFERROR(SEARCH('Project Costing'!#REF!,'Equipment &amp; Materials'!J243,1),""))</f>
        <v>0</v>
      </c>
      <c r="B237" t="str">
        <f>IF(A237=1,COUNTIF($A$8:A237,1),"")</f>
        <v/>
      </c>
      <c r="D237" s="158">
        <f>IFERROR($C$8:INDEX($C$8:$C$3000,COUNTIF($C$8:$C$3000,"?*")),"")</f>
        <v>0</v>
      </c>
      <c r="F237">
        <f>--ISNUMBER(IFERROR(SEARCH('Project Costing'!#REF!,'Equipment &amp; Materials'!J243,1),""))</f>
        <v>0</v>
      </c>
      <c r="G237" t="str">
        <f>IF(F237=1,COUNTIF($F$8:F237,1),"")</f>
        <v/>
      </c>
      <c r="I237" s="157">
        <f>IFERROR($H$8:INDEX($H$8:$H$3000,COUNTIF($H$8:$H$3000,"?*")),"")</f>
        <v>0</v>
      </c>
    </row>
    <row r="238" spans="1:9" x14ac:dyDescent="0.25">
      <c r="A238">
        <f>--ISNUMBER(IFERROR(SEARCH('Project Costing'!#REF!,'Equipment &amp; Materials'!J244,1),""))</f>
        <v>0</v>
      </c>
      <c r="B238" t="str">
        <f>IF(A238=1,COUNTIF($A$8:A238,1),"")</f>
        <v/>
      </c>
      <c r="D238" s="158">
        <f>IFERROR($C$8:INDEX($C$8:$C$3000,COUNTIF($C$8:$C$3000,"?*")),"")</f>
        <v>0</v>
      </c>
      <c r="F238">
        <f>--ISNUMBER(IFERROR(SEARCH('Project Costing'!#REF!,'Equipment &amp; Materials'!J244,1),""))</f>
        <v>0</v>
      </c>
      <c r="G238" t="str">
        <f>IF(F238=1,COUNTIF($F$8:F238,1),"")</f>
        <v/>
      </c>
      <c r="I238" s="157">
        <f>IFERROR($H$8:INDEX($H$8:$H$3000,COUNTIF($H$8:$H$3000,"?*")),"")</f>
        <v>0</v>
      </c>
    </row>
    <row r="239" spans="1:9" x14ac:dyDescent="0.25">
      <c r="A239">
        <f>--ISNUMBER(IFERROR(SEARCH('Project Costing'!#REF!,'Equipment &amp; Materials'!J245,1),""))</f>
        <v>0</v>
      </c>
      <c r="B239" t="str">
        <f>IF(A239=1,COUNTIF($A$8:A239,1),"")</f>
        <v/>
      </c>
      <c r="D239" s="158">
        <f>IFERROR($C$8:INDEX($C$8:$C$3000,COUNTIF($C$8:$C$3000,"?*")),"")</f>
        <v>0</v>
      </c>
      <c r="F239">
        <f>--ISNUMBER(IFERROR(SEARCH('Project Costing'!#REF!,'Equipment &amp; Materials'!J245,1),""))</f>
        <v>0</v>
      </c>
      <c r="G239" t="str">
        <f>IF(F239=1,COUNTIF($F$8:F239,1),"")</f>
        <v/>
      </c>
      <c r="I239" s="157">
        <f>IFERROR($H$8:INDEX($H$8:$H$3000,COUNTIF($H$8:$H$3000,"?*")),"")</f>
        <v>0</v>
      </c>
    </row>
    <row r="240" spans="1:9" x14ac:dyDescent="0.25">
      <c r="A240">
        <f>--ISNUMBER(IFERROR(SEARCH('Project Costing'!#REF!,'Equipment &amp; Materials'!J246,1),""))</f>
        <v>0</v>
      </c>
      <c r="B240" t="str">
        <f>IF(A240=1,COUNTIF($A$8:A240,1),"")</f>
        <v/>
      </c>
      <c r="D240" s="158">
        <f>IFERROR($C$8:INDEX($C$8:$C$3000,COUNTIF($C$8:$C$3000,"?*")),"")</f>
        <v>0</v>
      </c>
      <c r="F240">
        <f>--ISNUMBER(IFERROR(SEARCH('Project Costing'!#REF!,'Equipment &amp; Materials'!J246,1),""))</f>
        <v>0</v>
      </c>
      <c r="G240" t="str">
        <f>IF(F240=1,COUNTIF($F$8:F240,1),"")</f>
        <v/>
      </c>
      <c r="I240" s="157">
        <f>IFERROR($H$8:INDEX($H$8:$H$3000,COUNTIF($H$8:$H$3000,"?*")),"")</f>
        <v>0</v>
      </c>
    </row>
    <row r="241" spans="1:9" x14ac:dyDescent="0.25">
      <c r="A241">
        <f>--ISNUMBER(IFERROR(SEARCH('Project Costing'!#REF!,'Equipment &amp; Materials'!J247,1),""))</f>
        <v>0</v>
      </c>
      <c r="B241" t="str">
        <f>IF(A241=1,COUNTIF($A$8:A241,1),"")</f>
        <v/>
      </c>
      <c r="D241" s="158">
        <f>IFERROR($C$8:INDEX($C$8:$C$3000,COUNTIF($C$8:$C$3000,"?*")),"")</f>
        <v>0</v>
      </c>
      <c r="F241">
        <f>--ISNUMBER(IFERROR(SEARCH('Project Costing'!#REF!,'Equipment &amp; Materials'!J247,1),""))</f>
        <v>0</v>
      </c>
      <c r="G241" t="str">
        <f>IF(F241=1,COUNTIF($F$8:F241,1),"")</f>
        <v/>
      </c>
      <c r="I241" s="157">
        <f>IFERROR($H$8:INDEX($H$8:$H$3000,COUNTIF($H$8:$H$3000,"?*")),"")</f>
        <v>0</v>
      </c>
    </row>
    <row r="242" spans="1:9" x14ac:dyDescent="0.25">
      <c r="A242">
        <f>--ISNUMBER(IFERROR(SEARCH('Project Costing'!#REF!,'Equipment &amp; Materials'!J248,1),""))</f>
        <v>0</v>
      </c>
      <c r="B242" t="str">
        <f>IF(A242=1,COUNTIF($A$8:A242,1),"")</f>
        <v/>
      </c>
      <c r="D242" s="158">
        <f>IFERROR($C$8:INDEX($C$8:$C$3000,COUNTIF($C$8:$C$3000,"?*")),"")</f>
        <v>0</v>
      </c>
      <c r="F242">
        <f>--ISNUMBER(IFERROR(SEARCH('Project Costing'!#REF!,'Equipment &amp; Materials'!J248,1),""))</f>
        <v>0</v>
      </c>
      <c r="G242" t="str">
        <f>IF(F242=1,COUNTIF($F$8:F242,1),"")</f>
        <v/>
      </c>
      <c r="I242" s="157">
        <f>IFERROR($H$8:INDEX($H$8:$H$3000,COUNTIF($H$8:$H$3000,"?*")),"")</f>
        <v>0</v>
      </c>
    </row>
    <row r="243" spans="1:9" x14ac:dyDescent="0.25">
      <c r="A243">
        <f>--ISNUMBER(IFERROR(SEARCH('Project Costing'!#REF!,'Equipment &amp; Materials'!J249,1),""))</f>
        <v>0</v>
      </c>
      <c r="B243" t="str">
        <f>IF(A243=1,COUNTIF($A$8:A243,1),"")</f>
        <v/>
      </c>
      <c r="D243" s="158">
        <f>IFERROR($C$8:INDEX($C$8:$C$3000,COUNTIF($C$8:$C$3000,"?*")),"")</f>
        <v>0</v>
      </c>
      <c r="F243">
        <f>--ISNUMBER(IFERROR(SEARCH('Project Costing'!#REF!,'Equipment &amp; Materials'!J249,1),""))</f>
        <v>0</v>
      </c>
      <c r="G243" t="str">
        <f>IF(F243=1,COUNTIF($F$8:F243,1),"")</f>
        <v/>
      </c>
      <c r="I243" s="157">
        <f>IFERROR($H$8:INDEX($H$8:$H$3000,COUNTIF($H$8:$H$3000,"?*")),"")</f>
        <v>0</v>
      </c>
    </row>
    <row r="244" spans="1:9" x14ac:dyDescent="0.25">
      <c r="A244">
        <f>--ISNUMBER(IFERROR(SEARCH('Project Costing'!#REF!,'Equipment &amp; Materials'!J250,1),""))</f>
        <v>0</v>
      </c>
      <c r="B244" t="str">
        <f>IF(A244=1,COUNTIF($A$8:A244,1),"")</f>
        <v/>
      </c>
      <c r="D244" s="158">
        <f>IFERROR($C$8:INDEX($C$8:$C$3000,COUNTIF($C$8:$C$3000,"?*")),"")</f>
        <v>0</v>
      </c>
      <c r="F244">
        <f>--ISNUMBER(IFERROR(SEARCH('Project Costing'!#REF!,'Equipment &amp; Materials'!J250,1),""))</f>
        <v>0</v>
      </c>
      <c r="G244" t="str">
        <f>IF(F244=1,COUNTIF($F$8:F244,1),"")</f>
        <v/>
      </c>
      <c r="I244" s="157">
        <f>IFERROR($H$8:INDEX($H$8:$H$3000,COUNTIF($H$8:$H$3000,"?*")),"")</f>
        <v>0</v>
      </c>
    </row>
    <row r="245" spans="1:9" x14ac:dyDescent="0.25">
      <c r="A245">
        <f>--ISNUMBER(IFERROR(SEARCH('Project Costing'!#REF!,'Equipment &amp; Materials'!J251,1),""))</f>
        <v>0</v>
      </c>
      <c r="B245" t="str">
        <f>IF(A245=1,COUNTIF($A$8:A245,1),"")</f>
        <v/>
      </c>
      <c r="D245" s="158">
        <f>IFERROR($C$8:INDEX($C$8:$C$3000,COUNTIF($C$8:$C$3000,"?*")),"")</f>
        <v>0</v>
      </c>
      <c r="F245">
        <f>--ISNUMBER(IFERROR(SEARCH('Project Costing'!#REF!,'Equipment &amp; Materials'!J251,1),""))</f>
        <v>0</v>
      </c>
      <c r="G245" t="str">
        <f>IF(F245=1,COUNTIF($F$8:F245,1),"")</f>
        <v/>
      </c>
      <c r="I245" s="157">
        <f>IFERROR($H$8:INDEX($H$8:$H$3000,COUNTIF($H$8:$H$3000,"?*")),"")</f>
        <v>0</v>
      </c>
    </row>
    <row r="246" spans="1:9" x14ac:dyDescent="0.25">
      <c r="A246">
        <f>--ISNUMBER(IFERROR(SEARCH('Project Costing'!#REF!,'Equipment &amp; Materials'!J252,1),""))</f>
        <v>0</v>
      </c>
      <c r="B246" t="str">
        <f>IF(A246=1,COUNTIF($A$8:A246,1),"")</f>
        <v/>
      </c>
      <c r="D246" s="158">
        <f>IFERROR($C$8:INDEX($C$8:$C$3000,COUNTIF($C$8:$C$3000,"?*")),"")</f>
        <v>0</v>
      </c>
      <c r="F246">
        <f>--ISNUMBER(IFERROR(SEARCH('Project Costing'!#REF!,'Equipment &amp; Materials'!J252,1),""))</f>
        <v>0</v>
      </c>
      <c r="G246" t="str">
        <f>IF(F246=1,COUNTIF($F$8:F246,1),"")</f>
        <v/>
      </c>
      <c r="I246" s="157">
        <f>IFERROR($H$8:INDEX($H$8:$H$3000,COUNTIF($H$8:$H$3000,"?*")),"")</f>
        <v>0</v>
      </c>
    </row>
    <row r="247" spans="1:9" x14ac:dyDescent="0.25">
      <c r="A247">
        <f>--ISNUMBER(IFERROR(SEARCH('Project Costing'!#REF!,'Equipment &amp; Materials'!J253,1),""))</f>
        <v>0</v>
      </c>
      <c r="B247" t="str">
        <f>IF(A247=1,COUNTIF($A$8:A247,1),"")</f>
        <v/>
      </c>
      <c r="D247" s="158">
        <f>IFERROR($C$8:INDEX($C$8:$C$3000,COUNTIF($C$8:$C$3000,"?*")),"")</f>
        <v>0</v>
      </c>
      <c r="F247">
        <f>--ISNUMBER(IFERROR(SEARCH('Project Costing'!#REF!,'Equipment &amp; Materials'!J253,1),""))</f>
        <v>0</v>
      </c>
      <c r="G247" t="str">
        <f>IF(F247=1,COUNTIF($F$8:F247,1),"")</f>
        <v/>
      </c>
      <c r="I247" s="157">
        <f>IFERROR($H$8:INDEX($H$8:$H$3000,COUNTIF($H$8:$H$3000,"?*")),"")</f>
        <v>0</v>
      </c>
    </row>
    <row r="248" spans="1:9" x14ac:dyDescent="0.25">
      <c r="A248">
        <f>--ISNUMBER(IFERROR(SEARCH('Project Costing'!#REF!,'Equipment &amp; Materials'!J254,1),""))</f>
        <v>0</v>
      </c>
      <c r="B248" t="str">
        <f>IF(A248=1,COUNTIF($A$8:A248,1),"")</f>
        <v/>
      </c>
      <c r="D248" s="158">
        <f>IFERROR($C$8:INDEX($C$8:$C$3000,COUNTIF($C$8:$C$3000,"?*")),"")</f>
        <v>0</v>
      </c>
      <c r="F248">
        <f>--ISNUMBER(IFERROR(SEARCH('Project Costing'!#REF!,'Equipment &amp; Materials'!J254,1),""))</f>
        <v>0</v>
      </c>
      <c r="G248" t="str">
        <f>IF(F248=1,COUNTIF($F$8:F248,1),"")</f>
        <v/>
      </c>
      <c r="I248" s="157">
        <f>IFERROR($H$8:INDEX($H$8:$H$3000,COUNTIF($H$8:$H$3000,"?*")),"")</f>
        <v>0</v>
      </c>
    </row>
    <row r="249" spans="1:9" x14ac:dyDescent="0.25">
      <c r="A249">
        <f>--ISNUMBER(IFERROR(SEARCH('Project Costing'!#REF!,'Equipment &amp; Materials'!J255,1),""))</f>
        <v>0</v>
      </c>
      <c r="B249" t="str">
        <f>IF(A249=1,COUNTIF($A$8:A249,1),"")</f>
        <v/>
      </c>
      <c r="D249" s="158">
        <f>IFERROR($C$8:INDEX($C$8:$C$3000,COUNTIF($C$8:$C$3000,"?*")),"")</f>
        <v>0</v>
      </c>
      <c r="F249">
        <f>--ISNUMBER(IFERROR(SEARCH('Project Costing'!#REF!,'Equipment &amp; Materials'!J255,1),""))</f>
        <v>0</v>
      </c>
      <c r="G249" t="str">
        <f>IF(F249=1,COUNTIF($F$8:F249,1),"")</f>
        <v/>
      </c>
      <c r="I249" s="157">
        <f>IFERROR($H$8:INDEX($H$8:$H$3000,COUNTIF($H$8:$H$3000,"?*")),"")</f>
        <v>0</v>
      </c>
    </row>
    <row r="250" spans="1:9" x14ac:dyDescent="0.25">
      <c r="A250">
        <f>--ISNUMBER(IFERROR(SEARCH('Project Costing'!#REF!,'Equipment &amp; Materials'!J256,1),""))</f>
        <v>0</v>
      </c>
      <c r="B250" t="str">
        <f>IF(A250=1,COUNTIF($A$8:A250,1),"")</f>
        <v/>
      </c>
      <c r="D250" s="158">
        <f>IFERROR($C$8:INDEX($C$8:$C$3000,COUNTIF($C$8:$C$3000,"?*")),"")</f>
        <v>0</v>
      </c>
      <c r="F250">
        <f>--ISNUMBER(IFERROR(SEARCH('Project Costing'!#REF!,'Equipment &amp; Materials'!J256,1),""))</f>
        <v>0</v>
      </c>
      <c r="G250" t="str">
        <f>IF(F250=1,COUNTIF($F$8:F250,1),"")</f>
        <v/>
      </c>
      <c r="I250" s="157">
        <f>IFERROR($H$8:INDEX($H$8:$H$3000,COUNTIF($H$8:$H$3000,"?*")),"")</f>
        <v>0</v>
      </c>
    </row>
    <row r="251" spans="1:9" x14ac:dyDescent="0.25">
      <c r="A251">
        <f>--ISNUMBER(IFERROR(SEARCH('Project Costing'!#REF!,'Equipment &amp; Materials'!J257,1),""))</f>
        <v>0</v>
      </c>
      <c r="B251" t="str">
        <f>IF(A251=1,COUNTIF($A$8:A251,1),"")</f>
        <v/>
      </c>
      <c r="D251" s="158">
        <f>IFERROR($C$8:INDEX($C$8:$C$3000,COUNTIF($C$8:$C$3000,"?*")),"")</f>
        <v>0</v>
      </c>
      <c r="F251">
        <f>--ISNUMBER(IFERROR(SEARCH('Project Costing'!#REF!,'Equipment &amp; Materials'!J257,1),""))</f>
        <v>0</v>
      </c>
      <c r="G251" t="str">
        <f>IF(F251=1,COUNTIF($F$8:F251,1),"")</f>
        <v/>
      </c>
      <c r="I251" s="157">
        <f>IFERROR($H$8:INDEX($H$8:$H$3000,COUNTIF($H$8:$H$3000,"?*")),"")</f>
        <v>0</v>
      </c>
    </row>
    <row r="252" spans="1:9" x14ac:dyDescent="0.25">
      <c r="A252">
        <f>--ISNUMBER(IFERROR(SEARCH('Project Costing'!#REF!,'Equipment &amp; Materials'!J258,1),""))</f>
        <v>0</v>
      </c>
      <c r="B252" t="str">
        <f>IF(A252=1,COUNTIF($A$8:A252,1),"")</f>
        <v/>
      </c>
      <c r="D252" s="158">
        <f>IFERROR($C$8:INDEX($C$8:$C$3000,COUNTIF($C$8:$C$3000,"?*")),"")</f>
        <v>0</v>
      </c>
      <c r="F252">
        <f>--ISNUMBER(IFERROR(SEARCH('Project Costing'!#REF!,'Equipment &amp; Materials'!J258,1),""))</f>
        <v>0</v>
      </c>
      <c r="G252" t="str">
        <f>IF(F252=1,COUNTIF($F$8:F252,1),"")</f>
        <v/>
      </c>
      <c r="I252" s="157">
        <f>IFERROR($H$8:INDEX($H$8:$H$3000,COUNTIF($H$8:$H$3000,"?*")),"")</f>
        <v>0</v>
      </c>
    </row>
    <row r="253" spans="1:9" x14ac:dyDescent="0.25">
      <c r="A253">
        <f>--ISNUMBER(IFERROR(SEARCH('Project Costing'!#REF!,'Equipment &amp; Materials'!J259,1),""))</f>
        <v>0</v>
      </c>
      <c r="B253" t="str">
        <f>IF(A253=1,COUNTIF($A$8:A253,1),"")</f>
        <v/>
      </c>
      <c r="D253" s="158">
        <f>IFERROR($C$8:INDEX($C$8:$C$3000,COUNTIF($C$8:$C$3000,"?*")),"")</f>
        <v>0</v>
      </c>
      <c r="F253">
        <f>--ISNUMBER(IFERROR(SEARCH('Project Costing'!#REF!,'Equipment &amp; Materials'!J259,1),""))</f>
        <v>0</v>
      </c>
      <c r="G253" t="str">
        <f>IF(F253=1,COUNTIF($F$8:F253,1),"")</f>
        <v/>
      </c>
      <c r="I253" s="157">
        <f>IFERROR($H$8:INDEX($H$8:$H$3000,COUNTIF($H$8:$H$3000,"?*")),"")</f>
        <v>0</v>
      </c>
    </row>
    <row r="254" spans="1:9" x14ac:dyDescent="0.25">
      <c r="A254">
        <f>--ISNUMBER(IFERROR(SEARCH('Project Costing'!#REF!,'Equipment &amp; Materials'!J260,1),""))</f>
        <v>0</v>
      </c>
      <c r="B254" t="str">
        <f>IF(A254=1,COUNTIF($A$8:A254,1),"")</f>
        <v/>
      </c>
      <c r="D254" s="158">
        <f>IFERROR($C$8:INDEX($C$8:$C$3000,COUNTIF($C$8:$C$3000,"?*")),"")</f>
        <v>0</v>
      </c>
      <c r="F254">
        <f>--ISNUMBER(IFERROR(SEARCH('Project Costing'!#REF!,'Equipment &amp; Materials'!J260,1),""))</f>
        <v>0</v>
      </c>
      <c r="G254" t="str">
        <f>IF(F254=1,COUNTIF($F$8:F254,1),"")</f>
        <v/>
      </c>
      <c r="I254" s="157">
        <f>IFERROR($H$8:INDEX($H$8:$H$3000,COUNTIF($H$8:$H$3000,"?*")),"")</f>
        <v>0</v>
      </c>
    </row>
    <row r="255" spans="1:9" x14ac:dyDescent="0.25">
      <c r="A255">
        <f>--ISNUMBER(IFERROR(SEARCH('Project Costing'!#REF!,'Equipment &amp; Materials'!J261,1),""))</f>
        <v>0</v>
      </c>
      <c r="B255" t="str">
        <f>IF(A255=1,COUNTIF($A$8:A255,1),"")</f>
        <v/>
      </c>
      <c r="D255" s="158">
        <f>IFERROR($C$8:INDEX($C$8:$C$3000,COUNTIF($C$8:$C$3000,"?*")),"")</f>
        <v>0</v>
      </c>
      <c r="F255">
        <f>--ISNUMBER(IFERROR(SEARCH('Project Costing'!#REF!,'Equipment &amp; Materials'!J261,1),""))</f>
        <v>0</v>
      </c>
      <c r="G255" t="str">
        <f>IF(F255=1,COUNTIF($F$8:F255,1),"")</f>
        <v/>
      </c>
      <c r="I255" s="157">
        <f>IFERROR($H$8:INDEX($H$8:$H$3000,COUNTIF($H$8:$H$3000,"?*")),"")</f>
        <v>0</v>
      </c>
    </row>
    <row r="256" spans="1:9" x14ac:dyDescent="0.25">
      <c r="A256">
        <f>--ISNUMBER(IFERROR(SEARCH('Project Costing'!#REF!,'Equipment &amp; Materials'!J262,1),""))</f>
        <v>0</v>
      </c>
      <c r="B256" t="str">
        <f>IF(A256=1,COUNTIF($A$8:A256,1),"")</f>
        <v/>
      </c>
      <c r="D256" s="158">
        <f>IFERROR($C$8:INDEX($C$8:$C$3000,COUNTIF($C$8:$C$3000,"?*")),"")</f>
        <v>0</v>
      </c>
      <c r="F256">
        <f>--ISNUMBER(IFERROR(SEARCH('Project Costing'!#REF!,'Equipment &amp; Materials'!J262,1),""))</f>
        <v>0</v>
      </c>
      <c r="G256" t="str">
        <f>IF(F256=1,COUNTIF($F$8:F256,1),"")</f>
        <v/>
      </c>
      <c r="I256" s="157">
        <f>IFERROR($H$8:INDEX($H$8:$H$3000,COUNTIF($H$8:$H$3000,"?*")),"")</f>
        <v>0</v>
      </c>
    </row>
    <row r="257" spans="1:9" x14ac:dyDescent="0.25">
      <c r="A257">
        <f>--ISNUMBER(IFERROR(SEARCH('Project Costing'!#REF!,'Equipment &amp; Materials'!J263,1),""))</f>
        <v>0</v>
      </c>
      <c r="B257" t="str">
        <f>IF(A257=1,COUNTIF($A$8:A257,1),"")</f>
        <v/>
      </c>
      <c r="D257" s="158">
        <f>IFERROR($C$8:INDEX($C$8:$C$3000,COUNTIF($C$8:$C$3000,"?*")),"")</f>
        <v>0</v>
      </c>
      <c r="F257">
        <f>--ISNUMBER(IFERROR(SEARCH('Project Costing'!#REF!,'Equipment &amp; Materials'!J263,1),""))</f>
        <v>0</v>
      </c>
      <c r="G257" t="str">
        <f>IF(F257=1,COUNTIF($F$8:F257,1),"")</f>
        <v/>
      </c>
      <c r="I257" s="157">
        <f>IFERROR($H$8:INDEX($H$8:$H$3000,COUNTIF($H$8:$H$3000,"?*")),"")</f>
        <v>0</v>
      </c>
    </row>
    <row r="258" spans="1:9" x14ac:dyDescent="0.25">
      <c r="A258">
        <f>--ISNUMBER(IFERROR(SEARCH('Project Costing'!#REF!,'Equipment &amp; Materials'!J264,1),""))</f>
        <v>0</v>
      </c>
      <c r="B258" t="str">
        <f>IF(A258=1,COUNTIF($A$8:A258,1),"")</f>
        <v/>
      </c>
      <c r="D258" s="158">
        <f>IFERROR($C$8:INDEX($C$8:$C$3000,COUNTIF($C$8:$C$3000,"?*")),"")</f>
        <v>0</v>
      </c>
      <c r="F258">
        <f>--ISNUMBER(IFERROR(SEARCH('Project Costing'!#REF!,'Equipment &amp; Materials'!J264,1),""))</f>
        <v>0</v>
      </c>
      <c r="G258" t="str">
        <f>IF(F258=1,COUNTIF($F$8:F258,1),"")</f>
        <v/>
      </c>
      <c r="I258" s="157">
        <f>IFERROR($H$8:INDEX($H$8:$H$3000,COUNTIF($H$8:$H$3000,"?*")),"")</f>
        <v>0</v>
      </c>
    </row>
    <row r="259" spans="1:9" x14ac:dyDescent="0.25">
      <c r="A259">
        <f>--ISNUMBER(IFERROR(SEARCH('Project Costing'!#REF!,'Equipment &amp; Materials'!J265,1),""))</f>
        <v>0</v>
      </c>
      <c r="B259" t="str">
        <f>IF(A259=1,COUNTIF($A$8:A259,1),"")</f>
        <v/>
      </c>
      <c r="D259" s="158">
        <f>IFERROR($C$8:INDEX($C$8:$C$3000,COUNTIF($C$8:$C$3000,"?*")),"")</f>
        <v>0</v>
      </c>
      <c r="F259">
        <f>--ISNUMBER(IFERROR(SEARCH('Project Costing'!#REF!,'Equipment &amp; Materials'!J265,1),""))</f>
        <v>0</v>
      </c>
      <c r="G259" t="str">
        <f>IF(F259=1,COUNTIF($F$8:F259,1),"")</f>
        <v/>
      </c>
      <c r="I259" s="157">
        <f>IFERROR($H$8:INDEX($H$8:$H$3000,COUNTIF($H$8:$H$3000,"?*")),"")</f>
        <v>0</v>
      </c>
    </row>
    <row r="260" spans="1:9" x14ac:dyDescent="0.25">
      <c r="A260">
        <f>--ISNUMBER(IFERROR(SEARCH('Project Costing'!#REF!,'Equipment &amp; Materials'!J266,1),""))</f>
        <v>0</v>
      </c>
      <c r="B260" t="str">
        <f>IF(A260=1,COUNTIF($A$8:A260,1),"")</f>
        <v/>
      </c>
      <c r="D260" s="158">
        <f>IFERROR($C$8:INDEX($C$8:$C$3000,COUNTIF($C$8:$C$3000,"?*")),"")</f>
        <v>0</v>
      </c>
      <c r="F260">
        <f>--ISNUMBER(IFERROR(SEARCH('Project Costing'!#REF!,'Equipment &amp; Materials'!J266,1),""))</f>
        <v>0</v>
      </c>
      <c r="G260" t="str">
        <f>IF(F260=1,COUNTIF($F$8:F260,1),"")</f>
        <v/>
      </c>
      <c r="I260" s="157">
        <f>IFERROR($H$8:INDEX($H$8:$H$3000,COUNTIF($H$8:$H$3000,"?*")),"")</f>
        <v>0</v>
      </c>
    </row>
    <row r="261" spans="1:9" x14ac:dyDescent="0.25">
      <c r="A261">
        <f>--ISNUMBER(IFERROR(SEARCH('Project Costing'!#REF!,'Equipment &amp; Materials'!J267,1),""))</f>
        <v>0</v>
      </c>
      <c r="B261" t="str">
        <f>IF(A261=1,COUNTIF($A$8:A261,1),"")</f>
        <v/>
      </c>
      <c r="D261" s="158">
        <f>IFERROR($C$8:INDEX($C$8:$C$3000,COUNTIF($C$8:$C$3000,"?*")),"")</f>
        <v>0</v>
      </c>
      <c r="F261">
        <f>--ISNUMBER(IFERROR(SEARCH('Project Costing'!#REF!,'Equipment &amp; Materials'!J267,1),""))</f>
        <v>0</v>
      </c>
      <c r="G261" t="str">
        <f>IF(F261=1,COUNTIF($F$8:F261,1),"")</f>
        <v/>
      </c>
      <c r="I261" s="157">
        <f>IFERROR($H$8:INDEX($H$8:$H$3000,COUNTIF($H$8:$H$3000,"?*")),"")</f>
        <v>0</v>
      </c>
    </row>
    <row r="262" spans="1:9" x14ac:dyDescent="0.25">
      <c r="A262">
        <f>--ISNUMBER(IFERROR(SEARCH('Project Costing'!#REF!,'Equipment &amp; Materials'!J268,1),""))</f>
        <v>0</v>
      </c>
      <c r="B262" t="str">
        <f>IF(A262=1,COUNTIF($A$8:A262,1),"")</f>
        <v/>
      </c>
      <c r="D262" s="158">
        <f>IFERROR($C$8:INDEX($C$8:$C$3000,COUNTIF($C$8:$C$3000,"?*")),"")</f>
        <v>0</v>
      </c>
      <c r="F262">
        <f>--ISNUMBER(IFERROR(SEARCH('Project Costing'!#REF!,'Equipment &amp; Materials'!J268,1),""))</f>
        <v>0</v>
      </c>
      <c r="G262" t="str">
        <f>IF(F262=1,COUNTIF($F$8:F262,1),"")</f>
        <v/>
      </c>
      <c r="I262" s="157">
        <f>IFERROR($H$8:INDEX($H$8:$H$3000,COUNTIF($H$8:$H$3000,"?*")),"")</f>
        <v>0</v>
      </c>
    </row>
    <row r="263" spans="1:9" x14ac:dyDescent="0.25">
      <c r="A263">
        <f>--ISNUMBER(IFERROR(SEARCH('Project Costing'!#REF!,'Equipment &amp; Materials'!J269,1),""))</f>
        <v>0</v>
      </c>
      <c r="B263" t="str">
        <f>IF(A263=1,COUNTIF($A$8:A263,1),"")</f>
        <v/>
      </c>
      <c r="D263" s="158">
        <f>IFERROR($C$8:INDEX($C$8:$C$3000,COUNTIF($C$8:$C$3000,"?*")),"")</f>
        <v>0</v>
      </c>
      <c r="F263">
        <f>--ISNUMBER(IFERROR(SEARCH('Project Costing'!#REF!,'Equipment &amp; Materials'!J269,1),""))</f>
        <v>0</v>
      </c>
      <c r="G263" t="str">
        <f>IF(F263=1,COUNTIF($F$8:F263,1),"")</f>
        <v/>
      </c>
      <c r="I263" s="157">
        <f>IFERROR($H$8:INDEX($H$8:$H$3000,COUNTIF($H$8:$H$3000,"?*")),"")</f>
        <v>0</v>
      </c>
    </row>
    <row r="264" spans="1:9" x14ac:dyDescent="0.25">
      <c r="A264">
        <f>--ISNUMBER(IFERROR(SEARCH('Project Costing'!#REF!,'Equipment &amp; Materials'!J270,1),""))</f>
        <v>0</v>
      </c>
      <c r="B264" t="str">
        <f>IF(A264=1,COUNTIF($A$8:A264,1),"")</f>
        <v/>
      </c>
      <c r="D264" s="158">
        <f>IFERROR($C$8:INDEX($C$8:$C$3000,COUNTIF($C$8:$C$3000,"?*")),"")</f>
        <v>0</v>
      </c>
      <c r="F264">
        <f>--ISNUMBER(IFERROR(SEARCH('Project Costing'!#REF!,'Equipment &amp; Materials'!J270,1),""))</f>
        <v>0</v>
      </c>
      <c r="G264" t="str">
        <f>IF(F264=1,COUNTIF($F$8:F264,1),"")</f>
        <v/>
      </c>
      <c r="I264" s="157">
        <f>IFERROR($H$8:INDEX($H$8:$H$3000,COUNTIF($H$8:$H$3000,"?*")),"")</f>
        <v>0</v>
      </c>
    </row>
    <row r="265" spans="1:9" x14ac:dyDescent="0.25">
      <c r="A265">
        <f>--ISNUMBER(IFERROR(SEARCH('Project Costing'!#REF!,'Equipment &amp; Materials'!J271,1),""))</f>
        <v>0</v>
      </c>
      <c r="B265" t="str">
        <f>IF(A265=1,COUNTIF($A$8:A265,1),"")</f>
        <v/>
      </c>
      <c r="D265" s="158">
        <f>IFERROR($C$8:INDEX($C$8:$C$3000,COUNTIF($C$8:$C$3000,"?*")),"")</f>
        <v>0</v>
      </c>
      <c r="F265">
        <f>--ISNUMBER(IFERROR(SEARCH('Project Costing'!#REF!,'Equipment &amp; Materials'!J271,1),""))</f>
        <v>0</v>
      </c>
      <c r="G265" t="str">
        <f>IF(F265=1,COUNTIF($F$8:F265,1),"")</f>
        <v/>
      </c>
      <c r="I265" s="157">
        <f>IFERROR($H$8:INDEX($H$8:$H$3000,COUNTIF($H$8:$H$3000,"?*")),"")</f>
        <v>0</v>
      </c>
    </row>
    <row r="266" spans="1:9" x14ac:dyDescent="0.25">
      <c r="A266">
        <f>--ISNUMBER(IFERROR(SEARCH('Project Costing'!#REF!,'Equipment &amp; Materials'!J272,1),""))</f>
        <v>0</v>
      </c>
      <c r="B266" t="str">
        <f>IF(A266=1,COUNTIF($A$8:A266,1),"")</f>
        <v/>
      </c>
      <c r="D266" s="158">
        <f>IFERROR($C$8:INDEX($C$8:$C$3000,COUNTIF($C$8:$C$3000,"?*")),"")</f>
        <v>0</v>
      </c>
      <c r="F266">
        <f>--ISNUMBER(IFERROR(SEARCH('Project Costing'!#REF!,'Equipment &amp; Materials'!J272,1),""))</f>
        <v>0</v>
      </c>
      <c r="G266" t="str">
        <f>IF(F266=1,COUNTIF($F$8:F266,1),"")</f>
        <v/>
      </c>
      <c r="I266" s="157">
        <f>IFERROR($H$8:INDEX($H$8:$H$3000,COUNTIF($H$8:$H$3000,"?*")),"")</f>
        <v>0</v>
      </c>
    </row>
    <row r="267" spans="1:9" x14ac:dyDescent="0.25">
      <c r="A267">
        <f>--ISNUMBER(IFERROR(SEARCH('Project Costing'!#REF!,'Equipment &amp; Materials'!J273,1),""))</f>
        <v>0</v>
      </c>
      <c r="B267" t="str">
        <f>IF(A267=1,COUNTIF($A$8:A267,1),"")</f>
        <v/>
      </c>
      <c r="D267" s="158">
        <f>IFERROR($C$8:INDEX($C$8:$C$3000,COUNTIF($C$8:$C$3000,"?*")),"")</f>
        <v>0</v>
      </c>
      <c r="F267">
        <f>--ISNUMBER(IFERROR(SEARCH('Project Costing'!#REF!,'Equipment &amp; Materials'!J273,1),""))</f>
        <v>0</v>
      </c>
      <c r="G267" t="str">
        <f>IF(F267=1,COUNTIF($F$8:F267,1),"")</f>
        <v/>
      </c>
      <c r="I267" s="157">
        <f>IFERROR($H$8:INDEX($H$8:$H$3000,COUNTIF($H$8:$H$3000,"?*")),"")</f>
        <v>0</v>
      </c>
    </row>
    <row r="268" spans="1:9" x14ac:dyDescent="0.25">
      <c r="A268">
        <f>--ISNUMBER(IFERROR(SEARCH('Project Costing'!#REF!,'Equipment &amp; Materials'!J274,1),""))</f>
        <v>0</v>
      </c>
      <c r="B268" t="str">
        <f>IF(A268=1,COUNTIF($A$8:A268,1),"")</f>
        <v/>
      </c>
      <c r="D268" s="158">
        <f>IFERROR($C$8:INDEX($C$8:$C$3000,COUNTIF($C$8:$C$3000,"?*")),"")</f>
        <v>0</v>
      </c>
      <c r="F268">
        <f>--ISNUMBER(IFERROR(SEARCH('Project Costing'!#REF!,'Equipment &amp; Materials'!J274,1),""))</f>
        <v>0</v>
      </c>
      <c r="G268" t="str">
        <f>IF(F268=1,COUNTIF($F$8:F268,1),"")</f>
        <v/>
      </c>
      <c r="I268" s="157">
        <f>IFERROR($H$8:INDEX($H$8:$H$3000,COUNTIF($H$8:$H$3000,"?*")),"")</f>
        <v>0</v>
      </c>
    </row>
    <row r="269" spans="1:9" x14ac:dyDescent="0.25">
      <c r="A269">
        <f>--ISNUMBER(IFERROR(SEARCH('Project Costing'!#REF!,'Equipment &amp; Materials'!J275,1),""))</f>
        <v>0</v>
      </c>
      <c r="B269" t="str">
        <f>IF(A269=1,COUNTIF($A$8:A269,1),"")</f>
        <v/>
      </c>
      <c r="D269" s="158">
        <f>IFERROR($C$8:INDEX($C$8:$C$3000,COUNTIF($C$8:$C$3000,"?*")),"")</f>
        <v>0</v>
      </c>
      <c r="F269">
        <f>--ISNUMBER(IFERROR(SEARCH('Project Costing'!#REF!,'Equipment &amp; Materials'!J275,1),""))</f>
        <v>0</v>
      </c>
      <c r="G269" t="str">
        <f>IF(F269=1,COUNTIF($F$8:F269,1),"")</f>
        <v/>
      </c>
      <c r="I269" s="157">
        <f>IFERROR($H$8:INDEX($H$8:$H$3000,COUNTIF($H$8:$H$3000,"?*")),"")</f>
        <v>0</v>
      </c>
    </row>
    <row r="270" spans="1:9" x14ac:dyDescent="0.25">
      <c r="A270">
        <f>--ISNUMBER(IFERROR(SEARCH('Project Costing'!#REF!,'Equipment &amp; Materials'!J276,1),""))</f>
        <v>0</v>
      </c>
      <c r="B270" t="str">
        <f>IF(A270=1,COUNTIF($A$8:A270,1),"")</f>
        <v/>
      </c>
      <c r="D270" s="158">
        <f>IFERROR($C$8:INDEX($C$8:$C$3000,COUNTIF($C$8:$C$3000,"?*")),"")</f>
        <v>0</v>
      </c>
      <c r="F270">
        <f>--ISNUMBER(IFERROR(SEARCH('Project Costing'!#REF!,'Equipment &amp; Materials'!J276,1),""))</f>
        <v>0</v>
      </c>
      <c r="G270" t="str">
        <f>IF(F270=1,COUNTIF($F$8:F270,1),"")</f>
        <v/>
      </c>
      <c r="I270" s="157">
        <f>IFERROR($H$8:INDEX($H$8:$H$3000,COUNTIF($H$8:$H$3000,"?*")),"")</f>
        <v>0</v>
      </c>
    </row>
    <row r="271" spans="1:9" x14ac:dyDescent="0.25">
      <c r="A271">
        <f>--ISNUMBER(IFERROR(SEARCH('Project Costing'!#REF!,'Equipment &amp; Materials'!J277,1),""))</f>
        <v>0</v>
      </c>
      <c r="B271" t="str">
        <f>IF(A271=1,COUNTIF($A$8:A271,1),"")</f>
        <v/>
      </c>
      <c r="D271" s="158">
        <f>IFERROR($C$8:INDEX($C$8:$C$3000,COUNTIF($C$8:$C$3000,"?*")),"")</f>
        <v>0</v>
      </c>
      <c r="F271">
        <f>--ISNUMBER(IFERROR(SEARCH('Project Costing'!#REF!,'Equipment &amp; Materials'!J277,1),""))</f>
        <v>0</v>
      </c>
      <c r="G271" t="str">
        <f>IF(F271=1,COUNTIF($F$8:F271,1),"")</f>
        <v/>
      </c>
      <c r="I271" s="157">
        <f>IFERROR($H$8:INDEX($H$8:$H$3000,COUNTIF($H$8:$H$3000,"?*")),"")</f>
        <v>0</v>
      </c>
    </row>
    <row r="272" spans="1:9" x14ac:dyDescent="0.25">
      <c r="A272">
        <f>--ISNUMBER(IFERROR(SEARCH('Project Costing'!#REF!,'Equipment &amp; Materials'!J278,1),""))</f>
        <v>0</v>
      </c>
      <c r="B272" t="str">
        <f>IF(A272=1,COUNTIF($A$8:A272,1),"")</f>
        <v/>
      </c>
      <c r="D272" s="158">
        <f>IFERROR($C$8:INDEX($C$8:$C$3000,COUNTIF($C$8:$C$3000,"?*")),"")</f>
        <v>0</v>
      </c>
      <c r="F272">
        <f>--ISNUMBER(IFERROR(SEARCH('Project Costing'!#REF!,'Equipment &amp; Materials'!J278,1),""))</f>
        <v>0</v>
      </c>
      <c r="G272" t="str">
        <f>IF(F272=1,COUNTIF($F$8:F272,1),"")</f>
        <v/>
      </c>
      <c r="I272" s="157">
        <f>IFERROR($H$8:INDEX($H$8:$H$3000,COUNTIF($H$8:$H$3000,"?*")),"")</f>
        <v>0</v>
      </c>
    </row>
    <row r="273" spans="1:9" x14ac:dyDescent="0.25">
      <c r="A273">
        <f>--ISNUMBER(IFERROR(SEARCH('Project Costing'!#REF!,'Equipment &amp; Materials'!J279,1),""))</f>
        <v>0</v>
      </c>
      <c r="B273" t="str">
        <f>IF(A273=1,COUNTIF($A$8:A273,1),"")</f>
        <v/>
      </c>
      <c r="D273" s="158">
        <f>IFERROR($C$8:INDEX($C$8:$C$3000,COUNTIF($C$8:$C$3000,"?*")),"")</f>
        <v>0</v>
      </c>
      <c r="F273">
        <f>--ISNUMBER(IFERROR(SEARCH('Project Costing'!#REF!,'Equipment &amp; Materials'!J279,1),""))</f>
        <v>0</v>
      </c>
      <c r="G273" t="str">
        <f>IF(F273=1,COUNTIF($F$8:F273,1),"")</f>
        <v/>
      </c>
      <c r="I273" s="157">
        <f>IFERROR($H$8:INDEX($H$8:$H$3000,COUNTIF($H$8:$H$3000,"?*")),"")</f>
        <v>0</v>
      </c>
    </row>
    <row r="274" spans="1:9" x14ac:dyDescent="0.25">
      <c r="A274">
        <f>--ISNUMBER(IFERROR(SEARCH('Project Costing'!#REF!,'Equipment &amp; Materials'!J280,1),""))</f>
        <v>0</v>
      </c>
      <c r="B274" t="str">
        <f>IF(A274=1,COUNTIF($A$8:A274,1),"")</f>
        <v/>
      </c>
      <c r="D274" s="158">
        <f>IFERROR($C$8:INDEX($C$8:$C$3000,COUNTIF($C$8:$C$3000,"?*")),"")</f>
        <v>0</v>
      </c>
      <c r="F274">
        <f>--ISNUMBER(IFERROR(SEARCH('Project Costing'!#REF!,'Equipment &amp; Materials'!J280,1),""))</f>
        <v>0</v>
      </c>
      <c r="G274" t="str">
        <f>IF(F274=1,COUNTIF($F$8:F274,1),"")</f>
        <v/>
      </c>
      <c r="I274" s="157">
        <f>IFERROR($H$8:INDEX($H$8:$H$3000,COUNTIF($H$8:$H$3000,"?*")),"")</f>
        <v>0</v>
      </c>
    </row>
    <row r="275" spans="1:9" x14ac:dyDescent="0.25">
      <c r="A275">
        <f>--ISNUMBER(IFERROR(SEARCH('Project Costing'!#REF!,'Equipment &amp; Materials'!J281,1),""))</f>
        <v>0</v>
      </c>
      <c r="B275" t="str">
        <f>IF(A275=1,COUNTIF($A$8:A275,1),"")</f>
        <v/>
      </c>
      <c r="D275" s="158">
        <f>IFERROR($C$8:INDEX($C$8:$C$3000,COUNTIF($C$8:$C$3000,"?*")),"")</f>
        <v>0</v>
      </c>
      <c r="F275">
        <f>--ISNUMBER(IFERROR(SEARCH('Project Costing'!#REF!,'Equipment &amp; Materials'!J281,1),""))</f>
        <v>0</v>
      </c>
      <c r="G275" t="str">
        <f>IF(F275=1,COUNTIF($F$8:F275,1),"")</f>
        <v/>
      </c>
      <c r="I275" s="157">
        <f>IFERROR($H$8:INDEX($H$8:$H$3000,COUNTIF($H$8:$H$3000,"?*")),"")</f>
        <v>0</v>
      </c>
    </row>
    <row r="276" spans="1:9" x14ac:dyDescent="0.25">
      <c r="A276">
        <f>--ISNUMBER(IFERROR(SEARCH('Project Costing'!#REF!,'Equipment &amp; Materials'!J282,1),""))</f>
        <v>0</v>
      </c>
      <c r="B276" t="str">
        <f>IF(A276=1,COUNTIF($A$8:A276,1),"")</f>
        <v/>
      </c>
      <c r="D276" s="158">
        <f>IFERROR($C$8:INDEX($C$8:$C$3000,COUNTIF($C$8:$C$3000,"?*")),"")</f>
        <v>0</v>
      </c>
      <c r="F276">
        <f>--ISNUMBER(IFERROR(SEARCH('Project Costing'!#REF!,'Equipment &amp; Materials'!J282,1),""))</f>
        <v>0</v>
      </c>
      <c r="G276" t="str">
        <f>IF(F276=1,COUNTIF($F$8:F276,1),"")</f>
        <v/>
      </c>
      <c r="I276" s="157">
        <f>IFERROR($H$8:INDEX($H$8:$H$3000,COUNTIF($H$8:$H$3000,"?*")),"")</f>
        <v>0</v>
      </c>
    </row>
    <row r="277" spans="1:9" x14ac:dyDescent="0.25">
      <c r="A277">
        <f>--ISNUMBER(IFERROR(SEARCH('Project Costing'!#REF!,'Equipment &amp; Materials'!J283,1),""))</f>
        <v>0</v>
      </c>
      <c r="B277" t="str">
        <f>IF(A277=1,COUNTIF($A$8:A277,1),"")</f>
        <v/>
      </c>
      <c r="D277" s="158">
        <f>IFERROR($C$8:INDEX($C$8:$C$3000,COUNTIF($C$8:$C$3000,"?*")),"")</f>
        <v>0</v>
      </c>
      <c r="F277">
        <f>--ISNUMBER(IFERROR(SEARCH('Project Costing'!#REF!,'Equipment &amp; Materials'!J283,1),""))</f>
        <v>0</v>
      </c>
      <c r="G277" t="str">
        <f>IF(F277=1,COUNTIF($F$8:F277,1),"")</f>
        <v/>
      </c>
      <c r="I277" s="157">
        <f>IFERROR($H$8:INDEX($H$8:$H$3000,COUNTIF($H$8:$H$3000,"?*")),"")</f>
        <v>0</v>
      </c>
    </row>
    <row r="278" spans="1:9" x14ac:dyDescent="0.25">
      <c r="A278">
        <f>--ISNUMBER(IFERROR(SEARCH('Project Costing'!#REF!,'Equipment &amp; Materials'!J284,1),""))</f>
        <v>0</v>
      </c>
      <c r="B278" t="str">
        <f>IF(A278=1,COUNTIF($A$8:A278,1),"")</f>
        <v/>
      </c>
      <c r="D278" s="158">
        <f>IFERROR($C$8:INDEX($C$8:$C$3000,COUNTIF($C$8:$C$3000,"?*")),"")</f>
        <v>0</v>
      </c>
      <c r="F278">
        <f>--ISNUMBER(IFERROR(SEARCH('Project Costing'!#REF!,'Equipment &amp; Materials'!J284,1),""))</f>
        <v>0</v>
      </c>
      <c r="G278" t="str">
        <f>IF(F278=1,COUNTIF($F$8:F278,1),"")</f>
        <v/>
      </c>
      <c r="I278" s="157">
        <f>IFERROR($H$8:INDEX($H$8:$H$3000,COUNTIF($H$8:$H$3000,"?*")),"")</f>
        <v>0</v>
      </c>
    </row>
    <row r="279" spans="1:9" x14ac:dyDescent="0.25">
      <c r="A279">
        <f>--ISNUMBER(IFERROR(SEARCH('Project Costing'!#REF!,'Equipment &amp; Materials'!J285,1),""))</f>
        <v>0</v>
      </c>
      <c r="B279" t="str">
        <f>IF(A279=1,COUNTIF($A$8:A279,1),"")</f>
        <v/>
      </c>
      <c r="D279" s="158">
        <f>IFERROR($C$8:INDEX($C$8:$C$3000,COUNTIF($C$8:$C$3000,"?*")),"")</f>
        <v>0</v>
      </c>
      <c r="F279">
        <f>--ISNUMBER(IFERROR(SEARCH('Project Costing'!#REF!,'Equipment &amp; Materials'!J285,1),""))</f>
        <v>0</v>
      </c>
      <c r="G279" t="str">
        <f>IF(F279=1,COUNTIF($F$8:F279,1),"")</f>
        <v/>
      </c>
      <c r="I279" s="157">
        <f>IFERROR($H$8:INDEX($H$8:$H$3000,COUNTIF($H$8:$H$3000,"?*")),"")</f>
        <v>0</v>
      </c>
    </row>
    <row r="280" spans="1:9" x14ac:dyDescent="0.25">
      <c r="A280">
        <f>--ISNUMBER(IFERROR(SEARCH('Project Costing'!#REF!,'Equipment &amp; Materials'!J286,1),""))</f>
        <v>0</v>
      </c>
      <c r="B280" t="str">
        <f>IF(A280=1,COUNTIF($A$8:A280,1),"")</f>
        <v/>
      </c>
      <c r="D280" s="158">
        <f>IFERROR($C$8:INDEX($C$8:$C$3000,COUNTIF($C$8:$C$3000,"?*")),"")</f>
        <v>0</v>
      </c>
      <c r="F280">
        <f>--ISNUMBER(IFERROR(SEARCH('Project Costing'!#REF!,'Equipment &amp; Materials'!J286,1),""))</f>
        <v>0</v>
      </c>
      <c r="G280" t="str">
        <f>IF(F280=1,COUNTIF($F$8:F280,1),"")</f>
        <v/>
      </c>
      <c r="I280" s="157">
        <f>IFERROR($H$8:INDEX($H$8:$H$3000,COUNTIF($H$8:$H$3000,"?*")),"")</f>
        <v>0</v>
      </c>
    </row>
    <row r="281" spans="1:9" x14ac:dyDescent="0.25">
      <c r="A281">
        <f>--ISNUMBER(IFERROR(SEARCH('Project Costing'!#REF!,'Equipment &amp; Materials'!J287,1),""))</f>
        <v>0</v>
      </c>
      <c r="B281" t="str">
        <f>IF(A281=1,COUNTIF($A$8:A281,1),"")</f>
        <v/>
      </c>
      <c r="D281" s="158">
        <f>IFERROR($C$8:INDEX($C$8:$C$3000,COUNTIF($C$8:$C$3000,"?*")),"")</f>
        <v>0</v>
      </c>
      <c r="F281">
        <f>--ISNUMBER(IFERROR(SEARCH('Project Costing'!#REF!,'Equipment &amp; Materials'!J287,1),""))</f>
        <v>0</v>
      </c>
      <c r="G281" t="str">
        <f>IF(F281=1,COUNTIF($F$8:F281,1),"")</f>
        <v/>
      </c>
      <c r="I281" s="157">
        <f>IFERROR($H$8:INDEX($H$8:$H$3000,COUNTIF($H$8:$H$3000,"?*")),"")</f>
        <v>0</v>
      </c>
    </row>
    <row r="282" spans="1:9" x14ac:dyDescent="0.25">
      <c r="A282">
        <f>--ISNUMBER(IFERROR(SEARCH('Project Costing'!#REF!,'Equipment &amp; Materials'!J288,1),""))</f>
        <v>0</v>
      </c>
      <c r="B282" t="str">
        <f>IF(A282=1,COUNTIF($A$8:A282,1),"")</f>
        <v/>
      </c>
      <c r="D282" s="158">
        <f>IFERROR($C$8:INDEX($C$8:$C$3000,COUNTIF($C$8:$C$3000,"?*")),"")</f>
        <v>0</v>
      </c>
      <c r="F282">
        <f>--ISNUMBER(IFERROR(SEARCH('Project Costing'!#REF!,'Equipment &amp; Materials'!J288,1),""))</f>
        <v>0</v>
      </c>
      <c r="G282" t="str">
        <f>IF(F282=1,COUNTIF($F$8:F282,1),"")</f>
        <v/>
      </c>
      <c r="I282" s="157">
        <f>IFERROR($H$8:INDEX($H$8:$H$3000,COUNTIF($H$8:$H$3000,"?*")),"")</f>
        <v>0</v>
      </c>
    </row>
    <row r="283" spans="1:9" x14ac:dyDescent="0.25">
      <c r="A283">
        <f>--ISNUMBER(IFERROR(SEARCH('Project Costing'!#REF!,'Equipment &amp; Materials'!J289,1),""))</f>
        <v>0</v>
      </c>
      <c r="B283" t="str">
        <f>IF(A283=1,COUNTIF($A$8:A283,1),"")</f>
        <v/>
      </c>
      <c r="D283" s="158">
        <f>IFERROR($C$8:INDEX($C$8:$C$3000,COUNTIF($C$8:$C$3000,"?*")),"")</f>
        <v>0</v>
      </c>
      <c r="F283">
        <f>--ISNUMBER(IFERROR(SEARCH('Project Costing'!#REF!,'Equipment &amp; Materials'!J289,1),""))</f>
        <v>0</v>
      </c>
      <c r="G283" t="str">
        <f>IF(F283=1,COUNTIF($F$8:F283,1),"")</f>
        <v/>
      </c>
      <c r="I283" s="157">
        <f>IFERROR($H$8:INDEX($H$8:$H$3000,COUNTIF($H$8:$H$3000,"?*")),"")</f>
        <v>0</v>
      </c>
    </row>
    <row r="284" spans="1:9" x14ac:dyDescent="0.25">
      <c r="A284">
        <f>--ISNUMBER(IFERROR(SEARCH('Project Costing'!#REF!,'Equipment &amp; Materials'!J290,1),""))</f>
        <v>0</v>
      </c>
      <c r="B284" t="str">
        <f>IF(A284=1,COUNTIF($A$8:A284,1),"")</f>
        <v/>
      </c>
      <c r="D284" s="158">
        <f>IFERROR($C$8:INDEX($C$8:$C$3000,COUNTIF($C$8:$C$3000,"?*")),"")</f>
        <v>0</v>
      </c>
      <c r="F284">
        <f>--ISNUMBER(IFERROR(SEARCH('Project Costing'!#REF!,'Equipment &amp; Materials'!J290,1),""))</f>
        <v>0</v>
      </c>
      <c r="G284" t="str">
        <f>IF(F284=1,COUNTIF($F$8:F284,1),"")</f>
        <v/>
      </c>
      <c r="I284" s="157">
        <f>IFERROR($H$8:INDEX($H$8:$H$3000,COUNTIF($H$8:$H$3000,"?*")),"")</f>
        <v>0</v>
      </c>
    </row>
    <row r="285" spans="1:9" x14ac:dyDescent="0.25">
      <c r="A285">
        <f>--ISNUMBER(IFERROR(SEARCH('Project Costing'!#REF!,'Equipment &amp; Materials'!J291,1),""))</f>
        <v>0</v>
      </c>
      <c r="B285" t="str">
        <f>IF(A285=1,COUNTIF($A$8:A285,1),"")</f>
        <v/>
      </c>
      <c r="D285" s="158">
        <f>IFERROR($C$8:INDEX($C$8:$C$3000,COUNTIF($C$8:$C$3000,"?*")),"")</f>
        <v>0</v>
      </c>
      <c r="F285">
        <f>--ISNUMBER(IFERROR(SEARCH('Project Costing'!#REF!,'Equipment &amp; Materials'!J291,1),""))</f>
        <v>0</v>
      </c>
      <c r="G285" t="str">
        <f>IF(F285=1,COUNTIF($F$8:F285,1),"")</f>
        <v/>
      </c>
      <c r="I285" s="157">
        <f>IFERROR($H$8:INDEX($H$8:$H$3000,COUNTIF($H$8:$H$3000,"?*")),"")</f>
        <v>0</v>
      </c>
    </row>
    <row r="286" spans="1:9" x14ac:dyDescent="0.25">
      <c r="A286">
        <f>--ISNUMBER(IFERROR(SEARCH('Project Costing'!#REF!,'Equipment &amp; Materials'!J292,1),""))</f>
        <v>0</v>
      </c>
      <c r="B286" t="str">
        <f>IF(A286=1,COUNTIF($A$8:A286,1),"")</f>
        <v/>
      </c>
      <c r="D286" s="158">
        <f>IFERROR($C$8:INDEX($C$8:$C$3000,COUNTIF($C$8:$C$3000,"?*")),"")</f>
        <v>0</v>
      </c>
      <c r="F286">
        <f>--ISNUMBER(IFERROR(SEARCH('Project Costing'!#REF!,'Equipment &amp; Materials'!J292,1),""))</f>
        <v>0</v>
      </c>
      <c r="G286" t="str">
        <f>IF(F286=1,COUNTIF($F$8:F286,1),"")</f>
        <v/>
      </c>
      <c r="I286" s="157">
        <f>IFERROR($H$8:INDEX($H$8:$H$3000,COUNTIF($H$8:$H$3000,"?*")),"")</f>
        <v>0</v>
      </c>
    </row>
    <row r="287" spans="1:9" x14ac:dyDescent="0.25">
      <c r="A287">
        <f>--ISNUMBER(IFERROR(SEARCH('Project Costing'!#REF!,'Equipment &amp; Materials'!J293,1),""))</f>
        <v>0</v>
      </c>
      <c r="B287" t="str">
        <f>IF(A287=1,COUNTIF($A$8:A287,1),"")</f>
        <v/>
      </c>
      <c r="D287" s="158">
        <f>IFERROR($C$8:INDEX($C$8:$C$3000,COUNTIF($C$8:$C$3000,"?*")),"")</f>
        <v>0</v>
      </c>
      <c r="F287">
        <f>--ISNUMBER(IFERROR(SEARCH('Project Costing'!#REF!,'Equipment &amp; Materials'!J293,1),""))</f>
        <v>0</v>
      </c>
      <c r="G287" t="str">
        <f>IF(F287=1,COUNTIF($F$8:F287,1),"")</f>
        <v/>
      </c>
      <c r="I287" s="157">
        <f>IFERROR($H$8:INDEX($H$8:$H$3000,COUNTIF($H$8:$H$3000,"?*")),"")</f>
        <v>0</v>
      </c>
    </row>
    <row r="288" spans="1:9" x14ac:dyDescent="0.25">
      <c r="A288">
        <f>--ISNUMBER(IFERROR(SEARCH('Project Costing'!#REF!,'Equipment &amp; Materials'!J294,1),""))</f>
        <v>0</v>
      </c>
      <c r="B288" t="str">
        <f>IF(A288=1,COUNTIF($A$8:A288,1),"")</f>
        <v/>
      </c>
      <c r="D288" s="158">
        <f>IFERROR($C$8:INDEX($C$8:$C$3000,COUNTIF($C$8:$C$3000,"?*")),"")</f>
        <v>0</v>
      </c>
      <c r="F288">
        <f>--ISNUMBER(IFERROR(SEARCH('Project Costing'!#REF!,'Equipment &amp; Materials'!J294,1),""))</f>
        <v>0</v>
      </c>
      <c r="G288" t="str">
        <f>IF(F288=1,COUNTIF($F$8:F288,1),"")</f>
        <v/>
      </c>
      <c r="I288" s="157">
        <f>IFERROR($H$8:INDEX($H$8:$H$3000,COUNTIF($H$8:$H$3000,"?*")),"")</f>
        <v>0</v>
      </c>
    </row>
    <row r="289" spans="1:9" x14ac:dyDescent="0.25">
      <c r="A289">
        <f>--ISNUMBER(IFERROR(SEARCH('Project Costing'!#REF!,'Equipment &amp; Materials'!J295,1),""))</f>
        <v>0</v>
      </c>
      <c r="B289" t="str">
        <f>IF(A289=1,COUNTIF($A$8:A289,1),"")</f>
        <v/>
      </c>
      <c r="D289" s="158">
        <f>IFERROR($C$8:INDEX($C$8:$C$3000,COUNTIF($C$8:$C$3000,"?*")),"")</f>
        <v>0</v>
      </c>
      <c r="F289">
        <f>--ISNUMBER(IFERROR(SEARCH('Project Costing'!#REF!,'Equipment &amp; Materials'!J295,1),""))</f>
        <v>0</v>
      </c>
      <c r="G289" t="str">
        <f>IF(F289=1,COUNTIF($F$8:F289,1),"")</f>
        <v/>
      </c>
      <c r="I289" s="157">
        <f>IFERROR($H$8:INDEX($H$8:$H$3000,COUNTIF($H$8:$H$3000,"?*")),"")</f>
        <v>0</v>
      </c>
    </row>
    <row r="290" spans="1:9" x14ac:dyDescent="0.25">
      <c r="A290">
        <f>--ISNUMBER(IFERROR(SEARCH('Project Costing'!#REF!,'Equipment &amp; Materials'!J296,1),""))</f>
        <v>0</v>
      </c>
      <c r="B290" t="str">
        <f>IF(A290=1,COUNTIF($A$8:A290,1),"")</f>
        <v/>
      </c>
      <c r="D290" s="158">
        <f>IFERROR($C$8:INDEX($C$8:$C$3000,COUNTIF($C$8:$C$3000,"?*")),"")</f>
        <v>0</v>
      </c>
      <c r="F290">
        <f>--ISNUMBER(IFERROR(SEARCH('Project Costing'!#REF!,'Equipment &amp; Materials'!J296,1),""))</f>
        <v>0</v>
      </c>
      <c r="G290" t="str">
        <f>IF(F290=1,COUNTIF($F$8:F290,1),"")</f>
        <v/>
      </c>
      <c r="I290" s="157">
        <f>IFERROR($H$8:INDEX($H$8:$H$3000,COUNTIF($H$8:$H$3000,"?*")),"")</f>
        <v>0</v>
      </c>
    </row>
    <row r="291" spans="1:9" x14ac:dyDescent="0.25">
      <c r="A291">
        <f>--ISNUMBER(IFERROR(SEARCH('Project Costing'!#REF!,'Equipment &amp; Materials'!J297,1),""))</f>
        <v>0</v>
      </c>
      <c r="B291" t="str">
        <f>IF(A291=1,COUNTIF($A$8:A291,1),"")</f>
        <v/>
      </c>
      <c r="D291" s="158">
        <f>IFERROR($C$8:INDEX($C$8:$C$3000,COUNTIF($C$8:$C$3000,"?*")),"")</f>
        <v>0</v>
      </c>
      <c r="F291">
        <f>--ISNUMBER(IFERROR(SEARCH('Project Costing'!#REF!,'Equipment &amp; Materials'!J297,1),""))</f>
        <v>0</v>
      </c>
      <c r="G291" t="str">
        <f>IF(F291=1,COUNTIF($F$8:F291,1),"")</f>
        <v/>
      </c>
      <c r="I291" s="157">
        <f>IFERROR($H$8:INDEX($H$8:$H$3000,COUNTIF($H$8:$H$3000,"?*")),"")</f>
        <v>0</v>
      </c>
    </row>
    <row r="292" spans="1:9" x14ac:dyDescent="0.25">
      <c r="A292">
        <f>--ISNUMBER(IFERROR(SEARCH('Project Costing'!#REF!,'Equipment &amp; Materials'!J298,1),""))</f>
        <v>0</v>
      </c>
      <c r="B292" t="str">
        <f>IF(A292=1,COUNTIF($A$8:A292,1),"")</f>
        <v/>
      </c>
      <c r="D292" s="158">
        <f>IFERROR($C$8:INDEX($C$8:$C$3000,COUNTIF($C$8:$C$3000,"?*")),"")</f>
        <v>0</v>
      </c>
      <c r="F292">
        <f>--ISNUMBER(IFERROR(SEARCH('Project Costing'!#REF!,'Equipment &amp; Materials'!J298,1),""))</f>
        <v>0</v>
      </c>
      <c r="G292" t="str">
        <f>IF(F292=1,COUNTIF($F$8:F292,1),"")</f>
        <v/>
      </c>
      <c r="I292" s="157">
        <f>IFERROR($H$8:INDEX($H$8:$H$3000,COUNTIF($H$8:$H$3000,"?*")),"")</f>
        <v>0</v>
      </c>
    </row>
    <row r="293" spans="1:9" x14ac:dyDescent="0.25">
      <c r="A293">
        <f>--ISNUMBER(IFERROR(SEARCH('Project Costing'!#REF!,'Equipment &amp; Materials'!J299,1),""))</f>
        <v>0</v>
      </c>
      <c r="B293" t="str">
        <f>IF(A293=1,COUNTIF($A$8:A293,1),"")</f>
        <v/>
      </c>
      <c r="D293" s="158">
        <f>IFERROR($C$8:INDEX($C$8:$C$3000,COUNTIF($C$8:$C$3000,"?*")),"")</f>
        <v>0</v>
      </c>
      <c r="F293">
        <f>--ISNUMBER(IFERROR(SEARCH('Project Costing'!#REF!,'Equipment &amp; Materials'!J299,1),""))</f>
        <v>0</v>
      </c>
      <c r="G293" t="str">
        <f>IF(F293=1,COUNTIF($F$8:F293,1),"")</f>
        <v/>
      </c>
      <c r="I293" s="157">
        <f>IFERROR($H$8:INDEX($H$8:$H$3000,COUNTIF($H$8:$H$3000,"?*")),"")</f>
        <v>0</v>
      </c>
    </row>
    <row r="294" spans="1:9" x14ac:dyDescent="0.25">
      <c r="A294">
        <f>--ISNUMBER(IFERROR(SEARCH('Project Costing'!#REF!,'Equipment &amp; Materials'!J300,1),""))</f>
        <v>0</v>
      </c>
      <c r="B294" t="str">
        <f>IF(A294=1,COUNTIF($A$8:A294,1),"")</f>
        <v/>
      </c>
      <c r="D294" s="158">
        <f>IFERROR($C$8:INDEX($C$8:$C$3000,COUNTIF($C$8:$C$3000,"?*")),"")</f>
        <v>0</v>
      </c>
      <c r="F294">
        <f>--ISNUMBER(IFERROR(SEARCH('Project Costing'!#REF!,'Equipment &amp; Materials'!J300,1),""))</f>
        <v>0</v>
      </c>
      <c r="G294" t="str">
        <f>IF(F294=1,COUNTIF($F$8:F294,1),"")</f>
        <v/>
      </c>
      <c r="I294" s="157">
        <f>IFERROR($H$8:INDEX($H$8:$H$3000,COUNTIF($H$8:$H$3000,"?*")),"")</f>
        <v>0</v>
      </c>
    </row>
    <row r="295" spans="1:9" x14ac:dyDescent="0.25">
      <c r="A295">
        <f>--ISNUMBER(IFERROR(SEARCH('Project Costing'!#REF!,'Equipment &amp; Materials'!J301,1),""))</f>
        <v>0</v>
      </c>
      <c r="B295" t="str">
        <f>IF(A295=1,COUNTIF($A$8:A295,1),"")</f>
        <v/>
      </c>
      <c r="D295" s="158">
        <f>IFERROR($C$8:INDEX($C$8:$C$3000,COUNTIF($C$8:$C$3000,"?*")),"")</f>
        <v>0</v>
      </c>
      <c r="F295">
        <f>--ISNUMBER(IFERROR(SEARCH('Project Costing'!#REF!,'Equipment &amp; Materials'!J301,1),""))</f>
        <v>0</v>
      </c>
      <c r="G295" t="str">
        <f>IF(F295=1,COUNTIF($F$8:F295,1),"")</f>
        <v/>
      </c>
      <c r="I295" s="157">
        <f>IFERROR($H$8:INDEX($H$8:$H$3000,COUNTIF($H$8:$H$3000,"?*")),"")</f>
        <v>0</v>
      </c>
    </row>
    <row r="296" spans="1:9" x14ac:dyDescent="0.25">
      <c r="A296">
        <f>--ISNUMBER(IFERROR(SEARCH('Project Costing'!#REF!,'Equipment &amp; Materials'!J302,1),""))</f>
        <v>0</v>
      </c>
      <c r="B296" t="str">
        <f>IF(A296=1,COUNTIF($A$8:A296,1),"")</f>
        <v/>
      </c>
      <c r="D296" s="158">
        <f>IFERROR($C$8:INDEX($C$8:$C$3000,COUNTIF($C$8:$C$3000,"?*")),"")</f>
        <v>0</v>
      </c>
      <c r="F296">
        <f>--ISNUMBER(IFERROR(SEARCH('Project Costing'!#REF!,'Equipment &amp; Materials'!J302,1),""))</f>
        <v>0</v>
      </c>
      <c r="G296" t="str">
        <f>IF(F296=1,COUNTIF($F$8:F296,1),"")</f>
        <v/>
      </c>
      <c r="I296" s="157">
        <f>IFERROR($H$8:INDEX($H$8:$H$3000,COUNTIF($H$8:$H$3000,"?*")),"")</f>
        <v>0</v>
      </c>
    </row>
    <row r="297" spans="1:9" x14ac:dyDescent="0.25">
      <c r="A297">
        <f>--ISNUMBER(IFERROR(SEARCH('Project Costing'!#REF!,'Equipment &amp; Materials'!J303,1),""))</f>
        <v>0</v>
      </c>
      <c r="B297" t="str">
        <f>IF(A297=1,COUNTIF($A$8:A297,1),"")</f>
        <v/>
      </c>
      <c r="D297" s="158">
        <f>IFERROR($C$8:INDEX($C$8:$C$3000,COUNTIF($C$8:$C$3000,"?*")),"")</f>
        <v>0</v>
      </c>
      <c r="F297">
        <f>--ISNUMBER(IFERROR(SEARCH('Project Costing'!#REF!,'Equipment &amp; Materials'!J303,1),""))</f>
        <v>0</v>
      </c>
      <c r="G297" t="str">
        <f>IF(F297=1,COUNTIF($F$8:F297,1),"")</f>
        <v/>
      </c>
      <c r="I297" s="157">
        <f>IFERROR($H$8:INDEX($H$8:$H$3000,COUNTIF($H$8:$H$3000,"?*")),"")</f>
        <v>0</v>
      </c>
    </row>
    <row r="298" spans="1:9" x14ac:dyDescent="0.25">
      <c r="A298">
        <f>--ISNUMBER(IFERROR(SEARCH('Project Costing'!#REF!,'Equipment &amp; Materials'!J304,1),""))</f>
        <v>0</v>
      </c>
      <c r="B298" t="str">
        <f>IF(A298=1,COUNTIF($A$8:A298,1),"")</f>
        <v/>
      </c>
      <c r="D298" s="158">
        <f>IFERROR($C$8:INDEX($C$8:$C$3000,COUNTIF($C$8:$C$3000,"?*")),"")</f>
        <v>0</v>
      </c>
      <c r="F298">
        <f>--ISNUMBER(IFERROR(SEARCH('Project Costing'!#REF!,'Equipment &amp; Materials'!J304,1),""))</f>
        <v>0</v>
      </c>
      <c r="G298" t="str">
        <f>IF(F298=1,COUNTIF($F$8:F298,1),"")</f>
        <v/>
      </c>
      <c r="I298" s="157">
        <f>IFERROR($H$8:INDEX($H$8:$H$3000,COUNTIF($H$8:$H$3000,"?*")),"")</f>
        <v>0</v>
      </c>
    </row>
    <row r="299" spans="1:9" x14ac:dyDescent="0.25">
      <c r="A299">
        <f>--ISNUMBER(IFERROR(SEARCH('Project Costing'!#REF!,'Equipment &amp; Materials'!J305,1),""))</f>
        <v>0</v>
      </c>
      <c r="B299" t="str">
        <f>IF(A299=1,COUNTIF($A$8:A299,1),"")</f>
        <v/>
      </c>
      <c r="D299" s="158">
        <f>IFERROR($C$8:INDEX($C$8:$C$3000,COUNTIF($C$8:$C$3000,"?*")),"")</f>
        <v>0</v>
      </c>
      <c r="F299">
        <f>--ISNUMBER(IFERROR(SEARCH('Project Costing'!#REF!,'Equipment &amp; Materials'!J305,1),""))</f>
        <v>0</v>
      </c>
      <c r="G299" t="str">
        <f>IF(F299=1,COUNTIF($F$8:F299,1),"")</f>
        <v/>
      </c>
      <c r="I299" s="157">
        <f>IFERROR($H$8:INDEX($H$8:$H$3000,COUNTIF($H$8:$H$3000,"?*")),"")</f>
        <v>0</v>
      </c>
    </row>
    <row r="300" spans="1:9" x14ac:dyDescent="0.25">
      <c r="A300">
        <f>--ISNUMBER(IFERROR(SEARCH('Project Costing'!#REF!,'Equipment &amp; Materials'!J306,1),""))</f>
        <v>0</v>
      </c>
      <c r="B300" t="str">
        <f>IF(A300=1,COUNTIF($A$8:A300,1),"")</f>
        <v/>
      </c>
      <c r="D300" s="158">
        <f>IFERROR($C$8:INDEX($C$8:$C$3000,COUNTIF($C$8:$C$3000,"?*")),"")</f>
        <v>0</v>
      </c>
      <c r="F300">
        <f>--ISNUMBER(IFERROR(SEARCH('Project Costing'!#REF!,'Equipment &amp; Materials'!J306,1),""))</f>
        <v>0</v>
      </c>
      <c r="G300" t="str">
        <f>IF(F300=1,COUNTIF($F$8:F300,1),"")</f>
        <v/>
      </c>
      <c r="I300" s="157">
        <f>IFERROR($H$8:INDEX($H$8:$H$3000,COUNTIF($H$8:$H$3000,"?*")),"")</f>
        <v>0</v>
      </c>
    </row>
    <row r="301" spans="1:9" x14ac:dyDescent="0.25">
      <c r="A301">
        <f>--ISNUMBER(IFERROR(SEARCH('Project Costing'!#REF!,'Equipment &amp; Materials'!J307,1),""))</f>
        <v>0</v>
      </c>
      <c r="B301" t="str">
        <f>IF(A301=1,COUNTIF($A$8:A301,1),"")</f>
        <v/>
      </c>
      <c r="D301" s="158">
        <f>IFERROR($C$8:INDEX($C$8:$C$3000,COUNTIF($C$8:$C$3000,"?*")),"")</f>
        <v>0</v>
      </c>
      <c r="F301">
        <f>--ISNUMBER(IFERROR(SEARCH('Project Costing'!#REF!,'Equipment &amp; Materials'!J307,1),""))</f>
        <v>0</v>
      </c>
      <c r="G301" t="str">
        <f>IF(F301=1,COUNTIF($F$8:F301,1),"")</f>
        <v/>
      </c>
      <c r="I301" s="157">
        <f>IFERROR($H$8:INDEX($H$8:$H$3000,COUNTIF($H$8:$H$3000,"?*")),"")</f>
        <v>0</v>
      </c>
    </row>
    <row r="302" spans="1:9" x14ac:dyDescent="0.25">
      <c r="A302">
        <f>--ISNUMBER(IFERROR(SEARCH('Project Costing'!#REF!,'Equipment &amp; Materials'!J308,1),""))</f>
        <v>0</v>
      </c>
      <c r="B302" t="str">
        <f>IF(A302=1,COUNTIF($A$8:A302,1),"")</f>
        <v/>
      </c>
      <c r="D302" s="158">
        <f>IFERROR($C$8:INDEX($C$8:$C$3000,COUNTIF($C$8:$C$3000,"?*")),"")</f>
        <v>0</v>
      </c>
      <c r="F302">
        <f>--ISNUMBER(IFERROR(SEARCH('Project Costing'!#REF!,'Equipment &amp; Materials'!J308,1),""))</f>
        <v>0</v>
      </c>
      <c r="G302" t="str">
        <f>IF(F302=1,COUNTIF($F$8:F302,1),"")</f>
        <v/>
      </c>
      <c r="I302" s="157">
        <f>IFERROR($H$8:INDEX($H$8:$H$3000,COUNTIF($H$8:$H$3000,"?*")),"")</f>
        <v>0</v>
      </c>
    </row>
    <row r="303" spans="1:9" x14ac:dyDescent="0.25">
      <c r="A303">
        <f>--ISNUMBER(IFERROR(SEARCH('Project Costing'!#REF!,'Equipment &amp; Materials'!J309,1),""))</f>
        <v>0</v>
      </c>
      <c r="B303" t="str">
        <f>IF(A303=1,COUNTIF($A$8:A303,1),"")</f>
        <v/>
      </c>
      <c r="D303" s="158">
        <f>IFERROR($C$8:INDEX($C$8:$C$3000,COUNTIF($C$8:$C$3000,"?*")),"")</f>
        <v>0</v>
      </c>
      <c r="F303">
        <f>--ISNUMBER(IFERROR(SEARCH('Project Costing'!#REF!,'Equipment &amp; Materials'!J309,1),""))</f>
        <v>0</v>
      </c>
      <c r="G303" t="str">
        <f>IF(F303=1,COUNTIF($F$8:F303,1),"")</f>
        <v/>
      </c>
      <c r="I303" s="157">
        <f>IFERROR($H$8:INDEX($H$8:$H$3000,COUNTIF($H$8:$H$3000,"?*")),"")</f>
        <v>0</v>
      </c>
    </row>
    <row r="304" spans="1:9" x14ac:dyDescent="0.25">
      <c r="A304">
        <f>--ISNUMBER(IFERROR(SEARCH('Project Costing'!#REF!,'Equipment &amp; Materials'!J310,1),""))</f>
        <v>0</v>
      </c>
      <c r="B304" t="str">
        <f>IF(A304=1,COUNTIF($A$8:A304,1),"")</f>
        <v/>
      </c>
      <c r="D304" s="158">
        <f>IFERROR($C$8:INDEX($C$8:$C$3000,COUNTIF($C$8:$C$3000,"?*")),"")</f>
        <v>0</v>
      </c>
      <c r="F304">
        <f>--ISNUMBER(IFERROR(SEARCH('Project Costing'!#REF!,'Equipment &amp; Materials'!J310,1),""))</f>
        <v>0</v>
      </c>
      <c r="G304" t="str">
        <f>IF(F304=1,COUNTIF($F$8:F304,1),"")</f>
        <v/>
      </c>
      <c r="I304" s="157">
        <f>IFERROR($H$8:INDEX($H$8:$H$3000,COUNTIF($H$8:$H$3000,"?*")),"")</f>
        <v>0</v>
      </c>
    </row>
    <row r="305" spans="1:9" x14ac:dyDescent="0.25">
      <c r="A305">
        <f>--ISNUMBER(IFERROR(SEARCH('Project Costing'!#REF!,'Equipment &amp; Materials'!J311,1),""))</f>
        <v>0</v>
      </c>
      <c r="B305" t="str">
        <f>IF(A305=1,COUNTIF($A$8:A305,1),"")</f>
        <v/>
      </c>
      <c r="D305" s="158">
        <f>IFERROR($C$8:INDEX($C$8:$C$3000,COUNTIF($C$8:$C$3000,"?*")),"")</f>
        <v>0</v>
      </c>
      <c r="F305">
        <f>--ISNUMBER(IFERROR(SEARCH('Project Costing'!#REF!,'Equipment &amp; Materials'!J311,1),""))</f>
        <v>0</v>
      </c>
      <c r="G305" t="str">
        <f>IF(F305=1,COUNTIF($F$8:F305,1),"")</f>
        <v/>
      </c>
      <c r="I305" s="157">
        <f>IFERROR($H$8:INDEX($H$8:$H$3000,COUNTIF($H$8:$H$3000,"?*")),"")</f>
        <v>0</v>
      </c>
    </row>
    <row r="306" spans="1:9" x14ac:dyDescent="0.25">
      <c r="A306">
        <f>--ISNUMBER(IFERROR(SEARCH('Project Costing'!#REF!,'Equipment &amp; Materials'!J312,1),""))</f>
        <v>0</v>
      </c>
      <c r="B306" t="str">
        <f>IF(A306=1,COUNTIF($A$8:A306,1),"")</f>
        <v/>
      </c>
      <c r="D306" s="158">
        <f>IFERROR($C$8:INDEX($C$8:$C$3000,COUNTIF($C$8:$C$3000,"?*")),"")</f>
        <v>0</v>
      </c>
      <c r="F306">
        <f>--ISNUMBER(IFERROR(SEARCH('Project Costing'!#REF!,'Equipment &amp; Materials'!J312,1),""))</f>
        <v>0</v>
      </c>
      <c r="G306" t="str">
        <f>IF(F306=1,COUNTIF($F$8:F306,1),"")</f>
        <v/>
      </c>
      <c r="I306" s="157">
        <f>IFERROR($H$8:INDEX($H$8:$H$3000,COUNTIF($H$8:$H$3000,"?*")),"")</f>
        <v>0</v>
      </c>
    </row>
    <row r="307" spans="1:9" x14ac:dyDescent="0.25">
      <c r="A307">
        <f>--ISNUMBER(IFERROR(SEARCH('Project Costing'!#REF!,'Equipment &amp; Materials'!J313,1),""))</f>
        <v>0</v>
      </c>
      <c r="B307" t="str">
        <f>IF(A307=1,COUNTIF($A$8:A307,1),"")</f>
        <v/>
      </c>
      <c r="D307" s="158">
        <f>IFERROR($C$8:INDEX($C$8:$C$3000,COUNTIF($C$8:$C$3000,"?*")),"")</f>
        <v>0</v>
      </c>
      <c r="F307">
        <f>--ISNUMBER(IFERROR(SEARCH('Project Costing'!#REF!,'Equipment &amp; Materials'!J313,1),""))</f>
        <v>0</v>
      </c>
      <c r="G307" t="str">
        <f>IF(F307=1,COUNTIF($F$8:F307,1),"")</f>
        <v/>
      </c>
      <c r="I307" s="157">
        <f>IFERROR($H$8:INDEX($H$8:$H$3000,COUNTIF($H$8:$H$3000,"?*")),"")</f>
        <v>0</v>
      </c>
    </row>
    <row r="308" spans="1:9" x14ac:dyDescent="0.25">
      <c r="A308">
        <f>--ISNUMBER(IFERROR(SEARCH('Project Costing'!#REF!,'Equipment &amp; Materials'!J314,1),""))</f>
        <v>0</v>
      </c>
      <c r="B308" t="str">
        <f>IF(A308=1,COUNTIF($A$8:A308,1),"")</f>
        <v/>
      </c>
      <c r="D308" s="158">
        <f>IFERROR($C$8:INDEX($C$8:$C$3000,COUNTIF($C$8:$C$3000,"?*")),"")</f>
        <v>0</v>
      </c>
      <c r="F308">
        <f>--ISNUMBER(IFERROR(SEARCH('Project Costing'!#REF!,'Equipment &amp; Materials'!J314,1),""))</f>
        <v>0</v>
      </c>
      <c r="G308" t="str">
        <f>IF(F308=1,COUNTIF($F$8:F308,1),"")</f>
        <v/>
      </c>
      <c r="I308" s="157">
        <f>IFERROR($H$8:INDEX($H$8:$H$3000,COUNTIF($H$8:$H$3000,"?*")),"")</f>
        <v>0</v>
      </c>
    </row>
    <row r="309" spans="1:9" x14ac:dyDescent="0.25">
      <c r="A309">
        <f>--ISNUMBER(IFERROR(SEARCH('Project Costing'!#REF!,'Equipment &amp; Materials'!J315,1),""))</f>
        <v>0</v>
      </c>
      <c r="B309" t="str">
        <f>IF(A309=1,COUNTIF($A$8:A309,1),"")</f>
        <v/>
      </c>
      <c r="D309" s="158">
        <f>IFERROR($C$8:INDEX($C$8:$C$3000,COUNTIF($C$8:$C$3000,"?*")),"")</f>
        <v>0</v>
      </c>
      <c r="F309">
        <f>--ISNUMBER(IFERROR(SEARCH('Project Costing'!#REF!,'Equipment &amp; Materials'!J315,1),""))</f>
        <v>0</v>
      </c>
      <c r="G309" t="str">
        <f>IF(F309=1,COUNTIF($F$8:F309,1),"")</f>
        <v/>
      </c>
      <c r="I309" s="157">
        <f>IFERROR($H$8:INDEX($H$8:$H$3000,COUNTIF($H$8:$H$3000,"?*")),"")</f>
        <v>0</v>
      </c>
    </row>
    <row r="310" spans="1:9" x14ac:dyDescent="0.25">
      <c r="A310">
        <f>--ISNUMBER(IFERROR(SEARCH('Project Costing'!#REF!,'Equipment &amp; Materials'!J316,1),""))</f>
        <v>0</v>
      </c>
      <c r="B310" t="str">
        <f>IF(A310=1,COUNTIF($A$8:A310,1),"")</f>
        <v/>
      </c>
      <c r="D310" s="158">
        <f>IFERROR($C$8:INDEX($C$8:$C$3000,COUNTIF($C$8:$C$3000,"?*")),"")</f>
        <v>0</v>
      </c>
      <c r="F310">
        <f>--ISNUMBER(IFERROR(SEARCH('Project Costing'!#REF!,'Equipment &amp; Materials'!J316,1),""))</f>
        <v>0</v>
      </c>
      <c r="G310" t="str">
        <f>IF(F310=1,COUNTIF($F$8:F310,1),"")</f>
        <v/>
      </c>
      <c r="I310" s="157">
        <f>IFERROR($H$8:INDEX($H$8:$H$3000,COUNTIF($H$8:$H$3000,"?*")),"")</f>
        <v>0</v>
      </c>
    </row>
    <row r="311" spans="1:9" x14ac:dyDescent="0.25">
      <c r="A311">
        <f>--ISNUMBER(IFERROR(SEARCH('Project Costing'!#REF!,'Equipment &amp; Materials'!J317,1),""))</f>
        <v>0</v>
      </c>
      <c r="B311" t="str">
        <f>IF(A311=1,COUNTIF($A$8:A311,1),"")</f>
        <v/>
      </c>
      <c r="D311" s="158">
        <f>IFERROR($C$8:INDEX($C$8:$C$3000,COUNTIF($C$8:$C$3000,"?*")),"")</f>
        <v>0</v>
      </c>
      <c r="F311">
        <f>--ISNUMBER(IFERROR(SEARCH('Project Costing'!#REF!,'Equipment &amp; Materials'!J317,1),""))</f>
        <v>0</v>
      </c>
      <c r="G311" t="str">
        <f>IF(F311=1,COUNTIF($F$8:F311,1),"")</f>
        <v/>
      </c>
      <c r="I311" s="157">
        <f>IFERROR($H$8:INDEX($H$8:$H$3000,COUNTIF($H$8:$H$3000,"?*")),"")</f>
        <v>0</v>
      </c>
    </row>
    <row r="312" spans="1:9" x14ac:dyDescent="0.25">
      <c r="A312">
        <f>--ISNUMBER(IFERROR(SEARCH('Project Costing'!#REF!,'Equipment &amp; Materials'!J318,1),""))</f>
        <v>0</v>
      </c>
      <c r="B312" t="str">
        <f>IF(A312=1,COUNTIF($A$8:A312,1),"")</f>
        <v/>
      </c>
      <c r="D312" s="158">
        <f>IFERROR($C$8:INDEX($C$8:$C$3000,COUNTIF($C$8:$C$3000,"?*")),"")</f>
        <v>0</v>
      </c>
      <c r="F312">
        <f>--ISNUMBER(IFERROR(SEARCH('Project Costing'!#REF!,'Equipment &amp; Materials'!J318,1),""))</f>
        <v>0</v>
      </c>
      <c r="G312" t="str">
        <f>IF(F312=1,COUNTIF($F$8:F312,1),"")</f>
        <v/>
      </c>
      <c r="I312" s="157">
        <f>IFERROR($H$8:INDEX($H$8:$H$3000,COUNTIF($H$8:$H$3000,"?*")),"")</f>
        <v>0</v>
      </c>
    </row>
    <row r="313" spans="1:9" x14ac:dyDescent="0.25">
      <c r="A313">
        <f>--ISNUMBER(IFERROR(SEARCH('Project Costing'!#REF!,'Equipment &amp; Materials'!J319,1),""))</f>
        <v>0</v>
      </c>
      <c r="B313" t="str">
        <f>IF(A313=1,COUNTIF($A$8:A313,1),"")</f>
        <v/>
      </c>
      <c r="D313" s="158">
        <f>IFERROR($C$8:INDEX($C$8:$C$3000,COUNTIF($C$8:$C$3000,"?*")),"")</f>
        <v>0</v>
      </c>
      <c r="F313">
        <f>--ISNUMBER(IFERROR(SEARCH('Project Costing'!#REF!,'Equipment &amp; Materials'!J319,1),""))</f>
        <v>0</v>
      </c>
      <c r="G313" t="str">
        <f>IF(F313=1,COUNTIF($F$8:F313,1),"")</f>
        <v/>
      </c>
      <c r="I313" s="157">
        <f>IFERROR($H$8:INDEX($H$8:$H$3000,COUNTIF($H$8:$H$3000,"?*")),"")</f>
        <v>0</v>
      </c>
    </row>
    <row r="314" spans="1:9" x14ac:dyDescent="0.25">
      <c r="A314">
        <f>--ISNUMBER(IFERROR(SEARCH('Project Costing'!#REF!,'Equipment &amp; Materials'!J320,1),""))</f>
        <v>0</v>
      </c>
      <c r="B314" t="str">
        <f>IF(A314=1,COUNTIF($A$8:A314,1),"")</f>
        <v/>
      </c>
      <c r="D314" s="158">
        <f>IFERROR($C$8:INDEX($C$8:$C$3000,COUNTIF($C$8:$C$3000,"?*")),"")</f>
        <v>0</v>
      </c>
      <c r="F314">
        <f>--ISNUMBER(IFERROR(SEARCH('Project Costing'!#REF!,'Equipment &amp; Materials'!J320,1),""))</f>
        <v>0</v>
      </c>
      <c r="G314" t="str">
        <f>IF(F314=1,COUNTIF($F$8:F314,1),"")</f>
        <v/>
      </c>
      <c r="I314" s="157">
        <f>IFERROR($H$8:INDEX($H$8:$H$3000,COUNTIF($H$8:$H$3000,"?*")),"")</f>
        <v>0</v>
      </c>
    </row>
    <row r="315" spans="1:9" x14ac:dyDescent="0.25">
      <c r="A315">
        <f>--ISNUMBER(IFERROR(SEARCH('Project Costing'!#REF!,'Equipment &amp; Materials'!J321,1),""))</f>
        <v>0</v>
      </c>
      <c r="B315" t="str">
        <f>IF(A315=1,COUNTIF($A$8:A315,1),"")</f>
        <v/>
      </c>
      <c r="D315" s="158">
        <f>IFERROR($C$8:INDEX($C$8:$C$3000,COUNTIF($C$8:$C$3000,"?*")),"")</f>
        <v>0</v>
      </c>
      <c r="F315">
        <f>--ISNUMBER(IFERROR(SEARCH('Project Costing'!#REF!,'Equipment &amp; Materials'!J321,1),""))</f>
        <v>0</v>
      </c>
      <c r="G315" t="str">
        <f>IF(F315=1,COUNTIF($F$8:F315,1),"")</f>
        <v/>
      </c>
      <c r="I315" s="157">
        <f>IFERROR($H$8:INDEX($H$8:$H$3000,COUNTIF($H$8:$H$3000,"?*")),"")</f>
        <v>0</v>
      </c>
    </row>
    <row r="316" spans="1:9" x14ac:dyDescent="0.25">
      <c r="A316">
        <f>--ISNUMBER(IFERROR(SEARCH('Project Costing'!#REF!,'Equipment &amp; Materials'!J322,1),""))</f>
        <v>0</v>
      </c>
      <c r="B316" t="str">
        <f>IF(A316=1,COUNTIF($A$8:A316,1),"")</f>
        <v/>
      </c>
      <c r="D316" s="158">
        <f>IFERROR($C$8:INDEX($C$8:$C$3000,COUNTIF($C$8:$C$3000,"?*")),"")</f>
        <v>0</v>
      </c>
      <c r="F316">
        <f>--ISNUMBER(IFERROR(SEARCH('Project Costing'!#REF!,'Equipment &amp; Materials'!J322,1),""))</f>
        <v>0</v>
      </c>
      <c r="G316" t="str">
        <f>IF(F316=1,COUNTIF($F$8:F316,1),"")</f>
        <v/>
      </c>
      <c r="I316" s="157">
        <f>IFERROR($H$8:INDEX($H$8:$H$3000,COUNTIF($H$8:$H$3000,"?*")),"")</f>
        <v>0</v>
      </c>
    </row>
    <row r="317" spans="1:9" x14ac:dyDescent="0.25">
      <c r="A317">
        <f>--ISNUMBER(IFERROR(SEARCH('Project Costing'!#REF!,'Equipment &amp; Materials'!J323,1),""))</f>
        <v>0</v>
      </c>
      <c r="B317" t="str">
        <f>IF(A317=1,COUNTIF($A$8:A317,1),"")</f>
        <v/>
      </c>
      <c r="D317" s="158">
        <f>IFERROR($C$8:INDEX($C$8:$C$3000,COUNTIF($C$8:$C$3000,"?*")),"")</f>
        <v>0</v>
      </c>
      <c r="F317">
        <f>--ISNUMBER(IFERROR(SEARCH('Project Costing'!#REF!,'Equipment &amp; Materials'!J323,1),""))</f>
        <v>0</v>
      </c>
      <c r="G317" t="str">
        <f>IF(F317=1,COUNTIF($F$8:F317,1),"")</f>
        <v/>
      </c>
      <c r="I317" s="157">
        <f>IFERROR($H$8:INDEX($H$8:$H$3000,COUNTIF($H$8:$H$3000,"?*")),"")</f>
        <v>0</v>
      </c>
    </row>
    <row r="318" spans="1:9" x14ac:dyDescent="0.25">
      <c r="A318">
        <f>--ISNUMBER(IFERROR(SEARCH('Project Costing'!#REF!,'Equipment &amp; Materials'!J324,1),""))</f>
        <v>0</v>
      </c>
      <c r="B318" t="str">
        <f>IF(A318=1,COUNTIF($A$8:A318,1),"")</f>
        <v/>
      </c>
      <c r="D318" s="158">
        <f>IFERROR($C$8:INDEX($C$8:$C$3000,COUNTIF($C$8:$C$3000,"?*")),"")</f>
        <v>0</v>
      </c>
      <c r="F318">
        <f>--ISNUMBER(IFERROR(SEARCH('Project Costing'!#REF!,'Equipment &amp; Materials'!J324,1),""))</f>
        <v>0</v>
      </c>
      <c r="G318" t="str">
        <f>IF(F318=1,COUNTIF($F$8:F318,1),"")</f>
        <v/>
      </c>
      <c r="I318" s="157">
        <f>IFERROR($H$8:INDEX($H$8:$H$3000,COUNTIF($H$8:$H$3000,"?*")),"")</f>
        <v>0</v>
      </c>
    </row>
    <row r="319" spans="1:9" x14ac:dyDescent="0.25">
      <c r="A319">
        <f>--ISNUMBER(IFERROR(SEARCH('Project Costing'!#REF!,'Equipment &amp; Materials'!J325,1),""))</f>
        <v>0</v>
      </c>
      <c r="B319" t="str">
        <f>IF(A319=1,COUNTIF($A$8:A319,1),"")</f>
        <v/>
      </c>
      <c r="D319" s="158">
        <f>IFERROR($C$8:INDEX($C$8:$C$3000,COUNTIF($C$8:$C$3000,"?*")),"")</f>
        <v>0</v>
      </c>
      <c r="F319">
        <f>--ISNUMBER(IFERROR(SEARCH('Project Costing'!#REF!,'Equipment &amp; Materials'!J325,1),""))</f>
        <v>0</v>
      </c>
      <c r="G319" t="str">
        <f>IF(F319=1,COUNTIF($F$8:F319,1),"")</f>
        <v/>
      </c>
      <c r="I319" s="157">
        <f>IFERROR($H$8:INDEX($H$8:$H$3000,COUNTIF($H$8:$H$3000,"?*")),"")</f>
        <v>0</v>
      </c>
    </row>
    <row r="320" spans="1:9" x14ac:dyDescent="0.25">
      <c r="A320">
        <f>--ISNUMBER(IFERROR(SEARCH('Project Costing'!#REF!,'Equipment &amp; Materials'!J326,1),""))</f>
        <v>0</v>
      </c>
      <c r="B320" t="str">
        <f>IF(A320=1,COUNTIF($A$8:A320,1),"")</f>
        <v/>
      </c>
      <c r="D320" s="158">
        <f>IFERROR($C$8:INDEX($C$8:$C$3000,COUNTIF($C$8:$C$3000,"?*")),"")</f>
        <v>0</v>
      </c>
      <c r="F320">
        <f>--ISNUMBER(IFERROR(SEARCH('Project Costing'!#REF!,'Equipment &amp; Materials'!J326,1),""))</f>
        <v>0</v>
      </c>
      <c r="G320" t="str">
        <f>IF(F320=1,COUNTIF($F$8:F320,1),"")</f>
        <v/>
      </c>
      <c r="I320" s="157">
        <f>IFERROR($H$8:INDEX($H$8:$H$3000,COUNTIF($H$8:$H$3000,"?*")),"")</f>
        <v>0</v>
      </c>
    </row>
    <row r="321" spans="1:9" x14ac:dyDescent="0.25">
      <c r="A321">
        <f>--ISNUMBER(IFERROR(SEARCH('Project Costing'!#REF!,'Equipment &amp; Materials'!J327,1),""))</f>
        <v>0</v>
      </c>
      <c r="B321" t="str">
        <f>IF(A321=1,COUNTIF($A$8:A321,1),"")</f>
        <v/>
      </c>
      <c r="D321" s="158">
        <f>IFERROR($C$8:INDEX($C$8:$C$3000,COUNTIF($C$8:$C$3000,"?*")),"")</f>
        <v>0</v>
      </c>
      <c r="F321">
        <f>--ISNUMBER(IFERROR(SEARCH('Project Costing'!#REF!,'Equipment &amp; Materials'!J327,1),""))</f>
        <v>0</v>
      </c>
      <c r="G321" t="str">
        <f>IF(F321=1,COUNTIF($F$8:F321,1),"")</f>
        <v/>
      </c>
      <c r="I321" s="157">
        <f>IFERROR($H$8:INDEX($H$8:$H$3000,COUNTIF($H$8:$H$3000,"?*")),"")</f>
        <v>0</v>
      </c>
    </row>
    <row r="322" spans="1:9" x14ac:dyDescent="0.25">
      <c r="A322">
        <f>--ISNUMBER(IFERROR(SEARCH('Project Costing'!#REF!,'Equipment &amp; Materials'!J328,1),""))</f>
        <v>0</v>
      </c>
      <c r="B322" t="str">
        <f>IF(A322=1,COUNTIF($A$8:A322,1),"")</f>
        <v/>
      </c>
      <c r="D322" s="158">
        <f>IFERROR($C$8:INDEX($C$8:$C$3000,COUNTIF($C$8:$C$3000,"?*")),"")</f>
        <v>0</v>
      </c>
      <c r="F322">
        <f>--ISNUMBER(IFERROR(SEARCH('Project Costing'!#REF!,'Equipment &amp; Materials'!J328,1),""))</f>
        <v>0</v>
      </c>
      <c r="G322" t="str">
        <f>IF(F322=1,COUNTIF($F$8:F322,1),"")</f>
        <v/>
      </c>
      <c r="I322" s="157">
        <f>IFERROR($H$8:INDEX($H$8:$H$3000,COUNTIF($H$8:$H$3000,"?*")),"")</f>
        <v>0</v>
      </c>
    </row>
    <row r="323" spans="1:9" x14ac:dyDescent="0.25">
      <c r="A323">
        <f>--ISNUMBER(IFERROR(SEARCH('Project Costing'!#REF!,'Equipment &amp; Materials'!J329,1),""))</f>
        <v>0</v>
      </c>
      <c r="B323" t="str">
        <f>IF(A323=1,COUNTIF($A$8:A323,1),"")</f>
        <v/>
      </c>
      <c r="D323" s="158">
        <f>IFERROR($C$8:INDEX($C$8:$C$3000,COUNTIF($C$8:$C$3000,"?*")),"")</f>
        <v>0</v>
      </c>
      <c r="F323">
        <f>--ISNUMBER(IFERROR(SEARCH('Project Costing'!#REF!,'Equipment &amp; Materials'!J329,1),""))</f>
        <v>0</v>
      </c>
      <c r="G323" t="str">
        <f>IF(F323=1,COUNTIF($F$8:F323,1),"")</f>
        <v/>
      </c>
      <c r="I323" s="157">
        <f>IFERROR($H$8:INDEX($H$8:$H$3000,COUNTIF($H$8:$H$3000,"?*")),"")</f>
        <v>0</v>
      </c>
    </row>
    <row r="324" spans="1:9" x14ac:dyDescent="0.25">
      <c r="A324">
        <f>--ISNUMBER(IFERROR(SEARCH('Project Costing'!#REF!,'Equipment &amp; Materials'!J330,1),""))</f>
        <v>0</v>
      </c>
      <c r="B324" t="str">
        <f>IF(A324=1,COUNTIF($A$8:A324,1),"")</f>
        <v/>
      </c>
      <c r="D324" s="158">
        <f>IFERROR($C$8:INDEX($C$8:$C$3000,COUNTIF($C$8:$C$3000,"?*")),"")</f>
        <v>0</v>
      </c>
      <c r="F324">
        <f>--ISNUMBER(IFERROR(SEARCH('Project Costing'!#REF!,'Equipment &amp; Materials'!J330,1),""))</f>
        <v>0</v>
      </c>
      <c r="G324" t="str">
        <f>IF(F324=1,COUNTIF($F$8:F324,1),"")</f>
        <v/>
      </c>
      <c r="I324" s="157">
        <f>IFERROR($H$8:INDEX($H$8:$H$3000,COUNTIF($H$8:$H$3000,"?*")),"")</f>
        <v>0</v>
      </c>
    </row>
    <row r="325" spans="1:9" x14ac:dyDescent="0.25">
      <c r="A325">
        <f>--ISNUMBER(IFERROR(SEARCH('Project Costing'!#REF!,'Equipment &amp; Materials'!J331,1),""))</f>
        <v>0</v>
      </c>
      <c r="B325" t="str">
        <f>IF(A325=1,COUNTIF($A$8:A325,1),"")</f>
        <v/>
      </c>
      <c r="D325" s="158">
        <f>IFERROR($C$8:INDEX($C$8:$C$3000,COUNTIF($C$8:$C$3000,"?*")),"")</f>
        <v>0</v>
      </c>
      <c r="F325">
        <f>--ISNUMBER(IFERROR(SEARCH('Project Costing'!#REF!,'Equipment &amp; Materials'!J331,1),""))</f>
        <v>0</v>
      </c>
      <c r="G325" t="str">
        <f>IF(F325=1,COUNTIF($F$8:F325,1),"")</f>
        <v/>
      </c>
      <c r="I325" s="157">
        <f>IFERROR($H$8:INDEX($H$8:$H$3000,COUNTIF($H$8:$H$3000,"?*")),"")</f>
        <v>0</v>
      </c>
    </row>
    <row r="326" spans="1:9" x14ac:dyDescent="0.25">
      <c r="A326">
        <f>--ISNUMBER(IFERROR(SEARCH('Project Costing'!#REF!,'Equipment &amp; Materials'!J332,1),""))</f>
        <v>0</v>
      </c>
      <c r="B326" t="str">
        <f>IF(A326=1,COUNTIF($A$8:A326,1),"")</f>
        <v/>
      </c>
      <c r="D326" s="158">
        <f>IFERROR($C$8:INDEX($C$8:$C$3000,COUNTIF($C$8:$C$3000,"?*")),"")</f>
        <v>0</v>
      </c>
      <c r="F326">
        <f>--ISNUMBER(IFERROR(SEARCH('Project Costing'!#REF!,'Equipment &amp; Materials'!J332,1),""))</f>
        <v>0</v>
      </c>
      <c r="G326" t="str">
        <f>IF(F326=1,COUNTIF($F$8:F326,1),"")</f>
        <v/>
      </c>
      <c r="I326" s="157">
        <f>IFERROR($H$8:INDEX($H$8:$H$3000,COUNTIF($H$8:$H$3000,"?*")),"")</f>
        <v>0</v>
      </c>
    </row>
    <row r="327" spans="1:9" x14ac:dyDescent="0.25">
      <c r="A327">
        <f>--ISNUMBER(IFERROR(SEARCH('Project Costing'!#REF!,'Equipment &amp; Materials'!J333,1),""))</f>
        <v>0</v>
      </c>
      <c r="B327" t="str">
        <f>IF(A327=1,COUNTIF($A$8:A327,1),"")</f>
        <v/>
      </c>
      <c r="D327" s="158">
        <f>IFERROR($C$8:INDEX($C$8:$C$3000,COUNTIF($C$8:$C$3000,"?*")),"")</f>
        <v>0</v>
      </c>
      <c r="F327">
        <f>--ISNUMBER(IFERROR(SEARCH('Project Costing'!#REF!,'Equipment &amp; Materials'!J333,1),""))</f>
        <v>0</v>
      </c>
      <c r="G327" t="str">
        <f>IF(F327=1,COUNTIF($F$8:F327,1),"")</f>
        <v/>
      </c>
      <c r="I327" s="157">
        <f>IFERROR($H$8:INDEX($H$8:$H$3000,COUNTIF($H$8:$H$3000,"?*")),"")</f>
        <v>0</v>
      </c>
    </row>
    <row r="328" spans="1:9" x14ac:dyDescent="0.25">
      <c r="A328">
        <f>--ISNUMBER(IFERROR(SEARCH('Project Costing'!#REF!,'Equipment &amp; Materials'!J334,1),""))</f>
        <v>0</v>
      </c>
      <c r="B328" t="str">
        <f>IF(A328=1,COUNTIF($A$8:A328,1),"")</f>
        <v/>
      </c>
      <c r="D328" s="158">
        <f>IFERROR($C$8:INDEX($C$8:$C$3000,COUNTIF($C$8:$C$3000,"?*")),"")</f>
        <v>0</v>
      </c>
      <c r="F328">
        <f>--ISNUMBER(IFERROR(SEARCH('Project Costing'!#REF!,'Equipment &amp; Materials'!J334,1),""))</f>
        <v>0</v>
      </c>
      <c r="G328" t="str">
        <f>IF(F328=1,COUNTIF($F$8:F328,1),"")</f>
        <v/>
      </c>
      <c r="I328" s="157">
        <f>IFERROR($H$8:INDEX($H$8:$H$3000,COUNTIF($H$8:$H$3000,"?*")),"")</f>
        <v>0</v>
      </c>
    </row>
    <row r="329" spans="1:9" x14ac:dyDescent="0.25">
      <c r="A329">
        <f>--ISNUMBER(IFERROR(SEARCH('Project Costing'!#REF!,'Equipment &amp; Materials'!J335,1),""))</f>
        <v>0</v>
      </c>
      <c r="B329" t="str">
        <f>IF(A329=1,COUNTIF($A$8:A329,1),"")</f>
        <v/>
      </c>
      <c r="D329" s="158">
        <f>IFERROR($C$8:INDEX($C$8:$C$3000,COUNTIF($C$8:$C$3000,"?*")),"")</f>
        <v>0</v>
      </c>
      <c r="F329">
        <f>--ISNUMBER(IFERROR(SEARCH('Project Costing'!#REF!,'Equipment &amp; Materials'!J335,1),""))</f>
        <v>0</v>
      </c>
      <c r="G329" t="str">
        <f>IF(F329=1,COUNTIF($F$8:F329,1),"")</f>
        <v/>
      </c>
      <c r="I329" s="157">
        <f>IFERROR($H$8:INDEX($H$8:$H$3000,COUNTIF($H$8:$H$3000,"?*")),"")</f>
        <v>0</v>
      </c>
    </row>
    <row r="330" spans="1:9" x14ac:dyDescent="0.25">
      <c r="A330">
        <f>--ISNUMBER(IFERROR(SEARCH('Project Costing'!#REF!,'Equipment &amp; Materials'!J336,1),""))</f>
        <v>0</v>
      </c>
      <c r="B330" t="str">
        <f>IF(A330=1,COUNTIF($A$8:A330,1),"")</f>
        <v/>
      </c>
      <c r="D330" s="158">
        <f>IFERROR($C$8:INDEX($C$8:$C$3000,COUNTIF($C$8:$C$3000,"?*")),"")</f>
        <v>0</v>
      </c>
      <c r="F330">
        <f>--ISNUMBER(IFERROR(SEARCH('Project Costing'!#REF!,'Equipment &amp; Materials'!J336,1),""))</f>
        <v>0</v>
      </c>
      <c r="G330" t="str">
        <f>IF(F330=1,COUNTIF($F$8:F330,1),"")</f>
        <v/>
      </c>
      <c r="I330" s="157">
        <f>IFERROR($H$8:INDEX($H$8:$H$3000,COUNTIF($H$8:$H$3000,"?*")),"")</f>
        <v>0</v>
      </c>
    </row>
    <row r="331" spans="1:9" x14ac:dyDescent="0.25">
      <c r="A331">
        <f>--ISNUMBER(IFERROR(SEARCH('Project Costing'!#REF!,'Equipment &amp; Materials'!J337,1),""))</f>
        <v>0</v>
      </c>
      <c r="B331" t="str">
        <f>IF(A331=1,COUNTIF($A$8:A331,1),"")</f>
        <v/>
      </c>
      <c r="D331" s="158">
        <f>IFERROR($C$8:INDEX($C$8:$C$3000,COUNTIF($C$8:$C$3000,"?*")),"")</f>
        <v>0</v>
      </c>
      <c r="F331">
        <f>--ISNUMBER(IFERROR(SEARCH('Project Costing'!#REF!,'Equipment &amp; Materials'!J337,1),""))</f>
        <v>0</v>
      </c>
      <c r="G331" t="str">
        <f>IF(F331=1,COUNTIF($F$8:F331,1),"")</f>
        <v/>
      </c>
      <c r="I331" s="157">
        <f>IFERROR($H$8:INDEX($H$8:$H$3000,COUNTIF($H$8:$H$3000,"?*")),"")</f>
        <v>0</v>
      </c>
    </row>
    <row r="332" spans="1:9" x14ac:dyDescent="0.25">
      <c r="A332">
        <f>--ISNUMBER(IFERROR(SEARCH('Project Costing'!#REF!,'Equipment &amp; Materials'!J338,1),""))</f>
        <v>0</v>
      </c>
      <c r="B332" t="str">
        <f>IF(A332=1,COUNTIF($A$8:A332,1),"")</f>
        <v/>
      </c>
      <c r="D332" s="158">
        <f>IFERROR($C$8:INDEX($C$8:$C$3000,COUNTIF($C$8:$C$3000,"?*")),"")</f>
        <v>0</v>
      </c>
      <c r="F332">
        <f>--ISNUMBER(IFERROR(SEARCH('Project Costing'!#REF!,'Equipment &amp; Materials'!J338,1),""))</f>
        <v>0</v>
      </c>
      <c r="G332" t="str">
        <f>IF(F332=1,COUNTIF($F$8:F332,1),"")</f>
        <v/>
      </c>
      <c r="I332" s="157">
        <f>IFERROR($H$8:INDEX($H$8:$H$3000,COUNTIF($H$8:$H$3000,"?*")),"")</f>
        <v>0</v>
      </c>
    </row>
    <row r="333" spans="1:9" x14ac:dyDescent="0.25">
      <c r="A333">
        <f>--ISNUMBER(IFERROR(SEARCH('Project Costing'!#REF!,'Equipment &amp; Materials'!J339,1),""))</f>
        <v>0</v>
      </c>
      <c r="B333" t="str">
        <f>IF(A333=1,COUNTIF($A$8:A333,1),"")</f>
        <v/>
      </c>
      <c r="D333" s="158">
        <f>IFERROR($C$8:INDEX($C$8:$C$3000,COUNTIF($C$8:$C$3000,"?*")),"")</f>
        <v>0</v>
      </c>
      <c r="F333">
        <f>--ISNUMBER(IFERROR(SEARCH('Project Costing'!#REF!,'Equipment &amp; Materials'!J339,1),""))</f>
        <v>0</v>
      </c>
      <c r="G333" t="str">
        <f>IF(F333=1,COUNTIF($F$8:F333,1),"")</f>
        <v/>
      </c>
      <c r="I333" s="157">
        <f>IFERROR($H$8:INDEX($H$8:$H$3000,COUNTIF($H$8:$H$3000,"?*")),"")</f>
        <v>0</v>
      </c>
    </row>
    <row r="334" spans="1:9" x14ac:dyDescent="0.25">
      <c r="A334">
        <f>--ISNUMBER(IFERROR(SEARCH('Project Costing'!#REF!,'Equipment &amp; Materials'!J340,1),""))</f>
        <v>0</v>
      </c>
      <c r="B334" t="str">
        <f>IF(A334=1,COUNTIF($A$8:A334,1),"")</f>
        <v/>
      </c>
      <c r="D334" s="158">
        <f>IFERROR($C$8:INDEX($C$8:$C$3000,COUNTIF($C$8:$C$3000,"?*")),"")</f>
        <v>0</v>
      </c>
      <c r="F334">
        <f>--ISNUMBER(IFERROR(SEARCH('Project Costing'!#REF!,'Equipment &amp; Materials'!J340,1),""))</f>
        <v>0</v>
      </c>
      <c r="G334" t="str">
        <f>IF(F334=1,COUNTIF($F$8:F334,1),"")</f>
        <v/>
      </c>
      <c r="I334" s="157">
        <f>IFERROR($H$8:INDEX($H$8:$H$3000,COUNTIF($H$8:$H$3000,"?*")),"")</f>
        <v>0</v>
      </c>
    </row>
    <row r="335" spans="1:9" x14ac:dyDescent="0.25">
      <c r="A335">
        <f>--ISNUMBER(IFERROR(SEARCH('Project Costing'!#REF!,'Equipment &amp; Materials'!J341,1),""))</f>
        <v>0</v>
      </c>
      <c r="B335" t="str">
        <f>IF(A335=1,COUNTIF($A$8:A335,1),"")</f>
        <v/>
      </c>
      <c r="D335" s="158">
        <f>IFERROR($C$8:INDEX($C$8:$C$3000,COUNTIF($C$8:$C$3000,"?*")),"")</f>
        <v>0</v>
      </c>
      <c r="F335">
        <f>--ISNUMBER(IFERROR(SEARCH('Project Costing'!#REF!,'Equipment &amp; Materials'!J341,1),""))</f>
        <v>0</v>
      </c>
      <c r="G335" t="str">
        <f>IF(F335=1,COUNTIF($F$8:F335,1),"")</f>
        <v/>
      </c>
      <c r="I335" s="157">
        <f>IFERROR($H$8:INDEX($H$8:$H$3000,COUNTIF($H$8:$H$3000,"?*")),"")</f>
        <v>0</v>
      </c>
    </row>
    <row r="336" spans="1:9" x14ac:dyDescent="0.25">
      <c r="A336">
        <f>--ISNUMBER(IFERROR(SEARCH('Project Costing'!#REF!,'Equipment &amp; Materials'!J342,1),""))</f>
        <v>0</v>
      </c>
      <c r="B336" t="str">
        <f>IF(A336=1,COUNTIF($A$8:A336,1),"")</f>
        <v/>
      </c>
      <c r="D336" s="158">
        <f>IFERROR($C$8:INDEX($C$8:$C$3000,COUNTIF($C$8:$C$3000,"?*")),"")</f>
        <v>0</v>
      </c>
      <c r="F336">
        <f>--ISNUMBER(IFERROR(SEARCH('Project Costing'!#REF!,'Equipment &amp; Materials'!J342,1),""))</f>
        <v>0</v>
      </c>
      <c r="G336" t="str">
        <f>IF(F336=1,COUNTIF($F$8:F336,1),"")</f>
        <v/>
      </c>
      <c r="I336" s="157">
        <f>IFERROR($H$8:INDEX($H$8:$H$3000,COUNTIF($H$8:$H$3000,"?*")),"")</f>
        <v>0</v>
      </c>
    </row>
    <row r="337" spans="1:9" x14ac:dyDescent="0.25">
      <c r="A337">
        <f>--ISNUMBER(IFERROR(SEARCH('Project Costing'!#REF!,'Equipment &amp; Materials'!J343,1),""))</f>
        <v>0</v>
      </c>
      <c r="B337" t="str">
        <f>IF(A337=1,COUNTIF($A$8:A337,1),"")</f>
        <v/>
      </c>
      <c r="D337" s="158">
        <f>IFERROR($C$8:INDEX($C$8:$C$3000,COUNTIF($C$8:$C$3000,"?*")),"")</f>
        <v>0</v>
      </c>
      <c r="F337">
        <f>--ISNUMBER(IFERROR(SEARCH('Project Costing'!#REF!,'Equipment &amp; Materials'!J343,1),""))</f>
        <v>0</v>
      </c>
      <c r="G337" t="str">
        <f>IF(F337=1,COUNTIF($F$8:F337,1),"")</f>
        <v/>
      </c>
      <c r="I337" s="157">
        <f>IFERROR($H$8:INDEX($H$8:$H$3000,COUNTIF($H$8:$H$3000,"?*")),"")</f>
        <v>0</v>
      </c>
    </row>
    <row r="338" spans="1:9" x14ac:dyDescent="0.25">
      <c r="A338">
        <f>--ISNUMBER(IFERROR(SEARCH('Project Costing'!#REF!,'Equipment &amp; Materials'!J344,1),""))</f>
        <v>0</v>
      </c>
      <c r="B338" t="str">
        <f>IF(A338=1,COUNTIF($A$8:A338,1),"")</f>
        <v/>
      </c>
      <c r="D338" s="158">
        <f>IFERROR($C$8:INDEX($C$8:$C$3000,COUNTIF($C$8:$C$3000,"?*")),"")</f>
        <v>0</v>
      </c>
      <c r="F338">
        <f>--ISNUMBER(IFERROR(SEARCH('Project Costing'!#REF!,'Equipment &amp; Materials'!J344,1),""))</f>
        <v>0</v>
      </c>
      <c r="G338" t="str">
        <f>IF(F338=1,COUNTIF($F$8:F338,1),"")</f>
        <v/>
      </c>
      <c r="I338" s="157">
        <f>IFERROR($H$8:INDEX($H$8:$H$3000,COUNTIF($H$8:$H$3000,"?*")),"")</f>
        <v>0</v>
      </c>
    </row>
    <row r="339" spans="1:9" x14ac:dyDescent="0.25">
      <c r="A339">
        <f>--ISNUMBER(IFERROR(SEARCH('Project Costing'!#REF!,'Equipment &amp; Materials'!J345,1),""))</f>
        <v>0</v>
      </c>
      <c r="B339" t="str">
        <f>IF(A339=1,COUNTIF($A$8:A339,1),"")</f>
        <v/>
      </c>
      <c r="D339" s="158">
        <f>IFERROR($C$8:INDEX($C$8:$C$3000,COUNTIF($C$8:$C$3000,"?*")),"")</f>
        <v>0</v>
      </c>
      <c r="F339">
        <f>--ISNUMBER(IFERROR(SEARCH('Project Costing'!#REF!,'Equipment &amp; Materials'!J345,1),""))</f>
        <v>0</v>
      </c>
      <c r="G339" t="str">
        <f>IF(F339=1,COUNTIF($F$8:F339,1),"")</f>
        <v/>
      </c>
      <c r="I339" s="157">
        <f>IFERROR($H$8:INDEX($H$8:$H$3000,COUNTIF($H$8:$H$3000,"?*")),"")</f>
        <v>0</v>
      </c>
    </row>
    <row r="340" spans="1:9" x14ac:dyDescent="0.25">
      <c r="A340">
        <f>--ISNUMBER(IFERROR(SEARCH('Project Costing'!#REF!,'Equipment &amp; Materials'!J346,1),""))</f>
        <v>0</v>
      </c>
      <c r="B340" t="str">
        <f>IF(A340=1,COUNTIF($A$8:A340,1),"")</f>
        <v/>
      </c>
      <c r="D340" s="158">
        <f>IFERROR($C$8:INDEX($C$8:$C$3000,COUNTIF($C$8:$C$3000,"?*")),"")</f>
        <v>0</v>
      </c>
      <c r="F340">
        <f>--ISNUMBER(IFERROR(SEARCH('Project Costing'!#REF!,'Equipment &amp; Materials'!J346,1),""))</f>
        <v>0</v>
      </c>
      <c r="G340" t="str">
        <f>IF(F340=1,COUNTIF($F$8:F340,1),"")</f>
        <v/>
      </c>
      <c r="I340" s="157">
        <f>IFERROR($H$8:INDEX($H$8:$H$3000,COUNTIF($H$8:$H$3000,"?*")),"")</f>
        <v>0</v>
      </c>
    </row>
    <row r="341" spans="1:9" x14ac:dyDescent="0.25">
      <c r="A341">
        <f>--ISNUMBER(IFERROR(SEARCH('Project Costing'!#REF!,'Equipment &amp; Materials'!J347,1),""))</f>
        <v>0</v>
      </c>
      <c r="B341" t="str">
        <f>IF(A341=1,COUNTIF($A$8:A341,1),"")</f>
        <v/>
      </c>
      <c r="D341" s="158">
        <f>IFERROR($C$8:INDEX($C$8:$C$3000,COUNTIF($C$8:$C$3000,"?*")),"")</f>
        <v>0</v>
      </c>
      <c r="F341">
        <f>--ISNUMBER(IFERROR(SEARCH('Project Costing'!#REF!,'Equipment &amp; Materials'!J347,1),""))</f>
        <v>0</v>
      </c>
      <c r="G341" t="str">
        <f>IF(F341=1,COUNTIF($F$8:F341,1),"")</f>
        <v/>
      </c>
      <c r="I341" s="157">
        <f>IFERROR($H$8:INDEX($H$8:$H$3000,COUNTIF($H$8:$H$3000,"?*")),"")</f>
        <v>0</v>
      </c>
    </row>
    <row r="342" spans="1:9" x14ac:dyDescent="0.25">
      <c r="A342">
        <f>--ISNUMBER(IFERROR(SEARCH('Project Costing'!#REF!,'Equipment &amp; Materials'!J348,1),""))</f>
        <v>0</v>
      </c>
      <c r="B342" t="str">
        <f>IF(A342=1,COUNTIF($A$8:A342,1),"")</f>
        <v/>
      </c>
      <c r="D342" s="158">
        <f>IFERROR($C$8:INDEX($C$8:$C$3000,COUNTIF($C$8:$C$3000,"?*")),"")</f>
        <v>0</v>
      </c>
      <c r="F342">
        <f>--ISNUMBER(IFERROR(SEARCH('Project Costing'!#REF!,'Equipment &amp; Materials'!J348,1),""))</f>
        <v>0</v>
      </c>
      <c r="G342" t="str">
        <f>IF(F342=1,COUNTIF($F$8:F342,1),"")</f>
        <v/>
      </c>
      <c r="I342" s="157">
        <f>IFERROR($H$8:INDEX($H$8:$H$3000,COUNTIF($H$8:$H$3000,"?*")),"")</f>
        <v>0</v>
      </c>
    </row>
    <row r="343" spans="1:9" x14ac:dyDescent="0.25">
      <c r="A343">
        <f>--ISNUMBER(IFERROR(SEARCH('Project Costing'!#REF!,'Equipment &amp; Materials'!J349,1),""))</f>
        <v>0</v>
      </c>
      <c r="B343" t="str">
        <f>IF(A343=1,COUNTIF($A$8:A343,1),"")</f>
        <v/>
      </c>
      <c r="D343" s="158">
        <f>IFERROR($C$8:INDEX($C$8:$C$3000,COUNTIF($C$8:$C$3000,"?*")),"")</f>
        <v>0</v>
      </c>
      <c r="F343">
        <f>--ISNUMBER(IFERROR(SEARCH('Project Costing'!#REF!,'Equipment &amp; Materials'!J349,1),""))</f>
        <v>0</v>
      </c>
      <c r="G343" t="str">
        <f>IF(F343=1,COUNTIF($F$8:F343,1),"")</f>
        <v/>
      </c>
      <c r="I343" s="157">
        <f>IFERROR($H$8:INDEX($H$8:$H$3000,COUNTIF($H$8:$H$3000,"?*")),"")</f>
        <v>0</v>
      </c>
    </row>
    <row r="344" spans="1:9" x14ac:dyDescent="0.25">
      <c r="A344">
        <f>--ISNUMBER(IFERROR(SEARCH('Project Costing'!#REF!,'Equipment &amp; Materials'!J350,1),""))</f>
        <v>0</v>
      </c>
      <c r="B344" t="str">
        <f>IF(A344=1,COUNTIF($A$8:A344,1),"")</f>
        <v/>
      </c>
      <c r="D344" s="158">
        <f>IFERROR($C$8:INDEX($C$8:$C$3000,COUNTIF($C$8:$C$3000,"?*")),"")</f>
        <v>0</v>
      </c>
      <c r="F344">
        <f>--ISNUMBER(IFERROR(SEARCH('Project Costing'!#REF!,'Equipment &amp; Materials'!J350,1),""))</f>
        <v>0</v>
      </c>
      <c r="G344" t="str">
        <f>IF(F344=1,COUNTIF($F$8:F344,1),"")</f>
        <v/>
      </c>
      <c r="I344" s="157">
        <f>IFERROR($H$8:INDEX($H$8:$H$3000,COUNTIF($H$8:$H$3000,"?*")),"")</f>
        <v>0</v>
      </c>
    </row>
    <row r="345" spans="1:9" x14ac:dyDescent="0.25">
      <c r="A345">
        <f>--ISNUMBER(IFERROR(SEARCH('Project Costing'!#REF!,'Equipment &amp; Materials'!J351,1),""))</f>
        <v>0</v>
      </c>
      <c r="B345" t="str">
        <f>IF(A345=1,COUNTIF($A$8:A345,1),"")</f>
        <v/>
      </c>
      <c r="D345" s="158">
        <f>IFERROR($C$8:INDEX($C$8:$C$3000,COUNTIF($C$8:$C$3000,"?*")),"")</f>
        <v>0</v>
      </c>
      <c r="F345">
        <f>--ISNUMBER(IFERROR(SEARCH('Project Costing'!#REF!,'Equipment &amp; Materials'!J351,1),""))</f>
        <v>0</v>
      </c>
      <c r="G345" t="str">
        <f>IF(F345=1,COUNTIF($F$8:F345,1),"")</f>
        <v/>
      </c>
      <c r="I345" s="157">
        <f>IFERROR($H$8:INDEX($H$8:$H$3000,COUNTIF($H$8:$H$3000,"?*")),"")</f>
        <v>0</v>
      </c>
    </row>
    <row r="346" spans="1:9" x14ac:dyDescent="0.25">
      <c r="A346">
        <f>--ISNUMBER(IFERROR(SEARCH('Project Costing'!#REF!,'Equipment &amp; Materials'!J352,1),""))</f>
        <v>0</v>
      </c>
      <c r="B346" t="str">
        <f>IF(A346=1,COUNTIF($A$8:A346,1),"")</f>
        <v/>
      </c>
      <c r="D346" s="158">
        <f>IFERROR($C$8:INDEX($C$8:$C$3000,COUNTIF($C$8:$C$3000,"?*")),"")</f>
        <v>0</v>
      </c>
      <c r="F346">
        <f>--ISNUMBER(IFERROR(SEARCH('Project Costing'!#REF!,'Equipment &amp; Materials'!J352,1),""))</f>
        <v>0</v>
      </c>
      <c r="G346" t="str">
        <f>IF(F346=1,COUNTIF($F$8:F346,1),"")</f>
        <v/>
      </c>
      <c r="I346" s="157">
        <f>IFERROR($H$8:INDEX($H$8:$H$3000,COUNTIF($H$8:$H$3000,"?*")),"")</f>
        <v>0</v>
      </c>
    </row>
    <row r="347" spans="1:9" x14ac:dyDescent="0.25">
      <c r="A347">
        <f>--ISNUMBER(IFERROR(SEARCH('Project Costing'!#REF!,'Equipment &amp; Materials'!J353,1),""))</f>
        <v>0</v>
      </c>
      <c r="B347" t="str">
        <f>IF(A347=1,COUNTIF($A$8:A347,1),"")</f>
        <v/>
      </c>
      <c r="D347" s="158">
        <f>IFERROR($C$8:INDEX($C$8:$C$3000,COUNTIF($C$8:$C$3000,"?*")),"")</f>
        <v>0</v>
      </c>
      <c r="F347">
        <f>--ISNUMBER(IFERROR(SEARCH('Project Costing'!#REF!,'Equipment &amp; Materials'!J353,1),""))</f>
        <v>0</v>
      </c>
      <c r="G347" t="str">
        <f>IF(F347=1,COUNTIF($F$8:F347,1),"")</f>
        <v/>
      </c>
      <c r="I347" s="157">
        <f>IFERROR($H$8:INDEX($H$8:$H$3000,COUNTIF($H$8:$H$3000,"?*")),"")</f>
        <v>0</v>
      </c>
    </row>
    <row r="348" spans="1:9" x14ac:dyDescent="0.25">
      <c r="A348">
        <f>--ISNUMBER(IFERROR(SEARCH('Project Costing'!#REF!,'Equipment &amp; Materials'!J354,1),""))</f>
        <v>0</v>
      </c>
      <c r="B348" t="str">
        <f>IF(A348=1,COUNTIF($A$8:A348,1),"")</f>
        <v/>
      </c>
      <c r="D348" s="158">
        <f>IFERROR($C$8:INDEX($C$8:$C$3000,COUNTIF($C$8:$C$3000,"?*")),"")</f>
        <v>0</v>
      </c>
      <c r="F348">
        <f>--ISNUMBER(IFERROR(SEARCH('Project Costing'!#REF!,'Equipment &amp; Materials'!J354,1),""))</f>
        <v>0</v>
      </c>
      <c r="G348" t="str">
        <f>IF(F348=1,COUNTIF($F$8:F348,1),"")</f>
        <v/>
      </c>
      <c r="I348" s="157">
        <f>IFERROR($H$8:INDEX($H$8:$H$3000,COUNTIF($H$8:$H$3000,"?*")),"")</f>
        <v>0</v>
      </c>
    </row>
    <row r="349" spans="1:9" x14ac:dyDescent="0.25">
      <c r="A349">
        <f>--ISNUMBER(IFERROR(SEARCH('Project Costing'!#REF!,'Equipment &amp; Materials'!J355,1),""))</f>
        <v>0</v>
      </c>
      <c r="B349" t="str">
        <f>IF(A349=1,COUNTIF($A$8:A349,1),"")</f>
        <v/>
      </c>
      <c r="D349" s="158">
        <f>IFERROR($C$8:INDEX($C$8:$C$3000,COUNTIF($C$8:$C$3000,"?*")),"")</f>
        <v>0</v>
      </c>
      <c r="F349">
        <f>--ISNUMBER(IFERROR(SEARCH('Project Costing'!#REF!,'Equipment &amp; Materials'!J355,1),""))</f>
        <v>0</v>
      </c>
      <c r="G349" t="str">
        <f>IF(F349=1,COUNTIF($F$8:F349,1),"")</f>
        <v/>
      </c>
      <c r="I349" s="157">
        <f>IFERROR($H$8:INDEX($H$8:$H$3000,COUNTIF($H$8:$H$3000,"?*")),"")</f>
        <v>0</v>
      </c>
    </row>
    <row r="350" spans="1:9" x14ac:dyDescent="0.25">
      <c r="A350">
        <f>--ISNUMBER(IFERROR(SEARCH('Project Costing'!#REF!,'Equipment &amp; Materials'!J356,1),""))</f>
        <v>0</v>
      </c>
      <c r="B350" t="str">
        <f>IF(A350=1,COUNTIF($A$8:A350,1),"")</f>
        <v/>
      </c>
      <c r="D350" s="158">
        <f>IFERROR($C$8:INDEX($C$8:$C$3000,COUNTIF($C$8:$C$3000,"?*")),"")</f>
        <v>0</v>
      </c>
      <c r="F350">
        <f>--ISNUMBER(IFERROR(SEARCH('Project Costing'!#REF!,'Equipment &amp; Materials'!J356,1),""))</f>
        <v>0</v>
      </c>
      <c r="G350" t="str">
        <f>IF(F350=1,COUNTIF($F$8:F350,1),"")</f>
        <v/>
      </c>
      <c r="I350" s="157">
        <f>IFERROR($H$8:INDEX($H$8:$H$3000,COUNTIF($H$8:$H$3000,"?*")),"")</f>
        <v>0</v>
      </c>
    </row>
    <row r="351" spans="1:9" x14ac:dyDescent="0.25">
      <c r="A351">
        <f>--ISNUMBER(IFERROR(SEARCH('Project Costing'!#REF!,'Equipment &amp; Materials'!J357,1),""))</f>
        <v>0</v>
      </c>
      <c r="B351" t="str">
        <f>IF(A351=1,COUNTIF($A$8:A351,1),"")</f>
        <v/>
      </c>
      <c r="D351" s="158">
        <f>IFERROR($C$8:INDEX($C$8:$C$3000,COUNTIF($C$8:$C$3000,"?*")),"")</f>
        <v>0</v>
      </c>
      <c r="F351">
        <f>--ISNUMBER(IFERROR(SEARCH('Project Costing'!#REF!,'Equipment &amp; Materials'!J357,1),""))</f>
        <v>0</v>
      </c>
      <c r="G351" t="str">
        <f>IF(F351=1,COUNTIF($F$8:F351,1),"")</f>
        <v/>
      </c>
      <c r="I351" s="157">
        <f>IFERROR($H$8:INDEX($H$8:$H$3000,COUNTIF($H$8:$H$3000,"?*")),"")</f>
        <v>0</v>
      </c>
    </row>
    <row r="352" spans="1:9" x14ac:dyDescent="0.25">
      <c r="A352">
        <f>--ISNUMBER(IFERROR(SEARCH('Project Costing'!#REF!,'Equipment &amp; Materials'!J358,1),""))</f>
        <v>0</v>
      </c>
      <c r="B352" t="str">
        <f>IF(A352=1,COUNTIF($A$8:A352,1),"")</f>
        <v/>
      </c>
      <c r="D352" s="158">
        <f>IFERROR($C$8:INDEX($C$8:$C$3000,COUNTIF($C$8:$C$3000,"?*")),"")</f>
        <v>0</v>
      </c>
      <c r="F352">
        <f>--ISNUMBER(IFERROR(SEARCH('Project Costing'!#REF!,'Equipment &amp; Materials'!J358,1),""))</f>
        <v>0</v>
      </c>
      <c r="G352" t="str">
        <f>IF(F352=1,COUNTIF($F$8:F352,1),"")</f>
        <v/>
      </c>
      <c r="I352" s="157">
        <f>IFERROR($H$8:INDEX($H$8:$H$3000,COUNTIF($H$8:$H$3000,"?*")),"")</f>
        <v>0</v>
      </c>
    </row>
    <row r="353" spans="1:9" x14ac:dyDescent="0.25">
      <c r="A353">
        <f>--ISNUMBER(IFERROR(SEARCH('Project Costing'!#REF!,'Equipment &amp; Materials'!J359,1),""))</f>
        <v>0</v>
      </c>
      <c r="B353" t="str">
        <f>IF(A353=1,COUNTIF($A$8:A353,1),"")</f>
        <v/>
      </c>
      <c r="D353" s="158">
        <f>IFERROR($C$8:INDEX($C$8:$C$3000,COUNTIF($C$8:$C$3000,"?*")),"")</f>
        <v>0</v>
      </c>
      <c r="F353">
        <f>--ISNUMBER(IFERROR(SEARCH('Project Costing'!#REF!,'Equipment &amp; Materials'!J359,1),""))</f>
        <v>0</v>
      </c>
      <c r="G353" t="str">
        <f>IF(F353=1,COUNTIF($F$8:F353,1),"")</f>
        <v/>
      </c>
      <c r="I353" s="157">
        <f>IFERROR($H$8:INDEX($H$8:$H$3000,COUNTIF($H$8:$H$3000,"?*")),"")</f>
        <v>0</v>
      </c>
    </row>
    <row r="354" spans="1:9" x14ac:dyDescent="0.25">
      <c r="A354">
        <f>--ISNUMBER(IFERROR(SEARCH('Project Costing'!#REF!,'Equipment &amp; Materials'!J360,1),""))</f>
        <v>0</v>
      </c>
      <c r="B354" t="str">
        <f>IF(A354=1,COUNTIF($A$8:A354,1),"")</f>
        <v/>
      </c>
      <c r="D354" s="158">
        <f>IFERROR($C$8:INDEX($C$8:$C$3000,COUNTIF($C$8:$C$3000,"?*")),"")</f>
        <v>0</v>
      </c>
      <c r="F354">
        <f>--ISNUMBER(IFERROR(SEARCH('Project Costing'!#REF!,'Equipment &amp; Materials'!J360,1),""))</f>
        <v>0</v>
      </c>
      <c r="G354" t="str">
        <f>IF(F354=1,COUNTIF($F$8:F354,1),"")</f>
        <v/>
      </c>
      <c r="I354" s="157">
        <f>IFERROR($H$8:INDEX($H$8:$H$3000,COUNTIF($H$8:$H$3000,"?*")),"")</f>
        <v>0</v>
      </c>
    </row>
    <row r="355" spans="1:9" x14ac:dyDescent="0.25">
      <c r="A355">
        <f>--ISNUMBER(IFERROR(SEARCH('Project Costing'!#REF!,'Equipment &amp; Materials'!J361,1),""))</f>
        <v>0</v>
      </c>
      <c r="B355" t="str">
        <f>IF(A355=1,COUNTIF($A$8:A355,1),"")</f>
        <v/>
      </c>
      <c r="D355" s="158">
        <f>IFERROR($C$8:INDEX($C$8:$C$3000,COUNTIF($C$8:$C$3000,"?*")),"")</f>
        <v>0</v>
      </c>
      <c r="F355">
        <f>--ISNUMBER(IFERROR(SEARCH('Project Costing'!#REF!,'Equipment &amp; Materials'!J361,1),""))</f>
        <v>0</v>
      </c>
      <c r="G355" t="str">
        <f>IF(F355=1,COUNTIF($F$8:F355,1),"")</f>
        <v/>
      </c>
      <c r="I355" s="157">
        <f>IFERROR($H$8:INDEX($H$8:$H$3000,COUNTIF($H$8:$H$3000,"?*")),"")</f>
        <v>0</v>
      </c>
    </row>
    <row r="356" spans="1:9" x14ac:dyDescent="0.25">
      <c r="A356">
        <f>--ISNUMBER(IFERROR(SEARCH('Project Costing'!#REF!,'Equipment &amp; Materials'!J362,1),""))</f>
        <v>0</v>
      </c>
      <c r="B356" t="str">
        <f>IF(A356=1,COUNTIF($A$8:A356,1),"")</f>
        <v/>
      </c>
      <c r="D356" s="158">
        <f>IFERROR($C$8:INDEX($C$8:$C$3000,COUNTIF($C$8:$C$3000,"?*")),"")</f>
        <v>0</v>
      </c>
      <c r="F356">
        <f>--ISNUMBER(IFERROR(SEARCH('Project Costing'!#REF!,'Equipment &amp; Materials'!J362,1),""))</f>
        <v>0</v>
      </c>
      <c r="G356" t="str">
        <f>IF(F356=1,COUNTIF($F$8:F356,1),"")</f>
        <v/>
      </c>
      <c r="I356" s="157">
        <f>IFERROR($H$8:INDEX($H$8:$H$3000,COUNTIF($H$8:$H$3000,"?*")),"")</f>
        <v>0</v>
      </c>
    </row>
    <row r="357" spans="1:9" x14ac:dyDescent="0.25">
      <c r="A357">
        <f>--ISNUMBER(IFERROR(SEARCH('Project Costing'!#REF!,'Equipment &amp; Materials'!J363,1),""))</f>
        <v>0</v>
      </c>
      <c r="B357" t="str">
        <f>IF(A357=1,COUNTIF($A$8:A357,1),"")</f>
        <v/>
      </c>
      <c r="D357" s="158">
        <f>IFERROR($C$8:INDEX($C$8:$C$3000,COUNTIF($C$8:$C$3000,"?*")),"")</f>
        <v>0</v>
      </c>
      <c r="F357">
        <f>--ISNUMBER(IFERROR(SEARCH('Project Costing'!#REF!,'Equipment &amp; Materials'!J363,1),""))</f>
        <v>0</v>
      </c>
      <c r="G357" t="str">
        <f>IF(F357=1,COUNTIF($F$8:F357,1),"")</f>
        <v/>
      </c>
      <c r="I357" s="157">
        <f>IFERROR($H$8:INDEX($H$8:$H$3000,COUNTIF($H$8:$H$3000,"?*")),"")</f>
        <v>0</v>
      </c>
    </row>
    <row r="358" spans="1:9" x14ac:dyDescent="0.25">
      <c r="A358">
        <f>--ISNUMBER(IFERROR(SEARCH('Project Costing'!#REF!,'Equipment &amp; Materials'!J364,1),""))</f>
        <v>0</v>
      </c>
      <c r="B358" t="str">
        <f>IF(A358=1,COUNTIF($A$8:A358,1),"")</f>
        <v/>
      </c>
      <c r="D358" s="158">
        <f>IFERROR($C$8:INDEX($C$8:$C$3000,COUNTIF($C$8:$C$3000,"?*")),"")</f>
        <v>0</v>
      </c>
      <c r="F358">
        <f>--ISNUMBER(IFERROR(SEARCH('Project Costing'!#REF!,'Equipment &amp; Materials'!J364,1),""))</f>
        <v>0</v>
      </c>
      <c r="G358" t="str">
        <f>IF(F358=1,COUNTIF($F$8:F358,1),"")</f>
        <v/>
      </c>
      <c r="I358" s="157">
        <f>IFERROR($H$8:INDEX($H$8:$H$3000,COUNTIF($H$8:$H$3000,"?*")),"")</f>
        <v>0</v>
      </c>
    </row>
    <row r="359" spans="1:9" x14ac:dyDescent="0.25">
      <c r="A359">
        <f>--ISNUMBER(IFERROR(SEARCH('Project Costing'!#REF!,'Equipment &amp; Materials'!J365,1),""))</f>
        <v>0</v>
      </c>
      <c r="B359" t="str">
        <f>IF(A359=1,COUNTIF($A$8:A359,1),"")</f>
        <v/>
      </c>
      <c r="D359" s="158">
        <f>IFERROR($C$8:INDEX($C$8:$C$3000,COUNTIF($C$8:$C$3000,"?*")),"")</f>
        <v>0</v>
      </c>
      <c r="F359">
        <f>--ISNUMBER(IFERROR(SEARCH('Project Costing'!#REF!,'Equipment &amp; Materials'!J365,1),""))</f>
        <v>0</v>
      </c>
      <c r="G359" t="str">
        <f>IF(F359=1,COUNTIF($F$8:F359,1),"")</f>
        <v/>
      </c>
      <c r="I359" s="157">
        <f>IFERROR($H$8:INDEX($H$8:$H$3000,COUNTIF($H$8:$H$3000,"?*")),"")</f>
        <v>0</v>
      </c>
    </row>
    <row r="360" spans="1:9" x14ac:dyDescent="0.25">
      <c r="A360">
        <f>--ISNUMBER(IFERROR(SEARCH('Project Costing'!#REF!,'Equipment &amp; Materials'!J366,1),""))</f>
        <v>0</v>
      </c>
      <c r="B360" t="str">
        <f>IF(A360=1,COUNTIF($A$8:A360,1),"")</f>
        <v/>
      </c>
      <c r="D360" s="158">
        <f>IFERROR($C$8:INDEX($C$8:$C$3000,COUNTIF($C$8:$C$3000,"?*")),"")</f>
        <v>0</v>
      </c>
      <c r="F360">
        <f>--ISNUMBER(IFERROR(SEARCH('Project Costing'!#REF!,'Equipment &amp; Materials'!J366,1),""))</f>
        <v>0</v>
      </c>
      <c r="G360" t="str">
        <f>IF(F360=1,COUNTIF($F$8:F360,1),"")</f>
        <v/>
      </c>
      <c r="I360" s="157">
        <f>IFERROR($H$8:INDEX($H$8:$H$3000,COUNTIF($H$8:$H$3000,"?*")),"")</f>
        <v>0</v>
      </c>
    </row>
    <row r="361" spans="1:9" x14ac:dyDescent="0.25">
      <c r="A361">
        <f>--ISNUMBER(IFERROR(SEARCH('Project Costing'!#REF!,'Equipment &amp; Materials'!J367,1),""))</f>
        <v>0</v>
      </c>
      <c r="B361" t="str">
        <f>IF(A361=1,COUNTIF($A$8:A361,1),"")</f>
        <v/>
      </c>
      <c r="D361" s="158">
        <f>IFERROR($C$8:INDEX($C$8:$C$3000,COUNTIF($C$8:$C$3000,"?*")),"")</f>
        <v>0</v>
      </c>
      <c r="F361">
        <f>--ISNUMBER(IFERROR(SEARCH('Project Costing'!#REF!,'Equipment &amp; Materials'!J367,1),""))</f>
        <v>0</v>
      </c>
      <c r="G361" t="str">
        <f>IF(F361=1,COUNTIF($F$8:F361,1),"")</f>
        <v/>
      </c>
      <c r="I361" s="157">
        <f>IFERROR($H$8:INDEX($H$8:$H$3000,COUNTIF($H$8:$H$3000,"?*")),"")</f>
        <v>0</v>
      </c>
    </row>
    <row r="362" spans="1:9" x14ac:dyDescent="0.25">
      <c r="A362">
        <f>--ISNUMBER(IFERROR(SEARCH('Project Costing'!#REF!,'Equipment &amp; Materials'!J368,1),""))</f>
        <v>0</v>
      </c>
      <c r="B362" t="str">
        <f>IF(A362=1,COUNTIF($A$8:A362,1),"")</f>
        <v/>
      </c>
      <c r="D362" s="158">
        <f>IFERROR($C$8:INDEX($C$8:$C$3000,COUNTIF($C$8:$C$3000,"?*")),"")</f>
        <v>0</v>
      </c>
      <c r="F362">
        <f>--ISNUMBER(IFERROR(SEARCH('Project Costing'!#REF!,'Equipment &amp; Materials'!J368,1),""))</f>
        <v>0</v>
      </c>
      <c r="G362" t="str">
        <f>IF(F362=1,COUNTIF($F$8:F362,1),"")</f>
        <v/>
      </c>
      <c r="I362" s="157">
        <f>IFERROR($H$8:INDEX($H$8:$H$3000,COUNTIF($H$8:$H$3000,"?*")),"")</f>
        <v>0</v>
      </c>
    </row>
    <row r="363" spans="1:9" x14ac:dyDescent="0.25">
      <c r="A363">
        <f>--ISNUMBER(IFERROR(SEARCH('Project Costing'!#REF!,'Equipment &amp; Materials'!J369,1),""))</f>
        <v>0</v>
      </c>
      <c r="B363" t="str">
        <f>IF(A363=1,COUNTIF($A$8:A363,1),"")</f>
        <v/>
      </c>
      <c r="D363" s="158">
        <f>IFERROR($C$8:INDEX($C$8:$C$3000,COUNTIF($C$8:$C$3000,"?*")),"")</f>
        <v>0</v>
      </c>
      <c r="F363">
        <f>--ISNUMBER(IFERROR(SEARCH('Project Costing'!#REF!,'Equipment &amp; Materials'!J369,1),""))</f>
        <v>0</v>
      </c>
      <c r="G363" t="str">
        <f>IF(F363=1,COUNTIF($F$8:F363,1),"")</f>
        <v/>
      </c>
      <c r="I363" s="157">
        <f>IFERROR($H$8:INDEX($H$8:$H$3000,COUNTIF($H$8:$H$3000,"?*")),"")</f>
        <v>0</v>
      </c>
    </row>
    <row r="364" spans="1:9" x14ac:dyDescent="0.25">
      <c r="A364">
        <f>--ISNUMBER(IFERROR(SEARCH('Project Costing'!#REF!,'Equipment &amp; Materials'!J370,1),""))</f>
        <v>0</v>
      </c>
      <c r="B364" t="str">
        <f>IF(A364=1,COUNTIF($A$8:A364,1),"")</f>
        <v/>
      </c>
      <c r="D364" s="158">
        <f>IFERROR($C$8:INDEX($C$8:$C$3000,COUNTIF($C$8:$C$3000,"?*")),"")</f>
        <v>0</v>
      </c>
      <c r="F364">
        <f>--ISNUMBER(IFERROR(SEARCH('Project Costing'!#REF!,'Equipment &amp; Materials'!J370,1),""))</f>
        <v>0</v>
      </c>
      <c r="G364" t="str">
        <f>IF(F364=1,COUNTIF($F$8:F364,1),"")</f>
        <v/>
      </c>
      <c r="I364" s="157">
        <f>IFERROR($H$8:INDEX($H$8:$H$3000,COUNTIF($H$8:$H$3000,"?*")),"")</f>
        <v>0</v>
      </c>
    </row>
    <row r="365" spans="1:9" x14ac:dyDescent="0.25">
      <c r="A365">
        <f>--ISNUMBER(IFERROR(SEARCH('Project Costing'!#REF!,'Equipment &amp; Materials'!J371,1),""))</f>
        <v>0</v>
      </c>
      <c r="B365" t="str">
        <f>IF(A365=1,COUNTIF($A$8:A365,1),"")</f>
        <v/>
      </c>
      <c r="D365" s="158">
        <f>IFERROR($C$8:INDEX($C$8:$C$3000,COUNTIF($C$8:$C$3000,"?*")),"")</f>
        <v>0</v>
      </c>
      <c r="F365">
        <f>--ISNUMBER(IFERROR(SEARCH('Project Costing'!#REF!,'Equipment &amp; Materials'!J371,1),""))</f>
        <v>0</v>
      </c>
      <c r="G365" t="str">
        <f>IF(F365=1,COUNTIF($F$8:F365,1),"")</f>
        <v/>
      </c>
      <c r="I365" s="157">
        <f>IFERROR($H$8:INDEX($H$8:$H$3000,COUNTIF($H$8:$H$3000,"?*")),"")</f>
        <v>0</v>
      </c>
    </row>
    <row r="366" spans="1:9" x14ac:dyDescent="0.25">
      <c r="A366">
        <f>--ISNUMBER(IFERROR(SEARCH('Project Costing'!#REF!,'Equipment &amp; Materials'!J372,1),""))</f>
        <v>0</v>
      </c>
      <c r="B366" t="str">
        <f>IF(A366=1,COUNTIF($A$8:A366,1),"")</f>
        <v/>
      </c>
      <c r="D366" s="158">
        <f>IFERROR($C$8:INDEX($C$8:$C$3000,COUNTIF($C$8:$C$3000,"?*")),"")</f>
        <v>0</v>
      </c>
      <c r="F366">
        <f>--ISNUMBER(IFERROR(SEARCH('Project Costing'!#REF!,'Equipment &amp; Materials'!J372,1),""))</f>
        <v>0</v>
      </c>
      <c r="G366" t="str">
        <f>IF(F366=1,COUNTIF($F$8:F366,1),"")</f>
        <v/>
      </c>
      <c r="I366" s="157">
        <f>IFERROR($H$8:INDEX($H$8:$H$3000,COUNTIF($H$8:$H$3000,"?*")),"")</f>
        <v>0</v>
      </c>
    </row>
    <row r="367" spans="1:9" x14ac:dyDescent="0.25">
      <c r="A367">
        <f>--ISNUMBER(IFERROR(SEARCH('Project Costing'!#REF!,'Equipment &amp; Materials'!J373,1),""))</f>
        <v>0</v>
      </c>
      <c r="B367" t="str">
        <f>IF(A367=1,COUNTIF($A$8:A367,1),"")</f>
        <v/>
      </c>
      <c r="D367" s="158">
        <f>IFERROR($C$8:INDEX($C$8:$C$3000,COUNTIF($C$8:$C$3000,"?*")),"")</f>
        <v>0</v>
      </c>
      <c r="F367">
        <f>--ISNUMBER(IFERROR(SEARCH('Project Costing'!#REF!,'Equipment &amp; Materials'!J373,1),""))</f>
        <v>0</v>
      </c>
      <c r="G367" t="str">
        <f>IF(F367=1,COUNTIF($F$8:F367,1),"")</f>
        <v/>
      </c>
      <c r="I367" s="157">
        <f>IFERROR($H$8:INDEX($H$8:$H$3000,COUNTIF($H$8:$H$3000,"?*")),"")</f>
        <v>0</v>
      </c>
    </row>
    <row r="368" spans="1:9" x14ac:dyDescent="0.25">
      <c r="A368">
        <f>--ISNUMBER(IFERROR(SEARCH('Project Costing'!#REF!,'Equipment &amp; Materials'!J374,1),""))</f>
        <v>0</v>
      </c>
      <c r="B368" t="str">
        <f>IF(A368=1,COUNTIF($A$8:A368,1),"")</f>
        <v/>
      </c>
      <c r="D368" s="158">
        <f>IFERROR($C$8:INDEX($C$8:$C$3000,COUNTIF($C$8:$C$3000,"?*")),"")</f>
        <v>0</v>
      </c>
      <c r="F368">
        <f>--ISNUMBER(IFERROR(SEARCH('Project Costing'!#REF!,'Equipment &amp; Materials'!J374,1),""))</f>
        <v>0</v>
      </c>
      <c r="G368" t="str">
        <f>IF(F368=1,COUNTIF($F$8:F368,1),"")</f>
        <v/>
      </c>
      <c r="I368" s="157">
        <f>IFERROR($H$8:INDEX($H$8:$H$3000,COUNTIF($H$8:$H$3000,"?*")),"")</f>
        <v>0</v>
      </c>
    </row>
    <row r="369" spans="1:9" x14ac:dyDescent="0.25">
      <c r="A369">
        <f>--ISNUMBER(IFERROR(SEARCH('Project Costing'!#REF!,'Equipment &amp; Materials'!J375,1),""))</f>
        <v>0</v>
      </c>
      <c r="B369" t="str">
        <f>IF(A369=1,COUNTIF($A$8:A369,1),"")</f>
        <v/>
      </c>
      <c r="D369" s="158">
        <f>IFERROR($C$8:INDEX($C$8:$C$3000,COUNTIF($C$8:$C$3000,"?*")),"")</f>
        <v>0</v>
      </c>
      <c r="F369">
        <f>--ISNUMBER(IFERROR(SEARCH('Project Costing'!#REF!,'Equipment &amp; Materials'!J375,1),""))</f>
        <v>0</v>
      </c>
      <c r="G369" t="str">
        <f>IF(F369=1,COUNTIF($F$8:F369,1),"")</f>
        <v/>
      </c>
      <c r="I369" s="157">
        <f>IFERROR($H$8:INDEX($H$8:$H$3000,COUNTIF($H$8:$H$3000,"?*")),"")</f>
        <v>0</v>
      </c>
    </row>
    <row r="370" spans="1:9" x14ac:dyDescent="0.25">
      <c r="A370">
        <f>--ISNUMBER(IFERROR(SEARCH('Project Costing'!#REF!,'Equipment &amp; Materials'!J376,1),""))</f>
        <v>0</v>
      </c>
      <c r="B370" t="str">
        <f>IF(A370=1,COUNTIF($A$8:A370,1),"")</f>
        <v/>
      </c>
      <c r="D370" s="158">
        <f>IFERROR($C$8:INDEX($C$8:$C$3000,COUNTIF($C$8:$C$3000,"?*")),"")</f>
        <v>0</v>
      </c>
      <c r="F370">
        <f>--ISNUMBER(IFERROR(SEARCH('Project Costing'!#REF!,'Equipment &amp; Materials'!J376,1),""))</f>
        <v>0</v>
      </c>
      <c r="G370" t="str">
        <f>IF(F370=1,COUNTIF($F$8:F370,1),"")</f>
        <v/>
      </c>
      <c r="I370" s="157">
        <f>IFERROR($H$8:INDEX($H$8:$H$3000,COUNTIF($H$8:$H$3000,"?*")),"")</f>
        <v>0</v>
      </c>
    </row>
    <row r="371" spans="1:9" x14ac:dyDescent="0.25">
      <c r="A371">
        <f>--ISNUMBER(IFERROR(SEARCH('Project Costing'!#REF!,'Equipment &amp; Materials'!J377,1),""))</f>
        <v>0</v>
      </c>
      <c r="B371" t="str">
        <f>IF(A371=1,COUNTIF($A$8:A371,1),"")</f>
        <v/>
      </c>
      <c r="D371" s="158">
        <f>IFERROR($C$8:INDEX($C$8:$C$3000,COUNTIF($C$8:$C$3000,"?*")),"")</f>
        <v>0</v>
      </c>
      <c r="F371">
        <f>--ISNUMBER(IFERROR(SEARCH('Project Costing'!#REF!,'Equipment &amp; Materials'!J377,1),""))</f>
        <v>0</v>
      </c>
      <c r="G371" t="str">
        <f>IF(F371=1,COUNTIF($F$8:F371,1),"")</f>
        <v/>
      </c>
      <c r="I371" s="157">
        <f>IFERROR($H$8:INDEX($H$8:$H$3000,COUNTIF($H$8:$H$3000,"?*")),"")</f>
        <v>0</v>
      </c>
    </row>
    <row r="372" spans="1:9" x14ac:dyDescent="0.25">
      <c r="A372">
        <f>--ISNUMBER(IFERROR(SEARCH('Project Costing'!#REF!,'Equipment &amp; Materials'!J378,1),""))</f>
        <v>0</v>
      </c>
      <c r="B372" t="str">
        <f>IF(A372=1,COUNTIF($A$8:A372,1),"")</f>
        <v/>
      </c>
      <c r="D372" s="158">
        <f>IFERROR($C$8:INDEX($C$8:$C$3000,COUNTIF($C$8:$C$3000,"?*")),"")</f>
        <v>0</v>
      </c>
      <c r="F372">
        <f>--ISNUMBER(IFERROR(SEARCH('Project Costing'!#REF!,'Equipment &amp; Materials'!J378,1),""))</f>
        <v>0</v>
      </c>
      <c r="G372" t="str">
        <f>IF(F372=1,COUNTIF($F$8:F372,1),"")</f>
        <v/>
      </c>
      <c r="I372" s="157">
        <f>IFERROR($H$8:INDEX($H$8:$H$3000,COUNTIF($H$8:$H$3000,"?*")),"")</f>
        <v>0</v>
      </c>
    </row>
    <row r="373" spans="1:9" x14ac:dyDescent="0.25">
      <c r="A373">
        <f>--ISNUMBER(IFERROR(SEARCH('Project Costing'!#REF!,'Equipment &amp; Materials'!J379,1),""))</f>
        <v>0</v>
      </c>
      <c r="B373" t="str">
        <f>IF(A373=1,COUNTIF($A$8:A373,1),"")</f>
        <v/>
      </c>
      <c r="D373" s="158">
        <f>IFERROR($C$8:INDEX($C$8:$C$3000,COUNTIF($C$8:$C$3000,"?*")),"")</f>
        <v>0</v>
      </c>
      <c r="F373">
        <f>--ISNUMBER(IFERROR(SEARCH('Project Costing'!#REF!,'Equipment &amp; Materials'!J379,1),""))</f>
        <v>0</v>
      </c>
      <c r="G373" t="str">
        <f>IF(F373=1,COUNTIF($F$8:F373,1),"")</f>
        <v/>
      </c>
      <c r="I373" s="157">
        <f>IFERROR($H$8:INDEX($H$8:$H$3000,COUNTIF($H$8:$H$3000,"?*")),"")</f>
        <v>0</v>
      </c>
    </row>
    <row r="374" spans="1:9" x14ac:dyDescent="0.25">
      <c r="A374">
        <f>--ISNUMBER(IFERROR(SEARCH('Project Costing'!#REF!,'Equipment &amp; Materials'!J380,1),""))</f>
        <v>0</v>
      </c>
      <c r="B374" t="str">
        <f>IF(A374=1,COUNTIF($A$8:A374,1),"")</f>
        <v/>
      </c>
      <c r="D374" s="158">
        <f>IFERROR($C$8:INDEX($C$8:$C$3000,COUNTIF($C$8:$C$3000,"?*")),"")</f>
        <v>0</v>
      </c>
      <c r="F374">
        <f>--ISNUMBER(IFERROR(SEARCH('Project Costing'!#REF!,'Equipment &amp; Materials'!J380,1),""))</f>
        <v>0</v>
      </c>
      <c r="G374" t="str">
        <f>IF(F374=1,COUNTIF($F$8:F374,1),"")</f>
        <v/>
      </c>
      <c r="I374" s="157">
        <f>IFERROR($H$8:INDEX($H$8:$H$3000,COUNTIF($H$8:$H$3000,"?*")),"")</f>
        <v>0</v>
      </c>
    </row>
    <row r="375" spans="1:9" x14ac:dyDescent="0.25">
      <c r="A375">
        <f>--ISNUMBER(IFERROR(SEARCH('Project Costing'!#REF!,'Equipment &amp; Materials'!J381,1),""))</f>
        <v>0</v>
      </c>
      <c r="B375" t="str">
        <f>IF(A375=1,COUNTIF($A$8:A375,1),"")</f>
        <v/>
      </c>
      <c r="D375" s="158">
        <f>IFERROR($C$8:INDEX($C$8:$C$3000,COUNTIF($C$8:$C$3000,"?*")),"")</f>
        <v>0</v>
      </c>
      <c r="F375">
        <f>--ISNUMBER(IFERROR(SEARCH('Project Costing'!#REF!,'Equipment &amp; Materials'!J381,1),""))</f>
        <v>0</v>
      </c>
      <c r="G375" t="str">
        <f>IF(F375=1,COUNTIF($F$8:F375,1),"")</f>
        <v/>
      </c>
      <c r="I375" s="157">
        <f>IFERROR($H$8:INDEX($H$8:$H$3000,COUNTIF($H$8:$H$3000,"?*")),"")</f>
        <v>0</v>
      </c>
    </row>
    <row r="376" spans="1:9" x14ac:dyDescent="0.25">
      <c r="A376">
        <f>--ISNUMBER(IFERROR(SEARCH('Project Costing'!#REF!,'Equipment &amp; Materials'!J382,1),""))</f>
        <v>0</v>
      </c>
      <c r="B376" t="str">
        <f>IF(A376=1,COUNTIF($A$8:A376,1),"")</f>
        <v/>
      </c>
      <c r="D376" s="158">
        <f>IFERROR($C$8:INDEX($C$8:$C$3000,COUNTIF($C$8:$C$3000,"?*")),"")</f>
        <v>0</v>
      </c>
      <c r="F376">
        <f>--ISNUMBER(IFERROR(SEARCH('Project Costing'!#REF!,'Equipment &amp; Materials'!J382,1),""))</f>
        <v>0</v>
      </c>
      <c r="G376" t="str">
        <f>IF(F376=1,COUNTIF($F$8:F376,1),"")</f>
        <v/>
      </c>
      <c r="I376" s="157">
        <f>IFERROR($H$8:INDEX($H$8:$H$3000,COUNTIF($H$8:$H$3000,"?*")),"")</f>
        <v>0</v>
      </c>
    </row>
    <row r="377" spans="1:9" x14ac:dyDescent="0.25">
      <c r="A377">
        <f>--ISNUMBER(IFERROR(SEARCH('Project Costing'!#REF!,'Equipment &amp; Materials'!J383,1),""))</f>
        <v>0</v>
      </c>
      <c r="B377" t="str">
        <f>IF(A377=1,COUNTIF($A$8:A377,1),"")</f>
        <v/>
      </c>
      <c r="D377" s="158">
        <f>IFERROR($C$8:INDEX($C$8:$C$3000,COUNTIF($C$8:$C$3000,"?*")),"")</f>
        <v>0</v>
      </c>
      <c r="F377">
        <f>--ISNUMBER(IFERROR(SEARCH('Project Costing'!#REF!,'Equipment &amp; Materials'!J383,1),""))</f>
        <v>0</v>
      </c>
      <c r="G377" t="str">
        <f>IF(F377=1,COUNTIF($F$8:F377,1),"")</f>
        <v/>
      </c>
      <c r="I377" s="157">
        <f>IFERROR($H$8:INDEX($H$8:$H$3000,COUNTIF($H$8:$H$3000,"?*")),"")</f>
        <v>0</v>
      </c>
    </row>
    <row r="378" spans="1:9" x14ac:dyDescent="0.25">
      <c r="A378">
        <f>--ISNUMBER(IFERROR(SEARCH('Project Costing'!#REF!,'Equipment &amp; Materials'!J384,1),""))</f>
        <v>0</v>
      </c>
      <c r="B378" t="str">
        <f>IF(A378=1,COUNTIF($A$8:A378,1),"")</f>
        <v/>
      </c>
      <c r="D378" s="158">
        <f>IFERROR($C$8:INDEX($C$8:$C$3000,COUNTIF($C$8:$C$3000,"?*")),"")</f>
        <v>0</v>
      </c>
      <c r="F378">
        <f>--ISNUMBER(IFERROR(SEARCH('Project Costing'!#REF!,'Equipment &amp; Materials'!J384,1),""))</f>
        <v>0</v>
      </c>
      <c r="G378" t="str">
        <f>IF(F378=1,COUNTIF($F$8:F378,1),"")</f>
        <v/>
      </c>
      <c r="I378" s="157">
        <f>IFERROR($H$8:INDEX($H$8:$H$3000,COUNTIF($H$8:$H$3000,"?*")),"")</f>
        <v>0</v>
      </c>
    </row>
    <row r="379" spans="1:9" x14ac:dyDescent="0.25">
      <c r="A379">
        <f>--ISNUMBER(IFERROR(SEARCH('Project Costing'!#REF!,'Equipment &amp; Materials'!J385,1),""))</f>
        <v>0</v>
      </c>
      <c r="B379" t="str">
        <f>IF(A379=1,COUNTIF($A$8:A379,1),"")</f>
        <v/>
      </c>
      <c r="D379" s="158">
        <f>IFERROR($C$8:INDEX($C$8:$C$3000,COUNTIF($C$8:$C$3000,"?*")),"")</f>
        <v>0</v>
      </c>
      <c r="F379">
        <f>--ISNUMBER(IFERROR(SEARCH('Project Costing'!#REF!,'Equipment &amp; Materials'!J385,1),""))</f>
        <v>0</v>
      </c>
      <c r="G379" t="str">
        <f>IF(F379=1,COUNTIF($F$8:F379,1),"")</f>
        <v/>
      </c>
      <c r="I379" s="157">
        <f>IFERROR($H$8:INDEX($H$8:$H$3000,COUNTIF($H$8:$H$3000,"?*")),"")</f>
        <v>0</v>
      </c>
    </row>
    <row r="380" spans="1:9" x14ac:dyDescent="0.25">
      <c r="A380">
        <f>--ISNUMBER(IFERROR(SEARCH('Project Costing'!#REF!,'Equipment &amp; Materials'!J386,1),""))</f>
        <v>0</v>
      </c>
      <c r="B380" t="str">
        <f>IF(A380=1,COUNTIF($A$8:A380,1),"")</f>
        <v/>
      </c>
      <c r="D380" s="158">
        <f>IFERROR($C$8:INDEX($C$8:$C$3000,COUNTIF($C$8:$C$3000,"?*")),"")</f>
        <v>0</v>
      </c>
      <c r="F380">
        <f>--ISNUMBER(IFERROR(SEARCH('Project Costing'!#REF!,'Equipment &amp; Materials'!J386,1),""))</f>
        <v>0</v>
      </c>
      <c r="G380" t="str">
        <f>IF(F380=1,COUNTIF($F$8:F380,1),"")</f>
        <v/>
      </c>
      <c r="I380" s="157">
        <f>IFERROR($H$8:INDEX($H$8:$H$3000,COUNTIF($H$8:$H$3000,"?*")),"")</f>
        <v>0</v>
      </c>
    </row>
    <row r="381" spans="1:9" x14ac:dyDescent="0.25">
      <c r="A381">
        <f>--ISNUMBER(IFERROR(SEARCH('Project Costing'!#REF!,'Equipment &amp; Materials'!J387,1),""))</f>
        <v>0</v>
      </c>
      <c r="B381" t="str">
        <f>IF(A381=1,COUNTIF($A$8:A381,1),"")</f>
        <v/>
      </c>
      <c r="D381" s="158">
        <f>IFERROR($C$8:INDEX($C$8:$C$3000,COUNTIF($C$8:$C$3000,"?*")),"")</f>
        <v>0</v>
      </c>
      <c r="F381">
        <f>--ISNUMBER(IFERROR(SEARCH('Project Costing'!#REF!,'Equipment &amp; Materials'!J387,1),""))</f>
        <v>0</v>
      </c>
      <c r="G381" t="str">
        <f>IF(F381=1,COUNTIF($F$8:F381,1),"")</f>
        <v/>
      </c>
      <c r="I381" s="157">
        <f>IFERROR($H$8:INDEX($H$8:$H$3000,COUNTIF($H$8:$H$3000,"?*")),"")</f>
        <v>0</v>
      </c>
    </row>
    <row r="382" spans="1:9" x14ac:dyDescent="0.25">
      <c r="A382">
        <f>--ISNUMBER(IFERROR(SEARCH('Project Costing'!#REF!,'Equipment &amp; Materials'!J388,1),""))</f>
        <v>0</v>
      </c>
      <c r="B382" t="str">
        <f>IF(A382=1,COUNTIF($A$8:A382,1),"")</f>
        <v/>
      </c>
      <c r="D382" s="158">
        <f>IFERROR($C$8:INDEX($C$8:$C$3000,COUNTIF($C$8:$C$3000,"?*")),"")</f>
        <v>0</v>
      </c>
      <c r="F382">
        <f>--ISNUMBER(IFERROR(SEARCH('Project Costing'!#REF!,'Equipment &amp; Materials'!J388,1),""))</f>
        <v>0</v>
      </c>
      <c r="G382" t="str">
        <f>IF(F382=1,COUNTIF($F$8:F382,1),"")</f>
        <v/>
      </c>
      <c r="I382" s="157">
        <f>IFERROR($H$8:INDEX($H$8:$H$3000,COUNTIF($H$8:$H$3000,"?*")),"")</f>
        <v>0</v>
      </c>
    </row>
    <row r="383" spans="1:9" x14ac:dyDescent="0.25">
      <c r="A383">
        <f>--ISNUMBER(IFERROR(SEARCH('Project Costing'!#REF!,'Equipment &amp; Materials'!J389,1),""))</f>
        <v>0</v>
      </c>
      <c r="B383" t="str">
        <f>IF(A383=1,COUNTIF($A$8:A383,1),"")</f>
        <v/>
      </c>
      <c r="D383" s="158">
        <f>IFERROR($C$8:INDEX($C$8:$C$3000,COUNTIF($C$8:$C$3000,"?*")),"")</f>
        <v>0</v>
      </c>
      <c r="F383">
        <f>--ISNUMBER(IFERROR(SEARCH('Project Costing'!#REF!,'Equipment &amp; Materials'!J389,1),""))</f>
        <v>0</v>
      </c>
      <c r="G383" t="str">
        <f>IF(F383=1,COUNTIF($F$8:F383,1),"")</f>
        <v/>
      </c>
      <c r="I383" s="157">
        <f>IFERROR($H$8:INDEX($H$8:$H$3000,COUNTIF($H$8:$H$3000,"?*")),"")</f>
        <v>0</v>
      </c>
    </row>
    <row r="384" spans="1:9" x14ac:dyDescent="0.25">
      <c r="A384">
        <f>--ISNUMBER(IFERROR(SEARCH('Project Costing'!#REF!,'Equipment &amp; Materials'!J390,1),""))</f>
        <v>0</v>
      </c>
      <c r="B384" t="str">
        <f>IF(A384=1,COUNTIF($A$8:A384,1),"")</f>
        <v/>
      </c>
      <c r="D384" s="158">
        <f>IFERROR($C$8:INDEX($C$8:$C$3000,COUNTIF($C$8:$C$3000,"?*")),"")</f>
        <v>0</v>
      </c>
      <c r="F384">
        <f>--ISNUMBER(IFERROR(SEARCH('Project Costing'!#REF!,'Equipment &amp; Materials'!J390,1),""))</f>
        <v>0</v>
      </c>
      <c r="G384" t="str">
        <f>IF(F384=1,COUNTIF($F$8:F384,1),"")</f>
        <v/>
      </c>
      <c r="I384" s="157">
        <f>IFERROR($H$8:INDEX($H$8:$H$3000,COUNTIF($H$8:$H$3000,"?*")),"")</f>
        <v>0</v>
      </c>
    </row>
    <row r="385" spans="1:9" x14ac:dyDescent="0.25">
      <c r="A385">
        <f>--ISNUMBER(IFERROR(SEARCH('Project Costing'!#REF!,'Equipment &amp; Materials'!J391,1),""))</f>
        <v>0</v>
      </c>
      <c r="B385" t="str">
        <f>IF(A385=1,COUNTIF($A$8:A385,1),"")</f>
        <v/>
      </c>
      <c r="D385" s="158">
        <f>IFERROR($C$8:INDEX($C$8:$C$3000,COUNTIF($C$8:$C$3000,"?*")),"")</f>
        <v>0</v>
      </c>
      <c r="F385">
        <f>--ISNUMBER(IFERROR(SEARCH('Project Costing'!#REF!,'Equipment &amp; Materials'!J391,1),""))</f>
        <v>0</v>
      </c>
      <c r="G385" t="str">
        <f>IF(F385=1,COUNTIF($F$8:F385,1),"")</f>
        <v/>
      </c>
      <c r="I385" s="157">
        <f>IFERROR($H$8:INDEX($H$8:$H$3000,COUNTIF($H$8:$H$3000,"?*")),"")</f>
        <v>0</v>
      </c>
    </row>
    <row r="386" spans="1:9" x14ac:dyDescent="0.25">
      <c r="A386">
        <f>--ISNUMBER(IFERROR(SEARCH('Project Costing'!#REF!,'Equipment &amp; Materials'!J392,1),""))</f>
        <v>0</v>
      </c>
      <c r="B386" t="str">
        <f>IF(A386=1,COUNTIF($A$8:A386,1),"")</f>
        <v/>
      </c>
      <c r="D386" s="158">
        <f>IFERROR($C$8:INDEX($C$8:$C$3000,COUNTIF($C$8:$C$3000,"?*")),"")</f>
        <v>0</v>
      </c>
      <c r="F386">
        <f>--ISNUMBER(IFERROR(SEARCH('Project Costing'!#REF!,'Equipment &amp; Materials'!J392,1),""))</f>
        <v>0</v>
      </c>
      <c r="G386" t="str">
        <f>IF(F386=1,COUNTIF($F$8:F386,1),"")</f>
        <v/>
      </c>
      <c r="I386" s="157">
        <f>IFERROR($H$8:INDEX($H$8:$H$3000,COUNTIF($H$8:$H$3000,"?*")),"")</f>
        <v>0</v>
      </c>
    </row>
    <row r="387" spans="1:9" x14ac:dyDescent="0.25">
      <c r="A387">
        <f>--ISNUMBER(IFERROR(SEARCH('Project Costing'!#REF!,'Equipment &amp; Materials'!J393,1),""))</f>
        <v>0</v>
      </c>
      <c r="B387" t="str">
        <f>IF(A387=1,COUNTIF($A$8:A387,1),"")</f>
        <v/>
      </c>
      <c r="D387" s="158">
        <f>IFERROR($C$8:INDEX($C$8:$C$3000,COUNTIF($C$8:$C$3000,"?*")),"")</f>
        <v>0</v>
      </c>
      <c r="F387">
        <f>--ISNUMBER(IFERROR(SEARCH('Project Costing'!#REF!,'Equipment &amp; Materials'!J393,1),""))</f>
        <v>0</v>
      </c>
      <c r="G387" t="str">
        <f>IF(F387=1,COUNTIF($F$8:F387,1),"")</f>
        <v/>
      </c>
      <c r="I387" s="157">
        <f>IFERROR($H$8:INDEX($H$8:$H$3000,COUNTIF($H$8:$H$3000,"?*")),"")</f>
        <v>0</v>
      </c>
    </row>
    <row r="388" spans="1:9" x14ac:dyDescent="0.25">
      <c r="A388">
        <f>--ISNUMBER(IFERROR(SEARCH('Project Costing'!#REF!,'Equipment &amp; Materials'!J394,1),""))</f>
        <v>0</v>
      </c>
      <c r="B388" t="str">
        <f>IF(A388=1,COUNTIF($A$8:A388,1),"")</f>
        <v/>
      </c>
      <c r="D388" s="158">
        <f>IFERROR($C$8:INDEX($C$8:$C$3000,COUNTIF($C$8:$C$3000,"?*")),"")</f>
        <v>0</v>
      </c>
      <c r="F388">
        <f>--ISNUMBER(IFERROR(SEARCH('Project Costing'!#REF!,'Equipment &amp; Materials'!J394,1),""))</f>
        <v>0</v>
      </c>
      <c r="G388" t="str">
        <f>IF(F388=1,COUNTIF($F$8:F388,1),"")</f>
        <v/>
      </c>
      <c r="I388" s="157">
        <f>IFERROR($H$8:INDEX($H$8:$H$3000,COUNTIF($H$8:$H$3000,"?*")),"")</f>
        <v>0</v>
      </c>
    </row>
    <row r="389" spans="1:9" x14ac:dyDescent="0.25">
      <c r="A389">
        <f>--ISNUMBER(IFERROR(SEARCH('Project Costing'!#REF!,'Equipment &amp; Materials'!J395,1),""))</f>
        <v>0</v>
      </c>
      <c r="B389" t="str">
        <f>IF(A389=1,COUNTIF($A$8:A389,1),"")</f>
        <v/>
      </c>
      <c r="D389" s="158">
        <f>IFERROR($C$8:INDEX($C$8:$C$3000,COUNTIF($C$8:$C$3000,"?*")),"")</f>
        <v>0</v>
      </c>
      <c r="F389">
        <f>--ISNUMBER(IFERROR(SEARCH('Project Costing'!#REF!,'Equipment &amp; Materials'!J395,1),""))</f>
        <v>0</v>
      </c>
      <c r="G389" t="str">
        <f>IF(F389=1,COUNTIF($F$8:F389,1),"")</f>
        <v/>
      </c>
      <c r="I389" s="157">
        <f>IFERROR($H$8:INDEX($H$8:$H$3000,COUNTIF($H$8:$H$3000,"?*")),"")</f>
        <v>0</v>
      </c>
    </row>
    <row r="390" spans="1:9" x14ac:dyDescent="0.25">
      <c r="A390">
        <f>--ISNUMBER(IFERROR(SEARCH('Project Costing'!#REF!,'Equipment &amp; Materials'!J396,1),""))</f>
        <v>0</v>
      </c>
      <c r="B390" t="str">
        <f>IF(A390=1,COUNTIF($A$8:A390,1),"")</f>
        <v/>
      </c>
      <c r="D390" s="158">
        <f>IFERROR($C$8:INDEX($C$8:$C$3000,COUNTIF($C$8:$C$3000,"?*")),"")</f>
        <v>0</v>
      </c>
      <c r="F390">
        <f>--ISNUMBER(IFERROR(SEARCH('Project Costing'!#REF!,'Equipment &amp; Materials'!J396,1),""))</f>
        <v>0</v>
      </c>
      <c r="G390" t="str">
        <f>IF(F390=1,COUNTIF($F$8:F390,1),"")</f>
        <v/>
      </c>
      <c r="I390" s="157">
        <f>IFERROR($H$8:INDEX($H$8:$H$3000,COUNTIF($H$8:$H$3000,"?*")),"")</f>
        <v>0</v>
      </c>
    </row>
    <row r="391" spans="1:9" x14ac:dyDescent="0.25">
      <c r="A391">
        <f>--ISNUMBER(IFERROR(SEARCH('Project Costing'!#REF!,'Equipment &amp; Materials'!J397,1),""))</f>
        <v>0</v>
      </c>
      <c r="B391" t="str">
        <f>IF(A391=1,COUNTIF($A$8:A391,1),"")</f>
        <v/>
      </c>
      <c r="D391" s="158">
        <f>IFERROR($C$8:INDEX($C$8:$C$3000,COUNTIF($C$8:$C$3000,"?*")),"")</f>
        <v>0</v>
      </c>
      <c r="F391">
        <f>--ISNUMBER(IFERROR(SEARCH('Project Costing'!#REF!,'Equipment &amp; Materials'!J397,1),""))</f>
        <v>0</v>
      </c>
      <c r="G391" t="str">
        <f>IF(F391=1,COUNTIF($F$8:F391,1),"")</f>
        <v/>
      </c>
      <c r="I391" s="157">
        <f>IFERROR($H$8:INDEX($H$8:$H$3000,COUNTIF($H$8:$H$3000,"?*")),"")</f>
        <v>0</v>
      </c>
    </row>
    <row r="392" spans="1:9" x14ac:dyDescent="0.25">
      <c r="A392">
        <f>--ISNUMBER(IFERROR(SEARCH('Project Costing'!#REF!,'Equipment &amp; Materials'!J398,1),""))</f>
        <v>0</v>
      </c>
      <c r="B392" t="str">
        <f>IF(A392=1,COUNTIF($A$8:A392,1),"")</f>
        <v/>
      </c>
      <c r="D392" s="158">
        <f>IFERROR($C$8:INDEX($C$8:$C$3000,COUNTIF($C$8:$C$3000,"?*")),"")</f>
        <v>0</v>
      </c>
      <c r="F392">
        <f>--ISNUMBER(IFERROR(SEARCH('Project Costing'!#REF!,'Equipment &amp; Materials'!J398,1),""))</f>
        <v>0</v>
      </c>
      <c r="G392" t="str">
        <f>IF(F392=1,COUNTIF($F$8:F392,1),"")</f>
        <v/>
      </c>
      <c r="I392" s="157">
        <f>IFERROR($H$8:INDEX($H$8:$H$3000,COUNTIF($H$8:$H$3000,"?*")),"")</f>
        <v>0</v>
      </c>
    </row>
    <row r="393" spans="1:9" x14ac:dyDescent="0.25">
      <c r="A393">
        <f>--ISNUMBER(IFERROR(SEARCH('Project Costing'!#REF!,'Equipment &amp; Materials'!J399,1),""))</f>
        <v>0</v>
      </c>
      <c r="B393" t="str">
        <f>IF(A393=1,COUNTIF($A$8:A393,1),"")</f>
        <v/>
      </c>
      <c r="D393" s="158">
        <f>IFERROR($C$8:INDEX($C$8:$C$3000,COUNTIF($C$8:$C$3000,"?*")),"")</f>
        <v>0</v>
      </c>
      <c r="F393">
        <f>--ISNUMBER(IFERROR(SEARCH('Project Costing'!#REF!,'Equipment &amp; Materials'!J399,1),""))</f>
        <v>0</v>
      </c>
      <c r="G393" t="str">
        <f>IF(F393=1,COUNTIF($F$8:F393,1),"")</f>
        <v/>
      </c>
      <c r="I393" s="157">
        <f>IFERROR($H$8:INDEX($H$8:$H$3000,COUNTIF($H$8:$H$3000,"?*")),"")</f>
        <v>0</v>
      </c>
    </row>
    <row r="394" spans="1:9" x14ac:dyDescent="0.25">
      <c r="A394">
        <f>--ISNUMBER(IFERROR(SEARCH('Project Costing'!#REF!,'Equipment &amp; Materials'!J400,1),""))</f>
        <v>0</v>
      </c>
      <c r="B394" t="str">
        <f>IF(A394=1,COUNTIF($A$8:A394,1),"")</f>
        <v/>
      </c>
      <c r="D394" s="158">
        <f>IFERROR($C$8:INDEX($C$8:$C$3000,COUNTIF($C$8:$C$3000,"?*")),"")</f>
        <v>0</v>
      </c>
      <c r="F394">
        <f>--ISNUMBER(IFERROR(SEARCH('Project Costing'!#REF!,'Equipment &amp; Materials'!J400,1),""))</f>
        <v>0</v>
      </c>
      <c r="G394" t="str">
        <f>IF(F394=1,COUNTIF($F$8:F394,1),"")</f>
        <v/>
      </c>
      <c r="I394" s="157">
        <f>IFERROR($H$8:INDEX($H$8:$H$3000,COUNTIF($H$8:$H$3000,"?*")),"")</f>
        <v>0</v>
      </c>
    </row>
    <row r="395" spans="1:9" x14ac:dyDescent="0.25">
      <c r="A395">
        <f>--ISNUMBER(IFERROR(SEARCH('Project Costing'!#REF!,'Equipment &amp; Materials'!J401,1),""))</f>
        <v>0</v>
      </c>
      <c r="B395" t="str">
        <f>IF(A395=1,COUNTIF($A$8:A395,1),"")</f>
        <v/>
      </c>
      <c r="D395" s="158">
        <f>IFERROR($C$8:INDEX($C$8:$C$3000,COUNTIF($C$8:$C$3000,"?*")),"")</f>
        <v>0</v>
      </c>
      <c r="F395">
        <f>--ISNUMBER(IFERROR(SEARCH('Project Costing'!#REF!,'Equipment &amp; Materials'!J401,1),""))</f>
        <v>0</v>
      </c>
      <c r="G395" t="str">
        <f>IF(F395=1,COUNTIF($F$8:F395,1),"")</f>
        <v/>
      </c>
      <c r="I395" s="157">
        <f>IFERROR($H$8:INDEX($H$8:$H$3000,COUNTIF($H$8:$H$3000,"?*")),"")</f>
        <v>0</v>
      </c>
    </row>
    <row r="396" spans="1:9" x14ac:dyDescent="0.25">
      <c r="A396">
        <f>--ISNUMBER(IFERROR(SEARCH('Project Costing'!#REF!,'Equipment &amp; Materials'!J402,1),""))</f>
        <v>0</v>
      </c>
      <c r="B396" t="str">
        <f>IF(A396=1,COUNTIF($A$8:A396,1),"")</f>
        <v/>
      </c>
      <c r="D396" s="158">
        <f>IFERROR($C$8:INDEX($C$8:$C$3000,COUNTIF($C$8:$C$3000,"?*")),"")</f>
        <v>0</v>
      </c>
      <c r="F396">
        <f>--ISNUMBER(IFERROR(SEARCH('Project Costing'!#REF!,'Equipment &amp; Materials'!J402,1),""))</f>
        <v>0</v>
      </c>
      <c r="G396" t="str">
        <f>IF(F396=1,COUNTIF($F$8:F396,1),"")</f>
        <v/>
      </c>
      <c r="I396" s="157">
        <f>IFERROR($H$8:INDEX($H$8:$H$3000,COUNTIF($H$8:$H$3000,"?*")),"")</f>
        <v>0</v>
      </c>
    </row>
    <row r="397" spans="1:9" x14ac:dyDescent="0.25">
      <c r="A397">
        <f>--ISNUMBER(IFERROR(SEARCH('Project Costing'!#REF!,'Equipment &amp; Materials'!J403,1),""))</f>
        <v>0</v>
      </c>
      <c r="B397" t="str">
        <f>IF(A397=1,COUNTIF($A$8:A397,1),"")</f>
        <v/>
      </c>
      <c r="D397" s="158">
        <f>IFERROR($C$8:INDEX($C$8:$C$3000,COUNTIF($C$8:$C$3000,"?*")),"")</f>
        <v>0</v>
      </c>
      <c r="F397">
        <f>--ISNUMBER(IFERROR(SEARCH('Project Costing'!#REF!,'Equipment &amp; Materials'!J403,1),""))</f>
        <v>0</v>
      </c>
      <c r="G397" t="str">
        <f>IF(F397=1,COUNTIF($F$8:F397,1),"")</f>
        <v/>
      </c>
      <c r="I397" s="157">
        <f>IFERROR($H$8:INDEX($H$8:$H$3000,COUNTIF($H$8:$H$3000,"?*")),"")</f>
        <v>0</v>
      </c>
    </row>
    <row r="398" spans="1:9" x14ac:dyDescent="0.25">
      <c r="A398">
        <f>--ISNUMBER(IFERROR(SEARCH('Project Costing'!#REF!,'Equipment &amp; Materials'!J404,1),""))</f>
        <v>0</v>
      </c>
      <c r="B398" t="str">
        <f>IF(A398=1,COUNTIF($A$8:A398,1),"")</f>
        <v/>
      </c>
      <c r="D398" s="158">
        <f>IFERROR($C$8:INDEX($C$8:$C$3000,COUNTIF($C$8:$C$3000,"?*")),"")</f>
        <v>0</v>
      </c>
      <c r="F398">
        <f>--ISNUMBER(IFERROR(SEARCH('Project Costing'!#REF!,'Equipment &amp; Materials'!J404,1),""))</f>
        <v>0</v>
      </c>
      <c r="G398" t="str">
        <f>IF(F398=1,COUNTIF($F$8:F398,1),"")</f>
        <v/>
      </c>
      <c r="I398" s="157">
        <f>IFERROR($H$8:INDEX($H$8:$H$3000,COUNTIF($H$8:$H$3000,"?*")),"")</f>
        <v>0</v>
      </c>
    </row>
    <row r="399" spans="1:9" x14ac:dyDescent="0.25">
      <c r="A399">
        <f>--ISNUMBER(IFERROR(SEARCH('Project Costing'!#REF!,'Equipment &amp; Materials'!J405,1),""))</f>
        <v>0</v>
      </c>
      <c r="B399" t="str">
        <f>IF(A399=1,COUNTIF($A$8:A399,1),"")</f>
        <v/>
      </c>
      <c r="D399" s="158">
        <f>IFERROR($C$8:INDEX($C$8:$C$3000,COUNTIF($C$8:$C$3000,"?*")),"")</f>
        <v>0</v>
      </c>
      <c r="F399">
        <f>--ISNUMBER(IFERROR(SEARCH('Project Costing'!#REF!,'Equipment &amp; Materials'!J405,1),""))</f>
        <v>0</v>
      </c>
      <c r="G399" t="str">
        <f>IF(F399=1,COUNTIF($F$8:F399,1),"")</f>
        <v/>
      </c>
      <c r="I399" s="157">
        <f>IFERROR($H$8:INDEX($H$8:$H$3000,COUNTIF($H$8:$H$3000,"?*")),"")</f>
        <v>0</v>
      </c>
    </row>
    <row r="400" spans="1:9" x14ac:dyDescent="0.25">
      <c r="A400">
        <f>--ISNUMBER(IFERROR(SEARCH('Project Costing'!#REF!,'Equipment &amp; Materials'!J406,1),""))</f>
        <v>0</v>
      </c>
      <c r="B400" t="str">
        <f>IF(A400=1,COUNTIF($A$8:A400,1),"")</f>
        <v/>
      </c>
      <c r="D400" s="158">
        <f>IFERROR($C$8:INDEX($C$8:$C$3000,COUNTIF($C$8:$C$3000,"?*")),"")</f>
        <v>0</v>
      </c>
      <c r="F400">
        <f>--ISNUMBER(IFERROR(SEARCH('Project Costing'!#REF!,'Equipment &amp; Materials'!J406,1),""))</f>
        <v>0</v>
      </c>
      <c r="G400" t="str">
        <f>IF(F400=1,COUNTIF($F$8:F400,1),"")</f>
        <v/>
      </c>
      <c r="I400" s="157">
        <f>IFERROR($H$8:INDEX($H$8:$H$3000,COUNTIF($H$8:$H$3000,"?*")),"")</f>
        <v>0</v>
      </c>
    </row>
    <row r="401" spans="1:9" x14ac:dyDescent="0.25">
      <c r="A401">
        <f>--ISNUMBER(IFERROR(SEARCH('Project Costing'!#REF!,'Equipment &amp; Materials'!J407,1),""))</f>
        <v>0</v>
      </c>
      <c r="B401" t="str">
        <f>IF(A401=1,COUNTIF($A$8:A401,1),"")</f>
        <v/>
      </c>
      <c r="D401" s="158">
        <f>IFERROR($C$8:INDEX($C$8:$C$3000,COUNTIF($C$8:$C$3000,"?*")),"")</f>
        <v>0</v>
      </c>
      <c r="F401">
        <f>--ISNUMBER(IFERROR(SEARCH('Project Costing'!#REF!,'Equipment &amp; Materials'!J407,1),""))</f>
        <v>0</v>
      </c>
      <c r="G401" t="str">
        <f>IF(F401=1,COUNTIF($F$8:F401,1),"")</f>
        <v/>
      </c>
      <c r="I401" s="157">
        <f>IFERROR($H$8:INDEX($H$8:$H$3000,COUNTIF($H$8:$H$3000,"?*")),"")</f>
        <v>0</v>
      </c>
    </row>
    <row r="402" spans="1:9" x14ac:dyDescent="0.25">
      <c r="A402">
        <f>--ISNUMBER(IFERROR(SEARCH('Project Costing'!#REF!,'Equipment &amp; Materials'!J408,1),""))</f>
        <v>0</v>
      </c>
      <c r="B402" t="str">
        <f>IF(A402=1,COUNTIF($A$8:A402,1),"")</f>
        <v/>
      </c>
      <c r="D402" s="158">
        <f>IFERROR($C$8:INDEX($C$8:$C$3000,COUNTIF($C$8:$C$3000,"?*")),"")</f>
        <v>0</v>
      </c>
      <c r="F402">
        <f>--ISNUMBER(IFERROR(SEARCH('Project Costing'!#REF!,'Equipment &amp; Materials'!J408,1),""))</f>
        <v>0</v>
      </c>
      <c r="G402" t="str">
        <f>IF(F402=1,COUNTIF($F$8:F402,1),"")</f>
        <v/>
      </c>
      <c r="I402" s="157">
        <f>IFERROR($H$8:INDEX($H$8:$H$3000,COUNTIF($H$8:$H$3000,"?*")),"")</f>
        <v>0</v>
      </c>
    </row>
    <row r="403" spans="1:9" x14ac:dyDescent="0.25">
      <c r="A403">
        <f>--ISNUMBER(IFERROR(SEARCH('Project Costing'!#REF!,'Equipment &amp; Materials'!J409,1),""))</f>
        <v>0</v>
      </c>
      <c r="B403" t="str">
        <f>IF(A403=1,COUNTIF($A$8:A403,1),"")</f>
        <v/>
      </c>
      <c r="D403" s="158">
        <f>IFERROR($C$8:INDEX($C$8:$C$3000,COUNTIF($C$8:$C$3000,"?*")),"")</f>
        <v>0</v>
      </c>
      <c r="F403">
        <f>--ISNUMBER(IFERROR(SEARCH('Project Costing'!#REF!,'Equipment &amp; Materials'!J409,1),""))</f>
        <v>0</v>
      </c>
      <c r="G403" t="str">
        <f>IF(F403=1,COUNTIF($F$8:F403,1),"")</f>
        <v/>
      </c>
      <c r="I403" s="157">
        <f>IFERROR($H$8:INDEX($H$8:$H$3000,COUNTIF($H$8:$H$3000,"?*")),"")</f>
        <v>0</v>
      </c>
    </row>
    <row r="404" spans="1:9" x14ac:dyDescent="0.25">
      <c r="A404">
        <f>--ISNUMBER(IFERROR(SEARCH('Project Costing'!#REF!,'Equipment &amp; Materials'!J410,1),""))</f>
        <v>0</v>
      </c>
      <c r="B404" t="str">
        <f>IF(A404=1,COUNTIF($A$8:A404,1),"")</f>
        <v/>
      </c>
      <c r="D404" s="158">
        <f>IFERROR($C$8:INDEX($C$8:$C$3000,COUNTIF($C$8:$C$3000,"?*")),"")</f>
        <v>0</v>
      </c>
      <c r="F404">
        <f>--ISNUMBER(IFERROR(SEARCH('Project Costing'!#REF!,'Equipment &amp; Materials'!J410,1),""))</f>
        <v>0</v>
      </c>
      <c r="G404" t="str">
        <f>IF(F404=1,COUNTIF($F$8:F404,1),"")</f>
        <v/>
      </c>
      <c r="I404" s="157">
        <f>IFERROR($H$8:INDEX($H$8:$H$3000,COUNTIF($H$8:$H$3000,"?*")),"")</f>
        <v>0</v>
      </c>
    </row>
    <row r="405" spans="1:9" x14ac:dyDescent="0.25">
      <c r="A405">
        <f>--ISNUMBER(IFERROR(SEARCH('Project Costing'!#REF!,'Equipment &amp; Materials'!J411,1),""))</f>
        <v>0</v>
      </c>
      <c r="B405" t="str">
        <f>IF(A405=1,COUNTIF($A$8:A405,1),"")</f>
        <v/>
      </c>
      <c r="D405" s="158">
        <f>IFERROR($C$8:INDEX($C$8:$C$3000,COUNTIF($C$8:$C$3000,"?*")),"")</f>
        <v>0</v>
      </c>
      <c r="F405">
        <f>--ISNUMBER(IFERROR(SEARCH('Project Costing'!#REF!,'Equipment &amp; Materials'!J411,1),""))</f>
        <v>0</v>
      </c>
      <c r="G405" t="str">
        <f>IF(F405=1,COUNTIF($F$8:F405,1),"")</f>
        <v/>
      </c>
      <c r="I405" s="157">
        <f>IFERROR($H$8:INDEX($H$8:$H$3000,COUNTIF($H$8:$H$3000,"?*")),"")</f>
        <v>0</v>
      </c>
    </row>
    <row r="406" spans="1:9" x14ac:dyDescent="0.25">
      <c r="A406">
        <f>--ISNUMBER(IFERROR(SEARCH('Project Costing'!#REF!,'Equipment &amp; Materials'!J412,1),""))</f>
        <v>0</v>
      </c>
      <c r="B406" t="str">
        <f>IF(A406=1,COUNTIF($A$8:A406,1),"")</f>
        <v/>
      </c>
      <c r="D406" s="158">
        <f>IFERROR($C$8:INDEX($C$8:$C$3000,COUNTIF($C$8:$C$3000,"?*")),"")</f>
        <v>0</v>
      </c>
      <c r="F406">
        <f>--ISNUMBER(IFERROR(SEARCH('Project Costing'!#REF!,'Equipment &amp; Materials'!J412,1),""))</f>
        <v>0</v>
      </c>
      <c r="G406" t="str">
        <f>IF(F406=1,COUNTIF($F$8:F406,1),"")</f>
        <v/>
      </c>
      <c r="I406" s="157">
        <f>IFERROR($H$8:INDEX($H$8:$H$3000,COUNTIF($H$8:$H$3000,"?*")),"")</f>
        <v>0</v>
      </c>
    </row>
    <row r="407" spans="1:9" x14ac:dyDescent="0.25">
      <c r="A407">
        <f>--ISNUMBER(IFERROR(SEARCH('Project Costing'!#REF!,'Equipment &amp; Materials'!J413,1),""))</f>
        <v>0</v>
      </c>
      <c r="B407" t="str">
        <f>IF(A407=1,COUNTIF($A$8:A407,1),"")</f>
        <v/>
      </c>
      <c r="D407" s="158">
        <f>IFERROR($C$8:INDEX($C$8:$C$3000,COUNTIF($C$8:$C$3000,"?*")),"")</f>
        <v>0</v>
      </c>
      <c r="F407">
        <f>--ISNUMBER(IFERROR(SEARCH('Project Costing'!#REF!,'Equipment &amp; Materials'!J413,1),""))</f>
        <v>0</v>
      </c>
      <c r="G407" t="str">
        <f>IF(F407=1,COUNTIF($F$8:F407,1),"")</f>
        <v/>
      </c>
      <c r="I407" s="157">
        <f>IFERROR($H$8:INDEX($H$8:$H$3000,COUNTIF($H$8:$H$3000,"?*")),"")</f>
        <v>0</v>
      </c>
    </row>
    <row r="408" spans="1:9" x14ac:dyDescent="0.25">
      <c r="A408">
        <f>--ISNUMBER(IFERROR(SEARCH('Project Costing'!#REF!,'Equipment &amp; Materials'!J414,1),""))</f>
        <v>0</v>
      </c>
      <c r="B408" t="str">
        <f>IF(A408=1,COUNTIF($A$8:A408,1),"")</f>
        <v/>
      </c>
      <c r="D408" s="158">
        <f>IFERROR($C$8:INDEX($C$8:$C$3000,COUNTIF($C$8:$C$3000,"?*")),"")</f>
        <v>0</v>
      </c>
      <c r="F408">
        <f>--ISNUMBER(IFERROR(SEARCH('Project Costing'!#REF!,'Equipment &amp; Materials'!J414,1),""))</f>
        <v>0</v>
      </c>
      <c r="G408" t="str">
        <f>IF(F408=1,COUNTIF($F$8:F408,1),"")</f>
        <v/>
      </c>
      <c r="I408" s="157">
        <f>IFERROR($H$8:INDEX($H$8:$H$3000,COUNTIF($H$8:$H$3000,"?*")),"")</f>
        <v>0</v>
      </c>
    </row>
    <row r="409" spans="1:9" x14ac:dyDescent="0.25">
      <c r="A409">
        <f>--ISNUMBER(IFERROR(SEARCH('Project Costing'!#REF!,'Equipment &amp; Materials'!J415,1),""))</f>
        <v>0</v>
      </c>
      <c r="B409" t="str">
        <f>IF(A409=1,COUNTIF($A$8:A409,1),"")</f>
        <v/>
      </c>
      <c r="D409" s="158">
        <f>IFERROR($C$8:INDEX($C$8:$C$3000,COUNTIF($C$8:$C$3000,"?*")),"")</f>
        <v>0</v>
      </c>
      <c r="F409">
        <f>--ISNUMBER(IFERROR(SEARCH('Project Costing'!#REF!,'Equipment &amp; Materials'!J415,1),""))</f>
        <v>0</v>
      </c>
      <c r="G409" t="str">
        <f>IF(F409=1,COUNTIF($F$8:F409,1),"")</f>
        <v/>
      </c>
      <c r="I409" s="157">
        <f>IFERROR($H$8:INDEX($H$8:$H$3000,COUNTIF($H$8:$H$3000,"?*")),"")</f>
        <v>0</v>
      </c>
    </row>
    <row r="410" spans="1:9" x14ac:dyDescent="0.25">
      <c r="A410">
        <f>--ISNUMBER(IFERROR(SEARCH('Project Costing'!#REF!,'Equipment &amp; Materials'!J416,1),""))</f>
        <v>0</v>
      </c>
      <c r="B410" t="str">
        <f>IF(A410=1,COUNTIF($A$8:A410,1),"")</f>
        <v/>
      </c>
      <c r="D410" s="158">
        <f>IFERROR($C$8:INDEX($C$8:$C$3000,COUNTIF($C$8:$C$3000,"?*")),"")</f>
        <v>0</v>
      </c>
      <c r="F410">
        <f>--ISNUMBER(IFERROR(SEARCH('Project Costing'!#REF!,'Equipment &amp; Materials'!J416,1),""))</f>
        <v>0</v>
      </c>
      <c r="G410" t="str">
        <f>IF(F410=1,COUNTIF($F$8:F410,1),"")</f>
        <v/>
      </c>
      <c r="I410" s="157">
        <f>IFERROR($H$8:INDEX($H$8:$H$3000,COUNTIF($H$8:$H$3000,"?*")),"")</f>
        <v>0</v>
      </c>
    </row>
    <row r="411" spans="1:9" x14ac:dyDescent="0.25">
      <c r="A411">
        <f>--ISNUMBER(IFERROR(SEARCH('Project Costing'!#REF!,'Equipment &amp; Materials'!J417,1),""))</f>
        <v>0</v>
      </c>
      <c r="B411" t="str">
        <f>IF(A411=1,COUNTIF($A$8:A411,1),"")</f>
        <v/>
      </c>
      <c r="D411" s="158">
        <f>IFERROR($C$8:INDEX($C$8:$C$3000,COUNTIF($C$8:$C$3000,"?*")),"")</f>
        <v>0</v>
      </c>
      <c r="F411">
        <f>--ISNUMBER(IFERROR(SEARCH('Project Costing'!#REF!,'Equipment &amp; Materials'!J417,1),""))</f>
        <v>0</v>
      </c>
      <c r="G411" t="str">
        <f>IF(F411=1,COUNTIF($F$8:F411,1),"")</f>
        <v/>
      </c>
      <c r="I411" s="157">
        <f>IFERROR($H$8:INDEX($H$8:$H$3000,COUNTIF($H$8:$H$3000,"?*")),"")</f>
        <v>0</v>
      </c>
    </row>
    <row r="412" spans="1:9" x14ac:dyDescent="0.25">
      <c r="A412">
        <f>--ISNUMBER(IFERROR(SEARCH('Project Costing'!#REF!,'Equipment &amp; Materials'!J418,1),""))</f>
        <v>0</v>
      </c>
      <c r="B412" t="str">
        <f>IF(A412=1,COUNTIF($A$8:A412,1),"")</f>
        <v/>
      </c>
      <c r="D412" s="158">
        <f>IFERROR($C$8:INDEX($C$8:$C$3000,COUNTIF($C$8:$C$3000,"?*")),"")</f>
        <v>0</v>
      </c>
      <c r="F412">
        <f>--ISNUMBER(IFERROR(SEARCH('Project Costing'!#REF!,'Equipment &amp; Materials'!J418,1),""))</f>
        <v>0</v>
      </c>
      <c r="G412" t="str">
        <f>IF(F412=1,COUNTIF($F$8:F412,1),"")</f>
        <v/>
      </c>
      <c r="I412" s="157">
        <f>IFERROR($H$8:INDEX($H$8:$H$3000,COUNTIF($H$8:$H$3000,"?*")),"")</f>
        <v>0</v>
      </c>
    </row>
    <row r="413" spans="1:9" x14ac:dyDescent="0.25">
      <c r="A413">
        <f>--ISNUMBER(IFERROR(SEARCH('Project Costing'!#REF!,'Equipment &amp; Materials'!J419,1),""))</f>
        <v>0</v>
      </c>
      <c r="B413" t="str">
        <f>IF(A413=1,COUNTIF($A$8:A413,1),"")</f>
        <v/>
      </c>
      <c r="D413" s="158">
        <f>IFERROR($C$8:INDEX($C$8:$C$3000,COUNTIF($C$8:$C$3000,"?*")),"")</f>
        <v>0</v>
      </c>
      <c r="F413">
        <f>--ISNUMBER(IFERROR(SEARCH('Project Costing'!#REF!,'Equipment &amp; Materials'!J419,1),""))</f>
        <v>0</v>
      </c>
      <c r="G413" t="str">
        <f>IF(F413=1,COUNTIF($F$8:F413,1),"")</f>
        <v/>
      </c>
      <c r="I413" s="157">
        <f>IFERROR($H$8:INDEX($H$8:$H$3000,COUNTIF($H$8:$H$3000,"?*")),"")</f>
        <v>0</v>
      </c>
    </row>
    <row r="414" spans="1:9" x14ac:dyDescent="0.25">
      <c r="A414">
        <f>--ISNUMBER(IFERROR(SEARCH('Project Costing'!#REF!,'Equipment &amp; Materials'!J420,1),""))</f>
        <v>0</v>
      </c>
      <c r="B414" t="str">
        <f>IF(A414=1,COUNTIF($A$8:A414,1),"")</f>
        <v/>
      </c>
      <c r="D414" s="158">
        <f>IFERROR($C$8:INDEX($C$8:$C$3000,COUNTIF($C$8:$C$3000,"?*")),"")</f>
        <v>0</v>
      </c>
      <c r="F414">
        <f>--ISNUMBER(IFERROR(SEARCH('Project Costing'!#REF!,'Equipment &amp; Materials'!J420,1),""))</f>
        <v>0</v>
      </c>
      <c r="G414" t="str">
        <f>IF(F414=1,COUNTIF($F$8:F414,1),"")</f>
        <v/>
      </c>
      <c r="I414" s="157">
        <f>IFERROR($H$8:INDEX($H$8:$H$3000,COUNTIF($H$8:$H$3000,"?*")),"")</f>
        <v>0</v>
      </c>
    </row>
    <row r="415" spans="1:9" x14ac:dyDescent="0.25">
      <c r="A415">
        <f>--ISNUMBER(IFERROR(SEARCH('Project Costing'!#REF!,'Equipment &amp; Materials'!J421,1),""))</f>
        <v>0</v>
      </c>
      <c r="B415" t="str">
        <f>IF(A415=1,COUNTIF($A$8:A415,1),"")</f>
        <v/>
      </c>
      <c r="D415" s="158">
        <f>IFERROR($C$8:INDEX($C$8:$C$3000,COUNTIF($C$8:$C$3000,"?*")),"")</f>
        <v>0</v>
      </c>
      <c r="F415">
        <f>--ISNUMBER(IFERROR(SEARCH('Project Costing'!#REF!,'Equipment &amp; Materials'!J421,1),""))</f>
        <v>0</v>
      </c>
      <c r="G415" t="str">
        <f>IF(F415=1,COUNTIF($F$8:F415,1),"")</f>
        <v/>
      </c>
      <c r="I415" s="157">
        <f>IFERROR($H$8:INDEX($H$8:$H$3000,COUNTIF($H$8:$H$3000,"?*")),"")</f>
        <v>0</v>
      </c>
    </row>
    <row r="416" spans="1:9" x14ac:dyDescent="0.25">
      <c r="A416">
        <f>--ISNUMBER(IFERROR(SEARCH('Project Costing'!#REF!,'Equipment &amp; Materials'!J422,1),""))</f>
        <v>0</v>
      </c>
      <c r="B416" t="str">
        <f>IF(A416=1,COUNTIF($A$8:A416,1),"")</f>
        <v/>
      </c>
      <c r="D416" s="158">
        <f>IFERROR($C$8:INDEX($C$8:$C$3000,COUNTIF($C$8:$C$3000,"?*")),"")</f>
        <v>0</v>
      </c>
      <c r="F416">
        <f>--ISNUMBER(IFERROR(SEARCH('Project Costing'!#REF!,'Equipment &amp; Materials'!J422,1),""))</f>
        <v>0</v>
      </c>
      <c r="G416" t="str">
        <f>IF(F416=1,COUNTIF($F$8:F416,1),"")</f>
        <v/>
      </c>
      <c r="I416" s="157">
        <f>IFERROR($H$8:INDEX($H$8:$H$3000,COUNTIF($H$8:$H$3000,"?*")),"")</f>
        <v>0</v>
      </c>
    </row>
    <row r="417" spans="1:9" x14ac:dyDescent="0.25">
      <c r="A417">
        <f>--ISNUMBER(IFERROR(SEARCH('Project Costing'!#REF!,'Equipment &amp; Materials'!J423,1),""))</f>
        <v>0</v>
      </c>
      <c r="B417" t="str">
        <f>IF(A417=1,COUNTIF($A$8:A417,1),"")</f>
        <v/>
      </c>
      <c r="D417" s="158">
        <f>IFERROR($C$8:INDEX($C$8:$C$3000,COUNTIF($C$8:$C$3000,"?*")),"")</f>
        <v>0</v>
      </c>
      <c r="F417">
        <f>--ISNUMBER(IFERROR(SEARCH('Project Costing'!#REF!,'Equipment &amp; Materials'!J423,1),""))</f>
        <v>0</v>
      </c>
      <c r="G417" t="str">
        <f>IF(F417=1,COUNTIF($F$8:F417,1),"")</f>
        <v/>
      </c>
      <c r="I417" s="157">
        <f>IFERROR($H$8:INDEX($H$8:$H$3000,COUNTIF($H$8:$H$3000,"?*")),"")</f>
        <v>0</v>
      </c>
    </row>
    <row r="418" spans="1:9" x14ac:dyDescent="0.25">
      <c r="A418">
        <f>--ISNUMBER(IFERROR(SEARCH('Project Costing'!#REF!,'Equipment &amp; Materials'!J424,1),""))</f>
        <v>0</v>
      </c>
      <c r="B418" t="str">
        <f>IF(A418=1,COUNTIF($A$8:A418,1),"")</f>
        <v/>
      </c>
      <c r="D418" s="158">
        <f>IFERROR($C$8:INDEX($C$8:$C$3000,COUNTIF($C$8:$C$3000,"?*")),"")</f>
        <v>0</v>
      </c>
      <c r="F418">
        <f>--ISNUMBER(IFERROR(SEARCH('Project Costing'!#REF!,'Equipment &amp; Materials'!J424,1),""))</f>
        <v>0</v>
      </c>
      <c r="G418" t="str">
        <f>IF(F418=1,COUNTIF($F$8:F418,1),"")</f>
        <v/>
      </c>
      <c r="I418" s="157">
        <f>IFERROR($H$8:INDEX($H$8:$H$3000,COUNTIF($H$8:$H$3000,"?*")),"")</f>
        <v>0</v>
      </c>
    </row>
    <row r="419" spans="1:9" x14ac:dyDescent="0.25">
      <c r="A419">
        <f>--ISNUMBER(IFERROR(SEARCH('Project Costing'!#REF!,'Equipment &amp; Materials'!J425,1),""))</f>
        <v>0</v>
      </c>
      <c r="B419" t="str">
        <f>IF(A419=1,COUNTIF($A$8:A419,1),"")</f>
        <v/>
      </c>
      <c r="D419" s="158">
        <f>IFERROR($C$8:INDEX($C$8:$C$3000,COUNTIF($C$8:$C$3000,"?*")),"")</f>
        <v>0</v>
      </c>
      <c r="F419">
        <f>--ISNUMBER(IFERROR(SEARCH('Project Costing'!#REF!,'Equipment &amp; Materials'!J425,1),""))</f>
        <v>0</v>
      </c>
      <c r="G419" t="str">
        <f>IF(F419=1,COUNTIF($F$8:F419,1),"")</f>
        <v/>
      </c>
      <c r="I419" s="157">
        <f>IFERROR($H$8:INDEX($H$8:$H$3000,COUNTIF($H$8:$H$3000,"?*")),"")</f>
        <v>0</v>
      </c>
    </row>
    <row r="420" spans="1:9" x14ac:dyDescent="0.25">
      <c r="A420">
        <f>--ISNUMBER(IFERROR(SEARCH('Project Costing'!#REF!,'Equipment &amp; Materials'!J426,1),""))</f>
        <v>0</v>
      </c>
      <c r="B420" t="str">
        <f>IF(A420=1,COUNTIF($A$8:A420,1),"")</f>
        <v/>
      </c>
      <c r="D420" s="158">
        <f>IFERROR($C$8:INDEX($C$8:$C$3000,COUNTIF($C$8:$C$3000,"?*")),"")</f>
        <v>0</v>
      </c>
      <c r="F420">
        <f>--ISNUMBER(IFERROR(SEARCH('Project Costing'!#REF!,'Equipment &amp; Materials'!J426,1),""))</f>
        <v>0</v>
      </c>
      <c r="G420" t="str">
        <f>IF(F420=1,COUNTIF($F$8:F420,1),"")</f>
        <v/>
      </c>
      <c r="I420" s="157">
        <f>IFERROR($H$8:INDEX($H$8:$H$3000,COUNTIF($H$8:$H$3000,"?*")),"")</f>
        <v>0</v>
      </c>
    </row>
    <row r="421" spans="1:9" x14ac:dyDescent="0.25">
      <c r="A421">
        <f>--ISNUMBER(IFERROR(SEARCH('Project Costing'!#REF!,'Equipment &amp; Materials'!J427,1),""))</f>
        <v>0</v>
      </c>
      <c r="B421" t="str">
        <f>IF(A421=1,COUNTIF($A$8:A421,1),"")</f>
        <v/>
      </c>
      <c r="D421" s="158">
        <f>IFERROR($C$8:INDEX($C$8:$C$3000,COUNTIF($C$8:$C$3000,"?*")),"")</f>
        <v>0</v>
      </c>
      <c r="F421">
        <f>--ISNUMBER(IFERROR(SEARCH('Project Costing'!#REF!,'Equipment &amp; Materials'!J427,1),""))</f>
        <v>0</v>
      </c>
      <c r="G421" t="str">
        <f>IF(F421=1,COUNTIF($F$8:F421,1),"")</f>
        <v/>
      </c>
      <c r="I421" s="157">
        <f>IFERROR($H$8:INDEX($H$8:$H$3000,COUNTIF($H$8:$H$3000,"?*")),"")</f>
        <v>0</v>
      </c>
    </row>
    <row r="422" spans="1:9" x14ac:dyDescent="0.25">
      <c r="A422">
        <f>--ISNUMBER(IFERROR(SEARCH('Project Costing'!#REF!,'Equipment &amp; Materials'!J428,1),""))</f>
        <v>0</v>
      </c>
      <c r="B422" t="str">
        <f>IF(A422=1,COUNTIF($A$8:A422,1),"")</f>
        <v/>
      </c>
      <c r="D422" s="158">
        <f>IFERROR($C$8:INDEX($C$8:$C$3000,COUNTIF($C$8:$C$3000,"?*")),"")</f>
        <v>0</v>
      </c>
      <c r="F422">
        <f>--ISNUMBER(IFERROR(SEARCH('Project Costing'!#REF!,'Equipment &amp; Materials'!J428,1),""))</f>
        <v>0</v>
      </c>
      <c r="G422" t="str">
        <f>IF(F422=1,COUNTIF($F$8:F422,1),"")</f>
        <v/>
      </c>
      <c r="I422" s="157">
        <f>IFERROR($H$8:INDEX($H$8:$H$3000,COUNTIF($H$8:$H$3000,"?*")),"")</f>
        <v>0</v>
      </c>
    </row>
    <row r="423" spans="1:9" x14ac:dyDescent="0.25">
      <c r="A423">
        <f>--ISNUMBER(IFERROR(SEARCH('Project Costing'!#REF!,'Equipment &amp; Materials'!J429,1),""))</f>
        <v>0</v>
      </c>
      <c r="B423" t="str">
        <f>IF(A423=1,COUNTIF($A$8:A423,1),"")</f>
        <v/>
      </c>
      <c r="D423" s="158">
        <f>IFERROR($C$8:INDEX($C$8:$C$3000,COUNTIF($C$8:$C$3000,"?*")),"")</f>
        <v>0</v>
      </c>
      <c r="F423">
        <f>--ISNUMBER(IFERROR(SEARCH('Project Costing'!#REF!,'Equipment &amp; Materials'!J429,1),""))</f>
        <v>0</v>
      </c>
      <c r="G423" t="str">
        <f>IF(F423=1,COUNTIF($F$8:F423,1),"")</f>
        <v/>
      </c>
      <c r="I423" s="157">
        <f>IFERROR($H$8:INDEX($H$8:$H$3000,COUNTIF($H$8:$H$3000,"?*")),"")</f>
        <v>0</v>
      </c>
    </row>
    <row r="424" spans="1:9" x14ac:dyDescent="0.25">
      <c r="A424">
        <f>--ISNUMBER(IFERROR(SEARCH('Project Costing'!#REF!,'Equipment &amp; Materials'!J430,1),""))</f>
        <v>0</v>
      </c>
      <c r="B424" t="str">
        <f>IF(A424=1,COUNTIF($A$8:A424,1),"")</f>
        <v/>
      </c>
      <c r="D424" s="158">
        <f>IFERROR($C$8:INDEX($C$8:$C$3000,COUNTIF($C$8:$C$3000,"?*")),"")</f>
        <v>0</v>
      </c>
      <c r="F424">
        <f>--ISNUMBER(IFERROR(SEARCH('Project Costing'!#REF!,'Equipment &amp; Materials'!J430,1),""))</f>
        <v>0</v>
      </c>
      <c r="G424" t="str">
        <f>IF(F424=1,COUNTIF($F$8:F424,1),"")</f>
        <v/>
      </c>
      <c r="I424" s="157">
        <f>IFERROR($H$8:INDEX($H$8:$H$3000,COUNTIF($H$8:$H$3000,"?*")),"")</f>
        <v>0</v>
      </c>
    </row>
    <row r="425" spans="1:9" x14ac:dyDescent="0.25">
      <c r="A425">
        <f>--ISNUMBER(IFERROR(SEARCH('Project Costing'!#REF!,'Equipment &amp; Materials'!J431,1),""))</f>
        <v>0</v>
      </c>
      <c r="B425" t="str">
        <f>IF(A425=1,COUNTIF($A$8:A425,1),"")</f>
        <v/>
      </c>
      <c r="D425" s="158">
        <f>IFERROR($C$8:INDEX($C$8:$C$3000,COUNTIF($C$8:$C$3000,"?*")),"")</f>
        <v>0</v>
      </c>
      <c r="F425">
        <f>--ISNUMBER(IFERROR(SEARCH('Project Costing'!#REF!,'Equipment &amp; Materials'!J431,1),""))</f>
        <v>0</v>
      </c>
      <c r="G425" t="str">
        <f>IF(F425=1,COUNTIF($F$8:F425,1),"")</f>
        <v/>
      </c>
      <c r="I425" s="157">
        <f>IFERROR($H$8:INDEX($H$8:$H$3000,COUNTIF($H$8:$H$3000,"?*")),"")</f>
        <v>0</v>
      </c>
    </row>
    <row r="426" spans="1:9" x14ac:dyDescent="0.25">
      <c r="A426">
        <f>--ISNUMBER(IFERROR(SEARCH('Project Costing'!#REF!,'Equipment &amp; Materials'!J432,1),""))</f>
        <v>0</v>
      </c>
      <c r="B426" t="str">
        <f>IF(A426=1,COUNTIF($A$8:A426,1),"")</f>
        <v/>
      </c>
      <c r="D426" s="158">
        <f>IFERROR($C$8:INDEX($C$8:$C$3000,COUNTIF($C$8:$C$3000,"?*")),"")</f>
        <v>0</v>
      </c>
      <c r="F426">
        <f>--ISNUMBER(IFERROR(SEARCH('Project Costing'!#REF!,'Equipment &amp; Materials'!J432,1),""))</f>
        <v>0</v>
      </c>
      <c r="G426" t="str">
        <f>IF(F426=1,COUNTIF($F$8:F426,1),"")</f>
        <v/>
      </c>
      <c r="I426" s="157">
        <f>IFERROR($H$8:INDEX($H$8:$H$3000,COUNTIF($H$8:$H$3000,"?*")),"")</f>
        <v>0</v>
      </c>
    </row>
    <row r="427" spans="1:9" x14ac:dyDescent="0.25">
      <c r="A427">
        <f>--ISNUMBER(IFERROR(SEARCH('Project Costing'!#REF!,'Equipment &amp; Materials'!J433,1),""))</f>
        <v>0</v>
      </c>
      <c r="B427" t="str">
        <f>IF(A427=1,COUNTIF($A$8:A427,1),"")</f>
        <v/>
      </c>
      <c r="D427" s="158">
        <f>IFERROR($C$8:INDEX($C$8:$C$3000,COUNTIF($C$8:$C$3000,"?*")),"")</f>
        <v>0</v>
      </c>
      <c r="F427">
        <f>--ISNUMBER(IFERROR(SEARCH('Project Costing'!#REF!,'Equipment &amp; Materials'!J433,1),""))</f>
        <v>0</v>
      </c>
      <c r="G427" t="str">
        <f>IF(F427=1,COUNTIF($F$8:F427,1),"")</f>
        <v/>
      </c>
      <c r="I427" s="157">
        <f>IFERROR($H$8:INDEX($H$8:$H$3000,COUNTIF($H$8:$H$3000,"?*")),"")</f>
        <v>0</v>
      </c>
    </row>
    <row r="428" spans="1:9" x14ac:dyDescent="0.25">
      <c r="A428">
        <f>--ISNUMBER(IFERROR(SEARCH('Project Costing'!#REF!,'Equipment &amp; Materials'!J434,1),""))</f>
        <v>0</v>
      </c>
      <c r="B428" t="str">
        <f>IF(A428=1,COUNTIF($A$8:A428,1),"")</f>
        <v/>
      </c>
      <c r="D428" s="158">
        <f>IFERROR($C$8:INDEX($C$8:$C$3000,COUNTIF($C$8:$C$3000,"?*")),"")</f>
        <v>0</v>
      </c>
      <c r="F428">
        <f>--ISNUMBER(IFERROR(SEARCH('Project Costing'!#REF!,'Equipment &amp; Materials'!J434,1),""))</f>
        <v>0</v>
      </c>
      <c r="G428" t="str">
        <f>IF(F428=1,COUNTIF($F$8:F428,1),"")</f>
        <v/>
      </c>
      <c r="I428" s="157">
        <f>IFERROR($H$8:INDEX($H$8:$H$3000,COUNTIF($H$8:$H$3000,"?*")),"")</f>
        <v>0</v>
      </c>
    </row>
    <row r="429" spans="1:9" x14ac:dyDescent="0.25">
      <c r="A429">
        <f>--ISNUMBER(IFERROR(SEARCH('Project Costing'!#REF!,'Equipment &amp; Materials'!J435,1),""))</f>
        <v>0</v>
      </c>
      <c r="B429" t="str">
        <f>IF(A429=1,COUNTIF($A$8:A429,1),"")</f>
        <v/>
      </c>
      <c r="D429" s="158">
        <f>IFERROR($C$8:INDEX($C$8:$C$3000,COUNTIF($C$8:$C$3000,"?*")),"")</f>
        <v>0</v>
      </c>
      <c r="F429">
        <f>--ISNUMBER(IFERROR(SEARCH('Project Costing'!#REF!,'Equipment &amp; Materials'!J435,1),""))</f>
        <v>0</v>
      </c>
      <c r="G429" t="str">
        <f>IF(F429=1,COUNTIF($F$8:F429,1),"")</f>
        <v/>
      </c>
      <c r="I429" s="157">
        <f>IFERROR($H$8:INDEX($H$8:$H$3000,COUNTIF($H$8:$H$3000,"?*")),"")</f>
        <v>0</v>
      </c>
    </row>
    <row r="430" spans="1:9" x14ac:dyDescent="0.25">
      <c r="A430">
        <f>--ISNUMBER(IFERROR(SEARCH('Project Costing'!#REF!,'Equipment &amp; Materials'!J436,1),""))</f>
        <v>0</v>
      </c>
      <c r="B430" t="str">
        <f>IF(A430=1,COUNTIF($A$8:A430,1),"")</f>
        <v/>
      </c>
      <c r="D430" s="158">
        <f>IFERROR($C$8:INDEX($C$8:$C$3000,COUNTIF($C$8:$C$3000,"?*")),"")</f>
        <v>0</v>
      </c>
      <c r="F430">
        <f>--ISNUMBER(IFERROR(SEARCH('Project Costing'!#REF!,'Equipment &amp; Materials'!J436,1),""))</f>
        <v>0</v>
      </c>
      <c r="G430" t="str">
        <f>IF(F430=1,COUNTIF($F$8:F430,1),"")</f>
        <v/>
      </c>
      <c r="I430" s="157">
        <f>IFERROR($H$8:INDEX($H$8:$H$3000,COUNTIF($H$8:$H$3000,"?*")),"")</f>
        <v>0</v>
      </c>
    </row>
    <row r="431" spans="1:9" x14ac:dyDescent="0.25">
      <c r="A431">
        <f>--ISNUMBER(IFERROR(SEARCH('Project Costing'!#REF!,'Equipment &amp; Materials'!J437,1),""))</f>
        <v>0</v>
      </c>
      <c r="B431" t="str">
        <f>IF(A431=1,COUNTIF($A$8:A431,1),"")</f>
        <v/>
      </c>
      <c r="D431" s="158">
        <f>IFERROR($C$8:INDEX($C$8:$C$3000,COUNTIF($C$8:$C$3000,"?*")),"")</f>
        <v>0</v>
      </c>
      <c r="F431">
        <f>--ISNUMBER(IFERROR(SEARCH('Project Costing'!#REF!,'Equipment &amp; Materials'!J437,1),""))</f>
        <v>0</v>
      </c>
      <c r="G431" t="str">
        <f>IF(F431=1,COUNTIF($F$8:F431,1),"")</f>
        <v/>
      </c>
      <c r="I431" s="157">
        <f>IFERROR($H$8:INDEX($H$8:$H$3000,COUNTIF($H$8:$H$3000,"?*")),"")</f>
        <v>0</v>
      </c>
    </row>
    <row r="432" spans="1:9" x14ac:dyDescent="0.25">
      <c r="A432">
        <f>--ISNUMBER(IFERROR(SEARCH('Project Costing'!#REF!,'Equipment &amp; Materials'!J438,1),""))</f>
        <v>0</v>
      </c>
      <c r="B432" t="str">
        <f>IF(A432=1,COUNTIF($A$8:A432,1),"")</f>
        <v/>
      </c>
      <c r="D432" s="158">
        <f>IFERROR($C$8:INDEX($C$8:$C$3000,COUNTIF($C$8:$C$3000,"?*")),"")</f>
        <v>0</v>
      </c>
      <c r="F432">
        <f>--ISNUMBER(IFERROR(SEARCH('Project Costing'!#REF!,'Equipment &amp; Materials'!J438,1),""))</f>
        <v>0</v>
      </c>
      <c r="G432" t="str">
        <f>IF(F432=1,COUNTIF($F$8:F432,1),"")</f>
        <v/>
      </c>
      <c r="I432" s="157">
        <f>IFERROR($H$8:INDEX($H$8:$H$3000,COUNTIF($H$8:$H$3000,"?*")),"")</f>
        <v>0</v>
      </c>
    </row>
    <row r="433" spans="1:9" x14ac:dyDescent="0.25">
      <c r="A433">
        <f>--ISNUMBER(IFERROR(SEARCH('Project Costing'!#REF!,'Equipment &amp; Materials'!J439,1),""))</f>
        <v>0</v>
      </c>
      <c r="B433" t="str">
        <f>IF(A433=1,COUNTIF($A$8:A433,1),"")</f>
        <v/>
      </c>
      <c r="D433" s="158">
        <f>IFERROR($C$8:INDEX($C$8:$C$3000,COUNTIF($C$8:$C$3000,"?*")),"")</f>
        <v>0</v>
      </c>
      <c r="F433">
        <f>--ISNUMBER(IFERROR(SEARCH('Project Costing'!#REF!,'Equipment &amp; Materials'!J439,1),""))</f>
        <v>0</v>
      </c>
      <c r="G433" t="str">
        <f>IF(F433=1,COUNTIF($F$8:F433,1),"")</f>
        <v/>
      </c>
      <c r="I433" s="157">
        <f>IFERROR($H$8:INDEX($H$8:$H$3000,COUNTIF($H$8:$H$3000,"?*")),"")</f>
        <v>0</v>
      </c>
    </row>
    <row r="434" spans="1:9" x14ac:dyDescent="0.25">
      <c r="A434">
        <f>--ISNUMBER(IFERROR(SEARCH('Project Costing'!#REF!,'Equipment &amp; Materials'!J440,1),""))</f>
        <v>0</v>
      </c>
      <c r="B434" t="str">
        <f>IF(A434=1,COUNTIF($A$8:A434,1),"")</f>
        <v/>
      </c>
      <c r="D434" s="158">
        <f>IFERROR($C$8:INDEX($C$8:$C$3000,COUNTIF($C$8:$C$3000,"?*")),"")</f>
        <v>0</v>
      </c>
      <c r="F434">
        <f>--ISNUMBER(IFERROR(SEARCH('Project Costing'!#REF!,'Equipment &amp; Materials'!J440,1),""))</f>
        <v>0</v>
      </c>
      <c r="G434" t="str">
        <f>IF(F434=1,COUNTIF($F$8:F434,1),"")</f>
        <v/>
      </c>
      <c r="I434" s="157">
        <f>IFERROR($H$8:INDEX($H$8:$H$3000,COUNTIF($H$8:$H$3000,"?*")),"")</f>
        <v>0</v>
      </c>
    </row>
    <row r="435" spans="1:9" x14ac:dyDescent="0.25">
      <c r="A435">
        <f>--ISNUMBER(IFERROR(SEARCH('Project Costing'!#REF!,'Equipment &amp; Materials'!J441,1),""))</f>
        <v>0</v>
      </c>
      <c r="B435" t="str">
        <f>IF(A435=1,COUNTIF($A$8:A435,1),"")</f>
        <v/>
      </c>
      <c r="D435" s="158">
        <f>IFERROR($C$8:INDEX($C$8:$C$3000,COUNTIF($C$8:$C$3000,"?*")),"")</f>
        <v>0</v>
      </c>
      <c r="F435">
        <f>--ISNUMBER(IFERROR(SEARCH('Project Costing'!#REF!,'Equipment &amp; Materials'!J441,1),""))</f>
        <v>0</v>
      </c>
      <c r="G435" t="str">
        <f>IF(F435=1,COUNTIF($F$8:F435,1),"")</f>
        <v/>
      </c>
      <c r="I435" s="157">
        <f>IFERROR($H$8:INDEX($H$8:$H$3000,COUNTIF($H$8:$H$3000,"?*")),"")</f>
        <v>0</v>
      </c>
    </row>
    <row r="436" spans="1:9" x14ac:dyDescent="0.25">
      <c r="A436">
        <f>--ISNUMBER(IFERROR(SEARCH('Project Costing'!#REF!,'Equipment &amp; Materials'!J442,1),""))</f>
        <v>0</v>
      </c>
      <c r="B436" t="str">
        <f>IF(A436=1,COUNTIF($A$8:A436,1),"")</f>
        <v/>
      </c>
      <c r="D436" s="158">
        <f>IFERROR($C$8:INDEX($C$8:$C$3000,COUNTIF($C$8:$C$3000,"?*")),"")</f>
        <v>0</v>
      </c>
      <c r="F436">
        <f>--ISNUMBER(IFERROR(SEARCH('Project Costing'!#REF!,'Equipment &amp; Materials'!J442,1),""))</f>
        <v>0</v>
      </c>
      <c r="G436" t="str">
        <f>IF(F436=1,COUNTIF($F$8:F436,1),"")</f>
        <v/>
      </c>
      <c r="I436" s="157">
        <f>IFERROR($H$8:INDEX($H$8:$H$3000,COUNTIF($H$8:$H$3000,"?*")),"")</f>
        <v>0</v>
      </c>
    </row>
    <row r="437" spans="1:9" x14ac:dyDescent="0.25">
      <c r="A437">
        <f>--ISNUMBER(IFERROR(SEARCH('Project Costing'!#REF!,'Equipment &amp; Materials'!J443,1),""))</f>
        <v>0</v>
      </c>
      <c r="B437" t="str">
        <f>IF(A437=1,COUNTIF($A$8:A437,1),"")</f>
        <v/>
      </c>
      <c r="D437" s="158">
        <f>IFERROR($C$8:INDEX($C$8:$C$3000,COUNTIF($C$8:$C$3000,"?*")),"")</f>
        <v>0</v>
      </c>
      <c r="F437">
        <f>--ISNUMBER(IFERROR(SEARCH('Project Costing'!#REF!,'Equipment &amp; Materials'!J443,1),""))</f>
        <v>0</v>
      </c>
      <c r="G437" t="str">
        <f>IF(F437=1,COUNTIF($F$8:F437,1),"")</f>
        <v/>
      </c>
      <c r="I437" s="157">
        <f>IFERROR($H$8:INDEX($H$8:$H$3000,COUNTIF($H$8:$H$3000,"?*")),"")</f>
        <v>0</v>
      </c>
    </row>
    <row r="438" spans="1:9" x14ac:dyDescent="0.25">
      <c r="A438">
        <f>--ISNUMBER(IFERROR(SEARCH('Project Costing'!#REF!,'Equipment &amp; Materials'!J444,1),""))</f>
        <v>0</v>
      </c>
      <c r="B438" t="str">
        <f>IF(A438=1,COUNTIF($A$8:A438,1),"")</f>
        <v/>
      </c>
      <c r="D438" s="158">
        <f>IFERROR($C$8:INDEX($C$8:$C$3000,COUNTIF($C$8:$C$3000,"?*")),"")</f>
        <v>0</v>
      </c>
      <c r="F438">
        <f>--ISNUMBER(IFERROR(SEARCH('Project Costing'!#REF!,'Equipment &amp; Materials'!J444,1),""))</f>
        <v>0</v>
      </c>
      <c r="G438" t="str">
        <f>IF(F438=1,COUNTIF($F$8:F438,1),"")</f>
        <v/>
      </c>
      <c r="I438" s="157">
        <f>IFERROR($H$8:INDEX($H$8:$H$3000,COUNTIF($H$8:$H$3000,"?*")),"")</f>
        <v>0</v>
      </c>
    </row>
    <row r="439" spans="1:9" x14ac:dyDescent="0.25">
      <c r="A439">
        <f>--ISNUMBER(IFERROR(SEARCH('Project Costing'!#REF!,'Equipment &amp; Materials'!J445,1),""))</f>
        <v>0</v>
      </c>
      <c r="B439" t="str">
        <f>IF(A439=1,COUNTIF($A$8:A439,1),"")</f>
        <v/>
      </c>
      <c r="D439" s="158">
        <f>IFERROR($C$8:INDEX($C$8:$C$3000,COUNTIF($C$8:$C$3000,"?*")),"")</f>
        <v>0</v>
      </c>
      <c r="F439">
        <f>--ISNUMBER(IFERROR(SEARCH('Project Costing'!#REF!,'Equipment &amp; Materials'!J445,1),""))</f>
        <v>0</v>
      </c>
      <c r="G439" t="str">
        <f>IF(F439=1,COUNTIF($F$8:F439,1),"")</f>
        <v/>
      </c>
      <c r="I439" s="157">
        <f>IFERROR($H$8:INDEX($H$8:$H$3000,COUNTIF($H$8:$H$3000,"?*")),"")</f>
        <v>0</v>
      </c>
    </row>
    <row r="440" spans="1:9" x14ac:dyDescent="0.25">
      <c r="A440">
        <f>--ISNUMBER(IFERROR(SEARCH('Project Costing'!#REF!,'Equipment &amp; Materials'!J446,1),""))</f>
        <v>0</v>
      </c>
      <c r="B440" t="str">
        <f>IF(A440=1,COUNTIF($A$8:A440,1),"")</f>
        <v/>
      </c>
      <c r="D440" s="158">
        <f>IFERROR($C$8:INDEX($C$8:$C$3000,COUNTIF($C$8:$C$3000,"?*")),"")</f>
        <v>0</v>
      </c>
      <c r="F440">
        <f>--ISNUMBER(IFERROR(SEARCH('Project Costing'!#REF!,'Equipment &amp; Materials'!J446,1),""))</f>
        <v>0</v>
      </c>
      <c r="G440" t="str">
        <f>IF(F440=1,COUNTIF($F$8:F440,1),"")</f>
        <v/>
      </c>
      <c r="I440" s="157">
        <f>IFERROR($H$8:INDEX($H$8:$H$3000,COUNTIF($H$8:$H$3000,"?*")),"")</f>
        <v>0</v>
      </c>
    </row>
    <row r="441" spans="1:9" x14ac:dyDescent="0.25">
      <c r="A441">
        <f>--ISNUMBER(IFERROR(SEARCH('Project Costing'!#REF!,'Equipment &amp; Materials'!J447,1),""))</f>
        <v>0</v>
      </c>
      <c r="B441" t="str">
        <f>IF(A441=1,COUNTIF($A$8:A441,1),"")</f>
        <v/>
      </c>
      <c r="D441" s="158">
        <f>IFERROR($C$8:INDEX($C$8:$C$3000,COUNTIF($C$8:$C$3000,"?*")),"")</f>
        <v>0</v>
      </c>
      <c r="F441">
        <f>--ISNUMBER(IFERROR(SEARCH('Project Costing'!#REF!,'Equipment &amp; Materials'!J447,1),""))</f>
        <v>0</v>
      </c>
      <c r="G441" t="str">
        <f>IF(F441=1,COUNTIF($F$8:F441,1),"")</f>
        <v/>
      </c>
      <c r="I441" s="157">
        <f>IFERROR($H$8:INDEX($H$8:$H$3000,COUNTIF($H$8:$H$3000,"?*")),"")</f>
        <v>0</v>
      </c>
    </row>
    <row r="442" spans="1:9" x14ac:dyDescent="0.25">
      <c r="A442">
        <f>--ISNUMBER(IFERROR(SEARCH('Project Costing'!#REF!,'Equipment &amp; Materials'!J448,1),""))</f>
        <v>0</v>
      </c>
      <c r="B442" t="str">
        <f>IF(A442=1,COUNTIF($A$8:A442,1),"")</f>
        <v/>
      </c>
      <c r="D442" s="158">
        <f>IFERROR($C$8:INDEX($C$8:$C$3000,COUNTIF($C$8:$C$3000,"?*")),"")</f>
        <v>0</v>
      </c>
      <c r="F442">
        <f>--ISNUMBER(IFERROR(SEARCH('Project Costing'!#REF!,'Equipment &amp; Materials'!J448,1),""))</f>
        <v>0</v>
      </c>
      <c r="G442" t="str">
        <f>IF(F442=1,COUNTIF($F$8:F442,1),"")</f>
        <v/>
      </c>
      <c r="I442" s="157">
        <f>IFERROR($H$8:INDEX($H$8:$H$3000,COUNTIF($H$8:$H$3000,"?*")),"")</f>
        <v>0</v>
      </c>
    </row>
    <row r="443" spans="1:9" x14ac:dyDescent="0.25">
      <c r="A443">
        <f>--ISNUMBER(IFERROR(SEARCH('Project Costing'!#REF!,'Equipment &amp; Materials'!J449,1),""))</f>
        <v>0</v>
      </c>
      <c r="B443" t="str">
        <f>IF(A443=1,COUNTIF($A$8:A443,1),"")</f>
        <v/>
      </c>
      <c r="D443" s="158">
        <f>IFERROR($C$8:INDEX($C$8:$C$3000,COUNTIF($C$8:$C$3000,"?*")),"")</f>
        <v>0</v>
      </c>
      <c r="F443">
        <f>--ISNUMBER(IFERROR(SEARCH('Project Costing'!#REF!,'Equipment &amp; Materials'!J449,1),""))</f>
        <v>0</v>
      </c>
      <c r="G443" t="str">
        <f>IF(F443=1,COUNTIF($F$8:F443,1),"")</f>
        <v/>
      </c>
      <c r="I443" s="157">
        <f>IFERROR($H$8:INDEX($H$8:$H$3000,COUNTIF($H$8:$H$3000,"?*")),"")</f>
        <v>0</v>
      </c>
    </row>
    <row r="444" spans="1:9" x14ac:dyDescent="0.25">
      <c r="A444">
        <f>--ISNUMBER(IFERROR(SEARCH('Project Costing'!#REF!,'Equipment &amp; Materials'!J450,1),""))</f>
        <v>0</v>
      </c>
      <c r="B444" t="str">
        <f>IF(A444=1,COUNTIF($A$8:A444,1),"")</f>
        <v/>
      </c>
      <c r="D444" s="158">
        <f>IFERROR($C$8:INDEX($C$8:$C$3000,COUNTIF($C$8:$C$3000,"?*")),"")</f>
        <v>0</v>
      </c>
      <c r="F444">
        <f>--ISNUMBER(IFERROR(SEARCH('Project Costing'!#REF!,'Equipment &amp; Materials'!J450,1),""))</f>
        <v>0</v>
      </c>
      <c r="G444" t="str">
        <f>IF(F444=1,COUNTIF($F$8:F444,1),"")</f>
        <v/>
      </c>
      <c r="I444" s="157">
        <f>IFERROR($H$8:INDEX($H$8:$H$3000,COUNTIF($H$8:$H$3000,"?*")),"")</f>
        <v>0</v>
      </c>
    </row>
    <row r="445" spans="1:9" x14ac:dyDescent="0.25">
      <c r="A445">
        <f>--ISNUMBER(IFERROR(SEARCH('Project Costing'!#REF!,'Equipment &amp; Materials'!J451,1),""))</f>
        <v>0</v>
      </c>
      <c r="B445" t="str">
        <f>IF(A445=1,COUNTIF($A$8:A445,1),"")</f>
        <v/>
      </c>
      <c r="D445" s="158">
        <f>IFERROR($C$8:INDEX($C$8:$C$3000,COUNTIF($C$8:$C$3000,"?*")),"")</f>
        <v>0</v>
      </c>
      <c r="F445">
        <f>--ISNUMBER(IFERROR(SEARCH('Project Costing'!#REF!,'Equipment &amp; Materials'!J451,1),""))</f>
        <v>0</v>
      </c>
      <c r="G445" t="str">
        <f>IF(F445=1,COUNTIF($F$8:F445,1),"")</f>
        <v/>
      </c>
      <c r="I445" s="157">
        <f>IFERROR($H$8:INDEX($H$8:$H$3000,COUNTIF($H$8:$H$3000,"?*")),"")</f>
        <v>0</v>
      </c>
    </row>
    <row r="446" spans="1:9" x14ac:dyDescent="0.25">
      <c r="A446">
        <f>--ISNUMBER(IFERROR(SEARCH('Project Costing'!#REF!,'Equipment &amp; Materials'!J452,1),""))</f>
        <v>0</v>
      </c>
      <c r="B446" t="str">
        <f>IF(A446=1,COUNTIF($A$8:A446,1),"")</f>
        <v/>
      </c>
      <c r="D446" s="158">
        <f>IFERROR($C$8:INDEX($C$8:$C$3000,COUNTIF($C$8:$C$3000,"?*")),"")</f>
        <v>0</v>
      </c>
      <c r="F446">
        <f>--ISNUMBER(IFERROR(SEARCH('Project Costing'!#REF!,'Equipment &amp; Materials'!J452,1),""))</f>
        <v>0</v>
      </c>
      <c r="G446" t="str">
        <f>IF(F446=1,COUNTIF($F$8:F446,1),"")</f>
        <v/>
      </c>
      <c r="I446" s="157">
        <f>IFERROR($H$8:INDEX($H$8:$H$3000,COUNTIF($H$8:$H$3000,"?*")),"")</f>
        <v>0</v>
      </c>
    </row>
    <row r="447" spans="1:9" x14ac:dyDescent="0.25">
      <c r="A447">
        <f>--ISNUMBER(IFERROR(SEARCH('Project Costing'!#REF!,'Equipment &amp; Materials'!J453,1),""))</f>
        <v>0</v>
      </c>
      <c r="B447" t="str">
        <f>IF(A447=1,COUNTIF($A$8:A447,1),"")</f>
        <v/>
      </c>
      <c r="D447" s="158">
        <f>IFERROR($C$8:INDEX($C$8:$C$3000,COUNTIF($C$8:$C$3000,"?*")),"")</f>
        <v>0</v>
      </c>
      <c r="F447">
        <f>--ISNUMBER(IFERROR(SEARCH('Project Costing'!#REF!,'Equipment &amp; Materials'!J453,1),""))</f>
        <v>0</v>
      </c>
      <c r="G447" t="str">
        <f>IF(F447=1,COUNTIF($F$8:F447,1),"")</f>
        <v/>
      </c>
      <c r="I447" s="157">
        <f>IFERROR($H$8:INDEX($H$8:$H$3000,COUNTIF($H$8:$H$3000,"?*")),"")</f>
        <v>0</v>
      </c>
    </row>
    <row r="448" spans="1:9" x14ac:dyDescent="0.25">
      <c r="A448">
        <f>--ISNUMBER(IFERROR(SEARCH('Project Costing'!#REF!,'Equipment &amp; Materials'!J454,1),""))</f>
        <v>0</v>
      </c>
      <c r="B448" t="str">
        <f>IF(A448=1,COUNTIF($A$8:A448,1),"")</f>
        <v/>
      </c>
      <c r="D448" s="158">
        <f>IFERROR($C$8:INDEX($C$8:$C$3000,COUNTIF($C$8:$C$3000,"?*")),"")</f>
        <v>0</v>
      </c>
      <c r="F448">
        <f>--ISNUMBER(IFERROR(SEARCH('Project Costing'!#REF!,'Equipment &amp; Materials'!J454,1),""))</f>
        <v>0</v>
      </c>
      <c r="G448" t="str">
        <f>IF(F448=1,COUNTIF($F$8:F448,1),"")</f>
        <v/>
      </c>
      <c r="I448" s="157">
        <f>IFERROR($H$8:INDEX($H$8:$H$3000,COUNTIF($H$8:$H$3000,"?*")),"")</f>
        <v>0</v>
      </c>
    </row>
    <row r="449" spans="1:9" x14ac:dyDescent="0.25">
      <c r="A449">
        <f>--ISNUMBER(IFERROR(SEARCH('Project Costing'!#REF!,'Equipment &amp; Materials'!J455,1),""))</f>
        <v>0</v>
      </c>
      <c r="B449" t="str">
        <f>IF(A449=1,COUNTIF($A$8:A449,1),"")</f>
        <v/>
      </c>
      <c r="D449" s="158">
        <f>IFERROR($C$8:INDEX($C$8:$C$3000,COUNTIF($C$8:$C$3000,"?*")),"")</f>
        <v>0</v>
      </c>
      <c r="F449">
        <f>--ISNUMBER(IFERROR(SEARCH('Project Costing'!#REF!,'Equipment &amp; Materials'!J455,1),""))</f>
        <v>0</v>
      </c>
      <c r="G449" t="str">
        <f>IF(F449=1,COUNTIF($F$8:F449,1),"")</f>
        <v/>
      </c>
      <c r="I449" s="157">
        <f>IFERROR($H$8:INDEX($H$8:$H$3000,COUNTIF($H$8:$H$3000,"?*")),"")</f>
        <v>0</v>
      </c>
    </row>
    <row r="450" spans="1:9" x14ac:dyDescent="0.25">
      <c r="A450">
        <f>--ISNUMBER(IFERROR(SEARCH('Project Costing'!#REF!,'Equipment &amp; Materials'!J456,1),""))</f>
        <v>0</v>
      </c>
      <c r="B450" t="str">
        <f>IF(A450=1,COUNTIF($A$8:A450,1),"")</f>
        <v/>
      </c>
      <c r="D450" s="158">
        <f>IFERROR($C$8:INDEX($C$8:$C$3000,COUNTIF($C$8:$C$3000,"?*")),"")</f>
        <v>0</v>
      </c>
      <c r="F450">
        <f>--ISNUMBER(IFERROR(SEARCH('Project Costing'!#REF!,'Equipment &amp; Materials'!J456,1),""))</f>
        <v>0</v>
      </c>
      <c r="G450" t="str">
        <f>IF(F450=1,COUNTIF($F$8:F450,1),"")</f>
        <v/>
      </c>
      <c r="I450" s="157">
        <f>IFERROR($H$8:INDEX($H$8:$H$3000,COUNTIF($H$8:$H$3000,"?*")),"")</f>
        <v>0</v>
      </c>
    </row>
    <row r="451" spans="1:9" x14ac:dyDescent="0.25">
      <c r="A451">
        <f>--ISNUMBER(IFERROR(SEARCH('Project Costing'!#REF!,'Equipment &amp; Materials'!J457,1),""))</f>
        <v>0</v>
      </c>
      <c r="B451" t="str">
        <f>IF(A451=1,COUNTIF($A$8:A451,1),"")</f>
        <v/>
      </c>
      <c r="D451" s="158">
        <f>IFERROR($C$8:INDEX($C$8:$C$3000,COUNTIF($C$8:$C$3000,"?*")),"")</f>
        <v>0</v>
      </c>
      <c r="F451">
        <f>--ISNUMBER(IFERROR(SEARCH('Project Costing'!#REF!,'Equipment &amp; Materials'!J457,1),""))</f>
        <v>0</v>
      </c>
      <c r="G451" t="str">
        <f>IF(F451=1,COUNTIF($F$8:F451,1),"")</f>
        <v/>
      </c>
      <c r="I451" s="157">
        <f>IFERROR($H$8:INDEX($H$8:$H$3000,COUNTIF($H$8:$H$3000,"?*")),"")</f>
        <v>0</v>
      </c>
    </row>
    <row r="452" spans="1:9" x14ac:dyDescent="0.25">
      <c r="A452">
        <f>--ISNUMBER(IFERROR(SEARCH('Project Costing'!#REF!,'Equipment &amp; Materials'!J458,1),""))</f>
        <v>0</v>
      </c>
      <c r="B452" t="str">
        <f>IF(A452=1,COUNTIF($A$8:A452,1),"")</f>
        <v/>
      </c>
      <c r="D452" s="158">
        <f>IFERROR($C$8:INDEX($C$8:$C$3000,COUNTIF($C$8:$C$3000,"?*")),"")</f>
        <v>0</v>
      </c>
      <c r="F452">
        <f>--ISNUMBER(IFERROR(SEARCH('Project Costing'!#REF!,'Equipment &amp; Materials'!J458,1),""))</f>
        <v>0</v>
      </c>
      <c r="G452" t="str">
        <f>IF(F452=1,COUNTIF($F$8:F452,1),"")</f>
        <v/>
      </c>
      <c r="I452" s="157">
        <f>IFERROR($H$8:INDEX($H$8:$H$3000,COUNTIF($H$8:$H$3000,"?*")),"")</f>
        <v>0</v>
      </c>
    </row>
    <row r="453" spans="1:9" x14ac:dyDescent="0.25">
      <c r="A453">
        <f>--ISNUMBER(IFERROR(SEARCH('Project Costing'!#REF!,'Equipment &amp; Materials'!J459,1),""))</f>
        <v>0</v>
      </c>
      <c r="B453" t="str">
        <f>IF(A453=1,COUNTIF($A$8:A453,1),"")</f>
        <v/>
      </c>
      <c r="D453" s="158">
        <f>IFERROR($C$8:INDEX($C$8:$C$3000,COUNTIF($C$8:$C$3000,"?*")),"")</f>
        <v>0</v>
      </c>
      <c r="F453">
        <f>--ISNUMBER(IFERROR(SEARCH('Project Costing'!#REF!,'Equipment &amp; Materials'!J459,1),""))</f>
        <v>0</v>
      </c>
      <c r="G453" t="str">
        <f>IF(F453=1,COUNTIF($F$8:F453,1),"")</f>
        <v/>
      </c>
      <c r="I453" s="157">
        <f>IFERROR($H$8:INDEX($H$8:$H$3000,COUNTIF($H$8:$H$3000,"?*")),"")</f>
        <v>0</v>
      </c>
    </row>
    <row r="454" spans="1:9" x14ac:dyDescent="0.25">
      <c r="A454">
        <f>--ISNUMBER(IFERROR(SEARCH('Project Costing'!#REF!,'Equipment &amp; Materials'!J460,1),""))</f>
        <v>0</v>
      </c>
      <c r="B454" t="str">
        <f>IF(A454=1,COUNTIF($A$8:A454,1),"")</f>
        <v/>
      </c>
      <c r="D454" s="158">
        <f>IFERROR($C$8:INDEX($C$8:$C$3000,COUNTIF($C$8:$C$3000,"?*")),"")</f>
        <v>0</v>
      </c>
      <c r="F454">
        <f>--ISNUMBER(IFERROR(SEARCH('Project Costing'!#REF!,'Equipment &amp; Materials'!J460,1),""))</f>
        <v>0</v>
      </c>
      <c r="G454" t="str">
        <f>IF(F454=1,COUNTIF($F$8:F454,1),"")</f>
        <v/>
      </c>
      <c r="I454" s="157">
        <f>IFERROR($H$8:INDEX($H$8:$H$3000,COUNTIF($H$8:$H$3000,"?*")),"")</f>
        <v>0</v>
      </c>
    </row>
    <row r="455" spans="1:9" x14ac:dyDescent="0.25">
      <c r="A455">
        <f>--ISNUMBER(IFERROR(SEARCH('Project Costing'!#REF!,'Equipment &amp; Materials'!J461,1),""))</f>
        <v>0</v>
      </c>
      <c r="B455" t="str">
        <f>IF(A455=1,COUNTIF($A$8:A455,1),"")</f>
        <v/>
      </c>
      <c r="D455" s="158">
        <f>IFERROR($C$8:INDEX($C$8:$C$3000,COUNTIF($C$8:$C$3000,"?*")),"")</f>
        <v>0</v>
      </c>
      <c r="F455">
        <f>--ISNUMBER(IFERROR(SEARCH('Project Costing'!#REF!,'Equipment &amp; Materials'!J461,1),""))</f>
        <v>0</v>
      </c>
      <c r="G455" t="str">
        <f>IF(F455=1,COUNTIF($F$8:F455,1),"")</f>
        <v/>
      </c>
      <c r="I455" s="157">
        <f>IFERROR($H$8:INDEX($H$8:$H$3000,COUNTIF($H$8:$H$3000,"?*")),"")</f>
        <v>0</v>
      </c>
    </row>
    <row r="456" spans="1:9" x14ac:dyDescent="0.25">
      <c r="A456">
        <f>--ISNUMBER(IFERROR(SEARCH('Project Costing'!#REF!,'Equipment &amp; Materials'!J462,1),""))</f>
        <v>0</v>
      </c>
      <c r="B456" t="str">
        <f>IF(A456=1,COUNTIF($A$8:A456,1),"")</f>
        <v/>
      </c>
      <c r="D456" s="158">
        <f>IFERROR($C$8:INDEX($C$8:$C$3000,COUNTIF($C$8:$C$3000,"?*")),"")</f>
        <v>0</v>
      </c>
      <c r="F456">
        <f>--ISNUMBER(IFERROR(SEARCH('Project Costing'!#REF!,'Equipment &amp; Materials'!J462,1),""))</f>
        <v>0</v>
      </c>
      <c r="G456" t="str">
        <f>IF(F456=1,COUNTIF($F$8:F456,1),"")</f>
        <v/>
      </c>
      <c r="I456" s="157">
        <f>IFERROR($H$8:INDEX($H$8:$H$3000,COUNTIF($H$8:$H$3000,"?*")),"")</f>
        <v>0</v>
      </c>
    </row>
    <row r="457" spans="1:9" x14ac:dyDescent="0.25">
      <c r="A457">
        <f>--ISNUMBER(IFERROR(SEARCH('Project Costing'!#REF!,'Equipment &amp; Materials'!J463,1),""))</f>
        <v>0</v>
      </c>
      <c r="B457" t="str">
        <f>IF(A457=1,COUNTIF($A$8:A457,1),"")</f>
        <v/>
      </c>
      <c r="D457" s="158">
        <f>IFERROR($C$8:INDEX($C$8:$C$3000,COUNTIF($C$8:$C$3000,"?*")),"")</f>
        <v>0</v>
      </c>
      <c r="F457">
        <f>--ISNUMBER(IFERROR(SEARCH('Project Costing'!#REF!,'Equipment &amp; Materials'!J463,1),""))</f>
        <v>0</v>
      </c>
      <c r="G457" t="str">
        <f>IF(F457=1,COUNTIF($F$8:F457,1),"")</f>
        <v/>
      </c>
      <c r="I457" s="157">
        <f>IFERROR($H$8:INDEX($H$8:$H$3000,COUNTIF($H$8:$H$3000,"?*")),"")</f>
        <v>0</v>
      </c>
    </row>
    <row r="458" spans="1:9" x14ac:dyDescent="0.25">
      <c r="A458">
        <f>--ISNUMBER(IFERROR(SEARCH('Project Costing'!#REF!,'Equipment &amp; Materials'!J464,1),""))</f>
        <v>0</v>
      </c>
      <c r="B458" t="str">
        <f>IF(A458=1,COUNTIF($A$8:A458,1),"")</f>
        <v/>
      </c>
      <c r="D458" s="158">
        <f>IFERROR($C$8:INDEX($C$8:$C$3000,COUNTIF($C$8:$C$3000,"?*")),"")</f>
        <v>0</v>
      </c>
      <c r="F458">
        <f>--ISNUMBER(IFERROR(SEARCH('Project Costing'!#REF!,'Equipment &amp; Materials'!J464,1),""))</f>
        <v>0</v>
      </c>
      <c r="G458" t="str">
        <f>IF(F458=1,COUNTIF($F$8:F458,1),"")</f>
        <v/>
      </c>
      <c r="I458" s="157">
        <f>IFERROR($H$8:INDEX($H$8:$H$3000,COUNTIF($H$8:$H$3000,"?*")),"")</f>
        <v>0</v>
      </c>
    </row>
    <row r="459" spans="1:9" x14ac:dyDescent="0.25">
      <c r="A459">
        <f>--ISNUMBER(IFERROR(SEARCH('Project Costing'!#REF!,'Equipment &amp; Materials'!J465,1),""))</f>
        <v>0</v>
      </c>
      <c r="B459" t="str">
        <f>IF(A459=1,COUNTIF($A$8:A459,1),"")</f>
        <v/>
      </c>
      <c r="D459" s="158">
        <f>IFERROR($C$8:INDEX($C$8:$C$3000,COUNTIF($C$8:$C$3000,"?*")),"")</f>
        <v>0</v>
      </c>
      <c r="F459">
        <f>--ISNUMBER(IFERROR(SEARCH('Project Costing'!#REF!,'Equipment &amp; Materials'!J465,1),""))</f>
        <v>0</v>
      </c>
      <c r="G459" t="str">
        <f>IF(F459=1,COUNTIF($F$8:F459,1),"")</f>
        <v/>
      </c>
      <c r="I459" s="157">
        <f>IFERROR($H$8:INDEX($H$8:$H$3000,COUNTIF($H$8:$H$3000,"?*")),"")</f>
        <v>0</v>
      </c>
    </row>
    <row r="460" spans="1:9" x14ac:dyDescent="0.25">
      <c r="A460">
        <f>--ISNUMBER(IFERROR(SEARCH('Project Costing'!#REF!,'Equipment &amp; Materials'!J466,1),""))</f>
        <v>0</v>
      </c>
      <c r="B460" t="str">
        <f>IF(A460=1,COUNTIF($A$8:A460,1),"")</f>
        <v/>
      </c>
      <c r="D460" s="158">
        <f>IFERROR($C$8:INDEX($C$8:$C$3000,COUNTIF($C$8:$C$3000,"?*")),"")</f>
        <v>0</v>
      </c>
      <c r="F460">
        <f>--ISNUMBER(IFERROR(SEARCH('Project Costing'!#REF!,'Equipment &amp; Materials'!J466,1),""))</f>
        <v>0</v>
      </c>
      <c r="G460" t="str">
        <f>IF(F460=1,COUNTIF($F$8:F460,1),"")</f>
        <v/>
      </c>
      <c r="I460" s="157">
        <f>IFERROR($H$8:INDEX($H$8:$H$3000,COUNTIF($H$8:$H$3000,"?*")),"")</f>
        <v>0</v>
      </c>
    </row>
    <row r="461" spans="1:9" x14ac:dyDescent="0.25">
      <c r="A461">
        <f>--ISNUMBER(IFERROR(SEARCH('Project Costing'!#REF!,'Equipment &amp; Materials'!J467,1),""))</f>
        <v>0</v>
      </c>
      <c r="B461" t="str">
        <f>IF(A461=1,COUNTIF($A$8:A461,1),"")</f>
        <v/>
      </c>
      <c r="D461" s="158">
        <f>IFERROR($C$8:INDEX($C$8:$C$3000,COUNTIF($C$8:$C$3000,"?*")),"")</f>
        <v>0</v>
      </c>
      <c r="F461">
        <f>--ISNUMBER(IFERROR(SEARCH('Project Costing'!#REF!,'Equipment &amp; Materials'!J467,1),""))</f>
        <v>0</v>
      </c>
      <c r="G461" t="str">
        <f>IF(F461=1,COUNTIF($F$8:F461,1),"")</f>
        <v/>
      </c>
      <c r="I461" s="157">
        <f>IFERROR($H$8:INDEX($H$8:$H$3000,COUNTIF($H$8:$H$3000,"?*")),"")</f>
        <v>0</v>
      </c>
    </row>
    <row r="462" spans="1:9" x14ac:dyDescent="0.25">
      <c r="A462">
        <f>--ISNUMBER(IFERROR(SEARCH('Project Costing'!#REF!,'Equipment &amp; Materials'!J468,1),""))</f>
        <v>0</v>
      </c>
      <c r="B462" t="str">
        <f>IF(A462=1,COUNTIF($A$8:A462,1),"")</f>
        <v/>
      </c>
      <c r="D462" s="158">
        <f>IFERROR($C$8:INDEX($C$8:$C$3000,COUNTIF($C$8:$C$3000,"?*")),"")</f>
        <v>0</v>
      </c>
      <c r="F462">
        <f>--ISNUMBER(IFERROR(SEARCH('Project Costing'!#REF!,'Equipment &amp; Materials'!J468,1),""))</f>
        <v>0</v>
      </c>
      <c r="G462" t="str">
        <f>IF(F462=1,COUNTIF($F$8:F462,1),"")</f>
        <v/>
      </c>
      <c r="I462" s="157">
        <f>IFERROR($H$8:INDEX($H$8:$H$3000,COUNTIF($H$8:$H$3000,"?*")),"")</f>
        <v>0</v>
      </c>
    </row>
    <row r="463" spans="1:9" x14ac:dyDescent="0.25">
      <c r="A463">
        <f>--ISNUMBER(IFERROR(SEARCH('Project Costing'!#REF!,'Equipment &amp; Materials'!J469,1),""))</f>
        <v>0</v>
      </c>
      <c r="B463" t="str">
        <f>IF(A463=1,COUNTIF($A$8:A463,1),"")</f>
        <v/>
      </c>
      <c r="D463" s="158">
        <f>IFERROR($C$8:INDEX($C$8:$C$3000,COUNTIF($C$8:$C$3000,"?*")),"")</f>
        <v>0</v>
      </c>
      <c r="F463">
        <f>--ISNUMBER(IFERROR(SEARCH('Project Costing'!#REF!,'Equipment &amp; Materials'!J469,1),""))</f>
        <v>0</v>
      </c>
      <c r="G463" t="str">
        <f>IF(F463=1,COUNTIF($F$8:F463,1),"")</f>
        <v/>
      </c>
      <c r="I463" s="157">
        <f>IFERROR($H$8:INDEX($H$8:$H$3000,COUNTIF($H$8:$H$3000,"?*")),"")</f>
        <v>0</v>
      </c>
    </row>
    <row r="464" spans="1:9" x14ac:dyDescent="0.25">
      <c r="A464">
        <f>--ISNUMBER(IFERROR(SEARCH('Project Costing'!#REF!,'Equipment &amp; Materials'!J470,1),""))</f>
        <v>0</v>
      </c>
      <c r="B464" t="str">
        <f>IF(A464=1,COUNTIF($A$8:A464,1),"")</f>
        <v/>
      </c>
      <c r="D464" s="158">
        <f>IFERROR($C$8:INDEX($C$8:$C$3000,COUNTIF($C$8:$C$3000,"?*")),"")</f>
        <v>0</v>
      </c>
      <c r="F464">
        <f>--ISNUMBER(IFERROR(SEARCH('Project Costing'!#REF!,'Equipment &amp; Materials'!J470,1),""))</f>
        <v>0</v>
      </c>
      <c r="G464" t="str">
        <f>IF(F464=1,COUNTIF($F$8:F464,1),"")</f>
        <v/>
      </c>
      <c r="I464" s="157">
        <f>IFERROR($H$8:INDEX($H$8:$H$3000,COUNTIF($H$8:$H$3000,"?*")),"")</f>
        <v>0</v>
      </c>
    </row>
    <row r="465" spans="1:9" x14ac:dyDescent="0.25">
      <c r="A465">
        <f>--ISNUMBER(IFERROR(SEARCH('Project Costing'!#REF!,'Equipment &amp; Materials'!J471,1),""))</f>
        <v>0</v>
      </c>
      <c r="B465" t="str">
        <f>IF(A465=1,COUNTIF($A$8:A465,1),"")</f>
        <v/>
      </c>
      <c r="D465" s="158">
        <f>IFERROR($C$8:INDEX($C$8:$C$3000,COUNTIF($C$8:$C$3000,"?*")),"")</f>
        <v>0</v>
      </c>
      <c r="F465">
        <f>--ISNUMBER(IFERROR(SEARCH('Project Costing'!#REF!,'Equipment &amp; Materials'!J471,1),""))</f>
        <v>0</v>
      </c>
      <c r="G465" t="str">
        <f>IF(F465=1,COUNTIF($F$8:F465,1),"")</f>
        <v/>
      </c>
      <c r="I465" s="157">
        <f>IFERROR($H$8:INDEX($H$8:$H$3000,COUNTIF($H$8:$H$3000,"?*")),"")</f>
        <v>0</v>
      </c>
    </row>
    <row r="466" spans="1:9" x14ac:dyDescent="0.25">
      <c r="A466">
        <f>--ISNUMBER(IFERROR(SEARCH('Project Costing'!#REF!,'Equipment &amp; Materials'!J472,1),""))</f>
        <v>0</v>
      </c>
      <c r="B466" t="str">
        <f>IF(A466=1,COUNTIF($A$8:A466,1),"")</f>
        <v/>
      </c>
      <c r="D466" s="158">
        <f>IFERROR($C$8:INDEX($C$8:$C$3000,COUNTIF($C$8:$C$3000,"?*")),"")</f>
        <v>0</v>
      </c>
      <c r="F466">
        <f>--ISNUMBER(IFERROR(SEARCH('Project Costing'!#REF!,'Equipment &amp; Materials'!J472,1),""))</f>
        <v>0</v>
      </c>
      <c r="G466" t="str">
        <f>IF(F466=1,COUNTIF($F$8:F466,1),"")</f>
        <v/>
      </c>
      <c r="I466" s="157">
        <f>IFERROR($H$8:INDEX($H$8:$H$3000,COUNTIF($H$8:$H$3000,"?*")),"")</f>
        <v>0</v>
      </c>
    </row>
    <row r="467" spans="1:9" x14ac:dyDescent="0.25">
      <c r="A467">
        <f>--ISNUMBER(IFERROR(SEARCH('Project Costing'!#REF!,'Equipment &amp; Materials'!J473,1),""))</f>
        <v>0</v>
      </c>
      <c r="B467" t="str">
        <f>IF(A467=1,COUNTIF($A$8:A467,1),"")</f>
        <v/>
      </c>
      <c r="D467" s="158">
        <f>IFERROR($C$8:INDEX($C$8:$C$3000,COUNTIF($C$8:$C$3000,"?*")),"")</f>
        <v>0</v>
      </c>
      <c r="F467">
        <f>--ISNUMBER(IFERROR(SEARCH('Project Costing'!#REF!,'Equipment &amp; Materials'!J473,1),""))</f>
        <v>0</v>
      </c>
      <c r="G467" t="str">
        <f>IF(F467=1,COUNTIF($F$8:F467,1),"")</f>
        <v/>
      </c>
      <c r="I467" s="157">
        <f>IFERROR($H$8:INDEX($H$8:$H$3000,COUNTIF($H$8:$H$3000,"?*")),"")</f>
        <v>0</v>
      </c>
    </row>
    <row r="468" spans="1:9" x14ac:dyDescent="0.25">
      <c r="A468">
        <f>--ISNUMBER(IFERROR(SEARCH('Project Costing'!#REF!,'Equipment &amp; Materials'!J474,1),""))</f>
        <v>0</v>
      </c>
      <c r="B468" t="str">
        <f>IF(A468=1,COUNTIF($A$8:A468,1),"")</f>
        <v/>
      </c>
      <c r="D468" s="158">
        <f>IFERROR($C$8:INDEX($C$8:$C$3000,COUNTIF($C$8:$C$3000,"?*")),"")</f>
        <v>0</v>
      </c>
      <c r="F468">
        <f>--ISNUMBER(IFERROR(SEARCH('Project Costing'!#REF!,'Equipment &amp; Materials'!J474,1),""))</f>
        <v>0</v>
      </c>
      <c r="G468" t="str">
        <f>IF(F468=1,COUNTIF($F$8:F468,1),"")</f>
        <v/>
      </c>
      <c r="I468" s="157">
        <f>IFERROR($H$8:INDEX($H$8:$H$3000,COUNTIF($H$8:$H$3000,"?*")),"")</f>
        <v>0</v>
      </c>
    </row>
    <row r="469" spans="1:9" x14ac:dyDescent="0.25">
      <c r="A469">
        <f>--ISNUMBER(IFERROR(SEARCH('Project Costing'!#REF!,'Equipment &amp; Materials'!J475,1),""))</f>
        <v>0</v>
      </c>
      <c r="B469" t="str">
        <f>IF(A469=1,COUNTIF($A$8:A469,1),"")</f>
        <v/>
      </c>
      <c r="D469" s="158">
        <f>IFERROR($C$8:INDEX($C$8:$C$3000,COUNTIF($C$8:$C$3000,"?*")),"")</f>
        <v>0</v>
      </c>
      <c r="F469">
        <f>--ISNUMBER(IFERROR(SEARCH('Project Costing'!#REF!,'Equipment &amp; Materials'!J475,1),""))</f>
        <v>0</v>
      </c>
      <c r="G469" t="str">
        <f>IF(F469=1,COUNTIF($F$8:F469,1),"")</f>
        <v/>
      </c>
      <c r="I469" s="157">
        <f>IFERROR($H$8:INDEX($H$8:$H$3000,COUNTIF($H$8:$H$3000,"?*")),"")</f>
        <v>0</v>
      </c>
    </row>
    <row r="470" spans="1:9" x14ac:dyDescent="0.25">
      <c r="A470">
        <f>--ISNUMBER(IFERROR(SEARCH('Project Costing'!#REF!,'Equipment &amp; Materials'!J476,1),""))</f>
        <v>0</v>
      </c>
      <c r="B470" t="str">
        <f>IF(A470=1,COUNTIF($A$8:A470,1),"")</f>
        <v/>
      </c>
      <c r="D470" s="158">
        <f>IFERROR($C$8:INDEX($C$8:$C$3000,COUNTIF($C$8:$C$3000,"?*")),"")</f>
        <v>0</v>
      </c>
      <c r="F470">
        <f>--ISNUMBER(IFERROR(SEARCH('Project Costing'!#REF!,'Equipment &amp; Materials'!J476,1),""))</f>
        <v>0</v>
      </c>
      <c r="G470" t="str">
        <f>IF(F470=1,COUNTIF($F$8:F470,1),"")</f>
        <v/>
      </c>
      <c r="I470" s="157">
        <f>IFERROR($H$8:INDEX($H$8:$H$3000,COUNTIF($H$8:$H$3000,"?*")),"")</f>
        <v>0</v>
      </c>
    </row>
    <row r="471" spans="1:9" x14ac:dyDescent="0.25">
      <c r="A471">
        <f>--ISNUMBER(IFERROR(SEARCH('Project Costing'!#REF!,'Equipment &amp; Materials'!J477,1),""))</f>
        <v>0</v>
      </c>
      <c r="B471" t="str">
        <f>IF(A471=1,COUNTIF($A$8:A471,1),"")</f>
        <v/>
      </c>
      <c r="D471" s="158">
        <f>IFERROR($C$8:INDEX($C$8:$C$3000,COUNTIF($C$8:$C$3000,"?*")),"")</f>
        <v>0</v>
      </c>
      <c r="F471">
        <f>--ISNUMBER(IFERROR(SEARCH('Project Costing'!#REF!,'Equipment &amp; Materials'!J477,1),""))</f>
        <v>0</v>
      </c>
      <c r="G471" t="str">
        <f>IF(F471=1,COUNTIF($F$8:F471,1),"")</f>
        <v/>
      </c>
      <c r="I471" s="157">
        <f>IFERROR($H$8:INDEX($H$8:$H$3000,COUNTIF($H$8:$H$3000,"?*")),"")</f>
        <v>0</v>
      </c>
    </row>
    <row r="472" spans="1:9" x14ac:dyDescent="0.25">
      <c r="A472">
        <f>--ISNUMBER(IFERROR(SEARCH('Project Costing'!#REF!,'Equipment &amp; Materials'!J478,1),""))</f>
        <v>0</v>
      </c>
      <c r="B472" t="str">
        <f>IF(A472=1,COUNTIF($A$8:A472,1),"")</f>
        <v/>
      </c>
      <c r="D472" s="158">
        <f>IFERROR($C$8:INDEX($C$8:$C$3000,COUNTIF($C$8:$C$3000,"?*")),"")</f>
        <v>0</v>
      </c>
      <c r="F472">
        <f>--ISNUMBER(IFERROR(SEARCH('Project Costing'!#REF!,'Equipment &amp; Materials'!J478,1),""))</f>
        <v>0</v>
      </c>
      <c r="G472" t="str">
        <f>IF(F472=1,COUNTIF($F$8:F472,1),"")</f>
        <v/>
      </c>
      <c r="I472" s="157">
        <f>IFERROR($H$8:INDEX($H$8:$H$3000,COUNTIF($H$8:$H$3000,"?*")),"")</f>
        <v>0</v>
      </c>
    </row>
    <row r="473" spans="1:9" x14ac:dyDescent="0.25">
      <c r="A473">
        <f>--ISNUMBER(IFERROR(SEARCH('Project Costing'!#REF!,'Equipment &amp; Materials'!J479,1),""))</f>
        <v>0</v>
      </c>
      <c r="B473" t="str">
        <f>IF(A473=1,COUNTIF($A$8:A473,1),"")</f>
        <v/>
      </c>
      <c r="D473" s="158">
        <f>IFERROR($C$8:INDEX($C$8:$C$3000,COUNTIF($C$8:$C$3000,"?*")),"")</f>
        <v>0</v>
      </c>
      <c r="F473">
        <f>--ISNUMBER(IFERROR(SEARCH('Project Costing'!#REF!,'Equipment &amp; Materials'!J479,1),""))</f>
        <v>0</v>
      </c>
      <c r="G473" t="str">
        <f>IF(F473=1,COUNTIF($F$8:F473,1),"")</f>
        <v/>
      </c>
      <c r="I473" s="157">
        <f>IFERROR($H$8:INDEX($H$8:$H$3000,COUNTIF($H$8:$H$3000,"?*")),"")</f>
        <v>0</v>
      </c>
    </row>
    <row r="474" spans="1:9" x14ac:dyDescent="0.25">
      <c r="A474">
        <f>--ISNUMBER(IFERROR(SEARCH('Project Costing'!#REF!,'Equipment &amp; Materials'!J480,1),""))</f>
        <v>0</v>
      </c>
      <c r="B474" t="str">
        <f>IF(A474=1,COUNTIF($A$8:A474,1),"")</f>
        <v/>
      </c>
      <c r="D474" s="158">
        <f>IFERROR($C$8:INDEX($C$8:$C$3000,COUNTIF($C$8:$C$3000,"?*")),"")</f>
        <v>0</v>
      </c>
      <c r="F474">
        <f>--ISNUMBER(IFERROR(SEARCH('Project Costing'!#REF!,'Equipment &amp; Materials'!J480,1),""))</f>
        <v>0</v>
      </c>
      <c r="G474" t="str">
        <f>IF(F474=1,COUNTIF($F$8:F474,1),"")</f>
        <v/>
      </c>
      <c r="I474" s="157">
        <f>IFERROR($H$8:INDEX($H$8:$H$3000,COUNTIF($H$8:$H$3000,"?*")),"")</f>
        <v>0</v>
      </c>
    </row>
    <row r="475" spans="1:9" x14ac:dyDescent="0.25">
      <c r="A475">
        <f>--ISNUMBER(IFERROR(SEARCH('Project Costing'!#REF!,'Equipment &amp; Materials'!J481,1),""))</f>
        <v>0</v>
      </c>
      <c r="B475" t="str">
        <f>IF(A475=1,COUNTIF($A$8:A475,1),"")</f>
        <v/>
      </c>
      <c r="D475" s="158">
        <f>IFERROR($C$8:INDEX($C$8:$C$3000,COUNTIF($C$8:$C$3000,"?*")),"")</f>
        <v>0</v>
      </c>
      <c r="F475">
        <f>--ISNUMBER(IFERROR(SEARCH('Project Costing'!#REF!,'Equipment &amp; Materials'!J481,1),""))</f>
        <v>0</v>
      </c>
      <c r="G475" t="str">
        <f>IF(F475=1,COUNTIF($F$8:F475,1),"")</f>
        <v/>
      </c>
      <c r="I475" s="157">
        <f>IFERROR($H$8:INDEX($H$8:$H$3000,COUNTIF($H$8:$H$3000,"?*")),"")</f>
        <v>0</v>
      </c>
    </row>
    <row r="476" spans="1:9" x14ac:dyDescent="0.25">
      <c r="A476">
        <f>--ISNUMBER(IFERROR(SEARCH('Project Costing'!#REF!,'Equipment &amp; Materials'!J482,1),""))</f>
        <v>0</v>
      </c>
      <c r="B476" t="str">
        <f>IF(A476=1,COUNTIF($A$8:A476,1),"")</f>
        <v/>
      </c>
      <c r="D476" s="158">
        <f>IFERROR($C$8:INDEX($C$8:$C$3000,COUNTIF($C$8:$C$3000,"?*")),"")</f>
        <v>0</v>
      </c>
      <c r="F476">
        <f>--ISNUMBER(IFERROR(SEARCH('Project Costing'!#REF!,'Equipment &amp; Materials'!J482,1),""))</f>
        <v>0</v>
      </c>
      <c r="G476" t="str">
        <f>IF(F476=1,COUNTIF($F$8:F476,1),"")</f>
        <v/>
      </c>
      <c r="I476" s="157">
        <f>IFERROR($H$8:INDEX($H$8:$H$3000,COUNTIF($H$8:$H$3000,"?*")),"")</f>
        <v>0</v>
      </c>
    </row>
    <row r="477" spans="1:9" x14ac:dyDescent="0.25">
      <c r="A477">
        <f>--ISNUMBER(IFERROR(SEARCH('Project Costing'!#REF!,'Equipment &amp; Materials'!J483,1),""))</f>
        <v>0</v>
      </c>
      <c r="B477" t="str">
        <f>IF(A477=1,COUNTIF($A$8:A477,1),"")</f>
        <v/>
      </c>
      <c r="D477" s="158">
        <f>IFERROR($C$8:INDEX($C$8:$C$3000,COUNTIF($C$8:$C$3000,"?*")),"")</f>
        <v>0</v>
      </c>
      <c r="F477">
        <f>--ISNUMBER(IFERROR(SEARCH('Project Costing'!#REF!,'Equipment &amp; Materials'!J483,1),""))</f>
        <v>0</v>
      </c>
      <c r="G477" t="str">
        <f>IF(F477=1,COUNTIF($F$8:F477,1),"")</f>
        <v/>
      </c>
      <c r="I477" s="157">
        <f>IFERROR($H$8:INDEX($H$8:$H$3000,COUNTIF($H$8:$H$3000,"?*")),"")</f>
        <v>0</v>
      </c>
    </row>
    <row r="478" spans="1:9" x14ac:dyDescent="0.25">
      <c r="A478">
        <f>--ISNUMBER(IFERROR(SEARCH('Project Costing'!#REF!,'Equipment &amp; Materials'!J484,1),""))</f>
        <v>0</v>
      </c>
      <c r="B478" t="str">
        <f>IF(A478=1,COUNTIF($A$8:A478,1),"")</f>
        <v/>
      </c>
      <c r="D478" s="158">
        <f>IFERROR($C$8:INDEX($C$8:$C$3000,COUNTIF($C$8:$C$3000,"?*")),"")</f>
        <v>0</v>
      </c>
      <c r="F478">
        <f>--ISNUMBER(IFERROR(SEARCH('Project Costing'!#REF!,'Equipment &amp; Materials'!J484,1),""))</f>
        <v>0</v>
      </c>
      <c r="G478" t="str">
        <f>IF(F478=1,COUNTIF($F$8:F478,1),"")</f>
        <v/>
      </c>
      <c r="I478" s="157">
        <f>IFERROR($H$8:INDEX($H$8:$H$3000,COUNTIF($H$8:$H$3000,"?*")),"")</f>
        <v>0</v>
      </c>
    </row>
    <row r="479" spans="1:9" x14ac:dyDescent="0.25">
      <c r="A479">
        <f>--ISNUMBER(IFERROR(SEARCH('Project Costing'!#REF!,'Equipment &amp; Materials'!J485,1),""))</f>
        <v>0</v>
      </c>
      <c r="B479" t="str">
        <f>IF(A479=1,COUNTIF($A$8:A479,1),"")</f>
        <v/>
      </c>
      <c r="D479" s="158">
        <f>IFERROR($C$8:INDEX($C$8:$C$3000,COUNTIF($C$8:$C$3000,"?*")),"")</f>
        <v>0</v>
      </c>
      <c r="F479">
        <f>--ISNUMBER(IFERROR(SEARCH('Project Costing'!#REF!,'Equipment &amp; Materials'!J485,1),""))</f>
        <v>0</v>
      </c>
      <c r="G479" t="str">
        <f>IF(F479=1,COUNTIF($F$8:F479,1),"")</f>
        <v/>
      </c>
      <c r="I479" s="157">
        <f>IFERROR($H$8:INDEX($H$8:$H$3000,COUNTIF($H$8:$H$3000,"?*")),"")</f>
        <v>0</v>
      </c>
    </row>
    <row r="480" spans="1:9" x14ac:dyDescent="0.25">
      <c r="A480">
        <f>--ISNUMBER(IFERROR(SEARCH('Project Costing'!#REF!,'Equipment &amp; Materials'!J486,1),""))</f>
        <v>0</v>
      </c>
      <c r="B480" t="str">
        <f>IF(A480=1,COUNTIF($A$8:A480,1),"")</f>
        <v/>
      </c>
      <c r="D480" s="158">
        <f>IFERROR($C$8:INDEX($C$8:$C$3000,COUNTIF($C$8:$C$3000,"?*")),"")</f>
        <v>0</v>
      </c>
      <c r="F480">
        <f>--ISNUMBER(IFERROR(SEARCH('Project Costing'!#REF!,'Equipment &amp; Materials'!J486,1),""))</f>
        <v>0</v>
      </c>
      <c r="G480" t="str">
        <f>IF(F480=1,COUNTIF($F$8:F480,1),"")</f>
        <v/>
      </c>
      <c r="I480" s="157">
        <f>IFERROR($H$8:INDEX($H$8:$H$3000,COUNTIF($H$8:$H$3000,"?*")),"")</f>
        <v>0</v>
      </c>
    </row>
    <row r="481" spans="1:9" x14ac:dyDescent="0.25">
      <c r="A481">
        <f>--ISNUMBER(IFERROR(SEARCH('Project Costing'!#REF!,'Equipment &amp; Materials'!J487,1),""))</f>
        <v>0</v>
      </c>
      <c r="B481" t="str">
        <f>IF(A481=1,COUNTIF($A$8:A481,1),"")</f>
        <v/>
      </c>
      <c r="D481" s="158">
        <f>IFERROR($C$8:INDEX($C$8:$C$3000,COUNTIF($C$8:$C$3000,"?*")),"")</f>
        <v>0</v>
      </c>
      <c r="F481">
        <f>--ISNUMBER(IFERROR(SEARCH('Project Costing'!#REF!,'Equipment &amp; Materials'!J487,1),""))</f>
        <v>0</v>
      </c>
      <c r="G481" t="str">
        <f>IF(F481=1,COUNTIF($F$8:F481,1),"")</f>
        <v/>
      </c>
      <c r="I481" s="157">
        <f>IFERROR($H$8:INDEX($H$8:$H$3000,COUNTIF($H$8:$H$3000,"?*")),"")</f>
        <v>0</v>
      </c>
    </row>
    <row r="482" spans="1:9" x14ac:dyDescent="0.25">
      <c r="A482">
        <f>--ISNUMBER(IFERROR(SEARCH('Project Costing'!#REF!,'Equipment &amp; Materials'!J488,1),""))</f>
        <v>0</v>
      </c>
      <c r="B482" t="str">
        <f>IF(A482=1,COUNTIF($A$8:A482,1),"")</f>
        <v/>
      </c>
      <c r="D482" s="158">
        <f>IFERROR($C$8:INDEX($C$8:$C$3000,COUNTIF($C$8:$C$3000,"?*")),"")</f>
        <v>0</v>
      </c>
      <c r="F482">
        <f>--ISNUMBER(IFERROR(SEARCH('Project Costing'!#REF!,'Equipment &amp; Materials'!J488,1),""))</f>
        <v>0</v>
      </c>
      <c r="G482" t="str">
        <f>IF(F482=1,COUNTIF($F$8:F482,1),"")</f>
        <v/>
      </c>
      <c r="I482" s="157">
        <f>IFERROR($H$8:INDEX($H$8:$H$3000,COUNTIF($H$8:$H$3000,"?*")),"")</f>
        <v>0</v>
      </c>
    </row>
    <row r="483" spans="1:9" x14ac:dyDescent="0.25">
      <c r="A483">
        <f>--ISNUMBER(IFERROR(SEARCH('Project Costing'!#REF!,'Equipment &amp; Materials'!J489,1),""))</f>
        <v>0</v>
      </c>
      <c r="B483" t="str">
        <f>IF(A483=1,COUNTIF($A$8:A483,1),"")</f>
        <v/>
      </c>
      <c r="D483" s="158">
        <f>IFERROR($C$8:INDEX($C$8:$C$3000,COUNTIF($C$8:$C$3000,"?*")),"")</f>
        <v>0</v>
      </c>
      <c r="F483">
        <f>--ISNUMBER(IFERROR(SEARCH('Project Costing'!#REF!,'Equipment &amp; Materials'!J489,1),""))</f>
        <v>0</v>
      </c>
      <c r="G483" t="str">
        <f>IF(F483=1,COUNTIF($F$8:F483,1),"")</f>
        <v/>
      </c>
      <c r="I483" s="157">
        <f>IFERROR($H$8:INDEX($H$8:$H$3000,COUNTIF($H$8:$H$3000,"?*")),"")</f>
        <v>0</v>
      </c>
    </row>
    <row r="484" spans="1:9" x14ac:dyDescent="0.25">
      <c r="A484">
        <f>--ISNUMBER(IFERROR(SEARCH('Project Costing'!#REF!,'Equipment &amp; Materials'!J490,1),""))</f>
        <v>0</v>
      </c>
      <c r="B484" t="str">
        <f>IF(A484=1,COUNTIF($A$8:A484,1),"")</f>
        <v/>
      </c>
      <c r="D484" s="158">
        <f>IFERROR($C$8:INDEX($C$8:$C$3000,COUNTIF($C$8:$C$3000,"?*")),"")</f>
        <v>0</v>
      </c>
      <c r="F484">
        <f>--ISNUMBER(IFERROR(SEARCH('Project Costing'!#REF!,'Equipment &amp; Materials'!J490,1),""))</f>
        <v>0</v>
      </c>
      <c r="G484" t="str">
        <f>IF(F484=1,COUNTIF($F$8:F484,1),"")</f>
        <v/>
      </c>
      <c r="I484" s="157">
        <f>IFERROR($H$8:INDEX($H$8:$H$3000,COUNTIF($H$8:$H$3000,"?*")),"")</f>
        <v>0</v>
      </c>
    </row>
    <row r="485" spans="1:9" x14ac:dyDescent="0.25">
      <c r="A485">
        <f>--ISNUMBER(IFERROR(SEARCH('Project Costing'!#REF!,'Equipment &amp; Materials'!J491,1),""))</f>
        <v>0</v>
      </c>
      <c r="B485" t="str">
        <f>IF(A485=1,COUNTIF($A$8:A485,1),"")</f>
        <v/>
      </c>
      <c r="D485" s="158">
        <f>IFERROR($C$8:INDEX($C$8:$C$3000,COUNTIF($C$8:$C$3000,"?*")),"")</f>
        <v>0</v>
      </c>
      <c r="F485">
        <f>--ISNUMBER(IFERROR(SEARCH('Project Costing'!#REF!,'Equipment &amp; Materials'!J491,1),""))</f>
        <v>0</v>
      </c>
      <c r="G485" t="str">
        <f>IF(F485=1,COUNTIF($F$8:F485,1),"")</f>
        <v/>
      </c>
      <c r="I485" s="157">
        <f>IFERROR($H$8:INDEX($H$8:$H$3000,COUNTIF($H$8:$H$3000,"?*")),"")</f>
        <v>0</v>
      </c>
    </row>
    <row r="486" spans="1:9" x14ac:dyDescent="0.25">
      <c r="A486">
        <f>--ISNUMBER(IFERROR(SEARCH('Project Costing'!#REF!,'Equipment &amp; Materials'!J492,1),""))</f>
        <v>0</v>
      </c>
      <c r="B486" t="str">
        <f>IF(A486=1,COUNTIF($A$8:A486,1),"")</f>
        <v/>
      </c>
      <c r="D486" s="158">
        <f>IFERROR($C$8:INDEX($C$8:$C$3000,COUNTIF($C$8:$C$3000,"?*")),"")</f>
        <v>0</v>
      </c>
      <c r="F486">
        <f>--ISNUMBER(IFERROR(SEARCH('Project Costing'!#REF!,'Equipment &amp; Materials'!J492,1),""))</f>
        <v>0</v>
      </c>
      <c r="G486" t="str">
        <f>IF(F486=1,COUNTIF($F$8:F486,1),"")</f>
        <v/>
      </c>
      <c r="I486" s="157">
        <f>IFERROR($H$8:INDEX($H$8:$H$3000,COUNTIF($H$8:$H$3000,"?*")),"")</f>
        <v>0</v>
      </c>
    </row>
    <row r="487" spans="1:9" x14ac:dyDescent="0.25">
      <c r="A487">
        <f>--ISNUMBER(IFERROR(SEARCH('Project Costing'!#REF!,'Equipment &amp; Materials'!J493,1),""))</f>
        <v>0</v>
      </c>
      <c r="B487" t="str">
        <f>IF(A487=1,COUNTIF($A$8:A487,1),"")</f>
        <v/>
      </c>
      <c r="D487" s="158">
        <f>IFERROR($C$8:INDEX($C$8:$C$3000,COUNTIF($C$8:$C$3000,"?*")),"")</f>
        <v>0</v>
      </c>
      <c r="F487">
        <f>--ISNUMBER(IFERROR(SEARCH('Project Costing'!#REF!,'Equipment &amp; Materials'!J493,1),""))</f>
        <v>0</v>
      </c>
      <c r="G487" t="str">
        <f>IF(F487=1,COUNTIF($F$8:F487,1),"")</f>
        <v/>
      </c>
      <c r="I487" s="157">
        <f>IFERROR($H$8:INDEX($H$8:$H$3000,COUNTIF($H$8:$H$3000,"?*")),"")</f>
        <v>0</v>
      </c>
    </row>
    <row r="488" spans="1:9" x14ac:dyDescent="0.25">
      <c r="A488">
        <f>--ISNUMBER(IFERROR(SEARCH('Project Costing'!#REF!,'Equipment &amp; Materials'!J494,1),""))</f>
        <v>0</v>
      </c>
      <c r="B488" t="str">
        <f>IF(A488=1,COUNTIF($A$8:A488,1),"")</f>
        <v/>
      </c>
      <c r="D488" s="158">
        <f>IFERROR($C$8:INDEX($C$8:$C$3000,COUNTIF($C$8:$C$3000,"?*")),"")</f>
        <v>0</v>
      </c>
      <c r="F488">
        <f>--ISNUMBER(IFERROR(SEARCH('Project Costing'!#REF!,'Equipment &amp; Materials'!J494,1),""))</f>
        <v>0</v>
      </c>
      <c r="G488" t="str">
        <f>IF(F488=1,COUNTIF($F$8:F488,1),"")</f>
        <v/>
      </c>
      <c r="I488" s="157">
        <f>IFERROR($H$8:INDEX($H$8:$H$3000,COUNTIF($H$8:$H$3000,"?*")),"")</f>
        <v>0</v>
      </c>
    </row>
    <row r="489" spans="1:9" x14ac:dyDescent="0.25">
      <c r="A489">
        <f>--ISNUMBER(IFERROR(SEARCH('Project Costing'!#REF!,'Equipment &amp; Materials'!J495,1),""))</f>
        <v>0</v>
      </c>
      <c r="B489" t="str">
        <f>IF(A489=1,COUNTIF($A$8:A489,1),"")</f>
        <v/>
      </c>
      <c r="D489" s="158">
        <f>IFERROR($C$8:INDEX($C$8:$C$3000,COUNTIF($C$8:$C$3000,"?*")),"")</f>
        <v>0</v>
      </c>
      <c r="F489">
        <f>--ISNUMBER(IFERROR(SEARCH('Project Costing'!#REF!,'Equipment &amp; Materials'!J495,1),""))</f>
        <v>0</v>
      </c>
      <c r="G489" t="str">
        <f>IF(F489=1,COUNTIF($F$8:F489,1),"")</f>
        <v/>
      </c>
      <c r="I489" s="157">
        <f>IFERROR($H$8:INDEX($H$8:$H$3000,COUNTIF($H$8:$H$3000,"?*")),"")</f>
        <v>0</v>
      </c>
    </row>
    <row r="490" spans="1:9" x14ac:dyDescent="0.25">
      <c r="A490">
        <f>--ISNUMBER(IFERROR(SEARCH('Project Costing'!#REF!,'Equipment &amp; Materials'!J496,1),""))</f>
        <v>0</v>
      </c>
      <c r="B490" t="str">
        <f>IF(A490=1,COUNTIF($A$8:A490,1),"")</f>
        <v/>
      </c>
      <c r="D490" s="158">
        <f>IFERROR($C$8:INDEX($C$8:$C$3000,COUNTIF($C$8:$C$3000,"?*")),"")</f>
        <v>0</v>
      </c>
      <c r="F490">
        <f>--ISNUMBER(IFERROR(SEARCH('Project Costing'!#REF!,'Equipment &amp; Materials'!J496,1),""))</f>
        <v>0</v>
      </c>
      <c r="G490" t="str">
        <f>IF(F490=1,COUNTIF($F$8:F490,1),"")</f>
        <v/>
      </c>
      <c r="I490" s="157">
        <f>IFERROR($H$8:INDEX($H$8:$H$3000,COUNTIF($H$8:$H$3000,"?*")),"")</f>
        <v>0</v>
      </c>
    </row>
    <row r="491" spans="1:9" x14ac:dyDescent="0.25">
      <c r="A491">
        <f>--ISNUMBER(IFERROR(SEARCH('Project Costing'!#REF!,'Equipment &amp; Materials'!J497,1),""))</f>
        <v>0</v>
      </c>
      <c r="B491" t="str">
        <f>IF(A491=1,COUNTIF($A$8:A491,1),"")</f>
        <v/>
      </c>
      <c r="D491" s="158">
        <f>IFERROR($C$8:INDEX($C$8:$C$3000,COUNTIF($C$8:$C$3000,"?*")),"")</f>
        <v>0</v>
      </c>
      <c r="F491">
        <f>--ISNUMBER(IFERROR(SEARCH('Project Costing'!#REF!,'Equipment &amp; Materials'!J497,1),""))</f>
        <v>0</v>
      </c>
      <c r="G491" t="str">
        <f>IF(F491=1,COUNTIF($F$8:F491,1),"")</f>
        <v/>
      </c>
      <c r="I491" s="157">
        <f>IFERROR($H$8:INDEX($H$8:$H$3000,COUNTIF($H$8:$H$3000,"?*")),"")</f>
        <v>0</v>
      </c>
    </row>
    <row r="492" spans="1:9" x14ac:dyDescent="0.25">
      <c r="A492">
        <f>--ISNUMBER(IFERROR(SEARCH('Project Costing'!#REF!,'Equipment &amp; Materials'!J498,1),""))</f>
        <v>0</v>
      </c>
      <c r="B492" t="str">
        <f>IF(A492=1,COUNTIF($A$8:A492,1),"")</f>
        <v/>
      </c>
      <c r="D492" s="158">
        <f>IFERROR($C$8:INDEX($C$8:$C$3000,COUNTIF($C$8:$C$3000,"?*")),"")</f>
        <v>0</v>
      </c>
      <c r="F492">
        <f>--ISNUMBER(IFERROR(SEARCH('Project Costing'!#REF!,'Equipment &amp; Materials'!J498,1),""))</f>
        <v>0</v>
      </c>
      <c r="G492" t="str">
        <f>IF(F492=1,COUNTIF($F$8:F492,1),"")</f>
        <v/>
      </c>
      <c r="I492" s="157">
        <f>IFERROR($H$8:INDEX($H$8:$H$3000,COUNTIF($H$8:$H$3000,"?*")),"")</f>
        <v>0</v>
      </c>
    </row>
    <row r="493" spans="1:9" x14ac:dyDescent="0.25">
      <c r="A493">
        <f>--ISNUMBER(IFERROR(SEARCH('Project Costing'!#REF!,'Equipment &amp; Materials'!J499,1),""))</f>
        <v>0</v>
      </c>
      <c r="B493" t="str">
        <f>IF(A493=1,COUNTIF($A$8:A493,1),"")</f>
        <v/>
      </c>
      <c r="D493" s="158">
        <f>IFERROR($C$8:INDEX($C$8:$C$3000,COUNTIF($C$8:$C$3000,"?*")),"")</f>
        <v>0</v>
      </c>
      <c r="F493">
        <f>--ISNUMBER(IFERROR(SEARCH('Project Costing'!#REF!,'Equipment &amp; Materials'!J499,1),""))</f>
        <v>0</v>
      </c>
      <c r="G493" t="str">
        <f>IF(F493=1,COUNTIF($F$8:F493,1),"")</f>
        <v/>
      </c>
      <c r="I493" s="157">
        <f>IFERROR($H$8:INDEX($H$8:$H$3000,COUNTIF($H$8:$H$3000,"?*")),"")</f>
        <v>0</v>
      </c>
    </row>
    <row r="494" spans="1:9" x14ac:dyDescent="0.25">
      <c r="A494">
        <f>--ISNUMBER(IFERROR(SEARCH('Project Costing'!#REF!,'Equipment &amp; Materials'!J500,1),""))</f>
        <v>0</v>
      </c>
      <c r="B494" t="str">
        <f>IF(A494=1,COUNTIF($A$8:A494,1),"")</f>
        <v/>
      </c>
      <c r="D494" s="158">
        <f>IFERROR($C$8:INDEX($C$8:$C$3000,COUNTIF($C$8:$C$3000,"?*")),"")</f>
        <v>0</v>
      </c>
      <c r="F494">
        <f>--ISNUMBER(IFERROR(SEARCH('Project Costing'!#REF!,'Equipment &amp; Materials'!J500,1),""))</f>
        <v>0</v>
      </c>
      <c r="G494" t="str">
        <f>IF(F494=1,COUNTIF($F$8:F494,1),"")</f>
        <v/>
      </c>
      <c r="I494" s="157">
        <f>IFERROR($H$8:INDEX($H$8:$H$3000,COUNTIF($H$8:$H$3000,"?*")),"")</f>
        <v>0</v>
      </c>
    </row>
    <row r="495" spans="1:9" x14ac:dyDescent="0.25">
      <c r="A495">
        <f>--ISNUMBER(IFERROR(SEARCH('Project Costing'!#REF!,'Equipment &amp; Materials'!J501,1),""))</f>
        <v>0</v>
      </c>
      <c r="B495" t="str">
        <f>IF(A495=1,COUNTIF($A$8:A495,1),"")</f>
        <v/>
      </c>
      <c r="D495" s="158">
        <f>IFERROR($C$8:INDEX($C$8:$C$3000,COUNTIF($C$8:$C$3000,"?*")),"")</f>
        <v>0</v>
      </c>
      <c r="F495">
        <f>--ISNUMBER(IFERROR(SEARCH('Project Costing'!#REF!,'Equipment &amp; Materials'!J501,1),""))</f>
        <v>0</v>
      </c>
      <c r="G495" t="str">
        <f>IF(F495=1,COUNTIF($F$8:F495,1),"")</f>
        <v/>
      </c>
      <c r="I495" s="157">
        <f>IFERROR($H$8:INDEX($H$8:$H$3000,COUNTIF($H$8:$H$3000,"?*")),"")</f>
        <v>0</v>
      </c>
    </row>
    <row r="496" spans="1:9" x14ac:dyDescent="0.25">
      <c r="A496">
        <f>--ISNUMBER(IFERROR(SEARCH('Project Costing'!#REF!,'Equipment &amp; Materials'!J502,1),""))</f>
        <v>0</v>
      </c>
      <c r="B496" t="str">
        <f>IF(A496=1,COUNTIF($A$8:A496,1),"")</f>
        <v/>
      </c>
      <c r="D496" s="158">
        <f>IFERROR($C$8:INDEX($C$8:$C$3000,COUNTIF($C$8:$C$3000,"?*")),"")</f>
        <v>0</v>
      </c>
      <c r="F496">
        <f>--ISNUMBER(IFERROR(SEARCH('Project Costing'!#REF!,'Equipment &amp; Materials'!J502,1),""))</f>
        <v>0</v>
      </c>
      <c r="G496" t="str">
        <f>IF(F496=1,COUNTIF($F$8:F496,1),"")</f>
        <v/>
      </c>
      <c r="I496" s="157">
        <f>IFERROR($H$8:INDEX($H$8:$H$3000,COUNTIF($H$8:$H$3000,"?*")),"")</f>
        <v>0</v>
      </c>
    </row>
    <row r="497" spans="1:9" x14ac:dyDescent="0.25">
      <c r="A497">
        <f>--ISNUMBER(IFERROR(SEARCH('Project Costing'!#REF!,'Equipment &amp; Materials'!J503,1),""))</f>
        <v>0</v>
      </c>
      <c r="B497" t="str">
        <f>IF(A497=1,COUNTIF($A$8:A497,1),"")</f>
        <v/>
      </c>
      <c r="D497" s="158">
        <f>IFERROR($C$8:INDEX($C$8:$C$3000,COUNTIF($C$8:$C$3000,"?*")),"")</f>
        <v>0</v>
      </c>
      <c r="F497">
        <f>--ISNUMBER(IFERROR(SEARCH('Project Costing'!#REF!,'Equipment &amp; Materials'!J503,1),""))</f>
        <v>0</v>
      </c>
      <c r="G497" t="str">
        <f>IF(F497=1,COUNTIF($F$8:F497,1),"")</f>
        <v/>
      </c>
      <c r="I497" s="157">
        <f>IFERROR($H$8:INDEX($H$8:$H$3000,COUNTIF($H$8:$H$3000,"?*")),"")</f>
        <v>0</v>
      </c>
    </row>
    <row r="498" spans="1:9" x14ac:dyDescent="0.25">
      <c r="A498">
        <f>--ISNUMBER(IFERROR(SEARCH('Project Costing'!#REF!,'Equipment &amp; Materials'!J504,1),""))</f>
        <v>0</v>
      </c>
      <c r="B498" t="str">
        <f>IF(A498=1,COUNTIF($A$8:A498,1),"")</f>
        <v/>
      </c>
      <c r="D498" s="158">
        <f>IFERROR($C$8:INDEX($C$8:$C$3000,COUNTIF($C$8:$C$3000,"?*")),"")</f>
        <v>0</v>
      </c>
      <c r="F498">
        <f>--ISNUMBER(IFERROR(SEARCH('Project Costing'!#REF!,'Equipment &amp; Materials'!J504,1),""))</f>
        <v>0</v>
      </c>
      <c r="G498" t="str">
        <f>IF(F498=1,COUNTIF($F$8:F498,1),"")</f>
        <v/>
      </c>
      <c r="I498" s="157">
        <f>IFERROR($H$8:INDEX($H$8:$H$3000,COUNTIF($H$8:$H$3000,"?*")),"")</f>
        <v>0</v>
      </c>
    </row>
    <row r="499" spans="1:9" x14ac:dyDescent="0.25">
      <c r="A499">
        <f>--ISNUMBER(IFERROR(SEARCH('Project Costing'!#REF!,'Equipment &amp; Materials'!J505,1),""))</f>
        <v>0</v>
      </c>
      <c r="B499" t="str">
        <f>IF(A499=1,COUNTIF($A$8:A499,1),"")</f>
        <v/>
      </c>
      <c r="D499" s="158">
        <f>IFERROR($C$8:INDEX($C$8:$C$3000,COUNTIF($C$8:$C$3000,"?*")),"")</f>
        <v>0</v>
      </c>
      <c r="F499">
        <f>--ISNUMBER(IFERROR(SEARCH('Project Costing'!#REF!,'Equipment &amp; Materials'!J505,1),""))</f>
        <v>0</v>
      </c>
      <c r="G499" t="str">
        <f>IF(F499=1,COUNTIF($F$8:F499,1),"")</f>
        <v/>
      </c>
      <c r="I499" s="157">
        <f>IFERROR($H$8:INDEX($H$8:$H$3000,COUNTIF($H$8:$H$3000,"?*")),"")</f>
        <v>0</v>
      </c>
    </row>
    <row r="500" spans="1:9" x14ac:dyDescent="0.25">
      <c r="A500">
        <f>--ISNUMBER(IFERROR(SEARCH('Project Costing'!#REF!,'Equipment &amp; Materials'!J506,1),""))</f>
        <v>0</v>
      </c>
      <c r="B500" t="str">
        <f>IF(A500=1,COUNTIF($A$8:A500,1),"")</f>
        <v/>
      </c>
      <c r="D500" s="158">
        <f>IFERROR($C$8:INDEX($C$8:$C$3000,COUNTIF($C$8:$C$3000,"?*")),"")</f>
        <v>0</v>
      </c>
      <c r="F500">
        <f>--ISNUMBER(IFERROR(SEARCH('Project Costing'!#REF!,'Equipment &amp; Materials'!J506,1),""))</f>
        <v>0</v>
      </c>
      <c r="G500" t="str">
        <f>IF(F500=1,COUNTIF($F$8:F500,1),"")</f>
        <v/>
      </c>
      <c r="I500" s="157">
        <f>IFERROR($H$8:INDEX($H$8:$H$3000,COUNTIF($H$8:$H$3000,"?*")),"")</f>
        <v>0</v>
      </c>
    </row>
    <row r="501" spans="1:9" x14ac:dyDescent="0.25">
      <c r="A501">
        <f>--ISNUMBER(IFERROR(SEARCH('Project Costing'!#REF!,'Equipment &amp; Materials'!J507,1),""))</f>
        <v>0</v>
      </c>
      <c r="B501" t="str">
        <f>IF(A501=1,COUNTIF($A$8:A501,1),"")</f>
        <v/>
      </c>
      <c r="D501" s="158">
        <f>IFERROR($C$8:INDEX($C$8:$C$3000,COUNTIF($C$8:$C$3000,"?*")),"")</f>
        <v>0</v>
      </c>
      <c r="F501">
        <f>--ISNUMBER(IFERROR(SEARCH('Project Costing'!#REF!,'Equipment &amp; Materials'!J507,1),""))</f>
        <v>0</v>
      </c>
      <c r="G501" t="str">
        <f>IF(F501=1,COUNTIF($F$8:F501,1),"")</f>
        <v/>
      </c>
      <c r="I501" s="157">
        <f>IFERROR($H$8:INDEX($H$8:$H$3000,COUNTIF($H$8:$H$3000,"?*")),"")</f>
        <v>0</v>
      </c>
    </row>
    <row r="502" spans="1:9" x14ac:dyDescent="0.25">
      <c r="A502">
        <f>--ISNUMBER(IFERROR(SEARCH('Project Costing'!#REF!,'Equipment &amp; Materials'!J508,1),""))</f>
        <v>0</v>
      </c>
      <c r="B502" t="str">
        <f>IF(A502=1,COUNTIF($A$8:A502,1),"")</f>
        <v/>
      </c>
      <c r="D502" s="158">
        <f>IFERROR($C$8:INDEX($C$8:$C$3000,COUNTIF($C$8:$C$3000,"?*")),"")</f>
        <v>0</v>
      </c>
      <c r="F502">
        <f>--ISNUMBER(IFERROR(SEARCH('Project Costing'!#REF!,'Equipment &amp; Materials'!J508,1),""))</f>
        <v>0</v>
      </c>
      <c r="G502" t="str">
        <f>IF(F502=1,COUNTIF($F$8:F502,1),"")</f>
        <v/>
      </c>
      <c r="I502" s="157">
        <f>IFERROR($H$8:INDEX($H$8:$H$3000,COUNTIF($H$8:$H$3000,"?*")),"")</f>
        <v>0</v>
      </c>
    </row>
    <row r="503" spans="1:9" x14ac:dyDescent="0.25">
      <c r="A503">
        <f>--ISNUMBER(IFERROR(SEARCH('Project Costing'!#REF!,'Equipment &amp; Materials'!J509,1),""))</f>
        <v>0</v>
      </c>
      <c r="B503" t="str">
        <f>IF(A503=1,COUNTIF($A$8:A503,1),"")</f>
        <v/>
      </c>
      <c r="D503" s="158">
        <f>IFERROR($C$8:INDEX($C$8:$C$3000,COUNTIF($C$8:$C$3000,"?*")),"")</f>
        <v>0</v>
      </c>
      <c r="F503">
        <f>--ISNUMBER(IFERROR(SEARCH('Project Costing'!#REF!,'Equipment &amp; Materials'!J509,1),""))</f>
        <v>0</v>
      </c>
      <c r="G503" t="str">
        <f>IF(F503=1,COUNTIF($F$8:F503,1),"")</f>
        <v/>
      </c>
      <c r="I503" s="157">
        <f>IFERROR($H$8:INDEX($H$8:$H$3000,COUNTIF($H$8:$H$3000,"?*")),"")</f>
        <v>0</v>
      </c>
    </row>
    <row r="504" spans="1:9" x14ac:dyDescent="0.25">
      <c r="A504">
        <f>--ISNUMBER(IFERROR(SEARCH('Project Costing'!#REF!,'Equipment &amp; Materials'!J510,1),""))</f>
        <v>0</v>
      </c>
      <c r="B504" t="str">
        <f>IF(A504=1,COUNTIF($A$8:A504,1),"")</f>
        <v/>
      </c>
      <c r="D504" s="158">
        <f>IFERROR($C$8:INDEX($C$8:$C$3000,COUNTIF($C$8:$C$3000,"?*")),"")</f>
        <v>0</v>
      </c>
      <c r="F504">
        <f>--ISNUMBER(IFERROR(SEARCH('Project Costing'!#REF!,'Equipment &amp; Materials'!J510,1),""))</f>
        <v>0</v>
      </c>
      <c r="G504" t="str">
        <f>IF(F504=1,COUNTIF($F$8:F504,1),"")</f>
        <v/>
      </c>
      <c r="I504" s="157">
        <f>IFERROR($H$8:INDEX($H$8:$H$3000,COUNTIF($H$8:$H$3000,"?*")),"")</f>
        <v>0</v>
      </c>
    </row>
    <row r="505" spans="1:9" x14ac:dyDescent="0.25">
      <c r="A505">
        <f>--ISNUMBER(IFERROR(SEARCH('Project Costing'!#REF!,'Equipment &amp; Materials'!J511,1),""))</f>
        <v>0</v>
      </c>
      <c r="B505" t="str">
        <f>IF(A505=1,COUNTIF($A$8:A505,1),"")</f>
        <v/>
      </c>
      <c r="D505" s="158">
        <f>IFERROR($C$8:INDEX($C$8:$C$3000,COUNTIF($C$8:$C$3000,"?*")),"")</f>
        <v>0</v>
      </c>
      <c r="F505">
        <f>--ISNUMBER(IFERROR(SEARCH('Project Costing'!#REF!,'Equipment &amp; Materials'!J511,1),""))</f>
        <v>0</v>
      </c>
      <c r="G505" t="str">
        <f>IF(F505=1,COUNTIF($F$8:F505,1),"")</f>
        <v/>
      </c>
      <c r="I505" s="157">
        <f>IFERROR($H$8:INDEX($H$8:$H$3000,COUNTIF($H$8:$H$3000,"?*")),"")</f>
        <v>0</v>
      </c>
    </row>
    <row r="506" spans="1:9" x14ac:dyDescent="0.25">
      <c r="A506">
        <f>--ISNUMBER(IFERROR(SEARCH('Project Costing'!#REF!,'Equipment &amp; Materials'!J512,1),""))</f>
        <v>0</v>
      </c>
      <c r="B506" t="str">
        <f>IF(A506=1,COUNTIF($A$8:A506,1),"")</f>
        <v/>
      </c>
      <c r="D506" s="158">
        <f>IFERROR($C$8:INDEX($C$8:$C$3000,COUNTIF($C$8:$C$3000,"?*")),"")</f>
        <v>0</v>
      </c>
      <c r="F506">
        <f>--ISNUMBER(IFERROR(SEARCH('Project Costing'!#REF!,'Equipment &amp; Materials'!J512,1),""))</f>
        <v>0</v>
      </c>
      <c r="G506" t="str">
        <f>IF(F506=1,COUNTIF($F$8:F506,1),"")</f>
        <v/>
      </c>
      <c r="I506" s="157">
        <f>IFERROR($H$8:INDEX($H$8:$H$3000,COUNTIF($H$8:$H$3000,"?*")),"")</f>
        <v>0</v>
      </c>
    </row>
    <row r="507" spans="1:9" x14ac:dyDescent="0.25">
      <c r="A507">
        <f>--ISNUMBER(IFERROR(SEARCH('Project Costing'!#REF!,'Equipment &amp; Materials'!J513,1),""))</f>
        <v>0</v>
      </c>
      <c r="B507" t="str">
        <f>IF(A507=1,COUNTIF($A$8:A507,1),"")</f>
        <v/>
      </c>
      <c r="D507" s="158">
        <f>IFERROR($C$8:INDEX($C$8:$C$3000,COUNTIF($C$8:$C$3000,"?*")),"")</f>
        <v>0</v>
      </c>
      <c r="F507">
        <f>--ISNUMBER(IFERROR(SEARCH('Project Costing'!#REF!,'Equipment &amp; Materials'!J513,1),""))</f>
        <v>0</v>
      </c>
      <c r="G507" t="str">
        <f>IF(F507=1,COUNTIF($F$8:F507,1),"")</f>
        <v/>
      </c>
      <c r="I507" s="157">
        <f>IFERROR($H$8:INDEX($H$8:$H$3000,COUNTIF($H$8:$H$3000,"?*")),"")</f>
        <v>0</v>
      </c>
    </row>
    <row r="508" spans="1:9" x14ac:dyDescent="0.25">
      <c r="A508">
        <f>--ISNUMBER(IFERROR(SEARCH('Project Costing'!#REF!,'Equipment &amp; Materials'!J514,1),""))</f>
        <v>0</v>
      </c>
      <c r="B508" t="str">
        <f>IF(A508=1,COUNTIF($A$8:A508,1),"")</f>
        <v/>
      </c>
      <c r="D508" s="158">
        <f>IFERROR($C$8:INDEX($C$8:$C$3000,COUNTIF($C$8:$C$3000,"?*")),"")</f>
        <v>0</v>
      </c>
      <c r="F508">
        <f>--ISNUMBER(IFERROR(SEARCH('Project Costing'!#REF!,'Equipment &amp; Materials'!J514,1),""))</f>
        <v>0</v>
      </c>
      <c r="G508" t="str">
        <f>IF(F508=1,COUNTIF($F$8:F508,1),"")</f>
        <v/>
      </c>
      <c r="I508" s="157">
        <f>IFERROR($H$8:INDEX($H$8:$H$3000,COUNTIF($H$8:$H$3000,"?*")),"")</f>
        <v>0</v>
      </c>
    </row>
    <row r="509" spans="1:9" x14ac:dyDescent="0.25">
      <c r="A509">
        <f>--ISNUMBER(IFERROR(SEARCH('Project Costing'!#REF!,'Equipment &amp; Materials'!J515,1),""))</f>
        <v>0</v>
      </c>
      <c r="B509" t="str">
        <f>IF(A509=1,COUNTIF($A$8:A509,1),"")</f>
        <v/>
      </c>
      <c r="D509" s="158">
        <f>IFERROR($C$8:INDEX($C$8:$C$3000,COUNTIF($C$8:$C$3000,"?*")),"")</f>
        <v>0</v>
      </c>
      <c r="F509">
        <f>--ISNUMBER(IFERROR(SEARCH('Project Costing'!#REF!,'Equipment &amp; Materials'!J515,1),""))</f>
        <v>0</v>
      </c>
      <c r="G509" t="str">
        <f>IF(F509=1,COUNTIF($F$8:F509,1),"")</f>
        <v/>
      </c>
      <c r="I509" s="157">
        <f>IFERROR($H$8:INDEX($H$8:$H$3000,COUNTIF($H$8:$H$3000,"?*")),"")</f>
        <v>0</v>
      </c>
    </row>
    <row r="510" spans="1:9" x14ac:dyDescent="0.25">
      <c r="A510">
        <f>--ISNUMBER(IFERROR(SEARCH('Project Costing'!#REF!,'Equipment &amp; Materials'!J516,1),""))</f>
        <v>0</v>
      </c>
      <c r="B510" t="str">
        <f>IF(A510=1,COUNTIF($A$8:A510,1),"")</f>
        <v/>
      </c>
      <c r="D510" s="158">
        <f>IFERROR($C$8:INDEX($C$8:$C$3000,COUNTIF($C$8:$C$3000,"?*")),"")</f>
        <v>0</v>
      </c>
      <c r="F510">
        <f>--ISNUMBER(IFERROR(SEARCH('Project Costing'!#REF!,'Equipment &amp; Materials'!J516,1),""))</f>
        <v>0</v>
      </c>
      <c r="G510" t="str">
        <f>IF(F510=1,COUNTIF($F$8:F510,1),"")</f>
        <v/>
      </c>
      <c r="I510" s="157">
        <f>IFERROR($H$8:INDEX($H$8:$H$3000,COUNTIF($H$8:$H$3000,"?*")),"")</f>
        <v>0</v>
      </c>
    </row>
    <row r="511" spans="1:9" x14ac:dyDescent="0.25">
      <c r="A511">
        <f>--ISNUMBER(IFERROR(SEARCH('Project Costing'!#REF!,'Equipment &amp; Materials'!J517,1),""))</f>
        <v>0</v>
      </c>
      <c r="B511" t="str">
        <f>IF(A511=1,COUNTIF($A$8:A511,1),"")</f>
        <v/>
      </c>
      <c r="D511" s="158">
        <f>IFERROR($C$8:INDEX($C$8:$C$3000,COUNTIF($C$8:$C$3000,"?*")),"")</f>
        <v>0</v>
      </c>
      <c r="F511">
        <f>--ISNUMBER(IFERROR(SEARCH('Project Costing'!#REF!,'Equipment &amp; Materials'!J517,1),""))</f>
        <v>0</v>
      </c>
      <c r="G511" t="str">
        <f>IF(F511=1,COUNTIF($F$8:F511,1),"")</f>
        <v/>
      </c>
      <c r="I511" s="157">
        <f>IFERROR($H$8:INDEX($H$8:$H$3000,COUNTIF($H$8:$H$3000,"?*")),"")</f>
        <v>0</v>
      </c>
    </row>
    <row r="512" spans="1:9" x14ac:dyDescent="0.25">
      <c r="A512">
        <f>--ISNUMBER(IFERROR(SEARCH('Project Costing'!#REF!,'Equipment &amp; Materials'!J518,1),""))</f>
        <v>0</v>
      </c>
      <c r="B512" t="str">
        <f>IF(A512=1,COUNTIF($A$8:A512,1),"")</f>
        <v/>
      </c>
      <c r="D512" s="158">
        <f>IFERROR($C$8:INDEX($C$8:$C$3000,COUNTIF($C$8:$C$3000,"?*")),"")</f>
        <v>0</v>
      </c>
      <c r="F512">
        <f>--ISNUMBER(IFERROR(SEARCH('Project Costing'!#REF!,'Equipment &amp; Materials'!J518,1),""))</f>
        <v>0</v>
      </c>
      <c r="G512" t="str">
        <f>IF(F512=1,COUNTIF($F$8:F512,1),"")</f>
        <v/>
      </c>
      <c r="I512" s="157">
        <f>IFERROR($H$8:INDEX($H$8:$H$3000,COUNTIF($H$8:$H$3000,"?*")),"")</f>
        <v>0</v>
      </c>
    </row>
    <row r="513" spans="1:9" x14ac:dyDescent="0.25">
      <c r="A513">
        <f>--ISNUMBER(IFERROR(SEARCH('Project Costing'!#REF!,'Equipment &amp; Materials'!J519,1),""))</f>
        <v>0</v>
      </c>
      <c r="B513" t="str">
        <f>IF(A513=1,COUNTIF($A$8:A513,1),"")</f>
        <v/>
      </c>
      <c r="D513" s="158">
        <f>IFERROR($C$8:INDEX($C$8:$C$3000,COUNTIF($C$8:$C$3000,"?*")),"")</f>
        <v>0</v>
      </c>
      <c r="F513">
        <f>--ISNUMBER(IFERROR(SEARCH('Project Costing'!#REF!,'Equipment &amp; Materials'!J519,1),""))</f>
        <v>0</v>
      </c>
      <c r="G513" t="str">
        <f>IF(F513=1,COUNTIF($F$8:F513,1),"")</f>
        <v/>
      </c>
      <c r="I513" s="157">
        <f>IFERROR($H$8:INDEX($H$8:$H$3000,COUNTIF($H$8:$H$3000,"?*")),"")</f>
        <v>0</v>
      </c>
    </row>
    <row r="514" spans="1:9" x14ac:dyDescent="0.25">
      <c r="A514">
        <f>--ISNUMBER(IFERROR(SEARCH('Project Costing'!#REF!,'Equipment &amp; Materials'!J520,1),""))</f>
        <v>0</v>
      </c>
      <c r="B514" t="str">
        <f>IF(A514=1,COUNTIF($A$8:A514,1),"")</f>
        <v/>
      </c>
      <c r="D514" s="158">
        <f>IFERROR($C$8:INDEX($C$8:$C$3000,COUNTIF($C$8:$C$3000,"?*")),"")</f>
        <v>0</v>
      </c>
      <c r="F514">
        <f>--ISNUMBER(IFERROR(SEARCH('Project Costing'!#REF!,'Equipment &amp; Materials'!J520,1),""))</f>
        <v>0</v>
      </c>
      <c r="G514" t="str">
        <f>IF(F514=1,COUNTIF($F$8:F514,1),"")</f>
        <v/>
      </c>
      <c r="I514" s="157">
        <f>IFERROR($H$8:INDEX($H$8:$H$3000,COUNTIF($H$8:$H$3000,"?*")),"")</f>
        <v>0</v>
      </c>
    </row>
    <row r="515" spans="1:9" x14ac:dyDescent="0.25">
      <c r="A515">
        <f>--ISNUMBER(IFERROR(SEARCH('Project Costing'!#REF!,'Equipment &amp; Materials'!J521,1),""))</f>
        <v>0</v>
      </c>
      <c r="B515" t="str">
        <f>IF(A515=1,COUNTIF($A$8:A515,1),"")</f>
        <v/>
      </c>
      <c r="D515" s="158">
        <f>IFERROR($C$8:INDEX($C$8:$C$3000,COUNTIF($C$8:$C$3000,"?*")),"")</f>
        <v>0</v>
      </c>
      <c r="F515">
        <f>--ISNUMBER(IFERROR(SEARCH('Project Costing'!#REF!,'Equipment &amp; Materials'!J521,1),""))</f>
        <v>0</v>
      </c>
      <c r="G515" t="str">
        <f>IF(F515=1,COUNTIF($F$8:F515,1),"")</f>
        <v/>
      </c>
      <c r="I515" s="157">
        <f>IFERROR($H$8:INDEX($H$8:$H$3000,COUNTIF($H$8:$H$3000,"?*")),"")</f>
        <v>0</v>
      </c>
    </row>
    <row r="516" spans="1:9" x14ac:dyDescent="0.25">
      <c r="A516">
        <f>--ISNUMBER(IFERROR(SEARCH('Project Costing'!#REF!,'Equipment &amp; Materials'!J522,1),""))</f>
        <v>0</v>
      </c>
      <c r="B516" t="str">
        <f>IF(A516=1,COUNTIF($A$8:A516,1),"")</f>
        <v/>
      </c>
      <c r="D516" s="158">
        <f>IFERROR($C$8:INDEX($C$8:$C$3000,COUNTIF($C$8:$C$3000,"?*")),"")</f>
        <v>0</v>
      </c>
      <c r="F516">
        <f>--ISNUMBER(IFERROR(SEARCH('Project Costing'!#REF!,'Equipment &amp; Materials'!J522,1),""))</f>
        <v>0</v>
      </c>
      <c r="G516" t="str">
        <f>IF(F516=1,COUNTIF($F$8:F516,1),"")</f>
        <v/>
      </c>
      <c r="I516" s="157">
        <f>IFERROR($H$8:INDEX($H$8:$H$3000,COUNTIF($H$8:$H$3000,"?*")),"")</f>
        <v>0</v>
      </c>
    </row>
    <row r="517" spans="1:9" x14ac:dyDescent="0.25">
      <c r="A517">
        <f>--ISNUMBER(IFERROR(SEARCH('Project Costing'!#REF!,'Equipment &amp; Materials'!J523,1),""))</f>
        <v>0</v>
      </c>
      <c r="B517" t="str">
        <f>IF(A517=1,COUNTIF($A$8:A517,1),"")</f>
        <v/>
      </c>
      <c r="D517" s="158">
        <f>IFERROR($C$8:INDEX($C$8:$C$3000,COUNTIF($C$8:$C$3000,"?*")),"")</f>
        <v>0</v>
      </c>
      <c r="F517">
        <f>--ISNUMBER(IFERROR(SEARCH('Project Costing'!#REF!,'Equipment &amp; Materials'!J523,1),""))</f>
        <v>0</v>
      </c>
      <c r="G517" t="str">
        <f>IF(F517=1,COUNTIF($F$8:F517,1),"")</f>
        <v/>
      </c>
      <c r="I517" s="157">
        <f>IFERROR($H$8:INDEX($H$8:$H$3000,COUNTIF($H$8:$H$3000,"?*")),"")</f>
        <v>0</v>
      </c>
    </row>
    <row r="518" spans="1:9" x14ac:dyDescent="0.25">
      <c r="A518">
        <f>--ISNUMBER(IFERROR(SEARCH('Project Costing'!#REF!,'Equipment &amp; Materials'!J524,1),""))</f>
        <v>0</v>
      </c>
      <c r="B518" t="str">
        <f>IF(A518=1,COUNTIF($A$8:A518,1),"")</f>
        <v/>
      </c>
      <c r="D518" s="158">
        <f>IFERROR($C$8:INDEX($C$8:$C$3000,COUNTIF($C$8:$C$3000,"?*")),"")</f>
        <v>0</v>
      </c>
      <c r="F518">
        <f>--ISNUMBER(IFERROR(SEARCH('Project Costing'!#REF!,'Equipment &amp; Materials'!J524,1),""))</f>
        <v>0</v>
      </c>
      <c r="G518" t="str">
        <f>IF(F518=1,COUNTIF($F$8:F518,1),"")</f>
        <v/>
      </c>
      <c r="I518" s="157">
        <f>IFERROR($H$8:INDEX($H$8:$H$3000,COUNTIF($H$8:$H$3000,"?*")),"")</f>
        <v>0</v>
      </c>
    </row>
    <row r="519" spans="1:9" x14ac:dyDescent="0.25">
      <c r="A519">
        <f>--ISNUMBER(IFERROR(SEARCH('Project Costing'!#REF!,'Equipment &amp; Materials'!J525,1),""))</f>
        <v>0</v>
      </c>
      <c r="B519" t="str">
        <f>IF(A519=1,COUNTIF($A$8:A519,1),"")</f>
        <v/>
      </c>
      <c r="D519" s="158">
        <f>IFERROR($C$8:INDEX($C$8:$C$3000,COUNTIF($C$8:$C$3000,"?*")),"")</f>
        <v>0</v>
      </c>
      <c r="F519">
        <f>--ISNUMBER(IFERROR(SEARCH('Project Costing'!#REF!,'Equipment &amp; Materials'!J525,1),""))</f>
        <v>0</v>
      </c>
      <c r="G519" t="str">
        <f>IF(F519=1,COUNTIF($F$8:F519,1),"")</f>
        <v/>
      </c>
      <c r="I519" s="157">
        <f>IFERROR($H$8:INDEX($H$8:$H$3000,COUNTIF($H$8:$H$3000,"?*")),"")</f>
        <v>0</v>
      </c>
    </row>
    <row r="520" spans="1:9" x14ac:dyDescent="0.25">
      <c r="A520">
        <f>--ISNUMBER(IFERROR(SEARCH('Project Costing'!#REF!,'Equipment &amp; Materials'!J526,1),""))</f>
        <v>0</v>
      </c>
      <c r="B520" t="str">
        <f>IF(A520=1,COUNTIF($A$8:A520,1),"")</f>
        <v/>
      </c>
      <c r="D520" s="158">
        <f>IFERROR($C$8:INDEX($C$8:$C$3000,COUNTIF($C$8:$C$3000,"?*")),"")</f>
        <v>0</v>
      </c>
      <c r="F520">
        <f>--ISNUMBER(IFERROR(SEARCH('Project Costing'!#REF!,'Equipment &amp; Materials'!J526,1),""))</f>
        <v>0</v>
      </c>
      <c r="G520" t="str">
        <f>IF(F520=1,COUNTIF($F$8:F520,1),"")</f>
        <v/>
      </c>
      <c r="I520" s="157">
        <f>IFERROR($H$8:INDEX($H$8:$H$3000,COUNTIF($H$8:$H$3000,"?*")),"")</f>
        <v>0</v>
      </c>
    </row>
    <row r="521" spans="1:9" x14ac:dyDescent="0.25">
      <c r="A521">
        <f>--ISNUMBER(IFERROR(SEARCH('Project Costing'!#REF!,'Equipment &amp; Materials'!J527,1),""))</f>
        <v>0</v>
      </c>
      <c r="B521" t="str">
        <f>IF(A521=1,COUNTIF($A$8:A521,1),"")</f>
        <v/>
      </c>
      <c r="D521" s="158">
        <f>IFERROR($C$8:INDEX($C$8:$C$3000,COUNTIF($C$8:$C$3000,"?*")),"")</f>
        <v>0</v>
      </c>
      <c r="F521">
        <f>--ISNUMBER(IFERROR(SEARCH('Project Costing'!#REF!,'Equipment &amp; Materials'!J527,1),""))</f>
        <v>0</v>
      </c>
      <c r="G521" t="str">
        <f>IF(F521=1,COUNTIF($F$8:F521,1),"")</f>
        <v/>
      </c>
      <c r="I521" s="157">
        <f>IFERROR($H$8:INDEX($H$8:$H$3000,COUNTIF($H$8:$H$3000,"?*")),"")</f>
        <v>0</v>
      </c>
    </row>
    <row r="522" spans="1:9" x14ac:dyDescent="0.25">
      <c r="A522">
        <f>--ISNUMBER(IFERROR(SEARCH('Project Costing'!#REF!,'Equipment &amp; Materials'!J528,1),""))</f>
        <v>0</v>
      </c>
      <c r="B522" t="str">
        <f>IF(A522=1,COUNTIF($A$8:A522,1),"")</f>
        <v/>
      </c>
      <c r="D522" s="158">
        <f>IFERROR($C$8:INDEX($C$8:$C$3000,COUNTIF($C$8:$C$3000,"?*")),"")</f>
        <v>0</v>
      </c>
      <c r="F522">
        <f>--ISNUMBER(IFERROR(SEARCH('Project Costing'!#REF!,'Equipment &amp; Materials'!J528,1),""))</f>
        <v>0</v>
      </c>
      <c r="G522" t="str">
        <f>IF(F522=1,COUNTIF($F$8:F522,1),"")</f>
        <v/>
      </c>
      <c r="I522" s="157">
        <f>IFERROR($H$8:INDEX($H$8:$H$3000,COUNTIF($H$8:$H$3000,"?*")),"")</f>
        <v>0</v>
      </c>
    </row>
    <row r="523" spans="1:9" x14ac:dyDescent="0.25">
      <c r="A523">
        <f>--ISNUMBER(IFERROR(SEARCH('Project Costing'!#REF!,'Equipment &amp; Materials'!J529,1),""))</f>
        <v>0</v>
      </c>
      <c r="B523" t="str">
        <f>IF(A523=1,COUNTIF($A$8:A523,1),"")</f>
        <v/>
      </c>
      <c r="D523" s="158">
        <f>IFERROR($C$8:INDEX($C$8:$C$3000,COUNTIF($C$8:$C$3000,"?*")),"")</f>
        <v>0</v>
      </c>
      <c r="F523">
        <f>--ISNUMBER(IFERROR(SEARCH('Project Costing'!#REF!,'Equipment &amp; Materials'!J529,1),""))</f>
        <v>0</v>
      </c>
      <c r="G523" t="str">
        <f>IF(F523=1,COUNTIF($F$8:F523,1),"")</f>
        <v/>
      </c>
      <c r="I523" s="157">
        <f>IFERROR($H$8:INDEX($H$8:$H$3000,COUNTIF($H$8:$H$3000,"?*")),"")</f>
        <v>0</v>
      </c>
    </row>
    <row r="524" spans="1:9" x14ac:dyDescent="0.25">
      <c r="A524">
        <f>--ISNUMBER(IFERROR(SEARCH('Project Costing'!#REF!,'Equipment &amp; Materials'!J530,1),""))</f>
        <v>0</v>
      </c>
      <c r="B524" t="str">
        <f>IF(A524=1,COUNTIF($A$8:A524,1),"")</f>
        <v/>
      </c>
      <c r="D524" s="158">
        <f>IFERROR($C$8:INDEX($C$8:$C$3000,COUNTIF($C$8:$C$3000,"?*")),"")</f>
        <v>0</v>
      </c>
      <c r="F524">
        <f>--ISNUMBER(IFERROR(SEARCH('Project Costing'!#REF!,'Equipment &amp; Materials'!J530,1),""))</f>
        <v>0</v>
      </c>
      <c r="G524" t="str">
        <f>IF(F524=1,COUNTIF($F$8:F524,1),"")</f>
        <v/>
      </c>
      <c r="I524" s="157">
        <f>IFERROR($H$8:INDEX($H$8:$H$3000,COUNTIF($H$8:$H$3000,"?*")),"")</f>
        <v>0</v>
      </c>
    </row>
    <row r="525" spans="1:9" x14ac:dyDescent="0.25">
      <c r="A525">
        <f>--ISNUMBER(IFERROR(SEARCH('Project Costing'!#REF!,'Equipment &amp; Materials'!J531,1),""))</f>
        <v>0</v>
      </c>
      <c r="B525" t="str">
        <f>IF(A525=1,COUNTIF($A$8:A525,1),"")</f>
        <v/>
      </c>
      <c r="D525" s="158">
        <f>IFERROR($C$8:INDEX($C$8:$C$3000,COUNTIF($C$8:$C$3000,"?*")),"")</f>
        <v>0</v>
      </c>
      <c r="F525">
        <f>--ISNUMBER(IFERROR(SEARCH('Project Costing'!#REF!,'Equipment &amp; Materials'!J531,1),""))</f>
        <v>0</v>
      </c>
      <c r="G525" t="str">
        <f>IF(F525=1,COUNTIF($F$8:F525,1),"")</f>
        <v/>
      </c>
      <c r="I525" s="157">
        <f>IFERROR($H$8:INDEX($H$8:$H$3000,COUNTIF($H$8:$H$3000,"?*")),"")</f>
        <v>0</v>
      </c>
    </row>
    <row r="526" spans="1:9" x14ac:dyDescent="0.25">
      <c r="A526">
        <f>--ISNUMBER(IFERROR(SEARCH('Project Costing'!#REF!,'Equipment &amp; Materials'!J532,1),""))</f>
        <v>0</v>
      </c>
      <c r="B526" t="str">
        <f>IF(A526=1,COUNTIF($A$8:A526,1),"")</f>
        <v/>
      </c>
      <c r="D526" s="158">
        <f>IFERROR($C$8:INDEX($C$8:$C$3000,COUNTIF($C$8:$C$3000,"?*")),"")</f>
        <v>0</v>
      </c>
      <c r="F526">
        <f>--ISNUMBER(IFERROR(SEARCH('Project Costing'!#REF!,'Equipment &amp; Materials'!J532,1),""))</f>
        <v>0</v>
      </c>
      <c r="G526" t="str">
        <f>IF(F526=1,COUNTIF($F$8:F526,1),"")</f>
        <v/>
      </c>
      <c r="I526" s="157">
        <f>IFERROR($H$8:INDEX($H$8:$H$3000,COUNTIF($H$8:$H$3000,"?*")),"")</f>
        <v>0</v>
      </c>
    </row>
    <row r="527" spans="1:9" x14ac:dyDescent="0.25">
      <c r="A527">
        <f>--ISNUMBER(IFERROR(SEARCH('Project Costing'!#REF!,'Equipment &amp; Materials'!J533,1),""))</f>
        <v>0</v>
      </c>
      <c r="B527" t="str">
        <f>IF(A527=1,COUNTIF($A$8:A527,1),"")</f>
        <v/>
      </c>
      <c r="D527" s="158">
        <f>IFERROR($C$8:INDEX($C$8:$C$3000,COUNTIF($C$8:$C$3000,"?*")),"")</f>
        <v>0</v>
      </c>
      <c r="F527">
        <f>--ISNUMBER(IFERROR(SEARCH('Project Costing'!#REF!,'Equipment &amp; Materials'!J533,1),""))</f>
        <v>0</v>
      </c>
      <c r="G527" t="str">
        <f>IF(F527=1,COUNTIF($F$8:F527,1),"")</f>
        <v/>
      </c>
      <c r="I527" s="157">
        <f>IFERROR($H$8:INDEX($H$8:$H$3000,COUNTIF($H$8:$H$3000,"?*")),"")</f>
        <v>0</v>
      </c>
    </row>
    <row r="528" spans="1:9" x14ac:dyDescent="0.25">
      <c r="A528">
        <f>--ISNUMBER(IFERROR(SEARCH('Project Costing'!#REF!,'Equipment &amp; Materials'!J534,1),""))</f>
        <v>0</v>
      </c>
      <c r="B528" t="str">
        <f>IF(A528=1,COUNTIF($A$8:A528,1),"")</f>
        <v/>
      </c>
      <c r="D528" s="158">
        <f>IFERROR($C$8:INDEX($C$8:$C$3000,COUNTIF($C$8:$C$3000,"?*")),"")</f>
        <v>0</v>
      </c>
      <c r="F528">
        <f>--ISNUMBER(IFERROR(SEARCH('Project Costing'!#REF!,'Equipment &amp; Materials'!J534,1),""))</f>
        <v>0</v>
      </c>
      <c r="G528" t="str">
        <f>IF(F528=1,COUNTIF($F$8:F528,1),"")</f>
        <v/>
      </c>
      <c r="I528" s="157">
        <f>IFERROR($H$8:INDEX($H$8:$H$3000,COUNTIF($H$8:$H$3000,"?*")),"")</f>
        <v>0</v>
      </c>
    </row>
    <row r="529" spans="1:9" x14ac:dyDescent="0.25">
      <c r="A529">
        <f>--ISNUMBER(IFERROR(SEARCH('Project Costing'!#REF!,'Equipment &amp; Materials'!J535,1),""))</f>
        <v>0</v>
      </c>
      <c r="B529" t="str">
        <f>IF(A529=1,COUNTIF($A$8:A529,1),"")</f>
        <v/>
      </c>
      <c r="D529" s="158">
        <f>IFERROR($C$8:INDEX($C$8:$C$3000,COUNTIF($C$8:$C$3000,"?*")),"")</f>
        <v>0</v>
      </c>
      <c r="F529">
        <f>--ISNUMBER(IFERROR(SEARCH('Project Costing'!#REF!,'Equipment &amp; Materials'!J535,1),""))</f>
        <v>0</v>
      </c>
      <c r="G529" t="str">
        <f>IF(F529=1,COUNTIF($F$8:F529,1),"")</f>
        <v/>
      </c>
      <c r="I529" s="157">
        <f>IFERROR($H$8:INDEX($H$8:$H$3000,COUNTIF($H$8:$H$3000,"?*")),"")</f>
        <v>0</v>
      </c>
    </row>
    <row r="530" spans="1:9" x14ac:dyDescent="0.25">
      <c r="A530">
        <f>--ISNUMBER(IFERROR(SEARCH('Project Costing'!#REF!,'Equipment &amp; Materials'!J536,1),""))</f>
        <v>0</v>
      </c>
      <c r="B530" t="str">
        <f>IF(A530=1,COUNTIF($A$8:A530,1),"")</f>
        <v/>
      </c>
      <c r="D530" s="158">
        <f>IFERROR($C$8:INDEX($C$8:$C$3000,COUNTIF($C$8:$C$3000,"?*")),"")</f>
        <v>0</v>
      </c>
      <c r="F530">
        <f>--ISNUMBER(IFERROR(SEARCH('Project Costing'!#REF!,'Equipment &amp; Materials'!J536,1),""))</f>
        <v>0</v>
      </c>
      <c r="G530" t="str">
        <f>IF(F530=1,COUNTIF($F$8:F530,1),"")</f>
        <v/>
      </c>
      <c r="I530" s="157">
        <f>IFERROR($H$8:INDEX($H$8:$H$3000,COUNTIF($H$8:$H$3000,"?*")),"")</f>
        <v>0</v>
      </c>
    </row>
    <row r="531" spans="1:9" x14ac:dyDescent="0.25">
      <c r="A531">
        <f>--ISNUMBER(IFERROR(SEARCH('Project Costing'!#REF!,'Equipment &amp; Materials'!J537,1),""))</f>
        <v>0</v>
      </c>
      <c r="B531" t="str">
        <f>IF(A531=1,COUNTIF($A$8:A531,1),"")</f>
        <v/>
      </c>
      <c r="D531" s="158">
        <f>IFERROR($C$8:INDEX($C$8:$C$3000,COUNTIF($C$8:$C$3000,"?*")),"")</f>
        <v>0</v>
      </c>
      <c r="F531">
        <f>--ISNUMBER(IFERROR(SEARCH('Project Costing'!#REF!,'Equipment &amp; Materials'!J537,1),""))</f>
        <v>0</v>
      </c>
      <c r="G531" t="str">
        <f>IF(F531=1,COUNTIF($F$8:F531,1),"")</f>
        <v/>
      </c>
      <c r="I531" s="157">
        <f>IFERROR($H$8:INDEX($H$8:$H$3000,COUNTIF($H$8:$H$3000,"?*")),"")</f>
        <v>0</v>
      </c>
    </row>
    <row r="532" spans="1:9" x14ac:dyDescent="0.25">
      <c r="A532">
        <f>--ISNUMBER(IFERROR(SEARCH('Project Costing'!#REF!,'Equipment &amp; Materials'!J538,1),""))</f>
        <v>0</v>
      </c>
      <c r="B532" t="str">
        <f>IF(A532=1,COUNTIF($A$8:A532,1),"")</f>
        <v/>
      </c>
      <c r="D532" s="158">
        <f>IFERROR($C$8:INDEX($C$8:$C$3000,COUNTIF($C$8:$C$3000,"?*")),"")</f>
        <v>0</v>
      </c>
      <c r="F532">
        <f>--ISNUMBER(IFERROR(SEARCH('Project Costing'!#REF!,'Equipment &amp; Materials'!J538,1),""))</f>
        <v>0</v>
      </c>
      <c r="G532" t="str">
        <f>IF(F532=1,COUNTIF($F$8:F532,1),"")</f>
        <v/>
      </c>
      <c r="I532" s="157">
        <f>IFERROR($H$8:INDEX($H$8:$H$3000,COUNTIF($H$8:$H$3000,"?*")),"")</f>
        <v>0</v>
      </c>
    </row>
    <row r="533" spans="1:9" x14ac:dyDescent="0.25">
      <c r="A533">
        <f>--ISNUMBER(IFERROR(SEARCH('Project Costing'!#REF!,'Equipment &amp; Materials'!J539,1),""))</f>
        <v>0</v>
      </c>
      <c r="B533" t="str">
        <f>IF(A533=1,COUNTIF($A$8:A533,1),"")</f>
        <v/>
      </c>
      <c r="D533" s="158">
        <f>IFERROR($C$8:INDEX($C$8:$C$3000,COUNTIF($C$8:$C$3000,"?*")),"")</f>
        <v>0</v>
      </c>
      <c r="F533">
        <f>--ISNUMBER(IFERROR(SEARCH('Project Costing'!#REF!,'Equipment &amp; Materials'!J539,1),""))</f>
        <v>0</v>
      </c>
      <c r="G533" t="str">
        <f>IF(F533=1,COUNTIF($F$8:F533,1),"")</f>
        <v/>
      </c>
      <c r="I533" s="157">
        <f>IFERROR($H$8:INDEX($H$8:$H$3000,COUNTIF($H$8:$H$3000,"?*")),"")</f>
        <v>0</v>
      </c>
    </row>
    <row r="534" spans="1:9" x14ac:dyDescent="0.25">
      <c r="A534">
        <f>--ISNUMBER(IFERROR(SEARCH('Project Costing'!#REF!,'Equipment &amp; Materials'!J540,1),""))</f>
        <v>0</v>
      </c>
      <c r="B534" t="str">
        <f>IF(A534=1,COUNTIF($A$8:A534,1),"")</f>
        <v/>
      </c>
      <c r="D534" s="158">
        <f>IFERROR($C$8:INDEX($C$8:$C$3000,COUNTIF($C$8:$C$3000,"?*")),"")</f>
        <v>0</v>
      </c>
      <c r="F534">
        <f>--ISNUMBER(IFERROR(SEARCH('Project Costing'!#REF!,'Equipment &amp; Materials'!J540,1),""))</f>
        <v>0</v>
      </c>
      <c r="G534" t="str">
        <f>IF(F534=1,COUNTIF($F$8:F534,1),"")</f>
        <v/>
      </c>
      <c r="I534" s="157">
        <f>IFERROR($H$8:INDEX($H$8:$H$3000,COUNTIF($H$8:$H$3000,"?*")),"")</f>
        <v>0</v>
      </c>
    </row>
    <row r="535" spans="1:9" x14ac:dyDescent="0.25">
      <c r="A535">
        <f>--ISNUMBER(IFERROR(SEARCH('Project Costing'!#REF!,'Equipment &amp; Materials'!J541,1),""))</f>
        <v>0</v>
      </c>
      <c r="B535" t="str">
        <f>IF(A535=1,COUNTIF($A$8:A535,1),"")</f>
        <v/>
      </c>
      <c r="D535" s="158">
        <f>IFERROR($C$8:INDEX($C$8:$C$3000,COUNTIF($C$8:$C$3000,"?*")),"")</f>
        <v>0</v>
      </c>
      <c r="F535">
        <f>--ISNUMBER(IFERROR(SEARCH('Project Costing'!#REF!,'Equipment &amp; Materials'!J541,1),""))</f>
        <v>0</v>
      </c>
      <c r="G535" t="str">
        <f>IF(F535=1,COUNTIF($F$8:F535,1),"")</f>
        <v/>
      </c>
      <c r="I535" s="157">
        <f>IFERROR($H$8:INDEX($H$8:$H$3000,COUNTIF($H$8:$H$3000,"?*")),"")</f>
        <v>0</v>
      </c>
    </row>
    <row r="536" spans="1:9" x14ac:dyDescent="0.25">
      <c r="A536">
        <f>--ISNUMBER(IFERROR(SEARCH('Project Costing'!#REF!,'Equipment &amp; Materials'!J542,1),""))</f>
        <v>0</v>
      </c>
      <c r="B536" t="str">
        <f>IF(A536=1,COUNTIF($A$8:A536,1),"")</f>
        <v/>
      </c>
      <c r="D536" s="158">
        <f>IFERROR($C$8:INDEX($C$8:$C$3000,COUNTIF($C$8:$C$3000,"?*")),"")</f>
        <v>0</v>
      </c>
      <c r="F536">
        <f>--ISNUMBER(IFERROR(SEARCH('Project Costing'!#REF!,'Equipment &amp; Materials'!J542,1),""))</f>
        <v>0</v>
      </c>
      <c r="G536" t="str">
        <f>IF(F536=1,COUNTIF($F$8:F536,1),"")</f>
        <v/>
      </c>
      <c r="I536" s="157">
        <f>IFERROR($H$8:INDEX($H$8:$H$3000,COUNTIF($H$8:$H$3000,"?*")),"")</f>
        <v>0</v>
      </c>
    </row>
    <row r="537" spans="1:9" x14ac:dyDescent="0.25">
      <c r="A537">
        <f>--ISNUMBER(IFERROR(SEARCH('Project Costing'!#REF!,'Equipment &amp; Materials'!J543,1),""))</f>
        <v>0</v>
      </c>
      <c r="B537" t="str">
        <f>IF(A537=1,COUNTIF($A$8:A537,1),"")</f>
        <v/>
      </c>
      <c r="D537" s="158">
        <f>IFERROR($C$8:INDEX($C$8:$C$3000,COUNTIF($C$8:$C$3000,"?*")),"")</f>
        <v>0</v>
      </c>
      <c r="F537">
        <f>--ISNUMBER(IFERROR(SEARCH('Project Costing'!#REF!,'Equipment &amp; Materials'!J543,1),""))</f>
        <v>0</v>
      </c>
      <c r="G537" t="str">
        <f>IF(F537=1,COUNTIF($F$8:F537,1),"")</f>
        <v/>
      </c>
      <c r="I537" s="157">
        <f>IFERROR($H$8:INDEX($H$8:$H$3000,COUNTIF($H$8:$H$3000,"?*")),"")</f>
        <v>0</v>
      </c>
    </row>
    <row r="538" spans="1:9" x14ac:dyDescent="0.25">
      <c r="A538">
        <f>--ISNUMBER(IFERROR(SEARCH('Project Costing'!#REF!,'Equipment &amp; Materials'!J544,1),""))</f>
        <v>0</v>
      </c>
      <c r="B538" t="str">
        <f>IF(A538=1,COUNTIF($A$8:A538,1),"")</f>
        <v/>
      </c>
      <c r="D538" s="158">
        <f>IFERROR($C$8:INDEX($C$8:$C$3000,COUNTIF($C$8:$C$3000,"?*")),"")</f>
        <v>0</v>
      </c>
      <c r="F538">
        <f>--ISNUMBER(IFERROR(SEARCH('Project Costing'!#REF!,'Equipment &amp; Materials'!J544,1),""))</f>
        <v>0</v>
      </c>
      <c r="G538" t="str">
        <f>IF(F538=1,COUNTIF($F$8:F538,1),"")</f>
        <v/>
      </c>
      <c r="I538" s="157">
        <f>IFERROR($H$8:INDEX($H$8:$H$3000,COUNTIF($H$8:$H$3000,"?*")),"")</f>
        <v>0</v>
      </c>
    </row>
    <row r="539" spans="1:9" x14ac:dyDescent="0.25">
      <c r="A539">
        <f>--ISNUMBER(IFERROR(SEARCH('Project Costing'!#REF!,'Equipment &amp; Materials'!J545,1),""))</f>
        <v>0</v>
      </c>
      <c r="B539" t="str">
        <f>IF(A539=1,COUNTIF($A$8:A539,1),"")</f>
        <v/>
      </c>
      <c r="D539" s="158">
        <f>IFERROR($C$8:INDEX($C$8:$C$3000,COUNTIF($C$8:$C$3000,"?*")),"")</f>
        <v>0</v>
      </c>
      <c r="F539">
        <f>--ISNUMBER(IFERROR(SEARCH('Project Costing'!#REF!,'Equipment &amp; Materials'!J545,1),""))</f>
        <v>0</v>
      </c>
      <c r="G539" t="str">
        <f>IF(F539=1,COUNTIF($F$8:F539,1),"")</f>
        <v/>
      </c>
      <c r="I539" s="157">
        <f>IFERROR($H$8:INDEX($H$8:$H$3000,COUNTIF($H$8:$H$3000,"?*")),"")</f>
        <v>0</v>
      </c>
    </row>
    <row r="540" spans="1:9" x14ac:dyDescent="0.25">
      <c r="A540">
        <f>--ISNUMBER(IFERROR(SEARCH('Project Costing'!#REF!,'Equipment &amp; Materials'!J546,1),""))</f>
        <v>0</v>
      </c>
      <c r="B540" t="str">
        <f>IF(A540=1,COUNTIF($A$8:A540,1),"")</f>
        <v/>
      </c>
      <c r="D540" s="158">
        <f>IFERROR($C$8:INDEX($C$8:$C$3000,COUNTIF($C$8:$C$3000,"?*")),"")</f>
        <v>0</v>
      </c>
      <c r="F540">
        <f>--ISNUMBER(IFERROR(SEARCH('Project Costing'!#REF!,'Equipment &amp; Materials'!J546,1),""))</f>
        <v>0</v>
      </c>
      <c r="G540" t="str">
        <f>IF(F540=1,COUNTIF($F$8:F540,1),"")</f>
        <v/>
      </c>
      <c r="I540" s="157">
        <f>IFERROR($H$8:INDEX($H$8:$H$3000,COUNTIF($H$8:$H$3000,"?*")),"")</f>
        <v>0</v>
      </c>
    </row>
    <row r="541" spans="1:9" x14ac:dyDescent="0.25">
      <c r="A541">
        <f>--ISNUMBER(IFERROR(SEARCH('Project Costing'!#REF!,'Equipment &amp; Materials'!J547,1),""))</f>
        <v>0</v>
      </c>
      <c r="B541" t="str">
        <f>IF(A541=1,COUNTIF($A$8:A541,1),"")</f>
        <v/>
      </c>
      <c r="D541" s="158">
        <f>IFERROR($C$8:INDEX($C$8:$C$3000,COUNTIF($C$8:$C$3000,"?*")),"")</f>
        <v>0</v>
      </c>
      <c r="F541">
        <f>--ISNUMBER(IFERROR(SEARCH('Project Costing'!#REF!,'Equipment &amp; Materials'!J547,1),""))</f>
        <v>0</v>
      </c>
      <c r="G541" t="str">
        <f>IF(F541=1,COUNTIF($F$8:F541,1),"")</f>
        <v/>
      </c>
      <c r="I541" s="157">
        <f>IFERROR($H$8:INDEX($H$8:$H$3000,COUNTIF($H$8:$H$3000,"?*")),"")</f>
        <v>0</v>
      </c>
    </row>
    <row r="542" spans="1:9" x14ac:dyDescent="0.25">
      <c r="A542">
        <f>--ISNUMBER(IFERROR(SEARCH('Project Costing'!#REF!,'Equipment &amp; Materials'!J548,1),""))</f>
        <v>0</v>
      </c>
      <c r="B542" t="str">
        <f>IF(A542=1,COUNTIF($A$8:A542,1),"")</f>
        <v/>
      </c>
      <c r="D542" s="158">
        <f>IFERROR($C$8:INDEX($C$8:$C$3000,COUNTIF($C$8:$C$3000,"?*")),"")</f>
        <v>0</v>
      </c>
      <c r="F542">
        <f>--ISNUMBER(IFERROR(SEARCH('Project Costing'!#REF!,'Equipment &amp; Materials'!J548,1),""))</f>
        <v>0</v>
      </c>
      <c r="G542" t="str">
        <f>IF(F542=1,COUNTIF($F$8:F542,1),"")</f>
        <v/>
      </c>
      <c r="I542" s="157">
        <f>IFERROR($H$8:INDEX($H$8:$H$3000,COUNTIF($H$8:$H$3000,"?*")),"")</f>
        <v>0</v>
      </c>
    </row>
    <row r="543" spans="1:9" x14ac:dyDescent="0.25">
      <c r="A543">
        <f>--ISNUMBER(IFERROR(SEARCH('Project Costing'!#REF!,'Equipment &amp; Materials'!J549,1),""))</f>
        <v>0</v>
      </c>
      <c r="B543" t="str">
        <f>IF(A543=1,COUNTIF($A$8:A543,1),"")</f>
        <v/>
      </c>
      <c r="D543" s="158">
        <f>IFERROR($C$8:INDEX($C$8:$C$3000,COUNTIF($C$8:$C$3000,"?*")),"")</f>
        <v>0</v>
      </c>
      <c r="F543">
        <f>--ISNUMBER(IFERROR(SEARCH('Project Costing'!#REF!,'Equipment &amp; Materials'!J549,1),""))</f>
        <v>0</v>
      </c>
      <c r="G543" t="str">
        <f>IF(F543=1,COUNTIF($F$8:F543,1),"")</f>
        <v/>
      </c>
      <c r="I543" s="157">
        <f>IFERROR($H$8:INDEX($H$8:$H$3000,COUNTIF($H$8:$H$3000,"?*")),"")</f>
        <v>0</v>
      </c>
    </row>
    <row r="544" spans="1:9" x14ac:dyDescent="0.25">
      <c r="A544">
        <f>--ISNUMBER(IFERROR(SEARCH('Project Costing'!#REF!,'Equipment &amp; Materials'!J550,1),""))</f>
        <v>0</v>
      </c>
      <c r="B544" t="str">
        <f>IF(A544=1,COUNTIF($A$8:A544,1),"")</f>
        <v/>
      </c>
      <c r="D544" s="158">
        <f>IFERROR($C$8:INDEX($C$8:$C$3000,COUNTIF($C$8:$C$3000,"?*")),"")</f>
        <v>0</v>
      </c>
      <c r="F544">
        <f>--ISNUMBER(IFERROR(SEARCH('Project Costing'!#REF!,'Equipment &amp; Materials'!J550,1),""))</f>
        <v>0</v>
      </c>
      <c r="G544" t="str">
        <f>IF(F544=1,COUNTIF($F$8:F544,1),"")</f>
        <v/>
      </c>
      <c r="I544" s="157">
        <f>IFERROR($H$8:INDEX($H$8:$H$3000,COUNTIF($H$8:$H$3000,"?*")),"")</f>
        <v>0</v>
      </c>
    </row>
    <row r="545" spans="1:9" x14ac:dyDescent="0.25">
      <c r="A545">
        <f>--ISNUMBER(IFERROR(SEARCH('Project Costing'!#REF!,'Equipment &amp; Materials'!J551,1),""))</f>
        <v>0</v>
      </c>
      <c r="B545" t="str">
        <f>IF(A545=1,COUNTIF($A$8:A545,1),"")</f>
        <v/>
      </c>
      <c r="D545" s="158">
        <f>IFERROR($C$8:INDEX($C$8:$C$3000,COUNTIF($C$8:$C$3000,"?*")),"")</f>
        <v>0</v>
      </c>
      <c r="F545">
        <f>--ISNUMBER(IFERROR(SEARCH('Project Costing'!#REF!,'Equipment &amp; Materials'!J551,1),""))</f>
        <v>0</v>
      </c>
      <c r="G545" t="str">
        <f>IF(F545=1,COUNTIF($F$8:F545,1),"")</f>
        <v/>
      </c>
      <c r="I545" s="157">
        <f>IFERROR($H$8:INDEX($H$8:$H$3000,COUNTIF($H$8:$H$3000,"?*")),"")</f>
        <v>0</v>
      </c>
    </row>
    <row r="546" spans="1:9" x14ac:dyDescent="0.25">
      <c r="A546">
        <f>--ISNUMBER(IFERROR(SEARCH('Project Costing'!#REF!,'Equipment &amp; Materials'!J552,1),""))</f>
        <v>0</v>
      </c>
      <c r="B546" t="str">
        <f>IF(A546=1,COUNTIF($A$8:A546,1),"")</f>
        <v/>
      </c>
      <c r="D546" s="158">
        <f>IFERROR($C$8:INDEX($C$8:$C$3000,COUNTIF($C$8:$C$3000,"?*")),"")</f>
        <v>0</v>
      </c>
      <c r="F546">
        <f>--ISNUMBER(IFERROR(SEARCH('Project Costing'!#REF!,'Equipment &amp; Materials'!J552,1),""))</f>
        <v>0</v>
      </c>
      <c r="G546" t="str">
        <f>IF(F546=1,COUNTIF($F$8:F546,1),"")</f>
        <v/>
      </c>
      <c r="I546" s="157">
        <f>IFERROR($H$8:INDEX($H$8:$H$3000,COUNTIF($H$8:$H$3000,"?*")),"")</f>
        <v>0</v>
      </c>
    </row>
    <row r="547" spans="1:9" x14ac:dyDescent="0.25">
      <c r="A547">
        <f>--ISNUMBER(IFERROR(SEARCH('Project Costing'!#REF!,'Equipment &amp; Materials'!J553,1),""))</f>
        <v>0</v>
      </c>
      <c r="B547" t="str">
        <f>IF(A547=1,COUNTIF($A$8:A547,1),"")</f>
        <v/>
      </c>
      <c r="D547" s="158">
        <f>IFERROR($C$8:INDEX($C$8:$C$3000,COUNTIF($C$8:$C$3000,"?*")),"")</f>
        <v>0</v>
      </c>
      <c r="F547">
        <f>--ISNUMBER(IFERROR(SEARCH('Project Costing'!#REF!,'Equipment &amp; Materials'!J553,1),""))</f>
        <v>0</v>
      </c>
      <c r="G547" t="str">
        <f>IF(F547=1,COUNTIF($F$8:F547,1),"")</f>
        <v/>
      </c>
      <c r="I547" s="157">
        <f>IFERROR($H$8:INDEX($H$8:$H$3000,COUNTIF($H$8:$H$3000,"?*")),"")</f>
        <v>0</v>
      </c>
    </row>
    <row r="548" spans="1:9" x14ac:dyDescent="0.25">
      <c r="A548">
        <f>--ISNUMBER(IFERROR(SEARCH('Project Costing'!#REF!,'Equipment &amp; Materials'!J554,1),""))</f>
        <v>0</v>
      </c>
      <c r="B548" t="str">
        <f>IF(A548=1,COUNTIF($A$8:A548,1),"")</f>
        <v/>
      </c>
      <c r="D548" s="158">
        <f>IFERROR($C$8:INDEX($C$8:$C$3000,COUNTIF($C$8:$C$3000,"?*")),"")</f>
        <v>0</v>
      </c>
      <c r="F548">
        <f>--ISNUMBER(IFERROR(SEARCH('Project Costing'!#REF!,'Equipment &amp; Materials'!J554,1),""))</f>
        <v>0</v>
      </c>
      <c r="G548" t="str">
        <f>IF(F548=1,COUNTIF($F$8:F548,1),"")</f>
        <v/>
      </c>
      <c r="I548" s="157">
        <f>IFERROR($H$8:INDEX($H$8:$H$3000,COUNTIF($H$8:$H$3000,"?*")),"")</f>
        <v>0</v>
      </c>
    </row>
    <row r="549" spans="1:9" x14ac:dyDescent="0.25">
      <c r="A549">
        <f>--ISNUMBER(IFERROR(SEARCH('Project Costing'!#REF!,'Equipment &amp; Materials'!J555,1),""))</f>
        <v>0</v>
      </c>
      <c r="B549" t="str">
        <f>IF(A549=1,COUNTIF($A$8:A549,1),"")</f>
        <v/>
      </c>
      <c r="D549" s="158">
        <f>IFERROR($C$8:INDEX($C$8:$C$3000,COUNTIF($C$8:$C$3000,"?*")),"")</f>
        <v>0</v>
      </c>
      <c r="F549">
        <f>--ISNUMBER(IFERROR(SEARCH('Project Costing'!#REF!,'Equipment &amp; Materials'!J555,1),""))</f>
        <v>0</v>
      </c>
      <c r="G549" t="str">
        <f>IF(F549=1,COUNTIF($F$8:F549,1),"")</f>
        <v/>
      </c>
      <c r="I549" s="157">
        <f>IFERROR($H$8:INDEX($H$8:$H$3000,COUNTIF($H$8:$H$3000,"?*")),"")</f>
        <v>0</v>
      </c>
    </row>
    <row r="550" spans="1:9" x14ac:dyDescent="0.25">
      <c r="A550">
        <f>--ISNUMBER(IFERROR(SEARCH('Project Costing'!#REF!,'Equipment &amp; Materials'!J556,1),""))</f>
        <v>0</v>
      </c>
      <c r="B550" t="str">
        <f>IF(A550=1,COUNTIF($A$8:A550,1),"")</f>
        <v/>
      </c>
      <c r="D550" s="158">
        <f>IFERROR($C$8:INDEX($C$8:$C$3000,COUNTIF($C$8:$C$3000,"?*")),"")</f>
        <v>0</v>
      </c>
      <c r="F550">
        <f>--ISNUMBER(IFERROR(SEARCH('Project Costing'!#REF!,'Equipment &amp; Materials'!J556,1),""))</f>
        <v>0</v>
      </c>
      <c r="G550" t="str">
        <f>IF(F550=1,COUNTIF($F$8:F550,1),"")</f>
        <v/>
      </c>
      <c r="I550" s="157">
        <f>IFERROR($H$8:INDEX($H$8:$H$3000,COUNTIF($H$8:$H$3000,"?*")),"")</f>
        <v>0</v>
      </c>
    </row>
    <row r="551" spans="1:9" x14ac:dyDescent="0.25">
      <c r="A551">
        <f>--ISNUMBER(IFERROR(SEARCH('Project Costing'!#REF!,'Equipment &amp; Materials'!J557,1),""))</f>
        <v>0</v>
      </c>
      <c r="B551" t="str">
        <f>IF(A551=1,COUNTIF($A$8:A551,1),"")</f>
        <v/>
      </c>
      <c r="D551" s="158">
        <f>IFERROR($C$8:INDEX($C$8:$C$3000,COUNTIF($C$8:$C$3000,"?*")),"")</f>
        <v>0</v>
      </c>
      <c r="F551">
        <f>--ISNUMBER(IFERROR(SEARCH('Project Costing'!#REF!,'Equipment &amp; Materials'!J557,1),""))</f>
        <v>0</v>
      </c>
      <c r="G551" t="str">
        <f>IF(F551=1,COUNTIF($F$8:F551,1),"")</f>
        <v/>
      </c>
      <c r="I551" s="157">
        <f>IFERROR($H$8:INDEX($H$8:$H$3000,COUNTIF($H$8:$H$3000,"?*")),"")</f>
        <v>0</v>
      </c>
    </row>
    <row r="552" spans="1:9" x14ac:dyDescent="0.25">
      <c r="A552">
        <f>--ISNUMBER(IFERROR(SEARCH('Project Costing'!#REF!,'Equipment &amp; Materials'!J558,1),""))</f>
        <v>0</v>
      </c>
      <c r="B552" t="str">
        <f>IF(A552=1,COUNTIF($A$8:A552,1),"")</f>
        <v/>
      </c>
      <c r="D552" s="158">
        <f>IFERROR($C$8:INDEX($C$8:$C$3000,COUNTIF($C$8:$C$3000,"?*")),"")</f>
        <v>0</v>
      </c>
      <c r="F552">
        <f>--ISNUMBER(IFERROR(SEARCH('Project Costing'!#REF!,'Equipment &amp; Materials'!J558,1),""))</f>
        <v>0</v>
      </c>
      <c r="G552" t="str">
        <f>IF(F552=1,COUNTIF($F$8:F552,1),"")</f>
        <v/>
      </c>
      <c r="I552" s="157">
        <f>IFERROR($H$8:INDEX($H$8:$H$3000,COUNTIF($H$8:$H$3000,"?*")),"")</f>
        <v>0</v>
      </c>
    </row>
    <row r="553" spans="1:9" x14ac:dyDescent="0.25">
      <c r="A553">
        <f>--ISNUMBER(IFERROR(SEARCH('Project Costing'!#REF!,'Equipment &amp; Materials'!J559,1),""))</f>
        <v>0</v>
      </c>
      <c r="B553" t="str">
        <f>IF(A553=1,COUNTIF($A$8:A553,1),"")</f>
        <v/>
      </c>
      <c r="D553" s="158">
        <f>IFERROR($C$8:INDEX($C$8:$C$3000,COUNTIF($C$8:$C$3000,"?*")),"")</f>
        <v>0</v>
      </c>
      <c r="F553">
        <f>--ISNUMBER(IFERROR(SEARCH('Project Costing'!#REF!,'Equipment &amp; Materials'!J559,1),""))</f>
        <v>0</v>
      </c>
      <c r="G553" t="str">
        <f>IF(F553=1,COUNTIF($F$8:F553,1),"")</f>
        <v/>
      </c>
      <c r="I553" s="157">
        <f>IFERROR($H$8:INDEX($H$8:$H$3000,COUNTIF($H$8:$H$3000,"?*")),"")</f>
        <v>0</v>
      </c>
    </row>
    <row r="554" spans="1:9" x14ac:dyDescent="0.25">
      <c r="A554">
        <f>--ISNUMBER(IFERROR(SEARCH('Project Costing'!#REF!,'Equipment &amp; Materials'!J560,1),""))</f>
        <v>0</v>
      </c>
      <c r="B554" t="str">
        <f>IF(A554=1,COUNTIF($A$8:A554,1),"")</f>
        <v/>
      </c>
      <c r="D554" s="158">
        <f>IFERROR($C$8:INDEX($C$8:$C$3000,COUNTIF($C$8:$C$3000,"?*")),"")</f>
        <v>0</v>
      </c>
      <c r="F554">
        <f>--ISNUMBER(IFERROR(SEARCH('Project Costing'!#REF!,'Equipment &amp; Materials'!J560,1),""))</f>
        <v>0</v>
      </c>
      <c r="G554" t="str">
        <f>IF(F554=1,COUNTIF($F$8:F554,1),"")</f>
        <v/>
      </c>
      <c r="I554" s="157">
        <f>IFERROR($H$8:INDEX($H$8:$H$3000,COUNTIF($H$8:$H$3000,"?*")),"")</f>
        <v>0</v>
      </c>
    </row>
    <row r="555" spans="1:9" x14ac:dyDescent="0.25">
      <c r="A555">
        <f>--ISNUMBER(IFERROR(SEARCH('Project Costing'!#REF!,'Equipment &amp; Materials'!J561,1),""))</f>
        <v>0</v>
      </c>
      <c r="B555" t="str">
        <f>IF(A555=1,COUNTIF($A$8:A555,1),"")</f>
        <v/>
      </c>
      <c r="D555" s="158">
        <f>IFERROR($C$8:INDEX($C$8:$C$3000,COUNTIF($C$8:$C$3000,"?*")),"")</f>
        <v>0</v>
      </c>
      <c r="F555">
        <f>--ISNUMBER(IFERROR(SEARCH('Project Costing'!#REF!,'Equipment &amp; Materials'!J561,1),""))</f>
        <v>0</v>
      </c>
      <c r="G555" t="str">
        <f>IF(F555=1,COUNTIF($F$8:F555,1),"")</f>
        <v/>
      </c>
      <c r="I555" s="157">
        <f>IFERROR($H$8:INDEX($H$8:$H$3000,COUNTIF($H$8:$H$3000,"?*")),"")</f>
        <v>0</v>
      </c>
    </row>
    <row r="556" spans="1:9" x14ac:dyDescent="0.25">
      <c r="A556">
        <f>--ISNUMBER(IFERROR(SEARCH('Project Costing'!#REF!,'Equipment &amp; Materials'!J562,1),""))</f>
        <v>0</v>
      </c>
      <c r="B556" t="str">
        <f>IF(A556=1,COUNTIF($A$8:A556,1),"")</f>
        <v/>
      </c>
      <c r="D556" s="158">
        <f>IFERROR($C$8:INDEX($C$8:$C$3000,COUNTIF($C$8:$C$3000,"?*")),"")</f>
        <v>0</v>
      </c>
      <c r="F556">
        <f>--ISNUMBER(IFERROR(SEARCH('Project Costing'!#REF!,'Equipment &amp; Materials'!J562,1),""))</f>
        <v>0</v>
      </c>
      <c r="G556" t="str">
        <f>IF(F556=1,COUNTIF($F$8:F556,1),"")</f>
        <v/>
      </c>
      <c r="I556" s="157">
        <f>IFERROR($H$8:INDEX($H$8:$H$3000,COUNTIF($H$8:$H$3000,"?*")),"")</f>
        <v>0</v>
      </c>
    </row>
    <row r="557" spans="1:9" x14ac:dyDescent="0.25">
      <c r="A557">
        <f>--ISNUMBER(IFERROR(SEARCH('Project Costing'!#REF!,'Equipment &amp; Materials'!J563,1),""))</f>
        <v>0</v>
      </c>
      <c r="B557" t="str">
        <f>IF(A557=1,COUNTIF($A$8:A557,1),"")</f>
        <v/>
      </c>
      <c r="D557" s="158">
        <f>IFERROR($C$8:INDEX($C$8:$C$3000,COUNTIF($C$8:$C$3000,"?*")),"")</f>
        <v>0</v>
      </c>
      <c r="F557">
        <f>--ISNUMBER(IFERROR(SEARCH('Project Costing'!#REF!,'Equipment &amp; Materials'!J563,1),""))</f>
        <v>0</v>
      </c>
      <c r="G557" t="str">
        <f>IF(F557=1,COUNTIF($F$8:F557,1),"")</f>
        <v/>
      </c>
      <c r="I557" s="157">
        <f>IFERROR($H$8:INDEX($H$8:$H$3000,COUNTIF($H$8:$H$3000,"?*")),"")</f>
        <v>0</v>
      </c>
    </row>
    <row r="558" spans="1:9" x14ac:dyDescent="0.25">
      <c r="A558">
        <f>--ISNUMBER(IFERROR(SEARCH('Project Costing'!#REF!,'Equipment &amp; Materials'!J564,1),""))</f>
        <v>0</v>
      </c>
      <c r="B558" t="str">
        <f>IF(A558=1,COUNTIF($A$8:A558,1),"")</f>
        <v/>
      </c>
      <c r="D558" s="158">
        <f>IFERROR($C$8:INDEX($C$8:$C$3000,COUNTIF($C$8:$C$3000,"?*")),"")</f>
        <v>0</v>
      </c>
      <c r="F558">
        <f>--ISNUMBER(IFERROR(SEARCH('Project Costing'!#REF!,'Equipment &amp; Materials'!J564,1),""))</f>
        <v>0</v>
      </c>
      <c r="G558" t="str">
        <f>IF(F558=1,COUNTIF($F$8:F558,1),"")</f>
        <v/>
      </c>
      <c r="I558" s="157">
        <f>IFERROR($H$8:INDEX($H$8:$H$3000,COUNTIF($H$8:$H$3000,"?*")),"")</f>
        <v>0</v>
      </c>
    </row>
    <row r="559" spans="1:9" x14ac:dyDescent="0.25">
      <c r="A559">
        <f>--ISNUMBER(IFERROR(SEARCH('Project Costing'!#REF!,'Equipment &amp; Materials'!J565,1),""))</f>
        <v>0</v>
      </c>
      <c r="B559" t="str">
        <f>IF(A559=1,COUNTIF($A$8:A559,1),"")</f>
        <v/>
      </c>
      <c r="D559" s="158">
        <f>IFERROR($C$8:INDEX($C$8:$C$3000,COUNTIF($C$8:$C$3000,"?*")),"")</f>
        <v>0</v>
      </c>
      <c r="F559">
        <f>--ISNUMBER(IFERROR(SEARCH('Project Costing'!#REF!,'Equipment &amp; Materials'!J565,1),""))</f>
        <v>0</v>
      </c>
      <c r="G559" t="str">
        <f>IF(F559=1,COUNTIF($F$8:F559,1),"")</f>
        <v/>
      </c>
      <c r="I559" s="157">
        <f>IFERROR($H$8:INDEX($H$8:$H$3000,COUNTIF($H$8:$H$3000,"?*")),"")</f>
        <v>0</v>
      </c>
    </row>
    <row r="560" spans="1:9" x14ac:dyDescent="0.25">
      <c r="A560">
        <f>--ISNUMBER(IFERROR(SEARCH('Project Costing'!#REF!,'Equipment &amp; Materials'!J566,1),""))</f>
        <v>0</v>
      </c>
      <c r="B560" t="str">
        <f>IF(A560=1,COUNTIF($A$8:A560,1),"")</f>
        <v/>
      </c>
      <c r="D560" s="158">
        <f>IFERROR($C$8:INDEX($C$8:$C$3000,COUNTIF($C$8:$C$3000,"?*")),"")</f>
        <v>0</v>
      </c>
      <c r="F560">
        <f>--ISNUMBER(IFERROR(SEARCH('Project Costing'!#REF!,'Equipment &amp; Materials'!J566,1),""))</f>
        <v>0</v>
      </c>
      <c r="G560" t="str">
        <f>IF(F560=1,COUNTIF($F$8:F560,1),"")</f>
        <v/>
      </c>
      <c r="I560" s="157">
        <f>IFERROR($H$8:INDEX($H$8:$H$3000,COUNTIF($H$8:$H$3000,"?*")),"")</f>
        <v>0</v>
      </c>
    </row>
    <row r="561" spans="1:9" x14ac:dyDescent="0.25">
      <c r="A561">
        <f>--ISNUMBER(IFERROR(SEARCH('Project Costing'!#REF!,'Equipment &amp; Materials'!J567,1),""))</f>
        <v>0</v>
      </c>
      <c r="B561" t="str">
        <f>IF(A561=1,COUNTIF($A$8:A561,1),"")</f>
        <v/>
      </c>
      <c r="D561" s="158">
        <f>IFERROR($C$8:INDEX($C$8:$C$3000,COUNTIF($C$8:$C$3000,"?*")),"")</f>
        <v>0</v>
      </c>
      <c r="F561">
        <f>--ISNUMBER(IFERROR(SEARCH('Project Costing'!#REF!,'Equipment &amp; Materials'!J567,1),""))</f>
        <v>0</v>
      </c>
      <c r="G561" t="str">
        <f>IF(F561=1,COUNTIF($F$8:F561,1),"")</f>
        <v/>
      </c>
      <c r="I561" s="157">
        <f>IFERROR($H$8:INDEX($H$8:$H$3000,COUNTIF($H$8:$H$3000,"?*")),"")</f>
        <v>0</v>
      </c>
    </row>
    <row r="562" spans="1:9" x14ac:dyDescent="0.25">
      <c r="A562">
        <f>--ISNUMBER(IFERROR(SEARCH('Project Costing'!#REF!,'Equipment &amp; Materials'!J568,1),""))</f>
        <v>0</v>
      </c>
      <c r="B562" t="str">
        <f>IF(A562=1,COUNTIF($A$8:A562,1),"")</f>
        <v/>
      </c>
      <c r="D562" s="158">
        <f>IFERROR($C$8:INDEX($C$8:$C$3000,COUNTIF($C$8:$C$3000,"?*")),"")</f>
        <v>0</v>
      </c>
      <c r="F562">
        <f>--ISNUMBER(IFERROR(SEARCH('Project Costing'!#REF!,'Equipment &amp; Materials'!J568,1),""))</f>
        <v>0</v>
      </c>
      <c r="G562" t="str">
        <f>IF(F562=1,COUNTIF($F$8:F562,1),"")</f>
        <v/>
      </c>
      <c r="I562" s="157">
        <f>IFERROR($H$8:INDEX($H$8:$H$3000,COUNTIF($H$8:$H$3000,"?*")),"")</f>
        <v>0</v>
      </c>
    </row>
    <row r="563" spans="1:9" x14ac:dyDescent="0.25">
      <c r="A563">
        <f>--ISNUMBER(IFERROR(SEARCH('Project Costing'!#REF!,'Equipment &amp; Materials'!J569,1),""))</f>
        <v>0</v>
      </c>
      <c r="B563" t="str">
        <f>IF(A563=1,COUNTIF($A$8:A563,1),"")</f>
        <v/>
      </c>
      <c r="D563" s="158">
        <f>IFERROR($C$8:INDEX($C$8:$C$3000,COUNTIF($C$8:$C$3000,"?*")),"")</f>
        <v>0</v>
      </c>
      <c r="F563">
        <f>--ISNUMBER(IFERROR(SEARCH('Project Costing'!#REF!,'Equipment &amp; Materials'!J569,1),""))</f>
        <v>0</v>
      </c>
      <c r="G563" t="str">
        <f>IF(F563=1,COUNTIF($F$8:F563,1),"")</f>
        <v/>
      </c>
      <c r="I563" s="157">
        <f>IFERROR($H$8:INDEX($H$8:$H$3000,COUNTIF($H$8:$H$3000,"?*")),"")</f>
        <v>0</v>
      </c>
    </row>
    <row r="564" spans="1:9" x14ac:dyDescent="0.25">
      <c r="A564">
        <f>--ISNUMBER(IFERROR(SEARCH('Project Costing'!#REF!,'Equipment &amp; Materials'!J570,1),""))</f>
        <v>0</v>
      </c>
      <c r="B564" t="str">
        <f>IF(A564=1,COUNTIF($A$8:A564,1),"")</f>
        <v/>
      </c>
      <c r="D564" s="158">
        <f>IFERROR($C$8:INDEX($C$8:$C$3000,COUNTIF($C$8:$C$3000,"?*")),"")</f>
        <v>0</v>
      </c>
      <c r="F564">
        <f>--ISNUMBER(IFERROR(SEARCH('Project Costing'!#REF!,'Equipment &amp; Materials'!J570,1),""))</f>
        <v>0</v>
      </c>
      <c r="G564" t="str">
        <f>IF(F564=1,COUNTIF($F$8:F564,1),"")</f>
        <v/>
      </c>
      <c r="I564" s="157">
        <f>IFERROR($H$8:INDEX($H$8:$H$3000,COUNTIF($H$8:$H$3000,"?*")),"")</f>
        <v>0</v>
      </c>
    </row>
    <row r="565" spans="1:9" x14ac:dyDescent="0.25">
      <c r="A565">
        <f>--ISNUMBER(IFERROR(SEARCH('Project Costing'!#REF!,'Equipment &amp; Materials'!J571,1),""))</f>
        <v>0</v>
      </c>
      <c r="B565" t="str">
        <f>IF(A565=1,COUNTIF($A$8:A565,1),"")</f>
        <v/>
      </c>
      <c r="D565" s="158">
        <f>IFERROR($C$8:INDEX($C$8:$C$3000,COUNTIF($C$8:$C$3000,"?*")),"")</f>
        <v>0</v>
      </c>
      <c r="F565">
        <f>--ISNUMBER(IFERROR(SEARCH('Project Costing'!#REF!,'Equipment &amp; Materials'!J571,1),""))</f>
        <v>0</v>
      </c>
      <c r="G565" t="str">
        <f>IF(F565=1,COUNTIF($F$8:F565,1),"")</f>
        <v/>
      </c>
      <c r="I565" s="157">
        <f>IFERROR($H$8:INDEX($H$8:$H$3000,COUNTIF($H$8:$H$3000,"?*")),"")</f>
        <v>0</v>
      </c>
    </row>
    <row r="566" spans="1:9" x14ac:dyDescent="0.25">
      <c r="A566">
        <f>--ISNUMBER(IFERROR(SEARCH('Project Costing'!#REF!,'Equipment &amp; Materials'!J572,1),""))</f>
        <v>0</v>
      </c>
      <c r="B566" t="str">
        <f>IF(A566=1,COUNTIF($A$8:A566,1),"")</f>
        <v/>
      </c>
      <c r="D566" s="158">
        <f>IFERROR($C$8:INDEX($C$8:$C$3000,COUNTIF($C$8:$C$3000,"?*")),"")</f>
        <v>0</v>
      </c>
      <c r="F566">
        <f>--ISNUMBER(IFERROR(SEARCH('Project Costing'!#REF!,'Equipment &amp; Materials'!J572,1),""))</f>
        <v>0</v>
      </c>
      <c r="G566" t="str">
        <f>IF(F566=1,COUNTIF($F$8:F566,1),"")</f>
        <v/>
      </c>
      <c r="I566" s="157">
        <f>IFERROR($H$8:INDEX($H$8:$H$3000,COUNTIF($H$8:$H$3000,"?*")),"")</f>
        <v>0</v>
      </c>
    </row>
    <row r="567" spans="1:9" x14ac:dyDescent="0.25">
      <c r="A567">
        <f>--ISNUMBER(IFERROR(SEARCH('Project Costing'!#REF!,'Equipment &amp; Materials'!J573,1),""))</f>
        <v>0</v>
      </c>
      <c r="B567" t="str">
        <f>IF(A567=1,COUNTIF($A$8:A567,1),"")</f>
        <v/>
      </c>
      <c r="D567" s="158">
        <f>IFERROR($C$8:INDEX($C$8:$C$3000,COUNTIF($C$8:$C$3000,"?*")),"")</f>
        <v>0</v>
      </c>
      <c r="F567">
        <f>--ISNUMBER(IFERROR(SEARCH('Project Costing'!#REF!,'Equipment &amp; Materials'!J573,1),""))</f>
        <v>0</v>
      </c>
      <c r="G567" t="str">
        <f>IF(F567=1,COUNTIF($F$8:F567,1),"")</f>
        <v/>
      </c>
      <c r="I567" s="157">
        <f>IFERROR($H$8:INDEX($H$8:$H$3000,COUNTIF($H$8:$H$3000,"?*")),"")</f>
        <v>0</v>
      </c>
    </row>
    <row r="568" spans="1:9" x14ac:dyDescent="0.25">
      <c r="A568">
        <f>--ISNUMBER(IFERROR(SEARCH('Project Costing'!#REF!,'Equipment &amp; Materials'!J574,1),""))</f>
        <v>0</v>
      </c>
      <c r="B568" t="str">
        <f>IF(A568=1,COUNTIF($A$8:A568,1),"")</f>
        <v/>
      </c>
      <c r="D568" s="158">
        <f>IFERROR($C$8:INDEX($C$8:$C$3000,COUNTIF($C$8:$C$3000,"?*")),"")</f>
        <v>0</v>
      </c>
      <c r="F568">
        <f>--ISNUMBER(IFERROR(SEARCH('Project Costing'!#REF!,'Equipment &amp; Materials'!J574,1),""))</f>
        <v>0</v>
      </c>
      <c r="G568" t="str">
        <f>IF(F568=1,COUNTIF($F$8:F568,1),"")</f>
        <v/>
      </c>
      <c r="I568" s="157">
        <f>IFERROR($H$8:INDEX($H$8:$H$3000,COUNTIF($H$8:$H$3000,"?*")),"")</f>
        <v>0</v>
      </c>
    </row>
    <row r="569" spans="1:9" x14ac:dyDescent="0.25">
      <c r="A569">
        <f>--ISNUMBER(IFERROR(SEARCH('Project Costing'!#REF!,'Equipment &amp; Materials'!J575,1),""))</f>
        <v>0</v>
      </c>
      <c r="B569" t="str">
        <f>IF(A569=1,COUNTIF($A$8:A569,1),"")</f>
        <v/>
      </c>
      <c r="D569" s="158">
        <f>IFERROR($C$8:INDEX($C$8:$C$3000,COUNTIF($C$8:$C$3000,"?*")),"")</f>
        <v>0</v>
      </c>
      <c r="F569">
        <f>--ISNUMBER(IFERROR(SEARCH('Project Costing'!#REF!,'Equipment &amp; Materials'!J575,1),""))</f>
        <v>0</v>
      </c>
      <c r="G569" t="str">
        <f>IF(F569=1,COUNTIF($F$8:F569,1),"")</f>
        <v/>
      </c>
      <c r="I569" s="157">
        <f>IFERROR($H$8:INDEX($H$8:$H$3000,COUNTIF($H$8:$H$3000,"?*")),"")</f>
        <v>0</v>
      </c>
    </row>
    <row r="570" spans="1:9" x14ac:dyDescent="0.25">
      <c r="A570">
        <f>--ISNUMBER(IFERROR(SEARCH('Project Costing'!#REF!,'Equipment &amp; Materials'!J576,1),""))</f>
        <v>0</v>
      </c>
      <c r="B570" t="str">
        <f>IF(A570=1,COUNTIF($A$8:A570,1),"")</f>
        <v/>
      </c>
      <c r="D570" s="158">
        <f>IFERROR($C$8:INDEX($C$8:$C$3000,COUNTIF($C$8:$C$3000,"?*")),"")</f>
        <v>0</v>
      </c>
      <c r="F570">
        <f>--ISNUMBER(IFERROR(SEARCH('Project Costing'!#REF!,'Equipment &amp; Materials'!J576,1),""))</f>
        <v>0</v>
      </c>
      <c r="G570" t="str">
        <f>IF(F570=1,COUNTIF($F$8:F570,1),"")</f>
        <v/>
      </c>
      <c r="I570" s="157">
        <f>IFERROR($H$8:INDEX($H$8:$H$3000,COUNTIF($H$8:$H$3000,"?*")),"")</f>
        <v>0</v>
      </c>
    </row>
    <row r="571" spans="1:9" x14ac:dyDescent="0.25">
      <c r="A571">
        <f>--ISNUMBER(IFERROR(SEARCH('Project Costing'!#REF!,'Equipment &amp; Materials'!J577,1),""))</f>
        <v>0</v>
      </c>
      <c r="B571" t="str">
        <f>IF(A571=1,COUNTIF($A$8:A571,1),"")</f>
        <v/>
      </c>
      <c r="D571" s="158">
        <f>IFERROR($C$8:INDEX($C$8:$C$3000,COUNTIF($C$8:$C$3000,"?*")),"")</f>
        <v>0</v>
      </c>
      <c r="F571">
        <f>--ISNUMBER(IFERROR(SEARCH('Project Costing'!#REF!,'Equipment &amp; Materials'!J577,1),""))</f>
        <v>0</v>
      </c>
      <c r="G571" t="str">
        <f>IF(F571=1,COUNTIF($F$8:F571,1),"")</f>
        <v/>
      </c>
      <c r="I571" s="157">
        <f>IFERROR($H$8:INDEX($H$8:$H$3000,COUNTIF($H$8:$H$3000,"?*")),"")</f>
        <v>0</v>
      </c>
    </row>
    <row r="572" spans="1:9" x14ac:dyDescent="0.25">
      <c r="A572">
        <f>--ISNUMBER(IFERROR(SEARCH('Project Costing'!#REF!,'Equipment &amp; Materials'!J578,1),""))</f>
        <v>0</v>
      </c>
      <c r="B572" t="str">
        <f>IF(A572=1,COUNTIF($A$8:A572,1),"")</f>
        <v/>
      </c>
      <c r="D572" s="158">
        <f>IFERROR($C$8:INDEX($C$8:$C$3000,COUNTIF($C$8:$C$3000,"?*")),"")</f>
        <v>0</v>
      </c>
      <c r="F572">
        <f>--ISNUMBER(IFERROR(SEARCH('Project Costing'!#REF!,'Equipment &amp; Materials'!J578,1),""))</f>
        <v>0</v>
      </c>
      <c r="G572" t="str">
        <f>IF(F572=1,COUNTIF($F$8:F572,1),"")</f>
        <v/>
      </c>
      <c r="I572" s="157">
        <f>IFERROR($H$8:INDEX($H$8:$H$3000,COUNTIF($H$8:$H$3000,"?*")),"")</f>
        <v>0</v>
      </c>
    </row>
    <row r="573" spans="1:9" x14ac:dyDescent="0.25">
      <c r="A573">
        <f>--ISNUMBER(IFERROR(SEARCH('Project Costing'!#REF!,'Equipment &amp; Materials'!J579,1),""))</f>
        <v>0</v>
      </c>
      <c r="B573" t="str">
        <f>IF(A573=1,COUNTIF($A$8:A573,1),"")</f>
        <v/>
      </c>
      <c r="D573" s="158">
        <f>IFERROR($C$8:INDEX($C$8:$C$3000,COUNTIF($C$8:$C$3000,"?*")),"")</f>
        <v>0</v>
      </c>
      <c r="F573">
        <f>--ISNUMBER(IFERROR(SEARCH('Project Costing'!#REF!,'Equipment &amp; Materials'!J579,1),""))</f>
        <v>0</v>
      </c>
      <c r="G573" t="str">
        <f>IF(F573=1,COUNTIF($F$8:F573,1),"")</f>
        <v/>
      </c>
      <c r="I573" s="157">
        <f>IFERROR($H$8:INDEX($H$8:$H$3000,COUNTIF($H$8:$H$3000,"?*")),"")</f>
        <v>0</v>
      </c>
    </row>
    <row r="574" spans="1:9" x14ac:dyDescent="0.25">
      <c r="A574">
        <f>--ISNUMBER(IFERROR(SEARCH('Project Costing'!#REF!,'Equipment &amp; Materials'!J580,1),""))</f>
        <v>0</v>
      </c>
      <c r="B574" t="str">
        <f>IF(A574=1,COUNTIF($A$8:A574,1),"")</f>
        <v/>
      </c>
      <c r="D574" s="158">
        <f>IFERROR($C$8:INDEX($C$8:$C$3000,COUNTIF($C$8:$C$3000,"?*")),"")</f>
        <v>0</v>
      </c>
      <c r="F574">
        <f>--ISNUMBER(IFERROR(SEARCH('Project Costing'!#REF!,'Equipment &amp; Materials'!J580,1),""))</f>
        <v>0</v>
      </c>
      <c r="G574" t="str">
        <f>IF(F574=1,COUNTIF($F$8:F574,1),"")</f>
        <v/>
      </c>
      <c r="I574" s="157">
        <f>IFERROR($H$8:INDEX($H$8:$H$3000,COUNTIF($H$8:$H$3000,"?*")),"")</f>
        <v>0</v>
      </c>
    </row>
    <row r="575" spans="1:9" x14ac:dyDescent="0.25">
      <c r="A575">
        <f>--ISNUMBER(IFERROR(SEARCH('Project Costing'!#REF!,'Equipment &amp; Materials'!J581,1),""))</f>
        <v>0</v>
      </c>
      <c r="B575" t="str">
        <f>IF(A575=1,COUNTIF($A$8:A575,1),"")</f>
        <v/>
      </c>
      <c r="D575" s="158">
        <f>IFERROR($C$8:INDEX($C$8:$C$3000,COUNTIF($C$8:$C$3000,"?*")),"")</f>
        <v>0</v>
      </c>
      <c r="F575">
        <f>--ISNUMBER(IFERROR(SEARCH('Project Costing'!#REF!,'Equipment &amp; Materials'!J581,1),""))</f>
        <v>0</v>
      </c>
      <c r="G575" t="str">
        <f>IF(F575=1,COUNTIF($F$8:F575,1),"")</f>
        <v/>
      </c>
      <c r="I575" s="157">
        <f>IFERROR($H$8:INDEX($H$8:$H$3000,COUNTIF($H$8:$H$3000,"?*")),"")</f>
        <v>0</v>
      </c>
    </row>
    <row r="576" spans="1:9" x14ac:dyDescent="0.25">
      <c r="A576">
        <f>--ISNUMBER(IFERROR(SEARCH('Project Costing'!#REF!,'Equipment &amp; Materials'!J582,1),""))</f>
        <v>0</v>
      </c>
      <c r="B576" t="str">
        <f>IF(A576=1,COUNTIF($A$8:A576,1),"")</f>
        <v/>
      </c>
      <c r="D576" s="158">
        <f>IFERROR($C$8:INDEX($C$8:$C$3000,COUNTIF($C$8:$C$3000,"?*")),"")</f>
        <v>0</v>
      </c>
      <c r="F576">
        <f>--ISNUMBER(IFERROR(SEARCH('Project Costing'!#REF!,'Equipment &amp; Materials'!J582,1),""))</f>
        <v>0</v>
      </c>
      <c r="G576" t="str">
        <f>IF(F576=1,COUNTIF($F$8:F576,1),"")</f>
        <v/>
      </c>
      <c r="I576" s="157">
        <f>IFERROR($H$8:INDEX($H$8:$H$3000,COUNTIF($H$8:$H$3000,"?*")),"")</f>
        <v>0</v>
      </c>
    </row>
    <row r="577" spans="1:9" x14ac:dyDescent="0.25">
      <c r="A577">
        <f>--ISNUMBER(IFERROR(SEARCH('Project Costing'!#REF!,'Equipment &amp; Materials'!J583,1),""))</f>
        <v>0</v>
      </c>
      <c r="B577" t="str">
        <f>IF(A577=1,COUNTIF($A$8:A577,1),"")</f>
        <v/>
      </c>
      <c r="D577" s="158">
        <f>IFERROR($C$8:INDEX($C$8:$C$3000,COUNTIF($C$8:$C$3000,"?*")),"")</f>
        <v>0</v>
      </c>
      <c r="F577">
        <f>--ISNUMBER(IFERROR(SEARCH('Project Costing'!#REF!,'Equipment &amp; Materials'!J583,1),""))</f>
        <v>0</v>
      </c>
      <c r="G577" t="str">
        <f>IF(F577=1,COUNTIF($F$8:F577,1),"")</f>
        <v/>
      </c>
      <c r="I577" s="157">
        <f>IFERROR($H$8:INDEX($H$8:$H$3000,COUNTIF($H$8:$H$3000,"?*")),"")</f>
        <v>0</v>
      </c>
    </row>
    <row r="578" spans="1:9" x14ac:dyDescent="0.25">
      <c r="A578">
        <f>--ISNUMBER(IFERROR(SEARCH('Project Costing'!#REF!,'Equipment &amp; Materials'!J584,1),""))</f>
        <v>0</v>
      </c>
      <c r="B578" t="str">
        <f>IF(A578=1,COUNTIF($A$8:A578,1),"")</f>
        <v/>
      </c>
      <c r="D578" s="158">
        <f>IFERROR($C$8:INDEX($C$8:$C$3000,COUNTIF($C$8:$C$3000,"?*")),"")</f>
        <v>0</v>
      </c>
      <c r="F578">
        <f>--ISNUMBER(IFERROR(SEARCH('Project Costing'!#REF!,'Equipment &amp; Materials'!J584,1),""))</f>
        <v>0</v>
      </c>
      <c r="G578" t="str">
        <f>IF(F578=1,COUNTIF($F$8:F578,1),"")</f>
        <v/>
      </c>
      <c r="I578" s="157">
        <f>IFERROR($H$8:INDEX($H$8:$H$3000,COUNTIF($H$8:$H$3000,"?*")),"")</f>
        <v>0</v>
      </c>
    </row>
    <row r="579" spans="1:9" x14ac:dyDescent="0.25">
      <c r="A579">
        <f>--ISNUMBER(IFERROR(SEARCH('Project Costing'!#REF!,'Equipment &amp; Materials'!J585,1),""))</f>
        <v>0</v>
      </c>
      <c r="B579" t="str">
        <f>IF(A579=1,COUNTIF($A$8:A579,1),"")</f>
        <v/>
      </c>
      <c r="D579" s="158">
        <f>IFERROR($C$8:INDEX($C$8:$C$3000,COUNTIF($C$8:$C$3000,"?*")),"")</f>
        <v>0</v>
      </c>
      <c r="F579">
        <f>--ISNUMBER(IFERROR(SEARCH('Project Costing'!#REF!,'Equipment &amp; Materials'!J585,1),""))</f>
        <v>0</v>
      </c>
      <c r="G579" t="str">
        <f>IF(F579=1,COUNTIF($F$8:F579,1),"")</f>
        <v/>
      </c>
      <c r="I579" s="157">
        <f>IFERROR($H$8:INDEX($H$8:$H$3000,COUNTIF($H$8:$H$3000,"?*")),"")</f>
        <v>0</v>
      </c>
    </row>
    <row r="580" spans="1:9" x14ac:dyDescent="0.25">
      <c r="A580">
        <f>--ISNUMBER(IFERROR(SEARCH('Project Costing'!#REF!,'Equipment &amp; Materials'!J586,1),""))</f>
        <v>0</v>
      </c>
      <c r="B580" t="str">
        <f>IF(A580=1,COUNTIF($A$8:A580,1),"")</f>
        <v/>
      </c>
      <c r="D580" s="158">
        <f>IFERROR($C$8:INDEX($C$8:$C$3000,COUNTIF($C$8:$C$3000,"?*")),"")</f>
        <v>0</v>
      </c>
      <c r="F580">
        <f>--ISNUMBER(IFERROR(SEARCH('Project Costing'!#REF!,'Equipment &amp; Materials'!J586,1),""))</f>
        <v>0</v>
      </c>
      <c r="G580" t="str">
        <f>IF(F580=1,COUNTIF($F$8:F580,1),"")</f>
        <v/>
      </c>
      <c r="I580" s="157">
        <f>IFERROR($H$8:INDEX($H$8:$H$3000,COUNTIF($H$8:$H$3000,"?*")),"")</f>
        <v>0</v>
      </c>
    </row>
    <row r="581" spans="1:9" x14ac:dyDescent="0.25">
      <c r="A581">
        <f>--ISNUMBER(IFERROR(SEARCH('Project Costing'!#REF!,'Equipment &amp; Materials'!J587,1),""))</f>
        <v>0</v>
      </c>
      <c r="B581" t="str">
        <f>IF(A581=1,COUNTIF($A$8:A581,1),"")</f>
        <v/>
      </c>
      <c r="D581" s="158">
        <f>IFERROR($C$8:INDEX($C$8:$C$3000,COUNTIF($C$8:$C$3000,"?*")),"")</f>
        <v>0</v>
      </c>
      <c r="F581">
        <f>--ISNUMBER(IFERROR(SEARCH('Project Costing'!#REF!,'Equipment &amp; Materials'!J587,1),""))</f>
        <v>0</v>
      </c>
      <c r="G581" t="str">
        <f>IF(F581=1,COUNTIF($F$8:F581,1),"")</f>
        <v/>
      </c>
      <c r="I581" s="157">
        <f>IFERROR($H$8:INDEX($H$8:$H$3000,COUNTIF($H$8:$H$3000,"?*")),"")</f>
        <v>0</v>
      </c>
    </row>
    <row r="582" spans="1:9" x14ac:dyDescent="0.25">
      <c r="A582">
        <f>--ISNUMBER(IFERROR(SEARCH('Project Costing'!#REF!,'Equipment &amp; Materials'!J588,1),""))</f>
        <v>0</v>
      </c>
      <c r="B582" t="str">
        <f>IF(A582=1,COUNTIF($A$8:A582,1),"")</f>
        <v/>
      </c>
      <c r="D582" s="158">
        <f>IFERROR($C$8:INDEX($C$8:$C$3000,COUNTIF($C$8:$C$3000,"?*")),"")</f>
        <v>0</v>
      </c>
      <c r="F582">
        <f>--ISNUMBER(IFERROR(SEARCH('Project Costing'!#REF!,'Equipment &amp; Materials'!J588,1),""))</f>
        <v>0</v>
      </c>
      <c r="G582" t="str">
        <f>IF(F582=1,COUNTIF($F$8:F582,1),"")</f>
        <v/>
      </c>
      <c r="I582" s="157">
        <f>IFERROR($H$8:INDEX($H$8:$H$3000,COUNTIF($H$8:$H$3000,"?*")),"")</f>
        <v>0</v>
      </c>
    </row>
    <row r="583" spans="1:9" x14ac:dyDescent="0.25">
      <c r="A583">
        <f>--ISNUMBER(IFERROR(SEARCH('Project Costing'!#REF!,'Equipment &amp; Materials'!J589,1),""))</f>
        <v>0</v>
      </c>
      <c r="B583" t="str">
        <f>IF(A583=1,COUNTIF($A$8:A583,1),"")</f>
        <v/>
      </c>
      <c r="D583" s="158">
        <f>IFERROR($C$8:INDEX($C$8:$C$3000,COUNTIF($C$8:$C$3000,"?*")),"")</f>
        <v>0</v>
      </c>
      <c r="F583">
        <f>--ISNUMBER(IFERROR(SEARCH('Project Costing'!#REF!,'Equipment &amp; Materials'!J589,1),""))</f>
        <v>0</v>
      </c>
      <c r="G583" t="str">
        <f>IF(F583=1,COUNTIF($F$8:F583,1),"")</f>
        <v/>
      </c>
      <c r="I583" s="157">
        <f>IFERROR($H$8:INDEX($H$8:$H$3000,COUNTIF($H$8:$H$3000,"?*")),"")</f>
        <v>0</v>
      </c>
    </row>
    <row r="584" spans="1:9" x14ac:dyDescent="0.25">
      <c r="A584">
        <f>--ISNUMBER(IFERROR(SEARCH('Project Costing'!#REF!,'Equipment &amp; Materials'!J590,1),""))</f>
        <v>0</v>
      </c>
      <c r="B584" t="str">
        <f>IF(A584=1,COUNTIF($A$8:A584,1),"")</f>
        <v/>
      </c>
      <c r="D584" s="158">
        <f>IFERROR($C$8:INDEX($C$8:$C$3000,COUNTIF($C$8:$C$3000,"?*")),"")</f>
        <v>0</v>
      </c>
      <c r="F584">
        <f>--ISNUMBER(IFERROR(SEARCH('Project Costing'!#REF!,'Equipment &amp; Materials'!J590,1),""))</f>
        <v>0</v>
      </c>
      <c r="G584" t="str">
        <f>IF(F584=1,COUNTIF($F$8:F584,1),"")</f>
        <v/>
      </c>
      <c r="I584" s="157">
        <f>IFERROR($H$8:INDEX($H$8:$H$3000,COUNTIF($H$8:$H$3000,"?*")),"")</f>
        <v>0</v>
      </c>
    </row>
    <row r="585" spans="1:9" x14ac:dyDescent="0.25">
      <c r="A585">
        <f>--ISNUMBER(IFERROR(SEARCH('Project Costing'!#REF!,'Equipment &amp; Materials'!J591,1),""))</f>
        <v>0</v>
      </c>
      <c r="B585" t="str">
        <f>IF(A585=1,COUNTIF($A$8:A585,1),"")</f>
        <v/>
      </c>
      <c r="D585" s="158">
        <f>IFERROR($C$8:INDEX($C$8:$C$3000,COUNTIF($C$8:$C$3000,"?*")),"")</f>
        <v>0</v>
      </c>
      <c r="F585">
        <f>--ISNUMBER(IFERROR(SEARCH('Project Costing'!#REF!,'Equipment &amp; Materials'!J591,1),""))</f>
        <v>0</v>
      </c>
      <c r="G585" t="str">
        <f>IF(F585=1,COUNTIF($F$8:F585,1),"")</f>
        <v/>
      </c>
      <c r="I585" s="157">
        <f>IFERROR($H$8:INDEX($H$8:$H$3000,COUNTIF($H$8:$H$3000,"?*")),"")</f>
        <v>0</v>
      </c>
    </row>
    <row r="586" spans="1:9" x14ac:dyDescent="0.25">
      <c r="A586">
        <f>--ISNUMBER(IFERROR(SEARCH('Project Costing'!#REF!,'Equipment &amp; Materials'!J592,1),""))</f>
        <v>0</v>
      </c>
      <c r="B586" t="str">
        <f>IF(A586=1,COUNTIF($A$8:A586,1),"")</f>
        <v/>
      </c>
      <c r="D586" s="158">
        <f>IFERROR($C$8:INDEX($C$8:$C$3000,COUNTIF($C$8:$C$3000,"?*")),"")</f>
        <v>0</v>
      </c>
      <c r="F586">
        <f>--ISNUMBER(IFERROR(SEARCH('Project Costing'!#REF!,'Equipment &amp; Materials'!J592,1),""))</f>
        <v>0</v>
      </c>
      <c r="G586" t="str">
        <f>IF(F586=1,COUNTIF($F$8:F586,1),"")</f>
        <v/>
      </c>
      <c r="I586" s="157">
        <f>IFERROR($H$8:INDEX($H$8:$H$3000,COUNTIF($H$8:$H$3000,"?*")),"")</f>
        <v>0</v>
      </c>
    </row>
    <row r="587" spans="1:9" x14ac:dyDescent="0.25">
      <c r="A587">
        <f>--ISNUMBER(IFERROR(SEARCH('Project Costing'!#REF!,'Equipment &amp; Materials'!J593,1),""))</f>
        <v>0</v>
      </c>
      <c r="B587" t="str">
        <f>IF(A587=1,COUNTIF($A$8:A587,1),"")</f>
        <v/>
      </c>
      <c r="D587" s="158">
        <f>IFERROR($C$8:INDEX($C$8:$C$3000,COUNTIF($C$8:$C$3000,"?*")),"")</f>
        <v>0</v>
      </c>
      <c r="F587">
        <f>--ISNUMBER(IFERROR(SEARCH('Project Costing'!#REF!,'Equipment &amp; Materials'!J593,1),""))</f>
        <v>0</v>
      </c>
      <c r="G587" t="str">
        <f>IF(F587=1,COUNTIF($F$8:F587,1),"")</f>
        <v/>
      </c>
      <c r="I587" s="157">
        <f>IFERROR($H$8:INDEX($H$8:$H$3000,COUNTIF($H$8:$H$3000,"?*")),"")</f>
        <v>0</v>
      </c>
    </row>
    <row r="588" spans="1:9" x14ac:dyDescent="0.25">
      <c r="A588">
        <f>--ISNUMBER(IFERROR(SEARCH('Project Costing'!#REF!,'Equipment &amp; Materials'!J594,1),""))</f>
        <v>0</v>
      </c>
      <c r="B588" t="str">
        <f>IF(A588=1,COUNTIF($A$8:A588,1),"")</f>
        <v/>
      </c>
      <c r="D588" s="158">
        <f>IFERROR($C$8:INDEX($C$8:$C$3000,COUNTIF($C$8:$C$3000,"?*")),"")</f>
        <v>0</v>
      </c>
      <c r="F588">
        <f>--ISNUMBER(IFERROR(SEARCH('Project Costing'!#REF!,'Equipment &amp; Materials'!J594,1),""))</f>
        <v>0</v>
      </c>
      <c r="G588" t="str">
        <f>IF(F588=1,COUNTIF($F$8:F588,1),"")</f>
        <v/>
      </c>
      <c r="I588" s="157">
        <f>IFERROR($H$8:INDEX($H$8:$H$3000,COUNTIF($H$8:$H$3000,"?*")),"")</f>
        <v>0</v>
      </c>
    </row>
    <row r="589" spans="1:9" x14ac:dyDescent="0.25">
      <c r="A589">
        <f>--ISNUMBER(IFERROR(SEARCH('Project Costing'!#REF!,'Equipment &amp; Materials'!J595,1),""))</f>
        <v>0</v>
      </c>
      <c r="B589" t="str">
        <f>IF(A589=1,COUNTIF($A$8:A589,1),"")</f>
        <v/>
      </c>
      <c r="D589" s="158">
        <f>IFERROR($C$8:INDEX($C$8:$C$3000,COUNTIF($C$8:$C$3000,"?*")),"")</f>
        <v>0</v>
      </c>
      <c r="F589">
        <f>--ISNUMBER(IFERROR(SEARCH('Project Costing'!#REF!,'Equipment &amp; Materials'!J595,1),""))</f>
        <v>0</v>
      </c>
      <c r="G589" t="str">
        <f>IF(F589=1,COUNTIF($F$8:F589,1),"")</f>
        <v/>
      </c>
      <c r="I589" s="157">
        <f>IFERROR($H$8:INDEX($H$8:$H$3000,COUNTIF($H$8:$H$3000,"?*")),"")</f>
        <v>0</v>
      </c>
    </row>
    <row r="590" spans="1:9" x14ac:dyDescent="0.25">
      <c r="A590">
        <f>--ISNUMBER(IFERROR(SEARCH('Project Costing'!#REF!,'Equipment &amp; Materials'!J596,1),""))</f>
        <v>0</v>
      </c>
      <c r="B590" t="str">
        <f>IF(A590=1,COUNTIF($A$8:A590,1),"")</f>
        <v/>
      </c>
      <c r="D590" s="158">
        <f>IFERROR($C$8:INDEX($C$8:$C$3000,COUNTIF($C$8:$C$3000,"?*")),"")</f>
        <v>0</v>
      </c>
      <c r="F590">
        <f>--ISNUMBER(IFERROR(SEARCH('Project Costing'!#REF!,'Equipment &amp; Materials'!J596,1),""))</f>
        <v>0</v>
      </c>
      <c r="G590" t="str">
        <f>IF(F590=1,COUNTIF($F$8:F590,1),"")</f>
        <v/>
      </c>
      <c r="I590" s="157">
        <f>IFERROR($H$8:INDEX($H$8:$H$3000,COUNTIF($H$8:$H$3000,"?*")),"")</f>
        <v>0</v>
      </c>
    </row>
    <row r="591" spans="1:9" x14ac:dyDescent="0.25">
      <c r="A591">
        <f>--ISNUMBER(IFERROR(SEARCH('Project Costing'!#REF!,'Equipment &amp; Materials'!J597,1),""))</f>
        <v>0</v>
      </c>
      <c r="B591" t="str">
        <f>IF(A591=1,COUNTIF($A$8:A591,1),"")</f>
        <v/>
      </c>
      <c r="D591" s="158">
        <f>IFERROR($C$8:INDEX($C$8:$C$3000,COUNTIF($C$8:$C$3000,"?*")),"")</f>
        <v>0</v>
      </c>
      <c r="F591">
        <f>--ISNUMBER(IFERROR(SEARCH('Project Costing'!#REF!,'Equipment &amp; Materials'!J597,1),""))</f>
        <v>0</v>
      </c>
      <c r="G591" t="str">
        <f>IF(F591=1,COUNTIF($F$8:F591,1),"")</f>
        <v/>
      </c>
      <c r="I591" s="157">
        <f>IFERROR($H$8:INDEX($H$8:$H$3000,COUNTIF($H$8:$H$3000,"?*")),"")</f>
        <v>0</v>
      </c>
    </row>
    <row r="592" spans="1:9" x14ac:dyDescent="0.25">
      <c r="A592">
        <f>--ISNUMBER(IFERROR(SEARCH('Project Costing'!#REF!,'Equipment &amp; Materials'!J598,1),""))</f>
        <v>0</v>
      </c>
      <c r="B592" t="str">
        <f>IF(A592=1,COUNTIF($A$8:A592,1),"")</f>
        <v/>
      </c>
      <c r="D592" s="158">
        <f>IFERROR($C$8:INDEX($C$8:$C$3000,COUNTIF($C$8:$C$3000,"?*")),"")</f>
        <v>0</v>
      </c>
      <c r="F592">
        <f>--ISNUMBER(IFERROR(SEARCH('Project Costing'!#REF!,'Equipment &amp; Materials'!J598,1),""))</f>
        <v>0</v>
      </c>
      <c r="G592" t="str">
        <f>IF(F592=1,COUNTIF($F$8:F592,1),"")</f>
        <v/>
      </c>
      <c r="I592" s="157">
        <f>IFERROR($H$8:INDEX($H$8:$H$3000,COUNTIF($H$8:$H$3000,"?*")),"")</f>
        <v>0</v>
      </c>
    </row>
    <row r="593" spans="1:9" x14ac:dyDescent="0.25">
      <c r="A593">
        <f>--ISNUMBER(IFERROR(SEARCH('Project Costing'!#REF!,'Equipment &amp; Materials'!J599,1),""))</f>
        <v>0</v>
      </c>
      <c r="B593" t="str">
        <f>IF(A593=1,COUNTIF($A$8:A593,1),"")</f>
        <v/>
      </c>
      <c r="D593" s="158">
        <f>IFERROR($C$8:INDEX($C$8:$C$3000,COUNTIF($C$8:$C$3000,"?*")),"")</f>
        <v>0</v>
      </c>
      <c r="F593">
        <f>--ISNUMBER(IFERROR(SEARCH('Project Costing'!#REF!,'Equipment &amp; Materials'!J599,1),""))</f>
        <v>0</v>
      </c>
      <c r="G593" t="str">
        <f>IF(F593=1,COUNTIF($F$8:F593,1),"")</f>
        <v/>
      </c>
      <c r="I593" s="157">
        <f>IFERROR($H$8:INDEX($H$8:$H$3000,COUNTIF($H$8:$H$3000,"?*")),"")</f>
        <v>0</v>
      </c>
    </row>
    <row r="594" spans="1:9" x14ac:dyDescent="0.25">
      <c r="A594">
        <f>--ISNUMBER(IFERROR(SEARCH('Project Costing'!#REF!,'Equipment &amp; Materials'!J600,1),""))</f>
        <v>0</v>
      </c>
      <c r="B594" t="str">
        <f>IF(A594=1,COUNTIF($A$8:A594,1),"")</f>
        <v/>
      </c>
      <c r="D594" s="158">
        <f>IFERROR($C$8:INDEX($C$8:$C$3000,COUNTIF($C$8:$C$3000,"?*")),"")</f>
        <v>0</v>
      </c>
      <c r="F594">
        <f>--ISNUMBER(IFERROR(SEARCH('Project Costing'!#REF!,'Equipment &amp; Materials'!J600,1),""))</f>
        <v>0</v>
      </c>
      <c r="G594" t="str">
        <f>IF(F594=1,COUNTIF($F$8:F594,1),"")</f>
        <v/>
      </c>
      <c r="I594" s="157">
        <f>IFERROR($H$8:INDEX($H$8:$H$3000,COUNTIF($H$8:$H$3000,"?*")),"")</f>
        <v>0</v>
      </c>
    </row>
    <row r="595" spans="1:9" x14ac:dyDescent="0.25">
      <c r="A595">
        <f>--ISNUMBER(IFERROR(SEARCH('Project Costing'!#REF!,'Equipment &amp; Materials'!J601,1),""))</f>
        <v>0</v>
      </c>
      <c r="B595" t="str">
        <f>IF(A595=1,COUNTIF($A$8:A595,1),"")</f>
        <v/>
      </c>
      <c r="D595" s="158">
        <f>IFERROR($C$8:INDEX($C$8:$C$3000,COUNTIF($C$8:$C$3000,"?*")),"")</f>
        <v>0</v>
      </c>
      <c r="F595">
        <f>--ISNUMBER(IFERROR(SEARCH('Project Costing'!#REF!,'Equipment &amp; Materials'!J601,1),""))</f>
        <v>0</v>
      </c>
      <c r="G595" t="str">
        <f>IF(F595=1,COUNTIF($F$8:F595,1),"")</f>
        <v/>
      </c>
      <c r="I595" s="157">
        <f>IFERROR($H$8:INDEX($H$8:$H$3000,COUNTIF($H$8:$H$3000,"?*")),"")</f>
        <v>0</v>
      </c>
    </row>
    <row r="596" spans="1:9" x14ac:dyDescent="0.25">
      <c r="A596">
        <f>--ISNUMBER(IFERROR(SEARCH('Project Costing'!#REF!,'Equipment &amp; Materials'!J602,1),""))</f>
        <v>0</v>
      </c>
      <c r="B596" t="str">
        <f>IF(A596=1,COUNTIF($A$8:A596,1),"")</f>
        <v/>
      </c>
      <c r="D596" s="158">
        <f>IFERROR($C$8:INDEX($C$8:$C$3000,COUNTIF($C$8:$C$3000,"?*")),"")</f>
        <v>0</v>
      </c>
      <c r="F596">
        <f>--ISNUMBER(IFERROR(SEARCH('Project Costing'!#REF!,'Equipment &amp; Materials'!J602,1),""))</f>
        <v>0</v>
      </c>
      <c r="G596" t="str">
        <f>IF(F596=1,COUNTIF($F$8:F596,1),"")</f>
        <v/>
      </c>
      <c r="I596" s="157">
        <f>IFERROR($H$8:INDEX($H$8:$H$3000,COUNTIF($H$8:$H$3000,"?*")),"")</f>
        <v>0</v>
      </c>
    </row>
    <row r="597" spans="1:9" x14ac:dyDescent="0.25">
      <c r="A597">
        <f>--ISNUMBER(IFERROR(SEARCH('Project Costing'!#REF!,'Equipment &amp; Materials'!J603,1),""))</f>
        <v>0</v>
      </c>
      <c r="B597" t="str">
        <f>IF(A597=1,COUNTIF($A$8:A597,1),"")</f>
        <v/>
      </c>
      <c r="D597" s="158">
        <f>IFERROR($C$8:INDEX($C$8:$C$3000,COUNTIF($C$8:$C$3000,"?*")),"")</f>
        <v>0</v>
      </c>
      <c r="F597">
        <f>--ISNUMBER(IFERROR(SEARCH('Project Costing'!#REF!,'Equipment &amp; Materials'!J603,1),""))</f>
        <v>0</v>
      </c>
      <c r="G597" t="str">
        <f>IF(F597=1,COUNTIF($F$8:F597,1),"")</f>
        <v/>
      </c>
      <c r="I597" s="157">
        <f>IFERROR($H$8:INDEX($H$8:$H$3000,COUNTIF($H$8:$H$3000,"?*")),"")</f>
        <v>0</v>
      </c>
    </row>
    <row r="598" spans="1:9" x14ac:dyDescent="0.25">
      <c r="A598">
        <f>--ISNUMBER(IFERROR(SEARCH('Project Costing'!#REF!,'Equipment &amp; Materials'!J604,1),""))</f>
        <v>0</v>
      </c>
      <c r="B598" t="str">
        <f>IF(A598=1,COUNTIF($A$8:A598,1),"")</f>
        <v/>
      </c>
      <c r="D598" s="158">
        <f>IFERROR($C$8:INDEX($C$8:$C$3000,COUNTIF($C$8:$C$3000,"?*")),"")</f>
        <v>0</v>
      </c>
      <c r="F598">
        <f>--ISNUMBER(IFERROR(SEARCH('Project Costing'!#REF!,'Equipment &amp; Materials'!J604,1),""))</f>
        <v>0</v>
      </c>
      <c r="G598" t="str">
        <f>IF(F598=1,COUNTIF($F$8:F598,1),"")</f>
        <v/>
      </c>
      <c r="I598" s="157">
        <f>IFERROR($H$8:INDEX($H$8:$H$3000,COUNTIF($H$8:$H$3000,"?*")),"")</f>
        <v>0</v>
      </c>
    </row>
    <row r="599" spans="1:9" x14ac:dyDescent="0.25">
      <c r="A599">
        <f>--ISNUMBER(IFERROR(SEARCH('Project Costing'!#REF!,'Equipment &amp; Materials'!J605,1),""))</f>
        <v>0</v>
      </c>
      <c r="B599" t="str">
        <f>IF(A599=1,COUNTIF($A$8:A599,1),"")</f>
        <v/>
      </c>
      <c r="D599" s="158">
        <f>IFERROR($C$8:INDEX($C$8:$C$3000,COUNTIF($C$8:$C$3000,"?*")),"")</f>
        <v>0</v>
      </c>
      <c r="F599">
        <f>--ISNUMBER(IFERROR(SEARCH('Project Costing'!#REF!,'Equipment &amp; Materials'!J605,1),""))</f>
        <v>0</v>
      </c>
      <c r="G599" t="str">
        <f>IF(F599=1,COUNTIF($F$8:F599,1),"")</f>
        <v/>
      </c>
      <c r="I599" s="157">
        <f>IFERROR($H$8:INDEX($H$8:$H$3000,COUNTIF($H$8:$H$3000,"?*")),"")</f>
        <v>0</v>
      </c>
    </row>
    <row r="600" spans="1:9" x14ac:dyDescent="0.25">
      <c r="A600">
        <f>--ISNUMBER(IFERROR(SEARCH('Project Costing'!#REF!,'Equipment &amp; Materials'!J606,1),""))</f>
        <v>0</v>
      </c>
      <c r="B600" t="str">
        <f>IF(A600=1,COUNTIF($A$8:A600,1),"")</f>
        <v/>
      </c>
      <c r="D600" s="158">
        <f>IFERROR($C$8:INDEX($C$8:$C$3000,COUNTIF($C$8:$C$3000,"?*")),"")</f>
        <v>0</v>
      </c>
      <c r="F600">
        <f>--ISNUMBER(IFERROR(SEARCH('Project Costing'!#REF!,'Equipment &amp; Materials'!J606,1),""))</f>
        <v>0</v>
      </c>
      <c r="G600" t="str">
        <f>IF(F600=1,COUNTIF($F$8:F600,1),"")</f>
        <v/>
      </c>
      <c r="I600" s="157">
        <f>IFERROR($H$8:INDEX($H$8:$H$3000,COUNTIF($H$8:$H$3000,"?*")),"")</f>
        <v>0</v>
      </c>
    </row>
    <row r="601" spans="1:9" x14ac:dyDescent="0.25">
      <c r="A601">
        <f>--ISNUMBER(IFERROR(SEARCH('Project Costing'!#REF!,'Equipment &amp; Materials'!J607,1),""))</f>
        <v>0</v>
      </c>
      <c r="B601" t="str">
        <f>IF(A601=1,COUNTIF($A$8:A601,1),"")</f>
        <v/>
      </c>
      <c r="D601" s="158">
        <f>IFERROR($C$8:INDEX($C$8:$C$3000,COUNTIF($C$8:$C$3000,"?*")),"")</f>
        <v>0</v>
      </c>
      <c r="F601">
        <f>--ISNUMBER(IFERROR(SEARCH('Project Costing'!#REF!,'Equipment &amp; Materials'!J607,1),""))</f>
        <v>0</v>
      </c>
      <c r="G601" t="str">
        <f>IF(F601=1,COUNTIF($F$8:F601,1),"")</f>
        <v/>
      </c>
      <c r="I601" s="157">
        <f>IFERROR($H$8:INDEX($H$8:$H$3000,COUNTIF($H$8:$H$3000,"?*")),"")</f>
        <v>0</v>
      </c>
    </row>
    <row r="602" spans="1:9" x14ac:dyDescent="0.25">
      <c r="A602">
        <f>--ISNUMBER(IFERROR(SEARCH('Project Costing'!#REF!,'Equipment &amp; Materials'!J608,1),""))</f>
        <v>0</v>
      </c>
      <c r="B602" t="str">
        <f>IF(A602=1,COUNTIF($A$8:A602,1),"")</f>
        <v/>
      </c>
      <c r="D602" s="158">
        <f>IFERROR($C$8:INDEX($C$8:$C$3000,COUNTIF($C$8:$C$3000,"?*")),"")</f>
        <v>0</v>
      </c>
      <c r="F602">
        <f>--ISNUMBER(IFERROR(SEARCH('Project Costing'!#REF!,'Equipment &amp; Materials'!J608,1),""))</f>
        <v>0</v>
      </c>
      <c r="G602" t="str">
        <f>IF(F602=1,COUNTIF($F$8:F602,1),"")</f>
        <v/>
      </c>
      <c r="I602" s="157">
        <f>IFERROR($H$8:INDEX($H$8:$H$3000,COUNTIF($H$8:$H$3000,"?*")),"")</f>
        <v>0</v>
      </c>
    </row>
    <row r="603" spans="1:9" x14ac:dyDescent="0.25">
      <c r="A603">
        <f>--ISNUMBER(IFERROR(SEARCH('Project Costing'!#REF!,'Equipment &amp; Materials'!J609,1),""))</f>
        <v>0</v>
      </c>
      <c r="B603" t="str">
        <f>IF(A603=1,COUNTIF($A$8:A603,1),"")</f>
        <v/>
      </c>
      <c r="D603" s="158">
        <f>IFERROR($C$8:INDEX($C$8:$C$3000,COUNTIF($C$8:$C$3000,"?*")),"")</f>
        <v>0</v>
      </c>
      <c r="F603">
        <f>--ISNUMBER(IFERROR(SEARCH('Project Costing'!#REF!,'Equipment &amp; Materials'!J609,1),""))</f>
        <v>0</v>
      </c>
      <c r="G603" t="str">
        <f>IF(F603=1,COUNTIF($F$8:F603,1),"")</f>
        <v/>
      </c>
      <c r="I603" s="157">
        <f>IFERROR($H$8:INDEX($H$8:$H$3000,COUNTIF($H$8:$H$3000,"?*")),"")</f>
        <v>0</v>
      </c>
    </row>
    <row r="604" spans="1:9" x14ac:dyDescent="0.25">
      <c r="A604">
        <f>--ISNUMBER(IFERROR(SEARCH('Project Costing'!#REF!,'Equipment &amp; Materials'!J610,1),""))</f>
        <v>0</v>
      </c>
      <c r="B604" t="str">
        <f>IF(A604=1,COUNTIF($A$8:A604,1),"")</f>
        <v/>
      </c>
      <c r="D604" s="158">
        <f>IFERROR($C$8:INDEX($C$8:$C$3000,COUNTIF($C$8:$C$3000,"?*")),"")</f>
        <v>0</v>
      </c>
      <c r="F604">
        <f>--ISNUMBER(IFERROR(SEARCH('Project Costing'!#REF!,'Equipment &amp; Materials'!J610,1),""))</f>
        <v>0</v>
      </c>
      <c r="G604" t="str">
        <f>IF(F604=1,COUNTIF($F$8:F604,1),"")</f>
        <v/>
      </c>
      <c r="I604" s="157">
        <f>IFERROR($H$8:INDEX($H$8:$H$3000,COUNTIF($H$8:$H$3000,"?*")),"")</f>
        <v>0</v>
      </c>
    </row>
    <row r="605" spans="1:9" x14ac:dyDescent="0.25">
      <c r="A605">
        <f>--ISNUMBER(IFERROR(SEARCH('Project Costing'!#REF!,'Equipment &amp; Materials'!J611,1),""))</f>
        <v>0</v>
      </c>
      <c r="B605" t="str">
        <f>IF(A605=1,COUNTIF($A$8:A605,1),"")</f>
        <v/>
      </c>
      <c r="D605" s="158">
        <f>IFERROR($C$8:INDEX($C$8:$C$3000,COUNTIF($C$8:$C$3000,"?*")),"")</f>
        <v>0</v>
      </c>
      <c r="F605">
        <f>--ISNUMBER(IFERROR(SEARCH('Project Costing'!#REF!,'Equipment &amp; Materials'!J611,1),""))</f>
        <v>0</v>
      </c>
      <c r="G605" t="str">
        <f>IF(F605=1,COUNTIF($F$8:F605,1),"")</f>
        <v/>
      </c>
      <c r="I605" s="157">
        <f>IFERROR($H$8:INDEX($H$8:$H$3000,COUNTIF($H$8:$H$3000,"?*")),"")</f>
        <v>0</v>
      </c>
    </row>
    <row r="606" spans="1:9" x14ac:dyDescent="0.25">
      <c r="A606">
        <f>--ISNUMBER(IFERROR(SEARCH('Project Costing'!#REF!,'Equipment &amp; Materials'!J612,1),""))</f>
        <v>0</v>
      </c>
      <c r="B606" t="str">
        <f>IF(A606=1,COUNTIF($A$8:A606,1),"")</f>
        <v/>
      </c>
      <c r="D606" s="158">
        <f>IFERROR($C$8:INDEX($C$8:$C$3000,COUNTIF($C$8:$C$3000,"?*")),"")</f>
        <v>0</v>
      </c>
      <c r="F606">
        <f>--ISNUMBER(IFERROR(SEARCH('Project Costing'!#REF!,'Equipment &amp; Materials'!J612,1),""))</f>
        <v>0</v>
      </c>
      <c r="G606" t="str">
        <f>IF(F606=1,COUNTIF($F$8:F606,1),"")</f>
        <v/>
      </c>
      <c r="I606" s="157">
        <f>IFERROR($H$8:INDEX($H$8:$H$3000,COUNTIF($H$8:$H$3000,"?*")),"")</f>
        <v>0</v>
      </c>
    </row>
    <row r="607" spans="1:9" x14ac:dyDescent="0.25">
      <c r="A607">
        <f>--ISNUMBER(IFERROR(SEARCH('Project Costing'!#REF!,'Equipment &amp; Materials'!J613,1),""))</f>
        <v>0</v>
      </c>
      <c r="B607" t="str">
        <f>IF(A607=1,COUNTIF($A$8:A607,1),"")</f>
        <v/>
      </c>
      <c r="D607" s="158">
        <f>IFERROR($C$8:INDEX($C$8:$C$3000,COUNTIF($C$8:$C$3000,"?*")),"")</f>
        <v>0</v>
      </c>
      <c r="F607">
        <f>--ISNUMBER(IFERROR(SEARCH('Project Costing'!#REF!,'Equipment &amp; Materials'!J613,1),""))</f>
        <v>0</v>
      </c>
      <c r="G607" t="str">
        <f>IF(F607=1,COUNTIF($F$8:F607,1),"")</f>
        <v/>
      </c>
      <c r="I607" s="157">
        <f>IFERROR($H$8:INDEX($H$8:$H$3000,COUNTIF($H$8:$H$3000,"?*")),"")</f>
        <v>0</v>
      </c>
    </row>
    <row r="608" spans="1:9" x14ac:dyDescent="0.25">
      <c r="A608">
        <f>--ISNUMBER(IFERROR(SEARCH('Project Costing'!#REF!,'Equipment &amp; Materials'!J614,1),""))</f>
        <v>0</v>
      </c>
      <c r="B608" t="str">
        <f>IF(A608=1,COUNTIF($A$8:A608,1),"")</f>
        <v/>
      </c>
      <c r="D608" s="158">
        <f>IFERROR($C$8:INDEX($C$8:$C$3000,COUNTIF($C$8:$C$3000,"?*")),"")</f>
        <v>0</v>
      </c>
      <c r="F608">
        <f>--ISNUMBER(IFERROR(SEARCH('Project Costing'!#REF!,'Equipment &amp; Materials'!J614,1),""))</f>
        <v>0</v>
      </c>
      <c r="G608" t="str">
        <f>IF(F608=1,COUNTIF($F$8:F608,1),"")</f>
        <v/>
      </c>
      <c r="I608" s="157">
        <f>IFERROR($H$8:INDEX($H$8:$H$3000,COUNTIF($H$8:$H$3000,"?*")),"")</f>
        <v>0</v>
      </c>
    </row>
    <row r="609" spans="1:9" x14ac:dyDescent="0.25">
      <c r="A609">
        <f>--ISNUMBER(IFERROR(SEARCH('Project Costing'!#REF!,'Equipment &amp; Materials'!J615,1),""))</f>
        <v>0</v>
      </c>
      <c r="B609" t="str">
        <f>IF(A609=1,COUNTIF($A$8:A609,1),"")</f>
        <v/>
      </c>
      <c r="D609" s="158">
        <f>IFERROR($C$8:INDEX($C$8:$C$3000,COUNTIF($C$8:$C$3000,"?*")),"")</f>
        <v>0</v>
      </c>
      <c r="F609">
        <f>--ISNUMBER(IFERROR(SEARCH('Project Costing'!#REF!,'Equipment &amp; Materials'!J615,1),""))</f>
        <v>0</v>
      </c>
      <c r="G609" t="str">
        <f>IF(F609=1,COUNTIF($F$8:F609,1),"")</f>
        <v/>
      </c>
      <c r="I609" s="157">
        <f>IFERROR($H$8:INDEX($H$8:$H$3000,COUNTIF($H$8:$H$3000,"?*")),"")</f>
        <v>0</v>
      </c>
    </row>
    <row r="610" spans="1:9" x14ac:dyDescent="0.25">
      <c r="A610">
        <f>--ISNUMBER(IFERROR(SEARCH('Project Costing'!#REF!,'Equipment &amp; Materials'!J616,1),""))</f>
        <v>0</v>
      </c>
      <c r="B610" t="str">
        <f>IF(A610=1,COUNTIF($A$8:A610,1),"")</f>
        <v/>
      </c>
      <c r="D610" s="158">
        <f>IFERROR($C$8:INDEX($C$8:$C$3000,COUNTIF($C$8:$C$3000,"?*")),"")</f>
        <v>0</v>
      </c>
      <c r="F610">
        <f>--ISNUMBER(IFERROR(SEARCH('Project Costing'!#REF!,'Equipment &amp; Materials'!J616,1),""))</f>
        <v>0</v>
      </c>
      <c r="G610" t="str">
        <f>IF(F610=1,COUNTIF($F$8:F610,1),"")</f>
        <v/>
      </c>
      <c r="I610" s="157">
        <f>IFERROR($H$8:INDEX($H$8:$H$3000,COUNTIF($H$8:$H$3000,"?*")),"")</f>
        <v>0</v>
      </c>
    </row>
    <row r="611" spans="1:9" x14ac:dyDescent="0.25">
      <c r="A611">
        <f>--ISNUMBER(IFERROR(SEARCH('Project Costing'!#REF!,'Equipment &amp; Materials'!J617,1),""))</f>
        <v>0</v>
      </c>
      <c r="B611" t="str">
        <f>IF(A611=1,COUNTIF($A$8:A611,1),"")</f>
        <v/>
      </c>
      <c r="D611" s="158">
        <f>IFERROR($C$8:INDEX($C$8:$C$3000,COUNTIF($C$8:$C$3000,"?*")),"")</f>
        <v>0</v>
      </c>
      <c r="F611">
        <f>--ISNUMBER(IFERROR(SEARCH('Project Costing'!#REF!,'Equipment &amp; Materials'!J617,1),""))</f>
        <v>0</v>
      </c>
      <c r="G611" t="str">
        <f>IF(F611=1,COUNTIF($F$8:F611,1),"")</f>
        <v/>
      </c>
      <c r="I611" s="157">
        <f>IFERROR($H$8:INDEX($H$8:$H$3000,COUNTIF($H$8:$H$3000,"?*")),"")</f>
        <v>0</v>
      </c>
    </row>
    <row r="612" spans="1:9" x14ac:dyDescent="0.25">
      <c r="A612">
        <f>--ISNUMBER(IFERROR(SEARCH('Project Costing'!#REF!,'Equipment &amp; Materials'!J618,1),""))</f>
        <v>0</v>
      </c>
      <c r="B612" t="str">
        <f>IF(A612=1,COUNTIF($A$8:A612,1),"")</f>
        <v/>
      </c>
      <c r="D612" s="158">
        <f>IFERROR($C$8:INDEX($C$8:$C$3000,COUNTIF($C$8:$C$3000,"?*")),"")</f>
        <v>0</v>
      </c>
      <c r="F612">
        <f>--ISNUMBER(IFERROR(SEARCH('Project Costing'!#REF!,'Equipment &amp; Materials'!J618,1),""))</f>
        <v>0</v>
      </c>
      <c r="G612" t="str">
        <f>IF(F612=1,COUNTIF($F$8:F612,1),"")</f>
        <v/>
      </c>
      <c r="I612" s="157">
        <f>IFERROR($H$8:INDEX($H$8:$H$3000,COUNTIF($H$8:$H$3000,"?*")),"")</f>
        <v>0</v>
      </c>
    </row>
    <row r="613" spans="1:9" x14ac:dyDescent="0.25">
      <c r="A613">
        <f>--ISNUMBER(IFERROR(SEARCH('Project Costing'!#REF!,'Equipment &amp; Materials'!J619,1),""))</f>
        <v>0</v>
      </c>
      <c r="B613" t="str">
        <f>IF(A613=1,COUNTIF($A$8:A613,1),"")</f>
        <v/>
      </c>
      <c r="D613" s="158">
        <f>IFERROR($C$8:INDEX($C$8:$C$3000,COUNTIF($C$8:$C$3000,"?*")),"")</f>
        <v>0</v>
      </c>
      <c r="F613">
        <f>--ISNUMBER(IFERROR(SEARCH('Project Costing'!#REF!,'Equipment &amp; Materials'!J619,1),""))</f>
        <v>0</v>
      </c>
      <c r="G613" t="str">
        <f>IF(F613=1,COUNTIF($F$8:F613,1),"")</f>
        <v/>
      </c>
      <c r="I613" s="157">
        <f>IFERROR($H$8:INDEX($H$8:$H$3000,COUNTIF($H$8:$H$3000,"?*")),"")</f>
        <v>0</v>
      </c>
    </row>
    <row r="614" spans="1:9" x14ac:dyDescent="0.25">
      <c r="A614">
        <f>--ISNUMBER(IFERROR(SEARCH('Project Costing'!#REF!,'Equipment &amp; Materials'!J620,1),""))</f>
        <v>0</v>
      </c>
      <c r="B614" t="str">
        <f>IF(A614=1,COUNTIF($A$8:A614,1),"")</f>
        <v/>
      </c>
      <c r="D614" s="158">
        <f>IFERROR($C$8:INDEX($C$8:$C$3000,COUNTIF($C$8:$C$3000,"?*")),"")</f>
        <v>0</v>
      </c>
      <c r="F614">
        <f>--ISNUMBER(IFERROR(SEARCH('Project Costing'!#REF!,'Equipment &amp; Materials'!J620,1),""))</f>
        <v>0</v>
      </c>
      <c r="G614" t="str">
        <f>IF(F614=1,COUNTIF($F$8:F614,1),"")</f>
        <v/>
      </c>
      <c r="I614" s="157">
        <f>IFERROR($H$8:INDEX($H$8:$H$3000,COUNTIF($H$8:$H$3000,"?*")),"")</f>
        <v>0</v>
      </c>
    </row>
    <row r="615" spans="1:9" x14ac:dyDescent="0.25">
      <c r="A615">
        <f>--ISNUMBER(IFERROR(SEARCH('Project Costing'!#REF!,'Equipment &amp; Materials'!J621,1),""))</f>
        <v>0</v>
      </c>
      <c r="B615" t="str">
        <f>IF(A615=1,COUNTIF($A$8:A615,1),"")</f>
        <v/>
      </c>
      <c r="D615" s="158">
        <f>IFERROR($C$8:INDEX($C$8:$C$3000,COUNTIF($C$8:$C$3000,"?*")),"")</f>
        <v>0</v>
      </c>
      <c r="F615">
        <f>--ISNUMBER(IFERROR(SEARCH('Project Costing'!#REF!,'Equipment &amp; Materials'!J621,1),""))</f>
        <v>0</v>
      </c>
      <c r="G615" t="str">
        <f>IF(F615=1,COUNTIF($F$8:F615,1),"")</f>
        <v/>
      </c>
      <c r="I615" s="157">
        <f>IFERROR($H$8:INDEX($H$8:$H$3000,COUNTIF($H$8:$H$3000,"?*")),"")</f>
        <v>0</v>
      </c>
    </row>
    <row r="616" spans="1:9" x14ac:dyDescent="0.25">
      <c r="A616">
        <f>--ISNUMBER(IFERROR(SEARCH('Project Costing'!#REF!,'Equipment &amp; Materials'!J622,1),""))</f>
        <v>0</v>
      </c>
      <c r="B616" t="str">
        <f>IF(A616=1,COUNTIF($A$8:A616,1),"")</f>
        <v/>
      </c>
      <c r="D616" s="158">
        <f>IFERROR($C$8:INDEX($C$8:$C$3000,COUNTIF($C$8:$C$3000,"?*")),"")</f>
        <v>0</v>
      </c>
      <c r="F616">
        <f>--ISNUMBER(IFERROR(SEARCH('Project Costing'!#REF!,'Equipment &amp; Materials'!J622,1),""))</f>
        <v>0</v>
      </c>
      <c r="G616" t="str">
        <f>IF(F616=1,COUNTIF($F$8:F616,1),"")</f>
        <v/>
      </c>
      <c r="I616" s="157">
        <f>IFERROR($H$8:INDEX($H$8:$H$3000,COUNTIF($H$8:$H$3000,"?*")),"")</f>
        <v>0</v>
      </c>
    </row>
    <row r="617" spans="1:9" x14ac:dyDescent="0.25">
      <c r="A617">
        <f>--ISNUMBER(IFERROR(SEARCH('Project Costing'!#REF!,'Equipment &amp; Materials'!J623,1),""))</f>
        <v>0</v>
      </c>
      <c r="B617" t="str">
        <f>IF(A617=1,COUNTIF($A$8:A617,1),"")</f>
        <v/>
      </c>
      <c r="D617" s="158">
        <f>IFERROR($C$8:INDEX($C$8:$C$3000,COUNTIF($C$8:$C$3000,"?*")),"")</f>
        <v>0</v>
      </c>
      <c r="F617">
        <f>--ISNUMBER(IFERROR(SEARCH('Project Costing'!#REF!,'Equipment &amp; Materials'!J623,1),""))</f>
        <v>0</v>
      </c>
      <c r="G617" t="str">
        <f>IF(F617=1,COUNTIF($F$8:F617,1),"")</f>
        <v/>
      </c>
      <c r="I617" s="157">
        <f>IFERROR($H$8:INDEX($H$8:$H$3000,COUNTIF($H$8:$H$3000,"?*")),"")</f>
        <v>0</v>
      </c>
    </row>
    <row r="618" spans="1:9" x14ac:dyDescent="0.25">
      <c r="A618">
        <f>--ISNUMBER(IFERROR(SEARCH('Project Costing'!#REF!,'Equipment &amp; Materials'!J624,1),""))</f>
        <v>0</v>
      </c>
      <c r="B618" t="str">
        <f>IF(A618=1,COUNTIF($A$8:A618,1),"")</f>
        <v/>
      </c>
      <c r="D618" s="158">
        <f>IFERROR($C$8:INDEX($C$8:$C$3000,COUNTIF($C$8:$C$3000,"?*")),"")</f>
        <v>0</v>
      </c>
      <c r="F618">
        <f>--ISNUMBER(IFERROR(SEARCH('Project Costing'!#REF!,'Equipment &amp; Materials'!J624,1),""))</f>
        <v>0</v>
      </c>
      <c r="G618" t="str">
        <f>IF(F618=1,COUNTIF($F$8:F618,1),"")</f>
        <v/>
      </c>
      <c r="I618" s="157">
        <f>IFERROR($H$8:INDEX($H$8:$H$3000,COUNTIF($H$8:$H$3000,"?*")),"")</f>
        <v>0</v>
      </c>
    </row>
    <row r="619" spans="1:9" x14ac:dyDescent="0.25">
      <c r="A619">
        <f>--ISNUMBER(IFERROR(SEARCH('Project Costing'!#REF!,'Equipment &amp; Materials'!J625,1),""))</f>
        <v>0</v>
      </c>
      <c r="B619" t="str">
        <f>IF(A619=1,COUNTIF($A$8:A619,1),"")</f>
        <v/>
      </c>
      <c r="D619" s="158">
        <f>IFERROR($C$8:INDEX($C$8:$C$3000,COUNTIF($C$8:$C$3000,"?*")),"")</f>
        <v>0</v>
      </c>
      <c r="F619">
        <f>--ISNUMBER(IFERROR(SEARCH('Project Costing'!#REF!,'Equipment &amp; Materials'!J625,1),""))</f>
        <v>0</v>
      </c>
      <c r="G619" t="str">
        <f>IF(F619=1,COUNTIF($F$8:F619,1),"")</f>
        <v/>
      </c>
      <c r="I619" s="157">
        <f>IFERROR($H$8:INDEX($H$8:$H$3000,COUNTIF($H$8:$H$3000,"?*")),"")</f>
        <v>0</v>
      </c>
    </row>
    <row r="620" spans="1:9" x14ac:dyDescent="0.25">
      <c r="A620">
        <f>--ISNUMBER(IFERROR(SEARCH('Project Costing'!#REF!,'Equipment &amp; Materials'!J626,1),""))</f>
        <v>0</v>
      </c>
      <c r="B620" t="str">
        <f>IF(A620=1,COUNTIF($A$8:A620,1),"")</f>
        <v/>
      </c>
      <c r="D620" s="158">
        <f>IFERROR($C$8:INDEX($C$8:$C$3000,COUNTIF($C$8:$C$3000,"?*")),"")</f>
        <v>0</v>
      </c>
      <c r="F620">
        <f>--ISNUMBER(IFERROR(SEARCH('Project Costing'!#REF!,'Equipment &amp; Materials'!J626,1),""))</f>
        <v>0</v>
      </c>
      <c r="G620" t="str">
        <f>IF(F620=1,COUNTIF($F$8:F620,1),"")</f>
        <v/>
      </c>
      <c r="I620" s="157">
        <f>IFERROR($H$8:INDEX($H$8:$H$3000,COUNTIF($H$8:$H$3000,"?*")),"")</f>
        <v>0</v>
      </c>
    </row>
    <row r="621" spans="1:9" x14ac:dyDescent="0.25">
      <c r="A621">
        <f>--ISNUMBER(IFERROR(SEARCH('Project Costing'!#REF!,'Equipment &amp; Materials'!J627,1),""))</f>
        <v>0</v>
      </c>
      <c r="B621" t="str">
        <f>IF(A621=1,COUNTIF($A$8:A621,1),"")</f>
        <v/>
      </c>
      <c r="D621" s="158">
        <f>IFERROR($C$8:INDEX($C$8:$C$3000,COUNTIF($C$8:$C$3000,"?*")),"")</f>
        <v>0</v>
      </c>
      <c r="F621">
        <f>--ISNUMBER(IFERROR(SEARCH('Project Costing'!#REF!,'Equipment &amp; Materials'!J627,1),""))</f>
        <v>0</v>
      </c>
      <c r="G621" t="str">
        <f>IF(F621=1,COUNTIF($F$8:F621,1),"")</f>
        <v/>
      </c>
      <c r="I621" s="157">
        <f>IFERROR($H$8:INDEX($H$8:$H$3000,COUNTIF($H$8:$H$3000,"?*")),"")</f>
        <v>0</v>
      </c>
    </row>
    <row r="622" spans="1:9" x14ac:dyDescent="0.25">
      <c r="A622">
        <f>--ISNUMBER(IFERROR(SEARCH('Project Costing'!#REF!,'Equipment &amp; Materials'!J628,1),""))</f>
        <v>0</v>
      </c>
      <c r="B622" t="str">
        <f>IF(A622=1,COUNTIF($A$8:A622,1),"")</f>
        <v/>
      </c>
      <c r="D622" s="158">
        <f>IFERROR($C$8:INDEX($C$8:$C$3000,COUNTIF($C$8:$C$3000,"?*")),"")</f>
        <v>0</v>
      </c>
      <c r="F622">
        <f>--ISNUMBER(IFERROR(SEARCH('Project Costing'!#REF!,'Equipment &amp; Materials'!J628,1),""))</f>
        <v>0</v>
      </c>
      <c r="G622" t="str">
        <f>IF(F622=1,COUNTIF($F$8:F622,1),"")</f>
        <v/>
      </c>
      <c r="I622" s="157">
        <f>IFERROR($H$8:INDEX($H$8:$H$3000,COUNTIF($H$8:$H$3000,"?*")),"")</f>
        <v>0</v>
      </c>
    </row>
    <row r="623" spans="1:9" x14ac:dyDescent="0.25">
      <c r="A623">
        <f>--ISNUMBER(IFERROR(SEARCH('Project Costing'!#REF!,'Equipment &amp; Materials'!J629,1),""))</f>
        <v>0</v>
      </c>
      <c r="B623" t="str">
        <f>IF(A623=1,COUNTIF($A$8:A623,1),"")</f>
        <v/>
      </c>
      <c r="D623" s="158">
        <f>IFERROR($C$8:INDEX($C$8:$C$3000,COUNTIF($C$8:$C$3000,"?*")),"")</f>
        <v>0</v>
      </c>
      <c r="F623">
        <f>--ISNUMBER(IFERROR(SEARCH('Project Costing'!#REF!,'Equipment &amp; Materials'!J629,1),""))</f>
        <v>0</v>
      </c>
      <c r="G623" t="str">
        <f>IF(F623=1,COUNTIF($F$8:F623,1),"")</f>
        <v/>
      </c>
      <c r="I623" s="157">
        <f>IFERROR($H$8:INDEX($H$8:$H$3000,COUNTIF($H$8:$H$3000,"?*")),"")</f>
        <v>0</v>
      </c>
    </row>
    <row r="624" spans="1:9" x14ac:dyDescent="0.25">
      <c r="A624">
        <f>--ISNUMBER(IFERROR(SEARCH('Project Costing'!#REF!,'Equipment &amp; Materials'!J630,1),""))</f>
        <v>0</v>
      </c>
      <c r="B624" t="str">
        <f>IF(A624=1,COUNTIF($A$8:A624,1),"")</f>
        <v/>
      </c>
      <c r="D624" s="158">
        <f>IFERROR($C$8:INDEX($C$8:$C$3000,COUNTIF($C$8:$C$3000,"?*")),"")</f>
        <v>0</v>
      </c>
      <c r="F624">
        <f>--ISNUMBER(IFERROR(SEARCH('Project Costing'!#REF!,'Equipment &amp; Materials'!J630,1),""))</f>
        <v>0</v>
      </c>
      <c r="G624" t="str">
        <f>IF(F624=1,COUNTIF($F$8:F624,1),"")</f>
        <v/>
      </c>
      <c r="I624" s="157">
        <f>IFERROR($H$8:INDEX($H$8:$H$3000,COUNTIF($H$8:$H$3000,"?*")),"")</f>
        <v>0</v>
      </c>
    </row>
    <row r="625" spans="1:9" x14ac:dyDescent="0.25">
      <c r="A625">
        <f>--ISNUMBER(IFERROR(SEARCH('Project Costing'!#REF!,'Equipment &amp; Materials'!J631,1),""))</f>
        <v>0</v>
      </c>
      <c r="B625" t="str">
        <f>IF(A625=1,COUNTIF($A$8:A625,1),"")</f>
        <v/>
      </c>
      <c r="D625" s="158">
        <f>IFERROR($C$8:INDEX($C$8:$C$3000,COUNTIF($C$8:$C$3000,"?*")),"")</f>
        <v>0</v>
      </c>
      <c r="F625">
        <f>--ISNUMBER(IFERROR(SEARCH('Project Costing'!#REF!,'Equipment &amp; Materials'!J631,1),""))</f>
        <v>0</v>
      </c>
      <c r="G625" t="str">
        <f>IF(F625=1,COUNTIF($F$8:F625,1),"")</f>
        <v/>
      </c>
      <c r="I625" s="157">
        <f>IFERROR($H$8:INDEX($H$8:$H$3000,COUNTIF($H$8:$H$3000,"?*")),"")</f>
        <v>0</v>
      </c>
    </row>
    <row r="626" spans="1:9" x14ac:dyDescent="0.25">
      <c r="A626">
        <f>--ISNUMBER(IFERROR(SEARCH('Project Costing'!#REF!,'Equipment &amp; Materials'!J632,1),""))</f>
        <v>0</v>
      </c>
      <c r="B626" t="str">
        <f>IF(A626=1,COUNTIF($A$8:A626,1),"")</f>
        <v/>
      </c>
      <c r="D626" s="158">
        <f>IFERROR($C$8:INDEX($C$8:$C$3000,COUNTIF($C$8:$C$3000,"?*")),"")</f>
        <v>0</v>
      </c>
      <c r="F626">
        <f>--ISNUMBER(IFERROR(SEARCH('Project Costing'!#REF!,'Equipment &amp; Materials'!J632,1),""))</f>
        <v>0</v>
      </c>
      <c r="G626" t="str">
        <f>IF(F626=1,COUNTIF($F$8:F626,1),"")</f>
        <v/>
      </c>
      <c r="I626" s="157">
        <f>IFERROR($H$8:INDEX($H$8:$H$3000,COUNTIF($H$8:$H$3000,"?*")),"")</f>
        <v>0</v>
      </c>
    </row>
    <row r="627" spans="1:9" x14ac:dyDescent="0.25">
      <c r="A627">
        <f>--ISNUMBER(IFERROR(SEARCH('Project Costing'!#REF!,'Equipment &amp; Materials'!J633,1),""))</f>
        <v>0</v>
      </c>
      <c r="B627" t="str">
        <f>IF(A627=1,COUNTIF($A$8:A627,1),"")</f>
        <v/>
      </c>
      <c r="D627" s="158">
        <f>IFERROR($C$8:INDEX($C$8:$C$3000,COUNTIF($C$8:$C$3000,"?*")),"")</f>
        <v>0</v>
      </c>
      <c r="F627">
        <f>--ISNUMBER(IFERROR(SEARCH('Project Costing'!#REF!,'Equipment &amp; Materials'!J633,1),""))</f>
        <v>0</v>
      </c>
      <c r="G627" t="str">
        <f>IF(F627=1,COUNTIF($F$8:F627,1),"")</f>
        <v/>
      </c>
      <c r="I627" s="157">
        <f>IFERROR($H$8:INDEX($H$8:$H$3000,COUNTIF($H$8:$H$3000,"?*")),"")</f>
        <v>0</v>
      </c>
    </row>
    <row r="628" spans="1:9" x14ac:dyDescent="0.25">
      <c r="A628">
        <f>--ISNUMBER(IFERROR(SEARCH('Project Costing'!#REF!,'Equipment &amp; Materials'!J634,1),""))</f>
        <v>0</v>
      </c>
      <c r="B628" t="str">
        <f>IF(A628=1,COUNTIF($A$8:A628,1),"")</f>
        <v/>
      </c>
      <c r="D628" s="158">
        <f>IFERROR($C$8:INDEX($C$8:$C$3000,COUNTIF($C$8:$C$3000,"?*")),"")</f>
        <v>0</v>
      </c>
      <c r="F628">
        <f>--ISNUMBER(IFERROR(SEARCH('Project Costing'!#REF!,'Equipment &amp; Materials'!J634,1),""))</f>
        <v>0</v>
      </c>
      <c r="G628" t="str">
        <f>IF(F628=1,COUNTIF($F$8:F628,1),"")</f>
        <v/>
      </c>
      <c r="I628" s="157">
        <f>IFERROR($H$8:INDEX($H$8:$H$3000,COUNTIF($H$8:$H$3000,"?*")),"")</f>
        <v>0</v>
      </c>
    </row>
    <row r="629" spans="1:9" x14ac:dyDescent="0.25">
      <c r="A629">
        <f>--ISNUMBER(IFERROR(SEARCH('Project Costing'!#REF!,'Equipment &amp; Materials'!J635,1),""))</f>
        <v>0</v>
      </c>
      <c r="B629" t="str">
        <f>IF(A629=1,COUNTIF($A$8:A629,1),"")</f>
        <v/>
      </c>
      <c r="D629" s="158">
        <f>IFERROR($C$8:INDEX($C$8:$C$3000,COUNTIF($C$8:$C$3000,"?*")),"")</f>
        <v>0</v>
      </c>
      <c r="F629">
        <f>--ISNUMBER(IFERROR(SEARCH('Project Costing'!#REF!,'Equipment &amp; Materials'!J635,1),""))</f>
        <v>0</v>
      </c>
      <c r="G629" t="str">
        <f>IF(F629=1,COUNTIF($F$8:F629,1),"")</f>
        <v/>
      </c>
      <c r="I629" s="157">
        <f>IFERROR($H$8:INDEX($H$8:$H$3000,COUNTIF($H$8:$H$3000,"?*")),"")</f>
        <v>0</v>
      </c>
    </row>
    <row r="630" spans="1:9" x14ac:dyDescent="0.25">
      <c r="A630">
        <f>--ISNUMBER(IFERROR(SEARCH('Project Costing'!#REF!,'Equipment &amp; Materials'!J636,1),""))</f>
        <v>0</v>
      </c>
      <c r="B630" t="str">
        <f>IF(A630=1,COUNTIF($A$8:A630,1),"")</f>
        <v/>
      </c>
      <c r="D630" s="158">
        <f>IFERROR($C$8:INDEX($C$8:$C$3000,COUNTIF($C$8:$C$3000,"?*")),"")</f>
        <v>0</v>
      </c>
      <c r="F630">
        <f>--ISNUMBER(IFERROR(SEARCH('Project Costing'!#REF!,'Equipment &amp; Materials'!J636,1),""))</f>
        <v>0</v>
      </c>
      <c r="G630" t="str">
        <f>IF(F630=1,COUNTIF($F$8:F630,1),"")</f>
        <v/>
      </c>
      <c r="I630" s="157">
        <f>IFERROR($H$8:INDEX($H$8:$H$3000,COUNTIF($H$8:$H$3000,"?*")),"")</f>
        <v>0</v>
      </c>
    </row>
    <row r="631" spans="1:9" x14ac:dyDescent="0.25">
      <c r="A631">
        <f>--ISNUMBER(IFERROR(SEARCH('Project Costing'!#REF!,'Equipment &amp; Materials'!J637,1),""))</f>
        <v>0</v>
      </c>
      <c r="B631" t="str">
        <f>IF(A631=1,COUNTIF($A$8:A631,1),"")</f>
        <v/>
      </c>
      <c r="D631" s="158">
        <f>IFERROR($C$8:INDEX($C$8:$C$3000,COUNTIF($C$8:$C$3000,"?*")),"")</f>
        <v>0</v>
      </c>
      <c r="F631">
        <f>--ISNUMBER(IFERROR(SEARCH('Project Costing'!#REF!,'Equipment &amp; Materials'!J637,1),""))</f>
        <v>0</v>
      </c>
      <c r="G631" t="str">
        <f>IF(F631=1,COUNTIF($F$8:F631,1),"")</f>
        <v/>
      </c>
      <c r="I631" s="157">
        <f>IFERROR($H$8:INDEX($H$8:$H$3000,COUNTIF($H$8:$H$3000,"?*")),"")</f>
        <v>0</v>
      </c>
    </row>
    <row r="632" spans="1:9" x14ac:dyDescent="0.25">
      <c r="A632">
        <f>--ISNUMBER(IFERROR(SEARCH('Project Costing'!#REF!,'Equipment &amp; Materials'!J638,1),""))</f>
        <v>0</v>
      </c>
      <c r="B632" t="str">
        <f>IF(A632=1,COUNTIF($A$8:A632,1),"")</f>
        <v/>
      </c>
      <c r="D632" s="158">
        <f>IFERROR($C$8:INDEX($C$8:$C$3000,COUNTIF($C$8:$C$3000,"?*")),"")</f>
        <v>0</v>
      </c>
      <c r="F632">
        <f>--ISNUMBER(IFERROR(SEARCH('Project Costing'!#REF!,'Equipment &amp; Materials'!J638,1),""))</f>
        <v>0</v>
      </c>
      <c r="G632" t="str">
        <f>IF(F632=1,COUNTIF($F$8:F632,1),"")</f>
        <v/>
      </c>
      <c r="I632" s="157">
        <f>IFERROR($H$8:INDEX($H$8:$H$3000,COUNTIF($H$8:$H$3000,"?*")),"")</f>
        <v>0</v>
      </c>
    </row>
    <row r="633" spans="1:9" x14ac:dyDescent="0.25">
      <c r="A633">
        <f>--ISNUMBER(IFERROR(SEARCH('Project Costing'!#REF!,'Equipment &amp; Materials'!J639,1),""))</f>
        <v>0</v>
      </c>
      <c r="B633" t="str">
        <f>IF(A633=1,COUNTIF($A$8:A633,1),"")</f>
        <v/>
      </c>
      <c r="D633" s="158">
        <f>IFERROR($C$8:INDEX($C$8:$C$3000,COUNTIF($C$8:$C$3000,"?*")),"")</f>
        <v>0</v>
      </c>
      <c r="F633">
        <f>--ISNUMBER(IFERROR(SEARCH('Project Costing'!#REF!,'Equipment &amp; Materials'!J639,1),""))</f>
        <v>0</v>
      </c>
      <c r="G633" t="str">
        <f>IF(F633=1,COUNTIF($F$8:F633,1),"")</f>
        <v/>
      </c>
      <c r="I633" s="157">
        <f>IFERROR($H$8:INDEX($H$8:$H$3000,COUNTIF($H$8:$H$3000,"?*")),"")</f>
        <v>0</v>
      </c>
    </row>
    <row r="634" spans="1:9" x14ac:dyDescent="0.25">
      <c r="A634">
        <f>--ISNUMBER(IFERROR(SEARCH('Project Costing'!#REF!,'Equipment &amp; Materials'!J640,1),""))</f>
        <v>0</v>
      </c>
      <c r="B634" t="str">
        <f>IF(A634=1,COUNTIF($A$8:A634,1),"")</f>
        <v/>
      </c>
      <c r="D634" s="158">
        <f>IFERROR($C$8:INDEX($C$8:$C$3000,COUNTIF($C$8:$C$3000,"?*")),"")</f>
        <v>0</v>
      </c>
      <c r="F634">
        <f>--ISNUMBER(IFERROR(SEARCH('Project Costing'!#REF!,'Equipment &amp; Materials'!J640,1),""))</f>
        <v>0</v>
      </c>
      <c r="G634" t="str">
        <f>IF(F634=1,COUNTIF($F$8:F634,1),"")</f>
        <v/>
      </c>
      <c r="I634" s="157">
        <f>IFERROR($H$8:INDEX($H$8:$H$3000,COUNTIF($H$8:$H$3000,"?*")),"")</f>
        <v>0</v>
      </c>
    </row>
    <row r="635" spans="1:9" x14ac:dyDescent="0.25">
      <c r="A635">
        <f>--ISNUMBER(IFERROR(SEARCH('Project Costing'!#REF!,'Equipment &amp; Materials'!J641,1),""))</f>
        <v>0</v>
      </c>
      <c r="B635" t="str">
        <f>IF(A635=1,COUNTIF($A$8:A635,1),"")</f>
        <v/>
      </c>
      <c r="D635" s="158">
        <f>IFERROR($C$8:INDEX($C$8:$C$3000,COUNTIF($C$8:$C$3000,"?*")),"")</f>
        <v>0</v>
      </c>
      <c r="F635">
        <f>--ISNUMBER(IFERROR(SEARCH('Project Costing'!#REF!,'Equipment &amp; Materials'!J641,1),""))</f>
        <v>0</v>
      </c>
      <c r="G635" t="str">
        <f>IF(F635=1,COUNTIF($F$8:F635,1),"")</f>
        <v/>
      </c>
      <c r="I635" s="157">
        <f>IFERROR($H$8:INDEX($H$8:$H$3000,COUNTIF($H$8:$H$3000,"?*")),"")</f>
        <v>0</v>
      </c>
    </row>
    <row r="636" spans="1:9" x14ac:dyDescent="0.25">
      <c r="A636">
        <f>--ISNUMBER(IFERROR(SEARCH('Project Costing'!#REF!,'Equipment &amp; Materials'!J642,1),""))</f>
        <v>0</v>
      </c>
      <c r="B636" t="str">
        <f>IF(A636=1,COUNTIF($A$8:A636,1),"")</f>
        <v/>
      </c>
      <c r="D636" s="158">
        <f>IFERROR($C$8:INDEX($C$8:$C$3000,COUNTIF($C$8:$C$3000,"?*")),"")</f>
        <v>0</v>
      </c>
      <c r="F636">
        <f>--ISNUMBER(IFERROR(SEARCH('Project Costing'!#REF!,'Equipment &amp; Materials'!J642,1),""))</f>
        <v>0</v>
      </c>
      <c r="G636" t="str">
        <f>IF(F636=1,COUNTIF($F$8:F636,1),"")</f>
        <v/>
      </c>
      <c r="I636" s="157">
        <f>IFERROR($H$8:INDEX($H$8:$H$3000,COUNTIF($H$8:$H$3000,"?*")),"")</f>
        <v>0</v>
      </c>
    </row>
    <row r="637" spans="1:9" x14ac:dyDescent="0.25">
      <c r="A637">
        <f>--ISNUMBER(IFERROR(SEARCH('Project Costing'!#REF!,'Equipment &amp; Materials'!J643,1),""))</f>
        <v>0</v>
      </c>
      <c r="B637" t="str">
        <f>IF(A637=1,COUNTIF($A$8:A637,1),"")</f>
        <v/>
      </c>
      <c r="D637" s="158">
        <f>IFERROR($C$8:INDEX($C$8:$C$3000,COUNTIF($C$8:$C$3000,"?*")),"")</f>
        <v>0</v>
      </c>
      <c r="F637">
        <f>--ISNUMBER(IFERROR(SEARCH('Project Costing'!#REF!,'Equipment &amp; Materials'!J643,1),""))</f>
        <v>0</v>
      </c>
      <c r="G637" t="str">
        <f>IF(F637=1,COUNTIF($F$8:F637,1),"")</f>
        <v/>
      </c>
      <c r="I637" s="157">
        <f>IFERROR($H$8:INDEX($H$8:$H$3000,COUNTIF($H$8:$H$3000,"?*")),"")</f>
        <v>0</v>
      </c>
    </row>
    <row r="638" spans="1:9" x14ac:dyDescent="0.25">
      <c r="A638">
        <f>--ISNUMBER(IFERROR(SEARCH('Project Costing'!#REF!,'Equipment &amp; Materials'!J644,1),""))</f>
        <v>0</v>
      </c>
      <c r="B638" t="str">
        <f>IF(A638=1,COUNTIF($A$8:A638,1),"")</f>
        <v/>
      </c>
      <c r="D638" s="158">
        <f>IFERROR($C$8:INDEX($C$8:$C$3000,COUNTIF($C$8:$C$3000,"?*")),"")</f>
        <v>0</v>
      </c>
      <c r="F638">
        <f>--ISNUMBER(IFERROR(SEARCH('Project Costing'!#REF!,'Equipment &amp; Materials'!J644,1),""))</f>
        <v>0</v>
      </c>
      <c r="G638" t="str">
        <f>IF(F638=1,COUNTIF($F$8:F638,1),"")</f>
        <v/>
      </c>
      <c r="I638" s="157">
        <f>IFERROR($H$8:INDEX($H$8:$H$3000,COUNTIF($H$8:$H$3000,"?*")),"")</f>
        <v>0</v>
      </c>
    </row>
    <row r="639" spans="1:9" x14ac:dyDescent="0.25">
      <c r="A639">
        <f>--ISNUMBER(IFERROR(SEARCH('Project Costing'!#REF!,'Equipment &amp; Materials'!J645,1),""))</f>
        <v>0</v>
      </c>
      <c r="B639" t="str">
        <f>IF(A639=1,COUNTIF($A$8:A639,1),"")</f>
        <v/>
      </c>
      <c r="D639" s="158">
        <f>IFERROR($C$8:INDEX($C$8:$C$3000,COUNTIF($C$8:$C$3000,"?*")),"")</f>
        <v>0</v>
      </c>
      <c r="F639">
        <f>--ISNUMBER(IFERROR(SEARCH('Project Costing'!#REF!,'Equipment &amp; Materials'!J645,1),""))</f>
        <v>0</v>
      </c>
      <c r="G639" t="str">
        <f>IF(F639=1,COUNTIF($F$8:F639,1),"")</f>
        <v/>
      </c>
      <c r="I639" s="157">
        <f>IFERROR($H$8:INDEX($H$8:$H$3000,COUNTIF($H$8:$H$3000,"?*")),"")</f>
        <v>0</v>
      </c>
    </row>
    <row r="640" spans="1:9" x14ac:dyDescent="0.25">
      <c r="A640">
        <f>--ISNUMBER(IFERROR(SEARCH('Project Costing'!#REF!,'Equipment &amp; Materials'!J646,1),""))</f>
        <v>0</v>
      </c>
      <c r="B640" t="str">
        <f>IF(A640=1,COUNTIF($A$8:A640,1),"")</f>
        <v/>
      </c>
      <c r="D640" s="158">
        <f>IFERROR($C$8:INDEX($C$8:$C$3000,COUNTIF($C$8:$C$3000,"?*")),"")</f>
        <v>0</v>
      </c>
      <c r="F640">
        <f>--ISNUMBER(IFERROR(SEARCH('Project Costing'!#REF!,'Equipment &amp; Materials'!J646,1),""))</f>
        <v>0</v>
      </c>
      <c r="G640" t="str">
        <f>IF(F640=1,COUNTIF($F$8:F640,1),"")</f>
        <v/>
      </c>
      <c r="I640" s="157">
        <f>IFERROR($H$8:INDEX($H$8:$H$3000,COUNTIF($H$8:$H$3000,"?*")),"")</f>
        <v>0</v>
      </c>
    </row>
    <row r="641" spans="1:9" x14ac:dyDescent="0.25">
      <c r="A641">
        <f>--ISNUMBER(IFERROR(SEARCH('Project Costing'!#REF!,'Equipment &amp; Materials'!J647,1),""))</f>
        <v>0</v>
      </c>
      <c r="B641" t="str">
        <f>IF(A641=1,COUNTIF($A$8:A641,1),"")</f>
        <v/>
      </c>
      <c r="D641" s="158">
        <f>IFERROR($C$8:INDEX($C$8:$C$3000,COUNTIF($C$8:$C$3000,"?*")),"")</f>
        <v>0</v>
      </c>
      <c r="F641">
        <f>--ISNUMBER(IFERROR(SEARCH('Project Costing'!#REF!,'Equipment &amp; Materials'!J647,1),""))</f>
        <v>0</v>
      </c>
      <c r="G641" t="str">
        <f>IF(F641=1,COUNTIF($F$8:F641,1),"")</f>
        <v/>
      </c>
      <c r="I641" s="157">
        <f>IFERROR($H$8:INDEX($H$8:$H$3000,COUNTIF($H$8:$H$3000,"?*")),"")</f>
        <v>0</v>
      </c>
    </row>
    <row r="642" spans="1:9" x14ac:dyDescent="0.25">
      <c r="A642">
        <f>--ISNUMBER(IFERROR(SEARCH('Project Costing'!#REF!,'Equipment &amp; Materials'!J648,1),""))</f>
        <v>0</v>
      </c>
      <c r="B642" t="str">
        <f>IF(A642=1,COUNTIF($A$8:A642,1),"")</f>
        <v/>
      </c>
      <c r="D642" s="158">
        <f>IFERROR($C$8:INDEX($C$8:$C$3000,COUNTIF($C$8:$C$3000,"?*")),"")</f>
        <v>0</v>
      </c>
      <c r="F642">
        <f>--ISNUMBER(IFERROR(SEARCH('Project Costing'!#REF!,'Equipment &amp; Materials'!J648,1),""))</f>
        <v>0</v>
      </c>
      <c r="G642" t="str">
        <f>IF(F642=1,COUNTIF($F$8:F642,1),"")</f>
        <v/>
      </c>
      <c r="I642" s="157">
        <f>IFERROR($H$8:INDEX($H$8:$H$3000,COUNTIF($H$8:$H$3000,"?*")),"")</f>
        <v>0</v>
      </c>
    </row>
    <row r="643" spans="1:9" x14ac:dyDescent="0.25">
      <c r="A643">
        <f>--ISNUMBER(IFERROR(SEARCH('Project Costing'!#REF!,'Equipment &amp; Materials'!J649,1),""))</f>
        <v>0</v>
      </c>
      <c r="B643" t="str">
        <f>IF(A643=1,COUNTIF($A$8:A643,1),"")</f>
        <v/>
      </c>
      <c r="D643" s="158">
        <f>IFERROR($C$8:INDEX($C$8:$C$3000,COUNTIF($C$8:$C$3000,"?*")),"")</f>
        <v>0</v>
      </c>
      <c r="F643">
        <f>--ISNUMBER(IFERROR(SEARCH('Project Costing'!#REF!,'Equipment &amp; Materials'!J649,1),""))</f>
        <v>0</v>
      </c>
      <c r="G643" t="str">
        <f>IF(F643=1,COUNTIF($F$8:F643,1),"")</f>
        <v/>
      </c>
      <c r="I643" s="157">
        <f>IFERROR($H$8:INDEX($H$8:$H$3000,COUNTIF($H$8:$H$3000,"?*")),"")</f>
        <v>0</v>
      </c>
    </row>
    <row r="644" spans="1:9" x14ac:dyDescent="0.25">
      <c r="A644">
        <f>--ISNUMBER(IFERROR(SEARCH('Project Costing'!#REF!,'Equipment &amp; Materials'!J650,1),""))</f>
        <v>0</v>
      </c>
      <c r="B644" t="str">
        <f>IF(A644=1,COUNTIF($A$8:A644,1),"")</f>
        <v/>
      </c>
      <c r="D644" s="158">
        <f>IFERROR($C$8:INDEX($C$8:$C$3000,COUNTIF($C$8:$C$3000,"?*")),"")</f>
        <v>0</v>
      </c>
      <c r="F644">
        <f>--ISNUMBER(IFERROR(SEARCH('Project Costing'!#REF!,'Equipment &amp; Materials'!J650,1),""))</f>
        <v>0</v>
      </c>
      <c r="G644" t="str">
        <f>IF(F644=1,COUNTIF($F$8:F644,1),"")</f>
        <v/>
      </c>
      <c r="I644" s="157">
        <f>IFERROR($H$8:INDEX($H$8:$H$3000,COUNTIF($H$8:$H$3000,"?*")),"")</f>
        <v>0</v>
      </c>
    </row>
    <row r="645" spans="1:9" x14ac:dyDescent="0.25">
      <c r="A645">
        <f>--ISNUMBER(IFERROR(SEARCH('Project Costing'!#REF!,'Equipment &amp; Materials'!J651,1),""))</f>
        <v>0</v>
      </c>
      <c r="B645" t="str">
        <f>IF(A645=1,COUNTIF($A$8:A645,1),"")</f>
        <v/>
      </c>
      <c r="D645" s="158">
        <f>IFERROR($C$8:INDEX($C$8:$C$3000,COUNTIF($C$8:$C$3000,"?*")),"")</f>
        <v>0</v>
      </c>
      <c r="F645">
        <f>--ISNUMBER(IFERROR(SEARCH('Project Costing'!#REF!,'Equipment &amp; Materials'!J651,1),""))</f>
        <v>0</v>
      </c>
      <c r="G645" t="str">
        <f>IF(F645=1,COUNTIF($F$8:F645,1),"")</f>
        <v/>
      </c>
      <c r="I645" s="157">
        <f>IFERROR($H$8:INDEX($H$8:$H$3000,COUNTIF($H$8:$H$3000,"?*")),"")</f>
        <v>0</v>
      </c>
    </row>
    <row r="646" spans="1:9" x14ac:dyDescent="0.25">
      <c r="A646">
        <f>--ISNUMBER(IFERROR(SEARCH('Project Costing'!#REF!,'Equipment &amp; Materials'!J652,1),""))</f>
        <v>0</v>
      </c>
      <c r="B646" t="str">
        <f>IF(A646=1,COUNTIF($A$8:A646,1),"")</f>
        <v/>
      </c>
      <c r="D646" s="158">
        <f>IFERROR($C$8:INDEX($C$8:$C$3000,COUNTIF($C$8:$C$3000,"?*")),"")</f>
        <v>0</v>
      </c>
      <c r="F646">
        <f>--ISNUMBER(IFERROR(SEARCH('Project Costing'!#REF!,'Equipment &amp; Materials'!J652,1),""))</f>
        <v>0</v>
      </c>
      <c r="G646" t="str">
        <f>IF(F646=1,COUNTIF($F$8:F646,1),"")</f>
        <v/>
      </c>
      <c r="I646" s="157">
        <f>IFERROR($H$8:INDEX($H$8:$H$3000,COUNTIF($H$8:$H$3000,"?*")),"")</f>
        <v>0</v>
      </c>
    </row>
    <row r="647" spans="1:9" x14ac:dyDescent="0.25">
      <c r="A647">
        <f>--ISNUMBER(IFERROR(SEARCH('Project Costing'!#REF!,'Equipment &amp; Materials'!J653,1),""))</f>
        <v>0</v>
      </c>
      <c r="B647" t="str">
        <f>IF(A647=1,COUNTIF($A$8:A647,1),"")</f>
        <v/>
      </c>
      <c r="D647" s="158">
        <f>IFERROR($C$8:INDEX($C$8:$C$3000,COUNTIF($C$8:$C$3000,"?*")),"")</f>
        <v>0</v>
      </c>
      <c r="F647">
        <f>--ISNUMBER(IFERROR(SEARCH('Project Costing'!#REF!,'Equipment &amp; Materials'!J653,1),""))</f>
        <v>0</v>
      </c>
      <c r="G647" t="str">
        <f>IF(F647=1,COUNTIF($F$8:F647,1),"")</f>
        <v/>
      </c>
      <c r="I647" s="157">
        <f>IFERROR($H$8:INDEX($H$8:$H$3000,COUNTIF($H$8:$H$3000,"?*")),"")</f>
        <v>0</v>
      </c>
    </row>
    <row r="648" spans="1:9" x14ac:dyDescent="0.25">
      <c r="A648">
        <f>--ISNUMBER(IFERROR(SEARCH('Project Costing'!#REF!,'Equipment &amp; Materials'!J654,1),""))</f>
        <v>0</v>
      </c>
      <c r="B648" t="str">
        <f>IF(A648=1,COUNTIF($A$8:A648,1),"")</f>
        <v/>
      </c>
      <c r="D648" s="158">
        <f>IFERROR($C$8:INDEX($C$8:$C$3000,COUNTIF($C$8:$C$3000,"?*")),"")</f>
        <v>0</v>
      </c>
      <c r="F648">
        <f>--ISNUMBER(IFERROR(SEARCH('Project Costing'!#REF!,'Equipment &amp; Materials'!J654,1),""))</f>
        <v>0</v>
      </c>
      <c r="G648" t="str">
        <f>IF(F648=1,COUNTIF($F$8:F648,1),"")</f>
        <v/>
      </c>
      <c r="I648" s="157">
        <f>IFERROR($H$8:INDEX($H$8:$H$3000,COUNTIF($H$8:$H$3000,"?*")),"")</f>
        <v>0</v>
      </c>
    </row>
    <row r="649" spans="1:9" x14ac:dyDescent="0.25">
      <c r="A649">
        <f>--ISNUMBER(IFERROR(SEARCH('Project Costing'!#REF!,'Equipment &amp; Materials'!J655,1),""))</f>
        <v>0</v>
      </c>
      <c r="B649" t="str">
        <f>IF(A649=1,COUNTIF($A$8:A649,1),"")</f>
        <v/>
      </c>
      <c r="D649" s="158">
        <f>IFERROR($C$8:INDEX($C$8:$C$3000,COUNTIF($C$8:$C$3000,"?*")),"")</f>
        <v>0</v>
      </c>
      <c r="F649">
        <f>--ISNUMBER(IFERROR(SEARCH('Project Costing'!#REF!,'Equipment &amp; Materials'!J655,1),""))</f>
        <v>0</v>
      </c>
      <c r="G649" t="str">
        <f>IF(F649=1,COUNTIF($F$8:F649,1),"")</f>
        <v/>
      </c>
      <c r="I649" s="157">
        <f>IFERROR($H$8:INDEX($H$8:$H$3000,COUNTIF($H$8:$H$3000,"?*")),"")</f>
        <v>0</v>
      </c>
    </row>
    <row r="650" spans="1:9" x14ac:dyDescent="0.25">
      <c r="A650">
        <f>--ISNUMBER(IFERROR(SEARCH('Project Costing'!#REF!,'Equipment &amp; Materials'!J656,1),""))</f>
        <v>0</v>
      </c>
      <c r="B650" t="str">
        <f>IF(A650=1,COUNTIF($A$8:A650,1),"")</f>
        <v/>
      </c>
      <c r="D650" s="158">
        <f>IFERROR($C$8:INDEX($C$8:$C$3000,COUNTIF($C$8:$C$3000,"?*")),"")</f>
        <v>0</v>
      </c>
      <c r="F650">
        <f>--ISNUMBER(IFERROR(SEARCH('Project Costing'!#REF!,'Equipment &amp; Materials'!J656,1),""))</f>
        <v>0</v>
      </c>
      <c r="G650" t="str">
        <f>IF(F650=1,COUNTIF($F$8:F650,1),"")</f>
        <v/>
      </c>
      <c r="I650" s="157">
        <f>IFERROR($H$8:INDEX($H$8:$H$3000,COUNTIF($H$8:$H$3000,"?*")),"")</f>
        <v>0</v>
      </c>
    </row>
    <row r="651" spans="1:9" x14ac:dyDescent="0.25">
      <c r="A651">
        <f>--ISNUMBER(IFERROR(SEARCH('Project Costing'!#REF!,'Equipment &amp; Materials'!J657,1),""))</f>
        <v>0</v>
      </c>
      <c r="B651" t="str">
        <f>IF(A651=1,COUNTIF($A$8:A651,1),"")</f>
        <v/>
      </c>
      <c r="D651" s="158">
        <f>IFERROR($C$8:INDEX($C$8:$C$3000,COUNTIF($C$8:$C$3000,"?*")),"")</f>
        <v>0</v>
      </c>
      <c r="F651">
        <f>--ISNUMBER(IFERROR(SEARCH('Project Costing'!#REF!,'Equipment &amp; Materials'!J657,1),""))</f>
        <v>0</v>
      </c>
      <c r="G651" t="str">
        <f>IF(F651=1,COUNTIF($F$8:F651,1),"")</f>
        <v/>
      </c>
      <c r="I651" s="157">
        <f>IFERROR($H$8:INDEX($H$8:$H$3000,COUNTIF($H$8:$H$3000,"?*")),"")</f>
        <v>0</v>
      </c>
    </row>
    <row r="652" spans="1:9" x14ac:dyDescent="0.25">
      <c r="A652">
        <f>--ISNUMBER(IFERROR(SEARCH('Project Costing'!#REF!,'Equipment &amp; Materials'!J658,1),""))</f>
        <v>0</v>
      </c>
      <c r="B652" t="str">
        <f>IF(A652=1,COUNTIF($A$8:A652,1),"")</f>
        <v/>
      </c>
      <c r="D652" s="158">
        <f>IFERROR($C$8:INDEX($C$8:$C$3000,COUNTIF($C$8:$C$3000,"?*")),"")</f>
        <v>0</v>
      </c>
      <c r="F652">
        <f>--ISNUMBER(IFERROR(SEARCH('Project Costing'!#REF!,'Equipment &amp; Materials'!J658,1),""))</f>
        <v>0</v>
      </c>
      <c r="G652" t="str">
        <f>IF(F652=1,COUNTIF($F$8:F652,1),"")</f>
        <v/>
      </c>
      <c r="I652" s="157">
        <f>IFERROR($H$8:INDEX($H$8:$H$3000,COUNTIF($H$8:$H$3000,"?*")),"")</f>
        <v>0</v>
      </c>
    </row>
    <row r="653" spans="1:9" x14ac:dyDescent="0.25">
      <c r="A653">
        <f>--ISNUMBER(IFERROR(SEARCH('Project Costing'!#REF!,'Equipment &amp; Materials'!J659,1),""))</f>
        <v>0</v>
      </c>
      <c r="B653" t="str">
        <f>IF(A653=1,COUNTIF($A$8:A653,1),"")</f>
        <v/>
      </c>
      <c r="D653" s="158">
        <f>IFERROR($C$8:INDEX($C$8:$C$3000,COUNTIF($C$8:$C$3000,"?*")),"")</f>
        <v>0</v>
      </c>
      <c r="F653">
        <f>--ISNUMBER(IFERROR(SEARCH('Project Costing'!#REF!,'Equipment &amp; Materials'!J659,1),""))</f>
        <v>0</v>
      </c>
      <c r="G653" t="str">
        <f>IF(F653=1,COUNTIF($F$8:F653,1),"")</f>
        <v/>
      </c>
      <c r="I653" s="157">
        <f>IFERROR($H$8:INDEX($H$8:$H$3000,COUNTIF($H$8:$H$3000,"?*")),"")</f>
        <v>0</v>
      </c>
    </row>
    <row r="654" spans="1:9" x14ac:dyDescent="0.25">
      <c r="A654">
        <f>--ISNUMBER(IFERROR(SEARCH('Project Costing'!#REF!,'Equipment &amp; Materials'!J660,1),""))</f>
        <v>0</v>
      </c>
      <c r="B654" t="str">
        <f>IF(A654=1,COUNTIF($A$8:A654,1),"")</f>
        <v/>
      </c>
      <c r="D654" s="158">
        <f>IFERROR($C$8:INDEX($C$8:$C$3000,COUNTIF($C$8:$C$3000,"?*")),"")</f>
        <v>0</v>
      </c>
      <c r="F654">
        <f>--ISNUMBER(IFERROR(SEARCH('Project Costing'!#REF!,'Equipment &amp; Materials'!J660,1),""))</f>
        <v>0</v>
      </c>
      <c r="G654" t="str">
        <f>IF(F654=1,COUNTIF($F$8:F654,1),"")</f>
        <v/>
      </c>
      <c r="I654" s="157">
        <f>IFERROR($H$8:INDEX($H$8:$H$3000,COUNTIF($H$8:$H$3000,"?*")),"")</f>
        <v>0</v>
      </c>
    </row>
    <row r="655" spans="1:9" x14ac:dyDescent="0.25">
      <c r="A655">
        <f>--ISNUMBER(IFERROR(SEARCH('Project Costing'!#REF!,'Equipment &amp; Materials'!J661,1),""))</f>
        <v>0</v>
      </c>
      <c r="B655" t="str">
        <f>IF(A655=1,COUNTIF($A$8:A655,1),"")</f>
        <v/>
      </c>
      <c r="D655" s="158">
        <f>IFERROR($C$8:INDEX($C$8:$C$3000,COUNTIF($C$8:$C$3000,"?*")),"")</f>
        <v>0</v>
      </c>
      <c r="F655">
        <f>--ISNUMBER(IFERROR(SEARCH('Project Costing'!#REF!,'Equipment &amp; Materials'!J661,1),""))</f>
        <v>0</v>
      </c>
      <c r="G655" t="str">
        <f>IF(F655=1,COUNTIF($F$8:F655,1),"")</f>
        <v/>
      </c>
      <c r="I655" s="157">
        <f>IFERROR($H$8:INDEX($H$8:$H$3000,COUNTIF($H$8:$H$3000,"?*")),"")</f>
        <v>0</v>
      </c>
    </row>
    <row r="656" spans="1:9" x14ac:dyDescent="0.25">
      <c r="A656">
        <f>--ISNUMBER(IFERROR(SEARCH('Project Costing'!#REF!,'Equipment &amp; Materials'!J662,1),""))</f>
        <v>0</v>
      </c>
      <c r="B656" t="str">
        <f>IF(A656=1,COUNTIF($A$8:A656,1),"")</f>
        <v/>
      </c>
      <c r="D656" s="158">
        <f>IFERROR($C$8:INDEX($C$8:$C$3000,COUNTIF($C$8:$C$3000,"?*")),"")</f>
        <v>0</v>
      </c>
      <c r="F656">
        <f>--ISNUMBER(IFERROR(SEARCH('Project Costing'!#REF!,'Equipment &amp; Materials'!J662,1),""))</f>
        <v>0</v>
      </c>
      <c r="G656" t="str">
        <f>IF(F656=1,COUNTIF($F$8:F656,1),"")</f>
        <v/>
      </c>
      <c r="I656" s="157">
        <f>IFERROR($H$8:INDEX($H$8:$H$3000,COUNTIF($H$8:$H$3000,"?*")),"")</f>
        <v>0</v>
      </c>
    </row>
    <row r="657" spans="1:9" x14ac:dyDescent="0.25">
      <c r="A657">
        <f>--ISNUMBER(IFERROR(SEARCH('Project Costing'!#REF!,'Equipment &amp; Materials'!J663,1),""))</f>
        <v>0</v>
      </c>
      <c r="B657" t="str">
        <f>IF(A657=1,COUNTIF($A$8:A657,1),"")</f>
        <v/>
      </c>
      <c r="D657" s="158">
        <f>IFERROR($C$8:INDEX($C$8:$C$3000,COUNTIF($C$8:$C$3000,"?*")),"")</f>
        <v>0</v>
      </c>
      <c r="F657">
        <f>--ISNUMBER(IFERROR(SEARCH('Project Costing'!#REF!,'Equipment &amp; Materials'!J663,1),""))</f>
        <v>0</v>
      </c>
      <c r="G657" t="str">
        <f>IF(F657=1,COUNTIF($F$8:F657,1),"")</f>
        <v/>
      </c>
      <c r="I657" s="157">
        <f>IFERROR($H$8:INDEX($H$8:$H$3000,COUNTIF($H$8:$H$3000,"?*")),"")</f>
        <v>0</v>
      </c>
    </row>
    <row r="658" spans="1:9" x14ac:dyDescent="0.25">
      <c r="A658">
        <f>--ISNUMBER(IFERROR(SEARCH('Project Costing'!#REF!,'Equipment &amp; Materials'!J664,1),""))</f>
        <v>0</v>
      </c>
      <c r="B658" t="str">
        <f>IF(A658=1,COUNTIF($A$8:A658,1),"")</f>
        <v/>
      </c>
      <c r="D658" s="158">
        <f>IFERROR($C$8:INDEX($C$8:$C$3000,COUNTIF($C$8:$C$3000,"?*")),"")</f>
        <v>0</v>
      </c>
      <c r="F658">
        <f>--ISNUMBER(IFERROR(SEARCH('Project Costing'!#REF!,'Equipment &amp; Materials'!J664,1),""))</f>
        <v>0</v>
      </c>
      <c r="G658" t="str">
        <f>IF(F658=1,COUNTIF($F$8:F658,1),"")</f>
        <v/>
      </c>
      <c r="I658" s="157">
        <f>IFERROR($H$8:INDEX($H$8:$H$3000,COUNTIF($H$8:$H$3000,"?*")),"")</f>
        <v>0</v>
      </c>
    </row>
    <row r="659" spans="1:9" x14ac:dyDescent="0.25">
      <c r="A659">
        <f>--ISNUMBER(IFERROR(SEARCH('Project Costing'!#REF!,'Equipment &amp; Materials'!J665,1),""))</f>
        <v>0</v>
      </c>
      <c r="B659" t="str">
        <f>IF(A659=1,COUNTIF($A$8:A659,1),"")</f>
        <v/>
      </c>
      <c r="D659" s="158">
        <f>IFERROR($C$8:INDEX($C$8:$C$3000,COUNTIF($C$8:$C$3000,"?*")),"")</f>
        <v>0</v>
      </c>
      <c r="F659">
        <f>--ISNUMBER(IFERROR(SEARCH('Project Costing'!#REF!,'Equipment &amp; Materials'!J665,1),""))</f>
        <v>0</v>
      </c>
      <c r="G659" t="str">
        <f>IF(F659=1,COUNTIF($F$8:F659,1),"")</f>
        <v/>
      </c>
      <c r="I659" s="157">
        <f>IFERROR($H$8:INDEX($H$8:$H$3000,COUNTIF($H$8:$H$3000,"?*")),"")</f>
        <v>0</v>
      </c>
    </row>
    <row r="660" spans="1:9" x14ac:dyDescent="0.25">
      <c r="A660">
        <f>--ISNUMBER(IFERROR(SEARCH('Project Costing'!#REF!,'Equipment &amp; Materials'!J666,1),""))</f>
        <v>0</v>
      </c>
      <c r="B660" t="str">
        <f>IF(A660=1,COUNTIF($A$8:A660,1),"")</f>
        <v/>
      </c>
      <c r="D660" s="158">
        <f>IFERROR($C$8:INDEX($C$8:$C$3000,COUNTIF($C$8:$C$3000,"?*")),"")</f>
        <v>0</v>
      </c>
      <c r="F660">
        <f>--ISNUMBER(IFERROR(SEARCH('Project Costing'!#REF!,'Equipment &amp; Materials'!J666,1),""))</f>
        <v>0</v>
      </c>
      <c r="G660" t="str">
        <f>IF(F660=1,COUNTIF($F$8:F660,1),"")</f>
        <v/>
      </c>
      <c r="I660" s="157">
        <f>IFERROR($H$8:INDEX($H$8:$H$3000,COUNTIF($H$8:$H$3000,"?*")),"")</f>
        <v>0</v>
      </c>
    </row>
    <row r="661" spans="1:9" x14ac:dyDescent="0.25">
      <c r="A661">
        <f>--ISNUMBER(IFERROR(SEARCH('Project Costing'!#REF!,'Equipment &amp; Materials'!J667,1),""))</f>
        <v>0</v>
      </c>
      <c r="B661" t="str">
        <f>IF(A661=1,COUNTIF($A$8:A661,1),"")</f>
        <v/>
      </c>
      <c r="D661" s="158">
        <f>IFERROR($C$8:INDEX($C$8:$C$3000,COUNTIF($C$8:$C$3000,"?*")),"")</f>
        <v>0</v>
      </c>
      <c r="F661">
        <f>--ISNUMBER(IFERROR(SEARCH('Project Costing'!#REF!,'Equipment &amp; Materials'!J667,1),""))</f>
        <v>0</v>
      </c>
      <c r="G661" t="str">
        <f>IF(F661=1,COUNTIF($F$8:F661,1),"")</f>
        <v/>
      </c>
      <c r="I661" s="157">
        <f>IFERROR($H$8:INDEX($H$8:$H$3000,COUNTIF($H$8:$H$3000,"?*")),"")</f>
        <v>0</v>
      </c>
    </row>
    <row r="662" spans="1:9" x14ac:dyDescent="0.25">
      <c r="A662">
        <f>--ISNUMBER(IFERROR(SEARCH('Project Costing'!#REF!,'Equipment &amp; Materials'!J668,1),""))</f>
        <v>0</v>
      </c>
      <c r="B662" t="str">
        <f>IF(A662=1,COUNTIF($A$8:A662,1),"")</f>
        <v/>
      </c>
      <c r="D662" s="158">
        <f>IFERROR($C$8:INDEX($C$8:$C$3000,COUNTIF($C$8:$C$3000,"?*")),"")</f>
        <v>0</v>
      </c>
      <c r="F662">
        <f>--ISNUMBER(IFERROR(SEARCH('Project Costing'!#REF!,'Equipment &amp; Materials'!J668,1),""))</f>
        <v>0</v>
      </c>
      <c r="G662" t="str">
        <f>IF(F662=1,COUNTIF($F$8:F662,1),"")</f>
        <v/>
      </c>
      <c r="I662" s="157">
        <f>IFERROR($H$8:INDEX($H$8:$H$3000,COUNTIF($H$8:$H$3000,"?*")),"")</f>
        <v>0</v>
      </c>
    </row>
    <row r="663" spans="1:9" x14ac:dyDescent="0.25">
      <c r="A663">
        <f>--ISNUMBER(IFERROR(SEARCH('Project Costing'!#REF!,'Equipment &amp; Materials'!J669,1),""))</f>
        <v>0</v>
      </c>
      <c r="B663" t="str">
        <f>IF(A663=1,COUNTIF($A$8:A663,1),"")</f>
        <v/>
      </c>
      <c r="D663" s="158">
        <f>IFERROR($C$8:INDEX($C$8:$C$3000,COUNTIF($C$8:$C$3000,"?*")),"")</f>
        <v>0</v>
      </c>
      <c r="F663">
        <f>--ISNUMBER(IFERROR(SEARCH('Project Costing'!#REF!,'Equipment &amp; Materials'!J669,1),""))</f>
        <v>0</v>
      </c>
      <c r="G663" t="str">
        <f>IF(F663=1,COUNTIF($F$8:F663,1),"")</f>
        <v/>
      </c>
      <c r="I663" s="157">
        <f>IFERROR($H$8:INDEX($H$8:$H$3000,COUNTIF($H$8:$H$3000,"?*")),"")</f>
        <v>0</v>
      </c>
    </row>
    <row r="664" spans="1:9" x14ac:dyDescent="0.25">
      <c r="A664">
        <f>--ISNUMBER(IFERROR(SEARCH('Project Costing'!#REF!,'Equipment &amp; Materials'!J670,1),""))</f>
        <v>0</v>
      </c>
      <c r="B664" t="str">
        <f>IF(A664=1,COUNTIF($A$8:A664,1),"")</f>
        <v/>
      </c>
      <c r="D664" s="158">
        <f>IFERROR($C$8:INDEX($C$8:$C$3000,COUNTIF($C$8:$C$3000,"?*")),"")</f>
        <v>0</v>
      </c>
      <c r="F664">
        <f>--ISNUMBER(IFERROR(SEARCH('Project Costing'!#REF!,'Equipment &amp; Materials'!J670,1),""))</f>
        <v>0</v>
      </c>
      <c r="G664" t="str">
        <f>IF(F664=1,COUNTIF($F$8:F664,1),"")</f>
        <v/>
      </c>
      <c r="I664" s="157">
        <f>IFERROR($H$8:INDEX($H$8:$H$3000,COUNTIF($H$8:$H$3000,"?*")),"")</f>
        <v>0</v>
      </c>
    </row>
    <row r="665" spans="1:9" x14ac:dyDescent="0.25">
      <c r="A665">
        <f>--ISNUMBER(IFERROR(SEARCH('Project Costing'!#REF!,'Equipment &amp; Materials'!J671,1),""))</f>
        <v>0</v>
      </c>
      <c r="B665" t="str">
        <f>IF(A665=1,COUNTIF($A$8:A665,1),"")</f>
        <v/>
      </c>
      <c r="D665" s="158">
        <f>IFERROR($C$8:INDEX($C$8:$C$3000,COUNTIF($C$8:$C$3000,"?*")),"")</f>
        <v>0</v>
      </c>
      <c r="F665">
        <f>--ISNUMBER(IFERROR(SEARCH('Project Costing'!#REF!,'Equipment &amp; Materials'!J671,1),""))</f>
        <v>0</v>
      </c>
      <c r="G665" t="str">
        <f>IF(F665=1,COUNTIF($F$8:F665,1),"")</f>
        <v/>
      </c>
      <c r="I665" s="157">
        <f>IFERROR($H$8:INDEX($H$8:$H$3000,COUNTIF($H$8:$H$3000,"?*")),"")</f>
        <v>0</v>
      </c>
    </row>
    <row r="666" spans="1:9" x14ac:dyDescent="0.25">
      <c r="A666">
        <f>--ISNUMBER(IFERROR(SEARCH('Project Costing'!#REF!,'Equipment &amp; Materials'!J672,1),""))</f>
        <v>0</v>
      </c>
      <c r="B666" t="str">
        <f>IF(A666=1,COUNTIF($A$8:A666,1),"")</f>
        <v/>
      </c>
      <c r="D666" s="158">
        <f>IFERROR($C$8:INDEX($C$8:$C$3000,COUNTIF($C$8:$C$3000,"?*")),"")</f>
        <v>0</v>
      </c>
      <c r="F666">
        <f>--ISNUMBER(IFERROR(SEARCH('Project Costing'!#REF!,'Equipment &amp; Materials'!J672,1),""))</f>
        <v>0</v>
      </c>
      <c r="G666" t="str">
        <f>IF(F666=1,COUNTIF($F$8:F666,1),"")</f>
        <v/>
      </c>
      <c r="I666" s="157">
        <f>IFERROR($H$8:INDEX($H$8:$H$3000,COUNTIF($H$8:$H$3000,"?*")),"")</f>
        <v>0</v>
      </c>
    </row>
    <row r="667" spans="1:9" x14ac:dyDescent="0.25">
      <c r="A667">
        <f>--ISNUMBER(IFERROR(SEARCH('Project Costing'!#REF!,'Equipment &amp; Materials'!J673,1),""))</f>
        <v>0</v>
      </c>
      <c r="B667" t="str">
        <f>IF(A667=1,COUNTIF($A$8:A667,1),"")</f>
        <v/>
      </c>
      <c r="D667" s="158">
        <f>IFERROR($C$8:INDEX($C$8:$C$3000,COUNTIF($C$8:$C$3000,"?*")),"")</f>
        <v>0</v>
      </c>
      <c r="F667">
        <f>--ISNUMBER(IFERROR(SEARCH('Project Costing'!#REF!,'Equipment &amp; Materials'!J673,1),""))</f>
        <v>0</v>
      </c>
      <c r="G667" t="str">
        <f>IF(F667=1,COUNTIF($F$8:F667,1),"")</f>
        <v/>
      </c>
      <c r="I667" s="157">
        <f>IFERROR($H$8:INDEX($H$8:$H$3000,COUNTIF($H$8:$H$3000,"?*")),"")</f>
        <v>0</v>
      </c>
    </row>
    <row r="668" spans="1:9" x14ac:dyDescent="0.25">
      <c r="A668">
        <f>--ISNUMBER(IFERROR(SEARCH('Project Costing'!#REF!,'Equipment &amp; Materials'!J674,1),""))</f>
        <v>0</v>
      </c>
      <c r="B668" t="str">
        <f>IF(A668=1,COUNTIF($A$8:A668,1),"")</f>
        <v/>
      </c>
      <c r="D668" s="158">
        <f>IFERROR($C$8:INDEX($C$8:$C$3000,COUNTIF($C$8:$C$3000,"?*")),"")</f>
        <v>0</v>
      </c>
      <c r="F668">
        <f>--ISNUMBER(IFERROR(SEARCH('Project Costing'!#REF!,'Equipment &amp; Materials'!J674,1),""))</f>
        <v>0</v>
      </c>
      <c r="G668" t="str">
        <f>IF(F668=1,COUNTIF($F$8:F668,1),"")</f>
        <v/>
      </c>
      <c r="I668" s="157">
        <f>IFERROR($H$8:INDEX($H$8:$H$3000,COUNTIF($H$8:$H$3000,"?*")),"")</f>
        <v>0</v>
      </c>
    </row>
    <row r="669" spans="1:9" x14ac:dyDescent="0.25">
      <c r="A669">
        <f>--ISNUMBER(IFERROR(SEARCH('Project Costing'!#REF!,'Equipment &amp; Materials'!J675,1),""))</f>
        <v>0</v>
      </c>
      <c r="B669" t="str">
        <f>IF(A669=1,COUNTIF($A$8:A669,1),"")</f>
        <v/>
      </c>
      <c r="D669" s="158">
        <f>IFERROR($C$8:INDEX($C$8:$C$3000,COUNTIF($C$8:$C$3000,"?*")),"")</f>
        <v>0</v>
      </c>
      <c r="F669">
        <f>--ISNUMBER(IFERROR(SEARCH('Project Costing'!#REF!,'Equipment &amp; Materials'!J675,1),""))</f>
        <v>0</v>
      </c>
      <c r="G669" t="str">
        <f>IF(F669=1,COUNTIF($F$8:F669,1),"")</f>
        <v/>
      </c>
      <c r="I669" s="157">
        <f>IFERROR($H$8:INDEX($H$8:$H$3000,COUNTIF($H$8:$H$3000,"?*")),"")</f>
        <v>0</v>
      </c>
    </row>
    <row r="670" spans="1:9" x14ac:dyDescent="0.25">
      <c r="A670">
        <f>--ISNUMBER(IFERROR(SEARCH('Project Costing'!#REF!,'Equipment &amp; Materials'!J676,1),""))</f>
        <v>0</v>
      </c>
      <c r="B670" t="str">
        <f>IF(A670=1,COUNTIF($A$8:A670,1),"")</f>
        <v/>
      </c>
      <c r="D670" s="158">
        <f>IFERROR($C$8:INDEX($C$8:$C$3000,COUNTIF($C$8:$C$3000,"?*")),"")</f>
        <v>0</v>
      </c>
      <c r="F670">
        <f>--ISNUMBER(IFERROR(SEARCH('Project Costing'!#REF!,'Equipment &amp; Materials'!J676,1),""))</f>
        <v>0</v>
      </c>
      <c r="G670" t="str">
        <f>IF(F670=1,COUNTIF($F$8:F670,1),"")</f>
        <v/>
      </c>
      <c r="I670" s="157">
        <f>IFERROR($H$8:INDEX($H$8:$H$3000,COUNTIF($H$8:$H$3000,"?*")),"")</f>
        <v>0</v>
      </c>
    </row>
    <row r="671" spans="1:9" x14ac:dyDescent="0.25">
      <c r="A671">
        <f>--ISNUMBER(IFERROR(SEARCH('Project Costing'!#REF!,'Equipment &amp; Materials'!J677,1),""))</f>
        <v>0</v>
      </c>
      <c r="B671" t="str">
        <f>IF(A671=1,COUNTIF($A$8:A671,1),"")</f>
        <v/>
      </c>
      <c r="D671" s="158">
        <f>IFERROR($C$8:INDEX($C$8:$C$3000,COUNTIF($C$8:$C$3000,"?*")),"")</f>
        <v>0</v>
      </c>
      <c r="F671">
        <f>--ISNUMBER(IFERROR(SEARCH('Project Costing'!#REF!,'Equipment &amp; Materials'!J677,1),""))</f>
        <v>0</v>
      </c>
      <c r="G671" t="str">
        <f>IF(F671=1,COUNTIF($F$8:F671,1),"")</f>
        <v/>
      </c>
      <c r="I671" s="157">
        <f>IFERROR($H$8:INDEX($H$8:$H$3000,COUNTIF($H$8:$H$3000,"?*")),"")</f>
        <v>0</v>
      </c>
    </row>
    <row r="672" spans="1:9" x14ac:dyDescent="0.25">
      <c r="A672">
        <f>--ISNUMBER(IFERROR(SEARCH('Project Costing'!#REF!,'Equipment &amp; Materials'!J678,1),""))</f>
        <v>0</v>
      </c>
      <c r="B672" t="str">
        <f>IF(A672=1,COUNTIF($A$8:A672,1),"")</f>
        <v/>
      </c>
      <c r="D672" s="158">
        <f>IFERROR($C$8:INDEX($C$8:$C$3000,COUNTIF($C$8:$C$3000,"?*")),"")</f>
        <v>0</v>
      </c>
      <c r="F672">
        <f>--ISNUMBER(IFERROR(SEARCH('Project Costing'!#REF!,'Equipment &amp; Materials'!J678,1),""))</f>
        <v>0</v>
      </c>
      <c r="G672" t="str">
        <f>IF(F672=1,COUNTIF($F$8:F672,1),"")</f>
        <v/>
      </c>
      <c r="I672" s="157">
        <f>IFERROR($H$8:INDEX($H$8:$H$3000,COUNTIF($H$8:$H$3000,"?*")),"")</f>
        <v>0</v>
      </c>
    </row>
    <row r="673" spans="1:9" x14ac:dyDescent="0.25">
      <c r="A673">
        <f>--ISNUMBER(IFERROR(SEARCH('Project Costing'!#REF!,'Equipment &amp; Materials'!J679,1),""))</f>
        <v>0</v>
      </c>
      <c r="B673" t="str">
        <f>IF(A673=1,COUNTIF($A$8:A673,1),"")</f>
        <v/>
      </c>
      <c r="D673" s="158">
        <f>IFERROR($C$8:INDEX($C$8:$C$3000,COUNTIF($C$8:$C$3000,"?*")),"")</f>
        <v>0</v>
      </c>
      <c r="F673">
        <f>--ISNUMBER(IFERROR(SEARCH('Project Costing'!#REF!,'Equipment &amp; Materials'!J679,1),""))</f>
        <v>0</v>
      </c>
      <c r="G673" t="str">
        <f>IF(F673=1,COUNTIF($F$8:F673,1),"")</f>
        <v/>
      </c>
      <c r="I673" s="157">
        <f>IFERROR($H$8:INDEX($H$8:$H$3000,COUNTIF($H$8:$H$3000,"?*")),"")</f>
        <v>0</v>
      </c>
    </row>
    <row r="674" spans="1:9" x14ac:dyDescent="0.25">
      <c r="A674">
        <f>--ISNUMBER(IFERROR(SEARCH('Project Costing'!#REF!,'Equipment &amp; Materials'!J680,1),""))</f>
        <v>0</v>
      </c>
      <c r="B674" t="str">
        <f>IF(A674=1,COUNTIF($A$8:A674,1),"")</f>
        <v/>
      </c>
      <c r="D674" s="158">
        <f>IFERROR($C$8:INDEX($C$8:$C$3000,COUNTIF($C$8:$C$3000,"?*")),"")</f>
        <v>0</v>
      </c>
      <c r="F674">
        <f>--ISNUMBER(IFERROR(SEARCH('Project Costing'!#REF!,'Equipment &amp; Materials'!J680,1),""))</f>
        <v>0</v>
      </c>
      <c r="G674" t="str">
        <f>IF(F674=1,COUNTIF($F$8:F674,1),"")</f>
        <v/>
      </c>
      <c r="I674" s="157">
        <f>IFERROR($H$8:INDEX($H$8:$H$3000,COUNTIF($H$8:$H$3000,"?*")),"")</f>
        <v>0</v>
      </c>
    </row>
    <row r="675" spans="1:9" x14ac:dyDescent="0.25">
      <c r="A675">
        <f>--ISNUMBER(IFERROR(SEARCH('Project Costing'!#REF!,'Equipment &amp; Materials'!J681,1),""))</f>
        <v>0</v>
      </c>
      <c r="B675" t="str">
        <f>IF(A675=1,COUNTIF($A$8:A675,1),"")</f>
        <v/>
      </c>
      <c r="D675" s="158">
        <f>IFERROR($C$8:INDEX($C$8:$C$3000,COUNTIF($C$8:$C$3000,"?*")),"")</f>
        <v>0</v>
      </c>
      <c r="F675">
        <f>--ISNUMBER(IFERROR(SEARCH('Project Costing'!#REF!,'Equipment &amp; Materials'!J681,1),""))</f>
        <v>0</v>
      </c>
      <c r="G675" t="str">
        <f>IF(F675=1,COUNTIF($F$8:F675,1),"")</f>
        <v/>
      </c>
      <c r="I675" s="157">
        <f>IFERROR($H$8:INDEX($H$8:$H$3000,COUNTIF($H$8:$H$3000,"?*")),"")</f>
        <v>0</v>
      </c>
    </row>
    <row r="676" spans="1:9" x14ac:dyDescent="0.25">
      <c r="A676">
        <f>--ISNUMBER(IFERROR(SEARCH('Project Costing'!#REF!,'Equipment &amp; Materials'!J682,1),""))</f>
        <v>0</v>
      </c>
      <c r="B676" t="str">
        <f>IF(A676=1,COUNTIF($A$8:A676,1),"")</f>
        <v/>
      </c>
      <c r="D676" s="158">
        <f>IFERROR($C$8:INDEX($C$8:$C$3000,COUNTIF($C$8:$C$3000,"?*")),"")</f>
        <v>0</v>
      </c>
      <c r="F676">
        <f>--ISNUMBER(IFERROR(SEARCH('Project Costing'!#REF!,'Equipment &amp; Materials'!J682,1),""))</f>
        <v>0</v>
      </c>
      <c r="G676" t="str">
        <f>IF(F676=1,COUNTIF($F$8:F676,1),"")</f>
        <v/>
      </c>
      <c r="I676" s="157">
        <f>IFERROR($H$8:INDEX($H$8:$H$3000,COUNTIF($H$8:$H$3000,"?*")),"")</f>
        <v>0</v>
      </c>
    </row>
    <row r="677" spans="1:9" x14ac:dyDescent="0.25">
      <c r="A677">
        <f>--ISNUMBER(IFERROR(SEARCH('Project Costing'!#REF!,'Equipment &amp; Materials'!J683,1),""))</f>
        <v>0</v>
      </c>
      <c r="B677" t="str">
        <f>IF(A677=1,COUNTIF($A$8:A677,1),"")</f>
        <v/>
      </c>
      <c r="D677" s="158">
        <f>IFERROR($C$8:INDEX($C$8:$C$3000,COUNTIF($C$8:$C$3000,"?*")),"")</f>
        <v>0</v>
      </c>
      <c r="F677">
        <f>--ISNUMBER(IFERROR(SEARCH('Project Costing'!#REF!,'Equipment &amp; Materials'!J683,1),""))</f>
        <v>0</v>
      </c>
      <c r="G677" t="str">
        <f>IF(F677=1,COUNTIF($F$8:F677,1),"")</f>
        <v/>
      </c>
      <c r="I677" s="157">
        <f>IFERROR($H$8:INDEX($H$8:$H$3000,COUNTIF($H$8:$H$3000,"?*")),"")</f>
        <v>0</v>
      </c>
    </row>
    <row r="678" spans="1:9" x14ac:dyDescent="0.25">
      <c r="A678">
        <f>--ISNUMBER(IFERROR(SEARCH('Project Costing'!#REF!,'Equipment &amp; Materials'!J684,1),""))</f>
        <v>0</v>
      </c>
      <c r="B678" t="str">
        <f>IF(A678=1,COUNTIF($A$8:A678,1),"")</f>
        <v/>
      </c>
      <c r="D678" s="158">
        <f>IFERROR($C$8:INDEX($C$8:$C$3000,COUNTIF($C$8:$C$3000,"?*")),"")</f>
        <v>0</v>
      </c>
      <c r="F678">
        <f>--ISNUMBER(IFERROR(SEARCH('Project Costing'!#REF!,'Equipment &amp; Materials'!J684,1),""))</f>
        <v>0</v>
      </c>
      <c r="G678" t="str">
        <f>IF(F678=1,COUNTIF($F$8:F678,1),"")</f>
        <v/>
      </c>
      <c r="I678" s="157">
        <f>IFERROR($H$8:INDEX($H$8:$H$3000,COUNTIF($H$8:$H$3000,"?*")),"")</f>
        <v>0</v>
      </c>
    </row>
    <row r="679" spans="1:9" x14ac:dyDescent="0.25">
      <c r="A679">
        <f>--ISNUMBER(IFERROR(SEARCH('Project Costing'!#REF!,'Equipment &amp; Materials'!J685,1),""))</f>
        <v>0</v>
      </c>
      <c r="B679" t="str">
        <f>IF(A679=1,COUNTIF($A$8:A679,1),"")</f>
        <v/>
      </c>
      <c r="D679" s="158">
        <f>IFERROR($C$8:INDEX($C$8:$C$3000,COUNTIF($C$8:$C$3000,"?*")),"")</f>
        <v>0</v>
      </c>
      <c r="F679">
        <f>--ISNUMBER(IFERROR(SEARCH('Project Costing'!#REF!,'Equipment &amp; Materials'!J685,1),""))</f>
        <v>0</v>
      </c>
      <c r="G679" t="str">
        <f>IF(F679=1,COUNTIF($F$8:F679,1),"")</f>
        <v/>
      </c>
      <c r="I679" s="157">
        <f>IFERROR($H$8:INDEX($H$8:$H$3000,COUNTIF($H$8:$H$3000,"?*")),"")</f>
        <v>0</v>
      </c>
    </row>
    <row r="680" spans="1:9" x14ac:dyDescent="0.25">
      <c r="A680">
        <f>--ISNUMBER(IFERROR(SEARCH('Project Costing'!#REF!,'Equipment &amp; Materials'!J686,1),""))</f>
        <v>0</v>
      </c>
      <c r="B680" t="str">
        <f>IF(A680=1,COUNTIF($A$8:A680,1),"")</f>
        <v/>
      </c>
      <c r="D680" s="158">
        <f>IFERROR($C$8:INDEX($C$8:$C$3000,COUNTIF($C$8:$C$3000,"?*")),"")</f>
        <v>0</v>
      </c>
      <c r="F680">
        <f>--ISNUMBER(IFERROR(SEARCH('Project Costing'!#REF!,'Equipment &amp; Materials'!J686,1),""))</f>
        <v>0</v>
      </c>
      <c r="G680" t="str">
        <f>IF(F680=1,COUNTIF($F$8:F680,1),"")</f>
        <v/>
      </c>
      <c r="I680" s="157">
        <f>IFERROR($H$8:INDEX($H$8:$H$3000,COUNTIF($H$8:$H$3000,"?*")),"")</f>
        <v>0</v>
      </c>
    </row>
    <row r="681" spans="1:9" x14ac:dyDescent="0.25">
      <c r="A681">
        <f>--ISNUMBER(IFERROR(SEARCH('Project Costing'!#REF!,'Equipment &amp; Materials'!J687,1),""))</f>
        <v>0</v>
      </c>
      <c r="B681" t="str">
        <f>IF(A681=1,COUNTIF($A$8:A681,1),"")</f>
        <v/>
      </c>
      <c r="D681" s="158">
        <f>IFERROR($C$8:INDEX($C$8:$C$3000,COUNTIF($C$8:$C$3000,"?*")),"")</f>
        <v>0</v>
      </c>
      <c r="F681">
        <f>--ISNUMBER(IFERROR(SEARCH('Project Costing'!#REF!,'Equipment &amp; Materials'!J687,1),""))</f>
        <v>0</v>
      </c>
      <c r="G681" t="str">
        <f>IF(F681=1,COUNTIF($F$8:F681,1),"")</f>
        <v/>
      </c>
      <c r="I681" s="157">
        <f>IFERROR($H$8:INDEX($H$8:$H$3000,COUNTIF($H$8:$H$3000,"?*")),"")</f>
        <v>0</v>
      </c>
    </row>
    <row r="682" spans="1:9" x14ac:dyDescent="0.25">
      <c r="A682">
        <f>--ISNUMBER(IFERROR(SEARCH('Project Costing'!#REF!,'Equipment &amp; Materials'!J688,1),""))</f>
        <v>0</v>
      </c>
      <c r="B682" t="str">
        <f>IF(A682=1,COUNTIF($A$8:A682,1),"")</f>
        <v/>
      </c>
      <c r="D682" s="158">
        <f>IFERROR($C$8:INDEX($C$8:$C$3000,COUNTIF($C$8:$C$3000,"?*")),"")</f>
        <v>0</v>
      </c>
      <c r="F682">
        <f>--ISNUMBER(IFERROR(SEARCH('Project Costing'!#REF!,'Equipment &amp; Materials'!J688,1),""))</f>
        <v>0</v>
      </c>
      <c r="G682" t="str">
        <f>IF(F682=1,COUNTIF($F$8:F682,1),"")</f>
        <v/>
      </c>
      <c r="I682" s="157">
        <f>IFERROR($H$8:INDEX($H$8:$H$3000,COUNTIF($H$8:$H$3000,"?*")),"")</f>
        <v>0</v>
      </c>
    </row>
    <row r="683" spans="1:9" x14ac:dyDescent="0.25">
      <c r="A683">
        <f>--ISNUMBER(IFERROR(SEARCH('Project Costing'!#REF!,'Equipment &amp; Materials'!J689,1),""))</f>
        <v>0</v>
      </c>
      <c r="B683" t="str">
        <f>IF(A683=1,COUNTIF($A$8:A683,1),"")</f>
        <v/>
      </c>
      <c r="D683" s="158">
        <f>IFERROR($C$8:INDEX($C$8:$C$3000,COUNTIF($C$8:$C$3000,"?*")),"")</f>
        <v>0</v>
      </c>
      <c r="F683">
        <f>--ISNUMBER(IFERROR(SEARCH('Project Costing'!#REF!,'Equipment &amp; Materials'!J689,1),""))</f>
        <v>0</v>
      </c>
      <c r="G683" t="str">
        <f>IF(F683=1,COUNTIF($F$8:F683,1),"")</f>
        <v/>
      </c>
      <c r="I683" s="157">
        <f>IFERROR($H$8:INDEX($H$8:$H$3000,COUNTIF($H$8:$H$3000,"?*")),"")</f>
        <v>0</v>
      </c>
    </row>
    <row r="684" spans="1:9" x14ac:dyDescent="0.25">
      <c r="A684">
        <f>--ISNUMBER(IFERROR(SEARCH('Project Costing'!#REF!,'Equipment &amp; Materials'!J690,1),""))</f>
        <v>0</v>
      </c>
      <c r="B684" t="str">
        <f>IF(A684=1,COUNTIF($A$8:A684,1),"")</f>
        <v/>
      </c>
      <c r="D684" s="158">
        <f>IFERROR($C$8:INDEX($C$8:$C$3000,COUNTIF($C$8:$C$3000,"?*")),"")</f>
        <v>0</v>
      </c>
      <c r="F684">
        <f>--ISNUMBER(IFERROR(SEARCH('Project Costing'!#REF!,'Equipment &amp; Materials'!J690,1),""))</f>
        <v>0</v>
      </c>
      <c r="G684" t="str">
        <f>IF(F684=1,COUNTIF($F$8:F684,1),"")</f>
        <v/>
      </c>
      <c r="I684" s="157">
        <f>IFERROR($H$8:INDEX($H$8:$H$3000,COUNTIF($H$8:$H$3000,"?*")),"")</f>
        <v>0</v>
      </c>
    </row>
    <row r="685" spans="1:9" x14ac:dyDescent="0.25">
      <c r="A685">
        <f>--ISNUMBER(IFERROR(SEARCH('Project Costing'!#REF!,'Equipment &amp; Materials'!J691,1),""))</f>
        <v>0</v>
      </c>
      <c r="B685" t="str">
        <f>IF(A685=1,COUNTIF($A$8:A685,1),"")</f>
        <v/>
      </c>
      <c r="D685" s="158">
        <f>IFERROR($C$8:INDEX($C$8:$C$3000,COUNTIF($C$8:$C$3000,"?*")),"")</f>
        <v>0</v>
      </c>
      <c r="F685">
        <f>--ISNUMBER(IFERROR(SEARCH('Project Costing'!#REF!,'Equipment &amp; Materials'!J691,1),""))</f>
        <v>0</v>
      </c>
      <c r="G685" t="str">
        <f>IF(F685=1,COUNTIF($F$8:F685,1),"")</f>
        <v/>
      </c>
      <c r="I685" s="157">
        <f>IFERROR($H$8:INDEX($H$8:$H$3000,COUNTIF($H$8:$H$3000,"?*")),"")</f>
        <v>0</v>
      </c>
    </row>
    <row r="686" spans="1:9" x14ac:dyDescent="0.25">
      <c r="A686">
        <f>--ISNUMBER(IFERROR(SEARCH('Project Costing'!#REF!,'Equipment &amp; Materials'!J692,1),""))</f>
        <v>0</v>
      </c>
      <c r="B686" t="str">
        <f>IF(A686=1,COUNTIF($A$8:A686,1),"")</f>
        <v/>
      </c>
      <c r="D686" s="158">
        <f>IFERROR($C$8:INDEX($C$8:$C$3000,COUNTIF($C$8:$C$3000,"?*")),"")</f>
        <v>0</v>
      </c>
      <c r="F686">
        <f>--ISNUMBER(IFERROR(SEARCH('Project Costing'!#REF!,'Equipment &amp; Materials'!J692,1),""))</f>
        <v>0</v>
      </c>
      <c r="G686" t="str">
        <f>IF(F686=1,COUNTIF($F$8:F686,1),"")</f>
        <v/>
      </c>
      <c r="I686" s="157">
        <f>IFERROR($H$8:INDEX($H$8:$H$3000,COUNTIF($H$8:$H$3000,"?*")),"")</f>
        <v>0</v>
      </c>
    </row>
    <row r="687" spans="1:9" x14ac:dyDescent="0.25">
      <c r="A687">
        <f>--ISNUMBER(IFERROR(SEARCH('Project Costing'!#REF!,'Equipment &amp; Materials'!J693,1),""))</f>
        <v>0</v>
      </c>
      <c r="B687" t="str">
        <f>IF(A687=1,COUNTIF($A$8:A687,1),"")</f>
        <v/>
      </c>
      <c r="D687" s="158">
        <f>IFERROR($C$8:INDEX($C$8:$C$3000,COUNTIF($C$8:$C$3000,"?*")),"")</f>
        <v>0</v>
      </c>
      <c r="F687">
        <f>--ISNUMBER(IFERROR(SEARCH('Project Costing'!#REF!,'Equipment &amp; Materials'!J693,1),""))</f>
        <v>0</v>
      </c>
      <c r="G687" t="str">
        <f>IF(F687=1,COUNTIF($F$8:F687,1),"")</f>
        <v/>
      </c>
      <c r="I687" s="157">
        <f>IFERROR($H$8:INDEX($H$8:$H$3000,COUNTIF($H$8:$H$3000,"?*")),"")</f>
        <v>0</v>
      </c>
    </row>
    <row r="688" spans="1:9" x14ac:dyDescent="0.25">
      <c r="A688">
        <f>--ISNUMBER(IFERROR(SEARCH('Project Costing'!#REF!,'Equipment &amp; Materials'!J694,1),""))</f>
        <v>0</v>
      </c>
      <c r="B688" t="str">
        <f>IF(A688=1,COUNTIF($A$8:A688,1),"")</f>
        <v/>
      </c>
      <c r="D688" s="158">
        <f>IFERROR($C$8:INDEX($C$8:$C$3000,COUNTIF($C$8:$C$3000,"?*")),"")</f>
        <v>0</v>
      </c>
      <c r="F688">
        <f>--ISNUMBER(IFERROR(SEARCH('Project Costing'!#REF!,'Equipment &amp; Materials'!J694,1),""))</f>
        <v>0</v>
      </c>
      <c r="G688" t="str">
        <f>IF(F688=1,COUNTIF($F$8:F688,1),"")</f>
        <v/>
      </c>
      <c r="I688" s="157">
        <f>IFERROR($H$8:INDEX($H$8:$H$3000,COUNTIF($H$8:$H$3000,"?*")),"")</f>
        <v>0</v>
      </c>
    </row>
    <row r="689" spans="1:9" x14ac:dyDescent="0.25">
      <c r="A689">
        <f>--ISNUMBER(IFERROR(SEARCH('Project Costing'!#REF!,'Equipment &amp; Materials'!J695,1),""))</f>
        <v>0</v>
      </c>
      <c r="B689" t="str">
        <f>IF(A689=1,COUNTIF($A$8:A689,1),"")</f>
        <v/>
      </c>
      <c r="D689" s="158">
        <f>IFERROR($C$8:INDEX($C$8:$C$3000,COUNTIF($C$8:$C$3000,"?*")),"")</f>
        <v>0</v>
      </c>
      <c r="F689">
        <f>--ISNUMBER(IFERROR(SEARCH('Project Costing'!#REF!,'Equipment &amp; Materials'!J695,1),""))</f>
        <v>0</v>
      </c>
      <c r="G689" t="str">
        <f>IF(F689=1,COUNTIF($F$8:F689,1),"")</f>
        <v/>
      </c>
      <c r="I689" s="157">
        <f>IFERROR($H$8:INDEX($H$8:$H$3000,COUNTIF($H$8:$H$3000,"?*")),"")</f>
        <v>0</v>
      </c>
    </row>
    <row r="690" spans="1:9" x14ac:dyDescent="0.25">
      <c r="A690">
        <f>--ISNUMBER(IFERROR(SEARCH('Project Costing'!#REF!,'Equipment &amp; Materials'!J696,1),""))</f>
        <v>0</v>
      </c>
      <c r="B690" t="str">
        <f>IF(A690=1,COUNTIF($A$8:A690,1),"")</f>
        <v/>
      </c>
      <c r="D690" s="158">
        <f>IFERROR($C$8:INDEX($C$8:$C$3000,COUNTIF($C$8:$C$3000,"?*")),"")</f>
        <v>0</v>
      </c>
      <c r="F690">
        <f>--ISNUMBER(IFERROR(SEARCH('Project Costing'!#REF!,'Equipment &amp; Materials'!J696,1),""))</f>
        <v>0</v>
      </c>
      <c r="G690" t="str">
        <f>IF(F690=1,COUNTIF($F$8:F690,1),"")</f>
        <v/>
      </c>
      <c r="I690" s="157">
        <f>IFERROR($H$8:INDEX($H$8:$H$3000,COUNTIF($H$8:$H$3000,"?*")),"")</f>
        <v>0</v>
      </c>
    </row>
    <row r="691" spans="1:9" x14ac:dyDescent="0.25">
      <c r="A691">
        <f>--ISNUMBER(IFERROR(SEARCH('Project Costing'!#REF!,'Equipment &amp; Materials'!J697,1),""))</f>
        <v>0</v>
      </c>
      <c r="B691" t="str">
        <f>IF(A691=1,COUNTIF($A$8:A691,1),"")</f>
        <v/>
      </c>
      <c r="D691" s="158">
        <f>IFERROR($C$8:INDEX($C$8:$C$3000,COUNTIF($C$8:$C$3000,"?*")),"")</f>
        <v>0</v>
      </c>
      <c r="F691">
        <f>--ISNUMBER(IFERROR(SEARCH('Project Costing'!#REF!,'Equipment &amp; Materials'!J697,1),""))</f>
        <v>0</v>
      </c>
      <c r="G691" t="str">
        <f>IF(F691=1,COUNTIF($F$8:F691,1),"")</f>
        <v/>
      </c>
      <c r="I691" s="157">
        <f>IFERROR($H$8:INDEX($H$8:$H$3000,COUNTIF($H$8:$H$3000,"?*")),"")</f>
        <v>0</v>
      </c>
    </row>
    <row r="692" spans="1:9" x14ac:dyDescent="0.25">
      <c r="A692">
        <f>--ISNUMBER(IFERROR(SEARCH('Project Costing'!#REF!,'Equipment &amp; Materials'!J698,1),""))</f>
        <v>0</v>
      </c>
      <c r="B692" t="str">
        <f>IF(A692=1,COUNTIF($A$8:A692,1),"")</f>
        <v/>
      </c>
      <c r="D692" s="158">
        <f>IFERROR($C$8:INDEX($C$8:$C$3000,COUNTIF($C$8:$C$3000,"?*")),"")</f>
        <v>0</v>
      </c>
      <c r="F692">
        <f>--ISNUMBER(IFERROR(SEARCH('Project Costing'!#REF!,'Equipment &amp; Materials'!J698,1),""))</f>
        <v>0</v>
      </c>
      <c r="G692" t="str">
        <f>IF(F692=1,COUNTIF($F$8:F692,1),"")</f>
        <v/>
      </c>
      <c r="I692" s="157">
        <f>IFERROR($H$8:INDEX($H$8:$H$3000,COUNTIF($H$8:$H$3000,"?*")),"")</f>
        <v>0</v>
      </c>
    </row>
    <row r="693" spans="1:9" x14ac:dyDescent="0.25">
      <c r="A693">
        <f>--ISNUMBER(IFERROR(SEARCH('Project Costing'!#REF!,'Equipment &amp; Materials'!J699,1),""))</f>
        <v>0</v>
      </c>
      <c r="B693" t="str">
        <f>IF(A693=1,COUNTIF($A$8:A693,1),"")</f>
        <v/>
      </c>
      <c r="D693" s="158">
        <f>IFERROR($C$8:INDEX($C$8:$C$3000,COUNTIF($C$8:$C$3000,"?*")),"")</f>
        <v>0</v>
      </c>
      <c r="F693">
        <f>--ISNUMBER(IFERROR(SEARCH('Project Costing'!#REF!,'Equipment &amp; Materials'!J699,1),""))</f>
        <v>0</v>
      </c>
      <c r="G693" t="str">
        <f>IF(F693=1,COUNTIF($F$8:F693,1),"")</f>
        <v/>
      </c>
      <c r="I693" s="157">
        <f>IFERROR($H$8:INDEX($H$8:$H$3000,COUNTIF($H$8:$H$3000,"?*")),"")</f>
        <v>0</v>
      </c>
    </row>
    <row r="694" spans="1:9" x14ac:dyDescent="0.25">
      <c r="A694">
        <f>--ISNUMBER(IFERROR(SEARCH('Project Costing'!#REF!,'Equipment &amp; Materials'!J700,1),""))</f>
        <v>0</v>
      </c>
      <c r="B694" t="str">
        <f>IF(A694=1,COUNTIF($A$8:A694,1),"")</f>
        <v/>
      </c>
      <c r="D694" s="158">
        <f>IFERROR($C$8:INDEX($C$8:$C$3000,COUNTIF($C$8:$C$3000,"?*")),"")</f>
        <v>0</v>
      </c>
      <c r="F694">
        <f>--ISNUMBER(IFERROR(SEARCH('Project Costing'!#REF!,'Equipment &amp; Materials'!J700,1),""))</f>
        <v>0</v>
      </c>
      <c r="G694" t="str">
        <f>IF(F694=1,COUNTIF($F$8:F694,1),"")</f>
        <v/>
      </c>
      <c r="I694" s="157">
        <f>IFERROR($H$8:INDEX($H$8:$H$3000,COUNTIF($H$8:$H$3000,"?*")),"")</f>
        <v>0</v>
      </c>
    </row>
    <row r="695" spans="1:9" x14ac:dyDescent="0.25">
      <c r="A695">
        <f>--ISNUMBER(IFERROR(SEARCH('Project Costing'!#REF!,'Equipment &amp; Materials'!J701,1),""))</f>
        <v>0</v>
      </c>
      <c r="B695" t="str">
        <f>IF(A695=1,COUNTIF($A$8:A695,1),"")</f>
        <v/>
      </c>
      <c r="D695" s="158">
        <f>IFERROR($C$8:INDEX($C$8:$C$3000,COUNTIF($C$8:$C$3000,"?*")),"")</f>
        <v>0</v>
      </c>
      <c r="F695">
        <f>--ISNUMBER(IFERROR(SEARCH('Project Costing'!#REF!,'Equipment &amp; Materials'!J701,1),""))</f>
        <v>0</v>
      </c>
      <c r="G695" t="str">
        <f>IF(F695=1,COUNTIF($F$8:F695,1),"")</f>
        <v/>
      </c>
      <c r="I695" s="157">
        <f>IFERROR($H$8:INDEX($H$8:$H$3000,COUNTIF($H$8:$H$3000,"?*")),"")</f>
        <v>0</v>
      </c>
    </row>
    <row r="696" spans="1:9" x14ac:dyDescent="0.25">
      <c r="A696">
        <f>--ISNUMBER(IFERROR(SEARCH('Project Costing'!#REF!,'Equipment &amp; Materials'!J702,1),""))</f>
        <v>0</v>
      </c>
      <c r="B696" t="str">
        <f>IF(A696=1,COUNTIF($A$8:A696,1),"")</f>
        <v/>
      </c>
      <c r="D696" s="158">
        <f>IFERROR($C$8:INDEX($C$8:$C$3000,COUNTIF($C$8:$C$3000,"?*")),"")</f>
        <v>0</v>
      </c>
      <c r="F696">
        <f>--ISNUMBER(IFERROR(SEARCH('Project Costing'!#REF!,'Equipment &amp; Materials'!J702,1),""))</f>
        <v>0</v>
      </c>
      <c r="G696" t="str">
        <f>IF(F696=1,COUNTIF($F$8:F696,1),"")</f>
        <v/>
      </c>
      <c r="I696" s="157">
        <f>IFERROR($H$8:INDEX($H$8:$H$3000,COUNTIF($H$8:$H$3000,"?*")),"")</f>
        <v>0</v>
      </c>
    </row>
    <row r="697" spans="1:9" x14ac:dyDescent="0.25">
      <c r="A697">
        <f>--ISNUMBER(IFERROR(SEARCH('Project Costing'!#REF!,'Equipment &amp; Materials'!J703,1),""))</f>
        <v>0</v>
      </c>
      <c r="B697" t="str">
        <f>IF(A697=1,COUNTIF($A$8:A697,1),"")</f>
        <v/>
      </c>
      <c r="D697" s="158">
        <f>IFERROR($C$8:INDEX($C$8:$C$3000,COUNTIF($C$8:$C$3000,"?*")),"")</f>
        <v>0</v>
      </c>
      <c r="F697">
        <f>--ISNUMBER(IFERROR(SEARCH('Project Costing'!#REF!,'Equipment &amp; Materials'!J703,1),""))</f>
        <v>0</v>
      </c>
      <c r="G697" t="str">
        <f>IF(F697=1,COUNTIF($F$8:F697,1),"")</f>
        <v/>
      </c>
      <c r="I697" s="157">
        <f>IFERROR($H$8:INDEX($H$8:$H$3000,COUNTIF($H$8:$H$3000,"?*")),"")</f>
        <v>0</v>
      </c>
    </row>
    <row r="698" spans="1:9" x14ac:dyDescent="0.25">
      <c r="A698">
        <f>--ISNUMBER(IFERROR(SEARCH('Project Costing'!#REF!,'Equipment &amp; Materials'!J704,1),""))</f>
        <v>0</v>
      </c>
      <c r="B698" t="str">
        <f>IF(A698=1,COUNTIF($A$8:A698,1),"")</f>
        <v/>
      </c>
      <c r="D698" s="158">
        <f>IFERROR($C$8:INDEX($C$8:$C$3000,COUNTIF($C$8:$C$3000,"?*")),"")</f>
        <v>0</v>
      </c>
      <c r="F698">
        <f>--ISNUMBER(IFERROR(SEARCH('Project Costing'!#REF!,'Equipment &amp; Materials'!J704,1),""))</f>
        <v>0</v>
      </c>
      <c r="G698" t="str">
        <f>IF(F698=1,COUNTIF($F$8:F698,1),"")</f>
        <v/>
      </c>
      <c r="I698" s="157">
        <f>IFERROR($H$8:INDEX($H$8:$H$3000,COUNTIF($H$8:$H$3000,"?*")),"")</f>
        <v>0</v>
      </c>
    </row>
    <row r="699" spans="1:9" x14ac:dyDescent="0.25">
      <c r="A699">
        <f>--ISNUMBER(IFERROR(SEARCH('Project Costing'!#REF!,'Equipment &amp; Materials'!J705,1),""))</f>
        <v>0</v>
      </c>
      <c r="B699" t="str">
        <f>IF(A699=1,COUNTIF($A$8:A699,1),"")</f>
        <v/>
      </c>
      <c r="D699" s="158">
        <f>IFERROR($C$8:INDEX($C$8:$C$3000,COUNTIF($C$8:$C$3000,"?*")),"")</f>
        <v>0</v>
      </c>
      <c r="F699">
        <f>--ISNUMBER(IFERROR(SEARCH('Project Costing'!#REF!,'Equipment &amp; Materials'!J705,1),""))</f>
        <v>0</v>
      </c>
      <c r="G699" t="str">
        <f>IF(F699=1,COUNTIF($F$8:F699,1),"")</f>
        <v/>
      </c>
      <c r="I699" s="157">
        <f>IFERROR($H$8:INDEX($H$8:$H$3000,COUNTIF($H$8:$H$3000,"?*")),"")</f>
        <v>0</v>
      </c>
    </row>
    <row r="700" spans="1:9" x14ac:dyDescent="0.25">
      <c r="A700">
        <f>--ISNUMBER(IFERROR(SEARCH('Project Costing'!#REF!,'Equipment &amp; Materials'!J706,1),""))</f>
        <v>0</v>
      </c>
      <c r="B700" t="str">
        <f>IF(A700=1,COUNTIF($A$8:A700,1),"")</f>
        <v/>
      </c>
      <c r="D700" s="158">
        <f>IFERROR($C$8:INDEX($C$8:$C$3000,COUNTIF($C$8:$C$3000,"?*")),"")</f>
        <v>0</v>
      </c>
      <c r="F700">
        <f>--ISNUMBER(IFERROR(SEARCH('Project Costing'!#REF!,'Equipment &amp; Materials'!J706,1),""))</f>
        <v>0</v>
      </c>
      <c r="G700" t="str">
        <f>IF(F700=1,COUNTIF($F$8:F700,1),"")</f>
        <v/>
      </c>
      <c r="I700" s="157">
        <f>IFERROR($H$8:INDEX($H$8:$H$3000,COUNTIF($H$8:$H$3000,"?*")),"")</f>
        <v>0</v>
      </c>
    </row>
    <row r="701" spans="1:9" x14ac:dyDescent="0.25">
      <c r="A701">
        <f>--ISNUMBER(IFERROR(SEARCH('Project Costing'!#REF!,'Equipment &amp; Materials'!J707,1),""))</f>
        <v>0</v>
      </c>
      <c r="B701" t="str">
        <f>IF(A701=1,COUNTIF($A$8:A701,1),"")</f>
        <v/>
      </c>
      <c r="D701" s="158">
        <f>IFERROR($C$8:INDEX($C$8:$C$3000,COUNTIF($C$8:$C$3000,"?*")),"")</f>
        <v>0</v>
      </c>
      <c r="F701">
        <f>--ISNUMBER(IFERROR(SEARCH('Project Costing'!#REF!,'Equipment &amp; Materials'!J707,1),""))</f>
        <v>0</v>
      </c>
      <c r="G701" t="str">
        <f>IF(F701=1,COUNTIF($F$8:F701,1),"")</f>
        <v/>
      </c>
      <c r="I701" s="157">
        <f>IFERROR($H$8:INDEX($H$8:$H$3000,COUNTIF($H$8:$H$3000,"?*")),"")</f>
        <v>0</v>
      </c>
    </row>
    <row r="702" spans="1:9" x14ac:dyDescent="0.25">
      <c r="A702">
        <f>--ISNUMBER(IFERROR(SEARCH('Project Costing'!#REF!,'Equipment &amp; Materials'!J708,1),""))</f>
        <v>0</v>
      </c>
      <c r="B702" t="str">
        <f>IF(A702=1,COUNTIF($A$8:A702,1),"")</f>
        <v/>
      </c>
      <c r="D702" s="158">
        <f>IFERROR($C$8:INDEX($C$8:$C$3000,COUNTIF($C$8:$C$3000,"?*")),"")</f>
        <v>0</v>
      </c>
      <c r="F702">
        <f>--ISNUMBER(IFERROR(SEARCH('Project Costing'!#REF!,'Equipment &amp; Materials'!J708,1),""))</f>
        <v>0</v>
      </c>
      <c r="G702" t="str">
        <f>IF(F702=1,COUNTIF($F$8:F702,1),"")</f>
        <v/>
      </c>
      <c r="I702" s="157">
        <f>IFERROR($H$8:INDEX($H$8:$H$3000,COUNTIF($H$8:$H$3000,"?*")),"")</f>
        <v>0</v>
      </c>
    </row>
    <row r="703" spans="1:9" x14ac:dyDescent="0.25">
      <c r="A703">
        <f>--ISNUMBER(IFERROR(SEARCH('Project Costing'!#REF!,'Equipment &amp; Materials'!J709,1),""))</f>
        <v>0</v>
      </c>
      <c r="B703" t="str">
        <f>IF(A703=1,COUNTIF($A$8:A703,1),"")</f>
        <v/>
      </c>
      <c r="D703" s="158">
        <f>IFERROR($C$8:INDEX($C$8:$C$3000,COUNTIF($C$8:$C$3000,"?*")),"")</f>
        <v>0</v>
      </c>
      <c r="F703">
        <f>--ISNUMBER(IFERROR(SEARCH('Project Costing'!#REF!,'Equipment &amp; Materials'!J709,1),""))</f>
        <v>0</v>
      </c>
      <c r="G703" t="str">
        <f>IF(F703=1,COUNTIF($F$8:F703,1),"")</f>
        <v/>
      </c>
      <c r="I703" s="157">
        <f>IFERROR($H$8:INDEX($H$8:$H$3000,COUNTIF($H$8:$H$3000,"?*")),"")</f>
        <v>0</v>
      </c>
    </row>
    <row r="704" spans="1:9" x14ac:dyDescent="0.25">
      <c r="A704">
        <f>--ISNUMBER(IFERROR(SEARCH('Project Costing'!#REF!,'Equipment &amp; Materials'!J710,1),""))</f>
        <v>0</v>
      </c>
      <c r="B704" t="str">
        <f>IF(A704=1,COUNTIF($A$8:A704,1),"")</f>
        <v/>
      </c>
      <c r="D704" s="158">
        <f>IFERROR($C$8:INDEX($C$8:$C$3000,COUNTIF($C$8:$C$3000,"?*")),"")</f>
        <v>0</v>
      </c>
      <c r="F704">
        <f>--ISNUMBER(IFERROR(SEARCH('Project Costing'!#REF!,'Equipment &amp; Materials'!J710,1),""))</f>
        <v>0</v>
      </c>
      <c r="G704" t="str">
        <f>IF(F704=1,COUNTIF($F$8:F704,1),"")</f>
        <v/>
      </c>
      <c r="I704" s="157">
        <f>IFERROR($H$8:INDEX($H$8:$H$3000,COUNTIF($H$8:$H$3000,"?*")),"")</f>
        <v>0</v>
      </c>
    </row>
    <row r="705" spans="1:9" x14ac:dyDescent="0.25">
      <c r="A705">
        <f>--ISNUMBER(IFERROR(SEARCH('Project Costing'!#REF!,'Equipment &amp; Materials'!J711,1),""))</f>
        <v>0</v>
      </c>
      <c r="B705" t="str">
        <f>IF(A705=1,COUNTIF($A$8:A705,1),"")</f>
        <v/>
      </c>
      <c r="D705" s="158">
        <f>IFERROR($C$8:INDEX($C$8:$C$3000,COUNTIF($C$8:$C$3000,"?*")),"")</f>
        <v>0</v>
      </c>
      <c r="F705">
        <f>--ISNUMBER(IFERROR(SEARCH('Project Costing'!#REF!,'Equipment &amp; Materials'!J711,1),""))</f>
        <v>0</v>
      </c>
      <c r="G705" t="str">
        <f>IF(F705=1,COUNTIF($F$8:F705,1),"")</f>
        <v/>
      </c>
      <c r="I705" s="157">
        <f>IFERROR($H$8:INDEX($H$8:$H$3000,COUNTIF($H$8:$H$3000,"?*")),"")</f>
        <v>0</v>
      </c>
    </row>
    <row r="706" spans="1:9" x14ac:dyDescent="0.25">
      <c r="A706">
        <f>--ISNUMBER(IFERROR(SEARCH('Project Costing'!#REF!,'Equipment &amp; Materials'!J712,1),""))</f>
        <v>0</v>
      </c>
      <c r="B706" t="str">
        <f>IF(A706=1,COUNTIF($A$8:A706,1),"")</f>
        <v/>
      </c>
      <c r="D706" s="158">
        <f>IFERROR($C$8:INDEX($C$8:$C$3000,COUNTIF($C$8:$C$3000,"?*")),"")</f>
        <v>0</v>
      </c>
      <c r="F706">
        <f>--ISNUMBER(IFERROR(SEARCH('Project Costing'!#REF!,'Equipment &amp; Materials'!J712,1),""))</f>
        <v>0</v>
      </c>
      <c r="G706" t="str">
        <f>IF(F706=1,COUNTIF($F$8:F706,1),"")</f>
        <v/>
      </c>
      <c r="I706" s="157">
        <f>IFERROR($H$8:INDEX($H$8:$H$3000,COUNTIF($H$8:$H$3000,"?*")),"")</f>
        <v>0</v>
      </c>
    </row>
    <row r="707" spans="1:9" x14ac:dyDescent="0.25">
      <c r="A707">
        <f>--ISNUMBER(IFERROR(SEARCH('Project Costing'!#REF!,'Equipment &amp; Materials'!J713,1),""))</f>
        <v>0</v>
      </c>
      <c r="B707" t="str">
        <f>IF(A707=1,COUNTIF($A$8:A707,1),"")</f>
        <v/>
      </c>
      <c r="D707" s="158">
        <f>IFERROR($C$8:INDEX($C$8:$C$3000,COUNTIF($C$8:$C$3000,"?*")),"")</f>
        <v>0</v>
      </c>
      <c r="F707">
        <f>--ISNUMBER(IFERROR(SEARCH('Project Costing'!#REF!,'Equipment &amp; Materials'!J713,1),""))</f>
        <v>0</v>
      </c>
      <c r="G707" t="str">
        <f>IF(F707=1,COUNTIF($F$8:F707,1),"")</f>
        <v/>
      </c>
      <c r="I707" s="157">
        <f>IFERROR($H$8:INDEX($H$8:$H$3000,COUNTIF($H$8:$H$3000,"?*")),"")</f>
        <v>0</v>
      </c>
    </row>
    <row r="708" spans="1:9" x14ac:dyDescent="0.25">
      <c r="A708">
        <f>--ISNUMBER(IFERROR(SEARCH('Project Costing'!#REF!,'Equipment &amp; Materials'!J714,1),""))</f>
        <v>0</v>
      </c>
      <c r="B708" t="str">
        <f>IF(A708=1,COUNTIF($A$8:A708,1),"")</f>
        <v/>
      </c>
      <c r="D708" s="158">
        <f>IFERROR($C$8:INDEX($C$8:$C$3000,COUNTIF($C$8:$C$3000,"?*")),"")</f>
        <v>0</v>
      </c>
      <c r="F708">
        <f>--ISNUMBER(IFERROR(SEARCH('Project Costing'!#REF!,'Equipment &amp; Materials'!J714,1),""))</f>
        <v>0</v>
      </c>
      <c r="G708" t="str">
        <f>IF(F708=1,COUNTIF($F$8:F708,1),"")</f>
        <v/>
      </c>
      <c r="I708" s="157">
        <f>IFERROR($H$8:INDEX($H$8:$H$3000,COUNTIF($H$8:$H$3000,"?*")),"")</f>
        <v>0</v>
      </c>
    </row>
    <row r="709" spans="1:9" x14ac:dyDescent="0.25">
      <c r="A709">
        <f>--ISNUMBER(IFERROR(SEARCH('Project Costing'!#REF!,'Equipment &amp; Materials'!J715,1),""))</f>
        <v>0</v>
      </c>
      <c r="B709" t="str">
        <f>IF(A709=1,COUNTIF($A$8:A709,1),"")</f>
        <v/>
      </c>
      <c r="D709" s="158">
        <f>IFERROR($C$8:INDEX($C$8:$C$3000,COUNTIF($C$8:$C$3000,"?*")),"")</f>
        <v>0</v>
      </c>
      <c r="F709">
        <f>--ISNUMBER(IFERROR(SEARCH('Project Costing'!#REF!,'Equipment &amp; Materials'!J715,1),""))</f>
        <v>0</v>
      </c>
      <c r="G709" t="str">
        <f>IF(F709=1,COUNTIF($F$8:F709,1),"")</f>
        <v/>
      </c>
      <c r="I709" s="157">
        <f>IFERROR($H$8:INDEX($H$8:$H$3000,COUNTIF($H$8:$H$3000,"?*")),"")</f>
        <v>0</v>
      </c>
    </row>
    <row r="710" spans="1:9" x14ac:dyDescent="0.25">
      <c r="A710">
        <f>--ISNUMBER(IFERROR(SEARCH('Project Costing'!#REF!,'Equipment &amp; Materials'!J716,1),""))</f>
        <v>0</v>
      </c>
      <c r="B710" t="str">
        <f>IF(A710=1,COUNTIF($A$8:A710,1),"")</f>
        <v/>
      </c>
      <c r="D710" s="158">
        <f>IFERROR($C$8:INDEX($C$8:$C$3000,COUNTIF($C$8:$C$3000,"?*")),"")</f>
        <v>0</v>
      </c>
      <c r="F710">
        <f>--ISNUMBER(IFERROR(SEARCH('Project Costing'!#REF!,'Equipment &amp; Materials'!J716,1),""))</f>
        <v>0</v>
      </c>
      <c r="G710" t="str">
        <f>IF(F710=1,COUNTIF($F$8:F710,1),"")</f>
        <v/>
      </c>
      <c r="I710" s="157">
        <f>IFERROR($H$8:INDEX($H$8:$H$3000,COUNTIF($H$8:$H$3000,"?*")),"")</f>
        <v>0</v>
      </c>
    </row>
    <row r="711" spans="1:9" x14ac:dyDescent="0.25">
      <c r="A711">
        <f>--ISNUMBER(IFERROR(SEARCH('Project Costing'!#REF!,'Equipment &amp; Materials'!J717,1),""))</f>
        <v>0</v>
      </c>
      <c r="B711" t="str">
        <f>IF(A711=1,COUNTIF($A$8:A711,1),"")</f>
        <v/>
      </c>
      <c r="D711" s="158">
        <f>IFERROR($C$8:INDEX($C$8:$C$3000,COUNTIF($C$8:$C$3000,"?*")),"")</f>
        <v>0</v>
      </c>
      <c r="F711">
        <f>--ISNUMBER(IFERROR(SEARCH('Project Costing'!#REF!,'Equipment &amp; Materials'!J717,1),""))</f>
        <v>0</v>
      </c>
      <c r="G711" t="str">
        <f>IF(F711=1,COUNTIF($F$8:F711,1),"")</f>
        <v/>
      </c>
      <c r="I711" s="157">
        <f>IFERROR($H$8:INDEX($H$8:$H$3000,COUNTIF($H$8:$H$3000,"?*")),"")</f>
        <v>0</v>
      </c>
    </row>
    <row r="712" spans="1:9" x14ac:dyDescent="0.25">
      <c r="A712">
        <f>--ISNUMBER(IFERROR(SEARCH('Project Costing'!#REF!,'Equipment &amp; Materials'!J718,1),""))</f>
        <v>0</v>
      </c>
      <c r="B712" t="str">
        <f>IF(A712=1,COUNTIF($A$8:A712,1),"")</f>
        <v/>
      </c>
      <c r="D712" s="158">
        <f>IFERROR($C$8:INDEX($C$8:$C$3000,COUNTIF($C$8:$C$3000,"?*")),"")</f>
        <v>0</v>
      </c>
      <c r="F712">
        <f>--ISNUMBER(IFERROR(SEARCH('Project Costing'!#REF!,'Equipment &amp; Materials'!J718,1),""))</f>
        <v>0</v>
      </c>
      <c r="G712" t="str">
        <f>IF(F712=1,COUNTIF($F$8:F712,1),"")</f>
        <v/>
      </c>
      <c r="I712" s="157">
        <f>IFERROR($H$8:INDEX($H$8:$H$3000,COUNTIF($H$8:$H$3000,"?*")),"")</f>
        <v>0</v>
      </c>
    </row>
    <row r="713" spans="1:9" x14ac:dyDescent="0.25">
      <c r="A713">
        <f>--ISNUMBER(IFERROR(SEARCH('Project Costing'!#REF!,'Equipment &amp; Materials'!J719,1),""))</f>
        <v>0</v>
      </c>
      <c r="B713" t="str">
        <f>IF(A713=1,COUNTIF($A$8:A713,1),"")</f>
        <v/>
      </c>
      <c r="D713" s="158">
        <f>IFERROR($C$8:INDEX($C$8:$C$3000,COUNTIF($C$8:$C$3000,"?*")),"")</f>
        <v>0</v>
      </c>
      <c r="F713">
        <f>--ISNUMBER(IFERROR(SEARCH('Project Costing'!#REF!,'Equipment &amp; Materials'!J719,1),""))</f>
        <v>0</v>
      </c>
      <c r="G713" t="str">
        <f>IF(F713=1,COUNTIF($F$8:F713,1),"")</f>
        <v/>
      </c>
      <c r="I713" s="157">
        <f>IFERROR($H$8:INDEX($H$8:$H$3000,COUNTIF($H$8:$H$3000,"?*")),"")</f>
        <v>0</v>
      </c>
    </row>
    <row r="714" spans="1:9" x14ac:dyDescent="0.25">
      <c r="A714">
        <f>--ISNUMBER(IFERROR(SEARCH('Project Costing'!#REF!,'Equipment &amp; Materials'!J720,1),""))</f>
        <v>0</v>
      </c>
      <c r="B714" t="str">
        <f>IF(A714=1,COUNTIF($A$8:A714,1),"")</f>
        <v/>
      </c>
      <c r="D714" s="158">
        <f>IFERROR($C$8:INDEX($C$8:$C$3000,COUNTIF($C$8:$C$3000,"?*")),"")</f>
        <v>0</v>
      </c>
      <c r="F714">
        <f>--ISNUMBER(IFERROR(SEARCH('Project Costing'!#REF!,'Equipment &amp; Materials'!J720,1),""))</f>
        <v>0</v>
      </c>
      <c r="G714" t="str">
        <f>IF(F714=1,COUNTIF($F$8:F714,1),"")</f>
        <v/>
      </c>
      <c r="I714" s="157">
        <f>IFERROR($H$8:INDEX($H$8:$H$3000,COUNTIF($H$8:$H$3000,"?*")),"")</f>
        <v>0</v>
      </c>
    </row>
    <row r="715" spans="1:9" x14ac:dyDescent="0.25">
      <c r="A715">
        <f>--ISNUMBER(IFERROR(SEARCH('Project Costing'!#REF!,'Equipment &amp; Materials'!J721,1),""))</f>
        <v>0</v>
      </c>
      <c r="B715" t="str">
        <f>IF(A715=1,COUNTIF($A$8:A715,1),"")</f>
        <v/>
      </c>
      <c r="D715" s="158">
        <f>IFERROR($C$8:INDEX($C$8:$C$3000,COUNTIF($C$8:$C$3000,"?*")),"")</f>
        <v>0</v>
      </c>
      <c r="F715">
        <f>--ISNUMBER(IFERROR(SEARCH('Project Costing'!#REF!,'Equipment &amp; Materials'!J721,1),""))</f>
        <v>0</v>
      </c>
      <c r="G715" t="str">
        <f>IF(F715=1,COUNTIF($F$8:F715,1),"")</f>
        <v/>
      </c>
      <c r="I715" s="157">
        <f>IFERROR($H$8:INDEX($H$8:$H$3000,COUNTIF($H$8:$H$3000,"?*")),"")</f>
        <v>0</v>
      </c>
    </row>
    <row r="716" spans="1:9" x14ac:dyDescent="0.25">
      <c r="A716">
        <f>--ISNUMBER(IFERROR(SEARCH('Project Costing'!#REF!,'Equipment &amp; Materials'!J722,1),""))</f>
        <v>0</v>
      </c>
      <c r="B716" t="str">
        <f>IF(A716=1,COUNTIF($A$8:A716,1),"")</f>
        <v/>
      </c>
      <c r="D716" s="158">
        <f>IFERROR($C$8:INDEX($C$8:$C$3000,COUNTIF($C$8:$C$3000,"?*")),"")</f>
        <v>0</v>
      </c>
      <c r="F716">
        <f>--ISNUMBER(IFERROR(SEARCH('Project Costing'!#REF!,'Equipment &amp; Materials'!J722,1),""))</f>
        <v>0</v>
      </c>
      <c r="G716" t="str">
        <f>IF(F716=1,COUNTIF($F$8:F716,1),"")</f>
        <v/>
      </c>
      <c r="I716" s="157">
        <f>IFERROR($H$8:INDEX($H$8:$H$3000,COUNTIF($H$8:$H$3000,"?*")),"")</f>
        <v>0</v>
      </c>
    </row>
    <row r="717" spans="1:9" x14ac:dyDescent="0.25">
      <c r="A717">
        <f>--ISNUMBER(IFERROR(SEARCH('Project Costing'!#REF!,'Equipment &amp; Materials'!J723,1),""))</f>
        <v>0</v>
      </c>
      <c r="B717" t="str">
        <f>IF(A717=1,COUNTIF($A$8:A717,1),"")</f>
        <v/>
      </c>
      <c r="D717" s="158">
        <f>IFERROR($C$8:INDEX($C$8:$C$3000,COUNTIF($C$8:$C$3000,"?*")),"")</f>
        <v>0</v>
      </c>
      <c r="F717">
        <f>--ISNUMBER(IFERROR(SEARCH('Project Costing'!#REF!,'Equipment &amp; Materials'!J723,1),""))</f>
        <v>0</v>
      </c>
      <c r="G717" t="str">
        <f>IF(F717=1,COUNTIF($F$8:F717,1),"")</f>
        <v/>
      </c>
      <c r="I717" s="157">
        <f>IFERROR($H$8:INDEX($H$8:$H$3000,COUNTIF($H$8:$H$3000,"?*")),"")</f>
        <v>0</v>
      </c>
    </row>
    <row r="718" spans="1:9" x14ac:dyDescent="0.25">
      <c r="A718">
        <f>--ISNUMBER(IFERROR(SEARCH('Project Costing'!#REF!,'Equipment &amp; Materials'!J724,1),""))</f>
        <v>0</v>
      </c>
      <c r="B718" t="str">
        <f>IF(A718=1,COUNTIF($A$8:A718,1),"")</f>
        <v/>
      </c>
      <c r="D718" s="158">
        <f>IFERROR($C$8:INDEX($C$8:$C$3000,COUNTIF($C$8:$C$3000,"?*")),"")</f>
        <v>0</v>
      </c>
      <c r="F718">
        <f>--ISNUMBER(IFERROR(SEARCH('Project Costing'!#REF!,'Equipment &amp; Materials'!J724,1),""))</f>
        <v>0</v>
      </c>
      <c r="G718" t="str">
        <f>IF(F718=1,COUNTIF($F$8:F718,1),"")</f>
        <v/>
      </c>
      <c r="I718" s="157">
        <f>IFERROR($H$8:INDEX($H$8:$H$3000,COUNTIF($H$8:$H$3000,"?*")),"")</f>
        <v>0</v>
      </c>
    </row>
    <row r="719" spans="1:9" x14ac:dyDescent="0.25">
      <c r="A719">
        <f>--ISNUMBER(IFERROR(SEARCH('Project Costing'!#REF!,'Equipment &amp; Materials'!J725,1),""))</f>
        <v>0</v>
      </c>
      <c r="B719" t="str">
        <f>IF(A719=1,COUNTIF($A$8:A719,1),"")</f>
        <v/>
      </c>
      <c r="D719" s="158">
        <f>IFERROR($C$8:INDEX($C$8:$C$3000,COUNTIF($C$8:$C$3000,"?*")),"")</f>
        <v>0</v>
      </c>
      <c r="F719">
        <f>--ISNUMBER(IFERROR(SEARCH('Project Costing'!#REF!,'Equipment &amp; Materials'!J725,1),""))</f>
        <v>0</v>
      </c>
      <c r="G719" t="str">
        <f>IF(F719=1,COUNTIF($F$8:F719,1),"")</f>
        <v/>
      </c>
      <c r="I719" s="157">
        <f>IFERROR($H$8:INDEX($H$8:$H$3000,COUNTIF($H$8:$H$3000,"?*")),"")</f>
        <v>0</v>
      </c>
    </row>
    <row r="720" spans="1:9" x14ac:dyDescent="0.25">
      <c r="A720">
        <f>--ISNUMBER(IFERROR(SEARCH('Project Costing'!#REF!,'Equipment &amp; Materials'!J726,1),""))</f>
        <v>0</v>
      </c>
      <c r="B720" t="str">
        <f>IF(A720=1,COUNTIF($A$8:A720,1),"")</f>
        <v/>
      </c>
      <c r="D720" s="158">
        <f>IFERROR($C$8:INDEX($C$8:$C$3000,COUNTIF($C$8:$C$3000,"?*")),"")</f>
        <v>0</v>
      </c>
      <c r="F720">
        <f>--ISNUMBER(IFERROR(SEARCH('Project Costing'!#REF!,'Equipment &amp; Materials'!J726,1),""))</f>
        <v>0</v>
      </c>
      <c r="G720" t="str">
        <f>IF(F720=1,COUNTIF($F$8:F720,1),"")</f>
        <v/>
      </c>
      <c r="I720" s="157">
        <f>IFERROR($H$8:INDEX($H$8:$H$3000,COUNTIF($H$8:$H$3000,"?*")),"")</f>
        <v>0</v>
      </c>
    </row>
    <row r="721" spans="1:9" x14ac:dyDescent="0.25">
      <c r="A721">
        <f>--ISNUMBER(IFERROR(SEARCH('Project Costing'!#REF!,'Equipment &amp; Materials'!J727,1),""))</f>
        <v>0</v>
      </c>
      <c r="B721" t="str">
        <f>IF(A721=1,COUNTIF($A$8:A721,1),"")</f>
        <v/>
      </c>
      <c r="D721" s="158">
        <f>IFERROR($C$8:INDEX($C$8:$C$3000,COUNTIF($C$8:$C$3000,"?*")),"")</f>
        <v>0</v>
      </c>
      <c r="F721">
        <f>--ISNUMBER(IFERROR(SEARCH('Project Costing'!#REF!,'Equipment &amp; Materials'!J727,1),""))</f>
        <v>0</v>
      </c>
      <c r="G721" t="str">
        <f>IF(F721=1,COUNTIF($F$8:F721,1),"")</f>
        <v/>
      </c>
      <c r="I721" s="157">
        <f>IFERROR($H$8:INDEX($H$8:$H$3000,COUNTIF($H$8:$H$3000,"?*")),"")</f>
        <v>0</v>
      </c>
    </row>
    <row r="722" spans="1:9" x14ac:dyDescent="0.25">
      <c r="A722">
        <f>--ISNUMBER(IFERROR(SEARCH('Project Costing'!#REF!,'Equipment &amp; Materials'!J728,1),""))</f>
        <v>0</v>
      </c>
      <c r="B722" t="str">
        <f>IF(A722=1,COUNTIF($A$8:A722,1),"")</f>
        <v/>
      </c>
      <c r="D722" s="158">
        <f>IFERROR($C$8:INDEX($C$8:$C$3000,COUNTIF($C$8:$C$3000,"?*")),"")</f>
        <v>0</v>
      </c>
      <c r="F722">
        <f>--ISNUMBER(IFERROR(SEARCH('Project Costing'!#REF!,'Equipment &amp; Materials'!J728,1),""))</f>
        <v>0</v>
      </c>
      <c r="G722" t="str">
        <f>IF(F722=1,COUNTIF($F$8:F722,1),"")</f>
        <v/>
      </c>
      <c r="I722" s="157">
        <f>IFERROR($H$8:INDEX($H$8:$H$3000,COUNTIF($H$8:$H$3000,"?*")),"")</f>
        <v>0</v>
      </c>
    </row>
    <row r="723" spans="1:9" x14ac:dyDescent="0.25">
      <c r="A723">
        <f>--ISNUMBER(IFERROR(SEARCH('Project Costing'!#REF!,'Equipment &amp; Materials'!J729,1),""))</f>
        <v>0</v>
      </c>
      <c r="B723" t="str">
        <f>IF(A723=1,COUNTIF($A$8:A723,1),"")</f>
        <v/>
      </c>
      <c r="D723" s="158">
        <f>IFERROR($C$8:INDEX($C$8:$C$3000,COUNTIF($C$8:$C$3000,"?*")),"")</f>
        <v>0</v>
      </c>
      <c r="F723">
        <f>--ISNUMBER(IFERROR(SEARCH('Project Costing'!#REF!,'Equipment &amp; Materials'!J729,1),""))</f>
        <v>0</v>
      </c>
      <c r="G723" t="str">
        <f>IF(F723=1,COUNTIF($F$8:F723,1),"")</f>
        <v/>
      </c>
      <c r="I723" s="157">
        <f>IFERROR($H$8:INDEX($H$8:$H$3000,COUNTIF($H$8:$H$3000,"?*")),"")</f>
        <v>0</v>
      </c>
    </row>
    <row r="724" spans="1:9" x14ac:dyDescent="0.25">
      <c r="A724">
        <f>--ISNUMBER(IFERROR(SEARCH('Project Costing'!#REF!,'Equipment &amp; Materials'!J730,1),""))</f>
        <v>0</v>
      </c>
      <c r="B724" t="str">
        <f>IF(A724=1,COUNTIF($A$8:A724,1),"")</f>
        <v/>
      </c>
      <c r="D724" s="158">
        <f>IFERROR($C$8:INDEX($C$8:$C$3000,COUNTIF($C$8:$C$3000,"?*")),"")</f>
        <v>0</v>
      </c>
      <c r="F724">
        <f>--ISNUMBER(IFERROR(SEARCH('Project Costing'!#REF!,'Equipment &amp; Materials'!J730,1),""))</f>
        <v>0</v>
      </c>
      <c r="G724" t="str">
        <f>IF(F724=1,COUNTIF($F$8:F724,1),"")</f>
        <v/>
      </c>
      <c r="I724" s="157">
        <f>IFERROR($H$8:INDEX($H$8:$H$3000,COUNTIF($H$8:$H$3000,"?*")),"")</f>
        <v>0</v>
      </c>
    </row>
    <row r="725" spans="1:9" x14ac:dyDescent="0.25">
      <c r="A725">
        <f>--ISNUMBER(IFERROR(SEARCH('Project Costing'!#REF!,'Equipment &amp; Materials'!J731,1),""))</f>
        <v>0</v>
      </c>
      <c r="B725" t="str">
        <f>IF(A725=1,COUNTIF($A$8:A725,1),"")</f>
        <v/>
      </c>
      <c r="D725" s="158">
        <f>IFERROR($C$8:INDEX($C$8:$C$3000,COUNTIF($C$8:$C$3000,"?*")),"")</f>
        <v>0</v>
      </c>
      <c r="F725">
        <f>--ISNUMBER(IFERROR(SEARCH('Project Costing'!#REF!,'Equipment &amp; Materials'!J731,1),""))</f>
        <v>0</v>
      </c>
      <c r="G725" t="str">
        <f>IF(F725=1,COUNTIF($F$8:F725,1),"")</f>
        <v/>
      </c>
      <c r="I725" s="157">
        <f>IFERROR($H$8:INDEX($H$8:$H$3000,COUNTIF($H$8:$H$3000,"?*")),"")</f>
        <v>0</v>
      </c>
    </row>
    <row r="726" spans="1:9" x14ac:dyDescent="0.25">
      <c r="A726">
        <f>--ISNUMBER(IFERROR(SEARCH('Project Costing'!#REF!,'Equipment &amp; Materials'!J732,1),""))</f>
        <v>0</v>
      </c>
      <c r="B726" t="str">
        <f>IF(A726=1,COUNTIF($A$8:A726,1),"")</f>
        <v/>
      </c>
      <c r="D726" s="158">
        <f>IFERROR($C$8:INDEX($C$8:$C$3000,COUNTIF($C$8:$C$3000,"?*")),"")</f>
        <v>0</v>
      </c>
      <c r="F726">
        <f>--ISNUMBER(IFERROR(SEARCH('Project Costing'!#REF!,'Equipment &amp; Materials'!J732,1),""))</f>
        <v>0</v>
      </c>
      <c r="G726" t="str">
        <f>IF(F726=1,COUNTIF($F$8:F726,1),"")</f>
        <v/>
      </c>
      <c r="I726" s="157">
        <f>IFERROR($H$8:INDEX($H$8:$H$3000,COUNTIF($H$8:$H$3000,"?*")),"")</f>
        <v>0</v>
      </c>
    </row>
    <row r="727" spans="1:9" x14ac:dyDescent="0.25">
      <c r="A727">
        <f>--ISNUMBER(IFERROR(SEARCH('Project Costing'!#REF!,'Equipment &amp; Materials'!J733,1),""))</f>
        <v>0</v>
      </c>
      <c r="B727" t="str">
        <f>IF(A727=1,COUNTIF($A$8:A727,1),"")</f>
        <v/>
      </c>
      <c r="D727" s="158">
        <f>IFERROR($C$8:INDEX($C$8:$C$3000,COUNTIF($C$8:$C$3000,"?*")),"")</f>
        <v>0</v>
      </c>
      <c r="F727">
        <f>--ISNUMBER(IFERROR(SEARCH('Project Costing'!#REF!,'Equipment &amp; Materials'!J733,1),""))</f>
        <v>0</v>
      </c>
      <c r="G727" t="str">
        <f>IF(F727=1,COUNTIF($F$8:F727,1),"")</f>
        <v/>
      </c>
      <c r="I727" s="157">
        <f>IFERROR($H$8:INDEX($H$8:$H$3000,COUNTIF($H$8:$H$3000,"?*")),"")</f>
        <v>0</v>
      </c>
    </row>
    <row r="728" spans="1:9" x14ac:dyDescent="0.25">
      <c r="A728">
        <f>--ISNUMBER(IFERROR(SEARCH('Project Costing'!#REF!,'Equipment &amp; Materials'!J734,1),""))</f>
        <v>0</v>
      </c>
      <c r="B728" t="str">
        <f>IF(A728=1,COUNTIF($A$8:A728,1),"")</f>
        <v/>
      </c>
      <c r="D728" s="158">
        <f>IFERROR($C$8:INDEX($C$8:$C$3000,COUNTIF($C$8:$C$3000,"?*")),"")</f>
        <v>0</v>
      </c>
      <c r="F728">
        <f>--ISNUMBER(IFERROR(SEARCH('Project Costing'!#REF!,'Equipment &amp; Materials'!J734,1),""))</f>
        <v>0</v>
      </c>
      <c r="G728" t="str">
        <f>IF(F728=1,COUNTIF($F$8:F728,1),"")</f>
        <v/>
      </c>
      <c r="I728" s="157">
        <f>IFERROR($H$8:INDEX($H$8:$H$3000,COUNTIF($H$8:$H$3000,"?*")),"")</f>
        <v>0</v>
      </c>
    </row>
    <row r="729" spans="1:9" x14ac:dyDescent="0.25">
      <c r="A729">
        <f>--ISNUMBER(IFERROR(SEARCH('Project Costing'!#REF!,'Equipment &amp; Materials'!J735,1),""))</f>
        <v>0</v>
      </c>
      <c r="B729" t="str">
        <f>IF(A729=1,COUNTIF($A$8:A729,1),"")</f>
        <v/>
      </c>
      <c r="D729" s="158">
        <f>IFERROR($C$8:INDEX($C$8:$C$3000,COUNTIF($C$8:$C$3000,"?*")),"")</f>
        <v>0</v>
      </c>
      <c r="F729">
        <f>--ISNUMBER(IFERROR(SEARCH('Project Costing'!#REF!,'Equipment &amp; Materials'!J735,1),""))</f>
        <v>0</v>
      </c>
      <c r="G729" t="str">
        <f>IF(F729=1,COUNTIF($F$8:F729,1),"")</f>
        <v/>
      </c>
      <c r="I729" s="157">
        <f>IFERROR($H$8:INDEX($H$8:$H$3000,COUNTIF($H$8:$H$3000,"?*")),"")</f>
        <v>0</v>
      </c>
    </row>
    <row r="730" spans="1:9" x14ac:dyDescent="0.25">
      <c r="A730">
        <f>--ISNUMBER(IFERROR(SEARCH('Project Costing'!#REF!,'Equipment &amp; Materials'!J736,1),""))</f>
        <v>0</v>
      </c>
      <c r="B730" t="str">
        <f>IF(A730=1,COUNTIF($A$8:A730,1),"")</f>
        <v/>
      </c>
      <c r="D730" s="158">
        <f>IFERROR($C$8:INDEX($C$8:$C$3000,COUNTIF($C$8:$C$3000,"?*")),"")</f>
        <v>0</v>
      </c>
      <c r="F730">
        <f>--ISNUMBER(IFERROR(SEARCH('Project Costing'!#REF!,'Equipment &amp; Materials'!J736,1),""))</f>
        <v>0</v>
      </c>
      <c r="G730" t="str">
        <f>IF(F730=1,COUNTIF($F$8:F730,1),"")</f>
        <v/>
      </c>
      <c r="I730" s="157">
        <f>IFERROR($H$8:INDEX($H$8:$H$3000,COUNTIF($H$8:$H$3000,"?*")),"")</f>
        <v>0</v>
      </c>
    </row>
    <row r="731" spans="1:9" x14ac:dyDescent="0.25">
      <c r="A731">
        <f>--ISNUMBER(IFERROR(SEARCH('Project Costing'!#REF!,'Equipment &amp; Materials'!J737,1),""))</f>
        <v>0</v>
      </c>
      <c r="B731" t="str">
        <f>IF(A731=1,COUNTIF($A$8:A731,1),"")</f>
        <v/>
      </c>
      <c r="D731" s="158">
        <f>IFERROR($C$8:INDEX($C$8:$C$3000,COUNTIF($C$8:$C$3000,"?*")),"")</f>
        <v>0</v>
      </c>
      <c r="F731">
        <f>--ISNUMBER(IFERROR(SEARCH('Project Costing'!#REF!,'Equipment &amp; Materials'!J737,1),""))</f>
        <v>0</v>
      </c>
      <c r="G731" t="str">
        <f>IF(F731=1,COUNTIF($F$8:F731,1),"")</f>
        <v/>
      </c>
      <c r="I731" s="157">
        <f>IFERROR($H$8:INDEX($H$8:$H$3000,COUNTIF($H$8:$H$3000,"?*")),"")</f>
        <v>0</v>
      </c>
    </row>
    <row r="732" spans="1:9" x14ac:dyDescent="0.25">
      <c r="A732">
        <f>--ISNUMBER(IFERROR(SEARCH('Project Costing'!#REF!,'Equipment &amp; Materials'!J738,1),""))</f>
        <v>0</v>
      </c>
      <c r="B732" t="str">
        <f>IF(A732=1,COUNTIF($A$8:A732,1),"")</f>
        <v/>
      </c>
      <c r="D732" s="158">
        <f>IFERROR($C$8:INDEX($C$8:$C$3000,COUNTIF($C$8:$C$3000,"?*")),"")</f>
        <v>0</v>
      </c>
      <c r="F732">
        <f>--ISNUMBER(IFERROR(SEARCH('Project Costing'!#REF!,'Equipment &amp; Materials'!J738,1),""))</f>
        <v>0</v>
      </c>
      <c r="G732" t="str">
        <f>IF(F732=1,COUNTIF($F$8:F732,1),"")</f>
        <v/>
      </c>
      <c r="I732" s="157">
        <f>IFERROR($H$8:INDEX($H$8:$H$3000,COUNTIF($H$8:$H$3000,"?*")),"")</f>
        <v>0</v>
      </c>
    </row>
    <row r="733" spans="1:9" x14ac:dyDescent="0.25">
      <c r="A733">
        <f>--ISNUMBER(IFERROR(SEARCH('Project Costing'!#REF!,'Equipment &amp; Materials'!J739,1),""))</f>
        <v>0</v>
      </c>
      <c r="B733" t="str">
        <f>IF(A733=1,COUNTIF($A$8:A733,1),"")</f>
        <v/>
      </c>
      <c r="D733" s="158">
        <f>IFERROR($C$8:INDEX($C$8:$C$3000,COUNTIF($C$8:$C$3000,"?*")),"")</f>
        <v>0</v>
      </c>
      <c r="F733">
        <f>--ISNUMBER(IFERROR(SEARCH('Project Costing'!#REF!,'Equipment &amp; Materials'!J739,1),""))</f>
        <v>0</v>
      </c>
      <c r="G733" t="str">
        <f>IF(F733=1,COUNTIF($F$8:F733,1),"")</f>
        <v/>
      </c>
      <c r="I733" s="157">
        <f>IFERROR($H$8:INDEX($H$8:$H$3000,COUNTIF($H$8:$H$3000,"?*")),"")</f>
        <v>0</v>
      </c>
    </row>
    <row r="734" spans="1:9" x14ac:dyDescent="0.25">
      <c r="A734">
        <f>--ISNUMBER(IFERROR(SEARCH('Project Costing'!#REF!,'Equipment &amp; Materials'!J740,1),""))</f>
        <v>0</v>
      </c>
      <c r="B734" t="str">
        <f>IF(A734=1,COUNTIF($A$8:A734,1),"")</f>
        <v/>
      </c>
      <c r="D734" s="158">
        <f>IFERROR($C$8:INDEX($C$8:$C$3000,COUNTIF($C$8:$C$3000,"?*")),"")</f>
        <v>0</v>
      </c>
      <c r="F734">
        <f>--ISNUMBER(IFERROR(SEARCH('Project Costing'!#REF!,'Equipment &amp; Materials'!J740,1),""))</f>
        <v>0</v>
      </c>
      <c r="G734" t="str">
        <f>IF(F734=1,COUNTIF($F$8:F734,1),"")</f>
        <v/>
      </c>
      <c r="I734" s="157">
        <f>IFERROR($H$8:INDEX($H$8:$H$3000,COUNTIF($H$8:$H$3000,"?*")),"")</f>
        <v>0</v>
      </c>
    </row>
    <row r="735" spans="1:9" x14ac:dyDescent="0.25">
      <c r="A735">
        <f>--ISNUMBER(IFERROR(SEARCH('Project Costing'!#REF!,'Equipment &amp; Materials'!J741,1),""))</f>
        <v>0</v>
      </c>
      <c r="B735" t="str">
        <f>IF(A735=1,COUNTIF($A$8:A735,1),"")</f>
        <v/>
      </c>
      <c r="D735" s="158">
        <f>IFERROR($C$8:INDEX($C$8:$C$3000,COUNTIF($C$8:$C$3000,"?*")),"")</f>
        <v>0</v>
      </c>
      <c r="F735">
        <f>--ISNUMBER(IFERROR(SEARCH('Project Costing'!#REF!,'Equipment &amp; Materials'!J741,1),""))</f>
        <v>0</v>
      </c>
      <c r="G735" t="str">
        <f>IF(F735=1,COUNTIF($F$8:F735,1),"")</f>
        <v/>
      </c>
      <c r="I735" s="157">
        <f>IFERROR($H$8:INDEX($H$8:$H$3000,COUNTIF($H$8:$H$3000,"?*")),"")</f>
        <v>0</v>
      </c>
    </row>
    <row r="736" spans="1:9" x14ac:dyDescent="0.25">
      <c r="A736">
        <f>--ISNUMBER(IFERROR(SEARCH('Project Costing'!#REF!,'Equipment &amp; Materials'!J742,1),""))</f>
        <v>0</v>
      </c>
      <c r="B736" t="str">
        <f>IF(A736=1,COUNTIF($A$8:A736,1),"")</f>
        <v/>
      </c>
      <c r="D736" s="158">
        <f>IFERROR($C$8:INDEX($C$8:$C$3000,COUNTIF($C$8:$C$3000,"?*")),"")</f>
        <v>0</v>
      </c>
      <c r="F736">
        <f>--ISNUMBER(IFERROR(SEARCH('Project Costing'!#REF!,'Equipment &amp; Materials'!J742,1),""))</f>
        <v>0</v>
      </c>
      <c r="G736" t="str">
        <f>IF(F736=1,COUNTIF($F$8:F736,1),"")</f>
        <v/>
      </c>
      <c r="I736" s="157">
        <f>IFERROR($H$8:INDEX($H$8:$H$3000,COUNTIF($H$8:$H$3000,"?*")),"")</f>
        <v>0</v>
      </c>
    </row>
    <row r="737" spans="1:9" x14ac:dyDescent="0.25">
      <c r="A737">
        <f>--ISNUMBER(IFERROR(SEARCH('Project Costing'!#REF!,'Equipment &amp; Materials'!J743,1),""))</f>
        <v>0</v>
      </c>
      <c r="B737" t="str">
        <f>IF(A737=1,COUNTIF($A$8:A737,1),"")</f>
        <v/>
      </c>
      <c r="D737" s="158">
        <f>IFERROR($C$8:INDEX($C$8:$C$3000,COUNTIF($C$8:$C$3000,"?*")),"")</f>
        <v>0</v>
      </c>
      <c r="F737">
        <f>--ISNUMBER(IFERROR(SEARCH('Project Costing'!#REF!,'Equipment &amp; Materials'!J743,1),""))</f>
        <v>0</v>
      </c>
      <c r="G737" t="str">
        <f>IF(F737=1,COUNTIF($F$8:F737,1),"")</f>
        <v/>
      </c>
      <c r="I737" s="157">
        <f>IFERROR($H$8:INDEX($H$8:$H$3000,COUNTIF($H$8:$H$3000,"?*")),"")</f>
        <v>0</v>
      </c>
    </row>
    <row r="738" spans="1:9" x14ac:dyDescent="0.25">
      <c r="A738">
        <f>--ISNUMBER(IFERROR(SEARCH('Project Costing'!#REF!,'Equipment &amp; Materials'!J744,1),""))</f>
        <v>0</v>
      </c>
      <c r="B738" t="str">
        <f>IF(A738=1,COUNTIF($A$8:A738,1),"")</f>
        <v/>
      </c>
      <c r="D738" s="158">
        <f>IFERROR($C$8:INDEX($C$8:$C$3000,COUNTIF($C$8:$C$3000,"?*")),"")</f>
        <v>0</v>
      </c>
      <c r="F738">
        <f>--ISNUMBER(IFERROR(SEARCH('Project Costing'!#REF!,'Equipment &amp; Materials'!J744,1),""))</f>
        <v>0</v>
      </c>
      <c r="G738" t="str">
        <f>IF(F738=1,COUNTIF($F$8:F738,1),"")</f>
        <v/>
      </c>
      <c r="I738" s="157">
        <f>IFERROR($H$8:INDEX($H$8:$H$3000,COUNTIF($H$8:$H$3000,"?*")),"")</f>
        <v>0</v>
      </c>
    </row>
    <row r="739" spans="1:9" x14ac:dyDescent="0.25">
      <c r="A739">
        <f>--ISNUMBER(IFERROR(SEARCH('Project Costing'!#REF!,'Equipment &amp; Materials'!J745,1),""))</f>
        <v>0</v>
      </c>
      <c r="B739" t="str">
        <f>IF(A739=1,COUNTIF($A$8:A739,1),"")</f>
        <v/>
      </c>
      <c r="D739" s="158">
        <f>IFERROR($C$8:INDEX($C$8:$C$3000,COUNTIF($C$8:$C$3000,"?*")),"")</f>
        <v>0</v>
      </c>
      <c r="F739">
        <f>--ISNUMBER(IFERROR(SEARCH('Project Costing'!#REF!,'Equipment &amp; Materials'!J745,1),""))</f>
        <v>0</v>
      </c>
      <c r="G739" t="str">
        <f>IF(F739=1,COUNTIF($F$8:F739,1),"")</f>
        <v/>
      </c>
      <c r="I739" s="157">
        <f>IFERROR($H$8:INDEX($H$8:$H$3000,COUNTIF($H$8:$H$3000,"?*")),"")</f>
        <v>0</v>
      </c>
    </row>
    <row r="740" spans="1:9" x14ac:dyDescent="0.25">
      <c r="A740">
        <f>--ISNUMBER(IFERROR(SEARCH('Project Costing'!#REF!,'Equipment &amp; Materials'!J746,1),""))</f>
        <v>0</v>
      </c>
      <c r="B740" t="str">
        <f>IF(A740=1,COUNTIF($A$8:A740,1),"")</f>
        <v/>
      </c>
      <c r="D740" s="158">
        <f>IFERROR($C$8:INDEX($C$8:$C$3000,COUNTIF($C$8:$C$3000,"?*")),"")</f>
        <v>0</v>
      </c>
      <c r="F740">
        <f>--ISNUMBER(IFERROR(SEARCH('Project Costing'!#REF!,'Equipment &amp; Materials'!J746,1),""))</f>
        <v>0</v>
      </c>
      <c r="G740" t="str">
        <f>IF(F740=1,COUNTIF($F$8:F740,1),"")</f>
        <v/>
      </c>
      <c r="I740" s="157">
        <f>IFERROR($H$8:INDEX($H$8:$H$3000,COUNTIF($H$8:$H$3000,"?*")),"")</f>
        <v>0</v>
      </c>
    </row>
    <row r="741" spans="1:9" x14ac:dyDescent="0.25">
      <c r="A741">
        <f>--ISNUMBER(IFERROR(SEARCH('Project Costing'!#REF!,'Equipment &amp; Materials'!J747,1),""))</f>
        <v>0</v>
      </c>
      <c r="B741" t="str">
        <f>IF(A741=1,COUNTIF($A$8:A741,1),"")</f>
        <v/>
      </c>
      <c r="D741" s="158">
        <f>IFERROR($C$8:INDEX($C$8:$C$3000,COUNTIF($C$8:$C$3000,"?*")),"")</f>
        <v>0</v>
      </c>
      <c r="F741">
        <f>--ISNUMBER(IFERROR(SEARCH('Project Costing'!#REF!,'Equipment &amp; Materials'!J747,1),""))</f>
        <v>0</v>
      </c>
      <c r="G741" t="str">
        <f>IF(F741=1,COUNTIF($F$8:F741,1),"")</f>
        <v/>
      </c>
      <c r="I741" s="157">
        <f>IFERROR($H$8:INDEX($H$8:$H$3000,COUNTIF($H$8:$H$3000,"?*")),"")</f>
        <v>0</v>
      </c>
    </row>
    <row r="742" spans="1:9" x14ac:dyDescent="0.25">
      <c r="A742">
        <f>--ISNUMBER(IFERROR(SEARCH('Project Costing'!#REF!,'Equipment &amp; Materials'!J748,1),""))</f>
        <v>0</v>
      </c>
      <c r="B742" t="str">
        <f>IF(A742=1,COUNTIF($A$8:A742,1),"")</f>
        <v/>
      </c>
      <c r="D742" s="158">
        <f>IFERROR($C$8:INDEX($C$8:$C$3000,COUNTIF($C$8:$C$3000,"?*")),"")</f>
        <v>0</v>
      </c>
      <c r="F742">
        <f>--ISNUMBER(IFERROR(SEARCH('Project Costing'!#REF!,'Equipment &amp; Materials'!J748,1),""))</f>
        <v>0</v>
      </c>
      <c r="G742" t="str">
        <f>IF(F742=1,COUNTIF($F$8:F742,1),"")</f>
        <v/>
      </c>
      <c r="I742" s="157">
        <f>IFERROR($H$8:INDEX($H$8:$H$3000,COUNTIF($H$8:$H$3000,"?*")),"")</f>
        <v>0</v>
      </c>
    </row>
    <row r="743" spans="1:9" x14ac:dyDescent="0.25">
      <c r="A743">
        <f>--ISNUMBER(IFERROR(SEARCH('Project Costing'!#REF!,'Equipment &amp; Materials'!J749,1),""))</f>
        <v>0</v>
      </c>
      <c r="B743" t="str">
        <f>IF(A743=1,COUNTIF($A$8:A743,1),"")</f>
        <v/>
      </c>
      <c r="D743" s="158">
        <f>IFERROR($C$8:INDEX($C$8:$C$3000,COUNTIF($C$8:$C$3000,"?*")),"")</f>
        <v>0</v>
      </c>
      <c r="F743">
        <f>--ISNUMBER(IFERROR(SEARCH('Project Costing'!#REF!,'Equipment &amp; Materials'!J749,1),""))</f>
        <v>0</v>
      </c>
      <c r="G743" t="str">
        <f>IF(F743=1,COUNTIF($F$8:F743,1),"")</f>
        <v/>
      </c>
      <c r="I743" s="157">
        <f>IFERROR($H$8:INDEX($H$8:$H$3000,COUNTIF($H$8:$H$3000,"?*")),"")</f>
        <v>0</v>
      </c>
    </row>
    <row r="744" spans="1:9" x14ac:dyDescent="0.25">
      <c r="A744">
        <f>--ISNUMBER(IFERROR(SEARCH('Project Costing'!#REF!,'Equipment &amp; Materials'!J750,1),""))</f>
        <v>0</v>
      </c>
      <c r="B744" t="str">
        <f>IF(A744=1,COUNTIF($A$8:A744,1),"")</f>
        <v/>
      </c>
      <c r="D744" s="158">
        <f>IFERROR($C$8:INDEX($C$8:$C$3000,COUNTIF($C$8:$C$3000,"?*")),"")</f>
        <v>0</v>
      </c>
      <c r="F744">
        <f>--ISNUMBER(IFERROR(SEARCH('Project Costing'!#REF!,'Equipment &amp; Materials'!J750,1),""))</f>
        <v>0</v>
      </c>
      <c r="G744" t="str">
        <f>IF(F744=1,COUNTIF($F$8:F744,1),"")</f>
        <v/>
      </c>
      <c r="I744" s="157">
        <f>IFERROR($H$8:INDEX($H$8:$H$3000,COUNTIF($H$8:$H$3000,"?*")),"")</f>
        <v>0</v>
      </c>
    </row>
    <row r="745" spans="1:9" x14ac:dyDescent="0.25">
      <c r="A745">
        <f>--ISNUMBER(IFERROR(SEARCH('Project Costing'!#REF!,'Equipment &amp; Materials'!J751,1),""))</f>
        <v>0</v>
      </c>
      <c r="B745" t="str">
        <f>IF(A745=1,COUNTIF($A$8:A745,1),"")</f>
        <v/>
      </c>
      <c r="D745" s="158">
        <f>IFERROR($C$8:INDEX($C$8:$C$3000,COUNTIF($C$8:$C$3000,"?*")),"")</f>
        <v>0</v>
      </c>
      <c r="F745">
        <f>--ISNUMBER(IFERROR(SEARCH('Project Costing'!#REF!,'Equipment &amp; Materials'!J751,1),""))</f>
        <v>0</v>
      </c>
      <c r="G745" t="str">
        <f>IF(F745=1,COUNTIF($F$8:F745,1),"")</f>
        <v/>
      </c>
      <c r="I745" s="157">
        <f>IFERROR($H$8:INDEX($H$8:$H$3000,COUNTIF($H$8:$H$3000,"?*")),"")</f>
        <v>0</v>
      </c>
    </row>
    <row r="746" spans="1:9" x14ac:dyDescent="0.25">
      <c r="A746">
        <f>--ISNUMBER(IFERROR(SEARCH('Project Costing'!#REF!,'Equipment &amp; Materials'!J752,1),""))</f>
        <v>0</v>
      </c>
      <c r="B746" t="str">
        <f>IF(A746=1,COUNTIF($A$8:A746,1),"")</f>
        <v/>
      </c>
      <c r="D746" s="158">
        <f>IFERROR($C$8:INDEX($C$8:$C$3000,COUNTIF($C$8:$C$3000,"?*")),"")</f>
        <v>0</v>
      </c>
      <c r="F746">
        <f>--ISNUMBER(IFERROR(SEARCH('Project Costing'!#REF!,'Equipment &amp; Materials'!J752,1),""))</f>
        <v>0</v>
      </c>
      <c r="G746" t="str">
        <f>IF(F746=1,COUNTIF($F$8:F746,1),"")</f>
        <v/>
      </c>
      <c r="I746" s="157">
        <f>IFERROR($H$8:INDEX($H$8:$H$3000,COUNTIF($H$8:$H$3000,"?*")),"")</f>
        <v>0</v>
      </c>
    </row>
    <row r="747" spans="1:9" x14ac:dyDescent="0.25">
      <c r="A747">
        <f>--ISNUMBER(IFERROR(SEARCH('Project Costing'!#REF!,'Equipment &amp; Materials'!J753,1),""))</f>
        <v>0</v>
      </c>
      <c r="B747" t="str">
        <f>IF(A747=1,COUNTIF($A$8:A747,1),"")</f>
        <v/>
      </c>
      <c r="D747" s="158">
        <f>IFERROR($C$8:INDEX($C$8:$C$3000,COUNTIF($C$8:$C$3000,"?*")),"")</f>
        <v>0</v>
      </c>
      <c r="F747">
        <f>--ISNUMBER(IFERROR(SEARCH('Project Costing'!#REF!,'Equipment &amp; Materials'!J753,1),""))</f>
        <v>0</v>
      </c>
      <c r="G747" t="str">
        <f>IF(F747=1,COUNTIF($F$8:F747,1),"")</f>
        <v/>
      </c>
      <c r="I747" s="157">
        <f>IFERROR($H$8:INDEX($H$8:$H$3000,COUNTIF($H$8:$H$3000,"?*")),"")</f>
        <v>0</v>
      </c>
    </row>
    <row r="748" spans="1:9" x14ac:dyDescent="0.25">
      <c r="A748">
        <f>--ISNUMBER(IFERROR(SEARCH('Project Costing'!#REF!,'Equipment &amp; Materials'!J754,1),""))</f>
        <v>0</v>
      </c>
      <c r="B748" t="str">
        <f>IF(A748=1,COUNTIF($A$8:A748,1),"")</f>
        <v/>
      </c>
      <c r="D748" s="158">
        <f>IFERROR($C$8:INDEX($C$8:$C$3000,COUNTIF($C$8:$C$3000,"?*")),"")</f>
        <v>0</v>
      </c>
      <c r="F748">
        <f>--ISNUMBER(IFERROR(SEARCH('Project Costing'!#REF!,'Equipment &amp; Materials'!J754,1),""))</f>
        <v>0</v>
      </c>
      <c r="G748" t="str">
        <f>IF(F748=1,COUNTIF($F$8:F748,1),"")</f>
        <v/>
      </c>
      <c r="I748" s="157">
        <f>IFERROR($H$8:INDEX($H$8:$H$3000,COUNTIF($H$8:$H$3000,"?*")),"")</f>
        <v>0</v>
      </c>
    </row>
    <row r="749" spans="1:9" x14ac:dyDescent="0.25">
      <c r="A749">
        <f>--ISNUMBER(IFERROR(SEARCH('Project Costing'!#REF!,'Equipment &amp; Materials'!J755,1),""))</f>
        <v>0</v>
      </c>
      <c r="B749" t="str">
        <f>IF(A749=1,COUNTIF($A$8:A749,1),"")</f>
        <v/>
      </c>
      <c r="D749" s="158">
        <f>IFERROR($C$8:INDEX($C$8:$C$3000,COUNTIF($C$8:$C$3000,"?*")),"")</f>
        <v>0</v>
      </c>
      <c r="F749">
        <f>--ISNUMBER(IFERROR(SEARCH('Project Costing'!#REF!,'Equipment &amp; Materials'!J755,1),""))</f>
        <v>0</v>
      </c>
      <c r="G749" t="str">
        <f>IF(F749=1,COUNTIF($F$8:F749,1),"")</f>
        <v/>
      </c>
      <c r="I749" s="157">
        <f>IFERROR($H$8:INDEX($H$8:$H$3000,COUNTIF($H$8:$H$3000,"?*")),"")</f>
        <v>0</v>
      </c>
    </row>
    <row r="750" spans="1:9" x14ac:dyDescent="0.25">
      <c r="A750">
        <f>--ISNUMBER(IFERROR(SEARCH('Project Costing'!#REF!,'Equipment &amp; Materials'!J756,1),""))</f>
        <v>0</v>
      </c>
      <c r="B750" t="str">
        <f>IF(A750=1,COUNTIF($A$8:A750,1),"")</f>
        <v/>
      </c>
      <c r="D750" s="158">
        <f>IFERROR($C$8:INDEX($C$8:$C$3000,COUNTIF($C$8:$C$3000,"?*")),"")</f>
        <v>0</v>
      </c>
      <c r="F750">
        <f>--ISNUMBER(IFERROR(SEARCH('Project Costing'!#REF!,'Equipment &amp; Materials'!J756,1),""))</f>
        <v>0</v>
      </c>
      <c r="G750" t="str">
        <f>IF(F750=1,COUNTIF($F$8:F750,1),"")</f>
        <v/>
      </c>
      <c r="I750" s="157">
        <f>IFERROR($H$8:INDEX($H$8:$H$3000,COUNTIF($H$8:$H$3000,"?*")),"")</f>
        <v>0</v>
      </c>
    </row>
    <row r="751" spans="1:9" x14ac:dyDescent="0.25">
      <c r="A751">
        <f>--ISNUMBER(IFERROR(SEARCH('Project Costing'!#REF!,'Equipment &amp; Materials'!J757,1),""))</f>
        <v>0</v>
      </c>
      <c r="B751" t="str">
        <f>IF(A751=1,COUNTIF($A$8:A751,1),"")</f>
        <v/>
      </c>
      <c r="D751" s="158">
        <f>IFERROR($C$8:INDEX($C$8:$C$3000,COUNTIF($C$8:$C$3000,"?*")),"")</f>
        <v>0</v>
      </c>
      <c r="F751">
        <f>--ISNUMBER(IFERROR(SEARCH('Project Costing'!#REF!,'Equipment &amp; Materials'!J757,1),""))</f>
        <v>0</v>
      </c>
      <c r="G751" t="str">
        <f>IF(F751=1,COUNTIF($F$8:F751,1),"")</f>
        <v/>
      </c>
      <c r="I751" s="157">
        <f>IFERROR($H$8:INDEX($H$8:$H$3000,COUNTIF($H$8:$H$3000,"?*")),"")</f>
        <v>0</v>
      </c>
    </row>
    <row r="752" spans="1:9" x14ac:dyDescent="0.25">
      <c r="A752">
        <f>--ISNUMBER(IFERROR(SEARCH('Project Costing'!#REF!,'Equipment &amp; Materials'!J758,1),""))</f>
        <v>0</v>
      </c>
      <c r="B752" t="str">
        <f>IF(A752=1,COUNTIF($A$8:A752,1),"")</f>
        <v/>
      </c>
      <c r="D752" s="158">
        <f>IFERROR($C$8:INDEX($C$8:$C$3000,COUNTIF($C$8:$C$3000,"?*")),"")</f>
        <v>0</v>
      </c>
      <c r="F752">
        <f>--ISNUMBER(IFERROR(SEARCH('Project Costing'!#REF!,'Equipment &amp; Materials'!J758,1),""))</f>
        <v>0</v>
      </c>
      <c r="G752" t="str">
        <f>IF(F752=1,COUNTIF($F$8:F752,1),"")</f>
        <v/>
      </c>
      <c r="I752" s="157">
        <f>IFERROR($H$8:INDEX($H$8:$H$3000,COUNTIF($H$8:$H$3000,"?*")),"")</f>
        <v>0</v>
      </c>
    </row>
    <row r="753" spans="1:9" x14ac:dyDescent="0.25">
      <c r="A753">
        <f>--ISNUMBER(IFERROR(SEARCH('Project Costing'!#REF!,'Equipment &amp; Materials'!J759,1),""))</f>
        <v>0</v>
      </c>
      <c r="B753" t="str">
        <f>IF(A753=1,COUNTIF($A$8:A753,1),"")</f>
        <v/>
      </c>
      <c r="D753" s="158">
        <f>IFERROR($C$8:INDEX($C$8:$C$3000,COUNTIF($C$8:$C$3000,"?*")),"")</f>
        <v>0</v>
      </c>
      <c r="F753">
        <f>--ISNUMBER(IFERROR(SEARCH('Project Costing'!#REF!,'Equipment &amp; Materials'!J759,1),""))</f>
        <v>0</v>
      </c>
      <c r="G753" t="str">
        <f>IF(F753=1,COUNTIF($F$8:F753,1),"")</f>
        <v/>
      </c>
      <c r="I753" s="157">
        <f>IFERROR($H$8:INDEX($H$8:$H$3000,COUNTIF($H$8:$H$3000,"?*")),"")</f>
        <v>0</v>
      </c>
    </row>
    <row r="754" spans="1:9" x14ac:dyDescent="0.25">
      <c r="A754">
        <f>--ISNUMBER(IFERROR(SEARCH('Project Costing'!#REF!,'Equipment &amp; Materials'!J760,1),""))</f>
        <v>0</v>
      </c>
      <c r="B754" t="str">
        <f>IF(A754=1,COUNTIF($A$8:A754,1),"")</f>
        <v/>
      </c>
      <c r="D754" s="158">
        <f>IFERROR($C$8:INDEX($C$8:$C$3000,COUNTIF($C$8:$C$3000,"?*")),"")</f>
        <v>0</v>
      </c>
      <c r="F754">
        <f>--ISNUMBER(IFERROR(SEARCH('Project Costing'!#REF!,'Equipment &amp; Materials'!J760,1),""))</f>
        <v>0</v>
      </c>
      <c r="G754" t="str">
        <f>IF(F754=1,COUNTIF($F$8:F754,1),"")</f>
        <v/>
      </c>
      <c r="I754" s="157">
        <f>IFERROR($H$8:INDEX($H$8:$H$3000,COUNTIF($H$8:$H$3000,"?*")),"")</f>
        <v>0</v>
      </c>
    </row>
    <row r="755" spans="1:9" x14ac:dyDescent="0.25">
      <c r="A755">
        <f>--ISNUMBER(IFERROR(SEARCH('Project Costing'!#REF!,'Equipment &amp; Materials'!J761,1),""))</f>
        <v>0</v>
      </c>
      <c r="B755" t="str">
        <f>IF(A755=1,COUNTIF($A$8:A755,1),"")</f>
        <v/>
      </c>
      <c r="D755" s="158">
        <f>IFERROR($C$8:INDEX($C$8:$C$3000,COUNTIF($C$8:$C$3000,"?*")),"")</f>
        <v>0</v>
      </c>
      <c r="F755">
        <f>--ISNUMBER(IFERROR(SEARCH('Project Costing'!#REF!,'Equipment &amp; Materials'!J761,1),""))</f>
        <v>0</v>
      </c>
      <c r="G755" t="str">
        <f>IF(F755=1,COUNTIF($F$8:F755,1),"")</f>
        <v/>
      </c>
      <c r="I755" s="157">
        <f>IFERROR($H$8:INDEX($H$8:$H$3000,COUNTIF($H$8:$H$3000,"?*")),"")</f>
        <v>0</v>
      </c>
    </row>
    <row r="756" spans="1:9" x14ac:dyDescent="0.25">
      <c r="A756">
        <f>--ISNUMBER(IFERROR(SEARCH('Project Costing'!#REF!,'Equipment &amp; Materials'!J762,1),""))</f>
        <v>0</v>
      </c>
      <c r="B756" t="str">
        <f>IF(A756=1,COUNTIF($A$8:A756,1),"")</f>
        <v/>
      </c>
      <c r="D756" s="158">
        <f>IFERROR($C$8:INDEX($C$8:$C$3000,COUNTIF($C$8:$C$3000,"?*")),"")</f>
        <v>0</v>
      </c>
      <c r="F756">
        <f>--ISNUMBER(IFERROR(SEARCH('Project Costing'!#REF!,'Equipment &amp; Materials'!J762,1),""))</f>
        <v>0</v>
      </c>
      <c r="G756" t="str">
        <f>IF(F756=1,COUNTIF($F$8:F756,1),"")</f>
        <v/>
      </c>
      <c r="I756" s="157">
        <f>IFERROR($H$8:INDEX($H$8:$H$3000,COUNTIF($H$8:$H$3000,"?*")),"")</f>
        <v>0</v>
      </c>
    </row>
    <row r="757" spans="1:9" x14ac:dyDescent="0.25">
      <c r="A757">
        <f>--ISNUMBER(IFERROR(SEARCH('Project Costing'!#REF!,'Equipment &amp; Materials'!J763,1),""))</f>
        <v>0</v>
      </c>
      <c r="B757" t="str">
        <f>IF(A757=1,COUNTIF($A$8:A757,1),"")</f>
        <v/>
      </c>
      <c r="D757" s="158">
        <f>IFERROR($C$8:INDEX($C$8:$C$3000,COUNTIF($C$8:$C$3000,"?*")),"")</f>
        <v>0</v>
      </c>
      <c r="F757">
        <f>--ISNUMBER(IFERROR(SEARCH('Project Costing'!#REF!,'Equipment &amp; Materials'!J763,1),""))</f>
        <v>0</v>
      </c>
      <c r="G757" t="str">
        <f>IF(F757=1,COUNTIF($F$8:F757,1),"")</f>
        <v/>
      </c>
      <c r="I757" s="157">
        <f>IFERROR($H$8:INDEX($H$8:$H$3000,COUNTIF($H$8:$H$3000,"?*")),"")</f>
        <v>0</v>
      </c>
    </row>
    <row r="758" spans="1:9" x14ac:dyDescent="0.25">
      <c r="A758">
        <f>--ISNUMBER(IFERROR(SEARCH('Project Costing'!#REF!,'Equipment &amp; Materials'!J764,1),""))</f>
        <v>0</v>
      </c>
      <c r="B758" t="str">
        <f>IF(A758=1,COUNTIF($A$8:A758,1),"")</f>
        <v/>
      </c>
      <c r="D758" s="158">
        <f>IFERROR($C$8:INDEX($C$8:$C$3000,COUNTIF($C$8:$C$3000,"?*")),"")</f>
        <v>0</v>
      </c>
      <c r="F758">
        <f>--ISNUMBER(IFERROR(SEARCH('Project Costing'!#REF!,'Equipment &amp; Materials'!J764,1),""))</f>
        <v>0</v>
      </c>
      <c r="G758" t="str">
        <f>IF(F758=1,COUNTIF($F$8:F758,1),"")</f>
        <v/>
      </c>
      <c r="I758" s="157">
        <f>IFERROR($H$8:INDEX($H$8:$H$3000,COUNTIF($H$8:$H$3000,"?*")),"")</f>
        <v>0</v>
      </c>
    </row>
    <row r="759" spans="1:9" x14ac:dyDescent="0.25">
      <c r="A759">
        <f>--ISNUMBER(IFERROR(SEARCH('Project Costing'!#REF!,'Equipment &amp; Materials'!J765,1),""))</f>
        <v>0</v>
      </c>
      <c r="B759" t="str">
        <f>IF(A759=1,COUNTIF($A$8:A759,1),"")</f>
        <v/>
      </c>
      <c r="D759" s="158">
        <f>IFERROR($C$8:INDEX($C$8:$C$3000,COUNTIF($C$8:$C$3000,"?*")),"")</f>
        <v>0</v>
      </c>
      <c r="F759">
        <f>--ISNUMBER(IFERROR(SEARCH('Project Costing'!#REF!,'Equipment &amp; Materials'!J765,1),""))</f>
        <v>0</v>
      </c>
      <c r="G759" t="str">
        <f>IF(F759=1,COUNTIF($F$8:F759,1),"")</f>
        <v/>
      </c>
      <c r="I759" s="157">
        <f>IFERROR($H$8:INDEX($H$8:$H$3000,COUNTIF($H$8:$H$3000,"?*")),"")</f>
        <v>0</v>
      </c>
    </row>
    <row r="760" spans="1:9" x14ac:dyDescent="0.25">
      <c r="A760">
        <f>--ISNUMBER(IFERROR(SEARCH('Project Costing'!#REF!,'Equipment &amp; Materials'!J766,1),""))</f>
        <v>0</v>
      </c>
      <c r="B760" t="str">
        <f>IF(A760=1,COUNTIF($A$8:A760,1),"")</f>
        <v/>
      </c>
      <c r="D760" s="158">
        <f>IFERROR($C$8:INDEX($C$8:$C$3000,COUNTIF($C$8:$C$3000,"?*")),"")</f>
        <v>0</v>
      </c>
      <c r="F760">
        <f>--ISNUMBER(IFERROR(SEARCH('Project Costing'!#REF!,'Equipment &amp; Materials'!J766,1),""))</f>
        <v>0</v>
      </c>
      <c r="G760" t="str">
        <f>IF(F760=1,COUNTIF($F$8:F760,1),"")</f>
        <v/>
      </c>
      <c r="I760" s="157">
        <f>IFERROR($H$8:INDEX($H$8:$H$3000,COUNTIF($H$8:$H$3000,"?*")),"")</f>
        <v>0</v>
      </c>
    </row>
    <row r="761" spans="1:9" x14ac:dyDescent="0.25">
      <c r="A761">
        <f>--ISNUMBER(IFERROR(SEARCH('Project Costing'!#REF!,'Equipment &amp; Materials'!J767,1),""))</f>
        <v>0</v>
      </c>
      <c r="B761" t="str">
        <f>IF(A761=1,COUNTIF($A$8:A761,1),"")</f>
        <v/>
      </c>
      <c r="D761" s="158">
        <f>IFERROR($C$8:INDEX($C$8:$C$3000,COUNTIF($C$8:$C$3000,"?*")),"")</f>
        <v>0</v>
      </c>
      <c r="F761">
        <f>--ISNUMBER(IFERROR(SEARCH('Project Costing'!#REF!,'Equipment &amp; Materials'!J767,1),""))</f>
        <v>0</v>
      </c>
      <c r="G761" t="str">
        <f>IF(F761=1,COUNTIF($F$8:F761,1),"")</f>
        <v/>
      </c>
      <c r="I761" s="157">
        <f>IFERROR($H$8:INDEX($H$8:$H$3000,COUNTIF($H$8:$H$3000,"?*")),"")</f>
        <v>0</v>
      </c>
    </row>
    <row r="762" spans="1:9" x14ac:dyDescent="0.25">
      <c r="A762">
        <f>--ISNUMBER(IFERROR(SEARCH('Project Costing'!#REF!,'Equipment &amp; Materials'!J768,1),""))</f>
        <v>0</v>
      </c>
      <c r="B762" t="str">
        <f>IF(A762=1,COUNTIF($A$8:A762,1),"")</f>
        <v/>
      </c>
      <c r="D762" s="158">
        <f>IFERROR($C$8:INDEX($C$8:$C$3000,COUNTIF($C$8:$C$3000,"?*")),"")</f>
        <v>0</v>
      </c>
      <c r="F762">
        <f>--ISNUMBER(IFERROR(SEARCH('Project Costing'!#REF!,'Equipment &amp; Materials'!J768,1),""))</f>
        <v>0</v>
      </c>
      <c r="G762" t="str">
        <f>IF(F762=1,COUNTIF($F$8:F762,1),"")</f>
        <v/>
      </c>
      <c r="I762" s="157">
        <f>IFERROR($H$8:INDEX($H$8:$H$3000,COUNTIF($H$8:$H$3000,"?*")),"")</f>
        <v>0</v>
      </c>
    </row>
    <row r="763" spans="1:9" x14ac:dyDescent="0.25">
      <c r="A763">
        <f>--ISNUMBER(IFERROR(SEARCH('Project Costing'!#REF!,'Equipment &amp; Materials'!J769,1),""))</f>
        <v>0</v>
      </c>
      <c r="B763" t="str">
        <f>IF(A763=1,COUNTIF($A$8:A763,1),"")</f>
        <v/>
      </c>
      <c r="D763" s="158">
        <f>IFERROR($C$8:INDEX($C$8:$C$3000,COUNTIF($C$8:$C$3000,"?*")),"")</f>
        <v>0</v>
      </c>
      <c r="F763">
        <f>--ISNUMBER(IFERROR(SEARCH('Project Costing'!#REF!,'Equipment &amp; Materials'!J769,1),""))</f>
        <v>0</v>
      </c>
      <c r="G763" t="str">
        <f>IF(F763=1,COUNTIF($F$8:F763,1),"")</f>
        <v/>
      </c>
      <c r="I763" s="157">
        <f>IFERROR($H$8:INDEX($H$8:$H$3000,COUNTIF($H$8:$H$3000,"?*")),"")</f>
        <v>0</v>
      </c>
    </row>
    <row r="764" spans="1:9" x14ac:dyDescent="0.25">
      <c r="A764">
        <f>--ISNUMBER(IFERROR(SEARCH('Project Costing'!#REF!,'Equipment &amp; Materials'!J770,1),""))</f>
        <v>0</v>
      </c>
      <c r="B764" t="str">
        <f>IF(A764=1,COUNTIF($A$8:A764,1),"")</f>
        <v/>
      </c>
      <c r="D764" s="158">
        <f>IFERROR($C$8:INDEX($C$8:$C$3000,COUNTIF($C$8:$C$3000,"?*")),"")</f>
        <v>0</v>
      </c>
      <c r="F764">
        <f>--ISNUMBER(IFERROR(SEARCH('Project Costing'!#REF!,'Equipment &amp; Materials'!J770,1),""))</f>
        <v>0</v>
      </c>
      <c r="G764" t="str">
        <f>IF(F764=1,COUNTIF($F$8:F764,1),"")</f>
        <v/>
      </c>
      <c r="I764" s="157">
        <f>IFERROR($H$8:INDEX($H$8:$H$3000,COUNTIF($H$8:$H$3000,"?*")),"")</f>
        <v>0</v>
      </c>
    </row>
    <row r="765" spans="1:9" x14ac:dyDescent="0.25">
      <c r="A765">
        <f>--ISNUMBER(IFERROR(SEARCH('Project Costing'!#REF!,'Equipment &amp; Materials'!J771,1),""))</f>
        <v>0</v>
      </c>
      <c r="B765" t="str">
        <f>IF(A765=1,COUNTIF($A$8:A765,1),"")</f>
        <v/>
      </c>
      <c r="D765" s="158">
        <f>IFERROR($C$8:INDEX($C$8:$C$3000,COUNTIF($C$8:$C$3000,"?*")),"")</f>
        <v>0</v>
      </c>
      <c r="F765">
        <f>--ISNUMBER(IFERROR(SEARCH('Project Costing'!#REF!,'Equipment &amp; Materials'!J771,1),""))</f>
        <v>0</v>
      </c>
      <c r="G765" t="str">
        <f>IF(F765=1,COUNTIF($F$8:F765,1),"")</f>
        <v/>
      </c>
      <c r="I765" s="157">
        <f>IFERROR($H$8:INDEX($H$8:$H$3000,COUNTIF($H$8:$H$3000,"?*")),"")</f>
        <v>0</v>
      </c>
    </row>
    <row r="766" spans="1:9" x14ac:dyDescent="0.25">
      <c r="A766">
        <f>--ISNUMBER(IFERROR(SEARCH('Project Costing'!#REF!,'Equipment &amp; Materials'!J772,1),""))</f>
        <v>0</v>
      </c>
      <c r="B766" t="str">
        <f>IF(A766=1,COUNTIF($A$8:A766,1),"")</f>
        <v/>
      </c>
      <c r="D766" s="158">
        <f>IFERROR($C$8:INDEX($C$8:$C$3000,COUNTIF($C$8:$C$3000,"?*")),"")</f>
        <v>0</v>
      </c>
      <c r="F766">
        <f>--ISNUMBER(IFERROR(SEARCH('Project Costing'!#REF!,'Equipment &amp; Materials'!J772,1),""))</f>
        <v>0</v>
      </c>
      <c r="G766" t="str">
        <f>IF(F766=1,COUNTIF($F$8:F766,1),"")</f>
        <v/>
      </c>
      <c r="I766" s="157">
        <f>IFERROR($H$8:INDEX($H$8:$H$3000,COUNTIF($H$8:$H$3000,"?*")),"")</f>
        <v>0</v>
      </c>
    </row>
    <row r="767" spans="1:9" x14ac:dyDescent="0.25">
      <c r="A767">
        <f>--ISNUMBER(IFERROR(SEARCH('Project Costing'!#REF!,'Equipment &amp; Materials'!J773,1),""))</f>
        <v>0</v>
      </c>
      <c r="B767" t="str">
        <f>IF(A767=1,COUNTIF($A$8:A767,1),"")</f>
        <v/>
      </c>
      <c r="D767" s="158">
        <f>IFERROR($C$8:INDEX($C$8:$C$3000,COUNTIF($C$8:$C$3000,"?*")),"")</f>
        <v>0</v>
      </c>
      <c r="F767">
        <f>--ISNUMBER(IFERROR(SEARCH('Project Costing'!#REF!,'Equipment &amp; Materials'!J773,1),""))</f>
        <v>0</v>
      </c>
      <c r="G767" t="str">
        <f>IF(F767=1,COUNTIF($F$8:F767,1),"")</f>
        <v/>
      </c>
      <c r="I767" s="157">
        <f>IFERROR($H$8:INDEX($H$8:$H$3000,COUNTIF($H$8:$H$3000,"?*")),"")</f>
        <v>0</v>
      </c>
    </row>
    <row r="768" spans="1:9" x14ac:dyDescent="0.25">
      <c r="A768">
        <f>--ISNUMBER(IFERROR(SEARCH('Project Costing'!#REF!,'Equipment &amp; Materials'!J774,1),""))</f>
        <v>0</v>
      </c>
      <c r="B768" t="str">
        <f>IF(A768=1,COUNTIF($A$8:A768,1),"")</f>
        <v/>
      </c>
      <c r="D768" s="158">
        <f>IFERROR($C$8:INDEX($C$8:$C$3000,COUNTIF($C$8:$C$3000,"?*")),"")</f>
        <v>0</v>
      </c>
      <c r="F768">
        <f>--ISNUMBER(IFERROR(SEARCH('Project Costing'!#REF!,'Equipment &amp; Materials'!J774,1),""))</f>
        <v>0</v>
      </c>
      <c r="G768" t="str">
        <f>IF(F768=1,COUNTIF($F$8:F768,1),"")</f>
        <v/>
      </c>
      <c r="I768" s="157">
        <f>IFERROR($H$8:INDEX($H$8:$H$3000,COUNTIF($H$8:$H$3000,"?*")),"")</f>
        <v>0</v>
      </c>
    </row>
    <row r="769" spans="1:9" x14ac:dyDescent="0.25">
      <c r="A769">
        <f>--ISNUMBER(IFERROR(SEARCH('Project Costing'!#REF!,'Equipment &amp; Materials'!J775,1),""))</f>
        <v>0</v>
      </c>
      <c r="B769" t="str">
        <f>IF(A769=1,COUNTIF($A$8:A769,1),"")</f>
        <v/>
      </c>
      <c r="D769" s="158">
        <f>IFERROR($C$8:INDEX($C$8:$C$3000,COUNTIF($C$8:$C$3000,"?*")),"")</f>
        <v>0</v>
      </c>
      <c r="F769">
        <f>--ISNUMBER(IFERROR(SEARCH('Project Costing'!#REF!,'Equipment &amp; Materials'!J775,1),""))</f>
        <v>0</v>
      </c>
      <c r="G769" t="str">
        <f>IF(F769=1,COUNTIF($F$8:F769,1),"")</f>
        <v/>
      </c>
      <c r="I769" s="157">
        <f>IFERROR($H$8:INDEX($H$8:$H$3000,COUNTIF($H$8:$H$3000,"?*")),"")</f>
        <v>0</v>
      </c>
    </row>
    <row r="770" spans="1:9" x14ac:dyDescent="0.25">
      <c r="A770">
        <f>--ISNUMBER(IFERROR(SEARCH('Project Costing'!#REF!,'Equipment &amp; Materials'!J776,1),""))</f>
        <v>0</v>
      </c>
      <c r="B770" t="str">
        <f>IF(A770=1,COUNTIF($A$8:A770,1),"")</f>
        <v/>
      </c>
      <c r="D770" s="158">
        <f>IFERROR($C$8:INDEX($C$8:$C$3000,COUNTIF($C$8:$C$3000,"?*")),"")</f>
        <v>0</v>
      </c>
      <c r="F770">
        <f>--ISNUMBER(IFERROR(SEARCH('Project Costing'!#REF!,'Equipment &amp; Materials'!J776,1),""))</f>
        <v>0</v>
      </c>
      <c r="G770" t="str">
        <f>IF(F770=1,COUNTIF($F$8:F770,1),"")</f>
        <v/>
      </c>
      <c r="I770" s="157">
        <f>IFERROR($H$8:INDEX($H$8:$H$3000,COUNTIF($H$8:$H$3000,"?*")),"")</f>
        <v>0</v>
      </c>
    </row>
    <row r="771" spans="1:9" x14ac:dyDescent="0.25">
      <c r="A771">
        <f>--ISNUMBER(IFERROR(SEARCH('Project Costing'!#REF!,'Equipment &amp; Materials'!J777,1),""))</f>
        <v>0</v>
      </c>
      <c r="B771" t="str">
        <f>IF(A771=1,COUNTIF($A$8:A771,1),"")</f>
        <v/>
      </c>
      <c r="D771" s="158">
        <f>IFERROR($C$8:INDEX($C$8:$C$3000,COUNTIF($C$8:$C$3000,"?*")),"")</f>
        <v>0</v>
      </c>
      <c r="F771">
        <f>--ISNUMBER(IFERROR(SEARCH('Project Costing'!#REF!,'Equipment &amp; Materials'!J777,1),""))</f>
        <v>0</v>
      </c>
      <c r="G771" t="str">
        <f>IF(F771=1,COUNTIF($F$8:F771,1),"")</f>
        <v/>
      </c>
      <c r="I771" s="157">
        <f>IFERROR($H$8:INDEX($H$8:$H$3000,COUNTIF($H$8:$H$3000,"?*")),"")</f>
        <v>0</v>
      </c>
    </row>
    <row r="772" spans="1:9" x14ac:dyDescent="0.25">
      <c r="A772">
        <f>--ISNUMBER(IFERROR(SEARCH('Project Costing'!#REF!,'Equipment &amp; Materials'!J778,1),""))</f>
        <v>0</v>
      </c>
      <c r="B772" t="str">
        <f>IF(A772=1,COUNTIF($A$8:A772,1),"")</f>
        <v/>
      </c>
      <c r="D772" s="158">
        <f>IFERROR($C$8:INDEX($C$8:$C$3000,COUNTIF($C$8:$C$3000,"?*")),"")</f>
        <v>0</v>
      </c>
      <c r="F772">
        <f>--ISNUMBER(IFERROR(SEARCH('Project Costing'!#REF!,'Equipment &amp; Materials'!J778,1),""))</f>
        <v>0</v>
      </c>
      <c r="G772" t="str">
        <f>IF(F772=1,COUNTIF($F$8:F772,1),"")</f>
        <v/>
      </c>
      <c r="I772" s="157">
        <f>IFERROR($H$8:INDEX($H$8:$H$3000,COUNTIF($H$8:$H$3000,"?*")),"")</f>
        <v>0</v>
      </c>
    </row>
    <row r="773" spans="1:9" x14ac:dyDescent="0.25">
      <c r="A773">
        <f>--ISNUMBER(IFERROR(SEARCH('Project Costing'!#REF!,'Equipment &amp; Materials'!J779,1),""))</f>
        <v>0</v>
      </c>
      <c r="B773" t="str">
        <f>IF(A773=1,COUNTIF($A$8:A773,1),"")</f>
        <v/>
      </c>
      <c r="D773" s="158">
        <f>IFERROR($C$8:INDEX($C$8:$C$3000,COUNTIF($C$8:$C$3000,"?*")),"")</f>
        <v>0</v>
      </c>
      <c r="F773">
        <f>--ISNUMBER(IFERROR(SEARCH('Project Costing'!#REF!,'Equipment &amp; Materials'!J779,1),""))</f>
        <v>0</v>
      </c>
      <c r="G773" t="str">
        <f>IF(F773=1,COUNTIF($F$8:F773,1),"")</f>
        <v/>
      </c>
      <c r="I773" s="157">
        <f>IFERROR($H$8:INDEX($H$8:$H$3000,COUNTIF($H$8:$H$3000,"?*")),"")</f>
        <v>0</v>
      </c>
    </row>
    <row r="774" spans="1:9" x14ac:dyDescent="0.25">
      <c r="A774">
        <f>--ISNUMBER(IFERROR(SEARCH('Project Costing'!#REF!,'Equipment &amp; Materials'!J780,1),""))</f>
        <v>0</v>
      </c>
      <c r="B774" t="str">
        <f>IF(A774=1,COUNTIF($A$8:A774,1),"")</f>
        <v/>
      </c>
      <c r="D774" s="158">
        <f>IFERROR($C$8:INDEX($C$8:$C$3000,COUNTIF($C$8:$C$3000,"?*")),"")</f>
        <v>0</v>
      </c>
      <c r="F774">
        <f>--ISNUMBER(IFERROR(SEARCH('Project Costing'!#REF!,'Equipment &amp; Materials'!J780,1),""))</f>
        <v>0</v>
      </c>
      <c r="G774" t="str">
        <f>IF(F774=1,COUNTIF($F$8:F774,1),"")</f>
        <v/>
      </c>
      <c r="I774" s="157">
        <f>IFERROR($H$8:INDEX($H$8:$H$3000,COUNTIF($H$8:$H$3000,"?*")),"")</f>
        <v>0</v>
      </c>
    </row>
    <row r="775" spans="1:9" x14ac:dyDescent="0.25">
      <c r="A775">
        <f>--ISNUMBER(IFERROR(SEARCH('Project Costing'!#REF!,'Equipment &amp; Materials'!J781,1),""))</f>
        <v>0</v>
      </c>
      <c r="B775" t="str">
        <f>IF(A775=1,COUNTIF($A$8:A775,1),"")</f>
        <v/>
      </c>
      <c r="D775" s="158">
        <f>IFERROR($C$8:INDEX($C$8:$C$3000,COUNTIF($C$8:$C$3000,"?*")),"")</f>
        <v>0</v>
      </c>
      <c r="F775">
        <f>--ISNUMBER(IFERROR(SEARCH('Project Costing'!#REF!,'Equipment &amp; Materials'!J781,1),""))</f>
        <v>0</v>
      </c>
      <c r="G775" t="str">
        <f>IF(F775=1,COUNTIF($F$8:F775,1),"")</f>
        <v/>
      </c>
      <c r="I775" s="157">
        <f>IFERROR($H$8:INDEX($H$8:$H$3000,COUNTIF($H$8:$H$3000,"?*")),"")</f>
        <v>0</v>
      </c>
    </row>
    <row r="776" spans="1:9" x14ac:dyDescent="0.25">
      <c r="A776">
        <f>--ISNUMBER(IFERROR(SEARCH('Project Costing'!#REF!,'Equipment &amp; Materials'!J782,1),""))</f>
        <v>0</v>
      </c>
      <c r="B776" t="str">
        <f>IF(A776=1,COUNTIF($A$8:A776,1),"")</f>
        <v/>
      </c>
      <c r="D776" s="158">
        <f>IFERROR($C$8:INDEX($C$8:$C$3000,COUNTIF($C$8:$C$3000,"?*")),"")</f>
        <v>0</v>
      </c>
      <c r="F776">
        <f>--ISNUMBER(IFERROR(SEARCH('Project Costing'!#REF!,'Equipment &amp; Materials'!J782,1),""))</f>
        <v>0</v>
      </c>
      <c r="G776" t="str">
        <f>IF(F776=1,COUNTIF($F$8:F776,1),"")</f>
        <v/>
      </c>
      <c r="I776" s="157">
        <f>IFERROR($H$8:INDEX($H$8:$H$3000,COUNTIF($H$8:$H$3000,"?*")),"")</f>
        <v>0</v>
      </c>
    </row>
    <row r="777" spans="1:9" x14ac:dyDescent="0.25">
      <c r="A777">
        <f>--ISNUMBER(IFERROR(SEARCH('Project Costing'!#REF!,'Equipment &amp; Materials'!J783,1),""))</f>
        <v>0</v>
      </c>
      <c r="B777" t="str">
        <f>IF(A777=1,COUNTIF($A$8:A777,1),"")</f>
        <v/>
      </c>
      <c r="D777" s="158">
        <f>IFERROR($C$8:INDEX($C$8:$C$3000,COUNTIF($C$8:$C$3000,"?*")),"")</f>
        <v>0</v>
      </c>
      <c r="F777">
        <f>--ISNUMBER(IFERROR(SEARCH('Project Costing'!#REF!,'Equipment &amp; Materials'!J783,1),""))</f>
        <v>0</v>
      </c>
      <c r="G777" t="str">
        <f>IF(F777=1,COUNTIF($F$8:F777,1),"")</f>
        <v/>
      </c>
      <c r="I777" s="157">
        <f>IFERROR($H$8:INDEX($H$8:$H$3000,COUNTIF($H$8:$H$3000,"?*")),"")</f>
        <v>0</v>
      </c>
    </row>
    <row r="778" spans="1:9" x14ac:dyDescent="0.25">
      <c r="A778">
        <f>--ISNUMBER(IFERROR(SEARCH('Project Costing'!#REF!,'Equipment &amp; Materials'!J784,1),""))</f>
        <v>0</v>
      </c>
      <c r="B778" t="str">
        <f>IF(A778=1,COUNTIF($A$8:A778,1),"")</f>
        <v/>
      </c>
      <c r="D778" s="158">
        <f>IFERROR($C$8:INDEX($C$8:$C$3000,COUNTIF($C$8:$C$3000,"?*")),"")</f>
        <v>0</v>
      </c>
      <c r="F778">
        <f>--ISNUMBER(IFERROR(SEARCH('Project Costing'!#REF!,'Equipment &amp; Materials'!J784,1),""))</f>
        <v>0</v>
      </c>
      <c r="G778" t="str">
        <f>IF(F778=1,COUNTIF($F$8:F778,1),"")</f>
        <v/>
      </c>
      <c r="I778" s="157">
        <f>IFERROR($H$8:INDEX($H$8:$H$3000,COUNTIF($H$8:$H$3000,"?*")),"")</f>
        <v>0</v>
      </c>
    </row>
    <row r="779" spans="1:9" x14ac:dyDescent="0.25">
      <c r="A779">
        <f>--ISNUMBER(IFERROR(SEARCH('Project Costing'!#REF!,'Equipment &amp; Materials'!J785,1),""))</f>
        <v>0</v>
      </c>
      <c r="B779" t="str">
        <f>IF(A779=1,COUNTIF($A$8:A779,1),"")</f>
        <v/>
      </c>
      <c r="D779" s="158">
        <f>IFERROR($C$8:INDEX($C$8:$C$3000,COUNTIF($C$8:$C$3000,"?*")),"")</f>
        <v>0</v>
      </c>
      <c r="F779">
        <f>--ISNUMBER(IFERROR(SEARCH('Project Costing'!#REF!,'Equipment &amp; Materials'!J785,1),""))</f>
        <v>0</v>
      </c>
      <c r="G779" t="str">
        <f>IF(F779=1,COUNTIF($F$8:F779,1),"")</f>
        <v/>
      </c>
      <c r="I779" s="157">
        <f>IFERROR($H$8:INDEX($H$8:$H$3000,COUNTIF($H$8:$H$3000,"?*")),"")</f>
        <v>0</v>
      </c>
    </row>
    <row r="780" spans="1:9" x14ac:dyDescent="0.25">
      <c r="A780">
        <f>--ISNUMBER(IFERROR(SEARCH('Project Costing'!#REF!,'Equipment &amp; Materials'!J786,1),""))</f>
        <v>0</v>
      </c>
      <c r="B780" t="str">
        <f>IF(A780=1,COUNTIF($A$8:A780,1),"")</f>
        <v/>
      </c>
      <c r="D780" s="158">
        <f>IFERROR($C$8:INDEX($C$8:$C$3000,COUNTIF($C$8:$C$3000,"?*")),"")</f>
        <v>0</v>
      </c>
      <c r="F780">
        <f>--ISNUMBER(IFERROR(SEARCH('Project Costing'!#REF!,'Equipment &amp; Materials'!J786,1),""))</f>
        <v>0</v>
      </c>
      <c r="G780" t="str">
        <f>IF(F780=1,COUNTIF($F$8:F780,1),"")</f>
        <v/>
      </c>
      <c r="I780" s="157">
        <f>IFERROR($H$8:INDEX($H$8:$H$3000,COUNTIF($H$8:$H$3000,"?*")),"")</f>
        <v>0</v>
      </c>
    </row>
    <row r="781" spans="1:9" x14ac:dyDescent="0.25">
      <c r="A781">
        <f>--ISNUMBER(IFERROR(SEARCH('Project Costing'!#REF!,'Equipment &amp; Materials'!J787,1),""))</f>
        <v>0</v>
      </c>
      <c r="B781" t="str">
        <f>IF(A781=1,COUNTIF($A$8:A781,1),"")</f>
        <v/>
      </c>
      <c r="D781" s="158">
        <f>IFERROR($C$8:INDEX($C$8:$C$3000,COUNTIF($C$8:$C$3000,"?*")),"")</f>
        <v>0</v>
      </c>
      <c r="F781">
        <f>--ISNUMBER(IFERROR(SEARCH('Project Costing'!#REF!,'Equipment &amp; Materials'!J787,1),""))</f>
        <v>0</v>
      </c>
      <c r="G781" t="str">
        <f>IF(F781=1,COUNTIF($F$8:F781,1),"")</f>
        <v/>
      </c>
      <c r="I781" s="157">
        <f>IFERROR($H$8:INDEX($H$8:$H$3000,COUNTIF($H$8:$H$3000,"?*")),"")</f>
        <v>0</v>
      </c>
    </row>
    <row r="782" spans="1:9" x14ac:dyDescent="0.25">
      <c r="A782">
        <f>--ISNUMBER(IFERROR(SEARCH('Project Costing'!#REF!,'Equipment &amp; Materials'!J788,1),""))</f>
        <v>0</v>
      </c>
      <c r="B782" t="str">
        <f>IF(A782=1,COUNTIF($A$8:A782,1),"")</f>
        <v/>
      </c>
      <c r="D782" s="158">
        <f>IFERROR($C$8:INDEX($C$8:$C$3000,COUNTIF($C$8:$C$3000,"?*")),"")</f>
        <v>0</v>
      </c>
      <c r="F782">
        <f>--ISNUMBER(IFERROR(SEARCH('Project Costing'!#REF!,'Equipment &amp; Materials'!J788,1),""))</f>
        <v>0</v>
      </c>
      <c r="G782" t="str">
        <f>IF(F782=1,COUNTIF($F$8:F782,1),"")</f>
        <v/>
      </c>
      <c r="I782" s="157">
        <f>IFERROR($H$8:INDEX($H$8:$H$3000,COUNTIF($H$8:$H$3000,"?*")),"")</f>
        <v>0</v>
      </c>
    </row>
    <row r="783" spans="1:9" x14ac:dyDescent="0.25">
      <c r="A783">
        <f>--ISNUMBER(IFERROR(SEARCH('Project Costing'!#REF!,'Equipment &amp; Materials'!J789,1),""))</f>
        <v>0</v>
      </c>
      <c r="B783" t="str">
        <f>IF(A783=1,COUNTIF($A$8:A783,1),"")</f>
        <v/>
      </c>
      <c r="D783" s="158">
        <f>IFERROR($C$8:INDEX($C$8:$C$3000,COUNTIF($C$8:$C$3000,"?*")),"")</f>
        <v>0</v>
      </c>
      <c r="F783">
        <f>--ISNUMBER(IFERROR(SEARCH('Project Costing'!#REF!,'Equipment &amp; Materials'!J789,1),""))</f>
        <v>0</v>
      </c>
      <c r="G783" t="str">
        <f>IF(F783=1,COUNTIF($F$8:F783,1),"")</f>
        <v/>
      </c>
      <c r="I783" s="157">
        <f>IFERROR($H$8:INDEX($H$8:$H$3000,COUNTIF($H$8:$H$3000,"?*")),"")</f>
        <v>0</v>
      </c>
    </row>
    <row r="784" spans="1:9" x14ac:dyDescent="0.25">
      <c r="A784">
        <f>--ISNUMBER(IFERROR(SEARCH('Project Costing'!#REF!,'Equipment &amp; Materials'!J790,1),""))</f>
        <v>0</v>
      </c>
      <c r="B784" t="str">
        <f>IF(A784=1,COUNTIF($A$8:A784,1),"")</f>
        <v/>
      </c>
      <c r="D784" s="158">
        <f>IFERROR($C$8:INDEX($C$8:$C$3000,COUNTIF($C$8:$C$3000,"?*")),"")</f>
        <v>0</v>
      </c>
      <c r="F784">
        <f>--ISNUMBER(IFERROR(SEARCH('Project Costing'!#REF!,'Equipment &amp; Materials'!J790,1),""))</f>
        <v>0</v>
      </c>
      <c r="G784" t="str">
        <f>IF(F784=1,COUNTIF($F$8:F784,1),"")</f>
        <v/>
      </c>
      <c r="I784" s="157">
        <f>IFERROR($H$8:INDEX($H$8:$H$3000,COUNTIF($H$8:$H$3000,"?*")),"")</f>
        <v>0</v>
      </c>
    </row>
    <row r="785" spans="1:9" x14ac:dyDescent="0.25">
      <c r="A785">
        <f>--ISNUMBER(IFERROR(SEARCH('Project Costing'!#REF!,'Equipment &amp; Materials'!J791,1),""))</f>
        <v>0</v>
      </c>
      <c r="B785" t="str">
        <f>IF(A785=1,COUNTIF($A$8:A785,1),"")</f>
        <v/>
      </c>
      <c r="D785" s="158">
        <f>IFERROR($C$8:INDEX($C$8:$C$3000,COUNTIF($C$8:$C$3000,"?*")),"")</f>
        <v>0</v>
      </c>
      <c r="F785">
        <f>--ISNUMBER(IFERROR(SEARCH('Project Costing'!#REF!,'Equipment &amp; Materials'!J791,1),""))</f>
        <v>0</v>
      </c>
      <c r="G785" t="str">
        <f>IF(F785=1,COUNTIF($F$8:F785,1),"")</f>
        <v/>
      </c>
      <c r="I785" s="157">
        <f>IFERROR($H$8:INDEX($H$8:$H$3000,COUNTIF($H$8:$H$3000,"?*")),"")</f>
        <v>0</v>
      </c>
    </row>
    <row r="786" spans="1:9" x14ac:dyDescent="0.25">
      <c r="A786">
        <f>--ISNUMBER(IFERROR(SEARCH('Project Costing'!#REF!,'Equipment &amp; Materials'!J792,1),""))</f>
        <v>0</v>
      </c>
      <c r="B786" t="str">
        <f>IF(A786=1,COUNTIF($A$8:A786,1),"")</f>
        <v/>
      </c>
      <c r="D786" s="158">
        <f>IFERROR($C$8:INDEX($C$8:$C$3000,COUNTIF($C$8:$C$3000,"?*")),"")</f>
        <v>0</v>
      </c>
      <c r="F786">
        <f>--ISNUMBER(IFERROR(SEARCH('Project Costing'!#REF!,'Equipment &amp; Materials'!J792,1),""))</f>
        <v>0</v>
      </c>
      <c r="G786" t="str">
        <f>IF(F786=1,COUNTIF($F$8:F786,1),"")</f>
        <v/>
      </c>
      <c r="I786" s="157">
        <f>IFERROR($H$8:INDEX($H$8:$H$3000,COUNTIF($H$8:$H$3000,"?*")),"")</f>
        <v>0</v>
      </c>
    </row>
    <row r="787" spans="1:9" x14ac:dyDescent="0.25">
      <c r="A787">
        <f>--ISNUMBER(IFERROR(SEARCH('Project Costing'!#REF!,'Equipment &amp; Materials'!J793,1),""))</f>
        <v>0</v>
      </c>
      <c r="B787" t="str">
        <f>IF(A787=1,COUNTIF($A$8:A787,1),"")</f>
        <v/>
      </c>
      <c r="D787" s="158">
        <f>IFERROR($C$8:INDEX($C$8:$C$3000,COUNTIF($C$8:$C$3000,"?*")),"")</f>
        <v>0</v>
      </c>
      <c r="F787">
        <f>--ISNUMBER(IFERROR(SEARCH('Project Costing'!#REF!,'Equipment &amp; Materials'!J793,1),""))</f>
        <v>0</v>
      </c>
      <c r="G787" t="str">
        <f>IF(F787=1,COUNTIF($F$8:F787,1),"")</f>
        <v/>
      </c>
      <c r="I787" s="157">
        <f>IFERROR($H$8:INDEX($H$8:$H$3000,COUNTIF($H$8:$H$3000,"?*")),"")</f>
        <v>0</v>
      </c>
    </row>
    <row r="788" spans="1:9" x14ac:dyDescent="0.25">
      <c r="A788">
        <f>--ISNUMBER(IFERROR(SEARCH('Project Costing'!#REF!,'Equipment &amp; Materials'!J794,1),""))</f>
        <v>0</v>
      </c>
      <c r="B788" t="str">
        <f>IF(A788=1,COUNTIF($A$8:A788,1),"")</f>
        <v/>
      </c>
      <c r="D788" s="158">
        <f>IFERROR($C$8:INDEX($C$8:$C$3000,COUNTIF($C$8:$C$3000,"?*")),"")</f>
        <v>0</v>
      </c>
      <c r="F788">
        <f>--ISNUMBER(IFERROR(SEARCH('Project Costing'!#REF!,'Equipment &amp; Materials'!J794,1),""))</f>
        <v>0</v>
      </c>
      <c r="G788" t="str">
        <f>IF(F788=1,COUNTIF($F$8:F788,1),"")</f>
        <v/>
      </c>
      <c r="I788" s="157">
        <f>IFERROR($H$8:INDEX($H$8:$H$3000,COUNTIF($H$8:$H$3000,"?*")),"")</f>
        <v>0</v>
      </c>
    </row>
    <row r="789" spans="1:9" x14ac:dyDescent="0.25">
      <c r="A789">
        <f>--ISNUMBER(IFERROR(SEARCH('Project Costing'!#REF!,'Equipment &amp; Materials'!J795,1),""))</f>
        <v>0</v>
      </c>
      <c r="B789" t="str">
        <f>IF(A789=1,COUNTIF($A$8:A789,1),"")</f>
        <v/>
      </c>
      <c r="D789" s="158">
        <f>IFERROR($C$8:INDEX($C$8:$C$3000,COUNTIF($C$8:$C$3000,"?*")),"")</f>
        <v>0</v>
      </c>
      <c r="F789">
        <f>--ISNUMBER(IFERROR(SEARCH('Project Costing'!#REF!,'Equipment &amp; Materials'!J795,1),""))</f>
        <v>0</v>
      </c>
      <c r="G789" t="str">
        <f>IF(F789=1,COUNTIF($F$8:F789,1),"")</f>
        <v/>
      </c>
      <c r="I789" s="157">
        <f>IFERROR($H$8:INDEX($H$8:$H$3000,COUNTIF($H$8:$H$3000,"?*")),"")</f>
        <v>0</v>
      </c>
    </row>
    <row r="790" spans="1:9" x14ac:dyDescent="0.25">
      <c r="A790">
        <f>--ISNUMBER(IFERROR(SEARCH('Project Costing'!#REF!,'Equipment &amp; Materials'!J796,1),""))</f>
        <v>0</v>
      </c>
      <c r="B790" t="str">
        <f>IF(A790=1,COUNTIF($A$8:A790,1),"")</f>
        <v/>
      </c>
      <c r="D790" s="158">
        <f>IFERROR($C$8:INDEX($C$8:$C$3000,COUNTIF($C$8:$C$3000,"?*")),"")</f>
        <v>0</v>
      </c>
      <c r="F790">
        <f>--ISNUMBER(IFERROR(SEARCH('Project Costing'!#REF!,'Equipment &amp; Materials'!J796,1),""))</f>
        <v>0</v>
      </c>
      <c r="G790" t="str">
        <f>IF(F790=1,COUNTIF($F$8:F790,1),"")</f>
        <v/>
      </c>
      <c r="I790" s="157">
        <f>IFERROR($H$8:INDEX($H$8:$H$3000,COUNTIF($H$8:$H$3000,"?*")),"")</f>
        <v>0</v>
      </c>
    </row>
    <row r="791" spans="1:9" x14ac:dyDescent="0.25">
      <c r="A791">
        <f>--ISNUMBER(IFERROR(SEARCH('Project Costing'!#REF!,'Equipment &amp; Materials'!J797,1),""))</f>
        <v>0</v>
      </c>
      <c r="B791" t="str">
        <f>IF(A791=1,COUNTIF($A$8:A791,1),"")</f>
        <v/>
      </c>
      <c r="D791" s="158">
        <f>IFERROR($C$8:INDEX($C$8:$C$3000,COUNTIF($C$8:$C$3000,"?*")),"")</f>
        <v>0</v>
      </c>
      <c r="F791">
        <f>--ISNUMBER(IFERROR(SEARCH('Project Costing'!#REF!,'Equipment &amp; Materials'!J797,1),""))</f>
        <v>0</v>
      </c>
      <c r="G791" t="str">
        <f>IF(F791=1,COUNTIF($F$8:F791,1),"")</f>
        <v/>
      </c>
      <c r="I791" s="157">
        <f>IFERROR($H$8:INDEX($H$8:$H$3000,COUNTIF($H$8:$H$3000,"?*")),"")</f>
        <v>0</v>
      </c>
    </row>
    <row r="792" spans="1:9" x14ac:dyDescent="0.25">
      <c r="A792">
        <f>--ISNUMBER(IFERROR(SEARCH('Project Costing'!#REF!,'Equipment &amp; Materials'!J798,1),""))</f>
        <v>0</v>
      </c>
      <c r="B792" t="str">
        <f>IF(A792=1,COUNTIF($A$8:A792,1),"")</f>
        <v/>
      </c>
      <c r="D792" s="158">
        <f>IFERROR($C$8:INDEX($C$8:$C$3000,COUNTIF($C$8:$C$3000,"?*")),"")</f>
        <v>0</v>
      </c>
      <c r="F792">
        <f>--ISNUMBER(IFERROR(SEARCH('Project Costing'!#REF!,'Equipment &amp; Materials'!J798,1),""))</f>
        <v>0</v>
      </c>
      <c r="G792" t="str">
        <f>IF(F792=1,COUNTIF($F$8:F792,1),"")</f>
        <v/>
      </c>
      <c r="I792" s="157">
        <f>IFERROR($H$8:INDEX($H$8:$H$3000,COUNTIF($H$8:$H$3000,"?*")),"")</f>
        <v>0</v>
      </c>
    </row>
    <row r="793" spans="1:9" x14ac:dyDescent="0.25">
      <c r="A793">
        <f>--ISNUMBER(IFERROR(SEARCH('Project Costing'!#REF!,'Equipment &amp; Materials'!J799,1),""))</f>
        <v>0</v>
      </c>
      <c r="B793" t="str">
        <f>IF(A793=1,COUNTIF($A$8:A793,1),"")</f>
        <v/>
      </c>
      <c r="D793" s="158">
        <f>IFERROR($C$8:INDEX($C$8:$C$3000,COUNTIF($C$8:$C$3000,"?*")),"")</f>
        <v>0</v>
      </c>
      <c r="F793">
        <f>--ISNUMBER(IFERROR(SEARCH('Project Costing'!#REF!,'Equipment &amp; Materials'!J799,1),""))</f>
        <v>0</v>
      </c>
      <c r="G793" t="str">
        <f>IF(F793=1,COUNTIF($F$8:F793,1),"")</f>
        <v/>
      </c>
      <c r="I793" s="157">
        <f>IFERROR($H$8:INDEX($H$8:$H$3000,COUNTIF($H$8:$H$3000,"?*")),"")</f>
        <v>0</v>
      </c>
    </row>
    <row r="794" spans="1:9" x14ac:dyDescent="0.25">
      <c r="A794">
        <f>--ISNUMBER(IFERROR(SEARCH('Project Costing'!#REF!,'Equipment &amp; Materials'!J800,1),""))</f>
        <v>0</v>
      </c>
      <c r="B794" t="str">
        <f>IF(A794=1,COUNTIF($A$8:A794,1),"")</f>
        <v/>
      </c>
      <c r="D794" s="158">
        <f>IFERROR($C$8:INDEX($C$8:$C$3000,COUNTIF($C$8:$C$3000,"?*")),"")</f>
        <v>0</v>
      </c>
      <c r="F794">
        <f>--ISNUMBER(IFERROR(SEARCH('Project Costing'!#REF!,'Equipment &amp; Materials'!J800,1),""))</f>
        <v>0</v>
      </c>
      <c r="G794" t="str">
        <f>IF(F794=1,COUNTIF($F$8:F794,1),"")</f>
        <v/>
      </c>
      <c r="I794" s="157">
        <f>IFERROR($H$8:INDEX($H$8:$H$3000,COUNTIF($H$8:$H$3000,"?*")),"")</f>
        <v>0</v>
      </c>
    </row>
    <row r="795" spans="1:9" x14ac:dyDescent="0.25">
      <c r="A795">
        <f>--ISNUMBER(IFERROR(SEARCH('Project Costing'!#REF!,'Equipment &amp; Materials'!J801,1),""))</f>
        <v>0</v>
      </c>
      <c r="B795" t="str">
        <f>IF(A795=1,COUNTIF($A$8:A795,1),"")</f>
        <v/>
      </c>
      <c r="D795" s="158">
        <f>IFERROR($C$8:INDEX($C$8:$C$3000,COUNTIF($C$8:$C$3000,"?*")),"")</f>
        <v>0</v>
      </c>
      <c r="F795">
        <f>--ISNUMBER(IFERROR(SEARCH('Project Costing'!#REF!,'Equipment &amp; Materials'!J801,1),""))</f>
        <v>0</v>
      </c>
      <c r="G795" t="str">
        <f>IF(F795=1,COUNTIF($F$8:F795,1),"")</f>
        <v/>
      </c>
      <c r="I795" s="157">
        <f>IFERROR($H$8:INDEX($H$8:$H$3000,COUNTIF($H$8:$H$3000,"?*")),"")</f>
        <v>0</v>
      </c>
    </row>
    <row r="796" spans="1:9" x14ac:dyDescent="0.25">
      <c r="A796">
        <f>--ISNUMBER(IFERROR(SEARCH('Project Costing'!#REF!,'Equipment &amp; Materials'!J802,1),""))</f>
        <v>0</v>
      </c>
      <c r="B796" t="str">
        <f>IF(A796=1,COUNTIF($A$8:A796,1),"")</f>
        <v/>
      </c>
      <c r="D796" s="158">
        <f>IFERROR($C$8:INDEX($C$8:$C$3000,COUNTIF($C$8:$C$3000,"?*")),"")</f>
        <v>0</v>
      </c>
      <c r="F796">
        <f>--ISNUMBER(IFERROR(SEARCH('Project Costing'!#REF!,'Equipment &amp; Materials'!J802,1),""))</f>
        <v>0</v>
      </c>
      <c r="G796" t="str">
        <f>IF(F796=1,COUNTIF($F$8:F796,1),"")</f>
        <v/>
      </c>
      <c r="I796" s="157">
        <f>IFERROR($H$8:INDEX($H$8:$H$3000,COUNTIF($H$8:$H$3000,"?*")),"")</f>
        <v>0</v>
      </c>
    </row>
    <row r="797" spans="1:9" x14ac:dyDescent="0.25">
      <c r="A797">
        <f>--ISNUMBER(IFERROR(SEARCH('Project Costing'!#REF!,'Equipment &amp; Materials'!J803,1),""))</f>
        <v>0</v>
      </c>
      <c r="B797" t="str">
        <f>IF(A797=1,COUNTIF($A$8:A797,1),"")</f>
        <v/>
      </c>
      <c r="D797" s="158">
        <f>IFERROR($C$8:INDEX($C$8:$C$3000,COUNTIF($C$8:$C$3000,"?*")),"")</f>
        <v>0</v>
      </c>
      <c r="F797">
        <f>--ISNUMBER(IFERROR(SEARCH('Project Costing'!#REF!,'Equipment &amp; Materials'!J803,1),""))</f>
        <v>0</v>
      </c>
      <c r="G797" t="str">
        <f>IF(F797=1,COUNTIF($F$8:F797,1),"")</f>
        <v/>
      </c>
      <c r="I797" s="157">
        <f>IFERROR($H$8:INDEX($H$8:$H$3000,COUNTIF($H$8:$H$3000,"?*")),"")</f>
        <v>0</v>
      </c>
    </row>
    <row r="798" spans="1:9" x14ac:dyDescent="0.25">
      <c r="A798">
        <f>--ISNUMBER(IFERROR(SEARCH('Project Costing'!#REF!,'Equipment &amp; Materials'!J804,1),""))</f>
        <v>0</v>
      </c>
      <c r="B798" t="str">
        <f>IF(A798=1,COUNTIF($A$8:A798,1),"")</f>
        <v/>
      </c>
      <c r="D798" s="158">
        <f>IFERROR($C$8:INDEX($C$8:$C$3000,COUNTIF($C$8:$C$3000,"?*")),"")</f>
        <v>0</v>
      </c>
      <c r="F798">
        <f>--ISNUMBER(IFERROR(SEARCH('Project Costing'!#REF!,'Equipment &amp; Materials'!J804,1),""))</f>
        <v>0</v>
      </c>
      <c r="G798" t="str">
        <f>IF(F798=1,COUNTIF($F$8:F798,1),"")</f>
        <v/>
      </c>
      <c r="I798" s="157">
        <f>IFERROR($H$8:INDEX($H$8:$H$3000,COUNTIF($H$8:$H$3000,"?*")),"")</f>
        <v>0</v>
      </c>
    </row>
    <row r="799" spans="1:9" x14ac:dyDescent="0.25">
      <c r="A799">
        <f>--ISNUMBER(IFERROR(SEARCH('Project Costing'!#REF!,'Equipment &amp; Materials'!J805,1),""))</f>
        <v>0</v>
      </c>
      <c r="B799" t="str">
        <f>IF(A799=1,COUNTIF($A$8:A799,1),"")</f>
        <v/>
      </c>
      <c r="D799" s="158">
        <f>IFERROR($C$8:INDEX($C$8:$C$3000,COUNTIF($C$8:$C$3000,"?*")),"")</f>
        <v>0</v>
      </c>
      <c r="F799">
        <f>--ISNUMBER(IFERROR(SEARCH('Project Costing'!#REF!,'Equipment &amp; Materials'!J805,1),""))</f>
        <v>0</v>
      </c>
      <c r="G799" t="str">
        <f>IF(F799=1,COUNTIF($F$8:F799,1),"")</f>
        <v/>
      </c>
      <c r="I799" s="157">
        <f>IFERROR($H$8:INDEX($H$8:$H$3000,COUNTIF($H$8:$H$3000,"?*")),"")</f>
        <v>0</v>
      </c>
    </row>
    <row r="800" spans="1:9" x14ac:dyDescent="0.25">
      <c r="A800">
        <f>--ISNUMBER(IFERROR(SEARCH('Project Costing'!#REF!,'Equipment &amp; Materials'!J806,1),""))</f>
        <v>0</v>
      </c>
      <c r="B800" t="str">
        <f>IF(A800=1,COUNTIF($A$8:A800,1),"")</f>
        <v/>
      </c>
      <c r="D800" s="158">
        <f>IFERROR($C$8:INDEX($C$8:$C$3000,COUNTIF($C$8:$C$3000,"?*")),"")</f>
        <v>0</v>
      </c>
      <c r="F800">
        <f>--ISNUMBER(IFERROR(SEARCH('Project Costing'!#REF!,'Equipment &amp; Materials'!J806,1),""))</f>
        <v>0</v>
      </c>
      <c r="G800" t="str">
        <f>IF(F800=1,COUNTIF($F$8:F800,1),"")</f>
        <v/>
      </c>
      <c r="I800" s="157">
        <f>IFERROR($H$8:INDEX($H$8:$H$3000,COUNTIF($H$8:$H$3000,"?*")),"")</f>
        <v>0</v>
      </c>
    </row>
    <row r="801" spans="1:9" x14ac:dyDescent="0.25">
      <c r="A801">
        <f>--ISNUMBER(IFERROR(SEARCH('Project Costing'!#REF!,'Equipment &amp; Materials'!J807,1),""))</f>
        <v>0</v>
      </c>
      <c r="B801" t="str">
        <f>IF(A801=1,COUNTIF($A$8:A801,1),"")</f>
        <v/>
      </c>
      <c r="D801" s="158">
        <f>IFERROR($C$8:INDEX($C$8:$C$3000,COUNTIF($C$8:$C$3000,"?*")),"")</f>
        <v>0</v>
      </c>
      <c r="F801">
        <f>--ISNUMBER(IFERROR(SEARCH('Project Costing'!#REF!,'Equipment &amp; Materials'!J807,1),""))</f>
        <v>0</v>
      </c>
      <c r="G801" t="str">
        <f>IF(F801=1,COUNTIF($F$8:F801,1),"")</f>
        <v/>
      </c>
      <c r="I801" s="157">
        <f>IFERROR($H$8:INDEX($H$8:$H$3000,COUNTIF($H$8:$H$3000,"?*")),"")</f>
        <v>0</v>
      </c>
    </row>
    <row r="802" spans="1:9" x14ac:dyDescent="0.25">
      <c r="A802">
        <f>--ISNUMBER(IFERROR(SEARCH('Project Costing'!#REF!,'Equipment &amp; Materials'!J808,1),""))</f>
        <v>0</v>
      </c>
      <c r="B802" t="str">
        <f>IF(A802=1,COUNTIF($A$8:A802,1),"")</f>
        <v/>
      </c>
      <c r="D802" s="158">
        <f>IFERROR($C$8:INDEX($C$8:$C$3000,COUNTIF($C$8:$C$3000,"?*")),"")</f>
        <v>0</v>
      </c>
      <c r="F802">
        <f>--ISNUMBER(IFERROR(SEARCH('Project Costing'!#REF!,'Equipment &amp; Materials'!J808,1),""))</f>
        <v>0</v>
      </c>
      <c r="G802" t="str">
        <f>IF(F802=1,COUNTIF($F$8:F802,1),"")</f>
        <v/>
      </c>
      <c r="I802" s="157">
        <f>IFERROR($H$8:INDEX($H$8:$H$3000,COUNTIF($H$8:$H$3000,"?*")),"")</f>
        <v>0</v>
      </c>
    </row>
    <row r="803" spans="1:9" x14ac:dyDescent="0.25">
      <c r="A803">
        <f>--ISNUMBER(IFERROR(SEARCH('Project Costing'!#REF!,'Equipment &amp; Materials'!J809,1),""))</f>
        <v>0</v>
      </c>
      <c r="B803" t="str">
        <f>IF(A803=1,COUNTIF($A$8:A803,1),"")</f>
        <v/>
      </c>
      <c r="D803" s="158">
        <f>IFERROR($C$8:INDEX($C$8:$C$3000,COUNTIF($C$8:$C$3000,"?*")),"")</f>
        <v>0</v>
      </c>
      <c r="F803">
        <f>--ISNUMBER(IFERROR(SEARCH('Project Costing'!#REF!,'Equipment &amp; Materials'!J809,1),""))</f>
        <v>0</v>
      </c>
      <c r="G803" t="str">
        <f>IF(F803=1,COUNTIF($F$8:F803,1),"")</f>
        <v/>
      </c>
      <c r="I803" s="157">
        <f>IFERROR($H$8:INDEX($H$8:$H$3000,COUNTIF($H$8:$H$3000,"?*")),"")</f>
        <v>0</v>
      </c>
    </row>
    <row r="804" spans="1:9" x14ac:dyDescent="0.25">
      <c r="A804">
        <f>--ISNUMBER(IFERROR(SEARCH('Project Costing'!#REF!,'Equipment &amp; Materials'!J810,1),""))</f>
        <v>0</v>
      </c>
      <c r="B804" t="str">
        <f>IF(A804=1,COUNTIF($A$8:A804,1),"")</f>
        <v/>
      </c>
      <c r="D804" s="158">
        <f>IFERROR($C$8:INDEX($C$8:$C$3000,COUNTIF($C$8:$C$3000,"?*")),"")</f>
        <v>0</v>
      </c>
      <c r="F804">
        <f>--ISNUMBER(IFERROR(SEARCH('Project Costing'!#REF!,'Equipment &amp; Materials'!J810,1),""))</f>
        <v>0</v>
      </c>
      <c r="G804" t="str">
        <f>IF(F804=1,COUNTIF($F$8:F804,1),"")</f>
        <v/>
      </c>
      <c r="I804" s="157">
        <f>IFERROR($H$8:INDEX($H$8:$H$3000,COUNTIF($H$8:$H$3000,"?*")),"")</f>
        <v>0</v>
      </c>
    </row>
    <row r="805" spans="1:9" x14ac:dyDescent="0.25">
      <c r="A805">
        <f>--ISNUMBER(IFERROR(SEARCH('Project Costing'!#REF!,'Equipment &amp; Materials'!J811,1),""))</f>
        <v>0</v>
      </c>
      <c r="B805" t="str">
        <f>IF(A805=1,COUNTIF($A$8:A805,1),"")</f>
        <v/>
      </c>
      <c r="D805" s="158">
        <f>IFERROR($C$8:INDEX($C$8:$C$3000,COUNTIF($C$8:$C$3000,"?*")),"")</f>
        <v>0</v>
      </c>
      <c r="F805">
        <f>--ISNUMBER(IFERROR(SEARCH('Project Costing'!#REF!,'Equipment &amp; Materials'!J811,1),""))</f>
        <v>0</v>
      </c>
      <c r="G805" t="str">
        <f>IF(F805=1,COUNTIF($F$8:F805,1),"")</f>
        <v/>
      </c>
      <c r="I805" s="157">
        <f>IFERROR($H$8:INDEX($H$8:$H$3000,COUNTIF($H$8:$H$3000,"?*")),"")</f>
        <v>0</v>
      </c>
    </row>
    <row r="806" spans="1:9" x14ac:dyDescent="0.25">
      <c r="A806">
        <f>--ISNUMBER(IFERROR(SEARCH('Project Costing'!#REF!,'Equipment &amp; Materials'!J812,1),""))</f>
        <v>0</v>
      </c>
      <c r="B806" t="str">
        <f>IF(A806=1,COUNTIF($A$8:A806,1),"")</f>
        <v/>
      </c>
      <c r="D806" s="158">
        <f>IFERROR($C$8:INDEX($C$8:$C$3000,COUNTIF($C$8:$C$3000,"?*")),"")</f>
        <v>0</v>
      </c>
      <c r="F806">
        <f>--ISNUMBER(IFERROR(SEARCH('Project Costing'!#REF!,'Equipment &amp; Materials'!J812,1),""))</f>
        <v>0</v>
      </c>
      <c r="G806" t="str">
        <f>IF(F806=1,COUNTIF($F$8:F806,1),"")</f>
        <v/>
      </c>
      <c r="I806" s="157">
        <f>IFERROR($H$8:INDEX($H$8:$H$3000,COUNTIF($H$8:$H$3000,"?*")),"")</f>
        <v>0</v>
      </c>
    </row>
    <row r="807" spans="1:9" x14ac:dyDescent="0.25">
      <c r="A807">
        <f>--ISNUMBER(IFERROR(SEARCH('Project Costing'!#REF!,'Equipment &amp; Materials'!J813,1),""))</f>
        <v>0</v>
      </c>
      <c r="B807" t="str">
        <f>IF(A807=1,COUNTIF($A$8:A807,1),"")</f>
        <v/>
      </c>
      <c r="D807" s="158">
        <f>IFERROR($C$8:INDEX($C$8:$C$3000,COUNTIF($C$8:$C$3000,"?*")),"")</f>
        <v>0</v>
      </c>
      <c r="F807">
        <f>--ISNUMBER(IFERROR(SEARCH('Project Costing'!#REF!,'Equipment &amp; Materials'!J813,1),""))</f>
        <v>0</v>
      </c>
      <c r="G807" t="str">
        <f>IF(F807=1,COUNTIF($F$8:F807,1),"")</f>
        <v/>
      </c>
      <c r="I807" s="157">
        <f>IFERROR($H$8:INDEX($H$8:$H$3000,COUNTIF($H$8:$H$3000,"?*")),"")</f>
        <v>0</v>
      </c>
    </row>
    <row r="808" spans="1:9" x14ac:dyDescent="0.25">
      <c r="A808">
        <f>--ISNUMBER(IFERROR(SEARCH('Project Costing'!#REF!,'Equipment &amp; Materials'!J814,1),""))</f>
        <v>0</v>
      </c>
      <c r="B808" t="str">
        <f>IF(A808=1,COUNTIF($A$8:A808,1),"")</f>
        <v/>
      </c>
      <c r="D808" s="158">
        <f>IFERROR($C$8:INDEX($C$8:$C$3000,COUNTIF($C$8:$C$3000,"?*")),"")</f>
        <v>0</v>
      </c>
      <c r="F808">
        <f>--ISNUMBER(IFERROR(SEARCH('Project Costing'!#REF!,'Equipment &amp; Materials'!J814,1),""))</f>
        <v>0</v>
      </c>
      <c r="G808" t="str">
        <f>IF(F808=1,COUNTIF($F$8:F808,1),"")</f>
        <v/>
      </c>
      <c r="I808" s="157">
        <f>IFERROR($H$8:INDEX($H$8:$H$3000,COUNTIF($H$8:$H$3000,"?*")),"")</f>
        <v>0</v>
      </c>
    </row>
    <row r="809" spans="1:9" x14ac:dyDescent="0.25">
      <c r="A809">
        <f>--ISNUMBER(IFERROR(SEARCH('Project Costing'!#REF!,'Equipment &amp; Materials'!J815,1),""))</f>
        <v>0</v>
      </c>
      <c r="B809" t="str">
        <f>IF(A809=1,COUNTIF($A$8:A809,1),"")</f>
        <v/>
      </c>
      <c r="D809" s="158">
        <f>IFERROR($C$8:INDEX($C$8:$C$3000,COUNTIF($C$8:$C$3000,"?*")),"")</f>
        <v>0</v>
      </c>
      <c r="F809">
        <f>--ISNUMBER(IFERROR(SEARCH('Project Costing'!#REF!,'Equipment &amp; Materials'!J815,1),""))</f>
        <v>0</v>
      </c>
      <c r="G809" t="str">
        <f>IF(F809=1,COUNTIF($F$8:F809,1),"")</f>
        <v/>
      </c>
      <c r="I809" s="157">
        <f>IFERROR($H$8:INDEX($H$8:$H$3000,COUNTIF($H$8:$H$3000,"?*")),"")</f>
        <v>0</v>
      </c>
    </row>
    <row r="810" spans="1:9" x14ac:dyDescent="0.25">
      <c r="A810">
        <f>--ISNUMBER(IFERROR(SEARCH('Project Costing'!#REF!,'Equipment &amp; Materials'!J816,1),""))</f>
        <v>0</v>
      </c>
      <c r="B810" t="str">
        <f>IF(A810=1,COUNTIF($A$8:A810,1),"")</f>
        <v/>
      </c>
      <c r="D810" s="158">
        <f>IFERROR($C$8:INDEX($C$8:$C$3000,COUNTIF($C$8:$C$3000,"?*")),"")</f>
        <v>0</v>
      </c>
      <c r="F810">
        <f>--ISNUMBER(IFERROR(SEARCH('Project Costing'!#REF!,'Equipment &amp; Materials'!J816,1),""))</f>
        <v>0</v>
      </c>
      <c r="G810" t="str">
        <f>IF(F810=1,COUNTIF($F$8:F810,1),"")</f>
        <v/>
      </c>
      <c r="I810" s="157">
        <f>IFERROR($H$8:INDEX($H$8:$H$3000,COUNTIF($H$8:$H$3000,"?*")),"")</f>
        <v>0</v>
      </c>
    </row>
    <row r="811" spans="1:9" x14ac:dyDescent="0.25">
      <c r="A811">
        <f>--ISNUMBER(IFERROR(SEARCH('Project Costing'!#REF!,'Equipment &amp; Materials'!J817,1),""))</f>
        <v>0</v>
      </c>
      <c r="B811" t="str">
        <f>IF(A811=1,COUNTIF($A$8:A811,1),"")</f>
        <v/>
      </c>
      <c r="D811" s="158">
        <f>IFERROR($C$8:INDEX($C$8:$C$3000,COUNTIF($C$8:$C$3000,"?*")),"")</f>
        <v>0</v>
      </c>
      <c r="F811">
        <f>--ISNUMBER(IFERROR(SEARCH('Project Costing'!#REF!,'Equipment &amp; Materials'!J817,1),""))</f>
        <v>0</v>
      </c>
      <c r="G811" t="str">
        <f>IF(F811=1,COUNTIF($F$8:F811,1),"")</f>
        <v/>
      </c>
      <c r="I811" s="157">
        <f>IFERROR($H$8:INDEX($H$8:$H$3000,COUNTIF($H$8:$H$3000,"?*")),"")</f>
        <v>0</v>
      </c>
    </row>
    <row r="812" spans="1:9" x14ac:dyDescent="0.25">
      <c r="A812">
        <f>--ISNUMBER(IFERROR(SEARCH('Project Costing'!#REF!,'Equipment &amp; Materials'!J818,1),""))</f>
        <v>0</v>
      </c>
      <c r="B812" t="str">
        <f>IF(A812=1,COUNTIF($A$8:A812,1),"")</f>
        <v/>
      </c>
      <c r="D812" s="158">
        <f>IFERROR($C$8:INDEX($C$8:$C$3000,COUNTIF($C$8:$C$3000,"?*")),"")</f>
        <v>0</v>
      </c>
      <c r="F812">
        <f>--ISNUMBER(IFERROR(SEARCH('Project Costing'!#REF!,'Equipment &amp; Materials'!J818,1),""))</f>
        <v>0</v>
      </c>
      <c r="G812" t="str">
        <f>IF(F812=1,COUNTIF($F$8:F812,1),"")</f>
        <v/>
      </c>
      <c r="I812" s="157">
        <f>IFERROR($H$8:INDEX($H$8:$H$3000,COUNTIF($H$8:$H$3000,"?*")),"")</f>
        <v>0</v>
      </c>
    </row>
    <row r="813" spans="1:9" x14ac:dyDescent="0.25">
      <c r="A813">
        <f>--ISNUMBER(IFERROR(SEARCH('Project Costing'!#REF!,'Equipment &amp; Materials'!J819,1),""))</f>
        <v>0</v>
      </c>
      <c r="B813" t="str">
        <f>IF(A813=1,COUNTIF($A$8:A813,1),"")</f>
        <v/>
      </c>
      <c r="D813" s="158">
        <f>IFERROR($C$8:INDEX($C$8:$C$3000,COUNTIF($C$8:$C$3000,"?*")),"")</f>
        <v>0</v>
      </c>
      <c r="F813">
        <f>--ISNUMBER(IFERROR(SEARCH('Project Costing'!#REF!,'Equipment &amp; Materials'!J819,1),""))</f>
        <v>0</v>
      </c>
      <c r="G813" t="str">
        <f>IF(F813=1,COUNTIF($F$8:F813,1),"")</f>
        <v/>
      </c>
      <c r="I813" s="157">
        <f>IFERROR($H$8:INDEX($H$8:$H$3000,COUNTIF($H$8:$H$3000,"?*")),"")</f>
        <v>0</v>
      </c>
    </row>
    <row r="814" spans="1:9" x14ac:dyDescent="0.25">
      <c r="A814">
        <f>--ISNUMBER(IFERROR(SEARCH('Project Costing'!#REF!,'Equipment &amp; Materials'!J820,1),""))</f>
        <v>0</v>
      </c>
      <c r="B814" t="str">
        <f>IF(A814=1,COUNTIF($A$8:A814,1),"")</f>
        <v/>
      </c>
      <c r="D814" s="158">
        <f>IFERROR($C$8:INDEX($C$8:$C$3000,COUNTIF($C$8:$C$3000,"?*")),"")</f>
        <v>0</v>
      </c>
      <c r="F814">
        <f>--ISNUMBER(IFERROR(SEARCH('Project Costing'!#REF!,'Equipment &amp; Materials'!J820,1),""))</f>
        <v>0</v>
      </c>
      <c r="G814" t="str">
        <f>IF(F814=1,COUNTIF($F$8:F814,1),"")</f>
        <v/>
      </c>
      <c r="I814" s="157">
        <f>IFERROR($H$8:INDEX($H$8:$H$3000,COUNTIF($H$8:$H$3000,"?*")),"")</f>
        <v>0</v>
      </c>
    </row>
    <row r="815" spans="1:9" x14ac:dyDescent="0.25">
      <c r="A815">
        <f>--ISNUMBER(IFERROR(SEARCH('Project Costing'!#REF!,'Equipment &amp; Materials'!J821,1),""))</f>
        <v>0</v>
      </c>
      <c r="B815" t="str">
        <f>IF(A815=1,COUNTIF($A$8:A815,1),"")</f>
        <v/>
      </c>
      <c r="D815" s="158">
        <f>IFERROR($C$8:INDEX($C$8:$C$3000,COUNTIF($C$8:$C$3000,"?*")),"")</f>
        <v>0</v>
      </c>
      <c r="F815">
        <f>--ISNUMBER(IFERROR(SEARCH('Project Costing'!#REF!,'Equipment &amp; Materials'!J821,1),""))</f>
        <v>0</v>
      </c>
      <c r="G815" t="str">
        <f>IF(F815=1,COUNTIF($F$8:F815,1),"")</f>
        <v/>
      </c>
      <c r="I815" s="157">
        <f>IFERROR($H$8:INDEX($H$8:$H$3000,COUNTIF($H$8:$H$3000,"?*")),"")</f>
        <v>0</v>
      </c>
    </row>
    <row r="816" spans="1:9" x14ac:dyDescent="0.25">
      <c r="A816">
        <f>--ISNUMBER(IFERROR(SEARCH('Project Costing'!#REF!,'Equipment &amp; Materials'!J822,1),""))</f>
        <v>0</v>
      </c>
      <c r="B816" t="str">
        <f>IF(A816=1,COUNTIF($A$8:A816,1),"")</f>
        <v/>
      </c>
      <c r="D816" s="158">
        <f>IFERROR($C$8:INDEX($C$8:$C$3000,COUNTIF($C$8:$C$3000,"?*")),"")</f>
        <v>0</v>
      </c>
      <c r="F816">
        <f>--ISNUMBER(IFERROR(SEARCH('Project Costing'!#REF!,'Equipment &amp; Materials'!J822,1),""))</f>
        <v>0</v>
      </c>
      <c r="G816" t="str">
        <f>IF(F816=1,COUNTIF($F$8:F816,1),"")</f>
        <v/>
      </c>
      <c r="I816" s="157">
        <f>IFERROR($H$8:INDEX($H$8:$H$3000,COUNTIF($H$8:$H$3000,"?*")),"")</f>
        <v>0</v>
      </c>
    </row>
    <row r="817" spans="1:9" x14ac:dyDescent="0.25">
      <c r="A817">
        <f>--ISNUMBER(IFERROR(SEARCH('Project Costing'!#REF!,'Equipment &amp; Materials'!J823,1),""))</f>
        <v>0</v>
      </c>
      <c r="B817" t="str">
        <f>IF(A817=1,COUNTIF($A$8:A817,1),"")</f>
        <v/>
      </c>
      <c r="D817" s="158">
        <f>IFERROR($C$8:INDEX($C$8:$C$3000,COUNTIF($C$8:$C$3000,"?*")),"")</f>
        <v>0</v>
      </c>
      <c r="F817">
        <f>--ISNUMBER(IFERROR(SEARCH('Project Costing'!#REF!,'Equipment &amp; Materials'!J823,1),""))</f>
        <v>0</v>
      </c>
      <c r="G817" t="str">
        <f>IF(F817=1,COUNTIF($F$8:F817,1),"")</f>
        <v/>
      </c>
      <c r="I817" s="157">
        <f>IFERROR($H$8:INDEX($H$8:$H$3000,COUNTIF($H$8:$H$3000,"?*")),"")</f>
        <v>0</v>
      </c>
    </row>
    <row r="818" spans="1:9" x14ac:dyDescent="0.25">
      <c r="A818">
        <f>--ISNUMBER(IFERROR(SEARCH('Project Costing'!#REF!,'Equipment &amp; Materials'!J824,1),""))</f>
        <v>0</v>
      </c>
      <c r="B818" t="str">
        <f>IF(A818=1,COUNTIF($A$8:A818,1),"")</f>
        <v/>
      </c>
      <c r="D818" s="158">
        <f>IFERROR($C$8:INDEX($C$8:$C$3000,COUNTIF($C$8:$C$3000,"?*")),"")</f>
        <v>0</v>
      </c>
      <c r="F818">
        <f>--ISNUMBER(IFERROR(SEARCH('Project Costing'!#REF!,'Equipment &amp; Materials'!J824,1),""))</f>
        <v>0</v>
      </c>
      <c r="G818" t="str">
        <f>IF(F818=1,COUNTIF($F$8:F818,1),"")</f>
        <v/>
      </c>
      <c r="I818" s="157">
        <f>IFERROR($H$8:INDEX($H$8:$H$3000,COUNTIF($H$8:$H$3000,"?*")),"")</f>
        <v>0</v>
      </c>
    </row>
    <row r="819" spans="1:9" x14ac:dyDescent="0.25">
      <c r="A819">
        <f>--ISNUMBER(IFERROR(SEARCH('Project Costing'!#REF!,'Equipment &amp; Materials'!J825,1),""))</f>
        <v>0</v>
      </c>
      <c r="B819" t="str">
        <f>IF(A819=1,COUNTIF($A$8:A819,1),"")</f>
        <v/>
      </c>
      <c r="D819" s="158">
        <f>IFERROR($C$8:INDEX($C$8:$C$3000,COUNTIF($C$8:$C$3000,"?*")),"")</f>
        <v>0</v>
      </c>
      <c r="F819">
        <f>--ISNUMBER(IFERROR(SEARCH('Project Costing'!#REF!,'Equipment &amp; Materials'!J825,1),""))</f>
        <v>0</v>
      </c>
      <c r="G819" t="str">
        <f>IF(F819=1,COUNTIF($F$8:F819,1),"")</f>
        <v/>
      </c>
      <c r="I819" s="157">
        <f>IFERROR($H$8:INDEX($H$8:$H$3000,COUNTIF($H$8:$H$3000,"?*")),"")</f>
        <v>0</v>
      </c>
    </row>
    <row r="820" spans="1:9" x14ac:dyDescent="0.25">
      <c r="A820">
        <f>--ISNUMBER(IFERROR(SEARCH('Project Costing'!#REF!,'Equipment &amp; Materials'!J826,1),""))</f>
        <v>0</v>
      </c>
      <c r="B820" t="str">
        <f>IF(A820=1,COUNTIF($A$8:A820,1),"")</f>
        <v/>
      </c>
      <c r="D820" s="158">
        <f>IFERROR($C$8:INDEX($C$8:$C$3000,COUNTIF($C$8:$C$3000,"?*")),"")</f>
        <v>0</v>
      </c>
      <c r="F820">
        <f>--ISNUMBER(IFERROR(SEARCH('Project Costing'!#REF!,'Equipment &amp; Materials'!J826,1),""))</f>
        <v>0</v>
      </c>
      <c r="G820" t="str">
        <f>IF(F820=1,COUNTIF($F$8:F820,1),"")</f>
        <v/>
      </c>
      <c r="I820" s="157">
        <f>IFERROR($H$8:INDEX($H$8:$H$3000,COUNTIF($H$8:$H$3000,"?*")),"")</f>
        <v>0</v>
      </c>
    </row>
    <row r="821" spans="1:9" x14ac:dyDescent="0.25">
      <c r="A821">
        <f>--ISNUMBER(IFERROR(SEARCH('Project Costing'!#REF!,'Equipment &amp; Materials'!J827,1),""))</f>
        <v>0</v>
      </c>
      <c r="B821" t="str">
        <f>IF(A821=1,COUNTIF($A$8:A821,1),"")</f>
        <v/>
      </c>
      <c r="D821" s="158">
        <f>IFERROR($C$8:INDEX($C$8:$C$3000,COUNTIF($C$8:$C$3000,"?*")),"")</f>
        <v>0</v>
      </c>
      <c r="F821">
        <f>--ISNUMBER(IFERROR(SEARCH('Project Costing'!#REF!,'Equipment &amp; Materials'!J827,1),""))</f>
        <v>0</v>
      </c>
      <c r="G821" t="str">
        <f>IF(F821=1,COUNTIF($F$8:F821,1),"")</f>
        <v/>
      </c>
      <c r="I821" s="157">
        <f>IFERROR($H$8:INDEX($H$8:$H$3000,COUNTIF($H$8:$H$3000,"?*")),"")</f>
        <v>0</v>
      </c>
    </row>
    <row r="822" spans="1:9" x14ac:dyDescent="0.25">
      <c r="A822">
        <f>--ISNUMBER(IFERROR(SEARCH('Project Costing'!#REF!,'Equipment &amp; Materials'!J828,1),""))</f>
        <v>0</v>
      </c>
      <c r="B822" t="str">
        <f>IF(A822=1,COUNTIF($A$8:A822,1),"")</f>
        <v/>
      </c>
      <c r="D822" s="158">
        <f>IFERROR($C$8:INDEX($C$8:$C$3000,COUNTIF($C$8:$C$3000,"?*")),"")</f>
        <v>0</v>
      </c>
      <c r="F822">
        <f>--ISNUMBER(IFERROR(SEARCH('Project Costing'!#REF!,'Equipment &amp; Materials'!J828,1),""))</f>
        <v>0</v>
      </c>
      <c r="G822" t="str">
        <f>IF(F822=1,COUNTIF($F$8:F822,1),"")</f>
        <v/>
      </c>
      <c r="I822" s="157">
        <f>IFERROR($H$8:INDEX($H$8:$H$3000,COUNTIF($H$8:$H$3000,"?*")),"")</f>
        <v>0</v>
      </c>
    </row>
    <row r="823" spans="1:9" x14ac:dyDescent="0.25">
      <c r="A823">
        <f>--ISNUMBER(IFERROR(SEARCH('Project Costing'!#REF!,'Equipment &amp; Materials'!J829,1),""))</f>
        <v>0</v>
      </c>
      <c r="B823" t="str">
        <f>IF(A823=1,COUNTIF($A$8:A823,1),"")</f>
        <v/>
      </c>
      <c r="D823" s="158">
        <f>IFERROR($C$8:INDEX($C$8:$C$3000,COUNTIF($C$8:$C$3000,"?*")),"")</f>
        <v>0</v>
      </c>
      <c r="F823">
        <f>--ISNUMBER(IFERROR(SEARCH('Project Costing'!#REF!,'Equipment &amp; Materials'!J829,1),""))</f>
        <v>0</v>
      </c>
      <c r="G823" t="str">
        <f>IF(F823=1,COUNTIF($F$8:F823,1),"")</f>
        <v/>
      </c>
      <c r="I823" s="157">
        <f>IFERROR($H$8:INDEX($H$8:$H$3000,COUNTIF($H$8:$H$3000,"?*")),"")</f>
        <v>0</v>
      </c>
    </row>
    <row r="824" spans="1:9" x14ac:dyDescent="0.25">
      <c r="A824">
        <f>--ISNUMBER(IFERROR(SEARCH('Project Costing'!#REF!,'Equipment &amp; Materials'!J830,1),""))</f>
        <v>0</v>
      </c>
      <c r="B824" t="str">
        <f>IF(A824=1,COUNTIF($A$8:A824,1),"")</f>
        <v/>
      </c>
      <c r="D824" s="158">
        <f>IFERROR($C$8:INDEX($C$8:$C$3000,COUNTIF($C$8:$C$3000,"?*")),"")</f>
        <v>0</v>
      </c>
      <c r="F824">
        <f>--ISNUMBER(IFERROR(SEARCH('Project Costing'!#REF!,'Equipment &amp; Materials'!J830,1),""))</f>
        <v>0</v>
      </c>
      <c r="G824" t="str">
        <f>IF(F824=1,COUNTIF($F$8:F824,1),"")</f>
        <v/>
      </c>
      <c r="I824" s="157">
        <f>IFERROR($H$8:INDEX($H$8:$H$3000,COUNTIF($H$8:$H$3000,"?*")),"")</f>
        <v>0</v>
      </c>
    </row>
    <row r="825" spans="1:9" x14ac:dyDescent="0.25">
      <c r="A825">
        <f>--ISNUMBER(IFERROR(SEARCH('Project Costing'!#REF!,'Equipment &amp; Materials'!J831,1),""))</f>
        <v>0</v>
      </c>
      <c r="B825" t="str">
        <f>IF(A825=1,COUNTIF($A$8:A825,1),"")</f>
        <v/>
      </c>
      <c r="D825" s="158">
        <f>IFERROR($C$8:INDEX($C$8:$C$3000,COUNTIF($C$8:$C$3000,"?*")),"")</f>
        <v>0</v>
      </c>
      <c r="F825">
        <f>--ISNUMBER(IFERROR(SEARCH('Project Costing'!#REF!,'Equipment &amp; Materials'!J831,1),""))</f>
        <v>0</v>
      </c>
      <c r="G825" t="str">
        <f>IF(F825=1,COUNTIF($F$8:F825,1),"")</f>
        <v/>
      </c>
      <c r="I825" s="157">
        <f>IFERROR($H$8:INDEX($H$8:$H$3000,COUNTIF($H$8:$H$3000,"?*")),"")</f>
        <v>0</v>
      </c>
    </row>
    <row r="826" spans="1:9" x14ac:dyDescent="0.25">
      <c r="A826">
        <f>--ISNUMBER(IFERROR(SEARCH('Project Costing'!#REF!,'Equipment &amp; Materials'!J832,1),""))</f>
        <v>0</v>
      </c>
      <c r="B826" t="str">
        <f>IF(A826=1,COUNTIF($A$8:A826,1),"")</f>
        <v/>
      </c>
      <c r="D826" s="158">
        <f>IFERROR($C$8:INDEX($C$8:$C$3000,COUNTIF($C$8:$C$3000,"?*")),"")</f>
        <v>0</v>
      </c>
      <c r="F826">
        <f>--ISNUMBER(IFERROR(SEARCH('Project Costing'!#REF!,'Equipment &amp; Materials'!J832,1),""))</f>
        <v>0</v>
      </c>
      <c r="G826" t="str">
        <f>IF(F826=1,COUNTIF($F$8:F826,1),"")</f>
        <v/>
      </c>
      <c r="I826" s="157">
        <f>IFERROR($H$8:INDEX($H$8:$H$3000,COUNTIF($H$8:$H$3000,"?*")),"")</f>
        <v>0</v>
      </c>
    </row>
    <row r="827" spans="1:9" x14ac:dyDescent="0.25">
      <c r="A827">
        <f>--ISNUMBER(IFERROR(SEARCH('Project Costing'!#REF!,'Equipment &amp; Materials'!J833,1),""))</f>
        <v>0</v>
      </c>
      <c r="B827" t="str">
        <f>IF(A827=1,COUNTIF($A$8:A827,1),"")</f>
        <v/>
      </c>
      <c r="D827" s="158">
        <f>IFERROR($C$8:INDEX($C$8:$C$3000,COUNTIF($C$8:$C$3000,"?*")),"")</f>
        <v>0</v>
      </c>
      <c r="F827">
        <f>--ISNUMBER(IFERROR(SEARCH('Project Costing'!#REF!,'Equipment &amp; Materials'!J833,1),""))</f>
        <v>0</v>
      </c>
      <c r="G827" t="str">
        <f>IF(F827=1,COUNTIF($F$8:F827,1),"")</f>
        <v/>
      </c>
      <c r="I827" s="157">
        <f>IFERROR($H$8:INDEX($H$8:$H$3000,COUNTIF($H$8:$H$3000,"?*")),"")</f>
        <v>0</v>
      </c>
    </row>
    <row r="828" spans="1:9" x14ac:dyDescent="0.25">
      <c r="A828">
        <f>--ISNUMBER(IFERROR(SEARCH('Project Costing'!#REF!,'Equipment &amp; Materials'!J834,1),""))</f>
        <v>0</v>
      </c>
      <c r="B828" t="str">
        <f>IF(A828=1,COUNTIF($A$8:A828,1),"")</f>
        <v/>
      </c>
      <c r="D828" s="158">
        <f>IFERROR($C$8:INDEX($C$8:$C$3000,COUNTIF($C$8:$C$3000,"?*")),"")</f>
        <v>0</v>
      </c>
      <c r="F828">
        <f>--ISNUMBER(IFERROR(SEARCH('Project Costing'!#REF!,'Equipment &amp; Materials'!J834,1),""))</f>
        <v>0</v>
      </c>
      <c r="G828" t="str">
        <f>IF(F828=1,COUNTIF($F$8:F828,1),"")</f>
        <v/>
      </c>
      <c r="I828" s="157">
        <f>IFERROR($H$8:INDEX($H$8:$H$3000,COUNTIF($H$8:$H$3000,"?*")),"")</f>
        <v>0</v>
      </c>
    </row>
    <row r="829" spans="1:9" x14ac:dyDescent="0.25">
      <c r="A829">
        <f>--ISNUMBER(IFERROR(SEARCH('Project Costing'!#REF!,'Equipment &amp; Materials'!J835,1),""))</f>
        <v>0</v>
      </c>
      <c r="B829" t="str">
        <f>IF(A829=1,COUNTIF($A$8:A829,1),"")</f>
        <v/>
      </c>
      <c r="D829" s="158">
        <f>IFERROR($C$8:INDEX($C$8:$C$3000,COUNTIF($C$8:$C$3000,"?*")),"")</f>
        <v>0</v>
      </c>
      <c r="F829">
        <f>--ISNUMBER(IFERROR(SEARCH('Project Costing'!#REF!,'Equipment &amp; Materials'!J835,1),""))</f>
        <v>0</v>
      </c>
      <c r="G829" t="str">
        <f>IF(F829=1,COUNTIF($F$8:F829,1),"")</f>
        <v/>
      </c>
      <c r="I829" s="157">
        <f>IFERROR($H$8:INDEX($H$8:$H$3000,COUNTIF($H$8:$H$3000,"?*")),"")</f>
        <v>0</v>
      </c>
    </row>
    <row r="830" spans="1:9" x14ac:dyDescent="0.25">
      <c r="A830">
        <f>--ISNUMBER(IFERROR(SEARCH('Project Costing'!#REF!,'Equipment &amp; Materials'!J836,1),""))</f>
        <v>0</v>
      </c>
      <c r="B830" t="str">
        <f>IF(A830=1,COUNTIF($A$8:A830,1),"")</f>
        <v/>
      </c>
      <c r="D830" s="158">
        <f>IFERROR($C$8:INDEX($C$8:$C$3000,COUNTIF($C$8:$C$3000,"?*")),"")</f>
        <v>0</v>
      </c>
      <c r="F830">
        <f>--ISNUMBER(IFERROR(SEARCH('Project Costing'!#REF!,'Equipment &amp; Materials'!J836,1),""))</f>
        <v>0</v>
      </c>
      <c r="G830" t="str">
        <f>IF(F830=1,COUNTIF($F$8:F830,1),"")</f>
        <v/>
      </c>
      <c r="I830" s="157">
        <f>IFERROR($H$8:INDEX($H$8:$H$3000,COUNTIF($H$8:$H$3000,"?*")),"")</f>
        <v>0</v>
      </c>
    </row>
    <row r="831" spans="1:9" x14ac:dyDescent="0.25">
      <c r="A831">
        <f>--ISNUMBER(IFERROR(SEARCH('Project Costing'!#REF!,'Equipment &amp; Materials'!J837,1),""))</f>
        <v>0</v>
      </c>
      <c r="B831" t="str">
        <f>IF(A831=1,COUNTIF($A$8:A831,1),"")</f>
        <v/>
      </c>
      <c r="D831" s="158">
        <f>IFERROR($C$8:INDEX($C$8:$C$3000,COUNTIF($C$8:$C$3000,"?*")),"")</f>
        <v>0</v>
      </c>
      <c r="F831">
        <f>--ISNUMBER(IFERROR(SEARCH('Project Costing'!#REF!,'Equipment &amp; Materials'!J837,1),""))</f>
        <v>0</v>
      </c>
      <c r="G831" t="str">
        <f>IF(F831=1,COUNTIF($F$8:F831,1),"")</f>
        <v/>
      </c>
      <c r="I831" s="157">
        <f>IFERROR($H$8:INDEX($H$8:$H$3000,COUNTIF($H$8:$H$3000,"?*")),"")</f>
        <v>0</v>
      </c>
    </row>
    <row r="832" spans="1:9" x14ac:dyDescent="0.25">
      <c r="A832">
        <f>--ISNUMBER(IFERROR(SEARCH('Project Costing'!#REF!,'Equipment &amp; Materials'!J838,1),""))</f>
        <v>0</v>
      </c>
      <c r="B832" t="str">
        <f>IF(A832=1,COUNTIF($A$8:A832,1),"")</f>
        <v/>
      </c>
      <c r="D832" s="158">
        <f>IFERROR($C$8:INDEX($C$8:$C$3000,COUNTIF($C$8:$C$3000,"?*")),"")</f>
        <v>0</v>
      </c>
      <c r="F832">
        <f>--ISNUMBER(IFERROR(SEARCH('Project Costing'!#REF!,'Equipment &amp; Materials'!J838,1),""))</f>
        <v>0</v>
      </c>
      <c r="G832" t="str">
        <f>IF(F832=1,COUNTIF($F$8:F832,1),"")</f>
        <v/>
      </c>
      <c r="I832" s="157">
        <f>IFERROR($H$8:INDEX($H$8:$H$3000,COUNTIF($H$8:$H$3000,"?*")),"")</f>
        <v>0</v>
      </c>
    </row>
    <row r="833" spans="1:9" x14ac:dyDescent="0.25">
      <c r="A833">
        <f>--ISNUMBER(IFERROR(SEARCH('Project Costing'!#REF!,'Equipment &amp; Materials'!J839,1),""))</f>
        <v>0</v>
      </c>
      <c r="B833" t="str">
        <f>IF(A833=1,COUNTIF($A$8:A833,1),"")</f>
        <v/>
      </c>
      <c r="D833" s="158">
        <f>IFERROR($C$8:INDEX($C$8:$C$3000,COUNTIF($C$8:$C$3000,"?*")),"")</f>
        <v>0</v>
      </c>
      <c r="F833">
        <f>--ISNUMBER(IFERROR(SEARCH('Project Costing'!#REF!,'Equipment &amp; Materials'!J839,1),""))</f>
        <v>0</v>
      </c>
      <c r="G833" t="str">
        <f>IF(F833=1,COUNTIF($F$8:F833,1),"")</f>
        <v/>
      </c>
      <c r="I833" s="157">
        <f>IFERROR($H$8:INDEX($H$8:$H$3000,COUNTIF($H$8:$H$3000,"?*")),"")</f>
        <v>0</v>
      </c>
    </row>
    <row r="834" spans="1:9" x14ac:dyDescent="0.25">
      <c r="A834">
        <f>--ISNUMBER(IFERROR(SEARCH('Project Costing'!#REF!,'Equipment &amp; Materials'!J840,1),""))</f>
        <v>0</v>
      </c>
      <c r="B834" t="str">
        <f>IF(A834=1,COUNTIF($A$8:A834,1),"")</f>
        <v/>
      </c>
      <c r="D834" s="158">
        <f>IFERROR($C$8:INDEX($C$8:$C$3000,COUNTIF($C$8:$C$3000,"?*")),"")</f>
        <v>0</v>
      </c>
      <c r="F834">
        <f>--ISNUMBER(IFERROR(SEARCH('Project Costing'!#REF!,'Equipment &amp; Materials'!J840,1),""))</f>
        <v>0</v>
      </c>
      <c r="G834" t="str">
        <f>IF(F834=1,COUNTIF($F$8:F834,1),"")</f>
        <v/>
      </c>
      <c r="I834" s="157">
        <f>IFERROR($H$8:INDEX($H$8:$H$3000,COUNTIF($H$8:$H$3000,"?*")),"")</f>
        <v>0</v>
      </c>
    </row>
    <row r="835" spans="1:9" x14ac:dyDescent="0.25">
      <c r="A835">
        <f>--ISNUMBER(IFERROR(SEARCH('Project Costing'!#REF!,'Equipment &amp; Materials'!J841,1),""))</f>
        <v>0</v>
      </c>
      <c r="B835" t="str">
        <f>IF(A835=1,COUNTIF($A$8:A835,1),"")</f>
        <v/>
      </c>
      <c r="D835" s="158">
        <f>IFERROR($C$8:INDEX($C$8:$C$3000,COUNTIF($C$8:$C$3000,"?*")),"")</f>
        <v>0</v>
      </c>
      <c r="F835">
        <f>--ISNUMBER(IFERROR(SEARCH('Project Costing'!#REF!,'Equipment &amp; Materials'!J841,1),""))</f>
        <v>0</v>
      </c>
      <c r="G835" t="str">
        <f>IF(F835=1,COUNTIF($F$8:F835,1),"")</f>
        <v/>
      </c>
      <c r="I835" s="157">
        <f>IFERROR($H$8:INDEX($H$8:$H$3000,COUNTIF($H$8:$H$3000,"?*")),"")</f>
        <v>0</v>
      </c>
    </row>
    <row r="836" spans="1:9" x14ac:dyDescent="0.25">
      <c r="A836">
        <f>--ISNUMBER(IFERROR(SEARCH('Project Costing'!#REF!,'Equipment &amp; Materials'!J842,1),""))</f>
        <v>0</v>
      </c>
      <c r="B836" t="str">
        <f>IF(A836=1,COUNTIF($A$8:A836,1),"")</f>
        <v/>
      </c>
      <c r="D836" s="158">
        <f>IFERROR($C$8:INDEX($C$8:$C$3000,COUNTIF($C$8:$C$3000,"?*")),"")</f>
        <v>0</v>
      </c>
      <c r="F836">
        <f>--ISNUMBER(IFERROR(SEARCH('Project Costing'!#REF!,'Equipment &amp; Materials'!J842,1),""))</f>
        <v>0</v>
      </c>
      <c r="G836" t="str">
        <f>IF(F836=1,COUNTIF($F$8:F836,1),"")</f>
        <v/>
      </c>
      <c r="I836" s="157">
        <f>IFERROR($H$8:INDEX($H$8:$H$3000,COUNTIF($H$8:$H$3000,"?*")),"")</f>
        <v>0</v>
      </c>
    </row>
    <row r="837" spans="1:9" x14ac:dyDescent="0.25">
      <c r="A837">
        <f>--ISNUMBER(IFERROR(SEARCH('Project Costing'!#REF!,'Equipment &amp; Materials'!J843,1),""))</f>
        <v>0</v>
      </c>
      <c r="B837" t="str">
        <f>IF(A837=1,COUNTIF($A$8:A837,1),"")</f>
        <v/>
      </c>
      <c r="D837" s="158">
        <f>IFERROR($C$8:INDEX($C$8:$C$3000,COUNTIF($C$8:$C$3000,"?*")),"")</f>
        <v>0</v>
      </c>
      <c r="F837">
        <f>--ISNUMBER(IFERROR(SEARCH('Project Costing'!#REF!,'Equipment &amp; Materials'!J843,1),""))</f>
        <v>0</v>
      </c>
      <c r="G837" t="str">
        <f>IF(F837=1,COUNTIF($F$8:F837,1),"")</f>
        <v/>
      </c>
      <c r="I837" s="157">
        <f>IFERROR($H$8:INDEX($H$8:$H$3000,COUNTIF($H$8:$H$3000,"?*")),"")</f>
        <v>0</v>
      </c>
    </row>
    <row r="838" spans="1:9" x14ac:dyDescent="0.25">
      <c r="A838">
        <f>--ISNUMBER(IFERROR(SEARCH('Project Costing'!#REF!,'Equipment &amp; Materials'!J844,1),""))</f>
        <v>0</v>
      </c>
      <c r="B838" t="str">
        <f>IF(A838=1,COUNTIF($A$8:A838,1),"")</f>
        <v/>
      </c>
      <c r="D838" s="158">
        <f>IFERROR($C$8:INDEX($C$8:$C$3000,COUNTIF($C$8:$C$3000,"?*")),"")</f>
        <v>0</v>
      </c>
      <c r="F838">
        <f>--ISNUMBER(IFERROR(SEARCH('Project Costing'!#REF!,'Equipment &amp; Materials'!J844,1),""))</f>
        <v>0</v>
      </c>
      <c r="G838" t="str">
        <f>IF(F838=1,COUNTIF($F$8:F838,1),"")</f>
        <v/>
      </c>
      <c r="I838" s="157">
        <f>IFERROR($H$8:INDEX($H$8:$H$3000,COUNTIF($H$8:$H$3000,"?*")),"")</f>
        <v>0</v>
      </c>
    </row>
    <row r="839" spans="1:9" x14ac:dyDescent="0.25">
      <c r="A839">
        <f>--ISNUMBER(IFERROR(SEARCH('Project Costing'!#REF!,'Equipment &amp; Materials'!J845,1),""))</f>
        <v>0</v>
      </c>
      <c r="B839" t="str">
        <f>IF(A839=1,COUNTIF($A$8:A839,1),"")</f>
        <v/>
      </c>
      <c r="D839" s="158">
        <f>IFERROR($C$8:INDEX($C$8:$C$3000,COUNTIF($C$8:$C$3000,"?*")),"")</f>
        <v>0</v>
      </c>
      <c r="F839">
        <f>--ISNUMBER(IFERROR(SEARCH('Project Costing'!#REF!,'Equipment &amp; Materials'!J845,1),""))</f>
        <v>0</v>
      </c>
      <c r="G839" t="str">
        <f>IF(F839=1,COUNTIF($F$8:F839,1),"")</f>
        <v/>
      </c>
      <c r="I839" s="157">
        <f>IFERROR($H$8:INDEX($H$8:$H$3000,COUNTIF($H$8:$H$3000,"?*")),"")</f>
        <v>0</v>
      </c>
    </row>
    <row r="840" spans="1:9" x14ac:dyDescent="0.25">
      <c r="A840">
        <f>--ISNUMBER(IFERROR(SEARCH('Project Costing'!#REF!,'Equipment &amp; Materials'!J846,1),""))</f>
        <v>0</v>
      </c>
      <c r="B840" t="str">
        <f>IF(A840=1,COUNTIF($A$8:A840,1),"")</f>
        <v/>
      </c>
      <c r="D840" s="158">
        <f>IFERROR($C$8:INDEX($C$8:$C$3000,COUNTIF($C$8:$C$3000,"?*")),"")</f>
        <v>0</v>
      </c>
      <c r="F840">
        <f>--ISNUMBER(IFERROR(SEARCH('Project Costing'!#REF!,'Equipment &amp; Materials'!J846,1),""))</f>
        <v>0</v>
      </c>
      <c r="G840" t="str">
        <f>IF(F840=1,COUNTIF($F$8:F840,1),"")</f>
        <v/>
      </c>
      <c r="I840" s="157">
        <f>IFERROR($H$8:INDEX($H$8:$H$3000,COUNTIF($H$8:$H$3000,"?*")),"")</f>
        <v>0</v>
      </c>
    </row>
    <row r="841" spans="1:9" x14ac:dyDescent="0.25">
      <c r="A841">
        <f>--ISNUMBER(IFERROR(SEARCH('Project Costing'!#REF!,'Equipment &amp; Materials'!J847,1),""))</f>
        <v>0</v>
      </c>
      <c r="B841" t="str">
        <f>IF(A841=1,COUNTIF($A$8:A841,1),"")</f>
        <v/>
      </c>
      <c r="D841" s="158">
        <f>IFERROR($C$8:INDEX($C$8:$C$3000,COUNTIF($C$8:$C$3000,"?*")),"")</f>
        <v>0</v>
      </c>
      <c r="F841">
        <f>--ISNUMBER(IFERROR(SEARCH('Project Costing'!#REF!,'Equipment &amp; Materials'!J847,1),""))</f>
        <v>0</v>
      </c>
      <c r="G841" t="str">
        <f>IF(F841=1,COUNTIF($F$8:F841,1),"")</f>
        <v/>
      </c>
      <c r="I841" s="157">
        <f>IFERROR($H$8:INDEX($H$8:$H$3000,COUNTIF($H$8:$H$3000,"?*")),"")</f>
        <v>0</v>
      </c>
    </row>
    <row r="842" spans="1:9" x14ac:dyDescent="0.25">
      <c r="A842">
        <f>--ISNUMBER(IFERROR(SEARCH('Project Costing'!#REF!,'Equipment &amp; Materials'!J848,1),""))</f>
        <v>0</v>
      </c>
      <c r="B842" t="str">
        <f>IF(A842=1,COUNTIF($A$8:A842,1),"")</f>
        <v/>
      </c>
      <c r="D842" s="158">
        <f>IFERROR($C$8:INDEX($C$8:$C$3000,COUNTIF($C$8:$C$3000,"?*")),"")</f>
        <v>0</v>
      </c>
      <c r="F842">
        <f>--ISNUMBER(IFERROR(SEARCH('Project Costing'!#REF!,'Equipment &amp; Materials'!J848,1),""))</f>
        <v>0</v>
      </c>
      <c r="G842" t="str">
        <f>IF(F842=1,COUNTIF($F$8:F842,1),"")</f>
        <v/>
      </c>
      <c r="I842" s="157">
        <f>IFERROR($H$8:INDEX($H$8:$H$3000,COUNTIF($H$8:$H$3000,"?*")),"")</f>
        <v>0</v>
      </c>
    </row>
    <row r="843" spans="1:9" x14ac:dyDescent="0.25">
      <c r="A843">
        <f>--ISNUMBER(IFERROR(SEARCH('Project Costing'!#REF!,'Equipment &amp; Materials'!J849,1),""))</f>
        <v>0</v>
      </c>
      <c r="B843" t="str">
        <f>IF(A843=1,COUNTIF($A$8:A843,1),"")</f>
        <v/>
      </c>
      <c r="D843" s="158">
        <f>IFERROR($C$8:INDEX($C$8:$C$3000,COUNTIF($C$8:$C$3000,"?*")),"")</f>
        <v>0</v>
      </c>
      <c r="F843">
        <f>--ISNUMBER(IFERROR(SEARCH('Project Costing'!#REF!,'Equipment &amp; Materials'!J849,1),""))</f>
        <v>0</v>
      </c>
      <c r="G843" t="str">
        <f>IF(F843=1,COUNTIF($F$8:F843,1),"")</f>
        <v/>
      </c>
      <c r="I843" s="157">
        <f>IFERROR($H$8:INDEX($H$8:$H$3000,COUNTIF($H$8:$H$3000,"?*")),"")</f>
        <v>0</v>
      </c>
    </row>
    <row r="844" spans="1:9" x14ac:dyDescent="0.25">
      <c r="A844">
        <f>--ISNUMBER(IFERROR(SEARCH('Project Costing'!#REF!,'Equipment &amp; Materials'!J850,1),""))</f>
        <v>0</v>
      </c>
      <c r="B844" t="str">
        <f>IF(A844=1,COUNTIF($A$8:A844,1),"")</f>
        <v/>
      </c>
      <c r="D844" s="158">
        <f>IFERROR($C$8:INDEX($C$8:$C$3000,COUNTIF($C$8:$C$3000,"?*")),"")</f>
        <v>0</v>
      </c>
      <c r="F844">
        <f>--ISNUMBER(IFERROR(SEARCH('Project Costing'!#REF!,'Equipment &amp; Materials'!J850,1),""))</f>
        <v>0</v>
      </c>
      <c r="G844" t="str">
        <f>IF(F844=1,COUNTIF($F$8:F844,1),"")</f>
        <v/>
      </c>
      <c r="I844" s="157">
        <f>IFERROR($H$8:INDEX($H$8:$H$3000,COUNTIF($H$8:$H$3000,"?*")),"")</f>
        <v>0</v>
      </c>
    </row>
    <row r="845" spans="1:9" x14ac:dyDescent="0.25">
      <c r="A845">
        <f>--ISNUMBER(IFERROR(SEARCH('Project Costing'!#REF!,'Equipment &amp; Materials'!J851,1),""))</f>
        <v>0</v>
      </c>
      <c r="B845" t="str">
        <f>IF(A845=1,COUNTIF($A$8:A845,1),"")</f>
        <v/>
      </c>
      <c r="D845" s="158">
        <f>IFERROR($C$8:INDEX($C$8:$C$3000,COUNTIF($C$8:$C$3000,"?*")),"")</f>
        <v>0</v>
      </c>
      <c r="F845">
        <f>--ISNUMBER(IFERROR(SEARCH('Project Costing'!#REF!,'Equipment &amp; Materials'!J851,1),""))</f>
        <v>0</v>
      </c>
      <c r="G845" t="str">
        <f>IF(F845=1,COUNTIF($F$8:F845,1),"")</f>
        <v/>
      </c>
      <c r="I845" s="157">
        <f>IFERROR($H$8:INDEX($H$8:$H$3000,COUNTIF($H$8:$H$3000,"?*")),"")</f>
        <v>0</v>
      </c>
    </row>
    <row r="846" spans="1:9" x14ac:dyDescent="0.25">
      <c r="A846">
        <f>--ISNUMBER(IFERROR(SEARCH('Project Costing'!#REF!,'Equipment &amp; Materials'!J852,1),""))</f>
        <v>0</v>
      </c>
      <c r="B846" t="str">
        <f>IF(A846=1,COUNTIF($A$8:A846,1),"")</f>
        <v/>
      </c>
      <c r="D846" s="158">
        <f>IFERROR($C$8:INDEX($C$8:$C$3000,COUNTIF($C$8:$C$3000,"?*")),"")</f>
        <v>0</v>
      </c>
      <c r="F846">
        <f>--ISNUMBER(IFERROR(SEARCH('Project Costing'!#REF!,'Equipment &amp; Materials'!J852,1),""))</f>
        <v>0</v>
      </c>
      <c r="G846" t="str">
        <f>IF(F846=1,COUNTIF($F$8:F846,1),"")</f>
        <v/>
      </c>
      <c r="I846" s="157">
        <f>IFERROR($H$8:INDEX($H$8:$H$3000,COUNTIF($H$8:$H$3000,"?*")),"")</f>
        <v>0</v>
      </c>
    </row>
    <row r="847" spans="1:9" x14ac:dyDescent="0.25">
      <c r="A847">
        <f>--ISNUMBER(IFERROR(SEARCH('Project Costing'!#REF!,'Equipment &amp; Materials'!J853,1),""))</f>
        <v>0</v>
      </c>
      <c r="B847" t="str">
        <f>IF(A847=1,COUNTIF($A$8:A847,1),"")</f>
        <v/>
      </c>
      <c r="D847" s="158">
        <f>IFERROR($C$8:INDEX($C$8:$C$3000,COUNTIF($C$8:$C$3000,"?*")),"")</f>
        <v>0</v>
      </c>
      <c r="F847">
        <f>--ISNUMBER(IFERROR(SEARCH('Project Costing'!#REF!,'Equipment &amp; Materials'!J853,1),""))</f>
        <v>0</v>
      </c>
      <c r="G847" t="str">
        <f>IF(F847=1,COUNTIF($F$8:F847,1),"")</f>
        <v/>
      </c>
      <c r="I847" s="157">
        <f>IFERROR($H$8:INDEX($H$8:$H$3000,COUNTIF($H$8:$H$3000,"?*")),"")</f>
        <v>0</v>
      </c>
    </row>
    <row r="848" spans="1:9" x14ac:dyDescent="0.25">
      <c r="A848">
        <f>--ISNUMBER(IFERROR(SEARCH('Project Costing'!#REF!,'Equipment &amp; Materials'!J854,1),""))</f>
        <v>0</v>
      </c>
      <c r="B848" t="str">
        <f>IF(A848=1,COUNTIF($A$8:A848,1),"")</f>
        <v/>
      </c>
      <c r="D848" s="158">
        <f>IFERROR($C$8:INDEX($C$8:$C$3000,COUNTIF($C$8:$C$3000,"?*")),"")</f>
        <v>0</v>
      </c>
      <c r="F848">
        <f>--ISNUMBER(IFERROR(SEARCH('Project Costing'!#REF!,'Equipment &amp; Materials'!J854,1),""))</f>
        <v>0</v>
      </c>
      <c r="G848" t="str">
        <f>IF(F848=1,COUNTIF($F$8:F848,1),"")</f>
        <v/>
      </c>
      <c r="I848" s="157">
        <f>IFERROR($H$8:INDEX($H$8:$H$3000,COUNTIF($H$8:$H$3000,"?*")),"")</f>
        <v>0</v>
      </c>
    </row>
    <row r="849" spans="1:9" x14ac:dyDescent="0.25">
      <c r="A849">
        <f>--ISNUMBER(IFERROR(SEARCH('Project Costing'!#REF!,'Equipment &amp; Materials'!J855,1),""))</f>
        <v>0</v>
      </c>
      <c r="B849" t="str">
        <f>IF(A849=1,COUNTIF($A$8:A849,1),"")</f>
        <v/>
      </c>
      <c r="D849" s="158">
        <f>IFERROR($C$8:INDEX($C$8:$C$3000,COUNTIF($C$8:$C$3000,"?*")),"")</f>
        <v>0</v>
      </c>
      <c r="F849">
        <f>--ISNUMBER(IFERROR(SEARCH('Project Costing'!#REF!,'Equipment &amp; Materials'!J855,1),""))</f>
        <v>0</v>
      </c>
      <c r="G849" t="str">
        <f>IF(F849=1,COUNTIF($F$8:F849,1),"")</f>
        <v/>
      </c>
      <c r="I849" s="157">
        <f>IFERROR($H$8:INDEX($H$8:$H$3000,COUNTIF($H$8:$H$3000,"?*")),"")</f>
        <v>0</v>
      </c>
    </row>
    <row r="850" spans="1:9" x14ac:dyDescent="0.25">
      <c r="A850">
        <f>--ISNUMBER(IFERROR(SEARCH('Project Costing'!#REF!,'Equipment &amp; Materials'!J856,1),""))</f>
        <v>0</v>
      </c>
      <c r="B850" t="str">
        <f>IF(A850=1,COUNTIF($A$8:A850,1),"")</f>
        <v/>
      </c>
      <c r="D850" s="158">
        <f>IFERROR($C$8:INDEX($C$8:$C$3000,COUNTIF($C$8:$C$3000,"?*")),"")</f>
        <v>0</v>
      </c>
      <c r="F850">
        <f>--ISNUMBER(IFERROR(SEARCH('Project Costing'!#REF!,'Equipment &amp; Materials'!J856,1),""))</f>
        <v>0</v>
      </c>
      <c r="G850" t="str">
        <f>IF(F850=1,COUNTIF($F$8:F850,1),"")</f>
        <v/>
      </c>
      <c r="I850" s="157">
        <f>IFERROR($H$8:INDEX($H$8:$H$3000,COUNTIF($H$8:$H$3000,"?*")),"")</f>
        <v>0</v>
      </c>
    </row>
    <row r="851" spans="1:9" x14ac:dyDescent="0.25">
      <c r="A851">
        <f>--ISNUMBER(IFERROR(SEARCH('Project Costing'!#REF!,'Equipment &amp; Materials'!J857,1),""))</f>
        <v>0</v>
      </c>
      <c r="B851" t="str">
        <f>IF(A851=1,COUNTIF($A$8:A851,1),"")</f>
        <v/>
      </c>
      <c r="D851" s="158">
        <f>IFERROR($C$8:INDEX($C$8:$C$3000,COUNTIF($C$8:$C$3000,"?*")),"")</f>
        <v>0</v>
      </c>
      <c r="F851">
        <f>--ISNUMBER(IFERROR(SEARCH('Project Costing'!#REF!,'Equipment &amp; Materials'!J857,1),""))</f>
        <v>0</v>
      </c>
      <c r="G851" t="str">
        <f>IF(F851=1,COUNTIF($F$8:F851,1),"")</f>
        <v/>
      </c>
      <c r="I851" s="157">
        <f>IFERROR($H$8:INDEX($H$8:$H$3000,COUNTIF($H$8:$H$3000,"?*")),"")</f>
        <v>0</v>
      </c>
    </row>
    <row r="852" spans="1:9" x14ac:dyDescent="0.25">
      <c r="A852">
        <f>--ISNUMBER(IFERROR(SEARCH('Project Costing'!#REF!,'Equipment &amp; Materials'!J858,1),""))</f>
        <v>0</v>
      </c>
      <c r="B852" t="str">
        <f>IF(A852=1,COUNTIF($A$8:A852,1),"")</f>
        <v/>
      </c>
      <c r="D852" s="158">
        <f>IFERROR($C$8:INDEX($C$8:$C$3000,COUNTIF($C$8:$C$3000,"?*")),"")</f>
        <v>0</v>
      </c>
      <c r="F852">
        <f>--ISNUMBER(IFERROR(SEARCH('Project Costing'!#REF!,'Equipment &amp; Materials'!J858,1),""))</f>
        <v>0</v>
      </c>
      <c r="G852" t="str">
        <f>IF(F852=1,COUNTIF($F$8:F852,1),"")</f>
        <v/>
      </c>
      <c r="I852" s="157">
        <f>IFERROR($H$8:INDEX($H$8:$H$3000,COUNTIF($H$8:$H$3000,"?*")),"")</f>
        <v>0</v>
      </c>
    </row>
    <row r="853" spans="1:9" x14ac:dyDescent="0.25">
      <c r="A853">
        <f>--ISNUMBER(IFERROR(SEARCH('Project Costing'!#REF!,'Equipment &amp; Materials'!J859,1),""))</f>
        <v>0</v>
      </c>
      <c r="B853" t="str">
        <f>IF(A853=1,COUNTIF($A$8:A853,1),"")</f>
        <v/>
      </c>
      <c r="D853" s="158">
        <f>IFERROR($C$8:INDEX($C$8:$C$3000,COUNTIF($C$8:$C$3000,"?*")),"")</f>
        <v>0</v>
      </c>
      <c r="F853">
        <f>--ISNUMBER(IFERROR(SEARCH('Project Costing'!#REF!,'Equipment &amp; Materials'!J859,1),""))</f>
        <v>0</v>
      </c>
      <c r="G853" t="str">
        <f>IF(F853=1,COUNTIF($F$8:F853,1),"")</f>
        <v/>
      </c>
      <c r="I853" s="157">
        <f>IFERROR($H$8:INDEX($H$8:$H$3000,COUNTIF($H$8:$H$3000,"?*")),"")</f>
        <v>0</v>
      </c>
    </row>
    <row r="854" spans="1:9" x14ac:dyDescent="0.25">
      <c r="A854">
        <f>--ISNUMBER(IFERROR(SEARCH('Project Costing'!#REF!,'Equipment &amp; Materials'!J860,1),""))</f>
        <v>0</v>
      </c>
      <c r="B854" t="str">
        <f>IF(A854=1,COUNTIF($A$8:A854,1),"")</f>
        <v/>
      </c>
      <c r="D854" s="158">
        <f>IFERROR($C$8:INDEX($C$8:$C$3000,COUNTIF($C$8:$C$3000,"?*")),"")</f>
        <v>0</v>
      </c>
      <c r="F854">
        <f>--ISNUMBER(IFERROR(SEARCH('Project Costing'!#REF!,'Equipment &amp; Materials'!J860,1),""))</f>
        <v>0</v>
      </c>
      <c r="G854" t="str">
        <f>IF(F854=1,COUNTIF($F$8:F854,1),"")</f>
        <v/>
      </c>
      <c r="I854" s="157">
        <f>IFERROR($H$8:INDEX($H$8:$H$3000,COUNTIF($H$8:$H$3000,"?*")),"")</f>
        <v>0</v>
      </c>
    </row>
    <row r="855" spans="1:9" x14ac:dyDescent="0.25">
      <c r="A855">
        <f>--ISNUMBER(IFERROR(SEARCH('Project Costing'!#REF!,'Equipment &amp; Materials'!J861,1),""))</f>
        <v>0</v>
      </c>
      <c r="B855" t="str">
        <f>IF(A855=1,COUNTIF($A$8:A855,1),"")</f>
        <v/>
      </c>
      <c r="D855" s="158">
        <f>IFERROR($C$8:INDEX($C$8:$C$3000,COUNTIF($C$8:$C$3000,"?*")),"")</f>
        <v>0</v>
      </c>
      <c r="F855">
        <f>--ISNUMBER(IFERROR(SEARCH('Project Costing'!#REF!,'Equipment &amp; Materials'!J861,1),""))</f>
        <v>0</v>
      </c>
      <c r="G855" t="str">
        <f>IF(F855=1,COUNTIF($F$8:F855,1),"")</f>
        <v/>
      </c>
      <c r="I855" s="157">
        <f>IFERROR($H$8:INDEX($H$8:$H$3000,COUNTIF($H$8:$H$3000,"?*")),"")</f>
        <v>0</v>
      </c>
    </row>
    <row r="856" spans="1:9" x14ac:dyDescent="0.25">
      <c r="A856">
        <f>--ISNUMBER(IFERROR(SEARCH('Project Costing'!#REF!,'Equipment &amp; Materials'!J862,1),""))</f>
        <v>0</v>
      </c>
      <c r="B856" t="str">
        <f>IF(A856=1,COUNTIF($A$8:A856,1),"")</f>
        <v/>
      </c>
      <c r="D856" s="158">
        <f>IFERROR($C$8:INDEX($C$8:$C$3000,COUNTIF($C$8:$C$3000,"?*")),"")</f>
        <v>0</v>
      </c>
      <c r="F856">
        <f>--ISNUMBER(IFERROR(SEARCH('Project Costing'!#REF!,'Equipment &amp; Materials'!J862,1),""))</f>
        <v>0</v>
      </c>
      <c r="G856" t="str">
        <f>IF(F856=1,COUNTIF($F$8:F856,1),"")</f>
        <v/>
      </c>
      <c r="I856" s="157">
        <f>IFERROR($H$8:INDEX($H$8:$H$3000,COUNTIF($H$8:$H$3000,"?*")),"")</f>
        <v>0</v>
      </c>
    </row>
    <row r="857" spans="1:9" x14ac:dyDescent="0.25">
      <c r="A857">
        <f>--ISNUMBER(IFERROR(SEARCH('Project Costing'!#REF!,'Equipment &amp; Materials'!J863,1),""))</f>
        <v>0</v>
      </c>
      <c r="B857" t="str">
        <f>IF(A857=1,COUNTIF($A$8:A857,1),"")</f>
        <v/>
      </c>
      <c r="D857" s="158">
        <f>IFERROR($C$8:INDEX($C$8:$C$3000,COUNTIF($C$8:$C$3000,"?*")),"")</f>
        <v>0</v>
      </c>
      <c r="F857">
        <f>--ISNUMBER(IFERROR(SEARCH('Project Costing'!#REF!,'Equipment &amp; Materials'!J863,1),""))</f>
        <v>0</v>
      </c>
      <c r="G857" t="str">
        <f>IF(F857=1,COUNTIF($F$8:F857,1),"")</f>
        <v/>
      </c>
      <c r="I857" s="157">
        <f>IFERROR($H$8:INDEX($H$8:$H$3000,COUNTIF($H$8:$H$3000,"?*")),"")</f>
        <v>0</v>
      </c>
    </row>
    <row r="858" spans="1:9" x14ac:dyDescent="0.25">
      <c r="A858">
        <f>--ISNUMBER(IFERROR(SEARCH('Project Costing'!#REF!,'Equipment &amp; Materials'!J864,1),""))</f>
        <v>0</v>
      </c>
      <c r="B858" t="str">
        <f>IF(A858=1,COUNTIF($A$8:A858,1),"")</f>
        <v/>
      </c>
      <c r="D858" s="158">
        <f>IFERROR($C$8:INDEX($C$8:$C$3000,COUNTIF($C$8:$C$3000,"?*")),"")</f>
        <v>0</v>
      </c>
      <c r="F858">
        <f>--ISNUMBER(IFERROR(SEARCH('Project Costing'!#REF!,'Equipment &amp; Materials'!J864,1),""))</f>
        <v>0</v>
      </c>
      <c r="G858" t="str">
        <f>IF(F858=1,COUNTIF($F$8:F858,1),"")</f>
        <v/>
      </c>
      <c r="I858" s="157">
        <f>IFERROR($H$8:INDEX($H$8:$H$3000,COUNTIF($H$8:$H$3000,"?*")),"")</f>
        <v>0</v>
      </c>
    </row>
    <row r="859" spans="1:9" x14ac:dyDescent="0.25">
      <c r="A859">
        <f>--ISNUMBER(IFERROR(SEARCH('Project Costing'!#REF!,'Equipment &amp; Materials'!J865,1),""))</f>
        <v>0</v>
      </c>
      <c r="B859" t="str">
        <f>IF(A859=1,COUNTIF($A$8:A859,1),"")</f>
        <v/>
      </c>
      <c r="D859" s="158">
        <f>IFERROR($C$8:INDEX($C$8:$C$3000,COUNTIF($C$8:$C$3000,"?*")),"")</f>
        <v>0</v>
      </c>
      <c r="F859">
        <f>--ISNUMBER(IFERROR(SEARCH('Project Costing'!#REF!,'Equipment &amp; Materials'!J865,1),""))</f>
        <v>0</v>
      </c>
      <c r="G859" t="str">
        <f>IF(F859=1,COUNTIF($F$8:F859,1),"")</f>
        <v/>
      </c>
      <c r="I859" s="157">
        <f>IFERROR($H$8:INDEX($H$8:$H$3000,COUNTIF($H$8:$H$3000,"?*")),"")</f>
        <v>0</v>
      </c>
    </row>
    <row r="860" spans="1:9" x14ac:dyDescent="0.25">
      <c r="A860">
        <f>--ISNUMBER(IFERROR(SEARCH('Project Costing'!#REF!,'Equipment &amp; Materials'!J866,1),""))</f>
        <v>0</v>
      </c>
      <c r="B860" t="str">
        <f>IF(A860=1,COUNTIF($A$8:A860,1),"")</f>
        <v/>
      </c>
      <c r="D860" s="158">
        <f>IFERROR($C$8:INDEX($C$8:$C$3000,COUNTIF($C$8:$C$3000,"?*")),"")</f>
        <v>0</v>
      </c>
      <c r="F860">
        <f>--ISNUMBER(IFERROR(SEARCH('Project Costing'!#REF!,'Equipment &amp; Materials'!J866,1),""))</f>
        <v>0</v>
      </c>
      <c r="G860" t="str">
        <f>IF(F860=1,COUNTIF($F$8:F860,1),"")</f>
        <v/>
      </c>
      <c r="I860" s="157">
        <f>IFERROR($H$8:INDEX($H$8:$H$3000,COUNTIF($H$8:$H$3000,"?*")),"")</f>
        <v>0</v>
      </c>
    </row>
    <row r="861" spans="1:9" x14ac:dyDescent="0.25">
      <c r="A861">
        <f>--ISNUMBER(IFERROR(SEARCH('Project Costing'!#REF!,'Equipment &amp; Materials'!J867,1),""))</f>
        <v>0</v>
      </c>
      <c r="B861" t="str">
        <f>IF(A861=1,COUNTIF($A$8:A861,1),"")</f>
        <v/>
      </c>
      <c r="D861" s="158">
        <f>IFERROR($C$8:INDEX($C$8:$C$3000,COUNTIF($C$8:$C$3000,"?*")),"")</f>
        <v>0</v>
      </c>
      <c r="F861">
        <f>--ISNUMBER(IFERROR(SEARCH('Project Costing'!#REF!,'Equipment &amp; Materials'!J867,1),""))</f>
        <v>0</v>
      </c>
      <c r="G861" t="str">
        <f>IF(F861=1,COUNTIF($F$8:F861,1),"")</f>
        <v/>
      </c>
      <c r="I861" s="157">
        <f>IFERROR($H$8:INDEX($H$8:$H$3000,COUNTIF($H$8:$H$3000,"?*")),"")</f>
        <v>0</v>
      </c>
    </row>
    <row r="862" spans="1:9" x14ac:dyDescent="0.25">
      <c r="A862">
        <f>--ISNUMBER(IFERROR(SEARCH('Project Costing'!#REF!,'Equipment &amp; Materials'!J868,1),""))</f>
        <v>0</v>
      </c>
      <c r="B862" t="str">
        <f>IF(A862=1,COUNTIF($A$8:A862,1),"")</f>
        <v/>
      </c>
      <c r="D862" s="158">
        <f>IFERROR($C$8:INDEX($C$8:$C$3000,COUNTIF($C$8:$C$3000,"?*")),"")</f>
        <v>0</v>
      </c>
      <c r="F862">
        <f>--ISNUMBER(IFERROR(SEARCH('Project Costing'!#REF!,'Equipment &amp; Materials'!J868,1),""))</f>
        <v>0</v>
      </c>
      <c r="G862" t="str">
        <f>IF(F862=1,COUNTIF($F$8:F862,1),"")</f>
        <v/>
      </c>
      <c r="I862" s="157">
        <f>IFERROR($H$8:INDEX($H$8:$H$3000,COUNTIF($H$8:$H$3000,"?*")),"")</f>
        <v>0</v>
      </c>
    </row>
    <row r="863" spans="1:9" x14ac:dyDescent="0.25">
      <c r="A863">
        <f>--ISNUMBER(IFERROR(SEARCH('Project Costing'!#REF!,'Equipment &amp; Materials'!J869,1),""))</f>
        <v>0</v>
      </c>
      <c r="B863" t="str">
        <f>IF(A863=1,COUNTIF($A$8:A863,1),"")</f>
        <v/>
      </c>
      <c r="D863" s="158">
        <f>IFERROR($C$8:INDEX($C$8:$C$3000,COUNTIF($C$8:$C$3000,"?*")),"")</f>
        <v>0</v>
      </c>
      <c r="F863">
        <f>--ISNUMBER(IFERROR(SEARCH('Project Costing'!#REF!,'Equipment &amp; Materials'!J869,1),""))</f>
        <v>0</v>
      </c>
      <c r="G863" t="str">
        <f>IF(F863=1,COUNTIF($F$8:F863,1),"")</f>
        <v/>
      </c>
      <c r="I863" s="157">
        <f>IFERROR($H$8:INDEX($H$8:$H$3000,COUNTIF($H$8:$H$3000,"?*")),"")</f>
        <v>0</v>
      </c>
    </row>
    <row r="864" spans="1:9" x14ac:dyDescent="0.25">
      <c r="A864">
        <f>--ISNUMBER(IFERROR(SEARCH('Project Costing'!#REF!,'Equipment &amp; Materials'!J870,1),""))</f>
        <v>0</v>
      </c>
      <c r="B864" t="str">
        <f>IF(A864=1,COUNTIF($A$8:A864,1),"")</f>
        <v/>
      </c>
      <c r="D864" s="158">
        <f>IFERROR($C$8:INDEX($C$8:$C$3000,COUNTIF($C$8:$C$3000,"?*")),"")</f>
        <v>0</v>
      </c>
      <c r="F864">
        <f>--ISNUMBER(IFERROR(SEARCH('Project Costing'!#REF!,'Equipment &amp; Materials'!J870,1),""))</f>
        <v>0</v>
      </c>
      <c r="G864" t="str">
        <f>IF(F864=1,COUNTIF($F$8:F864,1),"")</f>
        <v/>
      </c>
      <c r="I864" s="157">
        <f>IFERROR($H$8:INDEX($H$8:$H$3000,COUNTIF($H$8:$H$3000,"?*")),"")</f>
        <v>0</v>
      </c>
    </row>
    <row r="865" spans="1:9" x14ac:dyDescent="0.25">
      <c r="A865">
        <f>--ISNUMBER(IFERROR(SEARCH('Project Costing'!#REF!,'Equipment &amp; Materials'!J871,1),""))</f>
        <v>0</v>
      </c>
      <c r="B865" t="str">
        <f>IF(A865=1,COUNTIF($A$8:A865,1),"")</f>
        <v/>
      </c>
      <c r="D865" s="158">
        <f>IFERROR($C$8:INDEX($C$8:$C$3000,COUNTIF($C$8:$C$3000,"?*")),"")</f>
        <v>0</v>
      </c>
      <c r="F865">
        <f>--ISNUMBER(IFERROR(SEARCH('Project Costing'!#REF!,'Equipment &amp; Materials'!J871,1),""))</f>
        <v>0</v>
      </c>
      <c r="G865" t="str">
        <f>IF(F865=1,COUNTIF($F$8:F865,1),"")</f>
        <v/>
      </c>
      <c r="I865" s="157">
        <f>IFERROR($H$8:INDEX($H$8:$H$3000,COUNTIF($H$8:$H$3000,"?*")),"")</f>
        <v>0</v>
      </c>
    </row>
    <row r="866" spans="1:9" x14ac:dyDescent="0.25">
      <c r="A866">
        <f>--ISNUMBER(IFERROR(SEARCH('Project Costing'!#REF!,'Equipment &amp; Materials'!J872,1),""))</f>
        <v>0</v>
      </c>
      <c r="B866" t="str">
        <f>IF(A866=1,COUNTIF($A$8:A866,1),"")</f>
        <v/>
      </c>
      <c r="D866" s="158">
        <f>IFERROR($C$8:INDEX($C$8:$C$3000,COUNTIF($C$8:$C$3000,"?*")),"")</f>
        <v>0</v>
      </c>
      <c r="F866">
        <f>--ISNUMBER(IFERROR(SEARCH('Project Costing'!#REF!,'Equipment &amp; Materials'!J872,1),""))</f>
        <v>0</v>
      </c>
      <c r="G866" t="str">
        <f>IF(F866=1,COUNTIF($F$8:F866,1),"")</f>
        <v/>
      </c>
      <c r="I866" s="157">
        <f>IFERROR($H$8:INDEX($H$8:$H$3000,COUNTIF($H$8:$H$3000,"?*")),"")</f>
        <v>0</v>
      </c>
    </row>
    <row r="867" spans="1:9" x14ac:dyDescent="0.25">
      <c r="A867">
        <f>--ISNUMBER(IFERROR(SEARCH('Project Costing'!#REF!,'Equipment &amp; Materials'!J873,1),""))</f>
        <v>0</v>
      </c>
      <c r="B867" t="str">
        <f>IF(A867=1,COUNTIF($A$8:A867,1),"")</f>
        <v/>
      </c>
      <c r="D867" s="158">
        <f>IFERROR($C$8:INDEX($C$8:$C$3000,COUNTIF($C$8:$C$3000,"?*")),"")</f>
        <v>0</v>
      </c>
      <c r="F867">
        <f>--ISNUMBER(IFERROR(SEARCH('Project Costing'!#REF!,'Equipment &amp; Materials'!J873,1),""))</f>
        <v>0</v>
      </c>
      <c r="G867" t="str">
        <f>IF(F867=1,COUNTIF($F$8:F867,1),"")</f>
        <v/>
      </c>
      <c r="I867" s="157">
        <f>IFERROR($H$8:INDEX($H$8:$H$3000,COUNTIF($H$8:$H$3000,"?*")),"")</f>
        <v>0</v>
      </c>
    </row>
    <row r="868" spans="1:9" x14ac:dyDescent="0.25">
      <c r="A868">
        <f>--ISNUMBER(IFERROR(SEARCH('Project Costing'!#REF!,'Equipment &amp; Materials'!J874,1),""))</f>
        <v>0</v>
      </c>
      <c r="B868" t="str">
        <f>IF(A868=1,COUNTIF($A$8:A868,1),"")</f>
        <v/>
      </c>
      <c r="D868" s="158">
        <f>IFERROR($C$8:INDEX($C$8:$C$3000,COUNTIF($C$8:$C$3000,"?*")),"")</f>
        <v>0</v>
      </c>
      <c r="F868">
        <f>--ISNUMBER(IFERROR(SEARCH('Project Costing'!#REF!,'Equipment &amp; Materials'!J874,1),""))</f>
        <v>0</v>
      </c>
      <c r="G868" t="str">
        <f>IF(F868=1,COUNTIF($F$8:F868,1),"")</f>
        <v/>
      </c>
      <c r="I868" s="157">
        <f>IFERROR($H$8:INDEX($H$8:$H$3000,COUNTIF($H$8:$H$3000,"?*")),"")</f>
        <v>0</v>
      </c>
    </row>
    <row r="869" spans="1:9" x14ac:dyDescent="0.25">
      <c r="A869">
        <f>--ISNUMBER(IFERROR(SEARCH('Project Costing'!#REF!,'Equipment &amp; Materials'!J875,1),""))</f>
        <v>0</v>
      </c>
      <c r="B869" t="str">
        <f>IF(A869=1,COUNTIF($A$8:A869,1),"")</f>
        <v/>
      </c>
      <c r="D869" s="158">
        <f>IFERROR($C$8:INDEX($C$8:$C$3000,COUNTIF($C$8:$C$3000,"?*")),"")</f>
        <v>0</v>
      </c>
      <c r="F869">
        <f>--ISNUMBER(IFERROR(SEARCH('Project Costing'!#REF!,'Equipment &amp; Materials'!J875,1),""))</f>
        <v>0</v>
      </c>
      <c r="G869" t="str">
        <f>IF(F869=1,COUNTIF($F$8:F869,1),"")</f>
        <v/>
      </c>
      <c r="I869" s="157">
        <f>IFERROR($H$8:INDEX($H$8:$H$3000,COUNTIF($H$8:$H$3000,"?*")),"")</f>
        <v>0</v>
      </c>
    </row>
    <row r="870" spans="1:9" x14ac:dyDescent="0.25">
      <c r="A870">
        <f>--ISNUMBER(IFERROR(SEARCH('Project Costing'!#REF!,'Equipment &amp; Materials'!J876,1),""))</f>
        <v>0</v>
      </c>
      <c r="B870" t="str">
        <f>IF(A870=1,COUNTIF($A$8:A870,1),"")</f>
        <v/>
      </c>
      <c r="D870" s="158">
        <f>IFERROR($C$8:INDEX($C$8:$C$3000,COUNTIF($C$8:$C$3000,"?*")),"")</f>
        <v>0</v>
      </c>
      <c r="F870">
        <f>--ISNUMBER(IFERROR(SEARCH('Project Costing'!#REF!,'Equipment &amp; Materials'!J876,1),""))</f>
        <v>0</v>
      </c>
      <c r="G870" t="str">
        <f>IF(F870=1,COUNTIF($F$8:F870,1),"")</f>
        <v/>
      </c>
      <c r="I870" s="157">
        <f>IFERROR($H$8:INDEX($H$8:$H$3000,COUNTIF($H$8:$H$3000,"?*")),"")</f>
        <v>0</v>
      </c>
    </row>
    <row r="871" spans="1:9" x14ac:dyDescent="0.25">
      <c r="A871">
        <f>--ISNUMBER(IFERROR(SEARCH('Project Costing'!#REF!,'Equipment &amp; Materials'!J877,1),""))</f>
        <v>0</v>
      </c>
      <c r="B871" t="str">
        <f>IF(A871=1,COUNTIF($A$8:A871,1),"")</f>
        <v/>
      </c>
      <c r="D871" s="158">
        <f>IFERROR($C$8:INDEX($C$8:$C$3000,COUNTIF($C$8:$C$3000,"?*")),"")</f>
        <v>0</v>
      </c>
      <c r="F871">
        <f>--ISNUMBER(IFERROR(SEARCH('Project Costing'!#REF!,'Equipment &amp; Materials'!J877,1),""))</f>
        <v>0</v>
      </c>
      <c r="G871" t="str">
        <f>IF(F871=1,COUNTIF($F$8:F871,1),"")</f>
        <v/>
      </c>
      <c r="I871" s="157">
        <f>IFERROR($H$8:INDEX($H$8:$H$3000,COUNTIF($H$8:$H$3000,"?*")),"")</f>
        <v>0</v>
      </c>
    </row>
    <row r="872" spans="1:9" x14ac:dyDescent="0.25">
      <c r="A872">
        <f>--ISNUMBER(IFERROR(SEARCH('Project Costing'!#REF!,'Equipment &amp; Materials'!J878,1),""))</f>
        <v>0</v>
      </c>
      <c r="B872" t="str">
        <f>IF(A872=1,COUNTIF($A$8:A872,1),"")</f>
        <v/>
      </c>
      <c r="D872" s="158">
        <f>IFERROR($C$8:INDEX($C$8:$C$3000,COUNTIF($C$8:$C$3000,"?*")),"")</f>
        <v>0</v>
      </c>
      <c r="F872">
        <f>--ISNUMBER(IFERROR(SEARCH('Project Costing'!#REF!,'Equipment &amp; Materials'!J878,1),""))</f>
        <v>0</v>
      </c>
      <c r="G872" t="str">
        <f>IF(F872=1,COUNTIF($F$8:F872,1),"")</f>
        <v/>
      </c>
      <c r="I872" s="157">
        <f>IFERROR($H$8:INDEX($H$8:$H$3000,COUNTIF($H$8:$H$3000,"?*")),"")</f>
        <v>0</v>
      </c>
    </row>
    <row r="873" spans="1:9" x14ac:dyDescent="0.25">
      <c r="A873">
        <f>--ISNUMBER(IFERROR(SEARCH('Project Costing'!#REF!,'Equipment &amp; Materials'!J879,1),""))</f>
        <v>0</v>
      </c>
      <c r="B873" t="str">
        <f>IF(A873=1,COUNTIF($A$8:A873,1),"")</f>
        <v/>
      </c>
      <c r="D873" s="158">
        <f>IFERROR($C$8:INDEX($C$8:$C$3000,COUNTIF($C$8:$C$3000,"?*")),"")</f>
        <v>0</v>
      </c>
      <c r="F873">
        <f>--ISNUMBER(IFERROR(SEARCH('Project Costing'!#REF!,'Equipment &amp; Materials'!J879,1),""))</f>
        <v>0</v>
      </c>
      <c r="G873" t="str">
        <f>IF(F873=1,COUNTIF($F$8:F873,1),"")</f>
        <v/>
      </c>
      <c r="I873" s="157">
        <f>IFERROR($H$8:INDEX($H$8:$H$3000,COUNTIF($H$8:$H$3000,"?*")),"")</f>
        <v>0</v>
      </c>
    </row>
    <row r="874" spans="1:9" x14ac:dyDescent="0.25">
      <c r="A874">
        <f>--ISNUMBER(IFERROR(SEARCH('Project Costing'!#REF!,'Equipment &amp; Materials'!J880,1),""))</f>
        <v>0</v>
      </c>
      <c r="B874" t="str">
        <f>IF(A874=1,COUNTIF($A$8:A874,1),"")</f>
        <v/>
      </c>
      <c r="D874" s="158">
        <f>IFERROR($C$8:INDEX($C$8:$C$3000,COUNTIF($C$8:$C$3000,"?*")),"")</f>
        <v>0</v>
      </c>
      <c r="F874">
        <f>--ISNUMBER(IFERROR(SEARCH('Project Costing'!#REF!,'Equipment &amp; Materials'!J880,1),""))</f>
        <v>0</v>
      </c>
      <c r="G874" t="str">
        <f>IF(F874=1,COUNTIF($F$8:F874,1),"")</f>
        <v/>
      </c>
      <c r="I874" s="157">
        <f>IFERROR($H$8:INDEX($H$8:$H$3000,COUNTIF($H$8:$H$3000,"?*")),"")</f>
        <v>0</v>
      </c>
    </row>
    <row r="875" spans="1:9" x14ac:dyDescent="0.25">
      <c r="A875">
        <f>--ISNUMBER(IFERROR(SEARCH('Project Costing'!#REF!,'Equipment &amp; Materials'!J881,1),""))</f>
        <v>0</v>
      </c>
      <c r="B875" t="str">
        <f>IF(A875=1,COUNTIF($A$8:A875,1),"")</f>
        <v/>
      </c>
      <c r="D875" s="158">
        <f>IFERROR($C$8:INDEX($C$8:$C$3000,COUNTIF($C$8:$C$3000,"?*")),"")</f>
        <v>0</v>
      </c>
      <c r="F875">
        <f>--ISNUMBER(IFERROR(SEARCH('Project Costing'!#REF!,'Equipment &amp; Materials'!J881,1),""))</f>
        <v>0</v>
      </c>
      <c r="G875" t="str">
        <f>IF(F875=1,COUNTIF($F$8:F875,1),"")</f>
        <v/>
      </c>
      <c r="I875" s="157">
        <f>IFERROR($H$8:INDEX($H$8:$H$3000,COUNTIF($H$8:$H$3000,"?*")),"")</f>
        <v>0</v>
      </c>
    </row>
    <row r="876" spans="1:9" x14ac:dyDescent="0.25">
      <c r="A876">
        <f>--ISNUMBER(IFERROR(SEARCH('Project Costing'!#REF!,'Equipment &amp; Materials'!J882,1),""))</f>
        <v>0</v>
      </c>
      <c r="B876" t="str">
        <f>IF(A876=1,COUNTIF($A$8:A876,1),"")</f>
        <v/>
      </c>
      <c r="D876" s="158">
        <f>IFERROR($C$8:INDEX($C$8:$C$3000,COUNTIF($C$8:$C$3000,"?*")),"")</f>
        <v>0</v>
      </c>
      <c r="F876">
        <f>--ISNUMBER(IFERROR(SEARCH('Project Costing'!#REF!,'Equipment &amp; Materials'!J882,1),""))</f>
        <v>0</v>
      </c>
      <c r="G876" t="str">
        <f>IF(F876=1,COUNTIF($F$8:F876,1),"")</f>
        <v/>
      </c>
      <c r="I876" s="157">
        <f>IFERROR($H$8:INDEX($H$8:$H$3000,COUNTIF($H$8:$H$3000,"?*")),"")</f>
        <v>0</v>
      </c>
    </row>
    <row r="877" spans="1:9" x14ac:dyDescent="0.25">
      <c r="A877">
        <f>--ISNUMBER(IFERROR(SEARCH('Project Costing'!#REF!,'Equipment &amp; Materials'!J883,1),""))</f>
        <v>0</v>
      </c>
      <c r="B877" t="str">
        <f>IF(A877=1,COUNTIF($A$8:A877,1),"")</f>
        <v/>
      </c>
      <c r="D877" s="158">
        <f>IFERROR($C$8:INDEX($C$8:$C$3000,COUNTIF($C$8:$C$3000,"?*")),"")</f>
        <v>0</v>
      </c>
      <c r="F877">
        <f>--ISNUMBER(IFERROR(SEARCH('Project Costing'!#REF!,'Equipment &amp; Materials'!J883,1),""))</f>
        <v>0</v>
      </c>
      <c r="G877" t="str">
        <f>IF(F877=1,COUNTIF($F$8:F877,1),"")</f>
        <v/>
      </c>
      <c r="I877" s="157">
        <f>IFERROR($H$8:INDEX($H$8:$H$3000,COUNTIF($H$8:$H$3000,"?*")),"")</f>
        <v>0</v>
      </c>
    </row>
    <row r="878" spans="1:9" x14ac:dyDescent="0.25">
      <c r="A878">
        <f>--ISNUMBER(IFERROR(SEARCH('Project Costing'!#REF!,'Equipment &amp; Materials'!J884,1),""))</f>
        <v>0</v>
      </c>
      <c r="B878" t="str">
        <f>IF(A878=1,COUNTIF($A$8:A878,1),"")</f>
        <v/>
      </c>
      <c r="D878" s="158">
        <f>IFERROR($C$8:INDEX($C$8:$C$3000,COUNTIF($C$8:$C$3000,"?*")),"")</f>
        <v>0</v>
      </c>
      <c r="F878">
        <f>--ISNUMBER(IFERROR(SEARCH('Project Costing'!#REF!,'Equipment &amp; Materials'!J884,1),""))</f>
        <v>0</v>
      </c>
      <c r="G878" t="str">
        <f>IF(F878=1,COUNTIF($F$8:F878,1),"")</f>
        <v/>
      </c>
      <c r="I878" s="157">
        <f>IFERROR($H$8:INDEX($H$8:$H$3000,COUNTIF($H$8:$H$3000,"?*")),"")</f>
        <v>0</v>
      </c>
    </row>
    <row r="879" spans="1:9" x14ac:dyDescent="0.25">
      <c r="A879">
        <f>--ISNUMBER(IFERROR(SEARCH('Project Costing'!#REF!,'Equipment &amp; Materials'!J885,1),""))</f>
        <v>0</v>
      </c>
      <c r="B879" t="str">
        <f>IF(A879=1,COUNTIF($A$8:A879,1),"")</f>
        <v/>
      </c>
      <c r="D879" s="158">
        <f>IFERROR($C$8:INDEX($C$8:$C$3000,COUNTIF($C$8:$C$3000,"?*")),"")</f>
        <v>0</v>
      </c>
      <c r="F879">
        <f>--ISNUMBER(IFERROR(SEARCH('Project Costing'!#REF!,'Equipment &amp; Materials'!J885,1),""))</f>
        <v>0</v>
      </c>
      <c r="G879" t="str">
        <f>IF(F879=1,COUNTIF($F$8:F879,1),"")</f>
        <v/>
      </c>
      <c r="I879" s="157">
        <f>IFERROR($H$8:INDEX($H$8:$H$3000,COUNTIF($H$8:$H$3000,"?*")),"")</f>
        <v>0</v>
      </c>
    </row>
    <row r="880" spans="1:9" x14ac:dyDescent="0.25">
      <c r="A880">
        <f>--ISNUMBER(IFERROR(SEARCH('Project Costing'!#REF!,'Equipment &amp; Materials'!J886,1),""))</f>
        <v>0</v>
      </c>
      <c r="B880" t="str">
        <f>IF(A880=1,COUNTIF($A$8:A880,1),"")</f>
        <v/>
      </c>
      <c r="D880" s="158">
        <f>IFERROR($C$8:INDEX($C$8:$C$3000,COUNTIF($C$8:$C$3000,"?*")),"")</f>
        <v>0</v>
      </c>
      <c r="F880">
        <f>--ISNUMBER(IFERROR(SEARCH('Project Costing'!#REF!,'Equipment &amp; Materials'!J886,1),""))</f>
        <v>0</v>
      </c>
      <c r="G880" t="str">
        <f>IF(F880=1,COUNTIF($F$8:F880,1),"")</f>
        <v/>
      </c>
      <c r="I880" s="157">
        <f>IFERROR($H$8:INDEX($H$8:$H$3000,COUNTIF($H$8:$H$3000,"?*")),"")</f>
        <v>0</v>
      </c>
    </row>
    <row r="881" spans="1:9" x14ac:dyDescent="0.25">
      <c r="A881">
        <f>--ISNUMBER(IFERROR(SEARCH('Project Costing'!#REF!,'Equipment &amp; Materials'!J887,1),""))</f>
        <v>0</v>
      </c>
      <c r="B881" t="str">
        <f>IF(A881=1,COUNTIF($A$8:A881,1),"")</f>
        <v/>
      </c>
      <c r="D881" s="158">
        <f>IFERROR($C$8:INDEX($C$8:$C$3000,COUNTIF($C$8:$C$3000,"?*")),"")</f>
        <v>0</v>
      </c>
      <c r="F881">
        <f>--ISNUMBER(IFERROR(SEARCH('Project Costing'!#REF!,'Equipment &amp; Materials'!J887,1),""))</f>
        <v>0</v>
      </c>
      <c r="G881" t="str">
        <f>IF(F881=1,COUNTIF($F$8:F881,1),"")</f>
        <v/>
      </c>
      <c r="I881" s="157">
        <f>IFERROR($H$8:INDEX($H$8:$H$3000,COUNTIF($H$8:$H$3000,"?*")),"")</f>
        <v>0</v>
      </c>
    </row>
    <row r="882" spans="1:9" x14ac:dyDescent="0.25">
      <c r="A882">
        <f>--ISNUMBER(IFERROR(SEARCH('Project Costing'!#REF!,'Equipment &amp; Materials'!J888,1),""))</f>
        <v>0</v>
      </c>
      <c r="B882" t="str">
        <f>IF(A882=1,COUNTIF($A$8:A882,1),"")</f>
        <v/>
      </c>
      <c r="D882" s="158">
        <f>IFERROR($C$8:INDEX($C$8:$C$3000,COUNTIF($C$8:$C$3000,"?*")),"")</f>
        <v>0</v>
      </c>
      <c r="F882">
        <f>--ISNUMBER(IFERROR(SEARCH('Project Costing'!#REF!,'Equipment &amp; Materials'!J888,1),""))</f>
        <v>0</v>
      </c>
      <c r="G882" t="str">
        <f>IF(F882=1,COUNTIF($F$8:F882,1),"")</f>
        <v/>
      </c>
      <c r="I882" s="157">
        <f>IFERROR($H$8:INDEX($H$8:$H$3000,COUNTIF($H$8:$H$3000,"?*")),"")</f>
        <v>0</v>
      </c>
    </row>
    <row r="883" spans="1:9" x14ac:dyDescent="0.25">
      <c r="A883">
        <f>--ISNUMBER(IFERROR(SEARCH('Project Costing'!#REF!,'Equipment &amp; Materials'!J889,1),""))</f>
        <v>0</v>
      </c>
      <c r="B883" t="str">
        <f>IF(A883=1,COUNTIF($A$8:A883,1),"")</f>
        <v/>
      </c>
      <c r="D883" s="158">
        <f>IFERROR($C$8:INDEX($C$8:$C$3000,COUNTIF($C$8:$C$3000,"?*")),"")</f>
        <v>0</v>
      </c>
      <c r="F883">
        <f>--ISNUMBER(IFERROR(SEARCH('Project Costing'!#REF!,'Equipment &amp; Materials'!J889,1),""))</f>
        <v>0</v>
      </c>
      <c r="G883" t="str">
        <f>IF(F883=1,COUNTIF($F$8:F883,1),"")</f>
        <v/>
      </c>
      <c r="I883" s="157">
        <f>IFERROR($H$8:INDEX($H$8:$H$3000,COUNTIF($H$8:$H$3000,"?*")),"")</f>
        <v>0</v>
      </c>
    </row>
    <row r="884" spans="1:9" x14ac:dyDescent="0.25">
      <c r="A884">
        <f>--ISNUMBER(IFERROR(SEARCH('Project Costing'!#REF!,'Equipment &amp; Materials'!J890,1),""))</f>
        <v>0</v>
      </c>
      <c r="B884" t="str">
        <f>IF(A884=1,COUNTIF($A$8:A884,1),"")</f>
        <v/>
      </c>
      <c r="D884" s="158">
        <f>IFERROR($C$8:INDEX($C$8:$C$3000,COUNTIF($C$8:$C$3000,"?*")),"")</f>
        <v>0</v>
      </c>
      <c r="F884">
        <f>--ISNUMBER(IFERROR(SEARCH('Project Costing'!#REF!,'Equipment &amp; Materials'!J890,1),""))</f>
        <v>0</v>
      </c>
      <c r="G884" t="str">
        <f>IF(F884=1,COUNTIF($F$8:F884,1),"")</f>
        <v/>
      </c>
      <c r="I884" s="157">
        <f>IFERROR($H$8:INDEX($H$8:$H$3000,COUNTIF($H$8:$H$3000,"?*")),"")</f>
        <v>0</v>
      </c>
    </row>
    <row r="885" spans="1:9" x14ac:dyDescent="0.25">
      <c r="A885">
        <f>--ISNUMBER(IFERROR(SEARCH('Project Costing'!#REF!,'Equipment &amp; Materials'!J891,1),""))</f>
        <v>0</v>
      </c>
      <c r="B885" t="str">
        <f>IF(A885=1,COUNTIF($A$8:A885,1),"")</f>
        <v/>
      </c>
      <c r="D885" s="158">
        <f>IFERROR($C$8:INDEX($C$8:$C$3000,COUNTIF($C$8:$C$3000,"?*")),"")</f>
        <v>0</v>
      </c>
      <c r="F885">
        <f>--ISNUMBER(IFERROR(SEARCH('Project Costing'!#REF!,'Equipment &amp; Materials'!J891,1),""))</f>
        <v>0</v>
      </c>
      <c r="G885" t="str">
        <f>IF(F885=1,COUNTIF($F$8:F885,1),"")</f>
        <v/>
      </c>
      <c r="I885" s="157">
        <f>IFERROR($H$8:INDEX($H$8:$H$3000,COUNTIF($H$8:$H$3000,"?*")),"")</f>
        <v>0</v>
      </c>
    </row>
    <row r="886" spans="1:9" x14ac:dyDescent="0.25">
      <c r="A886">
        <f>--ISNUMBER(IFERROR(SEARCH('Project Costing'!#REF!,'Equipment &amp; Materials'!J892,1),""))</f>
        <v>0</v>
      </c>
      <c r="B886" t="str">
        <f>IF(A886=1,COUNTIF($A$8:A886,1),"")</f>
        <v/>
      </c>
      <c r="D886" s="158">
        <f>IFERROR($C$8:INDEX($C$8:$C$3000,COUNTIF($C$8:$C$3000,"?*")),"")</f>
        <v>0</v>
      </c>
      <c r="F886">
        <f>--ISNUMBER(IFERROR(SEARCH('Project Costing'!#REF!,'Equipment &amp; Materials'!J892,1),""))</f>
        <v>0</v>
      </c>
      <c r="G886" t="str">
        <f>IF(F886=1,COUNTIF($F$8:F886,1),"")</f>
        <v/>
      </c>
      <c r="I886" s="157">
        <f>IFERROR($H$8:INDEX($H$8:$H$3000,COUNTIF($H$8:$H$3000,"?*")),"")</f>
        <v>0</v>
      </c>
    </row>
    <row r="887" spans="1:9" x14ac:dyDescent="0.25">
      <c r="A887">
        <f>--ISNUMBER(IFERROR(SEARCH('Project Costing'!#REF!,'Equipment &amp; Materials'!J893,1),""))</f>
        <v>0</v>
      </c>
      <c r="B887" t="str">
        <f>IF(A887=1,COUNTIF($A$8:A887,1),"")</f>
        <v/>
      </c>
      <c r="D887" s="158">
        <f>IFERROR($C$8:INDEX($C$8:$C$3000,COUNTIF($C$8:$C$3000,"?*")),"")</f>
        <v>0</v>
      </c>
      <c r="F887">
        <f>--ISNUMBER(IFERROR(SEARCH('Project Costing'!#REF!,'Equipment &amp; Materials'!J893,1),""))</f>
        <v>0</v>
      </c>
      <c r="G887" t="str">
        <f>IF(F887=1,COUNTIF($F$8:F887,1),"")</f>
        <v/>
      </c>
      <c r="I887" s="157">
        <f>IFERROR($H$8:INDEX($H$8:$H$3000,COUNTIF($H$8:$H$3000,"?*")),"")</f>
        <v>0</v>
      </c>
    </row>
    <row r="888" spans="1:9" x14ac:dyDescent="0.25">
      <c r="A888">
        <f>--ISNUMBER(IFERROR(SEARCH('Project Costing'!#REF!,'Equipment &amp; Materials'!J894,1),""))</f>
        <v>0</v>
      </c>
      <c r="B888" t="str">
        <f>IF(A888=1,COUNTIF($A$8:A888,1),"")</f>
        <v/>
      </c>
      <c r="D888" s="158">
        <f>IFERROR($C$8:INDEX($C$8:$C$3000,COUNTIF($C$8:$C$3000,"?*")),"")</f>
        <v>0</v>
      </c>
      <c r="F888">
        <f>--ISNUMBER(IFERROR(SEARCH('Project Costing'!#REF!,'Equipment &amp; Materials'!J894,1),""))</f>
        <v>0</v>
      </c>
      <c r="G888" t="str">
        <f>IF(F888=1,COUNTIF($F$8:F888,1),"")</f>
        <v/>
      </c>
      <c r="I888" s="157">
        <f>IFERROR($H$8:INDEX($H$8:$H$3000,COUNTIF($H$8:$H$3000,"?*")),"")</f>
        <v>0</v>
      </c>
    </row>
    <row r="889" spans="1:9" x14ac:dyDescent="0.25">
      <c r="A889">
        <f>--ISNUMBER(IFERROR(SEARCH('Project Costing'!#REF!,'Equipment &amp; Materials'!J895,1),""))</f>
        <v>0</v>
      </c>
      <c r="B889" t="str">
        <f>IF(A889=1,COUNTIF($A$8:A889,1),"")</f>
        <v/>
      </c>
      <c r="D889" s="158">
        <f>IFERROR($C$8:INDEX($C$8:$C$3000,COUNTIF($C$8:$C$3000,"?*")),"")</f>
        <v>0</v>
      </c>
      <c r="F889">
        <f>--ISNUMBER(IFERROR(SEARCH('Project Costing'!#REF!,'Equipment &amp; Materials'!J895,1),""))</f>
        <v>0</v>
      </c>
      <c r="G889" t="str">
        <f>IF(F889=1,COUNTIF($F$8:F889,1),"")</f>
        <v/>
      </c>
      <c r="I889" s="157">
        <f>IFERROR($H$8:INDEX($H$8:$H$3000,COUNTIF($H$8:$H$3000,"?*")),"")</f>
        <v>0</v>
      </c>
    </row>
    <row r="890" spans="1:9" x14ac:dyDescent="0.25">
      <c r="A890">
        <f>--ISNUMBER(IFERROR(SEARCH('Project Costing'!#REF!,'Equipment &amp; Materials'!J896,1),""))</f>
        <v>0</v>
      </c>
      <c r="B890" t="str">
        <f>IF(A890=1,COUNTIF($A$8:A890,1),"")</f>
        <v/>
      </c>
      <c r="D890" s="158">
        <f>IFERROR($C$8:INDEX($C$8:$C$3000,COUNTIF($C$8:$C$3000,"?*")),"")</f>
        <v>0</v>
      </c>
      <c r="F890">
        <f>--ISNUMBER(IFERROR(SEARCH('Project Costing'!#REF!,'Equipment &amp; Materials'!J896,1),""))</f>
        <v>0</v>
      </c>
      <c r="G890" t="str">
        <f>IF(F890=1,COUNTIF($F$8:F890,1),"")</f>
        <v/>
      </c>
      <c r="I890" s="157">
        <f>IFERROR($H$8:INDEX($H$8:$H$3000,COUNTIF($H$8:$H$3000,"?*")),"")</f>
        <v>0</v>
      </c>
    </row>
    <row r="891" spans="1:9" x14ac:dyDescent="0.25">
      <c r="A891">
        <f>--ISNUMBER(IFERROR(SEARCH('Project Costing'!#REF!,'Equipment &amp; Materials'!J897,1),""))</f>
        <v>0</v>
      </c>
      <c r="B891" t="str">
        <f>IF(A891=1,COUNTIF($A$8:A891,1),"")</f>
        <v/>
      </c>
      <c r="D891" s="158">
        <f>IFERROR($C$8:INDEX($C$8:$C$3000,COUNTIF($C$8:$C$3000,"?*")),"")</f>
        <v>0</v>
      </c>
      <c r="F891">
        <f>--ISNUMBER(IFERROR(SEARCH('Project Costing'!#REF!,'Equipment &amp; Materials'!J897,1),""))</f>
        <v>0</v>
      </c>
      <c r="G891" t="str">
        <f>IF(F891=1,COUNTIF($F$8:F891,1),"")</f>
        <v/>
      </c>
      <c r="I891" s="157">
        <f>IFERROR($H$8:INDEX($H$8:$H$3000,COUNTIF($H$8:$H$3000,"?*")),"")</f>
        <v>0</v>
      </c>
    </row>
    <row r="892" spans="1:9" x14ac:dyDescent="0.25">
      <c r="A892">
        <f>--ISNUMBER(IFERROR(SEARCH('Project Costing'!#REF!,'Equipment &amp; Materials'!J898,1),""))</f>
        <v>0</v>
      </c>
      <c r="B892" t="str">
        <f>IF(A892=1,COUNTIF($A$8:A892,1),"")</f>
        <v/>
      </c>
      <c r="D892" s="158">
        <f>IFERROR($C$8:INDEX($C$8:$C$3000,COUNTIF($C$8:$C$3000,"?*")),"")</f>
        <v>0</v>
      </c>
      <c r="F892">
        <f>--ISNUMBER(IFERROR(SEARCH('Project Costing'!#REF!,'Equipment &amp; Materials'!J898,1),""))</f>
        <v>0</v>
      </c>
      <c r="G892" t="str">
        <f>IF(F892=1,COUNTIF($F$8:F892,1),"")</f>
        <v/>
      </c>
      <c r="I892" s="157">
        <f>IFERROR($H$8:INDEX($H$8:$H$3000,COUNTIF($H$8:$H$3000,"?*")),"")</f>
        <v>0</v>
      </c>
    </row>
    <row r="893" spans="1:9" x14ac:dyDescent="0.25">
      <c r="A893">
        <f>--ISNUMBER(IFERROR(SEARCH('Project Costing'!#REF!,'Equipment &amp; Materials'!J899,1),""))</f>
        <v>0</v>
      </c>
      <c r="B893" t="str">
        <f>IF(A893=1,COUNTIF($A$8:A893,1),"")</f>
        <v/>
      </c>
      <c r="D893" s="158">
        <f>IFERROR($C$8:INDEX($C$8:$C$3000,COUNTIF($C$8:$C$3000,"?*")),"")</f>
        <v>0</v>
      </c>
      <c r="F893">
        <f>--ISNUMBER(IFERROR(SEARCH('Project Costing'!#REF!,'Equipment &amp; Materials'!J899,1),""))</f>
        <v>0</v>
      </c>
      <c r="G893" t="str">
        <f>IF(F893=1,COUNTIF($F$8:F893,1),"")</f>
        <v/>
      </c>
      <c r="I893" s="157">
        <f>IFERROR($H$8:INDEX($H$8:$H$3000,COUNTIF($H$8:$H$3000,"?*")),"")</f>
        <v>0</v>
      </c>
    </row>
    <row r="894" spans="1:9" x14ac:dyDescent="0.25">
      <c r="A894">
        <f>--ISNUMBER(IFERROR(SEARCH('Project Costing'!#REF!,'Equipment &amp; Materials'!J900,1),""))</f>
        <v>0</v>
      </c>
      <c r="B894" t="str">
        <f>IF(A894=1,COUNTIF($A$8:A894,1),"")</f>
        <v/>
      </c>
      <c r="D894" s="158">
        <f>IFERROR($C$8:INDEX($C$8:$C$3000,COUNTIF($C$8:$C$3000,"?*")),"")</f>
        <v>0</v>
      </c>
      <c r="F894">
        <f>--ISNUMBER(IFERROR(SEARCH('Project Costing'!#REF!,'Equipment &amp; Materials'!J900,1),""))</f>
        <v>0</v>
      </c>
      <c r="G894" t="str">
        <f>IF(F894=1,COUNTIF($F$8:F894,1),"")</f>
        <v/>
      </c>
      <c r="I894" s="157">
        <f>IFERROR($H$8:INDEX($H$8:$H$3000,COUNTIF($H$8:$H$3000,"?*")),"")</f>
        <v>0</v>
      </c>
    </row>
    <row r="895" spans="1:9" x14ac:dyDescent="0.25">
      <c r="A895">
        <f>--ISNUMBER(IFERROR(SEARCH('Project Costing'!#REF!,'Equipment &amp; Materials'!J901,1),""))</f>
        <v>0</v>
      </c>
      <c r="B895" t="str">
        <f>IF(A895=1,COUNTIF($A$8:A895,1),"")</f>
        <v/>
      </c>
      <c r="D895" s="158">
        <f>IFERROR($C$8:INDEX($C$8:$C$3000,COUNTIF($C$8:$C$3000,"?*")),"")</f>
        <v>0</v>
      </c>
      <c r="F895">
        <f>--ISNUMBER(IFERROR(SEARCH('Project Costing'!#REF!,'Equipment &amp; Materials'!J901,1),""))</f>
        <v>0</v>
      </c>
      <c r="G895" t="str">
        <f>IF(F895=1,COUNTIF($F$8:F895,1),"")</f>
        <v/>
      </c>
      <c r="I895" s="157">
        <f>IFERROR($H$8:INDEX($H$8:$H$3000,COUNTIF($H$8:$H$3000,"?*")),"")</f>
        <v>0</v>
      </c>
    </row>
    <row r="896" spans="1:9" x14ac:dyDescent="0.25">
      <c r="A896">
        <f>--ISNUMBER(IFERROR(SEARCH('Project Costing'!#REF!,'Equipment &amp; Materials'!J902,1),""))</f>
        <v>0</v>
      </c>
      <c r="B896" t="str">
        <f>IF(A896=1,COUNTIF($A$8:A896,1),"")</f>
        <v/>
      </c>
      <c r="D896" s="158">
        <f>IFERROR($C$8:INDEX($C$8:$C$3000,COUNTIF($C$8:$C$3000,"?*")),"")</f>
        <v>0</v>
      </c>
      <c r="F896">
        <f>--ISNUMBER(IFERROR(SEARCH('Project Costing'!#REF!,'Equipment &amp; Materials'!J902,1),""))</f>
        <v>0</v>
      </c>
      <c r="G896" t="str">
        <f>IF(F896=1,COUNTIF($F$8:F896,1),"")</f>
        <v/>
      </c>
      <c r="I896" s="157">
        <f>IFERROR($H$8:INDEX($H$8:$H$3000,COUNTIF($H$8:$H$3000,"?*")),"")</f>
        <v>0</v>
      </c>
    </row>
    <row r="897" spans="1:9" x14ac:dyDescent="0.25">
      <c r="A897">
        <f>--ISNUMBER(IFERROR(SEARCH('Project Costing'!#REF!,'Equipment &amp; Materials'!J903,1),""))</f>
        <v>0</v>
      </c>
      <c r="B897" t="str">
        <f>IF(A897=1,COUNTIF($A$8:A897,1),"")</f>
        <v/>
      </c>
      <c r="D897" s="158">
        <f>IFERROR($C$8:INDEX($C$8:$C$3000,COUNTIF($C$8:$C$3000,"?*")),"")</f>
        <v>0</v>
      </c>
      <c r="F897">
        <f>--ISNUMBER(IFERROR(SEARCH('Project Costing'!#REF!,'Equipment &amp; Materials'!J903,1),""))</f>
        <v>0</v>
      </c>
      <c r="G897" t="str">
        <f>IF(F897=1,COUNTIF($F$8:F897,1),"")</f>
        <v/>
      </c>
      <c r="I897" s="157">
        <f>IFERROR($H$8:INDEX($H$8:$H$3000,COUNTIF($H$8:$H$3000,"?*")),"")</f>
        <v>0</v>
      </c>
    </row>
    <row r="898" spans="1:9" x14ac:dyDescent="0.25">
      <c r="A898">
        <f>--ISNUMBER(IFERROR(SEARCH('Project Costing'!#REF!,'Equipment &amp; Materials'!J904,1),""))</f>
        <v>0</v>
      </c>
      <c r="B898" t="str">
        <f>IF(A898=1,COUNTIF($A$8:A898,1),"")</f>
        <v/>
      </c>
      <c r="D898" s="158">
        <f>IFERROR($C$8:INDEX($C$8:$C$3000,COUNTIF($C$8:$C$3000,"?*")),"")</f>
        <v>0</v>
      </c>
      <c r="F898">
        <f>--ISNUMBER(IFERROR(SEARCH('Project Costing'!#REF!,'Equipment &amp; Materials'!J904,1),""))</f>
        <v>0</v>
      </c>
      <c r="G898" t="str">
        <f>IF(F898=1,COUNTIF($F$8:F898,1),"")</f>
        <v/>
      </c>
      <c r="I898" s="157">
        <f>IFERROR($H$8:INDEX($H$8:$H$3000,COUNTIF($H$8:$H$3000,"?*")),"")</f>
        <v>0</v>
      </c>
    </row>
    <row r="899" spans="1:9" x14ac:dyDescent="0.25">
      <c r="A899">
        <f>--ISNUMBER(IFERROR(SEARCH('Project Costing'!#REF!,'Equipment &amp; Materials'!J905,1),""))</f>
        <v>0</v>
      </c>
      <c r="B899" t="str">
        <f>IF(A899=1,COUNTIF($A$8:A899,1),"")</f>
        <v/>
      </c>
      <c r="D899" s="158">
        <f>IFERROR($C$8:INDEX($C$8:$C$3000,COUNTIF($C$8:$C$3000,"?*")),"")</f>
        <v>0</v>
      </c>
      <c r="F899">
        <f>--ISNUMBER(IFERROR(SEARCH('Project Costing'!#REF!,'Equipment &amp; Materials'!J905,1),""))</f>
        <v>0</v>
      </c>
      <c r="G899" t="str">
        <f>IF(F899=1,COUNTIF($F$8:F899,1),"")</f>
        <v/>
      </c>
      <c r="I899" s="157">
        <f>IFERROR($H$8:INDEX($H$8:$H$3000,COUNTIF($H$8:$H$3000,"?*")),"")</f>
        <v>0</v>
      </c>
    </row>
    <row r="900" spans="1:9" x14ac:dyDescent="0.25">
      <c r="A900">
        <f>--ISNUMBER(IFERROR(SEARCH('Project Costing'!#REF!,'Equipment &amp; Materials'!J906,1),""))</f>
        <v>0</v>
      </c>
      <c r="B900" t="str">
        <f>IF(A900=1,COUNTIF($A$8:A900,1),"")</f>
        <v/>
      </c>
      <c r="D900" s="158">
        <f>IFERROR($C$8:INDEX($C$8:$C$3000,COUNTIF($C$8:$C$3000,"?*")),"")</f>
        <v>0</v>
      </c>
      <c r="F900">
        <f>--ISNUMBER(IFERROR(SEARCH('Project Costing'!#REF!,'Equipment &amp; Materials'!J906,1),""))</f>
        <v>0</v>
      </c>
      <c r="G900" t="str">
        <f>IF(F900=1,COUNTIF($F$8:F900,1),"")</f>
        <v/>
      </c>
      <c r="I900" s="157">
        <f>IFERROR($H$8:INDEX($H$8:$H$3000,COUNTIF($H$8:$H$3000,"?*")),"")</f>
        <v>0</v>
      </c>
    </row>
    <row r="901" spans="1:9" x14ac:dyDescent="0.25">
      <c r="A901">
        <f>--ISNUMBER(IFERROR(SEARCH('Project Costing'!#REF!,'Equipment &amp; Materials'!J907,1),""))</f>
        <v>0</v>
      </c>
      <c r="B901" t="str">
        <f>IF(A901=1,COUNTIF($A$8:A901,1),"")</f>
        <v/>
      </c>
      <c r="D901" s="158">
        <f>IFERROR($C$8:INDEX($C$8:$C$3000,COUNTIF($C$8:$C$3000,"?*")),"")</f>
        <v>0</v>
      </c>
      <c r="F901">
        <f>--ISNUMBER(IFERROR(SEARCH('Project Costing'!#REF!,'Equipment &amp; Materials'!J907,1),""))</f>
        <v>0</v>
      </c>
      <c r="G901" t="str">
        <f>IF(F901=1,COUNTIF($F$8:F901,1),"")</f>
        <v/>
      </c>
      <c r="I901" s="157">
        <f>IFERROR($H$8:INDEX($H$8:$H$3000,COUNTIF($H$8:$H$3000,"?*")),"")</f>
        <v>0</v>
      </c>
    </row>
    <row r="902" spans="1:9" x14ac:dyDescent="0.25">
      <c r="A902">
        <f>--ISNUMBER(IFERROR(SEARCH('Project Costing'!#REF!,'Equipment &amp; Materials'!J908,1),""))</f>
        <v>0</v>
      </c>
      <c r="B902" t="str">
        <f>IF(A902=1,COUNTIF($A$8:A902,1),"")</f>
        <v/>
      </c>
      <c r="D902" s="158">
        <f>IFERROR($C$8:INDEX($C$8:$C$3000,COUNTIF($C$8:$C$3000,"?*")),"")</f>
        <v>0</v>
      </c>
      <c r="F902">
        <f>--ISNUMBER(IFERROR(SEARCH('Project Costing'!#REF!,'Equipment &amp; Materials'!J908,1),""))</f>
        <v>0</v>
      </c>
      <c r="G902" t="str">
        <f>IF(F902=1,COUNTIF($F$8:F902,1),"")</f>
        <v/>
      </c>
      <c r="I902" s="157">
        <f>IFERROR($H$8:INDEX($H$8:$H$3000,COUNTIF($H$8:$H$3000,"?*")),"")</f>
        <v>0</v>
      </c>
    </row>
    <row r="903" spans="1:9" x14ac:dyDescent="0.25">
      <c r="A903">
        <f>--ISNUMBER(IFERROR(SEARCH('Project Costing'!#REF!,'Equipment &amp; Materials'!J909,1),""))</f>
        <v>0</v>
      </c>
      <c r="B903" t="str">
        <f>IF(A903=1,COUNTIF($A$8:A903,1),"")</f>
        <v/>
      </c>
      <c r="D903" s="158">
        <f>IFERROR($C$8:INDEX($C$8:$C$3000,COUNTIF($C$8:$C$3000,"?*")),"")</f>
        <v>0</v>
      </c>
      <c r="F903">
        <f>--ISNUMBER(IFERROR(SEARCH('Project Costing'!#REF!,'Equipment &amp; Materials'!J909,1),""))</f>
        <v>0</v>
      </c>
      <c r="G903" t="str">
        <f>IF(F903=1,COUNTIF($F$8:F903,1),"")</f>
        <v/>
      </c>
      <c r="I903" s="157">
        <f>IFERROR($H$8:INDEX($H$8:$H$3000,COUNTIF($H$8:$H$3000,"?*")),"")</f>
        <v>0</v>
      </c>
    </row>
    <row r="904" spans="1:9" x14ac:dyDescent="0.25">
      <c r="A904">
        <f>--ISNUMBER(IFERROR(SEARCH('Project Costing'!#REF!,'Equipment &amp; Materials'!J910,1),""))</f>
        <v>0</v>
      </c>
      <c r="B904" t="str">
        <f>IF(A904=1,COUNTIF($A$8:A904,1),"")</f>
        <v/>
      </c>
      <c r="D904" s="158">
        <f>IFERROR($C$8:INDEX($C$8:$C$3000,COUNTIF($C$8:$C$3000,"?*")),"")</f>
        <v>0</v>
      </c>
      <c r="F904">
        <f>--ISNUMBER(IFERROR(SEARCH('Project Costing'!#REF!,'Equipment &amp; Materials'!J910,1),""))</f>
        <v>0</v>
      </c>
      <c r="G904" t="str">
        <f>IF(F904=1,COUNTIF($F$8:F904,1),"")</f>
        <v/>
      </c>
      <c r="I904" s="157">
        <f>IFERROR($H$8:INDEX($H$8:$H$3000,COUNTIF($H$8:$H$3000,"?*")),"")</f>
        <v>0</v>
      </c>
    </row>
    <row r="905" spans="1:9" x14ac:dyDescent="0.25">
      <c r="A905">
        <f>--ISNUMBER(IFERROR(SEARCH('Project Costing'!#REF!,'Equipment &amp; Materials'!J911,1),""))</f>
        <v>0</v>
      </c>
      <c r="B905" t="str">
        <f>IF(A905=1,COUNTIF($A$8:A905,1),"")</f>
        <v/>
      </c>
      <c r="D905" s="158">
        <f>IFERROR($C$8:INDEX($C$8:$C$3000,COUNTIF($C$8:$C$3000,"?*")),"")</f>
        <v>0</v>
      </c>
      <c r="F905">
        <f>--ISNUMBER(IFERROR(SEARCH('Project Costing'!#REF!,'Equipment &amp; Materials'!J911,1),""))</f>
        <v>0</v>
      </c>
      <c r="G905" t="str">
        <f>IF(F905=1,COUNTIF($F$8:F905,1),"")</f>
        <v/>
      </c>
      <c r="I905" s="157">
        <f>IFERROR($H$8:INDEX($H$8:$H$3000,COUNTIF($H$8:$H$3000,"?*")),"")</f>
        <v>0</v>
      </c>
    </row>
    <row r="906" spans="1:9" x14ac:dyDescent="0.25">
      <c r="A906">
        <f>--ISNUMBER(IFERROR(SEARCH('Project Costing'!#REF!,'Equipment &amp; Materials'!J912,1),""))</f>
        <v>0</v>
      </c>
      <c r="B906" t="str">
        <f>IF(A906=1,COUNTIF($A$8:A906,1),"")</f>
        <v/>
      </c>
      <c r="D906" s="158">
        <f>IFERROR($C$8:INDEX($C$8:$C$3000,COUNTIF($C$8:$C$3000,"?*")),"")</f>
        <v>0</v>
      </c>
      <c r="F906">
        <f>--ISNUMBER(IFERROR(SEARCH('Project Costing'!#REF!,'Equipment &amp; Materials'!J912,1),""))</f>
        <v>0</v>
      </c>
      <c r="G906" t="str">
        <f>IF(F906=1,COUNTIF($F$8:F906,1),"")</f>
        <v/>
      </c>
      <c r="I906" s="157">
        <f>IFERROR($H$8:INDEX($H$8:$H$3000,COUNTIF($H$8:$H$3000,"?*")),"")</f>
        <v>0</v>
      </c>
    </row>
    <row r="907" spans="1:9" x14ac:dyDescent="0.25">
      <c r="A907">
        <f>--ISNUMBER(IFERROR(SEARCH('Project Costing'!#REF!,'Equipment &amp; Materials'!J913,1),""))</f>
        <v>0</v>
      </c>
      <c r="B907" t="str">
        <f>IF(A907=1,COUNTIF($A$8:A907,1),"")</f>
        <v/>
      </c>
      <c r="D907" s="158">
        <f>IFERROR($C$8:INDEX($C$8:$C$3000,COUNTIF($C$8:$C$3000,"?*")),"")</f>
        <v>0</v>
      </c>
      <c r="F907">
        <f>--ISNUMBER(IFERROR(SEARCH('Project Costing'!#REF!,'Equipment &amp; Materials'!J913,1),""))</f>
        <v>0</v>
      </c>
      <c r="G907" t="str">
        <f>IF(F907=1,COUNTIF($F$8:F907,1),"")</f>
        <v/>
      </c>
      <c r="I907" s="157">
        <f>IFERROR($H$8:INDEX($H$8:$H$3000,COUNTIF($H$8:$H$3000,"?*")),"")</f>
        <v>0</v>
      </c>
    </row>
    <row r="908" spans="1:9" x14ac:dyDescent="0.25">
      <c r="A908">
        <f>--ISNUMBER(IFERROR(SEARCH('Project Costing'!#REF!,'Equipment &amp; Materials'!J914,1),""))</f>
        <v>0</v>
      </c>
      <c r="B908" t="str">
        <f>IF(A908=1,COUNTIF($A$8:A908,1),"")</f>
        <v/>
      </c>
      <c r="D908" s="158">
        <f>IFERROR($C$8:INDEX($C$8:$C$3000,COUNTIF($C$8:$C$3000,"?*")),"")</f>
        <v>0</v>
      </c>
      <c r="F908">
        <f>--ISNUMBER(IFERROR(SEARCH('Project Costing'!#REF!,'Equipment &amp; Materials'!J914,1),""))</f>
        <v>0</v>
      </c>
      <c r="G908" t="str">
        <f>IF(F908=1,COUNTIF($F$8:F908,1),"")</f>
        <v/>
      </c>
      <c r="I908" s="157">
        <f>IFERROR($H$8:INDEX($H$8:$H$3000,COUNTIF($H$8:$H$3000,"?*")),"")</f>
        <v>0</v>
      </c>
    </row>
    <row r="909" spans="1:9" x14ac:dyDescent="0.25">
      <c r="A909">
        <f>--ISNUMBER(IFERROR(SEARCH('Project Costing'!#REF!,'Equipment &amp; Materials'!J915,1),""))</f>
        <v>0</v>
      </c>
      <c r="B909" t="str">
        <f>IF(A909=1,COUNTIF($A$8:A909,1),"")</f>
        <v/>
      </c>
      <c r="D909" s="158">
        <f>IFERROR($C$8:INDEX($C$8:$C$3000,COUNTIF($C$8:$C$3000,"?*")),"")</f>
        <v>0</v>
      </c>
      <c r="F909">
        <f>--ISNUMBER(IFERROR(SEARCH('Project Costing'!#REF!,'Equipment &amp; Materials'!J915,1),""))</f>
        <v>0</v>
      </c>
      <c r="G909" t="str">
        <f>IF(F909=1,COUNTIF($F$8:F909,1),"")</f>
        <v/>
      </c>
      <c r="I909" s="157">
        <f>IFERROR($H$8:INDEX($H$8:$H$3000,COUNTIF($H$8:$H$3000,"?*")),"")</f>
        <v>0</v>
      </c>
    </row>
    <row r="910" spans="1:9" x14ac:dyDescent="0.25">
      <c r="A910">
        <f>--ISNUMBER(IFERROR(SEARCH('Project Costing'!#REF!,'Equipment &amp; Materials'!J916,1),""))</f>
        <v>0</v>
      </c>
      <c r="B910" t="str">
        <f>IF(A910=1,COUNTIF($A$8:A910,1),"")</f>
        <v/>
      </c>
      <c r="D910" s="158">
        <f>IFERROR($C$8:INDEX($C$8:$C$3000,COUNTIF($C$8:$C$3000,"?*")),"")</f>
        <v>0</v>
      </c>
      <c r="F910">
        <f>--ISNUMBER(IFERROR(SEARCH('Project Costing'!#REF!,'Equipment &amp; Materials'!J916,1),""))</f>
        <v>0</v>
      </c>
      <c r="G910" t="str">
        <f>IF(F910=1,COUNTIF($F$8:F910,1),"")</f>
        <v/>
      </c>
      <c r="I910" s="157">
        <f>IFERROR($H$8:INDEX($H$8:$H$3000,COUNTIF($H$8:$H$3000,"?*")),"")</f>
        <v>0</v>
      </c>
    </row>
    <row r="911" spans="1:9" x14ac:dyDescent="0.25">
      <c r="A911">
        <f>--ISNUMBER(IFERROR(SEARCH('Project Costing'!#REF!,'Equipment &amp; Materials'!J917,1),""))</f>
        <v>0</v>
      </c>
      <c r="B911" t="str">
        <f>IF(A911=1,COUNTIF($A$8:A911,1),"")</f>
        <v/>
      </c>
      <c r="D911" s="158">
        <f>IFERROR($C$8:INDEX($C$8:$C$3000,COUNTIF($C$8:$C$3000,"?*")),"")</f>
        <v>0</v>
      </c>
      <c r="F911">
        <f>--ISNUMBER(IFERROR(SEARCH('Project Costing'!#REF!,'Equipment &amp; Materials'!J917,1),""))</f>
        <v>0</v>
      </c>
      <c r="G911" t="str">
        <f>IF(F911=1,COUNTIF($F$8:F911,1),"")</f>
        <v/>
      </c>
      <c r="I911" s="157">
        <f>IFERROR($H$8:INDEX($H$8:$H$3000,COUNTIF($H$8:$H$3000,"?*")),"")</f>
        <v>0</v>
      </c>
    </row>
    <row r="912" spans="1:9" x14ac:dyDescent="0.25">
      <c r="A912">
        <f>--ISNUMBER(IFERROR(SEARCH('Project Costing'!#REF!,'Equipment &amp; Materials'!J918,1),""))</f>
        <v>0</v>
      </c>
      <c r="B912" t="str">
        <f>IF(A912=1,COUNTIF($A$8:A912,1),"")</f>
        <v/>
      </c>
      <c r="D912" s="158">
        <f>IFERROR($C$8:INDEX($C$8:$C$3000,COUNTIF($C$8:$C$3000,"?*")),"")</f>
        <v>0</v>
      </c>
      <c r="F912">
        <f>--ISNUMBER(IFERROR(SEARCH('Project Costing'!#REF!,'Equipment &amp; Materials'!J918,1),""))</f>
        <v>0</v>
      </c>
      <c r="G912" t="str">
        <f>IF(F912=1,COUNTIF($F$8:F912,1),"")</f>
        <v/>
      </c>
      <c r="I912" s="157">
        <f>IFERROR($H$8:INDEX($H$8:$H$3000,COUNTIF($H$8:$H$3000,"?*")),"")</f>
        <v>0</v>
      </c>
    </row>
    <row r="913" spans="1:9" x14ac:dyDescent="0.25">
      <c r="A913">
        <f>--ISNUMBER(IFERROR(SEARCH('Project Costing'!#REF!,'Equipment &amp; Materials'!J919,1),""))</f>
        <v>0</v>
      </c>
      <c r="B913" t="str">
        <f>IF(A913=1,COUNTIF($A$8:A913,1),"")</f>
        <v/>
      </c>
      <c r="D913" s="158">
        <f>IFERROR($C$8:INDEX($C$8:$C$3000,COUNTIF($C$8:$C$3000,"?*")),"")</f>
        <v>0</v>
      </c>
      <c r="F913">
        <f>--ISNUMBER(IFERROR(SEARCH('Project Costing'!#REF!,'Equipment &amp; Materials'!J919,1),""))</f>
        <v>0</v>
      </c>
      <c r="G913" t="str">
        <f>IF(F913=1,COUNTIF($F$8:F913,1),"")</f>
        <v/>
      </c>
      <c r="I913" s="157">
        <f>IFERROR($H$8:INDEX($H$8:$H$3000,COUNTIF($H$8:$H$3000,"?*")),"")</f>
        <v>0</v>
      </c>
    </row>
    <row r="914" spans="1:9" x14ac:dyDescent="0.25">
      <c r="A914">
        <f>--ISNUMBER(IFERROR(SEARCH('Project Costing'!#REF!,'Equipment &amp; Materials'!J920,1),""))</f>
        <v>0</v>
      </c>
      <c r="B914" t="str">
        <f>IF(A914=1,COUNTIF($A$8:A914,1),"")</f>
        <v/>
      </c>
      <c r="D914" s="158">
        <f>IFERROR($C$8:INDEX($C$8:$C$3000,COUNTIF($C$8:$C$3000,"?*")),"")</f>
        <v>0</v>
      </c>
      <c r="F914">
        <f>--ISNUMBER(IFERROR(SEARCH('Project Costing'!#REF!,'Equipment &amp; Materials'!J920,1),""))</f>
        <v>0</v>
      </c>
      <c r="G914" t="str">
        <f>IF(F914=1,COUNTIF($F$8:F914,1),"")</f>
        <v/>
      </c>
      <c r="I914" s="157">
        <f>IFERROR($H$8:INDEX($H$8:$H$3000,COUNTIF($H$8:$H$3000,"?*")),"")</f>
        <v>0</v>
      </c>
    </row>
    <row r="915" spans="1:9" x14ac:dyDescent="0.25">
      <c r="A915">
        <f>--ISNUMBER(IFERROR(SEARCH('Project Costing'!#REF!,'Equipment &amp; Materials'!J921,1),""))</f>
        <v>0</v>
      </c>
      <c r="B915" t="str">
        <f>IF(A915=1,COUNTIF($A$8:A915,1),"")</f>
        <v/>
      </c>
      <c r="D915" s="158">
        <f>IFERROR($C$8:INDEX($C$8:$C$3000,COUNTIF($C$8:$C$3000,"?*")),"")</f>
        <v>0</v>
      </c>
      <c r="F915">
        <f>--ISNUMBER(IFERROR(SEARCH('Project Costing'!#REF!,'Equipment &amp; Materials'!J921,1),""))</f>
        <v>0</v>
      </c>
      <c r="G915" t="str">
        <f>IF(F915=1,COUNTIF($F$8:F915,1),"")</f>
        <v/>
      </c>
      <c r="I915" s="157">
        <f>IFERROR($H$8:INDEX($H$8:$H$3000,COUNTIF($H$8:$H$3000,"?*")),"")</f>
        <v>0</v>
      </c>
    </row>
    <row r="916" spans="1:9" x14ac:dyDescent="0.25">
      <c r="A916">
        <f>--ISNUMBER(IFERROR(SEARCH('Project Costing'!#REF!,'Equipment &amp; Materials'!J922,1),""))</f>
        <v>0</v>
      </c>
      <c r="B916" t="str">
        <f>IF(A916=1,COUNTIF($A$8:A916,1),"")</f>
        <v/>
      </c>
      <c r="D916" s="158">
        <f>IFERROR($C$8:INDEX($C$8:$C$3000,COUNTIF($C$8:$C$3000,"?*")),"")</f>
        <v>0</v>
      </c>
      <c r="F916">
        <f>--ISNUMBER(IFERROR(SEARCH('Project Costing'!#REF!,'Equipment &amp; Materials'!J922,1),""))</f>
        <v>0</v>
      </c>
      <c r="G916" t="str">
        <f>IF(F916=1,COUNTIF($F$8:F916,1),"")</f>
        <v/>
      </c>
      <c r="I916" s="157">
        <f>IFERROR($H$8:INDEX($H$8:$H$3000,COUNTIF($H$8:$H$3000,"?*")),"")</f>
        <v>0</v>
      </c>
    </row>
    <row r="917" spans="1:9" x14ac:dyDescent="0.25">
      <c r="A917">
        <f>--ISNUMBER(IFERROR(SEARCH('Project Costing'!#REF!,'Equipment &amp; Materials'!J923,1),""))</f>
        <v>0</v>
      </c>
      <c r="B917" t="str">
        <f>IF(A917=1,COUNTIF($A$8:A917,1),"")</f>
        <v/>
      </c>
      <c r="D917" s="158">
        <f>IFERROR($C$8:INDEX($C$8:$C$3000,COUNTIF($C$8:$C$3000,"?*")),"")</f>
        <v>0</v>
      </c>
      <c r="F917">
        <f>--ISNUMBER(IFERROR(SEARCH('Project Costing'!#REF!,'Equipment &amp; Materials'!J923,1),""))</f>
        <v>0</v>
      </c>
      <c r="G917" t="str">
        <f>IF(F917=1,COUNTIF($F$8:F917,1),"")</f>
        <v/>
      </c>
      <c r="I917" s="157">
        <f>IFERROR($H$8:INDEX($H$8:$H$3000,COUNTIF($H$8:$H$3000,"?*")),"")</f>
        <v>0</v>
      </c>
    </row>
    <row r="918" spans="1:9" x14ac:dyDescent="0.25">
      <c r="A918">
        <f>--ISNUMBER(IFERROR(SEARCH('Project Costing'!#REF!,'Equipment &amp; Materials'!J924,1),""))</f>
        <v>0</v>
      </c>
      <c r="B918" t="str">
        <f>IF(A918=1,COUNTIF($A$8:A918,1),"")</f>
        <v/>
      </c>
      <c r="D918" s="158">
        <f>IFERROR($C$8:INDEX($C$8:$C$3000,COUNTIF($C$8:$C$3000,"?*")),"")</f>
        <v>0</v>
      </c>
      <c r="F918">
        <f>--ISNUMBER(IFERROR(SEARCH('Project Costing'!#REF!,'Equipment &amp; Materials'!J924,1),""))</f>
        <v>0</v>
      </c>
      <c r="G918" t="str">
        <f>IF(F918=1,COUNTIF($F$8:F918,1),"")</f>
        <v/>
      </c>
      <c r="I918" s="157">
        <f>IFERROR($H$8:INDEX($H$8:$H$3000,COUNTIF($H$8:$H$3000,"?*")),"")</f>
        <v>0</v>
      </c>
    </row>
    <row r="919" spans="1:9" x14ac:dyDescent="0.25">
      <c r="A919">
        <f>--ISNUMBER(IFERROR(SEARCH('Project Costing'!#REF!,'Equipment &amp; Materials'!J925,1),""))</f>
        <v>0</v>
      </c>
      <c r="B919" t="str">
        <f>IF(A919=1,COUNTIF($A$8:A919,1),"")</f>
        <v/>
      </c>
      <c r="D919" s="158">
        <f>IFERROR($C$8:INDEX($C$8:$C$3000,COUNTIF($C$8:$C$3000,"?*")),"")</f>
        <v>0</v>
      </c>
      <c r="F919">
        <f>--ISNUMBER(IFERROR(SEARCH('Project Costing'!#REF!,'Equipment &amp; Materials'!J925,1),""))</f>
        <v>0</v>
      </c>
      <c r="G919" t="str">
        <f>IF(F919=1,COUNTIF($F$8:F919,1),"")</f>
        <v/>
      </c>
      <c r="I919" s="157">
        <f>IFERROR($H$8:INDEX($H$8:$H$3000,COUNTIF($H$8:$H$3000,"?*")),"")</f>
        <v>0</v>
      </c>
    </row>
    <row r="920" spans="1:9" x14ac:dyDescent="0.25">
      <c r="A920">
        <f>--ISNUMBER(IFERROR(SEARCH('Project Costing'!#REF!,'Equipment &amp; Materials'!J926,1),""))</f>
        <v>0</v>
      </c>
      <c r="B920" t="str">
        <f>IF(A920=1,COUNTIF($A$8:A920,1),"")</f>
        <v/>
      </c>
      <c r="D920" s="158">
        <f>IFERROR($C$8:INDEX($C$8:$C$3000,COUNTIF($C$8:$C$3000,"?*")),"")</f>
        <v>0</v>
      </c>
      <c r="F920">
        <f>--ISNUMBER(IFERROR(SEARCH('Project Costing'!#REF!,'Equipment &amp; Materials'!J926,1),""))</f>
        <v>0</v>
      </c>
      <c r="G920" t="str">
        <f>IF(F920=1,COUNTIF($F$8:F920,1),"")</f>
        <v/>
      </c>
      <c r="I920" s="157">
        <f>IFERROR($H$8:INDEX($H$8:$H$3000,COUNTIF($H$8:$H$3000,"?*")),"")</f>
        <v>0</v>
      </c>
    </row>
    <row r="921" spans="1:9" x14ac:dyDescent="0.25">
      <c r="A921">
        <f>--ISNUMBER(IFERROR(SEARCH('Project Costing'!#REF!,'Equipment &amp; Materials'!J927,1),""))</f>
        <v>0</v>
      </c>
      <c r="B921" t="str">
        <f>IF(A921=1,COUNTIF($A$8:A921,1),"")</f>
        <v/>
      </c>
      <c r="D921" s="158">
        <f>IFERROR($C$8:INDEX($C$8:$C$3000,COUNTIF($C$8:$C$3000,"?*")),"")</f>
        <v>0</v>
      </c>
      <c r="F921">
        <f>--ISNUMBER(IFERROR(SEARCH('Project Costing'!#REF!,'Equipment &amp; Materials'!J927,1),""))</f>
        <v>0</v>
      </c>
      <c r="G921" t="str">
        <f>IF(F921=1,COUNTIF($F$8:F921,1),"")</f>
        <v/>
      </c>
      <c r="I921" s="157">
        <f>IFERROR($H$8:INDEX($H$8:$H$3000,COUNTIF($H$8:$H$3000,"?*")),"")</f>
        <v>0</v>
      </c>
    </row>
    <row r="922" spans="1:9" x14ac:dyDescent="0.25">
      <c r="A922">
        <f>--ISNUMBER(IFERROR(SEARCH('Project Costing'!#REF!,'Equipment &amp; Materials'!J928,1),""))</f>
        <v>0</v>
      </c>
      <c r="B922" t="str">
        <f>IF(A922=1,COUNTIF($A$8:A922,1),"")</f>
        <v/>
      </c>
      <c r="D922" s="158">
        <f>IFERROR($C$8:INDEX($C$8:$C$3000,COUNTIF($C$8:$C$3000,"?*")),"")</f>
        <v>0</v>
      </c>
      <c r="F922">
        <f>--ISNUMBER(IFERROR(SEARCH('Project Costing'!#REF!,'Equipment &amp; Materials'!J928,1),""))</f>
        <v>0</v>
      </c>
      <c r="G922" t="str">
        <f>IF(F922=1,COUNTIF($F$8:F922,1),"")</f>
        <v/>
      </c>
      <c r="I922" s="157">
        <f>IFERROR($H$8:INDEX($H$8:$H$3000,COUNTIF($H$8:$H$3000,"?*")),"")</f>
        <v>0</v>
      </c>
    </row>
    <row r="923" spans="1:9" x14ac:dyDescent="0.25">
      <c r="A923">
        <f>--ISNUMBER(IFERROR(SEARCH('Project Costing'!#REF!,'Equipment &amp; Materials'!J929,1),""))</f>
        <v>0</v>
      </c>
      <c r="B923" t="str">
        <f>IF(A923=1,COUNTIF($A$8:A923,1),"")</f>
        <v/>
      </c>
      <c r="D923" s="158">
        <f>IFERROR($C$8:INDEX($C$8:$C$3000,COUNTIF($C$8:$C$3000,"?*")),"")</f>
        <v>0</v>
      </c>
      <c r="F923">
        <f>--ISNUMBER(IFERROR(SEARCH('Project Costing'!#REF!,'Equipment &amp; Materials'!J929,1),""))</f>
        <v>0</v>
      </c>
      <c r="G923" t="str">
        <f>IF(F923=1,COUNTIF($F$8:F923,1),"")</f>
        <v/>
      </c>
      <c r="I923" s="157">
        <f>IFERROR($H$8:INDEX($H$8:$H$3000,COUNTIF($H$8:$H$3000,"?*")),"")</f>
        <v>0</v>
      </c>
    </row>
    <row r="924" spans="1:9" x14ac:dyDescent="0.25">
      <c r="A924">
        <f>--ISNUMBER(IFERROR(SEARCH('Project Costing'!#REF!,'Equipment &amp; Materials'!J930,1),""))</f>
        <v>0</v>
      </c>
      <c r="B924" t="str">
        <f>IF(A924=1,COUNTIF($A$8:A924,1),"")</f>
        <v/>
      </c>
      <c r="D924" s="158">
        <f>IFERROR($C$8:INDEX($C$8:$C$3000,COUNTIF($C$8:$C$3000,"?*")),"")</f>
        <v>0</v>
      </c>
      <c r="F924">
        <f>--ISNUMBER(IFERROR(SEARCH('Project Costing'!#REF!,'Equipment &amp; Materials'!J930,1),""))</f>
        <v>0</v>
      </c>
      <c r="G924" t="str">
        <f>IF(F924=1,COUNTIF($F$8:F924,1),"")</f>
        <v/>
      </c>
      <c r="I924" s="157">
        <f>IFERROR($H$8:INDEX($H$8:$H$3000,COUNTIF($H$8:$H$3000,"?*")),"")</f>
        <v>0</v>
      </c>
    </row>
    <row r="925" spans="1:9" x14ac:dyDescent="0.25">
      <c r="A925">
        <f>--ISNUMBER(IFERROR(SEARCH('Project Costing'!#REF!,'Equipment &amp; Materials'!J931,1),""))</f>
        <v>0</v>
      </c>
      <c r="B925" t="str">
        <f>IF(A925=1,COUNTIF($A$8:A925,1),"")</f>
        <v/>
      </c>
      <c r="D925" s="158">
        <f>IFERROR($C$8:INDEX($C$8:$C$3000,COUNTIF($C$8:$C$3000,"?*")),"")</f>
        <v>0</v>
      </c>
      <c r="F925">
        <f>--ISNUMBER(IFERROR(SEARCH('Project Costing'!#REF!,'Equipment &amp; Materials'!J931,1),""))</f>
        <v>0</v>
      </c>
      <c r="G925" t="str">
        <f>IF(F925=1,COUNTIF($F$8:F925,1),"")</f>
        <v/>
      </c>
      <c r="I925" s="157">
        <f>IFERROR($H$8:INDEX($H$8:$H$3000,COUNTIF($H$8:$H$3000,"?*")),"")</f>
        <v>0</v>
      </c>
    </row>
    <row r="926" spans="1:9" x14ac:dyDescent="0.25">
      <c r="A926">
        <f>--ISNUMBER(IFERROR(SEARCH('Project Costing'!#REF!,'Equipment &amp; Materials'!J932,1),""))</f>
        <v>0</v>
      </c>
      <c r="B926" t="str">
        <f>IF(A926=1,COUNTIF($A$8:A926,1),"")</f>
        <v/>
      </c>
      <c r="D926" s="158">
        <f>IFERROR($C$8:INDEX($C$8:$C$3000,COUNTIF($C$8:$C$3000,"?*")),"")</f>
        <v>0</v>
      </c>
      <c r="F926">
        <f>--ISNUMBER(IFERROR(SEARCH('Project Costing'!#REF!,'Equipment &amp; Materials'!J932,1),""))</f>
        <v>0</v>
      </c>
      <c r="G926" t="str">
        <f>IF(F926=1,COUNTIF($F$8:F926,1),"")</f>
        <v/>
      </c>
      <c r="I926" s="157">
        <f>IFERROR($H$8:INDEX($H$8:$H$3000,COUNTIF($H$8:$H$3000,"?*")),"")</f>
        <v>0</v>
      </c>
    </row>
    <row r="927" spans="1:9" x14ac:dyDescent="0.25">
      <c r="A927">
        <f>--ISNUMBER(IFERROR(SEARCH('Project Costing'!#REF!,'Equipment &amp; Materials'!J933,1),""))</f>
        <v>0</v>
      </c>
      <c r="B927" t="str">
        <f>IF(A927=1,COUNTIF($A$8:A927,1),"")</f>
        <v/>
      </c>
      <c r="D927" s="158">
        <f>IFERROR($C$8:INDEX($C$8:$C$3000,COUNTIF($C$8:$C$3000,"?*")),"")</f>
        <v>0</v>
      </c>
      <c r="F927">
        <f>--ISNUMBER(IFERROR(SEARCH('Project Costing'!#REF!,'Equipment &amp; Materials'!J933,1),""))</f>
        <v>0</v>
      </c>
      <c r="G927" t="str">
        <f>IF(F927=1,COUNTIF($F$8:F927,1),"")</f>
        <v/>
      </c>
      <c r="I927" s="157">
        <f>IFERROR($H$8:INDEX($H$8:$H$3000,COUNTIF($H$8:$H$3000,"?*")),"")</f>
        <v>0</v>
      </c>
    </row>
    <row r="928" spans="1:9" x14ac:dyDescent="0.25">
      <c r="A928">
        <f>--ISNUMBER(IFERROR(SEARCH('Project Costing'!#REF!,'Equipment &amp; Materials'!J934,1),""))</f>
        <v>0</v>
      </c>
      <c r="B928" t="str">
        <f>IF(A928=1,COUNTIF($A$8:A928,1),"")</f>
        <v/>
      </c>
      <c r="D928" s="158">
        <f>IFERROR($C$8:INDEX($C$8:$C$3000,COUNTIF($C$8:$C$3000,"?*")),"")</f>
        <v>0</v>
      </c>
      <c r="F928">
        <f>--ISNUMBER(IFERROR(SEARCH('Project Costing'!#REF!,'Equipment &amp; Materials'!J934,1),""))</f>
        <v>0</v>
      </c>
      <c r="G928" t="str">
        <f>IF(F928=1,COUNTIF($F$8:F928,1),"")</f>
        <v/>
      </c>
      <c r="I928" s="157">
        <f>IFERROR($H$8:INDEX($H$8:$H$3000,COUNTIF($H$8:$H$3000,"?*")),"")</f>
        <v>0</v>
      </c>
    </row>
    <row r="929" spans="1:9" x14ac:dyDescent="0.25">
      <c r="A929">
        <f>--ISNUMBER(IFERROR(SEARCH('Project Costing'!#REF!,'Equipment &amp; Materials'!J935,1),""))</f>
        <v>0</v>
      </c>
      <c r="B929" t="str">
        <f>IF(A929=1,COUNTIF($A$8:A929,1),"")</f>
        <v/>
      </c>
      <c r="D929" s="158">
        <f>IFERROR($C$8:INDEX($C$8:$C$3000,COUNTIF($C$8:$C$3000,"?*")),"")</f>
        <v>0</v>
      </c>
      <c r="F929">
        <f>--ISNUMBER(IFERROR(SEARCH('Project Costing'!#REF!,'Equipment &amp; Materials'!J935,1),""))</f>
        <v>0</v>
      </c>
      <c r="G929" t="str">
        <f>IF(F929=1,COUNTIF($F$8:F929,1),"")</f>
        <v/>
      </c>
      <c r="I929" s="157">
        <f>IFERROR($H$8:INDEX($H$8:$H$3000,COUNTIF($H$8:$H$3000,"?*")),"")</f>
        <v>0</v>
      </c>
    </row>
    <row r="930" spans="1:9" x14ac:dyDescent="0.25">
      <c r="A930">
        <f>--ISNUMBER(IFERROR(SEARCH('Project Costing'!#REF!,'Equipment &amp; Materials'!J936,1),""))</f>
        <v>0</v>
      </c>
      <c r="B930" t="str">
        <f>IF(A930=1,COUNTIF($A$8:A930,1),"")</f>
        <v/>
      </c>
      <c r="D930" s="158">
        <f>IFERROR($C$8:INDEX($C$8:$C$3000,COUNTIF($C$8:$C$3000,"?*")),"")</f>
        <v>0</v>
      </c>
      <c r="F930">
        <f>--ISNUMBER(IFERROR(SEARCH('Project Costing'!#REF!,'Equipment &amp; Materials'!J936,1),""))</f>
        <v>0</v>
      </c>
      <c r="G930" t="str">
        <f>IF(F930=1,COUNTIF($F$8:F930,1),"")</f>
        <v/>
      </c>
      <c r="I930" s="157">
        <f>IFERROR($H$8:INDEX($H$8:$H$3000,COUNTIF($H$8:$H$3000,"?*")),"")</f>
        <v>0</v>
      </c>
    </row>
    <row r="931" spans="1:9" x14ac:dyDescent="0.25">
      <c r="A931">
        <f>--ISNUMBER(IFERROR(SEARCH('Project Costing'!#REF!,'Equipment &amp; Materials'!J937,1),""))</f>
        <v>0</v>
      </c>
      <c r="B931" t="str">
        <f>IF(A931=1,COUNTIF($A$8:A931,1),"")</f>
        <v/>
      </c>
      <c r="D931" s="158">
        <f>IFERROR($C$8:INDEX($C$8:$C$3000,COUNTIF($C$8:$C$3000,"?*")),"")</f>
        <v>0</v>
      </c>
      <c r="F931">
        <f>--ISNUMBER(IFERROR(SEARCH('Project Costing'!#REF!,'Equipment &amp; Materials'!J937,1),""))</f>
        <v>0</v>
      </c>
      <c r="G931" t="str">
        <f>IF(F931=1,COUNTIF($F$8:F931,1),"")</f>
        <v/>
      </c>
      <c r="I931" s="157">
        <f>IFERROR($H$8:INDEX($H$8:$H$3000,COUNTIF($H$8:$H$3000,"?*")),"")</f>
        <v>0</v>
      </c>
    </row>
    <row r="932" spans="1:9" x14ac:dyDescent="0.25">
      <c r="A932">
        <f>--ISNUMBER(IFERROR(SEARCH('Project Costing'!#REF!,'Equipment &amp; Materials'!J938,1),""))</f>
        <v>0</v>
      </c>
      <c r="B932" t="str">
        <f>IF(A932=1,COUNTIF($A$8:A932,1),"")</f>
        <v/>
      </c>
      <c r="D932" s="158">
        <f>IFERROR($C$8:INDEX($C$8:$C$3000,COUNTIF($C$8:$C$3000,"?*")),"")</f>
        <v>0</v>
      </c>
      <c r="F932">
        <f>--ISNUMBER(IFERROR(SEARCH('Project Costing'!#REF!,'Equipment &amp; Materials'!J938,1),""))</f>
        <v>0</v>
      </c>
      <c r="G932" t="str">
        <f>IF(F932=1,COUNTIF($F$8:F932,1),"")</f>
        <v/>
      </c>
      <c r="I932" s="157">
        <f>IFERROR($H$8:INDEX($H$8:$H$3000,COUNTIF($H$8:$H$3000,"?*")),"")</f>
        <v>0</v>
      </c>
    </row>
    <row r="933" spans="1:9" x14ac:dyDescent="0.25">
      <c r="A933">
        <f>--ISNUMBER(IFERROR(SEARCH('Project Costing'!#REF!,'Equipment &amp; Materials'!J939,1),""))</f>
        <v>0</v>
      </c>
      <c r="B933" t="str">
        <f>IF(A933=1,COUNTIF($A$8:A933,1),"")</f>
        <v/>
      </c>
      <c r="D933" s="158">
        <f>IFERROR($C$8:INDEX($C$8:$C$3000,COUNTIF($C$8:$C$3000,"?*")),"")</f>
        <v>0</v>
      </c>
      <c r="F933">
        <f>--ISNUMBER(IFERROR(SEARCH('Project Costing'!#REF!,'Equipment &amp; Materials'!J939,1),""))</f>
        <v>0</v>
      </c>
      <c r="G933" t="str">
        <f>IF(F933=1,COUNTIF($F$8:F933,1),"")</f>
        <v/>
      </c>
      <c r="I933" s="157">
        <f>IFERROR($H$8:INDEX($H$8:$H$3000,COUNTIF($H$8:$H$3000,"?*")),"")</f>
        <v>0</v>
      </c>
    </row>
    <row r="934" spans="1:9" x14ac:dyDescent="0.25">
      <c r="A934">
        <f>--ISNUMBER(IFERROR(SEARCH('Project Costing'!#REF!,'Equipment &amp; Materials'!J940,1),""))</f>
        <v>0</v>
      </c>
      <c r="B934" t="str">
        <f>IF(A934=1,COUNTIF($A$8:A934,1),"")</f>
        <v/>
      </c>
      <c r="D934" s="158">
        <f>IFERROR($C$8:INDEX($C$8:$C$3000,COUNTIF($C$8:$C$3000,"?*")),"")</f>
        <v>0</v>
      </c>
      <c r="F934">
        <f>--ISNUMBER(IFERROR(SEARCH('Project Costing'!#REF!,'Equipment &amp; Materials'!J940,1),""))</f>
        <v>0</v>
      </c>
      <c r="G934" t="str">
        <f>IF(F934=1,COUNTIF($F$8:F934,1),"")</f>
        <v/>
      </c>
      <c r="I934" s="157">
        <f>IFERROR($H$8:INDEX($H$8:$H$3000,COUNTIF($H$8:$H$3000,"?*")),"")</f>
        <v>0</v>
      </c>
    </row>
    <row r="935" spans="1:9" x14ac:dyDescent="0.25">
      <c r="A935">
        <f>--ISNUMBER(IFERROR(SEARCH('Project Costing'!#REF!,'Equipment &amp; Materials'!J941,1),""))</f>
        <v>0</v>
      </c>
      <c r="B935" t="str">
        <f>IF(A935=1,COUNTIF($A$8:A935,1),"")</f>
        <v/>
      </c>
      <c r="D935" s="158">
        <f>IFERROR($C$8:INDEX($C$8:$C$3000,COUNTIF($C$8:$C$3000,"?*")),"")</f>
        <v>0</v>
      </c>
      <c r="F935">
        <f>--ISNUMBER(IFERROR(SEARCH('Project Costing'!#REF!,'Equipment &amp; Materials'!J941,1),""))</f>
        <v>0</v>
      </c>
      <c r="G935" t="str">
        <f>IF(F935=1,COUNTIF($F$8:F935,1),"")</f>
        <v/>
      </c>
      <c r="I935" s="157">
        <f>IFERROR($H$8:INDEX($H$8:$H$3000,COUNTIF($H$8:$H$3000,"?*")),"")</f>
        <v>0</v>
      </c>
    </row>
    <row r="936" spans="1:9" x14ac:dyDescent="0.25">
      <c r="A936">
        <f>--ISNUMBER(IFERROR(SEARCH('Project Costing'!#REF!,'Equipment &amp; Materials'!J942,1),""))</f>
        <v>0</v>
      </c>
      <c r="B936" t="str">
        <f>IF(A936=1,COUNTIF($A$8:A936,1),"")</f>
        <v/>
      </c>
      <c r="D936" s="158">
        <f>IFERROR($C$8:INDEX($C$8:$C$3000,COUNTIF($C$8:$C$3000,"?*")),"")</f>
        <v>0</v>
      </c>
      <c r="F936">
        <f>--ISNUMBER(IFERROR(SEARCH('Project Costing'!#REF!,'Equipment &amp; Materials'!J942,1),""))</f>
        <v>0</v>
      </c>
      <c r="G936" t="str">
        <f>IF(F936=1,COUNTIF($F$8:F936,1),"")</f>
        <v/>
      </c>
      <c r="I936" s="157">
        <f>IFERROR($H$8:INDEX($H$8:$H$3000,COUNTIF($H$8:$H$3000,"?*")),"")</f>
        <v>0</v>
      </c>
    </row>
    <row r="937" spans="1:9" x14ac:dyDescent="0.25">
      <c r="A937">
        <f>--ISNUMBER(IFERROR(SEARCH('Project Costing'!#REF!,'Equipment &amp; Materials'!J943,1),""))</f>
        <v>0</v>
      </c>
      <c r="B937" t="str">
        <f>IF(A937=1,COUNTIF($A$8:A937,1),"")</f>
        <v/>
      </c>
      <c r="D937" s="158">
        <f>IFERROR($C$8:INDEX($C$8:$C$3000,COUNTIF($C$8:$C$3000,"?*")),"")</f>
        <v>0</v>
      </c>
      <c r="F937">
        <f>--ISNUMBER(IFERROR(SEARCH('Project Costing'!#REF!,'Equipment &amp; Materials'!J943,1),""))</f>
        <v>0</v>
      </c>
      <c r="G937" t="str">
        <f>IF(F937=1,COUNTIF($F$8:F937,1),"")</f>
        <v/>
      </c>
      <c r="I937" s="157">
        <f>IFERROR($H$8:INDEX($H$8:$H$3000,COUNTIF($H$8:$H$3000,"?*")),"")</f>
        <v>0</v>
      </c>
    </row>
    <row r="938" spans="1:9" x14ac:dyDescent="0.25">
      <c r="A938">
        <f>--ISNUMBER(IFERROR(SEARCH('Project Costing'!#REF!,'Equipment &amp; Materials'!J944,1),""))</f>
        <v>0</v>
      </c>
      <c r="B938" t="str">
        <f>IF(A938=1,COUNTIF($A$8:A938,1),"")</f>
        <v/>
      </c>
      <c r="D938" s="158">
        <f>IFERROR($C$8:INDEX($C$8:$C$3000,COUNTIF($C$8:$C$3000,"?*")),"")</f>
        <v>0</v>
      </c>
      <c r="F938">
        <f>--ISNUMBER(IFERROR(SEARCH('Project Costing'!#REF!,'Equipment &amp; Materials'!J944,1),""))</f>
        <v>0</v>
      </c>
      <c r="G938" t="str">
        <f>IF(F938=1,COUNTIF($F$8:F938,1),"")</f>
        <v/>
      </c>
      <c r="I938" s="157">
        <f>IFERROR($H$8:INDEX($H$8:$H$3000,COUNTIF($H$8:$H$3000,"?*")),"")</f>
        <v>0</v>
      </c>
    </row>
    <row r="939" spans="1:9" x14ac:dyDescent="0.25">
      <c r="A939">
        <f>--ISNUMBER(IFERROR(SEARCH('Project Costing'!#REF!,'Equipment &amp; Materials'!J945,1),""))</f>
        <v>0</v>
      </c>
      <c r="B939" t="str">
        <f>IF(A939=1,COUNTIF($A$8:A939,1),"")</f>
        <v/>
      </c>
      <c r="D939" s="158">
        <f>IFERROR($C$8:INDEX($C$8:$C$3000,COUNTIF($C$8:$C$3000,"?*")),"")</f>
        <v>0</v>
      </c>
      <c r="F939">
        <f>--ISNUMBER(IFERROR(SEARCH('Project Costing'!#REF!,'Equipment &amp; Materials'!J945,1),""))</f>
        <v>0</v>
      </c>
      <c r="G939" t="str">
        <f>IF(F939=1,COUNTIF($F$8:F939,1),"")</f>
        <v/>
      </c>
      <c r="I939" s="157">
        <f>IFERROR($H$8:INDEX($H$8:$H$3000,COUNTIF($H$8:$H$3000,"?*")),"")</f>
        <v>0</v>
      </c>
    </row>
    <row r="940" spans="1:9" x14ac:dyDescent="0.25">
      <c r="A940">
        <f>--ISNUMBER(IFERROR(SEARCH('Project Costing'!#REF!,'Equipment &amp; Materials'!J946,1),""))</f>
        <v>0</v>
      </c>
      <c r="B940" t="str">
        <f>IF(A940=1,COUNTIF($A$8:A940,1),"")</f>
        <v/>
      </c>
      <c r="D940" s="158">
        <f>IFERROR($C$8:INDEX($C$8:$C$3000,COUNTIF($C$8:$C$3000,"?*")),"")</f>
        <v>0</v>
      </c>
      <c r="F940">
        <f>--ISNUMBER(IFERROR(SEARCH('Project Costing'!#REF!,'Equipment &amp; Materials'!J946,1),""))</f>
        <v>0</v>
      </c>
      <c r="G940" t="str">
        <f>IF(F940=1,COUNTIF($F$8:F940,1),"")</f>
        <v/>
      </c>
      <c r="I940" s="157">
        <f>IFERROR($H$8:INDEX($H$8:$H$3000,COUNTIF($H$8:$H$3000,"?*")),"")</f>
        <v>0</v>
      </c>
    </row>
    <row r="941" spans="1:9" x14ac:dyDescent="0.25">
      <c r="A941">
        <f>--ISNUMBER(IFERROR(SEARCH('Project Costing'!#REF!,'Equipment &amp; Materials'!J947,1),""))</f>
        <v>0</v>
      </c>
      <c r="B941" t="str">
        <f>IF(A941=1,COUNTIF($A$8:A941,1),"")</f>
        <v/>
      </c>
      <c r="D941" s="158">
        <f>IFERROR($C$8:INDEX($C$8:$C$3000,COUNTIF($C$8:$C$3000,"?*")),"")</f>
        <v>0</v>
      </c>
      <c r="F941">
        <f>--ISNUMBER(IFERROR(SEARCH('Project Costing'!#REF!,'Equipment &amp; Materials'!J947,1),""))</f>
        <v>0</v>
      </c>
      <c r="G941" t="str">
        <f>IF(F941=1,COUNTIF($F$8:F941,1),"")</f>
        <v/>
      </c>
      <c r="I941" s="157">
        <f>IFERROR($H$8:INDEX($H$8:$H$3000,COUNTIF($H$8:$H$3000,"?*")),"")</f>
        <v>0</v>
      </c>
    </row>
    <row r="942" spans="1:9" x14ac:dyDescent="0.25">
      <c r="A942">
        <f>--ISNUMBER(IFERROR(SEARCH('Project Costing'!#REF!,'Equipment &amp; Materials'!J948,1),""))</f>
        <v>0</v>
      </c>
      <c r="B942" t="str">
        <f>IF(A942=1,COUNTIF($A$8:A942,1),"")</f>
        <v/>
      </c>
      <c r="D942" s="158">
        <f>IFERROR($C$8:INDEX($C$8:$C$3000,COUNTIF($C$8:$C$3000,"?*")),"")</f>
        <v>0</v>
      </c>
      <c r="F942">
        <f>--ISNUMBER(IFERROR(SEARCH('Project Costing'!#REF!,'Equipment &amp; Materials'!J948,1),""))</f>
        <v>0</v>
      </c>
      <c r="G942" t="str">
        <f>IF(F942=1,COUNTIF($F$8:F942,1),"")</f>
        <v/>
      </c>
      <c r="I942" s="157">
        <f>IFERROR($H$8:INDEX($H$8:$H$3000,COUNTIF($H$8:$H$3000,"?*")),"")</f>
        <v>0</v>
      </c>
    </row>
    <row r="943" spans="1:9" x14ac:dyDescent="0.25">
      <c r="A943">
        <f>--ISNUMBER(IFERROR(SEARCH('Project Costing'!#REF!,'Equipment &amp; Materials'!J949,1),""))</f>
        <v>0</v>
      </c>
      <c r="B943" t="str">
        <f>IF(A943=1,COUNTIF($A$8:A943,1),"")</f>
        <v/>
      </c>
      <c r="D943" s="158">
        <f>IFERROR($C$8:INDEX($C$8:$C$3000,COUNTIF($C$8:$C$3000,"?*")),"")</f>
        <v>0</v>
      </c>
      <c r="F943">
        <f>--ISNUMBER(IFERROR(SEARCH('Project Costing'!#REF!,'Equipment &amp; Materials'!J949,1),""))</f>
        <v>0</v>
      </c>
      <c r="G943" t="str">
        <f>IF(F943=1,COUNTIF($F$8:F943,1),"")</f>
        <v/>
      </c>
      <c r="I943" s="157">
        <f>IFERROR($H$8:INDEX($H$8:$H$3000,COUNTIF($H$8:$H$3000,"?*")),"")</f>
        <v>0</v>
      </c>
    </row>
    <row r="944" spans="1:9" x14ac:dyDescent="0.25">
      <c r="A944">
        <f>--ISNUMBER(IFERROR(SEARCH('Project Costing'!#REF!,'Equipment &amp; Materials'!J950,1),""))</f>
        <v>0</v>
      </c>
      <c r="B944" t="str">
        <f>IF(A944=1,COUNTIF($A$8:A944,1),"")</f>
        <v/>
      </c>
      <c r="D944" s="158">
        <f>IFERROR($C$8:INDEX($C$8:$C$3000,COUNTIF($C$8:$C$3000,"?*")),"")</f>
        <v>0</v>
      </c>
      <c r="F944">
        <f>--ISNUMBER(IFERROR(SEARCH('Project Costing'!#REF!,'Equipment &amp; Materials'!J950,1),""))</f>
        <v>0</v>
      </c>
      <c r="G944" t="str">
        <f>IF(F944=1,COUNTIF($F$8:F944,1),"")</f>
        <v/>
      </c>
      <c r="I944" s="157">
        <f>IFERROR($H$8:INDEX($H$8:$H$3000,COUNTIF($H$8:$H$3000,"?*")),"")</f>
        <v>0</v>
      </c>
    </row>
    <row r="945" spans="1:9" x14ac:dyDescent="0.25">
      <c r="A945">
        <f>--ISNUMBER(IFERROR(SEARCH('Project Costing'!#REF!,'Equipment &amp; Materials'!J951,1),""))</f>
        <v>0</v>
      </c>
      <c r="B945" t="str">
        <f>IF(A945=1,COUNTIF($A$8:A945,1),"")</f>
        <v/>
      </c>
      <c r="D945" s="158">
        <f>IFERROR($C$8:INDEX($C$8:$C$3000,COUNTIF($C$8:$C$3000,"?*")),"")</f>
        <v>0</v>
      </c>
      <c r="F945">
        <f>--ISNUMBER(IFERROR(SEARCH('Project Costing'!#REF!,'Equipment &amp; Materials'!J951,1),""))</f>
        <v>0</v>
      </c>
      <c r="G945" t="str">
        <f>IF(F945=1,COUNTIF($F$8:F945,1),"")</f>
        <v/>
      </c>
      <c r="I945" s="157">
        <f>IFERROR($H$8:INDEX($H$8:$H$3000,COUNTIF($H$8:$H$3000,"?*")),"")</f>
        <v>0</v>
      </c>
    </row>
    <row r="946" spans="1:9" x14ac:dyDescent="0.25">
      <c r="A946">
        <f>--ISNUMBER(IFERROR(SEARCH('Project Costing'!#REF!,'Equipment &amp; Materials'!J952,1),""))</f>
        <v>0</v>
      </c>
      <c r="B946" t="str">
        <f>IF(A946=1,COUNTIF($A$8:A946,1),"")</f>
        <v/>
      </c>
      <c r="D946" s="158">
        <f>IFERROR($C$8:INDEX($C$8:$C$3000,COUNTIF($C$8:$C$3000,"?*")),"")</f>
        <v>0</v>
      </c>
      <c r="F946">
        <f>--ISNUMBER(IFERROR(SEARCH('Project Costing'!#REF!,'Equipment &amp; Materials'!J952,1),""))</f>
        <v>0</v>
      </c>
      <c r="G946" t="str">
        <f>IF(F946=1,COUNTIF($F$8:F946,1),"")</f>
        <v/>
      </c>
      <c r="I946" s="157">
        <f>IFERROR($H$8:INDEX($H$8:$H$3000,COUNTIF($H$8:$H$3000,"?*")),"")</f>
        <v>0</v>
      </c>
    </row>
    <row r="947" spans="1:9" x14ac:dyDescent="0.25">
      <c r="A947">
        <f>--ISNUMBER(IFERROR(SEARCH('Project Costing'!#REF!,'Equipment &amp; Materials'!J953,1),""))</f>
        <v>0</v>
      </c>
      <c r="B947" t="str">
        <f>IF(A947=1,COUNTIF($A$8:A947,1),"")</f>
        <v/>
      </c>
      <c r="D947" s="158">
        <f>IFERROR($C$8:INDEX($C$8:$C$3000,COUNTIF($C$8:$C$3000,"?*")),"")</f>
        <v>0</v>
      </c>
      <c r="F947">
        <f>--ISNUMBER(IFERROR(SEARCH('Project Costing'!#REF!,'Equipment &amp; Materials'!J953,1),""))</f>
        <v>0</v>
      </c>
      <c r="G947" t="str">
        <f>IF(F947=1,COUNTIF($F$8:F947,1),"")</f>
        <v/>
      </c>
      <c r="I947" s="157">
        <f>IFERROR($H$8:INDEX($H$8:$H$3000,COUNTIF($H$8:$H$3000,"?*")),"")</f>
        <v>0</v>
      </c>
    </row>
    <row r="948" spans="1:9" x14ac:dyDescent="0.25">
      <c r="A948">
        <f>--ISNUMBER(IFERROR(SEARCH('Project Costing'!#REF!,'Equipment &amp; Materials'!J954,1),""))</f>
        <v>0</v>
      </c>
      <c r="B948" t="str">
        <f>IF(A948=1,COUNTIF($A$8:A948,1),"")</f>
        <v/>
      </c>
      <c r="D948" s="158">
        <f>IFERROR($C$8:INDEX($C$8:$C$3000,COUNTIF($C$8:$C$3000,"?*")),"")</f>
        <v>0</v>
      </c>
      <c r="F948">
        <f>--ISNUMBER(IFERROR(SEARCH('Project Costing'!#REF!,'Equipment &amp; Materials'!J954,1),""))</f>
        <v>0</v>
      </c>
      <c r="G948" t="str">
        <f>IF(F948=1,COUNTIF($F$8:F948,1),"")</f>
        <v/>
      </c>
      <c r="I948" s="157">
        <f>IFERROR($H$8:INDEX($H$8:$H$3000,COUNTIF($H$8:$H$3000,"?*")),"")</f>
        <v>0</v>
      </c>
    </row>
    <row r="949" spans="1:9" x14ac:dyDescent="0.25">
      <c r="A949">
        <f>--ISNUMBER(IFERROR(SEARCH('Project Costing'!#REF!,'Equipment &amp; Materials'!J955,1),""))</f>
        <v>0</v>
      </c>
      <c r="B949" t="str">
        <f>IF(A949=1,COUNTIF($A$8:A949,1),"")</f>
        <v/>
      </c>
      <c r="D949" s="158">
        <f>IFERROR($C$8:INDEX($C$8:$C$3000,COUNTIF($C$8:$C$3000,"?*")),"")</f>
        <v>0</v>
      </c>
      <c r="F949">
        <f>--ISNUMBER(IFERROR(SEARCH('Project Costing'!#REF!,'Equipment &amp; Materials'!J955,1),""))</f>
        <v>0</v>
      </c>
      <c r="G949" t="str">
        <f>IF(F949=1,COUNTIF($F$8:F949,1),"")</f>
        <v/>
      </c>
      <c r="I949" s="157">
        <f>IFERROR($H$8:INDEX($H$8:$H$3000,COUNTIF($H$8:$H$3000,"?*")),"")</f>
        <v>0</v>
      </c>
    </row>
    <row r="950" spans="1:9" x14ac:dyDescent="0.25">
      <c r="A950">
        <f>--ISNUMBER(IFERROR(SEARCH('Project Costing'!#REF!,'Equipment &amp; Materials'!J956,1),""))</f>
        <v>0</v>
      </c>
      <c r="B950" t="str">
        <f>IF(A950=1,COUNTIF($A$8:A950,1),"")</f>
        <v/>
      </c>
      <c r="D950" s="158">
        <f>IFERROR($C$8:INDEX($C$8:$C$3000,COUNTIF($C$8:$C$3000,"?*")),"")</f>
        <v>0</v>
      </c>
      <c r="F950">
        <f>--ISNUMBER(IFERROR(SEARCH('Project Costing'!#REF!,'Equipment &amp; Materials'!J956,1),""))</f>
        <v>0</v>
      </c>
      <c r="G950" t="str">
        <f>IF(F950=1,COUNTIF($F$8:F950,1),"")</f>
        <v/>
      </c>
      <c r="I950" s="157">
        <f>IFERROR($H$8:INDEX($H$8:$H$3000,COUNTIF($H$8:$H$3000,"?*")),"")</f>
        <v>0</v>
      </c>
    </row>
    <row r="951" spans="1:9" x14ac:dyDescent="0.25">
      <c r="A951">
        <f>--ISNUMBER(IFERROR(SEARCH('Project Costing'!#REF!,'Equipment &amp; Materials'!J957,1),""))</f>
        <v>0</v>
      </c>
      <c r="B951" t="str">
        <f>IF(A951=1,COUNTIF($A$8:A951,1),"")</f>
        <v/>
      </c>
      <c r="D951" s="158">
        <f>IFERROR($C$8:INDEX($C$8:$C$3000,COUNTIF($C$8:$C$3000,"?*")),"")</f>
        <v>0</v>
      </c>
      <c r="F951">
        <f>--ISNUMBER(IFERROR(SEARCH('Project Costing'!#REF!,'Equipment &amp; Materials'!J957,1),""))</f>
        <v>0</v>
      </c>
      <c r="G951" t="str">
        <f>IF(F951=1,COUNTIF($F$8:F951,1),"")</f>
        <v/>
      </c>
      <c r="I951" s="157">
        <f>IFERROR($H$8:INDEX($H$8:$H$3000,COUNTIF($H$8:$H$3000,"?*")),"")</f>
        <v>0</v>
      </c>
    </row>
    <row r="952" spans="1:9" x14ac:dyDescent="0.25">
      <c r="A952">
        <f>--ISNUMBER(IFERROR(SEARCH('Project Costing'!#REF!,'Equipment &amp; Materials'!J958,1),""))</f>
        <v>0</v>
      </c>
      <c r="B952" t="str">
        <f>IF(A952=1,COUNTIF($A$8:A952,1),"")</f>
        <v/>
      </c>
      <c r="D952" s="158">
        <f>IFERROR($C$8:INDEX($C$8:$C$3000,COUNTIF($C$8:$C$3000,"?*")),"")</f>
        <v>0</v>
      </c>
      <c r="F952">
        <f>--ISNUMBER(IFERROR(SEARCH('Project Costing'!#REF!,'Equipment &amp; Materials'!J958,1),""))</f>
        <v>0</v>
      </c>
      <c r="G952" t="str">
        <f>IF(F952=1,COUNTIF($F$8:F952,1),"")</f>
        <v/>
      </c>
      <c r="I952" s="157">
        <f>IFERROR($H$8:INDEX($H$8:$H$3000,COUNTIF($H$8:$H$3000,"?*")),"")</f>
        <v>0</v>
      </c>
    </row>
    <row r="953" spans="1:9" x14ac:dyDescent="0.25">
      <c r="A953">
        <f>--ISNUMBER(IFERROR(SEARCH('Project Costing'!#REF!,'Equipment &amp; Materials'!J959,1),""))</f>
        <v>0</v>
      </c>
      <c r="B953" t="str">
        <f>IF(A953=1,COUNTIF($A$8:A953,1),"")</f>
        <v/>
      </c>
      <c r="D953" s="158">
        <f>IFERROR($C$8:INDEX($C$8:$C$3000,COUNTIF($C$8:$C$3000,"?*")),"")</f>
        <v>0</v>
      </c>
      <c r="F953">
        <f>--ISNUMBER(IFERROR(SEARCH('Project Costing'!#REF!,'Equipment &amp; Materials'!J959,1),""))</f>
        <v>0</v>
      </c>
      <c r="G953" t="str">
        <f>IF(F953=1,COUNTIF($F$8:F953,1),"")</f>
        <v/>
      </c>
      <c r="I953" s="157">
        <f>IFERROR($H$8:INDEX($H$8:$H$3000,COUNTIF($H$8:$H$3000,"?*")),"")</f>
        <v>0</v>
      </c>
    </row>
    <row r="954" spans="1:9" x14ac:dyDescent="0.25">
      <c r="A954">
        <f>--ISNUMBER(IFERROR(SEARCH('Project Costing'!#REF!,'Equipment &amp; Materials'!J960,1),""))</f>
        <v>0</v>
      </c>
      <c r="B954" t="str">
        <f>IF(A954=1,COUNTIF($A$8:A954,1),"")</f>
        <v/>
      </c>
      <c r="D954" s="158">
        <f>IFERROR($C$8:INDEX($C$8:$C$3000,COUNTIF($C$8:$C$3000,"?*")),"")</f>
        <v>0</v>
      </c>
      <c r="F954">
        <f>--ISNUMBER(IFERROR(SEARCH('Project Costing'!#REF!,'Equipment &amp; Materials'!J960,1),""))</f>
        <v>0</v>
      </c>
      <c r="G954" t="str">
        <f>IF(F954=1,COUNTIF($F$8:F954,1),"")</f>
        <v/>
      </c>
      <c r="I954" s="157">
        <f>IFERROR($H$8:INDEX($H$8:$H$3000,COUNTIF($H$8:$H$3000,"?*")),"")</f>
        <v>0</v>
      </c>
    </row>
    <row r="955" spans="1:9" x14ac:dyDescent="0.25">
      <c r="A955">
        <f>--ISNUMBER(IFERROR(SEARCH('Project Costing'!#REF!,'Equipment &amp; Materials'!J961,1),""))</f>
        <v>0</v>
      </c>
      <c r="B955" t="str">
        <f>IF(A955=1,COUNTIF($A$8:A955,1),"")</f>
        <v/>
      </c>
      <c r="D955" s="158">
        <f>IFERROR($C$8:INDEX($C$8:$C$3000,COUNTIF($C$8:$C$3000,"?*")),"")</f>
        <v>0</v>
      </c>
      <c r="F955">
        <f>--ISNUMBER(IFERROR(SEARCH('Project Costing'!#REF!,'Equipment &amp; Materials'!J961,1),""))</f>
        <v>0</v>
      </c>
      <c r="G955" t="str">
        <f>IF(F955=1,COUNTIF($F$8:F955,1),"")</f>
        <v/>
      </c>
      <c r="I955" s="157">
        <f>IFERROR($H$8:INDEX($H$8:$H$3000,COUNTIF($H$8:$H$3000,"?*")),"")</f>
        <v>0</v>
      </c>
    </row>
    <row r="956" spans="1:9" x14ac:dyDescent="0.25">
      <c r="A956">
        <f>--ISNUMBER(IFERROR(SEARCH('Project Costing'!#REF!,'Equipment &amp; Materials'!J962,1),""))</f>
        <v>0</v>
      </c>
      <c r="B956" t="str">
        <f>IF(A956=1,COUNTIF($A$8:A956,1),"")</f>
        <v/>
      </c>
      <c r="D956" s="158">
        <f>IFERROR($C$8:INDEX($C$8:$C$3000,COUNTIF($C$8:$C$3000,"?*")),"")</f>
        <v>0</v>
      </c>
      <c r="F956">
        <f>--ISNUMBER(IFERROR(SEARCH('Project Costing'!#REF!,'Equipment &amp; Materials'!J962,1),""))</f>
        <v>0</v>
      </c>
      <c r="G956" t="str">
        <f>IF(F956=1,COUNTIF($F$8:F956,1),"")</f>
        <v/>
      </c>
      <c r="I956" s="157">
        <f>IFERROR($H$8:INDEX($H$8:$H$3000,COUNTIF($H$8:$H$3000,"?*")),"")</f>
        <v>0</v>
      </c>
    </row>
    <row r="957" spans="1:9" x14ac:dyDescent="0.25">
      <c r="A957">
        <f>--ISNUMBER(IFERROR(SEARCH('Project Costing'!#REF!,'Equipment &amp; Materials'!J963,1),""))</f>
        <v>0</v>
      </c>
      <c r="B957" t="str">
        <f>IF(A957=1,COUNTIF($A$8:A957,1),"")</f>
        <v/>
      </c>
      <c r="D957" s="158">
        <f>IFERROR($C$8:INDEX($C$8:$C$3000,COUNTIF($C$8:$C$3000,"?*")),"")</f>
        <v>0</v>
      </c>
      <c r="F957">
        <f>--ISNUMBER(IFERROR(SEARCH('Project Costing'!#REF!,'Equipment &amp; Materials'!J963,1),""))</f>
        <v>0</v>
      </c>
      <c r="G957" t="str">
        <f>IF(F957=1,COUNTIF($F$8:F957,1),"")</f>
        <v/>
      </c>
      <c r="I957" s="157">
        <f>IFERROR($H$8:INDEX($H$8:$H$3000,COUNTIF($H$8:$H$3000,"?*")),"")</f>
        <v>0</v>
      </c>
    </row>
    <row r="958" spans="1:9" x14ac:dyDescent="0.25">
      <c r="A958">
        <f>--ISNUMBER(IFERROR(SEARCH('Project Costing'!#REF!,'Equipment &amp; Materials'!J964,1),""))</f>
        <v>0</v>
      </c>
      <c r="B958" t="str">
        <f>IF(A958=1,COUNTIF($A$8:A958,1),"")</f>
        <v/>
      </c>
      <c r="D958" s="158">
        <f>IFERROR($C$8:INDEX($C$8:$C$3000,COUNTIF($C$8:$C$3000,"?*")),"")</f>
        <v>0</v>
      </c>
      <c r="F958">
        <f>--ISNUMBER(IFERROR(SEARCH('Project Costing'!#REF!,'Equipment &amp; Materials'!J964,1),""))</f>
        <v>0</v>
      </c>
      <c r="G958" t="str">
        <f>IF(F958=1,COUNTIF($F$8:F958,1),"")</f>
        <v/>
      </c>
      <c r="I958" s="157">
        <f>IFERROR($H$8:INDEX($H$8:$H$3000,COUNTIF($H$8:$H$3000,"?*")),"")</f>
        <v>0</v>
      </c>
    </row>
    <row r="959" spans="1:9" x14ac:dyDescent="0.25">
      <c r="A959">
        <f>--ISNUMBER(IFERROR(SEARCH('Project Costing'!#REF!,'Equipment &amp; Materials'!J965,1),""))</f>
        <v>0</v>
      </c>
      <c r="B959" t="str">
        <f>IF(A959=1,COUNTIF($A$8:A959,1),"")</f>
        <v/>
      </c>
      <c r="D959" s="158">
        <f>IFERROR($C$8:INDEX($C$8:$C$3000,COUNTIF($C$8:$C$3000,"?*")),"")</f>
        <v>0</v>
      </c>
      <c r="F959">
        <f>--ISNUMBER(IFERROR(SEARCH('Project Costing'!#REF!,'Equipment &amp; Materials'!J965,1),""))</f>
        <v>0</v>
      </c>
      <c r="G959" t="str">
        <f>IF(F959=1,COUNTIF($F$8:F959,1),"")</f>
        <v/>
      </c>
      <c r="I959" s="157">
        <f>IFERROR($H$8:INDEX($H$8:$H$3000,COUNTIF($H$8:$H$3000,"?*")),"")</f>
        <v>0</v>
      </c>
    </row>
    <row r="960" spans="1:9" x14ac:dyDescent="0.25">
      <c r="A960">
        <f>--ISNUMBER(IFERROR(SEARCH('Project Costing'!#REF!,'Equipment &amp; Materials'!J966,1),""))</f>
        <v>0</v>
      </c>
      <c r="B960" t="str">
        <f>IF(A960=1,COUNTIF($A$8:A960,1),"")</f>
        <v/>
      </c>
      <c r="D960" s="158">
        <f>IFERROR($C$8:INDEX($C$8:$C$3000,COUNTIF($C$8:$C$3000,"?*")),"")</f>
        <v>0</v>
      </c>
      <c r="F960">
        <f>--ISNUMBER(IFERROR(SEARCH('Project Costing'!#REF!,'Equipment &amp; Materials'!J966,1),""))</f>
        <v>0</v>
      </c>
      <c r="G960" t="str">
        <f>IF(F960=1,COUNTIF($F$8:F960,1),"")</f>
        <v/>
      </c>
      <c r="I960" s="157">
        <f>IFERROR($H$8:INDEX($H$8:$H$3000,COUNTIF($H$8:$H$3000,"?*")),"")</f>
        <v>0</v>
      </c>
    </row>
    <row r="961" spans="1:9" x14ac:dyDescent="0.25">
      <c r="A961">
        <f>--ISNUMBER(IFERROR(SEARCH('Project Costing'!#REF!,'Equipment &amp; Materials'!J967,1),""))</f>
        <v>0</v>
      </c>
      <c r="B961" t="str">
        <f>IF(A961=1,COUNTIF($A$8:A961,1),"")</f>
        <v/>
      </c>
      <c r="D961" s="158">
        <f>IFERROR($C$8:INDEX($C$8:$C$3000,COUNTIF($C$8:$C$3000,"?*")),"")</f>
        <v>0</v>
      </c>
      <c r="F961">
        <f>--ISNUMBER(IFERROR(SEARCH('Project Costing'!#REF!,'Equipment &amp; Materials'!J967,1),""))</f>
        <v>0</v>
      </c>
      <c r="G961" t="str">
        <f>IF(F961=1,COUNTIF($F$8:F961,1),"")</f>
        <v/>
      </c>
      <c r="I961" s="157">
        <f>IFERROR($H$8:INDEX($H$8:$H$3000,COUNTIF($H$8:$H$3000,"?*")),"")</f>
        <v>0</v>
      </c>
    </row>
    <row r="962" spans="1:9" x14ac:dyDescent="0.25">
      <c r="A962">
        <f>--ISNUMBER(IFERROR(SEARCH('Project Costing'!#REF!,'Equipment &amp; Materials'!J968,1),""))</f>
        <v>0</v>
      </c>
      <c r="B962" t="str">
        <f>IF(A962=1,COUNTIF($A$8:A962,1),"")</f>
        <v/>
      </c>
      <c r="D962" s="158">
        <f>IFERROR($C$8:INDEX($C$8:$C$3000,COUNTIF($C$8:$C$3000,"?*")),"")</f>
        <v>0</v>
      </c>
      <c r="F962">
        <f>--ISNUMBER(IFERROR(SEARCH('Project Costing'!#REF!,'Equipment &amp; Materials'!J968,1),""))</f>
        <v>0</v>
      </c>
      <c r="G962" t="str">
        <f>IF(F962=1,COUNTIF($F$8:F962,1),"")</f>
        <v/>
      </c>
      <c r="I962" s="157">
        <f>IFERROR($H$8:INDEX($H$8:$H$3000,COUNTIF($H$8:$H$3000,"?*")),"")</f>
        <v>0</v>
      </c>
    </row>
    <row r="963" spans="1:9" x14ac:dyDescent="0.25">
      <c r="A963">
        <f>--ISNUMBER(IFERROR(SEARCH('Project Costing'!#REF!,'Equipment &amp; Materials'!J969,1),""))</f>
        <v>0</v>
      </c>
      <c r="B963" t="str">
        <f>IF(A963=1,COUNTIF($A$8:A963,1),"")</f>
        <v/>
      </c>
      <c r="D963" s="158">
        <f>IFERROR($C$8:INDEX($C$8:$C$3000,COUNTIF($C$8:$C$3000,"?*")),"")</f>
        <v>0</v>
      </c>
      <c r="F963">
        <f>--ISNUMBER(IFERROR(SEARCH('Project Costing'!#REF!,'Equipment &amp; Materials'!J969,1),""))</f>
        <v>0</v>
      </c>
      <c r="G963" t="str">
        <f>IF(F963=1,COUNTIF($F$8:F963,1),"")</f>
        <v/>
      </c>
      <c r="I963" s="157">
        <f>IFERROR($H$8:INDEX($H$8:$H$3000,COUNTIF($H$8:$H$3000,"?*")),"")</f>
        <v>0</v>
      </c>
    </row>
    <row r="964" spans="1:9" x14ac:dyDescent="0.25">
      <c r="A964">
        <f>--ISNUMBER(IFERROR(SEARCH('Project Costing'!#REF!,'Equipment &amp; Materials'!J970,1),""))</f>
        <v>0</v>
      </c>
      <c r="B964" t="str">
        <f>IF(A964=1,COUNTIF($A$8:A964,1),"")</f>
        <v/>
      </c>
      <c r="D964" s="158">
        <f>IFERROR($C$8:INDEX($C$8:$C$3000,COUNTIF($C$8:$C$3000,"?*")),"")</f>
        <v>0</v>
      </c>
      <c r="F964">
        <f>--ISNUMBER(IFERROR(SEARCH('Project Costing'!#REF!,'Equipment &amp; Materials'!J970,1),""))</f>
        <v>0</v>
      </c>
      <c r="G964" t="str">
        <f>IF(F964=1,COUNTIF($F$8:F964,1),"")</f>
        <v/>
      </c>
      <c r="I964" s="157">
        <f>IFERROR($H$8:INDEX($H$8:$H$3000,COUNTIF($H$8:$H$3000,"?*")),"")</f>
        <v>0</v>
      </c>
    </row>
    <row r="965" spans="1:9" x14ac:dyDescent="0.25">
      <c r="A965">
        <f>--ISNUMBER(IFERROR(SEARCH('Project Costing'!#REF!,'Equipment &amp; Materials'!J971,1),""))</f>
        <v>0</v>
      </c>
      <c r="B965" t="str">
        <f>IF(A965=1,COUNTIF($A$8:A965,1),"")</f>
        <v/>
      </c>
      <c r="D965" s="158">
        <f>IFERROR($C$8:INDEX($C$8:$C$3000,COUNTIF($C$8:$C$3000,"?*")),"")</f>
        <v>0</v>
      </c>
      <c r="F965">
        <f>--ISNUMBER(IFERROR(SEARCH('Project Costing'!#REF!,'Equipment &amp; Materials'!J971,1),""))</f>
        <v>0</v>
      </c>
      <c r="G965" t="str">
        <f>IF(F965=1,COUNTIF($F$8:F965,1),"")</f>
        <v/>
      </c>
      <c r="I965" s="157">
        <f>IFERROR($H$8:INDEX($H$8:$H$3000,COUNTIF($H$8:$H$3000,"?*")),"")</f>
        <v>0</v>
      </c>
    </row>
    <row r="966" spans="1:9" x14ac:dyDescent="0.25">
      <c r="A966">
        <f>--ISNUMBER(IFERROR(SEARCH('Project Costing'!#REF!,'Equipment &amp; Materials'!J972,1),""))</f>
        <v>0</v>
      </c>
      <c r="B966" t="str">
        <f>IF(A966=1,COUNTIF($A$8:A966,1),"")</f>
        <v/>
      </c>
      <c r="D966" s="158">
        <f>IFERROR($C$8:INDEX($C$8:$C$3000,COUNTIF($C$8:$C$3000,"?*")),"")</f>
        <v>0</v>
      </c>
      <c r="F966">
        <f>--ISNUMBER(IFERROR(SEARCH('Project Costing'!#REF!,'Equipment &amp; Materials'!J972,1),""))</f>
        <v>0</v>
      </c>
      <c r="G966" t="str">
        <f>IF(F966=1,COUNTIF($F$8:F966,1),"")</f>
        <v/>
      </c>
      <c r="I966" s="157">
        <f>IFERROR($H$8:INDEX($H$8:$H$3000,COUNTIF($H$8:$H$3000,"?*")),"")</f>
        <v>0</v>
      </c>
    </row>
    <row r="967" spans="1:9" x14ac:dyDescent="0.25">
      <c r="A967">
        <f>--ISNUMBER(IFERROR(SEARCH('Project Costing'!#REF!,'Equipment &amp; Materials'!J973,1),""))</f>
        <v>0</v>
      </c>
      <c r="B967" t="str">
        <f>IF(A967=1,COUNTIF($A$8:A967,1),"")</f>
        <v/>
      </c>
      <c r="D967" s="158">
        <f>IFERROR($C$8:INDEX($C$8:$C$3000,COUNTIF($C$8:$C$3000,"?*")),"")</f>
        <v>0</v>
      </c>
      <c r="F967">
        <f>--ISNUMBER(IFERROR(SEARCH('Project Costing'!#REF!,'Equipment &amp; Materials'!J973,1),""))</f>
        <v>0</v>
      </c>
      <c r="G967" t="str">
        <f>IF(F967=1,COUNTIF($F$8:F967,1),"")</f>
        <v/>
      </c>
      <c r="I967" s="157">
        <f>IFERROR($H$8:INDEX($H$8:$H$3000,COUNTIF($H$8:$H$3000,"?*")),"")</f>
        <v>0</v>
      </c>
    </row>
    <row r="968" spans="1:9" x14ac:dyDescent="0.25">
      <c r="A968">
        <f>--ISNUMBER(IFERROR(SEARCH('Project Costing'!#REF!,'Equipment &amp; Materials'!J974,1),""))</f>
        <v>0</v>
      </c>
      <c r="B968" t="str">
        <f>IF(A968=1,COUNTIF($A$8:A968,1),"")</f>
        <v/>
      </c>
      <c r="D968" s="158">
        <f>IFERROR($C$8:INDEX($C$8:$C$3000,COUNTIF($C$8:$C$3000,"?*")),"")</f>
        <v>0</v>
      </c>
      <c r="F968">
        <f>--ISNUMBER(IFERROR(SEARCH('Project Costing'!#REF!,'Equipment &amp; Materials'!J974,1),""))</f>
        <v>0</v>
      </c>
      <c r="G968" t="str">
        <f>IF(F968=1,COUNTIF($F$8:F968,1),"")</f>
        <v/>
      </c>
      <c r="I968" s="157">
        <f>IFERROR($H$8:INDEX($H$8:$H$3000,COUNTIF($H$8:$H$3000,"?*")),"")</f>
        <v>0</v>
      </c>
    </row>
    <row r="969" spans="1:9" x14ac:dyDescent="0.25">
      <c r="A969">
        <f>--ISNUMBER(IFERROR(SEARCH('Project Costing'!#REF!,'Equipment &amp; Materials'!J975,1),""))</f>
        <v>0</v>
      </c>
      <c r="B969" t="str">
        <f>IF(A969=1,COUNTIF($A$8:A969,1),"")</f>
        <v/>
      </c>
      <c r="D969" s="158">
        <f>IFERROR($C$8:INDEX($C$8:$C$3000,COUNTIF($C$8:$C$3000,"?*")),"")</f>
        <v>0</v>
      </c>
      <c r="F969">
        <f>--ISNUMBER(IFERROR(SEARCH('Project Costing'!#REF!,'Equipment &amp; Materials'!J975,1),""))</f>
        <v>0</v>
      </c>
      <c r="G969" t="str">
        <f>IF(F969=1,COUNTIF($F$8:F969,1),"")</f>
        <v/>
      </c>
      <c r="I969" s="157">
        <f>IFERROR($H$8:INDEX($H$8:$H$3000,COUNTIF($H$8:$H$3000,"?*")),"")</f>
        <v>0</v>
      </c>
    </row>
    <row r="970" spans="1:9" x14ac:dyDescent="0.25">
      <c r="A970">
        <f>--ISNUMBER(IFERROR(SEARCH('Project Costing'!#REF!,'Equipment &amp; Materials'!J976,1),""))</f>
        <v>0</v>
      </c>
      <c r="B970" t="str">
        <f>IF(A970=1,COUNTIF($A$8:A970,1),"")</f>
        <v/>
      </c>
      <c r="D970" s="158">
        <f>IFERROR($C$8:INDEX($C$8:$C$3000,COUNTIF($C$8:$C$3000,"?*")),"")</f>
        <v>0</v>
      </c>
      <c r="F970">
        <f>--ISNUMBER(IFERROR(SEARCH('Project Costing'!#REF!,'Equipment &amp; Materials'!J976,1),""))</f>
        <v>0</v>
      </c>
      <c r="G970" t="str">
        <f>IF(F970=1,COUNTIF($F$8:F970,1),"")</f>
        <v/>
      </c>
      <c r="I970" s="157">
        <f>IFERROR($H$8:INDEX($H$8:$H$3000,COUNTIF($H$8:$H$3000,"?*")),"")</f>
        <v>0</v>
      </c>
    </row>
    <row r="971" spans="1:9" x14ac:dyDescent="0.25">
      <c r="A971">
        <f>--ISNUMBER(IFERROR(SEARCH('Project Costing'!#REF!,'Equipment &amp; Materials'!J977,1),""))</f>
        <v>0</v>
      </c>
      <c r="B971" t="str">
        <f>IF(A971=1,COUNTIF($A$8:A971,1),"")</f>
        <v/>
      </c>
      <c r="D971" s="158">
        <f>IFERROR($C$8:INDEX($C$8:$C$3000,COUNTIF($C$8:$C$3000,"?*")),"")</f>
        <v>0</v>
      </c>
      <c r="F971">
        <f>--ISNUMBER(IFERROR(SEARCH('Project Costing'!#REF!,'Equipment &amp; Materials'!J977,1),""))</f>
        <v>0</v>
      </c>
      <c r="G971" t="str">
        <f>IF(F971=1,COUNTIF($F$8:F971,1),"")</f>
        <v/>
      </c>
      <c r="I971" s="157">
        <f>IFERROR($H$8:INDEX($H$8:$H$3000,COUNTIF($H$8:$H$3000,"?*")),"")</f>
        <v>0</v>
      </c>
    </row>
    <row r="972" spans="1:9" x14ac:dyDescent="0.25">
      <c r="A972">
        <f>--ISNUMBER(IFERROR(SEARCH('Project Costing'!#REF!,'Equipment &amp; Materials'!J978,1),""))</f>
        <v>0</v>
      </c>
      <c r="B972" t="str">
        <f>IF(A972=1,COUNTIF($A$8:A972,1),"")</f>
        <v/>
      </c>
      <c r="D972" s="158">
        <f>IFERROR($C$8:INDEX($C$8:$C$3000,COUNTIF($C$8:$C$3000,"?*")),"")</f>
        <v>0</v>
      </c>
      <c r="F972">
        <f>--ISNUMBER(IFERROR(SEARCH('Project Costing'!#REF!,'Equipment &amp; Materials'!J978,1),""))</f>
        <v>0</v>
      </c>
      <c r="G972" t="str">
        <f>IF(F972=1,COUNTIF($F$8:F972,1),"")</f>
        <v/>
      </c>
      <c r="I972" s="157">
        <f>IFERROR($H$8:INDEX($H$8:$H$3000,COUNTIF($H$8:$H$3000,"?*")),"")</f>
        <v>0</v>
      </c>
    </row>
    <row r="973" spans="1:9" x14ac:dyDescent="0.25">
      <c r="A973">
        <f>--ISNUMBER(IFERROR(SEARCH('Project Costing'!#REF!,'Equipment &amp; Materials'!J979,1),""))</f>
        <v>0</v>
      </c>
      <c r="B973" t="str">
        <f>IF(A973=1,COUNTIF($A$8:A973,1),"")</f>
        <v/>
      </c>
      <c r="D973" s="158">
        <f>IFERROR($C$8:INDEX($C$8:$C$3000,COUNTIF($C$8:$C$3000,"?*")),"")</f>
        <v>0</v>
      </c>
      <c r="F973">
        <f>--ISNUMBER(IFERROR(SEARCH('Project Costing'!#REF!,'Equipment &amp; Materials'!J979,1),""))</f>
        <v>0</v>
      </c>
      <c r="G973" t="str">
        <f>IF(F973=1,COUNTIF($F$8:F973,1),"")</f>
        <v/>
      </c>
      <c r="I973" s="157">
        <f>IFERROR($H$8:INDEX($H$8:$H$3000,COUNTIF($H$8:$H$3000,"?*")),"")</f>
        <v>0</v>
      </c>
    </row>
    <row r="974" spans="1:9" x14ac:dyDescent="0.25">
      <c r="A974">
        <f>--ISNUMBER(IFERROR(SEARCH('Project Costing'!#REF!,'Equipment &amp; Materials'!J980,1),""))</f>
        <v>0</v>
      </c>
      <c r="B974" t="str">
        <f>IF(A974=1,COUNTIF($A$8:A974,1),"")</f>
        <v/>
      </c>
      <c r="D974" s="158">
        <f>IFERROR($C$8:INDEX($C$8:$C$3000,COUNTIF($C$8:$C$3000,"?*")),"")</f>
        <v>0</v>
      </c>
      <c r="F974">
        <f>--ISNUMBER(IFERROR(SEARCH('Project Costing'!#REF!,'Equipment &amp; Materials'!J980,1),""))</f>
        <v>0</v>
      </c>
      <c r="G974" t="str">
        <f>IF(F974=1,COUNTIF($F$8:F974,1),"")</f>
        <v/>
      </c>
      <c r="I974" s="157">
        <f>IFERROR($H$8:INDEX($H$8:$H$3000,COUNTIF($H$8:$H$3000,"?*")),"")</f>
        <v>0</v>
      </c>
    </row>
    <row r="975" spans="1:9" x14ac:dyDescent="0.25">
      <c r="A975">
        <f>--ISNUMBER(IFERROR(SEARCH('Project Costing'!#REF!,'Equipment &amp; Materials'!J981,1),""))</f>
        <v>0</v>
      </c>
      <c r="B975" t="str">
        <f>IF(A975=1,COUNTIF($A$8:A975,1),"")</f>
        <v/>
      </c>
      <c r="D975" s="158">
        <f>IFERROR($C$8:INDEX($C$8:$C$3000,COUNTIF($C$8:$C$3000,"?*")),"")</f>
        <v>0</v>
      </c>
      <c r="F975">
        <f>--ISNUMBER(IFERROR(SEARCH('Project Costing'!#REF!,'Equipment &amp; Materials'!J981,1),""))</f>
        <v>0</v>
      </c>
      <c r="G975" t="str">
        <f>IF(F975=1,COUNTIF($F$8:F975,1),"")</f>
        <v/>
      </c>
      <c r="I975" s="157">
        <f>IFERROR($H$8:INDEX($H$8:$H$3000,COUNTIF($H$8:$H$3000,"?*")),"")</f>
        <v>0</v>
      </c>
    </row>
    <row r="976" spans="1:9" x14ac:dyDescent="0.25">
      <c r="A976">
        <f>--ISNUMBER(IFERROR(SEARCH('Project Costing'!#REF!,'Equipment &amp; Materials'!J982,1),""))</f>
        <v>0</v>
      </c>
      <c r="B976" t="str">
        <f>IF(A976=1,COUNTIF($A$8:A976,1),"")</f>
        <v/>
      </c>
      <c r="D976" s="158">
        <f>IFERROR($C$8:INDEX($C$8:$C$3000,COUNTIF($C$8:$C$3000,"?*")),"")</f>
        <v>0</v>
      </c>
      <c r="F976">
        <f>--ISNUMBER(IFERROR(SEARCH('Project Costing'!#REF!,'Equipment &amp; Materials'!J982,1),""))</f>
        <v>0</v>
      </c>
      <c r="G976" t="str">
        <f>IF(F976=1,COUNTIF($F$8:F976,1),"")</f>
        <v/>
      </c>
      <c r="I976" s="157">
        <f>IFERROR($H$8:INDEX($H$8:$H$3000,COUNTIF($H$8:$H$3000,"?*")),"")</f>
        <v>0</v>
      </c>
    </row>
    <row r="977" spans="1:9" x14ac:dyDescent="0.25">
      <c r="A977">
        <f>--ISNUMBER(IFERROR(SEARCH('Project Costing'!#REF!,'Equipment &amp; Materials'!J983,1),""))</f>
        <v>0</v>
      </c>
      <c r="B977" t="str">
        <f>IF(A977=1,COUNTIF($A$8:A977,1),"")</f>
        <v/>
      </c>
      <c r="D977" s="158">
        <f>IFERROR($C$8:INDEX($C$8:$C$3000,COUNTIF($C$8:$C$3000,"?*")),"")</f>
        <v>0</v>
      </c>
      <c r="F977">
        <f>--ISNUMBER(IFERROR(SEARCH('Project Costing'!#REF!,'Equipment &amp; Materials'!J983,1),""))</f>
        <v>0</v>
      </c>
      <c r="G977" t="str">
        <f>IF(F977=1,COUNTIF($F$8:F977,1),"")</f>
        <v/>
      </c>
      <c r="I977" s="157">
        <f>IFERROR($H$8:INDEX($H$8:$H$3000,COUNTIF($H$8:$H$3000,"?*")),"")</f>
        <v>0</v>
      </c>
    </row>
    <row r="978" spans="1:9" x14ac:dyDescent="0.25">
      <c r="A978">
        <f>--ISNUMBER(IFERROR(SEARCH('Project Costing'!#REF!,'Equipment &amp; Materials'!J984,1),""))</f>
        <v>0</v>
      </c>
      <c r="B978" t="str">
        <f>IF(A978=1,COUNTIF($A$8:A978,1),"")</f>
        <v/>
      </c>
      <c r="D978" s="158">
        <f>IFERROR($C$8:INDEX($C$8:$C$3000,COUNTIF($C$8:$C$3000,"?*")),"")</f>
        <v>0</v>
      </c>
      <c r="F978">
        <f>--ISNUMBER(IFERROR(SEARCH('Project Costing'!#REF!,'Equipment &amp; Materials'!J984,1),""))</f>
        <v>0</v>
      </c>
      <c r="G978" t="str">
        <f>IF(F978=1,COUNTIF($F$8:F978,1),"")</f>
        <v/>
      </c>
      <c r="I978" s="157">
        <f>IFERROR($H$8:INDEX($H$8:$H$3000,COUNTIF($H$8:$H$3000,"?*")),"")</f>
        <v>0</v>
      </c>
    </row>
    <row r="979" spans="1:9" x14ac:dyDescent="0.25">
      <c r="A979">
        <f>--ISNUMBER(IFERROR(SEARCH('Project Costing'!#REF!,'Equipment &amp; Materials'!J985,1),""))</f>
        <v>0</v>
      </c>
      <c r="B979" t="str">
        <f>IF(A979=1,COUNTIF($A$8:A979,1),"")</f>
        <v/>
      </c>
      <c r="D979" s="158">
        <f>IFERROR($C$8:INDEX($C$8:$C$3000,COUNTIF($C$8:$C$3000,"?*")),"")</f>
        <v>0</v>
      </c>
      <c r="F979">
        <f>--ISNUMBER(IFERROR(SEARCH('Project Costing'!#REF!,'Equipment &amp; Materials'!J985,1),""))</f>
        <v>0</v>
      </c>
      <c r="G979" t="str">
        <f>IF(F979=1,COUNTIF($F$8:F979,1),"")</f>
        <v/>
      </c>
      <c r="I979" s="157">
        <f>IFERROR($H$8:INDEX($H$8:$H$3000,COUNTIF($H$8:$H$3000,"?*")),"")</f>
        <v>0</v>
      </c>
    </row>
    <row r="980" spans="1:9" x14ac:dyDescent="0.25">
      <c r="A980">
        <f>--ISNUMBER(IFERROR(SEARCH('Project Costing'!#REF!,'Equipment &amp; Materials'!J986,1),""))</f>
        <v>0</v>
      </c>
      <c r="B980" t="str">
        <f>IF(A980=1,COUNTIF($A$8:A980,1),"")</f>
        <v/>
      </c>
      <c r="D980" s="158">
        <f>IFERROR($C$8:INDEX($C$8:$C$3000,COUNTIF($C$8:$C$3000,"?*")),"")</f>
        <v>0</v>
      </c>
      <c r="F980">
        <f>--ISNUMBER(IFERROR(SEARCH('Project Costing'!#REF!,'Equipment &amp; Materials'!J986,1),""))</f>
        <v>0</v>
      </c>
      <c r="G980" t="str">
        <f>IF(F980=1,COUNTIF($F$8:F980,1),"")</f>
        <v/>
      </c>
      <c r="I980" s="157">
        <f>IFERROR($H$8:INDEX($H$8:$H$3000,COUNTIF($H$8:$H$3000,"?*")),"")</f>
        <v>0</v>
      </c>
    </row>
    <row r="981" spans="1:9" x14ac:dyDescent="0.25">
      <c r="A981">
        <f>--ISNUMBER(IFERROR(SEARCH('Project Costing'!#REF!,'Equipment &amp; Materials'!J987,1),""))</f>
        <v>0</v>
      </c>
      <c r="B981" t="str">
        <f>IF(A981=1,COUNTIF($A$8:A981,1),"")</f>
        <v/>
      </c>
      <c r="D981" s="158">
        <f>IFERROR($C$8:INDEX($C$8:$C$3000,COUNTIF($C$8:$C$3000,"?*")),"")</f>
        <v>0</v>
      </c>
      <c r="F981">
        <f>--ISNUMBER(IFERROR(SEARCH('Project Costing'!#REF!,'Equipment &amp; Materials'!J987,1),""))</f>
        <v>0</v>
      </c>
      <c r="G981" t="str">
        <f>IF(F981=1,COUNTIF($F$8:F981,1),"")</f>
        <v/>
      </c>
      <c r="I981" s="157">
        <f>IFERROR($H$8:INDEX($H$8:$H$3000,COUNTIF($H$8:$H$3000,"?*")),"")</f>
        <v>0</v>
      </c>
    </row>
    <row r="982" spans="1:9" x14ac:dyDescent="0.25">
      <c r="A982">
        <f>--ISNUMBER(IFERROR(SEARCH('Project Costing'!#REF!,'Equipment &amp; Materials'!J988,1),""))</f>
        <v>0</v>
      </c>
      <c r="B982" t="str">
        <f>IF(A982=1,COUNTIF($A$8:A982,1),"")</f>
        <v/>
      </c>
      <c r="D982" s="158">
        <f>IFERROR($C$8:INDEX($C$8:$C$3000,COUNTIF($C$8:$C$3000,"?*")),"")</f>
        <v>0</v>
      </c>
      <c r="F982">
        <f>--ISNUMBER(IFERROR(SEARCH('Project Costing'!#REF!,'Equipment &amp; Materials'!J988,1),""))</f>
        <v>0</v>
      </c>
      <c r="G982" t="str">
        <f>IF(F982=1,COUNTIF($F$8:F982,1),"")</f>
        <v/>
      </c>
      <c r="I982" s="157">
        <f>IFERROR($H$8:INDEX($H$8:$H$3000,COUNTIF($H$8:$H$3000,"?*")),"")</f>
        <v>0</v>
      </c>
    </row>
    <row r="983" spans="1:9" x14ac:dyDescent="0.25">
      <c r="A983">
        <f>--ISNUMBER(IFERROR(SEARCH('Project Costing'!#REF!,'Equipment &amp; Materials'!J989,1),""))</f>
        <v>0</v>
      </c>
      <c r="B983" t="str">
        <f>IF(A983=1,COUNTIF($A$8:A983,1),"")</f>
        <v/>
      </c>
      <c r="D983" s="158">
        <f>IFERROR($C$8:INDEX($C$8:$C$3000,COUNTIF($C$8:$C$3000,"?*")),"")</f>
        <v>0</v>
      </c>
      <c r="F983">
        <f>--ISNUMBER(IFERROR(SEARCH('Project Costing'!#REF!,'Equipment &amp; Materials'!J989,1),""))</f>
        <v>0</v>
      </c>
      <c r="G983" t="str">
        <f>IF(F983=1,COUNTIF($F$8:F983,1),"")</f>
        <v/>
      </c>
      <c r="I983" s="157">
        <f>IFERROR($H$8:INDEX($H$8:$H$3000,COUNTIF($H$8:$H$3000,"?*")),"")</f>
        <v>0</v>
      </c>
    </row>
    <row r="984" spans="1:9" x14ac:dyDescent="0.25">
      <c r="A984">
        <f>--ISNUMBER(IFERROR(SEARCH('Project Costing'!#REF!,'Equipment &amp; Materials'!J990,1),""))</f>
        <v>0</v>
      </c>
      <c r="B984" t="str">
        <f>IF(A984=1,COUNTIF($A$8:A984,1),"")</f>
        <v/>
      </c>
      <c r="D984" s="158">
        <f>IFERROR($C$8:INDEX($C$8:$C$3000,COUNTIF($C$8:$C$3000,"?*")),"")</f>
        <v>0</v>
      </c>
      <c r="F984">
        <f>--ISNUMBER(IFERROR(SEARCH('Project Costing'!#REF!,'Equipment &amp; Materials'!J990,1),""))</f>
        <v>0</v>
      </c>
      <c r="G984" t="str">
        <f>IF(F984=1,COUNTIF($F$8:F984,1),"")</f>
        <v/>
      </c>
      <c r="I984" s="157">
        <f>IFERROR($H$8:INDEX($H$8:$H$3000,COUNTIF($H$8:$H$3000,"?*")),"")</f>
        <v>0</v>
      </c>
    </row>
    <row r="985" spans="1:9" x14ac:dyDescent="0.25">
      <c r="A985">
        <f>--ISNUMBER(IFERROR(SEARCH('Project Costing'!#REF!,'Equipment &amp; Materials'!J991,1),""))</f>
        <v>0</v>
      </c>
      <c r="B985" t="str">
        <f>IF(A985=1,COUNTIF($A$8:A985,1),"")</f>
        <v/>
      </c>
      <c r="D985" s="158">
        <f>IFERROR($C$8:INDEX($C$8:$C$3000,COUNTIF($C$8:$C$3000,"?*")),"")</f>
        <v>0</v>
      </c>
      <c r="F985">
        <f>--ISNUMBER(IFERROR(SEARCH('Project Costing'!#REF!,'Equipment &amp; Materials'!J991,1),""))</f>
        <v>0</v>
      </c>
      <c r="G985" t="str">
        <f>IF(F985=1,COUNTIF($F$8:F985,1),"")</f>
        <v/>
      </c>
      <c r="I985" s="157">
        <f>IFERROR($H$8:INDEX($H$8:$H$3000,COUNTIF($H$8:$H$3000,"?*")),"")</f>
        <v>0</v>
      </c>
    </row>
    <row r="986" spans="1:9" x14ac:dyDescent="0.25">
      <c r="A986">
        <f>--ISNUMBER(IFERROR(SEARCH('Project Costing'!#REF!,'Equipment &amp; Materials'!J992,1),""))</f>
        <v>0</v>
      </c>
      <c r="B986" t="str">
        <f>IF(A986=1,COUNTIF($A$8:A986,1),"")</f>
        <v/>
      </c>
      <c r="D986" s="158">
        <f>IFERROR($C$8:INDEX($C$8:$C$3000,COUNTIF($C$8:$C$3000,"?*")),"")</f>
        <v>0</v>
      </c>
      <c r="F986">
        <f>--ISNUMBER(IFERROR(SEARCH('Project Costing'!#REF!,'Equipment &amp; Materials'!J992,1),""))</f>
        <v>0</v>
      </c>
      <c r="G986" t="str">
        <f>IF(F986=1,COUNTIF($F$8:F986,1),"")</f>
        <v/>
      </c>
      <c r="I986" s="157">
        <f>IFERROR($H$8:INDEX($H$8:$H$3000,COUNTIF($H$8:$H$3000,"?*")),"")</f>
        <v>0</v>
      </c>
    </row>
    <row r="987" spans="1:9" x14ac:dyDescent="0.25">
      <c r="A987">
        <f>--ISNUMBER(IFERROR(SEARCH('Project Costing'!#REF!,'Equipment &amp; Materials'!J993,1),""))</f>
        <v>0</v>
      </c>
      <c r="B987" t="str">
        <f>IF(A987=1,COUNTIF($A$8:A987,1),"")</f>
        <v/>
      </c>
      <c r="D987" s="158">
        <f>IFERROR($C$8:INDEX($C$8:$C$3000,COUNTIF($C$8:$C$3000,"?*")),"")</f>
        <v>0</v>
      </c>
      <c r="F987">
        <f>--ISNUMBER(IFERROR(SEARCH('Project Costing'!#REF!,'Equipment &amp; Materials'!J993,1),""))</f>
        <v>0</v>
      </c>
      <c r="G987" t="str">
        <f>IF(F987=1,COUNTIF($F$8:F987,1),"")</f>
        <v/>
      </c>
      <c r="I987" s="157">
        <f>IFERROR($H$8:INDEX($H$8:$H$3000,COUNTIF($H$8:$H$3000,"?*")),"")</f>
        <v>0</v>
      </c>
    </row>
    <row r="988" spans="1:9" x14ac:dyDescent="0.25">
      <c r="A988">
        <f>--ISNUMBER(IFERROR(SEARCH('Project Costing'!#REF!,'Equipment &amp; Materials'!J994,1),""))</f>
        <v>0</v>
      </c>
      <c r="B988" t="str">
        <f>IF(A988=1,COUNTIF($A$8:A988,1),"")</f>
        <v/>
      </c>
      <c r="D988" s="158">
        <f>IFERROR($C$8:INDEX($C$8:$C$3000,COUNTIF($C$8:$C$3000,"?*")),"")</f>
        <v>0</v>
      </c>
      <c r="F988">
        <f>--ISNUMBER(IFERROR(SEARCH('Project Costing'!#REF!,'Equipment &amp; Materials'!J994,1),""))</f>
        <v>0</v>
      </c>
      <c r="G988" t="str">
        <f>IF(F988=1,COUNTIF($F$8:F988,1),"")</f>
        <v/>
      </c>
      <c r="I988" s="157">
        <f>IFERROR($H$8:INDEX($H$8:$H$3000,COUNTIF($H$8:$H$3000,"?*")),"")</f>
        <v>0</v>
      </c>
    </row>
    <row r="989" spans="1:9" x14ac:dyDescent="0.25">
      <c r="A989">
        <f>--ISNUMBER(IFERROR(SEARCH('Project Costing'!#REF!,'Equipment &amp; Materials'!J995,1),""))</f>
        <v>0</v>
      </c>
      <c r="B989" t="str">
        <f>IF(A989=1,COUNTIF($A$8:A989,1),"")</f>
        <v/>
      </c>
      <c r="D989" s="158">
        <f>IFERROR($C$8:INDEX($C$8:$C$3000,COUNTIF($C$8:$C$3000,"?*")),"")</f>
        <v>0</v>
      </c>
      <c r="F989">
        <f>--ISNUMBER(IFERROR(SEARCH('Project Costing'!#REF!,'Equipment &amp; Materials'!J995,1),""))</f>
        <v>0</v>
      </c>
      <c r="G989" t="str">
        <f>IF(F989=1,COUNTIF($F$8:F989,1),"")</f>
        <v/>
      </c>
      <c r="I989" s="157">
        <f>IFERROR($H$8:INDEX($H$8:$H$3000,COUNTIF($H$8:$H$3000,"?*")),"")</f>
        <v>0</v>
      </c>
    </row>
    <row r="990" spans="1:9" x14ac:dyDescent="0.25">
      <c r="A990">
        <f>--ISNUMBER(IFERROR(SEARCH('Project Costing'!#REF!,'Equipment &amp; Materials'!J996,1),""))</f>
        <v>0</v>
      </c>
      <c r="B990" t="str">
        <f>IF(A990=1,COUNTIF($A$8:A990,1),"")</f>
        <v/>
      </c>
      <c r="D990" s="158">
        <f>IFERROR($C$8:INDEX($C$8:$C$3000,COUNTIF($C$8:$C$3000,"?*")),"")</f>
        <v>0</v>
      </c>
      <c r="F990">
        <f>--ISNUMBER(IFERROR(SEARCH('Project Costing'!#REF!,'Equipment &amp; Materials'!J996,1),""))</f>
        <v>0</v>
      </c>
      <c r="G990" t="str">
        <f>IF(F990=1,COUNTIF($F$8:F990,1),"")</f>
        <v/>
      </c>
      <c r="I990" s="157">
        <f>IFERROR($H$8:INDEX($H$8:$H$3000,COUNTIF($H$8:$H$3000,"?*")),"")</f>
        <v>0</v>
      </c>
    </row>
    <row r="991" spans="1:9" x14ac:dyDescent="0.25">
      <c r="A991">
        <f>--ISNUMBER(IFERROR(SEARCH('Project Costing'!#REF!,'Equipment &amp; Materials'!J997,1),""))</f>
        <v>0</v>
      </c>
      <c r="B991" t="str">
        <f>IF(A991=1,COUNTIF($A$8:A991,1),"")</f>
        <v/>
      </c>
      <c r="D991" s="158">
        <f>IFERROR($C$8:INDEX($C$8:$C$3000,COUNTIF($C$8:$C$3000,"?*")),"")</f>
        <v>0</v>
      </c>
      <c r="F991">
        <f>--ISNUMBER(IFERROR(SEARCH('Project Costing'!#REF!,'Equipment &amp; Materials'!J997,1),""))</f>
        <v>0</v>
      </c>
      <c r="G991" t="str">
        <f>IF(F991=1,COUNTIF($F$8:F991,1),"")</f>
        <v/>
      </c>
      <c r="I991" s="157">
        <f>IFERROR($H$8:INDEX($H$8:$H$3000,COUNTIF($H$8:$H$3000,"?*")),"")</f>
        <v>0</v>
      </c>
    </row>
    <row r="992" spans="1:9" x14ac:dyDescent="0.25">
      <c r="A992">
        <f>--ISNUMBER(IFERROR(SEARCH('Project Costing'!#REF!,'Equipment &amp; Materials'!J998,1),""))</f>
        <v>0</v>
      </c>
      <c r="B992" t="str">
        <f>IF(A992=1,COUNTIF($A$8:A992,1),"")</f>
        <v/>
      </c>
      <c r="D992" s="158">
        <f>IFERROR($C$8:INDEX($C$8:$C$3000,COUNTIF($C$8:$C$3000,"?*")),"")</f>
        <v>0</v>
      </c>
      <c r="F992">
        <f>--ISNUMBER(IFERROR(SEARCH('Project Costing'!#REF!,'Equipment &amp; Materials'!J998,1),""))</f>
        <v>0</v>
      </c>
      <c r="G992" t="str">
        <f>IF(F992=1,COUNTIF($F$8:F992,1),"")</f>
        <v/>
      </c>
      <c r="I992" s="157">
        <f>IFERROR($H$8:INDEX($H$8:$H$3000,COUNTIF($H$8:$H$3000,"?*")),"")</f>
        <v>0</v>
      </c>
    </row>
    <row r="993" spans="1:9" x14ac:dyDescent="0.25">
      <c r="A993">
        <f>--ISNUMBER(IFERROR(SEARCH('Project Costing'!#REF!,'Equipment &amp; Materials'!J999,1),""))</f>
        <v>0</v>
      </c>
      <c r="B993" t="str">
        <f>IF(A993=1,COUNTIF($A$8:A993,1),"")</f>
        <v/>
      </c>
      <c r="D993" s="158">
        <f>IFERROR($C$8:INDEX($C$8:$C$3000,COUNTIF($C$8:$C$3000,"?*")),"")</f>
        <v>0</v>
      </c>
      <c r="F993">
        <f>--ISNUMBER(IFERROR(SEARCH('Project Costing'!#REF!,'Equipment &amp; Materials'!J999,1),""))</f>
        <v>0</v>
      </c>
      <c r="G993" t="str">
        <f>IF(F993=1,COUNTIF($F$8:F993,1),"")</f>
        <v/>
      </c>
      <c r="I993" s="157">
        <f>IFERROR($H$8:INDEX($H$8:$H$3000,COUNTIF($H$8:$H$3000,"?*")),"")</f>
        <v>0</v>
      </c>
    </row>
    <row r="994" spans="1:9" x14ac:dyDescent="0.25">
      <c r="A994">
        <f>--ISNUMBER(IFERROR(SEARCH('Project Costing'!#REF!,'Equipment &amp; Materials'!J1000,1),""))</f>
        <v>0</v>
      </c>
      <c r="B994" t="str">
        <f>IF(A994=1,COUNTIF($A$8:A994,1),"")</f>
        <v/>
      </c>
      <c r="D994" s="158">
        <f>IFERROR($C$8:INDEX($C$8:$C$3000,COUNTIF($C$8:$C$3000,"?*")),"")</f>
        <v>0</v>
      </c>
      <c r="F994">
        <f>--ISNUMBER(IFERROR(SEARCH('Project Costing'!#REF!,'Equipment &amp; Materials'!J1000,1),""))</f>
        <v>0</v>
      </c>
      <c r="G994" t="str">
        <f>IF(F994=1,COUNTIF($F$8:F994,1),"")</f>
        <v/>
      </c>
      <c r="I994" s="157">
        <f>IFERROR($H$8:INDEX($H$8:$H$3000,COUNTIF($H$8:$H$3000,"?*")),"")</f>
        <v>0</v>
      </c>
    </row>
    <row r="995" spans="1:9" x14ac:dyDescent="0.25">
      <c r="A995">
        <f>--ISNUMBER(IFERROR(SEARCH('Project Costing'!#REF!,'Equipment &amp; Materials'!J1001,1),""))</f>
        <v>0</v>
      </c>
      <c r="B995" t="str">
        <f>IF(A995=1,COUNTIF($A$8:A995,1),"")</f>
        <v/>
      </c>
      <c r="D995" s="158">
        <f>IFERROR($C$8:INDEX($C$8:$C$3000,COUNTIF($C$8:$C$3000,"?*")),"")</f>
        <v>0</v>
      </c>
      <c r="F995">
        <f>--ISNUMBER(IFERROR(SEARCH('Project Costing'!#REF!,'Equipment &amp; Materials'!J1001,1),""))</f>
        <v>0</v>
      </c>
      <c r="G995" t="str">
        <f>IF(F995=1,COUNTIF($F$8:F995,1),"")</f>
        <v/>
      </c>
      <c r="I995" s="157">
        <f>IFERROR($H$8:INDEX($H$8:$H$3000,COUNTIF($H$8:$H$3000,"?*")),"")</f>
        <v>0</v>
      </c>
    </row>
    <row r="996" spans="1:9" x14ac:dyDescent="0.25">
      <c r="A996">
        <f>--ISNUMBER(IFERROR(SEARCH('Project Costing'!#REF!,'Equipment &amp; Materials'!J1002,1),""))</f>
        <v>0</v>
      </c>
      <c r="B996" t="str">
        <f>IF(A996=1,COUNTIF($A$8:A996,1),"")</f>
        <v/>
      </c>
      <c r="D996" s="158">
        <f>IFERROR($C$8:INDEX($C$8:$C$3000,COUNTIF($C$8:$C$3000,"?*")),"")</f>
        <v>0</v>
      </c>
      <c r="F996">
        <f>--ISNUMBER(IFERROR(SEARCH('Project Costing'!#REF!,'Equipment &amp; Materials'!J1002,1),""))</f>
        <v>0</v>
      </c>
      <c r="G996" t="str">
        <f>IF(F996=1,COUNTIF($F$8:F996,1),"")</f>
        <v/>
      </c>
      <c r="I996" s="157">
        <f>IFERROR($H$8:INDEX($H$8:$H$3000,COUNTIF($H$8:$H$3000,"?*")),"")</f>
        <v>0</v>
      </c>
    </row>
    <row r="997" spans="1:9" x14ac:dyDescent="0.25">
      <c r="A997">
        <f>--ISNUMBER(IFERROR(SEARCH('Project Costing'!#REF!,'Equipment &amp; Materials'!J1003,1),""))</f>
        <v>0</v>
      </c>
      <c r="B997" t="str">
        <f>IF(A997=1,COUNTIF($A$8:A997,1),"")</f>
        <v/>
      </c>
      <c r="D997" s="158">
        <f>IFERROR($C$8:INDEX($C$8:$C$3000,COUNTIF($C$8:$C$3000,"?*")),"")</f>
        <v>0</v>
      </c>
      <c r="F997">
        <f>--ISNUMBER(IFERROR(SEARCH('Project Costing'!#REF!,'Equipment &amp; Materials'!J1003,1),""))</f>
        <v>0</v>
      </c>
      <c r="G997" t="str">
        <f>IF(F997=1,COUNTIF($F$8:F997,1),"")</f>
        <v/>
      </c>
      <c r="I997" s="157">
        <f>IFERROR($H$8:INDEX($H$8:$H$3000,COUNTIF($H$8:$H$3000,"?*")),"")</f>
        <v>0</v>
      </c>
    </row>
    <row r="998" spans="1:9" x14ac:dyDescent="0.25">
      <c r="A998">
        <f>--ISNUMBER(IFERROR(SEARCH('Project Costing'!#REF!,'Equipment &amp; Materials'!J1004,1),""))</f>
        <v>0</v>
      </c>
      <c r="B998" t="str">
        <f>IF(A998=1,COUNTIF($A$8:A998,1),"")</f>
        <v/>
      </c>
      <c r="D998" s="158">
        <f>IFERROR($C$8:INDEX($C$8:$C$3000,COUNTIF($C$8:$C$3000,"?*")),"")</f>
        <v>0</v>
      </c>
      <c r="F998">
        <f>--ISNUMBER(IFERROR(SEARCH('Project Costing'!#REF!,'Equipment &amp; Materials'!J1004,1),""))</f>
        <v>0</v>
      </c>
      <c r="G998" t="str">
        <f>IF(F998=1,COUNTIF($F$8:F998,1),"")</f>
        <v/>
      </c>
      <c r="I998" s="157">
        <f>IFERROR($H$8:INDEX($H$8:$H$3000,COUNTIF($H$8:$H$3000,"?*")),"")</f>
        <v>0</v>
      </c>
    </row>
    <row r="999" spans="1:9" x14ac:dyDescent="0.25">
      <c r="A999">
        <f>--ISNUMBER(IFERROR(SEARCH('Project Costing'!#REF!,'Equipment &amp; Materials'!J1005,1),""))</f>
        <v>0</v>
      </c>
      <c r="B999" t="str">
        <f>IF(A999=1,COUNTIF($A$8:A999,1),"")</f>
        <v/>
      </c>
      <c r="D999" s="158">
        <f>IFERROR($C$8:INDEX($C$8:$C$3000,COUNTIF($C$8:$C$3000,"?*")),"")</f>
        <v>0</v>
      </c>
      <c r="F999">
        <f>--ISNUMBER(IFERROR(SEARCH('Project Costing'!#REF!,'Equipment &amp; Materials'!J1005,1),""))</f>
        <v>0</v>
      </c>
      <c r="G999" t="str">
        <f>IF(F999=1,COUNTIF($F$8:F999,1),"")</f>
        <v/>
      </c>
      <c r="I999" s="157">
        <f>IFERROR($H$8:INDEX($H$8:$H$3000,COUNTIF($H$8:$H$3000,"?*")),"")</f>
        <v>0</v>
      </c>
    </row>
    <row r="1000" spans="1:9" x14ac:dyDescent="0.25">
      <c r="A1000">
        <f>--ISNUMBER(IFERROR(SEARCH('Project Costing'!#REF!,'Equipment &amp; Materials'!J1006,1),""))</f>
        <v>0</v>
      </c>
      <c r="B1000" t="str">
        <f>IF(A1000=1,COUNTIF($A$8:A1000,1),"")</f>
        <v/>
      </c>
      <c r="D1000" s="158">
        <f>IFERROR($C$8:INDEX($C$8:$C$3000,COUNTIF($C$8:$C$3000,"?*")),"")</f>
        <v>0</v>
      </c>
      <c r="F1000">
        <f>--ISNUMBER(IFERROR(SEARCH('Project Costing'!#REF!,'Equipment &amp; Materials'!J1006,1),""))</f>
        <v>0</v>
      </c>
      <c r="G1000" t="str">
        <f>IF(F1000=1,COUNTIF($F$8:F1000,1),"")</f>
        <v/>
      </c>
      <c r="I1000" s="157">
        <f>IFERROR($H$8:INDEX($H$8:$H$3000,COUNTIF($H$8:$H$3000,"?*")),"")</f>
        <v>0</v>
      </c>
    </row>
    <row r="1001" spans="1:9" x14ac:dyDescent="0.25">
      <c r="A1001">
        <f>--ISNUMBER(IFERROR(SEARCH('Project Costing'!#REF!,'Equipment &amp; Materials'!J1007,1),""))</f>
        <v>0</v>
      </c>
      <c r="B1001" t="str">
        <f>IF(A1001=1,COUNTIF($A$8:A1001,1),"")</f>
        <v/>
      </c>
      <c r="D1001" s="158">
        <f>IFERROR($C$8:INDEX($C$8:$C$3000,COUNTIF($C$8:$C$3000,"?*")),"")</f>
        <v>0</v>
      </c>
      <c r="F1001">
        <f>--ISNUMBER(IFERROR(SEARCH('Project Costing'!#REF!,'Equipment &amp; Materials'!J1007,1),""))</f>
        <v>0</v>
      </c>
      <c r="G1001" t="str">
        <f>IF(F1001=1,COUNTIF($F$8:F1001,1),"")</f>
        <v/>
      </c>
      <c r="I1001" s="157">
        <f>IFERROR($H$8:INDEX($H$8:$H$3000,COUNTIF($H$8:$H$3000,"?*")),"")</f>
        <v>0</v>
      </c>
    </row>
    <row r="1002" spans="1:9" x14ac:dyDescent="0.25">
      <c r="A1002">
        <f>--ISNUMBER(IFERROR(SEARCH('Project Costing'!#REF!,'Equipment &amp; Materials'!J1008,1),""))</f>
        <v>0</v>
      </c>
      <c r="B1002" t="str">
        <f>IF(A1002=1,COUNTIF($A$8:A1002,1),"")</f>
        <v/>
      </c>
      <c r="D1002" s="158">
        <f>IFERROR($C$8:INDEX($C$8:$C$3000,COUNTIF($C$8:$C$3000,"?*")),"")</f>
        <v>0</v>
      </c>
      <c r="F1002">
        <f>--ISNUMBER(IFERROR(SEARCH('Project Costing'!#REF!,'Equipment &amp; Materials'!J1008,1),""))</f>
        <v>0</v>
      </c>
      <c r="G1002" t="str">
        <f>IF(F1002=1,COUNTIF($F$8:F1002,1),"")</f>
        <v/>
      </c>
      <c r="I1002" s="157">
        <f>IFERROR($H$8:INDEX($H$8:$H$3000,COUNTIF($H$8:$H$3000,"?*")),"")</f>
        <v>0</v>
      </c>
    </row>
    <row r="1003" spans="1:9" x14ac:dyDescent="0.25">
      <c r="A1003">
        <f>--ISNUMBER(IFERROR(SEARCH('Project Costing'!#REF!,'Equipment &amp; Materials'!J1009,1),""))</f>
        <v>0</v>
      </c>
      <c r="B1003" t="str">
        <f>IF(A1003=1,COUNTIF($A$8:A1003,1),"")</f>
        <v/>
      </c>
      <c r="D1003" s="158">
        <f>IFERROR($C$8:INDEX($C$8:$C$3000,COUNTIF($C$8:$C$3000,"?*")),"")</f>
        <v>0</v>
      </c>
      <c r="F1003">
        <f>--ISNUMBER(IFERROR(SEARCH('Project Costing'!#REF!,'Equipment &amp; Materials'!J1009,1),""))</f>
        <v>0</v>
      </c>
      <c r="G1003" t="str">
        <f>IF(F1003=1,COUNTIF($F$8:F1003,1),"")</f>
        <v/>
      </c>
      <c r="I1003" s="157">
        <f>IFERROR($H$8:INDEX($H$8:$H$3000,COUNTIF($H$8:$H$3000,"?*")),"")</f>
        <v>0</v>
      </c>
    </row>
    <row r="1004" spans="1:9" x14ac:dyDescent="0.25">
      <c r="A1004">
        <f>--ISNUMBER(IFERROR(SEARCH('Project Costing'!#REF!,'Equipment &amp; Materials'!J1010,1),""))</f>
        <v>0</v>
      </c>
      <c r="B1004" t="str">
        <f>IF(A1004=1,COUNTIF($A$8:A1004,1),"")</f>
        <v/>
      </c>
      <c r="D1004" s="158">
        <f>IFERROR($C$8:INDEX($C$8:$C$3000,COUNTIF($C$8:$C$3000,"?*")),"")</f>
        <v>0</v>
      </c>
      <c r="F1004">
        <f>--ISNUMBER(IFERROR(SEARCH('Project Costing'!#REF!,'Equipment &amp; Materials'!J1010,1),""))</f>
        <v>0</v>
      </c>
      <c r="G1004" t="str">
        <f>IF(F1004=1,COUNTIF($F$8:F1004,1),"")</f>
        <v/>
      </c>
      <c r="I1004" s="157">
        <f>IFERROR($H$8:INDEX($H$8:$H$3000,COUNTIF($H$8:$H$3000,"?*")),"")</f>
        <v>0</v>
      </c>
    </row>
    <row r="1005" spans="1:9" x14ac:dyDescent="0.25">
      <c r="A1005">
        <f>--ISNUMBER(IFERROR(SEARCH('Project Costing'!#REF!,'Equipment &amp; Materials'!J1011,1),""))</f>
        <v>0</v>
      </c>
      <c r="B1005" t="str">
        <f>IF(A1005=1,COUNTIF($A$8:A1005,1),"")</f>
        <v/>
      </c>
      <c r="D1005" s="158">
        <f>IFERROR($C$8:INDEX($C$8:$C$3000,COUNTIF($C$8:$C$3000,"?*")),"")</f>
        <v>0</v>
      </c>
      <c r="F1005">
        <f>--ISNUMBER(IFERROR(SEARCH('Project Costing'!#REF!,'Equipment &amp; Materials'!J1011,1),""))</f>
        <v>0</v>
      </c>
      <c r="G1005" t="str">
        <f>IF(F1005=1,COUNTIF($F$8:F1005,1),"")</f>
        <v/>
      </c>
      <c r="I1005" s="157">
        <f>IFERROR($H$8:INDEX($H$8:$H$3000,COUNTIF($H$8:$H$3000,"?*")),"")</f>
        <v>0</v>
      </c>
    </row>
    <row r="1006" spans="1:9" x14ac:dyDescent="0.25">
      <c r="A1006">
        <f>--ISNUMBER(IFERROR(SEARCH('Project Costing'!#REF!,'Equipment &amp; Materials'!J1012,1),""))</f>
        <v>0</v>
      </c>
      <c r="B1006" t="str">
        <f>IF(A1006=1,COUNTIF($A$8:A1006,1),"")</f>
        <v/>
      </c>
      <c r="D1006" s="158">
        <f>IFERROR($C$8:INDEX($C$8:$C$3000,COUNTIF($C$8:$C$3000,"?*")),"")</f>
        <v>0</v>
      </c>
      <c r="F1006">
        <f>--ISNUMBER(IFERROR(SEARCH('Project Costing'!#REF!,'Equipment &amp; Materials'!J1012,1),""))</f>
        <v>0</v>
      </c>
      <c r="G1006" t="str">
        <f>IF(F1006=1,COUNTIF($F$8:F1006,1),"")</f>
        <v/>
      </c>
      <c r="I1006" s="157">
        <f>IFERROR($H$8:INDEX($H$8:$H$3000,COUNTIF($H$8:$H$3000,"?*")),"")</f>
        <v>0</v>
      </c>
    </row>
    <row r="1007" spans="1:9" x14ac:dyDescent="0.25">
      <c r="A1007">
        <f>--ISNUMBER(IFERROR(SEARCH('Project Costing'!#REF!,'Equipment &amp; Materials'!J1013,1),""))</f>
        <v>0</v>
      </c>
      <c r="B1007" t="str">
        <f>IF(A1007=1,COUNTIF($A$8:A1007,1),"")</f>
        <v/>
      </c>
      <c r="D1007" s="158">
        <f>IFERROR($C$8:INDEX($C$8:$C$3000,COUNTIF($C$8:$C$3000,"?*")),"")</f>
        <v>0</v>
      </c>
      <c r="F1007">
        <f>--ISNUMBER(IFERROR(SEARCH('Project Costing'!#REF!,'Equipment &amp; Materials'!J1013,1),""))</f>
        <v>0</v>
      </c>
      <c r="G1007" t="str">
        <f>IF(F1007=1,COUNTIF($F$8:F1007,1),"")</f>
        <v/>
      </c>
      <c r="I1007" s="157">
        <f>IFERROR($H$8:INDEX($H$8:$H$3000,COUNTIF($H$8:$H$3000,"?*")),"")</f>
        <v>0</v>
      </c>
    </row>
    <row r="1008" spans="1:9" x14ac:dyDescent="0.25">
      <c r="A1008">
        <f>--ISNUMBER(IFERROR(SEARCH('Project Costing'!#REF!,'Equipment &amp; Materials'!J1014,1),""))</f>
        <v>0</v>
      </c>
      <c r="B1008" t="str">
        <f>IF(A1008=1,COUNTIF($A$8:A1008,1),"")</f>
        <v/>
      </c>
      <c r="D1008" s="158">
        <f>IFERROR($C$8:INDEX($C$8:$C$3000,COUNTIF($C$8:$C$3000,"?*")),"")</f>
        <v>0</v>
      </c>
      <c r="F1008">
        <f>--ISNUMBER(IFERROR(SEARCH('Project Costing'!#REF!,'Equipment &amp; Materials'!J1014,1),""))</f>
        <v>0</v>
      </c>
      <c r="G1008" t="str">
        <f>IF(F1008=1,COUNTIF($F$8:F1008,1),"")</f>
        <v/>
      </c>
      <c r="I1008" s="157">
        <f>IFERROR($H$8:INDEX($H$8:$H$3000,COUNTIF($H$8:$H$3000,"?*")),"")</f>
        <v>0</v>
      </c>
    </row>
    <row r="1009" spans="1:9" x14ac:dyDescent="0.25">
      <c r="A1009">
        <f>--ISNUMBER(IFERROR(SEARCH('Project Costing'!#REF!,'Equipment &amp; Materials'!J1015,1),""))</f>
        <v>0</v>
      </c>
      <c r="B1009" t="str">
        <f>IF(A1009=1,COUNTIF($A$8:A1009,1),"")</f>
        <v/>
      </c>
      <c r="D1009" s="158">
        <f>IFERROR($C$8:INDEX($C$8:$C$3000,COUNTIF($C$8:$C$3000,"?*")),"")</f>
        <v>0</v>
      </c>
      <c r="F1009">
        <f>--ISNUMBER(IFERROR(SEARCH('Project Costing'!#REF!,'Equipment &amp; Materials'!J1015,1),""))</f>
        <v>0</v>
      </c>
      <c r="G1009" t="str">
        <f>IF(F1009=1,COUNTIF($F$8:F1009,1),"")</f>
        <v/>
      </c>
      <c r="I1009" s="157">
        <f>IFERROR($H$8:INDEX($H$8:$H$3000,COUNTIF($H$8:$H$3000,"?*")),"")</f>
        <v>0</v>
      </c>
    </row>
    <row r="1010" spans="1:9" x14ac:dyDescent="0.25">
      <c r="A1010">
        <f>--ISNUMBER(IFERROR(SEARCH('Project Costing'!#REF!,'Equipment &amp; Materials'!J1016,1),""))</f>
        <v>0</v>
      </c>
      <c r="B1010" t="str">
        <f>IF(A1010=1,COUNTIF($A$8:A1010,1),"")</f>
        <v/>
      </c>
      <c r="D1010" s="158">
        <f>IFERROR($C$8:INDEX($C$8:$C$3000,COUNTIF($C$8:$C$3000,"?*")),"")</f>
        <v>0</v>
      </c>
      <c r="F1010">
        <f>--ISNUMBER(IFERROR(SEARCH('Project Costing'!#REF!,'Equipment &amp; Materials'!J1016,1),""))</f>
        <v>0</v>
      </c>
      <c r="G1010" t="str">
        <f>IF(F1010=1,COUNTIF($F$8:F1010,1),"")</f>
        <v/>
      </c>
      <c r="I1010" s="157">
        <f>IFERROR($H$8:INDEX($H$8:$H$3000,COUNTIF($H$8:$H$3000,"?*")),"")</f>
        <v>0</v>
      </c>
    </row>
    <row r="1011" spans="1:9" x14ac:dyDescent="0.25">
      <c r="A1011">
        <f>--ISNUMBER(IFERROR(SEARCH('Project Costing'!#REF!,'Equipment &amp; Materials'!J1017,1),""))</f>
        <v>0</v>
      </c>
      <c r="B1011" t="str">
        <f>IF(A1011=1,COUNTIF($A$8:A1011,1),"")</f>
        <v/>
      </c>
      <c r="D1011" s="158">
        <f>IFERROR($C$8:INDEX($C$8:$C$3000,COUNTIF($C$8:$C$3000,"?*")),"")</f>
        <v>0</v>
      </c>
      <c r="F1011">
        <f>--ISNUMBER(IFERROR(SEARCH('Project Costing'!#REF!,'Equipment &amp; Materials'!J1017,1),""))</f>
        <v>0</v>
      </c>
      <c r="G1011" t="str">
        <f>IF(F1011=1,COUNTIF($F$8:F1011,1),"")</f>
        <v/>
      </c>
      <c r="I1011" s="157">
        <f>IFERROR($H$8:INDEX($H$8:$H$3000,COUNTIF($H$8:$H$3000,"?*")),"")</f>
        <v>0</v>
      </c>
    </row>
    <row r="1012" spans="1:9" x14ac:dyDescent="0.25">
      <c r="A1012">
        <f>--ISNUMBER(IFERROR(SEARCH('Project Costing'!#REF!,'Equipment &amp; Materials'!J1018,1),""))</f>
        <v>0</v>
      </c>
      <c r="B1012" t="str">
        <f>IF(A1012=1,COUNTIF($A$8:A1012,1),"")</f>
        <v/>
      </c>
      <c r="D1012" s="158">
        <f>IFERROR($C$8:INDEX($C$8:$C$3000,COUNTIF($C$8:$C$3000,"?*")),"")</f>
        <v>0</v>
      </c>
      <c r="F1012">
        <f>--ISNUMBER(IFERROR(SEARCH('Project Costing'!#REF!,'Equipment &amp; Materials'!J1018,1),""))</f>
        <v>0</v>
      </c>
      <c r="G1012" t="str">
        <f>IF(F1012=1,COUNTIF($F$8:F1012,1),"")</f>
        <v/>
      </c>
      <c r="I1012" s="157">
        <f>IFERROR($H$8:INDEX($H$8:$H$3000,COUNTIF($H$8:$H$3000,"?*")),"")</f>
        <v>0</v>
      </c>
    </row>
    <row r="1013" spans="1:9" x14ac:dyDescent="0.25">
      <c r="A1013">
        <f>--ISNUMBER(IFERROR(SEARCH('Project Costing'!#REF!,'Equipment &amp; Materials'!J1019,1),""))</f>
        <v>0</v>
      </c>
      <c r="B1013" t="str">
        <f>IF(A1013=1,COUNTIF($A$8:A1013,1),"")</f>
        <v/>
      </c>
      <c r="D1013" s="158">
        <f>IFERROR($C$8:INDEX($C$8:$C$3000,COUNTIF($C$8:$C$3000,"?*")),"")</f>
        <v>0</v>
      </c>
      <c r="F1013">
        <f>--ISNUMBER(IFERROR(SEARCH('Project Costing'!#REF!,'Equipment &amp; Materials'!J1019,1),""))</f>
        <v>0</v>
      </c>
      <c r="G1013" t="str">
        <f>IF(F1013=1,COUNTIF($F$8:F1013,1),"")</f>
        <v/>
      </c>
      <c r="I1013" s="157">
        <f>IFERROR($H$8:INDEX($H$8:$H$3000,COUNTIF($H$8:$H$3000,"?*")),"")</f>
        <v>0</v>
      </c>
    </row>
    <row r="1014" spans="1:9" x14ac:dyDescent="0.25">
      <c r="A1014">
        <f>--ISNUMBER(IFERROR(SEARCH('Project Costing'!#REF!,'Equipment &amp; Materials'!J1020,1),""))</f>
        <v>0</v>
      </c>
      <c r="B1014" t="str">
        <f>IF(A1014=1,COUNTIF($A$8:A1014,1),"")</f>
        <v/>
      </c>
      <c r="D1014" s="158">
        <f>IFERROR($C$8:INDEX($C$8:$C$3000,COUNTIF($C$8:$C$3000,"?*")),"")</f>
        <v>0</v>
      </c>
      <c r="F1014">
        <f>--ISNUMBER(IFERROR(SEARCH('Project Costing'!#REF!,'Equipment &amp; Materials'!J1020,1),""))</f>
        <v>0</v>
      </c>
      <c r="G1014" t="str">
        <f>IF(F1014=1,COUNTIF($F$8:F1014,1),"")</f>
        <v/>
      </c>
      <c r="I1014" s="157">
        <f>IFERROR($H$8:INDEX($H$8:$H$3000,COUNTIF($H$8:$H$3000,"?*")),"")</f>
        <v>0</v>
      </c>
    </row>
    <row r="1015" spans="1:9" x14ac:dyDescent="0.25">
      <c r="A1015">
        <f>--ISNUMBER(IFERROR(SEARCH('Project Costing'!#REF!,'Equipment &amp; Materials'!J1021,1),""))</f>
        <v>0</v>
      </c>
      <c r="B1015" t="str">
        <f>IF(A1015=1,COUNTIF($A$8:A1015,1),"")</f>
        <v/>
      </c>
      <c r="D1015" s="158">
        <f>IFERROR($C$8:INDEX($C$8:$C$3000,COUNTIF($C$8:$C$3000,"?*")),"")</f>
        <v>0</v>
      </c>
      <c r="F1015">
        <f>--ISNUMBER(IFERROR(SEARCH('Project Costing'!#REF!,'Equipment &amp; Materials'!J1021,1),""))</f>
        <v>0</v>
      </c>
      <c r="G1015" t="str">
        <f>IF(F1015=1,COUNTIF($F$8:F1015,1),"")</f>
        <v/>
      </c>
      <c r="I1015" s="157">
        <f>IFERROR($H$8:INDEX($H$8:$H$3000,COUNTIF($H$8:$H$3000,"?*")),"")</f>
        <v>0</v>
      </c>
    </row>
    <row r="1016" spans="1:9" x14ac:dyDescent="0.25">
      <c r="A1016">
        <f>--ISNUMBER(IFERROR(SEARCH('Project Costing'!#REF!,'Equipment &amp; Materials'!J1022,1),""))</f>
        <v>0</v>
      </c>
      <c r="B1016" t="str">
        <f>IF(A1016=1,COUNTIF($A$8:A1016,1),"")</f>
        <v/>
      </c>
      <c r="D1016" s="158">
        <f>IFERROR($C$8:INDEX($C$8:$C$3000,COUNTIF($C$8:$C$3000,"?*")),"")</f>
        <v>0</v>
      </c>
      <c r="F1016">
        <f>--ISNUMBER(IFERROR(SEARCH('Project Costing'!#REF!,'Equipment &amp; Materials'!J1022,1),""))</f>
        <v>0</v>
      </c>
      <c r="G1016" t="str">
        <f>IF(F1016=1,COUNTIF($F$8:F1016,1),"")</f>
        <v/>
      </c>
      <c r="I1016" s="157">
        <f>IFERROR($H$8:INDEX($H$8:$H$3000,COUNTIF($H$8:$H$3000,"?*")),"")</f>
        <v>0</v>
      </c>
    </row>
    <row r="1017" spans="1:9" x14ac:dyDescent="0.25">
      <c r="A1017">
        <f>--ISNUMBER(IFERROR(SEARCH('Project Costing'!#REF!,'Equipment &amp; Materials'!J1023,1),""))</f>
        <v>0</v>
      </c>
      <c r="B1017" t="str">
        <f>IF(A1017=1,COUNTIF($A$8:A1017,1),"")</f>
        <v/>
      </c>
      <c r="D1017" s="158">
        <f>IFERROR($C$8:INDEX($C$8:$C$3000,COUNTIF($C$8:$C$3000,"?*")),"")</f>
        <v>0</v>
      </c>
      <c r="F1017">
        <f>--ISNUMBER(IFERROR(SEARCH('Project Costing'!#REF!,'Equipment &amp; Materials'!J1023,1),""))</f>
        <v>0</v>
      </c>
      <c r="G1017" t="str">
        <f>IF(F1017=1,COUNTIF($F$8:F1017,1),"")</f>
        <v/>
      </c>
      <c r="I1017" s="157">
        <f>IFERROR($H$8:INDEX($H$8:$H$3000,COUNTIF($H$8:$H$3000,"?*")),"")</f>
        <v>0</v>
      </c>
    </row>
    <row r="1018" spans="1:9" x14ac:dyDescent="0.25">
      <c r="A1018">
        <f>--ISNUMBER(IFERROR(SEARCH('Project Costing'!#REF!,'Equipment &amp; Materials'!J1024,1),""))</f>
        <v>0</v>
      </c>
      <c r="B1018" t="str">
        <f>IF(A1018=1,COUNTIF($A$8:A1018,1),"")</f>
        <v/>
      </c>
      <c r="D1018" s="158">
        <f>IFERROR($C$8:INDEX($C$8:$C$3000,COUNTIF($C$8:$C$3000,"?*")),"")</f>
        <v>0</v>
      </c>
      <c r="F1018">
        <f>--ISNUMBER(IFERROR(SEARCH('Project Costing'!#REF!,'Equipment &amp; Materials'!J1024,1),""))</f>
        <v>0</v>
      </c>
      <c r="G1018" t="str">
        <f>IF(F1018=1,COUNTIF($F$8:F1018,1),"")</f>
        <v/>
      </c>
      <c r="I1018" s="157">
        <f>IFERROR($H$8:INDEX($H$8:$H$3000,COUNTIF($H$8:$H$3000,"?*")),"")</f>
        <v>0</v>
      </c>
    </row>
    <row r="1019" spans="1:9" x14ac:dyDescent="0.25">
      <c r="A1019">
        <f>--ISNUMBER(IFERROR(SEARCH('Project Costing'!#REF!,'Equipment &amp; Materials'!J1025,1),""))</f>
        <v>0</v>
      </c>
      <c r="B1019" t="str">
        <f>IF(A1019=1,COUNTIF($A$8:A1019,1),"")</f>
        <v/>
      </c>
      <c r="D1019" s="158">
        <f>IFERROR($C$8:INDEX($C$8:$C$3000,COUNTIF($C$8:$C$3000,"?*")),"")</f>
        <v>0</v>
      </c>
      <c r="F1019">
        <f>--ISNUMBER(IFERROR(SEARCH('Project Costing'!#REF!,'Equipment &amp; Materials'!J1025,1),""))</f>
        <v>0</v>
      </c>
      <c r="G1019" t="str">
        <f>IF(F1019=1,COUNTIF($F$8:F1019,1),"")</f>
        <v/>
      </c>
      <c r="I1019" s="157">
        <f>IFERROR($H$8:INDEX($H$8:$H$3000,COUNTIF($H$8:$H$3000,"?*")),"")</f>
        <v>0</v>
      </c>
    </row>
    <row r="1020" spans="1:9" x14ac:dyDescent="0.25">
      <c r="A1020">
        <f>--ISNUMBER(IFERROR(SEARCH('Project Costing'!#REF!,'Equipment &amp; Materials'!J1026,1),""))</f>
        <v>0</v>
      </c>
      <c r="B1020" t="str">
        <f>IF(A1020=1,COUNTIF($A$8:A1020,1),"")</f>
        <v/>
      </c>
      <c r="D1020" s="158">
        <f>IFERROR($C$8:INDEX($C$8:$C$3000,COUNTIF($C$8:$C$3000,"?*")),"")</f>
        <v>0</v>
      </c>
      <c r="F1020">
        <f>--ISNUMBER(IFERROR(SEARCH('Project Costing'!#REF!,'Equipment &amp; Materials'!J1026,1),""))</f>
        <v>0</v>
      </c>
      <c r="G1020" t="str">
        <f>IF(F1020=1,COUNTIF($F$8:F1020,1),"")</f>
        <v/>
      </c>
      <c r="I1020" s="157">
        <f>IFERROR($H$8:INDEX($H$8:$H$3000,COUNTIF($H$8:$H$3000,"?*")),"")</f>
        <v>0</v>
      </c>
    </row>
    <row r="1021" spans="1:9" x14ac:dyDescent="0.25">
      <c r="A1021">
        <f>--ISNUMBER(IFERROR(SEARCH('Project Costing'!#REF!,'Equipment &amp; Materials'!J1027,1),""))</f>
        <v>0</v>
      </c>
      <c r="B1021" t="str">
        <f>IF(A1021=1,COUNTIF($A$8:A1021,1),"")</f>
        <v/>
      </c>
      <c r="D1021" s="158">
        <f>IFERROR($C$8:INDEX($C$8:$C$3000,COUNTIF($C$8:$C$3000,"?*")),"")</f>
        <v>0</v>
      </c>
      <c r="F1021">
        <f>--ISNUMBER(IFERROR(SEARCH('Project Costing'!#REF!,'Equipment &amp; Materials'!J1027,1),""))</f>
        <v>0</v>
      </c>
      <c r="G1021" t="str">
        <f>IF(F1021=1,COUNTIF($F$8:F1021,1),"")</f>
        <v/>
      </c>
      <c r="I1021" s="157">
        <f>IFERROR($H$8:INDEX($H$8:$H$3000,COUNTIF($H$8:$H$3000,"?*")),"")</f>
        <v>0</v>
      </c>
    </row>
    <row r="1022" spans="1:9" x14ac:dyDescent="0.25">
      <c r="A1022">
        <f>--ISNUMBER(IFERROR(SEARCH('Project Costing'!#REF!,'Equipment &amp; Materials'!J1028,1),""))</f>
        <v>0</v>
      </c>
      <c r="B1022" t="str">
        <f>IF(A1022=1,COUNTIF($A$8:A1022,1),"")</f>
        <v/>
      </c>
      <c r="D1022" s="158">
        <f>IFERROR($C$8:INDEX($C$8:$C$3000,COUNTIF($C$8:$C$3000,"?*")),"")</f>
        <v>0</v>
      </c>
      <c r="F1022">
        <f>--ISNUMBER(IFERROR(SEARCH('Project Costing'!#REF!,'Equipment &amp; Materials'!J1028,1),""))</f>
        <v>0</v>
      </c>
      <c r="G1022" t="str">
        <f>IF(F1022=1,COUNTIF($F$8:F1022,1),"")</f>
        <v/>
      </c>
      <c r="I1022" s="157">
        <f>IFERROR($H$8:INDEX($H$8:$H$3000,COUNTIF($H$8:$H$3000,"?*")),"")</f>
        <v>0</v>
      </c>
    </row>
    <row r="1023" spans="1:9" x14ac:dyDescent="0.25">
      <c r="A1023">
        <f>--ISNUMBER(IFERROR(SEARCH('Project Costing'!#REF!,'Equipment &amp; Materials'!J1029,1),""))</f>
        <v>0</v>
      </c>
      <c r="B1023" t="str">
        <f>IF(A1023=1,COUNTIF($A$8:A1023,1),"")</f>
        <v/>
      </c>
      <c r="D1023" s="158">
        <f>IFERROR($C$8:INDEX($C$8:$C$3000,COUNTIF($C$8:$C$3000,"?*")),"")</f>
        <v>0</v>
      </c>
      <c r="F1023">
        <f>--ISNUMBER(IFERROR(SEARCH('Project Costing'!#REF!,'Equipment &amp; Materials'!J1029,1),""))</f>
        <v>0</v>
      </c>
      <c r="G1023" t="str">
        <f>IF(F1023=1,COUNTIF($F$8:F1023,1),"")</f>
        <v/>
      </c>
      <c r="I1023" s="157">
        <f>IFERROR($H$8:INDEX($H$8:$H$3000,COUNTIF($H$8:$H$3000,"?*")),"")</f>
        <v>0</v>
      </c>
    </row>
    <row r="1024" spans="1:9" x14ac:dyDescent="0.25">
      <c r="A1024">
        <f>--ISNUMBER(IFERROR(SEARCH('Project Costing'!#REF!,'Equipment &amp; Materials'!J1030,1),""))</f>
        <v>0</v>
      </c>
      <c r="B1024" t="str">
        <f>IF(A1024=1,COUNTIF($A$8:A1024,1),"")</f>
        <v/>
      </c>
      <c r="D1024" s="158">
        <f>IFERROR($C$8:INDEX($C$8:$C$3000,COUNTIF($C$8:$C$3000,"?*")),"")</f>
        <v>0</v>
      </c>
      <c r="F1024">
        <f>--ISNUMBER(IFERROR(SEARCH('Project Costing'!#REF!,'Equipment &amp; Materials'!J1030,1),""))</f>
        <v>0</v>
      </c>
      <c r="G1024" t="str">
        <f>IF(F1024=1,COUNTIF($F$8:F1024,1),"")</f>
        <v/>
      </c>
      <c r="I1024" s="157">
        <f>IFERROR($H$8:INDEX($H$8:$H$3000,COUNTIF($H$8:$H$3000,"?*")),"")</f>
        <v>0</v>
      </c>
    </row>
    <row r="1025" spans="1:9" x14ac:dyDescent="0.25">
      <c r="A1025">
        <f>--ISNUMBER(IFERROR(SEARCH('Project Costing'!#REF!,'Equipment &amp; Materials'!J1031,1),""))</f>
        <v>0</v>
      </c>
      <c r="B1025" t="str">
        <f>IF(A1025=1,COUNTIF($A$8:A1025,1),"")</f>
        <v/>
      </c>
      <c r="D1025" s="158">
        <f>IFERROR($C$8:INDEX($C$8:$C$3000,COUNTIF($C$8:$C$3000,"?*")),"")</f>
        <v>0</v>
      </c>
      <c r="F1025">
        <f>--ISNUMBER(IFERROR(SEARCH('Project Costing'!#REF!,'Equipment &amp; Materials'!J1031,1),""))</f>
        <v>0</v>
      </c>
      <c r="G1025" t="str">
        <f>IF(F1025=1,COUNTIF($F$8:F1025,1),"")</f>
        <v/>
      </c>
      <c r="I1025" s="157">
        <f>IFERROR($H$8:INDEX($H$8:$H$3000,COUNTIF($H$8:$H$3000,"?*")),"")</f>
        <v>0</v>
      </c>
    </row>
    <row r="1026" spans="1:9" x14ac:dyDescent="0.25">
      <c r="A1026">
        <f>--ISNUMBER(IFERROR(SEARCH('Project Costing'!#REF!,'Equipment &amp; Materials'!J1032,1),""))</f>
        <v>0</v>
      </c>
      <c r="B1026" t="str">
        <f>IF(A1026=1,COUNTIF($A$8:A1026,1),"")</f>
        <v/>
      </c>
      <c r="D1026" s="158">
        <f>IFERROR($C$8:INDEX($C$8:$C$3000,COUNTIF($C$8:$C$3000,"?*")),"")</f>
        <v>0</v>
      </c>
      <c r="F1026">
        <f>--ISNUMBER(IFERROR(SEARCH('Project Costing'!#REF!,'Equipment &amp; Materials'!J1032,1),""))</f>
        <v>0</v>
      </c>
      <c r="G1026" t="str">
        <f>IF(F1026=1,COUNTIF($F$8:F1026,1),"")</f>
        <v/>
      </c>
      <c r="I1026" s="157">
        <f>IFERROR($H$8:INDEX($H$8:$H$3000,COUNTIF($H$8:$H$3000,"?*")),"")</f>
        <v>0</v>
      </c>
    </row>
    <row r="1027" spans="1:9" x14ac:dyDescent="0.25">
      <c r="A1027">
        <f>--ISNUMBER(IFERROR(SEARCH('Project Costing'!#REF!,'Equipment &amp; Materials'!J1033,1),""))</f>
        <v>0</v>
      </c>
      <c r="B1027" t="str">
        <f>IF(A1027=1,COUNTIF($A$8:A1027,1),"")</f>
        <v/>
      </c>
      <c r="D1027" s="158">
        <f>IFERROR($C$8:INDEX($C$8:$C$3000,COUNTIF($C$8:$C$3000,"?*")),"")</f>
        <v>0</v>
      </c>
      <c r="F1027">
        <f>--ISNUMBER(IFERROR(SEARCH('Project Costing'!#REF!,'Equipment &amp; Materials'!J1033,1),""))</f>
        <v>0</v>
      </c>
      <c r="G1027" t="str">
        <f>IF(F1027=1,COUNTIF($F$8:F1027,1),"")</f>
        <v/>
      </c>
      <c r="I1027" s="157">
        <f>IFERROR($H$8:INDEX($H$8:$H$3000,COUNTIF($H$8:$H$3000,"?*")),"")</f>
        <v>0</v>
      </c>
    </row>
    <row r="1028" spans="1:9" x14ac:dyDescent="0.25">
      <c r="A1028">
        <f>--ISNUMBER(IFERROR(SEARCH('Project Costing'!#REF!,'Equipment &amp; Materials'!J1034,1),""))</f>
        <v>0</v>
      </c>
      <c r="B1028" t="str">
        <f>IF(A1028=1,COUNTIF($A$8:A1028,1),"")</f>
        <v/>
      </c>
      <c r="D1028" s="158">
        <f>IFERROR($C$8:INDEX($C$8:$C$3000,COUNTIF($C$8:$C$3000,"?*")),"")</f>
        <v>0</v>
      </c>
      <c r="F1028">
        <f>--ISNUMBER(IFERROR(SEARCH('Project Costing'!#REF!,'Equipment &amp; Materials'!J1034,1),""))</f>
        <v>0</v>
      </c>
      <c r="G1028" t="str">
        <f>IF(F1028=1,COUNTIF($F$8:F1028,1),"")</f>
        <v/>
      </c>
      <c r="I1028" s="157">
        <f>IFERROR($H$8:INDEX($H$8:$H$3000,COUNTIF($H$8:$H$3000,"?*")),"")</f>
        <v>0</v>
      </c>
    </row>
    <row r="1029" spans="1:9" x14ac:dyDescent="0.25">
      <c r="A1029">
        <f>--ISNUMBER(IFERROR(SEARCH('Project Costing'!#REF!,'Equipment &amp; Materials'!J1035,1),""))</f>
        <v>0</v>
      </c>
      <c r="B1029" t="str">
        <f>IF(A1029=1,COUNTIF($A$8:A1029,1),"")</f>
        <v/>
      </c>
      <c r="D1029" s="158">
        <f>IFERROR($C$8:INDEX($C$8:$C$3000,COUNTIF($C$8:$C$3000,"?*")),"")</f>
        <v>0</v>
      </c>
      <c r="F1029">
        <f>--ISNUMBER(IFERROR(SEARCH('Project Costing'!#REF!,'Equipment &amp; Materials'!J1035,1),""))</f>
        <v>0</v>
      </c>
      <c r="G1029" t="str">
        <f>IF(F1029=1,COUNTIF($F$8:F1029,1),"")</f>
        <v/>
      </c>
      <c r="I1029" s="157">
        <f>IFERROR($H$8:INDEX($H$8:$H$3000,COUNTIF($H$8:$H$3000,"?*")),"")</f>
        <v>0</v>
      </c>
    </row>
    <row r="1030" spans="1:9" x14ac:dyDescent="0.25">
      <c r="A1030">
        <f>--ISNUMBER(IFERROR(SEARCH('Project Costing'!#REF!,'Equipment &amp; Materials'!J1036,1),""))</f>
        <v>0</v>
      </c>
      <c r="B1030" t="str">
        <f>IF(A1030=1,COUNTIF($A$8:A1030,1),"")</f>
        <v/>
      </c>
      <c r="D1030" s="158">
        <f>IFERROR($C$8:INDEX($C$8:$C$3000,COUNTIF($C$8:$C$3000,"?*")),"")</f>
        <v>0</v>
      </c>
      <c r="F1030">
        <f>--ISNUMBER(IFERROR(SEARCH('Project Costing'!#REF!,'Equipment &amp; Materials'!J1036,1),""))</f>
        <v>0</v>
      </c>
      <c r="G1030" t="str">
        <f>IF(F1030=1,COUNTIF($F$8:F1030,1),"")</f>
        <v/>
      </c>
      <c r="I1030" s="157">
        <f>IFERROR($H$8:INDEX($H$8:$H$3000,COUNTIF($H$8:$H$3000,"?*")),"")</f>
        <v>0</v>
      </c>
    </row>
    <row r="1031" spans="1:9" x14ac:dyDescent="0.25">
      <c r="A1031">
        <f>--ISNUMBER(IFERROR(SEARCH('Project Costing'!#REF!,'Equipment &amp; Materials'!J1037,1),""))</f>
        <v>0</v>
      </c>
      <c r="B1031" t="str">
        <f>IF(A1031=1,COUNTIF($A$8:A1031,1),"")</f>
        <v/>
      </c>
      <c r="D1031" s="158">
        <f>IFERROR($C$8:INDEX($C$8:$C$3000,COUNTIF($C$8:$C$3000,"?*")),"")</f>
        <v>0</v>
      </c>
      <c r="F1031">
        <f>--ISNUMBER(IFERROR(SEARCH('Project Costing'!#REF!,'Equipment &amp; Materials'!J1037,1),""))</f>
        <v>0</v>
      </c>
      <c r="G1031" t="str">
        <f>IF(F1031=1,COUNTIF($F$8:F1031,1),"")</f>
        <v/>
      </c>
      <c r="I1031" s="157">
        <f>IFERROR($H$8:INDEX($H$8:$H$3000,COUNTIF($H$8:$H$3000,"?*")),"")</f>
        <v>0</v>
      </c>
    </row>
    <row r="1032" spans="1:9" x14ac:dyDescent="0.25">
      <c r="A1032">
        <f>--ISNUMBER(IFERROR(SEARCH('Project Costing'!#REF!,'Equipment &amp; Materials'!J1038,1),""))</f>
        <v>0</v>
      </c>
      <c r="B1032" t="str">
        <f>IF(A1032=1,COUNTIF($A$8:A1032,1),"")</f>
        <v/>
      </c>
      <c r="D1032" s="158">
        <f>IFERROR($C$8:INDEX($C$8:$C$3000,COUNTIF($C$8:$C$3000,"?*")),"")</f>
        <v>0</v>
      </c>
      <c r="F1032">
        <f>--ISNUMBER(IFERROR(SEARCH('Project Costing'!#REF!,'Equipment &amp; Materials'!J1038,1),""))</f>
        <v>0</v>
      </c>
      <c r="G1032" t="str">
        <f>IF(F1032=1,COUNTIF($F$8:F1032,1),"")</f>
        <v/>
      </c>
      <c r="I1032" s="157">
        <f>IFERROR($H$8:INDEX($H$8:$H$3000,COUNTIF($H$8:$H$3000,"?*")),"")</f>
        <v>0</v>
      </c>
    </row>
    <row r="1033" spans="1:9" x14ac:dyDescent="0.25">
      <c r="A1033">
        <f>--ISNUMBER(IFERROR(SEARCH('Project Costing'!#REF!,'Equipment &amp; Materials'!J1039,1),""))</f>
        <v>0</v>
      </c>
      <c r="B1033" t="str">
        <f>IF(A1033=1,COUNTIF($A$8:A1033,1),"")</f>
        <v/>
      </c>
      <c r="D1033" s="158">
        <f>IFERROR($C$8:INDEX($C$8:$C$3000,COUNTIF($C$8:$C$3000,"?*")),"")</f>
        <v>0</v>
      </c>
      <c r="F1033">
        <f>--ISNUMBER(IFERROR(SEARCH('Project Costing'!#REF!,'Equipment &amp; Materials'!J1039,1),""))</f>
        <v>0</v>
      </c>
      <c r="G1033" t="str">
        <f>IF(F1033=1,COUNTIF($F$8:F1033,1),"")</f>
        <v/>
      </c>
      <c r="I1033" s="157">
        <f>IFERROR($H$8:INDEX($H$8:$H$3000,COUNTIF($H$8:$H$3000,"?*")),"")</f>
        <v>0</v>
      </c>
    </row>
    <row r="1034" spans="1:9" x14ac:dyDescent="0.25">
      <c r="A1034">
        <f>--ISNUMBER(IFERROR(SEARCH('Project Costing'!#REF!,'Equipment &amp; Materials'!J1040,1),""))</f>
        <v>0</v>
      </c>
      <c r="B1034" t="str">
        <f>IF(A1034=1,COUNTIF($A$8:A1034,1),"")</f>
        <v/>
      </c>
      <c r="D1034" s="158">
        <f>IFERROR($C$8:INDEX($C$8:$C$3000,COUNTIF($C$8:$C$3000,"?*")),"")</f>
        <v>0</v>
      </c>
      <c r="F1034">
        <f>--ISNUMBER(IFERROR(SEARCH('Project Costing'!#REF!,'Equipment &amp; Materials'!J1040,1),""))</f>
        <v>0</v>
      </c>
      <c r="G1034" t="str">
        <f>IF(F1034=1,COUNTIF($F$8:F1034,1),"")</f>
        <v/>
      </c>
      <c r="I1034" s="157">
        <f>IFERROR($H$8:INDEX($H$8:$H$3000,COUNTIF($H$8:$H$3000,"?*")),"")</f>
        <v>0</v>
      </c>
    </row>
    <row r="1035" spans="1:9" x14ac:dyDescent="0.25">
      <c r="A1035">
        <f>--ISNUMBER(IFERROR(SEARCH('Project Costing'!#REF!,'Equipment &amp; Materials'!J1041,1),""))</f>
        <v>0</v>
      </c>
      <c r="B1035" t="str">
        <f>IF(A1035=1,COUNTIF($A$8:A1035,1),"")</f>
        <v/>
      </c>
      <c r="D1035" s="158">
        <f>IFERROR($C$8:INDEX($C$8:$C$3000,COUNTIF($C$8:$C$3000,"?*")),"")</f>
        <v>0</v>
      </c>
      <c r="F1035">
        <f>--ISNUMBER(IFERROR(SEARCH('Project Costing'!#REF!,'Equipment &amp; Materials'!J1041,1),""))</f>
        <v>0</v>
      </c>
      <c r="G1035" t="str">
        <f>IF(F1035=1,COUNTIF($F$8:F1035,1),"")</f>
        <v/>
      </c>
      <c r="I1035" s="157">
        <f>IFERROR($H$8:INDEX($H$8:$H$3000,COUNTIF($H$8:$H$3000,"?*")),"")</f>
        <v>0</v>
      </c>
    </row>
    <row r="1036" spans="1:9" x14ac:dyDescent="0.25">
      <c r="A1036">
        <f>--ISNUMBER(IFERROR(SEARCH('Project Costing'!#REF!,'Equipment &amp; Materials'!J1042,1),""))</f>
        <v>0</v>
      </c>
      <c r="B1036" t="str">
        <f>IF(A1036=1,COUNTIF($A$8:A1036,1),"")</f>
        <v/>
      </c>
      <c r="D1036" s="158">
        <f>IFERROR($C$8:INDEX($C$8:$C$3000,COUNTIF($C$8:$C$3000,"?*")),"")</f>
        <v>0</v>
      </c>
      <c r="F1036">
        <f>--ISNUMBER(IFERROR(SEARCH('Project Costing'!#REF!,'Equipment &amp; Materials'!J1042,1),""))</f>
        <v>0</v>
      </c>
      <c r="G1036" t="str">
        <f>IF(F1036=1,COUNTIF($F$8:F1036,1),"")</f>
        <v/>
      </c>
      <c r="I1036" s="157">
        <f>IFERROR($H$8:INDEX($H$8:$H$3000,COUNTIF($H$8:$H$3000,"?*")),"")</f>
        <v>0</v>
      </c>
    </row>
    <row r="1037" spans="1:9" x14ac:dyDescent="0.25">
      <c r="A1037">
        <f>--ISNUMBER(IFERROR(SEARCH('Project Costing'!#REF!,'Equipment &amp; Materials'!J1043,1),""))</f>
        <v>0</v>
      </c>
      <c r="B1037" t="str">
        <f>IF(A1037=1,COUNTIF($A$8:A1037,1),"")</f>
        <v/>
      </c>
      <c r="D1037" s="158">
        <f>IFERROR($C$8:INDEX($C$8:$C$3000,COUNTIF($C$8:$C$3000,"?*")),"")</f>
        <v>0</v>
      </c>
      <c r="F1037">
        <f>--ISNUMBER(IFERROR(SEARCH('Project Costing'!#REF!,'Equipment &amp; Materials'!J1043,1),""))</f>
        <v>0</v>
      </c>
      <c r="G1037" t="str">
        <f>IF(F1037=1,COUNTIF($F$8:F1037,1),"")</f>
        <v/>
      </c>
      <c r="I1037" s="157">
        <f>IFERROR($H$8:INDEX($H$8:$H$3000,COUNTIF($H$8:$H$3000,"?*")),"")</f>
        <v>0</v>
      </c>
    </row>
    <row r="1038" spans="1:9" x14ac:dyDescent="0.25">
      <c r="A1038">
        <f>--ISNUMBER(IFERROR(SEARCH('Project Costing'!#REF!,'Equipment &amp; Materials'!J1044,1),""))</f>
        <v>0</v>
      </c>
      <c r="B1038" t="str">
        <f>IF(A1038=1,COUNTIF($A$8:A1038,1),"")</f>
        <v/>
      </c>
      <c r="D1038" s="158">
        <f>IFERROR($C$8:INDEX($C$8:$C$3000,COUNTIF($C$8:$C$3000,"?*")),"")</f>
        <v>0</v>
      </c>
      <c r="F1038">
        <f>--ISNUMBER(IFERROR(SEARCH('Project Costing'!#REF!,'Equipment &amp; Materials'!J1044,1),""))</f>
        <v>0</v>
      </c>
      <c r="G1038" t="str">
        <f>IF(F1038=1,COUNTIF($F$8:F1038,1),"")</f>
        <v/>
      </c>
      <c r="I1038" s="157">
        <f>IFERROR($H$8:INDEX($H$8:$H$3000,COUNTIF($H$8:$H$3000,"?*")),"")</f>
        <v>0</v>
      </c>
    </row>
    <row r="1039" spans="1:9" x14ac:dyDescent="0.25">
      <c r="A1039">
        <f>--ISNUMBER(IFERROR(SEARCH('Project Costing'!#REF!,'Equipment &amp; Materials'!J1045,1),""))</f>
        <v>0</v>
      </c>
      <c r="B1039" t="str">
        <f>IF(A1039=1,COUNTIF($A$8:A1039,1),"")</f>
        <v/>
      </c>
      <c r="D1039" s="158">
        <f>IFERROR($C$8:INDEX($C$8:$C$3000,COUNTIF($C$8:$C$3000,"?*")),"")</f>
        <v>0</v>
      </c>
      <c r="F1039">
        <f>--ISNUMBER(IFERROR(SEARCH('Project Costing'!#REF!,'Equipment &amp; Materials'!J1045,1),""))</f>
        <v>0</v>
      </c>
      <c r="G1039" t="str">
        <f>IF(F1039=1,COUNTIF($F$8:F1039,1),"")</f>
        <v/>
      </c>
      <c r="I1039" s="157">
        <f>IFERROR($H$8:INDEX($H$8:$H$3000,COUNTIF($H$8:$H$3000,"?*")),"")</f>
        <v>0</v>
      </c>
    </row>
    <row r="1040" spans="1:9" x14ac:dyDescent="0.25">
      <c r="A1040">
        <f>--ISNUMBER(IFERROR(SEARCH('Project Costing'!#REF!,'Equipment &amp; Materials'!J1046,1),""))</f>
        <v>0</v>
      </c>
      <c r="B1040" t="str">
        <f>IF(A1040=1,COUNTIF($A$8:A1040,1),"")</f>
        <v/>
      </c>
      <c r="D1040" s="158">
        <f>IFERROR($C$8:INDEX($C$8:$C$3000,COUNTIF($C$8:$C$3000,"?*")),"")</f>
        <v>0</v>
      </c>
      <c r="F1040">
        <f>--ISNUMBER(IFERROR(SEARCH('Project Costing'!#REF!,'Equipment &amp; Materials'!J1046,1),""))</f>
        <v>0</v>
      </c>
      <c r="G1040" t="str">
        <f>IF(F1040=1,COUNTIF($F$8:F1040,1),"")</f>
        <v/>
      </c>
      <c r="I1040" s="157">
        <f>IFERROR($H$8:INDEX($H$8:$H$3000,COUNTIF($H$8:$H$3000,"?*")),"")</f>
        <v>0</v>
      </c>
    </row>
    <row r="1041" spans="1:9" x14ac:dyDescent="0.25">
      <c r="A1041">
        <f>--ISNUMBER(IFERROR(SEARCH('Project Costing'!#REF!,'Equipment &amp; Materials'!J1047,1),""))</f>
        <v>0</v>
      </c>
      <c r="B1041" t="str">
        <f>IF(A1041=1,COUNTIF($A$8:A1041,1),"")</f>
        <v/>
      </c>
      <c r="D1041" s="158">
        <f>IFERROR($C$8:INDEX($C$8:$C$3000,COUNTIF($C$8:$C$3000,"?*")),"")</f>
        <v>0</v>
      </c>
      <c r="F1041">
        <f>--ISNUMBER(IFERROR(SEARCH('Project Costing'!#REF!,'Equipment &amp; Materials'!J1047,1),""))</f>
        <v>0</v>
      </c>
      <c r="G1041" t="str">
        <f>IF(F1041=1,COUNTIF($F$8:F1041,1),"")</f>
        <v/>
      </c>
      <c r="I1041" s="157">
        <f>IFERROR($H$8:INDEX($H$8:$H$3000,COUNTIF($H$8:$H$3000,"?*")),"")</f>
        <v>0</v>
      </c>
    </row>
    <row r="1042" spans="1:9" x14ac:dyDescent="0.25">
      <c r="A1042">
        <f>--ISNUMBER(IFERROR(SEARCH('Project Costing'!#REF!,'Equipment &amp; Materials'!J1048,1),""))</f>
        <v>0</v>
      </c>
      <c r="B1042" t="str">
        <f>IF(A1042=1,COUNTIF($A$8:A1042,1),"")</f>
        <v/>
      </c>
      <c r="D1042" s="158">
        <f>IFERROR($C$8:INDEX($C$8:$C$3000,COUNTIF($C$8:$C$3000,"?*")),"")</f>
        <v>0</v>
      </c>
      <c r="F1042">
        <f>--ISNUMBER(IFERROR(SEARCH('Project Costing'!#REF!,'Equipment &amp; Materials'!J1048,1),""))</f>
        <v>0</v>
      </c>
      <c r="G1042" t="str">
        <f>IF(F1042=1,COUNTIF($F$8:F1042,1),"")</f>
        <v/>
      </c>
      <c r="I1042" s="157">
        <f>IFERROR($H$8:INDEX($H$8:$H$3000,COUNTIF($H$8:$H$3000,"?*")),"")</f>
        <v>0</v>
      </c>
    </row>
    <row r="1043" spans="1:9" x14ac:dyDescent="0.25">
      <c r="A1043">
        <f>--ISNUMBER(IFERROR(SEARCH('Project Costing'!#REF!,'Equipment &amp; Materials'!J1049,1),""))</f>
        <v>0</v>
      </c>
      <c r="B1043" t="str">
        <f>IF(A1043=1,COUNTIF($A$8:A1043,1),"")</f>
        <v/>
      </c>
      <c r="D1043" s="158">
        <f>IFERROR($C$8:INDEX($C$8:$C$3000,COUNTIF($C$8:$C$3000,"?*")),"")</f>
        <v>0</v>
      </c>
      <c r="F1043">
        <f>--ISNUMBER(IFERROR(SEARCH('Project Costing'!#REF!,'Equipment &amp; Materials'!J1049,1),""))</f>
        <v>0</v>
      </c>
      <c r="G1043" t="str">
        <f>IF(F1043=1,COUNTIF($F$8:F1043,1),"")</f>
        <v/>
      </c>
      <c r="I1043" s="157">
        <f>IFERROR($H$8:INDEX($H$8:$H$3000,COUNTIF($H$8:$H$3000,"?*")),"")</f>
        <v>0</v>
      </c>
    </row>
    <row r="1044" spans="1:9" x14ac:dyDescent="0.25">
      <c r="A1044">
        <f>--ISNUMBER(IFERROR(SEARCH('Project Costing'!#REF!,'Equipment &amp; Materials'!J1050,1),""))</f>
        <v>0</v>
      </c>
      <c r="B1044" t="str">
        <f>IF(A1044=1,COUNTIF($A$8:A1044,1),"")</f>
        <v/>
      </c>
      <c r="D1044" s="158">
        <f>IFERROR($C$8:INDEX($C$8:$C$3000,COUNTIF($C$8:$C$3000,"?*")),"")</f>
        <v>0</v>
      </c>
      <c r="F1044">
        <f>--ISNUMBER(IFERROR(SEARCH('Project Costing'!#REF!,'Equipment &amp; Materials'!J1050,1),""))</f>
        <v>0</v>
      </c>
      <c r="G1044" t="str">
        <f>IF(F1044=1,COUNTIF($F$8:F1044,1),"")</f>
        <v/>
      </c>
      <c r="I1044" s="157">
        <f>IFERROR($H$8:INDEX($H$8:$H$3000,COUNTIF($H$8:$H$3000,"?*")),"")</f>
        <v>0</v>
      </c>
    </row>
    <row r="1045" spans="1:9" x14ac:dyDescent="0.25">
      <c r="A1045">
        <f>--ISNUMBER(IFERROR(SEARCH('Project Costing'!#REF!,'Equipment &amp; Materials'!J1051,1),""))</f>
        <v>0</v>
      </c>
      <c r="B1045" t="str">
        <f>IF(A1045=1,COUNTIF($A$8:A1045,1),"")</f>
        <v/>
      </c>
      <c r="D1045" s="158">
        <f>IFERROR($C$8:INDEX($C$8:$C$3000,COUNTIF($C$8:$C$3000,"?*")),"")</f>
        <v>0</v>
      </c>
      <c r="F1045">
        <f>--ISNUMBER(IFERROR(SEARCH('Project Costing'!#REF!,'Equipment &amp; Materials'!J1051,1),""))</f>
        <v>0</v>
      </c>
      <c r="G1045" t="str">
        <f>IF(F1045=1,COUNTIF($F$8:F1045,1),"")</f>
        <v/>
      </c>
      <c r="I1045" s="157">
        <f>IFERROR($H$8:INDEX($H$8:$H$3000,COUNTIF($H$8:$H$3000,"?*")),"")</f>
        <v>0</v>
      </c>
    </row>
    <row r="1046" spans="1:9" x14ac:dyDescent="0.25">
      <c r="A1046">
        <f>--ISNUMBER(IFERROR(SEARCH('Project Costing'!#REF!,'Equipment &amp; Materials'!J1052,1),""))</f>
        <v>0</v>
      </c>
      <c r="B1046" t="str">
        <f>IF(A1046=1,COUNTIF($A$8:A1046,1),"")</f>
        <v/>
      </c>
      <c r="D1046" s="158">
        <f>IFERROR($C$8:INDEX($C$8:$C$3000,COUNTIF($C$8:$C$3000,"?*")),"")</f>
        <v>0</v>
      </c>
      <c r="F1046">
        <f>--ISNUMBER(IFERROR(SEARCH('Project Costing'!#REF!,'Equipment &amp; Materials'!J1052,1),""))</f>
        <v>0</v>
      </c>
      <c r="G1046" t="str">
        <f>IF(F1046=1,COUNTIF($F$8:F1046,1),"")</f>
        <v/>
      </c>
      <c r="I1046" s="157">
        <f>IFERROR($H$8:INDEX($H$8:$H$3000,COUNTIF($H$8:$H$3000,"?*")),"")</f>
        <v>0</v>
      </c>
    </row>
    <row r="1047" spans="1:9" x14ac:dyDescent="0.25">
      <c r="A1047">
        <f>--ISNUMBER(IFERROR(SEARCH('Project Costing'!#REF!,'Equipment &amp; Materials'!J1053,1),""))</f>
        <v>0</v>
      </c>
      <c r="B1047" t="str">
        <f>IF(A1047=1,COUNTIF($A$8:A1047,1),"")</f>
        <v/>
      </c>
      <c r="D1047" s="158">
        <f>IFERROR($C$8:INDEX($C$8:$C$3000,COUNTIF($C$8:$C$3000,"?*")),"")</f>
        <v>0</v>
      </c>
      <c r="F1047">
        <f>--ISNUMBER(IFERROR(SEARCH('Project Costing'!#REF!,'Equipment &amp; Materials'!J1053,1),""))</f>
        <v>0</v>
      </c>
      <c r="G1047" t="str">
        <f>IF(F1047=1,COUNTIF($F$8:F1047,1),"")</f>
        <v/>
      </c>
      <c r="I1047" s="157">
        <f>IFERROR($H$8:INDEX($H$8:$H$3000,COUNTIF($H$8:$H$3000,"?*")),"")</f>
        <v>0</v>
      </c>
    </row>
    <row r="1048" spans="1:9" x14ac:dyDescent="0.25">
      <c r="A1048">
        <f>--ISNUMBER(IFERROR(SEARCH('Project Costing'!#REF!,'Equipment &amp; Materials'!J1054,1),""))</f>
        <v>0</v>
      </c>
      <c r="B1048" t="str">
        <f>IF(A1048=1,COUNTIF($A$8:A1048,1),"")</f>
        <v/>
      </c>
      <c r="D1048" s="158">
        <f>IFERROR($C$8:INDEX($C$8:$C$3000,COUNTIF($C$8:$C$3000,"?*")),"")</f>
        <v>0</v>
      </c>
      <c r="F1048">
        <f>--ISNUMBER(IFERROR(SEARCH('Project Costing'!#REF!,'Equipment &amp; Materials'!J1054,1),""))</f>
        <v>0</v>
      </c>
      <c r="G1048" t="str">
        <f>IF(F1048=1,COUNTIF($F$8:F1048,1),"")</f>
        <v/>
      </c>
      <c r="I1048" s="157">
        <f>IFERROR($H$8:INDEX($H$8:$H$3000,COUNTIF($H$8:$H$3000,"?*")),"")</f>
        <v>0</v>
      </c>
    </row>
    <row r="1049" spans="1:9" x14ac:dyDescent="0.25">
      <c r="A1049">
        <f>--ISNUMBER(IFERROR(SEARCH('Project Costing'!#REF!,'Equipment &amp; Materials'!J1055,1),""))</f>
        <v>0</v>
      </c>
      <c r="B1049" t="str">
        <f>IF(A1049=1,COUNTIF($A$8:A1049,1),"")</f>
        <v/>
      </c>
      <c r="D1049" s="158">
        <f>IFERROR($C$8:INDEX($C$8:$C$3000,COUNTIF($C$8:$C$3000,"?*")),"")</f>
        <v>0</v>
      </c>
      <c r="F1049">
        <f>--ISNUMBER(IFERROR(SEARCH('Project Costing'!#REF!,'Equipment &amp; Materials'!J1055,1),""))</f>
        <v>0</v>
      </c>
      <c r="G1049" t="str">
        <f>IF(F1049=1,COUNTIF($F$8:F1049,1),"")</f>
        <v/>
      </c>
      <c r="I1049" s="157">
        <f>IFERROR($H$8:INDEX($H$8:$H$3000,COUNTIF($H$8:$H$3000,"?*")),"")</f>
        <v>0</v>
      </c>
    </row>
    <row r="1050" spans="1:9" x14ac:dyDescent="0.25">
      <c r="A1050">
        <f>--ISNUMBER(IFERROR(SEARCH('Project Costing'!#REF!,'Equipment &amp; Materials'!J1056,1),""))</f>
        <v>0</v>
      </c>
      <c r="B1050" t="str">
        <f>IF(A1050=1,COUNTIF($A$8:A1050,1),"")</f>
        <v/>
      </c>
      <c r="D1050" s="158">
        <f>IFERROR($C$8:INDEX($C$8:$C$3000,COUNTIF($C$8:$C$3000,"?*")),"")</f>
        <v>0</v>
      </c>
      <c r="F1050">
        <f>--ISNUMBER(IFERROR(SEARCH('Project Costing'!#REF!,'Equipment &amp; Materials'!J1056,1),""))</f>
        <v>0</v>
      </c>
      <c r="G1050" t="str">
        <f>IF(F1050=1,COUNTIF($F$8:F1050,1),"")</f>
        <v/>
      </c>
      <c r="I1050" s="157">
        <f>IFERROR($H$8:INDEX($H$8:$H$3000,COUNTIF($H$8:$H$3000,"?*")),"")</f>
        <v>0</v>
      </c>
    </row>
    <row r="1051" spans="1:9" x14ac:dyDescent="0.25">
      <c r="A1051">
        <f>--ISNUMBER(IFERROR(SEARCH('Project Costing'!#REF!,'Equipment &amp; Materials'!J1057,1),""))</f>
        <v>0</v>
      </c>
      <c r="B1051" t="str">
        <f>IF(A1051=1,COUNTIF($A$8:A1051,1),"")</f>
        <v/>
      </c>
      <c r="D1051" s="158">
        <f>IFERROR($C$8:INDEX($C$8:$C$3000,COUNTIF($C$8:$C$3000,"?*")),"")</f>
        <v>0</v>
      </c>
      <c r="F1051">
        <f>--ISNUMBER(IFERROR(SEARCH('Project Costing'!#REF!,'Equipment &amp; Materials'!J1057,1),""))</f>
        <v>0</v>
      </c>
      <c r="G1051" t="str">
        <f>IF(F1051=1,COUNTIF($F$8:F1051,1),"")</f>
        <v/>
      </c>
      <c r="I1051" s="157">
        <f>IFERROR($H$8:INDEX($H$8:$H$3000,COUNTIF($H$8:$H$3000,"?*")),"")</f>
        <v>0</v>
      </c>
    </row>
    <row r="1052" spans="1:9" x14ac:dyDescent="0.25">
      <c r="A1052">
        <f>--ISNUMBER(IFERROR(SEARCH('Project Costing'!#REF!,'Equipment &amp; Materials'!J1058,1),""))</f>
        <v>0</v>
      </c>
      <c r="B1052" t="str">
        <f>IF(A1052=1,COUNTIF($A$8:A1052,1),"")</f>
        <v/>
      </c>
      <c r="D1052" s="158">
        <f>IFERROR($C$8:INDEX($C$8:$C$3000,COUNTIF($C$8:$C$3000,"?*")),"")</f>
        <v>0</v>
      </c>
      <c r="F1052">
        <f>--ISNUMBER(IFERROR(SEARCH('Project Costing'!#REF!,'Equipment &amp; Materials'!J1058,1),""))</f>
        <v>0</v>
      </c>
      <c r="G1052" t="str">
        <f>IF(F1052=1,COUNTIF($F$8:F1052,1),"")</f>
        <v/>
      </c>
      <c r="I1052" s="157">
        <f>IFERROR($H$8:INDEX($H$8:$H$3000,COUNTIF($H$8:$H$3000,"?*")),"")</f>
        <v>0</v>
      </c>
    </row>
    <row r="1053" spans="1:9" x14ac:dyDescent="0.25">
      <c r="A1053">
        <f>--ISNUMBER(IFERROR(SEARCH('Project Costing'!#REF!,'Equipment &amp; Materials'!J1059,1),""))</f>
        <v>0</v>
      </c>
      <c r="B1053" t="str">
        <f>IF(A1053=1,COUNTIF($A$8:A1053,1),"")</f>
        <v/>
      </c>
      <c r="D1053" s="158">
        <f>IFERROR($C$8:INDEX($C$8:$C$3000,COUNTIF($C$8:$C$3000,"?*")),"")</f>
        <v>0</v>
      </c>
      <c r="F1053">
        <f>--ISNUMBER(IFERROR(SEARCH('Project Costing'!#REF!,'Equipment &amp; Materials'!J1059,1),""))</f>
        <v>0</v>
      </c>
      <c r="G1053" t="str">
        <f>IF(F1053=1,COUNTIF($F$8:F1053,1),"")</f>
        <v/>
      </c>
      <c r="I1053" s="157">
        <f>IFERROR($H$8:INDEX($H$8:$H$3000,COUNTIF($H$8:$H$3000,"?*")),"")</f>
        <v>0</v>
      </c>
    </row>
    <row r="1054" spans="1:9" x14ac:dyDescent="0.25">
      <c r="A1054">
        <f>--ISNUMBER(IFERROR(SEARCH('Project Costing'!#REF!,'Equipment &amp; Materials'!J1060,1),""))</f>
        <v>0</v>
      </c>
      <c r="B1054" t="str">
        <f>IF(A1054=1,COUNTIF($A$8:A1054,1),"")</f>
        <v/>
      </c>
      <c r="D1054" s="158">
        <f>IFERROR($C$8:INDEX($C$8:$C$3000,COUNTIF($C$8:$C$3000,"?*")),"")</f>
        <v>0</v>
      </c>
      <c r="F1054">
        <f>--ISNUMBER(IFERROR(SEARCH('Project Costing'!#REF!,'Equipment &amp; Materials'!J1060,1),""))</f>
        <v>0</v>
      </c>
      <c r="G1054" t="str">
        <f>IF(F1054=1,COUNTIF($F$8:F1054,1),"")</f>
        <v/>
      </c>
      <c r="I1054" s="157">
        <f>IFERROR($H$8:INDEX($H$8:$H$3000,COUNTIF($H$8:$H$3000,"?*")),"")</f>
        <v>0</v>
      </c>
    </row>
    <row r="1055" spans="1:9" x14ac:dyDescent="0.25">
      <c r="A1055">
        <f>--ISNUMBER(IFERROR(SEARCH('Project Costing'!#REF!,'Equipment &amp; Materials'!J1061,1),""))</f>
        <v>0</v>
      </c>
      <c r="B1055" t="str">
        <f>IF(A1055=1,COUNTIF($A$8:A1055,1),"")</f>
        <v/>
      </c>
      <c r="D1055" s="158">
        <f>IFERROR($C$8:INDEX($C$8:$C$3000,COUNTIF($C$8:$C$3000,"?*")),"")</f>
        <v>0</v>
      </c>
      <c r="F1055">
        <f>--ISNUMBER(IFERROR(SEARCH('Project Costing'!#REF!,'Equipment &amp; Materials'!J1061,1),""))</f>
        <v>0</v>
      </c>
      <c r="G1055" t="str">
        <f>IF(F1055=1,COUNTIF($F$8:F1055,1),"")</f>
        <v/>
      </c>
      <c r="I1055" s="157">
        <f>IFERROR($H$8:INDEX($H$8:$H$3000,COUNTIF($H$8:$H$3000,"?*")),"")</f>
        <v>0</v>
      </c>
    </row>
    <row r="1056" spans="1:9" x14ac:dyDescent="0.25">
      <c r="A1056">
        <f>--ISNUMBER(IFERROR(SEARCH('Project Costing'!#REF!,'Equipment &amp; Materials'!J1062,1),""))</f>
        <v>0</v>
      </c>
      <c r="B1056" t="str">
        <f>IF(A1056=1,COUNTIF($A$8:A1056,1),"")</f>
        <v/>
      </c>
      <c r="D1056" s="158">
        <f>IFERROR($C$8:INDEX($C$8:$C$3000,COUNTIF($C$8:$C$3000,"?*")),"")</f>
        <v>0</v>
      </c>
      <c r="F1056">
        <f>--ISNUMBER(IFERROR(SEARCH('Project Costing'!#REF!,'Equipment &amp; Materials'!J1062,1),""))</f>
        <v>0</v>
      </c>
      <c r="G1056" t="str">
        <f>IF(F1056=1,COUNTIF($F$8:F1056,1),"")</f>
        <v/>
      </c>
      <c r="I1056" s="157">
        <f>IFERROR($H$8:INDEX($H$8:$H$3000,COUNTIF($H$8:$H$3000,"?*")),"")</f>
        <v>0</v>
      </c>
    </row>
    <row r="1057" spans="1:9" x14ac:dyDescent="0.25">
      <c r="A1057">
        <f>--ISNUMBER(IFERROR(SEARCH('Project Costing'!#REF!,'Equipment &amp; Materials'!J1063,1),""))</f>
        <v>0</v>
      </c>
      <c r="B1057" t="str">
        <f>IF(A1057=1,COUNTIF($A$8:A1057,1),"")</f>
        <v/>
      </c>
      <c r="D1057" s="158">
        <f>IFERROR($C$8:INDEX($C$8:$C$3000,COUNTIF($C$8:$C$3000,"?*")),"")</f>
        <v>0</v>
      </c>
      <c r="F1057">
        <f>--ISNUMBER(IFERROR(SEARCH('Project Costing'!#REF!,'Equipment &amp; Materials'!J1063,1),""))</f>
        <v>0</v>
      </c>
      <c r="G1057" t="str">
        <f>IF(F1057=1,COUNTIF($F$8:F1057,1),"")</f>
        <v/>
      </c>
      <c r="I1057" s="157">
        <f>IFERROR($H$8:INDEX($H$8:$H$3000,COUNTIF($H$8:$H$3000,"?*")),"")</f>
        <v>0</v>
      </c>
    </row>
    <row r="1058" spans="1:9" x14ac:dyDescent="0.25">
      <c r="A1058">
        <f>--ISNUMBER(IFERROR(SEARCH('Project Costing'!#REF!,'Equipment &amp; Materials'!J1064,1),""))</f>
        <v>0</v>
      </c>
      <c r="B1058" t="str">
        <f>IF(A1058=1,COUNTIF($A$8:A1058,1),"")</f>
        <v/>
      </c>
      <c r="D1058" s="158">
        <f>IFERROR($C$8:INDEX($C$8:$C$3000,COUNTIF($C$8:$C$3000,"?*")),"")</f>
        <v>0</v>
      </c>
      <c r="F1058">
        <f>--ISNUMBER(IFERROR(SEARCH('Project Costing'!#REF!,'Equipment &amp; Materials'!J1064,1),""))</f>
        <v>0</v>
      </c>
      <c r="G1058" t="str">
        <f>IF(F1058=1,COUNTIF($F$8:F1058,1),"")</f>
        <v/>
      </c>
      <c r="I1058" s="157">
        <f>IFERROR($H$8:INDEX($H$8:$H$3000,COUNTIF($H$8:$H$3000,"?*")),"")</f>
        <v>0</v>
      </c>
    </row>
    <row r="1059" spans="1:9" x14ac:dyDescent="0.25">
      <c r="A1059">
        <f>--ISNUMBER(IFERROR(SEARCH('Project Costing'!#REF!,'Equipment &amp; Materials'!J1065,1),""))</f>
        <v>0</v>
      </c>
      <c r="B1059" t="str">
        <f>IF(A1059=1,COUNTIF($A$8:A1059,1),"")</f>
        <v/>
      </c>
      <c r="D1059" s="158">
        <f>IFERROR($C$8:INDEX($C$8:$C$3000,COUNTIF($C$8:$C$3000,"?*")),"")</f>
        <v>0</v>
      </c>
      <c r="F1059">
        <f>--ISNUMBER(IFERROR(SEARCH('Project Costing'!#REF!,'Equipment &amp; Materials'!J1065,1),""))</f>
        <v>0</v>
      </c>
      <c r="G1059" t="str">
        <f>IF(F1059=1,COUNTIF($F$8:F1059,1),"")</f>
        <v/>
      </c>
      <c r="I1059" s="157">
        <f>IFERROR($H$8:INDEX($H$8:$H$3000,COUNTIF($H$8:$H$3000,"?*")),"")</f>
        <v>0</v>
      </c>
    </row>
    <row r="1060" spans="1:9" x14ac:dyDescent="0.25">
      <c r="A1060">
        <f>--ISNUMBER(IFERROR(SEARCH('Project Costing'!#REF!,'Equipment &amp; Materials'!J1066,1),""))</f>
        <v>0</v>
      </c>
      <c r="B1060" t="str">
        <f>IF(A1060=1,COUNTIF($A$8:A1060,1),"")</f>
        <v/>
      </c>
      <c r="D1060" s="158">
        <f>IFERROR($C$8:INDEX($C$8:$C$3000,COUNTIF($C$8:$C$3000,"?*")),"")</f>
        <v>0</v>
      </c>
      <c r="F1060">
        <f>--ISNUMBER(IFERROR(SEARCH('Project Costing'!#REF!,'Equipment &amp; Materials'!J1066,1),""))</f>
        <v>0</v>
      </c>
      <c r="G1060" t="str">
        <f>IF(F1060=1,COUNTIF($F$8:F1060,1),"")</f>
        <v/>
      </c>
      <c r="I1060" s="157">
        <f>IFERROR($H$8:INDEX($H$8:$H$3000,COUNTIF($H$8:$H$3000,"?*")),"")</f>
        <v>0</v>
      </c>
    </row>
    <row r="1061" spans="1:9" x14ac:dyDescent="0.25">
      <c r="A1061">
        <f>--ISNUMBER(IFERROR(SEARCH('Project Costing'!#REF!,'Equipment &amp; Materials'!J1067,1),""))</f>
        <v>0</v>
      </c>
      <c r="B1061" t="str">
        <f>IF(A1061=1,COUNTIF($A$8:A1061,1),"")</f>
        <v/>
      </c>
      <c r="D1061" s="158">
        <f>IFERROR($C$8:INDEX($C$8:$C$3000,COUNTIF($C$8:$C$3000,"?*")),"")</f>
        <v>0</v>
      </c>
      <c r="F1061">
        <f>--ISNUMBER(IFERROR(SEARCH('Project Costing'!#REF!,'Equipment &amp; Materials'!J1067,1),""))</f>
        <v>0</v>
      </c>
      <c r="G1061" t="str">
        <f>IF(F1061=1,COUNTIF($F$8:F1061,1),"")</f>
        <v/>
      </c>
      <c r="I1061" s="157">
        <f>IFERROR($H$8:INDEX($H$8:$H$3000,COUNTIF($H$8:$H$3000,"?*")),"")</f>
        <v>0</v>
      </c>
    </row>
    <row r="1062" spans="1:9" x14ac:dyDescent="0.25">
      <c r="A1062">
        <f>--ISNUMBER(IFERROR(SEARCH('Project Costing'!#REF!,'Equipment &amp; Materials'!J1068,1),""))</f>
        <v>0</v>
      </c>
      <c r="B1062" t="str">
        <f>IF(A1062=1,COUNTIF($A$8:A1062,1),"")</f>
        <v/>
      </c>
      <c r="D1062" s="158">
        <f>IFERROR($C$8:INDEX($C$8:$C$3000,COUNTIF($C$8:$C$3000,"?*")),"")</f>
        <v>0</v>
      </c>
      <c r="F1062">
        <f>--ISNUMBER(IFERROR(SEARCH('Project Costing'!#REF!,'Equipment &amp; Materials'!J1068,1),""))</f>
        <v>0</v>
      </c>
      <c r="G1062" t="str">
        <f>IF(F1062=1,COUNTIF($F$8:F1062,1),"")</f>
        <v/>
      </c>
      <c r="I1062" s="157">
        <f>IFERROR($H$8:INDEX($H$8:$H$3000,COUNTIF($H$8:$H$3000,"?*")),"")</f>
        <v>0</v>
      </c>
    </row>
    <row r="1063" spans="1:9" x14ac:dyDescent="0.25">
      <c r="A1063">
        <f>--ISNUMBER(IFERROR(SEARCH('Project Costing'!#REF!,'Equipment &amp; Materials'!J1069,1),""))</f>
        <v>0</v>
      </c>
      <c r="B1063" t="str">
        <f>IF(A1063=1,COUNTIF($A$8:A1063,1),"")</f>
        <v/>
      </c>
      <c r="D1063" s="158">
        <f>IFERROR($C$8:INDEX($C$8:$C$3000,COUNTIF($C$8:$C$3000,"?*")),"")</f>
        <v>0</v>
      </c>
      <c r="F1063">
        <f>--ISNUMBER(IFERROR(SEARCH('Project Costing'!#REF!,'Equipment &amp; Materials'!J1069,1),""))</f>
        <v>0</v>
      </c>
      <c r="G1063" t="str">
        <f>IF(F1063=1,COUNTIF($F$8:F1063,1),"")</f>
        <v/>
      </c>
      <c r="I1063" s="157">
        <f>IFERROR($H$8:INDEX($H$8:$H$3000,COUNTIF($H$8:$H$3000,"?*")),"")</f>
        <v>0</v>
      </c>
    </row>
    <row r="1064" spans="1:9" x14ac:dyDescent="0.25">
      <c r="A1064">
        <f>--ISNUMBER(IFERROR(SEARCH('Project Costing'!#REF!,'Equipment &amp; Materials'!J1070,1),""))</f>
        <v>0</v>
      </c>
      <c r="B1064" t="str">
        <f>IF(A1064=1,COUNTIF($A$8:A1064,1),"")</f>
        <v/>
      </c>
      <c r="D1064" s="158">
        <f>IFERROR($C$8:INDEX($C$8:$C$3000,COUNTIF($C$8:$C$3000,"?*")),"")</f>
        <v>0</v>
      </c>
      <c r="F1064">
        <f>--ISNUMBER(IFERROR(SEARCH('Project Costing'!#REF!,'Equipment &amp; Materials'!J1070,1),""))</f>
        <v>0</v>
      </c>
      <c r="G1064" t="str">
        <f>IF(F1064=1,COUNTIF($F$8:F1064,1),"")</f>
        <v/>
      </c>
      <c r="I1064" s="157">
        <f>IFERROR($H$8:INDEX($H$8:$H$3000,COUNTIF($H$8:$H$3000,"?*")),"")</f>
        <v>0</v>
      </c>
    </row>
    <row r="1065" spans="1:9" x14ac:dyDescent="0.25">
      <c r="A1065">
        <f>--ISNUMBER(IFERROR(SEARCH('Project Costing'!#REF!,'Equipment &amp; Materials'!J1071,1),""))</f>
        <v>0</v>
      </c>
      <c r="B1065" t="str">
        <f>IF(A1065=1,COUNTIF($A$8:A1065,1),"")</f>
        <v/>
      </c>
      <c r="D1065" s="158">
        <f>IFERROR($C$8:INDEX($C$8:$C$3000,COUNTIF($C$8:$C$3000,"?*")),"")</f>
        <v>0</v>
      </c>
      <c r="F1065">
        <f>--ISNUMBER(IFERROR(SEARCH('Project Costing'!#REF!,'Equipment &amp; Materials'!J1071,1),""))</f>
        <v>0</v>
      </c>
      <c r="G1065" t="str">
        <f>IF(F1065=1,COUNTIF($F$8:F1065,1),"")</f>
        <v/>
      </c>
      <c r="I1065" s="157">
        <f>IFERROR($H$8:INDEX($H$8:$H$3000,COUNTIF($H$8:$H$3000,"?*")),"")</f>
        <v>0</v>
      </c>
    </row>
    <row r="1066" spans="1:9" x14ac:dyDescent="0.25">
      <c r="A1066">
        <f>--ISNUMBER(IFERROR(SEARCH('Project Costing'!#REF!,'Equipment &amp; Materials'!J1072,1),""))</f>
        <v>0</v>
      </c>
      <c r="B1066" t="str">
        <f>IF(A1066=1,COUNTIF($A$8:A1066,1),"")</f>
        <v/>
      </c>
      <c r="D1066" s="158">
        <f>IFERROR($C$8:INDEX($C$8:$C$3000,COUNTIF($C$8:$C$3000,"?*")),"")</f>
        <v>0</v>
      </c>
      <c r="F1066">
        <f>--ISNUMBER(IFERROR(SEARCH('Project Costing'!#REF!,'Equipment &amp; Materials'!J1072,1),""))</f>
        <v>0</v>
      </c>
      <c r="G1066" t="str">
        <f>IF(F1066=1,COUNTIF($F$8:F1066,1),"")</f>
        <v/>
      </c>
      <c r="I1066" s="157">
        <f>IFERROR($H$8:INDEX($H$8:$H$3000,COUNTIF($H$8:$H$3000,"?*")),"")</f>
        <v>0</v>
      </c>
    </row>
    <row r="1067" spans="1:9" x14ac:dyDescent="0.25">
      <c r="A1067">
        <f>--ISNUMBER(IFERROR(SEARCH('Project Costing'!#REF!,'Equipment &amp; Materials'!J1073,1),""))</f>
        <v>0</v>
      </c>
      <c r="B1067" t="str">
        <f>IF(A1067=1,COUNTIF($A$8:A1067,1),"")</f>
        <v/>
      </c>
      <c r="D1067" s="158">
        <f>IFERROR($C$8:INDEX($C$8:$C$3000,COUNTIF($C$8:$C$3000,"?*")),"")</f>
        <v>0</v>
      </c>
      <c r="F1067">
        <f>--ISNUMBER(IFERROR(SEARCH('Project Costing'!#REF!,'Equipment &amp; Materials'!J1073,1),""))</f>
        <v>0</v>
      </c>
      <c r="G1067" t="str">
        <f>IF(F1067=1,COUNTIF($F$8:F1067,1),"")</f>
        <v/>
      </c>
      <c r="I1067" s="157">
        <f>IFERROR($H$8:INDEX($H$8:$H$3000,COUNTIF($H$8:$H$3000,"?*")),"")</f>
        <v>0</v>
      </c>
    </row>
    <row r="1068" spans="1:9" x14ac:dyDescent="0.25">
      <c r="A1068">
        <f>--ISNUMBER(IFERROR(SEARCH('Project Costing'!#REF!,'Equipment &amp; Materials'!J1074,1),""))</f>
        <v>0</v>
      </c>
      <c r="B1068" t="str">
        <f>IF(A1068=1,COUNTIF($A$8:A1068,1),"")</f>
        <v/>
      </c>
      <c r="D1068" s="158">
        <f>IFERROR($C$8:INDEX($C$8:$C$3000,COUNTIF($C$8:$C$3000,"?*")),"")</f>
        <v>0</v>
      </c>
      <c r="F1068">
        <f>--ISNUMBER(IFERROR(SEARCH('Project Costing'!#REF!,'Equipment &amp; Materials'!J1074,1),""))</f>
        <v>0</v>
      </c>
      <c r="G1068" t="str">
        <f>IF(F1068=1,COUNTIF($F$8:F1068,1),"")</f>
        <v/>
      </c>
      <c r="I1068" s="157">
        <f>IFERROR($H$8:INDEX($H$8:$H$3000,COUNTIF($H$8:$H$3000,"?*")),"")</f>
        <v>0</v>
      </c>
    </row>
    <row r="1069" spans="1:9" x14ac:dyDescent="0.25">
      <c r="A1069">
        <f>--ISNUMBER(IFERROR(SEARCH('Project Costing'!#REF!,'Equipment &amp; Materials'!J1075,1),""))</f>
        <v>0</v>
      </c>
      <c r="B1069" t="str">
        <f>IF(A1069=1,COUNTIF($A$8:A1069,1),"")</f>
        <v/>
      </c>
      <c r="D1069" s="158">
        <f>IFERROR($C$8:INDEX($C$8:$C$3000,COUNTIF($C$8:$C$3000,"?*")),"")</f>
        <v>0</v>
      </c>
      <c r="F1069">
        <f>--ISNUMBER(IFERROR(SEARCH('Project Costing'!#REF!,'Equipment &amp; Materials'!J1075,1),""))</f>
        <v>0</v>
      </c>
      <c r="G1069" t="str">
        <f>IF(F1069=1,COUNTIF($F$8:F1069,1),"")</f>
        <v/>
      </c>
      <c r="I1069" s="157">
        <f>IFERROR($H$8:INDEX($H$8:$H$3000,COUNTIF($H$8:$H$3000,"?*")),"")</f>
        <v>0</v>
      </c>
    </row>
    <row r="1070" spans="1:9" x14ac:dyDescent="0.25">
      <c r="A1070">
        <f>--ISNUMBER(IFERROR(SEARCH('Project Costing'!#REF!,'Equipment &amp; Materials'!J1076,1),""))</f>
        <v>0</v>
      </c>
      <c r="B1070" t="str">
        <f>IF(A1070=1,COUNTIF($A$8:A1070,1),"")</f>
        <v/>
      </c>
      <c r="D1070" s="158">
        <f>IFERROR($C$8:INDEX($C$8:$C$3000,COUNTIF($C$8:$C$3000,"?*")),"")</f>
        <v>0</v>
      </c>
      <c r="F1070">
        <f>--ISNUMBER(IFERROR(SEARCH('Project Costing'!#REF!,'Equipment &amp; Materials'!J1076,1),""))</f>
        <v>0</v>
      </c>
      <c r="G1070" t="str">
        <f>IF(F1070=1,COUNTIF($F$8:F1070,1),"")</f>
        <v/>
      </c>
      <c r="I1070" s="157">
        <f>IFERROR($H$8:INDEX($H$8:$H$3000,COUNTIF($H$8:$H$3000,"?*")),"")</f>
        <v>0</v>
      </c>
    </row>
    <row r="1071" spans="1:9" x14ac:dyDescent="0.25">
      <c r="A1071">
        <f>--ISNUMBER(IFERROR(SEARCH('Project Costing'!#REF!,'Equipment &amp; Materials'!J1077,1),""))</f>
        <v>0</v>
      </c>
      <c r="B1071" t="str">
        <f>IF(A1071=1,COUNTIF($A$8:A1071,1),"")</f>
        <v/>
      </c>
      <c r="D1071" s="158">
        <f>IFERROR($C$8:INDEX($C$8:$C$3000,COUNTIF($C$8:$C$3000,"?*")),"")</f>
        <v>0</v>
      </c>
      <c r="F1071">
        <f>--ISNUMBER(IFERROR(SEARCH('Project Costing'!#REF!,'Equipment &amp; Materials'!J1077,1),""))</f>
        <v>0</v>
      </c>
      <c r="G1071" t="str">
        <f>IF(F1071=1,COUNTIF($F$8:F1071,1),"")</f>
        <v/>
      </c>
      <c r="I1071" s="157">
        <f>IFERROR($H$8:INDEX($H$8:$H$3000,COUNTIF($H$8:$H$3000,"?*")),"")</f>
        <v>0</v>
      </c>
    </row>
    <row r="1072" spans="1:9" x14ac:dyDescent="0.25">
      <c r="A1072">
        <f>--ISNUMBER(IFERROR(SEARCH('Project Costing'!#REF!,'Equipment &amp; Materials'!J1078,1),""))</f>
        <v>0</v>
      </c>
      <c r="B1072" t="str">
        <f>IF(A1072=1,COUNTIF($A$8:A1072,1),"")</f>
        <v/>
      </c>
      <c r="D1072" s="158">
        <f>IFERROR($C$8:INDEX($C$8:$C$3000,COUNTIF($C$8:$C$3000,"?*")),"")</f>
        <v>0</v>
      </c>
      <c r="F1072">
        <f>--ISNUMBER(IFERROR(SEARCH('Project Costing'!#REF!,'Equipment &amp; Materials'!J1078,1),""))</f>
        <v>0</v>
      </c>
      <c r="G1072" t="str">
        <f>IF(F1072=1,COUNTIF($F$8:F1072,1),"")</f>
        <v/>
      </c>
      <c r="I1072" s="157">
        <f>IFERROR($H$8:INDEX($H$8:$H$3000,COUNTIF($H$8:$H$3000,"?*")),"")</f>
        <v>0</v>
      </c>
    </row>
    <row r="1073" spans="1:9" x14ac:dyDescent="0.25">
      <c r="A1073">
        <f>--ISNUMBER(IFERROR(SEARCH('Project Costing'!#REF!,'Equipment &amp; Materials'!J1079,1),""))</f>
        <v>0</v>
      </c>
      <c r="B1073" t="str">
        <f>IF(A1073=1,COUNTIF($A$8:A1073,1),"")</f>
        <v/>
      </c>
      <c r="D1073" s="158">
        <f>IFERROR($C$8:INDEX($C$8:$C$3000,COUNTIF($C$8:$C$3000,"?*")),"")</f>
        <v>0</v>
      </c>
      <c r="F1073">
        <f>--ISNUMBER(IFERROR(SEARCH('Project Costing'!#REF!,'Equipment &amp; Materials'!J1079,1),""))</f>
        <v>0</v>
      </c>
      <c r="G1073" t="str">
        <f>IF(F1073=1,COUNTIF($F$8:F1073,1),"")</f>
        <v/>
      </c>
      <c r="I1073" s="157">
        <f>IFERROR($H$8:INDEX($H$8:$H$3000,COUNTIF($H$8:$H$3000,"?*")),"")</f>
        <v>0</v>
      </c>
    </row>
    <row r="1074" spans="1:9" x14ac:dyDescent="0.25">
      <c r="A1074">
        <f>--ISNUMBER(IFERROR(SEARCH('Project Costing'!#REF!,'Equipment &amp; Materials'!J1080,1),""))</f>
        <v>0</v>
      </c>
      <c r="B1074" t="str">
        <f>IF(A1074=1,COUNTIF($A$8:A1074,1),"")</f>
        <v/>
      </c>
      <c r="D1074" s="158">
        <f>IFERROR($C$8:INDEX($C$8:$C$3000,COUNTIF($C$8:$C$3000,"?*")),"")</f>
        <v>0</v>
      </c>
      <c r="F1074">
        <f>--ISNUMBER(IFERROR(SEARCH('Project Costing'!#REF!,'Equipment &amp; Materials'!J1080,1),""))</f>
        <v>0</v>
      </c>
      <c r="G1074" t="str">
        <f>IF(F1074=1,COUNTIF($F$8:F1074,1),"")</f>
        <v/>
      </c>
      <c r="I1074" s="157">
        <f>IFERROR($H$8:INDEX($H$8:$H$3000,COUNTIF($H$8:$H$3000,"?*")),"")</f>
        <v>0</v>
      </c>
    </row>
    <row r="1075" spans="1:9" x14ac:dyDescent="0.25">
      <c r="A1075">
        <f>--ISNUMBER(IFERROR(SEARCH('Project Costing'!#REF!,'Equipment &amp; Materials'!J1081,1),""))</f>
        <v>0</v>
      </c>
      <c r="B1075" t="str">
        <f>IF(A1075=1,COUNTIF($A$8:A1075,1),"")</f>
        <v/>
      </c>
      <c r="D1075" s="158">
        <f>IFERROR($C$8:INDEX($C$8:$C$3000,COUNTIF($C$8:$C$3000,"?*")),"")</f>
        <v>0</v>
      </c>
      <c r="F1075">
        <f>--ISNUMBER(IFERROR(SEARCH('Project Costing'!#REF!,'Equipment &amp; Materials'!J1081,1),""))</f>
        <v>0</v>
      </c>
      <c r="G1075" t="str">
        <f>IF(F1075=1,COUNTIF($F$8:F1075,1),"")</f>
        <v/>
      </c>
      <c r="I1075" s="157">
        <f>IFERROR($H$8:INDEX($H$8:$H$3000,COUNTIF($H$8:$H$3000,"?*")),"")</f>
        <v>0</v>
      </c>
    </row>
    <row r="1076" spans="1:9" x14ac:dyDescent="0.25">
      <c r="A1076">
        <f>--ISNUMBER(IFERROR(SEARCH('Project Costing'!#REF!,'Equipment &amp; Materials'!J1082,1),""))</f>
        <v>0</v>
      </c>
      <c r="B1076" t="str">
        <f>IF(A1076=1,COUNTIF($A$8:A1076,1),"")</f>
        <v/>
      </c>
      <c r="D1076" s="158">
        <f>IFERROR($C$8:INDEX($C$8:$C$3000,COUNTIF($C$8:$C$3000,"?*")),"")</f>
        <v>0</v>
      </c>
      <c r="F1076">
        <f>--ISNUMBER(IFERROR(SEARCH('Project Costing'!#REF!,'Equipment &amp; Materials'!J1082,1),""))</f>
        <v>0</v>
      </c>
      <c r="G1076" t="str">
        <f>IF(F1076=1,COUNTIF($F$8:F1076,1),"")</f>
        <v/>
      </c>
      <c r="I1076" s="157">
        <f>IFERROR($H$8:INDEX($H$8:$H$3000,COUNTIF($H$8:$H$3000,"?*")),"")</f>
        <v>0</v>
      </c>
    </row>
    <row r="1077" spans="1:9" x14ac:dyDescent="0.25">
      <c r="A1077">
        <f>--ISNUMBER(IFERROR(SEARCH('Project Costing'!#REF!,'Equipment &amp; Materials'!J1083,1),""))</f>
        <v>0</v>
      </c>
      <c r="B1077" t="str">
        <f>IF(A1077=1,COUNTIF($A$8:A1077,1),"")</f>
        <v/>
      </c>
      <c r="D1077" s="158">
        <f>IFERROR($C$8:INDEX($C$8:$C$3000,COUNTIF($C$8:$C$3000,"?*")),"")</f>
        <v>0</v>
      </c>
      <c r="F1077">
        <f>--ISNUMBER(IFERROR(SEARCH('Project Costing'!#REF!,'Equipment &amp; Materials'!J1083,1),""))</f>
        <v>0</v>
      </c>
      <c r="G1077" t="str">
        <f>IF(F1077=1,COUNTIF($F$8:F1077,1),"")</f>
        <v/>
      </c>
      <c r="I1077" s="157">
        <f>IFERROR($H$8:INDEX($H$8:$H$3000,COUNTIF($H$8:$H$3000,"?*")),"")</f>
        <v>0</v>
      </c>
    </row>
    <row r="1078" spans="1:9" x14ac:dyDescent="0.25">
      <c r="A1078">
        <f>--ISNUMBER(IFERROR(SEARCH('Project Costing'!#REF!,'Equipment &amp; Materials'!J1084,1),""))</f>
        <v>0</v>
      </c>
      <c r="B1078" t="str">
        <f>IF(A1078=1,COUNTIF($A$8:A1078,1),"")</f>
        <v/>
      </c>
      <c r="D1078" s="158">
        <f>IFERROR($C$8:INDEX($C$8:$C$3000,COUNTIF($C$8:$C$3000,"?*")),"")</f>
        <v>0</v>
      </c>
      <c r="F1078">
        <f>--ISNUMBER(IFERROR(SEARCH('Project Costing'!#REF!,'Equipment &amp; Materials'!J1084,1),""))</f>
        <v>0</v>
      </c>
      <c r="G1078" t="str">
        <f>IF(F1078=1,COUNTIF($F$8:F1078,1),"")</f>
        <v/>
      </c>
      <c r="I1078" s="157">
        <f>IFERROR($H$8:INDEX($H$8:$H$3000,COUNTIF($H$8:$H$3000,"?*")),"")</f>
        <v>0</v>
      </c>
    </row>
    <row r="1079" spans="1:9" x14ac:dyDescent="0.25">
      <c r="A1079">
        <f>--ISNUMBER(IFERROR(SEARCH('Project Costing'!#REF!,'Equipment &amp; Materials'!J1085,1),""))</f>
        <v>0</v>
      </c>
      <c r="B1079" t="str">
        <f>IF(A1079=1,COUNTIF($A$8:A1079,1),"")</f>
        <v/>
      </c>
      <c r="D1079" s="158">
        <f>IFERROR($C$8:INDEX($C$8:$C$3000,COUNTIF($C$8:$C$3000,"?*")),"")</f>
        <v>0</v>
      </c>
      <c r="F1079">
        <f>--ISNUMBER(IFERROR(SEARCH('Project Costing'!#REF!,'Equipment &amp; Materials'!J1085,1),""))</f>
        <v>0</v>
      </c>
      <c r="G1079" t="str">
        <f>IF(F1079=1,COUNTIF($F$8:F1079,1),"")</f>
        <v/>
      </c>
      <c r="I1079" s="157">
        <f>IFERROR($H$8:INDEX($H$8:$H$3000,COUNTIF($H$8:$H$3000,"?*")),"")</f>
        <v>0</v>
      </c>
    </row>
    <row r="1080" spans="1:9" x14ac:dyDescent="0.25">
      <c r="A1080">
        <f>--ISNUMBER(IFERROR(SEARCH('Project Costing'!#REF!,'Equipment &amp; Materials'!J1086,1),""))</f>
        <v>0</v>
      </c>
      <c r="B1080" t="str">
        <f>IF(A1080=1,COUNTIF($A$8:A1080,1),"")</f>
        <v/>
      </c>
      <c r="D1080" s="158">
        <f>IFERROR($C$8:INDEX($C$8:$C$3000,COUNTIF($C$8:$C$3000,"?*")),"")</f>
        <v>0</v>
      </c>
      <c r="F1080">
        <f>--ISNUMBER(IFERROR(SEARCH('Project Costing'!#REF!,'Equipment &amp; Materials'!J1086,1),""))</f>
        <v>0</v>
      </c>
      <c r="G1080" t="str">
        <f>IF(F1080=1,COUNTIF($F$8:F1080,1),"")</f>
        <v/>
      </c>
      <c r="I1080" s="157">
        <f>IFERROR($H$8:INDEX($H$8:$H$3000,COUNTIF($H$8:$H$3000,"?*")),"")</f>
        <v>0</v>
      </c>
    </row>
    <row r="1081" spans="1:9" x14ac:dyDescent="0.25">
      <c r="A1081">
        <f>--ISNUMBER(IFERROR(SEARCH('Project Costing'!#REF!,'Equipment &amp; Materials'!J1087,1),""))</f>
        <v>0</v>
      </c>
      <c r="B1081" t="str">
        <f>IF(A1081=1,COUNTIF($A$8:A1081,1),"")</f>
        <v/>
      </c>
      <c r="D1081" s="158">
        <f>IFERROR($C$8:INDEX($C$8:$C$3000,COUNTIF($C$8:$C$3000,"?*")),"")</f>
        <v>0</v>
      </c>
      <c r="F1081">
        <f>--ISNUMBER(IFERROR(SEARCH('Project Costing'!#REF!,'Equipment &amp; Materials'!J1087,1),""))</f>
        <v>0</v>
      </c>
      <c r="G1081" t="str">
        <f>IF(F1081=1,COUNTIF($F$8:F1081,1),"")</f>
        <v/>
      </c>
      <c r="I1081" s="157">
        <f>IFERROR($H$8:INDEX($H$8:$H$3000,COUNTIF($H$8:$H$3000,"?*")),"")</f>
        <v>0</v>
      </c>
    </row>
    <row r="1082" spans="1:9" x14ac:dyDescent="0.25">
      <c r="A1082">
        <f>--ISNUMBER(IFERROR(SEARCH('Project Costing'!#REF!,'Equipment &amp; Materials'!J1088,1),""))</f>
        <v>0</v>
      </c>
      <c r="B1082" t="str">
        <f>IF(A1082=1,COUNTIF($A$8:A1082,1),"")</f>
        <v/>
      </c>
      <c r="D1082" s="158">
        <f>IFERROR($C$8:INDEX($C$8:$C$3000,COUNTIF($C$8:$C$3000,"?*")),"")</f>
        <v>0</v>
      </c>
      <c r="F1082">
        <f>--ISNUMBER(IFERROR(SEARCH('Project Costing'!#REF!,'Equipment &amp; Materials'!J1088,1),""))</f>
        <v>0</v>
      </c>
      <c r="G1082" t="str">
        <f>IF(F1082=1,COUNTIF($F$8:F1082,1),"")</f>
        <v/>
      </c>
      <c r="I1082" s="157">
        <f>IFERROR($H$8:INDEX($H$8:$H$3000,COUNTIF($H$8:$H$3000,"?*")),"")</f>
        <v>0</v>
      </c>
    </row>
    <row r="1083" spans="1:9" x14ac:dyDescent="0.25">
      <c r="A1083">
        <f>--ISNUMBER(IFERROR(SEARCH('Project Costing'!#REF!,'Equipment &amp; Materials'!J1089,1),""))</f>
        <v>0</v>
      </c>
      <c r="B1083" t="str">
        <f>IF(A1083=1,COUNTIF($A$8:A1083,1),"")</f>
        <v/>
      </c>
      <c r="D1083" s="158">
        <f>IFERROR($C$8:INDEX($C$8:$C$3000,COUNTIF($C$8:$C$3000,"?*")),"")</f>
        <v>0</v>
      </c>
      <c r="F1083">
        <f>--ISNUMBER(IFERROR(SEARCH('Project Costing'!#REF!,'Equipment &amp; Materials'!J1089,1),""))</f>
        <v>0</v>
      </c>
      <c r="G1083" t="str">
        <f>IF(F1083=1,COUNTIF($F$8:F1083,1),"")</f>
        <v/>
      </c>
      <c r="I1083" s="157">
        <f>IFERROR($H$8:INDEX($H$8:$H$3000,COUNTIF($H$8:$H$3000,"?*")),"")</f>
        <v>0</v>
      </c>
    </row>
    <row r="1084" spans="1:9" x14ac:dyDescent="0.25">
      <c r="A1084">
        <f>--ISNUMBER(IFERROR(SEARCH('Project Costing'!#REF!,'Equipment &amp; Materials'!J1090,1),""))</f>
        <v>0</v>
      </c>
      <c r="B1084" t="str">
        <f>IF(A1084=1,COUNTIF($A$8:A1084,1),"")</f>
        <v/>
      </c>
      <c r="D1084" s="158">
        <f>IFERROR($C$8:INDEX($C$8:$C$3000,COUNTIF($C$8:$C$3000,"?*")),"")</f>
        <v>0</v>
      </c>
      <c r="F1084">
        <f>--ISNUMBER(IFERROR(SEARCH('Project Costing'!#REF!,'Equipment &amp; Materials'!J1090,1),""))</f>
        <v>0</v>
      </c>
      <c r="G1084" t="str">
        <f>IF(F1084=1,COUNTIF($F$8:F1084,1),"")</f>
        <v/>
      </c>
      <c r="I1084" s="157">
        <f>IFERROR($H$8:INDEX($H$8:$H$3000,COUNTIF($H$8:$H$3000,"?*")),"")</f>
        <v>0</v>
      </c>
    </row>
    <row r="1085" spans="1:9" x14ac:dyDescent="0.25">
      <c r="A1085">
        <f>--ISNUMBER(IFERROR(SEARCH('Project Costing'!#REF!,'Equipment &amp; Materials'!J1091,1),""))</f>
        <v>0</v>
      </c>
      <c r="B1085" t="str">
        <f>IF(A1085=1,COUNTIF($A$8:A1085,1),"")</f>
        <v/>
      </c>
      <c r="D1085" s="158">
        <f>IFERROR($C$8:INDEX($C$8:$C$3000,COUNTIF($C$8:$C$3000,"?*")),"")</f>
        <v>0</v>
      </c>
      <c r="F1085">
        <f>--ISNUMBER(IFERROR(SEARCH('Project Costing'!#REF!,'Equipment &amp; Materials'!J1091,1),""))</f>
        <v>0</v>
      </c>
      <c r="G1085" t="str">
        <f>IF(F1085=1,COUNTIF($F$8:F1085,1),"")</f>
        <v/>
      </c>
      <c r="I1085" s="157">
        <f>IFERROR($H$8:INDEX($H$8:$H$3000,COUNTIF($H$8:$H$3000,"?*")),"")</f>
        <v>0</v>
      </c>
    </row>
    <row r="1086" spans="1:9" x14ac:dyDescent="0.25">
      <c r="A1086">
        <f>--ISNUMBER(IFERROR(SEARCH('Project Costing'!#REF!,'Equipment &amp; Materials'!J1092,1),""))</f>
        <v>0</v>
      </c>
      <c r="B1086" t="str">
        <f>IF(A1086=1,COUNTIF($A$8:A1086,1),"")</f>
        <v/>
      </c>
      <c r="D1086" s="158">
        <f>IFERROR($C$8:INDEX($C$8:$C$3000,COUNTIF($C$8:$C$3000,"?*")),"")</f>
        <v>0</v>
      </c>
      <c r="F1086">
        <f>--ISNUMBER(IFERROR(SEARCH('Project Costing'!#REF!,'Equipment &amp; Materials'!J1092,1),""))</f>
        <v>0</v>
      </c>
      <c r="G1086" t="str">
        <f>IF(F1086=1,COUNTIF($F$8:F1086,1),"")</f>
        <v/>
      </c>
      <c r="I1086" s="157">
        <f>IFERROR($H$8:INDEX($H$8:$H$3000,COUNTIF($H$8:$H$3000,"?*")),"")</f>
        <v>0</v>
      </c>
    </row>
    <row r="1087" spans="1:9" x14ac:dyDescent="0.25">
      <c r="A1087">
        <f>--ISNUMBER(IFERROR(SEARCH('Project Costing'!#REF!,'Equipment &amp; Materials'!J1093,1),""))</f>
        <v>0</v>
      </c>
      <c r="B1087" t="str">
        <f>IF(A1087=1,COUNTIF($A$8:A1087,1),"")</f>
        <v/>
      </c>
      <c r="D1087" s="158">
        <f>IFERROR($C$8:INDEX($C$8:$C$3000,COUNTIF($C$8:$C$3000,"?*")),"")</f>
        <v>0</v>
      </c>
      <c r="F1087">
        <f>--ISNUMBER(IFERROR(SEARCH('Project Costing'!#REF!,'Equipment &amp; Materials'!J1093,1),""))</f>
        <v>0</v>
      </c>
      <c r="G1087" t="str">
        <f>IF(F1087=1,COUNTIF($F$8:F1087,1),"")</f>
        <v/>
      </c>
      <c r="I1087" s="157">
        <f>IFERROR($H$8:INDEX($H$8:$H$3000,COUNTIF($H$8:$H$3000,"?*")),"")</f>
        <v>0</v>
      </c>
    </row>
    <row r="1088" spans="1:9" x14ac:dyDescent="0.25">
      <c r="A1088">
        <f>--ISNUMBER(IFERROR(SEARCH('Project Costing'!#REF!,'Equipment &amp; Materials'!J1094,1),""))</f>
        <v>0</v>
      </c>
      <c r="B1088" t="str">
        <f>IF(A1088=1,COUNTIF($A$8:A1088,1),"")</f>
        <v/>
      </c>
      <c r="D1088" s="158">
        <f>IFERROR($C$8:INDEX($C$8:$C$3000,COUNTIF($C$8:$C$3000,"?*")),"")</f>
        <v>0</v>
      </c>
      <c r="F1088">
        <f>--ISNUMBER(IFERROR(SEARCH('Project Costing'!#REF!,'Equipment &amp; Materials'!J1094,1),""))</f>
        <v>0</v>
      </c>
      <c r="G1088" t="str">
        <f>IF(F1088=1,COUNTIF($F$8:F1088,1),"")</f>
        <v/>
      </c>
      <c r="I1088" s="157">
        <f>IFERROR($H$8:INDEX($H$8:$H$3000,COUNTIF($H$8:$H$3000,"?*")),"")</f>
        <v>0</v>
      </c>
    </row>
    <row r="1089" spans="1:9" x14ac:dyDescent="0.25">
      <c r="A1089">
        <f>--ISNUMBER(IFERROR(SEARCH('Project Costing'!#REF!,'Equipment &amp; Materials'!J1095,1),""))</f>
        <v>0</v>
      </c>
      <c r="B1089" t="str">
        <f>IF(A1089=1,COUNTIF($A$8:A1089,1),"")</f>
        <v/>
      </c>
      <c r="D1089" s="158">
        <f>IFERROR($C$8:INDEX($C$8:$C$3000,COUNTIF($C$8:$C$3000,"?*")),"")</f>
        <v>0</v>
      </c>
      <c r="F1089">
        <f>--ISNUMBER(IFERROR(SEARCH('Project Costing'!#REF!,'Equipment &amp; Materials'!J1095,1),""))</f>
        <v>0</v>
      </c>
      <c r="G1089" t="str">
        <f>IF(F1089=1,COUNTIF($F$8:F1089,1),"")</f>
        <v/>
      </c>
      <c r="I1089" s="157">
        <f>IFERROR($H$8:INDEX($H$8:$H$3000,COUNTIF($H$8:$H$3000,"?*")),"")</f>
        <v>0</v>
      </c>
    </row>
    <row r="1090" spans="1:9" x14ac:dyDescent="0.25">
      <c r="A1090">
        <f>--ISNUMBER(IFERROR(SEARCH('Project Costing'!#REF!,'Equipment &amp; Materials'!J1096,1),""))</f>
        <v>0</v>
      </c>
      <c r="B1090" t="str">
        <f>IF(A1090=1,COUNTIF($A$8:A1090,1),"")</f>
        <v/>
      </c>
      <c r="D1090" s="158">
        <f>IFERROR($C$8:INDEX($C$8:$C$3000,COUNTIF($C$8:$C$3000,"?*")),"")</f>
        <v>0</v>
      </c>
      <c r="F1090">
        <f>--ISNUMBER(IFERROR(SEARCH('Project Costing'!#REF!,'Equipment &amp; Materials'!J1096,1),""))</f>
        <v>0</v>
      </c>
      <c r="G1090" t="str">
        <f>IF(F1090=1,COUNTIF($F$8:F1090,1),"")</f>
        <v/>
      </c>
      <c r="I1090" s="157">
        <f>IFERROR($H$8:INDEX($H$8:$H$3000,COUNTIF($H$8:$H$3000,"?*")),"")</f>
        <v>0</v>
      </c>
    </row>
    <row r="1091" spans="1:9" x14ac:dyDescent="0.25">
      <c r="A1091">
        <f>--ISNUMBER(IFERROR(SEARCH('Project Costing'!#REF!,'Equipment &amp; Materials'!J1097,1),""))</f>
        <v>0</v>
      </c>
      <c r="B1091" t="str">
        <f>IF(A1091=1,COUNTIF($A$8:A1091,1),"")</f>
        <v/>
      </c>
      <c r="D1091" s="158">
        <f>IFERROR($C$8:INDEX($C$8:$C$3000,COUNTIF($C$8:$C$3000,"?*")),"")</f>
        <v>0</v>
      </c>
      <c r="F1091">
        <f>--ISNUMBER(IFERROR(SEARCH('Project Costing'!#REF!,'Equipment &amp; Materials'!J1097,1),""))</f>
        <v>0</v>
      </c>
      <c r="G1091" t="str">
        <f>IF(F1091=1,COUNTIF($F$8:F1091,1),"")</f>
        <v/>
      </c>
      <c r="I1091" s="157">
        <f>IFERROR($H$8:INDEX($H$8:$H$3000,COUNTIF($H$8:$H$3000,"?*")),"")</f>
        <v>0</v>
      </c>
    </row>
    <row r="1092" spans="1:9" x14ac:dyDescent="0.25">
      <c r="A1092">
        <f>--ISNUMBER(IFERROR(SEARCH('Project Costing'!#REF!,'Equipment &amp; Materials'!J1098,1),""))</f>
        <v>0</v>
      </c>
      <c r="B1092" t="str">
        <f>IF(A1092=1,COUNTIF($A$8:A1092,1),"")</f>
        <v/>
      </c>
      <c r="D1092" s="158">
        <f>IFERROR($C$8:INDEX($C$8:$C$3000,COUNTIF($C$8:$C$3000,"?*")),"")</f>
        <v>0</v>
      </c>
      <c r="F1092">
        <f>--ISNUMBER(IFERROR(SEARCH('Project Costing'!#REF!,'Equipment &amp; Materials'!J1098,1),""))</f>
        <v>0</v>
      </c>
      <c r="G1092" t="str">
        <f>IF(F1092=1,COUNTIF($F$8:F1092,1),"")</f>
        <v/>
      </c>
      <c r="I1092" s="157">
        <f>IFERROR($H$8:INDEX($H$8:$H$3000,COUNTIF($H$8:$H$3000,"?*")),"")</f>
        <v>0</v>
      </c>
    </row>
    <row r="1093" spans="1:9" x14ac:dyDescent="0.25">
      <c r="A1093">
        <f>--ISNUMBER(IFERROR(SEARCH('Project Costing'!#REF!,'Equipment &amp; Materials'!J1099,1),""))</f>
        <v>0</v>
      </c>
      <c r="B1093" t="str">
        <f>IF(A1093=1,COUNTIF($A$8:A1093,1),"")</f>
        <v/>
      </c>
      <c r="D1093" s="158">
        <f>IFERROR($C$8:INDEX($C$8:$C$3000,COUNTIF($C$8:$C$3000,"?*")),"")</f>
        <v>0</v>
      </c>
      <c r="F1093">
        <f>--ISNUMBER(IFERROR(SEARCH('Project Costing'!#REF!,'Equipment &amp; Materials'!J1099,1),""))</f>
        <v>0</v>
      </c>
      <c r="G1093" t="str">
        <f>IF(F1093=1,COUNTIF($F$8:F1093,1),"")</f>
        <v/>
      </c>
      <c r="I1093" s="157">
        <f>IFERROR($H$8:INDEX($H$8:$H$3000,COUNTIF($H$8:$H$3000,"?*")),"")</f>
        <v>0</v>
      </c>
    </row>
    <row r="1094" spans="1:9" x14ac:dyDescent="0.25">
      <c r="A1094">
        <f>--ISNUMBER(IFERROR(SEARCH('Project Costing'!#REF!,'Equipment &amp; Materials'!J1100,1),""))</f>
        <v>0</v>
      </c>
      <c r="B1094" t="str">
        <f>IF(A1094=1,COUNTIF($A$8:A1094,1),"")</f>
        <v/>
      </c>
      <c r="D1094" s="158">
        <f>IFERROR($C$8:INDEX($C$8:$C$3000,COUNTIF($C$8:$C$3000,"?*")),"")</f>
        <v>0</v>
      </c>
      <c r="F1094">
        <f>--ISNUMBER(IFERROR(SEARCH('Project Costing'!#REF!,'Equipment &amp; Materials'!J1100,1),""))</f>
        <v>0</v>
      </c>
      <c r="G1094" t="str">
        <f>IF(F1094=1,COUNTIF($F$8:F1094,1),"")</f>
        <v/>
      </c>
      <c r="I1094" s="157">
        <f>IFERROR($H$8:INDEX($H$8:$H$3000,COUNTIF($H$8:$H$3000,"?*")),"")</f>
        <v>0</v>
      </c>
    </row>
    <row r="1095" spans="1:9" x14ac:dyDescent="0.25">
      <c r="A1095">
        <f>--ISNUMBER(IFERROR(SEARCH('Project Costing'!#REF!,'Equipment &amp; Materials'!J1101,1),""))</f>
        <v>0</v>
      </c>
      <c r="B1095" t="str">
        <f>IF(A1095=1,COUNTIF($A$8:A1095,1),"")</f>
        <v/>
      </c>
      <c r="D1095" s="158">
        <f>IFERROR($C$8:INDEX($C$8:$C$3000,COUNTIF($C$8:$C$3000,"?*")),"")</f>
        <v>0</v>
      </c>
      <c r="F1095">
        <f>--ISNUMBER(IFERROR(SEARCH('Project Costing'!#REF!,'Equipment &amp; Materials'!J1101,1),""))</f>
        <v>0</v>
      </c>
      <c r="G1095" t="str">
        <f>IF(F1095=1,COUNTIF($F$8:F1095,1),"")</f>
        <v/>
      </c>
      <c r="I1095" s="157">
        <f>IFERROR($H$8:INDEX($H$8:$H$3000,COUNTIF($H$8:$H$3000,"?*")),"")</f>
        <v>0</v>
      </c>
    </row>
    <row r="1096" spans="1:9" x14ac:dyDescent="0.25">
      <c r="A1096">
        <f>--ISNUMBER(IFERROR(SEARCH('Project Costing'!#REF!,'Equipment &amp; Materials'!J1102,1),""))</f>
        <v>0</v>
      </c>
      <c r="B1096" t="str">
        <f>IF(A1096=1,COUNTIF($A$8:A1096,1),"")</f>
        <v/>
      </c>
      <c r="D1096" s="158">
        <f>IFERROR($C$8:INDEX($C$8:$C$3000,COUNTIF($C$8:$C$3000,"?*")),"")</f>
        <v>0</v>
      </c>
      <c r="F1096">
        <f>--ISNUMBER(IFERROR(SEARCH('Project Costing'!#REF!,'Equipment &amp; Materials'!J1102,1),""))</f>
        <v>0</v>
      </c>
      <c r="G1096" t="str">
        <f>IF(F1096=1,COUNTIF($F$8:F1096,1),"")</f>
        <v/>
      </c>
      <c r="I1096" s="157">
        <f>IFERROR($H$8:INDEX($H$8:$H$3000,COUNTIF($H$8:$H$3000,"?*")),"")</f>
        <v>0</v>
      </c>
    </row>
    <row r="1097" spans="1:9" x14ac:dyDescent="0.25">
      <c r="A1097">
        <f>--ISNUMBER(IFERROR(SEARCH('Project Costing'!#REF!,'Equipment &amp; Materials'!J1103,1),""))</f>
        <v>0</v>
      </c>
      <c r="B1097" t="str">
        <f>IF(A1097=1,COUNTIF($A$8:A1097,1),"")</f>
        <v/>
      </c>
      <c r="D1097" s="158">
        <f>IFERROR($C$8:INDEX($C$8:$C$3000,COUNTIF($C$8:$C$3000,"?*")),"")</f>
        <v>0</v>
      </c>
      <c r="F1097">
        <f>--ISNUMBER(IFERROR(SEARCH('Project Costing'!#REF!,'Equipment &amp; Materials'!J1103,1),""))</f>
        <v>0</v>
      </c>
      <c r="G1097" t="str">
        <f>IF(F1097=1,COUNTIF($F$8:F1097,1),"")</f>
        <v/>
      </c>
      <c r="I1097" s="157">
        <f>IFERROR($H$8:INDEX($H$8:$H$3000,COUNTIF($H$8:$H$3000,"?*")),"")</f>
        <v>0</v>
      </c>
    </row>
    <row r="1098" spans="1:9" x14ac:dyDescent="0.25">
      <c r="A1098">
        <f>--ISNUMBER(IFERROR(SEARCH('Project Costing'!#REF!,'Equipment &amp; Materials'!J1104,1),""))</f>
        <v>0</v>
      </c>
      <c r="B1098" t="str">
        <f>IF(A1098=1,COUNTIF($A$8:A1098,1),"")</f>
        <v/>
      </c>
      <c r="D1098" s="158">
        <f>IFERROR($C$8:INDEX($C$8:$C$3000,COUNTIF($C$8:$C$3000,"?*")),"")</f>
        <v>0</v>
      </c>
      <c r="F1098">
        <f>--ISNUMBER(IFERROR(SEARCH('Project Costing'!#REF!,'Equipment &amp; Materials'!J1104,1),""))</f>
        <v>0</v>
      </c>
      <c r="G1098" t="str">
        <f>IF(F1098=1,COUNTIF($F$8:F1098,1),"")</f>
        <v/>
      </c>
      <c r="I1098" s="157">
        <f>IFERROR($H$8:INDEX($H$8:$H$3000,COUNTIF($H$8:$H$3000,"?*")),"")</f>
        <v>0</v>
      </c>
    </row>
    <row r="1099" spans="1:9" x14ac:dyDescent="0.25">
      <c r="A1099">
        <f>--ISNUMBER(IFERROR(SEARCH('Project Costing'!#REF!,'Equipment &amp; Materials'!J1105,1),""))</f>
        <v>0</v>
      </c>
      <c r="B1099" t="str">
        <f>IF(A1099=1,COUNTIF($A$8:A1099,1),"")</f>
        <v/>
      </c>
      <c r="D1099" s="158">
        <f>IFERROR($C$8:INDEX($C$8:$C$3000,COUNTIF($C$8:$C$3000,"?*")),"")</f>
        <v>0</v>
      </c>
      <c r="F1099">
        <f>--ISNUMBER(IFERROR(SEARCH('Project Costing'!#REF!,'Equipment &amp; Materials'!J1105,1),""))</f>
        <v>0</v>
      </c>
      <c r="G1099" t="str">
        <f>IF(F1099=1,COUNTIF($F$8:F1099,1),"")</f>
        <v/>
      </c>
      <c r="I1099" s="157">
        <f>IFERROR($H$8:INDEX($H$8:$H$3000,COUNTIF($H$8:$H$3000,"?*")),"")</f>
        <v>0</v>
      </c>
    </row>
    <row r="1100" spans="1:9" x14ac:dyDescent="0.25">
      <c r="A1100">
        <f>--ISNUMBER(IFERROR(SEARCH('Project Costing'!#REF!,'Equipment &amp; Materials'!J1106,1),""))</f>
        <v>0</v>
      </c>
      <c r="B1100" t="str">
        <f>IF(A1100=1,COUNTIF($A$8:A1100,1),"")</f>
        <v/>
      </c>
      <c r="D1100" s="158">
        <f>IFERROR($C$8:INDEX($C$8:$C$3000,COUNTIF($C$8:$C$3000,"?*")),"")</f>
        <v>0</v>
      </c>
      <c r="F1100">
        <f>--ISNUMBER(IFERROR(SEARCH('Project Costing'!#REF!,'Equipment &amp; Materials'!J1106,1),""))</f>
        <v>0</v>
      </c>
      <c r="G1100" t="str">
        <f>IF(F1100=1,COUNTIF($F$8:F1100,1),"")</f>
        <v/>
      </c>
      <c r="I1100" s="157">
        <f>IFERROR($H$8:INDEX($H$8:$H$3000,COUNTIF($H$8:$H$3000,"?*")),"")</f>
        <v>0</v>
      </c>
    </row>
    <row r="1101" spans="1:9" x14ac:dyDescent="0.25">
      <c r="A1101">
        <f>--ISNUMBER(IFERROR(SEARCH('Project Costing'!#REF!,'Equipment &amp; Materials'!J1107,1),""))</f>
        <v>0</v>
      </c>
      <c r="B1101" t="str">
        <f>IF(A1101=1,COUNTIF($A$8:A1101,1),"")</f>
        <v/>
      </c>
      <c r="D1101" s="158">
        <f>IFERROR($C$8:INDEX($C$8:$C$3000,COUNTIF($C$8:$C$3000,"?*")),"")</f>
        <v>0</v>
      </c>
      <c r="F1101">
        <f>--ISNUMBER(IFERROR(SEARCH('Project Costing'!#REF!,'Equipment &amp; Materials'!J1107,1),""))</f>
        <v>0</v>
      </c>
      <c r="G1101" t="str">
        <f>IF(F1101=1,COUNTIF($F$8:F1101,1),"")</f>
        <v/>
      </c>
      <c r="I1101" s="157">
        <f>IFERROR($H$8:INDEX($H$8:$H$3000,COUNTIF($H$8:$H$3000,"?*")),"")</f>
        <v>0</v>
      </c>
    </row>
    <row r="1102" spans="1:9" x14ac:dyDescent="0.25">
      <c r="A1102">
        <f>--ISNUMBER(IFERROR(SEARCH('Project Costing'!#REF!,'Equipment &amp; Materials'!J1108,1),""))</f>
        <v>0</v>
      </c>
      <c r="B1102" t="str">
        <f>IF(A1102=1,COUNTIF($A$8:A1102,1),"")</f>
        <v/>
      </c>
      <c r="D1102" s="158">
        <f>IFERROR($C$8:INDEX($C$8:$C$3000,COUNTIF($C$8:$C$3000,"?*")),"")</f>
        <v>0</v>
      </c>
      <c r="F1102">
        <f>--ISNUMBER(IFERROR(SEARCH('Project Costing'!#REF!,'Equipment &amp; Materials'!J1108,1),""))</f>
        <v>0</v>
      </c>
      <c r="G1102" t="str">
        <f>IF(F1102=1,COUNTIF($F$8:F1102,1),"")</f>
        <v/>
      </c>
      <c r="I1102" s="157">
        <f>IFERROR($H$8:INDEX($H$8:$H$3000,COUNTIF($H$8:$H$3000,"?*")),"")</f>
        <v>0</v>
      </c>
    </row>
    <row r="1103" spans="1:9" x14ac:dyDescent="0.25">
      <c r="A1103">
        <f>--ISNUMBER(IFERROR(SEARCH('Project Costing'!#REF!,'Equipment &amp; Materials'!J1109,1),""))</f>
        <v>0</v>
      </c>
      <c r="B1103" t="str">
        <f>IF(A1103=1,COUNTIF($A$8:A1103,1),"")</f>
        <v/>
      </c>
      <c r="D1103" s="158">
        <f>IFERROR($C$8:INDEX($C$8:$C$3000,COUNTIF($C$8:$C$3000,"?*")),"")</f>
        <v>0</v>
      </c>
      <c r="F1103">
        <f>--ISNUMBER(IFERROR(SEARCH('Project Costing'!#REF!,'Equipment &amp; Materials'!J1109,1),""))</f>
        <v>0</v>
      </c>
      <c r="G1103" t="str">
        <f>IF(F1103=1,COUNTIF($F$8:F1103,1),"")</f>
        <v/>
      </c>
      <c r="I1103" s="157">
        <f>IFERROR($H$8:INDEX($H$8:$H$3000,COUNTIF($H$8:$H$3000,"?*")),"")</f>
        <v>0</v>
      </c>
    </row>
    <row r="1104" spans="1:9" x14ac:dyDescent="0.25">
      <c r="A1104">
        <f>--ISNUMBER(IFERROR(SEARCH('Project Costing'!#REF!,'Equipment &amp; Materials'!J1110,1),""))</f>
        <v>0</v>
      </c>
      <c r="B1104" t="str">
        <f>IF(A1104=1,COUNTIF($A$8:A1104,1),"")</f>
        <v/>
      </c>
      <c r="D1104" s="158">
        <f>IFERROR($C$8:INDEX($C$8:$C$3000,COUNTIF($C$8:$C$3000,"?*")),"")</f>
        <v>0</v>
      </c>
      <c r="F1104">
        <f>--ISNUMBER(IFERROR(SEARCH('Project Costing'!#REF!,'Equipment &amp; Materials'!J1110,1),""))</f>
        <v>0</v>
      </c>
      <c r="G1104" t="str">
        <f>IF(F1104=1,COUNTIF($F$8:F1104,1),"")</f>
        <v/>
      </c>
      <c r="I1104" s="157">
        <f>IFERROR($H$8:INDEX($H$8:$H$3000,COUNTIF($H$8:$H$3000,"?*")),"")</f>
        <v>0</v>
      </c>
    </row>
    <row r="1105" spans="1:9" x14ac:dyDescent="0.25">
      <c r="A1105">
        <f>--ISNUMBER(IFERROR(SEARCH('Project Costing'!#REF!,'Equipment &amp; Materials'!J1111,1),""))</f>
        <v>0</v>
      </c>
      <c r="B1105" t="str">
        <f>IF(A1105=1,COUNTIF($A$8:A1105,1),"")</f>
        <v/>
      </c>
      <c r="D1105" s="158">
        <f>IFERROR($C$8:INDEX($C$8:$C$3000,COUNTIF($C$8:$C$3000,"?*")),"")</f>
        <v>0</v>
      </c>
      <c r="F1105">
        <f>--ISNUMBER(IFERROR(SEARCH('Project Costing'!#REF!,'Equipment &amp; Materials'!J1111,1),""))</f>
        <v>0</v>
      </c>
      <c r="G1105" t="str">
        <f>IF(F1105=1,COUNTIF($F$8:F1105,1),"")</f>
        <v/>
      </c>
      <c r="I1105" s="157">
        <f>IFERROR($H$8:INDEX($H$8:$H$3000,COUNTIF($H$8:$H$3000,"?*")),"")</f>
        <v>0</v>
      </c>
    </row>
    <row r="1106" spans="1:9" x14ac:dyDescent="0.25">
      <c r="A1106">
        <f>--ISNUMBER(IFERROR(SEARCH('Project Costing'!#REF!,'Equipment &amp; Materials'!J1112,1),""))</f>
        <v>0</v>
      </c>
      <c r="B1106" t="str">
        <f>IF(A1106=1,COUNTIF($A$8:A1106,1),"")</f>
        <v/>
      </c>
      <c r="D1106" s="158">
        <f>IFERROR($C$8:INDEX($C$8:$C$3000,COUNTIF($C$8:$C$3000,"?*")),"")</f>
        <v>0</v>
      </c>
      <c r="F1106">
        <f>--ISNUMBER(IFERROR(SEARCH('Project Costing'!#REF!,'Equipment &amp; Materials'!J1112,1),""))</f>
        <v>0</v>
      </c>
      <c r="G1106" t="str">
        <f>IF(F1106=1,COUNTIF($F$8:F1106,1),"")</f>
        <v/>
      </c>
      <c r="I1106" s="157">
        <f>IFERROR($H$8:INDEX($H$8:$H$3000,COUNTIF($H$8:$H$3000,"?*")),"")</f>
        <v>0</v>
      </c>
    </row>
    <row r="1107" spans="1:9" x14ac:dyDescent="0.25">
      <c r="A1107">
        <f>--ISNUMBER(IFERROR(SEARCH('Project Costing'!#REF!,'Equipment &amp; Materials'!J1113,1),""))</f>
        <v>0</v>
      </c>
      <c r="B1107" t="str">
        <f>IF(A1107=1,COUNTIF($A$8:A1107,1),"")</f>
        <v/>
      </c>
      <c r="D1107" s="158">
        <f>IFERROR($C$8:INDEX($C$8:$C$3000,COUNTIF($C$8:$C$3000,"?*")),"")</f>
        <v>0</v>
      </c>
      <c r="F1107">
        <f>--ISNUMBER(IFERROR(SEARCH('Project Costing'!#REF!,'Equipment &amp; Materials'!J1113,1),""))</f>
        <v>0</v>
      </c>
      <c r="G1107" t="str">
        <f>IF(F1107=1,COUNTIF($F$8:F1107,1),"")</f>
        <v/>
      </c>
      <c r="I1107" s="157">
        <f>IFERROR($H$8:INDEX($H$8:$H$3000,COUNTIF($H$8:$H$3000,"?*")),"")</f>
        <v>0</v>
      </c>
    </row>
    <row r="1108" spans="1:9" x14ac:dyDescent="0.25">
      <c r="A1108">
        <f>--ISNUMBER(IFERROR(SEARCH('Project Costing'!#REF!,'Equipment &amp; Materials'!J1114,1),""))</f>
        <v>0</v>
      </c>
      <c r="B1108" t="str">
        <f>IF(A1108=1,COUNTIF($A$8:A1108,1),"")</f>
        <v/>
      </c>
      <c r="D1108" s="158">
        <f>IFERROR($C$8:INDEX($C$8:$C$3000,COUNTIF($C$8:$C$3000,"?*")),"")</f>
        <v>0</v>
      </c>
      <c r="F1108">
        <f>--ISNUMBER(IFERROR(SEARCH('Project Costing'!#REF!,'Equipment &amp; Materials'!J1114,1),""))</f>
        <v>0</v>
      </c>
      <c r="G1108" t="str">
        <f>IF(F1108=1,COUNTIF($F$8:F1108,1),"")</f>
        <v/>
      </c>
      <c r="I1108" s="157">
        <f>IFERROR($H$8:INDEX($H$8:$H$3000,COUNTIF($H$8:$H$3000,"?*")),"")</f>
        <v>0</v>
      </c>
    </row>
    <row r="1109" spans="1:9" x14ac:dyDescent="0.25">
      <c r="A1109">
        <f>--ISNUMBER(IFERROR(SEARCH('Project Costing'!#REF!,'Equipment &amp; Materials'!J1115,1),""))</f>
        <v>0</v>
      </c>
      <c r="B1109" t="str">
        <f>IF(A1109=1,COUNTIF($A$8:A1109,1),"")</f>
        <v/>
      </c>
      <c r="D1109" s="158">
        <f>IFERROR($C$8:INDEX($C$8:$C$3000,COUNTIF($C$8:$C$3000,"?*")),"")</f>
        <v>0</v>
      </c>
      <c r="F1109">
        <f>--ISNUMBER(IFERROR(SEARCH('Project Costing'!#REF!,'Equipment &amp; Materials'!J1115,1),""))</f>
        <v>0</v>
      </c>
      <c r="G1109" t="str">
        <f>IF(F1109=1,COUNTIF($F$8:F1109,1),"")</f>
        <v/>
      </c>
      <c r="I1109" s="157">
        <f>IFERROR($H$8:INDEX($H$8:$H$3000,COUNTIF($H$8:$H$3000,"?*")),"")</f>
        <v>0</v>
      </c>
    </row>
    <row r="1110" spans="1:9" x14ac:dyDescent="0.25">
      <c r="A1110">
        <f>--ISNUMBER(IFERROR(SEARCH('Project Costing'!#REF!,'Equipment &amp; Materials'!J1116,1),""))</f>
        <v>0</v>
      </c>
      <c r="B1110" t="str">
        <f>IF(A1110=1,COUNTIF($A$8:A1110,1),"")</f>
        <v/>
      </c>
      <c r="D1110" s="158">
        <f>IFERROR($C$8:INDEX($C$8:$C$3000,COUNTIF($C$8:$C$3000,"?*")),"")</f>
        <v>0</v>
      </c>
      <c r="F1110">
        <f>--ISNUMBER(IFERROR(SEARCH('Project Costing'!#REF!,'Equipment &amp; Materials'!J1116,1),""))</f>
        <v>0</v>
      </c>
      <c r="G1110" t="str">
        <f>IF(F1110=1,COUNTIF($F$8:F1110,1),"")</f>
        <v/>
      </c>
      <c r="I1110" s="157">
        <f>IFERROR($H$8:INDEX($H$8:$H$3000,COUNTIF($H$8:$H$3000,"?*")),"")</f>
        <v>0</v>
      </c>
    </row>
    <row r="1111" spans="1:9" x14ac:dyDescent="0.25">
      <c r="A1111">
        <f>--ISNUMBER(IFERROR(SEARCH('Project Costing'!#REF!,'Equipment &amp; Materials'!J1117,1),""))</f>
        <v>0</v>
      </c>
      <c r="B1111" t="str">
        <f>IF(A1111=1,COUNTIF($A$8:A1111,1),"")</f>
        <v/>
      </c>
      <c r="D1111" s="158">
        <f>IFERROR($C$8:INDEX($C$8:$C$3000,COUNTIF($C$8:$C$3000,"?*")),"")</f>
        <v>0</v>
      </c>
      <c r="F1111">
        <f>--ISNUMBER(IFERROR(SEARCH('Project Costing'!#REF!,'Equipment &amp; Materials'!J1117,1),""))</f>
        <v>0</v>
      </c>
      <c r="G1111" t="str">
        <f>IF(F1111=1,COUNTIF($F$8:F1111,1),"")</f>
        <v/>
      </c>
      <c r="I1111" s="157">
        <f>IFERROR($H$8:INDEX($H$8:$H$3000,COUNTIF($H$8:$H$3000,"?*")),"")</f>
        <v>0</v>
      </c>
    </row>
    <row r="1112" spans="1:9" x14ac:dyDescent="0.25">
      <c r="A1112">
        <f>--ISNUMBER(IFERROR(SEARCH('Project Costing'!#REF!,'Equipment &amp; Materials'!J1118,1),""))</f>
        <v>0</v>
      </c>
      <c r="B1112" t="str">
        <f>IF(A1112=1,COUNTIF($A$8:A1112,1),"")</f>
        <v/>
      </c>
      <c r="D1112" s="158">
        <f>IFERROR($C$8:INDEX($C$8:$C$3000,COUNTIF($C$8:$C$3000,"?*")),"")</f>
        <v>0</v>
      </c>
      <c r="F1112">
        <f>--ISNUMBER(IFERROR(SEARCH('Project Costing'!#REF!,'Equipment &amp; Materials'!J1118,1),""))</f>
        <v>0</v>
      </c>
      <c r="G1112" t="str">
        <f>IF(F1112=1,COUNTIF($F$8:F1112,1),"")</f>
        <v/>
      </c>
      <c r="I1112" s="157">
        <f>IFERROR($H$8:INDEX($H$8:$H$3000,COUNTIF($H$8:$H$3000,"?*")),"")</f>
        <v>0</v>
      </c>
    </row>
    <row r="1113" spans="1:9" x14ac:dyDescent="0.25">
      <c r="A1113">
        <f>--ISNUMBER(IFERROR(SEARCH('Project Costing'!#REF!,'Equipment &amp; Materials'!J1119,1),""))</f>
        <v>0</v>
      </c>
      <c r="B1113" t="str">
        <f>IF(A1113=1,COUNTIF($A$8:A1113,1),"")</f>
        <v/>
      </c>
      <c r="D1113" s="158">
        <f>IFERROR($C$8:INDEX($C$8:$C$3000,COUNTIF($C$8:$C$3000,"?*")),"")</f>
        <v>0</v>
      </c>
      <c r="F1113">
        <f>--ISNUMBER(IFERROR(SEARCH('Project Costing'!#REF!,'Equipment &amp; Materials'!J1119,1),""))</f>
        <v>0</v>
      </c>
      <c r="G1113" t="str">
        <f>IF(F1113=1,COUNTIF($F$8:F1113,1),"")</f>
        <v/>
      </c>
      <c r="I1113" s="157">
        <f>IFERROR($H$8:INDEX($H$8:$H$3000,COUNTIF($H$8:$H$3000,"?*")),"")</f>
        <v>0</v>
      </c>
    </row>
    <row r="1114" spans="1:9" x14ac:dyDescent="0.25">
      <c r="A1114">
        <f>--ISNUMBER(IFERROR(SEARCH('Project Costing'!#REF!,'Equipment &amp; Materials'!J1120,1),""))</f>
        <v>0</v>
      </c>
      <c r="B1114" t="str">
        <f>IF(A1114=1,COUNTIF($A$8:A1114,1),"")</f>
        <v/>
      </c>
      <c r="D1114" s="158">
        <f>IFERROR($C$8:INDEX($C$8:$C$3000,COUNTIF($C$8:$C$3000,"?*")),"")</f>
        <v>0</v>
      </c>
      <c r="F1114">
        <f>--ISNUMBER(IFERROR(SEARCH('Project Costing'!#REF!,'Equipment &amp; Materials'!J1120,1),""))</f>
        <v>0</v>
      </c>
      <c r="G1114" t="str">
        <f>IF(F1114=1,COUNTIF($F$8:F1114,1),"")</f>
        <v/>
      </c>
      <c r="I1114" s="157">
        <f>IFERROR($H$8:INDEX($H$8:$H$3000,COUNTIF($H$8:$H$3000,"?*")),"")</f>
        <v>0</v>
      </c>
    </row>
    <row r="1115" spans="1:9" x14ac:dyDescent="0.25">
      <c r="A1115">
        <f>--ISNUMBER(IFERROR(SEARCH('Project Costing'!#REF!,'Equipment &amp; Materials'!J1121,1),""))</f>
        <v>0</v>
      </c>
      <c r="B1115" t="str">
        <f>IF(A1115=1,COUNTIF($A$8:A1115,1),"")</f>
        <v/>
      </c>
      <c r="D1115" s="158">
        <f>IFERROR($C$8:INDEX($C$8:$C$3000,COUNTIF($C$8:$C$3000,"?*")),"")</f>
        <v>0</v>
      </c>
      <c r="F1115">
        <f>--ISNUMBER(IFERROR(SEARCH('Project Costing'!#REF!,'Equipment &amp; Materials'!J1121,1),""))</f>
        <v>0</v>
      </c>
      <c r="G1115" t="str">
        <f>IF(F1115=1,COUNTIF($F$8:F1115,1),"")</f>
        <v/>
      </c>
      <c r="I1115" s="157">
        <f>IFERROR($H$8:INDEX($H$8:$H$3000,COUNTIF($H$8:$H$3000,"?*")),"")</f>
        <v>0</v>
      </c>
    </row>
    <row r="1116" spans="1:9" x14ac:dyDescent="0.25">
      <c r="A1116">
        <f>--ISNUMBER(IFERROR(SEARCH('Project Costing'!#REF!,'Equipment &amp; Materials'!J1122,1),""))</f>
        <v>0</v>
      </c>
      <c r="B1116" t="str">
        <f>IF(A1116=1,COUNTIF($A$8:A1116,1),"")</f>
        <v/>
      </c>
      <c r="D1116" s="158">
        <f>IFERROR($C$8:INDEX($C$8:$C$3000,COUNTIF($C$8:$C$3000,"?*")),"")</f>
        <v>0</v>
      </c>
      <c r="F1116">
        <f>--ISNUMBER(IFERROR(SEARCH('Project Costing'!#REF!,'Equipment &amp; Materials'!J1122,1),""))</f>
        <v>0</v>
      </c>
      <c r="G1116" t="str">
        <f>IF(F1116=1,COUNTIF($F$8:F1116,1),"")</f>
        <v/>
      </c>
      <c r="I1116" s="157">
        <f>IFERROR($H$8:INDEX($H$8:$H$3000,COUNTIF($H$8:$H$3000,"?*")),"")</f>
        <v>0</v>
      </c>
    </row>
    <row r="1117" spans="1:9" x14ac:dyDescent="0.25">
      <c r="A1117">
        <f>--ISNUMBER(IFERROR(SEARCH('Project Costing'!#REF!,'Equipment &amp; Materials'!J1123,1),""))</f>
        <v>0</v>
      </c>
      <c r="B1117" t="str">
        <f>IF(A1117=1,COUNTIF($A$8:A1117,1),"")</f>
        <v/>
      </c>
      <c r="D1117" s="158">
        <f>IFERROR($C$8:INDEX($C$8:$C$3000,COUNTIF($C$8:$C$3000,"?*")),"")</f>
        <v>0</v>
      </c>
      <c r="F1117">
        <f>--ISNUMBER(IFERROR(SEARCH('Project Costing'!#REF!,'Equipment &amp; Materials'!J1123,1),""))</f>
        <v>0</v>
      </c>
      <c r="G1117" t="str">
        <f>IF(F1117=1,COUNTIF($F$8:F1117,1),"")</f>
        <v/>
      </c>
      <c r="I1117" s="157">
        <f>IFERROR($H$8:INDEX($H$8:$H$3000,COUNTIF($H$8:$H$3000,"?*")),"")</f>
        <v>0</v>
      </c>
    </row>
    <row r="1118" spans="1:9" x14ac:dyDescent="0.25">
      <c r="A1118">
        <f>--ISNUMBER(IFERROR(SEARCH('Project Costing'!#REF!,'Equipment &amp; Materials'!J1124,1),""))</f>
        <v>0</v>
      </c>
      <c r="B1118" t="str">
        <f>IF(A1118=1,COUNTIF($A$8:A1118,1),"")</f>
        <v/>
      </c>
      <c r="D1118" s="158">
        <f>IFERROR($C$8:INDEX($C$8:$C$3000,COUNTIF($C$8:$C$3000,"?*")),"")</f>
        <v>0</v>
      </c>
      <c r="F1118">
        <f>--ISNUMBER(IFERROR(SEARCH('Project Costing'!#REF!,'Equipment &amp; Materials'!J1124,1),""))</f>
        <v>0</v>
      </c>
      <c r="G1118" t="str">
        <f>IF(F1118=1,COUNTIF($F$8:F1118,1),"")</f>
        <v/>
      </c>
      <c r="I1118" s="157">
        <f>IFERROR($H$8:INDEX($H$8:$H$3000,COUNTIF($H$8:$H$3000,"?*")),"")</f>
        <v>0</v>
      </c>
    </row>
    <row r="1119" spans="1:9" x14ac:dyDescent="0.25">
      <c r="A1119">
        <f>--ISNUMBER(IFERROR(SEARCH('Project Costing'!#REF!,'Equipment &amp; Materials'!J1125,1),""))</f>
        <v>0</v>
      </c>
      <c r="B1119" t="str">
        <f>IF(A1119=1,COUNTIF($A$8:A1119,1),"")</f>
        <v/>
      </c>
      <c r="D1119" s="158">
        <f>IFERROR($C$8:INDEX($C$8:$C$3000,COUNTIF($C$8:$C$3000,"?*")),"")</f>
        <v>0</v>
      </c>
      <c r="F1119">
        <f>--ISNUMBER(IFERROR(SEARCH('Project Costing'!#REF!,'Equipment &amp; Materials'!J1125,1),""))</f>
        <v>0</v>
      </c>
      <c r="G1119" t="str">
        <f>IF(F1119=1,COUNTIF($F$8:F1119,1),"")</f>
        <v/>
      </c>
      <c r="I1119" s="157">
        <f>IFERROR($H$8:INDEX($H$8:$H$3000,COUNTIF($H$8:$H$3000,"?*")),"")</f>
        <v>0</v>
      </c>
    </row>
    <row r="1120" spans="1:9" x14ac:dyDescent="0.25">
      <c r="A1120">
        <f>--ISNUMBER(IFERROR(SEARCH('Project Costing'!#REF!,'Equipment &amp; Materials'!J1126,1),""))</f>
        <v>0</v>
      </c>
      <c r="B1120" t="str">
        <f>IF(A1120=1,COUNTIF($A$8:A1120,1),"")</f>
        <v/>
      </c>
      <c r="D1120" s="158">
        <f>IFERROR($C$8:INDEX($C$8:$C$3000,COUNTIF($C$8:$C$3000,"?*")),"")</f>
        <v>0</v>
      </c>
      <c r="F1120">
        <f>--ISNUMBER(IFERROR(SEARCH('Project Costing'!#REF!,'Equipment &amp; Materials'!J1126,1),""))</f>
        <v>0</v>
      </c>
      <c r="G1120" t="str">
        <f>IF(F1120=1,COUNTIF($F$8:F1120,1),"")</f>
        <v/>
      </c>
      <c r="I1120" s="157">
        <f>IFERROR($H$8:INDEX($H$8:$H$3000,COUNTIF($H$8:$H$3000,"?*")),"")</f>
        <v>0</v>
      </c>
    </row>
    <row r="1121" spans="1:9" x14ac:dyDescent="0.25">
      <c r="A1121">
        <f>--ISNUMBER(IFERROR(SEARCH('Project Costing'!#REF!,'Equipment &amp; Materials'!J1127,1),""))</f>
        <v>0</v>
      </c>
      <c r="B1121" t="str">
        <f>IF(A1121=1,COUNTIF($A$8:A1121,1),"")</f>
        <v/>
      </c>
      <c r="D1121" s="158">
        <f>IFERROR($C$8:INDEX($C$8:$C$3000,COUNTIF($C$8:$C$3000,"?*")),"")</f>
        <v>0</v>
      </c>
      <c r="F1121">
        <f>--ISNUMBER(IFERROR(SEARCH('Project Costing'!#REF!,'Equipment &amp; Materials'!J1127,1),""))</f>
        <v>0</v>
      </c>
      <c r="G1121" t="str">
        <f>IF(F1121=1,COUNTIF($F$8:F1121,1),"")</f>
        <v/>
      </c>
      <c r="I1121" s="157">
        <f>IFERROR($H$8:INDEX($H$8:$H$3000,COUNTIF($H$8:$H$3000,"?*")),"")</f>
        <v>0</v>
      </c>
    </row>
    <row r="1122" spans="1:9" x14ac:dyDescent="0.25">
      <c r="A1122">
        <f>--ISNUMBER(IFERROR(SEARCH('Project Costing'!#REF!,'Equipment &amp; Materials'!J1128,1),""))</f>
        <v>0</v>
      </c>
      <c r="B1122" t="str">
        <f>IF(A1122=1,COUNTIF($A$8:A1122,1),"")</f>
        <v/>
      </c>
      <c r="D1122" s="158">
        <f>IFERROR($C$8:INDEX($C$8:$C$3000,COUNTIF($C$8:$C$3000,"?*")),"")</f>
        <v>0</v>
      </c>
      <c r="F1122">
        <f>--ISNUMBER(IFERROR(SEARCH('Project Costing'!#REF!,'Equipment &amp; Materials'!J1128,1),""))</f>
        <v>0</v>
      </c>
      <c r="G1122" t="str">
        <f>IF(F1122=1,COUNTIF($F$8:F1122,1),"")</f>
        <v/>
      </c>
      <c r="I1122" s="157">
        <f>IFERROR($H$8:INDEX($H$8:$H$3000,COUNTIF($H$8:$H$3000,"?*")),"")</f>
        <v>0</v>
      </c>
    </row>
    <row r="1123" spans="1:9" x14ac:dyDescent="0.25">
      <c r="A1123">
        <f>--ISNUMBER(IFERROR(SEARCH('Project Costing'!#REF!,'Equipment &amp; Materials'!J1129,1),""))</f>
        <v>0</v>
      </c>
      <c r="B1123" t="str">
        <f>IF(A1123=1,COUNTIF($A$8:A1123,1),"")</f>
        <v/>
      </c>
      <c r="D1123" s="158">
        <f>IFERROR($C$8:INDEX($C$8:$C$3000,COUNTIF($C$8:$C$3000,"?*")),"")</f>
        <v>0</v>
      </c>
      <c r="F1123">
        <f>--ISNUMBER(IFERROR(SEARCH('Project Costing'!#REF!,'Equipment &amp; Materials'!J1129,1),""))</f>
        <v>0</v>
      </c>
      <c r="G1123" t="str">
        <f>IF(F1123=1,COUNTIF($F$8:F1123,1),"")</f>
        <v/>
      </c>
      <c r="I1123" s="157">
        <f>IFERROR($H$8:INDEX($H$8:$H$3000,COUNTIF($H$8:$H$3000,"?*")),"")</f>
        <v>0</v>
      </c>
    </row>
    <row r="1124" spans="1:9" x14ac:dyDescent="0.25">
      <c r="A1124">
        <f>--ISNUMBER(IFERROR(SEARCH('Project Costing'!#REF!,'Equipment &amp; Materials'!J1130,1),""))</f>
        <v>0</v>
      </c>
      <c r="B1124" t="str">
        <f>IF(A1124=1,COUNTIF($A$8:A1124,1),"")</f>
        <v/>
      </c>
      <c r="D1124" s="158">
        <f>IFERROR($C$8:INDEX($C$8:$C$3000,COUNTIF($C$8:$C$3000,"?*")),"")</f>
        <v>0</v>
      </c>
      <c r="F1124">
        <f>--ISNUMBER(IFERROR(SEARCH('Project Costing'!#REF!,'Equipment &amp; Materials'!J1130,1),""))</f>
        <v>0</v>
      </c>
      <c r="G1124" t="str">
        <f>IF(F1124=1,COUNTIF($F$8:F1124,1),"")</f>
        <v/>
      </c>
      <c r="I1124" s="157">
        <f>IFERROR($H$8:INDEX($H$8:$H$3000,COUNTIF($H$8:$H$3000,"?*")),"")</f>
        <v>0</v>
      </c>
    </row>
    <row r="1125" spans="1:9" x14ac:dyDescent="0.25">
      <c r="A1125">
        <f>--ISNUMBER(IFERROR(SEARCH('Project Costing'!#REF!,'Equipment &amp; Materials'!J1131,1),""))</f>
        <v>0</v>
      </c>
      <c r="B1125" t="str">
        <f>IF(A1125=1,COUNTIF($A$8:A1125,1),"")</f>
        <v/>
      </c>
      <c r="D1125" s="158">
        <f>IFERROR($C$8:INDEX($C$8:$C$3000,COUNTIF($C$8:$C$3000,"?*")),"")</f>
        <v>0</v>
      </c>
      <c r="F1125">
        <f>--ISNUMBER(IFERROR(SEARCH('Project Costing'!#REF!,'Equipment &amp; Materials'!J1131,1),""))</f>
        <v>0</v>
      </c>
      <c r="G1125" t="str">
        <f>IF(F1125=1,COUNTIF($F$8:F1125,1),"")</f>
        <v/>
      </c>
      <c r="I1125" s="157">
        <f>IFERROR($H$8:INDEX($H$8:$H$3000,COUNTIF($H$8:$H$3000,"?*")),"")</f>
        <v>0</v>
      </c>
    </row>
    <row r="1126" spans="1:9" x14ac:dyDescent="0.25">
      <c r="A1126">
        <f>--ISNUMBER(IFERROR(SEARCH('Project Costing'!#REF!,'Equipment &amp; Materials'!J1132,1),""))</f>
        <v>0</v>
      </c>
      <c r="B1126" t="str">
        <f>IF(A1126=1,COUNTIF($A$8:A1126,1),"")</f>
        <v/>
      </c>
      <c r="D1126" s="158">
        <f>IFERROR($C$8:INDEX($C$8:$C$3000,COUNTIF($C$8:$C$3000,"?*")),"")</f>
        <v>0</v>
      </c>
      <c r="F1126">
        <f>--ISNUMBER(IFERROR(SEARCH('Project Costing'!#REF!,'Equipment &amp; Materials'!J1132,1),""))</f>
        <v>0</v>
      </c>
      <c r="G1126" t="str">
        <f>IF(F1126=1,COUNTIF($F$8:F1126,1),"")</f>
        <v/>
      </c>
      <c r="I1126" s="157">
        <f>IFERROR($H$8:INDEX($H$8:$H$3000,COUNTIF($H$8:$H$3000,"?*")),"")</f>
        <v>0</v>
      </c>
    </row>
    <row r="1127" spans="1:9" x14ac:dyDescent="0.25">
      <c r="A1127">
        <f>--ISNUMBER(IFERROR(SEARCH('Project Costing'!#REF!,'Equipment &amp; Materials'!J1133,1),""))</f>
        <v>0</v>
      </c>
      <c r="B1127" t="str">
        <f>IF(A1127=1,COUNTIF($A$8:A1127,1),"")</f>
        <v/>
      </c>
      <c r="D1127" s="158">
        <f>IFERROR($C$8:INDEX($C$8:$C$3000,COUNTIF($C$8:$C$3000,"?*")),"")</f>
        <v>0</v>
      </c>
      <c r="F1127">
        <f>--ISNUMBER(IFERROR(SEARCH('Project Costing'!#REF!,'Equipment &amp; Materials'!J1133,1),""))</f>
        <v>0</v>
      </c>
      <c r="G1127" t="str">
        <f>IF(F1127=1,COUNTIF($F$8:F1127,1),"")</f>
        <v/>
      </c>
      <c r="I1127" s="157">
        <f>IFERROR($H$8:INDEX($H$8:$H$3000,COUNTIF($H$8:$H$3000,"?*")),"")</f>
        <v>0</v>
      </c>
    </row>
    <row r="1128" spans="1:9" x14ac:dyDescent="0.25">
      <c r="A1128">
        <f>--ISNUMBER(IFERROR(SEARCH('Project Costing'!#REF!,'Equipment &amp; Materials'!J1134,1),""))</f>
        <v>0</v>
      </c>
      <c r="B1128" t="str">
        <f>IF(A1128=1,COUNTIF($A$8:A1128,1),"")</f>
        <v/>
      </c>
      <c r="D1128" s="158">
        <f>IFERROR($C$8:INDEX($C$8:$C$3000,COUNTIF($C$8:$C$3000,"?*")),"")</f>
        <v>0</v>
      </c>
      <c r="F1128">
        <f>--ISNUMBER(IFERROR(SEARCH('Project Costing'!#REF!,'Equipment &amp; Materials'!J1134,1),""))</f>
        <v>0</v>
      </c>
      <c r="G1128" t="str">
        <f>IF(F1128=1,COUNTIF($F$8:F1128,1),"")</f>
        <v/>
      </c>
      <c r="I1128" s="157">
        <f>IFERROR($H$8:INDEX($H$8:$H$3000,COUNTIF($H$8:$H$3000,"?*")),"")</f>
        <v>0</v>
      </c>
    </row>
    <row r="1129" spans="1:9" x14ac:dyDescent="0.25">
      <c r="A1129">
        <f>--ISNUMBER(IFERROR(SEARCH('Project Costing'!#REF!,'Equipment &amp; Materials'!J1135,1),""))</f>
        <v>0</v>
      </c>
      <c r="B1129" t="str">
        <f>IF(A1129=1,COUNTIF($A$8:A1129,1),"")</f>
        <v/>
      </c>
      <c r="D1129" s="158">
        <f>IFERROR($C$8:INDEX($C$8:$C$3000,COUNTIF($C$8:$C$3000,"?*")),"")</f>
        <v>0</v>
      </c>
      <c r="F1129">
        <f>--ISNUMBER(IFERROR(SEARCH('Project Costing'!#REF!,'Equipment &amp; Materials'!J1135,1),""))</f>
        <v>0</v>
      </c>
      <c r="G1129" t="str">
        <f>IF(F1129=1,COUNTIF($F$8:F1129,1),"")</f>
        <v/>
      </c>
      <c r="I1129" s="157">
        <f>IFERROR($H$8:INDEX($H$8:$H$3000,COUNTIF($H$8:$H$3000,"?*")),"")</f>
        <v>0</v>
      </c>
    </row>
    <row r="1130" spans="1:9" x14ac:dyDescent="0.25">
      <c r="A1130">
        <f>--ISNUMBER(IFERROR(SEARCH('Project Costing'!#REF!,'Equipment &amp; Materials'!J1136,1),""))</f>
        <v>0</v>
      </c>
      <c r="B1130" t="str">
        <f>IF(A1130=1,COUNTIF($A$8:A1130,1),"")</f>
        <v/>
      </c>
      <c r="D1130" s="158">
        <f>IFERROR($C$8:INDEX($C$8:$C$3000,COUNTIF($C$8:$C$3000,"?*")),"")</f>
        <v>0</v>
      </c>
      <c r="F1130">
        <f>--ISNUMBER(IFERROR(SEARCH('Project Costing'!#REF!,'Equipment &amp; Materials'!J1136,1),""))</f>
        <v>0</v>
      </c>
      <c r="G1130" t="str">
        <f>IF(F1130=1,COUNTIF($F$8:F1130,1),"")</f>
        <v/>
      </c>
      <c r="I1130" s="157">
        <f>IFERROR($H$8:INDEX($H$8:$H$3000,COUNTIF($H$8:$H$3000,"?*")),"")</f>
        <v>0</v>
      </c>
    </row>
    <row r="1131" spans="1:9" x14ac:dyDescent="0.25">
      <c r="A1131">
        <f>--ISNUMBER(IFERROR(SEARCH('Project Costing'!#REF!,'Equipment &amp; Materials'!J1137,1),""))</f>
        <v>0</v>
      </c>
      <c r="B1131" t="str">
        <f>IF(A1131=1,COUNTIF($A$8:A1131,1),"")</f>
        <v/>
      </c>
      <c r="D1131" s="158">
        <f>IFERROR($C$8:INDEX($C$8:$C$3000,COUNTIF($C$8:$C$3000,"?*")),"")</f>
        <v>0</v>
      </c>
      <c r="F1131">
        <f>--ISNUMBER(IFERROR(SEARCH('Project Costing'!#REF!,'Equipment &amp; Materials'!J1137,1),""))</f>
        <v>0</v>
      </c>
      <c r="G1131" t="str">
        <f>IF(F1131=1,COUNTIF($F$8:F1131,1),"")</f>
        <v/>
      </c>
      <c r="I1131" s="157">
        <f>IFERROR($H$8:INDEX($H$8:$H$3000,COUNTIF($H$8:$H$3000,"?*")),"")</f>
        <v>0</v>
      </c>
    </row>
    <row r="1132" spans="1:9" x14ac:dyDescent="0.25">
      <c r="A1132">
        <f>--ISNUMBER(IFERROR(SEARCH('Project Costing'!#REF!,'Equipment &amp; Materials'!J1138,1),""))</f>
        <v>0</v>
      </c>
      <c r="B1132" t="str">
        <f>IF(A1132=1,COUNTIF($A$8:A1132,1),"")</f>
        <v/>
      </c>
      <c r="D1132" s="158">
        <f>IFERROR($C$8:INDEX($C$8:$C$3000,COUNTIF($C$8:$C$3000,"?*")),"")</f>
        <v>0</v>
      </c>
      <c r="F1132">
        <f>--ISNUMBER(IFERROR(SEARCH('Project Costing'!#REF!,'Equipment &amp; Materials'!J1138,1),""))</f>
        <v>0</v>
      </c>
      <c r="G1132" t="str">
        <f>IF(F1132=1,COUNTIF($F$8:F1132,1),"")</f>
        <v/>
      </c>
      <c r="I1132" s="157">
        <f>IFERROR($H$8:INDEX($H$8:$H$3000,COUNTIF($H$8:$H$3000,"?*")),"")</f>
        <v>0</v>
      </c>
    </row>
    <row r="1133" spans="1:9" x14ac:dyDescent="0.25">
      <c r="A1133">
        <f>--ISNUMBER(IFERROR(SEARCH('Project Costing'!#REF!,'Equipment &amp; Materials'!J1139,1),""))</f>
        <v>0</v>
      </c>
      <c r="B1133" t="str">
        <f>IF(A1133=1,COUNTIF($A$8:A1133,1),"")</f>
        <v/>
      </c>
      <c r="D1133" s="158">
        <f>IFERROR($C$8:INDEX($C$8:$C$3000,COUNTIF($C$8:$C$3000,"?*")),"")</f>
        <v>0</v>
      </c>
      <c r="F1133">
        <f>--ISNUMBER(IFERROR(SEARCH('Project Costing'!#REF!,'Equipment &amp; Materials'!J1139,1),""))</f>
        <v>0</v>
      </c>
      <c r="G1133" t="str">
        <f>IF(F1133=1,COUNTIF($F$8:F1133,1),"")</f>
        <v/>
      </c>
      <c r="I1133" s="157">
        <f>IFERROR($H$8:INDEX($H$8:$H$3000,COUNTIF($H$8:$H$3000,"?*")),"")</f>
        <v>0</v>
      </c>
    </row>
    <row r="1134" spans="1:9" x14ac:dyDescent="0.25">
      <c r="A1134">
        <f>--ISNUMBER(IFERROR(SEARCH('Project Costing'!#REF!,'Equipment &amp; Materials'!J1140,1),""))</f>
        <v>0</v>
      </c>
      <c r="B1134" t="str">
        <f>IF(A1134=1,COUNTIF($A$8:A1134,1),"")</f>
        <v/>
      </c>
      <c r="D1134" s="158">
        <f>IFERROR($C$8:INDEX($C$8:$C$3000,COUNTIF($C$8:$C$3000,"?*")),"")</f>
        <v>0</v>
      </c>
      <c r="F1134">
        <f>--ISNUMBER(IFERROR(SEARCH('Project Costing'!#REF!,'Equipment &amp; Materials'!J1140,1),""))</f>
        <v>0</v>
      </c>
      <c r="G1134" t="str">
        <f>IF(F1134=1,COUNTIF($F$8:F1134,1),"")</f>
        <v/>
      </c>
      <c r="I1134" s="157">
        <f>IFERROR($H$8:INDEX($H$8:$H$3000,COUNTIF($H$8:$H$3000,"?*")),"")</f>
        <v>0</v>
      </c>
    </row>
    <row r="1135" spans="1:9" x14ac:dyDescent="0.25">
      <c r="A1135">
        <f>--ISNUMBER(IFERROR(SEARCH('Project Costing'!#REF!,'Equipment &amp; Materials'!J1141,1),""))</f>
        <v>0</v>
      </c>
      <c r="B1135" t="str">
        <f>IF(A1135=1,COUNTIF($A$8:A1135,1),"")</f>
        <v/>
      </c>
      <c r="D1135" s="158">
        <f>IFERROR($C$8:INDEX($C$8:$C$3000,COUNTIF($C$8:$C$3000,"?*")),"")</f>
        <v>0</v>
      </c>
      <c r="F1135">
        <f>--ISNUMBER(IFERROR(SEARCH('Project Costing'!#REF!,'Equipment &amp; Materials'!J1141,1),""))</f>
        <v>0</v>
      </c>
      <c r="G1135" t="str">
        <f>IF(F1135=1,COUNTIF($F$8:F1135,1),"")</f>
        <v/>
      </c>
      <c r="I1135" s="157">
        <f>IFERROR($H$8:INDEX($H$8:$H$3000,COUNTIF($H$8:$H$3000,"?*")),"")</f>
        <v>0</v>
      </c>
    </row>
    <row r="1136" spans="1:9" x14ac:dyDescent="0.25">
      <c r="A1136">
        <f>--ISNUMBER(IFERROR(SEARCH('Project Costing'!#REF!,'Equipment &amp; Materials'!J1142,1),""))</f>
        <v>0</v>
      </c>
      <c r="B1136" t="str">
        <f>IF(A1136=1,COUNTIF($A$8:A1136,1),"")</f>
        <v/>
      </c>
      <c r="D1136" s="158">
        <f>IFERROR($C$8:INDEX($C$8:$C$3000,COUNTIF($C$8:$C$3000,"?*")),"")</f>
        <v>0</v>
      </c>
      <c r="F1136">
        <f>--ISNUMBER(IFERROR(SEARCH('Project Costing'!#REF!,'Equipment &amp; Materials'!J1142,1),""))</f>
        <v>0</v>
      </c>
      <c r="G1136" t="str">
        <f>IF(F1136=1,COUNTIF($F$8:F1136,1),"")</f>
        <v/>
      </c>
      <c r="I1136" s="157">
        <f>IFERROR($H$8:INDEX($H$8:$H$3000,COUNTIF($H$8:$H$3000,"?*")),"")</f>
        <v>0</v>
      </c>
    </row>
    <row r="1137" spans="1:9" x14ac:dyDescent="0.25">
      <c r="A1137">
        <f>--ISNUMBER(IFERROR(SEARCH('Project Costing'!#REF!,'Equipment &amp; Materials'!J1143,1),""))</f>
        <v>0</v>
      </c>
      <c r="B1137" t="str">
        <f>IF(A1137=1,COUNTIF($A$8:A1137,1),"")</f>
        <v/>
      </c>
      <c r="D1137" s="158">
        <f>IFERROR($C$8:INDEX($C$8:$C$3000,COUNTIF($C$8:$C$3000,"?*")),"")</f>
        <v>0</v>
      </c>
      <c r="F1137">
        <f>--ISNUMBER(IFERROR(SEARCH('Project Costing'!#REF!,'Equipment &amp; Materials'!J1143,1),""))</f>
        <v>0</v>
      </c>
      <c r="G1137" t="str">
        <f>IF(F1137=1,COUNTIF($F$8:F1137,1),"")</f>
        <v/>
      </c>
      <c r="I1137" s="157">
        <f>IFERROR($H$8:INDEX($H$8:$H$3000,COUNTIF($H$8:$H$3000,"?*")),"")</f>
        <v>0</v>
      </c>
    </row>
    <row r="1138" spans="1:9" x14ac:dyDescent="0.25">
      <c r="A1138">
        <f>--ISNUMBER(IFERROR(SEARCH('Project Costing'!#REF!,'Equipment &amp; Materials'!J1144,1),""))</f>
        <v>0</v>
      </c>
      <c r="B1138" t="str">
        <f>IF(A1138=1,COUNTIF($A$8:A1138,1),"")</f>
        <v/>
      </c>
      <c r="D1138" s="158">
        <f>IFERROR($C$8:INDEX($C$8:$C$3000,COUNTIF($C$8:$C$3000,"?*")),"")</f>
        <v>0</v>
      </c>
      <c r="F1138">
        <f>--ISNUMBER(IFERROR(SEARCH('Project Costing'!#REF!,'Equipment &amp; Materials'!J1144,1),""))</f>
        <v>0</v>
      </c>
      <c r="G1138" t="str">
        <f>IF(F1138=1,COUNTIF($F$8:F1138,1),"")</f>
        <v/>
      </c>
      <c r="I1138" s="157">
        <f>IFERROR($H$8:INDEX($H$8:$H$3000,COUNTIF($H$8:$H$3000,"?*")),"")</f>
        <v>0</v>
      </c>
    </row>
    <row r="1139" spans="1:9" x14ac:dyDescent="0.25">
      <c r="A1139">
        <f>--ISNUMBER(IFERROR(SEARCH('Project Costing'!#REF!,'Equipment &amp; Materials'!J1145,1),""))</f>
        <v>0</v>
      </c>
      <c r="B1139" t="str">
        <f>IF(A1139=1,COUNTIF($A$8:A1139,1),"")</f>
        <v/>
      </c>
      <c r="D1139" s="158">
        <f>IFERROR($C$8:INDEX($C$8:$C$3000,COUNTIF($C$8:$C$3000,"?*")),"")</f>
        <v>0</v>
      </c>
      <c r="F1139">
        <f>--ISNUMBER(IFERROR(SEARCH('Project Costing'!#REF!,'Equipment &amp; Materials'!J1145,1),""))</f>
        <v>0</v>
      </c>
      <c r="G1139" t="str">
        <f>IF(F1139=1,COUNTIF($F$8:F1139,1),"")</f>
        <v/>
      </c>
      <c r="I1139" s="157">
        <f>IFERROR($H$8:INDEX($H$8:$H$3000,COUNTIF($H$8:$H$3000,"?*")),"")</f>
        <v>0</v>
      </c>
    </row>
    <row r="1140" spans="1:9" x14ac:dyDescent="0.25">
      <c r="A1140">
        <f>--ISNUMBER(IFERROR(SEARCH('Project Costing'!#REF!,'Equipment &amp; Materials'!J1146,1),""))</f>
        <v>0</v>
      </c>
      <c r="B1140" t="str">
        <f>IF(A1140=1,COUNTIF($A$8:A1140,1),"")</f>
        <v/>
      </c>
      <c r="D1140" s="158">
        <f>IFERROR($C$8:INDEX($C$8:$C$3000,COUNTIF($C$8:$C$3000,"?*")),"")</f>
        <v>0</v>
      </c>
      <c r="F1140">
        <f>--ISNUMBER(IFERROR(SEARCH('Project Costing'!#REF!,'Equipment &amp; Materials'!J1146,1),""))</f>
        <v>0</v>
      </c>
      <c r="G1140" t="str">
        <f>IF(F1140=1,COUNTIF($F$8:F1140,1),"")</f>
        <v/>
      </c>
      <c r="I1140" s="157">
        <f>IFERROR($H$8:INDEX($H$8:$H$3000,COUNTIF($H$8:$H$3000,"?*")),"")</f>
        <v>0</v>
      </c>
    </row>
    <row r="1141" spans="1:9" x14ac:dyDescent="0.25">
      <c r="A1141">
        <f>--ISNUMBER(IFERROR(SEARCH('Project Costing'!#REF!,'Equipment &amp; Materials'!J1147,1),""))</f>
        <v>0</v>
      </c>
      <c r="B1141" t="str">
        <f>IF(A1141=1,COUNTIF($A$8:A1141,1),"")</f>
        <v/>
      </c>
      <c r="D1141" s="158">
        <f>IFERROR($C$8:INDEX($C$8:$C$3000,COUNTIF($C$8:$C$3000,"?*")),"")</f>
        <v>0</v>
      </c>
      <c r="F1141">
        <f>--ISNUMBER(IFERROR(SEARCH('Project Costing'!#REF!,'Equipment &amp; Materials'!J1147,1),""))</f>
        <v>0</v>
      </c>
      <c r="G1141" t="str">
        <f>IF(F1141=1,COUNTIF($F$8:F1141,1),"")</f>
        <v/>
      </c>
      <c r="I1141" s="157">
        <f>IFERROR($H$8:INDEX($H$8:$H$3000,COUNTIF($H$8:$H$3000,"?*")),"")</f>
        <v>0</v>
      </c>
    </row>
    <row r="1142" spans="1:9" x14ac:dyDescent="0.25">
      <c r="A1142">
        <f>--ISNUMBER(IFERROR(SEARCH('Project Costing'!#REF!,'Equipment &amp; Materials'!J1148,1),""))</f>
        <v>0</v>
      </c>
      <c r="B1142" t="str">
        <f>IF(A1142=1,COUNTIF($A$8:A1142,1),"")</f>
        <v/>
      </c>
      <c r="D1142" s="158">
        <f>IFERROR($C$8:INDEX($C$8:$C$3000,COUNTIF($C$8:$C$3000,"?*")),"")</f>
        <v>0</v>
      </c>
      <c r="F1142">
        <f>--ISNUMBER(IFERROR(SEARCH('Project Costing'!#REF!,'Equipment &amp; Materials'!J1148,1),""))</f>
        <v>0</v>
      </c>
      <c r="G1142" t="str">
        <f>IF(F1142=1,COUNTIF($F$8:F1142,1),"")</f>
        <v/>
      </c>
      <c r="I1142" s="157">
        <f>IFERROR($H$8:INDEX($H$8:$H$3000,COUNTIF($H$8:$H$3000,"?*")),"")</f>
        <v>0</v>
      </c>
    </row>
    <row r="1143" spans="1:9" x14ac:dyDescent="0.25">
      <c r="A1143">
        <f>--ISNUMBER(IFERROR(SEARCH('Project Costing'!#REF!,'Equipment &amp; Materials'!J1149,1),""))</f>
        <v>0</v>
      </c>
      <c r="B1143" t="str">
        <f>IF(A1143=1,COUNTIF($A$8:A1143,1),"")</f>
        <v/>
      </c>
      <c r="D1143" s="158">
        <f>IFERROR($C$8:INDEX($C$8:$C$3000,COUNTIF($C$8:$C$3000,"?*")),"")</f>
        <v>0</v>
      </c>
      <c r="F1143">
        <f>--ISNUMBER(IFERROR(SEARCH('Project Costing'!#REF!,'Equipment &amp; Materials'!J1149,1),""))</f>
        <v>0</v>
      </c>
      <c r="G1143" t="str">
        <f>IF(F1143=1,COUNTIF($F$8:F1143,1),"")</f>
        <v/>
      </c>
      <c r="I1143" s="157">
        <f>IFERROR($H$8:INDEX($H$8:$H$3000,COUNTIF($H$8:$H$3000,"?*")),"")</f>
        <v>0</v>
      </c>
    </row>
    <row r="1144" spans="1:9" x14ac:dyDescent="0.25">
      <c r="A1144">
        <f>--ISNUMBER(IFERROR(SEARCH('Project Costing'!#REF!,'Equipment &amp; Materials'!J1150,1),""))</f>
        <v>0</v>
      </c>
      <c r="B1144" t="str">
        <f>IF(A1144=1,COUNTIF($A$8:A1144,1),"")</f>
        <v/>
      </c>
      <c r="D1144" s="158">
        <f>IFERROR($C$8:INDEX($C$8:$C$3000,COUNTIF($C$8:$C$3000,"?*")),"")</f>
        <v>0</v>
      </c>
      <c r="F1144">
        <f>--ISNUMBER(IFERROR(SEARCH('Project Costing'!#REF!,'Equipment &amp; Materials'!J1150,1),""))</f>
        <v>0</v>
      </c>
      <c r="G1144" t="str">
        <f>IF(F1144=1,COUNTIF($F$8:F1144,1),"")</f>
        <v/>
      </c>
      <c r="I1144" s="157">
        <f>IFERROR($H$8:INDEX($H$8:$H$3000,COUNTIF($H$8:$H$3000,"?*")),"")</f>
        <v>0</v>
      </c>
    </row>
    <row r="1145" spans="1:9" x14ac:dyDescent="0.25">
      <c r="A1145">
        <f>--ISNUMBER(IFERROR(SEARCH('Project Costing'!#REF!,'Equipment &amp; Materials'!J1151,1),""))</f>
        <v>0</v>
      </c>
      <c r="B1145" t="str">
        <f>IF(A1145=1,COUNTIF($A$8:A1145,1),"")</f>
        <v/>
      </c>
      <c r="D1145" s="158">
        <f>IFERROR($C$8:INDEX($C$8:$C$3000,COUNTIF($C$8:$C$3000,"?*")),"")</f>
        <v>0</v>
      </c>
      <c r="F1145">
        <f>--ISNUMBER(IFERROR(SEARCH('Project Costing'!#REF!,'Equipment &amp; Materials'!J1151,1),""))</f>
        <v>0</v>
      </c>
      <c r="G1145" t="str">
        <f>IF(F1145=1,COUNTIF($F$8:F1145,1),"")</f>
        <v/>
      </c>
      <c r="I1145" s="157">
        <f>IFERROR($H$8:INDEX($H$8:$H$3000,COUNTIF($H$8:$H$3000,"?*")),"")</f>
        <v>0</v>
      </c>
    </row>
    <row r="1146" spans="1:9" x14ac:dyDescent="0.25">
      <c r="A1146">
        <f>--ISNUMBER(IFERROR(SEARCH('Project Costing'!#REF!,'Equipment &amp; Materials'!J1152,1),""))</f>
        <v>0</v>
      </c>
      <c r="B1146" t="str">
        <f>IF(A1146=1,COUNTIF($A$8:A1146,1),"")</f>
        <v/>
      </c>
      <c r="D1146" s="158">
        <f>IFERROR($C$8:INDEX($C$8:$C$3000,COUNTIF($C$8:$C$3000,"?*")),"")</f>
        <v>0</v>
      </c>
      <c r="F1146">
        <f>--ISNUMBER(IFERROR(SEARCH('Project Costing'!#REF!,'Equipment &amp; Materials'!J1152,1),""))</f>
        <v>0</v>
      </c>
      <c r="G1146" t="str">
        <f>IF(F1146=1,COUNTIF($F$8:F1146,1),"")</f>
        <v/>
      </c>
      <c r="I1146" s="157">
        <f>IFERROR($H$8:INDEX($H$8:$H$3000,COUNTIF($H$8:$H$3000,"?*")),"")</f>
        <v>0</v>
      </c>
    </row>
    <row r="1147" spans="1:9" x14ac:dyDescent="0.25">
      <c r="A1147">
        <f>--ISNUMBER(IFERROR(SEARCH('Project Costing'!#REF!,'Equipment &amp; Materials'!J1153,1),""))</f>
        <v>0</v>
      </c>
      <c r="B1147" t="str">
        <f>IF(A1147=1,COUNTIF($A$8:A1147,1),"")</f>
        <v/>
      </c>
      <c r="D1147" s="158">
        <f>IFERROR($C$8:INDEX($C$8:$C$3000,COUNTIF($C$8:$C$3000,"?*")),"")</f>
        <v>0</v>
      </c>
      <c r="F1147">
        <f>--ISNUMBER(IFERROR(SEARCH('Project Costing'!#REF!,'Equipment &amp; Materials'!J1153,1),""))</f>
        <v>0</v>
      </c>
      <c r="G1147" t="str">
        <f>IF(F1147=1,COUNTIF($F$8:F1147,1),"")</f>
        <v/>
      </c>
      <c r="I1147" s="157">
        <f>IFERROR($H$8:INDEX($H$8:$H$3000,COUNTIF($H$8:$H$3000,"?*")),"")</f>
        <v>0</v>
      </c>
    </row>
    <row r="1148" spans="1:9" x14ac:dyDescent="0.25">
      <c r="A1148">
        <f>--ISNUMBER(IFERROR(SEARCH('Project Costing'!#REF!,'Equipment &amp; Materials'!J1154,1),""))</f>
        <v>0</v>
      </c>
      <c r="B1148" t="str">
        <f>IF(A1148=1,COUNTIF($A$8:A1148,1),"")</f>
        <v/>
      </c>
      <c r="D1148" s="158">
        <f>IFERROR($C$8:INDEX($C$8:$C$3000,COUNTIF($C$8:$C$3000,"?*")),"")</f>
        <v>0</v>
      </c>
      <c r="F1148">
        <f>--ISNUMBER(IFERROR(SEARCH('Project Costing'!#REF!,'Equipment &amp; Materials'!J1154,1),""))</f>
        <v>0</v>
      </c>
      <c r="G1148" t="str">
        <f>IF(F1148=1,COUNTIF($F$8:F1148,1),"")</f>
        <v/>
      </c>
      <c r="I1148" s="157">
        <f>IFERROR($H$8:INDEX($H$8:$H$3000,COUNTIF($H$8:$H$3000,"?*")),"")</f>
        <v>0</v>
      </c>
    </row>
    <row r="1149" spans="1:9" x14ac:dyDescent="0.25">
      <c r="A1149">
        <f>--ISNUMBER(IFERROR(SEARCH('Project Costing'!#REF!,'Equipment &amp; Materials'!J1155,1),""))</f>
        <v>0</v>
      </c>
      <c r="B1149" t="str">
        <f>IF(A1149=1,COUNTIF($A$8:A1149,1),"")</f>
        <v/>
      </c>
      <c r="D1149" s="158">
        <f>IFERROR($C$8:INDEX($C$8:$C$3000,COUNTIF($C$8:$C$3000,"?*")),"")</f>
        <v>0</v>
      </c>
      <c r="F1149">
        <f>--ISNUMBER(IFERROR(SEARCH('Project Costing'!#REF!,'Equipment &amp; Materials'!J1155,1),""))</f>
        <v>0</v>
      </c>
      <c r="G1149" t="str">
        <f>IF(F1149=1,COUNTIF($F$8:F1149,1),"")</f>
        <v/>
      </c>
      <c r="I1149" s="157">
        <f>IFERROR($H$8:INDEX($H$8:$H$3000,COUNTIF($H$8:$H$3000,"?*")),"")</f>
        <v>0</v>
      </c>
    </row>
    <row r="1150" spans="1:9" x14ac:dyDescent="0.25">
      <c r="A1150">
        <f>--ISNUMBER(IFERROR(SEARCH('Project Costing'!#REF!,'Equipment &amp; Materials'!J1156,1),""))</f>
        <v>0</v>
      </c>
      <c r="B1150" t="str">
        <f>IF(A1150=1,COUNTIF($A$8:A1150,1),"")</f>
        <v/>
      </c>
      <c r="D1150" s="158">
        <f>IFERROR($C$8:INDEX($C$8:$C$3000,COUNTIF($C$8:$C$3000,"?*")),"")</f>
        <v>0</v>
      </c>
      <c r="F1150">
        <f>--ISNUMBER(IFERROR(SEARCH('Project Costing'!#REF!,'Equipment &amp; Materials'!J1156,1),""))</f>
        <v>0</v>
      </c>
      <c r="G1150" t="str">
        <f>IF(F1150=1,COUNTIF($F$8:F1150,1),"")</f>
        <v/>
      </c>
      <c r="I1150" s="157">
        <f>IFERROR($H$8:INDEX($H$8:$H$3000,COUNTIF($H$8:$H$3000,"?*")),"")</f>
        <v>0</v>
      </c>
    </row>
    <row r="1151" spans="1:9" x14ac:dyDescent="0.25">
      <c r="A1151">
        <f>--ISNUMBER(IFERROR(SEARCH('Project Costing'!#REF!,'Equipment &amp; Materials'!J1157,1),""))</f>
        <v>0</v>
      </c>
      <c r="B1151" t="str">
        <f>IF(A1151=1,COUNTIF($A$8:A1151,1),"")</f>
        <v/>
      </c>
      <c r="D1151" s="158">
        <f>IFERROR($C$8:INDEX($C$8:$C$3000,COUNTIF($C$8:$C$3000,"?*")),"")</f>
        <v>0</v>
      </c>
      <c r="F1151">
        <f>--ISNUMBER(IFERROR(SEARCH('Project Costing'!#REF!,'Equipment &amp; Materials'!J1157,1),""))</f>
        <v>0</v>
      </c>
      <c r="G1151" t="str">
        <f>IF(F1151=1,COUNTIF($F$8:F1151,1),"")</f>
        <v/>
      </c>
      <c r="I1151" s="157">
        <f>IFERROR($H$8:INDEX($H$8:$H$3000,COUNTIF($H$8:$H$3000,"?*")),"")</f>
        <v>0</v>
      </c>
    </row>
    <row r="1152" spans="1:9" x14ac:dyDescent="0.25">
      <c r="A1152">
        <f>--ISNUMBER(IFERROR(SEARCH('Project Costing'!#REF!,'Equipment &amp; Materials'!J1158,1),""))</f>
        <v>0</v>
      </c>
      <c r="B1152" t="str">
        <f>IF(A1152=1,COUNTIF($A$8:A1152,1),"")</f>
        <v/>
      </c>
      <c r="D1152" s="158">
        <f>IFERROR($C$8:INDEX($C$8:$C$3000,COUNTIF($C$8:$C$3000,"?*")),"")</f>
        <v>0</v>
      </c>
      <c r="F1152">
        <f>--ISNUMBER(IFERROR(SEARCH('Project Costing'!#REF!,'Equipment &amp; Materials'!J1158,1),""))</f>
        <v>0</v>
      </c>
      <c r="G1152" t="str">
        <f>IF(F1152=1,COUNTIF($F$8:F1152,1),"")</f>
        <v/>
      </c>
      <c r="I1152" s="157">
        <f>IFERROR($H$8:INDEX($H$8:$H$3000,COUNTIF($H$8:$H$3000,"?*")),"")</f>
        <v>0</v>
      </c>
    </row>
    <row r="1153" spans="1:9" x14ac:dyDescent="0.25">
      <c r="A1153">
        <f>--ISNUMBER(IFERROR(SEARCH('Project Costing'!#REF!,'Equipment &amp; Materials'!J1159,1),""))</f>
        <v>0</v>
      </c>
      <c r="B1153" t="str">
        <f>IF(A1153=1,COUNTIF($A$8:A1153,1),"")</f>
        <v/>
      </c>
      <c r="D1153" s="158">
        <f>IFERROR($C$8:INDEX($C$8:$C$3000,COUNTIF($C$8:$C$3000,"?*")),"")</f>
        <v>0</v>
      </c>
      <c r="F1153">
        <f>--ISNUMBER(IFERROR(SEARCH('Project Costing'!#REF!,'Equipment &amp; Materials'!J1159,1),""))</f>
        <v>0</v>
      </c>
      <c r="G1153" t="str">
        <f>IF(F1153=1,COUNTIF($F$8:F1153,1),"")</f>
        <v/>
      </c>
      <c r="I1153" s="157">
        <f>IFERROR($H$8:INDEX($H$8:$H$3000,COUNTIF($H$8:$H$3000,"?*")),"")</f>
        <v>0</v>
      </c>
    </row>
    <row r="1154" spans="1:9" x14ac:dyDescent="0.25">
      <c r="A1154">
        <f>--ISNUMBER(IFERROR(SEARCH('Project Costing'!#REF!,'Equipment &amp; Materials'!J1160,1),""))</f>
        <v>0</v>
      </c>
      <c r="B1154" t="str">
        <f>IF(A1154=1,COUNTIF($A$8:A1154,1),"")</f>
        <v/>
      </c>
      <c r="D1154" s="158">
        <f>IFERROR($C$8:INDEX($C$8:$C$3000,COUNTIF($C$8:$C$3000,"?*")),"")</f>
        <v>0</v>
      </c>
      <c r="F1154">
        <f>--ISNUMBER(IFERROR(SEARCH('Project Costing'!#REF!,'Equipment &amp; Materials'!J1160,1),""))</f>
        <v>0</v>
      </c>
      <c r="G1154" t="str">
        <f>IF(F1154=1,COUNTIF($F$8:F1154,1),"")</f>
        <v/>
      </c>
      <c r="I1154" s="157">
        <f>IFERROR($H$8:INDEX($H$8:$H$3000,COUNTIF($H$8:$H$3000,"?*")),"")</f>
        <v>0</v>
      </c>
    </row>
    <row r="1155" spans="1:9" x14ac:dyDescent="0.25">
      <c r="A1155">
        <f>--ISNUMBER(IFERROR(SEARCH('Project Costing'!#REF!,'Equipment &amp; Materials'!J1161,1),""))</f>
        <v>0</v>
      </c>
      <c r="B1155" t="str">
        <f>IF(A1155=1,COUNTIF($A$8:A1155,1),"")</f>
        <v/>
      </c>
      <c r="D1155" s="158">
        <f>IFERROR($C$8:INDEX($C$8:$C$3000,COUNTIF($C$8:$C$3000,"?*")),"")</f>
        <v>0</v>
      </c>
      <c r="F1155">
        <f>--ISNUMBER(IFERROR(SEARCH('Project Costing'!#REF!,'Equipment &amp; Materials'!J1161,1),""))</f>
        <v>0</v>
      </c>
      <c r="G1155" t="str">
        <f>IF(F1155=1,COUNTIF($F$8:F1155,1),"")</f>
        <v/>
      </c>
      <c r="I1155" s="157">
        <f>IFERROR($H$8:INDEX($H$8:$H$3000,COUNTIF($H$8:$H$3000,"?*")),"")</f>
        <v>0</v>
      </c>
    </row>
    <row r="1156" spans="1:9" x14ac:dyDescent="0.25">
      <c r="A1156">
        <f>--ISNUMBER(IFERROR(SEARCH('Project Costing'!#REF!,'Equipment &amp; Materials'!J1162,1),""))</f>
        <v>0</v>
      </c>
      <c r="B1156" t="str">
        <f>IF(A1156=1,COUNTIF($A$8:A1156,1),"")</f>
        <v/>
      </c>
      <c r="D1156" s="158">
        <f>IFERROR($C$8:INDEX($C$8:$C$3000,COUNTIF($C$8:$C$3000,"?*")),"")</f>
        <v>0</v>
      </c>
      <c r="F1156">
        <f>--ISNUMBER(IFERROR(SEARCH('Project Costing'!#REF!,'Equipment &amp; Materials'!J1162,1),""))</f>
        <v>0</v>
      </c>
      <c r="G1156" t="str">
        <f>IF(F1156=1,COUNTIF($F$8:F1156,1),"")</f>
        <v/>
      </c>
      <c r="I1156" s="157">
        <f>IFERROR($H$8:INDEX($H$8:$H$3000,COUNTIF($H$8:$H$3000,"?*")),"")</f>
        <v>0</v>
      </c>
    </row>
    <row r="1157" spans="1:9" x14ac:dyDescent="0.25">
      <c r="A1157">
        <f>--ISNUMBER(IFERROR(SEARCH('Project Costing'!#REF!,'Equipment &amp; Materials'!J1163,1),""))</f>
        <v>0</v>
      </c>
      <c r="B1157" t="str">
        <f>IF(A1157=1,COUNTIF($A$8:A1157,1),"")</f>
        <v/>
      </c>
      <c r="D1157" s="158">
        <f>IFERROR($C$8:INDEX($C$8:$C$3000,COUNTIF($C$8:$C$3000,"?*")),"")</f>
        <v>0</v>
      </c>
      <c r="F1157">
        <f>--ISNUMBER(IFERROR(SEARCH('Project Costing'!#REF!,'Equipment &amp; Materials'!J1163,1),""))</f>
        <v>0</v>
      </c>
      <c r="G1157" t="str">
        <f>IF(F1157=1,COUNTIF($F$8:F1157,1),"")</f>
        <v/>
      </c>
      <c r="I1157" s="157">
        <f>IFERROR($H$8:INDEX($H$8:$H$3000,COUNTIF($H$8:$H$3000,"?*")),"")</f>
        <v>0</v>
      </c>
    </row>
    <row r="1158" spans="1:9" x14ac:dyDescent="0.25">
      <c r="A1158">
        <f>--ISNUMBER(IFERROR(SEARCH('Project Costing'!#REF!,'Equipment &amp; Materials'!J1164,1),""))</f>
        <v>0</v>
      </c>
      <c r="B1158" t="str">
        <f>IF(A1158=1,COUNTIF($A$8:A1158,1),"")</f>
        <v/>
      </c>
      <c r="D1158" s="158">
        <f>IFERROR($C$8:INDEX($C$8:$C$3000,COUNTIF($C$8:$C$3000,"?*")),"")</f>
        <v>0</v>
      </c>
      <c r="F1158">
        <f>--ISNUMBER(IFERROR(SEARCH('Project Costing'!#REF!,'Equipment &amp; Materials'!J1164,1),""))</f>
        <v>0</v>
      </c>
      <c r="G1158" t="str">
        <f>IF(F1158=1,COUNTIF($F$8:F1158,1),"")</f>
        <v/>
      </c>
      <c r="I1158" s="157">
        <f>IFERROR($H$8:INDEX($H$8:$H$3000,COUNTIF($H$8:$H$3000,"?*")),"")</f>
        <v>0</v>
      </c>
    </row>
    <row r="1159" spans="1:9" x14ac:dyDescent="0.25">
      <c r="A1159">
        <f>--ISNUMBER(IFERROR(SEARCH('Project Costing'!#REF!,'Equipment &amp; Materials'!J1165,1),""))</f>
        <v>0</v>
      </c>
      <c r="B1159" t="str">
        <f>IF(A1159=1,COUNTIF($A$8:A1159,1),"")</f>
        <v/>
      </c>
      <c r="D1159" s="158">
        <f>IFERROR($C$8:INDEX($C$8:$C$3000,COUNTIF($C$8:$C$3000,"?*")),"")</f>
        <v>0</v>
      </c>
      <c r="F1159">
        <f>--ISNUMBER(IFERROR(SEARCH('Project Costing'!#REF!,'Equipment &amp; Materials'!J1165,1),""))</f>
        <v>0</v>
      </c>
      <c r="G1159" t="str">
        <f>IF(F1159=1,COUNTIF($F$8:F1159,1),"")</f>
        <v/>
      </c>
      <c r="I1159" s="157">
        <f>IFERROR($H$8:INDEX($H$8:$H$3000,COUNTIF($H$8:$H$3000,"?*")),"")</f>
        <v>0</v>
      </c>
    </row>
    <row r="1160" spans="1:9" x14ac:dyDescent="0.25">
      <c r="A1160">
        <f>--ISNUMBER(IFERROR(SEARCH('Project Costing'!#REF!,'Equipment &amp; Materials'!J1166,1),""))</f>
        <v>0</v>
      </c>
      <c r="B1160" t="str">
        <f>IF(A1160=1,COUNTIF($A$8:A1160,1),"")</f>
        <v/>
      </c>
      <c r="D1160" s="158">
        <f>IFERROR($C$8:INDEX($C$8:$C$3000,COUNTIF($C$8:$C$3000,"?*")),"")</f>
        <v>0</v>
      </c>
      <c r="F1160">
        <f>--ISNUMBER(IFERROR(SEARCH('Project Costing'!#REF!,'Equipment &amp; Materials'!J1166,1),""))</f>
        <v>0</v>
      </c>
      <c r="G1160" t="str">
        <f>IF(F1160=1,COUNTIF($F$8:F1160,1),"")</f>
        <v/>
      </c>
      <c r="I1160" s="157">
        <f>IFERROR($H$8:INDEX($H$8:$H$3000,COUNTIF($H$8:$H$3000,"?*")),"")</f>
        <v>0</v>
      </c>
    </row>
    <row r="1161" spans="1:9" x14ac:dyDescent="0.25">
      <c r="A1161">
        <f>--ISNUMBER(IFERROR(SEARCH('Project Costing'!#REF!,'Equipment &amp; Materials'!J1167,1),""))</f>
        <v>0</v>
      </c>
      <c r="B1161" t="str">
        <f>IF(A1161=1,COUNTIF($A$8:A1161,1),"")</f>
        <v/>
      </c>
      <c r="D1161" s="158">
        <f>IFERROR($C$8:INDEX($C$8:$C$3000,COUNTIF($C$8:$C$3000,"?*")),"")</f>
        <v>0</v>
      </c>
      <c r="F1161">
        <f>--ISNUMBER(IFERROR(SEARCH('Project Costing'!#REF!,'Equipment &amp; Materials'!J1167,1),""))</f>
        <v>0</v>
      </c>
      <c r="G1161" t="str">
        <f>IF(F1161=1,COUNTIF($F$8:F1161,1),"")</f>
        <v/>
      </c>
      <c r="I1161" s="157">
        <f>IFERROR($H$8:INDEX($H$8:$H$3000,COUNTIF($H$8:$H$3000,"?*")),"")</f>
        <v>0</v>
      </c>
    </row>
    <row r="1162" spans="1:9" x14ac:dyDescent="0.25">
      <c r="A1162">
        <f>--ISNUMBER(IFERROR(SEARCH('Project Costing'!#REF!,'Equipment &amp; Materials'!J1168,1),""))</f>
        <v>0</v>
      </c>
      <c r="B1162" t="str">
        <f>IF(A1162=1,COUNTIF($A$8:A1162,1),"")</f>
        <v/>
      </c>
      <c r="D1162" s="158">
        <f>IFERROR($C$8:INDEX($C$8:$C$3000,COUNTIF($C$8:$C$3000,"?*")),"")</f>
        <v>0</v>
      </c>
      <c r="F1162">
        <f>--ISNUMBER(IFERROR(SEARCH('Project Costing'!#REF!,'Equipment &amp; Materials'!J1168,1),""))</f>
        <v>0</v>
      </c>
      <c r="G1162" t="str">
        <f>IF(F1162=1,COUNTIF($F$8:F1162,1),"")</f>
        <v/>
      </c>
      <c r="I1162" s="157">
        <f>IFERROR($H$8:INDEX($H$8:$H$3000,COUNTIF($H$8:$H$3000,"?*")),"")</f>
        <v>0</v>
      </c>
    </row>
    <row r="1163" spans="1:9" x14ac:dyDescent="0.25">
      <c r="A1163">
        <f>--ISNUMBER(IFERROR(SEARCH('Project Costing'!#REF!,'Equipment &amp; Materials'!J1169,1),""))</f>
        <v>0</v>
      </c>
      <c r="B1163" t="str">
        <f>IF(A1163=1,COUNTIF($A$8:A1163,1),"")</f>
        <v/>
      </c>
      <c r="D1163" s="158">
        <f>IFERROR($C$8:INDEX($C$8:$C$3000,COUNTIF($C$8:$C$3000,"?*")),"")</f>
        <v>0</v>
      </c>
      <c r="F1163">
        <f>--ISNUMBER(IFERROR(SEARCH('Project Costing'!#REF!,'Equipment &amp; Materials'!J1169,1),""))</f>
        <v>0</v>
      </c>
      <c r="G1163" t="str">
        <f>IF(F1163=1,COUNTIF($F$8:F1163,1),"")</f>
        <v/>
      </c>
      <c r="I1163" s="157">
        <f>IFERROR($H$8:INDEX($H$8:$H$3000,COUNTIF($H$8:$H$3000,"?*")),"")</f>
        <v>0</v>
      </c>
    </row>
    <row r="1164" spans="1:9" x14ac:dyDescent="0.25">
      <c r="A1164">
        <f>--ISNUMBER(IFERROR(SEARCH('Project Costing'!#REF!,'Equipment &amp; Materials'!J1170,1),""))</f>
        <v>0</v>
      </c>
      <c r="B1164" t="str">
        <f>IF(A1164=1,COUNTIF($A$8:A1164,1),"")</f>
        <v/>
      </c>
      <c r="D1164" s="158">
        <f>IFERROR($C$8:INDEX($C$8:$C$3000,COUNTIF($C$8:$C$3000,"?*")),"")</f>
        <v>0</v>
      </c>
      <c r="F1164">
        <f>--ISNUMBER(IFERROR(SEARCH('Project Costing'!#REF!,'Equipment &amp; Materials'!J1170,1),""))</f>
        <v>0</v>
      </c>
      <c r="G1164" t="str">
        <f>IF(F1164=1,COUNTIF($F$8:F1164,1),"")</f>
        <v/>
      </c>
      <c r="I1164" s="157">
        <f>IFERROR($H$8:INDEX($H$8:$H$3000,COUNTIF($H$8:$H$3000,"?*")),"")</f>
        <v>0</v>
      </c>
    </row>
    <row r="1165" spans="1:9" x14ac:dyDescent="0.25">
      <c r="A1165">
        <f>--ISNUMBER(IFERROR(SEARCH('Project Costing'!#REF!,'Equipment &amp; Materials'!J1171,1),""))</f>
        <v>0</v>
      </c>
      <c r="B1165" t="str">
        <f>IF(A1165=1,COUNTIF($A$8:A1165,1),"")</f>
        <v/>
      </c>
      <c r="D1165" s="158">
        <f>IFERROR($C$8:INDEX($C$8:$C$3000,COUNTIF($C$8:$C$3000,"?*")),"")</f>
        <v>0</v>
      </c>
      <c r="F1165">
        <f>--ISNUMBER(IFERROR(SEARCH('Project Costing'!#REF!,'Equipment &amp; Materials'!J1171,1),""))</f>
        <v>0</v>
      </c>
      <c r="G1165" t="str">
        <f>IF(F1165=1,COUNTIF($F$8:F1165,1),"")</f>
        <v/>
      </c>
      <c r="I1165" s="157">
        <f>IFERROR($H$8:INDEX($H$8:$H$3000,COUNTIF($H$8:$H$3000,"?*")),"")</f>
        <v>0</v>
      </c>
    </row>
    <row r="1166" spans="1:9" x14ac:dyDescent="0.25">
      <c r="A1166">
        <f>--ISNUMBER(IFERROR(SEARCH('Project Costing'!#REF!,'Equipment &amp; Materials'!J1172,1),""))</f>
        <v>0</v>
      </c>
      <c r="B1166" t="str">
        <f>IF(A1166=1,COUNTIF($A$8:A1166,1),"")</f>
        <v/>
      </c>
      <c r="D1166" s="158">
        <f>IFERROR($C$8:INDEX($C$8:$C$3000,COUNTIF($C$8:$C$3000,"?*")),"")</f>
        <v>0</v>
      </c>
      <c r="F1166">
        <f>--ISNUMBER(IFERROR(SEARCH('Project Costing'!#REF!,'Equipment &amp; Materials'!J1172,1),""))</f>
        <v>0</v>
      </c>
      <c r="G1166" t="str">
        <f>IF(F1166=1,COUNTIF($F$8:F1166,1),"")</f>
        <v/>
      </c>
      <c r="I1166" s="157">
        <f>IFERROR($H$8:INDEX($H$8:$H$3000,COUNTIF($H$8:$H$3000,"?*")),"")</f>
        <v>0</v>
      </c>
    </row>
    <row r="1167" spans="1:9" x14ac:dyDescent="0.25">
      <c r="A1167">
        <f>--ISNUMBER(IFERROR(SEARCH('Project Costing'!#REF!,'Equipment &amp; Materials'!J1173,1),""))</f>
        <v>0</v>
      </c>
      <c r="B1167" t="str">
        <f>IF(A1167=1,COUNTIF($A$8:A1167,1),"")</f>
        <v/>
      </c>
      <c r="D1167" s="158">
        <f>IFERROR($C$8:INDEX($C$8:$C$3000,COUNTIF($C$8:$C$3000,"?*")),"")</f>
        <v>0</v>
      </c>
      <c r="F1167">
        <f>--ISNUMBER(IFERROR(SEARCH('Project Costing'!#REF!,'Equipment &amp; Materials'!J1173,1),""))</f>
        <v>0</v>
      </c>
      <c r="G1167" t="str">
        <f>IF(F1167=1,COUNTIF($F$8:F1167,1),"")</f>
        <v/>
      </c>
      <c r="I1167" s="157">
        <f>IFERROR($H$8:INDEX($H$8:$H$3000,COUNTIF($H$8:$H$3000,"?*")),"")</f>
        <v>0</v>
      </c>
    </row>
    <row r="1168" spans="1:9" x14ac:dyDescent="0.25">
      <c r="A1168">
        <f>--ISNUMBER(IFERROR(SEARCH('Project Costing'!#REF!,'Equipment &amp; Materials'!J1174,1),""))</f>
        <v>0</v>
      </c>
      <c r="B1168" t="str">
        <f>IF(A1168=1,COUNTIF($A$8:A1168,1),"")</f>
        <v/>
      </c>
      <c r="D1168" s="158">
        <f>IFERROR($C$8:INDEX($C$8:$C$3000,COUNTIF($C$8:$C$3000,"?*")),"")</f>
        <v>0</v>
      </c>
      <c r="F1168">
        <f>--ISNUMBER(IFERROR(SEARCH('Project Costing'!#REF!,'Equipment &amp; Materials'!J1174,1),""))</f>
        <v>0</v>
      </c>
      <c r="G1168" t="str">
        <f>IF(F1168=1,COUNTIF($F$8:F1168,1),"")</f>
        <v/>
      </c>
      <c r="I1168" s="157">
        <f>IFERROR($H$8:INDEX($H$8:$H$3000,COUNTIF($H$8:$H$3000,"?*")),"")</f>
        <v>0</v>
      </c>
    </row>
    <row r="1169" spans="1:9" x14ac:dyDescent="0.25">
      <c r="A1169">
        <f>--ISNUMBER(IFERROR(SEARCH('Project Costing'!#REF!,'Equipment &amp; Materials'!J1175,1),""))</f>
        <v>0</v>
      </c>
      <c r="B1169" t="str">
        <f>IF(A1169=1,COUNTIF($A$8:A1169,1),"")</f>
        <v/>
      </c>
      <c r="D1169" s="158">
        <f>IFERROR($C$8:INDEX($C$8:$C$3000,COUNTIF($C$8:$C$3000,"?*")),"")</f>
        <v>0</v>
      </c>
      <c r="F1169">
        <f>--ISNUMBER(IFERROR(SEARCH('Project Costing'!#REF!,'Equipment &amp; Materials'!J1175,1),""))</f>
        <v>0</v>
      </c>
      <c r="G1169" t="str">
        <f>IF(F1169=1,COUNTIF($F$8:F1169,1),"")</f>
        <v/>
      </c>
      <c r="I1169" s="157">
        <f>IFERROR($H$8:INDEX($H$8:$H$3000,COUNTIF($H$8:$H$3000,"?*")),"")</f>
        <v>0</v>
      </c>
    </row>
    <row r="1170" spans="1:9" x14ac:dyDescent="0.25">
      <c r="A1170">
        <f>--ISNUMBER(IFERROR(SEARCH('Project Costing'!#REF!,'Equipment &amp; Materials'!J1176,1),""))</f>
        <v>0</v>
      </c>
      <c r="B1170" t="str">
        <f>IF(A1170=1,COUNTIF($A$8:A1170,1),"")</f>
        <v/>
      </c>
      <c r="D1170" s="158">
        <f>IFERROR($C$8:INDEX($C$8:$C$3000,COUNTIF($C$8:$C$3000,"?*")),"")</f>
        <v>0</v>
      </c>
      <c r="F1170">
        <f>--ISNUMBER(IFERROR(SEARCH('Project Costing'!#REF!,'Equipment &amp; Materials'!J1176,1),""))</f>
        <v>0</v>
      </c>
      <c r="G1170" t="str">
        <f>IF(F1170=1,COUNTIF($F$8:F1170,1),"")</f>
        <v/>
      </c>
      <c r="I1170" s="157">
        <f>IFERROR($H$8:INDEX($H$8:$H$3000,COUNTIF($H$8:$H$3000,"?*")),"")</f>
        <v>0</v>
      </c>
    </row>
    <row r="1171" spans="1:9" x14ac:dyDescent="0.25">
      <c r="A1171">
        <f>--ISNUMBER(IFERROR(SEARCH('Project Costing'!#REF!,'Equipment &amp; Materials'!J1177,1),""))</f>
        <v>0</v>
      </c>
      <c r="B1171" t="str">
        <f>IF(A1171=1,COUNTIF($A$8:A1171,1),"")</f>
        <v/>
      </c>
      <c r="D1171" s="158">
        <f>IFERROR($C$8:INDEX($C$8:$C$3000,COUNTIF($C$8:$C$3000,"?*")),"")</f>
        <v>0</v>
      </c>
      <c r="F1171">
        <f>--ISNUMBER(IFERROR(SEARCH('Project Costing'!#REF!,'Equipment &amp; Materials'!J1177,1),""))</f>
        <v>0</v>
      </c>
      <c r="G1171" t="str">
        <f>IF(F1171=1,COUNTIF($F$8:F1171,1),"")</f>
        <v/>
      </c>
      <c r="I1171" s="157">
        <f>IFERROR($H$8:INDEX($H$8:$H$3000,COUNTIF($H$8:$H$3000,"?*")),"")</f>
        <v>0</v>
      </c>
    </row>
    <row r="1172" spans="1:9" x14ac:dyDescent="0.25">
      <c r="A1172">
        <f>--ISNUMBER(IFERROR(SEARCH('Project Costing'!#REF!,'Equipment &amp; Materials'!J1178,1),""))</f>
        <v>0</v>
      </c>
      <c r="B1172" t="str">
        <f>IF(A1172=1,COUNTIF($A$8:A1172,1),"")</f>
        <v/>
      </c>
      <c r="D1172" s="158">
        <f>IFERROR($C$8:INDEX($C$8:$C$3000,COUNTIF($C$8:$C$3000,"?*")),"")</f>
        <v>0</v>
      </c>
      <c r="F1172">
        <f>--ISNUMBER(IFERROR(SEARCH('Project Costing'!#REF!,'Equipment &amp; Materials'!J1178,1),""))</f>
        <v>0</v>
      </c>
      <c r="G1172" t="str">
        <f>IF(F1172=1,COUNTIF($F$8:F1172,1),"")</f>
        <v/>
      </c>
      <c r="I1172" s="157">
        <f>IFERROR($H$8:INDEX($H$8:$H$3000,COUNTIF($H$8:$H$3000,"?*")),"")</f>
        <v>0</v>
      </c>
    </row>
    <row r="1173" spans="1:9" x14ac:dyDescent="0.25">
      <c r="A1173">
        <f>--ISNUMBER(IFERROR(SEARCH('Project Costing'!#REF!,'Equipment &amp; Materials'!J1179,1),""))</f>
        <v>0</v>
      </c>
      <c r="B1173" t="str">
        <f>IF(A1173=1,COUNTIF($A$8:A1173,1),"")</f>
        <v/>
      </c>
      <c r="D1173" s="158">
        <f>IFERROR($C$8:INDEX($C$8:$C$3000,COUNTIF($C$8:$C$3000,"?*")),"")</f>
        <v>0</v>
      </c>
      <c r="F1173">
        <f>--ISNUMBER(IFERROR(SEARCH('Project Costing'!#REF!,'Equipment &amp; Materials'!J1179,1),""))</f>
        <v>0</v>
      </c>
      <c r="G1173" t="str">
        <f>IF(F1173=1,COUNTIF($F$8:F1173,1),"")</f>
        <v/>
      </c>
      <c r="I1173" s="157">
        <f>IFERROR($H$8:INDEX($H$8:$H$3000,COUNTIF($H$8:$H$3000,"?*")),"")</f>
        <v>0</v>
      </c>
    </row>
    <row r="1174" spans="1:9" x14ac:dyDescent="0.25">
      <c r="A1174">
        <f>--ISNUMBER(IFERROR(SEARCH('Project Costing'!#REF!,'Equipment &amp; Materials'!J1180,1),""))</f>
        <v>0</v>
      </c>
      <c r="B1174" t="str">
        <f>IF(A1174=1,COUNTIF($A$8:A1174,1),"")</f>
        <v/>
      </c>
      <c r="D1174" s="158">
        <f>IFERROR($C$8:INDEX($C$8:$C$3000,COUNTIF($C$8:$C$3000,"?*")),"")</f>
        <v>0</v>
      </c>
      <c r="F1174">
        <f>--ISNUMBER(IFERROR(SEARCH('Project Costing'!#REF!,'Equipment &amp; Materials'!J1180,1),""))</f>
        <v>0</v>
      </c>
      <c r="G1174" t="str">
        <f>IF(F1174=1,COUNTIF($F$8:F1174,1),"")</f>
        <v/>
      </c>
      <c r="I1174" s="157">
        <f>IFERROR($H$8:INDEX($H$8:$H$3000,COUNTIF($H$8:$H$3000,"?*")),"")</f>
        <v>0</v>
      </c>
    </row>
    <row r="1175" spans="1:9" x14ac:dyDescent="0.25">
      <c r="A1175">
        <f>--ISNUMBER(IFERROR(SEARCH('Project Costing'!#REF!,'Equipment &amp; Materials'!J1181,1),""))</f>
        <v>0</v>
      </c>
      <c r="B1175" t="str">
        <f>IF(A1175=1,COUNTIF($A$8:A1175,1),"")</f>
        <v/>
      </c>
      <c r="D1175" s="158">
        <f>IFERROR($C$8:INDEX($C$8:$C$3000,COUNTIF($C$8:$C$3000,"?*")),"")</f>
        <v>0</v>
      </c>
      <c r="F1175">
        <f>--ISNUMBER(IFERROR(SEARCH('Project Costing'!#REF!,'Equipment &amp; Materials'!J1181,1),""))</f>
        <v>0</v>
      </c>
      <c r="G1175" t="str">
        <f>IF(F1175=1,COUNTIF($F$8:F1175,1),"")</f>
        <v/>
      </c>
      <c r="I1175" s="157">
        <f>IFERROR($H$8:INDEX($H$8:$H$3000,COUNTIF($H$8:$H$3000,"?*")),"")</f>
        <v>0</v>
      </c>
    </row>
    <row r="1176" spans="1:9" x14ac:dyDescent="0.25">
      <c r="A1176">
        <f>--ISNUMBER(IFERROR(SEARCH('Project Costing'!#REF!,'Equipment &amp; Materials'!J1182,1),""))</f>
        <v>0</v>
      </c>
      <c r="B1176" t="str">
        <f>IF(A1176=1,COUNTIF($A$8:A1176,1),"")</f>
        <v/>
      </c>
      <c r="D1176" s="158">
        <f>IFERROR($C$8:INDEX($C$8:$C$3000,COUNTIF($C$8:$C$3000,"?*")),"")</f>
        <v>0</v>
      </c>
      <c r="F1176">
        <f>--ISNUMBER(IFERROR(SEARCH('Project Costing'!#REF!,'Equipment &amp; Materials'!J1182,1),""))</f>
        <v>0</v>
      </c>
      <c r="G1176" t="str">
        <f>IF(F1176=1,COUNTIF($F$8:F1176,1),"")</f>
        <v/>
      </c>
      <c r="I1176" s="157">
        <f>IFERROR($H$8:INDEX($H$8:$H$3000,COUNTIF($H$8:$H$3000,"?*")),"")</f>
        <v>0</v>
      </c>
    </row>
    <row r="1177" spans="1:9" x14ac:dyDescent="0.25">
      <c r="A1177">
        <f>--ISNUMBER(IFERROR(SEARCH('Project Costing'!#REF!,'Equipment &amp; Materials'!J1183,1),""))</f>
        <v>0</v>
      </c>
      <c r="B1177" t="str">
        <f>IF(A1177=1,COUNTIF($A$8:A1177,1),"")</f>
        <v/>
      </c>
      <c r="D1177" s="158">
        <f>IFERROR($C$8:INDEX($C$8:$C$3000,COUNTIF($C$8:$C$3000,"?*")),"")</f>
        <v>0</v>
      </c>
      <c r="F1177">
        <f>--ISNUMBER(IFERROR(SEARCH('Project Costing'!#REF!,'Equipment &amp; Materials'!J1183,1),""))</f>
        <v>0</v>
      </c>
      <c r="G1177" t="str">
        <f>IF(F1177=1,COUNTIF($F$8:F1177,1),"")</f>
        <v/>
      </c>
      <c r="I1177" s="157">
        <f>IFERROR($H$8:INDEX($H$8:$H$3000,COUNTIF($H$8:$H$3000,"?*")),"")</f>
        <v>0</v>
      </c>
    </row>
    <row r="1178" spans="1:9" x14ac:dyDescent="0.25">
      <c r="A1178">
        <f>--ISNUMBER(IFERROR(SEARCH('Project Costing'!#REF!,'Equipment &amp; Materials'!J1184,1),""))</f>
        <v>0</v>
      </c>
      <c r="B1178" t="str">
        <f>IF(A1178=1,COUNTIF($A$8:A1178,1),"")</f>
        <v/>
      </c>
      <c r="D1178" s="158">
        <f>IFERROR($C$8:INDEX($C$8:$C$3000,COUNTIF($C$8:$C$3000,"?*")),"")</f>
        <v>0</v>
      </c>
      <c r="F1178">
        <f>--ISNUMBER(IFERROR(SEARCH('Project Costing'!#REF!,'Equipment &amp; Materials'!J1184,1),""))</f>
        <v>0</v>
      </c>
      <c r="G1178" t="str">
        <f>IF(F1178=1,COUNTIF($F$8:F1178,1),"")</f>
        <v/>
      </c>
      <c r="I1178" s="157">
        <f>IFERROR($H$8:INDEX($H$8:$H$3000,COUNTIF($H$8:$H$3000,"?*")),"")</f>
        <v>0</v>
      </c>
    </row>
    <row r="1179" spans="1:9" x14ac:dyDescent="0.25">
      <c r="A1179">
        <f>--ISNUMBER(IFERROR(SEARCH('Project Costing'!#REF!,'Equipment &amp; Materials'!J1185,1),""))</f>
        <v>0</v>
      </c>
      <c r="B1179" t="str">
        <f>IF(A1179=1,COUNTIF($A$8:A1179,1),"")</f>
        <v/>
      </c>
      <c r="D1179" s="158">
        <f>IFERROR($C$8:INDEX($C$8:$C$3000,COUNTIF($C$8:$C$3000,"?*")),"")</f>
        <v>0</v>
      </c>
      <c r="F1179">
        <f>--ISNUMBER(IFERROR(SEARCH('Project Costing'!#REF!,'Equipment &amp; Materials'!J1185,1),""))</f>
        <v>0</v>
      </c>
      <c r="G1179" t="str">
        <f>IF(F1179=1,COUNTIF($F$8:F1179,1),"")</f>
        <v/>
      </c>
      <c r="I1179" s="157">
        <f>IFERROR($H$8:INDEX($H$8:$H$3000,COUNTIF($H$8:$H$3000,"?*")),"")</f>
        <v>0</v>
      </c>
    </row>
    <row r="1180" spans="1:9" x14ac:dyDescent="0.25">
      <c r="A1180">
        <f>--ISNUMBER(IFERROR(SEARCH('Project Costing'!#REF!,'Equipment &amp; Materials'!J1186,1),""))</f>
        <v>0</v>
      </c>
      <c r="B1180" t="str">
        <f>IF(A1180=1,COUNTIF($A$8:A1180,1),"")</f>
        <v/>
      </c>
      <c r="D1180" s="158">
        <f>IFERROR($C$8:INDEX($C$8:$C$3000,COUNTIF($C$8:$C$3000,"?*")),"")</f>
        <v>0</v>
      </c>
      <c r="F1180">
        <f>--ISNUMBER(IFERROR(SEARCH('Project Costing'!#REF!,'Equipment &amp; Materials'!J1186,1),""))</f>
        <v>0</v>
      </c>
      <c r="G1180" t="str">
        <f>IF(F1180=1,COUNTIF($F$8:F1180,1),"")</f>
        <v/>
      </c>
      <c r="I1180" s="157">
        <f>IFERROR($H$8:INDEX($H$8:$H$3000,COUNTIF($H$8:$H$3000,"?*")),"")</f>
        <v>0</v>
      </c>
    </row>
    <row r="1181" spans="1:9" x14ac:dyDescent="0.25">
      <c r="A1181">
        <f>--ISNUMBER(IFERROR(SEARCH('Project Costing'!#REF!,'Equipment &amp; Materials'!J1187,1),""))</f>
        <v>0</v>
      </c>
      <c r="B1181" t="str">
        <f>IF(A1181=1,COUNTIF($A$8:A1181,1),"")</f>
        <v/>
      </c>
      <c r="D1181" s="158">
        <f>IFERROR($C$8:INDEX($C$8:$C$3000,COUNTIF($C$8:$C$3000,"?*")),"")</f>
        <v>0</v>
      </c>
      <c r="F1181">
        <f>--ISNUMBER(IFERROR(SEARCH('Project Costing'!#REF!,'Equipment &amp; Materials'!J1187,1),""))</f>
        <v>0</v>
      </c>
      <c r="G1181" t="str">
        <f>IF(F1181=1,COUNTIF($F$8:F1181,1),"")</f>
        <v/>
      </c>
      <c r="I1181" s="157">
        <f>IFERROR($H$8:INDEX($H$8:$H$3000,COUNTIF($H$8:$H$3000,"?*")),"")</f>
        <v>0</v>
      </c>
    </row>
    <row r="1182" spans="1:9" x14ac:dyDescent="0.25">
      <c r="A1182">
        <f>--ISNUMBER(IFERROR(SEARCH('Project Costing'!#REF!,'Equipment &amp; Materials'!J1188,1),""))</f>
        <v>0</v>
      </c>
      <c r="B1182" t="str">
        <f>IF(A1182=1,COUNTIF($A$8:A1182,1),"")</f>
        <v/>
      </c>
      <c r="D1182" s="158">
        <f>IFERROR($C$8:INDEX($C$8:$C$3000,COUNTIF($C$8:$C$3000,"?*")),"")</f>
        <v>0</v>
      </c>
      <c r="F1182">
        <f>--ISNUMBER(IFERROR(SEARCH('Project Costing'!#REF!,'Equipment &amp; Materials'!J1188,1),""))</f>
        <v>0</v>
      </c>
      <c r="G1182" t="str">
        <f>IF(F1182=1,COUNTIF($F$8:F1182,1),"")</f>
        <v/>
      </c>
      <c r="I1182" s="157">
        <f>IFERROR($H$8:INDEX($H$8:$H$3000,COUNTIF($H$8:$H$3000,"?*")),"")</f>
        <v>0</v>
      </c>
    </row>
    <row r="1183" spans="1:9" x14ac:dyDescent="0.25">
      <c r="A1183">
        <f>--ISNUMBER(IFERROR(SEARCH('Project Costing'!#REF!,'Equipment &amp; Materials'!J1189,1),""))</f>
        <v>0</v>
      </c>
      <c r="B1183" t="str">
        <f>IF(A1183=1,COUNTIF($A$8:A1183,1),"")</f>
        <v/>
      </c>
      <c r="D1183" s="158">
        <f>IFERROR($C$8:INDEX($C$8:$C$3000,COUNTIF($C$8:$C$3000,"?*")),"")</f>
        <v>0</v>
      </c>
      <c r="F1183">
        <f>--ISNUMBER(IFERROR(SEARCH('Project Costing'!#REF!,'Equipment &amp; Materials'!J1189,1),""))</f>
        <v>0</v>
      </c>
      <c r="G1183" t="str">
        <f>IF(F1183=1,COUNTIF($F$8:F1183,1),"")</f>
        <v/>
      </c>
      <c r="I1183" s="157">
        <f>IFERROR($H$8:INDEX($H$8:$H$3000,COUNTIF($H$8:$H$3000,"?*")),"")</f>
        <v>0</v>
      </c>
    </row>
    <row r="1184" spans="1:9" x14ac:dyDescent="0.25">
      <c r="A1184">
        <f>--ISNUMBER(IFERROR(SEARCH('Project Costing'!#REF!,'Equipment &amp; Materials'!J1190,1),""))</f>
        <v>0</v>
      </c>
      <c r="B1184" t="str">
        <f>IF(A1184=1,COUNTIF($A$8:A1184,1),"")</f>
        <v/>
      </c>
      <c r="D1184" s="158">
        <f>IFERROR($C$8:INDEX($C$8:$C$3000,COUNTIF($C$8:$C$3000,"?*")),"")</f>
        <v>0</v>
      </c>
      <c r="F1184">
        <f>--ISNUMBER(IFERROR(SEARCH('Project Costing'!#REF!,'Equipment &amp; Materials'!J1190,1),""))</f>
        <v>0</v>
      </c>
      <c r="G1184" t="str">
        <f>IF(F1184=1,COUNTIF($F$8:F1184,1),"")</f>
        <v/>
      </c>
      <c r="I1184" s="157">
        <f>IFERROR($H$8:INDEX($H$8:$H$3000,COUNTIF($H$8:$H$3000,"?*")),"")</f>
        <v>0</v>
      </c>
    </row>
    <row r="1185" spans="1:9" x14ac:dyDescent="0.25">
      <c r="A1185">
        <f>--ISNUMBER(IFERROR(SEARCH('Project Costing'!#REF!,'Equipment &amp; Materials'!J1191,1),""))</f>
        <v>0</v>
      </c>
      <c r="B1185" t="str">
        <f>IF(A1185=1,COUNTIF($A$8:A1185,1),"")</f>
        <v/>
      </c>
      <c r="D1185" s="158">
        <f>IFERROR($C$8:INDEX($C$8:$C$3000,COUNTIF($C$8:$C$3000,"?*")),"")</f>
        <v>0</v>
      </c>
      <c r="F1185">
        <f>--ISNUMBER(IFERROR(SEARCH('Project Costing'!#REF!,'Equipment &amp; Materials'!J1191,1),""))</f>
        <v>0</v>
      </c>
      <c r="G1185" t="str">
        <f>IF(F1185=1,COUNTIF($F$8:F1185,1),"")</f>
        <v/>
      </c>
      <c r="I1185" s="157">
        <f>IFERROR($H$8:INDEX($H$8:$H$3000,COUNTIF($H$8:$H$3000,"?*")),"")</f>
        <v>0</v>
      </c>
    </row>
    <row r="1186" spans="1:9" x14ac:dyDescent="0.25">
      <c r="A1186">
        <f>--ISNUMBER(IFERROR(SEARCH('Project Costing'!#REF!,'Equipment &amp; Materials'!J1192,1),""))</f>
        <v>0</v>
      </c>
      <c r="B1186" t="str">
        <f>IF(A1186=1,COUNTIF($A$8:A1186,1),"")</f>
        <v/>
      </c>
      <c r="D1186" s="158">
        <f>IFERROR($C$8:INDEX($C$8:$C$3000,COUNTIF($C$8:$C$3000,"?*")),"")</f>
        <v>0</v>
      </c>
      <c r="F1186">
        <f>--ISNUMBER(IFERROR(SEARCH('Project Costing'!#REF!,'Equipment &amp; Materials'!J1192,1),""))</f>
        <v>0</v>
      </c>
      <c r="G1186" t="str">
        <f>IF(F1186=1,COUNTIF($F$8:F1186,1),"")</f>
        <v/>
      </c>
      <c r="I1186" s="157">
        <f>IFERROR($H$8:INDEX($H$8:$H$3000,COUNTIF($H$8:$H$3000,"?*")),"")</f>
        <v>0</v>
      </c>
    </row>
    <row r="1187" spans="1:9" x14ac:dyDescent="0.25">
      <c r="A1187">
        <f>--ISNUMBER(IFERROR(SEARCH('Project Costing'!#REF!,'Equipment &amp; Materials'!J1193,1),""))</f>
        <v>0</v>
      </c>
      <c r="B1187" t="str">
        <f>IF(A1187=1,COUNTIF($A$8:A1187,1),"")</f>
        <v/>
      </c>
      <c r="D1187" s="158">
        <f>IFERROR($C$8:INDEX($C$8:$C$3000,COUNTIF($C$8:$C$3000,"?*")),"")</f>
        <v>0</v>
      </c>
      <c r="F1187">
        <f>--ISNUMBER(IFERROR(SEARCH('Project Costing'!#REF!,'Equipment &amp; Materials'!J1193,1),""))</f>
        <v>0</v>
      </c>
      <c r="G1187" t="str">
        <f>IF(F1187=1,COUNTIF($F$8:F1187,1),"")</f>
        <v/>
      </c>
      <c r="I1187" s="157">
        <f>IFERROR($H$8:INDEX($H$8:$H$3000,COUNTIF($H$8:$H$3000,"?*")),"")</f>
        <v>0</v>
      </c>
    </row>
    <row r="1188" spans="1:9" x14ac:dyDescent="0.25">
      <c r="A1188">
        <f>--ISNUMBER(IFERROR(SEARCH('Project Costing'!#REF!,'Equipment &amp; Materials'!J1194,1),""))</f>
        <v>0</v>
      </c>
      <c r="B1188" t="str">
        <f>IF(A1188=1,COUNTIF($A$8:A1188,1),"")</f>
        <v/>
      </c>
      <c r="D1188" s="158">
        <f>IFERROR($C$8:INDEX($C$8:$C$3000,COUNTIF($C$8:$C$3000,"?*")),"")</f>
        <v>0</v>
      </c>
      <c r="F1188">
        <f>--ISNUMBER(IFERROR(SEARCH('Project Costing'!#REF!,'Equipment &amp; Materials'!J1194,1),""))</f>
        <v>0</v>
      </c>
      <c r="G1188" t="str">
        <f>IF(F1188=1,COUNTIF($F$8:F1188,1),"")</f>
        <v/>
      </c>
      <c r="I1188" s="157">
        <f>IFERROR($H$8:INDEX($H$8:$H$3000,COUNTIF($H$8:$H$3000,"?*")),"")</f>
        <v>0</v>
      </c>
    </row>
    <row r="1189" spans="1:9" x14ac:dyDescent="0.25">
      <c r="A1189">
        <f>--ISNUMBER(IFERROR(SEARCH('Project Costing'!#REF!,'Equipment &amp; Materials'!J1195,1),""))</f>
        <v>0</v>
      </c>
      <c r="B1189" t="str">
        <f>IF(A1189=1,COUNTIF($A$8:A1189,1),"")</f>
        <v/>
      </c>
      <c r="D1189" s="158">
        <f>IFERROR($C$8:INDEX($C$8:$C$3000,COUNTIF($C$8:$C$3000,"?*")),"")</f>
        <v>0</v>
      </c>
      <c r="F1189">
        <f>--ISNUMBER(IFERROR(SEARCH('Project Costing'!#REF!,'Equipment &amp; Materials'!J1195,1),""))</f>
        <v>0</v>
      </c>
      <c r="G1189" t="str">
        <f>IF(F1189=1,COUNTIF($F$8:F1189,1),"")</f>
        <v/>
      </c>
      <c r="I1189" s="157">
        <f>IFERROR($H$8:INDEX($H$8:$H$3000,COUNTIF($H$8:$H$3000,"?*")),"")</f>
        <v>0</v>
      </c>
    </row>
    <row r="1190" spans="1:9" x14ac:dyDescent="0.25">
      <c r="A1190">
        <f>--ISNUMBER(IFERROR(SEARCH('Project Costing'!#REF!,'Equipment &amp; Materials'!J1196,1),""))</f>
        <v>0</v>
      </c>
      <c r="B1190" t="str">
        <f>IF(A1190=1,COUNTIF($A$8:A1190,1),"")</f>
        <v/>
      </c>
      <c r="D1190" s="158">
        <f>IFERROR($C$8:INDEX($C$8:$C$3000,COUNTIF($C$8:$C$3000,"?*")),"")</f>
        <v>0</v>
      </c>
      <c r="F1190">
        <f>--ISNUMBER(IFERROR(SEARCH('Project Costing'!#REF!,'Equipment &amp; Materials'!J1196,1),""))</f>
        <v>0</v>
      </c>
      <c r="G1190" t="str">
        <f>IF(F1190=1,COUNTIF($F$8:F1190,1),"")</f>
        <v/>
      </c>
      <c r="I1190" s="157">
        <f>IFERROR($H$8:INDEX($H$8:$H$3000,COUNTIF($H$8:$H$3000,"?*")),"")</f>
        <v>0</v>
      </c>
    </row>
    <row r="1191" spans="1:9" x14ac:dyDescent="0.25">
      <c r="A1191">
        <f>--ISNUMBER(IFERROR(SEARCH('Project Costing'!#REF!,'Equipment &amp; Materials'!J1197,1),""))</f>
        <v>0</v>
      </c>
      <c r="B1191" t="str">
        <f>IF(A1191=1,COUNTIF($A$8:A1191,1),"")</f>
        <v/>
      </c>
      <c r="D1191" s="158">
        <f>IFERROR($C$8:INDEX($C$8:$C$3000,COUNTIF($C$8:$C$3000,"?*")),"")</f>
        <v>0</v>
      </c>
      <c r="F1191">
        <f>--ISNUMBER(IFERROR(SEARCH('Project Costing'!#REF!,'Equipment &amp; Materials'!J1197,1),""))</f>
        <v>0</v>
      </c>
      <c r="G1191" t="str">
        <f>IF(F1191=1,COUNTIF($F$8:F1191,1),"")</f>
        <v/>
      </c>
      <c r="I1191" s="157">
        <f>IFERROR($H$8:INDEX($H$8:$H$3000,COUNTIF($H$8:$H$3000,"?*")),"")</f>
        <v>0</v>
      </c>
    </row>
    <row r="1192" spans="1:9" x14ac:dyDescent="0.25">
      <c r="A1192">
        <f>--ISNUMBER(IFERROR(SEARCH('Project Costing'!#REF!,'Equipment &amp; Materials'!J1198,1),""))</f>
        <v>0</v>
      </c>
      <c r="B1192" t="str">
        <f>IF(A1192=1,COUNTIF($A$8:A1192,1),"")</f>
        <v/>
      </c>
      <c r="D1192" s="158">
        <f>IFERROR($C$8:INDEX($C$8:$C$3000,COUNTIF($C$8:$C$3000,"?*")),"")</f>
        <v>0</v>
      </c>
      <c r="F1192">
        <f>--ISNUMBER(IFERROR(SEARCH('Project Costing'!#REF!,'Equipment &amp; Materials'!J1198,1),""))</f>
        <v>0</v>
      </c>
      <c r="G1192" t="str">
        <f>IF(F1192=1,COUNTIF($F$8:F1192,1),"")</f>
        <v/>
      </c>
      <c r="I1192" s="157">
        <f>IFERROR($H$8:INDEX($H$8:$H$3000,COUNTIF($H$8:$H$3000,"?*")),"")</f>
        <v>0</v>
      </c>
    </row>
    <row r="1193" spans="1:9" x14ac:dyDescent="0.25">
      <c r="A1193">
        <f>--ISNUMBER(IFERROR(SEARCH('Project Costing'!#REF!,'Equipment &amp; Materials'!J1199,1),""))</f>
        <v>0</v>
      </c>
      <c r="B1193" t="str">
        <f>IF(A1193=1,COUNTIF($A$8:A1193,1),"")</f>
        <v/>
      </c>
      <c r="D1193" s="158">
        <f>IFERROR($C$8:INDEX($C$8:$C$3000,COUNTIF($C$8:$C$3000,"?*")),"")</f>
        <v>0</v>
      </c>
      <c r="F1193">
        <f>--ISNUMBER(IFERROR(SEARCH('Project Costing'!#REF!,'Equipment &amp; Materials'!J1199,1),""))</f>
        <v>0</v>
      </c>
      <c r="G1193" t="str">
        <f>IF(F1193=1,COUNTIF($F$8:F1193,1),"")</f>
        <v/>
      </c>
      <c r="I1193" s="157">
        <f>IFERROR($H$8:INDEX($H$8:$H$3000,COUNTIF($H$8:$H$3000,"?*")),"")</f>
        <v>0</v>
      </c>
    </row>
    <row r="1194" spans="1:9" x14ac:dyDescent="0.25">
      <c r="A1194">
        <f>--ISNUMBER(IFERROR(SEARCH('Project Costing'!#REF!,'Equipment &amp; Materials'!J1200,1),""))</f>
        <v>0</v>
      </c>
      <c r="B1194" t="str">
        <f>IF(A1194=1,COUNTIF($A$8:A1194,1),"")</f>
        <v/>
      </c>
      <c r="D1194" s="158">
        <f>IFERROR($C$8:INDEX($C$8:$C$3000,COUNTIF($C$8:$C$3000,"?*")),"")</f>
        <v>0</v>
      </c>
      <c r="F1194">
        <f>--ISNUMBER(IFERROR(SEARCH('Project Costing'!#REF!,'Equipment &amp; Materials'!J1200,1),""))</f>
        <v>0</v>
      </c>
      <c r="G1194" t="str">
        <f>IF(F1194=1,COUNTIF($F$8:F1194,1),"")</f>
        <v/>
      </c>
      <c r="I1194" s="157">
        <f>IFERROR($H$8:INDEX($H$8:$H$3000,COUNTIF($H$8:$H$3000,"?*")),"")</f>
        <v>0</v>
      </c>
    </row>
    <row r="1195" spans="1:9" x14ac:dyDescent="0.25">
      <c r="A1195">
        <f>--ISNUMBER(IFERROR(SEARCH('Project Costing'!#REF!,'Equipment &amp; Materials'!J1201,1),""))</f>
        <v>0</v>
      </c>
      <c r="B1195" t="str">
        <f>IF(A1195=1,COUNTIF($A$8:A1195,1),"")</f>
        <v/>
      </c>
      <c r="D1195" s="158">
        <f>IFERROR($C$8:INDEX($C$8:$C$3000,COUNTIF($C$8:$C$3000,"?*")),"")</f>
        <v>0</v>
      </c>
      <c r="F1195">
        <f>--ISNUMBER(IFERROR(SEARCH('Project Costing'!#REF!,'Equipment &amp; Materials'!J1201,1),""))</f>
        <v>0</v>
      </c>
      <c r="G1195" t="str">
        <f>IF(F1195=1,COUNTIF($F$8:F1195,1),"")</f>
        <v/>
      </c>
      <c r="I1195" s="157">
        <f>IFERROR($H$8:INDEX($H$8:$H$3000,COUNTIF($H$8:$H$3000,"?*")),"")</f>
        <v>0</v>
      </c>
    </row>
    <row r="1196" spans="1:9" x14ac:dyDescent="0.25">
      <c r="A1196">
        <f>--ISNUMBER(IFERROR(SEARCH('Project Costing'!#REF!,'Equipment &amp; Materials'!J1202,1),""))</f>
        <v>0</v>
      </c>
      <c r="B1196" t="str">
        <f>IF(A1196=1,COUNTIF($A$8:A1196,1),"")</f>
        <v/>
      </c>
      <c r="D1196" s="158">
        <f>IFERROR($C$8:INDEX($C$8:$C$3000,COUNTIF($C$8:$C$3000,"?*")),"")</f>
        <v>0</v>
      </c>
      <c r="F1196">
        <f>--ISNUMBER(IFERROR(SEARCH('Project Costing'!#REF!,'Equipment &amp; Materials'!J1202,1),""))</f>
        <v>0</v>
      </c>
      <c r="G1196" t="str">
        <f>IF(F1196=1,COUNTIF($F$8:F1196,1),"")</f>
        <v/>
      </c>
      <c r="I1196" s="157">
        <f>IFERROR($H$8:INDEX($H$8:$H$3000,COUNTIF($H$8:$H$3000,"?*")),"")</f>
        <v>0</v>
      </c>
    </row>
    <row r="1197" spans="1:9" x14ac:dyDescent="0.25">
      <c r="A1197">
        <f>--ISNUMBER(IFERROR(SEARCH('Project Costing'!#REF!,'Equipment &amp; Materials'!J1203,1),""))</f>
        <v>0</v>
      </c>
      <c r="B1197" t="str">
        <f>IF(A1197=1,COUNTIF($A$8:A1197,1),"")</f>
        <v/>
      </c>
      <c r="D1197" s="158">
        <f>IFERROR($C$8:INDEX($C$8:$C$3000,COUNTIF($C$8:$C$3000,"?*")),"")</f>
        <v>0</v>
      </c>
      <c r="F1197">
        <f>--ISNUMBER(IFERROR(SEARCH('Project Costing'!#REF!,'Equipment &amp; Materials'!J1203,1),""))</f>
        <v>0</v>
      </c>
      <c r="G1197" t="str">
        <f>IF(F1197=1,COUNTIF($F$8:F1197,1),"")</f>
        <v/>
      </c>
      <c r="I1197" s="157">
        <f>IFERROR($H$8:INDEX($H$8:$H$3000,COUNTIF($H$8:$H$3000,"?*")),"")</f>
        <v>0</v>
      </c>
    </row>
    <row r="1198" spans="1:9" x14ac:dyDescent="0.25">
      <c r="A1198">
        <f>--ISNUMBER(IFERROR(SEARCH('Project Costing'!#REF!,'Equipment &amp; Materials'!J1204,1),""))</f>
        <v>0</v>
      </c>
      <c r="B1198" t="str">
        <f>IF(A1198=1,COUNTIF($A$8:A1198,1),"")</f>
        <v/>
      </c>
      <c r="D1198" s="158">
        <f>IFERROR($C$8:INDEX($C$8:$C$3000,COUNTIF($C$8:$C$3000,"?*")),"")</f>
        <v>0</v>
      </c>
      <c r="F1198">
        <f>--ISNUMBER(IFERROR(SEARCH('Project Costing'!#REF!,'Equipment &amp; Materials'!J1204,1),""))</f>
        <v>0</v>
      </c>
      <c r="G1198" t="str">
        <f>IF(F1198=1,COUNTIF($F$8:F1198,1),"")</f>
        <v/>
      </c>
      <c r="I1198" s="157">
        <f>IFERROR($H$8:INDEX($H$8:$H$3000,COUNTIF($H$8:$H$3000,"?*")),"")</f>
        <v>0</v>
      </c>
    </row>
    <row r="1199" spans="1:9" x14ac:dyDescent="0.25">
      <c r="A1199">
        <f>--ISNUMBER(IFERROR(SEARCH('Project Costing'!#REF!,'Equipment &amp; Materials'!J1205,1),""))</f>
        <v>0</v>
      </c>
      <c r="B1199" t="str">
        <f>IF(A1199=1,COUNTIF($A$8:A1199,1),"")</f>
        <v/>
      </c>
      <c r="D1199" s="158">
        <f>IFERROR($C$8:INDEX($C$8:$C$3000,COUNTIF($C$8:$C$3000,"?*")),"")</f>
        <v>0</v>
      </c>
      <c r="F1199">
        <f>--ISNUMBER(IFERROR(SEARCH('Project Costing'!#REF!,'Equipment &amp; Materials'!J1205,1),""))</f>
        <v>0</v>
      </c>
      <c r="G1199" t="str">
        <f>IF(F1199=1,COUNTIF($F$8:F1199,1),"")</f>
        <v/>
      </c>
      <c r="I1199" s="157">
        <f>IFERROR($H$8:INDEX($H$8:$H$3000,COUNTIF($H$8:$H$3000,"?*")),"")</f>
        <v>0</v>
      </c>
    </row>
    <row r="1200" spans="1:9" x14ac:dyDescent="0.25">
      <c r="A1200">
        <f>--ISNUMBER(IFERROR(SEARCH('Project Costing'!#REF!,'Equipment &amp; Materials'!J1206,1),""))</f>
        <v>0</v>
      </c>
      <c r="B1200" t="str">
        <f>IF(A1200=1,COUNTIF($A$8:A1200,1),"")</f>
        <v/>
      </c>
      <c r="D1200" s="158">
        <f>IFERROR($C$8:INDEX($C$8:$C$3000,COUNTIF($C$8:$C$3000,"?*")),"")</f>
        <v>0</v>
      </c>
      <c r="F1200">
        <f>--ISNUMBER(IFERROR(SEARCH('Project Costing'!#REF!,'Equipment &amp; Materials'!J1206,1),""))</f>
        <v>0</v>
      </c>
      <c r="G1200" t="str">
        <f>IF(F1200=1,COUNTIF($F$8:F1200,1),"")</f>
        <v/>
      </c>
      <c r="I1200" s="157">
        <f>IFERROR($H$8:INDEX($H$8:$H$3000,COUNTIF($H$8:$H$3000,"?*")),"")</f>
        <v>0</v>
      </c>
    </row>
    <row r="1201" spans="1:9" x14ac:dyDescent="0.25">
      <c r="A1201">
        <f>--ISNUMBER(IFERROR(SEARCH('Project Costing'!#REF!,'Equipment &amp; Materials'!J1207,1),""))</f>
        <v>0</v>
      </c>
      <c r="B1201" t="str">
        <f>IF(A1201=1,COUNTIF($A$8:A1201,1),"")</f>
        <v/>
      </c>
      <c r="D1201" s="158">
        <f>IFERROR($C$8:INDEX($C$8:$C$3000,COUNTIF($C$8:$C$3000,"?*")),"")</f>
        <v>0</v>
      </c>
      <c r="F1201">
        <f>--ISNUMBER(IFERROR(SEARCH('Project Costing'!#REF!,'Equipment &amp; Materials'!J1207,1),""))</f>
        <v>0</v>
      </c>
      <c r="G1201" t="str">
        <f>IF(F1201=1,COUNTIF($F$8:F1201,1),"")</f>
        <v/>
      </c>
      <c r="I1201" s="157">
        <f>IFERROR($H$8:INDEX($H$8:$H$3000,COUNTIF($H$8:$H$3000,"?*")),"")</f>
        <v>0</v>
      </c>
    </row>
    <row r="1202" spans="1:9" x14ac:dyDescent="0.25">
      <c r="A1202">
        <f>--ISNUMBER(IFERROR(SEARCH('Project Costing'!#REF!,'Equipment &amp; Materials'!J1208,1),""))</f>
        <v>0</v>
      </c>
      <c r="B1202" t="str">
        <f>IF(A1202=1,COUNTIF($A$8:A1202,1),"")</f>
        <v/>
      </c>
      <c r="D1202" s="158">
        <f>IFERROR($C$8:INDEX($C$8:$C$3000,COUNTIF($C$8:$C$3000,"?*")),"")</f>
        <v>0</v>
      </c>
      <c r="F1202">
        <f>--ISNUMBER(IFERROR(SEARCH('Project Costing'!#REF!,'Equipment &amp; Materials'!J1208,1),""))</f>
        <v>0</v>
      </c>
      <c r="G1202" t="str">
        <f>IF(F1202=1,COUNTIF($F$8:F1202,1),"")</f>
        <v/>
      </c>
      <c r="I1202" s="157">
        <f>IFERROR($H$8:INDEX($H$8:$H$3000,COUNTIF($H$8:$H$3000,"?*")),"")</f>
        <v>0</v>
      </c>
    </row>
    <row r="1203" spans="1:9" x14ac:dyDescent="0.25">
      <c r="A1203">
        <f>--ISNUMBER(IFERROR(SEARCH('Project Costing'!#REF!,'Equipment &amp; Materials'!J1209,1),""))</f>
        <v>0</v>
      </c>
      <c r="B1203" t="str">
        <f>IF(A1203=1,COUNTIF($A$8:A1203,1),"")</f>
        <v/>
      </c>
      <c r="D1203" s="158">
        <f>IFERROR($C$8:INDEX($C$8:$C$3000,COUNTIF($C$8:$C$3000,"?*")),"")</f>
        <v>0</v>
      </c>
      <c r="F1203">
        <f>--ISNUMBER(IFERROR(SEARCH('Project Costing'!#REF!,'Equipment &amp; Materials'!J1209,1),""))</f>
        <v>0</v>
      </c>
      <c r="G1203" t="str">
        <f>IF(F1203=1,COUNTIF($F$8:F1203,1),"")</f>
        <v/>
      </c>
      <c r="I1203" s="157">
        <f>IFERROR($H$8:INDEX($H$8:$H$3000,COUNTIF($H$8:$H$3000,"?*")),"")</f>
        <v>0</v>
      </c>
    </row>
    <row r="1204" spans="1:9" x14ac:dyDescent="0.25">
      <c r="A1204">
        <f>--ISNUMBER(IFERROR(SEARCH('Project Costing'!#REF!,'Equipment &amp; Materials'!J1210,1),""))</f>
        <v>0</v>
      </c>
      <c r="B1204" t="str">
        <f>IF(A1204=1,COUNTIF($A$8:A1204,1),"")</f>
        <v/>
      </c>
      <c r="D1204" s="158">
        <f>IFERROR($C$8:INDEX($C$8:$C$3000,COUNTIF($C$8:$C$3000,"?*")),"")</f>
        <v>0</v>
      </c>
      <c r="F1204">
        <f>--ISNUMBER(IFERROR(SEARCH('Project Costing'!#REF!,'Equipment &amp; Materials'!J1210,1),""))</f>
        <v>0</v>
      </c>
      <c r="G1204" t="str">
        <f>IF(F1204=1,COUNTIF($F$8:F1204,1),"")</f>
        <v/>
      </c>
      <c r="I1204" s="157">
        <f>IFERROR($H$8:INDEX($H$8:$H$3000,COUNTIF($H$8:$H$3000,"?*")),"")</f>
        <v>0</v>
      </c>
    </row>
    <row r="1205" spans="1:9" x14ac:dyDescent="0.25">
      <c r="A1205">
        <f>--ISNUMBER(IFERROR(SEARCH('Project Costing'!#REF!,'Equipment &amp; Materials'!J1211,1),""))</f>
        <v>0</v>
      </c>
      <c r="B1205" t="str">
        <f>IF(A1205=1,COUNTIF($A$8:A1205,1),"")</f>
        <v/>
      </c>
      <c r="D1205" s="158">
        <f>IFERROR($C$8:INDEX($C$8:$C$3000,COUNTIF($C$8:$C$3000,"?*")),"")</f>
        <v>0</v>
      </c>
      <c r="F1205">
        <f>--ISNUMBER(IFERROR(SEARCH('Project Costing'!#REF!,'Equipment &amp; Materials'!J1211,1),""))</f>
        <v>0</v>
      </c>
      <c r="G1205" t="str">
        <f>IF(F1205=1,COUNTIF($F$8:F1205,1),"")</f>
        <v/>
      </c>
      <c r="I1205" s="157">
        <f>IFERROR($H$8:INDEX($H$8:$H$3000,COUNTIF($H$8:$H$3000,"?*")),"")</f>
        <v>0</v>
      </c>
    </row>
    <row r="1206" spans="1:9" x14ac:dyDescent="0.25">
      <c r="A1206">
        <f>--ISNUMBER(IFERROR(SEARCH('Project Costing'!#REF!,'Equipment &amp; Materials'!J1212,1),""))</f>
        <v>0</v>
      </c>
      <c r="B1206" t="str">
        <f>IF(A1206=1,COUNTIF($A$8:A1206,1),"")</f>
        <v/>
      </c>
      <c r="D1206" s="158">
        <f>IFERROR($C$8:INDEX($C$8:$C$3000,COUNTIF($C$8:$C$3000,"?*")),"")</f>
        <v>0</v>
      </c>
      <c r="F1206">
        <f>--ISNUMBER(IFERROR(SEARCH('Project Costing'!#REF!,'Equipment &amp; Materials'!J1212,1),""))</f>
        <v>0</v>
      </c>
      <c r="G1206" t="str">
        <f>IF(F1206=1,COUNTIF($F$8:F1206,1),"")</f>
        <v/>
      </c>
      <c r="I1206" s="157">
        <f>IFERROR($H$8:INDEX($H$8:$H$3000,COUNTIF($H$8:$H$3000,"?*")),"")</f>
        <v>0</v>
      </c>
    </row>
    <row r="1207" spans="1:9" x14ac:dyDescent="0.25">
      <c r="A1207">
        <f>--ISNUMBER(IFERROR(SEARCH('Project Costing'!#REF!,'Equipment &amp; Materials'!J1213,1),""))</f>
        <v>0</v>
      </c>
      <c r="B1207" t="str">
        <f>IF(A1207=1,COUNTIF($A$8:A1207,1),"")</f>
        <v/>
      </c>
      <c r="D1207" s="158">
        <f>IFERROR($C$8:INDEX($C$8:$C$3000,COUNTIF($C$8:$C$3000,"?*")),"")</f>
        <v>0</v>
      </c>
      <c r="F1207">
        <f>--ISNUMBER(IFERROR(SEARCH('Project Costing'!#REF!,'Equipment &amp; Materials'!J1213,1),""))</f>
        <v>0</v>
      </c>
      <c r="G1207" t="str">
        <f>IF(F1207=1,COUNTIF($F$8:F1207,1),"")</f>
        <v/>
      </c>
      <c r="I1207" s="157">
        <f>IFERROR($H$8:INDEX($H$8:$H$3000,COUNTIF($H$8:$H$3000,"?*")),"")</f>
        <v>0</v>
      </c>
    </row>
    <row r="1208" spans="1:9" x14ac:dyDescent="0.25">
      <c r="A1208">
        <f>--ISNUMBER(IFERROR(SEARCH('Project Costing'!#REF!,'Equipment &amp; Materials'!J1214,1),""))</f>
        <v>0</v>
      </c>
      <c r="B1208" t="str">
        <f>IF(A1208=1,COUNTIF($A$8:A1208,1),"")</f>
        <v/>
      </c>
      <c r="D1208" s="158">
        <f>IFERROR($C$8:INDEX($C$8:$C$3000,COUNTIF($C$8:$C$3000,"?*")),"")</f>
        <v>0</v>
      </c>
      <c r="F1208">
        <f>--ISNUMBER(IFERROR(SEARCH('Project Costing'!#REF!,'Equipment &amp; Materials'!J1214,1),""))</f>
        <v>0</v>
      </c>
      <c r="G1208" t="str">
        <f>IF(F1208=1,COUNTIF($F$8:F1208,1),"")</f>
        <v/>
      </c>
      <c r="I1208" s="157">
        <f>IFERROR($H$8:INDEX($H$8:$H$3000,COUNTIF($H$8:$H$3000,"?*")),"")</f>
        <v>0</v>
      </c>
    </row>
    <row r="1209" spans="1:9" x14ac:dyDescent="0.25">
      <c r="A1209">
        <f>--ISNUMBER(IFERROR(SEARCH('Project Costing'!#REF!,'Equipment &amp; Materials'!J1215,1),""))</f>
        <v>0</v>
      </c>
      <c r="B1209" t="str">
        <f>IF(A1209=1,COUNTIF($A$8:A1209,1),"")</f>
        <v/>
      </c>
      <c r="D1209" s="158">
        <f>IFERROR($C$8:INDEX($C$8:$C$3000,COUNTIF($C$8:$C$3000,"?*")),"")</f>
        <v>0</v>
      </c>
      <c r="F1209">
        <f>--ISNUMBER(IFERROR(SEARCH('Project Costing'!#REF!,'Equipment &amp; Materials'!J1215,1),""))</f>
        <v>0</v>
      </c>
      <c r="G1209" t="str">
        <f>IF(F1209=1,COUNTIF($F$8:F1209,1),"")</f>
        <v/>
      </c>
      <c r="I1209" s="157">
        <f>IFERROR($H$8:INDEX($H$8:$H$3000,COUNTIF($H$8:$H$3000,"?*")),"")</f>
        <v>0</v>
      </c>
    </row>
    <row r="1210" spans="1:9" x14ac:dyDescent="0.25">
      <c r="A1210">
        <f>--ISNUMBER(IFERROR(SEARCH('Project Costing'!#REF!,'Equipment &amp; Materials'!J1216,1),""))</f>
        <v>0</v>
      </c>
      <c r="B1210" t="str">
        <f>IF(A1210=1,COUNTIF($A$8:A1210,1),"")</f>
        <v/>
      </c>
      <c r="D1210" s="158">
        <f>IFERROR($C$8:INDEX($C$8:$C$3000,COUNTIF($C$8:$C$3000,"?*")),"")</f>
        <v>0</v>
      </c>
      <c r="F1210">
        <f>--ISNUMBER(IFERROR(SEARCH('Project Costing'!#REF!,'Equipment &amp; Materials'!J1216,1),""))</f>
        <v>0</v>
      </c>
      <c r="G1210" t="str">
        <f>IF(F1210=1,COUNTIF($F$8:F1210,1),"")</f>
        <v/>
      </c>
      <c r="I1210" s="157">
        <f>IFERROR($H$8:INDEX($H$8:$H$3000,COUNTIF($H$8:$H$3000,"?*")),"")</f>
        <v>0</v>
      </c>
    </row>
    <row r="1211" spans="1:9" x14ac:dyDescent="0.25">
      <c r="A1211">
        <f>--ISNUMBER(IFERROR(SEARCH('Project Costing'!#REF!,'Equipment &amp; Materials'!J1217,1),""))</f>
        <v>0</v>
      </c>
      <c r="B1211" t="str">
        <f>IF(A1211=1,COUNTIF($A$8:A1211,1),"")</f>
        <v/>
      </c>
      <c r="D1211" s="158">
        <f>IFERROR($C$8:INDEX($C$8:$C$3000,COUNTIF($C$8:$C$3000,"?*")),"")</f>
        <v>0</v>
      </c>
      <c r="F1211">
        <f>--ISNUMBER(IFERROR(SEARCH('Project Costing'!#REF!,'Equipment &amp; Materials'!J1217,1),""))</f>
        <v>0</v>
      </c>
      <c r="G1211" t="str">
        <f>IF(F1211=1,COUNTIF($F$8:F1211,1),"")</f>
        <v/>
      </c>
      <c r="I1211" s="157">
        <f>IFERROR($H$8:INDEX($H$8:$H$3000,COUNTIF($H$8:$H$3000,"?*")),"")</f>
        <v>0</v>
      </c>
    </row>
    <row r="1212" spans="1:9" x14ac:dyDescent="0.25">
      <c r="A1212">
        <f>--ISNUMBER(IFERROR(SEARCH('Project Costing'!#REF!,'Equipment &amp; Materials'!J1218,1),""))</f>
        <v>0</v>
      </c>
      <c r="B1212" t="str">
        <f>IF(A1212=1,COUNTIF($A$8:A1212,1),"")</f>
        <v/>
      </c>
      <c r="D1212" s="158">
        <f>IFERROR($C$8:INDEX($C$8:$C$3000,COUNTIF($C$8:$C$3000,"?*")),"")</f>
        <v>0</v>
      </c>
      <c r="F1212">
        <f>--ISNUMBER(IFERROR(SEARCH('Project Costing'!#REF!,'Equipment &amp; Materials'!J1218,1),""))</f>
        <v>0</v>
      </c>
      <c r="G1212" t="str">
        <f>IF(F1212=1,COUNTIF($F$8:F1212,1),"")</f>
        <v/>
      </c>
      <c r="I1212" s="157">
        <f>IFERROR($H$8:INDEX($H$8:$H$3000,COUNTIF($H$8:$H$3000,"?*")),"")</f>
        <v>0</v>
      </c>
    </row>
    <row r="1213" spans="1:9" x14ac:dyDescent="0.25">
      <c r="A1213">
        <f>--ISNUMBER(IFERROR(SEARCH('Project Costing'!#REF!,'Equipment &amp; Materials'!J1219,1),""))</f>
        <v>0</v>
      </c>
      <c r="B1213" t="str">
        <f>IF(A1213=1,COUNTIF($A$8:A1213,1),"")</f>
        <v/>
      </c>
      <c r="D1213" s="158">
        <f>IFERROR($C$8:INDEX($C$8:$C$3000,COUNTIF($C$8:$C$3000,"?*")),"")</f>
        <v>0</v>
      </c>
      <c r="F1213">
        <f>--ISNUMBER(IFERROR(SEARCH('Project Costing'!#REF!,'Equipment &amp; Materials'!J1219,1),""))</f>
        <v>0</v>
      </c>
      <c r="G1213" t="str">
        <f>IF(F1213=1,COUNTIF($F$8:F1213,1),"")</f>
        <v/>
      </c>
      <c r="I1213" s="157">
        <f>IFERROR($H$8:INDEX($H$8:$H$3000,COUNTIF($H$8:$H$3000,"?*")),"")</f>
        <v>0</v>
      </c>
    </row>
    <row r="1214" spans="1:9" x14ac:dyDescent="0.25">
      <c r="A1214">
        <f>--ISNUMBER(IFERROR(SEARCH('Project Costing'!#REF!,'Equipment &amp; Materials'!J1220,1),""))</f>
        <v>0</v>
      </c>
      <c r="B1214" t="str">
        <f>IF(A1214=1,COUNTIF($A$8:A1214,1),"")</f>
        <v/>
      </c>
      <c r="D1214" s="158">
        <f>IFERROR($C$8:INDEX($C$8:$C$3000,COUNTIF($C$8:$C$3000,"?*")),"")</f>
        <v>0</v>
      </c>
      <c r="F1214">
        <f>--ISNUMBER(IFERROR(SEARCH('Project Costing'!#REF!,'Equipment &amp; Materials'!J1220,1),""))</f>
        <v>0</v>
      </c>
      <c r="G1214" t="str">
        <f>IF(F1214=1,COUNTIF($F$8:F1214,1),"")</f>
        <v/>
      </c>
      <c r="I1214" s="157">
        <f>IFERROR($H$8:INDEX($H$8:$H$3000,COUNTIF($H$8:$H$3000,"?*")),"")</f>
        <v>0</v>
      </c>
    </row>
    <row r="1215" spans="1:9" x14ac:dyDescent="0.25">
      <c r="A1215">
        <f>--ISNUMBER(IFERROR(SEARCH('Project Costing'!#REF!,'Equipment &amp; Materials'!J1221,1),""))</f>
        <v>0</v>
      </c>
      <c r="B1215" t="str">
        <f>IF(A1215=1,COUNTIF($A$8:A1215,1),"")</f>
        <v/>
      </c>
      <c r="D1215" s="158">
        <f>IFERROR($C$8:INDEX($C$8:$C$3000,COUNTIF($C$8:$C$3000,"?*")),"")</f>
        <v>0</v>
      </c>
      <c r="F1215">
        <f>--ISNUMBER(IFERROR(SEARCH('Project Costing'!#REF!,'Equipment &amp; Materials'!J1221,1),""))</f>
        <v>0</v>
      </c>
      <c r="G1215" t="str">
        <f>IF(F1215=1,COUNTIF($F$8:F1215,1),"")</f>
        <v/>
      </c>
      <c r="I1215" s="157">
        <f>IFERROR($H$8:INDEX($H$8:$H$3000,COUNTIF($H$8:$H$3000,"?*")),"")</f>
        <v>0</v>
      </c>
    </row>
    <row r="1216" spans="1:9" x14ac:dyDescent="0.25">
      <c r="A1216">
        <f>--ISNUMBER(IFERROR(SEARCH('Project Costing'!#REF!,'Equipment &amp; Materials'!J1222,1),""))</f>
        <v>0</v>
      </c>
      <c r="B1216" t="str">
        <f>IF(A1216=1,COUNTIF($A$8:A1216,1),"")</f>
        <v/>
      </c>
      <c r="D1216" s="158">
        <f>IFERROR($C$8:INDEX($C$8:$C$3000,COUNTIF($C$8:$C$3000,"?*")),"")</f>
        <v>0</v>
      </c>
      <c r="F1216">
        <f>--ISNUMBER(IFERROR(SEARCH('Project Costing'!#REF!,'Equipment &amp; Materials'!J1222,1),""))</f>
        <v>0</v>
      </c>
      <c r="G1216" t="str">
        <f>IF(F1216=1,COUNTIF($F$8:F1216,1),"")</f>
        <v/>
      </c>
      <c r="I1216" s="157">
        <f>IFERROR($H$8:INDEX($H$8:$H$3000,COUNTIF($H$8:$H$3000,"?*")),"")</f>
        <v>0</v>
      </c>
    </row>
    <row r="1217" spans="1:9" x14ac:dyDescent="0.25">
      <c r="A1217">
        <f>--ISNUMBER(IFERROR(SEARCH('Project Costing'!#REF!,'Equipment &amp; Materials'!J1223,1),""))</f>
        <v>0</v>
      </c>
      <c r="B1217" t="str">
        <f>IF(A1217=1,COUNTIF($A$8:A1217,1),"")</f>
        <v/>
      </c>
      <c r="D1217" s="158">
        <f>IFERROR($C$8:INDEX($C$8:$C$3000,COUNTIF($C$8:$C$3000,"?*")),"")</f>
        <v>0</v>
      </c>
      <c r="F1217">
        <f>--ISNUMBER(IFERROR(SEARCH('Project Costing'!#REF!,'Equipment &amp; Materials'!J1223,1),""))</f>
        <v>0</v>
      </c>
      <c r="G1217" t="str">
        <f>IF(F1217=1,COUNTIF($F$8:F1217,1),"")</f>
        <v/>
      </c>
      <c r="I1217" s="157">
        <f>IFERROR($H$8:INDEX($H$8:$H$3000,COUNTIF($H$8:$H$3000,"?*")),"")</f>
        <v>0</v>
      </c>
    </row>
    <row r="1218" spans="1:9" x14ac:dyDescent="0.25">
      <c r="A1218">
        <f>--ISNUMBER(IFERROR(SEARCH('Project Costing'!#REF!,'Equipment &amp; Materials'!J1224,1),""))</f>
        <v>0</v>
      </c>
      <c r="B1218" t="str">
        <f>IF(A1218=1,COUNTIF($A$8:A1218,1),"")</f>
        <v/>
      </c>
      <c r="D1218" s="158">
        <f>IFERROR($C$8:INDEX($C$8:$C$3000,COUNTIF($C$8:$C$3000,"?*")),"")</f>
        <v>0</v>
      </c>
      <c r="F1218">
        <f>--ISNUMBER(IFERROR(SEARCH('Project Costing'!#REF!,'Equipment &amp; Materials'!J1224,1),""))</f>
        <v>0</v>
      </c>
      <c r="G1218" t="str">
        <f>IF(F1218=1,COUNTIF($F$8:F1218,1),"")</f>
        <v/>
      </c>
      <c r="I1218" s="157">
        <f>IFERROR($H$8:INDEX($H$8:$H$3000,COUNTIF($H$8:$H$3000,"?*")),"")</f>
        <v>0</v>
      </c>
    </row>
    <row r="1219" spans="1:9" x14ac:dyDescent="0.25">
      <c r="A1219">
        <f>--ISNUMBER(IFERROR(SEARCH('Project Costing'!#REF!,'Equipment &amp; Materials'!J1225,1),""))</f>
        <v>0</v>
      </c>
      <c r="B1219" t="str">
        <f>IF(A1219=1,COUNTIF($A$8:A1219,1),"")</f>
        <v/>
      </c>
      <c r="D1219" s="158">
        <f>IFERROR($C$8:INDEX($C$8:$C$3000,COUNTIF($C$8:$C$3000,"?*")),"")</f>
        <v>0</v>
      </c>
      <c r="F1219">
        <f>--ISNUMBER(IFERROR(SEARCH('Project Costing'!#REF!,'Equipment &amp; Materials'!J1225,1),""))</f>
        <v>0</v>
      </c>
      <c r="G1219" t="str">
        <f>IF(F1219=1,COUNTIF($F$8:F1219,1),"")</f>
        <v/>
      </c>
      <c r="I1219" s="157">
        <f>IFERROR($H$8:INDEX($H$8:$H$3000,COUNTIF($H$8:$H$3000,"?*")),"")</f>
        <v>0</v>
      </c>
    </row>
    <row r="1220" spans="1:9" x14ac:dyDescent="0.25">
      <c r="A1220">
        <f>--ISNUMBER(IFERROR(SEARCH('Project Costing'!#REF!,'Equipment &amp; Materials'!J1226,1),""))</f>
        <v>0</v>
      </c>
      <c r="B1220" t="str">
        <f>IF(A1220=1,COUNTIF($A$8:A1220,1),"")</f>
        <v/>
      </c>
      <c r="D1220" s="158">
        <f>IFERROR($C$8:INDEX($C$8:$C$3000,COUNTIF($C$8:$C$3000,"?*")),"")</f>
        <v>0</v>
      </c>
      <c r="F1220">
        <f>--ISNUMBER(IFERROR(SEARCH('Project Costing'!#REF!,'Equipment &amp; Materials'!J1226,1),""))</f>
        <v>0</v>
      </c>
      <c r="G1220" t="str">
        <f>IF(F1220=1,COUNTIF($F$8:F1220,1),"")</f>
        <v/>
      </c>
      <c r="I1220" s="157">
        <f>IFERROR($H$8:INDEX($H$8:$H$3000,COUNTIF($H$8:$H$3000,"?*")),"")</f>
        <v>0</v>
      </c>
    </row>
    <row r="1221" spans="1:9" x14ac:dyDescent="0.25">
      <c r="A1221">
        <f>--ISNUMBER(IFERROR(SEARCH('Project Costing'!#REF!,'Equipment &amp; Materials'!J1227,1),""))</f>
        <v>0</v>
      </c>
      <c r="B1221" t="str">
        <f>IF(A1221=1,COUNTIF($A$8:A1221,1),"")</f>
        <v/>
      </c>
      <c r="D1221" s="158">
        <f>IFERROR($C$8:INDEX($C$8:$C$3000,COUNTIF($C$8:$C$3000,"?*")),"")</f>
        <v>0</v>
      </c>
      <c r="F1221">
        <f>--ISNUMBER(IFERROR(SEARCH('Project Costing'!#REF!,'Equipment &amp; Materials'!J1227,1),""))</f>
        <v>0</v>
      </c>
      <c r="G1221" t="str">
        <f>IF(F1221=1,COUNTIF($F$8:F1221,1),"")</f>
        <v/>
      </c>
      <c r="I1221" s="157">
        <f>IFERROR($H$8:INDEX($H$8:$H$3000,COUNTIF($H$8:$H$3000,"?*")),"")</f>
        <v>0</v>
      </c>
    </row>
    <row r="1222" spans="1:9" x14ac:dyDescent="0.25">
      <c r="A1222">
        <f>--ISNUMBER(IFERROR(SEARCH('Project Costing'!#REF!,'Equipment &amp; Materials'!J1228,1),""))</f>
        <v>0</v>
      </c>
      <c r="B1222" t="str">
        <f>IF(A1222=1,COUNTIF($A$8:A1222,1),"")</f>
        <v/>
      </c>
      <c r="D1222" s="158">
        <f>IFERROR($C$8:INDEX($C$8:$C$3000,COUNTIF($C$8:$C$3000,"?*")),"")</f>
        <v>0</v>
      </c>
      <c r="F1222">
        <f>--ISNUMBER(IFERROR(SEARCH('Project Costing'!#REF!,'Equipment &amp; Materials'!J1228,1),""))</f>
        <v>0</v>
      </c>
      <c r="G1222" t="str">
        <f>IF(F1222=1,COUNTIF($F$8:F1222,1),"")</f>
        <v/>
      </c>
      <c r="I1222" s="157">
        <f>IFERROR($H$8:INDEX($H$8:$H$3000,COUNTIF($H$8:$H$3000,"?*")),"")</f>
        <v>0</v>
      </c>
    </row>
    <row r="1223" spans="1:9" x14ac:dyDescent="0.25">
      <c r="A1223">
        <f>--ISNUMBER(IFERROR(SEARCH('Project Costing'!#REF!,'Equipment &amp; Materials'!J1229,1),""))</f>
        <v>0</v>
      </c>
      <c r="B1223" t="str">
        <f>IF(A1223=1,COUNTIF($A$8:A1223,1),"")</f>
        <v/>
      </c>
      <c r="D1223" s="158">
        <f>IFERROR($C$8:INDEX($C$8:$C$3000,COUNTIF($C$8:$C$3000,"?*")),"")</f>
        <v>0</v>
      </c>
      <c r="F1223">
        <f>--ISNUMBER(IFERROR(SEARCH('Project Costing'!#REF!,'Equipment &amp; Materials'!J1229,1),""))</f>
        <v>0</v>
      </c>
      <c r="G1223" t="str">
        <f>IF(F1223=1,COUNTIF($F$8:F1223,1),"")</f>
        <v/>
      </c>
      <c r="I1223" s="157">
        <f>IFERROR($H$8:INDEX($H$8:$H$3000,COUNTIF($H$8:$H$3000,"?*")),"")</f>
        <v>0</v>
      </c>
    </row>
    <row r="1224" spans="1:9" x14ac:dyDescent="0.25">
      <c r="A1224">
        <f>--ISNUMBER(IFERROR(SEARCH('Project Costing'!#REF!,'Equipment &amp; Materials'!J1230,1),""))</f>
        <v>0</v>
      </c>
      <c r="B1224" t="str">
        <f>IF(A1224=1,COUNTIF($A$8:A1224,1),"")</f>
        <v/>
      </c>
      <c r="D1224" s="158">
        <f>IFERROR($C$8:INDEX($C$8:$C$3000,COUNTIF($C$8:$C$3000,"?*")),"")</f>
        <v>0</v>
      </c>
      <c r="F1224">
        <f>--ISNUMBER(IFERROR(SEARCH('Project Costing'!#REF!,'Equipment &amp; Materials'!J1230,1),""))</f>
        <v>0</v>
      </c>
      <c r="G1224" t="str">
        <f>IF(F1224=1,COUNTIF($F$8:F1224,1),"")</f>
        <v/>
      </c>
      <c r="I1224" s="157">
        <f>IFERROR($H$8:INDEX($H$8:$H$3000,COUNTIF($H$8:$H$3000,"?*")),"")</f>
        <v>0</v>
      </c>
    </row>
    <row r="1225" spans="1:9" x14ac:dyDescent="0.25">
      <c r="A1225">
        <f>--ISNUMBER(IFERROR(SEARCH('Project Costing'!#REF!,'Equipment &amp; Materials'!J1231,1),""))</f>
        <v>0</v>
      </c>
      <c r="B1225" t="str">
        <f>IF(A1225=1,COUNTIF($A$8:A1225,1),"")</f>
        <v/>
      </c>
      <c r="D1225" s="158">
        <f>IFERROR($C$8:INDEX($C$8:$C$3000,COUNTIF($C$8:$C$3000,"?*")),"")</f>
        <v>0</v>
      </c>
      <c r="F1225">
        <f>--ISNUMBER(IFERROR(SEARCH('Project Costing'!#REF!,'Equipment &amp; Materials'!J1231,1),""))</f>
        <v>0</v>
      </c>
      <c r="G1225" t="str">
        <f>IF(F1225=1,COUNTIF($F$8:F1225,1),"")</f>
        <v/>
      </c>
      <c r="I1225" s="157">
        <f>IFERROR($H$8:INDEX($H$8:$H$3000,COUNTIF($H$8:$H$3000,"?*")),"")</f>
        <v>0</v>
      </c>
    </row>
    <row r="1226" spans="1:9" x14ac:dyDescent="0.25">
      <c r="A1226">
        <f>--ISNUMBER(IFERROR(SEARCH('Project Costing'!#REF!,'Equipment &amp; Materials'!J1232,1),""))</f>
        <v>0</v>
      </c>
      <c r="B1226" t="str">
        <f>IF(A1226=1,COUNTIF($A$8:A1226,1),"")</f>
        <v/>
      </c>
      <c r="D1226" s="158">
        <f>IFERROR($C$8:INDEX($C$8:$C$3000,COUNTIF($C$8:$C$3000,"?*")),"")</f>
        <v>0</v>
      </c>
      <c r="F1226">
        <f>--ISNUMBER(IFERROR(SEARCH('Project Costing'!#REF!,'Equipment &amp; Materials'!J1232,1),""))</f>
        <v>0</v>
      </c>
      <c r="G1226" t="str">
        <f>IF(F1226=1,COUNTIF($F$8:F1226,1),"")</f>
        <v/>
      </c>
      <c r="I1226" s="157">
        <f>IFERROR($H$8:INDEX($H$8:$H$3000,COUNTIF($H$8:$H$3000,"?*")),"")</f>
        <v>0</v>
      </c>
    </row>
    <row r="1227" spans="1:9" x14ac:dyDescent="0.25">
      <c r="A1227">
        <f>--ISNUMBER(IFERROR(SEARCH('Project Costing'!#REF!,'Equipment &amp; Materials'!J1233,1),""))</f>
        <v>0</v>
      </c>
      <c r="B1227" t="str">
        <f>IF(A1227=1,COUNTIF($A$8:A1227,1),"")</f>
        <v/>
      </c>
      <c r="D1227" s="158">
        <f>IFERROR($C$8:INDEX($C$8:$C$3000,COUNTIF($C$8:$C$3000,"?*")),"")</f>
        <v>0</v>
      </c>
      <c r="F1227">
        <f>--ISNUMBER(IFERROR(SEARCH('Project Costing'!#REF!,'Equipment &amp; Materials'!J1233,1),""))</f>
        <v>0</v>
      </c>
      <c r="G1227" t="str">
        <f>IF(F1227=1,COUNTIF($F$8:F1227,1),"")</f>
        <v/>
      </c>
      <c r="I1227" s="157">
        <f>IFERROR($H$8:INDEX($H$8:$H$3000,COUNTIF($H$8:$H$3000,"?*")),"")</f>
        <v>0</v>
      </c>
    </row>
    <row r="1228" spans="1:9" x14ac:dyDescent="0.25">
      <c r="A1228">
        <f>--ISNUMBER(IFERROR(SEARCH('Project Costing'!#REF!,'Equipment &amp; Materials'!J1234,1),""))</f>
        <v>0</v>
      </c>
      <c r="B1228" t="str">
        <f>IF(A1228=1,COUNTIF($A$8:A1228,1),"")</f>
        <v/>
      </c>
      <c r="D1228" s="158">
        <f>IFERROR($C$8:INDEX($C$8:$C$3000,COUNTIF($C$8:$C$3000,"?*")),"")</f>
        <v>0</v>
      </c>
      <c r="F1228">
        <f>--ISNUMBER(IFERROR(SEARCH('Project Costing'!#REF!,'Equipment &amp; Materials'!J1234,1),""))</f>
        <v>0</v>
      </c>
      <c r="G1228" t="str">
        <f>IF(F1228=1,COUNTIF($F$8:F1228,1),"")</f>
        <v/>
      </c>
      <c r="I1228" s="157">
        <f>IFERROR($H$8:INDEX($H$8:$H$3000,COUNTIF($H$8:$H$3000,"?*")),"")</f>
        <v>0</v>
      </c>
    </row>
    <row r="1229" spans="1:9" x14ac:dyDescent="0.25">
      <c r="A1229">
        <f>--ISNUMBER(IFERROR(SEARCH('Project Costing'!#REF!,'Equipment &amp; Materials'!J1235,1),""))</f>
        <v>0</v>
      </c>
      <c r="B1229" t="str">
        <f>IF(A1229=1,COUNTIF($A$8:A1229,1),"")</f>
        <v/>
      </c>
      <c r="D1229" s="158">
        <f>IFERROR($C$8:INDEX($C$8:$C$3000,COUNTIF($C$8:$C$3000,"?*")),"")</f>
        <v>0</v>
      </c>
      <c r="F1229">
        <f>--ISNUMBER(IFERROR(SEARCH('Project Costing'!#REF!,'Equipment &amp; Materials'!J1235,1),""))</f>
        <v>0</v>
      </c>
      <c r="G1229" t="str">
        <f>IF(F1229=1,COUNTIF($F$8:F1229,1),"")</f>
        <v/>
      </c>
      <c r="I1229" s="157">
        <f>IFERROR($H$8:INDEX($H$8:$H$3000,COUNTIF($H$8:$H$3000,"?*")),"")</f>
        <v>0</v>
      </c>
    </row>
    <row r="1230" spans="1:9" x14ac:dyDescent="0.25">
      <c r="A1230">
        <f>--ISNUMBER(IFERROR(SEARCH('Project Costing'!#REF!,'Equipment &amp; Materials'!J1236,1),""))</f>
        <v>0</v>
      </c>
      <c r="B1230" t="str">
        <f>IF(A1230=1,COUNTIF($A$8:A1230,1),"")</f>
        <v/>
      </c>
      <c r="D1230" s="158">
        <f>IFERROR($C$8:INDEX($C$8:$C$3000,COUNTIF($C$8:$C$3000,"?*")),"")</f>
        <v>0</v>
      </c>
      <c r="F1230">
        <f>--ISNUMBER(IFERROR(SEARCH('Project Costing'!#REF!,'Equipment &amp; Materials'!J1236,1),""))</f>
        <v>0</v>
      </c>
      <c r="G1230" t="str">
        <f>IF(F1230=1,COUNTIF($F$8:F1230,1),"")</f>
        <v/>
      </c>
      <c r="I1230" s="157">
        <f>IFERROR($H$8:INDEX($H$8:$H$3000,COUNTIF($H$8:$H$3000,"?*")),"")</f>
        <v>0</v>
      </c>
    </row>
    <row r="1231" spans="1:9" x14ac:dyDescent="0.25">
      <c r="A1231">
        <f>--ISNUMBER(IFERROR(SEARCH('Project Costing'!#REF!,'Equipment &amp; Materials'!J1237,1),""))</f>
        <v>0</v>
      </c>
      <c r="B1231" t="str">
        <f>IF(A1231=1,COUNTIF($A$8:A1231,1),"")</f>
        <v/>
      </c>
      <c r="D1231" s="158">
        <f>IFERROR($C$8:INDEX($C$8:$C$3000,COUNTIF($C$8:$C$3000,"?*")),"")</f>
        <v>0</v>
      </c>
      <c r="F1231">
        <f>--ISNUMBER(IFERROR(SEARCH('Project Costing'!#REF!,'Equipment &amp; Materials'!J1237,1),""))</f>
        <v>0</v>
      </c>
      <c r="G1231" t="str">
        <f>IF(F1231=1,COUNTIF($F$8:F1231,1),"")</f>
        <v/>
      </c>
      <c r="I1231" s="157">
        <f>IFERROR($H$8:INDEX($H$8:$H$3000,COUNTIF($H$8:$H$3000,"?*")),"")</f>
        <v>0</v>
      </c>
    </row>
    <row r="1232" spans="1:9" x14ac:dyDescent="0.25">
      <c r="A1232">
        <f>--ISNUMBER(IFERROR(SEARCH('Project Costing'!#REF!,'Equipment &amp; Materials'!J1238,1),""))</f>
        <v>0</v>
      </c>
      <c r="B1232" t="str">
        <f>IF(A1232=1,COUNTIF($A$8:A1232,1),"")</f>
        <v/>
      </c>
      <c r="D1232" s="158">
        <f>IFERROR($C$8:INDEX($C$8:$C$3000,COUNTIF($C$8:$C$3000,"?*")),"")</f>
        <v>0</v>
      </c>
      <c r="F1232">
        <f>--ISNUMBER(IFERROR(SEARCH('Project Costing'!#REF!,'Equipment &amp; Materials'!J1238,1),""))</f>
        <v>0</v>
      </c>
      <c r="G1232" t="str">
        <f>IF(F1232=1,COUNTIF($F$8:F1232,1),"")</f>
        <v/>
      </c>
      <c r="I1232" s="157">
        <f>IFERROR($H$8:INDEX($H$8:$H$3000,COUNTIF($H$8:$H$3000,"?*")),"")</f>
        <v>0</v>
      </c>
    </row>
    <row r="1233" spans="1:9" x14ac:dyDescent="0.25">
      <c r="A1233">
        <f>--ISNUMBER(IFERROR(SEARCH('Project Costing'!#REF!,'Equipment &amp; Materials'!J1239,1),""))</f>
        <v>0</v>
      </c>
      <c r="B1233" t="str">
        <f>IF(A1233=1,COUNTIF($A$8:A1233,1),"")</f>
        <v/>
      </c>
      <c r="D1233" s="158">
        <f>IFERROR($C$8:INDEX($C$8:$C$3000,COUNTIF($C$8:$C$3000,"?*")),"")</f>
        <v>0</v>
      </c>
      <c r="F1233">
        <f>--ISNUMBER(IFERROR(SEARCH('Project Costing'!#REF!,'Equipment &amp; Materials'!J1239,1),""))</f>
        <v>0</v>
      </c>
      <c r="G1233" t="str">
        <f>IF(F1233=1,COUNTIF($F$8:F1233,1),"")</f>
        <v/>
      </c>
      <c r="I1233" s="157">
        <f>IFERROR($H$8:INDEX($H$8:$H$3000,COUNTIF($H$8:$H$3000,"?*")),"")</f>
        <v>0</v>
      </c>
    </row>
    <row r="1234" spans="1:9" x14ac:dyDescent="0.25">
      <c r="A1234">
        <f>--ISNUMBER(IFERROR(SEARCH('Project Costing'!#REF!,'Equipment &amp; Materials'!J1240,1),""))</f>
        <v>0</v>
      </c>
      <c r="B1234" t="str">
        <f>IF(A1234=1,COUNTIF($A$8:A1234,1),"")</f>
        <v/>
      </c>
      <c r="D1234" s="158">
        <f>IFERROR($C$8:INDEX($C$8:$C$3000,COUNTIF($C$8:$C$3000,"?*")),"")</f>
        <v>0</v>
      </c>
      <c r="F1234">
        <f>--ISNUMBER(IFERROR(SEARCH('Project Costing'!#REF!,'Equipment &amp; Materials'!J1240,1),""))</f>
        <v>0</v>
      </c>
      <c r="G1234" t="str">
        <f>IF(F1234=1,COUNTIF($F$8:F1234,1),"")</f>
        <v/>
      </c>
      <c r="I1234" s="157">
        <f>IFERROR($H$8:INDEX($H$8:$H$3000,COUNTIF($H$8:$H$3000,"?*")),"")</f>
        <v>0</v>
      </c>
    </row>
    <row r="1235" spans="1:9" x14ac:dyDescent="0.25">
      <c r="A1235">
        <f>--ISNUMBER(IFERROR(SEARCH('Project Costing'!#REF!,'Equipment &amp; Materials'!J1241,1),""))</f>
        <v>0</v>
      </c>
      <c r="B1235" t="str">
        <f>IF(A1235=1,COUNTIF($A$8:A1235,1),"")</f>
        <v/>
      </c>
      <c r="D1235" s="158">
        <f>IFERROR($C$8:INDEX($C$8:$C$3000,COUNTIF($C$8:$C$3000,"?*")),"")</f>
        <v>0</v>
      </c>
      <c r="F1235">
        <f>--ISNUMBER(IFERROR(SEARCH('Project Costing'!#REF!,'Equipment &amp; Materials'!J1241,1),""))</f>
        <v>0</v>
      </c>
      <c r="G1235" t="str">
        <f>IF(F1235=1,COUNTIF($F$8:F1235,1),"")</f>
        <v/>
      </c>
      <c r="I1235" s="157">
        <f>IFERROR($H$8:INDEX($H$8:$H$3000,COUNTIF($H$8:$H$3000,"?*")),"")</f>
        <v>0</v>
      </c>
    </row>
    <row r="1236" spans="1:9" x14ac:dyDescent="0.25">
      <c r="A1236">
        <f>--ISNUMBER(IFERROR(SEARCH('Project Costing'!#REF!,'Equipment &amp; Materials'!J1242,1),""))</f>
        <v>0</v>
      </c>
      <c r="B1236" t="str">
        <f>IF(A1236=1,COUNTIF($A$8:A1236,1),"")</f>
        <v/>
      </c>
      <c r="D1236" s="158">
        <f>IFERROR($C$8:INDEX($C$8:$C$3000,COUNTIF($C$8:$C$3000,"?*")),"")</f>
        <v>0</v>
      </c>
      <c r="F1236">
        <f>--ISNUMBER(IFERROR(SEARCH('Project Costing'!#REF!,'Equipment &amp; Materials'!J1242,1),""))</f>
        <v>0</v>
      </c>
      <c r="G1236" t="str">
        <f>IF(F1236=1,COUNTIF($F$8:F1236,1),"")</f>
        <v/>
      </c>
      <c r="I1236" s="157">
        <f>IFERROR($H$8:INDEX($H$8:$H$3000,COUNTIF($H$8:$H$3000,"?*")),"")</f>
        <v>0</v>
      </c>
    </row>
    <row r="1237" spans="1:9" x14ac:dyDescent="0.25">
      <c r="A1237">
        <f>--ISNUMBER(IFERROR(SEARCH('Project Costing'!#REF!,'Equipment &amp; Materials'!J1243,1),""))</f>
        <v>0</v>
      </c>
      <c r="B1237" t="str">
        <f>IF(A1237=1,COUNTIF($A$8:A1237,1),"")</f>
        <v/>
      </c>
      <c r="D1237" s="158">
        <f>IFERROR($C$8:INDEX($C$8:$C$3000,COUNTIF($C$8:$C$3000,"?*")),"")</f>
        <v>0</v>
      </c>
      <c r="F1237">
        <f>--ISNUMBER(IFERROR(SEARCH('Project Costing'!#REF!,'Equipment &amp; Materials'!J1243,1),""))</f>
        <v>0</v>
      </c>
      <c r="G1237" t="str">
        <f>IF(F1237=1,COUNTIF($F$8:F1237,1),"")</f>
        <v/>
      </c>
      <c r="I1237" s="157">
        <f>IFERROR($H$8:INDEX($H$8:$H$3000,COUNTIF($H$8:$H$3000,"?*")),"")</f>
        <v>0</v>
      </c>
    </row>
    <row r="1238" spans="1:9" x14ac:dyDescent="0.25">
      <c r="A1238">
        <f>--ISNUMBER(IFERROR(SEARCH('Project Costing'!#REF!,'Equipment &amp; Materials'!J1244,1),""))</f>
        <v>0</v>
      </c>
      <c r="B1238" t="str">
        <f>IF(A1238=1,COUNTIF($A$8:A1238,1),"")</f>
        <v/>
      </c>
      <c r="D1238" s="158">
        <f>IFERROR($C$8:INDEX($C$8:$C$3000,COUNTIF($C$8:$C$3000,"?*")),"")</f>
        <v>0</v>
      </c>
      <c r="F1238">
        <f>--ISNUMBER(IFERROR(SEARCH('Project Costing'!#REF!,'Equipment &amp; Materials'!J1244,1),""))</f>
        <v>0</v>
      </c>
      <c r="G1238" t="str">
        <f>IF(F1238=1,COUNTIF($F$8:F1238,1),"")</f>
        <v/>
      </c>
      <c r="I1238" s="157">
        <f>IFERROR($H$8:INDEX($H$8:$H$3000,COUNTIF($H$8:$H$3000,"?*")),"")</f>
        <v>0</v>
      </c>
    </row>
    <row r="1239" spans="1:9" x14ac:dyDescent="0.25">
      <c r="A1239">
        <f>--ISNUMBER(IFERROR(SEARCH('Project Costing'!#REF!,'Equipment &amp; Materials'!J1245,1),""))</f>
        <v>0</v>
      </c>
      <c r="B1239" t="str">
        <f>IF(A1239=1,COUNTIF($A$8:A1239,1),"")</f>
        <v/>
      </c>
      <c r="D1239" s="158">
        <f>IFERROR($C$8:INDEX($C$8:$C$3000,COUNTIF($C$8:$C$3000,"?*")),"")</f>
        <v>0</v>
      </c>
      <c r="F1239">
        <f>--ISNUMBER(IFERROR(SEARCH('Project Costing'!#REF!,'Equipment &amp; Materials'!J1245,1),""))</f>
        <v>0</v>
      </c>
      <c r="G1239" t="str">
        <f>IF(F1239=1,COUNTIF($F$8:F1239,1),"")</f>
        <v/>
      </c>
      <c r="I1239" s="157">
        <f>IFERROR($H$8:INDEX($H$8:$H$3000,COUNTIF($H$8:$H$3000,"?*")),"")</f>
        <v>0</v>
      </c>
    </row>
    <row r="1240" spans="1:9" x14ac:dyDescent="0.25">
      <c r="A1240">
        <f>--ISNUMBER(IFERROR(SEARCH('Project Costing'!#REF!,'Equipment &amp; Materials'!J1246,1),""))</f>
        <v>0</v>
      </c>
      <c r="B1240" t="str">
        <f>IF(A1240=1,COUNTIF($A$8:A1240,1),"")</f>
        <v/>
      </c>
      <c r="D1240" s="158">
        <f>IFERROR($C$8:INDEX($C$8:$C$3000,COUNTIF($C$8:$C$3000,"?*")),"")</f>
        <v>0</v>
      </c>
      <c r="F1240">
        <f>--ISNUMBER(IFERROR(SEARCH('Project Costing'!#REF!,'Equipment &amp; Materials'!J1246,1),""))</f>
        <v>0</v>
      </c>
      <c r="G1240" t="str">
        <f>IF(F1240=1,COUNTIF($F$8:F1240,1),"")</f>
        <v/>
      </c>
      <c r="I1240" s="157">
        <f>IFERROR($H$8:INDEX($H$8:$H$3000,COUNTIF($H$8:$H$3000,"?*")),"")</f>
        <v>0</v>
      </c>
    </row>
    <row r="1241" spans="1:9" x14ac:dyDescent="0.25">
      <c r="A1241">
        <f>--ISNUMBER(IFERROR(SEARCH('Project Costing'!#REF!,'Equipment &amp; Materials'!J1247,1),""))</f>
        <v>0</v>
      </c>
      <c r="B1241" t="str">
        <f>IF(A1241=1,COUNTIF($A$8:A1241,1),"")</f>
        <v/>
      </c>
      <c r="D1241" s="158">
        <f>IFERROR($C$8:INDEX($C$8:$C$3000,COUNTIF($C$8:$C$3000,"?*")),"")</f>
        <v>0</v>
      </c>
      <c r="F1241">
        <f>--ISNUMBER(IFERROR(SEARCH('Project Costing'!#REF!,'Equipment &amp; Materials'!J1247,1),""))</f>
        <v>0</v>
      </c>
      <c r="G1241" t="str">
        <f>IF(F1241=1,COUNTIF($F$8:F1241,1),"")</f>
        <v/>
      </c>
      <c r="I1241" s="157">
        <f>IFERROR($H$8:INDEX($H$8:$H$3000,COUNTIF($H$8:$H$3000,"?*")),"")</f>
        <v>0</v>
      </c>
    </row>
    <row r="1242" spans="1:9" x14ac:dyDescent="0.25">
      <c r="A1242">
        <f>--ISNUMBER(IFERROR(SEARCH('Project Costing'!#REF!,'Equipment &amp; Materials'!J1248,1),""))</f>
        <v>0</v>
      </c>
      <c r="B1242" t="str">
        <f>IF(A1242=1,COUNTIF($A$8:A1242,1),"")</f>
        <v/>
      </c>
      <c r="D1242" s="158">
        <f>IFERROR($C$8:INDEX($C$8:$C$3000,COUNTIF($C$8:$C$3000,"?*")),"")</f>
        <v>0</v>
      </c>
      <c r="F1242">
        <f>--ISNUMBER(IFERROR(SEARCH('Project Costing'!#REF!,'Equipment &amp; Materials'!J1248,1),""))</f>
        <v>0</v>
      </c>
      <c r="G1242" t="str">
        <f>IF(F1242=1,COUNTIF($F$8:F1242,1),"")</f>
        <v/>
      </c>
      <c r="I1242" s="157">
        <f>IFERROR($H$8:INDEX($H$8:$H$3000,COUNTIF($H$8:$H$3000,"?*")),"")</f>
        <v>0</v>
      </c>
    </row>
    <row r="1243" spans="1:9" x14ac:dyDescent="0.25">
      <c r="A1243">
        <f>--ISNUMBER(IFERROR(SEARCH('Project Costing'!#REF!,'Equipment &amp; Materials'!J1249,1),""))</f>
        <v>0</v>
      </c>
      <c r="B1243" t="str">
        <f>IF(A1243=1,COUNTIF($A$8:A1243,1),"")</f>
        <v/>
      </c>
      <c r="D1243" s="158">
        <f>IFERROR($C$8:INDEX($C$8:$C$3000,COUNTIF($C$8:$C$3000,"?*")),"")</f>
        <v>0</v>
      </c>
      <c r="F1243">
        <f>--ISNUMBER(IFERROR(SEARCH('Project Costing'!#REF!,'Equipment &amp; Materials'!J1249,1),""))</f>
        <v>0</v>
      </c>
      <c r="G1243" t="str">
        <f>IF(F1243=1,COUNTIF($F$8:F1243,1),"")</f>
        <v/>
      </c>
      <c r="I1243" s="157">
        <f>IFERROR($H$8:INDEX($H$8:$H$3000,COUNTIF($H$8:$H$3000,"?*")),"")</f>
        <v>0</v>
      </c>
    </row>
    <row r="1244" spans="1:9" x14ac:dyDescent="0.25">
      <c r="A1244">
        <f>--ISNUMBER(IFERROR(SEARCH('Project Costing'!#REF!,'Equipment &amp; Materials'!J1250,1),""))</f>
        <v>0</v>
      </c>
      <c r="B1244" t="str">
        <f>IF(A1244=1,COUNTIF($A$8:A1244,1),"")</f>
        <v/>
      </c>
      <c r="D1244" s="158">
        <f>IFERROR($C$8:INDEX($C$8:$C$3000,COUNTIF($C$8:$C$3000,"?*")),"")</f>
        <v>0</v>
      </c>
      <c r="F1244">
        <f>--ISNUMBER(IFERROR(SEARCH('Project Costing'!#REF!,'Equipment &amp; Materials'!J1250,1),""))</f>
        <v>0</v>
      </c>
      <c r="G1244" t="str">
        <f>IF(F1244=1,COUNTIF($F$8:F1244,1),"")</f>
        <v/>
      </c>
      <c r="I1244" s="157">
        <f>IFERROR($H$8:INDEX($H$8:$H$3000,COUNTIF($H$8:$H$3000,"?*")),"")</f>
        <v>0</v>
      </c>
    </row>
    <row r="1245" spans="1:9" x14ac:dyDescent="0.25">
      <c r="A1245">
        <f>--ISNUMBER(IFERROR(SEARCH('Project Costing'!#REF!,'Equipment &amp; Materials'!J1251,1),""))</f>
        <v>0</v>
      </c>
      <c r="B1245" t="str">
        <f>IF(A1245=1,COUNTIF($A$8:A1245,1),"")</f>
        <v/>
      </c>
      <c r="D1245" s="158">
        <f>IFERROR($C$8:INDEX($C$8:$C$3000,COUNTIF($C$8:$C$3000,"?*")),"")</f>
        <v>0</v>
      </c>
      <c r="F1245">
        <f>--ISNUMBER(IFERROR(SEARCH('Project Costing'!#REF!,'Equipment &amp; Materials'!J1251,1),""))</f>
        <v>0</v>
      </c>
      <c r="G1245" t="str">
        <f>IF(F1245=1,COUNTIF($F$8:F1245,1),"")</f>
        <v/>
      </c>
      <c r="I1245" s="157">
        <f>IFERROR($H$8:INDEX($H$8:$H$3000,COUNTIF($H$8:$H$3000,"?*")),"")</f>
        <v>0</v>
      </c>
    </row>
    <row r="1246" spans="1:9" x14ac:dyDescent="0.25">
      <c r="A1246">
        <f>--ISNUMBER(IFERROR(SEARCH('Project Costing'!#REF!,'Equipment &amp; Materials'!J1252,1),""))</f>
        <v>0</v>
      </c>
      <c r="B1246" t="str">
        <f>IF(A1246=1,COUNTIF($A$8:A1246,1),"")</f>
        <v/>
      </c>
      <c r="D1246" s="158">
        <f>IFERROR($C$8:INDEX($C$8:$C$3000,COUNTIF($C$8:$C$3000,"?*")),"")</f>
        <v>0</v>
      </c>
      <c r="F1246">
        <f>--ISNUMBER(IFERROR(SEARCH('Project Costing'!#REF!,'Equipment &amp; Materials'!J1252,1),""))</f>
        <v>0</v>
      </c>
      <c r="G1246" t="str">
        <f>IF(F1246=1,COUNTIF($F$8:F1246,1),"")</f>
        <v/>
      </c>
      <c r="I1246" s="157">
        <f>IFERROR($H$8:INDEX($H$8:$H$3000,COUNTIF($H$8:$H$3000,"?*")),"")</f>
        <v>0</v>
      </c>
    </row>
    <row r="1247" spans="1:9" x14ac:dyDescent="0.25">
      <c r="A1247">
        <f>--ISNUMBER(IFERROR(SEARCH('Project Costing'!#REF!,'Equipment &amp; Materials'!J1253,1),""))</f>
        <v>0</v>
      </c>
      <c r="B1247" t="str">
        <f>IF(A1247=1,COUNTIF($A$8:A1247,1),"")</f>
        <v/>
      </c>
      <c r="D1247" s="158">
        <f>IFERROR($C$8:INDEX($C$8:$C$3000,COUNTIF($C$8:$C$3000,"?*")),"")</f>
        <v>0</v>
      </c>
      <c r="F1247">
        <f>--ISNUMBER(IFERROR(SEARCH('Project Costing'!#REF!,'Equipment &amp; Materials'!J1253,1),""))</f>
        <v>0</v>
      </c>
      <c r="G1247" t="str">
        <f>IF(F1247=1,COUNTIF($F$8:F1247,1),"")</f>
        <v/>
      </c>
      <c r="I1247" s="157">
        <f>IFERROR($H$8:INDEX($H$8:$H$3000,COUNTIF($H$8:$H$3000,"?*")),"")</f>
        <v>0</v>
      </c>
    </row>
    <row r="1248" spans="1:9" x14ac:dyDescent="0.25">
      <c r="A1248">
        <f>--ISNUMBER(IFERROR(SEARCH('Project Costing'!#REF!,'Equipment &amp; Materials'!J1254,1),""))</f>
        <v>0</v>
      </c>
      <c r="B1248" t="str">
        <f>IF(A1248=1,COUNTIF($A$8:A1248,1),"")</f>
        <v/>
      </c>
      <c r="D1248" s="158">
        <f>IFERROR($C$8:INDEX($C$8:$C$3000,COUNTIF($C$8:$C$3000,"?*")),"")</f>
        <v>0</v>
      </c>
      <c r="F1248">
        <f>--ISNUMBER(IFERROR(SEARCH('Project Costing'!#REF!,'Equipment &amp; Materials'!J1254,1),""))</f>
        <v>0</v>
      </c>
      <c r="G1248" t="str">
        <f>IF(F1248=1,COUNTIF($F$8:F1248,1),"")</f>
        <v/>
      </c>
      <c r="I1248" s="157">
        <f>IFERROR($H$8:INDEX($H$8:$H$3000,COUNTIF($H$8:$H$3000,"?*")),"")</f>
        <v>0</v>
      </c>
    </row>
    <row r="1249" spans="1:9" x14ac:dyDescent="0.25">
      <c r="A1249">
        <f>--ISNUMBER(IFERROR(SEARCH('Project Costing'!#REF!,'Equipment &amp; Materials'!J1255,1),""))</f>
        <v>0</v>
      </c>
      <c r="B1249" t="str">
        <f>IF(A1249=1,COUNTIF($A$8:A1249,1),"")</f>
        <v/>
      </c>
      <c r="D1249" s="158">
        <f>IFERROR($C$8:INDEX($C$8:$C$3000,COUNTIF($C$8:$C$3000,"?*")),"")</f>
        <v>0</v>
      </c>
      <c r="F1249">
        <f>--ISNUMBER(IFERROR(SEARCH('Project Costing'!#REF!,'Equipment &amp; Materials'!J1255,1),""))</f>
        <v>0</v>
      </c>
      <c r="G1249" t="str">
        <f>IF(F1249=1,COUNTIF($F$8:F1249,1),"")</f>
        <v/>
      </c>
      <c r="I1249" s="157">
        <f>IFERROR($H$8:INDEX($H$8:$H$3000,COUNTIF($H$8:$H$3000,"?*")),"")</f>
        <v>0</v>
      </c>
    </row>
    <row r="1250" spans="1:9" x14ac:dyDescent="0.25">
      <c r="A1250">
        <f>--ISNUMBER(IFERROR(SEARCH('Project Costing'!#REF!,'Equipment &amp; Materials'!J1256,1),""))</f>
        <v>0</v>
      </c>
      <c r="B1250" t="str">
        <f>IF(A1250=1,COUNTIF($A$8:A1250,1),"")</f>
        <v/>
      </c>
      <c r="D1250" s="158">
        <f>IFERROR($C$8:INDEX($C$8:$C$3000,COUNTIF($C$8:$C$3000,"?*")),"")</f>
        <v>0</v>
      </c>
      <c r="F1250">
        <f>--ISNUMBER(IFERROR(SEARCH('Project Costing'!#REF!,'Equipment &amp; Materials'!J1256,1),""))</f>
        <v>0</v>
      </c>
      <c r="G1250" t="str">
        <f>IF(F1250=1,COUNTIF($F$8:F1250,1),"")</f>
        <v/>
      </c>
      <c r="I1250" s="157">
        <f>IFERROR($H$8:INDEX($H$8:$H$3000,COUNTIF($H$8:$H$3000,"?*")),"")</f>
        <v>0</v>
      </c>
    </row>
    <row r="1251" spans="1:9" x14ac:dyDescent="0.25">
      <c r="A1251">
        <f>--ISNUMBER(IFERROR(SEARCH('Project Costing'!#REF!,'Equipment &amp; Materials'!J1257,1),""))</f>
        <v>0</v>
      </c>
      <c r="B1251" t="str">
        <f>IF(A1251=1,COUNTIF($A$8:A1251,1),"")</f>
        <v/>
      </c>
      <c r="D1251" s="158">
        <f>IFERROR($C$8:INDEX($C$8:$C$3000,COUNTIF($C$8:$C$3000,"?*")),"")</f>
        <v>0</v>
      </c>
      <c r="F1251">
        <f>--ISNUMBER(IFERROR(SEARCH('Project Costing'!#REF!,'Equipment &amp; Materials'!J1257,1),""))</f>
        <v>0</v>
      </c>
      <c r="G1251" t="str">
        <f>IF(F1251=1,COUNTIF($F$8:F1251,1),"")</f>
        <v/>
      </c>
      <c r="I1251" s="157">
        <f>IFERROR($H$8:INDEX($H$8:$H$3000,COUNTIF($H$8:$H$3000,"?*")),"")</f>
        <v>0</v>
      </c>
    </row>
    <row r="1252" spans="1:9" x14ac:dyDescent="0.25">
      <c r="A1252">
        <f>--ISNUMBER(IFERROR(SEARCH('Project Costing'!#REF!,'Equipment &amp; Materials'!J1258,1),""))</f>
        <v>0</v>
      </c>
      <c r="B1252" t="str">
        <f>IF(A1252=1,COUNTIF($A$8:A1252,1),"")</f>
        <v/>
      </c>
      <c r="D1252" s="158">
        <f>IFERROR($C$8:INDEX($C$8:$C$3000,COUNTIF($C$8:$C$3000,"?*")),"")</f>
        <v>0</v>
      </c>
      <c r="F1252">
        <f>--ISNUMBER(IFERROR(SEARCH('Project Costing'!#REF!,'Equipment &amp; Materials'!J1258,1),""))</f>
        <v>0</v>
      </c>
      <c r="G1252" t="str">
        <f>IF(F1252=1,COUNTIF($F$8:F1252,1),"")</f>
        <v/>
      </c>
      <c r="I1252" s="157">
        <f>IFERROR($H$8:INDEX($H$8:$H$3000,COUNTIF($H$8:$H$3000,"?*")),"")</f>
        <v>0</v>
      </c>
    </row>
    <row r="1253" spans="1:9" x14ac:dyDescent="0.25">
      <c r="A1253">
        <f>--ISNUMBER(IFERROR(SEARCH('Project Costing'!#REF!,'Equipment &amp; Materials'!J1259,1),""))</f>
        <v>0</v>
      </c>
      <c r="B1253" t="str">
        <f>IF(A1253=1,COUNTIF($A$8:A1253,1),"")</f>
        <v/>
      </c>
      <c r="D1253" s="158">
        <f>IFERROR($C$8:INDEX($C$8:$C$3000,COUNTIF($C$8:$C$3000,"?*")),"")</f>
        <v>0</v>
      </c>
      <c r="F1253">
        <f>--ISNUMBER(IFERROR(SEARCH('Project Costing'!#REF!,'Equipment &amp; Materials'!J1259,1),""))</f>
        <v>0</v>
      </c>
      <c r="G1253" t="str">
        <f>IF(F1253=1,COUNTIF($F$8:F1253,1),"")</f>
        <v/>
      </c>
      <c r="I1253" s="157">
        <f>IFERROR($H$8:INDEX($H$8:$H$3000,COUNTIF($H$8:$H$3000,"?*")),"")</f>
        <v>0</v>
      </c>
    </row>
    <row r="1254" spans="1:9" x14ac:dyDescent="0.25">
      <c r="A1254">
        <f>--ISNUMBER(IFERROR(SEARCH('Project Costing'!#REF!,'Equipment &amp; Materials'!J1260,1),""))</f>
        <v>0</v>
      </c>
      <c r="B1254" t="str">
        <f>IF(A1254=1,COUNTIF($A$8:A1254,1),"")</f>
        <v/>
      </c>
      <c r="D1254" s="158">
        <f>IFERROR($C$8:INDEX($C$8:$C$3000,COUNTIF($C$8:$C$3000,"?*")),"")</f>
        <v>0</v>
      </c>
      <c r="F1254">
        <f>--ISNUMBER(IFERROR(SEARCH('Project Costing'!#REF!,'Equipment &amp; Materials'!J1260,1),""))</f>
        <v>0</v>
      </c>
      <c r="G1254" t="str">
        <f>IF(F1254=1,COUNTIF($F$8:F1254,1),"")</f>
        <v/>
      </c>
      <c r="I1254" s="157">
        <f>IFERROR($H$8:INDEX($H$8:$H$3000,COUNTIF($H$8:$H$3000,"?*")),"")</f>
        <v>0</v>
      </c>
    </row>
    <row r="1255" spans="1:9" x14ac:dyDescent="0.25">
      <c r="A1255">
        <f>--ISNUMBER(IFERROR(SEARCH('Project Costing'!#REF!,'Equipment &amp; Materials'!J1261,1),""))</f>
        <v>0</v>
      </c>
      <c r="B1255" t="str">
        <f>IF(A1255=1,COUNTIF($A$8:A1255,1),"")</f>
        <v/>
      </c>
      <c r="D1255" s="158">
        <f>IFERROR($C$8:INDEX($C$8:$C$3000,COUNTIF($C$8:$C$3000,"?*")),"")</f>
        <v>0</v>
      </c>
      <c r="F1255">
        <f>--ISNUMBER(IFERROR(SEARCH('Project Costing'!#REF!,'Equipment &amp; Materials'!J1261,1),""))</f>
        <v>0</v>
      </c>
      <c r="G1255" t="str">
        <f>IF(F1255=1,COUNTIF($F$8:F1255,1),"")</f>
        <v/>
      </c>
      <c r="I1255" s="157">
        <f>IFERROR($H$8:INDEX($H$8:$H$3000,COUNTIF($H$8:$H$3000,"?*")),"")</f>
        <v>0</v>
      </c>
    </row>
    <row r="1256" spans="1:9" x14ac:dyDescent="0.25">
      <c r="A1256">
        <f>--ISNUMBER(IFERROR(SEARCH('Project Costing'!#REF!,'Equipment &amp; Materials'!J1262,1),""))</f>
        <v>0</v>
      </c>
      <c r="B1256" t="str">
        <f>IF(A1256=1,COUNTIF($A$8:A1256,1),"")</f>
        <v/>
      </c>
      <c r="D1256" s="158">
        <f>IFERROR($C$8:INDEX($C$8:$C$3000,COUNTIF($C$8:$C$3000,"?*")),"")</f>
        <v>0</v>
      </c>
      <c r="F1256">
        <f>--ISNUMBER(IFERROR(SEARCH('Project Costing'!#REF!,'Equipment &amp; Materials'!J1262,1),""))</f>
        <v>0</v>
      </c>
      <c r="G1256" t="str">
        <f>IF(F1256=1,COUNTIF($F$8:F1256,1),"")</f>
        <v/>
      </c>
      <c r="I1256" s="157">
        <f>IFERROR($H$8:INDEX($H$8:$H$3000,COUNTIF($H$8:$H$3000,"?*")),"")</f>
        <v>0</v>
      </c>
    </row>
    <row r="1257" spans="1:9" x14ac:dyDescent="0.25">
      <c r="A1257">
        <f>--ISNUMBER(IFERROR(SEARCH('Project Costing'!#REF!,'Equipment &amp; Materials'!J1263,1),""))</f>
        <v>0</v>
      </c>
      <c r="B1257" t="str">
        <f>IF(A1257=1,COUNTIF($A$8:A1257,1),"")</f>
        <v/>
      </c>
      <c r="D1257" s="158">
        <f>IFERROR($C$8:INDEX($C$8:$C$3000,COUNTIF($C$8:$C$3000,"?*")),"")</f>
        <v>0</v>
      </c>
      <c r="F1257">
        <f>--ISNUMBER(IFERROR(SEARCH('Project Costing'!#REF!,'Equipment &amp; Materials'!J1263,1),""))</f>
        <v>0</v>
      </c>
      <c r="G1257" t="str">
        <f>IF(F1257=1,COUNTIF($F$8:F1257,1),"")</f>
        <v/>
      </c>
      <c r="I1257" s="157">
        <f>IFERROR($H$8:INDEX($H$8:$H$3000,COUNTIF($H$8:$H$3000,"?*")),"")</f>
        <v>0</v>
      </c>
    </row>
    <row r="1258" spans="1:9" x14ac:dyDescent="0.25">
      <c r="A1258">
        <f>--ISNUMBER(IFERROR(SEARCH('Project Costing'!#REF!,'Equipment &amp; Materials'!J1264,1),""))</f>
        <v>0</v>
      </c>
      <c r="B1258" t="str">
        <f>IF(A1258=1,COUNTIF($A$8:A1258,1),"")</f>
        <v/>
      </c>
      <c r="D1258" s="158">
        <f>IFERROR($C$8:INDEX($C$8:$C$3000,COUNTIF($C$8:$C$3000,"?*")),"")</f>
        <v>0</v>
      </c>
      <c r="F1258">
        <f>--ISNUMBER(IFERROR(SEARCH('Project Costing'!#REF!,'Equipment &amp; Materials'!J1264,1),""))</f>
        <v>0</v>
      </c>
      <c r="G1258" t="str">
        <f>IF(F1258=1,COUNTIF($F$8:F1258,1),"")</f>
        <v/>
      </c>
      <c r="I1258" s="157">
        <f>IFERROR($H$8:INDEX($H$8:$H$3000,COUNTIF($H$8:$H$3000,"?*")),"")</f>
        <v>0</v>
      </c>
    </row>
    <row r="1259" spans="1:9" x14ac:dyDescent="0.25">
      <c r="A1259">
        <f>--ISNUMBER(IFERROR(SEARCH('Project Costing'!#REF!,'Equipment &amp; Materials'!J1265,1),""))</f>
        <v>0</v>
      </c>
      <c r="B1259" t="str">
        <f>IF(A1259=1,COUNTIF($A$8:A1259,1),"")</f>
        <v/>
      </c>
      <c r="D1259" s="158">
        <f>IFERROR($C$8:INDEX($C$8:$C$3000,COUNTIF($C$8:$C$3000,"?*")),"")</f>
        <v>0</v>
      </c>
      <c r="F1259">
        <f>--ISNUMBER(IFERROR(SEARCH('Project Costing'!#REF!,'Equipment &amp; Materials'!J1265,1),""))</f>
        <v>0</v>
      </c>
      <c r="G1259" t="str">
        <f>IF(F1259=1,COUNTIF($F$8:F1259,1),"")</f>
        <v/>
      </c>
      <c r="I1259" s="157">
        <f>IFERROR($H$8:INDEX($H$8:$H$3000,COUNTIF($H$8:$H$3000,"?*")),"")</f>
        <v>0</v>
      </c>
    </row>
    <row r="1260" spans="1:9" x14ac:dyDescent="0.25">
      <c r="A1260">
        <f>--ISNUMBER(IFERROR(SEARCH('Project Costing'!#REF!,'Equipment &amp; Materials'!J1266,1),""))</f>
        <v>0</v>
      </c>
      <c r="B1260" t="str">
        <f>IF(A1260=1,COUNTIF($A$8:A1260,1),"")</f>
        <v/>
      </c>
      <c r="D1260" s="158">
        <f>IFERROR($C$8:INDEX($C$8:$C$3000,COUNTIF($C$8:$C$3000,"?*")),"")</f>
        <v>0</v>
      </c>
      <c r="F1260">
        <f>--ISNUMBER(IFERROR(SEARCH('Project Costing'!#REF!,'Equipment &amp; Materials'!J1266,1),""))</f>
        <v>0</v>
      </c>
      <c r="G1260" t="str">
        <f>IF(F1260=1,COUNTIF($F$8:F1260,1),"")</f>
        <v/>
      </c>
      <c r="I1260" s="157">
        <f>IFERROR($H$8:INDEX($H$8:$H$3000,COUNTIF($H$8:$H$3000,"?*")),"")</f>
        <v>0</v>
      </c>
    </row>
    <row r="1261" spans="1:9" x14ac:dyDescent="0.25">
      <c r="A1261">
        <f>--ISNUMBER(IFERROR(SEARCH('Project Costing'!#REF!,'Equipment &amp; Materials'!J1267,1),""))</f>
        <v>0</v>
      </c>
      <c r="B1261" t="str">
        <f>IF(A1261=1,COUNTIF($A$8:A1261,1),"")</f>
        <v/>
      </c>
      <c r="D1261" s="158">
        <f>IFERROR($C$8:INDEX($C$8:$C$3000,COUNTIF($C$8:$C$3000,"?*")),"")</f>
        <v>0</v>
      </c>
      <c r="F1261">
        <f>--ISNUMBER(IFERROR(SEARCH('Project Costing'!#REF!,'Equipment &amp; Materials'!J1267,1),""))</f>
        <v>0</v>
      </c>
      <c r="G1261" t="str">
        <f>IF(F1261=1,COUNTIF($F$8:F1261,1),"")</f>
        <v/>
      </c>
      <c r="I1261" s="157">
        <f>IFERROR($H$8:INDEX($H$8:$H$3000,COUNTIF($H$8:$H$3000,"?*")),"")</f>
        <v>0</v>
      </c>
    </row>
    <row r="1262" spans="1:9" x14ac:dyDescent="0.25">
      <c r="A1262">
        <f>--ISNUMBER(IFERROR(SEARCH('Project Costing'!#REF!,'Equipment &amp; Materials'!J1268,1),""))</f>
        <v>0</v>
      </c>
      <c r="B1262" t="str">
        <f>IF(A1262=1,COUNTIF($A$8:A1262,1),"")</f>
        <v/>
      </c>
      <c r="D1262" s="158">
        <f>IFERROR($C$8:INDEX($C$8:$C$3000,COUNTIF($C$8:$C$3000,"?*")),"")</f>
        <v>0</v>
      </c>
      <c r="F1262">
        <f>--ISNUMBER(IFERROR(SEARCH('Project Costing'!#REF!,'Equipment &amp; Materials'!J1268,1),""))</f>
        <v>0</v>
      </c>
      <c r="G1262" t="str">
        <f>IF(F1262=1,COUNTIF($F$8:F1262,1),"")</f>
        <v/>
      </c>
      <c r="I1262" s="157">
        <f>IFERROR($H$8:INDEX($H$8:$H$3000,COUNTIF($H$8:$H$3000,"?*")),"")</f>
        <v>0</v>
      </c>
    </row>
    <row r="1263" spans="1:9" x14ac:dyDescent="0.25">
      <c r="A1263">
        <f>--ISNUMBER(IFERROR(SEARCH('Project Costing'!#REF!,'Equipment &amp; Materials'!J1269,1),""))</f>
        <v>0</v>
      </c>
      <c r="B1263" t="str">
        <f>IF(A1263=1,COUNTIF($A$8:A1263,1),"")</f>
        <v/>
      </c>
      <c r="D1263" s="158">
        <f>IFERROR($C$8:INDEX($C$8:$C$3000,COUNTIF($C$8:$C$3000,"?*")),"")</f>
        <v>0</v>
      </c>
      <c r="F1263">
        <f>--ISNUMBER(IFERROR(SEARCH('Project Costing'!#REF!,'Equipment &amp; Materials'!J1269,1),""))</f>
        <v>0</v>
      </c>
      <c r="G1263" t="str">
        <f>IF(F1263=1,COUNTIF($F$8:F1263,1),"")</f>
        <v/>
      </c>
      <c r="I1263" s="157">
        <f>IFERROR($H$8:INDEX($H$8:$H$3000,COUNTIF($H$8:$H$3000,"?*")),"")</f>
        <v>0</v>
      </c>
    </row>
    <row r="1264" spans="1:9" x14ac:dyDescent="0.25">
      <c r="A1264">
        <f>--ISNUMBER(IFERROR(SEARCH('Project Costing'!#REF!,'Equipment &amp; Materials'!J1270,1),""))</f>
        <v>0</v>
      </c>
      <c r="B1264" t="str">
        <f>IF(A1264=1,COUNTIF($A$8:A1264,1),"")</f>
        <v/>
      </c>
      <c r="D1264" s="158">
        <f>IFERROR($C$8:INDEX($C$8:$C$3000,COUNTIF($C$8:$C$3000,"?*")),"")</f>
        <v>0</v>
      </c>
      <c r="F1264">
        <f>--ISNUMBER(IFERROR(SEARCH('Project Costing'!#REF!,'Equipment &amp; Materials'!J1270,1),""))</f>
        <v>0</v>
      </c>
      <c r="G1264" t="str">
        <f>IF(F1264=1,COUNTIF($F$8:F1264,1),"")</f>
        <v/>
      </c>
      <c r="I1264" s="157">
        <f>IFERROR($H$8:INDEX($H$8:$H$3000,COUNTIF($H$8:$H$3000,"?*")),"")</f>
        <v>0</v>
      </c>
    </row>
    <row r="1265" spans="1:9" x14ac:dyDescent="0.25">
      <c r="A1265">
        <f>--ISNUMBER(IFERROR(SEARCH('Project Costing'!#REF!,'Equipment &amp; Materials'!J1271,1),""))</f>
        <v>0</v>
      </c>
      <c r="B1265" t="str">
        <f>IF(A1265=1,COUNTIF($A$8:A1265,1),"")</f>
        <v/>
      </c>
      <c r="D1265" s="158">
        <f>IFERROR($C$8:INDEX($C$8:$C$3000,COUNTIF($C$8:$C$3000,"?*")),"")</f>
        <v>0</v>
      </c>
      <c r="F1265">
        <f>--ISNUMBER(IFERROR(SEARCH('Project Costing'!#REF!,'Equipment &amp; Materials'!J1271,1),""))</f>
        <v>0</v>
      </c>
      <c r="G1265" t="str">
        <f>IF(F1265=1,COUNTIF($F$8:F1265,1),"")</f>
        <v/>
      </c>
      <c r="I1265" s="157">
        <f>IFERROR($H$8:INDEX($H$8:$H$3000,COUNTIF($H$8:$H$3000,"?*")),"")</f>
        <v>0</v>
      </c>
    </row>
    <row r="1266" spans="1:9" x14ac:dyDescent="0.25">
      <c r="A1266">
        <f>--ISNUMBER(IFERROR(SEARCH('Project Costing'!#REF!,'Equipment &amp; Materials'!J1272,1),""))</f>
        <v>0</v>
      </c>
      <c r="B1266" t="str">
        <f>IF(A1266=1,COUNTIF($A$8:A1266,1),"")</f>
        <v/>
      </c>
      <c r="D1266" s="158">
        <f>IFERROR($C$8:INDEX($C$8:$C$3000,COUNTIF($C$8:$C$3000,"?*")),"")</f>
        <v>0</v>
      </c>
      <c r="F1266">
        <f>--ISNUMBER(IFERROR(SEARCH('Project Costing'!#REF!,'Equipment &amp; Materials'!J1272,1),""))</f>
        <v>0</v>
      </c>
      <c r="G1266" t="str">
        <f>IF(F1266=1,COUNTIF($F$8:F1266,1),"")</f>
        <v/>
      </c>
      <c r="I1266" s="157">
        <f>IFERROR($H$8:INDEX($H$8:$H$3000,COUNTIF($H$8:$H$3000,"?*")),"")</f>
        <v>0</v>
      </c>
    </row>
    <row r="1267" spans="1:9" x14ac:dyDescent="0.25">
      <c r="A1267">
        <f>--ISNUMBER(IFERROR(SEARCH('Project Costing'!#REF!,'Equipment &amp; Materials'!J1273,1),""))</f>
        <v>0</v>
      </c>
      <c r="B1267" t="str">
        <f>IF(A1267=1,COUNTIF($A$8:A1267,1),"")</f>
        <v/>
      </c>
      <c r="D1267" s="158">
        <f>IFERROR($C$8:INDEX($C$8:$C$3000,COUNTIF($C$8:$C$3000,"?*")),"")</f>
        <v>0</v>
      </c>
      <c r="F1267">
        <f>--ISNUMBER(IFERROR(SEARCH('Project Costing'!#REF!,'Equipment &amp; Materials'!J1273,1),""))</f>
        <v>0</v>
      </c>
      <c r="G1267" t="str">
        <f>IF(F1267=1,COUNTIF($F$8:F1267,1),"")</f>
        <v/>
      </c>
      <c r="I1267" s="157">
        <f>IFERROR($H$8:INDEX($H$8:$H$3000,COUNTIF($H$8:$H$3000,"?*")),"")</f>
        <v>0</v>
      </c>
    </row>
    <row r="1268" spans="1:9" x14ac:dyDescent="0.25">
      <c r="A1268">
        <f>--ISNUMBER(IFERROR(SEARCH('Project Costing'!#REF!,'Equipment &amp; Materials'!J1274,1),""))</f>
        <v>0</v>
      </c>
      <c r="B1268" t="str">
        <f>IF(A1268=1,COUNTIF($A$8:A1268,1),"")</f>
        <v/>
      </c>
      <c r="D1268" s="158">
        <f>IFERROR($C$8:INDEX($C$8:$C$3000,COUNTIF($C$8:$C$3000,"?*")),"")</f>
        <v>0</v>
      </c>
      <c r="F1268">
        <f>--ISNUMBER(IFERROR(SEARCH('Project Costing'!#REF!,'Equipment &amp; Materials'!J1274,1),""))</f>
        <v>0</v>
      </c>
      <c r="G1268" t="str">
        <f>IF(F1268=1,COUNTIF($F$8:F1268,1),"")</f>
        <v/>
      </c>
      <c r="I1268" s="157">
        <f>IFERROR($H$8:INDEX($H$8:$H$3000,COUNTIF($H$8:$H$3000,"?*")),"")</f>
        <v>0</v>
      </c>
    </row>
    <row r="1269" spans="1:9" x14ac:dyDescent="0.25">
      <c r="A1269">
        <f>--ISNUMBER(IFERROR(SEARCH('Project Costing'!#REF!,'Equipment &amp; Materials'!J1275,1),""))</f>
        <v>0</v>
      </c>
      <c r="B1269" t="str">
        <f>IF(A1269=1,COUNTIF($A$8:A1269,1),"")</f>
        <v/>
      </c>
      <c r="D1269" s="158">
        <f>IFERROR($C$8:INDEX($C$8:$C$3000,COUNTIF($C$8:$C$3000,"?*")),"")</f>
        <v>0</v>
      </c>
      <c r="F1269">
        <f>--ISNUMBER(IFERROR(SEARCH('Project Costing'!#REF!,'Equipment &amp; Materials'!J1275,1),""))</f>
        <v>0</v>
      </c>
      <c r="G1269" t="str">
        <f>IF(F1269=1,COUNTIF($F$8:F1269,1),"")</f>
        <v/>
      </c>
      <c r="I1269" s="157">
        <f>IFERROR($H$8:INDEX($H$8:$H$3000,COUNTIF($H$8:$H$3000,"?*")),"")</f>
        <v>0</v>
      </c>
    </row>
    <row r="1270" spans="1:9" x14ac:dyDescent="0.25">
      <c r="A1270">
        <f>--ISNUMBER(IFERROR(SEARCH('Project Costing'!#REF!,'Equipment &amp; Materials'!J1276,1),""))</f>
        <v>0</v>
      </c>
      <c r="B1270" t="str">
        <f>IF(A1270=1,COUNTIF($A$8:A1270,1),"")</f>
        <v/>
      </c>
      <c r="D1270" s="158">
        <f>IFERROR($C$8:INDEX($C$8:$C$3000,COUNTIF($C$8:$C$3000,"?*")),"")</f>
        <v>0</v>
      </c>
      <c r="F1270">
        <f>--ISNUMBER(IFERROR(SEARCH('Project Costing'!#REF!,'Equipment &amp; Materials'!J1276,1),""))</f>
        <v>0</v>
      </c>
      <c r="G1270" t="str">
        <f>IF(F1270=1,COUNTIF($F$8:F1270,1),"")</f>
        <v/>
      </c>
      <c r="I1270" s="157">
        <f>IFERROR($H$8:INDEX($H$8:$H$3000,COUNTIF($H$8:$H$3000,"?*")),"")</f>
        <v>0</v>
      </c>
    </row>
    <row r="1271" spans="1:9" x14ac:dyDescent="0.25">
      <c r="A1271">
        <f>--ISNUMBER(IFERROR(SEARCH('Project Costing'!#REF!,'Equipment &amp; Materials'!J1277,1),""))</f>
        <v>0</v>
      </c>
      <c r="B1271" t="str">
        <f>IF(A1271=1,COUNTIF($A$8:A1271,1),"")</f>
        <v/>
      </c>
      <c r="D1271" s="158">
        <f>IFERROR($C$8:INDEX($C$8:$C$3000,COUNTIF($C$8:$C$3000,"?*")),"")</f>
        <v>0</v>
      </c>
      <c r="F1271">
        <f>--ISNUMBER(IFERROR(SEARCH('Project Costing'!#REF!,'Equipment &amp; Materials'!J1277,1),""))</f>
        <v>0</v>
      </c>
      <c r="G1271" t="str">
        <f>IF(F1271=1,COUNTIF($F$8:F1271,1),"")</f>
        <v/>
      </c>
      <c r="I1271" s="157">
        <f>IFERROR($H$8:INDEX($H$8:$H$3000,COUNTIF($H$8:$H$3000,"?*")),"")</f>
        <v>0</v>
      </c>
    </row>
    <row r="1272" spans="1:9" x14ac:dyDescent="0.25">
      <c r="A1272">
        <f>--ISNUMBER(IFERROR(SEARCH('Project Costing'!#REF!,'Equipment &amp; Materials'!J1278,1),""))</f>
        <v>0</v>
      </c>
      <c r="B1272" t="str">
        <f>IF(A1272=1,COUNTIF($A$8:A1272,1),"")</f>
        <v/>
      </c>
      <c r="D1272" s="158">
        <f>IFERROR($C$8:INDEX($C$8:$C$3000,COUNTIF($C$8:$C$3000,"?*")),"")</f>
        <v>0</v>
      </c>
      <c r="F1272">
        <f>--ISNUMBER(IFERROR(SEARCH('Project Costing'!#REF!,'Equipment &amp; Materials'!J1278,1),""))</f>
        <v>0</v>
      </c>
      <c r="G1272" t="str">
        <f>IF(F1272=1,COUNTIF($F$8:F1272,1),"")</f>
        <v/>
      </c>
      <c r="I1272" s="157">
        <f>IFERROR($H$8:INDEX($H$8:$H$3000,COUNTIF($H$8:$H$3000,"?*")),"")</f>
        <v>0</v>
      </c>
    </row>
    <row r="1273" spans="1:9" x14ac:dyDescent="0.25">
      <c r="A1273">
        <f>--ISNUMBER(IFERROR(SEARCH('Project Costing'!#REF!,'Equipment &amp; Materials'!J1279,1),""))</f>
        <v>0</v>
      </c>
      <c r="B1273" t="str">
        <f>IF(A1273=1,COUNTIF($A$8:A1273,1),"")</f>
        <v/>
      </c>
      <c r="D1273" s="158">
        <f>IFERROR($C$8:INDEX($C$8:$C$3000,COUNTIF($C$8:$C$3000,"?*")),"")</f>
        <v>0</v>
      </c>
      <c r="F1273">
        <f>--ISNUMBER(IFERROR(SEARCH('Project Costing'!#REF!,'Equipment &amp; Materials'!J1279,1),""))</f>
        <v>0</v>
      </c>
      <c r="G1273" t="str">
        <f>IF(F1273=1,COUNTIF($F$8:F1273,1),"")</f>
        <v/>
      </c>
      <c r="I1273" s="157">
        <f>IFERROR($H$8:INDEX($H$8:$H$3000,COUNTIF($H$8:$H$3000,"?*")),"")</f>
        <v>0</v>
      </c>
    </row>
    <row r="1274" spans="1:9" x14ac:dyDescent="0.25">
      <c r="A1274">
        <f>--ISNUMBER(IFERROR(SEARCH('Project Costing'!#REF!,'Equipment &amp; Materials'!J1280,1),""))</f>
        <v>0</v>
      </c>
      <c r="B1274" t="str">
        <f>IF(A1274=1,COUNTIF($A$8:A1274,1),"")</f>
        <v/>
      </c>
      <c r="D1274" s="158">
        <f>IFERROR($C$8:INDEX($C$8:$C$3000,COUNTIF($C$8:$C$3000,"?*")),"")</f>
        <v>0</v>
      </c>
      <c r="F1274">
        <f>--ISNUMBER(IFERROR(SEARCH('Project Costing'!#REF!,'Equipment &amp; Materials'!J1280,1),""))</f>
        <v>0</v>
      </c>
      <c r="G1274" t="str">
        <f>IF(F1274=1,COUNTIF($F$8:F1274,1),"")</f>
        <v/>
      </c>
      <c r="I1274" s="157">
        <f>IFERROR($H$8:INDEX($H$8:$H$3000,COUNTIF($H$8:$H$3000,"?*")),"")</f>
        <v>0</v>
      </c>
    </row>
    <row r="1275" spans="1:9" x14ac:dyDescent="0.25">
      <c r="A1275">
        <f>--ISNUMBER(IFERROR(SEARCH('Project Costing'!#REF!,'Equipment &amp; Materials'!J1281,1),""))</f>
        <v>0</v>
      </c>
      <c r="B1275" t="str">
        <f>IF(A1275=1,COUNTIF($A$8:A1275,1),"")</f>
        <v/>
      </c>
      <c r="D1275" s="158">
        <f>IFERROR($C$8:INDEX($C$8:$C$3000,COUNTIF($C$8:$C$3000,"?*")),"")</f>
        <v>0</v>
      </c>
      <c r="F1275">
        <f>--ISNUMBER(IFERROR(SEARCH('Project Costing'!#REF!,'Equipment &amp; Materials'!J1281,1),""))</f>
        <v>0</v>
      </c>
      <c r="G1275" t="str">
        <f>IF(F1275=1,COUNTIF($F$8:F1275,1),"")</f>
        <v/>
      </c>
      <c r="I1275" s="157">
        <f>IFERROR($H$8:INDEX($H$8:$H$3000,COUNTIF($H$8:$H$3000,"?*")),"")</f>
        <v>0</v>
      </c>
    </row>
    <row r="1276" spans="1:9" x14ac:dyDescent="0.25">
      <c r="A1276">
        <f>--ISNUMBER(IFERROR(SEARCH('Project Costing'!#REF!,'Equipment &amp; Materials'!J1282,1),""))</f>
        <v>0</v>
      </c>
      <c r="B1276" t="str">
        <f>IF(A1276=1,COUNTIF($A$8:A1276,1),"")</f>
        <v/>
      </c>
      <c r="D1276" s="158">
        <f>IFERROR($C$8:INDEX($C$8:$C$3000,COUNTIF($C$8:$C$3000,"?*")),"")</f>
        <v>0</v>
      </c>
      <c r="F1276">
        <f>--ISNUMBER(IFERROR(SEARCH('Project Costing'!#REF!,'Equipment &amp; Materials'!J1282,1),""))</f>
        <v>0</v>
      </c>
      <c r="G1276" t="str">
        <f>IF(F1276=1,COUNTIF($F$8:F1276,1),"")</f>
        <v/>
      </c>
      <c r="I1276" s="157">
        <f>IFERROR($H$8:INDEX($H$8:$H$3000,COUNTIF($H$8:$H$3000,"?*")),"")</f>
        <v>0</v>
      </c>
    </row>
    <row r="1277" spans="1:9" x14ac:dyDescent="0.25">
      <c r="A1277">
        <f>--ISNUMBER(IFERROR(SEARCH('Project Costing'!#REF!,'Equipment &amp; Materials'!J1283,1),""))</f>
        <v>0</v>
      </c>
      <c r="B1277" t="str">
        <f>IF(A1277=1,COUNTIF($A$8:A1277,1),"")</f>
        <v/>
      </c>
      <c r="D1277" s="158">
        <f>IFERROR($C$8:INDEX($C$8:$C$3000,COUNTIF($C$8:$C$3000,"?*")),"")</f>
        <v>0</v>
      </c>
      <c r="F1277">
        <f>--ISNUMBER(IFERROR(SEARCH('Project Costing'!#REF!,'Equipment &amp; Materials'!J1283,1),""))</f>
        <v>0</v>
      </c>
      <c r="G1277" t="str">
        <f>IF(F1277=1,COUNTIF($F$8:F1277,1),"")</f>
        <v/>
      </c>
      <c r="I1277" s="157">
        <f>IFERROR($H$8:INDEX($H$8:$H$3000,COUNTIF($H$8:$H$3000,"?*")),"")</f>
        <v>0</v>
      </c>
    </row>
    <row r="1278" spans="1:9" x14ac:dyDescent="0.25">
      <c r="A1278">
        <f>--ISNUMBER(IFERROR(SEARCH('Project Costing'!#REF!,'Equipment &amp; Materials'!J1284,1),""))</f>
        <v>0</v>
      </c>
      <c r="B1278" t="str">
        <f>IF(A1278=1,COUNTIF($A$8:A1278,1),"")</f>
        <v/>
      </c>
      <c r="D1278" s="158">
        <f>IFERROR($C$8:INDEX($C$8:$C$3000,COUNTIF($C$8:$C$3000,"?*")),"")</f>
        <v>0</v>
      </c>
      <c r="F1278">
        <f>--ISNUMBER(IFERROR(SEARCH('Project Costing'!#REF!,'Equipment &amp; Materials'!J1284,1),""))</f>
        <v>0</v>
      </c>
      <c r="G1278" t="str">
        <f>IF(F1278=1,COUNTIF($F$8:F1278,1),"")</f>
        <v/>
      </c>
      <c r="I1278" s="157">
        <f>IFERROR($H$8:INDEX($H$8:$H$3000,COUNTIF($H$8:$H$3000,"?*")),"")</f>
        <v>0</v>
      </c>
    </row>
    <row r="1279" spans="1:9" x14ac:dyDescent="0.25">
      <c r="A1279">
        <f>--ISNUMBER(IFERROR(SEARCH('Project Costing'!#REF!,'Equipment &amp; Materials'!J1285,1),""))</f>
        <v>0</v>
      </c>
      <c r="B1279" t="str">
        <f>IF(A1279=1,COUNTIF($A$8:A1279,1),"")</f>
        <v/>
      </c>
      <c r="D1279" s="158">
        <f>IFERROR($C$8:INDEX($C$8:$C$3000,COUNTIF($C$8:$C$3000,"?*")),"")</f>
        <v>0</v>
      </c>
      <c r="F1279">
        <f>--ISNUMBER(IFERROR(SEARCH('Project Costing'!#REF!,'Equipment &amp; Materials'!J1285,1),""))</f>
        <v>0</v>
      </c>
      <c r="G1279" t="str">
        <f>IF(F1279=1,COUNTIF($F$8:F1279,1),"")</f>
        <v/>
      </c>
      <c r="I1279" s="157">
        <f>IFERROR($H$8:INDEX($H$8:$H$3000,COUNTIF($H$8:$H$3000,"?*")),"")</f>
        <v>0</v>
      </c>
    </row>
    <row r="1280" spans="1:9" x14ac:dyDescent="0.25">
      <c r="A1280">
        <f>--ISNUMBER(IFERROR(SEARCH('Project Costing'!#REF!,'Equipment &amp; Materials'!J1286,1),""))</f>
        <v>0</v>
      </c>
      <c r="B1280" t="str">
        <f>IF(A1280=1,COUNTIF($A$8:A1280,1),"")</f>
        <v/>
      </c>
      <c r="D1280" s="158">
        <f>IFERROR($C$8:INDEX($C$8:$C$3000,COUNTIF($C$8:$C$3000,"?*")),"")</f>
        <v>0</v>
      </c>
      <c r="F1280">
        <f>--ISNUMBER(IFERROR(SEARCH('Project Costing'!#REF!,'Equipment &amp; Materials'!J1286,1),""))</f>
        <v>0</v>
      </c>
      <c r="G1280" t="str">
        <f>IF(F1280=1,COUNTIF($F$8:F1280,1),"")</f>
        <v/>
      </c>
      <c r="I1280" s="157">
        <f>IFERROR($H$8:INDEX($H$8:$H$3000,COUNTIF($H$8:$H$3000,"?*")),"")</f>
        <v>0</v>
      </c>
    </row>
    <row r="1281" spans="1:9" x14ac:dyDescent="0.25">
      <c r="A1281">
        <f>--ISNUMBER(IFERROR(SEARCH('Project Costing'!#REF!,'Equipment &amp; Materials'!J1287,1),""))</f>
        <v>0</v>
      </c>
      <c r="B1281" t="str">
        <f>IF(A1281=1,COUNTIF($A$8:A1281,1),"")</f>
        <v/>
      </c>
      <c r="D1281" s="158">
        <f>IFERROR($C$8:INDEX($C$8:$C$3000,COUNTIF($C$8:$C$3000,"?*")),"")</f>
        <v>0</v>
      </c>
      <c r="F1281">
        <f>--ISNUMBER(IFERROR(SEARCH('Project Costing'!#REF!,'Equipment &amp; Materials'!J1287,1),""))</f>
        <v>0</v>
      </c>
      <c r="G1281" t="str">
        <f>IF(F1281=1,COUNTIF($F$8:F1281,1),"")</f>
        <v/>
      </c>
      <c r="I1281" s="157">
        <f>IFERROR($H$8:INDEX($H$8:$H$3000,COUNTIF($H$8:$H$3000,"?*")),"")</f>
        <v>0</v>
      </c>
    </row>
    <row r="1282" spans="1:9" x14ac:dyDescent="0.25">
      <c r="A1282">
        <f>--ISNUMBER(IFERROR(SEARCH('Project Costing'!#REF!,'Equipment &amp; Materials'!J1288,1),""))</f>
        <v>0</v>
      </c>
      <c r="B1282" t="str">
        <f>IF(A1282=1,COUNTIF($A$8:A1282,1),"")</f>
        <v/>
      </c>
      <c r="D1282" s="158">
        <f>IFERROR($C$8:INDEX($C$8:$C$3000,COUNTIF($C$8:$C$3000,"?*")),"")</f>
        <v>0</v>
      </c>
      <c r="F1282">
        <f>--ISNUMBER(IFERROR(SEARCH('Project Costing'!#REF!,'Equipment &amp; Materials'!J1288,1),""))</f>
        <v>0</v>
      </c>
      <c r="G1282" t="str">
        <f>IF(F1282=1,COUNTIF($F$8:F1282,1),"")</f>
        <v/>
      </c>
      <c r="I1282" s="157">
        <f>IFERROR($H$8:INDEX($H$8:$H$3000,COUNTIF($H$8:$H$3000,"?*")),"")</f>
        <v>0</v>
      </c>
    </row>
    <row r="1283" spans="1:9" x14ac:dyDescent="0.25">
      <c r="A1283">
        <f>--ISNUMBER(IFERROR(SEARCH('Project Costing'!#REF!,'Equipment &amp; Materials'!J1289,1),""))</f>
        <v>0</v>
      </c>
      <c r="B1283" t="str">
        <f>IF(A1283=1,COUNTIF($A$8:A1283,1),"")</f>
        <v/>
      </c>
      <c r="D1283" s="158">
        <f>IFERROR($C$8:INDEX($C$8:$C$3000,COUNTIF($C$8:$C$3000,"?*")),"")</f>
        <v>0</v>
      </c>
      <c r="F1283">
        <f>--ISNUMBER(IFERROR(SEARCH('Project Costing'!#REF!,'Equipment &amp; Materials'!J1289,1),""))</f>
        <v>0</v>
      </c>
      <c r="G1283" t="str">
        <f>IF(F1283=1,COUNTIF($F$8:F1283,1),"")</f>
        <v/>
      </c>
      <c r="I1283" s="157">
        <f>IFERROR($H$8:INDEX($H$8:$H$3000,COUNTIF($H$8:$H$3000,"?*")),"")</f>
        <v>0</v>
      </c>
    </row>
    <row r="1284" spans="1:9" x14ac:dyDescent="0.25">
      <c r="A1284">
        <f>--ISNUMBER(IFERROR(SEARCH('Project Costing'!#REF!,'Equipment &amp; Materials'!J1290,1),""))</f>
        <v>0</v>
      </c>
      <c r="B1284" t="str">
        <f>IF(A1284=1,COUNTIF($A$8:A1284,1),"")</f>
        <v/>
      </c>
      <c r="D1284" s="158">
        <f>IFERROR($C$8:INDEX($C$8:$C$3000,COUNTIF($C$8:$C$3000,"?*")),"")</f>
        <v>0</v>
      </c>
      <c r="F1284">
        <f>--ISNUMBER(IFERROR(SEARCH('Project Costing'!#REF!,'Equipment &amp; Materials'!J1290,1),""))</f>
        <v>0</v>
      </c>
      <c r="G1284" t="str">
        <f>IF(F1284=1,COUNTIF($F$8:F1284,1),"")</f>
        <v/>
      </c>
      <c r="I1284" s="157">
        <f>IFERROR($H$8:INDEX($H$8:$H$3000,COUNTIF($H$8:$H$3000,"?*")),"")</f>
        <v>0</v>
      </c>
    </row>
    <row r="1285" spans="1:9" x14ac:dyDescent="0.25">
      <c r="A1285">
        <f>--ISNUMBER(IFERROR(SEARCH('Project Costing'!#REF!,'Equipment &amp; Materials'!J1291,1),""))</f>
        <v>0</v>
      </c>
      <c r="B1285" t="str">
        <f>IF(A1285=1,COUNTIF($A$8:A1285,1),"")</f>
        <v/>
      </c>
      <c r="D1285" s="158">
        <f>IFERROR($C$8:INDEX($C$8:$C$3000,COUNTIF($C$8:$C$3000,"?*")),"")</f>
        <v>0</v>
      </c>
      <c r="F1285">
        <f>--ISNUMBER(IFERROR(SEARCH('Project Costing'!#REF!,'Equipment &amp; Materials'!J1291,1),""))</f>
        <v>0</v>
      </c>
      <c r="G1285" t="str">
        <f>IF(F1285=1,COUNTIF($F$8:F1285,1),"")</f>
        <v/>
      </c>
      <c r="I1285" s="157">
        <f>IFERROR($H$8:INDEX($H$8:$H$3000,COUNTIF($H$8:$H$3000,"?*")),"")</f>
        <v>0</v>
      </c>
    </row>
    <row r="1286" spans="1:9" x14ac:dyDescent="0.25">
      <c r="A1286">
        <f>--ISNUMBER(IFERROR(SEARCH('Project Costing'!#REF!,'Equipment &amp; Materials'!J1292,1),""))</f>
        <v>0</v>
      </c>
      <c r="B1286" t="str">
        <f>IF(A1286=1,COUNTIF($A$8:A1286,1),"")</f>
        <v/>
      </c>
      <c r="D1286" s="158">
        <f>IFERROR($C$8:INDEX($C$8:$C$3000,COUNTIF($C$8:$C$3000,"?*")),"")</f>
        <v>0</v>
      </c>
      <c r="F1286">
        <f>--ISNUMBER(IFERROR(SEARCH('Project Costing'!#REF!,'Equipment &amp; Materials'!J1292,1),""))</f>
        <v>0</v>
      </c>
      <c r="G1286" t="str">
        <f>IF(F1286=1,COUNTIF($F$8:F1286,1),"")</f>
        <v/>
      </c>
      <c r="I1286" s="157">
        <f>IFERROR($H$8:INDEX($H$8:$H$3000,COUNTIF($H$8:$H$3000,"?*")),"")</f>
        <v>0</v>
      </c>
    </row>
    <row r="1287" spans="1:9" x14ac:dyDescent="0.25">
      <c r="A1287">
        <f>--ISNUMBER(IFERROR(SEARCH('Project Costing'!#REF!,'Equipment &amp; Materials'!J1293,1),""))</f>
        <v>0</v>
      </c>
      <c r="B1287" t="str">
        <f>IF(A1287=1,COUNTIF($A$8:A1287,1),"")</f>
        <v/>
      </c>
      <c r="D1287" s="158">
        <f>IFERROR($C$8:INDEX($C$8:$C$3000,COUNTIF($C$8:$C$3000,"?*")),"")</f>
        <v>0</v>
      </c>
      <c r="F1287">
        <f>--ISNUMBER(IFERROR(SEARCH('Project Costing'!#REF!,'Equipment &amp; Materials'!J1293,1),""))</f>
        <v>0</v>
      </c>
      <c r="G1287" t="str">
        <f>IF(F1287=1,COUNTIF($F$8:F1287,1),"")</f>
        <v/>
      </c>
      <c r="I1287" s="157">
        <f>IFERROR($H$8:INDEX($H$8:$H$3000,COUNTIF($H$8:$H$3000,"?*")),"")</f>
        <v>0</v>
      </c>
    </row>
    <row r="1288" spans="1:9" x14ac:dyDescent="0.25">
      <c r="A1288">
        <f>--ISNUMBER(IFERROR(SEARCH('Project Costing'!#REF!,'Equipment &amp; Materials'!J1294,1),""))</f>
        <v>0</v>
      </c>
      <c r="B1288" t="str">
        <f>IF(A1288=1,COUNTIF($A$8:A1288,1),"")</f>
        <v/>
      </c>
      <c r="D1288" s="158">
        <f>IFERROR($C$8:INDEX($C$8:$C$3000,COUNTIF($C$8:$C$3000,"?*")),"")</f>
        <v>0</v>
      </c>
      <c r="F1288">
        <f>--ISNUMBER(IFERROR(SEARCH('Project Costing'!#REF!,'Equipment &amp; Materials'!J1294,1),""))</f>
        <v>0</v>
      </c>
      <c r="G1288" t="str">
        <f>IF(F1288=1,COUNTIF($F$8:F1288,1),"")</f>
        <v/>
      </c>
      <c r="I1288" s="157">
        <f>IFERROR($H$8:INDEX($H$8:$H$3000,COUNTIF($H$8:$H$3000,"?*")),"")</f>
        <v>0</v>
      </c>
    </row>
    <row r="1289" spans="1:9" x14ac:dyDescent="0.25">
      <c r="A1289">
        <f>--ISNUMBER(IFERROR(SEARCH('Project Costing'!#REF!,'Equipment &amp; Materials'!J1295,1),""))</f>
        <v>0</v>
      </c>
      <c r="B1289" t="str">
        <f>IF(A1289=1,COUNTIF($A$8:A1289,1),"")</f>
        <v/>
      </c>
      <c r="D1289" s="158">
        <f>IFERROR($C$8:INDEX($C$8:$C$3000,COUNTIF($C$8:$C$3000,"?*")),"")</f>
        <v>0</v>
      </c>
      <c r="F1289">
        <f>--ISNUMBER(IFERROR(SEARCH('Project Costing'!#REF!,'Equipment &amp; Materials'!J1295,1),""))</f>
        <v>0</v>
      </c>
      <c r="G1289" t="str">
        <f>IF(F1289=1,COUNTIF($F$8:F1289,1),"")</f>
        <v/>
      </c>
      <c r="I1289" s="157">
        <f>IFERROR($H$8:INDEX($H$8:$H$3000,COUNTIF($H$8:$H$3000,"?*")),"")</f>
        <v>0</v>
      </c>
    </row>
    <row r="1290" spans="1:9" x14ac:dyDescent="0.25">
      <c r="A1290">
        <f>--ISNUMBER(IFERROR(SEARCH('Project Costing'!#REF!,'Equipment &amp; Materials'!J1296,1),""))</f>
        <v>0</v>
      </c>
      <c r="B1290" t="str">
        <f>IF(A1290=1,COUNTIF($A$8:A1290,1),"")</f>
        <v/>
      </c>
      <c r="D1290" s="158">
        <f>IFERROR($C$8:INDEX($C$8:$C$3000,COUNTIF($C$8:$C$3000,"?*")),"")</f>
        <v>0</v>
      </c>
      <c r="F1290">
        <f>--ISNUMBER(IFERROR(SEARCH('Project Costing'!#REF!,'Equipment &amp; Materials'!J1296,1),""))</f>
        <v>0</v>
      </c>
      <c r="G1290" t="str">
        <f>IF(F1290=1,COUNTIF($F$8:F1290,1),"")</f>
        <v/>
      </c>
      <c r="I1290" s="157">
        <f>IFERROR($H$8:INDEX($H$8:$H$3000,COUNTIF($H$8:$H$3000,"?*")),"")</f>
        <v>0</v>
      </c>
    </row>
    <row r="1291" spans="1:9" x14ac:dyDescent="0.25">
      <c r="A1291">
        <f>--ISNUMBER(IFERROR(SEARCH('Project Costing'!#REF!,'Equipment &amp; Materials'!J1297,1),""))</f>
        <v>0</v>
      </c>
      <c r="B1291" t="str">
        <f>IF(A1291=1,COUNTIF($A$8:A1291,1),"")</f>
        <v/>
      </c>
      <c r="D1291" s="158">
        <f>IFERROR($C$8:INDEX($C$8:$C$3000,COUNTIF($C$8:$C$3000,"?*")),"")</f>
        <v>0</v>
      </c>
      <c r="F1291">
        <f>--ISNUMBER(IFERROR(SEARCH('Project Costing'!#REF!,'Equipment &amp; Materials'!J1297,1),""))</f>
        <v>0</v>
      </c>
      <c r="G1291" t="str">
        <f>IF(F1291=1,COUNTIF($F$8:F1291,1),"")</f>
        <v/>
      </c>
      <c r="I1291" s="157">
        <f>IFERROR($H$8:INDEX($H$8:$H$3000,COUNTIF($H$8:$H$3000,"?*")),"")</f>
        <v>0</v>
      </c>
    </row>
    <row r="1292" spans="1:9" x14ac:dyDescent="0.25">
      <c r="A1292">
        <f>--ISNUMBER(IFERROR(SEARCH('Project Costing'!#REF!,'Equipment &amp; Materials'!J1298,1),""))</f>
        <v>0</v>
      </c>
      <c r="B1292" t="str">
        <f>IF(A1292=1,COUNTIF($A$8:A1292,1),"")</f>
        <v/>
      </c>
      <c r="D1292" s="158">
        <f>IFERROR($C$8:INDEX($C$8:$C$3000,COUNTIF($C$8:$C$3000,"?*")),"")</f>
        <v>0</v>
      </c>
      <c r="F1292">
        <f>--ISNUMBER(IFERROR(SEARCH('Project Costing'!#REF!,'Equipment &amp; Materials'!J1298,1),""))</f>
        <v>0</v>
      </c>
      <c r="G1292" t="str">
        <f>IF(F1292=1,COUNTIF($F$8:F1292,1),"")</f>
        <v/>
      </c>
      <c r="I1292" s="157">
        <f>IFERROR($H$8:INDEX($H$8:$H$3000,COUNTIF($H$8:$H$3000,"?*")),"")</f>
        <v>0</v>
      </c>
    </row>
    <row r="1293" spans="1:9" x14ac:dyDescent="0.25">
      <c r="A1293">
        <f>--ISNUMBER(IFERROR(SEARCH('Project Costing'!#REF!,'Equipment &amp; Materials'!J1299,1),""))</f>
        <v>0</v>
      </c>
      <c r="B1293" t="str">
        <f>IF(A1293=1,COUNTIF($A$8:A1293,1),"")</f>
        <v/>
      </c>
      <c r="D1293" s="158">
        <f>IFERROR($C$8:INDEX($C$8:$C$3000,COUNTIF($C$8:$C$3000,"?*")),"")</f>
        <v>0</v>
      </c>
      <c r="F1293">
        <f>--ISNUMBER(IFERROR(SEARCH('Project Costing'!#REF!,'Equipment &amp; Materials'!J1299,1),""))</f>
        <v>0</v>
      </c>
      <c r="G1293" t="str">
        <f>IF(F1293=1,COUNTIF($F$8:F1293,1),"")</f>
        <v/>
      </c>
      <c r="I1293" s="157">
        <f>IFERROR($H$8:INDEX($H$8:$H$3000,COUNTIF($H$8:$H$3000,"?*")),"")</f>
        <v>0</v>
      </c>
    </row>
    <row r="1294" spans="1:9" x14ac:dyDescent="0.25">
      <c r="A1294">
        <f>--ISNUMBER(IFERROR(SEARCH('Project Costing'!#REF!,'Equipment &amp; Materials'!J1300,1),""))</f>
        <v>0</v>
      </c>
      <c r="B1294" t="str">
        <f>IF(A1294=1,COUNTIF($A$8:A1294,1),"")</f>
        <v/>
      </c>
      <c r="D1294" s="158">
        <f>IFERROR($C$8:INDEX($C$8:$C$3000,COUNTIF($C$8:$C$3000,"?*")),"")</f>
        <v>0</v>
      </c>
      <c r="F1294">
        <f>--ISNUMBER(IFERROR(SEARCH('Project Costing'!#REF!,'Equipment &amp; Materials'!J1300,1),""))</f>
        <v>0</v>
      </c>
      <c r="G1294" t="str">
        <f>IF(F1294=1,COUNTIF($F$8:F1294,1),"")</f>
        <v/>
      </c>
      <c r="I1294" s="157">
        <f>IFERROR($H$8:INDEX($H$8:$H$3000,COUNTIF($H$8:$H$3000,"?*")),"")</f>
        <v>0</v>
      </c>
    </row>
    <row r="1295" spans="1:9" x14ac:dyDescent="0.25">
      <c r="A1295">
        <f>--ISNUMBER(IFERROR(SEARCH('Project Costing'!#REF!,'Equipment &amp; Materials'!J1301,1),""))</f>
        <v>0</v>
      </c>
      <c r="B1295" t="str">
        <f>IF(A1295=1,COUNTIF($A$8:A1295,1),"")</f>
        <v/>
      </c>
      <c r="D1295" s="158">
        <f>IFERROR($C$8:INDEX($C$8:$C$3000,COUNTIF($C$8:$C$3000,"?*")),"")</f>
        <v>0</v>
      </c>
      <c r="F1295">
        <f>--ISNUMBER(IFERROR(SEARCH('Project Costing'!#REF!,'Equipment &amp; Materials'!J1301,1),""))</f>
        <v>0</v>
      </c>
      <c r="G1295" t="str">
        <f>IF(F1295=1,COUNTIF($F$8:F1295,1),"")</f>
        <v/>
      </c>
      <c r="I1295" s="157">
        <f>IFERROR($H$8:INDEX($H$8:$H$3000,COUNTIF($H$8:$H$3000,"?*")),"")</f>
        <v>0</v>
      </c>
    </row>
    <row r="1296" spans="1:9" x14ac:dyDescent="0.25">
      <c r="A1296">
        <f>--ISNUMBER(IFERROR(SEARCH('Project Costing'!#REF!,'Equipment &amp; Materials'!J1302,1),""))</f>
        <v>0</v>
      </c>
      <c r="B1296" t="str">
        <f>IF(A1296=1,COUNTIF($A$8:A1296,1),"")</f>
        <v/>
      </c>
      <c r="D1296" s="158">
        <f>IFERROR($C$8:INDEX($C$8:$C$3000,COUNTIF($C$8:$C$3000,"?*")),"")</f>
        <v>0</v>
      </c>
      <c r="F1296">
        <f>--ISNUMBER(IFERROR(SEARCH('Project Costing'!#REF!,'Equipment &amp; Materials'!J1302,1),""))</f>
        <v>0</v>
      </c>
      <c r="G1296" t="str">
        <f>IF(F1296=1,COUNTIF($F$8:F1296,1),"")</f>
        <v/>
      </c>
      <c r="I1296" s="157">
        <f>IFERROR($H$8:INDEX($H$8:$H$3000,COUNTIF($H$8:$H$3000,"?*")),"")</f>
        <v>0</v>
      </c>
    </row>
    <row r="1297" spans="1:9" x14ac:dyDescent="0.25">
      <c r="A1297">
        <f>--ISNUMBER(IFERROR(SEARCH('Project Costing'!#REF!,'Equipment &amp; Materials'!J1303,1),""))</f>
        <v>0</v>
      </c>
      <c r="B1297" t="str">
        <f>IF(A1297=1,COUNTIF($A$8:A1297,1),"")</f>
        <v/>
      </c>
      <c r="D1297" s="158">
        <f>IFERROR($C$8:INDEX($C$8:$C$3000,COUNTIF($C$8:$C$3000,"?*")),"")</f>
        <v>0</v>
      </c>
      <c r="F1297">
        <f>--ISNUMBER(IFERROR(SEARCH('Project Costing'!#REF!,'Equipment &amp; Materials'!J1303,1),""))</f>
        <v>0</v>
      </c>
      <c r="G1297" t="str">
        <f>IF(F1297=1,COUNTIF($F$8:F1297,1),"")</f>
        <v/>
      </c>
      <c r="I1297" s="157">
        <f>IFERROR($H$8:INDEX($H$8:$H$3000,COUNTIF($H$8:$H$3000,"?*")),"")</f>
        <v>0</v>
      </c>
    </row>
    <row r="1298" spans="1:9" x14ac:dyDescent="0.25">
      <c r="A1298">
        <f>--ISNUMBER(IFERROR(SEARCH('Project Costing'!#REF!,'Equipment &amp; Materials'!J1304,1),""))</f>
        <v>0</v>
      </c>
      <c r="B1298" t="str">
        <f>IF(A1298=1,COUNTIF($A$8:A1298,1),"")</f>
        <v/>
      </c>
      <c r="D1298" s="158">
        <f>IFERROR($C$8:INDEX($C$8:$C$3000,COUNTIF($C$8:$C$3000,"?*")),"")</f>
        <v>0</v>
      </c>
      <c r="F1298">
        <f>--ISNUMBER(IFERROR(SEARCH('Project Costing'!#REF!,'Equipment &amp; Materials'!J1304,1),""))</f>
        <v>0</v>
      </c>
      <c r="G1298" t="str">
        <f>IF(F1298=1,COUNTIF($F$8:F1298,1),"")</f>
        <v/>
      </c>
      <c r="I1298" s="157">
        <f>IFERROR($H$8:INDEX($H$8:$H$3000,COUNTIF($H$8:$H$3000,"?*")),"")</f>
        <v>0</v>
      </c>
    </row>
    <row r="1299" spans="1:9" x14ac:dyDescent="0.25">
      <c r="A1299">
        <f>--ISNUMBER(IFERROR(SEARCH('Project Costing'!#REF!,'Equipment &amp; Materials'!J1305,1),""))</f>
        <v>0</v>
      </c>
      <c r="B1299" t="str">
        <f>IF(A1299=1,COUNTIF($A$8:A1299,1),"")</f>
        <v/>
      </c>
      <c r="D1299" s="158">
        <f>IFERROR($C$8:INDEX($C$8:$C$3000,COUNTIF($C$8:$C$3000,"?*")),"")</f>
        <v>0</v>
      </c>
      <c r="F1299">
        <f>--ISNUMBER(IFERROR(SEARCH('Project Costing'!#REF!,'Equipment &amp; Materials'!J1305,1),""))</f>
        <v>0</v>
      </c>
      <c r="G1299" t="str">
        <f>IF(F1299=1,COUNTIF($F$8:F1299,1),"")</f>
        <v/>
      </c>
      <c r="I1299" s="157">
        <f>IFERROR($H$8:INDEX($H$8:$H$3000,COUNTIF($H$8:$H$3000,"?*")),"")</f>
        <v>0</v>
      </c>
    </row>
    <row r="1300" spans="1:9" x14ac:dyDescent="0.25">
      <c r="A1300">
        <f>--ISNUMBER(IFERROR(SEARCH('Project Costing'!#REF!,'Equipment &amp; Materials'!J1306,1),""))</f>
        <v>0</v>
      </c>
      <c r="B1300" t="str">
        <f>IF(A1300=1,COUNTIF($A$8:A1300,1),"")</f>
        <v/>
      </c>
      <c r="D1300" s="158">
        <f>IFERROR($C$8:INDEX($C$8:$C$3000,COUNTIF($C$8:$C$3000,"?*")),"")</f>
        <v>0</v>
      </c>
      <c r="F1300">
        <f>--ISNUMBER(IFERROR(SEARCH('Project Costing'!#REF!,'Equipment &amp; Materials'!J1306,1),""))</f>
        <v>0</v>
      </c>
      <c r="G1300" t="str">
        <f>IF(F1300=1,COUNTIF($F$8:F1300,1),"")</f>
        <v/>
      </c>
      <c r="I1300" s="157">
        <f>IFERROR($H$8:INDEX($H$8:$H$3000,COUNTIF($H$8:$H$3000,"?*")),"")</f>
        <v>0</v>
      </c>
    </row>
    <row r="1301" spans="1:9" x14ac:dyDescent="0.25">
      <c r="A1301">
        <f>--ISNUMBER(IFERROR(SEARCH('Project Costing'!#REF!,'Equipment &amp; Materials'!J1307,1),""))</f>
        <v>0</v>
      </c>
      <c r="B1301" t="str">
        <f>IF(A1301=1,COUNTIF($A$8:A1301,1),"")</f>
        <v/>
      </c>
      <c r="D1301" s="158">
        <f>IFERROR($C$8:INDEX($C$8:$C$3000,COUNTIF($C$8:$C$3000,"?*")),"")</f>
        <v>0</v>
      </c>
      <c r="F1301">
        <f>--ISNUMBER(IFERROR(SEARCH('Project Costing'!#REF!,'Equipment &amp; Materials'!J1307,1),""))</f>
        <v>0</v>
      </c>
      <c r="G1301" t="str">
        <f>IF(F1301=1,COUNTIF($F$8:F1301,1),"")</f>
        <v/>
      </c>
      <c r="I1301" s="157">
        <f>IFERROR($H$8:INDEX($H$8:$H$3000,COUNTIF($H$8:$H$3000,"?*")),"")</f>
        <v>0</v>
      </c>
    </row>
    <row r="1302" spans="1:9" x14ac:dyDescent="0.25">
      <c r="A1302">
        <f>--ISNUMBER(IFERROR(SEARCH('Project Costing'!#REF!,'Equipment &amp; Materials'!J1308,1),""))</f>
        <v>0</v>
      </c>
      <c r="B1302" t="str">
        <f>IF(A1302=1,COUNTIF($A$8:A1302,1),"")</f>
        <v/>
      </c>
      <c r="D1302" s="158">
        <f>IFERROR($C$8:INDEX($C$8:$C$3000,COUNTIF($C$8:$C$3000,"?*")),"")</f>
        <v>0</v>
      </c>
      <c r="F1302">
        <f>--ISNUMBER(IFERROR(SEARCH('Project Costing'!#REF!,'Equipment &amp; Materials'!J1308,1),""))</f>
        <v>0</v>
      </c>
      <c r="G1302" t="str">
        <f>IF(F1302=1,COUNTIF($F$8:F1302,1),"")</f>
        <v/>
      </c>
      <c r="I1302" s="157">
        <f>IFERROR($H$8:INDEX($H$8:$H$3000,COUNTIF($H$8:$H$3000,"?*")),"")</f>
        <v>0</v>
      </c>
    </row>
    <row r="1303" spans="1:9" x14ac:dyDescent="0.25">
      <c r="A1303">
        <f>--ISNUMBER(IFERROR(SEARCH('Project Costing'!#REF!,'Equipment &amp; Materials'!J1309,1),""))</f>
        <v>0</v>
      </c>
      <c r="B1303" t="str">
        <f>IF(A1303=1,COUNTIF($A$8:A1303,1),"")</f>
        <v/>
      </c>
      <c r="D1303" s="158">
        <f>IFERROR($C$8:INDEX($C$8:$C$3000,COUNTIF($C$8:$C$3000,"?*")),"")</f>
        <v>0</v>
      </c>
      <c r="F1303">
        <f>--ISNUMBER(IFERROR(SEARCH('Project Costing'!#REF!,'Equipment &amp; Materials'!J1309,1),""))</f>
        <v>0</v>
      </c>
      <c r="G1303" t="str">
        <f>IF(F1303=1,COUNTIF($F$8:F1303,1),"")</f>
        <v/>
      </c>
      <c r="I1303" s="157">
        <f>IFERROR($H$8:INDEX($H$8:$H$3000,COUNTIF($H$8:$H$3000,"?*")),"")</f>
        <v>0</v>
      </c>
    </row>
    <row r="1304" spans="1:9" x14ac:dyDescent="0.25">
      <c r="A1304">
        <f>--ISNUMBER(IFERROR(SEARCH('Project Costing'!#REF!,'Equipment &amp; Materials'!J1310,1),""))</f>
        <v>0</v>
      </c>
      <c r="B1304" t="str">
        <f>IF(A1304=1,COUNTIF($A$8:A1304,1),"")</f>
        <v/>
      </c>
      <c r="D1304" s="158">
        <f>IFERROR($C$8:INDEX($C$8:$C$3000,COUNTIF($C$8:$C$3000,"?*")),"")</f>
        <v>0</v>
      </c>
      <c r="F1304">
        <f>--ISNUMBER(IFERROR(SEARCH('Project Costing'!#REF!,'Equipment &amp; Materials'!J1310,1),""))</f>
        <v>0</v>
      </c>
      <c r="G1304" t="str">
        <f>IF(F1304=1,COUNTIF($F$8:F1304,1),"")</f>
        <v/>
      </c>
      <c r="I1304" s="157">
        <f>IFERROR($H$8:INDEX($H$8:$H$3000,COUNTIF($H$8:$H$3000,"?*")),"")</f>
        <v>0</v>
      </c>
    </row>
    <row r="1305" spans="1:9" x14ac:dyDescent="0.25">
      <c r="A1305">
        <f>--ISNUMBER(IFERROR(SEARCH('Project Costing'!#REF!,'Equipment &amp; Materials'!J1311,1),""))</f>
        <v>0</v>
      </c>
      <c r="B1305" t="str">
        <f>IF(A1305=1,COUNTIF($A$8:A1305,1),"")</f>
        <v/>
      </c>
      <c r="D1305" s="158">
        <f>IFERROR($C$8:INDEX($C$8:$C$3000,COUNTIF($C$8:$C$3000,"?*")),"")</f>
        <v>0</v>
      </c>
      <c r="F1305">
        <f>--ISNUMBER(IFERROR(SEARCH('Project Costing'!#REF!,'Equipment &amp; Materials'!J1311,1),""))</f>
        <v>0</v>
      </c>
      <c r="G1305" t="str">
        <f>IF(F1305=1,COUNTIF($F$8:F1305,1),"")</f>
        <v/>
      </c>
      <c r="I1305" s="157">
        <f>IFERROR($H$8:INDEX($H$8:$H$3000,COUNTIF($H$8:$H$3000,"?*")),"")</f>
        <v>0</v>
      </c>
    </row>
    <row r="1306" spans="1:9" x14ac:dyDescent="0.25">
      <c r="A1306">
        <f>--ISNUMBER(IFERROR(SEARCH('Project Costing'!#REF!,'Equipment &amp; Materials'!J1312,1),""))</f>
        <v>0</v>
      </c>
      <c r="B1306" t="str">
        <f>IF(A1306=1,COUNTIF($A$8:A1306,1),"")</f>
        <v/>
      </c>
      <c r="D1306" s="158">
        <f>IFERROR($C$8:INDEX($C$8:$C$3000,COUNTIF($C$8:$C$3000,"?*")),"")</f>
        <v>0</v>
      </c>
      <c r="F1306">
        <f>--ISNUMBER(IFERROR(SEARCH('Project Costing'!#REF!,'Equipment &amp; Materials'!J1312,1),""))</f>
        <v>0</v>
      </c>
      <c r="G1306" t="str">
        <f>IF(F1306=1,COUNTIF($F$8:F1306,1),"")</f>
        <v/>
      </c>
      <c r="I1306" s="157">
        <f>IFERROR($H$8:INDEX($H$8:$H$3000,COUNTIF($H$8:$H$3000,"?*")),"")</f>
        <v>0</v>
      </c>
    </row>
    <row r="1307" spans="1:9" x14ac:dyDescent="0.25">
      <c r="A1307">
        <f>--ISNUMBER(IFERROR(SEARCH('Project Costing'!#REF!,'Equipment &amp; Materials'!J1313,1),""))</f>
        <v>0</v>
      </c>
      <c r="B1307" t="str">
        <f>IF(A1307=1,COUNTIF($A$8:A1307,1),"")</f>
        <v/>
      </c>
      <c r="D1307" s="158">
        <f>IFERROR($C$8:INDEX($C$8:$C$3000,COUNTIF($C$8:$C$3000,"?*")),"")</f>
        <v>0</v>
      </c>
      <c r="F1307">
        <f>--ISNUMBER(IFERROR(SEARCH('Project Costing'!#REF!,'Equipment &amp; Materials'!J1313,1),""))</f>
        <v>0</v>
      </c>
      <c r="G1307" t="str">
        <f>IF(F1307=1,COUNTIF($F$8:F1307,1),"")</f>
        <v/>
      </c>
      <c r="I1307" s="157">
        <f>IFERROR($H$8:INDEX($H$8:$H$3000,COUNTIF($H$8:$H$3000,"?*")),"")</f>
        <v>0</v>
      </c>
    </row>
    <row r="1308" spans="1:9" x14ac:dyDescent="0.25">
      <c r="A1308">
        <f>--ISNUMBER(IFERROR(SEARCH('Project Costing'!#REF!,'Equipment &amp; Materials'!J1314,1),""))</f>
        <v>0</v>
      </c>
      <c r="B1308" t="str">
        <f>IF(A1308=1,COUNTIF($A$8:A1308,1),"")</f>
        <v/>
      </c>
      <c r="D1308" s="158">
        <f>IFERROR($C$8:INDEX($C$8:$C$3000,COUNTIF($C$8:$C$3000,"?*")),"")</f>
        <v>0</v>
      </c>
      <c r="F1308">
        <f>--ISNUMBER(IFERROR(SEARCH('Project Costing'!#REF!,'Equipment &amp; Materials'!J1314,1),""))</f>
        <v>0</v>
      </c>
      <c r="G1308" t="str">
        <f>IF(F1308=1,COUNTIF($F$8:F1308,1),"")</f>
        <v/>
      </c>
      <c r="I1308" s="157">
        <f>IFERROR($H$8:INDEX($H$8:$H$3000,COUNTIF($H$8:$H$3000,"?*")),"")</f>
        <v>0</v>
      </c>
    </row>
    <row r="1309" spans="1:9" x14ac:dyDescent="0.25">
      <c r="A1309">
        <f>--ISNUMBER(IFERROR(SEARCH('Project Costing'!#REF!,'Equipment &amp; Materials'!J1315,1),""))</f>
        <v>0</v>
      </c>
      <c r="B1309" t="str">
        <f>IF(A1309=1,COUNTIF($A$8:A1309,1),"")</f>
        <v/>
      </c>
      <c r="D1309" s="158">
        <f>IFERROR($C$8:INDEX($C$8:$C$3000,COUNTIF($C$8:$C$3000,"?*")),"")</f>
        <v>0</v>
      </c>
      <c r="F1309">
        <f>--ISNUMBER(IFERROR(SEARCH('Project Costing'!#REF!,'Equipment &amp; Materials'!J1315,1),""))</f>
        <v>0</v>
      </c>
      <c r="G1309" t="str">
        <f>IF(F1309=1,COUNTIF($F$8:F1309,1),"")</f>
        <v/>
      </c>
      <c r="I1309" s="157">
        <f>IFERROR($H$8:INDEX($H$8:$H$3000,COUNTIF($H$8:$H$3000,"?*")),"")</f>
        <v>0</v>
      </c>
    </row>
    <row r="1310" spans="1:9" x14ac:dyDescent="0.25">
      <c r="A1310">
        <f>--ISNUMBER(IFERROR(SEARCH('Project Costing'!#REF!,'Equipment &amp; Materials'!J1316,1),""))</f>
        <v>0</v>
      </c>
      <c r="B1310" t="str">
        <f>IF(A1310=1,COUNTIF($A$8:A1310,1),"")</f>
        <v/>
      </c>
      <c r="D1310" s="158">
        <f>IFERROR($C$8:INDEX($C$8:$C$3000,COUNTIF($C$8:$C$3000,"?*")),"")</f>
        <v>0</v>
      </c>
      <c r="F1310">
        <f>--ISNUMBER(IFERROR(SEARCH('Project Costing'!#REF!,'Equipment &amp; Materials'!J1316,1),""))</f>
        <v>0</v>
      </c>
      <c r="G1310" t="str">
        <f>IF(F1310=1,COUNTIF($F$8:F1310,1),"")</f>
        <v/>
      </c>
      <c r="I1310" s="157">
        <f>IFERROR($H$8:INDEX($H$8:$H$3000,COUNTIF($H$8:$H$3000,"?*")),"")</f>
        <v>0</v>
      </c>
    </row>
    <row r="1311" spans="1:9" x14ac:dyDescent="0.25">
      <c r="A1311">
        <f>--ISNUMBER(IFERROR(SEARCH('Project Costing'!#REF!,'Equipment &amp; Materials'!J1317,1),""))</f>
        <v>0</v>
      </c>
      <c r="B1311" t="str">
        <f>IF(A1311=1,COUNTIF($A$8:A1311,1),"")</f>
        <v/>
      </c>
      <c r="D1311" s="158">
        <f>IFERROR($C$8:INDEX($C$8:$C$3000,COUNTIF($C$8:$C$3000,"?*")),"")</f>
        <v>0</v>
      </c>
      <c r="F1311">
        <f>--ISNUMBER(IFERROR(SEARCH('Project Costing'!#REF!,'Equipment &amp; Materials'!J1317,1),""))</f>
        <v>0</v>
      </c>
      <c r="G1311" t="str">
        <f>IF(F1311=1,COUNTIF($F$8:F1311,1),"")</f>
        <v/>
      </c>
      <c r="I1311" s="157">
        <f>IFERROR($H$8:INDEX($H$8:$H$3000,COUNTIF($H$8:$H$3000,"?*")),"")</f>
        <v>0</v>
      </c>
    </row>
    <row r="1312" spans="1:9" x14ac:dyDescent="0.25">
      <c r="A1312">
        <f>--ISNUMBER(IFERROR(SEARCH('Project Costing'!#REF!,'Equipment &amp; Materials'!J1318,1),""))</f>
        <v>0</v>
      </c>
      <c r="B1312" t="str">
        <f>IF(A1312=1,COUNTIF($A$8:A1312,1),"")</f>
        <v/>
      </c>
      <c r="D1312" s="158">
        <f>IFERROR($C$8:INDEX($C$8:$C$3000,COUNTIF($C$8:$C$3000,"?*")),"")</f>
        <v>0</v>
      </c>
      <c r="F1312">
        <f>--ISNUMBER(IFERROR(SEARCH('Project Costing'!#REF!,'Equipment &amp; Materials'!J1318,1),""))</f>
        <v>0</v>
      </c>
      <c r="G1312" t="str">
        <f>IF(F1312=1,COUNTIF($F$8:F1312,1),"")</f>
        <v/>
      </c>
      <c r="I1312" s="157">
        <f>IFERROR($H$8:INDEX($H$8:$H$3000,COUNTIF($H$8:$H$3000,"?*")),"")</f>
        <v>0</v>
      </c>
    </row>
    <row r="1313" spans="1:9" x14ac:dyDescent="0.25">
      <c r="A1313">
        <f>--ISNUMBER(IFERROR(SEARCH('Project Costing'!#REF!,'Equipment &amp; Materials'!J1319,1),""))</f>
        <v>0</v>
      </c>
      <c r="B1313" t="str">
        <f>IF(A1313=1,COUNTIF($A$8:A1313,1),"")</f>
        <v/>
      </c>
      <c r="D1313" s="158">
        <f>IFERROR($C$8:INDEX($C$8:$C$3000,COUNTIF($C$8:$C$3000,"?*")),"")</f>
        <v>0</v>
      </c>
      <c r="F1313">
        <f>--ISNUMBER(IFERROR(SEARCH('Project Costing'!#REF!,'Equipment &amp; Materials'!J1319,1),""))</f>
        <v>0</v>
      </c>
      <c r="G1313" t="str">
        <f>IF(F1313=1,COUNTIF($F$8:F1313,1),"")</f>
        <v/>
      </c>
      <c r="I1313" s="157">
        <f>IFERROR($H$8:INDEX($H$8:$H$3000,COUNTIF($H$8:$H$3000,"?*")),"")</f>
        <v>0</v>
      </c>
    </row>
    <row r="1314" spans="1:9" x14ac:dyDescent="0.25">
      <c r="A1314">
        <f>--ISNUMBER(IFERROR(SEARCH('Project Costing'!#REF!,'Equipment &amp; Materials'!J1320,1),""))</f>
        <v>0</v>
      </c>
      <c r="B1314" t="str">
        <f>IF(A1314=1,COUNTIF($A$8:A1314,1),"")</f>
        <v/>
      </c>
      <c r="D1314" s="158">
        <f>IFERROR($C$8:INDEX($C$8:$C$3000,COUNTIF($C$8:$C$3000,"?*")),"")</f>
        <v>0</v>
      </c>
      <c r="F1314">
        <f>--ISNUMBER(IFERROR(SEARCH('Project Costing'!#REF!,'Equipment &amp; Materials'!J1320,1),""))</f>
        <v>0</v>
      </c>
      <c r="G1314" t="str">
        <f>IF(F1314=1,COUNTIF($F$8:F1314,1),"")</f>
        <v/>
      </c>
      <c r="I1314" s="157">
        <f>IFERROR($H$8:INDEX($H$8:$H$3000,COUNTIF($H$8:$H$3000,"?*")),"")</f>
        <v>0</v>
      </c>
    </row>
    <row r="1315" spans="1:9" x14ac:dyDescent="0.25">
      <c r="A1315">
        <f>--ISNUMBER(IFERROR(SEARCH('Project Costing'!#REF!,'Equipment &amp; Materials'!J1321,1),""))</f>
        <v>0</v>
      </c>
      <c r="B1315" t="str">
        <f>IF(A1315=1,COUNTIF($A$8:A1315,1),"")</f>
        <v/>
      </c>
      <c r="D1315" s="158">
        <f>IFERROR($C$8:INDEX($C$8:$C$3000,COUNTIF($C$8:$C$3000,"?*")),"")</f>
        <v>0</v>
      </c>
      <c r="F1315">
        <f>--ISNUMBER(IFERROR(SEARCH('Project Costing'!#REF!,'Equipment &amp; Materials'!J1321,1),""))</f>
        <v>0</v>
      </c>
      <c r="G1315" t="str">
        <f>IF(F1315=1,COUNTIF($F$8:F1315,1),"")</f>
        <v/>
      </c>
      <c r="I1315" s="157">
        <f>IFERROR($H$8:INDEX($H$8:$H$3000,COUNTIF($H$8:$H$3000,"?*")),"")</f>
        <v>0</v>
      </c>
    </row>
    <row r="1316" spans="1:9" x14ac:dyDescent="0.25">
      <c r="A1316">
        <f>--ISNUMBER(IFERROR(SEARCH('Project Costing'!#REF!,'Equipment &amp; Materials'!J1322,1),""))</f>
        <v>0</v>
      </c>
      <c r="B1316" t="str">
        <f>IF(A1316=1,COUNTIF($A$8:A1316,1),"")</f>
        <v/>
      </c>
      <c r="D1316" s="158">
        <f>IFERROR($C$8:INDEX($C$8:$C$3000,COUNTIF($C$8:$C$3000,"?*")),"")</f>
        <v>0</v>
      </c>
      <c r="F1316">
        <f>--ISNUMBER(IFERROR(SEARCH('Project Costing'!#REF!,'Equipment &amp; Materials'!J1322,1),""))</f>
        <v>0</v>
      </c>
      <c r="G1316" t="str">
        <f>IF(F1316=1,COUNTIF($F$8:F1316,1),"")</f>
        <v/>
      </c>
      <c r="I1316" s="157">
        <f>IFERROR($H$8:INDEX($H$8:$H$3000,COUNTIF($H$8:$H$3000,"?*")),"")</f>
        <v>0</v>
      </c>
    </row>
    <row r="1317" spans="1:9" x14ac:dyDescent="0.25">
      <c r="A1317">
        <f>--ISNUMBER(IFERROR(SEARCH('Project Costing'!#REF!,'Equipment &amp; Materials'!J1323,1),""))</f>
        <v>0</v>
      </c>
      <c r="B1317" t="str">
        <f>IF(A1317=1,COUNTIF($A$8:A1317,1),"")</f>
        <v/>
      </c>
      <c r="D1317" s="158">
        <f>IFERROR($C$8:INDEX($C$8:$C$3000,COUNTIF($C$8:$C$3000,"?*")),"")</f>
        <v>0</v>
      </c>
      <c r="F1317">
        <f>--ISNUMBER(IFERROR(SEARCH('Project Costing'!#REF!,'Equipment &amp; Materials'!J1323,1),""))</f>
        <v>0</v>
      </c>
      <c r="G1317" t="str">
        <f>IF(F1317=1,COUNTIF($F$8:F1317,1),"")</f>
        <v/>
      </c>
      <c r="I1317" s="157">
        <f>IFERROR($H$8:INDEX($H$8:$H$3000,COUNTIF($H$8:$H$3000,"?*")),"")</f>
        <v>0</v>
      </c>
    </row>
    <row r="1318" spans="1:9" x14ac:dyDescent="0.25">
      <c r="A1318">
        <f>--ISNUMBER(IFERROR(SEARCH('Project Costing'!#REF!,'Equipment &amp; Materials'!J1324,1),""))</f>
        <v>0</v>
      </c>
      <c r="B1318" t="str">
        <f>IF(A1318=1,COUNTIF($A$8:A1318,1),"")</f>
        <v/>
      </c>
      <c r="D1318" s="158">
        <f>IFERROR($C$8:INDEX($C$8:$C$3000,COUNTIF($C$8:$C$3000,"?*")),"")</f>
        <v>0</v>
      </c>
      <c r="F1318">
        <f>--ISNUMBER(IFERROR(SEARCH('Project Costing'!#REF!,'Equipment &amp; Materials'!J1324,1),""))</f>
        <v>0</v>
      </c>
      <c r="G1318" t="str">
        <f>IF(F1318=1,COUNTIF($F$8:F1318,1),"")</f>
        <v/>
      </c>
      <c r="I1318" s="157">
        <f>IFERROR($H$8:INDEX($H$8:$H$3000,COUNTIF($H$8:$H$3000,"?*")),"")</f>
        <v>0</v>
      </c>
    </row>
    <row r="1319" spans="1:9" x14ac:dyDescent="0.25">
      <c r="A1319">
        <f>--ISNUMBER(IFERROR(SEARCH('Project Costing'!#REF!,'Equipment &amp; Materials'!J1325,1),""))</f>
        <v>0</v>
      </c>
      <c r="B1319" t="str">
        <f>IF(A1319=1,COUNTIF($A$8:A1319,1),"")</f>
        <v/>
      </c>
      <c r="D1319" s="158">
        <f>IFERROR($C$8:INDEX($C$8:$C$3000,COUNTIF($C$8:$C$3000,"?*")),"")</f>
        <v>0</v>
      </c>
      <c r="F1319">
        <f>--ISNUMBER(IFERROR(SEARCH('Project Costing'!#REF!,'Equipment &amp; Materials'!J1325,1),""))</f>
        <v>0</v>
      </c>
      <c r="G1319" t="str">
        <f>IF(F1319=1,COUNTIF($F$8:F1319,1),"")</f>
        <v/>
      </c>
      <c r="I1319" s="157">
        <f>IFERROR($H$8:INDEX($H$8:$H$3000,COUNTIF($H$8:$H$3000,"?*")),"")</f>
        <v>0</v>
      </c>
    </row>
    <row r="1320" spans="1:9" x14ac:dyDescent="0.25">
      <c r="A1320">
        <f>--ISNUMBER(IFERROR(SEARCH('Project Costing'!#REF!,'Equipment &amp; Materials'!J1326,1),""))</f>
        <v>0</v>
      </c>
      <c r="B1320" t="str">
        <f>IF(A1320=1,COUNTIF($A$8:A1320,1),"")</f>
        <v/>
      </c>
      <c r="D1320" s="158">
        <f>IFERROR($C$8:INDEX($C$8:$C$3000,COUNTIF($C$8:$C$3000,"?*")),"")</f>
        <v>0</v>
      </c>
      <c r="F1320">
        <f>--ISNUMBER(IFERROR(SEARCH('Project Costing'!#REF!,'Equipment &amp; Materials'!J1326,1),""))</f>
        <v>0</v>
      </c>
      <c r="G1320" t="str">
        <f>IF(F1320=1,COUNTIF($F$8:F1320,1),"")</f>
        <v/>
      </c>
      <c r="I1320" s="157">
        <f>IFERROR($H$8:INDEX($H$8:$H$3000,COUNTIF($H$8:$H$3000,"?*")),"")</f>
        <v>0</v>
      </c>
    </row>
    <row r="1321" spans="1:9" x14ac:dyDescent="0.25">
      <c r="A1321">
        <f>--ISNUMBER(IFERROR(SEARCH('Project Costing'!#REF!,'Equipment &amp; Materials'!J1327,1),""))</f>
        <v>0</v>
      </c>
      <c r="B1321" t="str">
        <f>IF(A1321=1,COUNTIF($A$8:A1321,1),"")</f>
        <v/>
      </c>
      <c r="D1321" s="158">
        <f>IFERROR($C$8:INDEX($C$8:$C$3000,COUNTIF($C$8:$C$3000,"?*")),"")</f>
        <v>0</v>
      </c>
      <c r="F1321">
        <f>--ISNUMBER(IFERROR(SEARCH('Project Costing'!#REF!,'Equipment &amp; Materials'!J1327,1),""))</f>
        <v>0</v>
      </c>
      <c r="G1321" t="str">
        <f>IF(F1321=1,COUNTIF($F$8:F1321,1),"")</f>
        <v/>
      </c>
      <c r="I1321" s="157">
        <f>IFERROR($H$8:INDEX($H$8:$H$3000,COUNTIF($H$8:$H$3000,"?*")),"")</f>
        <v>0</v>
      </c>
    </row>
    <row r="1322" spans="1:9" x14ac:dyDescent="0.25">
      <c r="A1322">
        <f>--ISNUMBER(IFERROR(SEARCH('Project Costing'!#REF!,'Equipment &amp; Materials'!J1328,1),""))</f>
        <v>0</v>
      </c>
      <c r="B1322" t="str">
        <f>IF(A1322=1,COUNTIF($A$8:A1322,1),"")</f>
        <v/>
      </c>
      <c r="D1322" s="158">
        <f>IFERROR($C$8:INDEX($C$8:$C$3000,COUNTIF($C$8:$C$3000,"?*")),"")</f>
        <v>0</v>
      </c>
      <c r="F1322">
        <f>--ISNUMBER(IFERROR(SEARCH('Project Costing'!#REF!,'Equipment &amp; Materials'!J1328,1),""))</f>
        <v>0</v>
      </c>
      <c r="G1322" t="str">
        <f>IF(F1322=1,COUNTIF($F$8:F1322,1),"")</f>
        <v/>
      </c>
      <c r="I1322" s="157">
        <f>IFERROR($H$8:INDEX($H$8:$H$3000,COUNTIF($H$8:$H$3000,"?*")),"")</f>
        <v>0</v>
      </c>
    </row>
    <row r="1323" spans="1:9" x14ac:dyDescent="0.25">
      <c r="A1323">
        <f>--ISNUMBER(IFERROR(SEARCH('Project Costing'!#REF!,'Equipment &amp; Materials'!J1329,1),""))</f>
        <v>0</v>
      </c>
      <c r="B1323" t="str">
        <f>IF(A1323=1,COUNTIF($A$8:A1323,1),"")</f>
        <v/>
      </c>
      <c r="D1323" s="158">
        <f>IFERROR($C$8:INDEX($C$8:$C$3000,COUNTIF($C$8:$C$3000,"?*")),"")</f>
        <v>0</v>
      </c>
      <c r="F1323">
        <f>--ISNUMBER(IFERROR(SEARCH('Project Costing'!#REF!,'Equipment &amp; Materials'!J1329,1),""))</f>
        <v>0</v>
      </c>
      <c r="G1323" t="str">
        <f>IF(F1323=1,COUNTIF($F$8:F1323,1),"")</f>
        <v/>
      </c>
      <c r="I1323" s="157">
        <f>IFERROR($H$8:INDEX($H$8:$H$3000,COUNTIF($H$8:$H$3000,"?*")),"")</f>
        <v>0</v>
      </c>
    </row>
    <row r="1324" spans="1:9" x14ac:dyDescent="0.25">
      <c r="A1324">
        <f>--ISNUMBER(IFERROR(SEARCH('Project Costing'!#REF!,'Equipment &amp; Materials'!J1330,1),""))</f>
        <v>0</v>
      </c>
      <c r="B1324" t="str">
        <f>IF(A1324=1,COUNTIF($A$8:A1324,1),"")</f>
        <v/>
      </c>
      <c r="D1324" s="158">
        <f>IFERROR($C$8:INDEX($C$8:$C$3000,COUNTIF($C$8:$C$3000,"?*")),"")</f>
        <v>0</v>
      </c>
      <c r="F1324">
        <f>--ISNUMBER(IFERROR(SEARCH('Project Costing'!#REF!,'Equipment &amp; Materials'!J1330,1),""))</f>
        <v>0</v>
      </c>
      <c r="G1324" t="str">
        <f>IF(F1324=1,COUNTIF($F$8:F1324,1),"")</f>
        <v/>
      </c>
      <c r="I1324" s="157">
        <f>IFERROR($H$8:INDEX($H$8:$H$3000,COUNTIF($H$8:$H$3000,"?*")),"")</f>
        <v>0</v>
      </c>
    </row>
    <row r="1325" spans="1:9" x14ac:dyDescent="0.25">
      <c r="A1325">
        <f>--ISNUMBER(IFERROR(SEARCH('Project Costing'!#REF!,'Equipment &amp; Materials'!J1331,1),""))</f>
        <v>0</v>
      </c>
      <c r="B1325" t="str">
        <f>IF(A1325=1,COUNTIF($A$8:A1325,1),"")</f>
        <v/>
      </c>
      <c r="D1325" s="158">
        <f>IFERROR($C$8:INDEX($C$8:$C$3000,COUNTIF($C$8:$C$3000,"?*")),"")</f>
        <v>0</v>
      </c>
      <c r="F1325">
        <f>--ISNUMBER(IFERROR(SEARCH('Project Costing'!#REF!,'Equipment &amp; Materials'!J1331,1),""))</f>
        <v>0</v>
      </c>
      <c r="G1325" t="str">
        <f>IF(F1325=1,COUNTIF($F$8:F1325,1),"")</f>
        <v/>
      </c>
      <c r="I1325" s="157">
        <f>IFERROR($H$8:INDEX($H$8:$H$3000,COUNTIF($H$8:$H$3000,"?*")),"")</f>
        <v>0</v>
      </c>
    </row>
    <row r="1326" spans="1:9" x14ac:dyDescent="0.25">
      <c r="A1326">
        <f>--ISNUMBER(IFERROR(SEARCH('Project Costing'!#REF!,'Equipment &amp; Materials'!J1332,1),""))</f>
        <v>0</v>
      </c>
      <c r="B1326" t="str">
        <f>IF(A1326=1,COUNTIF($A$8:A1326,1),"")</f>
        <v/>
      </c>
      <c r="D1326" s="158">
        <f>IFERROR($C$8:INDEX($C$8:$C$3000,COUNTIF($C$8:$C$3000,"?*")),"")</f>
        <v>0</v>
      </c>
      <c r="F1326">
        <f>--ISNUMBER(IFERROR(SEARCH('Project Costing'!#REF!,'Equipment &amp; Materials'!J1332,1),""))</f>
        <v>0</v>
      </c>
      <c r="G1326" t="str">
        <f>IF(F1326=1,COUNTIF($F$8:F1326,1),"")</f>
        <v/>
      </c>
      <c r="I1326" s="157">
        <f>IFERROR($H$8:INDEX($H$8:$H$3000,COUNTIF($H$8:$H$3000,"?*")),"")</f>
        <v>0</v>
      </c>
    </row>
    <row r="1327" spans="1:9" x14ac:dyDescent="0.25">
      <c r="A1327">
        <f>--ISNUMBER(IFERROR(SEARCH('Project Costing'!#REF!,'Equipment &amp; Materials'!J1333,1),""))</f>
        <v>0</v>
      </c>
      <c r="B1327" t="str">
        <f>IF(A1327=1,COUNTIF($A$8:A1327,1),"")</f>
        <v/>
      </c>
      <c r="D1327" s="158">
        <f>IFERROR($C$8:INDEX($C$8:$C$3000,COUNTIF($C$8:$C$3000,"?*")),"")</f>
        <v>0</v>
      </c>
      <c r="F1327">
        <f>--ISNUMBER(IFERROR(SEARCH('Project Costing'!#REF!,'Equipment &amp; Materials'!J1333,1),""))</f>
        <v>0</v>
      </c>
      <c r="G1327" t="str">
        <f>IF(F1327=1,COUNTIF($F$8:F1327,1),"")</f>
        <v/>
      </c>
      <c r="I1327" s="157">
        <f>IFERROR($H$8:INDEX($H$8:$H$3000,COUNTIF($H$8:$H$3000,"?*")),"")</f>
        <v>0</v>
      </c>
    </row>
    <row r="1328" spans="1:9" x14ac:dyDescent="0.25">
      <c r="A1328">
        <f>--ISNUMBER(IFERROR(SEARCH('Project Costing'!#REF!,'Equipment &amp; Materials'!J1334,1),""))</f>
        <v>0</v>
      </c>
      <c r="B1328" t="str">
        <f>IF(A1328=1,COUNTIF($A$8:A1328,1),"")</f>
        <v/>
      </c>
      <c r="D1328" s="158">
        <f>IFERROR($C$8:INDEX($C$8:$C$3000,COUNTIF($C$8:$C$3000,"?*")),"")</f>
        <v>0</v>
      </c>
      <c r="F1328">
        <f>--ISNUMBER(IFERROR(SEARCH('Project Costing'!#REF!,'Equipment &amp; Materials'!J1334,1),""))</f>
        <v>0</v>
      </c>
      <c r="G1328" t="str">
        <f>IF(F1328=1,COUNTIF($F$8:F1328,1),"")</f>
        <v/>
      </c>
      <c r="I1328" s="157">
        <f>IFERROR($H$8:INDEX($H$8:$H$3000,COUNTIF($H$8:$H$3000,"?*")),"")</f>
        <v>0</v>
      </c>
    </row>
    <row r="1329" spans="1:9" x14ac:dyDescent="0.25">
      <c r="A1329">
        <f>--ISNUMBER(IFERROR(SEARCH('Project Costing'!#REF!,'Equipment &amp; Materials'!J1335,1),""))</f>
        <v>0</v>
      </c>
      <c r="B1329" t="str">
        <f>IF(A1329=1,COUNTIF($A$8:A1329,1),"")</f>
        <v/>
      </c>
      <c r="D1329" s="158">
        <f>IFERROR($C$8:INDEX($C$8:$C$3000,COUNTIF($C$8:$C$3000,"?*")),"")</f>
        <v>0</v>
      </c>
      <c r="F1329">
        <f>--ISNUMBER(IFERROR(SEARCH('Project Costing'!#REF!,'Equipment &amp; Materials'!J1335,1),""))</f>
        <v>0</v>
      </c>
      <c r="G1329" t="str">
        <f>IF(F1329=1,COUNTIF($F$8:F1329,1),"")</f>
        <v/>
      </c>
      <c r="I1329" s="157">
        <f>IFERROR($H$8:INDEX($H$8:$H$3000,COUNTIF($H$8:$H$3000,"?*")),"")</f>
        <v>0</v>
      </c>
    </row>
    <row r="1330" spans="1:9" x14ac:dyDescent="0.25">
      <c r="A1330">
        <f>--ISNUMBER(IFERROR(SEARCH('Project Costing'!#REF!,'Equipment &amp; Materials'!J1336,1),""))</f>
        <v>0</v>
      </c>
      <c r="B1330" t="str">
        <f>IF(A1330=1,COUNTIF($A$8:A1330,1),"")</f>
        <v/>
      </c>
      <c r="D1330" s="158">
        <f>IFERROR($C$8:INDEX($C$8:$C$3000,COUNTIF($C$8:$C$3000,"?*")),"")</f>
        <v>0</v>
      </c>
      <c r="F1330">
        <f>--ISNUMBER(IFERROR(SEARCH('Project Costing'!#REF!,'Equipment &amp; Materials'!J1336,1),""))</f>
        <v>0</v>
      </c>
      <c r="G1330" t="str">
        <f>IF(F1330=1,COUNTIF($F$8:F1330,1),"")</f>
        <v/>
      </c>
      <c r="I1330" s="157">
        <f>IFERROR($H$8:INDEX($H$8:$H$3000,COUNTIF($H$8:$H$3000,"?*")),"")</f>
        <v>0</v>
      </c>
    </row>
    <row r="1331" spans="1:9" x14ac:dyDescent="0.25">
      <c r="A1331">
        <f>--ISNUMBER(IFERROR(SEARCH('Project Costing'!#REF!,'Equipment &amp; Materials'!J1337,1),""))</f>
        <v>0</v>
      </c>
      <c r="B1331" t="str">
        <f>IF(A1331=1,COUNTIF($A$8:A1331,1),"")</f>
        <v/>
      </c>
      <c r="D1331" s="158">
        <f>IFERROR($C$8:INDEX($C$8:$C$3000,COUNTIF($C$8:$C$3000,"?*")),"")</f>
        <v>0</v>
      </c>
      <c r="F1331">
        <f>--ISNUMBER(IFERROR(SEARCH('Project Costing'!#REF!,'Equipment &amp; Materials'!J1337,1),""))</f>
        <v>0</v>
      </c>
      <c r="G1331" t="str">
        <f>IF(F1331=1,COUNTIF($F$8:F1331,1),"")</f>
        <v/>
      </c>
      <c r="I1331" s="157">
        <f>IFERROR($H$8:INDEX($H$8:$H$3000,COUNTIF($H$8:$H$3000,"?*")),"")</f>
        <v>0</v>
      </c>
    </row>
    <row r="1332" spans="1:9" x14ac:dyDescent="0.25">
      <c r="A1332">
        <f>--ISNUMBER(IFERROR(SEARCH('Project Costing'!#REF!,'Equipment &amp; Materials'!J1338,1),""))</f>
        <v>0</v>
      </c>
      <c r="B1332" t="str">
        <f>IF(A1332=1,COUNTIF($A$8:A1332,1),"")</f>
        <v/>
      </c>
      <c r="D1332" s="158">
        <f>IFERROR($C$8:INDEX($C$8:$C$3000,COUNTIF($C$8:$C$3000,"?*")),"")</f>
        <v>0</v>
      </c>
      <c r="F1332">
        <f>--ISNUMBER(IFERROR(SEARCH('Project Costing'!#REF!,'Equipment &amp; Materials'!J1338,1),""))</f>
        <v>0</v>
      </c>
      <c r="G1332" t="str">
        <f>IF(F1332=1,COUNTIF($F$8:F1332,1),"")</f>
        <v/>
      </c>
      <c r="I1332" s="157">
        <f>IFERROR($H$8:INDEX($H$8:$H$3000,COUNTIF($H$8:$H$3000,"?*")),"")</f>
        <v>0</v>
      </c>
    </row>
    <row r="1333" spans="1:9" x14ac:dyDescent="0.25">
      <c r="A1333">
        <f>--ISNUMBER(IFERROR(SEARCH('Project Costing'!#REF!,'Equipment &amp; Materials'!J1339,1),""))</f>
        <v>0</v>
      </c>
      <c r="B1333" t="str">
        <f>IF(A1333=1,COUNTIF($A$8:A1333,1),"")</f>
        <v/>
      </c>
      <c r="D1333" s="158">
        <f>IFERROR($C$8:INDEX($C$8:$C$3000,COUNTIF($C$8:$C$3000,"?*")),"")</f>
        <v>0</v>
      </c>
      <c r="F1333">
        <f>--ISNUMBER(IFERROR(SEARCH('Project Costing'!#REF!,'Equipment &amp; Materials'!J1339,1),""))</f>
        <v>0</v>
      </c>
      <c r="G1333" t="str">
        <f>IF(F1333=1,COUNTIF($F$8:F1333,1),"")</f>
        <v/>
      </c>
      <c r="I1333" s="157">
        <f>IFERROR($H$8:INDEX($H$8:$H$3000,COUNTIF($H$8:$H$3000,"?*")),"")</f>
        <v>0</v>
      </c>
    </row>
    <row r="1334" spans="1:9" x14ac:dyDescent="0.25">
      <c r="A1334">
        <f>--ISNUMBER(IFERROR(SEARCH('Project Costing'!#REF!,'Equipment &amp; Materials'!J1340,1),""))</f>
        <v>0</v>
      </c>
      <c r="B1334" t="str">
        <f>IF(A1334=1,COUNTIF($A$8:A1334,1),"")</f>
        <v/>
      </c>
      <c r="D1334" s="158">
        <f>IFERROR($C$8:INDEX($C$8:$C$3000,COUNTIF($C$8:$C$3000,"?*")),"")</f>
        <v>0</v>
      </c>
      <c r="F1334">
        <f>--ISNUMBER(IFERROR(SEARCH('Project Costing'!#REF!,'Equipment &amp; Materials'!J1340,1),""))</f>
        <v>0</v>
      </c>
      <c r="G1334" t="str">
        <f>IF(F1334=1,COUNTIF($F$8:F1334,1),"")</f>
        <v/>
      </c>
      <c r="I1334" s="157">
        <f>IFERROR($H$8:INDEX($H$8:$H$3000,COUNTIF($H$8:$H$3000,"?*")),"")</f>
        <v>0</v>
      </c>
    </row>
    <row r="1335" spans="1:9" x14ac:dyDescent="0.25">
      <c r="A1335">
        <f>--ISNUMBER(IFERROR(SEARCH('Project Costing'!#REF!,'Equipment &amp; Materials'!J1341,1),""))</f>
        <v>0</v>
      </c>
      <c r="B1335" t="str">
        <f>IF(A1335=1,COUNTIF($A$8:A1335,1),"")</f>
        <v/>
      </c>
      <c r="D1335" s="158">
        <f>IFERROR($C$8:INDEX($C$8:$C$3000,COUNTIF($C$8:$C$3000,"?*")),"")</f>
        <v>0</v>
      </c>
      <c r="F1335">
        <f>--ISNUMBER(IFERROR(SEARCH('Project Costing'!#REF!,'Equipment &amp; Materials'!J1341,1),""))</f>
        <v>0</v>
      </c>
      <c r="G1335" t="str">
        <f>IF(F1335=1,COUNTIF($F$8:F1335,1),"")</f>
        <v/>
      </c>
      <c r="I1335" s="157">
        <f>IFERROR($H$8:INDEX($H$8:$H$3000,COUNTIF($H$8:$H$3000,"?*")),"")</f>
        <v>0</v>
      </c>
    </row>
    <row r="1336" spans="1:9" x14ac:dyDescent="0.25">
      <c r="A1336">
        <f>--ISNUMBER(IFERROR(SEARCH('Project Costing'!#REF!,'Equipment &amp; Materials'!J1342,1),""))</f>
        <v>0</v>
      </c>
      <c r="B1336" t="str">
        <f>IF(A1336=1,COUNTIF($A$8:A1336,1),"")</f>
        <v/>
      </c>
      <c r="D1336" s="158">
        <f>IFERROR($C$8:INDEX($C$8:$C$3000,COUNTIF($C$8:$C$3000,"?*")),"")</f>
        <v>0</v>
      </c>
      <c r="F1336">
        <f>--ISNUMBER(IFERROR(SEARCH('Project Costing'!#REF!,'Equipment &amp; Materials'!J1342,1),""))</f>
        <v>0</v>
      </c>
      <c r="G1336" t="str">
        <f>IF(F1336=1,COUNTIF($F$8:F1336,1),"")</f>
        <v/>
      </c>
      <c r="I1336" s="157">
        <f>IFERROR($H$8:INDEX($H$8:$H$3000,COUNTIF($H$8:$H$3000,"?*")),"")</f>
        <v>0</v>
      </c>
    </row>
    <row r="1337" spans="1:9" x14ac:dyDescent="0.25">
      <c r="A1337">
        <f>--ISNUMBER(IFERROR(SEARCH('Project Costing'!#REF!,'Equipment &amp; Materials'!J1343,1),""))</f>
        <v>0</v>
      </c>
      <c r="B1337" t="str">
        <f>IF(A1337=1,COUNTIF($A$8:A1337,1),"")</f>
        <v/>
      </c>
      <c r="D1337" s="158">
        <f>IFERROR($C$8:INDEX($C$8:$C$3000,COUNTIF($C$8:$C$3000,"?*")),"")</f>
        <v>0</v>
      </c>
      <c r="F1337">
        <f>--ISNUMBER(IFERROR(SEARCH('Project Costing'!#REF!,'Equipment &amp; Materials'!J1343,1),""))</f>
        <v>0</v>
      </c>
      <c r="G1337" t="str">
        <f>IF(F1337=1,COUNTIF($F$8:F1337,1),"")</f>
        <v/>
      </c>
      <c r="I1337" s="157">
        <f>IFERROR($H$8:INDEX($H$8:$H$3000,COUNTIF($H$8:$H$3000,"?*")),"")</f>
        <v>0</v>
      </c>
    </row>
    <row r="1338" spans="1:9" x14ac:dyDescent="0.25">
      <c r="A1338">
        <f>--ISNUMBER(IFERROR(SEARCH('Project Costing'!#REF!,'Equipment &amp; Materials'!J1344,1),""))</f>
        <v>0</v>
      </c>
      <c r="B1338" t="str">
        <f>IF(A1338=1,COUNTIF($A$8:A1338,1),"")</f>
        <v/>
      </c>
      <c r="D1338" s="158">
        <f>IFERROR($C$8:INDEX($C$8:$C$3000,COUNTIF($C$8:$C$3000,"?*")),"")</f>
        <v>0</v>
      </c>
      <c r="F1338">
        <f>--ISNUMBER(IFERROR(SEARCH('Project Costing'!#REF!,'Equipment &amp; Materials'!J1344,1),""))</f>
        <v>0</v>
      </c>
      <c r="G1338" t="str">
        <f>IF(F1338=1,COUNTIF($F$8:F1338,1),"")</f>
        <v/>
      </c>
      <c r="I1338" s="157">
        <f>IFERROR($H$8:INDEX($H$8:$H$3000,COUNTIF($H$8:$H$3000,"?*")),"")</f>
        <v>0</v>
      </c>
    </row>
    <row r="1339" spans="1:9" x14ac:dyDescent="0.25">
      <c r="A1339">
        <f>--ISNUMBER(IFERROR(SEARCH('Project Costing'!#REF!,'Equipment &amp; Materials'!J1345,1),""))</f>
        <v>0</v>
      </c>
      <c r="B1339" t="str">
        <f>IF(A1339=1,COUNTIF($A$8:A1339,1),"")</f>
        <v/>
      </c>
      <c r="D1339" s="158">
        <f>IFERROR($C$8:INDEX($C$8:$C$3000,COUNTIF($C$8:$C$3000,"?*")),"")</f>
        <v>0</v>
      </c>
      <c r="F1339">
        <f>--ISNUMBER(IFERROR(SEARCH('Project Costing'!#REF!,'Equipment &amp; Materials'!J1345,1),""))</f>
        <v>0</v>
      </c>
      <c r="G1339" t="str">
        <f>IF(F1339=1,COUNTIF($F$8:F1339,1),"")</f>
        <v/>
      </c>
      <c r="I1339" s="157">
        <f>IFERROR($H$8:INDEX($H$8:$H$3000,COUNTIF($H$8:$H$3000,"?*")),"")</f>
        <v>0</v>
      </c>
    </row>
    <row r="1340" spans="1:9" x14ac:dyDescent="0.25">
      <c r="A1340">
        <f>--ISNUMBER(IFERROR(SEARCH('Project Costing'!#REF!,'Equipment &amp; Materials'!J1346,1),""))</f>
        <v>0</v>
      </c>
      <c r="B1340" t="str">
        <f>IF(A1340=1,COUNTIF($A$8:A1340,1),"")</f>
        <v/>
      </c>
      <c r="D1340" s="158">
        <f>IFERROR($C$8:INDEX($C$8:$C$3000,COUNTIF($C$8:$C$3000,"?*")),"")</f>
        <v>0</v>
      </c>
      <c r="F1340">
        <f>--ISNUMBER(IFERROR(SEARCH('Project Costing'!#REF!,'Equipment &amp; Materials'!J1346,1),""))</f>
        <v>0</v>
      </c>
      <c r="G1340" t="str">
        <f>IF(F1340=1,COUNTIF($F$8:F1340,1),"")</f>
        <v/>
      </c>
      <c r="I1340" s="157">
        <f>IFERROR($H$8:INDEX($H$8:$H$3000,COUNTIF($H$8:$H$3000,"?*")),"")</f>
        <v>0</v>
      </c>
    </row>
    <row r="1341" spans="1:9" x14ac:dyDescent="0.25">
      <c r="A1341">
        <f>--ISNUMBER(IFERROR(SEARCH('Project Costing'!#REF!,'Equipment &amp; Materials'!J1347,1),""))</f>
        <v>0</v>
      </c>
      <c r="B1341" t="str">
        <f>IF(A1341=1,COUNTIF($A$8:A1341,1),"")</f>
        <v/>
      </c>
      <c r="D1341" s="158">
        <f>IFERROR($C$8:INDEX($C$8:$C$3000,COUNTIF($C$8:$C$3000,"?*")),"")</f>
        <v>0</v>
      </c>
      <c r="F1341">
        <f>--ISNUMBER(IFERROR(SEARCH('Project Costing'!#REF!,'Equipment &amp; Materials'!J1347,1),""))</f>
        <v>0</v>
      </c>
      <c r="G1341" t="str">
        <f>IF(F1341=1,COUNTIF($F$8:F1341,1),"")</f>
        <v/>
      </c>
      <c r="I1341" s="157">
        <f>IFERROR($H$8:INDEX($H$8:$H$3000,COUNTIF($H$8:$H$3000,"?*")),"")</f>
        <v>0</v>
      </c>
    </row>
    <row r="1342" spans="1:9" x14ac:dyDescent="0.25">
      <c r="A1342">
        <f>--ISNUMBER(IFERROR(SEARCH('Project Costing'!#REF!,'Equipment &amp; Materials'!J1348,1),""))</f>
        <v>0</v>
      </c>
      <c r="B1342" t="str">
        <f>IF(A1342=1,COUNTIF($A$8:A1342,1),"")</f>
        <v/>
      </c>
      <c r="D1342" s="158">
        <f>IFERROR($C$8:INDEX($C$8:$C$3000,COUNTIF($C$8:$C$3000,"?*")),"")</f>
        <v>0</v>
      </c>
      <c r="F1342">
        <f>--ISNUMBER(IFERROR(SEARCH('Project Costing'!#REF!,'Equipment &amp; Materials'!J1348,1),""))</f>
        <v>0</v>
      </c>
      <c r="G1342" t="str">
        <f>IF(F1342=1,COUNTIF($F$8:F1342,1),"")</f>
        <v/>
      </c>
      <c r="I1342" s="157">
        <f>IFERROR($H$8:INDEX($H$8:$H$3000,COUNTIF($H$8:$H$3000,"?*")),"")</f>
        <v>0</v>
      </c>
    </row>
    <row r="1343" spans="1:9" x14ac:dyDescent="0.25">
      <c r="A1343">
        <f>--ISNUMBER(IFERROR(SEARCH('Project Costing'!#REF!,'Equipment &amp; Materials'!J1349,1),""))</f>
        <v>0</v>
      </c>
      <c r="B1343" t="str">
        <f>IF(A1343=1,COUNTIF($A$8:A1343,1),"")</f>
        <v/>
      </c>
      <c r="D1343" s="158">
        <f>IFERROR($C$8:INDEX($C$8:$C$3000,COUNTIF($C$8:$C$3000,"?*")),"")</f>
        <v>0</v>
      </c>
      <c r="F1343">
        <f>--ISNUMBER(IFERROR(SEARCH('Project Costing'!#REF!,'Equipment &amp; Materials'!J1349,1),""))</f>
        <v>0</v>
      </c>
      <c r="G1343" t="str">
        <f>IF(F1343=1,COUNTIF($F$8:F1343,1),"")</f>
        <v/>
      </c>
      <c r="I1343" s="157">
        <f>IFERROR($H$8:INDEX($H$8:$H$3000,COUNTIF($H$8:$H$3000,"?*")),"")</f>
        <v>0</v>
      </c>
    </row>
    <row r="1344" spans="1:9" x14ac:dyDescent="0.25">
      <c r="A1344">
        <f>--ISNUMBER(IFERROR(SEARCH('Project Costing'!#REF!,'Equipment &amp; Materials'!J1350,1),""))</f>
        <v>0</v>
      </c>
      <c r="B1344" t="str">
        <f>IF(A1344=1,COUNTIF($A$8:A1344,1),"")</f>
        <v/>
      </c>
      <c r="D1344" s="158">
        <f>IFERROR($C$8:INDEX($C$8:$C$3000,COUNTIF($C$8:$C$3000,"?*")),"")</f>
        <v>0</v>
      </c>
      <c r="F1344">
        <f>--ISNUMBER(IFERROR(SEARCH('Project Costing'!#REF!,'Equipment &amp; Materials'!J1350,1),""))</f>
        <v>0</v>
      </c>
      <c r="G1344" t="str">
        <f>IF(F1344=1,COUNTIF($F$8:F1344,1),"")</f>
        <v/>
      </c>
      <c r="I1344" s="157">
        <f>IFERROR($H$8:INDEX($H$8:$H$3000,COUNTIF($H$8:$H$3000,"?*")),"")</f>
        <v>0</v>
      </c>
    </row>
    <row r="1345" spans="1:9" x14ac:dyDescent="0.25">
      <c r="A1345">
        <f>--ISNUMBER(IFERROR(SEARCH('Project Costing'!#REF!,'Equipment &amp; Materials'!J1351,1),""))</f>
        <v>0</v>
      </c>
      <c r="B1345" t="str">
        <f>IF(A1345=1,COUNTIF($A$8:A1345,1),"")</f>
        <v/>
      </c>
      <c r="D1345" s="158">
        <f>IFERROR($C$8:INDEX($C$8:$C$3000,COUNTIF($C$8:$C$3000,"?*")),"")</f>
        <v>0</v>
      </c>
      <c r="F1345">
        <f>--ISNUMBER(IFERROR(SEARCH('Project Costing'!#REF!,'Equipment &amp; Materials'!J1351,1),""))</f>
        <v>0</v>
      </c>
      <c r="G1345" t="str">
        <f>IF(F1345=1,COUNTIF($F$8:F1345,1),"")</f>
        <v/>
      </c>
      <c r="I1345" s="157">
        <f>IFERROR($H$8:INDEX($H$8:$H$3000,COUNTIF($H$8:$H$3000,"?*")),"")</f>
        <v>0</v>
      </c>
    </row>
    <row r="1346" spans="1:9" x14ac:dyDescent="0.25">
      <c r="A1346">
        <f>--ISNUMBER(IFERROR(SEARCH('Project Costing'!#REF!,'Equipment &amp; Materials'!J1352,1),""))</f>
        <v>0</v>
      </c>
      <c r="B1346" t="str">
        <f>IF(A1346=1,COUNTIF($A$8:A1346,1),"")</f>
        <v/>
      </c>
      <c r="D1346" s="158">
        <f>IFERROR($C$8:INDEX($C$8:$C$3000,COUNTIF($C$8:$C$3000,"?*")),"")</f>
        <v>0</v>
      </c>
      <c r="F1346">
        <f>--ISNUMBER(IFERROR(SEARCH('Project Costing'!#REF!,'Equipment &amp; Materials'!J1352,1),""))</f>
        <v>0</v>
      </c>
      <c r="G1346" t="str">
        <f>IF(F1346=1,COUNTIF($F$8:F1346,1),"")</f>
        <v/>
      </c>
      <c r="I1346" s="157">
        <f>IFERROR($H$8:INDEX($H$8:$H$3000,COUNTIF($H$8:$H$3000,"?*")),"")</f>
        <v>0</v>
      </c>
    </row>
    <row r="1347" spans="1:9" x14ac:dyDescent="0.25">
      <c r="A1347">
        <f>--ISNUMBER(IFERROR(SEARCH('Project Costing'!#REF!,'Equipment &amp; Materials'!J1353,1),""))</f>
        <v>0</v>
      </c>
      <c r="B1347" t="str">
        <f>IF(A1347=1,COUNTIF($A$8:A1347,1),"")</f>
        <v/>
      </c>
      <c r="D1347" s="158">
        <f>IFERROR($C$8:INDEX($C$8:$C$3000,COUNTIF($C$8:$C$3000,"?*")),"")</f>
        <v>0</v>
      </c>
      <c r="F1347">
        <f>--ISNUMBER(IFERROR(SEARCH('Project Costing'!#REF!,'Equipment &amp; Materials'!J1353,1),""))</f>
        <v>0</v>
      </c>
      <c r="G1347" t="str">
        <f>IF(F1347=1,COUNTIF($F$8:F1347,1),"")</f>
        <v/>
      </c>
      <c r="I1347" s="157">
        <f>IFERROR($H$8:INDEX($H$8:$H$3000,COUNTIF($H$8:$H$3000,"?*")),"")</f>
        <v>0</v>
      </c>
    </row>
    <row r="1348" spans="1:9" x14ac:dyDescent="0.25">
      <c r="A1348">
        <f>--ISNUMBER(IFERROR(SEARCH('Project Costing'!#REF!,'Equipment &amp; Materials'!J1354,1),""))</f>
        <v>0</v>
      </c>
      <c r="B1348" t="str">
        <f>IF(A1348=1,COUNTIF($A$8:A1348,1),"")</f>
        <v/>
      </c>
      <c r="D1348" s="158">
        <f>IFERROR($C$8:INDEX($C$8:$C$3000,COUNTIF($C$8:$C$3000,"?*")),"")</f>
        <v>0</v>
      </c>
      <c r="F1348">
        <f>--ISNUMBER(IFERROR(SEARCH('Project Costing'!#REF!,'Equipment &amp; Materials'!J1354,1),""))</f>
        <v>0</v>
      </c>
      <c r="G1348" t="str">
        <f>IF(F1348=1,COUNTIF($F$8:F1348,1),"")</f>
        <v/>
      </c>
      <c r="I1348" s="157">
        <f>IFERROR($H$8:INDEX($H$8:$H$3000,COUNTIF($H$8:$H$3000,"?*")),"")</f>
        <v>0</v>
      </c>
    </row>
    <row r="1349" spans="1:9" x14ac:dyDescent="0.25">
      <c r="A1349">
        <f>--ISNUMBER(IFERROR(SEARCH('Project Costing'!#REF!,'Equipment &amp; Materials'!J1355,1),""))</f>
        <v>0</v>
      </c>
      <c r="B1349" t="str">
        <f>IF(A1349=1,COUNTIF($A$8:A1349,1),"")</f>
        <v/>
      </c>
      <c r="D1349" s="158">
        <f>IFERROR($C$8:INDEX($C$8:$C$3000,COUNTIF($C$8:$C$3000,"?*")),"")</f>
        <v>0</v>
      </c>
      <c r="F1349">
        <f>--ISNUMBER(IFERROR(SEARCH('Project Costing'!#REF!,'Equipment &amp; Materials'!J1355,1),""))</f>
        <v>0</v>
      </c>
      <c r="G1349" t="str">
        <f>IF(F1349=1,COUNTIF($F$8:F1349,1),"")</f>
        <v/>
      </c>
      <c r="I1349" s="157">
        <f>IFERROR($H$8:INDEX($H$8:$H$3000,COUNTIF($H$8:$H$3000,"?*")),"")</f>
        <v>0</v>
      </c>
    </row>
    <row r="1350" spans="1:9" x14ac:dyDescent="0.25">
      <c r="A1350">
        <f>--ISNUMBER(IFERROR(SEARCH('Project Costing'!#REF!,'Equipment &amp; Materials'!J1356,1),""))</f>
        <v>0</v>
      </c>
      <c r="B1350" t="str">
        <f>IF(A1350=1,COUNTIF($A$8:A1350,1),"")</f>
        <v/>
      </c>
      <c r="D1350" s="158">
        <f>IFERROR($C$8:INDEX($C$8:$C$3000,COUNTIF($C$8:$C$3000,"?*")),"")</f>
        <v>0</v>
      </c>
      <c r="F1350">
        <f>--ISNUMBER(IFERROR(SEARCH('Project Costing'!#REF!,'Equipment &amp; Materials'!J1356,1),""))</f>
        <v>0</v>
      </c>
      <c r="G1350" t="str">
        <f>IF(F1350=1,COUNTIF($F$8:F1350,1),"")</f>
        <v/>
      </c>
      <c r="I1350" s="157">
        <f>IFERROR($H$8:INDEX($H$8:$H$3000,COUNTIF($H$8:$H$3000,"?*")),"")</f>
        <v>0</v>
      </c>
    </row>
    <row r="1351" spans="1:9" x14ac:dyDescent="0.25">
      <c r="A1351">
        <f>--ISNUMBER(IFERROR(SEARCH('Project Costing'!#REF!,'Equipment &amp; Materials'!J1357,1),""))</f>
        <v>0</v>
      </c>
      <c r="B1351" t="str">
        <f>IF(A1351=1,COUNTIF($A$8:A1351,1),"")</f>
        <v/>
      </c>
      <c r="D1351" s="158">
        <f>IFERROR($C$8:INDEX($C$8:$C$3000,COUNTIF($C$8:$C$3000,"?*")),"")</f>
        <v>0</v>
      </c>
      <c r="F1351">
        <f>--ISNUMBER(IFERROR(SEARCH('Project Costing'!#REF!,'Equipment &amp; Materials'!J1357,1),""))</f>
        <v>0</v>
      </c>
      <c r="G1351" t="str">
        <f>IF(F1351=1,COUNTIF($F$8:F1351,1),"")</f>
        <v/>
      </c>
      <c r="I1351" s="157">
        <f>IFERROR($H$8:INDEX($H$8:$H$3000,COUNTIF($H$8:$H$3000,"?*")),"")</f>
        <v>0</v>
      </c>
    </row>
    <row r="1352" spans="1:9" x14ac:dyDescent="0.25">
      <c r="A1352">
        <f>--ISNUMBER(IFERROR(SEARCH('Project Costing'!#REF!,'Equipment &amp; Materials'!J1358,1),""))</f>
        <v>0</v>
      </c>
      <c r="B1352" t="str">
        <f>IF(A1352=1,COUNTIF($A$8:A1352,1),"")</f>
        <v/>
      </c>
      <c r="D1352" s="158">
        <f>IFERROR($C$8:INDEX($C$8:$C$3000,COUNTIF($C$8:$C$3000,"?*")),"")</f>
        <v>0</v>
      </c>
      <c r="F1352">
        <f>--ISNUMBER(IFERROR(SEARCH('Project Costing'!#REF!,'Equipment &amp; Materials'!J1358,1),""))</f>
        <v>0</v>
      </c>
      <c r="G1352" t="str">
        <f>IF(F1352=1,COUNTIF($F$8:F1352,1),"")</f>
        <v/>
      </c>
      <c r="I1352" s="157">
        <f>IFERROR($H$8:INDEX($H$8:$H$3000,COUNTIF($H$8:$H$3000,"?*")),"")</f>
        <v>0</v>
      </c>
    </row>
    <row r="1353" spans="1:9" x14ac:dyDescent="0.25">
      <c r="A1353">
        <f>--ISNUMBER(IFERROR(SEARCH('Project Costing'!#REF!,'Equipment &amp; Materials'!J1359,1),""))</f>
        <v>0</v>
      </c>
      <c r="B1353" t="str">
        <f>IF(A1353=1,COUNTIF($A$8:A1353,1),"")</f>
        <v/>
      </c>
      <c r="D1353" s="158">
        <f>IFERROR($C$8:INDEX($C$8:$C$3000,COUNTIF($C$8:$C$3000,"?*")),"")</f>
        <v>0</v>
      </c>
      <c r="F1353">
        <f>--ISNUMBER(IFERROR(SEARCH('Project Costing'!#REF!,'Equipment &amp; Materials'!J1359,1),""))</f>
        <v>0</v>
      </c>
      <c r="G1353" t="str">
        <f>IF(F1353=1,COUNTIF($F$8:F1353,1),"")</f>
        <v/>
      </c>
      <c r="I1353" s="157">
        <f>IFERROR($H$8:INDEX($H$8:$H$3000,COUNTIF($H$8:$H$3000,"?*")),"")</f>
        <v>0</v>
      </c>
    </row>
    <row r="1354" spans="1:9" x14ac:dyDescent="0.25">
      <c r="A1354">
        <f>--ISNUMBER(IFERROR(SEARCH('Project Costing'!#REF!,'Equipment &amp; Materials'!J1360,1),""))</f>
        <v>0</v>
      </c>
      <c r="B1354" t="str">
        <f>IF(A1354=1,COUNTIF($A$8:A1354,1),"")</f>
        <v/>
      </c>
      <c r="D1354" s="158">
        <f>IFERROR($C$8:INDEX($C$8:$C$3000,COUNTIF($C$8:$C$3000,"?*")),"")</f>
        <v>0</v>
      </c>
      <c r="F1354">
        <f>--ISNUMBER(IFERROR(SEARCH('Project Costing'!#REF!,'Equipment &amp; Materials'!J1360,1),""))</f>
        <v>0</v>
      </c>
      <c r="G1354" t="str">
        <f>IF(F1354=1,COUNTIF($F$8:F1354,1),"")</f>
        <v/>
      </c>
      <c r="I1354" s="157">
        <f>IFERROR($H$8:INDEX($H$8:$H$3000,COUNTIF($H$8:$H$3000,"?*")),"")</f>
        <v>0</v>
      </c>
    </row>
    <row r="1355" spans="1:9" x14ac:dyDescent="0.25">
      <c r="A1355">
        <f>--ISNUMBER(IFERROR(SEARCH('Project Costing'!#REF!,'Equipment &amp; Materials'!J1361,1),""))</f>
        <v>0</v>
      </c>
      <c r="B1355" t="str">
        <f>IF(A1355=1,COUNTIF($A$8:A1355,1),"")</f>
        <v/>
      </c>
      <c r="D1355" s="158">
        <f>IFERROR($C$8:INDEX($C$8:$C$3000,COUNTIF($C$8:$C$3000,"?*")),"")</f>
        <v>0</v>
      </c>
      <c r="F1355">
        <f>--ISNUMBER(IFERROR(SEARCH('Project Costing'!#REF!,'Equipment &amp; Materials'!J1361,1),""))</f>
        <v>0</v>
      </c>
      <c r="G1355" t="str">
        <f>IF(F1355=1,COUNTIF($F$8:F1355,1),"")</f>
        <v/>
      </c>
      <c r="I1355" s="157">
        <f>IFERROR($H$8:INDEX($H$8:$H$3000,COUNTIF($H$8:$H$3000,"?*")),"")</f>
        <v>0</v>
      </c>
    </row>
    <row r="1356" spans="1:9" x14ac:dyDescent="0.25">
      <c r="A1356">
        <f>--ISNUMBER(IFERROR(SEARCH('Project Costing'!#REF!,'Equipment &amp; Materials'!J1362,1),""))</f>
        <v>0</v>
      </c>
      <c r="B1356" t="str">
        <f>IF(A1356=1,COUNTIF($A$8:A1356,1),"")</f>
        <v/>
      </c>
      <c r="D1356" s="158">
        <f>IFERROR($C$8:INDEX($C$8:$C$3000,COUNTIF($C$8:$C$3000,"?*")),"")</f>
        <v>0</v>
      </c>
      <c r="F1356">
        <f>--ISNUMBER(IFERROR(SEARCH('Project Costing'!#REF!,'Equipment &amp; Materials'!J1362,1),""))</f>
        <v>0</v>
      </c>
      <c r="G1356" t="str">
        <f>IF(F1356=1,COUNTIF($F$8:F1356,1),"")</f>
        <v/>
      </c>
      <c r="I1356" s="157">
        <f>IFERROR($H$8:INDEX($H$8:$H$3000,COUNTIF($H$8:$H$3000,"?*")),"")</f>
        <v>0</v>
      </c>
    </row>
    <row r="1357" spans="1:9" x14ac:dyDescent="0.25">
      <c r="A1357">
        <f>--ISNUMBER(IFERROR(SEARCH('Project Costing'!#REF!,'Equipment &amp; Materials'!J1363,1),""))</f>
        <v>0</v>
      </c>
      <c r="B1357" t="str">
        <f>IF(A1357=1,COUNTIF($A$8:A1357,1),"")</f>
        <v/>
      </c>
      <c r="D1357" s="158">
        <f>IFERROR($C$8:INDEX($C$8:$C$3000,COUNTIF($C$8:$C$3000,"?*")),"")</f>
        <v>0</v>
      </c>
      <c r="F1357">
        <f>--ISNUMBER(IFERROR(SEARCH('Project Costing'!#REF!,'Equipment &amp; Materials'!J1363,1),""))</f>
        <v>0</v>
      </c>
      <c r="G1357" t="str">
        <f>IF(F1357=1,COUNTIF($F$8:F1357,1),"")</f>
        <v/>
      </c>
      <c r="I1357" s="157">
        <f>IFERROR($H$8:INDEX($H$8:$H$3000,COUNTIF($H$8:$H$3000,"?*")),"")</f>
        <v>0</v>
      </c>
    </row>
    <row r="1358" spans="1:9" x14ac:dyDescent="0.25">
      <c r="A1358">
        <f>--ISNUMBER(IFERROR(SEARCH('Project Costing'!#REF!,'Equipment &amp; Materials'!J1364,1),""))</f>
        <v>0</v>
      </c>
      <c r="B1358" t="str">
        <f>IF(A1358=1,COUNTIF($A$8:A1358,1),"")</f>
        <v/>
      </c>
      <c r="D1358" s="158">
        <f>IFERROR($C$8:INDEX($C$8:$C$3000,COUNTIF($C$8:$C$3000,"?*")),"")</f>
        <v>0</v>
      </c>
      <c r="F1358">
        <f>--ISNUMBER(IFERROR(SEARCH('Project Costing'!#REF!,'Equipment &amp; Materials'!J1364,1),""))</f>
        <v>0</v>
      </c>
      <c r="G1358" t="str">
        <f>IF(F1358=1,COUNTIF($F$8:F1358,1),"")</f>
        <v/>
      </c>
      <c r="I1358" s="157">
        <f>IFERROR($H$8:INDEX($H$8:$H$3000,COUNTIF($H$8:$H$3000,"?*")),"")</f>
        <v>0</v>
      </c>
    </row>
    <row r="1359" spans="1:9" x14ac:dyDescent="0.25">
      <c r="A1359">
        <f>--ISNUMBER(IFERROR(SEARCH('Project Costing'!#REF!,'Equipment &amp; Materials'!J1365,1),""))</f>
        <v>0</v>
      </c>
      <c r="B1359" t="str">
        <f>IF(A1359=1,COUNTIF($A$8:A1359,1),"")</f>
        <v/>
      </c>
      <c r="D1359" s="158">
        <f>IFERROR($C$8:INDEX($C$8:$C$3000,COUNTIF($C$8:$C$3000,"?*")),"")</f>
        <v>0</v>
      </c>
      <c r="F1359">
        <f>--ISNUMBER(IFERROR(SEARCH('Project Costing'!#REF!,'Equipment &amp; Materials'!J1365,1),""))</f>
        <v>0</v>
      </c>
      <c r="G1359" t="str">
        <f>IF(F1359=1,COUNTIF($F$8:F1359,1),"")</f>
        <v/>
      </c>
      <c r="I1359" s="157">
        <f>IFERROR($H$8:INDEX($H$8:$H$3000,COUNTIF($H$8:$H$3000,"?*")),"")</f>
        <v>0</v>
      </c>
    </row>
    <row r="1360" spans="1:9" x14ac:dyDescent="0.25">
      <c r="A1360">
        <f>--ISNUMBER(IFERROR(SEARCH('Project Costing'!#REF!,'Equipment &amp; Materials'!J1366,1),""))</f>
        <v>0</v>
      </c>
      <c r="B1360" t="str">
        <f>IF(A1360=1,COUNTIF($A$8:A1360,1),"")</f>
        <v/>
      </c>
      <c r="D1360" s="158">
        <f>IFERROR($C$8:INDEX($C$8:$C$3000,COUNTIF($C$8:$C$3000,"?*")),"")</f>
        <v>0</v>
      </c>
      <c r="F1360">
        <f>--ISNUMBER(IFERROR(SEARCH('Project Costing'!#REF!,'Equipment &amp; Materials'!J1366,1),""))</f>
        <v>0</v>
      </c>
      <c r="G1360" t="str">
        <f>IF(F1360=1,COUNTIF($F$8:F1360,1),"")</f>
        <v/>
      </c>
      <c r="I1360" s="157">
        <f>IFERROR($H$8:INDEX($H$8:$H$3000,COUNTIF($H$8:$H$3000,"?*")),"")</f>
        <v>0</v>
      </c>
    </row>
    <row r="1361" spans="1:9" x14ac:dyDescent="0.25">
      <c r="A1361">
        <f>--ISNUMBER(IFERROR(SEARCH('Project Costing'!#REF!,'Equipment &amp; Materials'!J1367,1),""))</f>
        <v>0</v>
      </c>
      <c r="B1361" t="str">
        <f>IF(A1361=1,COUNTIF($A$8:A1361,1),"")</f>
        <v/>
      </c>
      <c r="D1361" s="158">
        <f>IFERROR($C$8:INDEX($C$8:$C$3000,COUNTIF($C$8:$C$3000,"?*")),"")</f>
        <v>0</v>
      </c>
      <c r="F1361">
        <f>--ISNUMBER(IFERROR(SEARCH('Project Costing'!#REF!,'Equipment &amp; Materials'!J1367,1),""))</f>
        <v>0</v>
      </c>
      <c r="G1361" t="str">
        <f>IF(F1361=1,COUNTIF($F$8:F1361,1),"")</f>
        <v/>
      </c>
      <c r="I1361" s="157">
        <f>IFERROR($H$8:INDEX($H$8:$H$3000,COUNTIF($H$8:$H$3000,"?*")),"")</f>
        <v>0</v>
      </c>
    </row>
    <row r="1362" spans="1:9" x14ac:dyDescent="0.25">
      <c r="A1362">
        <f>--ISNUMBER(IFERROR(SEARCH('Project Costing'!#REF!,'Equipment &amp; Materials'!J1368,1),""))</f>
        <v>0</v>
      </c>
      <c r="B1362" t="str">
        <f>IF(A1362=1,COUNTIF($A$8:A1362,1),"")</f>
        <v/>
      </c>
      <c r="D1362" s="158">
        <f>IFERROR($C$8:INDEX($C$8:$C$3000,COUNTIF($C$8:$C$3000,"?*")),"")</f>
        <v>0</v>
      </c>
      <c r="F1362">
        <f>--ISNUMBER(IFERROR(SEARCH('Project Costing'!#REF!,'Equipment &amp; Materials'!J1368,1),""))</f>
        <v>0</v>
      </c>
      <c r="G1362" t="str">
        <f>IF(F1362=1,COUNTIF($F$8:F1362,1),"")</f>
        <v/>
      </c>
      <c r="I1362" s="157">
        <f>IFERROR($H$8:INDEX($H$8:$H$3000,COUNTIF($H$8:$H$3000,"?*")),"")</f>
        <v>0</v>
      </c>
    </row>
    <row r="1363" spans="1:9" x14ac:dyDescent="0.25">
      <c r="A1363">
        <f>--ISNUMBER(IFERROR(SEARCH('Project Costing'!#REF!,'Equipment &amp; Materials'!J1369,1),""))</f>
        <v>0</v>
      </c>
      <c r="B1363" t="str">
        <f>IF(A1363=1,COUNTIF($A$8:A1363,1),"")</f>
        <v/>
      </c>
      <c r="D1363" s="158">
        <f>IFERROR($C$8:INDEX($C$8:$C$3000,COUNTIF($C$8:$C$3000,"?*")),"")</f>
        <v>0</v>
      </c>
      <c r="F1363">
        <f>--ISNUMBER(IFERROR(SEARCH('Project Costing'!#REF!,'Equipment &amp; Materials'!J1369,1),""))</f>
        <v>0</v>
      </c>
      <c r="G1363" t="str">
        <f>IF(F1363=1,COUNTIF($F$8:F1363,1),"")</f>
        <v/>
      </c>
      <c r="I1363" s="157">
        <f>IFERROR($H$8:INDEX($H$8:$H$3000,COUNTIF($H$8:$H$3000,"?*")),"")</f>
        <v>0</v>
      </c>
    </row>
    <row r="1364" spans="1:9" x14ac:dyDescent="0.25">
      <c r="A1364">
        <f>--ISNUMBER(IFERROR(SEARCH('Project Costing'!#REF!,'Equipment &amp; Materials'!J1370,1),""))</f>
        <v>0</v>
      </c>
      <c r="B1364" t="str">
        <f>IF(A1364=1,COUNTIF($A$8:A1364,1),"")</f>
        <v/>
      </c>
      <c r="D1364" s="158">
        <f>IFERROR($C$8:INDEX($C$8:$C$3000,COUNTIF($C$8:$C$3000,"?*")),"")</f>
        <v>0</v>
      </c>
      <c r="F1364">
        <f>--ISNUMBER(IFERROR(SEARCH('Project Costing'!#REF!,'Equipment &amp; Materials'!J1370,1),""))</f>
        <v>0</v>
      </c>
      <c r="G1364" t="str">
        <f>IF(F1364=1,COUNTIF($F$8:F1364,1),"")</f>
        <v/>
      </c>
      <c r="I1364" s="157">
        <f>IFERROR($H$8:INDEX($H$8:$H$3000,COUNTIF($H$8:$H$3000,"?*")),"")</f>
        <v>0</v>
      </c>
    </row>
    <row r="1365" spans="1:9" x14ac:dyDescent="0.25">
      <c r="A1365">
        <f>--ISNUMBER(IFERROR(SEARCH('Project Costing'!#REF!,'Equipment &amp; Materials'!J1371,1),""))</f>
        <v>0</v>
      </c>
      <c r="B1365" t="str">
        <f>IF(A1365=1,COUNTIF($A$8:A1365,1),"")</f>
        <v/>
      </c>
      <c r="D1365" s="158">
        <f>IFERROR($C$8:INDEX($C$8:$C$3000,COUNTIF($C$8:$C$3000,"?*")),"")</f>
        <v>0</v>
      </c>
      <c r="F1365">
        <f>--ISNUMBER(IFERROR(SEARCH('Project Costing'!#REF!,'Equipment &amp; Materials'!J1371,1),""))</f>
        <v>0</v>
      </c>
      <c r="G1365" t="str">
        <f>IF(F1365=1,COUNTIF($F$8:F1365,1),"")</f>
        <v/>
      </c>
      <c r="I1365" s="157">
        <f>IFERROR($H$8:INDEX($H$8:$H$3000,COUNTIF($H$8:$H$3000,"?*")),"")</f>
        <v>0</v>
      </c>
    </row>
    <row r="1366" spans="1:9" x14ac:dyDescent="0.25">
      <c r="A1366">
        <f>--ISNUMBER(IFERROR(SEARCH('Project Costing'!#REF!,'Equipment &amp; Materials'!J1372,1),""))</f>
        <v>0</v>
      </c>
      <c r="B1366" t="str">
        <f>IF(A1366=1,COUNTIF($A$8:A1366,1),"")</f>
        <v/>
      </c>
      <c r="D1366" s="158">
        <f>IFERROR($C$8:INDEX($C$8:$C$3000,COUNTIF($C$8:$C$3000,"?*")),"")</f>
        <v>0</v>
      </c>
      <c r="F1366">
        <f>--ISNUMBER(IFERROR(SEARCH('Project Costing'!#REF!,'Equipment &amp; Materials'!J1372,1),""))</f>
        <v>0</v>
      </c>
      <c r="G1366" t="str">
        <f>IF(F1366=1,COUNTIF($F$8:F1366,1),"")</f>
        <v/>
      </c>
      <c r="I1366" s="157">
        <f>IFERROR($H$8:INDEX($H$8:$H$3000,COUNTIF($H$8:$H$3000,"?*")),"")</f>
        <v>0</v>
      </c>
    </row>
    <row r="1367" spans="1:9" x14ac:dyDescent="0.25">
      <c r="A1367">
        <f>--ISNUMBER(IFERROR(SEARCH('Project Costing'!#REF!,'Equipment &amp; Materials'!J1373,1),""))</f>
        <v>0</v>
      </c>
      <c r="B1367" t="str">
        <f>IF(A1367=1,COUNTIF($A$8:A1367,1),"")</f>
        <v/>
      </c>
      <c r="D1367" s="158">
        <f>IFERROR($C$8:INDEX($C$8:$C$3000,COUNTIF($C$8:$C$3000,"?*")),"")</f>
        <v>0</v>
      </c>
      <c r="F1367">
        <f>--ISNUMBER(IFERROR(SEARCH('Project Costing'!#REF!,'Equipment &amp; Materials'!J1373,1),""))</f>
        <v>0</v>
      </c>
      <c r="G1367" t="str">
        <f>IF(F1367=1,COUNTIF($F$8:F1367,1),"")</f>
        <v/>
      </c>
      <c r="I1367" s="157">
        <f>IFERROR($H$8:INDEX($H$8:$H$3000,COUNTIF($H$8:$H$3000,"?*")),"")</f>
        <v>0</v>
      </c>
    </row>
    <row r="1368" spans="1:9" x14ac:dyDescent="0.25">
      <c r="A1368">
        <f>--ISNUMBER(IFERROR(SEARCH('Project Costing'!#REF!,'Equipment &amp; Materials'!J1374,1),""))</f>
        <v>0</v>
      </c>
      <c r="B1368" t="str">
        <f>IF(A1368=1,COUNTIF($A$8:A1368,1),"")</f>
        <v/>
      </c>
      <c r="D1368" s="158">
        <f>IFERROR($C$8:INDEX($C$8:$C$3000,COUNTIF($C$8:$C$3000,"?*")),"")</f>
        <v>0</v>
      </c>
      <c r="F1368">
        <f>--ISNUMBER(IFERROR(SEARCH('Project Costing'!#REF!,'Equipment &amp; Materials'!J1374,1),""))</f>
        <v>0</v>
      </c>
      <c r="G1368" t="str">
        <f>IF(F1368=1,COUNTIF($F$8:F1368,1),"")</f>
        <v/>
      </c>
      <c r="I1368" s="157">
        <f>IFERROR($H$8:INDEX($H$8:$H$3000,COUNTIF($H$8:$H$3000,"?*")),"")</f>
        <v>0</v>
      </c>
    </row>
    <row r="1369" spans="1:9" x14ac:dyDescent="0.25">
      <c r="A1369">
        <f>--ISNUMBER(IFERROR(SEARCH('Project Costing'!#REF!,'Equipment &amp; Materials'!J1375,1),""))</f>
        <v>0</v>
      </c>
      <c r="B1369" t="str">
        <f>IF(A1369=1,COUNTIF($A$8:A1369,1),"")</f>
        <v/>
      </c>
      <c r="D1369" s="158">
        <f>IFERROR($C$8:INDEX($C$8:$C$3000,COUNTIF($C$8:$C$3000,"?*")),"")</f>
        <v>0</v>
      </c>
      <c r="F1369">
        <f>--ISNUMBER(IFERROR(SEARCH('Project Costing'!#REF!,'Equipment &amp; Materials'!J1375,1),""))</f>
        <v>0</v>
      </c>
      <c r="G1369" t="str">
        <f>IF(F1369=1,COUNTIF($F$8:F1369,1),"")</f>
        <v/>
      </c>
      <c r="I1369" s="157">
        <f>IFERROR($H$8:INDEX($H$8:$H$3000,COUNTIF($H$8:$H$3000,"?*")),"")</f>
        <v>0</v>
      </c>
    </row>
    <row r="1370" spans="1:9" x14ac:dyDescent="0.25">
      <c r="A1370">
        <f>--ISNUMBER(IFERROR(SEARCH('Project Costing'!#REF!,'Equipment &amp; Materials'!J1376,1),""))</f>
        <v>0</v>
      </c>
      <c r="B1370" t="str">
        <f>IF(A1370=1,COUNTIF($A$8:A1370,1),"")</f>
        <v/>
      </c>
      <c r="D1370" s="158">
        <f>IFERROR($C$8:INDEX($C$8:$C$3000,COUNTIF($C$8:$C$3000,"?*")),"")</f>
        <v>0</v>
      </c>
      <c r="F1370">
        <f>--ISNUMBER(IFERROR(SEARCH('Project Costing'!#REF!,'Equipment &amp; Materials'!J1376,1),""))</f>
        <v>0</v>
      </c>
      <c r="G1370" t="str">
        <f>IF(F1370=1,COUNTIF($F$8:F1370,1),"")</f>
        <v/>
      </c>
      <c r="I1370" s="157">
        <f>IFERROR($H$8:INDEX($H$8:$H$3000,COUNTIF($H$8:$H$3000,"?*")),"")</f>
        <v>0</v>
      </c>
    </row>
    <row r="1371" spans="1:9" x14ac:dyDescent="0.25">
      <c r="A1371">
        <f>--ISNUMBER(IFERROR(SEARCH('Project Costing'!#REF!,'Equipment &amp; Materials'!J1377,1),""))</f>
        <v>0</v>
      </c>
      <c r="B1371" t="str">
        <f>IF(A1371=1,COUNTIF($A$8:A1371,1),"")</f>
        <v/>
      </c>
      <c r="D1371" s="158">
        <f>IFERROR($C$8:INDEX($C$8:$C$3000,COUNTIF($C$8:$C$3000,"?*")),"")</f>
        <v>0</v>
      </c>
      <c r="F1371">
        <f>--ISNUMBER(IFERROR(SEARCH('Project Costing'!#REF!,'Equipment &amp; Materials'!J1377,1),""))</f>
        <v>0</v>
      </c>
      <c r="G1371" t="str">
        <f>IF(F1371=1,COUNTIF($F$8:F1371,1),"")</f>
        <v/>
      </c>
      <c r="I1371" s="157">
        <f>IFERROR($H$8:INDEX($H$8:$H$3000,COUNTIF($H$8:$H$3000,"?*")),"")</f>
        <v>0</v>
      </c>
    </row>
    <row r="1372" spans="1:9" x14ac:dyDescent="0.25">
      <c r="A1372">
        <f>--ISNUMBER(IFERROR(SEARCH('Project Costing'!#REF!,'Equipment &amp; Materials'!J1378,1),""))</f>
        <v>0</v>
      </c>
      <c r="B1372" t="str">
        <f>IF(A1372=1,COUNTIF($A$8:A1372,1),"")</f>
        <v/>
      </c>
      <c r="D1372" s="158">
        <f>IFERROR($C$8:INDEX($C$8:$C$3000,COUNTIF($C$8:$C$3000,"?*")),"")</f>
        <v>0</v>
      </c>
      <c r="F1372">
        <f>--ISNUMBER(IFERROR(SEARCH('Project Costing'!#REF!,'Equipment &amp; Materials'!J1378,1),""))</f>
        <v>0</v>
      </c>
      <c r="G1372" t="str">
        <f>IF(F1372=1,COUNTIF($F$8:F1372,1),"")</f>
        <v/>
      </c>
      <c r="I1372" s="157">
        <f>IFERROR($H$8:INDEX($H$8:$H$3000,COUNTIF($H$8:$H$3000,"?*")),"")</f>
        <v>0</v>
      </c>
    </row>
    <row r="1373" spans="1:9" x14ac:dyDescent="0.25">
      <c r="A1373">
        <f>--ISNUMBER(IFERROR(SEARCH('Project Costing'!#REF!,'Equipment &amp; Materials'!J1379,1),""))</f>
        <v>0</v>
      </c>
      <c r="B1373" t="str">
        <f>IF(A1373=1,COUNTIF($A$8:A1373,1),"")</f>
        <v/>
      </c>
      <c r="D1373" s="158">
        <f>IFERROR($C$8:INDEX($C$8:$C$3000,COUNTIF($C$8:$C$3000,"?*")),"")</f>
        <v>0</v>
      </c>
      <c r="F1373">
        <f>--ISNUMBER(IFERROR(SEARCH('Project Costing'!#REF!,'Equipment &amp; Materials'!J1379,1),""))</f>
        <v>0</v>
      </c>
      <c r="G1373" t="str">
        <f>IF(F1373=1,COUNTIF($F$8:F1373,1),"")</f>
        <v/>
      </c>
      <c r="I1373" s="157">
        <f>IFERROR($H$8:INDEX($H$8:$H$3000,COUNTIF($H$8:$H$3000,"?*")),"")</f>
        <v>0</v>
      </c>
    </row>
    <row r="1374" spans="1:9" x14ac:dyDescent="0.25">
      <c r="A1374">
        <f>--ISNUMBER(IFERROR(SEARCH('Project Costing'!#REF!,'Equipment &amp; Materials'!J1380,1),""))</f>
        <v>0</v>
      </c>
      <c r="B1374" t="str">
        <f>IF(A1374=1,COUNTIF($A$8:A1374,1),"")</f>
        <v/>
      </c>
      <c r="D1374" s="158">
        <f>IFERROR($C$8:INDEX($C$8:$C$3000,COUNTIF($C$8:$C$3000,"?*")),"")</f>
        <v>0</v>
      </c>
      <c r="F1374">
        <f>--ISNUMBER(IFERROR(SEARCH('Project Costing'!#REF!,'Equipment &amp; Materials'!J1380,1),""))</f>
        <v>0</v>
      </c>
      <c r="G1374" t="str">
        <f>IF(F1374=1,COUNTIF($F$8:F1374,1),"")</f>
        <v/>
      </c>
      <c r="I1374" s="157">
        <f>IFERROR($H$8:INDEX($H$8:$H$3000,COUNTIF($H$8:$H$3000,"?*")),"")</f>
        <v>0</v>
      </c>
    </row>
    <row r="1375" spans="1:9" x14ac:dyDescent="0.25">
      <c r="A1375">
        <f>--ISNUMBER(IFERROR(SEARCH('Project Costing'!#REF!,'Equipment &amp; Materials'!J1381,1),""))</f>
        <v>0</v>
      </c>
      <c r="B1375" t="str">
        <f>IF(A1375=1,COUNTIF($A$8:A1375,1),"")</f>
        <v/>
      </c>
      <c r="D1375" s="158">
        <f>IFERROR($C$8:INDEX($C$8:$C$3000,COUNTIF($C$8:$C$3000,"?*")),"")</f>
        <v>0</v>
      </c>
      <c r="F1375">
        <f>--ISNUMBER(IFERROR(SEARCH('Project Costing'!#REF!,'Equipment &amp; Materials'!J1381,1),""))</f>
        <v>0</v>
      </c>
      <c r="G1375" t="str">
        <f>IF(F1375=1,COUNTIF($F$8:F1375,1),"")</f>
        <v/>
      </c>
      <c r="I1375" s="157">
        <f>IFERROR($H$8:INDEX($H$8:$H$3000,COUNTIF($H$8:$H$3000,"?*")),"")</f>
        <v>0</v>
      </c>
    </row>
    <row r="1376" spans="1:9" x14ac:dyDescent="0.25">
      <c r="A1376">
        <f>--ISNUMBER(IFERROR(SEARCH('Project Costing'!#REF!,'Equipment &amp; Materials'!J1382,1),""))</f>
        <v>0</v>
      </c>
      <c r="B1376" t="str">
        <f>IF(A1376=1,COUNTIF($A$8:A1376,1),"")</f>
        <v/>
      </c>
      <c r="D1376" s="158">
        <f>IFERROR($C$8:INDEX($C$8:$C$3000,COUNTIF($C$8:$C$3000,"?*")),"")</f>
        <v>0</v>
      </c>
      <c r="F1376">
        <f>--ISNUMBER(IFERROR(SEARCH('Project Costing'!#REF!,'Equipment &amp; Materials'!J1382,1),""))</f>
        <v>0</v>
      </c>
      <c r="G1376" t="str">
        <f>IF(F1376=1,COUNTIF($F$8:F1376,1),"")</f>
        <v/>
      </c>
      <c r="I1376" s="157">
        <f>IFERROR($H$8:INDEX($H$8:$H$3000,COUNTIF($H$8:$H$3000,"?*")),"")</f>
        <v>0</v>
      </c>
    </row>
    <row r="1377" spans="1:9" x14ac:dyDescent="0.25">
      <c r="A1377">
        <f>--ISNUMBER(IFERROR(SEARCH('Project Costing'!#REF!,'Equipment &amp; Materials'!J1383,1),""))</f>
        <v>0</v>
      </c>
      <c r="B1377" t="str">
        <f>IF(A1377=1,COUNTIF($A$8:A1377,1),"")</f>
        <v/>
      </c>
      <c r="D1377" s="158">
        <f>IFERROR($C$8:INDEX($C$8:$C$3000,COUNTIF($C$8:$C$3000,"?*")),"")</f>
        <v>0</v>
      </c>
      <c r="F1377">
        <f>--ISNUMBER(IFERROR(SEARCH('Project Costing'!#REF!,'Equipment &amp; Materials'!J1383,1),""))</f>
        <v>0</v>
      </c>
      <c r="G1377" t="str">
        <f>IF(F1377=1,COUNTIF($F$8:F1377,1),"")</f>
        <v/>
      </c>
      <c r="I1377" s="157">
        <f>IFERROR($H$8:INDEX($H$8:$H$3000,COUNTIF($H$8:$H$3000,"?*")),"")</f>
        <v>0</v>
      </c>
    </row>
    <row r="1378" spans="1:9" x14ac:dyDescent="0.25">
      <c r="A1378">
        <f>--ISNUMBER(IFERROR(SEARCH('Project Costing'!#REF!,'Equipment &amp; Materials'!J1384,1),""))</f>
        <v>0</v>
      </c>
      <c r="B1378" t="str">
        <f>IF(A1378=1,COUNTIF($A$8:A1378,1),"")</f>
        <v/>
      </c>
      <c r="D1378" s="158">
        <f>IFERROR($C$8:INDEX($C$8:$C$3000,COUNTIF($C$8:$C$3000,"?*")),"")</f>
        <v>0</v>
      </c>
      <c r="F1378">
        <f>--ISNUMBER(IFERROR(SEARCH('Project Costing'!#REF!,'Equipment &amp; Materials'!J1384,1),""))</f>
        <v>0</v>
      </c>
      <c r="G1378" t="str">
        <f>IF(F1378=1,COUNTIF($F$8:F1378,1),"")</f>
        <v/>
      </c>
      <c r="I1378" s="157">
        <f>IFERROR($H$8:INDEX($H$8:$H$3000,COUNTIF($H$8:$H$3000,"?*")),"")</f>
        <v>0</v>
      </c>
    </row>
    <row r="1379" spans="1:9" x14ac:dyDescent="0.25">
      <c r="A1379">
        <f>--ISNUMBER(IFERROR(SEARCH('Project Costing'!#REF!,'Equipment &amp; Materials'!J1385,1),""))</f>
        <v>0</v>
      </c>
      <c r="B1379" t="str">
        <f>IF(A1379=1,COUNTIF($A$8:A1379,1),"")</f>
        <v/>
      </c>
      <c r="D1379" s="158">
        <f>IFERROR($C$8:INDEX($C$8:$C$3000,COUNTIF($C$8:$C$3000,"?*")),"")</f>
        <v>0</v>
      </c>
      <c r="F1379">
        <f>--ISNUMBER(IFERROR(SEARCH('Project Costing'!#REF!,'Equipment &amp; Materials'!J1385,1),""))</f>
        <v>0</v>
      </c>
      <c r="G1379" t="str">
        <f>IF(F1379=1,COUNTIF($F$8:F1379,1),"")</f>
        <v/>
      </c>
      <c r="I1379" s="157">
        <f>IFERROR($H$8:INDEX($H$8:$H$3000,COUNTIF($H$8:$H$3000,"?*")),"")</f>
        <v>0</v>
      </c>
    </row>
    <row r="1380" spans="1:9" x14ac:dyDescent="0.25">
      <c r="A1380">
        <f>--ISNUMBER(IFERROR(SEARCH('Project Costing'!#REF!,'Equipment &amp; Materials'!J1386,1),""))</f>
        <v>0</v>
      </c>
      <c r="B1380" t="str">
        <f>IF(A1380=1,COUNTIF($A$8:A1380,1),"")</f>
        <v/>
      </c>
      <c r="D1380" s="158">
        <f>IFERROR($C$8:INDEX($C$8:$C$3000,COUNTIF($C$8:$C$3000,"?*")),"")</f>
        <v>0</v>
      </c>
      <c r="F1380">
        <f>--ISNUMBER(IFERROR(SEARCH('Project Costing'!#REF!,'Equipment &amp; Materials'!J1386,1),""))</f>
        <v>0</v>
      </c>
      <c r="G1380" t="str">
        <f>IF(F1380=1,COUNTIF($F$8:F1380,1),"")</f>
        <v/>
      </c>
      <c r="I1380" s="157">
        <f>IFERROR($H$8:INDEX($H$8:$H$3000,COUNTIF($H$8:$H$3000,"?*")),"")</f>
        <v>0</v>
      </c>
    </row>
    <row r="1381" spans="1:9" x14ac:dyDescent="0.25">
      <c r="A1381">
        <f>--ISNUMBER(IFERROR(SEARCH('Project Costing'!#REF!,'Equipment &amp; Materials'!J1387,1),""))</f>
        <v>0</v>
      </c>
      <c r="B1381" t="str">
        <f>IF(A1381=1,COUNTIF($A$8:A1381,1),"")</f>
        <v/>
      </c>
      <c r="D1381" s="158">
        <f>IFERROR($C$8:INDEX($C$8:$C$3000,COUNTIF($C$8:$C$3000,"?*")),"")</f>
        <v>0</v>
      </c>
      <c r="F1381">
        <f>--ISNUMBER(IFERROR(SEARCH('Project Costing'!#REF!,'Equipment &amp; Materials'!J1387,1),""))</f>
        <v>0</v>
      </c>
      <c r="G1381" t="str">
        <f>IF(F1381=1,COUNTIF($F$8:F1381,1),"")</f>
        <v/>
      </c>
      <c r="I1381" s="157">
        <f>IFERROR($H$8:INDEX($H$8:$H$3000,COUNTIF($H$8:$H$3000,"?*")),"")</f>
        <v>0</v>
      </c>
    </row>
    <row r="1382" spans="1:9" x14ac:dyDescent="0.25">
      <c r="A1382">
        <f>--ISNUMBER(IFERROR(SEARCH('Project Costing'!#REF!,'Equipment &amp; Materials'!J1388,1),""))</f>
        <v>0</v>
      </c>
      <c r="B1382" t="str">
        <f>IF(A1382=1,COUNTIF($A$8:A1382,1),"")</f>
        <v/>
      </c>
      <c r="D1382" s="158">
        <f>IFERROR($C$8:INDEX($C$8:$C$3000,COUNTIF($C$8:$C$3000,"?*")),"")</f>
        <v>0</v>
      </c>
      <c r="F1382">
        <f>--ISNUMBER(IFERROR(SEARCH('Project Costing'!#REF!,'Equipment &amp; Materials'!J1388,1),""))</f>
        <v>0</v>
      </c>
      <c r="G1382" t="str">
        <f>IF(F1382=1,COUNTIF($F$8:F1382,1),"")</f>
        <v/>
      </c>
      <c r="I1382" s="157">
        <f>IFERROR($H$8:INDEX($H$8:$H$3000,COUNTIF($H$8:$H$3000,"?*")),"")</f>
        <v>0</v>
      </c>
    </row>
    <row r="1383" spans="1:9" x14ac:dyDescent="0.25">
      <c r="A1383">
        <f>--ISNUMBER(IFERROR(SEARCH('Project Costing'!#REF!,'Equipment &amp; Materials'!J1389,1),""))</f>
        <v>0</v>
      </c>
      <c r="B1383" t="str">
        <f>IF(A1383=1,COUNTIF($A$8:A1383,1),"")</f>
        <v/>
      </c>
      <c r="D1383" s="158">
        <f>IFERROR($C$8:INDEX($C$8:$C$3000,COUNTIF($C$8:$C$3000,"?*")),"")</f>
        <v>0</v>
      </c>
      <c r="F1383">
        <f>--ISNUMBER(IFERROR(SEARCH('Project Costing'!#REF!,'Equipment &amp; Materials'!J1389,1),""))</f>
        <v>0</v>
      </c>
      <c r="G1383" t="str">
        <f>IF(F1383=1,COUNTIF($F$8:F1383,1),"")</f>
        <v/>
      </c>
      <c r="I1383" s="157">
        <f>IFERROR($H$8:INDEX($H$8:$H$3000,COUNTIF($H$8:$H$3000,"?*")),"")</f>
        <v>0</v>
      </c>
    </row>
    <row r="1384" spans="1:9" x14ac:dyDescent="0.25">
      <c r="A1384">
        <f>--ISNUMBER(IFERROR(SEARCH('Project Costing'!#REF!,'Equipment &amp; Materials'!J1390,1),""))</f>
        <v>0</v>
      </c>
      <c r="B1384" t="str">
        <f>IF(A1384=1,COUNTIF($A$8:A1384,1),"")</f>
        <v/>
      </c>
      <c r="D1384" s="158">
        <f>IFERROR($C$8:INDEX($C$8:$C$3000,COUNTIF($C$8:$C$3000,"?*")),"")</f>
        <v>0</v>
      </c>
      <c r="F1384">
        <f>--ISNUMBER(IFERROR(SEARCH('Project Costing'!#REF!,'Equipment &amp; Materials'!J1390,1),""))</f>
        <v>0</v>
      </c>
      <c r="G1384" t="str">
        <f>IF(F1384=1,COUNTIF($F$8:F1384,1),"")</f>
        <v/>
      </c>
      <c r="I1384" s="157">
        <f>IFERROR($H$8:INDEX($H$8:$H$3000,COUNTIF($H$8:$H$3000,"?*")),"")</f>
        <v>0</v>
      </c>
    </row>
    <row r="1385" spans="1:9" x14ac:dyDescent="0.25">
      <c r="A1385">
        <f>--ISNUMBER(IFERROR(SEARCH('Project Costing'!#REF!,'Equipment &amp; Materials'!J1391,1),""))</f>
        <v>0</v>
      </c>
      <c r="B1385" t="str">
        <f>IF(A1385=1,COUNTIF($A$8:A1385,1),"")</f>
        <v/>
      </c>
      <c r="D1385" s="158">
        <f>IFERROR($C$8:INDEX($C$8:$C$3000,COUNTIF($C$8:$C$3000,"?*")),"")</f>
        <v>0</v>
      </c>
      <c r="F1385">
        <f>--ISNUMBER(IFERROR(SEARCH('Project Costing'!#REF!,'Equipment &amp; Materials'!J1391,1),""))</f>
        <v>0</v>
      </c>
      <c r="G1385" t="str">
        <f>IF(F1385=1,COUNTIF($F$8:F1385,1),"")</f>
        <v/>
      </c>
      <c r="I1385" s="157">
        <f>IFERROR($H$8:INDEX($H$8:$H$3000,COUNTIF($H$8:$H$3000,"?*")),"")</f>
        <v>0</v>
      </c>
    </row>
    <row r="1386" spans="1:9" x14ac:dyDescent="0.25">
      <c r="A1386">
        <f>--ISNUMBER(IFERROR(SEARCH('Project Costing'!#REF!,'Equipment &amp; Materials'!J1392,1),""))</f>
        <v>0</v>
      </c>
      <c r="B1386" t="str">
        <f>IF(A1386=1,COUNTIF($A$8:A1386,1),"")</f>
        <v/>
      </c>
      <c r="D1386" s="158">
        <f>IFERROR($C$8:INDEX($C$8:$C$3000,COUNTIF($C$8:$C$3000,"?*")),"")</f>
        <v>0</v>
      </c>
      <c r="F1386">
        <f>--ISNUMBER(IFERROR(SEARCH('Project Costing'!#REF!,'Equipment &amp; Materials'!J1392,1),""))</f>
        <v>0</v>
      </c>
      <c r="G1386" t="str">
        <f>IF(F1386=1,COUNTIF($F$8:F1386,1),"")</f>
        <v/>
      </c>
      <c r="I1386" s="157">
        <f>IFERROR($H$8:INDEX($H$8:$H$3000,COUNTIF($H$8:$H$3000,"?*")),"")</f>
        <v>0</v>
      </c>
    </row>
    <row r="1387" spans="1:9" x14ac:dyDescent="0.25">
      <c r="A1387">
        <f>--ISNUMBER(IFERROR(SEARCH('Project Costing'!#REF!,'Equipment &amp; Materials'!J1393,1),""))</f>
        <v>0</v>
      </c>
      <c r="B1387" t="str">
        <f>IF(A1387=1,COUNTIF($A$8:A1387,1),"")</f>
        <v/>
      </c>
      <c r="D1387" s="158">
        <f>IFERROR($C$8:INDEX($C$8:$C$3000,COUNTIF($C$8:$C$3000,"?*")),"")</f>
        <v>0</v>
      </c>
      <c r="F1387">
        <f>--ISNUMBER(IFERROR(SEARCH('Project Costing'!#REF!,'Equipment &amp; Materials'!J1393,1),""))</f>
        <v>0</v>
      </c>
      <c r="G1387" t="str">
        <f>IF(F1387=1,COUNTIF($F$8:F1387,1),"")</f>
        <v/>
      </c>
      <c r="I1387" s="157">
        <f>IFERROR($H$8:INDEX($H$8:$H$3000,COUNTIF($H$8:$H$3000,"?*")),"")</f>
        <v>0</v>
      </c>
    </row>
    <row r="1388" spans="1:9" x14ac:dyDescent="0.25">
      <c r="A1388">
        <f>--ISNUMBER(IFERROR(SEARCH('Project Costing'!#REF!,'Equipment &amp; Materials'!J1394,1),""))</f>
        <v>0</v>
      </c>
      <c r="B1388" t="str">
        <f>IF(A1388=1,COUNTIF($A$8:A1388,1),"")</f>
        <v/>
      </c>
      <c r="D1388" s="158">
        <f>IFERROR($C$8:INDEX($C$8:$C$3000,COUNTIF($C$8:$C$3000,"?*")),"")</f>
        <v>0</v>
      </c>
      <c r="F1388">
        <f>--ISNUMBER(IFERROR(SEARCH('Project Costing'!#REF!,'Equipment &amp; Materials'!J1394,1),""))</f>
        <v>0</v>
      </c>
      <c r="G1388" t="str">
        <f>IF(F1388=1,COUNTIF($F$8:F1388,1),"")</f>
        <v/>
      </c>
      <c r="I1388" s="157">
        <f>IFERROR($H$8:INDEX($H$8:$H$3000,COUNTIF($H$8:$H$3000,"?*")),"")</f>
        <v>0</v>
      </c>
    </row>
    <row r="1389" spans="1:9" x14ac:dyDescent="0.25">
      <c r="A1389">
        <f>--ISNUMBER(IFERROR(SEARCH('Project Costing'!#REF!,'Equipment &amp; Materials'!J1395,1),""))</f>
        <v>0</v>
      </c>
      <c r="B1389" t="str">
        <f>IF(A1389=1,COUNTIF($A$8:A1389,1),"")</f>
        <v/>
      </c>
      <c r="D1389" s="158">
        <f>IFERROR($C$8:INDEX($C$8:$C$3000,COUNTIF($C$8:$C$3000,"?*")),"")</f>
        <v>0</v>
      </c>
      <c r="F1389">
        <f>--ISNUMBER(IFERROR(SEARCH('Project Costing'!#REF!,'Equipment &amp; Materials'!J1395,1),""))</f>
        <v>0</v>
      </c>
      <c r="G1389" t="str">
        <f>IF(F1389=1,COUNTIF($F$8:F1389,1),"")</f>
        <v/>
      </c>
      <c r="I1389" s="157">
        <f>IFERROR($H$8:INDEX($H$8:$H$3000,COUNTIF($H$8:$H$3000,"?*")),"")</f>
        <v>0</v>
      </c>
    </row>
    <row r="1390" spans="1:9" x14ac:dyDescent="0.25">
      <c r="A1390">
        <f>--ISNUMBER(IFERROR(SEARCH('Project Costing'!#REF!,'Equipment &amp; Materials'!J1396,1),""))</f>
        <v>0</v>
      </c>
      <c r="B1390" t="str">
        <f>IF(A1390=1,COUNTIF($A$8:A1390,1),"")</f>
        <v/>
      </c>
      <c r="D1390" s="158">
        <f>IFERROR($C$8:INDEX($C$8:$C$3000,COUNTIF($C$8:$C$3000,"?*")),"")</f>
        <v>0</v>
      </c>
      <c r="F1390">
        <f>--ISNUMBER(IFERROR(SEARCH('Project Costing'!#REF!,'Equipment &amp; Materials'!J1396,1),""))</f>
        <v>0</v>
      </c>
      <c r="G1390" t="str">
        <f>IF(F1390=1,COUNTIF($F$8:F1390,1),"")</f>
        <v/>
      </c>
      <c r="I1390" s="157">
        <f>IFERROR($H$8:INDEX($H$8:$H$3000,COUNTIF($H$8:$H$3000,"?*")),"")</f>
        <v>0</v>
      </c>
    </row>
    <row r="1391" spans="1:9" x14ac:dyDescent="0.25">
      <c r="A1391">
        <f>--ISNUMBER(IFERROR(SEARCH('Project Costing'!#REF!,'Equipment &amp; Materials'!J1397,1),""))</f>
        <v>0</v>
      </c>
      <c r="B1391" t="str">
        <f>IF(A1391=1,COUNTIF($A$8:A1391,1),"")</f>
        <v/>
      </c>
      <c r="D1391" s="158">
        <f>IFERROR($C$8:INDEX($C$8:$C$3000,COUNTIF($C$8:$C$3000,"?*")),"")</f>
        <v>0</v>
      </c>
      <c r="F1391">
        <f>--ISNUMBER(IFERROR(SEARCH('Project Costing'!#REF!,'Equipment &amp; Materials'!J1397,1),""))</f>
        <v>0</v>
      </c>
      <c r="G1391" t="str">
        <f>IF(F1391=1,COUNTIF($F$8:F1391,1),"")</f>
        <v/>
      </c>
      <c r="I1391" s="157">
        <f>IFERROR($H$8:INDEX($H$8:$H$3000,COUNTIF($H$8:$H$3000,"?*")),"")</f>
        <v>0</v>
      </c>
    </row>
    <row r="1392" spans="1:9" x14ac:dyDescent="0.25">
      <c r="A1392">
        <f>--ISNUMBER(IFERROR(SEARCH('Project Costing'!#REF!,'Equipment &amp; Materials'!J1398,1),""))</f>
        <v>0</v>
      </c>
      <c r="B1392" t="str">
        <f>IF(A1392=1,COUNTIF($A$8:A1392,1),"")</f>
        <v/>
      </c>
      <c r="D1392" s="158">
        <f>IFERROR($C$8:INDEX($C$8:$C$3000,COUNTIF($C$8:$C$3000,"?*")),"")</f>
        <v>0</v>
      </c>
      <c r="F1392">
        <f>--ISNUMBER(IFERROR(SEARCH('Project Costing'!#REF!,'Equipment &amp; Materials'!J1398,1),""))</f>
        <v>0</v>
      </c>
      <c r="G1392" t="str">
        <f>IF(F1392=1,COUNTIF($F$8:F1392,1),"")</f>
        <v/>
      </c>
      <c r="I1392" s="157">
        <f>IFERROR($H$8:INDEX($H$8:$H$3000,COUNTIF($H$8:$H$3000,"?*")),"")</f>
        <v>0</v>
      </c>
    </row>
    <row r="1393" spans="1:9" x14ac:dyDescent="0.25">
      <c r="A1393">
        <f>--ISNUMBER(IFERROR(SEARCH('Project Costing'!#REF!,'Equipment &amp; Materials'!J1399,1),""))</f>
        <v>0</v>
      </c>
      <c r="B1393" t="str">
        <f>IF(A1393=1,COUNTIF($A$8:A1393,1),"")</f>
        <v/>
      </c>
      <c r="D1393" s="158">
        <f>IFERROR($C$8:INDEX($C$8:$C$3000,COUNTIF($C$8:$C$3000,"?*")),"")</f>
        <v>0</v>
      </c>
      <c r="F1393">
        <f>--ISNUMBER(IFERROR(SEARCH('Project Costing'!#REF!,'Equipment &amp; Materials'!J1399,1),""))</f>
        <v>0</v>
      </c>
      <c r="G1393" t="str">
        <f>IF(F1393=1,COUNTIF($F$8:F1393,1),"")</f>
        <v/>
      </c>
      <c r="I1393" s="157">
        <f>IFERROR($H$8:INDEX($H$8:$H$3000,COUNTIF($H$8:$H$3000,"?*")),"")</f>
        <v>0</v>
      </c>
    </row>
    <row r="1394" spans="1:9" x14ac:dyDescent="0.25">
      <c r="A1394">
        <f>--ISNUMBER(IFERROR(SEARCH('Project Costing'!#REF!,'Equipment &amp; Materials'!J1400,1),""))</f>
        <v>0</v>
      </c>
      <c r="B1394" t="str">
        <f>IF(A1394=1,COUNTIF($A$8:A1394,1),"")</f>
        <v/>
      </c>
      <c r="D1394" s="158">
        <f>IFERROR($C$8:INDEX($C$8:$C$3000,COUNTIF($C$8:$C$3000,"?*")),"")</f>
        <v>0</v>
      </c>
      <c r="F1394">
        <f>--ISNUMBER(IFERROR(SEARCH('Project Costing'!#REF!,'Equipment &amp; Materials'!J1400,1),""))</f>
        <v>0</v>
      </c>
      <c r="G1394" t="str">
        <f>IF(F1394=1,COUNTIF($F$8:F1394,1),"")</f>
        <v/>
      </c>
      <c r="I1394" s="157">
        <f>IFERROR($H$8:INDEX($H$8:$H$3000,COUNTIF($H$8:$H$3000,"?*")),"")</f>
        <v>0</v>
      </c>
    </row>
    <row r="1395" spans="1:9" x14ac:dyDescent="0.25">
      <c r="A1395">
        <f>--ISNUMBER(IFERROR(SEARCH('Project Costing'!#REF!,'Equipment &amp; Materials'!J1401,1),""))</f>
        <v>0</v>
      </c>
      <c r="B1395" t="str">
        <f>IF(A1395=1,COUNTIF($A$8:A1395,1),"")</f>
        <v/>
      </c>
      <c r="D1395" s="158">
        <f>IFERROR($C$8:INDEX($C$8:$C$3000,COUNTIF($C$8:$C$3000,"?*")),"")</f>
        <v>0</v>
      </c>
      <c r="F1395">
        <f>--ISNUMBER(IFERROR(SEARCH('Project Costing'!#REF!,'Equipment &amp; Materials'!J1401,1),""))</f>
        <v>0</v>
      </c>
      <c r="G1395" t="str">
        <f>IF(F1395=1,COUNTIF($F$8:F1395,1),"")</f>
        <v/>
      </c>
      <c r="I1395" s="157">
        <f>IFERROR($H$8:INDEX($H$8:$H$3000,COUNTIF($H$8:$H$3000,"?*")),"")</f>
        <v>0</v>
      </c>
    </row>
    <row r="1396" spans="1:9" x14ac:dyDescent="0.25">
      <c r="A1396">
        <f>--ISNUMBER(IFERROR(SEARCH('Project Costing'!#REF!,'Equipment &amp; Materials'!J1402,1),""))</f>
        <v>0</v>
      </c>
      <c r="B1396" t="str">
        <f>IF(A1396=1,COUNTIF($A$8:A1396,1),"")</f>
        <v/>
      </c>
      <c r="D1396" s="158">
        <f>IFERROR($C$8:INDEX($C$8:$C$3000,COUNTIF($C$8:$C$3000,"?*")),"")</f>
        <v>0</v>
      </c>
      <c r="F1396">
        <f>--ISNUMBER(IFERROR(SEARCH('Project Costing'!#REF!,'Equipment &amp; Materials'!J1402,1),""))</f>
        <v>0</v>
      </c>
      <c r="G1396" t="str">
        <f>IF(F1396=1,COUNTIF($F$8:F1396,1),"")</f>
        <v/>
      </c>
      <c r="I1396" s="157">
        <f>IFERROR($H$8:INDEX($H$8:$H$3000,COUNTIF($H$8:$H$3000,"?*")),"")</f>
        <v>0</v>
      </c>
    </row>
    <row r="1397" spans="1:9" x14ac:dyDescent="0.25">
      <c r="A1397">
        <f>--ISNUMBER(IFERROR(SEARCH('Project Costing'!#REF!,'Equipment &amp; Materials'!J1403,1),""))</f>
        <v>0</v>
      </c>
      <c r="B1397" t="str">
        <f>IF(A1397=1,COUNTIF($A$8:A1397,1),"")</f>
        <v/>
      </c>
      <c r="D1397" s="158">
        <f>IFERROR($C$8:INDEX($C$8:$C$3000,COUNTIF($C$8:$C$3000,"?*")),"")</f>
        <v>0</v>
      </c>
      <c r="F1397">
        <f>--ISNUMBER(IFERROR(SEARCH('Project Costing'!#REF!,'Equipment &amp; Materials'!J1403,1),""))</f>
        <v>0</v>
      </c>
      <c r="G1397" t="str">
        <f>IF(F1397=1,COUNTIF($F$8:F1397,1),"")</f>
        <v/>
      </c>
      <c r="I1397" s="157">
        <f>IFERROR($H$8:INDEX($H$8:$H$3000,COUNTIF($H$8:$H$3000,"?*")),"")</f>
        <v>0</v>
      </c>
    </row>
    <row r="1398" spans="1:9" x14ac:dyDescent="0.25">
      <c r="A1398">
        <f>--ISNUMBER(IFERROR(SEARCH('Project Costing'!#REF!,'Equipment &amp; Materials'!J1404,1),""))</f>
        <v>0</v>
      </c>
      <c r="B1398" t="str">
        <f>IF(A1398=1,COUNTIF($A$8:A1398,1),"")</f>
        <v/>
      </c>
      <c r="D1398" s="158">
        <f>IFERROR($C$8:INDEX($C$8:$C$3000,COUNTIF($C$8:$C$3000,"?*")),"")</f>
        <v>0</v>
      </c>
      <c r="F1398">
        <f>--ISNUMBER(IFERROR(SEARCH('Project Costing'!#REF!,'Equipment &amp; Materials'!J1404,1),""))</f>
        <v>0</v>
      </c>
      <c r="G1398" t="str">
        <f>IF(F1398=1,COUNTIF($F$8:F1398,1),"")</f>
        <v/>
      </c>
      <c r="I1398" s="157">
        <f>IFERROR($H$8:INDEX($H$8:$H$3000,COUNTIF($H$8:$H$3000,"?*")),"")</f>
        <v>0</v>
      </c>
    </row>
    <row r="1399" spans="1:9" x14ac:dyDescent="0.25">
      <c r="A1399">
        <f>--ISNUMBER(IFERROR(SEARCH('Project Costing'!#REF!,'Equipment &amp; Materials'!J1405,1),""))</f>
        <v>0</v>
      </c>
      <c r="B1399" t="str">
        <f>IF(A1399=1,COUNTIF($A$8:A1399,1),"")</f>
        <v/>
      </c>
      <c r="D1399" s="158">
        <f>IFERROR($C$8:INDEX($C$8:$C$3000,COUNTIF($C$8:$C$3000,"?*")),"")</f>
        <v>0</v>
      </c>
      <c r="F1399">
        <f>--ISNUMBER(IFERROR(SEARCH('Project Costing'!#REF!,'Equipment &amp; Materials'!J1405,1),""))</f>
        <v>0</v>
      </c>
      <c r="G1399" t="str">
        <f>IF(F1399=1,COUNTIF($F$8:F1399,1),"")</f>
        <v/>
      </c>
      <c r="I1399" s="157">
        <f>IFERROR($H$8:INDEX($H$8:$H$3000,COUNTIF($H$8:$H$3000,"?*")),"")</f>
        <v>0</v>
      </c>
    </row>
    <row r="1400" spans="1:9" x14ac:dyDescent="0.25">
      <c r="A1400">
        <f>--ISNUMBER(IFERROR(SEARCH('Project Costing'!#REF!,'Equipment &amp; Materials'!J1406,1),""))</f>
        <v>0</v>
      </c>
      <c r="B1400" t="str">
        <f>IF(A1400=1,COUNTIF($A$8:A1400,1),"")</f>
        <v/>
      </c>
      <c r="D1400" s="158">
        <f>IFERROR($C$8:INDEX($C$8:$C$3000,COUNTIF($C$8:$C$3000,"?*")),"")</f>
        <v>0</v>
      </c>
      <c r="F1400">
        <f>--ISNUMBER(IFERROR(SEARCH('Project Costing'!#REF!,'Equipment &amp; Materials'!J1406,1),""))</f>
        <v>0</v>
      </c>
      <c r="G1400" t="str">
        <f>IF(F1400=1,COUNTIF($F$8:F1400,1),"")</f>
        <v/>
      </c>
      <c r="I1400" s="157">
        <f>IFERROR($H$8:INDEX($H$8:$H$3000,COUNTIF($H$8:$H$3000,"?*")),"")</f>
        <v>0</v>
      </c>
    </row>
    <row r="1401" spans="1:9" x14ac:dyDescent="0.25">
      <c r="A1401">
        <f>--ISNUMBER(IFERROR(SEARCH('Project Costing'!#REF!,'Equipment &amp; Materials'!J1407,1),""))</f>
        <v>0</v>
      </c>
      <c r="B1401" t="str">
        <f>IF(A1401=1,COUNTIF($A$8:A1401,1),"")</f>
        <v/>
      </c>
      <c r="D1401" s="158">
        <f>IFERROR($C$8:INDEX($C$8:$C$3000,COUNTIF($C$8:$C$3000,"?*")),"")</f>
        <v>0</v>
      </c>
      <c r="F1401">
        <f>--ISNUMBER(IFERROR(SEARCH('Project Costing'!#REF!,'Equipment &amp; Materials'!J1407,1),""))</f>
        <v>0</v>
      </c>
      <c r="G1401" t="str">
        <f>IF(F1401=1,COUNTIF($F$8:F1401,1),"")</f>
        <v/>
      </c>
      <c r="I1401" s="157">
        <f>IFERROR($H$8:INDEX($H$8:$H$3000,COUNTIF($H$8:$H$3000,"?*")),"")</f>
        <v>0</v>
      </c>
    </row>
    <row r="1402" spans="1:9" x14ac:dyDescent="0.25">
      <c r="A1402">
        <f>--ISNUMBER(IFERROR(SEARCH('Project Costing'!#REF!,'Equipment &amp; Materials'!J1408,1),""))</f>
        <v>0</v>
      </c>
      <c r="B1402" t="str">
        <f>IF(A1402=1,COUNTIF($A$8:A1402,1),"")</f>
        <v/>
      </c>
      <c r="D1402" s="158">
        <f>IFERROR($C$8:INDEX($C$8:$C$3000,COUNTIF($C$8:$C$3000,"?*")),"")</f>
        <v>0</v>
      </c>
      <c r="F1402">
        <f>--ISNUMBER(IFERROR(SEARCH('Project Costing'!#REF!,'Equipment &amp; Materials'!J1408,1),""))</f>
        <v>0</v>
      </c>
      <c r="G1402" t="str">
        <f>IF(F1402=1,COUNTIF($F$8:F1402,1),"")</f>
        <v/>
      </c>
      <c r="I1402" s="157">
        <f>IFERROR($H$8:INDEX($H$8:$H$3000,COUNTIF($H$8:$H$3000,"?*")),"")</f>
        <v>0</v>
      </c>
    </row>
    <row r="1403" spans="1:9" x14ac:dyDescent="0.25">
      <c r="A1403">
        <f>--ISNUMBER(IFERROR(SEARCH('Project Costing'!#REF!,'Equipment &amp; Materials'!J1409,1),""))</f>
        <v>0</v>
      </c>
      <c r="B1403" t="str">
        <f>IF(A1403=1,COUNTIF($A$8:A1403,1),"")</f>
        <v/>
      </c>
      <c r="D1403" s="158">
        <f>IFERROR($C$8:INDEX($C$8:$C$3000,COUNTIF($C$8:$C$3000,"?*")),"")</f>
        <v>0</v>
      </c>
      <c r="F1403">
        <f>--ISNUMBER(IFERROR(SEARCH('Project Costing'!#REF!,'Equipment &amp; Materials'!J1409,1),""))</f>
        <v>0</v>
      </c>
      <c r="G1403" t="str">
        <f>IF(F1403=1,COUNTIF($F$8:F1403,1),"")</f>
        <v/>
      </c>
      <c r="I1403" s="157">
        <f>IFERROR($H$8:INDEX($H$8:$H$3000,COUNTIF($H$8:$H$3000,"?*")),"")</f>
        <v>0</v>
      </c>
    </row>
    <row r="1404" spans="1:9" x14ac:dyDescent="0.25">
      <c r="A1404">
        <f>--ISNUMBER(IFERROR(SEARCH('Project Costing'!#REF!,'Equipment &amp; Materials'!J1410,1),""))</f>
        <v>0</v>
      </c>
      <c r="B1404" t="str">
        <f>IF(A1404=1,COUNTIF($A$8:A1404,1),"")</f>
        <v/>
      </c>
      <c r="D1404" s="158">
        <f>IFERROR($C$8:INDEX($C$8:$C$3000,COUNTIF($C$8:$C$3000,"?*")),"")</f>
        <v>0</v>
      </c>
      <c r="F1404">
        <f>--ISNUMBER(IFERROR(SEARCH('Project Costing'!#REF!,'Equipment &amp; Materials'!J1410,1),""))</f>
        <v>0</v>
      </c>
      <c r="G1404" t="str">
        <f>IF(F1404=1,COUNTIF($F$8:F1404,1),"")</f>
        <v/>
      </c>
      <c r="I1404" s="157">
        <f>IFERROR($H$8:INDEX($H$8:$H$3000,COUNTIF($H$8:$H$3000,"?*")),"")</f>
        <v>0</v>
      </c>
    </row>
    <row r="1405" spans="1:9" x14ac:dyDescent="0.25">
      <c r="A1405">
        <f>--ISNUMBER(IFERROR(SEARCH('Project Costing'!#REF!,'Equipment &amp; Materials'!J1411,1),""))</f>
        <v>0</v>
      </c>
      <c r="B1405" t="str">
        <f>IF(A1405=1,COUNTIF($A$8:A1405,1),"")</f>
        <v/>
      </c>
      <c r="D1405" s="158">
        <f>IFERROR($C$8:INDEX($C$8:$C$3000,COUNTIF($C$8:$C$3000,"?*")),"")</f>
        <v>0</v>
      </c>
      <c r="F1405">
        <f>--ISNUMBER(IFERROR(SEARCH('Project Costing'!#REF!,'Equipment &amp; Materials'!J1411,1),""))</f>
        <v>0</v>
      </c>
      <c r="G1405" t="str">
        <f>IF(F1405=1,COUNTIF($F$8:F1405,1),"")</f>
        <v/>
      </c>
      <c r="I1405" s="157">
        <f>IFERROR($H$8:INDEX($H$8:$H$3000,COUNTIF($H$8:$H$3000,"?*")),"")</f>
        <v>0</v>
      </c>
    </row>
    <row r="1406" spans="1:9" x14ac:dyDescent="0.25">
      <c r="A1406">
        <f>--ISNUMBER(IFERROR(SEARCH('Project Costing'!#REF!,'Equipment &amp; Materials'!J1412,1),""))</f>
        <v>0</v>
      </c>
      <c r="B1406" t="str">
        <f>IF(A1406=1,COUNTIF($A$8:A1406,1),"")</f>
        <v/>
      </c>
      <c r="D1406" s="158">
        <f>IFERROR($C$8:INDEX($C$8:$C$3000,COUNTIF($C$8:$C$3000,"?*")),"")</f>
        <v>0</v>
      </c>
      <c r="F1406">
        <f>--ISNUMBER(IFERROR(SEARCH('Project Costing'!#REF!,'Equipment &amp; Materials'!J1412,1),""))</f>
        <v>0</v>
      </c>
      <c r="G1406" t="str">
        <f>IF(F1406=1,COUNTIF($F$8:F1406,1),"")</f>
        <v/>
      </c>
      <c r="I1406" s="157">
        <f>IFERROR($H$8:INDEX($H$8:$H$3000,COUNTIF($H$8:$H$3000,"?*")),"")</f>
        <v>0</v>
      </c>
    </row>
    <row r="1407" spans="1:9" x14ac:dyDescent="0.25">
      <c r="A1407">
        <f>--ISNUMBER(IFERROR(SEARCH('Project Costing'!#REF!,'Equipment &amp; Materials'!J1413,1),""))</f>
        <v>0</v>
      </c>
      <c r="B1407" t="str">
        <f>IF(A1407=1,COUNTIF($A$8:A1407,1),"")</f>
        <v/>
      </c>
      <c r="D1407" s="158">
        <f>IFERROR($C$8:INDEX($C$8:$C$3000,COUNTIF($C$8:$C$3000,"?*")),"")</f>
        <v>0</v>
      </c>
      <c r="F1407">
        <f>--ISNUMBER(IFERROR(SEARCH('Project Costing'!#REF!,'Equipment &amp; Materials'!J1413,1),""))</f>
        <v>0</v>
      </c>
      <c r="G1407" t="str">
        <f>IF(F1407=1,COUNTIF($F$8:F1407,1),"")</f>
        <v/>
      </c>
      <c r="I1407" s="157">
        <f>IFERROR($H$8:INDEX($H$8:$H$3000,COUNTIF($H$8:$H$3000,"?*")),"")</f>
        <v>0</v>
      </c>
    </row>
    <row r="1408" spans="1:9" x14ac:dyDescent="0.25">
      <c r="A1408">
        <f>--ISNUMBER(IFERROR(SEARCH('Project Costing'!#REF!,'Equipment &amp; Materials'!J1414,1),""))</f>
        <v>0</v>
      </c>
      <c r="B1408" t="str">
        <f>IF(A1408=1,COUNTIF($A$8:A1408,1),"")</f>
        <v/>
      </c>
      <c r="D1408" s="158">
        <f>IFERROR($C$8:INDEX($C$8:$C$3000,COUNTIF($C$8:$C$3000,"?*")),"")</f>
        <v>0</v>
      </c>
      <c r="F1408">
        <f>--ISNUMBER(IFERROR(SEARCH('Project Costing'!#REF!,'Equipment &amp; Materials'!J1414,1),""))</f>
        <v>0</v>
      </c>
      <c r="G1408" t="str">
        <f>IF(F1408=1,COUNTIF($F$8:F1408,1),"")</f>
        <v/>
      </c>
      <c r="I1408" s="157">
        <f>IFERROR($H$8:INDEX($H$8:$H$3000,COUNTIF($H$8:$H$3000,"?*")),"")</f>
        <v>0</v>
      </c>
    </row>
    <row r="1409" spans="1:9" x14ac:dyDescent="0.25">
      <c r="A1409">
        <f>--ISNUMBER(IFERROR(SEARCH('Project Costing'!#REF!,'Equipment &amp; Materials'!J1415,1),""))</f>
        <v>0</v>
      </c>
      <c r="B1409" t="str">
        <f>IF(A1409=1,COUNTIF($A$8:A1409,1),"")</f>
        <v/>
      </c>
      <c r="D1409" s="158">
        <f>IFERROR($C$8:INDEX($C$8:$C$3000,COUNTIF($C$8:$C$3000,"?*")),"")</f>
        <v>0</v>
      </c>
      <c r="F1409">
        <f>--ISNUMBER(IFERROR(SEARCH('Project Costing'!#REF!,'Equipment &amp; Materials'!J1415,1),""))</f>
        <v>0</v>
      </c>
      <c r="G1409" t="str">
        <f>IF(F1409=1,COUNTIF($F$8:F1409,1),"")</f>
        <v/>
      </c>
      <c r="I1409" s="157">
        <f>IFERROR($H$8:INDEX($H$8:$H$3000,COUNTIF($H$8:$H$3000,"?*")),"")</f>
        <v>0</v>
      </c>
    </row>
    <row r="1410" spans="1:9" x14ac:dyDescent="0.25">
      <c r="A1410">
        <f>--ISNUMBER(IFERROR(SEARCH('Project Costing'!#REF!,'Equipment &amp; Materials'!J1416,1),""))</f>
        <v>0</v>
      </c>
      <c r="B1410" t="str">
        <f>IF(A1410=1,COUNTIF($A$8:A1410,1),"")</f>
        <v/>
      </c>
      <c r="D1410" s="158">
        <f>IFERROR($C$8:INDEX($C$8:$C$3000,COUNTIF($C$8:$C$3000,"?*")),"")</f>
        <v>0</v>
      </c>
      <c r="F1410">
        <f>--ISNUMBER(IFERROR(SEARCH('Project Costing'!#REF!,'Equipment &amp; Materials'!J1416,1),""))</f>
        <v>0</v>
      </c>
      <c r="G1410" t="str">
        <f>IF(F1410=1,COUNTIF($F$8:F1410,1),"")</f>
        <v/>
      </c>
      <c r="I1410" s="157">
        <f>IFERROR($H$8:INDEX($H$8:$H$3000,COUNTIF($H$8:$H$3000,"?*")),"")</f>
        <v>0</v>
      </c>
    </row>
    <row r="1411" spans="1:9" x14ac:dyDescent="0.25">
      <c r="A1411">
        <f>--ISNUMBER(IFERROR(SEARCH('Project Costing'!#REF!,'Equipment &amp; Materials'!J1417,1),""))</f>
        <v>0</v>
      </c>
      <c r="B1411" t="str">
        <f>IF(A1411=1,COUNTIF($A$8:A1411,1),"")</f>
        <v/>
      </c>
      <c r="D1411" s="158">
        <f>IFERROR($C$8:INDEX($C$8:$C$3000,COUNTIF($C$8:$C$3000,"?*")),"")</f>
        <v>0</v>
      </c>
      <c r="F1411">
        <f>--ISNUMBER(IFERROR(SEARCH('Project Costing'!#REF!,'Equipment &amp; Materials'!J1417,1),""))</f>
        <v>0</v>
      </c>
      <c r="G1411" t="str">
        <f>IF(F1411=1,COUNTIF($F$8:F1411,1),"")</f>
        <v/>
      </c>
      <c r="I1411" s="157">
        <f>IFERROR($H$8:INDEX($H$8:$H$3000,COUNTIF($H$8:$H$3000,"?*")),"")</f>
        <v>0</v>
      </c>
    </row>
    <row r="1412" spans="1:9" x14ac:dyDescent="0.25">
      <c r="A1412">
        <f>--ISNUMBER(IFERROR(SEARCH('Project Costing'!#REF!,'Equipment &amp; Materials'!J1418,1),""))</f>
        <v>0</v>
      </c>
      <c r="B1412" t="str">
        <f>IF(A1412=1,COUNTIF($A$8:A1412,1),"")</f>
        <v/>
      </c>
      <c r="D1412" s="158">
        <f>IFERROR($C$8:INDEX($C$8:$C$3000,COUNTIF($C$8:$C$3000,"?*")),"")</f>
        <v>0</v>
      </c>
      <c r="F1412">
        <f>--ISNUMBER(IFERROR(SEARCH('Project Costing'!#REF!,'Equipment &amp; Materials'!J1418,1),""))</f>
        <v>0</v>
      </c>
      <c r="G1412" t="str">
        <f>IF(F1412=1,COUNTIF($F$8:F1412,1),"")</f>
        <v/>
      </c>
      <c r="I1412" s="157">
        <f>IFERROR($H$8:INDEX($H$8:$H$3000,COUNTIF($H$8:$H$3000,"?*")),"")</f>
        <v>0</v>
      </c>
    </row>
    <row r="1413" spans="1:9" x14ac:dyDescent="0.25">
      <c r="A1413">
        <f>--ISNUMBER(IFERROR(SEARCH('Project Costing'!#REF!,'Equipment &amp; Materials'!J1419,1),""))</f>
        <v>0</v>
      </c>
      <c r="B1413" t="str">
        <f>IF(A1413=1,COUNTIF($A$8:A1413,1),"")</f>
        <v/>
      </c>
      <c r="D1413" s="158">
        <f>IFERROR($C$8:INDEX($C$8:$C$3000,COUNTIF($C$8:$C$3000,"?*")),"")</f>
        <v>0</v>
      </c>
      <c r="F1413">
        <f>--ISNUMBER(IFERROR(SEARCH('Project Costing'!#REF!,'Equipment &amp; Materials'!J1419,1),""))</f>
        <v>0</v>
      </c>
      <c r="G1413" t="str">
        <f>IF(F1413=1,COUNTIF($F$8:F1413,1),"")</f>
        <v/>
      </c>
      <c r="I1413" s="157">
        <f>IFERROR($H$8:INDEX($H$8:$H$3000,COUNTIF($H$8:$H$3000,"?*")),"")</f>
        <v>0</v>
      </c>
    </row>
    <row r="1414" spans="1:9" x14ac:dyDescent="0.25">
      <c r="A1414">
        <f>--ISNUMBER(IFERROR(SEARCH('Project Costing'!#REF!,'Equipment &amp; Materials'!J1420,1),""))</f>
        <v>0</v>
      </c>
      <c r="B1414" t="str">
        <f>IF(A1414=1,COUNTIF($A$8:A1414,1),"")</f>
        <v/>
      </c>
      <c r="D1414" s="158">
        <f>IFERROR($C$8:INDEX($C$8:$C$3000,COUNTIF($C$8:$C$3000,"?*")),"")</f>
        <v>0</v>
      </c>
      <c r="F1414">
        <f>--ISNUMBER(IFERROR(SEARCH('Project Costing'!#REF!,'Equipment &amp; Materials'!J1420,1),""))</f>
        <v>0</v>
      </c>
      <c r="G1414" t="str">
        <f>IF(F1414=1,COUNTIF($F$8:F1414,1),"")</f>
        <v/>
      </c>
      <c r="I1414" s="157">
        <f>IFERROR($H$8:INDEX($H$8:$H$3000,COUNTIF($H$8:$H$3000,"?*")),"")</f>
        <v>0</v>
      </c>
    </row>
    <row r="1415" spans="1:9" x14ac:dyDescent="0.25">
      <c r="A1415">
        <f>--ISNUMBER(IFERROR(SEARCH('Project Costing'!#REF!,'Equipment &amp; Materials'!J1421,1),""))</f>
        <v>0</v>
      </c>
      <c r="B1415" t="str">
        <f>IF(A1415=1,COUNTIF($A$8:A1415,1),"")</f>
        <v/>
      </c>
      <c r="D1415" s="158">
        <f>IFERROR($C$8:INDEX($C$8:$C$3000,COUNTIF($C$8:$C$3000,"?*")),"")</f>
        <v>0</v>
      </c>
      <c r="F1415">
        <f>--ISNUMBER(IFERROR(SEARCH('Project Costing'!#REF!,'Equipment &amp; Materials'!J1421,1),""))</f>
        <v>0</v>
      </c>
      <c r="G1415" t="str">
        <f>IF(F1415=1,COUNTIF($F$8:F1415,1),"")</f>
        <v/>
      </c>
      <c r="I1415" s="157">
        <f>IFERROR($H$8:INDEX($H$8:$H$3000,COUNTIF($H$8:$H$3000,"?*")),"")</f>
        <v>0</v>
      </c>
    </row>
    <row r="1416" spans="1:9" x14ac:dyDescent="0.25">
      <c r="A1416">
        <f>--ISNUMBER(IFERROR(SEARCH('Project Costing'!#REF!,'Equipment &amp; Materials'!J1422,1),""))</f>
        <v>0</v>
      </c>
      <c r="B1416" t="str">
        <f>IF(A1416=1,COUNTIF($A$8:A1416,1),"")</f>
        <v/>
      </c>
      <c r="D1416" s="158">
        <f>IFERROR($C$8:INDEX($C$8:$C$3000,COUNTIF($C$8:$C$3000,"?*")),"")</f>
        <v>0</v>
      </c>
      <c r="F1416">
        <f>--ISNUMBER(IFERROR(SEARCH('Project Costing'!#REF!,'Equipment &amp; Materials'!J1422,1),""))</f>
        <v>0</v>
      </c>
      <c r="G1416" t="str">
        <f>IF(F1416=1,COUNTIF($F$8:F1416,1),"")</f>
        <v/>
      </c>
      <c r="I1416" s="157">
        <f>IFERROR($H$8:INDEX($H$8:$H$3000,COUNTIF($H$8:$H$3000,"?*")),"")</f>
        <v>0</v>
      </c>
    </row>
    <row r="1417" spans="1:9" x14ac:dyDescent="0.25">
      <c r="A1417">
        <f>--ISNUMBER(IFERROR(SEARCH('Project Costing'!#REF!,'Equipment &amp; Materials'!J1423,1),""))</f>
        <v>0</v>
      </c>
      <c r="B1417" t="str">
        <f>IF(A1417=1,COUNTIF($A$8:A1417,1),"")</f>
        <v/>
      </c>
      <c r="D1417" s="158">
        <f>IFERROR($C$8:INDEX($C$8:$C$3000,COUNTIF($C$8:$C$3000,"?*")),"")</f>
        <v>0</v>
      </c>
      <c r="F1417">
        <f>--ISNUMBER(IFERROR(SEARCH('Project Costing'!#REF!,'Equipment &amp; Materials'!J1423,1),""))</f>
        <v>0</v>
      </c>
      <c r="G1417" t="str">
        <f>IF(F1417=1,COUNTIF($F$8:F1417,1),"")</f>
        <v/>
      </c>
      <c r="I1417" s="157">
        <f>IFERROR($H$8:INDEX($H$8:$H$3000,COUNTIF($H$8:$H$3000,"?*")),"")</f>
        <v>0</v>
      </c>
    </row>
    <row r="1418" spans="1:9" x14ac:dyDescent="0.25">
      <c r="A1418">
        <f>--ISNUMBER(IFERROR(SEARCH('Project Costing'!#REF!,'Equipment &amp; Materials'!J1424,1),""))</f>
        <v>0</v>
      </c>
      <c r="B1418" t="str">
        <f>IF(A1418=1,COUNTIF($A$8:A1418,1),"")</f>
        <v/>
      </c>
      <c r="D1418" s="158">
        <f>IFERROR($C$8:INDEX($C$8:$C$3000,COUNTIF($C$8:$C$3000,"?*")),"")</f>
        <v>0</v>
      </c>
      <c r="F1418">
        <f>--ISNUMBER(IFERROR(SEARCH('Project Costing'!#REF!,'Equipment &amp; Materials'!J1424,1),""))</f>
        <v>0</v>
      </c>
      <c r="G1418" t="str">
        <f>IF(F1418=1,COUNTIF($F$8:F1418,1),"")</f>
        <v/>
      </c>
      <c r="I1418" s="157">
        <f>IFERROR($H$8:INDEX($H$8:$H$3000,COUNTIF($H$8:$H$3000,"?*")),"")</f>
        <v>0</v>
      </c>
    </row>
    <row r="1419" spans="1:9" x14ac:dyDescent="0.25">
      <c r="A1419">
        <f>--ISNUMBER(IFERROR(SEARCH('Project Costing'!#REF!,'Equipment &amp; Materials'!J1425,1),""))</f>
        <v>0</v>
      </c>
      <c r="B1419" t="str">
        <f>IF(A1419=1,COUNTIF($A$8:A1419,1),"")</f>
        <v/>
      </c>
      <c r="D1419" s="158">
        <f>IFERROR($C$8:INDEX($C$8:$C$3000,COUNTIF($C$8:$C$3000,"?*")),"")</f>
        <v>0</v>
      </c>
      <c r="F1419">
        <f>--ISNUMBER(IFERROR(SEARCH('Project Costing'!#REF!,'Equipment &amp; Materials'!J1425,1),""))</f>
        <v>0</v>
      </c>
      <c r="G1419" t="str">
        <f>IF(F1419=1,COUNTIF($F$8:F1419,1),"")</f>
        <v/>
      </c>
      <c r="I1419" s="157">
        <f>IFERROR($H$8:INDEX($H$8:$H$3000,COUNTIF($H$8:$H$3000,"?*")),"")</f>
        <v>0</v>
      </c>
    </row>
    <row r="1420" spans="1:9" x14ac:dyDescent="0.25">
      <c r="A1420">
        <f>--ISNUMBER(IFERROR(SEARCH('Project Costing'!#REF!,'Equipment &amp; Materials'!J1426,1),""))</f>
        <v>0</v>
      </c>
      <c r="B1420" t="str">
        <f>IF(A1420=1,COUNTIF($A$8:A1420,1),"")</f>
        <v/>
      </c>
      <c r="D1420" s="158">
        <f>IFERROR($C$8:INDEX($C$8:$C$3000,COUNTIF($C$8:$C$3000,"?*")),"")</f>
        <v>0</v>
      </c>
      <c r="F1420">
        <f>--ISNUMBER(IFERROR(SEARCH('Project Costing'!#REF!,'Equipment &amp; Materials'!J1426,1),""))</f>
        <v>0</v>
      </c>
      <c r="G1420" t="str">
        <f>IF(F1420=1,COUNTIF($F$8:F1420,1),"")</f>
        <v/>
      </c>
      <c r="I1420" s="157">
        <f>IFERROR($H$8:INDEX($H$8:$H$3000,COUNTIF($H$8:$H$3000,"?*")),"")</f>
        <v>0</v>
      </c>
    </row>
    <row r="1421" spans="1:9" x14ac:dyDescent="0.25">
      <c r="A1421">
        <f>--ISNUMBER(IFERROR(SEARCH('Project Costing'!#REF!,'Equipment &amp; Materials'!J1427,1),""))</f>
        <v>0</v>
      </c>
      <c r="B1421" t="str">
        <f>IF(A1421=1,COUNTIF($A$8:A1421,1),"")</f>
        <v/>
      </c>
      <c r="D1421" s="158">
        <f>IFERROR($C$8:INDEX($C$8:$C$3000,COUNTIF($C$8:$C$3000,"?*")),"")</f>
        <v>0</v>
      </c>
      <c r="F1421">
        <f>--ISNUMBER(IFERROR(SEARCH('Project Costing'!#REF!,'Equipment &amp; Materials'!J1427,1),""))</f>
        <v>0</v>
      </c>
      <c r="G1421" t="str">
        <f>IF(F1421=1,COUNTIF($F$8:F1421,1),"")</f>
        <v/>
      </c>
      <c r="I1421" s="157">
        <f>IFERROR($H$8:INDEX($H$8:$H$3000,COUNTIF($H$8:$H$3000,"?*")),"")</f>
        <v>0</v>
      </c>
    </row>
    <row r="1422" spans="1:9" x14ac:dyDescent="0.25">
      <c r="A1422">
        <f>--ISNUMBER(IFERROR(SEARCH('Project Costing'!#REF!,'Equipment &amp; Materials'!J1428,1),""))</f>
        <v>0</v>
      </c>
      <c r="B1422" t="str">
        <f>IF(A1422=1,COUNTIF($A$8:A1422,1),"")</f>
        <v/>
      </c>
      <c r="D1422" s="158">
        <f>IFERROR($C$8:INDEX($C$8:$C$3000,COUNTIF($C$8:$C$3000,"?*")),"")</f>
        <v>0</v>
      </c>
      <c r="F1422">
        <f>--ISNUMBER(IFERROR(SEARCH('Project Costing'!#REF!,'Equipment &amp; Materials'!J1428,1),""))</f>
        <v>0</v>
      </c>
      <c r="G1422" t="str">
        <f>IF(F1422=1,COUNTIF($F$8:F1422,1),"")</f>
        <v/>
      </c>
      <c r="I1422" s="157">
        <f>IFERROR($H$8:INDEX($H$8:$H$3000,COUNTIF($H$8:$H$3000,"?*")),"")</f>
        <v>0</v>
      </c>
    </row>
    <row r="1423" spans="1:9" x14ac:dyDescent="0.25">
      <c r="A1423">
        <f>--ISNUMBER(IFERROR(SEARCH('Project Costing'!#REF!,'Equipment &amp; Materials'!J1429,1),""))</f>
        <v>0</v>
      </c>
      <c r="B1423" t="str">
        <f>IF(A1423=1,COUNTIF($A$8:A1423,1),"")</f>
        <v/>
      </c>
      <c r="D1423" s="158">
        <f>IFERROR($C$8:INDEX($C$8:$C$3000,COUNTIF($C$8:$C$3000,"?*")),"")</f>
        <v>0</v>
      </c>
      <c r="F1423">
        <f>--ISNUMBER(IFERROR(SEARCH('Project Costing'!#REF!,'Equipment &amp; Materials'!J1429,1),""))</f>
        <v>0</v>
      </c>
      <c r="G1423" t="str">
        <f>IF(F1423=1,COUNTIF($F$8:F1423,1),"")</f>
        <v/>
      </c>
      <c r="I1423" s="157">
        <f>IFERROR($H$8:INDEX($H$8:$H$3000,COUNTIF($H$8:$H$3000,"?*")),"")</f>
        <v>0</v>
      </c>
    </row>
    <row r="1424" spans="1:9" x14ac:dyDescent="0.25">
      <c r="A1424">
        <f>--ISNUMBER(IFERROR(SEARCH('Project Costing'!#REF!,'Equipment &amp; Materials'!J1430,1),""))</f>
        <v>0</v>
      </c>
      <c r="B1424" t="str">
        <f>IF(A1424=1,COUNTIF($A$8:A1424,1),"")</f>
        <v/>
      </c>
      <c r="D1424" s="158">
        <f>IFERROR($C$8:INDEX($C$8:$C$3000,COUNTIF($C$8:$C$3000,"?*")),"")</f>
        <v>0</v>
      </c>
      <c r="F1424">
        <f>--ISNUMBER(IFERROR(SEARCH('Project Costing'!#REF!,'Equipment &amp; Materials'!J1430,1),""))</f>
        <v>0</v>
      </c>
      <c r="G1424" t="str">
        <f>IF(F1424=1,COUNTIF($F$8:F1424,1),"")</f>
        <v/>
      </c>
      <c r="I1424" s="157">
        <f>IFERROR($H$8:INDEX($H$8:$H$3000,COUNTIF($H$8:$H$3000,"?*")),"")</f>
        <v>0</v>
      </c>
    </row>
    <row r="1425" spans="1:9" x14ac:dyDescent="0.25">
      <c r="A1425">
        <f>--ISNUMBER(IFERROR(SEARCH('Project Costing'!#REF!,'Equipment &amp; Materials'!J1431,1),""))</f>
        <v>0</v>
      </c>
      <c r="B1425" t="str">
        <f>IF(A1425=1,COUNTIF($A$8:A1425,1),"")</f>
        <v/>
      </c>
      <c r="D1425" s="158">
        <f>IFERROR($C$8:INDEX($C$8:$C$3000,COUNTIF($C$8:$C$3000,"?*")),"")</f>
        <v>0</v>
      </c>
      <c r="F1425">
        <f>--ISNUMBER(IFERROR(SEARCH('Project Costing'!#REF!,'Equipment &amp; Materials'!J1431,1),""))</f>
        <v>0</v>
      </c>
      <c r="G1425" t="str">
        <f>IF(F1425=1,COUNTIF($F$8:F1425,1),"")</f>
        <v/>
      </c>
      <c r="I1425" s="157">
        <f>IFERROR($H$8:INDEX($H$8:$H$3000,COUNTIF($H$8:$H$3000,"?*")),"")</f>
        <v>0</v>
      </c>
    </row>
    <row r="1426" spans="1:9" x14ac:dyDescent="0.25">
      <c r="A1426">
        <f>--ISNUMBER(IFERROR(SEARCH('Project Costing'!#REF!,'Equipment &amp; Materials'!J1432,1),""))</f>
        <v>0</v>
      </c>
      <c r="B1426" t="str">
        <f>IF(A1426=1,COUNTIF($A$8:A1426,1),"")</f>
        <v/>
      </c>
      <c r="D1426" s="158">
        <f>IFERROR($C$8:INDEX($C$8:$C$3000,COUNTIF($C$8:$C$3000,"?*")),"")</f>
        <v>0</v>
      </c>
      <c r="F1426">
        <f>--ISNUMBER(IFERROR(SEARCH('Project Costing'!#REF!,'Equipment &amp; Materials'!J1432,1),""))</f>
        <v>0</v>
      </c>
      <c r="G1426" t="str">
        <f>IF(F1426=1,COUNTIF($F$8:F1426,1),"")</f>
        <v/>
      </c>
      <c r="I1426" s="157">
        <f>IFERROR($H$8:INDEX($H$8:$H$3000,COUNTIF($H$8:$H$3000,"?*")),"")</f>
        <v>0</v>
      </c>
    </row>
    <row r="1427" spans="1:9" x14ac:dyDescent="0.25">
      <c r="A1427">
        <f>--ISNUMBER(IFERROR(SEARCH('Project Costing'!#REF!,'Equipment &amp; Materials'!J1433,1),""))</f>
        <v>0</v>
      </c>
      <c r="B1427" t="str">
        <f>IF(A1427=1,COUNTIF($A$8:A1427,1),"")</f>
        <v/>
      </c>
      <c r="D1427" s="158">
        <f>IFERROR($C$8:INDEX($C$8:$C$3000,COUNTIF($C$8:$C$3000,"?*")),"")</f>
        <v>0</v>
      </c>
      <c r="F1427">
        <f>--ISNUMBER(IFERROR(SEARCH('Project Costing'!#REF!,'Equipment &amp; Materials'!J1433,1),""))</f>
        <v>0</v>
      </c>
      <c r="G1427" t="str">
        <f>IF(F1427=1,COUNTIF($F$8:F1427,1),"")</f>
        <v/>
      </c>
      <c r="I1427" s="157">
        <f>IFERROR($H$8:INDEX($H$8:$H$3000,COUNTIF($H$8:$H$3000,"?*")),"")</f>
        <v>0</v>
      </c>
    </row>
    <row r="1428" spans="1:9" x14ac:dyDescent="0.25">
      <c r="A1428">
        <f>--ISNUMBER(IFERROR(SEARCH('Project Costing'!#REF!,'Equipment &amp; Materials'!J1434,1),""))</f>
        <v>0</v>
      </c>
      <c r="B1428" t="str">
        <f>IF(A1428=1,COUNTIF($A$8:A1428,1),"")</f>
        <v/>
      </c>
      <c r="D1428" s="158">
        <f>IFERROR($C$8:INDEX($C$8:$C$3000,COUNTIF($C$8:$C$3000,"?*")),"")</f>
        <v>0</v>
      </c>
      <c r="F1428">
        <f>--ISNUMBER(IFERROR(SEARCH('Project Costing'!#REF!,'Equipment &amp; Materials'!J1434,1),""))</f>
        <v>0</v>
      </c>
      <c r="G1428" t="str">
        <f>IF(F1428=1,COUNTIF($F$8:F1428,1),"")</f>
        <v/>
      </c>
      <c r="I1428" s="157">
        <f>IFERROR($H$8:INDEX($H$8:$H$3000,COUNTIF($H$8:$H$3000,"?*")),"")</f>
        <v>0</v>
      </c>
    </row>
    <row r="1429" spans="1:9" x14ac:dyDescent="0.25">
      <c r="A1429">
        <f>--ISNUMBER(IFERROR(SEARCH('Project Costing'!#REF!,'Equipment &amp; Materials'!J1435,1),""))</f>
        <v>0</v>
      </c>
      <c r="B1429" t="str">
        <f>IF(A1429=1,COUNTIF($A$8:A1429,1),"")</f>
        <v/>
      </c>
      <c r="D1429" s="158">
        <f>IFERROR($C$8:INDEX($C$8:$C$3000,COUNTIF($C$8:$C$3000,"?*")),"")</f>
        <v>0</v>
      </c>
      <c r="F1429">
        <f>--ISNUMBER(IFERROR(SEARCH('Project Costing'!#REF!,'Equipment &amp; Materials'!J1435,1),""))</f>
        <v>0</v>
      </c>
      <c r="G1429" t="str">
        <f>IF(F1429=1,COUNTIF($F$8:F1429,1),"")</f>
        <v/>
      </c>
      <c r="I1429" s="157">
        <f>IFERROR($H$8:INDEX($H$8:$H$3000,COUNTIF($H$8:$H$3000,"?*")),"")</f>
        <v>0</v>
      </c>
    </row>
    <row r="1430" spans="1:9" x14ac:dyDescent="0.25">
      <c r="A1430">
        <f>--ISNUMBER(IFERROR(SEARCH('Project Costing'!#REF!,'Equipment &amp; Materials'!J1436,1),""))</f>
        <v>0</v>
      </c>
      <c r="B1430" t="str">
        <f>IF(A1430=1,COUNTIF($A$8:A1430,1),"")</f>
        <v/>
      </c>
      <c r="D1430" s="158">
        <f>IFERROR($C$8:INDEX($C$8:$C$3000,COUNTIF($C$8:$C$3000,"?*")),"")</f>
        <v>0</v>
      </c>
      <c r="F1430">
        <f>--ISNUMBER(IFERROR(SEARCH('Project Costing'!#REF!,'Equipment &amp; Materials'!J1436,1),""))</f>
        <v>0</v>
      </c>
      <c r="G1430" t="str">
        <f>IF(F1430=1,COUNTIF($F$8:F1430,1),"")</f>
        <v/>
      </c>
      <c r="I1430" s="157">
        <f>IFERROR($H$8:INDEX($H$8:$H$3000,COUNTIF($H$8:$H$3000,"?*")),"")</f>
        <v>0</v>
      </c>
    </row>
    <row r="1431" spans="1:9" x14ac:dyDescent="0.25">
      <c r="A1431">
        <f>--ISNUMBER(IFERROR(SEARCH('Project Costing'!#REF!,'Equipment &amp; Materials'!J1437,1),""))</f>
        <v>0</v>
      </c>
      <c r="B1431" t="str">
        <f>IF(A1431=1,COUNTIF($A$8:A1431,1),"")</f>
        <v/>
      </c>
      <c r="D1431" s="158">
        <f>IFERROR($C$8:INDEX($C$8:$C$3000,COUNTIF($C$8:$C$3000,"?*")),"")</f>
        <v>0</v>
      </c>
      <c r="F1431">
        <f>--ISNUMBER(IFERROR(SEARCH('Project Costing'!#REF!,'Equipment &amp; Materials'!J1437,1),""))</f>
        <v>0</v>
      </c>
      <c r="G1431" t="str">
        <f>IF(F1431=1,COUNTIF($F$8:F1431,1),"")</f>
        <v/>
      </c>
      <c r="I1431" s="157">
        <f>IFERROR($H$8:INDEX($H$8:$H$3000,COUNTIF($H$8:$H$3000,"?*")),"")</f>
        <v>0</v>
      </c>
    </row>
    <row r="1432" spans="1:9" x14ac:dyDescent="0.25">
      <c r="A1432">
        <f>--ISNUMBER(IFERROR(SEARCH('Project Costing'!#REF!,'Equipment &amp; Materials'!J1438,1),""))</f>
        <v>0</v>
      </c>
      <c r="B1432" t="str">
        <f>IF(A1432=1,COUNTIF($A$8:A1432,1),"")</f>
        <v/>
      </c>
      <c r="D1432" s="158">
        <f>IFERROR($C$8:INDEX($C$8:$C$3000,COUNTIF($C$8:$C$3000,"?*")),"")</f>
        <v>0</v>
      </c>
      <c r="F1432">
        <f>--ISNUMBER(IFERROR(SEARCH('Project Costing'!#REF!,'Equipment &amp; Materials'!J1438,1),""))</f>
        <v>0</v>
      </c>
      <c r="G1432" t="str">
        <f>IF(F1432=1,COUNTIF($F$8:F1432,1),"")</f>
        <v/>
      </c>
      <c r="I1432" s="157">
        <f>IFERROR($H$8:INDEX($H$8:$H$3000,COUNTIF($H$8:$H$3000,"?*")),"")</f>
        <v>0</v>
      </c>
    </row>
    <row r="1433" spans="1:9" x14ac:dyDescent="0.25">
      <c r="A1433">
        <f>--ISNUMBER(IFERROR(SEARCH('Project Costing'!#REF!,'Equipment &amp; Materials'!J1439,1),""))</f>
        <v>0</v>
      </c>
      <c r="B1433" t="str">
        <f>IF(A1433=1,COUNTIF($A$8:A1433,1),"")</f>
        <v/>
      </c>
      <c r="D1433" s="158">
        <f>IFERROR($C$8:INDEX($C$8:$C$3000,COUNTIF($C$8:$C$3000,"?*")),"")</f>
        <v>0</v>
      </c>
      <c r="F1433">
        <f>--ISNUMBER(IFERROR(SEARCH('Project Costing'!#REF!,'Equipment &amp; Materials'!J1439,1),""))</f>
        <v>0</v>
      </c>
      <c r="G1433" t="str">
        <f>IF(F1433=1,COUNTIF($F$8:F1433,1),"")</f>
        <v/>
      </c>
      <c r="I1433" s="157">
        <f>IFERROR($H$8:INDEX($H$8:$H$3000,COUNTIF($H$8:$H$3000,"?*")),"")</f>
        <v>0</v>
      </c>
    </row>
    <row r="1434" spans="1:9" x14ac:dyDescent="0.25">
      <c r="A1434">
        <f>--ISNUMBER(IFERROR(SEARCH('Project Costing'!#REF!,'Equipment &amp; Materials'!J1440,1),""))</f>
        <v>0</v>
      </c>
      <c r="B1434" t="str">
        <f>IF(A1434=1,COUNTIF($A$8:A1434,1),"")</f>
        <v/>
      </c>
      <c r="D1434" s="158">
        <f>IFERROR($C$8:INDEX($C$8:$C$3000,COUNTIF($C$8:$C$3000,"?*")),"")</f>
        <v>0</v>
      </c>
      <c r="F1434">
        <f>--ISNUMBER(IFERROR(SEARCH('Project Costing'!#REF!,'Equipment &amp; Materials'!J1440,1),""))</f>
        <v>0</v>
      </c>
      <c r="G1434" t="str">
        <f>IF(F1434=1,COUNTIF($F$8:F1434,1),"")</f>
        <v/>
      </c>
      <c r="I1434" s="157">
        <f>IFERROR($H$8:INDEX($H$8:$H$3000,COUNTIF($H$8:$H$3000,"?*")),"")</f>
        <v>0</v>
      </c>
    </row>
    <row r="1435" spans="1:9" x14ac:dyDescent="0.25">
      <c r="A1435">
        <f>--ISNUMBER(IFERROR(SEARCH('Project Costing'!#REF!,'Equipment &amp; Materials'!J1441,1),""))</f>
        <v>0</v>
      </c>
      <c r="B1435" t="str">
        <f>IF(A1435=1,COUNTIF($A$8:A1435,1),"")</f>
        <v/>
      </c>
      <c r="D1435" s="158">
        <f>IFERROR($C$8:INDEX($C$8:$C$3000,COUNTIF($C$8:$C$3000,"?*")),"")</f>
        <v>0</v>
      </c>
      <c r="F1435">
        <f>--ISNUMBER(IFERROR(SEARCH('Project Costing'!#REF!,'Equipment &amp; Materials'!J1441,1),""))</f>
        <v>0</v>
      </c>
      <c r="G1435" t="str">
        <f>IF(F1435=1,COUNTIF($F$8:F1435,1),"")</f>
        <v/>
      </c>
      <c r="I1435" s="157">
        <f>IFERROR($H$8:INDEX($H$8:$H$3000,COUNTIF($H$8:$H$3000,"?*")),"")</f>
        <v>0</v>
      </c>
    </row>
    <row r="1436" spans="1:9" x14ac:dyDescent="0.25">
      <c r="A1436">
        <f>--ISNUMBER(IFERROR(SEARCH('Project Costing'!#REF!,'Equipment &amp; Materials'!J1442,1),""))</f>
        <v>0</v>
      </c>
      <c r="B1436" t="str">
        <f>IF(A1436=1,COUNTIF($A$8:A1436,1),"")</f>
        <v/>
      </c>
      <c r="D1436" s="158">
        <f>IFERROR($C$8:INDEX($C$8:$C$3000,COUNTIF($C$8:$C$3000,"?*")),"")</f>
        <v>0</v>
      </c>
      <c r="F1436">
        <f>--ISNUMBER(IFERROR(SEARCH('Project Costing'!#REF!,'Equipment &amp; Materials'!J1442,1),""))</f>
        <v>0</v>
      </c>
      <c r="G1436" t="str">
        <f>IF(F1436=1,COUNTIF($F$8:F1436,1),"")</f>
        <v/>
      </c>
      <c r="I1436" s="157">
        <f>IFERROR($H$8:INDEX($H$8:$H$3000,COUNTIF($H$8:$H$3000,"?*")),"")</f>
        <v>0</v>
      </c>
    </row>
    <row r="1437" spans="1:9" x14ac:dyDescent="0.25">
      <c r="A1437">
        <f>--ISNUMBER(IFERROR(SEARCH('Project Costing'!#REF!,'Equipment &amp; Materials'!J1443,1),""))</f>
        <v>0</v>
      </c>
      <c r="B1437" t="str">
        <f>IF(A1437=1,COUNTIF($A$8:A1437,1),"")</f>
        <v/>
      </c>
      <c r="D1437" s="158">
        <f>IFERROR($C$8:INDEX($C$8:$C$3000,COUNTIF($C$8:$C$3000,"?*")),"")</f>
        <v>0</v>
      </c>
      <c r="F1437">
        <f>--ISNUMBER(IFERROR(SEARCH('Project Costing'!#REF!,'Equipment &amp; Materials'!J1443,1),""))</f>
        <v>0</v>
      </c>
      <c r="G1437" t="str">
        <f>IF(F1437=1,COUNTIF($F$8:F1437,1),"")</f>
        <v/>
      </c>
      <c r="I1437" s="157">
        <f>IFERROR($H$8:INDEX($H$8:$H$3000,COUNTIF($H$8:$H$3000,"?*")),"")</f>
        <v>0</v>
      </c>
    </row>
    <row r="1438" spans="1:9" x14ac:dyDescent="0.25">
      <c r="A1438">
        <f>--ISNUMBER(IFERROR(SEARCH('Project Costing'!#REF!,'Equipment &amp; Materials'!J1444,1),""))</f>
        <v>0</v>
      </c>
      <c r="B1438" t="str">
        <f>IF(A1438=1,COUNTIF($A$8:A1438,1),"")</f>
        <v/>
      </c>
      <c r="D1438" s="158">
        <f>IFERROR($C$8:INDEX($C$8:$C$3000,COUNTIF($C$8:$C$3000,"?*")),"")</f>
        <v>0</v>
      </c>
      <c r="F1438">
        <f>--ISNUMBER(IFERROR(SEARCH('Project Costing'!#REF!,'Equipment &amp; Materials'!J1444,1),""))</f>
        <v>0</v>
      </c>
      <c r="G1438" t="str">
        <f>IF(F1438=1,COUNTIF($F$8:F1438,1),"")</f>
        <v/>
      </c>
      <c r="I1438" s="157">
        <f>IFERROR($H$8:INDEX($H$8:$H$3000,COUNTIF($H$8:$H$3000,"?*")),"")</f>
        <v>0</v>
      </c>
    </row>
    <row r="1439" spans="1:9" x14ac:dyDescent="0.25">
      <c r="A1439">
        <f>--ISNUMBER(IFERROR(SEARCH('Project Costing'!#REF!,'Equipment &amp; Materials'!J1445,1),""))</f>
        <v>0</v>
      </c>
      <c r="B1439" t="str">
        <f>IF(A1439=1,COUNTIF($A$8:A1439,1),"")</f>
        <v/>
      </c>
      <c r="D1439" s="158">
        <f>IFERROR($C$8:INDEX($C$8:$C$3000,COUNTIF($C$8:$C$3000,"?*")),"")</f>
        <v>0</v>
      </c>
      <c r="F1439">
        <f>--ISNUMBER(IFERROR(SEARCH('Project Costing'!#REF!,'Equipment &amp; Materials'!J1445,1),""))</f>
        <v>0</v>
      </c>
      <c r="G1439" t="str">
        <f>IF(F1439=1,COUNTIF($F$8:F1439,1),"")</f>
        <v/>
      </c>
      <c r="I1439" s="157">
        <f>IFERROR($H$8:INDEX($H$8:$H$3000,COUNTIF($H$8:$H$3000,"?*")),"")</f>
        <v>0</v>
      </c>
    </row>
    <row r="1440" spans="1:9" x14ac:dyDescent="0.25">
      <c r="A1440">
        <f>--ISNUMBER(IFERROR(SEARCH('Project Costing'!#REF!,'Equipment &amp; Materials'!J1446,1),""))</f>
        <v>0</v>
      </c>
      <c r="B1440" t="str">
        <f>IF(A1440=1,COUNTIF($A$8:A1440,1),"")</f>
        <v/>
      </c>
      <c r="D1440" s="158">
        <f>IFERROR($C$8:INDEX($C$8:$C$3000,COUNTIF($C$8:$C$3000,"?*")),"")</f>
        <v>0</v>
      </c>
      <c r="F1440">
        <f>--ISNUMBER(IFERROR(SEARCH('Project Costing'!#REF!,'Equipment &amp; Materials'!J1446,1),""))</f>
        <v>0</v>
      </c>
      <c r="G1440" t="str">
        <f>IF(F1440=1,COUNTIF($F$8:F1440,1),"")</f>
        <v/>
      </c>
      <c r="I1440" s="157">
        <f>IFERROR($H$8:INDEX($H$8:$H$3000,COUNTIF($H$8:$H$3000,"?*")),"")</f>
        <v>0</v>
      </c>
    </row>
    <row r="1441" spans="1:9" x14ac:dyDescent="0.25">
      <c r="A1441">
        <f>--ISNUMBER(IFERROR(SEARCH('Project Costing'!#REF!,'Equipment &amp; Materials'!J1447,1),""))</f>
        <v>0</v>
      </c>
      <c r="B1441" t="str">
        <f>IF(A1441=1,COUNTIF($A$8:A1441,1),"")</f>
        <v/>
      </c>
      <c r="D1441" s="158">
        <f>IFERROR($C$8:INDEX($C$8:$C$3000,COUNTIF($C$8:$C$3000,"?*")),"")</f>
        <v>0</v>
      </c>
      <c r="F1441">
        <f>--ISNUMBER(IFERROR(SEARCH('Project Costing'!#REF!,'Equipment &amp; Materials'!J1447,1),""))</f>
        <v>0</v>
      </c>
      <c r="G1441" t="str">
        <f>IF(F1441=1,COUNTIF($F$8:F1441,1),"")</f>
        <v/>
      </c>
      <c r="I1441" s="157">
        <f>IFERROR($H$8:INDEX($H$8:$H$3000,COUNTIF($H$8:$H$3000,"?*")),"")</f>
        <v>0</v>
      </c>
    </row>
    <row r="1442" spans="1:9" x14ac:dyDescent="0.25">
      <c r="A1442">
        <f>--ISNUMBER(IFERROR(SEARCH('Project Costing'!#REF!,'Equipment &amp; Materials'!J1448,1),""))</f>
        <v>0</v>
      </c>
      <c r="B1442" t="str">
        <f>IF(A1442=1,COUNTIF($A$8:A1442,1),"")</f>
        <v/>
      </c>
      <c r="D1442" s="158">
        <f>IFERROR($C$8:INDEX($C$8:$C$3000,COUNTIF($C$8:$C$3000,"?*")),"")</f>
        <v>0</v>
      </c>
      <c r="F1442">
        <f>--ISNUMBER(IFERROR(SEARCH('Project Costing'!#REF!,'Equipment &amp; Materials'!J1448,1),""))</f>
        <v>0</v>
      </c>
      <c r="G1442" t="str">
        <f>IF(F1442=1,COUNTIF($F$8:F1442,1),"")</f>
        <v/>
      </c>
      <c r="I1442" s="157">
        <f>IFERROR($H$8:INDEX($H$8:$H$3000,COUNTIF($H$8:$H$3000,"?*")),"")</f>
        <v>0</v>
      </c>
    </row>
    <row r="1443" spans="1:9" x14ac:dyDescent="0.25">
      <c r="A1443">
        <f>--ISNUMBER(IFERROR(SEARCH('Project Costing'!#REF!,'Equipment &amp; Materials'!J1449,1),""))</f>
        <v>0</v>
      </c>
      <c r="B1443" t="str">
        <f>IF(A1443=1,COUNTIF($A$8:A1443,1),"")</f>
        <v/>
      </c>
      <c r="D1443" s="158">
        <f>IFERROR($C$8:INDEX($C$8:$C$3000,COUNTIF($C$8:$C$3000,"?*")),"")</f>
        <v>0</v>
      </c>
      <c r="F1443">
        <f>--ISNUMBER(IFERROR(SEARCH('Project Costing'!#REF!,'Equipment &amp; Materials'!J1449,1),""))</f>
        <v>0</v>
      </c>
      <c r="G1443" t="str">
        <f>IF(F1443=1,COUNTIF($F$8:F1443,1),"")</f>
        <v/>
      </c>
      <c r="I1443" s="157">
        <f>IFERROR($H$8:INDEX($H$8:$H$3000,COUNTIF($H$8:$H$3000,"?*")),"")</f>
        <v>0</v>
      </c>
    </row>
    <row r="1444" spans="1:9" x14ac:dyDescent="0.25">
      <c r="A1444">
        <f>--ISNUMBER(IFERROR(SEARCH('Project Costing'!#REF!,'Equipment &amp; Materials'!J1450,1),""))</f>
        <v>0</v>
      </c>
      <c r="B1444" t="str">
        <f>IF(A1444=1,COUNTIF($A$8:A1444,1),"")</f>
        <v/>
      </c>
      <c r="D1444" s="158">
        <f>IFERROR($C$8:INDEX($C$8:$C$3000,COUNTIF($C$8:$C$3000,"?*")),"")</f>
        <v>0</v>
      </c>
      <c r="F1444">
        <f>--ISNUMBER(IFERROR(SEARCH('Project Costing'!#REF!,'Equipment &amp; Materials'!J1450,1),""))</f>
        <v>0</v>
      </c>
      <c r="G1444" t="str">
        <f>IF(F1444=1,COUNTIF($F$8:F1444,1),"")</f>
        <v/>
      </c>
      <c r="I1444" s="157">
        <f>IFERROR($H$8:INDEX($H$8:$H$3000,COUNTIF($H$8:$H$3000,"?*")),"")</f>
        <v>0</v>
      </c>
    </row>
    <row r="1445" spans="1:9" x14ac:dyDescent="0.25">
      <c r="A1445">
        <f>--ISNUMBER(IFERROR(SEARCH('Project Costing'!#REF!,'Equipment &amp; Materials'!J1451,1),""))</f>
        <v>0</v>
      </c>
      <c r="B1445" t="str">
        <f>IF(A1445=1,COUNTIF($A$8:A1445,1),"")</f>
        <v/>
      </c>
      <c r="D1445" s="158">
        <f>IFERROR($C$8:INDEX($C$8:$C$3000,COUNTIF($C$8:$C$3000,"?*")),"")</f>
        <v>0</v>
      </c>
      <c r="F1445">
        <f>--ISNUMBER(IFERROR(SEARCH('Project Costing'!#REF!,'Equipment &amp; Materials'!J1451,1),""))</f>
        <v>0</v>
      </c>
      <c r="G1445" t="str">
        <f>IF(F1445=1,COUNTIF($F$8:F1445,1),"")</f>
        <v/>
      </c>
      <c r="I1445" s="157">
        <f>IFERROR($H$8:INDEX($H$8:$H$3000,COUNTIF($H$8:$H$3000,"?*")),"")</f>
        <v>0</v>
      </c>
    </row>
    <row r="1446" spans="1:9" x14ac:dyDescent="0.25">
      <c r="A1446">
        <f>--ISNUMBER(IFERROR(SEARCH('Project Costing'!#REF!,'Equipment &amp; Materials'!J1452,1),""))</f>
        <v>0</v>
      </c>
      <c r="B1446" t="str">
        <f>IF(A1446=1,COUNTIF($A$8:A1446,1),"")</f>
        <v/>
      </c>
      <c r="D1446" s="158">
        <f>IFERROR($C$8:INDEX($C$8:$C$3000,COUNTIF($C$8:$C$3000,"?*")),"")</f>
        <v>0</v>
      </c>
      <c r="F1446">
        <f>--ISNUMBER(IFERROR(SEARCH('Project Costing'!#REF!,'Equipment &amp; Materials'!J1452,1),""))</f>
        <v>0</v>
      </c>
      <c r="G1446" t="str">
        <f>IF(F1446=1,COUNTIF($F$8:F1446,1),"")</f>
        <v/>
      </c>
      <c r="I1446" s="157">
        <f>IFERROR($H$8:INDEX($H$8:$H$3000,COUNTIF($H$8:$H$3000,"?*")),"")</f>
        <v>0</v>
      </c>
    </row>
    <row r="1447" spans="1:9" x14ac:dyDescent="0.25">
      <c r="A1447">
        <f>--ISNUMBER(IFERROR(SEARCH('Project Costing'!#REF!,'Equipment &amp; Materials'!J1453,1),""))</f>
        <v>0</v>
      </c>
      <c r="B1447" t="str">
        <f>IF(A1447=1,COUNTIF($A$8:A1447,1),"")</f>
        <v/>
      </c>
      <c r="D1447" s="158">
        <f>IFERROR($C$8:INDEX($C$8:$C$3000,COUNTIF($C$8:$C$3000,"?*")),"")</f>
        <v>0</v>
      </c>
      <c r="F1447">
        <f>--ISNUMBER(IFERROR(SEARCH('Project Costing'!#REF!,'Equipment &amp; Materials'!J1453,1),""))</f>
        <v>0</v>
      </c>
      <c r="G1447" t="str">
        <f>IF(F1447=1,COUNTIF($F$8:F1447,1),"")</f>
        <v/>
      </c>
      <c r="I1447" s="157">
        <f>IFERROR($H$8:INDEX($H$8:$H$3000,COUNTIF($H$8:$H$3000,"?*")),"")</f>
        <v>0</v>
      </c>
    </row>
    <row r="1448" spans="1:9" x14ac:dyDescent="0.25">
      <c r="A1448">
        <f>--ISNUMBER(IFERROR(SEARCH('Project Costing'!#REF!,'Equipment &amp; Materials'!J1454,1),""))</f>
        <v>0</v>
      </c>
      <c r="B1448" t="str">
        <f>IF(A1448=1,COUNTIF($A$8:A1448,1),"")</f>
        <v/>
      </c>
      <c r="D1448" s="158">
        <f>IFERROR($C$8:INDEX($C$8:$C$3000,COUNTIF($C$8:$C$3000,"?*")),"")</f>
        <v>0</v>
      </c>
      <c r="F1448">
        <f>--ISNUMBER(IFERROR(SEARCH('Project Costing'!#REF!,'Equipment &amp; Materials'!J1454,1),""))</f>
        <v>0</v>
      </c>
      <c r="G1448" t="str">
        <f>IF(F1448=1,COUNTIF($F$8:F1448,1),"")</f>
        <v/>
      </c>
      <c r="I1448" s="157">
        <f>IFERROR($H$8:INDEX($H$8:$H$3000,COUNTIF($H$8:$H$3000,"?*")),"")</f>
        <v>0</v>
      </c>
    </row>
    <row r="1449" spans="1:9" x14ac:dyDescent="0.25">
      <c r="A1449">
        <f>--ISNUMBER(IFERROR(SEARCH('Project Costing'!#REF!,'Equipment &amp; Materials'!J1455,1),""))</f>
        <v>0</v>
      </c>
      <c r="B1449" t="str">
        <f>IF(A1449=1,COUNTIF($A$8:A1449,1),"")</f>
        <v/>
      </c>
      <c r="D1449" s="158">
        <f>IFERROR($C$8:INDEX($C$8:$C$3000,COUNTIF($C$8:$C$3000,"?*")),"")</f>
        <v>0</v>
      </c>
      <c r="F1449">
        <f>--ISNUMBER(IFERROR(SEARCH('Project Costing'!#REF!,'Equipment &amp; Materials'!J1455,1),""))</f>
        <v>0</v>
      </c>
      <c r="G1449" t="str">
        <f>IF(F1449=1,COUNTIF($F$8:F1449,1),"")</f>
        <v/>
      </c>
      <c r="I1449" s="157">
        <f>IFERROR($H$8:INDEX($H$8:$H$3000,COUNTIF($H$8:$H$3000,"?*")),"")</f>
        <v>0</v>
      </c>
    </row>
    <row r="1450" spans="1:9" x14ac:dyDescent="0.25">
      <c r="A1450">
        <f>--ISNUMBER(IFERROR(SEARCH('Project Costing'!#REF!,'Equipment &amp; Materials'!J1456,1),""))</f>
        <v>0</v>
      </c>
      <c r="B1450" t="str">
        <f>IF(A1450=1,COUNTIF($A$8:A1450,1),"")</f>
        <v/>
      </c>
      <c r="D1450" s="158">
        <f>IFERROR($C$8:INDEX($C$8:$C$3000,COUNTIF($C$8:$C$3000,"?*")),"")</f>
        <v>0</v>
      </c>
      <c r="F1450">
        <f>--ISNUMBER(IFERROR(SEARCH('Project Costing'!#REF!,'Equipment &amp; Materials'!J1456,1),""))</f>
        <v>0</v>
      </c>
      <c r="G1450" t="str">
        <f>IF(F1450=1,COUNTIF($F$8:F1450,1),"")</f>
        <v/>
      </c>
      <c r="I1450" s="157">
        <f>IFERROR($H$8:INDEX($H$8:$H$3000,COUNTIF($H$8:$H$3000,"?*")),"")</f>
        <v>0</v>
      </c>
    </row>
    <row r="1451" spans="1:9" x14ac:dyDescent="0.25">
      <c r="A1451">
        <f>--ISNUMBER(IFERROR(SEARCH('Project Costing'!#REF!,'Equipment &amp; Materials'!J1457,1),""))</f>
        <v>0</v>
      </c>
      <c r="B1451" t="str">
        <f>IF(A1451=1,COUNTIF($A$8:A1451,1),"")</f>
        <v/>
      </c>
      <c r="D1451" s="158">
        <f>IFERROR($C$8:INDEX($C$8:$C$3000,COUNTIF($C$8:$C$3000,"?*")),"")</f>
        <v>0</v>
      </c>
      <c r="F1451">
        <f>--ISNUMBER(IFERROR(SEARCH('Project Costing'!#REF!,'Equipment &amp; Materials'!J1457,1),""))</f>
        <v>0</v>
      </c>
      <c r="G1451" t="str">
        <f>IF(F1451=1,COUNTIF($F$8:F1451,1),"")</f>
        <v/>
      </c>
      <c r="I1451" s="157">
        <f>IFERROR($H$8:INDEX($H$8:$H$3000,COUNTIF($H$8:$H$3000,"?*")),"")</f>
        <v>0</v>
      </c>
    </row>
    <row r="1452" spans="1:9" x14ac:dyDescent="0.25">
      <c r="A1452">
        <f>--ISNUMBER(IFERROR(SEARCH('Project Costing'!#REF!,'Equipment &amp; Materials'!J1458,1),""))</f>
        <v>0</v>
      </c>
      <c r="B1452" t="str">
        <f>IF(A1452=1,COUNTIF($A$8:A1452,1),"")</f>
        <v/>
      </c>
      <c r="D1452" s="158">
        <f>IFERROR($C$8:INDEX($C$8:$C$3000,COUNTIF($C$8:$C$3000,"?*")),"")</f>
        <v>0</v>
      </c>
      <c r="F1452">
        <f>--ISNUMBER(IFERROR(SEARCH('Project Costing'!#REF!,'Equipment &amp; Materials'!J1458,1),""))</f>
        <v>0</v>
      </c>
      <c r="G1452" t="str">
        <f>IF(F1452=1,COUNTIF($F$8:F1452,1),"")</f>
        <v/>
      </c>
      <c r="I1452" s="157">
        <f>IFERROR($H$8:INDEX($H$8:$H$3000,COUNTIF($H$8:$H$3000,"?*")),"")</f>
        <v>0</v>
      </c>
    </row>
    <row r="1453" spans="1:9" x14ac:dyDescent="0.25">
      <c r="A1453">
        <f>--ISNUMBER(IFERROR(SEARCH('Project Costing'!#REF!,'Equipment &amp; Materials'!J1459,1),""))</f>
        <v>0</v>
      </c>
      <c r="B1453" t="str">
        <f>IF(A1453=1,COUNTIF($A$8:A1453,1),"")</f>
        <v/>
      </c>
      <c r="D1453" s="158">
        <f>IFERROR($C$8:INDEX($C$8:$C$3000,COUNTIF($C$8:$C$3000,"?*")),"")</f>
        <v>0</v>
      </c>
      <c r="F1453">
        <f>--ISNUMBER(IFERROR(SEARCH('Project Costing'!#REF!,'Equipment &amp; Materials'!J1459,1),""))</f>
        <v>0</v>
      </c>
      <c r="G1453" t="str">
        <f>IF(F1453=1,COUNTIF($F$8:F1453,1),"")</f>
        <v/>
      </c>
      <c r="I1453" s="157">
        <f>IFERROR($H$8:INDEX($H$8:$H$3000,COUNTIF($H$8:$H$3000,"?*")),"")</f>
        <v>0</v>
      </c>
    </row>
    <row r="1454" spans="1:9" x14ac:dyDescent="0.25">
      <c r="A1454">
        <f>--ISNUMBER(IFERROR(SEARCH('Project Costing'!#REF!,'Equipment &amp; Materials'!J1460,1),""))</f>
        <v>0</v>
      </c>
      <c r="B1454" t="str">
        <f>IF(A1454=1,COUNTIF($A$8:A1454,1),"")</f>
        <v/>
      </c>
      <c r="D1454" s="158">
        <f>IFERROR($C$8:INDEX($C$8:$C$3000,COUNTIF($C$8:$C$3000,"?*")),"")</f>
        <v>0</v>
      </c>
      <c r="F1454">
        <f>--ISNUMBER(IFERROR(SEARCH('Project Costing'!#REF!,'Equipment &amp; Materials'!J1460,1),""))</f>
        <v>0</v>
      </c>
      <c r="G1454" t="str">
        <f>IF(F1454=1,COUNTIF($F$8:F1454,1),"")</f>
        <v/>
      </c>
      <c r="I1454" s="157">
        <f>IFERROR($H$8:INDEX($H$8:$H$3000,COUNTIF($H$8:$H$3000,"?*")),"")</f>
        <v>0</v>
      </c>
    </row>
    <row r="1455" spans="1:9" x14ac:dyDescent="0.25">
      <c r="A1455">
        <f>--ISNUMBER(IFERROR(SEARCH('Project Costing'!#REF!,'Equipment &amp; Materials'!J1461,1),""))</f>
        <v>0</v>
      </c>
      <c r="B1455" t="str">
        <f>IF(A1455=1,COUNTIF($A$8:A1455,1),"")</f>
        <v/>
      </c>
      <c r="D1455" s="158">
        <f>IFERROR($C$8:INDEX($C$8:$C$3000,COUNTIF($C$8:$C$3000,"?*")),"")</f>
        <v>0</v>
      </c>
      <c r="F1455">
        <f>--ISNUMBER(IFERROR(SEARCH('Project Costing'!#REF!,'Equipment &amp; Materials'!J1461,1),""))</f>
        <v>0</v>
      </c>
      <c r="G1455" t="str">
        <f>IF(F1455=1,COUNTIF($F$8:F1455,1),"")</f>
        <v/>
      </c>
      <c r="I1455" s="157">
        <f>IFERROR($H$8:INDEX($H$8:$H$3000,COUNTIF($H$8:$H$3000,"?*")),"")</f>
        <v>0</v>
      </c>
    </row>
    <row r="1456" spans="1:9" x14ac:dyDescent="0.25">
      <c r="A1456">
        <f>--ISNUMBER(IFERROR(SEARCH('Project Costing'!#REF!,'Equipment &amp; Materials'!J1462,1),""))</f>
        <v>0</v>
      </c>
      <c r="B1456" t="str">
        <f>IF(A1456=1,COUNTIF($A$8:A1456,1),"")</f>
        <v/>
      </c>
      <c r="D1456" s="158">
        <f>IFERROR($C$8:INDEX($C$8:$C$3000,COUNTIF($C$8:$C$3000,"?*")),"")</f>
        <v>0</v>
      </c>
      <c r="F1456">
        <f>--ISNUMBER(IFERROR(SEARCH('Project Costing'!#REF!,'Equipment &amp; Materials'!J1462,1),""))</f>
        <v>0</v>
      </c>
      <c r="G1456" t="str">
        <f>IF(F1456=1,COUNTIF($F$8:F1456,1),"")</f>
        <v/>
      </c>
      <c r="I1456" s="157">
        <f>IFERROR($H$8:INDEX($H$8:$H$3000,COUNTIF($H$8:$H$3000,"?*")),"")</f>
        <v>0</v>
      </c>
    </row>
    <row r="1457" spans="1:9" x14ac:dyDescent="0.25">
      <c r="A1457">
        <f>--ISNUMBER(IFERROR(SEARCH('Project Costing'!#REF!,'Equipment &amp; Materials'!J1463,1),""))</f>
        <v>0</v>
      </c>
      <c r="B1457" t="str">
        <f>IF(A1457=1,COUNTIF($A$8:A1457,1),"")</f>
        <v/>
      </c>
      <c r="D1457" s="158">
        <f>IFERROR($C$8:INDEX($C$8:$C$3000,COUNTIF($C$8:$C$3000,"?*")),"")</f>
        <v>0</v>
      </c>
      <c r="F1457">
        <f>--ISNUMBER(IFERROR(SEARCH('Project Costing'!#REF!,'Equipment &amp; Materials'!J1463,1),""))</f>
        <v>0</v>
      </c>
      <c r="G1457" t="str">
        <f>IF(F1457=1,COUNTIF($F$8:F1457,1),"")</f>
        <v/>
      </c>
      <c r="I1457" s="157">
        <f>IFERROR($H$8:INDEX($H$8:$H$3000,COUNTIF($H$8:$H$3000,"?*")),"")</f>
        <v>0</v>
      </c>
    </row>
    <row r="1458" spans="1:9" x14ac:dyDescent="0.25">
      <c r="A1458">
        <f>--ISNUMBER(IFERROR(SEARCH('Project Costing'!#REF!,'Equipment &amp; Materials'!J1464,1),""))</f>
        <v>0</v>
      </c>
      <c r="B1458" t="str">
        <f>IF(A1458=1,COUNTIF($A$8:A1458,1),"")</f>
        <v/>
      </c>
      <c r="D1458" s="158">
        <f>IFERROR($C$8:INDEX($C$8:$C$3000,COUNTIF($C$8:$C$3000,"?*")),"")</f>
        <v>0</v>
      </c>
      <c r="F1458">
        <f>--ISNUMBER(IFERROR(SEARCH('Project Costing'!#REF!,'Equipment &amp; Materials'!J1464,1),""))</f>
        <v>0</v>
      </c>
      <c r="G1458" t="str">
        <f>IF(F1458=1,COUNTIF($F$8:F1458,1),"")</f>
        <v/>
      </c>
      <c r="I1458" s="157">
        <f>IFERROR($H$8:INDEX($H$8:$H$3000,COUNTIF($H$8:$H$3000,"?*")),"")</f>
        <v>0</v>
      </c>
    </row>
    <row r="1459" spans="1:9" x14ac:dyDescent="0.25">
      <c r="A1459">
        <f>--ISNUMBER(IFERROR(SEARCH('Project Costing'!#REF!,'Equipment &amp; Materials'!J1465,1),""))</f>
        <v>0</v>
      </c>
      <c r="B1459" t="str">
        <f>IF(A1459=1,COUNTIF($A$8:A1459,1),"")</f>
        <v/>
      </c>
      <c r="D1459" s="158">
        <f>IFERROR($C$8:INDEX($C$8:$C$3000,COUNTIF($C$8:$C$3000,"?*")),"")</f>
        <v>0</v>
      </c>
      <c r="F1459">
        <f>--ISNUMBER(IFERROR(SEARCH('Project Costing'!#REF!,'Equipment &amp; Materials'!J1465,1),""))</f>
        <v>0</v>
      </c>
      <c r="G1459" t="str">
        <f>IF(F1459=1,COUNTIF($F$8:F1459,1),"")</f>
        <v/>
      </c>
      <c r="I1459" s="157">
        <f>IFERROR($H$8:INDEX($H$8:$H$3000,COUNTIF($H$8:$H$3000,"?*")),"")</f>
        <v>0</v>
      </c>
    </row>
    <row r="1460" spans="1:9" x14ac:dyDescent="0.25">
      <c r="A1460">
        <f>--ISNUMBER(IFERROR(SEARCH('Project Costing'!#REF!,'Equipment &amp; Materials'!J1466,1),""))</f>
        <v>0</v>
      </c>
      <c r="B1460" t="str">
        <f>IF(A1460=1,COUNTIF($A$8:A1460,1),"")</f>
        <v/>
      </c>
      <c r="D1460" s="158">
        <f>IFERROR($C$8:INDEX($C$8:$C$3000,COUNTIF($C$8:$C$3000,"?*")),"")</f>
        <v>0</v>
      </c>
      <c r="F1460">
        <f>--ISNUMBER(IFERROR(SEARCH('Project Costing'!#REF!,'Equipment &amp; Materials'!J1466,1),""))</f>
        <v>0</v>
      </c>
      <c r="G1460" t="str">
        <f>IF(F1460=1,COUNTIF($F$8:F1460,1),"")</f>
        <v/>
      </c>
      <c r="I1460" s="157">
        <f>IFERROR($H$8:INDEX($H$8:$H$3000,COUNTIF($H$8:$H$3000,"?*")),"")</f>
        <v>0</v>
      </c>
    </row>
    <row r="1461" spans="1:9" x14ac:dyDescent="0.25">
      <c r="A1461">
        <f>--ISNUMBER(IFERROR(SEARCH('Project Costing'!#REF!,'Equipment &amp; Materials'!J1467,1),""))</f>
        <v>0</v>
      </c>
      <c r="B1461" t="str">
        <f>IF(A1461=1,COUNTIF($A$8:A1461,1),"")</f>
        <v/>
      </c>
      <c r="D1461" s="158">
        <f>IFERROR($C$8:INDEX($C$8:$C$3000,COUNTIF($C$8:$C$3000,"?*")),"")</f>
        <v>0</v>
      </c>
      <c r="F1461">
        <f>--ISNUMBER(IFERROR(SEARCH('Project Costing'!#REF!,'Equipment &amp; Materials'!J1467,1),""))</f>
        <v>0</v>
      </c>
      <c r="G1461" t="str">
        <f>IF(F1461=1,COUNTIF($F$8:F1461,1),"")</f>
        <v/>
      </c>
      <c r="I1461" s="157">
        <f>IFERROR($H$8:INDEX($H$8:$H$3000,COUNTIF($H$8:$H$3000,"?*")),"")</f>
        <v>0</v>
      </c>
    </row>
    <row r="1462" spans="1:9" x14ac:dyDescent="0.25">
      <c r="A1462">
        <f>--ISNUMBER(IFERROR(SEARCH('Project Costing'!#REF!,'Equipment &amp; Materials'!J1468,1),""))</f>
        <v>0</v>
      </c>
      <c r="B1462" t="str">
        <f>IF(A1462=1,COUNTIF($A$8:A1462,1),"")</f>
        <v/>
      </c>
      <c r="D1462" s="158">
        <f>IFERROR($C$8:INDEX($C$8:$C$3000,COUNTIF($C$8:$C$3000,"?*")),"")</f>
        <v>0</v>
      </c>
      <c r="F1462">
        <f>--ISNUMBER(IFERROR(SEARCH('Project Costing'!#REF!,'Equipment &amp; Materials'!J1468,1),""))</f>
        <v>0</v>
      </c>
      <c r="G1462" t="str">
        <f>IF(F1462=1,COUNTIF($F$8:F1462,1),"")</f>
        <v/>
      </c>
      <c r="I1462" s="157">
        <f>IFERROR($H$8:INDEX($H$8:$H$3000,COUNTIF($H$8:$H$3000,"?*")),"")</f>
        <v>0</v>
      </c>
    </row>
    <row r="1463" spans="1:9" x14ac:dyDescent="0.25">
      <c r="A1463">
        <f>--ISNUMBER(IFERROR(SEARCH('Project Costing'!#REF!,'Equipment &amp; Materials'!J1469,1),""))</f>
        <v>0</v>
      </c>
      <c r="B1463" t="str">
        <f>IF(A1463=1,COUNTIF($A$8:A1463,1),"")</f>
        <v/>
      </c>
      <c r="D1463" s="158">
        <f>IFERROR($C$8:INDEX($C$8:$C$3000,COUNTIF($C$8:$C$3000,"?*")),"")</f>
        <v>0</v>
      </c>
      <c r="F1463">
        <f>--ISNUMBER(IFERROR(SEARCH('Project Costing'!#REF!,'Equipment &amp; Materials'!J1469,1),""))</f>
        <v>0</v>
      </c>
      <c r="G1463" t="str">
        <f>IF(F1463=1,COUNTIF($F$8:F1463,1),"")</f>
        <v/>
      </c>
      <c r="I1463" s="157">
        <f>IFERROR($H$8:INDEX($H$8:$H$3000,COUNTIF($H$8:$H$3000,"?*")),"")</f>
        <v>0</v>
      </c>
    </row>
    <row r="1464" spans="1:9" x14ac:dyDescent="0.25">
      <c r="A1464">
        <f>--ISNUMBER(IFERROR(SEARCH('Project Costing'!#REF!,'Equipment &amp; Materials'!J1470,1),""))</f>
        <v>0</v>
      </c>
      <c r="B1464" t="str">
        <f>IF(A1464=1,COUNTIF($A$8:A1464,1),"")</f>
        <v/>
      </c>
      <c r="D1464" s="158">
        <f>IFERROR($C$8:INDEX($C$8:$C$3000,COUNTIF($C$8:$C$3000,"?*")),"")</f>
        <v>0</v>
      </c>
      <c r="F1464">
        <f>--ISNUMBER(IFERROR(SEARCH('Project Costing'!#REF!,'Equipment &amp; Materials'!J1470,1),""))</f>
        <v>0</v>
      </c>
      <c r="G1464" t="str">
        <f>IF(F1464=1,COUNTIF($F$8:F1464,1),"")</f>
        <v/>
      </c>
      <c r="I1464" s="157">
        <f>IFERROR($H$8:INDEX($H$8:$H$3000,COUNTIF($H$8:$H$3000,"?*")),"")</f>
        <v>0</v>
      </c>
    </row>
    <row r="1465" spans="1:9" x14ac:dyDescent="0.25">
      <c r="A1465">
        <f>--ISNUMBER(IFERROR(SEARCH('Project Costing'!#REF!,'Equipment &amp; Materials'!J1471,1),""))</f>
        <v>0</v>
      </c>
      <c r="B1465" t="str">
        <f>IF(A1465=1,COUNTIF($A$8:A1465,1),"")</f>
        <v/>
      </c>
      <c r="D1465" s="158">
        <f>IFERROR($C$8:INDEX($C$8:$C$3000,COUNTIF($C$8:$C$3000,"?*")),"")</f>
        <v>0</v>
      </c>
      <c r="F1465">
        <f>--ISNUMBER(IFERROR(SEARCH('Project Costing'!#REF!,'Equipment &amp; Materials'!J1471,1),""))</f>
        <v>0</v>
      </c>
      <c r="G1465" t="str">
        <f>IF(F1465=1,COUNTIF($F$8:F1465,1),"")</f>
        <v/>
      </c>
      <c r="I1465" s="157">
        <f>IFERROR($H$8:INDEX($H$8:$H$3000,COUNTIF($H$8:$H$3000,"?*")),"")</f>
        <v>0</v>
      </c>
    </row>
    <row r="1466" spans="1:9" x14ac:dyDescent="0.25">
      <c r="A1466">
        <f>--ISNUMBER(IFERROR(SEARCH('Project Costing'!#REF!,'Equipment &amp; Materials'!J1472,1),""))</f>
        <v>0</v>
      </c>
      <c r="B1466" t="str">
        <f>IF(A1466=1,COUNTIF($A$8:A1466,1),"")</f>
        <v/>
      </c>
      <c r="D1466" s="158">
        <f>IFERROR($C$8:INDEX($C$8:$C$3000,COUNTIF($C$8:$C$3000,"?*")),"")</f>
        <v>0</v>
      </c>
      <c r="F1466">
        <f>--ISNUMBER(IFERROR(SEARCH('Project Costing'!#REF!,'Equipment &amp; Materials'!J1472,1),""))</f>
        <v>0</v>
      </c>
      <c r="G1466" t="str">
        <f>IF(F1466=1,COUNTIF($F$8:F1466,1),"")</f>
        <v/>
      </c>
      <c r="I1466" s="157">
        <f>IFERROR($H$8:INDEX($H$8:$H$3000,COUNTIF($H$8:$H$3000,"?*")),"")</f>
        <v>0</v>
      </c>
    </row>
    <row r="1467" spans="1:9" x14ac:dyDescent="0.25">
      <c r="A1467">
        <f>--ISNUMBER(IFERROR(SEARCH('Project Costing'!#REF!,'Equipment &amp; Materials'!J1473,1),""))</f>
        <v>0</v>
      </c>
      <c r="B1467" t="str">
        <f>IF(A1467=1,COUNTIF($A$8:A1467,1),"")</f>
        <v/>
      </c>
      <c r="D1467" s="158">
        <f>IFERROR($C$8:INDEX($C$8:$C$3000,COUNTIF($C$8:$C$3000,"?*")),"")</f>
        <v>0</v>
      </c>
      <c r="F1467">
        <f>--ISNUMBER(IFERROR(SEARCH('Project Costing'!#REF!,'Equipment &amp; Materials'!J1473,1),""))</f>
        <v>0</v>
      </c>
      <c r="G1467" t="str">
        <f>IF(F1467=1,COUNTIF($F$8:F1467,1),"")</f>
        <v/>
      </c>
      <c r="I1467" s="157">
        <f>IFERROR($H$8:INDEX($H$8:$H$3000,COUNTIF($H$8:$H$3000,"?*")),"")</f>
        <v>0</v>
      </c>
    </row>
    <row r="1468" spans="1:9" x14ac:dyDescent="0.25">
      <c r="A1468">
        <f>--ISNUMBER(IFERROR(SEARCH('Project Costing'!#REF!,'Equipment &amp; Materials'!J1474,1),""))</f>
        <v>0</v>
      </c>
      <c r="B1468" t="str">
        <f>IF(A1468=1,COUNTIF($A$8:A1468,1),"")</f>
        <v/>
      </c>
      <c r="D1468" s="158">
        <f>IFERROR($C$8:INDEX($C$8:$C$3000,COUNTIF($C$8:$C$3000,"?*")),"")</f>
        <v>0</v>
      </c>
      <c r="F1468">
        <f>--ISNUMBER(IFERROR(SEARCH('Project Costing'!#REF!,'Equipment &amp; Materials'!J1474,1),""))</f>
        <v>0</v>
      </c>
      <c r="G1468" t="str">
        <f>IF(F1468=1,COUNTIF($F$8:F1468,1),"")</f>
        <v/>
      </c>
      <c r="I1468" s="157">
        <f>IFERROR($H$8:INDEX($H$8:$H$3000,COUNTIF($H$8:$H$3000,"?*")),"")</f>
        <v>0</v>
      </c>
    </row>
    <row r="1469" spans="1:9" x14ac:dyDescent="0.25">
      <c r="A1469">
        <f>--ISNUMBER(IFERROR(SEARCH('Project Costing'!#REF!,'Equipment &amp; Materials'!J1475,1),""))</f>
        <v>0</v>
      </c>
      <c r="B1469" t="str">
        <f>IF(A1469=1,COUNTIF($A$8:A1469,1),"")</f>
        <v/>
      </c>
      <c r="D1469" s="158">
        <f>IFERROR($C$8:INDEX($C$8:$C$3000,COUNTIF($C$8:$C$3000,"?*")),"")</f>
        <v>0</v>
      </c>
      <c r="F1469">
        <f>--ISNUMBER(IFERROR(SEARCH('Project Costing'!#REF!,'Equipment &amp; Materials'!J1475,1),""))</f>
        <v>0</v>
      </c>
      <c r="G1469" t="str">
        <f>IF(F1469=1,COUNTIF($F$8:F1469,1),"")</f>
        <v/>
      </c>
      <c r="I1469" s="157">
        <f>IFERROR($H$8:INDEX($H$8:$H$3000,COUNTIF($H$8:$H$3000,"?*")),"")</f>
        <v>0</v>
      </c>
    </row>
    <row r="1470" spans="1:9" x14ac:dyDescent="0.25">
      <c r="A1470">
        <f>--ISNUMBER(IFERROR(SEARCH('Project Costing'!#REF!,'Equipment &amp; Materials'!J1476,1),""))</f>
        <v>0</v>
      </c>
      <c r="B1470" t="str">
        <f>IF(A1470=1,COUNTIF($A$8:A1470,1),"")</f>
        <v/>
      </c>
      <c r="D1470" s="158">
        <f>IFERROR($C$8:INDEX($C$8:$C$3000,COUNTIF($C$8:$C$3000,"?*")),"")</f>
        <v>0</v>
      </c>
      <c r="F1470">
        <f>--ISNUMBER(IFERROR(SEARCH('Project Costing'!#REF!,'Equipment &amp; Materials'!J1476,1),""))</f>
        <v>0</v>
      </c>
      <c r="G1470" t="str">
        <f>IF(F1470=1,COUNTIF($F$8:F1470,1),"")</f>
        <v/>
      </c>
      <c r="I1470" s="157">
        <f>IFERROR($H$8:INDEX($H$8:$H$3000,COUNTIF($H$8:$H$3000,"?*")),"")</f>
        <v>0</v>
      </c>
    </row>
    <row r="1471" spans="1:9" x14ac:dyDescent="0.25">
      <c r="A1471">
        <f>--ISNUMBER(IFERROR(SEARCH('Project Costing'!#REF!,'Equipment &amp; Materials'!J1477,1),""))</f>
        <v>0</v>
      </c>
      <c r="B1471" t="str">
        <f>IF(A1471=1,COUNTIF($A$8:A1471,1),"")</f>
        <v/>
      </c>
      <c r="D1471" s="158">
        <f>IFERROR($C$8:INDEX($C$8:$C$3000,COUNTIF($C$8:$C$3000,"?*")),"")</f>
        <v>0</v>
      </c>
      <c r="F1471">
        <f>--ISNUMBER(IFERROR(SEARCH('Project Costing'!#REF!,'Equipment &amp; Materials'!J1477,1),""))</f>
        <v>0</v>
      </c>
      <c r="G1471" t="str">
        <f>IF(F1471=1,COUNTIF($F$8:F1471,1),"")</f>
        <v/>
      </c>
      <c r="I1471" s="157">
        <f>IFERROR($H$8:INDEX($H$8:$H$3000,COUNTIF($H$8:$H$3000,"?*")),"")</f>
        <v>0</v>
      </c>
    </row>
    <row r="1472" spans="1:9" x14ac:dyDescent="0.25">
      <c r="A1472">
        <f>--ISNUMBER(IFERROR(SEARCH('Project Costing'!#REF!,'Equipment &amp; Materials'!J1478,1),""))</f>
        <v>0</v>
      </c>
      <c r="B1472" t="str">
        <f>IF(A1472=1,COUNTIF($A$8:A1472,1),"")</f>
        <v/>
      </c>
      <c r="D1472" s="158">
        <f>IFERROR($C$8:INDEX($C$8:$C$3000,COUNTIF($C$8:$C$3000,"?*")),"")</f>
        <v>0</v>
      </c>
      <c r="F1472">
        <f>--ISNUMBER(IFERROR(SEARCH('Project Costing'!#REF!,'Equipment &amp; Materials'!J1478,1),""))</f>
        <v>0</v>
      </c>
      <c r="G1472" t="str">
        <f>IF(F1472=1,COUNTIF($F$8:F1472,1),"")</f>
        <v/>
      </c>
      <c r="I1472" s="157">
        <f>IFERROR($H$8:INDEX($H$8:$H$3000,COUNTIF($H$8:$H$3000,"?*")),"")</f>
        <v>0</v>
      </c>
    </row>
    <row r="1473" spans="1:9" x14ac:dyDescent="0.25">
      <c r="A1473">
        <f>--ISNUMBER(IFERROR(SEARCH('Project Costing'!#REF!,'Equipment &amp; Materials'!J1479,1),""))</f>
        <v>0</v>
      </c>
      <c r="B1473" t="str">
        <f>IF(A1473=1,COUNTIF($A$8:A1473,1),"")</f>
        <v/>
      </c>
      <c r="D1473" s="158">
        <f>IFERROR($C$8:INDEX($C$8:$C$3000,COUNTIF($C$8:$C$3000,"?*")),"")</f>
        <v>0</v>
      </c>
      <c r="F1473">
        <f>--ISNUMBER(IFERROR(SEARCH('Project Costing'!#REF!,'Equipment &amp; Materials'!J1479,1),""))</f>
        <v>0</v>
      </c>
      <c r="G1473" t="str">
        <f>IF(F1473=1,COUNTIF($F$8:F1473,1),"")</f>
        <v/>
      </c>
      <c r="I1473" s="157">
        <f>IFERROR($H$8:INDEX($H$8:$H$3000,COUNTIF($H$8:$H$3000,"?*")),"")</f>
        <v>0</v>
      </c>
    </row>
    <row r="1474" spans="1:9" x14ac:dyDescent="0.25">
      <c r="A1474">
        <f>--ISNUMBER(IFERROR(SEARCH('Project Costing'!#REF!,'Equipment &amp; Materials'!J1480,1),""))</f>
        <v>0</v>
      </c>
      <c r="B1474" t="str">
        <f>IF(A1474=1,COUNTIF($A$8:A1474,1),"")</f>
        <v/>
      </c>
      <c r="D1474" s="158">
        <f>IFERROR($C$8:INDEX($C$8:$C$3000,COUNTIF($C$8:$C$3000,"?*")),"")</f>
        <v>0</v>
      </c>
      <c r="F1474">
        <f>--ISNUMBER(IFERROR(SEARCH('Project Costing'!#REF!,'Equipment &amp; Materials'!J1480,1),""))</f>
        <v>0</v>
      </c>
      <c r="G1474" t="str">
        <f>IF(F1474=1,COUNTIF($F$8:F1474,1),"")</f>
        <v/>
      </c>
      <c r="I1474" s="157">
        <f>IFERROR($H$8:INDEX($H$8:$H$3000,COUNTIF($H$8:$H$3000,"?*")),"")</f>
        <v>0</v>
      </c>
    </row>
    <row r="1475" spans="1:9" x14ac:dyDescent="0.25">
      <c r="A1475">
        <f>--ISNUMBER(IFERROR(SEARCH('Project Costing'!#REF!,'Equipment &amp; Materials'!J1481,1),""))</f>
        <v>0</v>
      </c>
      <c r="B1475" t="str">
        <f>IF(A1475=1,COUNTIF($A$8:A1475,1),"")</f>
        <v/>
      </c>
      <c r="D1475" s="158">
        <f>IFERROR($C$8:INDEX($C$8:$C$3000,COUNTIF($C$8:$C$3000,"?*")),"")</f>
        <v>0</v>
      </c>
      <c r="F1475">
        <f>--ISNUMBER(IFERROR(SEARCH('Project Costing'!#REF!,'Equipment &amp; Materials'!J1481,1),""))</f>
        <v>0</v>
      </c>
      <c r="G1475" t="str">
        <f>IF(F1475=1,COUNTIF($F$8:F1475,1),"")</f>
        <v/>
      </c>
      <c r="I1475" s="157">
        <f>IFERROR($H$8:INDEX($H$8:$H$3000,COUNTIF($H$8:$H$3000,"?*")),"")</f>
        <v>0</v>
      </c>
    </row>
    <row r="1476" spans="1:9" x14ac:dyDescent="0.25">
      <c r="A1476">
        <f>--ISNUMBER(IFERROR(SEARCH('Project Costing'!#REF!,'Equipment &amp; Materials'!J1482,1),""))</f>
        <v>0</v>
      </c>
      <c r="B1476" t="str">
        <f>IF(A1476=1,COUNTIF($A$8:A1476,1),"")</f>
        <v/>
      </c>
      <c r="D1476" s="158">
        <f>IFERROR($C$8:INDEX($C$8:$C$3000,COUNTIF($C$8:$C$3000,"?*")),"")</f>
        <v>0</v>
      </c>
      <c r="F1476">
        <f>--ISNUMBER(IFERROR(SEARCH('Project Costing'!#REF!,'Equipment &amp; Materials'!J1482,1),""))</f>
        <v>0</v>
      </c>
      <c r="G1476" t="str">
        <f>IF(F1476=1,COUNTIF($F$8:F1476,1),"")</f>
        <v/>
      </c>
      <c r="I1476" s="157">
        <f>IFERROR($H$8:INDEX($H$8:$H$3000,COUNTIF($H$8:$H$3000,"?*")),"")</f>
        <v>0</v>
      </c>
    </row>
    <row r="1477" spans="1:9" x14ac:dyDescent="0.25">
      <c r="A1477">
        <f>--ISNUMBER(IFERROR(SEARCH('Project Costing'!#REF!,'Equipment &amp; Materials'!J1483,1),""))</f>
        <v>0</v>
      </c>
      <c r="B1477" t="str">
        <f>IF(A1477=1,COUNTIF($A$8:A1477,1),"")</f>
        <v/>
      </c>
      <c r="D1477" s="158">
        <f>IFERROR($C$8:INDEX($C$8:$C$3000,COUNTIF($C$8:$C$3000,"?*")),"")</f>
        <v>0</v>
      </c>
      <c r="F1477">
        <f>--ISNUMBER(IFERROR(SEARCH('Project Costing'!#REF!,'Equipment &amp; Materials'!J1483,1),""))</f>
        <v>0</v>
      </c>
      <c r="G1477" t="str">
        <f>IF(F1477=1,COUNTIF($F$8:F1477,1),"")</f>
        <v/>
      </c>
      <c r="I1477" s="157">
        <f>IFERROR($H$8:INDEX($H$8:$H$3000,COUNTIF($H$8:$H$3000,"?*")),"")</f>
        <v>0</v>
      </c>
    </row>
    <row r="1478" spans="1:9" x14ac:dyDescent="0.25">
      <c r="A1478">
        <f>--ISNUMBER(IFERROR(SEARCH('Project Costing'!#REF!,'Equipment &amp; Materials'!J1484,1),""))</f>
        <v>0</v>
      </c>
      <c r="B1478" t="str">
        <f>IF(A1478=1,COUNTIF($A$8:A1478,1),"")</f>
        <v/>
      </c>
      <c r="D1478" s="158">
        <f>IFERROR($C$8:INDEX($C$8:$C$3000,COUNTIF($C$8:$C$3000,"?*")),"")</f>
        <v>0</v>
      </c>
      <c r="F1478">
        <f>--ISNUMBER(IFERROR(SEARCH('Project Costing'!#REF!,'Equipment &amp; Materials'!J1484,1),""))</f>
        <v>0</v>
      </c>
      <c r="G1478" t="str">
        <f>IF(F1478=1,COUNTIF($F$8:F1478,1),"")</f>
        <v/>
      </c>
      <c r="I1478" s="157">
        <f>IFERROR($H$8:INDEX($H$8:$H$3000,COUNTIF($H$8:$H$3000,"?*")),"")</f>
        <v>0</v>
      </c>
    </row>
    <row r="1479" spans="1:9" x14ac:dyDescent="0.25">
      <c r="A1479">
        <f>--ISNUMBER(IFERROR(SEARCH('Project Costing'!#REF!,'Equipment &amp; Materials'!J1485,1),""))</f>
        <v>0</v>
      </c>
      <c r="B1479" t="str">
        <f>IF(A1479=1,COUNTIF($A$8:A1479,1),"")</f>
        <v/>
      </c>
      <c r="D1479" s="158">
        <f>IFERROR($C$8:INDEX($C$8:$C$3000,COUNTIF($C$8:$C$3000,"?*")),"")</f>
        <v>0</v>
      </c>
      <c r="F1479">
        <f>--ISNUMBER(IFERROR(SEARCH('Project Costing'!#REF!,'Equipment &amp; Materials'!J1485,1),""))</f>
        <v>0</v>
      </c>
      <c r="G1479" t="str">
        <f>IF(F1479=1,COUNTIF($F$8:F1479,1),"")</f>
        <v/>
      </c>
      <c r="I1479" s="157">
        <f>IFERROR($H$8:INDEX($H$8:$H$3000,COUNTIF($H$8:$H$3000,"?*")),"")</f>
        <v>0</v>
      </c>
    </row>
    <row r="1480" spans="1:9" x14ac:dyDescent="0.25">
      <c r="A1480">
        <f>--ISNUMBER(IFERROR(SEARCH('Project Costing'!#REF!,'Equipment &amp; Materials'!J1486,1),""))</f>
        <v>0</v>
      </c>
      <c r="B1480" t="str">
        <f>IF(A1480=1,COUNTIF($A$8:A1480,1),"")</f>
        <v/>
      </c>
      <c r="D1480" s="158">
        <f>IFERROR($C$8:INDEX($C$8:$C$3000,COUNTIF($C$8:$C$3000,"?*")),"")</f>
        <v>0</v>
      </c>
      <c r="F1480">
        <f>--ISNUMBER(IFERROR(SEARCH('Project Costing'!#REF!,'Equipment &amp; Materials'!J1486,1),""))</f>
        <v>0</v>
      </c>
      <c r="G1480" t="str">
        <f>IF(F1480=1,COUNTIF($F$8:F1480,1),"")</f>
        <v/>
      </c>
      <c r="I1480" s="157">
        <f>IFERROR($H$8:INDEX($H$8:$H$3000,COUNTIF($H$8:$H$3000,"?*")),"")</f>
        <v>0</v>
      </c>
    </row>
    <row r="1481" spans="1:9" x14ac:dyDescent="0.25">
      <c r="A1481">
        <f>--ISNUMBER(IFERROR(SEARCH('Project Costing'!#REF!,'Equipment &amp; Materials'!J1487,1),""))</f>
        <v>0</v>
      </c>
      <c r="B1481" t="str">
        <f>IF(A1481=1,COUNTIF($A$8:A1481,1),"")</f>
        <v/>
      </c>
      <c r="D1481" s="158">
        <f>IFERROR($C$8:INDEX($C$8:$C$3000,COUNTIF($C$8:$C$3000,"?*")),"")</f>
        <v>0</v>
      </c>
      <c r="F1481">
        <f>--ISNUMBER(IFERROR(SEARCH('Project Costing'!#REF!,'Equipment &amp; Materials'!J1487,1),""))</f>
        <v>0</v>
      </c>
      <c r="G1481" t="str">
        <f>IF(F1481=1,COUNTIF($F$8:F1481,1),"")</f>
        <v/>
      </c>
      <c r="I1481" s="157">
        <f>IFERROR($H$8:INDEX($H$8:$H$3000,COUNTIF($H$8:$H$3000,"?*")),"")</f>
        <v>0</v>
      </c>
    </row>
    <row r="1482" spans="1:9" x14ac:dyDescent="0.25">
      <c r="A1482">
        <f>--ISNUMBER(IFERROR(SEARCH('Project Costing'!#REF!,'Equipment &amp; Materials'!J1488,1),""))</f>
        <v>0</v>
      </c>
      <c r="B1482" t="str">
        <f>IF(A1482=1,COUNTIF($A$8:A1482,1),"")</f>
        <v/>
      </c>
      <c r="D1482" s="158">
        <f>IFERROR($C$8:INDEX($C$8:$C$3000,COUNTIF($C$8:$C$3000,"?*")),"")</f>
        <v>0</v>
      </c>
      <c r="F1482">
        <f>--ISNUMBER(IFERROR(SEARCH('Project Costing'!#REF!,'Equipment &amp; Materials'!J1488,1),""))</f>
        <v>0</v>
      </c>
      <c r="G1482" t="str">
        <f>IF(F1482=1,COUNTIF($F$8:F1482,1),"")</f>
        <v/>
      </c>
      <c r="I1482" s="157">
        <f>IFERROR($H$8:INDEX($H$8:$H$3000,COUNTIF($H$8:$H$3000,"?*")),"")</f>
        <v>0</v>
      </c>
    </row>
    <row r="1483" spans="1:9" x14ac:dyDescent="0.25">
      <c r="A1483">
        <f>--ISNUMBER(IFERROR(SEARCH('Project Costing'!#REF!,'Equipment &amp; Materials'!J1489,1),""))</f>
        <v>0</v>
      </c>
      <c r="B1483" t="str">
        <f>IF(A1483=1,COUNTIF($A$8:A1483,1),"")</f>
        <v/>
      </c>
      <c r="D1483" s="158">
        <f>IFERROR($C$8:INDEX($C$8:$C$3000,COUNTIF($C$8:$C$3000,"?*")),"")</f>
        <v>0</v>
      </c>
      <c r="F1483">
        <f>--ISNUMBER(IFERROR(SEARCH('Project Costing'!#REF!,'Equipment &amp; Materials'!J1489,1),""))</f>
        <v>0</v>
      </c>
      <c r="G1483" t="str">
        <f>IF(F1483=1,COUNTIF($F$8:F1483,1),"")</f>
        <v/>
      </c>
      <c r="I1483" s="157">
        <f>IFERROR($H$8:INDEX($H$8:$H$3000,COUNTIF($H$8:$H$3000,"?*")),"")</f>
        <v>0</v>
      </c>
    </row>
    <row r="1484" spans="1:9" x14ac:dyDescent="0.25">
      <c r="A1484">
        <f>--ISNUMBER(IFERROR(SEARCH('Project Costing'!#REF!,'Equipment &amp; Materials'!J1490,1),""))</f>
        <v>0</v>
      </c>
      <c r="B1484" t="str">
        <f>IF(A1484=1,COUNTIF($A$8:A1484,1),"")</f>
        <v/>
      </c>
      <c r="D1484" s="158">
        <f>IFERROR($C$8:INDEX($C$8:$C$3000,COUNTIF($C$8:$C$3000,"?*")),"")</f>
        <v>0</v>
      </c>
      <c r="F1484">
        <f>--ISNUMBER(IFERROR(SEARCH('Project Costing'!#REF!,'Equipment &amp; Materials'!J1490,1),""))</f>
        <v>0</v>
      </c>
      <c r="G1484" t="str">
        <f>IF(F1484=1,COUNTIF($F$8:F1484,1),"")</f>
        <v/>
      </c>
      <c r="I1484" s="157">
        <f>IFERROR($H$8:INDEX($H$8:$H$3000,COUNTIF($H$8:$H$3000,"?*")),"")</f>
        <v>0</v>
      </c>
    </row>
    <row r="1485" spans="1:9" x14ac:dyDescent="0.25">
      <c r="A1485">
        <f>--ISNUMBER(IFERROR(SEARCH('Project Costing'!#REF!,'Equipment &amp; Materials'!J1491,1),""))</f>
        <v>0</v>
      </c>
      <c r="B1485" t="str">
        <f>IF(A1485=1,COUNTIF($A$8:A1485,1),"")</f>
        <v/>
      </c>
      <c r="D1485" s="158">
        <f>IFERROR($C$8:INDEX($C$8:$C$3000,COUNTIF($C$8:$C$3000,"?*")),"")</f>
        <v>0</v>
      </c>
      <c r="F1485">
        <f>--ISNUMBER(IFERROR(SEARCH('Project Costing'!#REF!,'Equipment &amp; Materials'!J1491,1),""))</f>
        <v>0</v>
      </c>
      <c r="G1485" t="str">
        <f>IF(F1485=1,COUNTIF($F$8:F1485,1),"")</f>
        <v/>
      </c>
      <c r="I1485" s="157">
        <f>IFERROR($H$8:INDEX($H$8:$H$3000,COUNTIF($H$8:$H$3000,"?*")),"")</f>
        <v>0</v>
      </c>
    </row>
    <row r="1486" spans="1:9" x14ac:dyDescent="0.25">
      <c r="A1486">
        <f>--ISNUMBER(IFERROR(SEARCH('Project Costing'!#REF!,'Equipment &amp; Materials'!J1492,1),""))</f>
        <v>0</v>
      </c>
      <c r="B1486" t="str">
        <f>IF(A1486=1,COUNTIF($A$8:A1486,1),"")</f>
        <v/>
      </c>
      <c r="D1486" s="158">
        <f>IFERROR($C$8:INDEX($C$8:$C$3000,COUNTIF($C$8:$C$3000,"?*")),"")</f>
        <v>0</v>
      </c>
      <c r="F1486">
        <f>--ISNUMBER(IFERROR(SEARCH('Project Costing'!#REF!,'Equipment &amp; Materials'!J1492,1),""))</f>
        <v>0</v>
      </c>
      <c r="G1486" t="str">
        <f>IF(F1486=1,COUNTIF($F$8:F1486,1),"")</f>
        <v/>
      </c>
      <c r="I1486" s="157">
        <f>IFERROR($H$8:INDEX($H$8:$H$3000,COUNTIF($H$8:$H$3000,"?*")),"")</f>
        <v>0</v>
      </c>
    </row>
    <row r="1487" spans="1:9" x14ac:dyDescent="0.25">
      <c r="A1487">
        <f>--ISNUMBER(IFERROR(SEARCH('Project Costing'!#REF!,'Equipment &amp; Materials'!J1493,1),""))</f>
        <v>0</v>
      </c>
      <c r="B1487" t="str">
        <f>IF(A1487=1,COUNTIF($A$8:A1487,1),"")</f>
        <v/>
      </c>
      <c r="D1487" s="158">
        <f>IFERROR($C$8:INDEX($C$8:$C$3000,COUNTIF($C$8:$C$3000,"?*")),"")</f>
        <v>0</v>
      </c>
      <c r="F1487">
        <f>--ISNUMBER(IFERROR(SEARCH('Project Costing'!#REF!,'Equipment &amp; Materials'!J1493,1),""))</f>
        <v>0</v>
      </c>
      <c r="G1487" t="str">
        <f>IF(F1487=1,COUNTIF($F$8:F1487,1),"")</f>
        <v/>
      </c>
      <c r="I1487" s="157">
        <f>IFERROR($H$8:INDEX($H$8:$H$3000,COUNTIF($H$8:$H$3000,"?*")),"")</f>
        <v>0</v>
      </c>
    </row>
    <row r="1488" spans="1:9" x14ac:dyDescent="0.25">
      <c r="A1488">
        <f>--ISNUMBER(IFERROR(SEARCH('Project Costing'!#REF!,'Equipment &amp; Materials'!J1494,1),""))</f>
        <v>0</v>
      </c>
      <c r="B1488" t="str">
        <f>IF(A1488=1,COUNTIF($A$8:A1488,1),"")</f>
        <v/>
      </c>
      <c r="D1488" s="158">
        <f>IFERROR($C$8:INDEX($C$8:$C$3000,COUNTIF($C$8:$C$3000,"?*")),"")</f>
        <v>0</v>
      </c>
      <c r="F1488">
        <f>--ISNUMBER(IFERROR(SEARCH('Project Costing'!#REF!,'Equipment &amp; Materials'!J1494,1),""))</f>
        <v>0</v>
      </c>
      <c r="G1488" t="str">
        <f>IF(F1488=1,COUNTIF($F$8:F1488,1),"")</f>
        <v/>
      </c>
      <c r="I1488" s="157">
        <f>IFERROR($H$8:INDEX($H$8:$H$3000,COUNTIF($H$8:$H$3000,"?*")),"")</f>
        <v>0</v>
      </c>
    </row>
    <row r="1489" spans="1:9" x14ac:dyDescent="0.25">
      <c r="A1489">
        <f>--ISNUMBER(IFERROR(SEARCH('Project Costing'!#REF!,'Equipment &amp; Materials'!J1495,1),""))</f>
        <v>0</v>
      </c>
      <c r="B1489" t="str">
        <f>IF(A1489=1,COUNTIF($A$8:A1489,1),"")</f>
        <v/>
      </c>
      <c r="D1489" s="158">
        <f>IFERROR($C$8:INDEX($C$8:$C$3000,COUNTIF($C$8:$C$3000,"?*")),"")</f>
        <v>0</v>
      </c>
      <c r="F1489">
        <f>--ISNUMBER(IFERROR(SEARCH('Project Costing'!#REF!,'Equipment &amp; Materials'!J1495,1),""))</f>
        <v>0</v>
      </c>
      <c r="G1489" t="str">
        <f>IF(F1489=1,COUNTIF($F$8:F1489,1),"")</f>
        <v/>
      </c>
      <c r="I1489" s="157">
        <f>IFERROR($H$8:INDEX($H$8:$H$3000,COUNTIF($H$8:$H$3000,"?*")),"")</f>
        <v>0</v>
      </c>
    </row>
    <row r="1490" spans="1:9" x14ac:dyDescent="0.25">
      <c r="A1490">
        <f>--ISNUMBER(IFERROR(SEARCH('Project Costing'!#REF!,'Equipment &amp; Materials'!J1496,1),""))</f>
        <v>0</v>
      </c>
      <c r="B1490" t="str">
        <f>IF(A1490=1,COUNTIF($A$8:A1490,1),"")</f>
        <v/>
      </c>
      <c r="D1490" s="158">
        <f>IFERROR($C$8:INDEX($C$8:$C$3000,COUNTIF($C$8:$C$3000,"?*")),"")</f>
        <v>0</v>
      </c>
      <c r="F1490">
        <f>--ISNUMBER(IFERROR(SEARCH('Project Costing'!#REF!,'Equipment &amp; Materials'!J1496,1),""))</f>
        <v>0</v>
      </c>
      <c r="G1490" t="str">
        <f>IF(F1490=1,COUNTIF($F$8:F1490,1),"")</f>
        <v/>
      </c>
      <c r="I1490" s="157">
        <f>IFERROR($H$8:INDEX($H$8:$H$3000,COUNTIF($H$8:$H$3000,"?*")),"")</f>
        <v>0</v>
      </c>
    </row>
    <row r="1491" spans="1:9" x14ac:dyDescent="0.25">
      <c r="A1491">
        <f>--ISNUMBER(IFERROR(SEARCH('Project Costing'!#REF!,'Equipment &amp; Materials'!J1497,1),""))</f>
        <v>0</v>
      </c>
      <c r="B1491" t="str">
        <f>IF(A1491=1,COUNTIF($A$8:A1491,1),"")</f>
        <v/>
      </c>
      <c r="D1491" s="158">
        <f>IFERROR($C$8:INDEX($C$8:$C$3000,COUNTIF($C$8:$C$3000,"?*")),"")</f>
        <v>0</v>
      </c>
      <c r="F1491">
        <f>--ISNUMBER(IFERROR(SEARCH('Project Costing'!#REF!,'Equipment &amp; Materials'!J1497,1),""))</f>
        <v>0</v>
      </c>
      <c r="G1491" t="str">
        <f>IF(F1491=1,COUNTIF($F$8:F1491,1),"")</f>
        <v/>
      </c>
      <c r="I1491" s="157">
        <f>IFERROR($H$8:INDEX($H$8:$H$3000,COUNTIF($H$8:$H$3000,"?*")),"")</f>
        <v>0</v>
      </c>
    </row>
    <row r="1492" spans="1:9" x14ac:dyDescent="0.25">
      <c r="A1492">
        <f>--ISNUMBER(IFERROR(SEARCH('Project Costing'!#REF!,'Equipment &amp; Materials'!J1498,1),""))</f>
        <v>0</v>
      </c>
      <c r="B1492" t="str">
        <f>IF(A1492=1,COUNTIF($A$8:A1492,1),"")</f>
        <v/>
      </c>
      <c r="D1492" s="158">
        <f>IFERROR($C$8:INDEX($C$8:$C$3000,COUNTIF($C$8:$C$3000,"?*")),"")</f>
        <v>0</v>
      </c>
      <c r="F1492">
        <f>--ISNUMBER(IFERROR(SEARCH('Project Costing'!#REF!,'Equipment &amp; Materials'!J1498,1),""))</f>
        <v>0</v>
      </c>
      <c r="G1492" t="str">
        <f>IF(F1492=1,COUNTIF($F$8:F1492,1),"")</f>
        <v/>
      </c>
      <c r="I1492" s="157">
        <f>IFERROR($H$8:INDEX($H$8:$H$3000,COUNTIF($H$8:$H$3000,"?*")),"")</f>
        <v>0</v>
      </c>
    </row>
    <row r="1493" spans="1:9" x14ac:dyDescent="0.25">
      <c r="A1493">
        <f>--ISNUMBER(IFERROR(SEARCH('Project Costing'!#REF!,'Equipment &amp; Materials'!J1499,1),""))</f>
        <v>0</v>
      </c>
      <c r="B1493" t="str">
        <f>IF(A1493=1,COUNTIF($A$8:A1493,1),"")</f>
        <v/>
      </c>
      <c r="D1493" s="158">
        <f>IFERROR($C$8:INDEX($C$8:$C$3000,COUNTIF($C$8:$C$3000,"?*")),"")</f>
        <v>0</v>
      </c>
      <c r="F1493">
        <f>--ISNUMBER(IFERROR(SEARCH('Project Costing'!#REF!,'Equipment &amp; Materials'!J1499,1),""))</f>
        <v>0</v>
      </c>
      <c r="G1493" t="str">
        <f>IF(F1493=1,COUNTIF($F$8:F1493,1),"")</f>
        <v/>
      </c>
      <c r="I1493" s="157">
        <f>IFERROR($H$8:INDEX($H$8:$H$3000,COUNTIF($H$8:$H$3000,"?*")),"")</f>
        <v>0</v>
      </c>
    </row>
    <row r="1494" spans="1:9" x14ac:dyDescent="0.25">
      <c r="A1494">
        <f>--ISNUMBER(IFERROR(SEARCH('Project Costing'!#REF!,'Equipment &amp; Materials'!J1500,1),""))</f>
        <v>0</v>
      </c>
      <c r="B1494" t="str">
        <f>IF(A1494=1,COUNTIF($A$8:A1494,1),"")</f>
        <v/>
      </c>
      <c r="D1494" s="158">
        <f>IFERROR($C$8:INDEX($C$8:$C$3000,COUNTIF($C$8:$C$3000,"?*")),"")</f>
        <v>0</v>
      </c>
      <c r="F1494">
        <f>--ISNUMBER(IFERROR(SEARCH('Project Costing'!#REF!,'Equipment &amp; Materials'!J1500,1),""))</f>
        <v>0</v>
      </c>
      <c r="G1494" t="str">
        <f>IF(F1494=1,COUNTIF($F$8:F1494,1),"")</f>
        <v/>
      </c>
      <c r="I1494" s="157">
        <f>IFERROR($H$8:INDEX($H$8:$H$3000,COUNTIF($H$8:$H$3000,"?*")),"")</f>
        <v>0</v>
      </c>
    </row>
    <row r="1495" spans="1:9" x14ac:dyDescent="0.25">
      <c r="A1495">
        <f>--ISNUMBER(IFERROR(SEARCH('Project Costing'!#REF!,'Equipment &amp; Materials'!J1501,1),""))</f>
        <v>0</v>
      </c>
      <c r="B1495" t="str">
        <f>IF(A1495=1,COUNTIF($A$8:A1495,1),"")</f>
        <v/>
      </c>
      <c r="D1495" s="158">
        <f>IFERROR($C$8:INDEX($C$8:$C$3000,COUNTIF($C$8:$C$3000,"?*")),"")</f>
        <v>0</v>
      </c>
      <c r="F1495">
        <f>--ISNUMBER(IFERROR(SEARCH('Project Costing'!#REF!,'Equipment &amp; Materials'!J1501,1),""))</f>
        <v>0</v>
      </c>
      <c r="G1495" t="str">
        <f>IF(F1495=1,COUNTIF($F$8:F1495,1),"")</f>
        <v/>
      </c>
      <c r="I1495" s="157">
        <f>IFERROR($H$8:INDEX($H$8:$H$3000,COUNTIF($H$8:$H$3000,"?*")),"")</f>
        <v>0</v>
      </c>
    </row>
    <row r="1496" spans="1:9" x14ac:dyDescent="0.25">
      <c r="A1496">
        <f>--ISNUMBER(IFERROR(SEARCH('Project Costing'!#REF!,'Equipment &amp; Materials'!J1502,1),""))</f>
        <v>0</v>
      </c>
      <c r="B1496" t="str">
        <f>IF(A1496=1,COUNTIF($A$8:A1496,1),"")</f>
        <v/>
      </c>
      <c r="D1496" s="158">
        <f>IFERROR($C$8:INDEX($C$8:$C$3000,COUNTIF($C$8:$C$3000,"?*")),"")</f>
        <v>0</v>
      </c>
      <c r="F1496">
        <f>--ISNUMBER(IFERROR(SEARCH('Project Costing'!#REF!,'Equipment &amp; Materials'!J1502,1),""))</f>
        <v>0</v>
      </c>
      <c r="G1496" t="str">
        <f>IF(F1496=1,COUNTIF($F$8:F1496,1),"")</f>
        <v/>
      </c>
      <c r="I1496" s="157">
        <f>IFERROR($H$8:INDEX($H$8:$H$3000,COUNTIF($H$8:$H$3000,"?*")),"")</f>
        <v>0</v>
      </c>
    </row>
    <row r="1497" spans="1:9" x14ac:dyDescent="0.25">
      <c r="A1497">
        <f>--ISNUMBER(IFERROR(SEARCH('Project Costing'!#REF!,'Equipment &amp; Materials'!J1503,1),""))</f>
        <v>0</v>
      </c>
      <c r="B1497" t="str">
        <f>IF(A1497=1,COUNTIF($A$8:A1497,1),"")</f>
        <v/>
      </c>
      <c r="D1497" s="158">
        <f>IFERROR($C$8:INDEX($C$8:$C$3000,COUNTIF($C$8:$C$3000,"?*")),"")</f>
        <v>0</v>
      </c>
      <c r="F1497">
        <f>--ISNUMBER(IFERROR(SEARCH('Project Costing'!#REF!,'Equipment &amp; Materials'!J1503,1),""))</f>
        <v>0</v>
      </c>
      <c r="G1497" t="str">
        <f>IF(F1497=1,COUNTIF($F$8:F1497,1),"")</f>
        <v/>
      </c>
      <c r="I1497" s="157">
        <f>IFERROR($H$8:INDEX($H$8:$H$3000,COUNTIF($H$8:$H$3000,"?*")),"")</f>
        <v>0</v>
      </c>
    </row>
    <row r="1498" spans="1:9" x14ac:dyDescent="0.25">
      <c r="A1498">
        <f>--ISNUMBER(IFERROR(SEARCH('Project Costing'!#REF!,'Equipment &amp; Materials'!J1504,1),""))</f>
        <v>0</v>
      </c>
      <c r="B1498" t="str">
        <f>IF(A1498=1,COUNTIF($A$8:A1498,1),"")</f>
        <v/>
      </c>
      <c r="D1498" s="158">
        <f>IFERROR($C$8:INDEX($C$8:$C$3000,COUNTIF($C$8:$C$3000,"?*")),"")</f>
        <v>0</v>
      </c>
      <c r="F1498">
        <f>--ISNUMBER(IFERROR(SEARCH('Project Costing'!#REF!,'Equipment &amp; Materials'!J1504,1),""))</f>
        <v>0</v>
      </c>
      <c r="G1498" t="str">
        <f>IF(F1498=1,COUNTIF($F$8:F1498,1),"")</f>
        <v/>
      </c>
      <c r="I1498" s="157">
        <f>IFERROR($H$8:INDEX($H$8:$H$3000,COUNTIF($H$8:$H$3000,"?*")),"")</f>
        <v>0</v>
      </c>
    </row>
    <row r="1499" spans="1:9" x14ac:dyDescent="0.25">
      <c r="A1499">
        <f>--ISNUMBER(IFERROR(SEARCH('Project Costing'!#REF!,'Equipment &amp; Materials'!J1505,1),""))</f>
        <v>0</v>
      </c>
      <c r="B1499" t="str">
        <f>IF(A1499=1,COUNTIF($A$8:A1499,1),"")</f>
        <v/>
      </c>
      <c r="D1499" s="158">
        <f>IFERROR($C$8:INDEX($C$8:$C$3000,COUNTIF($C$8:$C$3000,"?*")),"")</f>
        <v>0</v>
      </c>
      <c r="F1499">
        <f>--ISNUMBER(IFERROR(SEARCH('Project Costing'!#REF!,'Equipment &amp; Materials'!J1505,1),""))</f>
        <v>0</v>
      </c>
      <c r="G1499" t="str">
        <f>IF(F1499=1,COUNTIF($F$8:F1499,1),"")</f>
        <v/>
      </c>
      <c r="I1499" s="157">
        <f>IFERROR($H$8:INDEX($H$8:$H$3000,COUNTIF($H$8:$H$3000,"?*")),"")</f>
        <v>0</v>
      </c>
    </row>
    <row r="1500" spans="1:9" x14ac:dyDescent="0.25">
      <c r="A1500">
        <f>--ISNUMBER(IFERROR(SEARCH('Project Costing'!#REF!,'Equipment &amp; Materials'!J1506,1),""))</f>
        <v>0</v>
      </c>
      <c r="B1500" t="str">
        <f>IF(A1500=1,COUNTIF($A$8:A1500,1),"")</f>
        <v/>
      </c>
      <c r="D1500" s="158">
        <f>IFERROR($C$8:INDEX($C$8:$C$3000,COUNTIF($C$8:$C$3000,"?*")),"")</f>
        <v>0</v>
      </c>
      <c r="F1500">
        <f>--ISNUMBER(IFERROR(SEARCH('Project Costing'!#REF!,'Equipment &amp; Materials'!J1506,1),""))</f>
        <v>0</v>
      </c>
      <c r="G1500" t="str">
        <f>IF(F1500=1,COUNTIF($F$8:F1500,1),"")</f>
        <v/>
      </c>
      <c r="I1500" s="157">
        <f>IFERROR($H$8:INDEX($H$8:$H$3000,COUNTIF($H$8:$H$3000,"?*")),"")</f>
        <v>0</v>
      </c>
    </row>
    <row r="1501" spans="1:9" x14ac:dyDescent="0.25">
      <c r="A1501">
        <f>--ISNUMBER(IFERROR(SEARCH('Project Costing'!#REF!,'Equipment &amp; Materials'!J1507,1),""))</f>
        <v>0</v>
      </c>
      <c r="B1501" t="str">
        <f>IF(A1501=1,COUNTIF($A$8:A1501,1),"")</f>
        <v/>
      </c>
      <c r="D1501" s="158">
        <f>IFERROR($C$8:INDEX($C$8:$C$3000,COUNTIF($C$8:$C$3000,"?*")),"")</f>
        <v>0</v>
      </c>
      <c r="F1501">
        <f>--ISNUMBER(IFERROR(SEARCH('Project Costing'!#REF!,'Equipment &amp; Materials'!J1507,1),""))</f>
        <v>0</v>
      </c>
      <c r="G1501" t="str">
        <f>IF(F1501=1,COUNTIF($F$8:F1501,1),"")</f>
        <v/>
      </c>
      <c r="I1501" s="157">
        <f>IFERROR($H$8:INDEX($H$8:$H$3000,COUNTIF($H$8:$H$3000,"?*")),"")</f>
        <v>0</v>
      </c>
    </row>
    <row r="1502" spans="1:9" x14ac:dyDescent="0.25">
      <c r="A1502">
        <f>--ISNUMBER(IFERROR(SEARCH('Project Costing'!#REF!,'Equipment &amp; Materials'!J1508,1),""))</f>
        <v>0</v>
      </c>
      <c r="B1502" t="str">
        <f>IF(A1502=1,COUNTIF($A$8:A1502,1),"")</f>
        <v/>
      </c>
      <c r="D1502" s="158">
        <f>IFERROR($C$8:INDEX($C$8:$C$3000,COUNTIF($C$8:$C$3000,"?*")),"")</f>
        <v>0</v>
      </c>
      <c r="F1502">
        <f>--ISNUMBER(IFERROR(SEARCH('Project Costing'!#REF!,'Equipment &amp; Materials'!J1508,1),""))</f>
        <v>0</v>
      </c>
      <c r="G1502" t="str">
        <f>IF(F1502=1,COUNTIF($F$8:F1502,1),"")</f>
        <v/>
      </c>
      <c r="I1502" s="157">
        <f>IFERROR($H$8:INDEX($H$8:$H$3000,COUNTIF($H$8:$H$3000,"?*")),"")</f>
        <v>0</v>
      </c>
    </row>
    <row r="1503" spans="1:9" x14ac:dyDescent="0.25">
      <c r="A1503">
        <f>--ISNUMBER(IFERROR(SEARCH('Project Costing'!#REF!,'Equipment &amp; Materials'!J1509,1),""))</f>
        <v>0</v>
      </c>
      <c r="B1503" t="str">
        <f>IF(A1503=1,COUNTIF($A$8:A1503,1),"")</f>
        <v/>
      </c>
      <c r="D1503" s="158">
        <f>IFERROR($C$8:INDEX($C$8:$C$3000,COUNTIF($C$8:$C$3000,"?*")),"")</f>
        <v>0</v>
      </c>
      <c r="F1503">
        <f>--ISNUMBER(IFERROR(SEARCH('Project Costing'!#REF!,'Equipment &amp; Materials'!J1509,1),""))</f>
        <v>0</v>
      </c>
      <c r="G1503" t="str">
        <f>IF(F1503=1,COUNTIF($F$8:F1503,1),"")</f>
        <v/>
      </c>
      <c r="I1503" s="157">
        <f>IFERROR($H$8:INDEX($H$8:$H$3000,COUNTIF($H$8:$H$3000,"?*")),"")</f>
        <v>0</v>
      </c>
    </row>
    <row r="1504" spans="1:9" x14ac:dyDescent="0.25">
      <c r="A1504">
        <f>--ISNUMBER(IFERROR(SEARCH('Project Costing'!#REF!,'Equipment &amp; Materials'!J1510,1),""))</f>
        <v>0</v>
      </c>
      <c r="B1504" t="str">
        <f>IF(A1504=1,COUNTIF($A$8:A1504,1),"")</f>
        <v/>
      </c>
      <c r="D1504" s="158">
        <f>IFERROR($C$8:INDEX($C$8:$C$3000,COUNTIF($C$8:$C$3000,"?*")),"")</f>
        <v>0</v>
      </c>
      <c r="F1504">
        <f>--ISNUMBER(IFERROR(SEARCH('Project Costing'!#REF!,'Equipment &amp; Materials'!J1510,1),""))</f>
        <v>0</v>
      </c>
      <c r="G1504" t="str">
        <f>IF(F1504=1,COUNTIF($F$8:F1504,1),"")</f>
        <v/>
      </c>
      <c r="I1504" s="157">
        <f>IFERROR($H$8:INDEX($H$8:$H$3000,COUNTIF($H$8:$H$3000,"?*")),"")</f>
        <v>0</v>
      </c>
    </row>
    <row r="1505" spans="1:9" x14ac:dyDescent="0.25">
      <c r="A1505">
        <f>--ISNUMBER(IFERROR(SEARCH('Project Costing'!#REF!,'Equipment &amp; Materials'!J1511,1),""))</f>
        <v>0</v>
      </c>
      <c r="B1505" t="str">
        <f>IF(A1505=1,COUNTIF($A$8:A1505,1),"")</f>
        <v/>
      </c>
      <c r="D1505" s="158">
        <f>IFERROR($C$8:INDEX($C$8:$C$3000,COUNTIF($C$8:$C$3000,"?*")),"")</f>
        <v>0</v>
      </c>
      <c r="F1505">
        <f>--ISNUMBER(IFERROR(SEARCH('Project Costing'!#REF!,'Equipment &amp; Materials'!J1511,1),""))</f>
        <v>0</v>
      </c>
      <c r="G1505" t="str">
        <f>IF(F1505=1,COUNTIF($F$8:F1505,1),"")</f>
        <v/>
      </c>
      <c r="I1505" s="157">
        <f>IFERROR($H$8:INDEX($H$8:$H$3000,COUNTIF($H$8:$H$3000,"?*")),"")</f>
        <v>0</v>
      </c>
    </row>
    <row r="1506" spans="1:9" x14ac:dyDescent="0.25">
      <c r="A1506">
        <f>--ISNUMBER(IFERROR(SEARCH('Project Costing'!#REF!,'Equipment &amp; Materials'!J1512,1),""))</f>
        <v>0</v>
      </c>
      <c r="B1506" t="str">
        <f>IF(A1506=1,COUNTIF($A$8:A1506,1),"")</f>
        <v/>
      </c>
      <c r="D1506" s="158">
        <f>IFERROR($C$8:INDEX($C$8:$C$3000,COUNTIF($C$8:$C$3000,"?*")),"")</f>
        <v>0</v>
      </c>
      <c r="F1506">
        <f>--ISNUMBER(IFERROR(SEARCH('Project Costing'!#REF!,'Equipment &amp; Materials'!J1512,1),""))</f>
        <v>0</v>
      </c>
      <c r="G1506" t="str">
        <f>IF(F1506=1,COUNTIF($F$8:F1506,1),"")</f>
        <v/>
      </c>
      <c r="I1506" s="157">
        <f>IFERROR($H$8:INDEX($H$8:$H$3000,COUNTIF($H$8:$H$3000,"?*")),"")</f>
        <v>0</v>
      </c>
    </row>
    <row r="1507" spans="1:9" x14ac:dyDescent="0.25">
      <c r="A1507">
        <f>--ISNUMBER(IFERROR(SEARCH('Project Costing'!#REF!,'Equipment &amp; Materials'!J1513,1),""))</f>
        <v>0</v>
      </c>
      <c r="B1507" t="str">
        <f>IF(A1507=1,COUNTIF($A$8:A1507,1),"")</f>
        <v/>
      </c>
      <c r="D1507" s="158">
        <f>IFERROR($C$8:INDEX($C$8:$C$3000,COUNTIF($C$8:$C$3000,"?*")),"")</f>
        <v>0</v>
      </c>
      <c r="F1507">
        <f>--ISNUMBER(IFERROR(SEARCH('Project Costing'!#REF!,'Equipment &amp; Materials'!J1513,1),""))</f>
        <v>0</v>
      </c>
      <c r="G1507" t="str">
        <f>IF(F1507=1,COUNTIF($F$8:F1507,1),"")</f>
        <v/>
      </c>
      <c r="I1507" s="157">
        <f>IFERROR($H$8:INDEX($H$8:$H$3000,COUNTIF($H$8:$H$3000,"?*")),"")</f>
        <v>0</v>
      </c>
    </row>
    <row r="1508" spans="1:9" x14ac:dyDescent="0.25">
      <c r="A1508">
        <f>--ISNUMBER(IFERROR(SEARCH('Project Costing'!#REF!,'Equipment &amp; Materials'!J1514,1),""))</f>
        <v>0</v>
      </c>
      <c r="B1508" t="str">
        <f>IF(A1508=1,COUNTIF($A$8:A1508,1),"")</f>
        <v/>
      </c>
      <c r="D1508" s="158">
        <f>IFERROR($C$8:INDEX($C$8:$C$3000,COUNTIF($C$8:$C$3000,"?*")),"")</f>
        <v>0</v>
      </c>
      <c r="F1508">
        <f>--ISNUMBER(IFERROR(SEARCH('Project Costing'!#REF!,'Equipment &amp; Materials'!J1514,1),""))</f>
        <v>0</v>
      </c>
      <c r="G1508" t="str">
        <f>IF(F1508=1,COUNTIF($F$8:F1508,1),"")</f>
        <v/>
      </c>
      <c r="I1508" s="157">
        <f>IFERROR($H$8:INDEX($H$8:$H$3000,COUNTIF($H$8:$H$3000,"?*")),"")</f>
        <v>0</v>
      </c>
    </row>
    <row r="1509" spans="1:9" x14ac:dyDescent="0.25">
      <c r="A1509">
        <f>--ISNUMBER(IFERROR(SEARCH('Project Costing'!#REF!,'Equipment &amp; Materials'!J1515,1),""))</f>
        <v>0</v>
      </c>
      <c r="B1509" t="str">
        <f>IF(A1509=1,COUNTIF($A$8:A1509,1),"")</f>
        <v/>
      </c>
      <c r="D1509" s="158">
        <f>IFERROR($C$8:INDEX($C$8:$C$3000,COUNTIF($C$8:$C$3000,"?*")),"")</f>
        <v>0</v>
      </c>
      <c r="F1509">
        <f>--ISNUMBER(IFERROR(SEARCH('Project Costing'!#REF!,'Equipment &amp; Materials'!J1515,1),""))</f>
        <v>0</v>
      </c>
      <c r="G1509" t="str">
        <f>IF(F1509=1,COUNTIF($F$8:F1509,1),"")</f>
        <v/>
      </c>
      <c r="I1509" s="157">
        <f>IFERROR($H$8:INDEX($H$8:$H$3000,COUNTIF($H$8:$H$3000,"?*")),"")</f>
        <v>0</v>
      </c>
    </row>
    <row r="1510" spans="1:9" x14ac:dyDescent="0.25">
      <c r="A1510">
        <f>--ISNUMBER(IFERROR(SEARCH('Project Costing'!#REF!,'Equipment &amp; Materials'!J1516,1),""))</f>
        <v>0</v>
      </c>
      <c r="B1510" t="str">
        <f>IF(A1510=1,COUNTIF($A$8:A1510,1),"")</f>
        <v/>
      </c>
      <c r="D1510" s="158">
        <f>IFERROR($C$8:INDEX($C$8:$C$3000,COUNTIF($C$8:$C$3000,"?*")),"")</f>
        <v>0</v>
      </c>
      <c r="F1510">
        <f>--ISNUMBER(IFERROR(SEARCH('Project Costing'!#REF!,'Equipment &amp; Materials'!J1516,1),""))</f>
        <v>0</v>
      </c>
      <c r="G1510" t="str">
        <f>IF(F1510=1,COUNTIF($F$8:F1510,1),"")</f>
        <v/>
      </c>
      <c r="I1510" s="157">
        <f>IFERROR($H$8:INDEX($H$8:$H$3000,COUNTIF($H$8:$H$3000,"?*")),"")</f>
        <v>0</v>
      </c>
    </row>
    <row r="1511" spans="1:9" x14ac:dyDescent="0.25">
      <c r="A1511">
        <f>--ISNUMBER(IFERROR(SEARCH('Project Costing'!#REF!,'Equipment &amp; Materials'!J1517,1),""))</f>
        <v>0</v>
      </c>
      <c r="B1511" t="str">
        <f>IF(A1511=1,COUNTIF($A$8:A1511,1),"")</f>
        <v/>
      </c>
      <c r="D1511" s="158">
        <f>IFERROR($C$8:INDEX($C$8:$C$3000,COUNTIF($C$8:$C$3000,"?*")),"")</f>
        <v>0</v>
      </c>
      <c r="F1511">
        <f>--ISNUMBER(IFERROR(SEARCH('Project Costing'!#REF!,'Equipment &amp; Materials'!J1517,1),""))</f>
        <v>0</v>
      </c>
      <c r="G1511" t="str">
        <f>IF(F1511=1,COUNTIF($F$8:F1511,1),"")</f>
        <v/>
      </c>
      <c r="I1511" s="157">
        <f>IFERROR($H$8:INDEX($H$8:$H$3000,COUNTIF($H$8:$H$3000,"?*")),"")</f>
        <v>0</v>
      </c>
    </row>
    <row r="1512" spans="1:9" x14ac:dyDescent="0.25">
      <c r="A1512">
        <f>--ISNUMBER(IFERROR(SEARCH('Project Costing'!#REF!,'Equipment &amp; Materials'!J1518,1),""))</f>
        <v>0</v>
      </c>
      <c r="B1512" t="str">
        <f>IF(A1512=1,COUNTIF($A$8:A1512,1),"")</f>
        <v/>
      </c>
      <c r="D1512" s="158">
        <f>IFERROR($C$8:INDEX($C$8:$C$3000,COUNTIF($C$8:$C$3000,"?*")),"")</f>
        <v>0</v>
      </c>
      <c r="F1512">
        <f>--ISNUMBER(IFERROR(SEARCH('Project Costing'!#REF!,'Equipment &amp; Materials'!J1518,1),""))</f>
        <v>0</v>
      </c>
      <c r="G1512" t="str">
        <f>IF(F1512=1,COUNTIF($F$8:F1512,1),"")</f>
        <v/>
      </c>
      <c r="I1512" s="157">
        <f>IFERROR($H$8:INDEX($H$8:$H$3000,COUNTIF($H$8:$H$3000,"?*")),"")</f>
        <v>0</v>
      </c>
    </row>
    <row r="1513" spans="1:9" x14ac:dyDescent="0.25">
      <c r="A1513">
        <f>--ISNUMBER(IFERROR(SEARCH('Project Costing'!#REF!,'Equipment &amp; Materials'!J1519,1),""))</f>
        <v>0</v>
      </c>
      <c r="B1513" t="str">
        <f>IF(A1513=1,COUNTIF($A$8:A1513,1),"")</f>
        <v/>
      </c>
      <c r="D1513" s="158">
        <f>IFERROR($C$8:INDEX($C$8:$C$3000,COUNTIF($C$8:$C$3000,"?*")),"")</f>
        <v>0</v>
      </c>
      <c r="F1513">
        <f>--ISNUMBER(IFERROR(SEARCH('Project Costing'!#REF!,'Equipment &amp; Materials'!J1519,1),""))</f>
        <v>0</v>
      </c>
      <c r="G1513" t="str">
        <f>IF(F1513=1,COUNTIF($F$8:F1513,1),"")</f>
        <v/>
      </c>
      <c r="I1513" s="157">
        <f>IFERROR($H$8:INDEX($H$8:$H$3000,COUNTIF($H$8:$H$3000,"?*")),"")</f>
        <v>0</v>
      </c>
    </row>
    <row r="1514" spans="1:9" x14ac:dyDescent="0.25">
      <c r="A1514">
        <f>--ISNUMBER(IFERROR(SEARCH('Project Costing'!#REF!,'Equipment &amp; Materials'!J1520,1),""))</f>
        <v>0</v>
      </c>
      <c r="B1514" t="str">
        <f>IF(A1514=1,COUNTIF($A$8:A1514,1),"")</f>
        <v/>
      </c>
      <c r="D1514" s="158">
        <f>IFERROR($C$8:INDEX($C$8:$C$3000,COUNTIF($C$8:$C$3000,"?*")),"")</f>
        <v>0</v>
      </c>
      <c r="F1514">
        <f>--ISNUMBER(IFERROR(SEARCH('Project Costing'!#REF!,'Equipment &amp; Materials'!J1520,1),""))</f>
        <v>0</v>
      </c>
      <c r="G1514" t="str">
        <f>IF(F1514=1,COUNTIF($F$8:F1514,1),"")</f>
        <v/>
      </c>
      <c r="I1514" s="157">
        <f>IFERROR($H$8:INDEX($H$8:$H$3000,COUNTIF($H$8:$H$3000,"?*")),"")</f>
        <v>0</v>
      </c>
    </row>
    <row r="1515" spans="1:9" x14ac:dyDescent="0.25">
      <c r="A1515">
        <f>--ISNUMBER(IFERROR(SEARCH('Project Costing'!#REF!,'Equipment &amp; Materials'!J1521,1),""))</f>
        <v>0</v>
      </c>
      <c r="B1515" t="str">
        <f>IF(A1515=1,COUNTIF($A$8:A1515,1),"")</f>
        <v/>
      </c>
      <c r="D1515" s="158">
        <f>IFERROR($C$8:INDEX($C$8:$C$3000,COUNTIF($C$8:$C$3000,"?*")),"")</f>
        <v>0</v>
      </c>
      <c r="F1515">
        <f>--ISNUMBER(IFERROR(SEARCH('Project Costing'!#REF!,'Equipment &amp; Materials'!J1521,1),""))</f>
        <v>0</v>
      </c>
      <c r="G1515" t="str">
        <f>IF(F1515=1,COUNTIF($F$8:F1515,1),"")</f>
        <v/>
      </c>
      <c r="I1515" s="157">
        <f>IFERROR($H$8:INDEX($H$8:$H$3000,COUNTIF($H$8:$H$3000,"?*")),"")</f>
        <v>0</v>
      </c>
    </row>
    <row r="1516" spans="1:9" x14ac:dyDescent="0.25">
      <c r="A1516">
        <f>--ISNUMBER(IFERROR(SEARCH('Project Costing'!#REF!,'Equipment &amp; Materials'!J1522,1),""))</f>
        <v>0</v>
      </c>
      <c r="B1516" t="str">
        <f>IF(A1516=1,COUNTIF($A$8:A1516,1),"")</f>
        <v/>
      </c>
      <c r="D1516" s="158">
        <f>IFERROR($C$8:INDEX($C$8:$C$3000,COUNTIF($C$8:$C$3000,"?*")),"")</f>
        <v>0</v>
      </c>
      <c r="F1516">
        <f>--ISNUMBER(IFERROR(SEARCH('Project Costing'!#REF!,'Equipment &amp; Materials'!J1522,1),""))</f>
        <v>0</v>
      </c>
      <c r="G1516" t="str">
        <f>IF(F1516=1,COUNTIF($F$8:F1516,1),"")</f>
        <v/>
      </c>
      <c r="I1516" s="157">
        <f>IFERROR($H$8:INDEX($H$8:$H$3000,COUNTIF($H$8:$H$3000,"?*")),"")</f>
        <v>0</v>
      </c>
    </row>
    <row r="1517" spans="1:9" x14ac:dyDescent="0.25">
      <c r="A1517">
        <f>--ISNUMBER(IFERROR(SEARCH('Project Costing'!#REF!,'Equipment &amp; Materials'!J1523,1),""))</f>
        <v>0</v>
      </c>
      <c r="B1517" t="str">
        <f>IF(A1517=1,COUNTIF($A$8:A1517,1),"")</f>
        <v/>
      </c>
      <c r="D1517" s="158">
        <f>IFERROR($C$8:INDEX($C$8:$C$3000,COUNTIF($C$8:$C$3000,"?*")),"")</f>
        <v>0</v>
      </c>
      <c r="F1517">
        <f>--ISNUMBER(IFERROR(SEARCH('Project Costing'!#REF!,'Equipment &amp; Materials'!J1523,1),""))</f>
        <v>0</v>
      </c>
      <c r="G1517" t="str">
        <f>IF(F1517=1,COUNTIF($F$8:F1517,1),"")</f>
        <v/>
      </c>
      <c r="I1517" s="157">
        <f>IFERROR($H$8:INDEX($H$8:$H$3000,COUNTIF($H$8:$H$3000,"?*")),"")</f>
        <v>0</v>
      </c>
    </row>
    <row r="1518" spans="1:9" x14ac:dyDescent="0.25">
      <c r="A1518">
        <f>--ISNUMBER(IFERROR(SEARCH('Project Costing'!#REF!,'Equipment &amp; Materials'!J1524,1),""))</f>
        <v>0</v>
      </c>
      <c r="B1518" t="str">
        <f>IF(A1518=1,COUNTIF($A$8:A1518,1),"")</f>
        <v/>
      </c>
      <c r="D1518" s="158">
        <f>IFERROR($C$8:INDEX($C$8:$C$3000,COUNTIF($C$8:$C$3000,"?*")),"")</f>
        <v>0</v>
      </c>
      <c r="F1518">
        <f>--ISNUMBER(IFERROR(SEARCH('Project Costing'!#REF!,'Equipment &amp; Materials'!J1524,1),""))</f>
        <v>0</v>
      </c>
      <c r="G1518" t="str">
        <f>IF(F1518=1,COUNTIF($F$8:F1518,1),"")</f>
        <v/>
      </c>
      <c r="I1518" s="157">
        <f>IFERROR($H$8:INDEX($H$8:$H$3000,COUNTIF($H$8:$H$3000,"?*")),"")</f>
        <v>0</v>
      </c>
    </row>
    <row r="1519" spans="1:9" x14ac:dyDescent="0.25">
      <c r="A1519">
        <f>--ISNUMBER(IFERROR(SEARCH('Project Costing'!#REF!,'Equipment &amp; Materials'!J1525,1),""))</f>
        <v>0</v>
      </c>
      <c r="B1519" t="str">
        <f>IF(A1519=1,COUNTIF($A$8:A1519,1),"")</f>
        <v/>
      </c>
      <c r="D1519" s="158">
        <f>IFERROR($C$8:INDEX($C$8:$C$3000,COUNTIF($C$8:$C$3000,"?*")),"")</f>
        <v>0</v>
      </c>
      <c r="F1519">
        <f>--ISNUMBER(IFERROR(SEARCH('Project Costing'!#REF!,'Equipment &amp; Materials'!J1525,1),""))</f>
        <v>0</v>
      </c>
      <c r="G1519" t="str">
        <f>IF(F1519=1,COUNTIF($F$8:F1519,1),"")</f>
        <v/>
      </c>
      <c r="I1519" s="157">
        <f>IFERROR($H$8:INDEX($H$8:$H$3000,COUNTIF($H$8:$H$3000,"?*")),"")</f>
        <v>0</v>
      </c>
    </row>
    <row r="1520" spans="1:9" x14ac:dyDescent="0.25">
      <c r="A1520">
        <f>--ISNUMBER(IFERROR(SEARCH('Project Costing'!#REF!,'Equipment &amp; Materials'!J1526,1),""))</f>
        <v>0</v>
      </c>
      <c r="B1520" t="str">
        <f>IF(A1520=1,COUNTIF($A$8:A1520,1),"")</f>
        <v/>
      </c>
      <c r="D1520" s="158">
        <f>IFERROR($C$8:INDEX($C$8:$C$3000,COUNTIF($C$8:$C$3000,"?*")),"")</f>
        <v>0</v>
      </c>
      <c r="F1520">
        <f>--ISNUMBER(IFERROR(SEARCH('Project Costing'!#REF!,'Equipment &amp; Materials'!J1526,1),""))</f>
        <v>0</v>
      </c>
      <c r="G1520" t="str">
        <f>IF(F1520=1,COUNTIF($F$8:F1520,1),"")</f>
        <v/>
      </c>
      <c r="I1520" s="157">
        <f>IFERROR($H$8:INDEX($H$8:$H$3000,COUNTIF($H$8:$H$3000,"?*")),"")</f>
        <v>0</v>
      </c>
    </row>
    <row r="1521" spans="1:9" x14ac:dyDescent="0.25">
      <c r="A1521">
        <f>--ISNUMBER(IFERROR(SEARCH('Project Costing'!#REF!,'Equipment &amp; Materials'!J1527,1),""))</f>
        <v>0</v>
      </c>
      <c r="B1521" t="str">
        <f>IF(A1521=1,COUNTIF($A$8:A1521,1),"")</f>
        <v/>
      </c>
      <c r="D1521" s="158">
        <f>IFERROR($C$8:INDEX($C$8:$C$3000,COUNTIF($C$8:$C$3000,"?*")),"")</f>
        <v>0</v>
      </c>
      <c r="F1521">
        <f>--ISNUMBER(IFERROR(SEARCH('Project Costing'!#REF!,'Equipment &amp; Materials'!J1527,1),""))</f>
        <v>0</v>
      </c>
      <c r="G1521" t="str">
        <f>IF(F1521=1,COUNTIF($F$8:F1521,1),"")</f>
        <v/>
      </c>
      <c r="I1521" s="157">
        <f>IFERROR($H$8:INDEX($H$8:$H$3000,COUNTIF($H$8:$H$3000,"?*")),"")</f>
        <v>0</v>
      </c>
    </row>
    <row r="1522" spans="1:9" x14ac:dyDescent="0.25">
      <c r="A1522">
        <f>--ISNUMBER(IFERROR(SEARCH('Project Costing'!#REF!,'Equipment &amp; Materials'!J1528,1),""))</f>
        <v>0</v>
      </c>
      <c r="B1522" t="str">
        <f>IF(A1522=1,COUNTIF($A$8:A1522,1),"")</f>
        <v/>
      </c>
      <c r="D1522" s="158">
        <f>IFERROR($C$8:INDEX($C$8:$C$3000,COUNTIF($C$8:$C$3000,"?*")),"")</f>
        <v>0</v>
      </c>
      <c r="F1522">
        <f>--ISNUMBER(IFERROR(SEARCH('Project Costing'!#REF!,'Equipment &amp; Materials'!J1528,1),""))</f>
        <v>0</v>
      </c>
      <c r="G1522" t="str">
        <f>IF(F1522=1,COUNTIF($F$8:F1522,1),"")</f>
        <v/>
      </c>
      <c r="I1522" s="157">
        <f>IFERROR($H$8:INDEX($H$8:$H$3000,COUNTIF($H$8:$H$3000,"?*")),"")</f>
        <v>0</v>
      </c>
    </row>
    <row r="1523" spans="1:9" x14ac:dyDescent="0.25">
      <c r="A1523">
        <f>--ISNUMBER(IFERROR(SEARCH('Project Costing'!#REF!,'Equipment &amp; Materials'!J1529,1),""))</f>
        <v>0</v>
      </c>
      <c r="B1523" t="str">
        <f>IF(A1523=1,COUNTIF($A$8:A1523,1),"")</f>
        <v/>
      </c>
      <c r="D1523" s="158">
        <f>IFERROR($C$8:INDEX($C$8:$C$3000,COUNTIF($C$8:$C$3000,"?*")),"")</f>
        <v>0</v>
      </c>
      <c r="F1523">
        <f>--ISNUMBER(IFERROR(SEARCH('Project Costing'!#REF!,'Equipment &amp; Materials'!J1529,1),""))</f>
        <v>0</v>
      </c>
      <c r="G1523" t="str">
        <f>IF(F1523=1,COUNTIF($F$8:F1523,1),"")</f>
        <v/>
      </c>
      <c r="I1523" s="157">
        <f>IFERROR($H$8:INDEX($H$8:$H$3000,COUNTIF($H$8:$H$3000,"?*")),"")</f>
        <v>0</v>
      </c>
    </row>
    <row r="1524" spans="1:9" x14ac:dyDescent="0.25">
      <c r="A1524">
        <f>--ISNUMBER(IFERROR(SEARCH('Project Costing'!#REF!,'Equipment &amp; Materials'!J1530,1),""))</f>
        <v>0</v>
      </c>
      <c r="B1524" t="str">
        <f>IF(A1524=1,COUNTIF($A$8:A1524,1),"")</f>
        <v/>
      </c>
      <c r="D1524" s="158">
        <f>IFERROR($C$8:INDEX($C$8:$C$3000,COUNTIF($C$8:$C$3000,"?*")),"")</f>
        <v>0</v>
      </c>
      <c r="F1524">
        <f>--ISNUMBER(IFERROR(SEARCH('Project Costing'!#REF!,'Equipment &amp; Materials'!J1530,1),""))</f>
        <v>0</v>
      </c>
      <c r="G1524" t="str">
        <f>IF(F1524=1,COUNTIF($F$8:F1524,1),"")</f>
        <v/>
      </c>
      <c r="I1524" s="157">
        <f>IFERROR($H$8:INDEX($H$8:$H$3000,COUNTIF($H$8:$H$3000,"?*")),"")</f>
        <v>0</v>
      </c>
    </row>
    <row r="1525" spans="1:9" x14ac:dyDescent="0.25">
      <c r="A1525">
        <f>--ISNUMBER(IFERROR(SEARCH('Project Costing'!#REF!,'Equipment &amp; Materials'!J1531,1),""))</f>
        <v>0</v>
      </c>
      <c r="B1525" t="str">
        <f>IF(A1525=1,COUNTIF($A$8:A1525,1),"")</f>
        <v/>
      </c>
      <c r="D1525" s="158">
        <f>IFERROR($C$8:INDEX($C$8:$C$3000,COUNTIF($C$8:$C$3000,"?*")),"")</f>
        <v>0</v>
      </c>
      <c r="F1525">
        <f>--ISNUMBER(IFERROR(SEARCH('Project Costing'!#REF!,'Equipment &amp; Materials'!J1531,1),""))</f>
        <v>0</v>
      </c>
      <c r="G1525" t="str">
        <f>IF(F1525=1,COUNTIF($F$8:F1525,1),"")</f>
        <v/>
      </c>
      <c r="I1525" s="157">
        <f>IFERROR($H$8:INDEX($H$8:$H$3000,COUNTIF($H$8:$H$3000,"?*")),"")</f>
        <v>0</v>
      </c>
    </row>
    <row r="1526" spans="1:9" x14ac:dyDescent="0.25">
      <c r="A1526">
        <f>--ISNUMBER(IFERROR(SEARCH('Project Costing'!#REF!,'Equipment &amp; Materials'!J1532,1),""))</f>
        <v>0</v>
      </c>
      <c r="B1526" t="str">
        <f>IF(A1526=1,COUNTIF($A$8:A1526,1),"")</f>
        <v/>
      </c>
      <c r="D1526" s="158">
        <f>IFERROR($C$8:INDEX($C$8:$C$3000,COUNTIF($C$8:$C$3000,"?*")),"")</f>
        <v>0</v>
      </c>
      <c r="F1526">
        <f>--ISNUMBER(IFERROR(SEARCH('Project Costing'!#REF!,'Equipment &amp; Materials'!J1532,1),""))</f>
        <v>0</v>
      </c>
      <c r="G1526" t="str">
        <f>IF(F1526=1,COUNTIF($F$8:F1526,1),"")</f>
        <v/>
      </c>
      <c r="I1526" s="157">
        <f>IFERROR($H$8:INDEX($H$8:$H$3000,COUNTIF($H$8:$H$3000,"?*")),"")</f>
        <v>0</v>
      </c>
    </row>
    <row r="1527" spans="1:9" x14ac:dyDescent="0.25">
      <c r="A1527">
        <f>--ISNUMBER(IFERROR(SEARCH('Project Costing'!#REF!,'Equipment &amp; Materials'!J1533,1),""))</f>
        <v>0</v>
      </c>
      <c r="B1527" t="str">
        <f>IF(A1527=1,COUNTIF($A$8:A1527,1),"")</f>
        <v/>
      </c>
      <c r="D1527" s="158">
        <f>IFERROR($C$8:INDEX($C$8:$C$3000,COUNTIF($C$8:$C$3000,"?*")),"")</f>
        <v>0</v>
      </c>
      <c r="F1527">
        <f>--ISNUMBER(IFERROR(SEARCH('Project Costing'!#REF!,'Equipment &amp; Materials'!J1533,1),""))</f>
        <v>0</v>
      </c>
      <c r="G1527" t="str">
        <f>IF(F1527=1,COUNTIF($F$8:F1527,1),"")</f>
        <v/>
      </c>
      <c r="I1527" s="157">
        <f>IFERROR($H$8:INDEX($H$8:$H$3000,COUNTIF($H$8:$H$3000,"?*")),"")</f>
        <v>0</v>
      </c>
    </row>
    <row r="1528" spans="1:9" x14ac:dyDescent="0.25">
      <c r="A1528">
        <f>--ISNUMBER(IFERROR(SEARCH('Project Costing'!#REF!,'Equipment &amp; Materials'!J1534,1),""))</f>
        <v>0</v>
      </c>
      <c r="B1528" t="str">
        <f>IF(A1528=1,COUNTIF($A$8:A1528,1),"")</f>
        <v/>
      </c>
      <c r="D1528" s="158">
        <f>IFERROR($C$8:INDEX($C$8:$C$3000,COUNTIF($C$8:$C$3000,"?*")),"")</f>
        <v>0</v>
      </c>
      <c r="F1528">
        <f>--ISNUMBER(IFERROR(SEARCH('Project Costing'!#REF!,'Equipment &amp; Materials'!J1534,1),""))</f>
        <v>0</v>
      </c>
      <c r="G1528" t="str">
        <f>IF(F1528=1,COUNTIF($F$8:F1528,1),"")</f>
        <v/>
      </c>
      <c r="I1528" s="157">
        <f>IFERROR($H$8:INDEX($H$8:$H$3000,COUNTIF($H$8:$H$3000,"?*")),"")</f>
        <v>0</v>
      </c>
    </row>
    <row r="1529" spans="1:9" x14ac:dyDescent="0.25">
      <c r="A1529">
        <f>--ISNUMBER(IFERROR(SEARCH('Project Costing'!#REF!,'Equipment &amp; Materials'!J1535,1),""))</f>
        <v>0</v>
      </c>
      <c r="B1529" t="str">
        <f>IF(A1529=1,COUNTIF($A$8:A1529,1),"")</f>
        <v/>
      </c>
      <c r="D1529" s="158">
        <f>IFERROR($C$8:INDEX($C$8:$C$3000,COUNTIF($C$8:$C$3000,"?*")),"")</f>
        <v>0</v>
      </c>
      <c r="F1529">
        <f>--ISNUMBER(IFERROR(SEARCH('Project Costing'!#REF!,'Equipment &amp; Materials'!J1535,1),""))</f>
        <v>0</v>
      </c>
      <c r="G1529" t="str">
        <f>IF(F1529=1,COUNTIF($F$8:F1529,1),"")</f>
        <v/>
      </c>
      <c r="I1529" s="157">
        <f>IFERROR($H$8:INDEX($H$8:$H$3000,COUNTIF($H$8:$H$3000,"?*")),"")</f>
        <v>0</v>
      </c>
    </row>
    <row r="1530" spans="1:9" x14ac:dyDescent="0.25">
      <c r="A1530">
        <f>--ISNUMBER(IFERROR(SEARCH('Project Costing'!#REF!,'Equipment &amp; Materials'!J1536,1),""))</f>
        <v>0</v>
      </c>
      <c r="B1530" t="str">
        <f>IF(A1530=1,COUNTIF($A$8:A1530,1),"")</f>
        <v/>
      </c>
      <c r="D1530" s="158">
        <f>IFERROR($C$8:INDEX($C$8:$C$3000,COUNTIF($C$8:$C$3000,"?*")),"")</f>
        <v>0</v>
      </c>
      <c r="F1530">
        <f>--ISNUMBER(IFERROR(SEARCH('Project Costing'!#REF!,'Equipment &amp; Materials'!J1536,1),""))</f>
        <v>0</v>
      </c>
      <c r="G1530" t="str">
        <f>IF(F1530=1,COUNTIF($F$8:F1530,1),"")</f>
        <v/>
      </c>
      <c r="I1530" s="157">
        <f>IFERROR($H$8:INDEX($H$8:$H$3000,COUNTIF($H$8:$H$3000,"?*")),"")</f>
        <v>0</v>
      </c>
    </row>
    <row r="1531" spans="1:9" x14ac:dyDescent="0.25">
      <c r="A1531">
        <f>--ISNUMBER(IFERROR(SEARCH('Project Costing'!#REF!,'Equipment &amp; Materials'!J1537,1),""))</f>
        <v>0</v>
      </c>
      <c r="B1531" t="str">
        <f>IF(A1531=1,COUNTIF($A$8:A1531,1),"")</f>
        <v/>
      </c>
      <c r="D1531" s="158">
        <f>IFERROR($C$8:INDEX($C$8:$C$3000,COUNTIF($C$8:$C$3000,"?*")),"")</f>
        <v>0</v>
      </c>
      <c r="F1531">
        <f>--ISNUMBER(IFERROR(SEARCH('Project Costing'!#REF!,'Equipment &amp; Materials'!J1537,1),""))</f>
        <v>0</v>
      </c>
      <c r="G1531" t="str">
        <f>IF(F1531=1,COUNTIF($F$8:F1531,1),"")</f>
        <v/>
      </c>
      <c r="I1531" s="157">
        <f>IFERROR($H$8:INDEX($H$8:$H$3000,COUNTIF($H$8:$H$3000,"?*")),"")</f>
        <v>0</v>
      </c>
    </row>
    <row r="1532" spans="1:9" x14ac:dyDescent="0.25">
      <c r="A1532">
        <f>--ISNUMBER(IFERROR(SEARCH('Project Costing'!#REF!,'Equipment &amp; Materials'!J1538,1),""))</f>
        <v>0</v>
      </c>
      <c r="B1532" t="str">
        <f>IF(A1532=1,COUNTIF($A$8:A1532,1),"")</f>
        <v/>
      </c>
      <c r="D1532" s="158">
        <f>IFERROR($C$8:INDEX($C$8:$C$3000,COUNTIF($C$8:$C$3000,"?*")),"")</f>
        <v>0</v>
      </c>
      <c r="F1532">
        <f>--ISNUMBER(IFERROR(SEARCH('Project Costing'!#REF!,'Equipment &amp; Materials'!J1538,1),""))</f>
        <v>0</v>
      </c>
      <c r="G1532" t="str">
        <f>IF(F1532=1,COUNTIF($F$8:F1532,1),"")</f>
        <v/>
      </c>
      <c r="I1532" s="157">
        <f>IFERROR($H$8:INDEX($H$8:$H$3000,COUNTIF($H$8:$H$3000,"?*")),"")</f>
        <v>0</v>
      </c>
    </row>
    <row r="1533" spans="1:9" x14ac:dyDescent="0.25">
      <c r="A1533">
        <f>--ISNUMBER(IFERROR(SEARCH('Project Costing'!#REF!,'Equipment &amp; Materials'!J1539,1),""))</f>
        <v>0</v>
      </c>
      <c r="B1533" t="str">
        <f>IF(A1533=1,COUNTIF($A$8:A1533,1),"")</f>
        <v/>
      </c>
      <c r="D1533" s="158">
        <f>IFERROR($C$8:INDEX($C$8:$C$3000,COUNTIF($C$8:$C$3000,"?*")),"")</f>
        <v>0</v>
      </c>
      <c r="F1533">
        <f>--ISNUMBER(IFERROR(SEARCH('Project Costing'!#REF!,'Equipment &amp; Materials'!J1539,1),""))</f>
        <v>0</v>
      </c>
      <c r="G1533" t="str">
        <f>IF(F1533=1,COUNTIF($F$8:F1533,1),"")</f>
        <v/>
      </c>
      <c r="I1533" s="157">
        <f>IFERROR($H$8:INDEX($H$8:$H$3000,COUNTIF($H$8:$H$3000,"?*")),"")</f>
        <v>0</v>
      </c>
    </row>
    <row r="1534" spans="1:9" x14ac:dyDescent="0.25">
      <c r="A1534">
        <f>--ISNUMBER(IFERROR(SEARCH('Project Costing'!#REF!,'Equipment &amp; Materials'!J1540,1),""))</f>
        <v>0</v>
      </c>
      <c r="B1534" t="str">
        <f>IF(A1534=1,COUNTIF($A$8:A1534,1),"")</f>
        <v/>
      </c>
      <c r="D1534" s="158">
        <f>IFERROR($C$8:INDEX($C$8:$C$3000,COUNTIF($C$8:$C$3000,"?*")),"")</f>
        <v>0</v>
      </c>
      <c r="F1534">
        <f>--ISNUMBER(IFERROR(SEARCH('Project Costing'!#REF!,'Equipment &amp; Materials'!J1540,1),""))</f>
        <v>0</v>
      </c>
      <c r="G1534" t="str">
        <f>IF(F1534=1,COUNTIF($F$8:F1534,1),"")</f>
        <v/>
      </c>
      <c r="I1534" s="157">
        <f>IFERROR($H$8:INDEX($H$8:$H$3000,COUNTIF($H$8:$H$3000,"?*")),"")</f>
        <v>0</v>
      </c>
    </row>
    <row r="1535" spans="1:9" x14ac:dyDescent="0.25">
      <c r="A1535">
        <f>--ISNUMBER(IFERROR(SEARCH('Project Costing'!#REF!,'Equipment &amp; Materials'!J1541,1),""))</f>
        <v>0</v>
      </c>
      <c r="B1535" t="str">
        <f>IF(A1535=1,COUNTIF($A$8:A1535,1),"")</f>
        <v/>
      </c>
      <c r="D1535" s="158">
        <f>IFERROR($C$8:INDEX($C$8:$C$3000,COUNTIF($C$8:$C$3000,"?*")),"")</f>
        <v>0</v>
      </c>
      <c r="F1535">
        <f>--ISNUMBER(IFERROR(SEARCH('Project Costing'!#REF!,'Equipment &amp; Materials'!J1541,1),""))</f>
        <v>0</v>
      </c>
      <c r="G1535" t="str">
        <f>IF(F1535=1,COUNTIF($F$8:F1535,1),"")</f>
        <v/>
      </c>
      <c r="I1535" s="157">
        <f>IFERROR($H$8:INDEX($H$8:$H$3000,COUNTIF($H$8:$H$3000,"?*")),"")</f>
        <v>0</v>
      </c>
    </row>
    <row r="1536" spans="1:9" x14ac:dyDescent="0.25">
      <c r="A1536">
        <f>--ISNUMBER(IFERROR(SEARCH('Project Costing'!#REF!,'Equipment &amp; Materials'!J1542,1),""))</f>
        <v>0</v>
      </c>
      <c r="B1536" t="str">
        <f>IF(A1536=1,COUNTIF($A$8:A1536,1),"")</f>
        <v/>
      </c>
      <c r="D1536" s="158">
        <f>IFERROR($C$8:INDEX($C$8:$C$3000,COUNTIF($C$8:$C$3000,"?*")),"")</f>
        <v>0</v>
      </c>
      <c r="F1536">
        <f>--ISNUMBER(IFERROR(SEARCH('Project Costing'!#REF!,'Equipment &amp; Materials'!J1542,1),""))</f>
        <v>0</v>
      </c>
      <c r="G1536" t="str">
        <f>IF(F1536=1,COUNTIF($F$8:F1536,1),"")</f>
        <v/>
      </c>
      <c r="I1536" s="157">
        <f>IFERROR($H$8:INDEX($H$8:$H$3000,COUNTIF($H$8:$H$3000,"?*")),"")</f>
        <v>0</v>
      </c>
    </row>
    <row r="1537" spans="1:9" x14ac:dyDescent="0.25">
      <c r="A1537">
        <f>--ISNUMBER(IFERROR(SEARCH('Project Costing'!#REF!,'Equipment &amp; Materials'!J1543,1),""))</f>
        <v>0</v>
      </c>
      <c r="B1537" t="str">
        <f>IF(A1537=1,COUNTIF($A$8:A1537,1),"")</f>
        <v/>
      </c>
      <c r="D1537" s="158">
        <f>IFERROR($C$8:INDEX($C$8:$C$3000,COUNTIF($C$8:$C$3000,"?*")),"")</f>
        <v>0</v>
      </c>
      <c r="F1537">
        <f>--ISNUMBER(IFERROR(SEARCH('Project Costing'!#REF!,'Equipment &amp; Materials'!J1543,1),""))</f>
        <v>0</v>
      </c>
      <c r="G1537" t="str">
        <f>IF(F1537=1,COUNTIF($F$8:F1537,1),"")</f>
        <v/>
      </c>
      <c r="I1537" s="157">
        <f>IFERROR($H$8:INDEX($H$8:$H$3000,COUNTIF($H$8:$H$3000,"?*")),"")</f>
        <v>0</v>
      </c>
    </row>
    <row r="1538" spans="1:9" x14ac:dyDescent="0.25">
      <c r="A1538">
        <f>--ISNUMBER(IFERROR(SEARCH('Project Costing'!#REF!,'Equipment &amp; Materials'!J1544,1),""))</f>
        <v>0</v>
      </c>
      <c r="B1538" t="str">
        <f>IF(A1538=1,COUNTIF($A$8:A1538,1),"")</f>
        <v/>
      </c>
      <c r="D1538" s="158">
        <f>IFERROR($C$8:INDEX($C$8:$C$3000,COUNTIF($C$8:$C$3000,"?*")),"")</f>
        <v>0</v>
      </c>
      <c r="F1538">
        <f>--ISNUMBER(IFERROR(SEARCH('Project Costing'!#REF!,'Equipment &amp; Materials'!J1544,1),""))</f>
        <v>0</v>
      </c>
      <c r="G1538" t="str">
        <f>IF(F1538=1,COUNTIF($F$8:F1538,1),"")</f>
        <v/>
      </c>
      <c r="I1538" s="157">
        <f>IFERROR($H$8:INDEX($H$8:$H$3000,COUNTIF($H$8:$H$3000,"?*")),"")</f>
        <v>0</v>
      </c>
    </row>
    <row r="1539" spans="1:9" x14ac:dyDescent="0.25">
      <c r="A1539">
        <f>--ISNUMBER(IFERROR(SEARCH('Project Costing'!#REF!,'Equipment &amp; Materials'!J1545,1),""))</f>
        <v>0</v>
      </c>
      <c r="B1539" t="str">
        <f>IF(A1539=1,COUNTIF($A$8:A1539,1),"")</f>
        <v/>
      </c>
      <c r="D1539" s="158">
        <f>IFERROR($C$8:INDEX($C$8:$C$3000,COUNTIF($C$8:$C$3000,"?*")),"")</f>
        <v>0</v>
      </c>
      <c r="F1539">
        <f>--ISNUMBER(IFERROR(SEARCH('Project Costing'!#REF!,'Equipment &amp; Materials'!J1545,1),""))</f>
        <v>0</v>
      </c>
      <c r="G1539" t="str">
        <f>IF(F1539=1,COUNTIF($F$8:F1539,1),"")</f>
        <v/>
      </c>
      <c r="I1539" s="157">
        <f>IFERROR($H$8:INDEX($H$8:$H$3000,COUNTIF($H$8:$H$3000,"?*")),"")</f>
        <v>0</v>
      </c>
    </row>
    <row r="1540" spans="1:9" x14ac:dyDescent="0.25">
      <c r="A1540">
        <f>--ISNUMBER(IFERROR(SEARCH('Project Costing'!#REF!,'Equipment &amp; Materials'!J1546,1),""))</f>
        <v>0</v>
      </c>
      <c r="B1540" t="str">
        <f>IF(A1540=1,COUNTIF($A$8:A1540,1),"")</f>
        <v/>
      </c>
      <c r="D1540" s="158">
        <f>IFERROR($C$8:INDEX($C$8:$C$3000,COUNTIF($C$8:$C$3000,"?*")),"")</f>
        <v>0</v>
      </c>
      <c r="F1540">
        <f>--ISNUMBER(IFERROR(SEARCH('Project Costing'!#REF!,'Equipment &amp; Materials'!J1546,1),""))</f>
        <v>0</v>
      </c>
      <c r="G1540" t="str">
        <f>IF(F1540=1,COUNTIF($F$8:F1540,1),"")</f>
        <v/>
      </c>
      <c r="I1540" s="157">
        <f>IFERROR($H$8:INDEX($H$8:$H$3000,COUNTIF($H$8:$H$3000,"?*")),"")</f>
        <v>0</v>
      </c>
    </row>
    <row r="1541" spans="1:9" x14ac:dyDescent="0.25">
      <c r="A1541">
        <f>--ISNUMBER(IFERROR(SEARCH('Project Costing'!#REF!,'Equipment &amp; Materials'!J1547,1),""))</f>
        <v>0</v>
      </c>
      <c r="B1541" t="str">
        <f>IF(A1541=1,COUNTIF($A$8:A1541,1),"")</f>
        <v/>
      </c>
      <c r="D1541" s="158">
        <f>IFERROR($C$8:INDEX($C$8:$C$3000,COUNTIF($C$8:$C$3000,"?*")),"")</f>
        <v>0</v>
      </c>
      <c r="F1541">
        <f>--ISNUMBER(IFERROR(SEARCH('Project Costing'!#REF!,'Equipment &amp; Materials'!J1547,1),""))</f>
        <v>0</v>
      </c>
      <c r="G1541" t="str">
        <f>IF(F1541=1,COUNTIF($F$8:F1541,1),"")</f>
        <v/>
      </c>
      <c r="I1541" s="157">
        <f>IFERROR($H$8:INDEX($H$8:$H$3000,COUNTIF($H$8:$H$3000,"?*")),"")</f>
        <v>0</v>
      </c>
    </row>
    <row r="1542" spans="1:9" x14ac:dyDescent="0.25">
      <c r="A1542">
        <f>--ISNUMBER(IFERROR(SEARCH('Project Costing'!#REF!,'Equipment &amp; Materials'!J1548,1),""))</f>
        <v>0</v>
      </c>
      <c r="B1542" t="str">
        <f>IF(A1542=1,COUNTIF($A$8:A1542,1),"")</f>
        <v/>
      </c>
      <c r="D1542" s="158">
        <f>IFERROR($C$8:INDEX($C$8:$C$3000,COUNTIF($C$8:$C$3000,"?*")),"")</f>
        <v>0</v>
      </c>
      <c r="F1542">
        <f>--ISNUMBER(IFERROR(SEARCH('Project Costing'!#REF!,'Equipment &amp; Materials'!J1548,1),""))</f>
        <v>0</v>
      </c>
      <c r="G1542" t="str">
        <f>IF(F1542=1,COUNTIF($F$8:F1542,1),"")</f>
        <v/>
      </c>
      <c r="I1542" s="157">
        <f>IFERROR($H$8:INDEX($H$8:$H$3000,COUNTIF($H$8:$H$3000,"?*")),"")</f>
        <v>0</v>
      </c>
    </row>
    <row r="1543" spans="1:9" x14ac:dyDescent="0.25">
      <c r="A1543">
        <f>--ISNUMBER(IFERROR(SEARCH('Project Costing'!#REF!,'Equipment &amp; Materials'!J1549,1),""))</f>
        <v>0</v>
      </c>
      <c r="B1543" t="str">
        <f>IF(A1543=1,COUNTIF($A$8:A1543,1),"")</f>
        <v/>
      </c>
      <c r="D1543" s="158">
        <f>IFERROR($C$8:INDEX($C$8:$C$3000,COUNTIF($C$8:$C$3000,"?*")),"")</f>
        <v>0</v>
      </c>
      <c r="F1543">
        <f>--ISNUMBER(IFERROR(SEARCH('Project Costing'!#REF!,'Equipment &amp; Materials'!J1549,1),""))</f>
        <v>0</v>
      </c>
      <c r="G1543" t="str">
        <f>IF(F1543=1,COUNTIF($F$8:F1543,1),"")</f>
        <v/>
      </c>
      <c r="I1543" s="157">
        <f>IFERROR($H$8:INDEX($H$8:$H$3000,COUNTIF($H$8:$H$3000,"?*")),"")</f>
        <v>0</v>
      </c>
    </row>
    <row r="1544" spans="1:9" x14ac:dyDescent="0.25">
      <c r="A1544">
        <f>--ISNUMBER(IFERROR(SEARCH('Project Costing'!#REF!,'Equipment &amp; Materials'!J1550,1),""))</f>
        <v>0</v>
      </c>
      <c r="B1544" t="str">
        <f>IF(A1544=1,COUNTIF($A$8:A1544,1),"")</f>
        <v/>
      </c>
      <c r="D1544" s="158">
        <f>IFERROR($C$8:INDEX($C$8:$C$3000,COUNTIF($C$8:$C$3000,"?*")),"")</f>
        <v>0</v>
      </c>
      <c r="F1544">
        <f>--ISNUMBER(IFERROR(SEARCH('Project Costing'!#REF!,'Equipment &amp; Materials'!J1550,1),""))</f>
        <v>0</v>
      </c>
      <c r="G1544" t="str">
        <f>IF(F1544=1,COUNTIF($F$8:F1544,1),"")</f>
        <v/>
      </c>
      <c r="I1544" s="157">
        <f>IFERROR($H$8:INDEX($H$8:$H$3000,COUNTIF($H$8:$H$3000,"?*")),"")</f>
        <v>0</v>
      </c>
    </row>
    <row r="1545" spans="1:9" x14ac:dyDescent="0.25">
      <c r="A1545">
        <f>--ISNUMBER(IFERROR(SEARCH('Project Costing'!#REF!,'Equipment &amp; Materials'!J1551,1),""))</f>
        <v>0</v>
      </c>
      <c r="B1545" t="str">
        <f>IF(A1545=1,COUNTIF($A$8:A1545,1),"")</f>
        <v/>
      </c>
      <c r="D1545" s="158">
        <f>IFERROR($C$8:INDEX($C$8:$C$3000,COUNTIF($C$8:$C$3000,"?*")),"")</f>
        <v>0</v>
      </c>
      <c r="F1545">
        <f>--ISNUMBER(IFERROR(SEARCH('Project Costing'!#REF!,'Equipment &amp; Materials'!J1551,1),""))</f>
        <v>0</v>
      </c>
      <c r="G1545" t="str">
        <f>IF(F1545=1,COUNTIF($F$8:F1545,1),"")</f>
        <v/>
      </c>
      <c r="I1545" s="157">
        <f>IFERROR($H$8:INDEX($H$8:$H$3000,COUNTIF($H$8:$H$3000,"?*")),"")</f>
        <v>0</v>
      </c>
    </row>
    <row r="1546" spans="1:9" x14ac:dyDescent="0.25">
      <c r="A1546">
        <f>--ISNUMBER(IFERROR(SEARCH('Project Costing'!#REF!,'Equipment &amp; Materials'!J1552,1),""))</f>
        <v>0</v>
      </c>
      <c r="B1546" t="str">
        <f>IF(A1546=1,COUNTIF($A$8:A1546,1),"")</f>
        <v/>
      </c>
      <c r="D1546" s="158">
        <f>IFERROR($C$8:INDEX($C$8:$C$3000,COUNTIF($C$8:$C$3000,"?*")),"")</f>
        <v>0</v>
      </c>
      <c r="F1546">
        <f>--ISNUMBER(IFERROR(SEARCH('Project Costing'!#REF!,'Equipment &amp; Materials'!J1552,1),""))</f>
        <v>0</v>
      </c>
      <c r="G1546" t="str">
        <f>IF(F1546=1,COUNTIF($F$8:F1546,1),"")</f>
        <v/>
      </c>
      <c r="I1546" s="157">
        <f>IFERROR($H$8:INDEX($H$8:$H$3000,COUNTIF($H$8:$H$3000,"?*")),"")</f>
        <v>0</v>
      </c>
    </row>
    <row r="1547" spans="1:9" x14ac:dyDescent="0.25">
      <c r="A1547">
        <f>--ISNUMBER(IFERROR(SEARCH('Project Costing'!#REF!,'Equipment &amp; Materials'!J1553,1),""))</f>
        <v>0</v>
      </c>
      <c r="B1547" t="str">
        <f>IF(A1547=1,COUNTIF($A$8:A1547,1),"")</f>
        <v/>
      </c>
      <c r="D1547" s="158">
        <f>IFERROR($C$8:INDEX($C$8:$C$3000,COUNTIF($C$8:$C$3000,"?*")),"")</f>
        <v>0</v>
      </c>
      <c r="F1547">
        <f>--ISNUMBER(IFERROR(SEARCH('Project Costing'!#REF!,'Equipment &amp; Materials'!J1553,1),""))</f>
        <v>0</v>
      </c>
      <c r="G1547" t="str">
        <f>IF(F1547=1,COUNTIF($F$8:F1547,1),"")</f>
        <v/>
      </c>
      <c r="I1547" s="157">
        <f>IFERROR($H$8:INDEX($H$8:$H$3000,COUNTIF($H$8:$H$3000,"?*")),"")</f>
        <v>0</v>
      </c>
    </row>
    <row r="1548" spans="1:9" x14ac:dyDescent="0.25">
      <c r="A1548">
        <f>--ISNUMBER(IFERROR(SEARCH('Project Costing'!#REF!,'Equipment &amp; Materials'!J1554,1),""))</f>
        <v>0</v>
      </c>
      <c r="B1548" t="str">
        <f>IF(A1548=1,COUNTIF($A$8:A1548,1),"")</f>
        <v/>
      </c>
      <c r="D1548" s="158">
        <f>IFERROR($C$8:INDEX($C$8:$C$3000,COUNTIF($C$8:$C$3000,"?*")),"")</f>
        <v>0</v>
      </c>
      <c r="F1548">
        <f>--ISNUMBER(IFERROR(SEARCH('Project Costing'!#REF!,'Equipment &amp; Materials'!J1554,1),""))</f>
        <v>0</v>
      </c>
      <c r="G1548" t="str">
        <f>IF(F1548=1,COUNTIF($F$8:F1548,1),"")</f>
        <v/>
      </c>
      <c r="I1548" s="157">
        <f>IFERROR($H$8:INDEX($H$8:$H$3000,COUNTIF($H$8:$H$3000,"?*")),"")</f>
        <v>0</v>
      </c>
    </row>
    <row r="1549" spans="1:9" x14ac:dyDescent="0.25">
      <c r="A1549">
        <f>--ISNUMBER(IFERROR(SEARCH('Project Costing'!#REF!,'Equipment &amp; Materials'!J1555,1),""))</f>
        <v>0</v>
      </c>
      <c r="B1549" t="str">
        <f>IF(A1549=1,COUNTIF($A$8:A1549,1),"")</f>
        <v/>
      </c>
      <c r="D1549" s="158">
        <f>IFERROR($C$8:INDEX($C$8:$C$3000,COUNTIF($C$8:$C$3000,"?*")),"")</f>
        <v>0</v>
      </c>
      <c r="F1549">
        <f>--ISNUMBER(IFERROR(SEARCH('Project Costing'!#REF!,'Equipment &amp; Materials'!J1555,1),""))</f>
        <v>0</v>
      </c>
      <c r="G1549" t="str">
        <f>IF(F1549=1,COUNTIF($F$8:F1549,1),"")</f>
        <v/>
      </c>
      <c r="I1549" s="157">
        <f>IFERROR($H$8:INDEX($H$8:$H$3000,COUNTIF($H$8:$H$3000,"?*")),"")</f>
        <v>0</v>
      </c>
    </row>
    <row r="1550" spans="1:9" x14ac:dyDescent="0.25">
      <c r="A1550">
        <f>--ISNUMBER(IFERROR(SEARCH('Project Costing'!#REF!,'Equipment &amp; Materials'!J1556,1),""))</f>
        <v>0</v>
      </c>
      <c r="B1550" t="str">
        <f>IF(A1550=1,COUNTIF($A$8:A1550,1),"")</f>
        <v/>
      </c>
      <c r="D1550" s="158">
        <f>IFERROR($C$8:INDEX($C$8:$C$3000,COUNTIF($C$8:$C$3000,"?*")),"")</f>
        <v>0</v>
      </c>
      <c r="F1550">
        <f>--ISNUMBER(IFERROR(SEARCH('Project Costing'!#REF!,'Equipment &amp; Materials'!J1556,1),""))</f>
        <v>0</v>
      </c>
      <c r="G1550" t="str">
        <f>IF(F1550=1,COUNTIF($F$8:F1550,1),"")</f>
        <v/>
      </c>
      <c r="I1550" s="157">
        <f>IFERROR($H$8:INDEX($H$8:$H$3000,COUNTIF($H$8:$H$3000,"?*")),"")</f>
        <v>0</v>
      </c>
    </row>
    <row r="1551" spans="1:9" x14ac:dyDescent="0.25">
      <c r="A1551">
        <f>--ISNUMBER(IFERROR(SEARCH('Project Costing'!#REF!,'Equipment &amp; Materials'!J1557,1),""))</f>
        <v>0</v>
      </c>
      <c r="B1551" t="str">
        <f>IF(A1551=1,COUNTIF($A$8:A1551,1),"")</f>
        <v/>
      </c>
      <c r="D1551" s="158">
        <f>IFERROR($C$8:INDEX($C$8:$C$3000,COUNTIF($C$8:$C$3000,"?*")),"")</f>
        <v>0</v>
      </c>
      <c r="F1551">
        <f>--ISNUMBER(IFERROR(SEARCH('Project Costing'!#REF!,'Equipment &amp; Materials'!J1557,1),""))</f>
        <v>0</v>
      </c>
      <c r="G1551" t="str">
        <f>IF(F1551=1,COUNTIF($F$8:F1551,1),"")</f>
        <v/>
      </c>
      <c r="I1551" s="157">
        <f>IFERROR($H$8:INDEX($H$8:$H$3000,COUNTIF($H$8:$H$3000,"?*")),"")</f>
        <v>0</v>
      </c>
    </row>
    <row r="1552" spans="1:9" x14ac:dyDescent="0.25">
      <c r="A1552">
        <f>--ISNUMBER(IFERROR(SEARCH('Project Costing'!#REF!,'Equipment &amp; Materials'!J1558,1),""))</f>
        <v>0</v>
      </c>
      <c r="B1552" t="str">
        <f>IF(A1552=1,COUNTIF($A$8:A1552,1),"")</f>
        <v/>
      </c>
      <c r="D1552" s="158">
        <f>IFERROR($C$8:INDEX($C$8:$C$3000,COUNTIF($C$8:$C$3000,"?*")),"")</f>
        <v>0</v>
      </c>
      <c r="F1552">
        <f>--ISNUMBER(IFERROR(SEARCH('Project Costing'!#REF!,'Equipment &amp; Materials'!J1558,1),""))</f>
        <v>0</v>
      </c>
      <c r="G1552" t="str">
        <f>IF(F1552=1,COUNTIF($F$8:F1552,1),"")</f>
        <v/>
      </c>
      <c r="I1552" s="157">
        <f>IFERROR($H$8:INDEX($H$8:$H$3000,COUNTIF($H$8:$H$3000,"?*")),"")</f>
        <v>0</v>
      </c>
    </row>
    <row r="1553" spans="1:9" x14ac:dyDescent="0.25">
      <c r="A1553">
        <f>--ISNUMBER(IFERROR(SEARCH('Project Costing'!#REF!,'Equipment &amp; Materials'!J1559,1),""))</f>
        <v>0</v>
      </c>
      <c r="B1553" t="str">
        <f>IF(A1553=1,COUNTIF($A$8:A1553,1),"")</f>
        <v/>
      </c>
      <c r="D1553" s="158">
        <f>IFERROR($C$8:INDEX($C$8:$C$3000,COUNTIF($C$8:$C$3000,"?*")),"")</f>
        <v>0</v>
      </c>
      <c r="F1553">
        <f>--ISNUMBER(IFERROR(SEARCH('Project Costing'!#REF!,'Equipment &amp; Materials'!J1559,1),""))</f>
        <v>0</v>
      </c>
      <c r="G1553" t="str">
        <f>IF(F1553=1,COUNTIF($F$8:F1553,1),"")</f>
        <v/>
      </c>
      <c r="I1553" s="157">
        <f>IFERROR($H$8:INDEX($H$8:$H$3000,COUNTIF($H$8:$H$3000,"?*")),"")</f>
        <v>0</v>
      </c>
    </row>
    <row r="1554" spans="1:9" x14ac:dyDescent="0.25">
      <c r="A1554">
        <f>--ISNUMBER(IFERROR(SEARCH('Project Costing'!#REF!,'Equipment &amp; Materials'!J1560,1),""))</f>
        <v>0</v>
      </c>
      <c r="B1554" t="str">
        <f>IF(A1554=1,COUNTIF($A$8:A1554,1),"")</f>
        <v/>
      </c>
      <c r="D1554" s="158">
        <f>IFERROR($C$8:INDEX($C$8:$C$3000,COUNTIF($C$8:$C$3000,"?*")),"")</f>
        <v>0</v>
      </c>
      <c r="F1554">
        <f>--ISNUMBER(IFERROR(SEARCH('Project Costing'!#REF!,'Equipment &amp; Materials'!J1560,1),""))</f>
        <v>0</v>
      </c>
      <c r="G1554" t="str">
        <f>IF(F1554=1,COUNTIF($F$8:F1554,1),"")</f>
        <v/>
      </c>
      <c r="I1554" s="157">
        <f>IFERROR($H$8:INDEX($H$8:$H$3000,COUNTIF($H$8:$H$3000,"?*")),"")</f>
        <v>0</v>
      </c>
    </row>
    <row r="1555" spans="1:9" x14ac:dyDescent="0.25">
      <c r="A1555">
        <f>--ISNUMBER(IFERROR(SEARCH('Project Costing'!#REF!,'Equipment &amp; Materials'!J1561,1),""))</f>
        <v>0</v>
      </c>
      <c r="B1555" t="str">
        <f>IF(A1555=1,COUNTIF($A$8:A1555,1),"")</f>
        <v/>
      </c>
      <c r="D1555" s="158">
        <f>IFERROR($C$8:INDEX($C$8:$C$3000,COUNTIF($C$8:$C$3000,"?*")),"")</f>
        <v>0</v>
      </c>
      <c r="F1555">
        <f>--ISNUMBER(IFERROR(SEARCH('Project Costing'!#REF!,'Equipment &amp; Materials'!J1561,1),""))</f>
        <v>0</v>
      </c>
      <c r="G1555" t="str">
        <f>IF(F1555=1,COUNTIF($F$8:F1555,1),"")</f>
        <v/>
      </c>
      <c r="I1555" s="157">
        <f>IFERROR($H$8:INDEX($H$8:$H$3000,COUNTIF($H$8:$H$3000,"?*")),"")</f>
        <v>0</v>
      </c>
    </row>
    <row r="1556" spans="1:9" x14ac:dyDescent="0.25">
      <c r="A1556">
        <f>--ISNUMBER(IFERROR(SEARCH('Project Costing'!#REF!,'Equipment &amp; Materials'!J1562,1),""))</f>
        <v>0</v>
      </c>
      <c r="B1556" t="str">
        <f>IF(A1556=1,COUNTIF($A$8:A1556,1),"")</f>
        <v/>
      </c>
      <c r="D1556" s="158">
        <f>IFERROR($C$8:INDEX($C$8:$C$3000,COUNTIF($C$8:$C$3000,"?*")),"")</f>
        <v>0</v>
      </c>
      <c r="F1556">
        <f>--ISNUMBER(IFERROR(SEARCH('Project Costing'!#REF!,'Equipment &amp; Materials'!J1562,1),""))</f>
        <v>0</v>
      </c>
      <c r="G1556" t="str">
        <f>IF(F1556=1,COUNTIF($F$8:F1556,1),"")</f>
        <v/>
      </c>
      <c r="I1556" s="157">
        <f>IFERROR($H$8:INDEX($H$8:$H$3000,COUNTIF($H$8:$H$3000,"?*")),"")</f>
        <v>0</v>
      </c>
    </row>
    <row r="1557" spans="1:9" x14ac:dyDescent="0.25">
      <c r="A1557">
        <f>--ISNUMBER(IFERROR(SEARCH('Project Costing'!#REF!,'Equipment &amp; Materials'!J1563,1),""))</f>
        <v>0</v>
      </c>
      <c r="B1557" t="str">
        <f>IF(A1557=1,COUNTIF($A$8:A1557,1),"")</f>
        <v/>
      </c>
      <c r="D1557" s="158">
        <f>IFERROR($C$8:INDEX($C$8:$C$3000,COUNTIF($C$8:$C$3000,"?*")),"")</f>
        <v>0</v>
      </c>
      <c r="F1557">
        <f>--ISNUMBER(IFERROR(SEARCH('Project Costing'!#REF!,'Equipment &amp; Materials'!J1563,1),""))</f>
        <v>0</v>
      </c>
      <c r="G1557" t="str">
        <f>IF(F1557=1,COUNTIF($F$8:F1557,1),"")</f>
        <v/>
      </c>
      <c r="I1557" s="157">
        <f>IFERROR($H$8:INDEX($H$8:$H$3000,COUNTIF($H$8:$H$3000,"?*")),"")</f>
        <v>0</v>
      </c>
    </row>
    <row r="1558" spans="1:9" x14ac:dyDescent="0.25">
      <c r="A1558">
        <f>--ISNUMBER(IFERROR(SEARCH('Project Costing'!#REF!,'Equipment &amp; Materials'!J1564,1),""))</f>
        <v>0</v>
      </c>
      <c r="B1558" t="str">
        <f>IF(A1558=1,COUNTIF($A$8:A1558,1),"")</f>
        <v/>
      </c>
      <c r="D1558" s="158">
        <f>IFERROR($C$8:INDEX($C$8:$C$3000,COUNTIF($C$8:$C$3000,"?*")),"")</f>
        <v>0</v>
      </c>
      <c r="F1558">
        <f>--ISNUMBER(IFERROR(SEARCH('Project Costing'!#REF!,'Equipment &amp; Materials'!J1564,1),""))</f>
        <v>0</v>
      </c>
      <c r="G1558" t="str">
        <f>IF(F1558=1,COUNTIF($F$8:F1558,1),"")</f>
        <v/>
      </c>
      <c r="I1558" s="157">
        <f>IFERROR($H$8:INDEX($H$8:$H$3000,COUNTIF($H$8:$H$3000,"?*")),"")</f>
        <v>0</v>
      </c>
    </row>
    <row r="1559" spans="1:9" x14ac:dyDescent="0.25">
      <c r="A1559">
        <f>--ISNUMBER(IFERROR(SEARCH('Project Costing'!#REF!,'Equipment &amp; Materials'!J1565,1),""))</f>
        <v>0</v>
      </c>
      <c r="B1559" t="str">
        <f>IF(A1559=1,COUNTIF($A$8:A1559,1),"")</f>
        <v/>
      </c>
      <c r="D1559" s="158">
        <f>IFERROR($C$8:INDEX($C$8:$C$3000,COUNTIF($C$8:$C$3000,"?*")),"")</f>
        <v>0</v>
      </c>
      <c r="F1559">
        <f>--ISNUMBER(IFERROR(SEARCH('Project Costing'!#REF!,'Equipment &amp; Materials'!J1565,1),""))</f>
        <v>0</v>
      </c>
      <c r="G1559" t="str">
        <f>IF(F1559=1,COUNTIF($F$8:F1559,1),"")</f>
        <v/>
      </c>
      <c r="I1559" s="157">
        <f>IFERROR($H$8:INDEX($H$8:$H$3000,COUNTIF($H$8:$H$3000,"?*")),"")</f>
        <v>0</v>
      </c>
    </row>
    <row r="1560" spans="1:9" x14ac:dyDescent="0.25">
      <c r="A1560">
        <f>--ISNUMBER(IFERROR(SEARCH('Project Costing'!#REF!,'Equipment &amp; Materials'!J1566,1),""))</f>
        <v>0</v>
      </c>
      <c r="B1560" t="str">
        <f>IF(A1560=1,COUNTIF($A$8:A1560,1),"")</f>
        <v/>
      </c>
      <c r="D1560" s="158">
        <f>IFERROR($C$8:INDEX($C$8:$C$3000,COUNTIF($C$8:$C$3000,"?*")),"")</f>
        <v>0</v>
      </c>
      <c r="F1560">
        <f>--ISNUMBER(IFERROR(SEARCH('Project Costing'!#REF!,'Equipment &amp; Materials'!J1566,1),""))</f>
        <v>0</v>
      </c>
      <c r="G1560" t="str">
        <f>IF(F1560=1,COUNTIF($F$8:F1560,1),"")</f>
        <v/>
      </c>
      <c r="I1560" s="157">
        <f>IFERROR($H$8:INDEX($H$8:$H$3000,COUNTIF($H$8:$H$3000,"?*")),"")</f>
        <v>0</v>
      </c>
    </row>
    <row r="1561" spans="1:9" x14ac:dyDescent="0.25">
      <c r="A1561">
        <f>--ISNUMBER(IFERROR(SEARCH('Project Costing'!#REF!,'Equipment &amp; Materials'!J1567,1),""))</f>
        <v>0</v>
      </c>
      <c r="B1561" t="str">
        <f>IF(A1561=1,COUNTIF($A$8:A1561,1),"")</f>
        <v/>
      </c>
      <c r="D1561" s="158">
        <f>IFERROR($C$8:INDEX($C$8:$C$3000,COUNTIF($C$8:$C$3000,"?*")),"")</f>
        <v>0</v>
      </c>
      <c r="F1561">
        <f>--ISNUMBER(IFERROR(SEARCH('Project Costing'!#REF!,'Equipment &amp; Materials'!J1567,1),""))</f>
        <v>0</v>
      </c>
      <c r="G1561" t="str">
        <f>IF(F1561=1,COUNTIF($F$8:F1561,1),"")</f>
        <v/>
      </c>
      <c r="I1561" s="157">
        <f>IFERROR($H$8:INDEX($H$8:$H$3000,COUNTIF($H$8:$H$3000,"?*")),"")</f>
        <v>0</v>
      </c>
    </row>
    <row r="1562" spans="1:9" x14ac:dyDescent="0.25">
      <c r="A1562">
        <f>--ISNUMBER(IFERROR(SEARCH('Project Costing'!#REF!,'Equipment &amp; Materials'!J1568,1),""))</f>
        <v>0</v>
      </c>
      <c r="B1562" t="str">
        <f>IF(A1562=1,COUNTIF($A$8:A1562,1),"")</f>
        <v/>
      </c>
      <c r="D1562" s="158">
        <f>IFERROR($C$8:INDEX($C$8:$C$3000,COUNTIF($C$8:$C$3000,"?*")),"")</f>
        <v>0</v>
      </c>
      <c r="F1562">
        <f>--ISNUMBER(IFERROR(SEARCH('Project Costing'!#REF!,'Equipment &amp; Materials'!J1568,1),""))</f>
        <v>0</v>
      </c>
      <c r="G1562" t="str">
        <f>IF(F1562=1,COUNTIF($F$8:F1562,1),"")</f>
        <v/>
      </c>
      <c r="I1562" s="157">
        <f>IFERROR($H$8:INDEX($H$8:$H$3000,COUNTIF($H$8:$H$3000,"?*")),"")</f>
        <v>0</v>
      </c>
    </row>
    <row r="1563" spans="1:9" x14ac:dyDescent="0.25">
      <c r="A1563">
        <f>--ISNUMBER(IFERROR(SEARCH('Project Costing'!#REF!,'Equipment &amp; Materials'!J1569,1),""))</f>
        <v>0</v>
      </c>
      <c r="B1563" t="str">
        <f>IF(A1563=1,COUNTIF($A$8:A1563,1),"")</f>
        <v/>
      </c>
      <c r="D1563" s="158">
        <f>IFERROR($C$8:INDEX($C$8:$C$3000,COUNTIF($C$8:$C$3000,"?*")),"")</f>
        <v>0</v>
      </c>
      <c r="F1563">
        <f>--ISNUMBER(IFERROR(SEARCH('Project Costing'!#REF!,'Equipment &amp; Materials'!J1569,1),""))</f>
        <v>0</v>
      </c>
      <c r="G1563" t="str">
        <f>IF(F1563=1,COUNTIF($F$8:F1563,1),"")</f>
        <v/>
      </c>
      <c r="I1563" s="157">
        <f>IFERROR($H$8:INDEX($H$8:$H$3000,COUNTIF($H$8:$H$3000,"?*")),"")</f>
        <v>0</v>
      </c>
    </row>
    <row r="1564" spans="1:9" x14ac:dyDescent="0.25">
      <c r="A1564">
        <f>--ISNUMBER(IFERROR(SEARCH('Project Costing'!#REF!,'Equipment &amp; Materials'!J1570,1),""))</f>
        <v>0</v>
      </c>
      <c r="B1564" t="str">
        <f>IF(A1564=1,COUNTIF($A$8:A1564,1),"")</f>
        <v/>
      </c>
      <c r="D1564" s="158">
        <f>IFERROR($C$8:INDEX($C$8:$C$3000,COUNTIF($C$8:$C$3000,"?*")),"")</f>
        <v>0</v>
      </c>
      <c r="F1564">
        <f>--ISNUMBER(IFERROR(SEARCH('Project Costing'!#REF!,'Equipment &amp; Materials'!J1570,1),""))</f>
        <v>0</v>
      </c>
      <c r="G1564" t="str">
        <f>IF(F1564=1,COUNTIF($F$8:F1564,1),"")</f>
        <v/>
      </c>
      <c r="I1564" s="157">
        <f>IFERROR($H$8:INDEX($H$8:$H$3000,COUNTIF($H$8:$H$3000,"?*")),"")</f>
        <v>0</v>
      </c>
    </row>
    <row r="1565" spans="1:9" x14ac:dyDescent="0.25">
      <c r="A1565">
        <f>--ISNUMBER(IFERROR(SEARCH('Project Costing'!#REF!,'Equipment &amp; Materials'!J1571,1),""))</f>
        <v>0</v>
      </c>
      <c r="B1565" t="str">
        <f>IF(A1565=1,COUNTIF($A$8:A1565,1),"")</f>
        <v/>
      </c>
      <c r="D1565" s="158">
        <f>IFERROR($C$8:INDEX($C$8:$C$3000,COUNTIF($C$8:$C$3000,"?*")),"")</f>
        <v>0</v>
      </c>
      <c r="F1565">
        <f>--ISNUMBER(IFERROR(SEARCH('Project Costing'!#REF!,'Equipment &amp; Materials'!J1571,1),""))</f>
        <v>0</v>
      </c>
      <c r="G1565" t="str">
        <f>IF(F1565=1,COUNTIF($F$8:F1565,1),"")</f>
        <v/>
      </c>
      <c r="I1565" s="157">
        <f>IFERROR($H$8:INDEX($H$8:$H$3000,COUNTIF($H$8:$H$3000,"?*")),"")</f>
        <v>0</v>
      </c>
    </row>
    <row r="1566" spans="1:9" x14ac:dyDescent="0.25">
      <c r="A1566">
        <f>--ISNUMBER(IFERROR(SEARCH('Project Costing'!#REF!,'Equipment &amp; Materials'!J1572,1),""))</f>
        <v>0</v>
      </c>
      <c r="B1566" t="str">
        <f>IF(A1566=1,COUNTIF($A$8:A1566,1),"")</f>
        <v/>
      </c>
      <c r="D1566" s="158">
        <f>IFERROR($C$8:INDEX($C$8:$C$3000,COUNTIF($C$8:$C$3000,"?*")),"")</f>
        <v>0</v>
      </c>
      <c r="F1566">
        <f>--ISNUMBER(IFERROR(SEARCH('Project Costing'!#REF!,'Equipment &amp; Materials'!J1572,1),""))</f>
        <v>0</v>
      </c>
      <c r="G1566" t="str">
        <f>IF(F1566=1,COUNTIF($F$8:F1566,1),"")</f>
        <v/>
      </c>
      <c r="I1566" s="157">
        <f>IFERROR($H$8:INDEX($H$8:$H$3000,COUNTIF($H$8:$H$3000,"?*")),"")</f>
        <v>0</v>
      </c>
    </row>
    <row r="1567" spans="1:9" x14ac:dyDescent="0.25">
      <c r="A1567">
        <f>--ISNUMBER(IFERROR(SEARCH('Project Costing'!#REF!,'Equipment &amp; Materials'!J1573,1),""))</f>
        <v>0</v>
      </c>
      <c r="B1567" t="str">
        <f>IF(A1567=1,COUNTIF($A$8:A1567,1),"")</f>
        <v/>
      </c>
      <c r="D1567" s="158">
        <f>IFERROR($C$8:INDEX($C$8:$C$3000,COUNTIF($C$8:$C$3000,"?*")),"")</f>
        <v>0</v>
      </c>
      <c r="F1567">
        <f>--ISNUMBER(IFERROR(SEARCH('Project Costing'!#REF!,'Equipment &amp; Materials'!J1573,1),""))</f>
        <v>0</v>
      </c>
      <c r="G1567" t="str">
        <f>IF(F1567=1,COUNTIF($F$8:F1567,1),"")</f>
        <v/>
      </c>
      <c r="I1567" s="157">
        <f>IFERROR($H$8:INDEX($H$8:$H$3000,COUNTIF($H$8:$H$3000,"?*")),"")</f>
        <v>0</v>
      </c>
    </row>
    <row r="1568" spans="1:9" x14ac:dyDescent="0.25">
      <c r="A1568">
        <f>--ISNUMBER(IFERROR(SEARCH('Project Costing'!#REF!,'Equipment &amp; Materials'!J1574,1),""))</f>
        <v>0</v>
      </c>
      <c r="B1568" t="str">
        <f>IF(A1568=1,COUNTIF($A$8:A1568,1),"")</f>
        <v/>
      </c>
      <c r="D1568" s="158">
        <f>IFERROR($C$8:INDEX($C$8:$C$3000,COUNTIF($C$8:$C$3000,"?*")),"")</f>
        <v>0</v>
      </c>
      <c r="F1568">
        <f>--ISNUMBER(IFERROR(SEARCH('Project Costing'!#REF!,'Equipment &amp; Materials'!J1574,1),""))</f>
        <v>0</v>
      </c>
      <c r="G1568" t="str">
        <f>IF(F1568=1,COUNTIF($F$8:F1568,1),"")</f>
        <v/>
      </c>
      <c r="I1568" s="157">
        <f>IFERROR($H$8:INDEX($H$8:$H$3000,COUNTIF($H$8:$H$3000,"?*")),"")</f>
        <v>0</v>
      </c>
    </row>
    <row r="1569" spans="1:9" x14ac:dyDescent="0.25">
      <c r="A1569">
        <f>--ISNUMBER(IFERROR(SEARCH('Project Costing'!#REF!,'Equipment &amp; Materials'!J1575,1),""))</f>
        <v>0</v>
      </c>
      <c r="B1569" t="str">
        <f>IF(A1569=1,COUNTIF($A$8:A1569,1),"")</f>
        <v/>
      </c>
      <c r="D1569" s="158">
        <f>IFERROR($C$8:INDEX($C$8:$C$3000,COUNTIF($C$8:$C$3000,"?*")),"")</f>
        <v>0</v>
      </c>
      <c r="F1569">
        <f>--ISNUMBER(IFERROR(SEARCH('Project Costing'!#REF!,'Equipment &amp; Materials'!J1575,1),""))</f>
        <v>0</v>
      </c>
      <c r="G1569" t="str">
        <f>IF(F1569=1,COUNTIF($F$8:F1569,1),"")</f>
        <v/>
      </c>
      <c r="I1569" s="157">
        <f>IFERROR($H$8:INDEX($H$8:$H$3000,COUNTIF($H$8:$H$3000,"?*")),"")</f>
        <v>0</v>
      </c>
    </row>
    <row r="1570" spans="1:9" x14ac:dyDescent="0.25">
      <c r="A1570">
        <f>--ISNUMBER(IFERROR(SEARCH('Project Costing'!#REF!,'Equipment &amp; Materials'!J1576,1),""))</f>
        <v>0</v>
      </c>
      <c r="B1570" t="str">
        <f>IF(A1570=1,COUNTIF($A$8:A1570,1),"")</f>
        <v/>
      </c>
      <c r="D1570" s="158">
        <f>IFERROR($C$8:INDEX($C$8:$C$3000,COUNTIF($C$8:$C$3000,"?*")),"")</f>
        <v>0</v>
      </c>
      <c r="F1570">
        <f>--ISNUMBER(IFERROR(SEARCH('Project Costing'!#REF!,'Equipment &amp; Materials'!J1576,1),""))</f>
        <v>0</v>
      </c>
      <c r="G1570" t="str">
        <f>IF(F1570=1,COUNTIF($F$8:F1570,1),"")</f>
        <v/>
      </c>
      <c r="I1570" s="157">
        <f>IFERROR($H$8:INDEX($H$8:$H$3000,COUNTIF($H$8:$H$3000,"?*")),"")</f>
        <v>0</v>
      </c>
    </row>
    <row r="1571" spans="1:9" x14ac:dyDescent="0.25">
      <c r="A1571">
        <f>--ISNUMBER(IFERROR(SEARCH('Project Costing'!#REF!,'Equipment &amp; Materials'!J1577,1),""))</f>
        <v>0</v>
      </c>
      <c r="B1571" t="str">
        <f>IF(A1571=1,COUNTIF($A$8:A1571,1),"")</f>
        <v/>
      </c>
      <c r="D1571" s="158">
        <f>IFERROR($C$8:INDEX($C$8:$C$3000,COUNTIF($C$8:$C$3000,"?*")),"")</f>
        <v>0</v>
      </c>
      <c r="F1571">
        <f>--ISNUMBER(IFERROR(SEARCH('Project Costing'!#REF!,'Equipment &amp; Materials'!J1577,1),""))</f>
        <v>0</v>
      </c>
      <c r="G1571" t="str">
        <f>IF(F1571=1,COUNTIF($F$8:F1571,1),"")</f>
        <v/>
      </c>
      <c r="I1571" s="157">
        <f>IFERROR($H$8:INDEX($H$8:$H$3000,COUNTIF($H$8:$H$3000,"?*")),"")</f>
        <v>0</v>
      </c>
    </row>
    <row r="1572" spans="1:9" x14ac:dyDescent="0.25">
      <c r="A1572">
        <f>--ISNUMBER(IFERROR(SEARCH('Project Costing'!#REF!,'Equipment &amp; Materials'!J1578,1),""))</f>
        <v>0</v>
      </c>
      <c r="B1572" t="str">
        <f>IF(A1572=1,COUNTIF($A$8:A1572,1),"")</f>
        <v/>
      </c>
      <c r="D1572" s="158">
        <f>IFERROR($C$8:INDEX($C$8:$C$3000,COUNTIF($C$8:$C$3000,"?*")),"")</f>
        <v>0</v>
      </c>
      <c r="F1572">
        <f>--ISNUMBER(IFERROR(SEARCH('Project Costing'!#REF!,'Equipment &amp; Materials'!J1578,1),""))</f>
        <v>0</v>
      </c>
      <c r="G1572" t="str">
        <f>IF(F1572=1,COUNTIF($F$8:F1572,1),"")</f>
        <v/>
      </c>
      <c r="I1572" s="157">
        <f>IFERROR($H$8:INDEX($H$8:$H$3000,COUNTIF($H$8:$H$3000,"?*")),"")</f>
        <v>0</v>
      </c>
    </row>
    <row r="1573" spans="1:9" x14ac:dyDescent="0.25">
      <c r="A1573">
        <f>--ISNUMBER(IFERROR(SEARCH('Project Costing'!#REF!,'Equipment &amp; Materials'!J1579,1),""))</f>
        <v>0</v>
      </c>
      <c r="B1573" t="str">
        <f>IF(A1573=1,COUNTIF($A$8:A1573,1),"")</f>
        <v/>
      </c>
      <c r="D1573" s="158">
        <f>IFERROR($C$8:INDEX($C$8:$C$3000,COUNTIF($C$8:$C$3000,"?*")),"")</f>
        <v>0</v>
      </c>
      <c r="F1573">
        <f>--ISNUMBER(IFERROR(SEARCH('Project Costing'!#REF!,'Equipment &amp; Materials'!J1579,1),""))</f>
        <v>0</v>
      </c>
      <c r="G1573" t="str">
        <f>IF(F1573=1,COUNTIF($F$8:F1573,1),"")</f>
        <v/>
      </c>
      <c r="I1573" s="157">
        <f>IFERROR($H$8:INDEX($H$8:$H$3000,COUNTIF($H$8:$H$3000,"?*")),"")</f>
        <v>0</v>
      </c>
    </row>
    <row r="1574" spans="1:9" x14ac:dyDescent="0.25">
      <c r="A1574">
        <f>--ISNUMBER(IFERROR(SEARCH('Project Costing'!#REF!,'Equipment &amp; Materials'!J1580,1),""))</f>
        <v>0</v>
      </c>
      <c r="B1574" t="str">
        <f>IF(A1574=1,COUNTIF($A$8:A1574,1),"")</f>
        <v/>
      </c>
      <c r="D1574" s="158">
        <f>IFERROR($C$8:INDEX($C$8:$C$3000,COUNTIF($C$8:$C$3000,"?*")),"")</f>
        <v>0</v>
      </c>
      <c r="F1574">
        <f>--ISNUMBER(IFERROR(SEARCH('Project Costing'!#REF!,'Equipment &amp; Materials'!J1580,1),""))</f>
        <v>0</v>
      </c>
      <c r="G1574" t="str">
        <f>IF(F1574=1,COUNTIF($F$8:F1574,1),"")</f>
        <v/>
      </c>
      <c r="I1574" s="157">
        <f>IFERROR($H$8:INDEX($H$8:$H$3000,COUNTIF($H$8:$H$3000,"?*")),"")</f>
        <v>0</v>
      </c>
    </row>
    <row r="1575" spans="1:9" x14ac:dyDescent="0.25">
      <c r="A1575">
        <f>--ISNUMBER(IFERROR(SEARCH('Project Costing'!#REF!,'Equipment &amp; Materials'!J1581,1),""))</f>
        <v>0</v>
      </c>
      <c r="B1575" t="str">
        <f>IF(A1575=1,COUNTIF($A$8:A1575,1),"")</f>
        <v/>
      </c>
      <c r="D1575" s="158">
        <f>IFERROR($C$8:INDEX($C$8:$C$3000,COUNTIF($C$8:$C$3000,"?*")),"")</f>
        <v>0</v>
      </c>
      <c r="F1575">
        <f>--ISNUMBER(IFERROR(SEARCH('Project Costing'!#REF!,'Equipment &amp; Materials'!J1581,1),""))</f>
        <v>0</v>
      </c>
      <c r="G1575" t="str">
        <f>IF(F1575=1,COUNTIF($F$8:F1575,1),"")</f>
        <v/>
      </c>
      <c r="I1575" s="157">
        <f>IFERROR($H$8:INDEX($H$8:$H$3000,COUNTIF($H$8:$H$3000,"?*")),"")</f>
        <v>0</v>
      </c>
    </row>
    <row r="1576" spans="1:9" x14ac:dyDescent="0.25">
      <c r="A1576">
        <f>--ISNUMBER(IFERROR(SEARCH('Project Costing'!#REF!,'Equipment &amp; Materials'!J1582,1),""))</f>
        <v>0</v>
      </c>
      <c r="B1576" t="str">
        <f>IF(A1576=1,COUNTIF($A$8:A1576,1),"")</f>
        <v/>
      </c>
      <c r="D1576" s="158">
        <f>IFERROR($C$8:INDEX($C$8:$C$3000,COUNTIF($C$8:$C$3000,"?*")),"")</f>
        <v>0</v>
      </c>
      <c r="F1576">
        <f>--ISNUMBER(IFERROR(SEARCH('Project Costing'!#REF!,'Equipment &amp; Materials'!J1582,1),""))</f>
        <v>0</v>
      </c>
      <c r="G1576" t="str">
        <f>IF(F1576=1,COUNTIF($F$8:F1576,1),"")</f>
        <v/>
      </c>
      <c r="I1576" s="157">
        <f>IFERROR($H$8:INDEX($H$8:$H$3000,COUNTIF($H$8:$H$3000,"?*")),"")</f>
        <v>0</v>
      </c>
    </row>
    <row r="1577" spans="1:9" x14ac:dyDescent="0.25">
      <c r="A1577">
        <f>--ISNUMBER(IFERROR(SEARCH('Project Costing'!#REF!,'Equipment &amp; Materials'!J1583,1),""))</f>
        <v>0</v>
      </c>
      <c r="B1577" t="str">
        <f>IF(A1577=1,COUNTIF($A$8:A1577,1),"")</f>
        <v/>
      </c>
      <c r="D1577" s="158">
        <f>IFERROR($C$8:INDEX($C$8:$C$3000,COUNTIF($C$8:$C$3000,"?*")),"")</f>
        <v>0</v>
      </c>
      <c r="F1577">
        <f>--ISNUMBER(IFERROR(SEARCH('Project Costing'!#REF!,'Equipment &amp; Materials'!J1583,1),""))</f>
        <v>0</v>
      </c>
      <c r="G1577" t="str">
        <f>IF(F1577=1,COUNTIF($F$8:F1577,1),"")</f>
        <v/>
      </c>
      <c r="I1577" s="157">
        <f>IFERROR($H$8:INDEX($H$8:$H$3000,COUNTIF($H$8:$H$3000,"?*")),"")</f>
        <v>0</v>
      </c>
    </row>
    <row r="1578" spans="1:9" x14ac:dyDescent="0.25">
      <c r="A1578">
        <f>--ISNUMBER(IFERROR(SEARCH('Project Costing'!#REF!,'Equipment &amp; Materials'!J1584,1),""))</f>
        <v>0</v>
      </c>
      <c r="B1578" t="str">
        <f>IF(A1578=1,COUNTIF($A$8:A1578,1),"")</f>
        <v/>
      </c>
      <c r="D1578" s="158">
        <f>IFERROR($C$8:INDEX($C$8:$C$3000,COUNTIF($C$8:$C$3000,"?*")),"")</f>
        <v>0</v>
      </c>
      <c r="F1578">
        <f>--ISNUMBER(IFERROR(SEARCH('Project Costing'!#REF!,'Equipment &amp; Materials'!J1584,1),""))</f>
        <v>0</v>
      </c>
      <c r="G1578" t="str">
        <f>IF(F1578=1,COUNTIF($F$8:F1578,1),"")</f>
        <v/>
      </c>
      <c r="I1578" s="157">
        <f>IFERROR($H$8:INDEX($H$8:$H$3000,COUNTIF($H$8:$H$3000,"?*")),"")</f>
        <v>0</v>
      </c>
    </row>
    <row r="1579" spans="1:9" x14ac:dyDescent="0.25">
      <c r="A1579">
        <f>--ISNUMBER(IFERROR(SEARCH('Project Costing'!#REF!,'Equipment &amp; Materials'!J1585,1),""))</f>
        <v>0</v>
      </c>
      <c r="B1579" t="str">
        <f>IF(A1579=1,COUNTIF($A$8:A1579,1),"")</f>
        <v/>
      </c>
      <c r="D1579" s="158">
        <f>IFERROR($C$8:INDEX($C$8:$C$3000,COUNTIF($C$8:$C$3000,"?*")),"")</f>
        <v>0</v>
      </c>
      <c r="F1579">
        <f>--ISNUMBER(IFERROR(SEARCH('Project Costing'!#REF!,'Equipment &amp; Materials'!J1585,1),""))</f>
        <v>0</v>
      </c>
      <c r="G1579" t="str">
        <f>IF(F1579=1,COUNTIF($F$8:F1579,1),"")</f>
        <v/>
      </c>
      <c r="I1579" s="157">
        <f>IFERROR($H$8:INDEX($H$8:$H$3000,COUNTIF($H$8:$H$3000,"?*")),"")</f>
        <v>0</v>
      </c>
    </row>
    <row r="1580" spans="1:9" x14ac:dyDescent="0.25">
      <c r="A1580">
        <f>--ISNUMBER(IFERROR(SEARCH('Project Costing'!#REF!,'Equipment &amp; Materials'!J1586,1),""))</f>
        <v>0</v>
      </c>
      <c r="B1580" t="str">
        <f>IF(A1580=1,COUNTIF($A$8:A1580,1),"")</f>
        <v/>
      </c>
      <c r="D1580" s="158">
        <f>IFERROR($C$8:INDEX($C$8:$C$3000,COUNTIF($C$8:$C$3000,"?*")),"")</f>
        <v>0</v>
      </c>
      <c r="F1580">
        <f>--ISNUMBER(IFERROR(SEARCH('Project Costing'!#REF!,'Equipment &amp; Materials'!J1586,1),""))</f>
        <v>0</v>
      </c>
      <c r="G1580" t="str">
        <f>IF(F1580=1,COUNTIF($F$8:F1580,1),"")</f>
        <v/>
      </c>
      <c r="I1580" s="157">
        <f>IFERROR($H$8:INDEX($H$8:$H$3000,COUNTIF($H$8:$H$3000,"?*")),"")</f>
        <v>0</v>
      </c>
    </row>
    <row r="1581" spans="1:9" x14ac:dyDescent="0.25">
      <c r="A1581">
        <f>--ISNUMBER(IFERROR(SEARCH('Project Costing'!#REF!,'Equipment &amp; Materials'!J1587,1),""))</f>
        <v>0</v>
      </c>
      <c r="B1581" t="str">
        <f>IF(A1581=1,COUNTIF($A$8:A1581,1),"")</f>
        <v/>
      </c>
      <c r="D1581" s="158">
        <f>IFERROR($C$8:INDEX($C$8:$C$3000,COUNTIF($C$8:$C$3000,"?*")),"")</f>
        <v>0</v>
      </c>
      <c r="F1581">
        <f>--ISNUMBER(IFERROR(SEARCH('Project Costing'!#REF!,'Equipment &amp; Materials'!J1587,1),""))</f>
        <v>0</v>
      </c>
      <c r="G1581" t="str">
        <f>IF(F1581=1,COUNTIF($F$8:F1581,1),"")</f>
        <v/>
      </c>
      <c r="I1581" s="157">
        <f>IFERROR($H$8:INDEX($H$8:$H$3000,COUNTIF($H$8:$H$3000,"?*")),"")</f>
        <v>0</v>
      </c>
    </row>
    <row r="1582" spans="1:9" x14ac:dyDescent="0.25">
      <c r="A1582">
        <f>--ISNUMBER(IFERROR(SEARCH('Project Costing'!#REF!,'Equipment &amp; Materials'!J1588,1),""))</f>
        <v>0</v>
      </c>
      <c r="B1582" t="str">
        <f>IF(A1582=1,COUNTIF($A$8:A1582,1),"")</f>
        <v/>
      </c>
      <c r="D1582" s="158">
        <f>IFERROR($C$8:INDEX($C$8:$C$3000,COUNTIF($C$8:$C$3000,"?*")),"")</f>
        <v>0</v>
      </c>
      <c r="F1582">
        <f>--ISNUMBER(IFERROR(SEARCH('Project Costing'!#REF!,'Equipment &amp; Materials'!J1588,1),""))</f>
        <v>0</v>
      </c>
      <c r="G1582" t="str">
        <f>IF(F1582=1,COUNTIF($F$8:F1582,1),"")</f>
        <v/>
      </c>
      <c r="I1582" s="157">
        <f>IFERROR($H$8:INDEX($H$8:$H$3000,COUNTIF($H$8:$H$3000,"?*")),"")</f>
        <v>0</v>
      </c>
    </row>
    <row r="1583" spans="1:9" x14ac:dyDescent="0.25">
      <c r="A1583">
        <f>--ISNUMBER(IFERROR(SEARCH('Project Costing'!#REF!,'Equipment &amp; Materials'!J1589,1),""))</f>
        <v>0</v>
      </c>
      <c r="B1583" t="str">
        <f>IF(A1583=1,COUNTIF($A$8:A1583,1),"")</f>
        <v/>
      </c>
      <c r="D1583" s="158">
        <f>IFERROR($C$8:INDEX($C$8:$C$3000,COUNTIF($C$8:$C$3000,"?*")),"")</f>
        <v>0</v>
      </c>
      <c r="F1583">
        <f>--ISNUMBER(IFERROR(SEARCH('Project Costing'!#REF!,'Equipment &amp; Materials'!J1589,1),""))</f>
        <v>0</v>
      </c>
      <c r="G1583" t="str">
        <f>IF(F1583=1,COUNTIF($F$8:F1583,1),"")</f>
        <v/>
      </c>
      <c r="I1583" s="157">
        <f>IFERROR($H$8:INDEX($H$8:$H$3000,COUNTIF($H$8:$H$3000,"?*")),"")</f>
        <v>0</v>
      </c>
    </row>
    <row r="1584" spans="1:9" x14ac:dyDescent="0.25">
      <c r="A1584">
        <f>--ISNUMBER(IFERROR(SEARCH('Project Costing'!#REF!,'Equipment &amp; Materials'!J1590,1),""))</f>
        <v>0</v>
      </c>
      <c r="B1584" t="str">
        <f>IF(A1584=1,COUNTIF($A$8:A1584,1),"")</f>
        <v/>
      </c>
      <c r="D1584" s="158">
        <f>IFERROR($C$8:INDEX($C$8:$C$3000,COUNTIF($C$8:$C$3000,"?*")),"")</f>
        <v>0</v>
      </c>
      <c r="F1584">
        <f>--ISNUMBER(IFERROR(SEARCH('Project Costing'!#REF!,'Equipment &amp; Materials'!J1590,1),""))</f>
        <v>0</v>
      </c>
      <c r="G1584" t="str">
        <f>IF(F1584=1,COUNTIF($F$8:F1584,1),"")</f>
        <v/>
      </c>
      <c r="I1584" s="157">
        <f>IFERROR($H$8:INDEX($H$8:$H$3000,COUNTIF($H$8:$H$3000,"?*")),"")</f>
        <v>0</v>
      </c>
    </row>
    <row r="1585" spans="1:9" x14ac:dyDescent="0.25">
      <c r="A1585">
        <f>--ISNUMBER(IFERROR(SEARCH('Project Costing'!#REF!,'Equipment &amp; Materials'!J1591,1),""))</f>
        <v>0</v>
      </c>
      <c r="B1585" t="str">
        <f>IF(A1585=1,COUNTIF($A$8:A1585,1),"")</f>
        <v/>
      </c>
      <c r="D1585" s="158">
        <f>IFERROR($C$8:INDEX($C$8:$C$3000,COUNTIF($C$8:$C$3000,"?*")),"")</f>
        <v>0</v>
      </c>
      <c r="F1585">
        <f>--ISNUMBER(IFERROR(SEARCH('Project Costing'!#REF!,'Equipment &amp; Materials'!J1591,1),""))</f>
        <v>0</v>
      </c>
      <c r="G1585" t="str">
        <f>IF(F1585=1,COUNTIF($F$8:F1585,1),"")</f>
        <v/>
      </c>
      <c r="I1585" s="157">
        <f>IFERROR($H$8:INDEX($H$8:$H$3000,COUNTIF($H$8:$H$3000,"?*")),"")</f>
        <v>0</v>
      </c>
    </row>
    <row r="1586" spans="1:9" x14ac:dyDescent="0.25">
      <c r="A1586">
        <f>--ISNUMBER(IFERROR(SEARCH('Project Costing'!#REF!,'Equipment &amp; Materials'!J1592,1),""))</f>
        <v>0</v>
      </c>
      <c r="B1586" t="str">
        <f>IF(A1586=1,COUNTIF($A$8:A1586,1),"")</f>
        <v/>
      </c>
      <c r="D1586" s="158">
        <f>IFERROR($C$8:INDEX($C$8:$C$3000,COUNTIF($C$8:$C$3000,"?*")),"")</f>
        <v>0</v>
      </c>
      <c r="F1586">
        <f>--ISNUMBER(IFERROR(SEARCH('Project Costing'!#REF!,'Equipment &amp; Materials'!J1592,1),""))</f>
        <v>0</v>
      </c>
      <c r="G1586" t="str">
        <f>IF(F1586=1,COUNTIF($F$8:F1586,1),"")</f>
        <v/>
      </c>
      <c r="I1586" s="157">
        <f>IFERROR($H$8:INDEX($H$8:$H$3000,COUNTIF($H$8:$H$3000,"?*")),"")</f>
        <v>0</v>
      </c>
    </row>
    <row r="1587" spans="1:9" x14ac:dyDescent="0.25">
      <c r="A1587">
        <f>--ISNUMBER(IFERROR(SEARCH('Project Costing'!#REF!,'Equipment &amp; Materials'!J1593,1),""))</f>
        <v>0</v>
      </c>
      <c r="B1587" t="str">
        <f>IF(A1587=1,COUNTIF($A$8:A1587,1),"")</f>
        <v/>
      </c>
      <c r="D1587" s="158">
        <f>IFERROR($C$8:INDEX($C$8:$C$3000,COUNTIF($C$8:$C$3000,"?*")),"")</f>
        <v>0</v>
      </c>
      <c r="F1587">
        <f>--ISNUMBER(IFERROR(SEARCH('Project Costing'!#REF!,'Equipment &amp; Materials'!J1593,1),""))</f>
        <v>0</v>
      </c>
      <c r="G1587" t="str">
        <f>IF(F1587=1,COUNTIF($F$8:F1587,1),"")</f>
        <v/>
      </c>
      <c r="I1587" s="157">
        <f>IFERROR($H$8:INDEX($H$8:$H$3000,COUNTIF($H$8:$H$3000,"?*")),"")</f>
        <v>0</v>
      </c>
    </row>
    <row r="1588" spans="1:9" x14ac:dyDescent="0.25">
      <c r="A1588">
        <f>--ISNUMBER(IFERROR(SEARCH('Project Costing'!#REF!,'Equipment &amp; Materials'!J1594,1),""))</f>
        <v>0</v>
      </c>
      <c r="B1588" t="str">
        <f>IF(A1588=1,COUNTIF($A$8:A1588,1),"")</f>
        <v/>
      </c>
      <c r="D1588" s="158">
        <f>IFERROR($C$8:INDEX($C$8:$C$3000,COUNTIF($C$8:$C$3000,"?*")),"")</f>
        <v>0</v>
      </c>
      <c r="F1588">
        <f>--ISNUMBER(IFERROR(SEARCH('Project Costing'!#REF!,'Equipment &amp; Materials'!J1594,1),""))</f>
        <v>0</v>
      </c>
      <c r="G1588" t="str">
        <f>IF(F1588=1,COUNTIF($F$8:F1588,1),"")</f>
        <v/>
      </c>
      <c r="I1588" s="157">
        <f>IFERROR($H$8:INDEX($H$8:$H$3000,COUNTIF($H$8:$H$3000,"?*")),"")</f>
        <v>0</v>
      </c>
    </row>
    <row r="1589" spans="1:9" x14ac:dyDescent="0.25">
      <c r="A1589">
        <f>--ISNUMBER(IFERROR(SEARCH('Project Costing'!#REF!,'Equipment &amp; Materials'!J1595,1),""))</f>
        <v>0</v>
      </c>
      <c r="B1589" t="str">
        <f>IF(A1589=1,COUNTIF($A$8:A1589,1),"")</f>
        <v/>
      </c>
      <c r="D1589" s="158">
        <f>IFERROR($C$8:INDEX($C$8:$C$3000,COUNTIF($C$8:$C$3000,"?*")),"")</f>
        <v>0</v>
      </c>
      <c r="F1589">
        <f>--ISNUMBER(IFERROR(SEARCH('Project Costing'!#REF!,'Equipment &amp; Materials'!J1595,1),""))</f>
        <v>0</v>
      </c>
      <c r="G1589" t="str">
        <f>IF(F1589=1,COUNTIF($F$8:F1589,1),"")</f>
        <v/>
      </c>
      <c r="I1589" s="157">
        <f>IFERROR($H$8:INDEX($H$8:$H$3000,COUNTIF($H$8:$H$3000,"?*")),"")</f>
        <v>0</v>
      </c>
    </row>
    <row r="1590" spans="1:9" x14ac:dyDescent="0.25">
      <c r="A1590">
        <f>--ISNUMBER(IFERROR(SEARCH('Project Costing'!#REF!,'Equipment &amp; Materials'!J1596,1),""))</f>
        <v>0</v>
      </c>
      <c r="B1590" t="str">
        <f>IF(A1590=1,COUNTIF($A$8:A1590,1),"")</f>
        <v/>
      </c>
      <c r="D1590" s="158">
        <f>IFERROR($C$8:INDEX($C$8:$C$3000,COUNTIF($C$8:$C$3000,"?*")),"")</f>
        <v>0</v>
      </c>
      <c r="F1590">
        <f>--ISNUMBER(IFERROR(SEARCH('Project Costing'!#REF!,'Equipment &amp; Materials'!J1596,1),""))</f>
        <v>0</v>
      </c>
      <c r="G1590" t="str">
        <f>IF(F1590=1,COUNTIF($F$8:F1590,1),"")</f>
        <v/>
      </c>
      <c r="I1590" s="157">
        <f>IFERROR($H$8:INDEX($H$8:$H$3000,COUNTIF($H$8:$H$3000,"?*")),"")</f>
        <v>0</v>
      </c>
    </row>
    <row r="1591" spans="1:9" x14ac:dyDescent="0.25">
      <c r="A1591">
        <f>--ISNUMBER(IFERROR(SEARCH('Project Costing'!#REF!,'Equipment &amp; Materials'!J1597,1),""))</f>
        <v>0</v>
      </c>
      <c r="B1591" t="str">
        <f>IF(A1591=1,COUNTIF($A$8:A1591,1),"")</f>
        <v/>
      </c>
      <c r="D1591" s="158">
        <f>IFERROR($C$8:INDEX($C$8:$C$3000,COUNTIF($C$8:$C$3000,"?*")),"")</f>
        <v>0</v>
      </c>
      <c r="F1591">
        <f>--ISNUMBER(IFERROR(SEARCH('Project Costing'!#REF!,'Equipment &amp; Materials'!J1597,1),""))</f>
        <v>0</v>
      </c>
      <c r="G1591" t="str">
        <f>IF(F1591=1,COUNTIF($F$8:F1591,1),"")</f>
        <v/>
      </c>
      <c r="I1591" s="157">
        <f>IFERROR($H$8:INDEX($H$8:$H$3000,COUNTIF($H$8:$H$3000,"?*")),"")</f>
        <v>0</v>
      </c>
    </row>
    <row r="1592" spans="1:9" x14ac:dyDescent="0.25">
      <c r="A1592">
        <f>--ISNUMBER(IFERROR(SEARCH('Project Costing'!#REF!,'Equipment &amp; Materials'!J1598,1),""))</f>
        <v>0</v>
      </c>
      <c r="B1592" t="str">
        <f>IF(A1592=1,COUNTIF($A$8:A1592,1),"")</f>
        <v/>
      </c>
      <c r="D1592" s="158">
        <f>IFERROR($C$8:INDEX($C$8:$C$3000,COUNTIF($C$8:$C$3000,"?*")),"")</f>
        <v>0</v>
      </c>
      <c r="F1592">
        <f>--ISNUMBER(IFERROR(SEARCH('Project Costing'!#REF!,'Equipment &amp; Materials'!J1598,1),""))</f>
        <v>0</v>
      </c>
      <c r="G1592" t="str">
        <f>IF(F1592=1,COUNTIF($F$8:F1592,1),"")</f>
        <v/>
      </c>
      <c r="I1592" s="157">
        <f>IFERROR($H$8:INDEX($H$8:$H$3000,COUNTIF($H$8:$H$3000,"?*")),"")</f>
        <v>0</v>
      </c>
    </row>
    <row r="1593" spans="1:9" x14ac:dyDescent="0.25">
      <c r="A1593">
        <f>--ISNUMBER(IFERROR(SEARCH('Project Costing'!#REF!,'Equipment &amp; Materials'!J1599,1),""))</f>
        <v>0</v>
      </c>
      <c r="B1593" t="str">
        <f>IF(A1593=1,COUNTIF($A$8:A1593,1),"")</f>
        <v/>
      </c>
      <c r="D1593" s="158">
        <f>IFERROR($C$8:INDEX($C$8:$C$3000,COUNTIF($C$8:$C$3000,"?*")),"")</f>
        <v>0</v>
      </c>
      <c r="F1593">
        <f>--ISNUMBER(IFERROR(SEARCH('Project Costing'!#REF!,'Equipment &amp; Materials'!J1599,1),""))</f>
        <v>0</v>
      </c>
      <c r="G1593" t="str">
        <f>IF(F1593=1,COUNTIF($F$8:F1593,1),"")</f>
        <v/>
      </c>
      <c r="I1593" s="157">
        <f>IFERROR($H$8:INDEX($H$8:$H$3000,COUNTIF($H$8:$H$3000,"?*")),"")</f>
        <v>0</v>
      </c>
    </row>
    <row r="1594" spans="1:9" x14ac:dyDescent="0.25">
      <c r="A1594">
        <f>--ISNUMBER(IFERROR(SEARCH('Project Costing'!#REF!,'Equipment &amp; Materials'!J1600,1),""))</f>
        <v>0</v>
      </c>
      <c r="B1594" t="str">
        <f>IF(A1594=1,COUNTIF($A$8:A1594,1),"")</f>
        <v/>
      </c>
      <c r="D1594" s="158">
        <f>IFERROR($C$8:INDEX($C$8:$C$3000,COUNTIF($C$8:$C$3000,"?*")),"")</f>
        <v>0</v>
      </c>
      <c r="F1594">
        <f>--ISNUMBER(IFERROR(SEARCH('Project Costing'!#REF!,'Equipment &amp; Materials'!J1600,1),""))</f>
        <v>0</v>
      </c>
      <c r="G1594" t="str">
        <f>IF(F1594=1,COUNTIF($F$8:F1594,1),"")</f>
        <v/>
      </c>
      <c r="I1594" s="157">
        <f>IFERROR($H$8:INDEX($H$8:$H$3000,COUNTIF($H$8:$H$3000,"?*")),"")</f>
        <v>0</v>
      </c>
    </row>
    <row r="1595" spans="1:9" x14ac:dyDescent="0.25">
      <c r="A1595">
        <f>--ISNUMBER(IFERROR(SEARCH('Project Costing'!#REF!,'Equipment &amp; Materials'!J1601,1),""))</f>
        <v>0</v>
      </c>
      <c r="B1595" t="str">
        <f>IF(A1595=1,COUNTIF($A$8:A1595,1),"")</f>
        <v/>
      </c>
      <c r="D1595" s="158">
        <f>IFERROR($C$8:INDEX($C$8:$C$3000,COUNTIF($C$8:$C$3000,"?*")),"")</f>
        <v>0</v>
      </c>
      <c r="F1595">
        <f>--ISNUMBER(IFERROR(SEARCH('Project Costing'!#REF!,'Equipment &amp; Materials'!J1601,1),""))</f>
        <v>0</v>
      </c>
      <c r="G1595" t="str">
        <f>IF(F1595=1,COUNTIF($F$8:F1595,1),"")</f>
        <v/>
      </c>
      <c r="I1595" s="157">
        <f>IFERROR($H$8:INDEX($H$8:$H$3000,COUNTIF($H$8:$H$3000,"?*")),"")</f>
        <v>0</v>
      </c>
    </row>
    <row r="1596" spans="1:9" x14ac:dyDescent="0.25">
      <c r="A1596">
        <f>--ISNUMBER(IFERROR(SEARCH('Project Costing'!#REF!,'Equipment &amp; Materials'!J1602,1),""))</f>
        <v>0</v>
      </c>
      <c r="B1596" t="str">
        <f>IF(A1596=1,COUNTIF($A$8:A1596,1),"")</f>
        <v/>
      </c>
      <c r="D1596" s="158">
        <f>IFERROR($C$8:INDEX($C$8:$C$3000,COUNTIF($C$8:$C$3000,"?*")),"")</f>
        <v>0</v>
      </c>
      <c r="F1596">
        <f>--ISNUMBER(IFERROR(SEARCH('Project Costing'!#REF!,'Equipment &amp; Materials'!J1602,1),""))</f>
        <v>0</v>
      </c>
      <c r="G1596" t="str">
        <f>IF(F1596=1,COUNTIF($F$8:F1596,1),"")</f>
        <v/>
      </c>
      <c r="I1596" s="157">
        <f>IFERROR($H$8:INDEX($H$8:$H$3000,COUNTIF($H$8:$H$3000,"?*")),"")</f>
        <v>0</v>
      </c>
    </row>
    <row r="1597" spans="1:9" x14ac:dyDescent="0.25">
      <c r="A1597">
        <f>--ISNUMBER(IFERROR(SEARCH('Project Costing'!#REF!,'Equipment &amp; Materials'!J1603,1),""))</f>
        <v>0</v>
      </c>
      <c r="B1597" t="str">
        <f>IF(A1597=1,COUNTIF($A$8:A1597,1),"")</f>
        <v/>
      </c>
      <c r="D1597" s="158">
        <f>IFERROR($C$8:INDEX($C$8:$C$3000,COUNTIF($C$8:$C$3000,"?*")),"")</f>
        <v>0</v>
      </c>
      <c r="F1597">
        <f>--ISNUMBER(IFERROR(SEARCH('Project Costing'!#REF!,'Equipment &amp; Materials'!J1603,1),""))</f>
        <v>0</v>
      </c>
      <c r="G1597" t="str">
        <f>IF(F1597=1,COUNTIF($F$8:F1597,1),"")</f>
        <v/>
      </c>
      <c r="I1597" s="157">
        <f>IFERROR($H$8:INDEX($H$8:$H$3000,COUNTIF($H$8:$H$3000,"?*")),"")</f>
        <v>0</v>
      </c>
    </row>
    <row r="1598" spans="1:9" x14ac:dyDescent="0.25">
      <c r="A1598">
        <f>--ISNUMBER(IFERROR(SEARCH('Project Costing'!#REF!,'Equipment &amp; Materials'!J1604,1),""))</f>
        <v>0</v>
      </c>
      <c r="B1598" t="str">
        <f>IF(A1598=1,COUNTIF($A$8:A1598,1),"")</f>
        <v/>
      </c>
      <c r="D1598" s="158">
        <f>IFERROR($C$8:INDEX($C$8:$C$3000,COUNTIF($C$8:$C$3000,"?*")),"")</f>
        <v>0</v>
      </c>
      <c r="F1598">
        <f>--ISNUMBER(IFERROR(SEARCH('Project Costing'!#REF!,'Equipment &amp; Materials'!J1604,1),""))</f>
        <v>0</v>
      </c>
      <c r="G1598" t="str">
        <f>IF(F1598=1,COUNTIF($F$8:F1598,1),"")</f>
        <v/>
      </c>
      <c r="I1598" s="157">
        <f>IFERROR($H$8:INDEX($H$8:$H$3000,COUNTIF($H$8:$H$3000,"?*")),"")</f>
        <v>0</v>
      </c>
    </row>
    <row r="1599" spans="1:9" x14ac:dyDescent="0.25">
      <c r="A1599">
        <f>--ISNUMBER(IFERROR(SEARCH('Project Costing'!#REF!,'Equipment &amp; Materials'!J1605,1),""))</f>
        <v>0</v>
      </c>
      <c r="B1599" t="str">
        <f>IF(A1599=1,COUNTIF($A$8:A1599,1),"")</f>
        <v/>
      </c>
      <c r="D1599" s="158">
        <f>IFERROR($C$8:INDEX($C$8:$C$3000,COUNTIF($C$8:$C$3000,"?*")),"")</f>
        <v>0</v>
      </c>
      <c r="F1599">
        <f>--ISNUMBER(IFERROR(SEARCH('Project Costing'!#REF!,'Equipment &amp; Materials'!J1605,1),""))</f>
        <v>0</v>
      </c>
      <c r="G1599" t="str">
        <f>IF(F1599=1,COUNTIF($F$8:F1599,1),"")</f>
        <v/>
      </c>
      <c r="I1599" s="157">
        <f>IFERROR($H$8:INDEX($H$8:$H$3000,COUNTIF($H$8:$H$3000,"?*")),"")</f>
        <v>0</v>
      </c>
    </row>
    <row r="1600" spans="1:9" x14ac:dyDescent="0.25">
      <c r="A1600">
        <f>--ISNUMBER(IFERROR(SEARCH('Project Costing'!#REF!,'Equipment &amp; Materials'!J1606,1),""))</f>
        <v>0</v>
      </c>
      <c r="B1600" t="str">
        <f>IF(A1600=1,COUNTIF($A$8:A1600,1),"")</f>
        <v/>
      </c>
      <c r="D1600" s="158">
        <f>IFERROR($C$8:INDEX($C$8:$C$3000,COUNTIF($C$8:$C$3000,"?*")),"")</f>
        <v>0</v>
      </c>
      <c r="F1600">
        <f>--ISNUMBER(IFERROR(SEARCH('Project Costing'!#REF!,'Equipment &amp; Materials'!J1606,1),""))</f>
        <v>0</v>
      </c>
      <c r="G1600" t="str">
        <f>IF(F1600=1,COUNTIF($F$8:F1600,1),"")</f>
        <v/>
      </c>
      <c r="I1600" s="157">
        <f>IFERROR($H$8:INDEX($H$8:$H$3000,COUNTIF($H$8:$H$3000,"?*")),"")</f>
        <v>0</v>
      </c>
    </row>
    <row r="1601" spans="1:9" x14ac:dyDescent="0.25">
      <c r="A1601">
        <f>--ISNUMBER(IFERROR(SEARCH('Project Costing'!#REF!,'Equipment &amp; Materials'!J1607,1),""))</f>
        <v>0</v>
      </c>
      <c r="B1601" t="str">
        <f>IF(A1601=1,COUNTIF($A$8:A1601,1),"")</f>
        <v/>
      </c>
      <c r="D1601" s="158">
        <f>IFERROR($C$8:INDEX($C$8:$C$3000,COUNTIF($C$8:$C$3000,"?*")),"")</f>
        <v>0</v>
      </c>
      <c r="F1601">
        <f>--ISNUMBER(IFERROR(SEARCH('Project Costing'!#REF!,'Equipment &amp; Materials'!J1607,1),""))</f>
        <v>0</v>
      </c>
      <c r="G1601" t="str">
        <f>IF(F1601=1,COUNTIF($F$8:F1601,1),"")</f>
        <v/>
      </c>
      <c r="I1601" s="157">
        <f>IFERROR($H$8:INDEX($H$8:$H$3000,COUNTIF($H$8:$H$3000,"?*")),"")</f>
        <v>0</v>
      </c>
    </row>
    <row r="1602" spans="1:9" x14ac:dyDescent="0.25">
      <c r="A1602">
        <f>--ISNUMBER(IFERROR(SEARCH('Project Costing'!#REF!,'Equipment &amp; Materials'!J1608,1),""))</f>
        <v>0</v>
      </c>
      <c r="B1602" t="str">
        <f>IF(A1602=1,COUNTIF($A$8:A1602,1),"")</f>
        <v/>
      </c>
      <c r="D1602" s="158">
        <f>IFERROR($C$8:INDEX($C$8:$C$3000,COUNTIF($C$8:$C$3000,"?*")),"")</f>
        <v>0</v>
      </c>
      <c r="F1602">
        <f>--ISNUMBER(IFERROR(SEARCH('Project Costing'!#REF!,'Equipment &amp; Materials'!J1608,1),""))</f>
        <v>0</v>
      </c>
      <c r="G1602" t="str">
        <f>IF(F1602=1,COUNTIF($F$8:F1602,1),"")</f>
        <v/>
      </c>
      <c r="I1602" s="157">
        <f>IFERROR($H$8:INDEX($H$8:$H$3000,COUNTIF($H$8:$H$3000,"?*")),"")</f>
        <v>0</v>
      </c>
    </row>
    <row r="1603" spans="1:9" x14ac:dyDescent="0.25">
      <c r="A1603">
        <f>--ISNUMBER(IFERROR(SEARCH('Project Costing'!#REF!,'Equipment &amp; Materials'!J1609,1),""))</f>
        <v>0</v>
      </c>
      <c r="B1603" t="str">
        <f>IF(A1603=1,COUNTIF($A$8:A1603,1),"")</f>
        <v/>
      </c>
      <c r="D1603" s="158">
        <f>IFERROR($C$8:INDEX($C$8:$C$3000,COUNTIF($C$8:$C$3000,"?*")),"")</f>
        <v>0</v>
      </c>
      <c r="F1603">
        <f>--ISNUMBER(IFERROR(SEARCH('Project Costing'!#REF!,'Equipment &amp; Materials'!J1609,1),""))</f>
        <v>0</v>
      </c>
      <c r="G1603" t="str">
        <f>IF(F1603=1,COUNTIF($F$8:F1603,1),"")</f>
        <v/>
      </c>
      <c r="I1603" s="157">
        <f>IFERROR($H$8:INDEX($H$8:$H$3000,COUNTIF($H$8:$H$3000,"?*")),"")</f>
        <v>0</v>
      </c>
    </row>
    <row r="1604" spans="1:9" x14ac:dyDescent="0.25">
      <c r="A1604">
        <f>--ISNUMBER(IFERROR(SEARCH('Project Costing'!#REF!,'Equipment &amp; Materials'!J1610,1),""))</f>
        <v>0</v>
      </c>
      <c r="B1604" t="str">
        <f>IF(A1604=1,COUNTIF($A$8:A1604,1),"")</f>
        <v/>
      </c>
      <c r="D1604" s="158">
        <f>IFERROR($C$8:INDEX($C$8:$C$3000,COUNTIF($C$8:$C$3000,"?*")),"")</f>
        <v>0</v>
      </c>
      <c r="F1604">
        <f>--ISNUMBER(IFERROR(SEARCH('Project Costing'!#REF!,'Equipment &amp; Materials'!J1610,1),""))</f>
        <v>0</v>
      </c>
      <c r="G1604" t="str">
        <f>IF(F1604=1,COUNTIF($F$8:F1604,1),"")</f>
        <v/>
      </c>
      <c r="I1604" s="157">
        <f>IFERROR($H$8:INDEX($H$8:$H$3000,COUNTIF($H$8:$H$3000,"?*")),"")</f>
        <v>0</v>
      </c>
    </row>
    <row r="1605" spans="1:9" x14ac:dyDescent="0.25">
      <c r="A1605">
        <f>--ISNUMBER(IFERROR(SEARCH('Project Costing'!#REF!,'Equipment &amp; Materials'!J1611,1),""))</f>
        <v>0</v>
      </c>
      <c r="B1605" t="str">
        <f>IF(A1605=1,COUNTIF($A$8:A1605,1),"")</f>
        <v/>
      </c>
      <c r="D1605" s="158">
        <f>IFERROR($C$8:INDEX($C$8:$C$3000,COUNTIF($C$8:$C$3000,"?*")),"")</f>
        <v>0</v>
      </c>
      <c r="F1605">
        <f>--ISNUMBER(IFERROR(SEARCH('Project Costing'!#REF!,'Equipment &amp; Materials'!J1611,1),""))</f>
        <v>0</v>
      </c>
      <c r="G1605" t="str">
        <f>IF(F1605=1,COUNTIF($F$8:F1605,1),"")</f>
        <v/>
      </c>
      <c r="I1605" s="157">
        <f>IFERROR($H$8:INDEX($H$8:$H$3000,COUNTIF($H$8:$H$3000,"?*")),"")</f>
        <v>0</v>
      </c>
    </row>
    <row r="1606" spans="1:9" x14ac:dyDescent="0.25">
      <c r="A1606">
        <f>--ISNUMBER(IFERROR(SEARCH('Project Costing'!#REF!,'Equipment &amp; Materials'!J1612,1),""))</f>
        <v>0</v>
      </c>
      <c r="B1606" t="str">
        <f>IF(A1606=1,COUNTIF($A$8:A1606,1),"")</f>
        <v/>
      </c>
      <c r="D1606" s="158">
        <f>IFERROR($C$8:INDEX($C$8:$C$3000,COUNTIF($C$8:$C$3000,"?*")),"")</f>
        <v>0</v>
      </c>
      <c r="F1606">
        <f>--ISNUMBER(IFERROR(SEARCH('Project Costing'!#REF!,'Equipment &amp; Materials'!J1612,1),""))</f>
        <v>0</v>
      </c>
      <c r="G1606" t="str">
        <f>IF(F1606=1,COUNTIF($F$8:F1606,1),"")</f>
        <v/>
      </c>
      <c r="I1606" s="157">
        <f>IFERROR($H$8:INDEX($H$8:$H$3000,COUNTIF($H$8:$H$3000,"?*")),"")</f>
        <v>0</v>
      </c>
    </row>
    <row r="1607" spans="1:9" x14ac:dyDescent="0.25">
      <c r="A1607">
        <f>--ISNUMBER(IFERROR(SEARCH('Project Costing'!#REF!,'Equipment &amp; Materials'!J1613,1),""))</f>
        <v>0</v>
      </c>
      <c r="B1607" t="str">
        <f>IF(A1607=1,COUNTIF($A$8:A1607,1),"")</f>
        <v/>
      </c>
      <c r="D1607" s="158">
        <f>IFERROR($C$8:INDEX($C$8:$C$3000,COUNTIF($C$8:$C$3000,"?*")),"")</f>
        <v>0</v>
      </c>
      <c r="F1607">
        <f>--ISNUMBER(IFERROR(SEARCH('Project Costing'!#REF!,'Equipment &amp; Materials'!J1613,1),""))</f>
        <v>0</v>
      </c>
      <c r="G1607" t="str">
        <f>IF(F1607=1,COUNTIF($F$8:F1607,1),"")</f>
        <v/>
      </c>
      <c r="I1607" s="157">
        <f>IFERROR($H$8:INDEX($H$8:$H$3000,COUNTIF($H$8:$H$3000,"?*")),"")</f>
        <v>0</v>
      </c>
    </row>
    <row r="1608" spans="1:9" x14ac:dyDescent="0.25">
      <c r="A1608">
        <f>--ISNUMBER(IFERROR(SEARCH('Project Costing'!#REF!,'Equipment &amp; Materials'!J1614,1),""))</f>
        <v>0</v>
      </c>
      <c r="B1608" t="str">
        <f>IF(A1608=1,COUNTIF($A$8:A1608,1),"")</f>
        <v/>
      </c>
      <c r="D1608" s="158">
        <f>IFERROR($C$8:INDEX($C$8:$C$3000,COUNTIF($C$8:$C$3000,"?*")),"")</f>
        <v>0</v>
      </c>
      <c r="F1608">
        <f>--ISNUMBER(IFERROR(SEARCH('Project Costing'!#REF!,'Equipment &amp; Materials'!J1614,1),""))</f>
        <v>0</v>
      </c>
      <c r="G1608" t="str">
        <f>IF(F1608=1,COUNTIF($F$8:F1608,1),"")</f>
        <v/>
      </c>
      <c r="I1608" s="157">
        <f>IFERROR($H$8:INDEX($H$8:$H$3000,COUNTIF($H$8:$H$3000,"?*")),"")</f>
        <v>0</v>
      </c>
    </row>
    <row r="1609" spans="1:9" x14ac:dyDescent="0.25">
      <c r="A1609">
        <f>--ISNUMBER(IFERROR(SEARCH('Project Costing'!#REF!,'Equipment &amp; Materials'!J1615,1),""))</f>
        <v>0</v>
      </c>
      <c r="B1609" t="str">
        <f>IF(A1609=1,COUNTIF($A$8:A1609,1),"")</f>
        <v/>
      </c>
      <c r="D1609" s="158">
        <f>IFERROR($C$8:INDEX($C$8:$C$3000,COUNTIF($C$8:$C$3000,"?*")),"")</f>
        <v>0</v>
      </c>
      <c r="F1609">
        <f>--ISNUMBER(IFERROR(SEARCH('Project Costing'!#REF!,'Equipment &amp; Materials'!J1615,1),""))</f>
        <v>0</v>
      </c>
      <c r="G1609" t="str">
        <f>IF(F1609=1,COUNTIF($F$8:F1609,1),"")</f>
        <v/>
      </c>
      <c r="I1609" s="157">
        <f>IFERROR($H$8:INDEX($H$8:$H$3000,COUNTIF($H$8:$H$3000,"?*")),"")</f>
        <v>0</v>
      </c>
    </row>
    <row r="1610" spans="1:9" x14ac:dyDescent="0.25">
      <c r="A1610">
        <f>--ISNUMBER(IFERROR(SEARCH('Project Costing'!#REF!,'Equipment &amp; Materials'!J1616,1),""))</f>
        <v>0</v>
      </c>
      <c r="B1610" t="str">
        <f>IF(A1610=1,COUNTIF($A$8:A1610,1),"")</f>
        <v/>
      </c>
      <c r="D1610" s="158">
        <f>IFERROR($C$8:INDEX($C$8:$C$3000,COUNTIF($C$8:$C$3000,"?*")),"")</f>
        <v>0</v>
      </c>
      <c r="F1610">
        <f>--ISNUMBER(IFERROR(SEARCH('Project Costing'!#REF!,'Equipment &amp; Materials'!J1616,1),""))</f>
        <v>0</v>
      </c>
      <c r="G1610" t="str">
        <f>IF(F1610=1,COUNTIF($F$8:F1610,1),"")</f>
        <v/>
      </c>
      <c r="I1610" s="157">
        <f>IFERROR($H$8:INDEX($H$8:$H$3000,COUNTIF($H$8:$H$3000,"?*")),"")</f>
        <v>0</v>
      </c>
    </row>
    <row r="1611" spans="1:9" x14ac:dyDescent="0.25">
      <c r="A1611">
        <f>--ISNUMBER(IFERROR(SEARCH('Project Costing'!#REF!,'Equipment &amp; Materials'!J1617,1),""))</f>
        <v>0</v>
      </c>
      <c r="B1611" t="str">
        <f>IF(A1611=1,COUNTIF($A$8:A1611,1),"")</f>
        <v/>
      </c>
      <c r="D1611" s="158">
        <f>IFERROR($C$8:INDEX($C$8:$C$3000,COUNTIF($C$8:$C$3000,"?*")),"")</f>
        <v>0</v>
      </c>
      <c r="F1611">
        <f>--ISNUMBER(IFERROR(SEARCH('Project Costing'!#REF!,'Equipment &amp; Materials'!J1617,1),""))</f>
        <v>0</v>
      </c>
      <c r="G1611" t="str">
        <f>IF(F1611=1,COUNTIF($F$8:F1611,1),"")</f>
        <v/>
      </c>
      <c r="I1611" s="157">
        <f>IFERROR($H$8:INDEX($H$8:$H$3000,COUNTIF($H$8:$H$3000,"?*")),"")</f>
        <v>0</v>
      </c>
    </row>
    <row r="1612" spans="1:9" x14ac:dyDescent="0.25">
      <c r="A1612">
        <f>--ISNUMBER(IFERROR(SEARCH('Project Costing'!#REF!,'Equipment &amp; Materials'!J1618,1),""))</f>
        <v>0</v>
      </c>
      <c r="B1612" t="str">
        <f>IF(A1612=1,COUNTIF($A$8:A1612,1),"")</f>
        <v/>
      </c>
      <c r="D1612" s="158">
        <f>IFERROR($C$8:INDEX($C$8:$C$3000,COUNTIF($C$8:$C$3000,"?*")),"")</f>
        <v>0</v>
      </c>
      <c r="F1612">
        <f>--ISNUMBER(IFERROR(SEARCH('Project Costing'!#REF!,'Equipment &amp; Materials'!J1618,1),""))</f>
        <v>0</v>
      </c>
      <c r="G1612" t="str">
        <f>IF(F1612=1,COUNTIF($F$8:F1612,1),"")</f>
        <v/>
      </c>
      <c r="I1612" s="157">
        <f>IFERROR($H$8:INDEX($H$8:$H$3000,COUNTIF($H$8:$H$3000,"?*")),"")</f>
        <v>0</v>
      </c>
    </row>
    <row r="1613" spans="1:9" x14ac:dyDescent="0.25">
      <c r="A1613">
        <f>--ISNUMBER(IFERROR(SEARCH('Project Costing'!#REF!,'Equipment &amp; Materials'!J1619,1),""))</f>
        <v>0</v>
      </c>
      <c r="B1613" t="str">
        <f>IF(A1613=1,COUNTIF($A$8:A1613,1),"")</f>
        <v/>
      </c>
      <c r="D1613" s="158">
        <f>IFERROR($C$8:INDEX($C$8:$C$3000,COUNTIF($C$8:$C$3000,"?*")),"")</f>
        <v>0</v>
      </c>
      <c r="F1613">
        <f>--ISNUMBER(IFERROR(SEARCH('Project Costing'!#REF!,'Equipment &amp; Materials'!J1619,1),""))</f>
        <v>0</v>
      </c>
      <c r="G1613" t="str">
        <f>IF(F1613=1,COUNTIF($F$8:F1613,1),"")</f>
        <v/>
      </c>
      <c r="I1613" s="157">
        <f>IFERROR($H$8:INDEX($H$8:$H$3000,COUNTIF($H$8:$H$3000,"?*")),"")</f>
        <v>0</v>
      </c>
    </row>
    <row r="1614" spans="1:9" x14ac:dyDescent="0.25">
      <c r="A1614">
        <f>--ISNUMBER(IFERROR(SEARCH('Project Costing'!#REF!,'Equipment &amp; Materials'!J1620,1),""))</f>
        <v>0</v>
      </c>
      <c r="B1614" t="str">
        <f>IF(A1614=1,COUNTIF($A$8:A1614,1),"")</f>
        <v/>
      </c>
      <c r="D1614" s="158">
        <f>IFERROR($C$8:INDEX($C$8:$C$3000,COUNTIF($C$8:$C$3000,"?*")),"")</f>
        <v>0</v>
      </c>
      <c r="F1614">
        <f>--ISNUMBER(IFERROR(SEARCH('Project Costing'!#REF!,'Equipment &amp; Materials'!J1620,1),""))</f>
        <v>0</v>
      </c>
      <c r="G1614" t="str">
        <f>IF(F1614=1,COUNTIF($F$8:F1614,1),"")</f>
        <v/>
      </c>
      <c r="I1614" s="157">
        <f>IFERROR($H$8:INDEX($H$8:$H$3000,COUNTIF($H$8:$H$3000,"?*")),"")</f>
        <v>0</v>
      </c>
    </row>
    <row r="1615" spans="1:9" x14ac:dyDescent="0.25">
      <c r="A1615">
        <f>--ISNUMBER(IFERROR(SEARCH('Project Costing'!#REF!,'Equipment &amp; Materials'!J1621,1),""))</f>
        <v>0</v>
      </c>
      <c r="B1615" t="str">
        <f>IF(A1615=1,COUNTIF($A$8:A1615,1),"")</f>
        <v/>
      </c>
      <c r="D1615" s="158">
        <f>IFERROR($C$8:INDEX($C$8:$C$3000,COUNTIF($C$8:$C$3000,"?*")),"")</f>
        <v>0</v>
      </c>
      <c r="F1615">
        <f>--ISNUMBER(IFERROR(SEARCH('Project Costing'!#REF!,'Equipment &amp; Materials'!J1621,1),""))</f>
        <v>0</v>
      </c>
      <c r="G1615" t="str">
        <f>IF(F1615=1,COUNTIF($F$8:F1615,1),"")</f>
        <v/>
      </c>
      <c r="I1615" s="157">
        <f>IFERROR($H$8:INDEX($H$8:$H$3000,COUNTIF($H$8:$H$3000,"?*")),"")</f>
        <v>0</v>
      </c>
    </row>
    <row r="1616" spans="1:9" x14ac:dyDescent="0.25">
      <c r="A1616">
        <f>--ISNUMBER(IFERROR(SEARCH('Project Costing'!#REF!,'Equipment &amp; Materials'!J1622,1),""))</f>
        <v>0</v>
      </c>
      <c r="B1616" t="str">
        <f>IF(A1616=1,COUNTIF($A$8:A1616,1),"")</f>
        <v/>
      </c>
      <c r="D1616" s="158">
        <f>IFERROR($C$8:INDEX($C$8:$C$3000,COUNTIF($C$8:$C$3000,"?*")),"")</f>
        <v>0</v>
      </c>
      <c r="F1616">
        <f>--ISNUMBER(IFERROR(SEARCH('Project Costing'!#REF!,'Equipment &amp; Materials'!J1622,1),""))</f>
        <v>0</v>
      </c>
      <c r="G1616" t="str">
        <f>IF(F1616=1,COUNTIF($F$8:F1616,1),"")</f>
        <v/>
      </c>
      <c r="I1616" s="157">
        <f>IFERROR($H$8:INDEX($H$8:$H$3000,COUNTIF($H$8:$H$3000,"?*")),"")</f>
        <v>0</v>
      </c>
    </row>
    <row r="1617" spans="1:9" x14ac:dyDescent="0.25">
      <c r="A1617">
        <f>--ISNUMBER(IFERROR(SEARCH('Project Costing'!#REF!,'Equipment &amp; Materials'!J1623,1),""))</f>
        <v>0</v>
      </c>
      <c r="B1617" t="str">
        <f>IF(A1617=1,COUNTIF($A$8:A1617,1),"")</f>
        <v/>
      </c>
      <c r="D1617" s="158">
        <f>IFERROR($C$8:INDEX($C$8:$C$3000,COUNTIF($C$8:$C$3000,"?*")),"")</f>
        <v>0</v>
      </c>
      <c r="F1617">
        <f>--ISNUMBER(IFERROR(SEARCH('Project Costing'!#REF!,'Equipment &amp; Materials'!J1623,1),""))</f>
        <v>0</v>
      </c>
      <c r="G1617" t="str">
        <f>IF(F1617=1,COUNTIF($F$8:F1617,1),"")</f>
        <v/>
      </c>
      <c r="I1617" s="157">
        <f>IFERROR($H$8:INDEX($H$8:$H$3000,COUNTIF($H$8:$H$3000,"?*")),"")</f>
        <v>0</v>
      </c>
    </row>
    <row r="1618" spans="1:9" x14ac:dyDescent="0.25">
      <c r="A1618">
        <f>--ISNUMBER(IFERROR(SEARCH('Project Costing'!#REF!,'Equipment &amp; Materials'!J1624,1),""))</f>
        <v>0</v>
      </c>
      <c r="B1618" t="str">
        <f>IF(A1618=1,COUNTIF($A$8:A1618,1),"")</f>
        <v/>
      </c>
      <c r="D1618" s="158">
        <f>IFERROR($C$8:INDEX($C$8:$C$3000,COUNTIF($C$8:$C$3000,"?*")),"")</f>
        <v>0</v>
      </c>
      <c r="F1618">
        <f>--ISNUMBER(IFERROR(SEARCH('Project Costing'!#REF!,'Equipment &amp; Materials'!J1624,1),""))</f>
        <v>0</v>
      </c>
      <c r="G1618" t="str">
        <f>IF(F1618=1,COUNTIF($F$8:F1618,1),"")</f>
        <v/>
      </c>
      <c r="I1618" s="157">
        <f>IFERROR($H$8:INDEX($H$8:$H$3000,COUNTIF($H$8:$H$3000,"?*")),"")</f>
        <v>0</v>
      </c>
    </row>
    <row r="1619" spans="1:9" x14ac:dyDescent="0.25">
      <c r="A1619">
        <f>--ISNUMBER(IFERROR(SEARCH('Project Costing'!#REF!,'Equipment &amp; Materials'!J1625,1),""))</f>
        <v>0</v>
      </c>
      <c r="B1619" t="str">
        <f>IF(A1619=1,COUNTIF($A$8:A1619,1),"")</f>
        <v/>
      </c>
      <c r="D1619" s="158">
        <f>IFERROR($C$8:INDEX($C$8:$C$3000,COUNTIF($C$8:$C$3000,"?*")),"")</f>
        <v>0</v>
      </c>
      <c r="F1619">
        <f>--ISNUMBER(IFERROR(SEARCH('Project Costing'!#REF!,'Equipment &amp; Materials'!J1625,1),""))</f>
        <v>0</v>
      </c>
      <c r="G1619" t="str">
        <f>IF(F1619=1,COUNTIF($F$8:F1619,1),"")</f>
        <v/>
      </c>
      <c r="I1619" s="157">
        <f>IFERROR($H$8:INDEX($H$8:$H$3000,COUNTIF($H$8:$H$3000,"?*")),"")</f>
        <v>0</v>
      </c>
    </row>
    <row r="1620" spans="1:9" x14ac:dyDescent="0.25">
      <c r="A1620">
        <f>--ISNUMBER(IFERROR(SEARCH('Project Costing'!#REF!,'Equipment &amp; Materials'!J1626,1),""))</f>
        <v>0</v>
      </c>
      <c r="B1620" t="str">
        <f>IF(A1620=1,COUNTIF($A$8:A1620,1),"")</f>
        <v/>
      </c>
      <c r="D1620" s="158">
        <f>IFERROR($C$8:INDEX($C$8:$C$3000,COUNTIF($C$8:$C$3000,"?*")),"")</f>
        <v>0</v>
      </c>
      <c r="F1620">
        <f>--ISNUMBER(IFERROR(SEARCH('Project Costing'!#REF!,'Equipment &amp; Materials'!J1626,1),""))</f>
        <v>0</v>
      </c>
      <c r="G1620" t="str">
        <f>IF(F1620=1,COUNTIF($F$8:F1620,1),"")</f>
        <v/>
      </c>
      <c r="I1620" s="157">
        <f>IFERROR($H$8:INDEX($H$8:$H$3000,COUNTIF($H$8:$H$3000,"?*")),"")</f>
        <v>0</v>
      </c>
    </row>
    <row r="1621" spans="1:9" x14ac:dyDescent="0.25">
      <c r="A1621">
        <f>--ISNUMBER(IFERROR(SEARCH('Project Costing'!#REF!,'Equipment &amp; Materials'!J1627,1),""))</f>
        <v>0</v>
      </c>
      <c r="B1621" t="str">
        <f>IF(A1621=1,COUNTIF($A$8:A1621,1),"")</f>
        <v/>
      </c>
      <c r="D1621" s="158">
        <f>IFERROR($C$8:INDEX($C$8:$C$3000,COUNTIF($C$8:$C$3000,"?*")),"")</f>
        <v>0</v>
      </c>
      <c r="F1621">
        <f>--ISNUMBER(IFERROR(SEARCH('Project Costing'!#REF!,'Equipment &amp; Materials'!J1627,1),""))</f>
        <v>0</v>
      </c>
      <c r="G1621" t="str">
        <f>IF(F1621=1,COUNTIF($F$8:F1621,1),"")</f>
        <v/>
      </c>
      <c r="I1621" s="157">
        <f>IFERROR($H$8:INDEX($H$8:$H$3000,COUNTIF($H$8:$H$3000,"?*")),"")</f>
        <v>0</v>
      </c>
    </row>
    <row r="1622" spans="1:9" x14ac:dyDescent="0.25">
      <c r="A1622">
        <f>--ISNUMBER(IFERROR(SEARCH('Project Costing'!#REF!,'Equipment &amp; Materials'!J1628,1),""))</f>
        <v>0</v>
      </c>
      <c r="B1622" t="str">
        <f>IF(A1622=1,COUNTIF($A$8:A1622,1),"")</f>
        <v/>
      </c>
      <c r="D1622" s="158">
        <f>IFERROR($C$8:INDEX($C$8:$C$3000,COUNTIF($C$8:$C$3000,"?*")),"")</f>
        <v>0</v>
      </c>
      <c r="F1622">
        <f>--ISNUMBER(IFERROR(SEARCH('Project Costing'!#REF!,'Equipment &amp; Materials'!J1628,1),""))</f>
        <v>0</v>
      </c>
      <c r="G1622" t="str">
        <f>IF(F1622=1,COUNTIF($F$8:F1622,1),"")</f>
        <v/>
      </c>
      <c r="I1622" s="157">
        <f>IFERROR($H$8:INDEX($H$8:$H$3000,COUNTIF($H$8:$H$3000,"?*")),"")</f>
        <v>0</v>
      </c>
    </row>
    <row r="1623" spans="1:9" x14ac:dyDescent="0.25">
      <c r="A1623">
        <f>--ISNUMBER(IFERROR(SEARCH('Project Costing'!#REF!,'Equipment &amp; Materials'!J1629,1),""))</f>
        <v>0</v>
      </c>
      <c r="B1623" t="str">
        <f>IF(A1623=1,COUNTIF($A$8:A1623,1),"")</f>
        <v/>
      </c>
      <c r="D1623" s="158">
        <f>IFERROR($C$8:INDEX($C$8:$C$3000,COUNTIF($C$8:$C$3000,"?*")),"")</f>
        <v>0</v>
      </c>
      <c r="F1623">
        <f>--ISNUMBER(IFERROR(SEARCH('Project Costing'!#REF!,'Equipment &amp; Materials'!J1629,1),""))</f>
        <v>0</v>
      </c>
      <c r="G1623" t="str">
        <f>IF(F1623=1,COUNTIF($F$8:F1623,1),"")</f>
        <v/>
      </c>
      <c r="I1623" s="157">
        <f>IFERROR($H$8:INDEX($H$8:$H$3000,COUNTIF($H$8:$H$3000,"?*")),"")</f>
        <v>0</v>
      </c>
    </row>
    <row r="1624" spans="1:9" x14ac:dyDescent="0.25">
      <c r="A1624">
        <f>--ISNUMBER(IFERROR(SEARCH('Project Costing'!#REF!,'Equipment &amp; Materials'!J1630,1),""))</f>
        <v>0</v>
      </c>
      <c r="B1624" t="str">
        <f>IF(A1624=1,COUNTIF($A$8:A1624,1),"")</f>
        <v/>
      </c>
      <c r="D1624" s="158">
        <f>IFERROR($C$8:INDEX($C$8:$C$3000,COUNTIF($C$8:$C$3000,"?*")),"")</f>
        <v>0</v>
      </c>
      <c r="F1624">
        <f>--ISNUMBER(IFERROR(SEARCH('Project Costing'!#REF!,'Equipment &amp; Materials'!J1630,1),""))</f>
        <v>0</v>
      </c>
      <c r="G1624" t="str">
        <f>IF(F1624=1,COUNTIF($F$8:F1624,1),"")</f>
        <v/>
      </c>
      <c r="I1624" s="157">
        <f>IFERROR($H$8:INDEX($H$8:$H$3000,COUNTIF($H$8:$H$3000,"?*")),"")</f>
        <v>0</v>
      </c>
    </row>
    <row r="1625" spans="1:9" x14ac:dyDescent="0.25">
      <c r="A1625">
        <f>--ISNUMBER(IFERROR(SEARCH('Project Costing'!#REF!,'Equipment &amp; Materials'!J1631,1),""))</f>
        <v>0</v>
      </c>
      <c r="B1625" t="str">
        <f>IF(A1625=1,COUNTIF($A$8:A1625,1),"")</f>
        <v/>
      </c>
      <c r="D1625" s="158">
        <f>IFERROR($C$8:INDEX($C$8:$C$3000,COUNTIF($C$8:$C$3000,"?*")),"")</f>
        <v>0</v>
      </c>
      <c r="F1625">
        <f>--ISNUMBER(IFERROR(SEARCH('Project Costing'!#REF!,'Equipment &amp; Materials'!J1631,1),""))</f>
        <v>0</v>
      </c>
      <c r="G1625" t="str">
        <f>IF(F1625=1,COUNTIF($F$8:F1625,1),"")</f>
        <v/>
      </c>
      <c r="I1625" s="157">
        <f>IFERROR($H$8:INDEX($H$8:$H$3000,COUNTIF($H$8:$H$3000,"?*")),"")</f>
        <v>0</v>
      </c>
    </row>
    <row r="1626" spans="1:9" x14ac:dyDescent="0.25">
      <c r="A1626">
        <f>--ISNUMBER(IFERROR(SEARCH('Project Costing'!#REF!,'Equipment &amp; Materials'!J1632,1),""))</f>
        <v>0</v>
      </c>
      <c r="B1626" t="str">
        <f>IF(A1626=1,COUNTIF($A$8:A1626,1),"")</f>
        <v/>
      </c>
      <c r="D1626" s="158">
        <f>IFERROR($C$8:INDEX($C$8:$C$3000,COUNTIF($C$8:$C$3000,"?*")),"")</f>
        <v>0</v>
      </c>
      <c r="F1626">
        <f>--ISNUMBER(IFERROR(SEARCH('Project Costing'!#REF!,'Equipment &amp; Materials'!J1632,1),""))</f>
        <v>0</v>
      </c>
      <c r="G1626" t="str">
        <f>IF(F1626=1,COUNTIF($F$8:F1626,1),"")</f>
        <v/>
      </c>
      <c r="I1626" s="157">
        <f>IFERROR($H$8:INDEX($H$8:$H$3000,COUNTIF($H$8:$H$3000,"?*")),"")</f>
        <v>0</v>
      </c>
    </row>
    <row r="1627" spans="1:9" x14ac:dyDescent="0.25">
      <c r="A1627">
        <f>--ISNUMBER(IFERROR(SEARCH('Project Costing'!#REF!,'Equipment &amp; Materials'!J1633,1),""))</f>
        <v>0</v>
      </c>
      <c r="B1627" t="str">
        <f>IF(A1627=1,COUNTIF($A$8:A1627,1),"")</f>
        <v/>
      </c>
      <c r="D1627" s="158">
        <f>IFERROR($C$8:INDEX($C$8:$C$3000,COUNTIF($C$8:$C$3000,"?*")),"")</f>
        <v>0</v>
      </c>
      <c r="F1627">
        <f>--ISNUMBER(IFERROR(SEARCH('Project Costing'!#REF!,'Equipment &amp; Materials'!J1633,1),""))</f>
        <v>0</v>
      </c>
      <c r="G1627" t="str">
        <f>IF(F1627=1,COUNTIF($F$8:F1627,1),"")</f>
        <v/>
      </c>
      <c r="I1627" s="157">
        <f>IFERROR($H$8:INDEX($H$8:$H$3000,COUNTIF($H$8:$H$3000,"?*")),"")</f>
        <v>0</v>
      </c>
    </row>
    <row r="1628" spans="1:9" x14ac:dyDescent="0.25">
      <c r="A1628">
        <f>--ISNUMBER(IFERROR(SEARCH('Project Costing'!#REF!,'Equipment &amp; Materials'!J1634,1),""))</f>
        <v>0</v>
      </c>
      <c r="B1628" t="str">
        <f>IF(A1628=1,COUNTIF($A$8:A1628,1),"")</f>
        <v/>
      </c>
      <c r="D1628" s="158">
        <f>IFERROR($C$8:INDEX($C$8:$C$3000,COUNTIF($C$8:$C$3000,"?*")),"")</f>
        <v>0</v>
      </c>
      <c r="F1628">
        <f>--ISNUMBER(IFERROR(SEARCH('Project Costing'!#REF!,'Equipment &amp; Materials'!J1634,1),""))</f>
        <v>0</v>
      </c>
      <c r="G1628" t="str">
        <f>IF(F1628=1,COUNTIF($F$8:F1628,1),"")</f>
        <v/>
      </c>
      <c r="I1628" s="157">
        <f>IFERROR($H$8:INDEX($H$8:$H$3000,COUNTIF($H$8:$H$3000,"?*")),"")</f>
        <v>0</v>
      </c>
    </row>
    <row r="1629" spans="1:9" x14ac:dyDescent="0.25">
      <c r="A1629">
        <f>--ISNUMBER(IFERROR(SEARCH('Project Costing'!#REF!,'Equipment &amp; Materials'!J1635,1),""))</f>
        <v>0</v>
      </c>
      <c r="B1629" t="str">
        <f>IF(A1629=1,COUNTIF($A$8:A1629,1),"")</f>
        <v/>
      </c>
      <c r="D1629" s="158">
        <f>IFERROR($C$8:INDEX($C$8:$C$3000,COUNTIF($C$8:$C$3000,"?*")),"")</f>
        <v>0</v>
      </c>
      <c r="F1629">
        <f>--ISNUMBER(IFERROR(SEARCH('Project Costing'!#REF!,'Equipment &amp; Materials'!J1635,1),""))</f>
        <v>0</v>
      </c>
      <c r="G1629" t="str">
        <f>IF(F1629=1,COUNTIF($F$8:F1629,1),"")</f>
        <v/>
      </c>
      <c r="I1629" s="157">
        <f>IFERROR($H$8:INDEX($H$8:$H$3000,COUNTIF($H$8:$H$3000,"?*")),"")</f>
        <v>0</v>
      </c>
    </row>
    <row r="1630" spans="1:9" x14ac:dyDescent="0.25">
      <c r="A1630">
        <f>--ISNUMBER(IFERROR(SEARCH('Project Costing'!#REF!,'Equipment &amp; Materials'!J1636,1),""))</f>
        <v>0</v>
      </c>
      <c r="B1630" t="str">
        <f>IF(A1630=1,COUNTIF($A$8:A1630,1),"")</f>
        <v/>
      </c>
      <c r="D1630" s="158">
        <f>IFERROR($C$8:INDEX($C$8:$C$3000,COUNTIF($C$8:$C$3000,"?*")),"")</f>
        <v>0</v>
      </c>
      <c r="F1630">
        <f>--ISNUMBER(IFERROR(SEARCH('Project Costing'!#REF!,'Equipment &amp; Materials'!J1636,1),""))</f>
        <v>0</v>
      </c>
      <c r="G1630" t="str">
        <f>IF(F1630=1,COUNTIF($F$8:F1630,1),"")</f>
        <v/>
      </c>
      <c r="I1630" s="157">
        <f>IFERROR($H$8:INDEX($H$8:$H$3000,COUNTIF($H$8:$H$3000,"?*")),"")</f>
        <v>0</v>
      </c>
    </row>
    <row r="1631" spans="1:9" x14ac:dyDescent="0.25">
      <c r="A1631">
        <f>--ISNUMBER(IFERROR(SEARCH('Project Costing'!#REF!,'Equipment &amp; Materials'!J1637,1),""))</f>
        <v>0</v>
      </c>
      <c r="B1631" t="str">
        <f>IF(A1631=1,COUNTIF($A$8:A1631,1),"")</f>
        <v/>
      </c>
      <c r="D1631" s="158">
        <f>IFERROR($C$8:INDEX($C$8:$C$3000,COUNTIF($C$8:$C$3000,"?*")),"")</f>
        <v>0</v>
      </c>
      <c r="F1631">
        <f>--ISNUMBER(IFERROR(SEARCH('Project Costing'!#REF!,'Equipment &amp; Materials'!J1637,1),""))</f>
        <v>0</v>
      </c>
      <c r="G1631" t="str">
        <f>IF(F1631=1,COUNTIF($F$8:F1631,1),"")</f>
        <v/>
      </c>
      <c r="I1631" s="157">
        <f>IFERROR($H$8:INDEX($H$8:$H$3000,COUNTIF($H$8:$H$3000,"?*")),"")</f>
        <v>0</v>
      </c>
    </row>
    <row r="1632" spans="1:9" x14ac:dyDescent="0.25">
      <c r="A1632">
        <f>--ISNUMBER(IFERROR(SEARCH('Project Costing'!#REF!,'Equipment &amp; Materials'!J1638,1),""))</f>
        <v>0</v>
      </c>
      <c r="B1632" t="str">
        <f>IF(A1632=1,COUNTIF($A$8:A1632,1),"")</f>
        <v/>
      </c>
      <c r="D1632" s="158">
        <f>IFERROR($C$8:INDEX($C$8:$C$3000,COUNTIF($C$8:$C$3000,"?*")),"")</f>
        <v>0</v>
      </c>
      <c r="F1632">
        <f>--ISNUMBER(IFERROR(SEARCH('Project Costing'!#REF!,'Equipment &amp; Materials'!J1638,1),""))</f>
        <v>0</v>
      </c>
      <c r="G1632" t="str">
        <f>IF(F1632=1,COUNTIF($F$8:F1632,1),"")</f>
        <v/>
      </c>
      <c r="I1632" s="157">
        <f>IFERROR($H$8:INDEX($H$8:$H$3000,COUNTIF($H$8:$H$3000,"?*")),"")</f>
        <v>0</v>
      </c>
    </row>
    <row r="1633" spans="1:9" x14ac:dyDescent="0.25">
      <c r="A1633">
        <f>--ISNUMBER(IFERROR(SEARCH('Project Costing'!#REF!,'Equipment &amp; Materials'!J1639,1),""))</f>
        <v>0</v>
      </c>
      <c r="B1633" t="str">
        <f>IF(A1633=1,COUNTIF($A$8:A1633,1),"")</f>
        <v/>
      </c>
      <c r="D1633" s="158">
        <f>IFERROR($C$8:INDEX($C$8:$C$3000,COUNTIF($C$8:$C$3000,"?*")),"")</f>
        <v>0</v>
      </c>
      <c r="F1633">
        <f>--ISNUMBER(IFERROR(SEARCH('Project Costing'!#REF!,'Equipment &amp; Materials'!J1639,1),""))</f>
        <v>0</v>
      </c>
      <c r="G1633" t="str">
        <f>IF(F1633=1,COUNTIF($F$8:F1633,1),"")</f>
        <v/>
      </c>
      <c r="I1633" s="157">
        <f>IFERROR($H$8:INDEX($H$8:$H$3000,COUNTIF($H$8:$H$3000,"?*")),"")</f>
        <v>0</v>
      </c>
    </row>
    <row r="1634" spans="1:9" x14ac:dyDescent="0.25">
      <c r="A1634">
        <f>--ISNUMBER(IFERROR(SEARCH('Project Costing'!#REF!,'Equipment &amp; Materials'!J1640,1),""))</f>
        <v>0</v>
      </c>
      <c r="B1634" t="str">
        <f>IF(A1634=1,COUNTIF($A$8:A1634,1),"")</f>
        <v/>
      </c>
      <c r="D1634" s="158">
        <f>IFERROR($C$8:INDEX($C$8:$C$3000,COUNTIF($C$8:$C$3000,"?*")),"")</f>
        <v>0</v>
      </c>
      <c r="F1634">
        <f>--ISNUMBER(IFERROR(SEARCH('Project Costing'!#REF!,'Equipment &amp; Materials'!J1640,1),""))</f>
        <v>0</v>
      </c>
      <c r="G1634" t="str">
        <f>IF(F1634=1,COUNTIF($F$8:F1634,1),"")</f>
        <v/>
      </c>
      <c r="I1634" s="157">
        <f>IFERROR($H$8:INDEX($H$8:$H$3000,COUNTIF($H$8:$H$3000,"?*")),"")</f>
        <v>0</v>
      </c>
    </row>
    <row r="1635" spans="1:9" x14ac:dyDescent="0.25">
      <c r="A1635">
        <f>--ISNUMBER(IFERROR(SEARCH('Project Costing'!#REF!,'Equipment &amp; Materials'!J1641,1),""))</f>
        <v>0</v>
      </c>
      <c r="B1635" t="str">
        <f>IF(A1635=1,COUNTIF($A$8:A1635,1),"")</f>
        <v/>
      </c>
      <c r="D1635" s="158">
        <f>IFERROR($C$8:INDEX($C$8:$C$3000,COUNTIF($C$8:$C$3000,"?*")),"")</f>
        <v>0</v>
      </c>
      <c r="F1635">
        <f>--ISNUMBER(IFERROR(SEARCH('Project Costing'!#REF!,'Equipment &amp; Materials'!J1641,1),""))</f>
        <v>0</v>
      </c>
      <c r="G1635" t="str">
        <f>IF(F1635=1,COUNTIF($F$8:F1635,1),"")</f>
        <v/>
      </c>
      <c r="I1635" s="157">
        <f>IFERROR($H$8:INDEX($H$8:$H$3000,COUNTIF($H$8:$H$3000,"?*")),"")</f>
        <v>0</v>
      </c>
    </row>
    <row r="1636" spans="1:9" x14ac:dyDescent="0.25">
      <c r="A1636">
        <f>--ISNUMBER(IFERROR(SEARCH('Project Costing'!#REF!,'Equipment &amp; Materials'!J1642,1),""))</f>
        <v>0</v>
      </c>
      <c r="B1636" t="str">
        <f>IF(A1636=1,COUNTIF($A$8:A1636,1),"")</f>
        <v/>
      </c>
      <c r="D1636" s="158">
        <f>IFERROR($C$8:INDEX($C$8:$C$3000,COUNTIF($C$8:$C$3000,"?*")),"")</f>
        <v>0</v>
      </c>
      <c r="F1636">
        <f>--ISNUMBER(IFERROR(SEARCH('Project Costing'!#REF!,'Equipment &amp; Materials'!J1642,1),""))</f>
        <v>0</v>
      </c>
      <c r="G1636" t="str">
        <f>IF(F1636=1,COUNTIF($F$8:F1636,1),"")</f>
        <v/>
      </c>
      <c r="I1636" s="157">
        <f>IFERROR($H$8:INDEX($H$8:$H$3000,COUNTIF($H$8:$H$3000,"?*")),"")</f>
        <v>0</v>
      </c>
    </row>
    <row r="1637" spans="1:9" x14ac:dyDescent="0.25">
      <c r="A1637">
        <f>--ISNUMBER(IFERROR(SEARCH('Project Costing'!#REF!,'Equipment &amp; Materials'!J1643,1),""))</f>
        <v>0</v>
      </c>
      <c r="B1637" t="str">
        <f>IF(A1637=1,COUNTIF($A$8:A1637,1),"")</f>
        <v/>
      </c>
      <c r="D1637" s="158">
        <f>IFERROR($C$8:INDEX($C$8:$C$3000,COUNTIF($C$8:$C$3000,"?*")),"")</f>
        <v>0</v>
      </c>
      <c r="F1637">
        <f>--ISNUMBER(IFERROR(SEARCH('Project Costing'!#REF!,'Equipment &amp; Materials'!J1643,1),""))</f>
        <v>0</v>
      </c>
      <c r="G1637" t="str">
        <f>IF(F1637=1,COUNTIF($F$8:F1637,1),"")</f>
        <v/>
      </c>
      <c r="I1637" s="157">
        <f>IFERROR($H$8:INDEX($H$8:$H$3000,COUNTIF($H$8:$H$3000,"?*")),"")</f>
        <v>0</v>
      </c>
    </row>
    <row r="1638" spans="1:9" x14ac:dyDescent="0.25">
      <c r="A1638">
        <f>--ISNUMBER(IFERROR(SEARCH('Project Costing'!#REF!,'Equipment &amp; Materials'!J1644,1),""))</f>
        <v>0</v>
      </c>
      <c r="B1638" t="str">
        <f>IF(A1638=1,COUNTIF($A$8:A1638,1),"")</f>
        <v/>
      </c>
      <c r="D1638" s="158">
        <f>IFERROR($C$8:INDEX($C$8:$C$3000,COUNTIF($C$8:$C$3000,"?*")),"")</f>
        <v>0</v>
      </c>
      <c r="F1638">
        <f>--ISNUMBER(IFERROR(SEARCH('Project Costing'!#REF!,'Equipment &amp; Materials'!J1644,1),""))</f>
        <v>0</v>
      </c>
      <c r="G1638" t="str">
        <f>IF(F1638=1,COUNTIF($F$8:F1638,1),"")</f>
        <v/>
      </c>
      <c r="I1638" s="157">
        <f>IFERROR($H$8:INDEX($H$8:$H$3000,COUNTIF($H$8:$H$3000,"?*")),"")</f>
        <v>0</v>
      </c>
    </row>
    <row r="1639" spans="1:9" x14ac:dyDescent="0.25">
      <c r="A1639">
        <f>--ISNUMBER(IFERROR(SEARCH('Project Costing'!#REF!,'Equipment &amp; Materials'!J1645,1),""))</f>
        <v>0</v>
      </c>
      <c r="B1639" t="str">
        <f>IF(A1639=1,COUNTIF($A$8:A1639,1),"")</f>
        <v/>
      </c>
      <c r="D1639" s="158">
        <f>IFERROR($C$8:INDEX($C$8:$C$3000,COUNTIF($C$8:$C$3000,"?*")),"")</f>
        <v>0</v>
      </c>
      <c r="F1639">
        <f>--ISNUMBER(IFERROR(SEARCH('Project Costing'!#REF!,'Equipment &amp; Materials'!J1645,1),""))</f>
        <v>0</v>
      </c>
      <c r="G1639" t="str">
        <f>IF(F1639=1,COUNTIF($F$8:F1639,1),"")</f>
        <v/>
      </c>
      <c r="I1639" s="157">
        <f>IFERROR($H$8:INDEX($H$8:$H$3000,COUNTIF($H$8:$H$3000,"?*")),"")</f>
        <v>0</v>
      </c>
    </row>
    <row r="1640" spans="1:9" x14ac:dyDescent="0.25">
      <c r="A1640">
        <f>--ISNUMBER(IFERROR(SEARCH('Project Costing'!#REF!,'Equipment &amp; Materials'!J1646,1),""))</f>
        <v>0</v>
      </c>
      <c r="B1640" t="str">
        <f>IF(A1640=1,COUNTIF($A$8:A1640,1),"")</f>
        <v/>
      </c>
      <c r="D1640" s="158">
        <f>IFERROR($C$8:INDEX($C$8:$C$3000,COUNTIF($C$8:$C$3000,"?*")),"")</f>
        <v>0</v>
      </c>
      <c r="F1640">
        <f>--ISNUMBER(IFERROR(SEARCH('Project Costing'!#REF!,'Equipment &amp; Materials'!J1646,1),""))</f>
        <v>0</v>
      </c>
      <c r="G1640" t="str">
        <f>IF(F1640=1,COUNTIF($F$8:F1640,1),"")</f>
        <v/>
      </c>
      <c r="I1640" s="157">
        <f>IFERROR($H$8:INDEX($H$8:$H$3000,COUNTIF($H$8:$H$3000,"?*")),"")</f>
        <v>0</v>
      </c>
    </row>
    <row r="1641" spans="1:9" x14ac:dyDescent="0.25">
      <c r="A1641">
        <f>--ISNUMBER(IFERROR(SEARCH('Project Costing'!#REF!,'Equipment &amp; Materials'!J1647,1),""))</f>
        <v>0</v>
      </c>
      <c r="B1641" t="str">
        <f>IF(A1641=1,COUNTIF($A$8:A1641,1),"")</f>
        <v/>
      </c>
      <c r="D1641" s="158">
        <f>IFERROR($C$8:INDEX($C$8:$C$3000,COUNTIF($C$8:$C$3000,"?*")),"")</f>
        <v>0</v>
      </c>
      <c r="F1641">
        <f>--ISNUMBER(IFERROR(SEARCH('Project Costing'!#REF!,'Equipment &amp; Materials'!J1647,1),""))</f>
        <v>0</v>
      </c>
      <c r="G1641" t="str">
        <f>IF(F1641=1,COUNTIF($F$8:F1641,1),"")</f>
        <v/>
      </c>
      <c r="I1641" s="157">
        <f>IFERROR($H$8:INDEX($H$8:$H$3000,COUNTIF($H$8:$H$3000,"?*")),"")</f>
        <v>0</v>
      </c>
    </row>
    <row r="1642" spans="1:9" x14ac:dyDescent="0.25">
      <c r="A1642">
        <f>--ISNUMBER(IFERROR(SEARCH('Project Costing'!#REF!,'Equipment &amp; Materials'!J1648,1),""))</f>
        <v>0</v>
      </c>
      <c r="B1642" t="str">
        <f>IF(A1642=1,COUNTIF($A$8:A1642,1),"")</f>
        <v/>
      </c>
      <c r="D1642" s="158">
        <f>IFERROR($C$8:INDEX($C$8:$C$3000,COUNTIF($C$8:$C$3000,"?*")),"")</f>
        <v>0</v>
      </c>
      <c r="F1642">
        <f>--ISNUMBER(IFERROR(SEARCH('Project Costing'!#REF!,'Equipment &amp; Materials'!J1648,1),""))</f>
        <v>0</v>
      </c>
      <c r="G1642" t="str">
        <f>IF(F1642=1,COUNTIF($F$8:F1642,1),"")</f>
        <v/>
      </c>
      <c r="I1642" s="157">
        <f>IFERROR($H$8:INDEX($H$8:$H$3000,COUNTIF($H$8:$H$3000,"?*")),"")</f>
        <v>0</v>
      </c>
    </row>
    <row r="1643" spans="1:9" x14ac:dyDescent="0.25">
      <c r="A1643">
        <f>--ISNUMBER(IFERROR(SEARCH('Project Costing'!#REF!,'Equipment &amp; Materials'!J1649,1),""))</f>
        <v>0</v>
      </c>
      <c r="B1643" t="str">
        <f>IF(A1643=1,COUNTIF($A$8:A1643,1),"")</f>
        <v/>
      </c>
      <c r="D1643" s="158">
        <f>IFERROR($C$8:INDEX($C$8:$C$3000,COUNTIF($C$8:$C$3000,"?*")),"")</f>
        <v>0</v>
      </c>
      <c r="F1643">
        <f>--ISNUMBER(IFERROR(SEARCH('Project Costing'!#REF!,'Equipment &amp; Materials'!J1649,1),""))</f>
        <v>0</v>
      </c>
      <c r="G1643" t="str">
        <f>IF(F1643=1,COUNTIF($F$8:F1643,1),"")</f>
        <v/>
      </c>
      <c r="I1643" s="157">
        <f>IFERROR($H$8:INDEX($H$8:$H$3000,COUNTIF($H$8:$H$3000,"?*")),"")</f>
        <v>0</v>
      </c>
    </row>
    <row r="1644" spans="1:9" x14ac:dyDescent="0.25">
      <c r="A1644">
        <f>--ISNUMBER(IFERROR(SEARCH('Project Costing'!#REF!,'Equipment &amp; Materials'!J1650,1),""))</f>
        <v>0</v>
      </c>
      <c r="B1644" t="str">
        <f>IF(A1644=1,COUNTIF($A$8:A1644,1),"")</f>
        <v/>
      </c>
      <c r="D1644" s="158">
        <f>IFERROR($C$8:INDEX($C$8:$C$3000,COUNTIF($C$8:$C$3000,"?*")),"")</f>
        <v>0</v>
      </c>
      <c r="F1644">
        <f>--ISNUMBER(IFERROR(SEARCH('Project Costing'!#REF!,'Equipment &amp; Materials'!J1650,1),""))</f>
        <v>0</v>
      </c>
      <c r="G1644" t="str">
        <f>IF(F1644=1,COUNTIF($F$8:F1644,1),"")</f>
        <v/>
      </c>
      <c r="I1644" s="157">
        <f>IFERROR($H$8:INDEX($H$8:$H$3000,COUNTIF($H$8:$H$3000,"?*")),"")</f>
        <v>0</v>
      </c>
    </row>
    <row r="1645" spans="1:9" x14ac:dyDescent="0.25">
      <c r="A1645">
        <f>--ISNUMBER(IFERROR(SEARCH('Project Costing'!#REF!,'Equipment &amp; Materials'!J1651,1),""))</f>
        <v>0</v>
      </c>
      <c r="B1645" t="str">
        <f>IF(A1645=1,COUNTIF($A$8:A1645,1),"")</f>
        <v/>
      </c>
      <c r="D1645" s="158">
        <f>IFERROR($C$8:INDEX($C$8:$C$3000,COUNTIF($C$8:$C$3000,"?*")),"")</f>
        <v>0</v>
      </c>
      <c r="F1645">
        <f>--ISNUMBER(IFERROR(SEARCH('Project Costing'!#REF!,'Equipment &amp; Materials'!J1651,1),""))</f>
        <v>0</v>
      </c>
      <c r="G1645" t="str">
        <f>IF(F1645=1,COUNTIF($F$8:F1645,1),"")</f>
        <v/>
      </c>
      <c r="I1645" s="157">
        <f>IFERROR($H$8:INDEX($H$8:$H$3000,COUNTIF($H$8:$H$3000,"?*")),"")</f>
        <v>0</v>
      </c>
    </row>
    <row r="1646" spans="1:9" x14ac:dyDescent="0.25">
      <c r="A1646">
        <f>--ISNUMBER(IFERROR(SEARCH('Project Costing'!#REF!,'Equipment &amp; Materials'!J1652,1),""))</f>
        <v>0</v>
      </c>
      <c r="B1646" t="str">
        <f>IF(A1646=1,COUNTIF($A$8:A1646,1),"")</f>
        <v/>
      </c>
      <c r="D1646" s="158">
        <f>IFERROR($C$8:INDEX($C$8:$C$3000,COUNTIF($C$8:$C$3000,"?*")),"")</f>
        <v>0</v>
      </c>
      <c r="F1646">
        <f>--ISNUMBER(IFERROR(SEARCH('Project Costing'!#REF!,'Equipment &amp; Materials'!J1652,1),""))</f>
        <v>0</v>
      </c>
      <c r="G1646" t="str">
        <f>IF(F1646=1,COUNTIF($F$8:F1646,1),"")</f>
        <v/>
      </c>
      <c r="I1646" s="157">
        <f>IFERROR($H$8:INDEX($H$8:$H$3000,COUNTIF($H$8:$H$3000,"?*")),"")</f>
        <v>0</v>
      </c>
    </row>
    <row r="1647" spans="1:9" x14ac:dyDescent="0.25">
      <c r="A1647">
        <f>--ISNUMBER(IFERROR(SEARCH('Project Costing'!#REF!,'Equipment &amp; Materials'!J1653,1),""))</f>
        <v>0</v>
      </c>
      <c r="B1647" t="str">
        <f>IF(A1647=1,COUNTIF($A$8:A1647,1),"")</f>
        <v/>
      </c>
      <c r="D1647" s="158">
        <f>IFERROR($C$8:INDEX($C$8:$C$3000,COUNTIF($C$8:$C$3000,"?*")),"")</f>
        <v>0</v>
      </c>
      <c r="F1647">
        <f>--ISNUMBER(IFERROR(SEARCH('Project Costing'!#REF!,'Equipment &amp; Materials'!J1653,1),""))</f>
        <v>0</v>
      </c>
      <c r="G1647" t="str">
        <f>IF(F1647=1,COUNTIF($F$8:F1647,1),"")</f>
        <v/>
      </c>
      <c r="I1647" s="157">
        <f>IFERROR($H$8:INDEX($H$8:$H$3000,COUNTIF($H$8:$H$3000,"?*")),"")</f>
        <v>0</v>
      </c>
    </row>
    <row r="1648" spans="1:9" x14ac:dyDescent="0.25">
      <c r="A1648">
        <f>--ISNUMBER(IFERROR(SEARCH('Project Costing'!#REF!,'Equipment &amp; Materials'!J1654,1),""))</f>
        <v>0</v>
      </c>
      <c r="B1648" t="str">
        <f>IF(A1648=1,COUNTIF($A$8:A1648,1),"")</f>
        <v/>
      </c>
      <c r="D1648" s="158">
        <f>IFERROR($C$8:INDEX($C$8:$C$3000,COUNTIF($C$8:$C$3000,"?*")),"")</f>
        <v>0</v>
      </c>
      <c r="F1648">
        <f>--ISNUMBER(IFERROR(SEARCH('Project Costing'!#REF!,'Equipment &amp; Materials'!J1654,1),""))</f>
        <v>0</v>
      </c>
      <c r="G1648" t="str">
        <f>IF(F1648=1,COUNTIF($F$8:F1648,1),"")</f>
        <v/>
      </c>
      <c r="I1648" s="157">
        <f>IFERROR($H$8:INDEX($H$8:$H$3000,COUNTIF($H$8:$H$3000,"?*")),"")</f>
        <v>0</v>
      </c>
    </row>
    <row r="1649" spans="1:9" x14ac:dyDescent="0.25">
      <c r="A1649">
        <f>--ISNUMBER(IFERROR(SEARCH('Project Costing'!#REF!,'Equipment &amp; Materials'!J1655,1),""))</f>
        <v>0</v>
      </c>
      <c r="B1649" t="str">
        <f>IF(A1649=1,COUNTIF($A$8:A1649,1),"")</f>
        <v/>
      </c>
      <c r="D1649" s="158">
        <f>IFERROR($C$8:INDEX($C$8:$C$3000,COUNTIF($C$8:$C$3000,"?*")),"")</f>
        <v>0</v>
      </c>
      <c r="F1649">
        <f>--ISNUMBER(IFERROR(SEARCH('Project Costing'!#REF!,'Equipment &amp; Materials'!J1655,1),""))</f>
        <v>0</v>
      </c>
      <c r="G1649" t="str">
        <f>IF(F1649=1,COUNTIF($F$8:F1649,1),"")</f>
        <v/>
      </c>
      <c r="I1649" s="157">
        <f>IFERROR($H$8:INDEX($H$8:$H$3000,COUNTIF($H$8:$H$3000,"?*")),"")</f>
        <v>0</v>
      </c>
    </row>
    <row r="1650" spans="1:9" x14ac:dyDescent="0.25">
      <c r="A1650">
        <f>--ISNUMBER(IFERROR(SEARCH('Project Costing'!#REF!,'Equipment &amp; Materials'!J1656,1),""))</f>
        <v>0</v>
      </c>
      <c r="B1650" t="str">
        <f>IF(A1650=1,COUNTIF($A$8:A1650,1),"")</f>
        <v/>
      </c>
      <c r="D1650" s="158">
        <f>IFERROR($C$8:INDEX($C$8:$C$3000,COUNTIF($C$8:$C$3000,"?*")),"")</f>
        <v>0</v>
      </c>
      <c r="F1650">
        <f>--ISNUMBER(IFERROR(SEARCH('Project Costing'!#REF!,'Equipment &amp; Materials'!J1656,1),""))</f>
        <v>0</v>
      </c>
      <c r="G1650" t="str">
        <f>IF(F1650=1,COUNTIF($F$8:F1650,1),"")</f>
        <v/>
      </c>
      <c r="I1650" s="157">
        <f>IFERROR($H$8:INDEX($H$8:$H$3000,COUNTIF($H$8:$H$3000,"?*")),"")</f>
        <v>0</v>
      </c>
    </row>
    <row r="1651" spans="1:9" x14ac:dyDescent="0.25">
      <c r="A1651">
        <f>--ISNUMBER(IFERROR(SEARCH('Project Costing'!#REF!,'Equipment &amp; Materials'!J1657,1),""))</f>
        <v>0</v>
      </c>
      <c r="B1651" t="str">
        <f>IF(A1651=1,COUNTIF($A$8:A1651,1),"")</f>
        <v/>
      </c>
      <c r="D1651" s="158">
        <f>IFERROR($C$8:INDEX($C$8:$C$3000,COUNTIF($C$8:$C$3000,"?*")),"")</f>
        <v>0</v>
      </c>
      <c r="F1651">
        <f>--ISNUMBER(IFERROR(SEARCH('Project Costing'!#REF!,'Equipment &amp; Materials'!J1657,1),""))</f>
        <v>0</v>
      </c>
      <c r="G1651" t="str">
        <f>IF(F1651=1,COUNTIF($F$8:F1651,1),"")</f>
        <v/>
      </c>
      <c r="I1651" s="157">
        <f>IFERROR($H$8:INDEX($H$8:$H$3000,COUNTIF($H$8:$H$3000,"?*")),"")</f>
        <v>0</v>
      </c>
    </row>
    <row r="1652" spans="1:9" x14ac:dyDescent="0.25">
      <c r="A1652">
        <f>--ISNUMBER(IFERROR(SEARCH('Project Costing'!#REF!,'Equipment &amp; Materials'!J1658,1),""))</f>
        <v>0</v>
      </c>
      <c r="B1652" t="str">
        <f>IF(A1652=1,COUNTIF($A$8:A1652,1),"")</f>
        <v/>
      </c>
      <c r="D1652" s="158">
        <f>IFERROR($C$8:INDEX($C$8:$C$3000,COUNTIF($C$8:$C$3000,"?*")),"")</f>
        <v>0</v>
      </c>
      <c r="F1652">
        <f>--ISNUMBER(IFERROR(SEARCH('Project Costing'!#REF!,'Equipment &amp; Materials'!J1658,1),""))</f>
        <v>0</v>
      </c>
      <c r="G1652" t="str">
        <f>IF(F1652=1,COUNTIF($F$8:F1652,1),"")</f>
        <v/>
      </c>
      <c r="I1652" s="157">
        <f>IFERROR($H$8:INDEX($H$8:$H$3000,COUNTIF($H$8:$H$3000,"?*")),"")</f>
        <v>0</v>
      </c>
    </row>
    <row r="1653" spans="1:9" x14ac:dyDescent="0.25">
      <c r="A1653">
        <f>--ISNUMBER(IFERROR(SEARCH('Project Costing'!#REF!,'Equipment &amp; Materials'!J1659,1),""))</f>
        <v>0</v>
      </c>
      <c r="B1653" t="str">
        <f>IF(A1653=1,COUNTIF($A$8:A1653,1),"")</f>
        <v/>
      </c>
      <c r="D1653" s="158">
        <f>IFERROR($C$8:INDEX($C$8:$C$3000,COUNTIF($C$8:$C$3000,"?*")),"")</f>
        <v>0</v>
      </c>
      <c r="F1653">
        <f>--ISNUMBER(IFERROR(SEARCH('Project Costing'!#REF!,'Equipment &amp; Materials'!J1659,1),""))</f>
        <v>0</v>
      </c>
      <c r="G1653" t="str">
        <f>IF(F1653=1,COUNTIF($F$8:F1653,1),"")</f>
        <v/>
      </c>
      <c r="I1653" s="157">
        <f>IFERROR($H$8:INDEX($H$8:$H$3000,COUNTIF($H$8:$H$3000,"?*")),"")</f>
        <v>0</v>
      </c>
    </row>
    <row r="1654" spans="1:9" x14ac:dyDescent="0.25">
      <c r="A1654">
        <f>--ISNUMBER(IFERROR(SEARCH('Project Costing'!#REF!,'Equipment &amp; Materials'!J1660,1),""))</f>
        <v>0</v>
      </c>
      <c r="B1654" t="str">
        <f>IF(A1654=1,COUNTIF($A$8:A1654,1),"")</f>
        <v/>
      </c>
      <c r="D1654" s="158">
        <f>IFERROR($C$8:INDEX($C$8:$C$3000,COUNTIF($C$8:$C$3000,"?*")),"")</f>
        <v>0</v>
      </c>
      <c r="F1654">
        <f>--ISNUMBER(IFERROR(SEARCH('Project Costing'!#REF!,'Equipment &amp; Materials'!J1660,1),""))</f>
        <v>0</v>
      </c>
      <c r="G1654" t="str">
        <f>IF(F1654=1,COUNTIF($F$8:F1654,1),"")</f>
        <v/>
      </c>
      <c r="I1654" s="157">
        <f>IFERROR($H$8:INDEX($H$8:$H$3000,COUNTIF($H$8:$H$3000,"?*")),"")</f>
        <v>0</v>
      </c>
    </row>
    <row r="1655" spans="1:9" x14ac:dyDescent="0.25">
      <c r="A1655">
        <f>--ISNUMBER(IFERROR(SEARCH('Project Costing'!#REF!,'Equipment &amp; Materials'!J1661,1),""))</f>
        <v>0</v>
      </c>
      <c r="B1655" t="str">
        <f>IF(A1655=1,COUNTIF($A$8:A1655,1),"")</f>
        <v/>
      </c>
      <c r="D1655" s="158">
        <f>IFERROR($C$8:INDEX($C$8:$C$3000,COUNTIF($C$8:$C$3000,"?*")),"")</f>
        <v>0</v>
      </c>
      <c r="F1655">
        <f>--ISNUMBER(IFERROR(SEARCH('Project Costing'!#REF!,'Equipment &amp; Materials'!J1661,1),""))</f>
        <v>0</v>
      </c>
      <c r="G1655" t="str">
        <f>IF(F1655=1,COUNTIF($F$8:F1655,1),"")</f>
        <v/>
      </c>
      <c r="I1655" s="157">
        <f>IFERROR($H$8:INDEX($H$8:$H$3000,COUNTIF($H$8:$H$3000,"?*")),"")</f>
        <v>0</v>
      </c>
    </row>
    <row r="1656" spans="1:9" x14ac:dyDescent="0.25">
      <c r="A1656">
        <f>--ISNUMBER(IFERROR(SEARCH('Project Costing'!#REF!,'Equipment &amp; Materials'!J1662,1),""))</f>
        <v>0</v>
      </c>
      <c r="B1656" t="str">
        <f>IF(A1656=1,COUNTIF($A$8:A1656,1),"")</f>
        <v/>
      </c>
      <c r="D1656" s="158">
        <f>IFERROR($C$8:INDEX($C$8:$C$3000,COUNTIF($C$8:$C$3000,"?*")),"")</f>
        <v>0</v>
      </c>
      <c r="F1656">
        <f>--ISNUMBER(IFERROR(SEARCH('Project Costing'!#REF!,'Equipment &amp; Materials'!J1662,1),""))</f>
        <v>0</v>
      </c>
      <c r="G1656" t="str">
        <f>IF(F1656=1,COUNTIF($F$8:F1656,1),"")</f>
        <v/>
      </c>
      <c r="I1656" s="157">
        <f>IFERROR($H$8:INDEX($H$8:$H$3000,COUNTIF($H$8:$H$3000,"?*")),"")</f>
        <v>0</v>
      </c>
    </row>
    <row r="1657" spans="1:9" x14ac:dyDescent="0.25">
      <c r="A1657">
        <f>--ISNUMBER(IFERROR(SEARCH('Project Costing'!#REF!,'Equipment &amp; Materials'!J1663,1),""))</f>
        <v>0</v>
      </c>
      <c r="B1657" t="str">
        <f>IF(A1657=1,COUNTIF($A$8:A1657,1),"")</f>
        <v/>
      </c>
      <c r="D1657" s="158">
        <f>IFERROR($C$8:INDEX($C$8:$C$3000,COUNTIF($C$8:$C$3000,"?*")),"")</f>
        <v>0</v>
      </c>
      <c r="F1657">
        <f>--ISNUMBER(IFERROR(SEARCH('Project Costing'!#REF!,'Equipment &amp; Materials'!J1663,1),""))</f>
        <v>0</v>
      </c>
      <c r="G1657" t="str">
        <f>IF(F1657=1,COUNTIF($F$8:F1657,1),"")</f>
        <v/>
      </c>
      <c r="I1657" s="157">
        <f>IFERROR($H$8:INDEX($H$8:$H$3000,COUNTIF($H$8:$H$3000,"?*")),"")</f>
        <v>0</v>
      </c>
    </row>
    <row r="1658" spans="1:9" x14ac:dyDescent="0.25">
      <c r="A1658">
        <f>--ISNUMBER(IFERROR(SEARCH('Project Costing'!#REF!,'Equipment &amp; Materials'!J1664,1),""))</f>
        <v>0</v>
      </c>
      <c r="B1658" t="str">
        <f>IF(A1658=1,COUNTIF($A$8:A1658,1),"")</f>
        <v/>
      </c>
      <c r="D1658" s="158">
        <f>IFERROR($C$8:INDEX($C$8:$C$3000,COUNTIF($C$8:$C$3000,"?*")),"")</f>
        <v>0</v>
      </c>
      <c r="F1658">
        <f>--ISNUMBER(IFERROR(SEARCH('Project Costing'!#REF!,'Equipment &amp; Materials'!J1664,1),""))</f>
        <v>0</v>
      </c>
      <c r="G1658" t="str">
        <f>IF(F1658=1,COUNTIF($F$8:F1658,1),"")</f>
        <v/>
      </c>
      <c r="I1658" s="157">
        <f>IFERROR($H$8:INDEX($H$8:$H$3000,COUNTIF($H$8:$H$3000,"?*")),"")</f>
        <v>0</v>
      </c>
    </row>
    <row r="1659" spans="1:9" x14ac:dyDescent="0.25">
      <c r="A1659">
        <f>--ISNUMBER(IFERROR(SEARCH('Project Costing'!#REF!,'Equipment &amp; Materials'!J1665,1),""))</f>
        <v>0</v>
      </c>
      <c r="B1659" t="str">
        <f>IF(A1659=1,COUNTIF($A$8:A1659,1),"")</f>
        <v/>
      </c>
      <c r="D1659" s="158">
        <f>IFERROR($C$8:INDEX($C$8:$C$3000,COUNTIF($C$8:$C$3000,"?*")),"")</f>
        <v>0</v>
      </c>
      <c r="F1659">
        <f>--ISNUMBER(IFERROR(SEARCH('Project Costing'!#REF!,'Equipment &amp; Materials'!J1665,1),""))</f>
        <v>0</v>
      </c>
      <c r="G1659" t="str">
        <f>IF(F1659=1,COUNTIF($F$8:F1659,1),"")</f>
        <v/>
      </c>
      <c r="I1659" s="157">
        <f>IFERROR($H$8:INDEX($H$8:$H$3000,COUNTIF($H$8:$H$3000,"?*")),"")</f>
        <v>0</v>
      </c>
    </row>
    <row r="1660" spans="1:9" x14ac:dyDescent="0.25">
      <c r="A1660">
        <f>--ISNUMBER(IFERROR(SEARCH('Project Costing'!#REF!,'Equipment &amp; Materials'!J1666,1),""))</f>
        <v>0</v>
      </c>
      <c r="B1660" t="str">
        <f>IF(A1660=1,COUNTIF($A$8:A1660,1),"")</f>
        <v/>
      </c>
      <c r="D1660" s="158">
        <f>IFERROR($C$8:INDEX($C$8:$C$3000,COUNTIF($C$8:$C$3000,"?*")),"")</f>
        <v>0</v>
      </c>
      <c r="F1660">
        <f>--ISNUMBER(IFERROR(SEARCH('Project Costing'!#REF!,'Equipment &amp; Materials'!J1666,1),""))</f>
        <v>0</v>
      </c>
      <c r="G1660" t="str">
        <f>IF(F1660=1,COUNTIF($F$8:F1660,1),"")</f>
        <v/>
      </c>
      <c r="I1660" s="157">
        <f>IFERROR($H$8:INDEX($H$8:$H$3000,COUNTIF($H$8:$H$3000,"?*")),"")</f>
        <v>0</v>
      </c>
    </row>
    <row r="1661" spans="1:9" x14ac:dyDescent="0.25">
      <c r="A1661">
        <f>--ISNUMBER(IFERROR(SEARCH('Project Costing'!#REF!,'Equipment &amp; Materials'!J1667,1),""))</f>
        <v>0</v>
      </c>
      <c r="B1661" t="str">
        <f>IF(A1661=1,COUNTIF($A$8:A1661,1),"")</f>
        <v/>
      </c>
      <c r="D1661" s="158">
        <f>IFERROR($C$8:INDEX($C$8:$C$3000,COUNTIF($C$8:$C$3000,"?*")),"")</f>
        <v>0</v>
      </c>
      <c r="F1661">
        <f>--ISNUMBER(IFERROR(SEARCH('Project Costing'!#REF!,'Equipment &amp; Materials'!J1667,1),""))</f>
        <v>0</v>
      </c>
      <c r="G1661" t="str">
        <f>IF(F1661=1,COUNTIF($F$8:F1661,1),"")</f>
        <v/>
      </c>
      <c r="I1661" s="157">
        <f>IFERROR($H$8:INDEX($H$8:$H$3000,COUNTIF($H$8:$H$3000,"?*")),"")</f>
        <v>0</v>
      </c>
    </row>
    <row r="1662" spans="1:9" x14ac:dyDescent="0.25">
      <c r="A1662">
        <f>--ISNUMBER(IFERROR(SEARCH('Project Costing'!#REF!,'Equipment &amp; Materials'!J1668,1),""))</f>
        <v>0</v>
      </c>
      <c r="B1662" t="str">
        <f>IF(A1662=1,COUNTIF($A$8:A1662,1),"")</f>
        <v/>
      </c>
      <c r="D1662" s="158">
        <f>IFERROR($C$8:INDEX($C$8:$C$3000,COUNTIF($C$8:$C$3000,"?*")),"")</f>
        <v>0</v>
      </c>
      <c r="F1662">
        <f>--ISNUMBER(IFERROR(SEARCH('Project Costing'!#REF!,'Equipment &amp; Materials'!J1668,1),""))</f>
        <v>0</v>
      </c>
      <c r="G1662" t="str">
        <f>IF(F1662=1,COUNTIF($F$8:F1662,1),"")</f>
        <v/>
      </c>
      <c r="I1662" s="157">
        <f>IFERROR($H$8:INDEX($H$8:$H$3000,COUNTIF($H$8:$H$3000,"?*")),"")</f>
        <v>0</v>
      </c>
    </row>
    <row r="1663" spans="1:9" x14ac:dyDescent="0.25">
      <c r="A1663">
        <f>--ISNUMBER(IFERROR(SEARCH('Project Costing'!#REF!,'Equipment &amp; Materials'!J1669,1),""))</f>
        <v>0</v>
      </c>
      <c r="B1663" t="str">
        <f>IF(A1663=1,COUNTIF($A$8:A1663,1),"")</f>
        <v/>
      </c>
      <c r="D1663" s="158">
        <f>IFERROR($C$8:INDEX($C$8:$C$3000,COUNTIF($C$8:$C$3000,"?*")),"")</f>
        <v>0</v>
      </c>
      <c r="F1663">
        <f>--ISNUMBER(IFERROR(SEARCH('Project Costing'!#REF!,'Equipment &amp; Materials'!J1669,1),""))</f>
        <v>0</v>
      </c>
      <c r="G1663" t="str">
        <f>IF(F1663=1,COUNTIF($F$8:F1663,1),"")</f>
        <v/>
      </c>
      <c r="I1663" s="157">
        <f>IFERROR($H$8:INDEX($H$8:$H$3000,COUNTIF($H$8:$H$3000,"?*")),"")</f>
        <v>0</v>
      </c>
    </row>
    <row r="1664" spans="1:9" x14ac:dyDescent="0.25">
      <c r="A1664">
        <f>--ISNUMBER(IFERROR(SEARCH('Project Costing'!#REF!,'Equipment &amp; Materials'!J1670,1),""))</f>
        <v>0</v>
      </c>
      <c r="B1664" t="str">
        <f>IF(A1664=1,COUNTIF($A$8:A1664,1),"")</f>
        <v/>
      </c>
      <c r="D1664" s="158">
        <f>IFERROR($C$8:INDEX($C$8:$C$3000,COUNTIF($C$8:$C$3000,"?*")),"")</f>
        <v>0</v>
      </c>
      <c r="F1664">
        <f>--ISNUMBER(IFERROR(SEARCH('Project Costing'!#REF!,'Equipment &amp; Materials'!J1670,1),""))</f>
        <v>0</v>
      </c>
      <c r="G1664" t="str">
        <f>IF(F1664=1,COUNTIF($F$8:F1664,1),"")</f>
        <v/>
      </c>
      <c r="I1664" s="157">
        <f>IFERROR($H$8:INDEX($H$8:$H$3000,COUNTIF($H$8:$H$3000,"?*")),"")</f>
        <v>0</v>
      </c>
    </row>
    <row r="1665" spans="1:9" x14ac:dyDescent="0.25">
      <c r="A1665">
        <f>--ISNUMBER(IFERROR(SEARCH('Project Costing'!#REF!,'Equipment &amp; Materials'!J1671,1),""))</f>
        <v>0</v>
      </c>
      <c r="B1665" t="str">
        <f>IF(A1665=1,COUNTIF($A$8:A1665,1),"")</f>
        <v/>
      </c>
      <c r="D1665" s="158">
        <f>IFERROR($C$8:INDEX($C$8:$C$3000,COUNTIF($C$8:$C$3000,"?*")),"")</f>
        <v>0</v>
      </c>
      <c r="F1665">
        <f>--ISNUMBER(IFERROR(SEARCH('Project Costing'!#REF!,'Equipment &amp; Materials'!J1671,1),""))</f>
        <v>0</v>
      </c>
      <c r="G1665" t="str">
        <f>IF(F1665=1,COUNTIF($F$8:F1665,1),"")</f>
        <v/>
      </c>
      <c r="I1665" s="157">
        <f>IFERROR($H$8:INDEX($H$8:$H$3000,COUNTIF($H$8:$H$3000,"?*")),"")</f>
        <v>0</v>
      </c>
    </row>
    <row r="1666" spans="1:9" x14ac:dyDescent="0.25">
      <c r="A1666">
        <f>--ISNUMBER(IFERROR(SEARCH('Project Costing'!#REF!,'Equipment &amp; Materials'!J1672,1),""))</f>
        <v>0</v>
      </c>
      <c r="B1666" t="str">
        <f>IF(A1666=1,COUNTIF($A$8:A1666,1),"")</f>
        <v/>
      </c>
      <c r="D1666" s="158">
        <f>IFERROR($C$8:INDEX($C$8:$C$3000,COUNTIF($C$8:$C$3000,"?*")),"")</f>
        <v>0</v>
      </c>
      <c r="F1666">
        <f>--ISNUMBER(IFERROR(SEARCH('Project Costing'!#REF!,'Equipment &amp; Materials'!J1672,1),""))</f>
        <v>0</v>
      </c>
      <c r="G1666" t="str">
        <f>IF(F1666=1,COUNTIF($F$8:F1666,1),"")</f>
        <v/>
      </c>
      <c r="I1666" s="157">
        <f>IFERROR($H$8:INDEX($H$8:$H$3000,COUNTIF($H$8:$H$3000,"?*")),"")</f>
        <v>0</v>
      </c>
    </row>
    <row r="1667" spans="1:9" x14ac:dyDescent="0.25">
      <c r="A1667">
        <f>--ISNUMBER(IFERROR(SEARCH('Project Costing'!#REF!,'Equipment &amp; Materials'!J1673,1),""))</f>
        <v>0</v>
      </c>
      <c r="B1667" t="str">
        <f>IF(A1667=1,COUNTIF($A$8:A1667,1),"")</f>
        <v/>
      </c>
      <c r="D1667" s="158">
        <f>IFERROR($C$8:INDEX($C$8:$C$3000,COUNTIF($C$8:$C$3000,"?*")),"")</f>
        <v>0</v>
      </c>
      <c r="F1667">
        <f>--ISNUMBER(IFERROR(SEARCH('Project Costing'!#REF!,'Equipment &amp; Materials'!J1673,1),""))</f>
        <v>0</v>
      </c>
      <c r="G1667" t="str">
        <f>IF(F1667=1,COUNTIF($F$8:F1667,1),"")</f>
        <v/>
      </c>
      <c r="I1667" s="157">
        <f>IFERROR($H$8:INDEX($H$8:$H$3000,COUNTIF($H$8:$H$3000,"?*")),"")</f>
        <v>0</v>
      </c>
    </row>
    <row r="1668" spans="1:9" x14ac:dyDescent="0.25">
      <c r="A1668">
        <f>--ISNUMBER(IFERROR(SEARCH('Project Costing'!#REF!,'Equipment &amp; Materials'!J1674,1),""))</f>
        <v>0</v>
      </c>
      <c r="B1668" t="str">
        <f>IF(A1668=1,COUNTIF($A$8:A1668,1),"")</f>
        <v/>
      </c>
      <c r="D1668" s="158">
        <f>IFERROR($C$8:INDEX($C$8:$C$3000,COUNTIF($C$8:$C$3000,"?*")),"")</f>
        <v>0</v>
      </c>
      <c r="F1668">
        <f>--ISNUMBER(IFERROR(SEARCH('Project Costing'!#REF!,'Equipment &amp; Materials'!J1674,1),""))</f>
        <v>0</v>
      </c>
      <c r="G1668" t="str">
        <f>IF(F1668=1,COUNTIF($F$8:F1668,1),"")</f>
        <v/>
      </c>
      <c r="I1668" s="157">
        <f>IFERROR($H$8:INDEX($H$8:$H$3000,COUNTIF($H$8:$H$3000,"?*")),"")</f>
        <v>0</v>
      </c>
    </row>
    <row r="1669" spans="1:9" x14ac:dyDescent="0.25">
      <c r="A1669">
        <f>--ISNUMBER(IFERROR(SEARCH('Project Costing'!#REF!,'Equipment &amp; Materials'!J1675,1),""))</f>
        <v>0</v>
      </c>
      <c r="B1669" t="str">
        <f>IF(A1669=1,COUNTIF($A$8:A1669,1),"")</f>
        <v/>
      </c>
      <c r="D1669" s="158">
        <f>IFERROR($C$8:INDEX($C$8:$C$3000,COUNTIF($C$8:$C$3000,"?*")),"")</f>
        <v>0</v>
      </c>
      <c r="F1669">
        <f>--ISNUMBER(IFERROR(SEARCH('Project Costing'!#REF!,'Equipment &amp; Materials'!J1675,1),""))</f>
        <v>0</v>
      </c>
      <c r="G1669" t="str">
        <f>IF(F1669=1,COUNTIF($F$8:F1669,1),"")</f>
        <v/>
      </c>
      <c r="I1669" s="157">
        <f>IFERROR($H$8:INDEX($H$8:$H$3000,COUNTIF($H$8:$H$3000,"?*")),"")</f>
        <v>0</v>
      </c>
    </row>
    <row r="1670" spans="1:9" x14ac:dyDescent="0.25">
      <c r="A1670">
        <f>--ISNUMBER(IFERROR(SEARCH('Project Costing'!#REF!,'Equipment &amp; Materials'!J1676,1),""))</f>
        <v>0</v>
      </c>
      <c r="B1670" t="str">
        <f>IF(A1670=1,COUNTIF($A$8:A1670,1),"")</f>
        <v/>
      </c>
      <c r="D1670" s="158">
        <f>IFERROR($C$8:INDEX($C$8:$C$3000,COUNTIF($C$8:$C$3000,"?*")),"")</f>
        <v>0</v>
      </c>
      <c r="F1670">
        <f>--ISNUMBER(IFERROR(SEARCH('Project Costing'!#REF!,'Equipment &amp; Materials'!J1676,1),""))</f>
        <v>0</v>
      </c>
      <c r="G1670" t="str">
        <f>IF(F1670=1,COUNTIF($F$8:F1670,1),"")</f>
        <v/>
      </c>
      <c r="I1670" s="157">
        <f>IFERROR($H$8:INDEX($H$8:$H$3000,COUNTIF($H$8:$H$3000,"?*")),"")</f>
        <v>0</v>
      </c>
    </row>
    <row r="1671" spans="1:9" x14ac:dyDescent="0.25">
      <c r="A1671">
        <f>--ISNUMBER(IFERROR(SEARCH('Project Costing'!#REF!,'Equipment &amp; Materials'!J1677,1),""))</f>
        <v>0</v>
      </c>
      <c r="B1671" t="str">
        <f>IF(A1671=1,COUNTIF($A$8:A1671,1),"")</f>
        <v/>
      </c>
      <c r="D1671" s="158">
        <f>IFERROR($C$8:INDEX($C$8:$C$3000,COUNTIF($C$8:$C$3000,"?*")),"")</f>
        <v>0</v>
      </c>
      <c r="F1671">
        <f>--ISNUMBER(IFERROR(SEARCH('Project Costing'!#REF!,'Equipment &amp; Materials'!J1677,1),""))</f>
        <v>0</v>
      </c>
      <c r="G1671" t="str">
        <f>IF(F1671=1,COUNTIF($F$8:F1671,1),"")</f>
        <v/>
      </c>
      <c r="I1671" s="157">
        <f>IFERROR($H$8:INDEX($H$8:$H$3000,COUNTIF($H$8:$H$3000,"?*")),"")</f>
        <v>0</v>
      </c>
    </row>
    <row r="1672" spans="1:9" x14ac:dyDescent="0.25">
      <c r="A1672">
        <f>--ISNUMBER(IFERROR(SEARCH('Project Costing'!#REF!,'Equipment &amp; Materials'!J1678,1),""))</f>
        <v>0</v>
      </c>
      <c r="B1672" t="str">
        <f>IF(A1672=1,COUNTIF($A$8:A1672,1),"")</f>
        <v/>
      </c>
      <c r="D1672" s="158">
        <f>IFERROR($C$8:INDEX($C$8:$C$3000,COUNTIF($C$8:$C$3000,"?*")),"")</f>
        <v>0</v>
      </c>
      <c r="F1672">
        <f>--ISNUMBER(IFERROR(SEARCH('Project Costing'!#REF!,'Equipment &amp; Materials'!J1678,1),""))</f>
        <v>0</v>
      </c>
      <c r="G1672" t="str">
        <f>IF(F1672=1,COUNTIF($F$8:F1672,1),"")</f>
        <v/>
      </c>
      <c r="I1672" s="157">
        <f>IFERROR($H$8:INDEX($H$8:$H$3000,COUNTIF($H$8:$H$3000,"?*")),"")</f>
        <v>0</v>
      </c>
    </row>
    <row r="1673" spans="1:9" x14ac:dyDescent="0.25">
      <c r="A1673">
        <f>--ISNUMBER(IFERROR(SEARCH('Project Costing'!#REF!,'Equipment &amp; Materials'!J1679,1),""))</f>
        <v>0</v>
      </c>
      <c r="B1673" t="str">
        <f>IF(A1673=1,COUNTIF($A$8:A1673,1),"")</f>
        <v/>
      </c>
      <c r="D1673" s="158">
        <f>IFERROR($C$8:INDEX($C$8:$C$3000,COUNTIF($C$8:$C$3000,"?*")),"")</f>
        <v>0</v>
      </c>
      <c r="F1673">
        <f>--ISNUMBER(IFERROR(SEARCH('Project Costing'!#REF!,'Equipment &amp; Materials'!J1679,1),""))</f>
        <v>0</v>
      </c>
      <c r="G1673" t="str">
        <f>IF(F1673=1,COUNTIF($F$8:F1673,1),"")</f>
        <v/>
      </c>
      <c r="I1673" s="157">
        <f>IFERROR($H$8:INDEX($H$8:$H$3000,COUNTIF($H$8:$H$3000,"?*")),"")</f>
        <v>0</v>
      </c>
    </row>
    <row r="1674" spans="1:9" x14ac:dyDescent="0.25">
      <c r="A1674">
        <f>--ISNUMBER(IFERROR(SEARCH('Project Costing'!#REF!,'Equipment &amp; Materials'!J1680,1),""))</f>
        <v>0</v>
      </c>
      <c r="B1674" t="str">
        <f>IF(A1674=1,COUNTIF($A$8:A1674,1),"")</f>
        <v/>
      </c>
      <c r="D1674" s="158">
        <f>IFERROR($C$8:INDEX($C$8:$C$3000,COUNTIF($C$8:$C$3000,"?*")),"")</f>
        <v>0</v>
      </c>
      <c r="F1674">
        <f>--ISNUMBER(IFERROR(SEARCH('Project Costing'!#REF!,'Equipment &amp; Materials'!J1680,1),""))</f>
        <v>0</v>
      </c>
      <c r="G1674" t="str">
        <f>IF(F1674=1,COUNTIF($F$8:F1674,1),"")</f>
        <v/>
      </c>
      <c r="I1674" s="157">
        <f>IFERROR($H$8:INDEX($H$8:$H$3000,COUNTIF($H$8:$H$3000,"?*")),"")</f>
        <v>0</v>
      </c>
    </row>
    <row r="1675" spans="1:9" x14ac:dyDescent="0.25">
      <c r="A1675">
        <f>--ISNUMBER(IFERROR(SEARCH('Project Costing'!#REF!,'Equipment &amp; Materials'!J1681,1),""))</f>
        <v>0</v>
      </c>
      <c r="B1675" t="str">
        <f>IF(A1675=1,COUNTIF($A$8:A1675,1),"")</f>
        <v/>
      </c>
      <c r="D1675" s="158">
        <f>IFERROR($C$8:INDEX($C$8:$C$3000,COUNTIF($C$8:$C$3000,"?*")),"")</f>
        <v>0</v>
      </c>
      <c r="F1675">
        <f>--ISNUMBER(IFERROR(SEARCH('Project Costing'!#REF!,'Equipment &amp; Materials'!J1681,1),""))</f>
        <v>0</v>
      </c>
      <c r="G1675" t="str">
        <f>IF(F1675=1,COUNTIF($F$8:F1675,1),"")</f>
        <v/>
      </c>
      <c r="I1675" s="157">
        <f>IFERROR($H$8:INDEX($H$8:$H$3000,COUNTIF($H$8:$H$3000,"?*")),"")</f>
        <v>0</v>
      </c>
    </row>
    <row r="1676" spans="1:9" x14ac:dyDescent="0.25">
      <c r="A1676">
        <f>--ISNUMBER(IFERROR(SEARCH('Project Costing'!#REF!,'Equipment &amp; Materials'!J1682,1),""))</f>
        <v>0</v>
      </c>
      <c r="B1676" t="str">
        <f>IF(A1676=1,COUNTIF($A$8:A1676,1),"")</f>
        <v/>
      </c>
      <c r="D1676" s="158">
        <f>IFERROR($C$8:INDEX($C$8:$C$3000,COUNTIF($C$8:$C$3000,"?*")),"")</f>
        <v>0</v>
      </c>
      <c r="F1676">
        <f>--ISNUMBER(IFERROR(SEARCH('Project Costing'!#REF!,'Equipment &amp; Materials'!J1682,1),""))</f>
        <v>0</v>
      </c>
      <c r="G1676" t="str">
        <f>IF(F1676=1,COUNTIF($F$8:F1676,1),"")</f>
        <v/>
      </c>
      <c r="I1676" s="157">
        <f>IFERROR($H$8:INDEX($H$8:$H$3000,COUNTIF($H$8:$H$3000,"?*")),"")</f>
        <v>0</v>
      </c>
    </row>
    <row r="1677" spans="1:9" x14ac:dyDescent="0.25">
      <c r="A1677">
        <f>--ISNUMBER(IFERROR(SEARCH('Project Costing'!#REF!,'Equipment &amp; Materials'!J1683,1),""))</f>
        <v>0</v>
      </c>
      <c r="B1677" t="str">
        <f>IF(A1677=1,COUNTIF($A$8:A1677,1),"")</f>
        <v/>
      </c>
      <c r="D1677" s="158">
        <f>IFERROR($C$8:INDEX($C$8:$C$3000,COUNTIF($C$8:$C$3000,"?*")),"")</f>
        <v>0</v>
      </c>
      <c r="F1677">
        <f>--ISNUMBER(IFERROR(SEARCH('Project Costing'!#REF!,'Equipment &amp; Materials'!J1683,1),""))</f>
        <v>0</v>
      </c>
      <c r="G1677" t="str">
        <f>IF(F1677=1,COUNTIF($F$8:F1677,1),"")</f>
        <v/>
      </c>
      <c r="I1677" s="157">
        <f>IFERROR($H$8:INDEX($H$8:$H$3000,COUNTIF($H$8:$H$3000,"?*")),"")</f>
        <v>0</v>
      </c>
    </row>
    <row r="1678" spans="1:9" x14ac:dyDescent="0.25">
      <c r="A1678">
        <f>--ISNUMBER(IFERROR(SEARCH('Project Costing'!#REF!,'Equipment &amp; Materials'!J1684,1),""))</f>
        <v>0</v>
      </c>
      <c r="B1678" t="str">
        <f>IF(A1678=1,COUNTIF($A$8:A1678,1),"")</f>
        <v/>
      </c>
      <c r="D1678" s="158">
        <f>IFERROR($C$8:INDEX($C$8:$C$3000,COUNTIF($C$8:$C$3000,"?*")),"")</f>
        <v>0</v>
      </c>
      <c r="F1678">
        <f>--ISNUMBER(IFERROR(SEARCH('Project Costing'!#REF!,'Equipment &amp; Materials'!J1684,1),""))</f>
        <v>0</v>
      </c>
      <c r="G1678" t="str">
        <f>IF(F1678=1,COUNTIF($F$8:F1678,1),"")</f>
        <v/>
      </c>
      <c r="I1678" s="157">
        <f>IFERROR($H$8:INDEX($H$8:$H$3000,COUNTIF($H$8:$H$3000,"?*")),"")</f>
        <v>0</v>
      </c>
    </row>
    <row r="1679" spans="1:9" x14ac:dyDescent="0.25">
      <c r="A1679">
        <f>--ISNUMBER(IFERROR(SEARCH('Project Costing'!#REF!,'Equipment &amp; Materials'!J1685,1),""))</f>
        <v>0</v>
      </c>
      <c r="B1679" t="str">
        <f>IF(A1679=1,COUNTIF($A$8:A1679,1),"")</f>
        <v/>
      </c>
      <c r="D1679" s="158">
        <f>IFERROR($C$8:INDEX($C$8:$C$3000,COUNTIF($C$8:$C$3000,"?*")),"")</f>
        <v>0</v>
      </c>
      <c r="F1679">
        <f>--ISNUMBER(IFERROR(SEARCH('Project Costing'!#REF!,'Equipment &amp; Materials'!J1685,1),""))</f>
        <v>0</v>
      </c>
      <c r="G1679" t="str">
        <f>IF(F1679=1,COUNTIF($F$8:F1679,1),"")</f>
        <v/>
      </c>
      <c r="I1679" s="157">
        <f>IFERROR($H$8:INDEX($H$8:$H$3000,COUNTIF($H$8:$H$3000,"?*")),"")</f>
        <v>0</v>
      </c>
    </row>
    <row r="1680" spans="1:9" x14ac:dyDescent="0.25">
      <c r="A1680">
        <f>--ISNUMBER(IFERROR(SEARCH('Project Costing'!#REF!,'Equipment &amp; Materials'!J1686,1),""))</f>
        <v>0</v>
      </c>
      <c r="B1680" t="str">
        <f>IF(A1680=1,COUNTIF($A$8:A1680,1),"")</f>
        <v/>
      </c>
      <c r="D1680" s="158">
        <f>IFERROR($C$8:INDEX($C$8:$C$3000,COUNTIF($C$8:$C$3000,"?*")),"")</f>
        <v>0</v>
      </c>
      <c r="F1680">
        <f>--ISNUMBER(IFERROR(SEARCH('Project Costing'!#REF!,'Equipment &amp; Materials'!J1686,1),""))</f>
        <v>0</v>
      </c>
      <c r="G1680" t="str">
        <f>IF(F1680=1,COUNTIF($F$8:F1680,1),"")</f>
        <v/>
      </c>
      <c r="I1680" s="157">
        <f>IFERROR($H$8:INDEX($H$8:$H$3000,COUNTIF($H$8:$H$3000,"?*")),"")</f>
        <v>0</v>
      </c>
    </row>
    <row r="1681" spans="1:9" x14ac:dyDescent="0.25">
      <c r="A1681">
        <f>--ISNUMBER(IFERROR(SEARCH('Project Costing'!#REF!,'Equipment &amp; Materials'!J1687,1),""))</f>
        <v>0</v>
      </c>
      <c r="B1681" t="str">
        <f>IF(A1681=1,COUNTIF($A$8:A1681,1),"")</f>
        <v/>
      </c>
      <c r="D1681" s="158">
        <f>IFERROR($C$8:INDEX($C$8:$C$3000,COUNTIF($C$8:$C$3000,"?*")),"")</f>
        <v>0</v>
      </c>
      <c r="F1681">
        <f>--ISNUMBER(IFERROR(SEARCH('Project Costing'!#REF!,'Equipment &amp; Materials'!J1687,1),""))</f>
        <v>0</v>
      </c>
      <c r="G1681" t="str">
        <f>IF(F1681=1,COUNTIF($F$8:F1681,1),"")</f>
        <v/>
      </c>
      <c r="I1681" s="157">
        <f>IFERROR($H$8:INDEX($H$8:$H$3000,COUNTIF($H$8:$H$3000,"?*")),"")</f>
        <v>0</v>
      </c>
    </row>
    <row r="1682" spans="1:9" x14ac:dyDescent="0.25">
      <c r="A1682">
        <f>--ISNUMBER(IFERROR(SEARCH('Project Costing'!#REF!,'Equipment &amp; Materials'!J1688,1),""))</f>
        <v>0</v>
      </c>
      <c r="B1682" t="str">
        <f>IF(A1682=1,COUNTIF($A$8:A1682,1),"")</f>
        <v/>
      </c>
      <c r="D1682" s="158">
        <f>IFERROR($C$8:INDEX($C$8:$C$3000,COUNTIF($C$8:$C$3000,"?*")),"")</f>
        <v>0</v>
      </c>
      <c r="F1682">
        <f>--ISNUMBER(IFERROR(SEARCH('Project Costing'!#REF!,'Equipment &amp; Materials'!J1688,1),""))</f>
        <v>0</v>
      </c>
      <c r="G1682" t="str">
        <f>IF(F1682=1,COUNTIF($F$8:F1682,1),"")</f>
        <v/>
      </c>
      <c r="I1682" s="157">
        <f>IFERROR($H$8:INDEX($H$8:$H$3000,COUNTIF($H$8:$H$3000,"?*")),"")</f>
        <v>0</v>
      </c>
    </row>
    <row r="1683" spans="1:9" x14ac:dyDescent="0.25">
      <c r="A1683">
        <f>--ISNUMBER(IFERROR(SEARCH('Project Costing'!#REF!,'Equipment &amp; Materials'!J1689,1),""))</f>
        <v>0</v>
      </c>
      <c r="B1683" t="str">
        <f>IF(A1683=1,COUNTIF($A$8:A1683,1),"")</f>
        <v/>
      </c>
      <c r="D1683" s="158">
        <f>IFERROR($C$8:INDEX($C$8:$C$3000,COUNTIF($C$8:$C$3000,"?*")),"")</f>
        <v>0</v>
      </c>
      <c r="F1683">
        <f>--ISNUMBER(IFERROR(SEARCH('Project Costing'!#REF!,'Equipment &amp; Materials'!J1689,1),""))</f>
        <v>0</v>
      </c>
      <c r="G1683" t="str">
        <f>IF(F1683=1,COUNTIF($F$8:F1683,1),"")</f>
        <v/>
      </c>
      <c r="I1683" s="157">
        <f>IFERROR($H$8:INDEX($H$8:$H$3000,COUNTIF($H$8:$H$3000,"?*")),"")</f>
        <v>0</v>
      </c>
    </row>
    <row r="1684" spans="1:9" x14ac:dyDescent="0.25">
      <c r="A1684">
        <f>--ISNUMBER(IFERROR(SEARCH('Project Costing'!#REF!,'Equipment &amp; Materials'!J1690,1),""))</f>
        <v>0</v>
      </c>
      <c r="B1684" t="str">
        <f>IF(A1684=1,COUNTIF($A$8:A1684,1),"")</f>
        <v/>
      </c>
      <c r="D1684" s="158">
        <f>IFERROR($C$8:INDEX($C$8:$C$3000,COUNTIF($C$8:$C$3000,"?*")),"")</f>
        <v>0</v>
      </c>
      <c r="F1684">
        <f>--ISNUMBER(IFERROR(SEARCH('Project Costing'!#REF!,'Equipment &amp; Materials'!J1690,1),""))</f>
        <v>0</v>
      </c>
      <c r="G1684" t="str">
        <f>IF(F1684=1,COUNTIF($F$8:F1684,1),"")</f>
        <v/>
      </c>
      <c r="I1684" s="157">
        <f>IFERROR($H$8:INDEX($H$8:$H$3000,COUNTIF($H$8:$H$3000,"?*")),"")</f>
        <v>0</v>
      </c>
    </row>
    <row r="1685" spans="1:9" x14ac:dyDescent="0.25">
      <c r="A1685">
        <f>--ISNUMBER(IFERROR(SEARCH('Project Costing'!#REF!,'Equipment &amp; Materials'!J1691,1),""))</f>
        <v>0</v>
      </c>
      <c r="B1685" t="str">
        <f>IF(A1685=1,COUNTIF($A$8:A1685,1),"")</f>
        <v/>
      </c>
      <c r="D1685" s="158">
        <f>IFERROR($C$8:INDEX($C$8:$C$3000,COUNTIF($C$8:$C$3000,"?*")),"")</f>
        <v>0</v>
      </c>
      <c r="F1685">
        <f>--ISNUMBER(IFERROR(SEARCH('Project Costing'!#REF!,'Equipment &amp; Materials'!J1691,1),""))</f>
        <v>0</v>
      </c>
      <c r="G1685" t="str">
        <f>IF(F1685=1,COUNTIF($F$8:F1685,1),"")</f>
        <v/>
      </c>
      <c r="I1685" s="157">
        <f>IFERROR($H$8:INDEX($H$8:$H$3000,COUNTIF($H$8:$H$3000,"?*")),"")</f>
        <v>0</v>
      </c>
    </row>
    <row r="1686" spans="1:9" x14ac:dyDescent="0.25">
      <c r="A1686">
        <f>--ISNUMBER(IFERROR(SEARCH('Project Costing'!#REF!,'Equipment &amp; Materials'!J1692,1),""))</f>
        <v>0</v>
      </c>
      <c r="B1686" t="str">
        <f>IF(A1686=1,COUNTIF($A$8:A1686,1),"")</f>
        <v/>
      </c>
      <c r="D1686" s="158">
        <f>IFERROR($C$8:INDEX($C$8:$C$3000,COUNTIF($C$8:$C$3000,"?*")),"")</f>
        <v>0</v>
      </c>
      <c r="F1686">
        <f>--ISNUMBER(IFERROR(SEARCH('Project Costing'!#REF!,'Equipment &amp; Materials'!J1692,1),""))</f>
        <v>0</v>
      </c>
      <c r="G1686" t="str">
        <f>IF(F1686=1,COUNTIF($F$8:F1686,1),"")</f>
        <v/>
      </c>
      <c r="I1686" s="157">
        <f>IFERROR($H$8:INDEX($H$8:$H$3000,COUNTIF($H$8:$H$3000,"?*")),"")</f>
        <v>0</v>
      </c>
    </row>
    <row r="1687" spans="1:9" x14ac:dyDescent="0.25">
      <c r="A1687">
        <f>--ISNUMBER(IFERROR(SEARCH('Project Costing'!#REF!,'Equipment &amp; Materials'!J1693,1),""))</f>
        <v>0</v>
      </c>
      <c r="B1687" t="str">
        <f>IF(A1687=1,COUNTIF($A$8:A1687,1),"")</f>
        <v/>
      </c>
      <c r="D1687" s="158">
        <f>IFERROR($C$8:INDEX($C$8:$C$3000,COUNTIF($C$8:$C$3000,"?*")),"")</f>
        <v>0</v>
      </c>
      <c r="F1687">
        <f>--ISNUMBER(IFERROR(SEARCH('Project Costing'!#REF!,'Equipment &amp; Materials'!J1693,1),""))</f>
        <v>0</v>
      </c>
      <c r="G1687" t="str">
        <f>IF(F1687=1,COUNTIF($F$8:F1687,1),"")</f>
        <v/>
      </c>
      <c r="I1687" s="157">
        <f>IFERROR($H$8:INDEX($H$8:$H$3000,COUNTIF($H$8:$H$3000,"?*")),"")</f>
        <v>0</v>
      </c>
    </row>
    <row r="1688" spans="1:9" x14ac:dyDescent="0.25">
      <c r="A1688">
        <f>--ISNUMBER(IFERROR(SEARCH('Project Costing'!#REF!,'Equipment &amp; Materials'!J1694,1),""))</f>
        <v>0</v>
      </c>
      <c r="B1688" t="str">
        <f>IF(A1688=1,COUNTIF($A$8:A1688,1),"")</f>
        <v/>
      </c>
      <c r="D1688" s="158">
        <f>IFERROR($C$8:INDEX($C$8:$C$3000,COUNTIF($C$8:$C$3000,"?*")),"")</f>
        <v>0</v>
      </c>
      <c r="F1688">
        <f>--ISNUMBER(IFERROR(SEARCH('Project Costing'!#REF!,'Equipment &amp; Materials'!J1694,1),""))</f>
        <v>0</v>
      </c>
      <c r="G1688" t="str">
        <f>IF(F1688=1,COUNTIF($F$8:F1688,1),"")</f>
        <v/>
      </c>
      <c r="I1688" s="157">
        <f>IFERROR($H$8:INDEX($H$8:$H$3000,COUNTIF($H$8:$H$3000,"?*")),"")</f>
        <v>0</v>
      </c>
    </row>
    <row r="1689" spans="1:9" x14ac:dyDescent="0.25">
      <c r="A1689">
        <f>--ISNUMBER(IFERROR(SEARCH('Project Costing'!#REF!,'Equipment &amp; Materials'!J1695,1),""))</f>
        <v>0</v>
      </c>
      <c r="B1689" t="str">
        <f>IF(A1689=1,COUNTIF($A$8:A1689,1),"")</f>
        <v/>
      </c>
      <c r="D1689" s="158">
        <f>IFERROR($C$8:INDEX($C$8:$C$3000,COUNTIF($C$8:$C$3000,"?*")),"")</f>
        <v>0</v>
      </c>
      <c r="F1689">
        <f>--ISNUMBER(IFERROR(SEARCH('Project Costing'!#REF!,'Equipment &amp; Materials'!J1695,1),""))</f>
        <v>0</v>
      </c>
      <c r="G1689" t="str">
        <f>IF(F1689=1,COUNTIF($F$8:F1689,1),"")</f>
        <v/>
      </c>
      <c r="I1689" s="157">
        <f>IFERROR($H$8:INDEX($H$8:$H$3000,COUNTIF($H$8:$H$3000,"?*")),"")</f>
        <v>0</v>
      </c>
    </row>
    <row r="1690" spans="1:9" x14ac:dyDescent="0.25">
      <c r="A1690">
        <f>--ISNUMBER(IFERROR(SEARCH('Project Costing'!#REF!,'Equipment &amp; Materials'!J1696,1),""))</f>
        <v>0</v>
      </c>
      <c r="B1690" t="str">
        <f>IF(A1690=1,COUNTIF($A$8:A1690,1),"")</f>
        <v/>
      </c>
      <c r="D1690" s="158">
        <f>IFERROR($C$8:INDEX($C$8:$C$3000,COUNTIF($C$8:$C$3000,"?*")),"")</f>
        <v>0</v>
      </c>
      <c r="F1690">
        <f>--ISNUMBER(IFERROR(SEARCH('Project Costing'!#REF!,'Equipment &amp; Materials'!J1696,1),""))</f>
        <v>0</v>
      </c>
      <c r="G1690" t="str">
        <f>IF(F1690=1,COUNTIF($F$8:F1690,1),"")</f>
        <v/>
      </c>
      <c r="I1690" s="157">
        <f>IFERROR($H$8:INDEX($H$8:$H$3000,COUNTIF($H$8:$H$3000,"?*")),"")</f>
        <v>0</v>
      </c>
    </row>
    <row r="1691" spans="1:9" x14ac:dyDescent="0.25">
      <c r="A1691">
        <f>--ISNUMBER(IFERROR(SEARCH('Project Costing'!#REF!,'Equipment &amp; Materials'!J1697,1),""))</f>
        <v>0</v>
      </c>
      <c r="B1691" t="str">
        <f>IF(A1691=1,COUNTIF($A$8:A1691,1),"")</f>
        <v/>
      </c>
      <c r="D1691" s="158">
        <f>IFERROR($C$8:INDEX($C$8:$C$3000,COUNTIF($C$8:$C$3000,"?*")),"")</f>
        <v>0</v>
      </c>
      <c r="F1691">
        <f>--ISNUMBER(IFERROR(SEARCH('Project Costing'!#REF!,'Equipment &amp; Materials'!J1697,1),""))</f>
        <v>0</v>
      </c>
      <c r="G1691" t="str">
        <f>IF(F1691=1,COUNTIF($F$8:F1691,1),"")</f>
        <v/>
      </c>
      <c r="I1691" s="157">
        <f>IFERROR($H$8:INDEX($H$8:$H$3000,COUNTIF($H$8:$H$3000,"?*")),"")</f>
        <v>0</v>
      </c>
    </row>
    <row r="1692" spans="1:9" x14ac:dyDescent="0.25">
      <c r="A1692">
        <f>--ISNUMBER(IFERROR(SEARCH('Project Costing'!#REF!,'Equipment &amp; Materials'!J1698,1),""))</f>
        <v>0</v>
      </c>
      <c r="B1692" t="str">
        <f>IF(A1692=1,COUNTIF($A$8:A1692,1),"")</f>
        <v/>
      </c>
      <c r="D1692" s="158">
        <f>IFERROR($C$8:INDEX($C$8:$C$3000,COUNTIF($C$8:$C$3000,"?*")),"")</f>
        <v>0</v>
      </c>
      <c r="F1692">
        <f>--ISNUMBER(IFERROR(SEARCH('Project Costing'!#REF!,'Equipment &amp; Materials'!J1698,1),""))</f>
        <v>0</v>
      </c>
      <c r="G1692" t="str">
        <f>IF(F1692=1,COUNTIF($F$8:F1692,1),"")</f>
        <v/>
      </c>
      <c r="I1692" s="157">
        <f>IFERROR($H$8:INDEX($H$8:$H$3000,COUNTIF($H$8:$H$3000,"?*")),"")</f>
        <v>0</v>
      </c>
    </row>
    <row r="1693" spans="1:9" x14ac:dyDescent="0.25">
      <c r="A1693">
        <f>--ISNUMBER(IFERROR(SEARCH('Project Costing'!#REF!,'Equipment &amp; Materials'!J1699,1),""))</f>
        <v>0</v>
      </c>
      <c r="B1693" t="str">
        <f>IF(A1693=1,COUNTIF($A$8:A1693,1),"")</f>
        <v/>
      </c>
      <c r="D1693" s="158">
        <f>IFERROR($C$8:INDEX($C$8:$C$3000,COUNTIF($C$8:$C$3000,"?*")),"")</f>
        <v>0</v>
      </c>
      <c r="F1693">
        <f>--ISNUMBER(IFERROR(SEARCH('Project Costing'!#REF!,'Equipment &amp; Materials'!J1699,1),""))</f>
        <v>0</v>
      </c>
      <c r="G1693" t="str">
        <f>IF(F1693=1,COUNTIF($F$8:F1693,1),"")</f>
        <v/>
      </c>
      <c r="I1693" s="157">
        <f>IFERROR($H$8:INDEX($H$8:$H$3000,COUNTIF($H$8:$H$3000,"?*")),"")</f>
        <v>0</v>
      </c>
    </row>
    <row r="1694" spans="1:9" x14ac:dyDescent="0.25">
      <c r="A1694">
        <f>--ISNUMBER(IFERROR(SEARCH('Project Costing'!#REF!,'Equipment &amp; Materials'!J1700,1),""))</f>
        <v>0</v>
      </c>
      <c r="B1694" t="str">
        <f>IF(A1694=1,COUNTIF($A$8:A1694,1),"")</f>
        <v/>
      </c>
      <c r="D1694" s="158">
        <f>IFERROR($C$8:INDEX($C$8:$C$3000,COUNTIF($C$8:$C$3000,"?*")),"")</f>
        <v>0</v>
      </c>
      <c r="F1694">
        <f>--ISNUMBER(IFERROR(SEARCH('Project Costing'!#REF!,'Equipment &amp; Materials'!J1700,1),""))</f>
        <v>0</v>
      </c>
      <c r="G1694" t="str">
        <f>IF(F1694=1,COUNTIF($F$8:F1694,1),"")</f>
        <v/>
      </c>
      <c r="I1694" s="157">
        <f>IFERROR($H$8:INDEX($H$8:$H$3000,COUNTIF($H$8:$H$3000,"?*")),"")</f>
        <v>0</v>
      </c>
    </row>
    <row r="1695" spans="1:9" x14ac:dyDescent="0.25">
      <c r="A1695">
        <f>--ISNUMBER(IFERROR(SEARCH('Project Costing'!#REF!,'Equipment &amp; Materials'!J1701,1),""))</f>
        <v>0</v>
      </c>
      <c r="B1695" t="str">
        <f>IF(A1695=1,COUNTIF($A$8:A1695,1),"")</f>
        <v/>
      </c>
      <c r="D1695" s="158">
        <f>IFERROR($C$8:INDEX($C$8:$C$3000,COUNTIF($C$8:$C$3000,"?*")),"")</f>
        <v>0</v>
      </c>
      <c r="F1695">
        <f>--ISNUMBER(IFERROR(SEARCH('Project Costing'!#REF!,'Equipment &amp; Materials'!J1701,1),""))</f>
        <v>0</v>
      </c>
      <c r="G1695" t="str">
        <f>IF(F1695=1,COUNTIF($F$8:F1695,1),"")</f>
        <v/>
      </c>
      <c r="I1695" s="157">
        <f>IFERROR($H$8:INDEX($H$8:$H$3000,COUNTIF($H$8:$H$3000,"?*")),"")</f>
        <v>0</v>
      </c>
    </row>
    <row r="1696" spans="1:9" x14ac:dyDescent="0.25">
      <c r="A1696">
        <f>--ISNUMBER(IFERROR(SEARCH('Project Costing'!#REF!,'Equipment &amp; Materials'!J1702,1),""))</f>
        <v>0</v>
      </c>
      <c r="B1696" t="str">
        <f>IF(A1696=1,COUNTIF($A$8:A1696,1),"")</f>
        <v/>
      </c>
      <c r="D1696" s="158">
        <f>IFERROR($C$8:INDEX($C$8:$C$3000,COUNTIF($C$8:$C$3000,"?*")),"")</f>
        <v>0</v>
      </c>
      <c r="F1696">
        <f>--ISNUMBER(IFERROR(SEARCH('Project Costing'!#REF!,'Equipment &amp; Materials'!J1702,1),""))</f>
        <v>0</v>
      </c>
      <c r="G1696" t="str">
        <f>IF(F1696=1,COUNTIF($F$8:F1696,1),"")</f>
        <v/>
      </c>
      <c r="I1696" s="157">
        <f>IFERROR($H$8:INDEX($H$8:$H$3000,COUNTIF($H$8:$H$3000,"?*")),"")</f>
        <v>0</v>
      </c>
    </row>
    <row r="1697" spans="1:9" x14ac:dyDescent="0.25">
      <c r="A1697">
        <f>--ISNUMBER(IFERROR(SEARCH('Project Costing'!#REF!,'Equipment &amp; Materials'!J1703,1),""))</f>
        <v>0</v>
      </c>
      <c r="B1697" t="str">
        <f>IF(A1697=1,COUNTIF($A$8:A1697,1),"")</f>
        <v/>
      </c>
      <c r="D1697" s="158">
        <f>IFERROR($C$8:INDEX($C$8:$C$3000,COUNTIF($C$8:$C$3000,"?*")),"")</f>
        <v>0</v>
      </c>
      <c r="F1697">
        <f>--ISNUMBER(IFERROR(SEARCH('Project Costing'!#REF!,'Equipment &amp; Materials'!J1703,1),""))</f>
        <v>0</v>
      </c>
      <c r="G1697" t="str">
        <f>IF(F1697=1,COUNTIF($F$8:F1697,1),"")</f>
        <v/>
      </c>
      <c r="I1697" s="157">
        <f>IFERROR($H$8:INDEX($H$8:$H$3000,COUNTIF($H$8:$H$3000,"?*")),"")</f>
        <v>0</v>
      </c>
    </row>
    <row r="1698" spans="1:9" x14ac:dyDescent="0.25">
      <c r="A1698">
        <f>--ISNUMBER(IFERROR(SEARCH('Project Costing'!#REF!,'Equipment &amp; Materials'!J1704,1),""))</f>
        <v>0</v>
      </c>
      <c r="B1698" t="str">
        <f>IF(A1698=1,COUNTIF($A$8:A1698,1),"")</f>
        <v/>
      </c>
      <c r="D1698" s="158">
        <f>IFERROR($C$8:INDEX($C$8:$C$3000,COUNTIF($C$8:$C$3000,"?*")),"")</f>
        <v>0</v>
      </c>
      <c r="F1698">
        <f>--ISNUMBER(IFERROR(SEARCH('Project Costing'!#REF!,'Equipment &amp; Materials'!J1704,1),""))</f>
        <v>0</v>
      </c>
      <c r="G1698" t="str">
        <f>IF(F1698=1,COUNTIF($F$8:F1698,1),"")</f>
        <v/>
      </c>
      <c r="I1698" s="157">
        <f>IFERROR($H$8:INDEX($H$8:$H$3000,COUNTIF($H$8:$H$3000,"?*")),"")</f>
        <v>0</v>
      </c>
    </row>
    <row r="1699" spans="1:9" x14ac:dyDescent="0.25">
      <c r="A1699">
        <f>--ISNUMBER(IFERROR(SEARCH('Project Costing'!#REF!,'Equipment &amp; Materials'!J1705,1),""))</f>
        <v>0</v>
      </c>
      <c r="B1699" t="str">
        <f>IF(A1699=1,COUNTIF($A$8:A1699,1),"")</f>
        <v/>
      </c>
      <c r="D1699" s="158">
        <f>IFERROR($C$8:INDEX($C$8:$C$3000,COUNTIF($C$8:$C$3000,"?*")),"")</f>
        <v>0</v>
      </c>
      <c r="F1699">
        <f>--ISNUMBER(IFERROR(SEARCH('Project Costing'!#REF!,'Equipment &amp; Materials'!J1705,1),""))</f>
        <v>0</v>
      </c>
      <c r="G1699" t="str">
        <f>IF(F1699=1,COUNTIF($F$8:F1699,1),"")</f>
        <v/>
      </c>
      <c r="I1699" s="157">
        <f>IFERROR($H$8:INDEX($H$8:$H$3000,COUNTIF($H$8:$H$3000,"?*")),"")</f>
        <v>0</v>
      </c>
    </row>
    <row r="1700" spans="1:9" x14ac:dyDescent="0.25">
      <c r="A1700">
        <f>--ISNUMBER(IFERROR(SEARCH('Project Costing'!#REF!,'Equipment &amp; Materials'!J1706,1),""))</f>
        <v>0</v>
      </c>
      <c r="B1700" t="str">
        <f>IF(A1700=1,COUNTIF($A$8:A1700,1),"")</f>
        <v/>
      </c>
      <c r="D1700" s="158">
        <f>IFERROR($C$8:INDEX($C$8:$C$3000,COUNTIF($C$8:$C$3000,"?*")),"")</f>
        <v>0</v>
      </c>
      <c r="F1700">
        <f>--ISNUMBER(IFERROR(SEARCH('Project Costing'!#REF!,'Equipment &amp; Materials'!J1706,1),""))</f>
        <v>0</v>
      </c>
      <c r="G1700" t="str">
        <f>IF(F1700=1,COUNTIF($F$8:F1700,1),"")</f>
        <v/>
      </c>
      <c r="I1700" s="157">
        <f>IFERROR($H$8:INDEX($H$8:$H$3000,COUNTIF($H$8:$H$3000,"?*")),"")</f>
        <v>0</v>
      </c>
    </row>
    <row r="1701" spans="1:9" x14ac:dyDescent="0.25">
      <c r="A1701">
        <f>--ISNUMBER(IFERROR(SEARCH('Project Costing'!#REF!,'Equipment &amp; Materials'!J1707,1),""))</f>
        <v>0</v>
      </c>
      <c r="B1701" t="str">
        <f>IF(A1701=1,COUNTIF($A$8:A1701,1),"")</f>
        <v/>
      </c>
      <c r="D1701" s="158">
        <f>IFERROR($C$8:INDEX($C$8:$C$3000,COUNTIF($C$8:$C$3000,"?*")),"")</f>
        <v>0</v>
      </c>
      <c r="F1701">
        <f>--ISNUMBER(IFERROR(SEARCH('Project Costing'!#REF!,'Equipment &amp; Materials'!J1707,1),""))</f>
        <v>0</v>
      </c>
      <c r="G1701" t="str">
        <f>IF(F1701=1,COUNTIF($F$8:F1701,1),"")</f>
        <v/>
      </c>
      <c r="I1701" s="157">
        <f>IFERROR($H$8:INDEX($H$8:$H$3000,COUNTIF($H$8:$H$3000,"?*")),"")</f>
        <v>0</v>
      </c>
    </row>
    <row r="1702" spans="1:9" x14ac:dyDescent="0.25">
      <c r="A1702">
        <f>--ISNUMBER(IFERROR(SEARCH('Project Costing'!#REF!,'Equipment &amp; Materials'!J1708,1),""))</f>
        <v>0</v>
      </c>
      <c r="B1702" t="str">
        <f>IF(A1702=1,COUNTIF($A$8:A1702,1),"")</f>
        <v/>
      </c>
      <c r="D1702" s="158">
        <f>IFERROR($C$8:INDEX($C$8:$C$3000,COUNTIF($C$8:$C$3000,"?*")),"")</f>
        <v>0</v>
      </c>
      <c r="F1702">
        <f>--ISNUMBER(IFERROR(SEARCH('Project Costing'!#REF!,'Equipment &amp; Materials'!J1708,1),""))</f>
        <v>0</v>
      </c>
      <c r="G1702" t="str">
        <f>IF(F1702=1,COUNTIF($F$8:F1702,1),"")</f>
        <v/>
      </c>
      <c r="I1702" s="157">
        <f>IFERROR($H$8:INDEX($H$8:$H$3000,COUNTIF($H$8:$H$3000,"?*")),"")</f>
        <v>0</v>
      </c>
    </row>
    <row r="1703" spans="1:9" x14ac:dyDescent="0.25">
      <c r="A1703">
        <f>--ISNUMBER(IFERROR(SEARCH('Project Costing'!#REF!,'Equipment &amp; Materials'!J1709,1),""))</f>
        <v>0</v>
      </c>
      <c r="B1703" t="str">
        <f>IF(A1703=1,COUNTIF($A$8:A1703,1),"")</f>
        <v/>
      </c>
      <c r="D1703" s="158">
        <f>IFERROR($C$8:INDEX($C$8:$C$3000,COUNTIF($C$8:$C$3000,"?*")),"")</f>
        <v>0</v>
      </c>
      <c r="F1703">
        <f>--ISNUMBER(IFERROR(SEARCH('Project Costing'!#REF!,'Equipment &amp; Materials'!J1709,1),""))</f>
        <v>0</v>
      </c>
      <c r="G1703" t="str">
        <f>IF(F1703=1,COUNTIF($F$8:F1703,1),"")</f>
        <v/>
      </c>
      <c r="I1703" s="157">
        <f>IFERROR($H$8:INDEX($H$8:$H$3000,COUNTIF($H$8:$H$3000,"?*")),"")</f>
        <v>0</v>
      </c>
    </row>
    <row r="1704" spans="1:9" x14ac:dyDescent="0.25">
      <c r="A1704">
        <f>--ISNUMBER(IFERROR(SEARCH('Project Costing'!#REF!,'Equipment &amp; Materials'!J1710,1),""))</f>
        <v>0</v>
      </c>
      <c r="B1704" t="str">
        <f>IF(A1704=1,COUNTIF($A$8:A1704,1),"")</f>
        <v/>
      </c>
      <c r="D1704" s="158">
        <f>IFERROR($C$8:INDEX($C$8:$C$3000,COUNTIF($C$8:$C$3000,"?*")),"")</f>
        <v>0</v>
      </c>
      <c r="F1704">
        <f>--ISNUMBER(IFERROR(SEARCH('Project Costing'!#REF!,'Equipment &amp; Materials'!J1710,1),""))</f>
        <v>0</v>
      </c>
      <c r="G1704" t="str">
        <f>IF(F1704=1,COUNTIF($F$8:F1704,1),"")</f>
        <v/>
      </c>
      <c r="I1704" s="157">
        <f>IFERROR($H$8:INDEX($H$8:$H$3000,COUNTIF($H$8:$H$3000,"?*")),"")</f>
        <v>0</v>
      </c>
    </row>
    <row r="1705" spans="1:9" x14ac:dyDescent="0.25">
      <c r="A1705">
        <f>--ISNUMBER(IFERROR(SEARCH('Project Costing'!#REF!,'Equipment &amp; Materials'!J1711,1),""))</f>
        <v>0</v>
      </c>
      <c r="B1705" t="str">
        <f>IF(A1705=1,COUNTIF($A$8:A1705,1),"")</f>
        <v/>
      </c>
      <c r="D1705" s="158">
        <f>IFERROR($C$8:INDEX($C$8:$C$3000,COUNTIF($C$8:$C$3000,"?*")),"")</f>
        <v>0</v>
      </c>
      <c r="F1705">
        <f>--ISNUMBER(IFERROR(SEARCH('Project Costing'!#REF!,'Equipment &amp; Materials'!J1711,1),""))</f>
        <v>0</v>
      </c>
      <c r="G1705" t="str">
        <f>IF(F1705=1,COUNTIF($F$8:F1705,1),"")</f>
        <v/>
      </c>
      <c r="I1705" s="157">
        <f>IFERROR($H$8:INDEX($H$8:$H$3000,COUNTIF($H$8:$H$3000,"?*")),"")</f>
        <v>0</v>
      </c>
    </row>
    <row r="1706" spans="1:9" x14ac:dyDescent="0.25">
      <c r="A1706">
        <f>--ISNUMBER(IFERROR(SEARCH('Project Costing'!#REF!,'Equipment &amp; Materials'!J1712,1),""))</f>
        <v>0</v>
      </c>
      <c r="B1706" t="str">
        <f>IF(A1706=1,COUNTIF($A$8:A1706,1),"")</f>
        <v/>
      </c>
      <c r="D1706" s="158">
        <f>IFERROR($C$8:INDEX($C$8:$C$3000,COUNTIF($C$8:$C$3000,"?*")),"")</f>
        <v>0</v>
      </c>
      <c r="F1706">
        <f>--ISNUMBER(IFERROR(SEARCH('Project Costing'!#REF!,'Equipment &amp; Materials'!J1712,1),""))</f>
        <v>0</v>
      </c>
      <c r="G1706" t="str">
        <f>IF(F1706=1,COUNTIF($F$8:F1706,1),"")</f>
        <v/>
      </c>
      <c r="I1706" s="157">
        <f>IFERROR($H$8:INDEX($H$8:$H$3000,COUNTIF($H$8:$H$3000,"?*")),"")</f>
        <v>0</v>
      </c>
    </row>
    <row r="1707" spans="1:9" x14ac:dyDescent="0.25">
      <c r="A1707">
        <f>--ISNUMBER(IFERROR(SEARCH('Project Costing'!#REF!,'Equipment &amp; Materials'!J1713,1),""))</f>
        <v>0</v>
      </c>
      <c r="B1707" t="str">
        <f>IF(A1707=1,COUNTIF($A$8:A1707,1),"")</f>
        <v/>
      </c>
      <c r="D1707" s="158">
        <f>IFERROR($C$8:INDEX($C$8:$C$3000,COUNTIF($C$8:$C$3000,"?*")),"")</f>
        <v>0</v>
      </c>
      <c r="F1707">
        <f>--ISNUMBER(IFERROR(SEARCH('Project Costing'!#REF!,'Equipment &amp; Materials'!J1713,1),""))</f>
        <v>0</v>
      </c>
      <c r="G1707" t="str">
        <f>IF(F1707=1,COUNTIF($F$8:F1707,1),"")</f>
        <v/>
      </c>
      <c r="I1707" s="157">
        <f>IFERROR($H$8:INDEX($H$8:$H$3000,COUNTIF($H$8:$H$3000,"?*")),"")</f>
        <v>0</v>
      </c>
    </row>
    <row r="1708" spans="1:9" x14ac:dyDescent="0.25">
      <c r="A1708">
        <f>--ISNUMBER(IFERROR(SEARCH('Project Costing'!#REF!,'Equipment &amp; Materials'!J1714,1),""))</f>
        <v>0</v>
      </c>
      <c r="B1708" t="str">
        <f>IF(A1708=1,COUNTIF($A$8:A1708,1),"")</f>
        <v/>
      </c>
      <c r="D1708" s="158">
        <f>IFERROR($C$8:INDEX($C$8:$C$3000,COUNTIF($C$8:$C$3000,"?*")),"")</f>
        <v>0</v>
      </c>
      <c r="F1708">
        <f>--ISNUMBER(IFERROR(SEARCH('Project Costing'!#REF!,'Equipment &amp; Materials'!J1714,1),""))</f>
        <v>0</v>
      </c>
      <c r="G1708" t="str">
        <f>IF(F1708=1,COUNTIF($F$8:F1708,1),"")</f>
        <v/>
      </c>
      <c r="I1708" s="157">
        <f>IFERROR($H$8:INDEX($H$8:$H$3000,COUNTIF($H$8:$H$3000,"?*")),"")</f>
        <v>0</v>
      </c>
    </row>
    <row r="1709" spans="1:9" x14ac:dyDescent="0.25">
      <c r="A1709">
        <f>--ISNUMBER(IFERROR(SEARCH('Project Costing'!#REF!,'Equipment &amp; Materials'!J1715,1),""))</f>
        <v>0</v>
      </c>
      <c r="B1709" t="str">
        <f>IF(A1709=1,COUNTIF($A$8:A1709,1),"")</f>
        <v/>
      </c>
      <c r="D1709" s="158">
        <f>IFERROR($C$8:INDEX($C$8:$C$3000,COUNTIF($C$8:$C$3000,"?*")),"")</f>
        <v>0</v>
      </c>
      <c r="F1709">
        <f>--ISNUMBER(IFERROR(SEARCH('Project Costing'!#REF!,'Equipment &amp; Materials'!J1715,1),""))</f>
        <v>0</v>
      </c>
      <c r="G1709" t="str">
        <f>IF(F1709=1,COUNTIF($F$8:F1709,1),"")</f>
        <v/>
      </c>
      <c r="I1709" s="157">
        <f>IFERROR($H$8:INDEX($H$8:$H$3000,COUNTIF($H$8:$H$3000,"?*")),"")</f>
        <v>0</v>
      </c>
    </row>
    <row r="1710" spans="1:9" x14ac:dyDescent="0.25">
      <c r="A1710">
        <f>--ISNUMBER(IFERROR(SEARCH('Project Costing'!#REF!,'Equipment &amp; Materials'!J1716,1),""))</f>
        <v>0</v>
      </c>
      <c r="B1710" t="str">
        <f>IF(A1710=1,COUNTIF($A$8:A1710,1),"")</f>
        <v/>
      </c>
      <c r="D1710" s="158">
        <f>IFERROR($C$8:INDEX($C$8:$C$3000,COUNTIF($C$8:$C$3000,"?*")),"")</f>
        <v>0</v>
      </c>
      <c r="F1710">
        <f>--ISNUMBER(IFERROR(SEARCH('Project Costing'!#REF!,'Equipment &amp; Materials'!J1716,1),""))</f>
        <v>0</v>
      </c>
      <c r="G1710" t="str">
        <f>IF(F1710=1,COUNTIF($F$8:F1710,1),"")</f>
        <v/>
      </c>
      <c r="I1710" s="157">
        <f>IFERROR($H$8:INDEX($H$8:$H$3000,COUNTIF($H$8:$H$3000,"?*")),"")</f>
        <v>0</v>
      </c>
    </row>
    <row r="1711" spans="1:9" x14ac:dyDescent="0.25">
      <c r="A1711">
        <f>--ISNUMBER(IFERROR(SEARCH('Project Costing'!#REF!,'Equipment &amp; Materials'!J1717,1),""))</f>
        <v>0</v>
      </c>
      <c r="B1711" t="str">
        <f>IF(A1711=1,COUNTIF($A$8:A1711,1),"")</f>
        <v/>
      </c>
      <c r="D1711" s="158">
        <f>IFERROR($C$8:INDEX($C$8:$C$3000,COUNTIF($C$8:$C$3000,"?*")),"")</f>
        <v>0</v>
      </c>
      <c r="F1711">
        <f>--ISNUMBER(IFERROR(SEARCH('Project Costing'!#REF!,'Equipment &amp; Materials'!J1717,1),""))</f>
        <v>0</v>
      </c>
      <c r="G1711" t="str">
        <f>IF(F1711=1,COUNTIF($F$8:F1711,1),"")</f>
        <v/>
      </c>
      <c r="I1711" s="157">
        <f>IFERROR($H$8:INDEX($H$8:$H$3000,COUNTIF($H$8:$H$3000,"?*")),"")</f>
        <v>0</v>
      </c>
    </row>
    <row r="1712" spans="1:9" x14ac:dyDescent="0.25">
      <c r="A1712">
        <f>--ISNUMBER(IFERROR(SEARCH('Project Costing'!#REF!,'Equipment &amp; Materials'!J1718,1),""))</f>
        <v>0</v>
      </c>
      <c r="B1712" t="str">
        <f>IF(A1712=1,COUNTIF($A$8:A1712,1),"")</f>
        <v/>
      </c>
      <c r="D1712" s="158">
        <f>IFERROR($C$8:INDEX($C$8:$C$3000,COUNTIF($C$8:$C$3000,"?*")),"")</f>
        <v>0</v>
      </c>
      <c r="F1712">
        <f>--ISNUMBER(IFERROR(SEARCH('Project Costing'!#REF!,'Equipment &amp; Materials'!J1718,1),""))</f>
        <v>0</v>
      </c>
      <c r="G1712" t="str">
        <f>IF(F1712=1,COUNTIF($F$8:F1712,1),"")</f>
        <v/>
      </c>
      <c r="I1712" s="157">
        <f>IFERROR($H$8:INDEX($H$8:$H$3000,COUNTIF($H$8:$H$3000,"?*")),"")</f>
        <v>0</v>
      </c>
    </row>
    <row r="1713" spans="1:9" x14ac:dyDescent="0.25">
      <c r="A1713">
        <f>--ISNUMBER(IFERROR(SEARCH('Project Costing'!#REF!,'Equipment &amp; Materials'!J1719,1),""))</f>
        <v>0</v>
      </c>
      <c r="B1713" t="str">
        <f>IF(A1713=1,COUNTIF($A$8:A1713,1),"")</f>
        <v/>
      </c>
      <c r="D1713" s="158">
        <f>IFERROR($C$8:INDEX($C$8:$C$3000,COUNTIF($C$8:$C$3000,"?*")),"")</f>
        <v>0</v>
      </c>
      <c r="F1713">
        <f>--ISNUMBER(IFERROR(SEARCH('Project Costing'!#REF!,'Equipment &amp; Materials'!J1719,1),""))</f>
        <v>0</v>
      </c>
      <c r="G1713" t="str">
        <f>IF(F1713=1,COUNTIF($F$8:F1713,1),"")</f>
        <v/>
      </c>
      <c r="I1713" s="157">
        <f>IFERROR($H$8:INDEX($H$8:$H$3000,COUNTIF($H$8:$H$3000,"?*")),"")</f>
        <v>0</v>
      </c>
    </row>
    <row r="1714" spans="1:9" x14ac:dyDescent="0.25">
      <c r="A1714">
        <f>--ISNUMBER(IFERROR(SEARCH('Project Costing'!#REF!,'Equipment &amp; Materials'!J1720,1),""))</f>
        <v>0</v>
      </c>
      <c r="B1714" t="str">
        <f>IF(A1714=1,COUNTIF($A$8:A1714,1),"")</f>
        <v/>
      </c>
      <c r="D1714" s="158">
        <f>IFERROR($C$8:INDEX($C$8:$C$3000,COUNTIF($C$8:$C$3000,"?*")),"")</f>
        <v>0</v>
      </c>
      <c r="F1714">
        <f>--ISNUMBER(IFERROR(SEARCH('Project Costing'!#REF!,'Equipment &amp; Materials'!J1720,1),""))</f>
        <v>0</v>
      </c>
      <c r="G1714" t="str">
        <f>IF(F1714=1,COUNTIF($F$8:F1714,1),"")</f>
        <v/>
      </c>
      <c r="I1714" s="157">
        <f>IFERROR($H$8:INDEX($H$8:$H$3000,COUNTIF($H$8:$H$3000,"?*")),"")</f>
        <v>0</v>
      </c>
    </row>
    <row r="1715" spans="1:9" x14ac:dyDescent="0.25">
      <c r="A1715">
        <f>--ISNUMBER(IFERROR(SEARCH('Project Costing'!#REF!,'Equipment &amp; Materials'!J1721,1),""))</f>
        <v>0</v>
      </c>
      <c r="B1715" t="str">
        <f>IF(A1715=1,COUNTIF($A$8:A1715,1),"")</f>
        <v/>
      </c>
      <c r="D1715" s="158">
        <f>IFERROR($C$8:INDEX($C$8:$C$3000,COUNTIF($C$8:$C$3000,"?*")),"")</f>
        <v>0</v>
      </c>
      <c r="F1715">
        <f>--ISNUMBER(IFERROR(SEARCH('Project Costing'!#REF!,'Equipment &amp; Materials'!J1721,1),""))</f>
        <v>0</v>
      </c>
      <c r="G1715" t="str">
        <f>IF(F1715=1,COUNTIF($F$8:F1715,1),"")</f>
        <v/>
      </c>
      <c r="I1715" s="157">
        <f>IFERROR($H$8:INDEX($H$8:$H$3000,COUNTIF($H$8:$H$3000,"?*")),"")</f>
        <v>0</v>
      </c>
    </row>
    <row r="1716" spans="1:9" x14ac:dyDescent="0.25">
      <c r="A1716">
        <f>--ISNUMBER(IFERROR(SEARCH('Project Costing'!#REF!,'Equipment &amp; Materials'!J1722,1),""))</f>
        <v>0</v>
      </c>
      <c r="B1716" t="str">
        <f>IF(A1716=1,COUNTIF($A$8:A1716,1),"")</f>
        <v/>
      </c>
      <c r="D1716" s="158">
        <f>IFERROR($C$8:INDEX($C$8:$C$3000,COUNTIF($C$8:$C$3000,"?*")),"")</f>
        <v>0</v>
      </c>
      <c r="F1716">
        <f>--ISNUMBER(IFERROR(SEARCH('Project Costing'!#REF!,'Equipment &amp; Materials'!J1722,1),""))</f>
        <v>0</v>
      </c>
      <c r="G1716" t="str">
        <f>IF(F1716=1,COUNTIF($F$8:F1716,1),"")</f>
        <v/>
      </c>
      <c r="I1716" s="157">
        <f>IFERROR($H$8:INDEX($H$8:$H$3000,COUNTIF($H$8:$H$3000,"?*")),"")</f>
        <v>0</v>
      </c>
    </row>
    <row r="1717" spans="1:9" x14ac:dyDescent="0.25">
      <c r="A1717">
        <f>--ISNUMBER(IFERROR(SEARCH('Project Costing'!#REF!,'Equipment &amp; Materials'!J1723,1),""))</f>
        <v>0</v>
      </c>
      <c r="B1717" t="str">
        <f>IF(A1717=1,COUNTIF($A$8:A1717,1),"")</f>
        <v/>
      </c>
      <c r="D1717" s="158">
        <f>IFERROR($C$8:INDEX($C$8:$C$3000,COUNTIF($C$8:$C$3000,"?*")),"")</f>
        <v>0</v>
      </c>
      <c r="F1717">
        <f>--ISNUMBER(IFERROR(SEARCH('Project Costing'!#REF!,'Equipment &amp; Materials'!J1723,1),""))</f>
        <v>0</v>
      </c>
      <c r="G1717" t="str">
        <f>IF(F1717=1,COUNTIF($F$8:F1717,1),"")</f>
        <v/>
      </c>
      <c r="I1717" s="157">
        <f>IFERROR($H$8:INDEX($H$8:$H$3000,COUNTIF($H$8:$H$3000,"?*")),"")</f>
        <v>0</v>
      </c>
    </row>
    <row r="1718" spans="1:9" x14ac:dyDescent="0.25">
      <c r="A1718">
        <f>--ISNUMBER(IFERROR(SEARCH('Project Costing'!#REF!,'Equipment &amp; Materials'!J1724,1),""))</f>
        <v>0</v>
      </c>
      <c r="B1718" t="str">
        <f>IF(A1718=1,COUNTIF($A$8:A1718,1),"")</f>
        <v/>
      </c>
      <c r="D1718" s="158">
        <f>IFERROR($C$8:INDEX($C$8:$C$3000,COUNTIF($C$8:$C$3000,"?*")),"")</f>
        <v>0</v>
      </c>
      <c r="F1718">
        <f>--ISNUMBER(IFERROR(SEARCH('Project Costing'!#REF!,'Equipment &amp; Materials'!J1724,1),""))</f>
        <v>0</v>
      </c>
      <c r="G1718" t="str">
        <f>IF(F1718=1,COUNTIF($F$8:F1718,1),"")</f>
        <v/>
      </c>
      <c r="I1718" s="157">
        <f>IFERROR($H$8:INDEX($H$8:$H$3000,COUNTIF($H$8:$H$3000,"?*")),"")</f>
        <v>0</v>
      </c>
    </row>
    <row r="1719" spans="1:9" x14ac:dyDescent="0.25">
      <c r="A1719">
        <f>--ISNUMBER(IFERROR(SEARCH('Project Costing'!#REF!,'Equipment &amp; Materials'!J1725,1),""))</f>
        <v>0</v>
      </c>
      <c r="B1719" t="str">
        <f>IF(A1719=1,COUNTIF($A$8:A1719,1),"")</f>
        <v/>
      </c>
      <c r="D1719" s="158">
        <f>IFERROR($C$8:INDEX($C$8:$C$3000,COUNTIF($C$8:$C$3000,"?*")),"")</f>
        <v>0</v>
      </c>
      <c r="F1719">
        <f>--ISNUMBER(IFERROR(SEARCH('Project Costing'!#REF!,'Equipment &amp; Materials'!J1725,1),""))</f>
        <v>0</v>
      </c>
      <c r="G1719" t="str">
        <f>IF(F1719=1,COUNTIF($F$8:F1719,1),"")</f>
        <v/>
      </c>
      <c r="I1719" s="157">
        <f>IFERROR($H$8:INDEX($H$8:$H$3000,COUNTIF($H$8:$H$3000,"?*")),"")</f>
        <v>0</v>
      </c>
    </row>
    <row r="1720" spans="1:9" x14ac:dyDescent="0.25">
      <c r="A1720">
        <f>--ISNUMBER(IFERROR(SEARCH('Project Costing'!#REF!,'Equipment &amp; Materials'!J1726,1),""))</f>
        <v>0</v>
      </c>
      <c r="B1720" t="str">
        <f>IF(A1720=1,COUNTIF($A$8:A1720,1),"")</f>
        <v/>
      </c>
      <c r="D1720" s="158">
        <f>IFERROR($C$8:INDEX($C$8:$C$3000,COUNTIF($C$8:$C$3000,"?*")),"")</f>
        <v>0</v>
      </c>
      <c r="F1720">
        <f>--ISNUMBER(IFERROR(SEARCH('Project Costing'!#REF!,'Equipment &amp; Materials'!J1726,1),""))</f>
        <v>0</v>
      </c>
      <c r="G1720" t="str">
        <f>IF(F1720=1,COUNTIF($F$8:F1720,1),"")</f>
        <v/>
      </c>
      <c r="I1720" s="157">
        <f>IFERROR($H$8:INDEX($H$8:$H$3000,COUNTIF($H$8:$H$3000,"?*")),"")</f>
        <v>0</v>
      </c>
    </row>
    <row r="1721" spans="1:9" x14ac:dyDescent="0.25">
      <c r="A1721">
        <f>--ISNUMBER(IFERROR(SEARCH('Project Costing'!#REF!,'Equipment &amp; Materials'!J1727,1),""))</f>
        <v>0</v>
      </c>
      <c r="B1721" t="str">
        <f>IF(A1721=1,COUNTIF($A$8:A1721,1),"")</f>
        <v/>
      </c>
      <c r="D1721" s="158">
        <f>IFERROR($C$8:INDEX($C$8:$C$3000,COUNTIF($C$8:$C$3000,"?*")),"")</f>
        <v>0</v>
      </c>
      <c r="F1721">
        <f>--ISNUMBER(IFERROR(SEARCH('Project Costing'!#REF!,'Equipment &amp; Materials'!J1727,1),""))</f>
        <v>0</v>
      </c>
      <c r="G1721" t="str">
        <f>IF(F1721=1,COUNTIF($F$8:F1721,1),"")</f>
        <v/>
      </c>
      <c r="I1721" s="157">
        <f>IFERROR($H$8:INDEX($H$8:$H$3000,COUNTIF($H$8:$H$3000,"?*")),"")</f>
        <v>0</v>
      </c>
    </row>
    <row r="1722" spans="1:9" x14ac:dyDescent="0.25">
      <c r="A1722">
        <f>--ISNUMBER(IFERROR(SEARCH('Project Costing'!#REF!,'Equipment &amp; Materials'!J1728,1),""))</f>
        <v>0</v>
      </c>
      <c r="B1722" t="str">
        <f>IF(A1722=1,COUNTIF($A$8:A1722,1),"")</f>
        <v/>
      </c>
      <c r="D1722" s="158">
        <f>IFERROR($C$8:INDEX($C$8:$C$3000,COUNTIF($C$8:$C$3000,"?*")),"")</f>
        <v>0</v>
      </c>
      <c r="F1722">
        <f>--ISNUMBER(IFERROR(SEARCH('Project Costing'!#REF!,'Equipment &amp; Materials'!J1728,1),""))</f>
        <v>0</v>
      </c>
      <c r="G1722" t="str">
        <f>IF(F1722=1,COUNTIF($F$8:F1722,1),"")</f>
        <v/>
      </c>
      <c r="I1722" s="157">
        <f>IFERROR($H$8:INDEX($H$8:$H$3000,COUNTIF($H$8:$H$3000,"?*")),"")</f>
        <v>0</v>
      </c>
    </row>
    <row r="1723" spans="1:9" x14ac:dyDescent="0.25">
      <c r="A1723">
        <f>--ISNUMBER(IFERROR(SEARCH('Project Costing'!#REF!,'Equipment &amp; Materials'!J1729,1),""))</f>
        <v>0</v>
      </c>
      <c r="B1723" t="str">
        <f>IF(A1723=1,COUNTIF($A$8:A1723,1),"")</f>
        <v/>
      </c>
      <c r="D1723" s="158">
        <f>IFERROR($C$8:INDEX($C$8:$C$3000,COUNTIF($C$8:$C$3000,"?*")),"")</f>
        <v>0</v>
      </c>
      <c r="F1723">
        <f>--ISNUMBER(IFERROR(SEARCH('Project Costing'!#REF!,'Equipment &amp; Materials'!J1729,1),""))</f>
        <v>0</v>
      </c>
      <c r="G1723" t="str">
        <f>IF(F1723=1,COUNTIF($F$8:F1723,1),"")</f>
        <v/>
      </c>
      <c r="I1723" s="157">
        <f>IFERROR($H$8:INDEX($H$8:$H$3000,COUNTIF($H$8:$H$3000,"?*")),"")</f>
        <v>0</v>
      </c>
    </row>
    <row r="1724" spans="1:9" x14ac:dyDescent="0.25">
      <c r="A1724">
        <f>--ISNUMBER(IFERROR(SEARCH('Project Costing'!#REF!,'Equipment &amp; Materials'!J1730,1),""))</f>
        <v>0</v>
      </c>
      <c r="B1724" t="str">
        <f>IF(A1724=1,COUNTIF($A$8:A1724,1),"")</f>
        <v/>
      </c>
      <c r="D1724" s="158">
        <f>IFERROR($C$8:INDEX($C$8:$C$3000,COUNTIF($C$8:$C$3000,"?*")),"")</f>
        <v>0</v>
      </c>
      <c r="F1724">
        <f>--ISNUMBER(IFERROR(SEARCH('Project Costing'!#REF!,'Equipment &amp; Materials'!J1730,1),""))</f>
        <v>0</v>
      </c>
      <c r="G1724" t="str">
        <f>IF(F1724=1,COUNTIF($F$8:F1724,1),"")</f>
        <v/>
      </c>
      <c r="I1724" s="157">
        <f>IFERROR($H$8:INDEX($H$8:$H$3000,COUNTIF($H$8:$H$3000,"?*")),"")</f>
        <v>0</v>
      </c>
    </row>
    <row r="1725" spans="1:9" x14ac:dyDescent="0.25">
      <c r="A1725">
        <f>--ISNUMBER(IFERROR(SEARCH('Project Costing'!#REF!,'Equipment &amp; Materials'!J1731,1),""))</f>
        <v>0</v>
      </c>
      <c r="B1725" t="str">
        <f>IF(A1725=1,COUNTIF($A$8:A1725,1),"")</f>
        <v/>
      </c>
      <c r="D1725" s="158">
        <f>IFERROR($C$8:INDEX($C$8:$C$3000,COUNTIF($C$8:$C$3000,"?*")),"")</f>
        <v>0</v>
      </c>
      <c r="F1725">
        <f>--ISNUMBER(IFERROR(SEARCH('Project Costing'!#REF!,'Equipment &amp; Materials'!J1731,1),""))</f>
        <v>0</v>
      </c>
      <c r="G1725" t="str">
        <f>IF(F1725=1,COUNTIF($F$8:F1725,1),"")</f>
        <v/>
      </c>
      <c r="I1725" s="157">
        <f>IFERROR($H$8:INDEX($H$8:$H$3000,COUNTIF($H$8:$H$3000,"?*")),"")</f>
        <v>0</v>
      </c>
    </row>
    <row r="1726" spans="1:9" x14ac:dyDescent="0.25">
      <c r="A1726">
        <f>--ISNUMBER(IFERROR(SEARCH('Project Costing'!#REF!,'Equipment &amp; Materials'!J1732,1),""))</f>
        <v>0</v>
      </c>
      <c r="B1726" t="str">
        <f>IF(A1726=1,COUNTIF($A$8:A1726,1),"")</f>
        <v/>
      </c>
      <c r="D1726" s="158">
        <f>IFERROR($C$8:INDEX($C$8:$C$3000,COUNTIF($C$8:$C$3000,"?*")),"")</f>
        <v>0</v>
      </c>
      <c r="F1726">
        <f>--ISNUMBER(IFERROR(SEARCH('Project Costing'!#REF!,'Equipment &amp; Materials'!J1732,1),""))</f>
        <v>0</v>
      </c>
      <c r="G1726" t="str">
        <f>IF(F1726=1,COUNTIF($F$8:F1726,1),"")</f>
        <v/>
      </c>
      <c r="I1726" s="157">
        <f>IFERROR($H$8:INDEX($H$8:$H$3000,COUNTIF($H$8:$H$3000,"?*")),"")</f>
        <v>0</v>
      </c>
    </row>
    <row r="1727" spans="1:9" x14ac:dyDescent="0.25">
      <c r="A1727">
        <f>--ISNUMBER(IFERROR(SEARCH('Project Costing'!#REF!,'Equipment &amp; Materials'!J1733,1),""))</f>
        <v>0</v>
      </c>
      <c r="B1727" t="str">
        <f>IF(A1727=1,COUNTIF($A$8:A1727,1),"")</f>
        <v/>
      </c>
      <c r="D1727" s="158">
        <f>IFERROR($C$8:INDEX($C$8:$C$3000,COUNTIF($C$8:$C$3000,"?*")),"")</f>
        <v>0</v>
      </c>
      <c r="F1727">
        <f>--ISNUMBER(IFERROR(SEARCH('Project Costing'!#REF!,'Equipment &amp; Materials'!J1733,1),""))</f>
        <v>0</v>
      </c>
      <c r="G1727" t="str">
        <f>IF(F1727=1,COUNTIF($F$8:F1727,1),"")</f>
        <v/>
      </c>
      <c r="I1727" s="157">
        <f>IFERROR($H$8:INDEX($H$8:$H$3000,COUNTIF($H$8:$H$3000,"?*")),"")</f>
        <v>0</v>
      </c>
    </row>
    <row r="1728" spans="1:9" x14ac:dyDescent="0.25">
      <c r="A1728">
        <f>--ISNUMBER(IFERROR(SEARCH('Project Costing'!#REF!,'Equipment &amp; Materials'!J1734,1),""))</f>
        <v>0</v>
      </c>
      <c r="B1728" t="str">
        <f>IF(A1728=1,COUNTIF($A$8:A1728,1),"")</f>
        <v/>
      </c>
      <c r="D1728" s="158">
        <f>IFERROR($C$8:INDEX($C$8:$C$3000,COUNTIF($C$8:$C$3000,"?*")),"")</f>
        <v>0</v>
      </c>
      <c r="F1728">
        <f>--ISNUMBER(IFERROR(SEARCH('Project Costing'!#REF!,'Equipment &amp; Materials'!J1734,1),""))</f>
        <v>0</v>
      </c>
      <c r="G1728" t="str">
        <f>IF(F1728=1,COUNTIF($F$8:F1728,1),"")</f>
        <v/>
      </c>
      <c r="I1728" s="157">
        <f>IFERROR($H$8:INDEX($H$8:$H$3000,COUNTIF($H$8:$H$3000,"?*")),"")</f>
        <v>0</v>
      </c>
    </row>
    <row r="1729" spans="1:9" x14ac:dyDescent="0.25">
      <c r="A1729">
        <f>--ISNUMBER(IFERROR(SEARCH('Project Costing'!#REF!,'Equipment &amp; Materials'!J1735,1),""))</f>
        <v>0</v>
      </c>
      <c r="B1729" t="str">
        <f>IF(A1729=1,COUNTIF($A$8:A1729,1),"")</f>
        <v/>
      </c>
      <c r="D1729" s="158">
        <f>IFERROR($C$8:INDEX($C$8:$C$3000,COUNTIF($C$8:$C$3000,"?*")),"")</f>
        <v>0</v>
      </c>
      <c r="F1729">
        <f>--ISNUMBER(IFERROR(SEARCH('Project Costing'!#REF!,'Equipment &amp; Materials'!J1735,1),""))</f>
        <v>0</v>
      </c>
      <c r="G1729" t="str">
        <f>IF(F1729=1,COUNTIF($F$8:F1729,1),"")</f>
        <v/>
      </c>
      <c r="I1729" s="157">
        <f>IFERROR($H$8:INDEX($H$8:$H$3000,COUNTIF($H$8:$H$3000,"?*")),"")</f>
        <v>0</v>
      </c>
    </row>
    <row r="1730" spans="1:9" x14ac:dyDescent="0.25">
      <c r="A1730">
        <f>--ISNUMBER(IFERROR(SEARCH('Project Costing'!#REF!,'Equipment &amp; Materials'!J1736,1),""))</f>
        <v>0</v>
      </c>
      <c r="B1730" t="str">
        <f>IF(A1730=1,COUNTIF($A$8:A1730,1),"")</f>
        <v/>
      </c>
      <c r="D1730" s="158">
        <f>IFERROR($C$8:INDEX($C$8:$C$3000,COUNTIF($C$8:$C$3000,"?*")),"")</f>
        <v>0</v>
      </c>
      <c r="F1730">
        <f>--ISNUMBER(IFERROR(SEARCH('Project Costing'!#REF!,'Equipment &amp; Materials'!J1736,1),""))</f>
        <v>0</v>
      </c>
      <c r="G1730" t="str">
        <f>IF(F1730=1,COUNTIF($F$8:F1730,1),"")</f>
        <v/>
      </c>
      <c r="I1730" s="157">
        <f>IFERROR($H$8:INDEX($H$8:$H$3000,COUNTIF($H$8:$H$3000,"?*")),"")</f>
        <v>0</v>
      </c>
    </row>
    <row r="1731" spans="1:9" x14ac:dyDescent="0.25">
      <c r="A1731">
        <f>--ISNUMBER(IFERROR(SEARCH('Project Costing'!#REF!,'Equipment &amp; Materials'!J1737,1),""))</f>
        <v>0</v>
      </c>
      <c r="B1731" t="str">
        <f>IF(A1731=1,COUNTIF($A$8:A1731,1),"")</f>
        <v/>
      </c>
      <c r="D1731" s="158">
        <f>IFERROR($C$8:INDEX($C$8:$C$3000,COUNTIF($C$8:$C$3000,"?*")),"")</f>
        <v>0</v>
      </c>
      <c r="F1731">
        <f>--ISNUMBER(IFERROR(SEARCH('Project Costing'!#REF!,'Equipment &amp; Materials'!J1737,1),""))</f>
        <v>0</v>
      </c>
      <c r="G1731" t="str">
        <f>IF(F1731=1,COUNTIF($F$8:F1731,1),"")</f>
        <v/>
      </c>
      <c r="I1731" s="157">
        <f>IFERROR($H$8:INDEX($H$8:$H$3000,COUNTIF($H$8:$H$3000,"?*")),"")</f>
        <v>0</v>
      </c>
    </row>
    <row r="1732" spans="1:9" x14ac:dyDescent="0.25">
      <c r="A1732">
        <f>--ISNUMBER(IFERROR(SEARCH('Project Costing'!#REF!,'Equipment &amp; Materials'!J1738,1),""))</f>
        <v>0</v>
      </c>
      <c r="B1732" t="str">
        <f>IF(A1732=1,COUNTIF($A$8:A1732,1),"")</f>
        <v/>
      </c>
      <c r="D1732" s="158">
        <f>IFERROR($C$8:INDEX($C$8:$C$3000,COUNTIF($C$8:$C$3000,"?*")),"")</f>
        <v>0</v>
      </c>
      <c r="F1732">
        <f>--ISNUMBER(IFERROR(SEARCH('Project Costing'!#REF!,'Equipment &amp; Materials'!J1738,1),""))</f>
        <v>0</v>
      </c>
      <c r="G1732" t="str">
        <f>IF(F1732=1,COUNTIF($F$8:F1732,1),"")</f>
        <v/>
      </c>
      <c r="I1732" s="157">
        <f>IFERROR($H$8:INDEX($H$8:$H$3000,COUNTIF($H$8:$H$3000,"?*")),"")</f>
        <v>0</v>
      </c>
    </row>
    <row r="1733" spans="1:9" x14ac:dyDescent="0.25">
      <c r="A1733">
        <f>--ISNUMBER(IFERROR(SEARCH('Project Costing'!#REF!,'Equipment &amp; Materials'!J1739,1),""))</f>
        <v>0</v>
      </c>
      <c r="B1733" t="str">
        <f>IF(A1733=1,COUNTIF($A$8:A1733,1),"")</f>
        <v/>
      </c>
      <c r="D1733" s="158">
        <f>IFERROR($C$8:INDEX($C$8:$C$3000,COUNTIF($C$8:$C$3000,"?*")),"")</f>
        <v>0</v>
      </c>
      <c r="F1733">
        <f>--ISNUMBER(IFERROR(SEARCH('Project Costing'!#REF!,'Equipment &amp; Materials'!J1739,1),""))</f>
        <v>0</v>
      </c>
      <c r="G1733" t="str">
        <f>IF(F1733=1,COUNTIF($F$8:F1733,1),"")</f>
        <v/>
      </c>
      <c r="I1733" s="157">
        <f>IFERROR($H$8:INDEX($H$8:$H$3000,COUNTIF($H$8:$H$3000,"?*")),"")</f>
        <v>0</v>
      </c>
    </row>
    <row r="1734" spans="1:9" x14ac:dyDescent="0.25">
      <c r="A1734">
        <f>--ISNUMBER(IFERROR(SEARCH('Project Costing'!#REF!,'Equipment &amp; Materials'!J1740,1),""))</f>
        <v>0</v>
      </c>
      <c r="B1734" t="str">
        <f>IF(A1734=1,COUNTIF($A$8:A1734,1),"")</f>
        <v/>
      </c>
      <c r="D1734" s="158">
        <f>IFERROR($C$8:INDEX($C$8:$C$3000,COUNTIF($C$8:$C$3000,"?*")),"")</f>
        <v>0</v>
      </c>
      <c r="F1734">
        <f>--ISNUMBER(IFERROR(SEARCH('Project Costing'!#REF!,'Equipment &amp; Materials'!J1740,1),""))</f>
        <v>0</v>
      </c>
      <c r="G1734" t="str">
        <f>IF(F1734=1,COUNTIF($F$8:F1734,1),"")</f>
        <v/>
      </c>
      <c r="I1734" s="157">
        <f>IFERROR($H$8:INDEX($H$8:$H$3000,COUNTIF($H$8:$H$3000,"?*")),"")</f>
        <v>0</v>
      </c>
    </row>
    <row r="1735" spans="1:9" x14ac:dyDescent="0.25">
      <c r="A1735">
        <f>--ISNUMBER(IFERROR(SEARCH('Project Costing'!#REF!,'Equipment &amp; Materials'!J1741,1),""))</f>
        <v>0</v>
      </c>
      <c r="B1735" t="str">
        <f>IF(A1735=1,COUNTIF($A$8:A1735,1),"")</f>
        <v/>
      </c>
      <c r="D1735" s="158">
        <f>IFERROR($C$8:INDEX($C$8:$C$3000,COUNTIF($C$8:$C$3000,"?*")),"")</f>
        <v>0</v>
      </c>
      <c r="F1735">
        <f>--ISNUMBER(IFERROR(SEARCH('Project Costing'!#REF!,'Equipment &amp; Materials'!J1741,1),""))</f>
        <v>0</v>
      </c>
      <c r="G1735" t="str">
        <f>IF(F1735=1,COUNTIF($F$8:F1735,1),"")</f>
        <v/>
      </c>
      <c r="I1735" s="157">
        <f>IFERROR($H$8:INDEX($H$8:$H$3000,COUNTIF($H$8:$H$3000,"?*")),"")</f>
        <v>0</v>
      </c>
    </row>
    <row r="1736" spans="1:9" x14ac:dyDescent="0.25">
      <c r="A1736">
        <f>--ISNUMBER(IFERROR(SEARCH('Project Costing'!#REF!,'Equipment &amp; Materials'!J1742,1),""))</f>
        <v>0</v>
      </c>
      <c r="B1736" t="str">
        <f>IF(A1736=1,COUNTIF($A$8:A1736,1),"")</f>
        <v/>
      </c>
      <c r="D1736" s="158">
        <f>IFERROR($C$8:INDEX($C$8:$C$3000,COUNTIF($C$8:$C$3000,"?*")),"")</f>
        <v>0</v>
      </c>
      <c r="F1736">
        <f>--ISNUMBER(IFERROR(SEARCH('Project Costing'!#REF!,'Equipment &amp; Materials'!J1742,1),""))</f>
        <v>0</v>
      </c>
      <c r="G1736" t="str">
        <f>IF(F1736=1,COUNTIF($F$8:F1736,1),"")</f>
        <v/>
      </c>
      <c r="I1736" s="157">
        <f>IFERROR($H$8:INDEX($H$8:$H$3000,COUNTIF($H$8:$H$3000,"?*")),"")</f>
        <v>0</v>
      </c>
    </row>
    <row r="1737" spans="1:9" x14ac:dyDescent="0.25">
      <c r="A1737">
        <f>--ISNUMBER(IFERROR(SEARCH('Project Costing'!#REF!,'Equipment &amp; Materials'!J1743,1),""))</f>
        <v>0</v>
      </c>
      <c r="B1737" t="str">
        <f>IF(A1737=1,COUNTIF($A$8:A1737,1),"")</f>
        <v/>
      </c>
      <c r="D1737" s="158">
        <f>IFERROR($C$8:INDEX($C$8:$C$3000,COUNTIF($C$8:$C$3000,"?*")),"")</f>
        <v>0</v>
      </c>
      <c r="F1737">
        <f>--ISNUMBER(IFERROR(SEARCH('Project Costing'!#REF!,'Equipment &amp; Materials'!J1743,1),""))</f>
        <v>0</v>
      </c>
      <c r="G1737" t="str">
        <f>IF(F1737=1,COUNTIF($F$8:F1737,1),"")</f>
        <v/>
      </c>
      <c r="I1737" s="157">
        <f>IFERROR($H$8:INDEX($H$8:$H$3000,COUNTIF($H$8:$H$3000,"?*")),"")</f>
        <v>0</v>
      </c>
    </row>
    <row r="1738" spans="1:9" x14ac:dyDescent="0.25">
      <c r="A1738">
        <f>--ISNUMBER(IFERROR(SEARCH('Project Costing'!#REF!,'Equipment &amp; Materials'!J1744,1),""))</f>
        <v>0</v>
      </c>
      <c r="B1738" t="str">
        <f>IF(A1738=1,COUNTIF($A$8:A1738,1),"")</f>
        <v/>
      </c>
      <c r="D1738" s="158">
        <f>IFERROR($C$8:INDEX($C$8:$C$3000,COUNTIF($C$8:$C$3000,"?*")),"")</f>
        <v>0</v>
      </c>
      <c r="F1738">
        <f>--ISNUMBER(IFERROR(SEARCH('Project Costing'!#REF!,'Equipment &amp; Materials'!J1744,1),""))</f>
        <v>0</v>
      </c>
      <c r="G1738" t="str">
        <f>IF(F1738=1,COUNTIF($F$8:F1738,1),"")</f>
        <v/>
      </c>
      <c r="I1738" s="157">
        <f>IFERROR($H$8:INDEX($H$8:$H$3000,COUNTIF($H$8:$H$3000,"?*")),"")</f>
        <v>0</v>
      </c>
    </row>
    <row r="1739" spans="1:9" x14ac:dyDescent="0.25">
      <c r="A1739">
        <f>--ISNUMBER(IFERROR(SEARCH('Project Costing'!#REF!,'Equipment &amp; Materials'!J1745,1),""))</f>
        <v>0</v>
      </c>
      <c r="B1739" t="str">
        <f>IF(A1739=1,COUNTIF($A$8:A1739,1),"")</f>
        <v/>
      </c>
      <c r="D1739" s="158">
        <f>IFERROR($C$8:INDEX($C$8:$C$3000,COUNTIF($C$8:$C$3000,"?*")),"")</f>
        <v>0</v>
      </c>
      <c r="F1739">
        <f>--ISNUMBER(IFERROR(SEARCH('Project Costing'!#REF!,'Equipment &amp; Materials'!J1745,1),""))</f>
        <v>0</v>
      </c>
      <c r="G1739" t="str">
        <f>IF(F1739=1,COUNTIF($F$8:F1739,1),"")</f>
        <v/>
      </c>
      <c r="I1739" s="157">
        <f>IFERROR($H$8:INDEX($H$8:$H$3000,COUNTIF($H$8:$H$3000,"?*")),"")</f>
        <v>0</v>
      </c>
    </row>
    <row r="1740" spans="1:9" x14ac:dyDescent="0.25">
      <c r="A1740">
        <f>--ISNUMBER(IFERROR(SEARCH('Project Costing'!#REF!,'Equipment &amp; Materials'!J1746,1),""))</f>
        <v>0</v>
      </c>
      <c r="B1740" t="str">
        <f>IF(A1740=1,COUNTIF($A$8:A1740,1),"")</f>
        <v/>
      </c>
      <c r="D1740" s="158">
        <f>IFERROR($C$8:INDEX($C$8:$C$3000,COUNTIF($C$8:$C$3000,"?*")),"")</f>
        <v>0</v>
      </c>
      <c r="F1740">
        <f>--ISNUMBER(IFERROR(SEARCH('Project Costing'!#REF!,'Equipment &amp; Materials'!J1746,1),""))</f>
        <v>0</v>
      </c>
      <c r="G1740" t="str">
        <f>IF(F1740=1,COUNTIF($F$8:F1740,1),"")</f>
        <v/>
      </c>
      <c r="I1740" s="157">
        <f>IFERROR($H$8:INDEX($H$8:$H$3000,COUNTIF($H$8:$H$3000,"?*")),"")</f>
        <v>0</v>
      </c>
    </row>
    <row r="1741" spans="1:9" x14ac:dyDescent="0.25">
      <c r="A1741">
        <f>--ISNUMBER(IFERROR(SEARCH('Project Costing'!#REF!,'Equipment &amp; Materials'!J1747,1),""))</f>
        <v>0</v>
      </c>
      <c r="B1741" t="str">
        <f>IF(A1741=1,COUNTIF($A$8:A1741,1),"")</f>
        <v/>
      </c>
      <c r="D1741" s="158">
        <f>IFERROR($C$8:INDEX($C$8:$C$3000,COUNTIF($C$8:$C$3000,"?*")),"")</f>
        <v>0</v>
      </c>
      <c r="F1741">
        <f>--ISNUMBER(IFERROR(SEARCH('Project Costing'!#REF!,'Equipment &amp; Materials'!J1747,1),""))</f>
        <v>0</v>
      </c>
      <c r="G1741" t="str">
        <f>IF(F1741=1,COUNTIF($F$8:F1741,1),"")</f>
        <v/>
      </c>
      <c r="I1741" s="157">
        <f>IFERROR($H$8:INDEX($H$8:$H$3000,COUNTIF($H$8:$H$3000,"?*")),"")</f>
        <v>0</v>
      </c>
    </row>
    <row r="1742" spans="1:9" x14ac:dyDescent="0.25">
      <c r="A1742">
        <f>--ISNUMBER(IFERROR(SEARCH('Project Costing'!#REF!,'Equipment &amp; Materials'!J1748,1),""))</f>
        <v>0</v>
      </c>
      <c r="B1742" t="str">
        <f>IF(A1742=1,COUNTIF($A$8:A1742,1),"")</f>
        <v/>
      </c>
      <c r="D1742" s="158">
        <f>IFERROR($C$8:INDEX($C$8:$C$3000,COUNTIF($C$8:$C$3000,"?*")),"")</f>
        <v>0</v>
      </c>
      <c r="F1742">
        <f>--ISNUMBER(IFERROR(SEARCH('Project Costing'!#REF!,'Equipment &amp; Materials'!J1748,1),""))</f>
        <v>0</v>
      </c>
      <c r="G1742" t="str">
        <f>IF(F1742=1,COUNTIF($F$8:F1742,1),"")</f>
        <v/>
      </c>
      <c r="I1742" s="157">
        <f>IFERROR($H$8:INDEX($H$8:$H$3000,COUNTIF($H$8:$H$3000,"?*")),"")</f>
        <v>0</v>
      </c>
    </row>
    <row r="1743" spans="1:9" x14ac:dyDescent="0.25">
      <c r="A1743">
        <f>--ISNUMBER(IFERROR(SEARCH('Project Costing'!#REF!,'Equipment &amp; Materials'!J1749,1),""))</f>
        <v>0</v>
      </c>
      <c r="B1743" t="str">
        <f>IF(A1743=1,COUNTIF($A$8:A1743,1),"")</f>
        <v/>
      </c>
      <c r="D1743" s="158">
        <f>IFERROR($C$8:INDEX($C$8:$C$3000,COUNTIF($C$8:$C$3000,"?*")),"")</f>
        <v>0</v>
      </c>
      <c r="F1743">
        <f>--ISNUMBER(IFERROR(SEARCH('Project Costing'!#REF!,'Equipment &amp; Materials'!J1749,1),""))</f>
        <v>0</v>
      </c>
      <c r="G1743" t="str">
        <f>IF(F1743=1,COUNTIF($F$8:F1743,1),"")</f>
        <v/>
      </c>
      <c r="I1743" s="157">
        <f>IFERROR($H$8:INDEX($H$8:$H$3000,COUNTIF($H$8:$H$3000,"?*")),"")</f>
        <v>0</v>
      </c>
    </row>
    <row r="1744" spans="1:9" x14ac:dyDescent="0.25">
      <c r="A1744">
        <f>--ISNUMBER(IFERROR(SEARCH('Project Costing'!#REF!,'Equipment &amp; Materials'!J1750,1),""))</f>
        <v>0</v>
      </c>
      <c r="B1744" t="str">
        <f>IF(A1744=1,COUNTIF($A$8:A1744,1),"")</f>
        <v/>
      </c>
      <c r="D1744" s="158">
        <f>IFERROR($C$8:INDEX($C$8:$C$3000,COUNTIF($C$8:$C$3000,"?*")),"")</f>
        <v>0</v>
      </c>
      <c r="F1744">
        <f>--ISNUMBER(IFERROR(SEARCH('Project Costing'!#REF!,'Equipment &amp; Materials'!J1750,1),""))</f>
        <v>0</v>
      </c>
      <c r="G1744" t="str">
        <f>IF(F1744=1,COUNTIF($F$8:F1744,1),"")</f>
        <v/>
      </c>
      <c r="I1744" s="157">
        <f>IFERROR($H$8:INDEX($H$8:$H$3000,COUNTIF($H$8:$H$3000,"?*")),"")</f>
        <v>0</v>
      </c>
    </row>
    <row r="1745" spans="1:9" x14ac:dyDescent="0.25">
      <c r="A1745">
        <f>--ISNUMBER(IFERROR(SEARCH('Project Costing'!#REF!,'Equipment &amp; Materials'!J1751,1),""))</f>
        <v>0</v>
      </c>
      <c r="B1745" t="str">
        <f>IF(A1745=1,COUNTIF($A$8:A1745,1),"")</f>
        <v/>
      </c>
      <c r="D1745" s="158">
        <f>IFERROR($C$8:INDEX($C$8:$C$3000,COUNTIF($C$8:$C$3000,"?*")),"")</f>
        <v>0</v>
      </c>
      <c r="F1745">
        <f>--ISNUMBER(IFERROR(SEARCH('Project Costing'!#REF!,'Equipment &amp; Materials'!J1751,1),""))</f>
        <v>0</v>
      </c>
      <c r="G1745" t="str">
        <f>IF(F1745=1,COUNTIF($F$8:F1745,1),"")</f>
        <v/>
      </c>
      <c r="I1745" s="157">
        <f>IFERROR($H$8:INDEX($H$8:$H$3000,COUNTIF($H$8:$H$3000,"?*")),"")</f>
        <v>0</v>
      </c>
    </row>
    <row r="1746" spans="1:9" x14ac:dyDescent="0.25">
      <c r="A1746">
        <f>--ISNUMBER(IFERROR(SEARCH('Project Costing'!#REF!,'Equipment &amp; Materials'!J1752,1),""))</f>
        <v>0</v>
      </c>
      <c r="B1746" t="str">
        <f>IF(A1746=1,COUNTIF($A$8:A1746,1),"")</f>
        <v/>
      </c>
      <c r="D1746" s="158">
        <f>IFERROR($C$8:INDEX($C$8:$C$3000,COUNTIF($C$8:$C$3000,"?*")),"")</f>
        <v>0</v>
      </c>
      <c r="F1746">
        <f>--ISNUMBER(IFERROR(SEARCH('Project Costing'!#REF!,'Equipment &amp; Materials'!J1752,1),""))</f>
        <v>0</v>
      </c>
      <c r="G1746" t="str">
        <f>IF(F1746=1,COUNTIF($F$8:F1746,1),"")</f>
        <v/>
      </c>
      <c r="I1746" s="157">
        <f>IFERROR($H$8:INDEX($H$8:$H$3000,COUNTIF($H$8:$H$3000,"?*")),"")</f>
        <v>0</v>
      </c>
    </row>
    <row r="1747" spans="1:9" x14ac:dyDescent="0.25">
      <c r="A1747">
        <f>--ISNUMBER(IFERROR(SEARCH('Project Costing'!#REF!,'Equipment &amp; Materials'!J1753,1),""))</f>
        <v>0</v>
      </c>
      <c r="B1747" t="str">
        <f>IF(A1747=1,COUNTIF($A$8:A1747,1),"")</f>
        <v/>
      </c>
      <c r="D1747" s="158">
        <f>IFERROR($C$8:INDEX($C$8:$C$3000,COUNTIF($C$8:$C$3000,"?*")),"")</f>
        <v>0</v>
      </c>
      <c r="F1747">
        <f>--ISNUMBER(IFERROR(SEARCH('Project Costing'!#REF!,'Equipment &amp; Materials'!J1753,1),""))</f>
        <v>0</v>
      </c>
      <c r="G1747" t="str">
        <f>IF(F1747=1,COUNTIF($F$8:F1747,1),"")</f>
        <v/>
      </c>
      <c r="I1747" s="157">
        <f>IFERROR($H$8:INDEX($H$8:$H$3000,COUNTIF($H$8:$H$3000,"?*")),"")</f>
        <v>0</v>
      </c>
    </row>
    <row r="1748" spans="1:9" x14ac:dyDescent="0.25">
      <c r="A1748">
        <f>--ISNUMBER(IFERROR(SEARCH('Project Costing'!#REF!,'Equipment &amp; Materials'!J1754,1),""))</f>
        <v>0</v>
      </c>
      <c r="B1748" t="str">
        <f>IF(A1748=1,COUNTIF($A$8:A1748,1),"")</f>
        <v/>
      </c>
      <c r="D1748" s="158">
        <f>IFERROR($C$8:INDEX($C$8:$C$3000,COUNTIF($C$8:$C$3000,"?*")),"")</f>
        <v>0</v>
      </c>
      <c r="F1748">
        <f>--ISNUMBER(IFERROR(SEARCH('Project Costing'!#REF!,'Equipment &amp; Materials'!J1754,1),""))</f>
        <v>0</v>
      </c>
      <c r="G1748" t="str">
        <f>IF(F1748=1,COUNTIF($F$8:F1748,1),"")</f>
        <v/>
      </c>
      <c r="I1748" s="157">
        <f>IFERROR($H$8:INDEX($H$8:$H$3000,COUNTIF($H$8:$H$3000,"?*")),"")</f>
        <v>0</v>
      </c>
    </row>
    <row r="1749" spans="1:9" x14ac:dyDescent="0.25">
      <c r="A1749">
        <f>--ISNUMBER(IFERROR(SEARCH('Project Costing'!#REF!,'Equipment &amp; Materials'!J1755,1),""))</f>
        <v>0</v>
      </c>
      <c r="B1749" t="str">
        <f>IF(A1749=1,COUNTIF($A$8:A1749,1),"")</f>
        <v/>
      </c>
      <c r="D1749" s="158">
        <f>IFERROR($C$8:INDEX($C$8:$C$3000,COUNTIF($C$8:$C$3000,"?*")),"")</f>
        <v>0</v>
      </c>
      <c r="F1749">
        <f>--ISNUMBER(IFERROR(SEARCH('Project Costing'!#REF!,'Equipment &amp; Materials'!J1755,1),""))</f>
        <v>0</v>
      </c>
      <c r="G1749" t="str">
        <f>IF(F1749=1,COUNTIF($F$8:F1749,1),"")</f>
        <v/>
      </c>
      <c r="I1749" s="157">
        <f>IFERROR($H$8:INDEX($H$8:$H$3000,COUNTIF($H$8:$H$3000,"?*")),"")</f>
        <v>0</v>
      </c>
    </row>
    <row r="1750" spans="1:9" x14ac:dyDescent="0.25">
      <c r="A1750">
        <f>--ISNUMBER(IFERROR(SEARCH('Project Costing'!#REF!,'Equipment &amp; Materials'!J1756,1),""))</f>
        <v>0</v>
      </c>
      <c r="B1750" t="str">
        <f>IF(A1750=1,COUNTIF($A$8:A1750,1),"")</f>
        <v/>
      </c>
      <c r="D1750" s="158">
        <f>IFERROR($C$8:INDEX($C$8:$C$3000,COUNTIF($C$8:$C$3000,"?*")),"")</f>
        <v>0</v>
      </c>
      <c r="F1750">
        <f>--ISNUMBER(IFERROR(SEARCH('Project Costing'!#REF!,'Equipment &amp; Materials'!J1756,1),""))</f>
        <v>0</v>
      </c>
      <c r="G1750" t="str">
        <f>IF(F1750=1,COUNTIF($F$8:F1750,1),"")</f>
        <v/>
      </c>
      <c r="I1750" s="157">
        <f>IFERROR($H$8:INDEX($H$8:$H$3000,COUNTIF($H$8:$H$3000,"?*")),"")</f>
        <v>0</v>
      </c>
    </row>
    <row r="1751" spans="1:9" x14ac:dyDescent="0.25">
      <c r="A1751">
        <f>--ISNUMBER(IFERROR(SEARCH('Project Costing'!#REF!,'Equipment &amp; Materials'!J1757,1),""))</f>
        <v>0</v>
      </c>
      <c r="B1751" t="str">
        <f>IF(A1751=1,COUNTIF($A$8:A1751,1),"")</f>
        <v/>
      </c>
      <c r="D1751" s="158">
        <f>IFERROR($C$8:INDEX($C$8:$C$3000,COUNTIF($C$8:$C$3000,"?*")),"")</f>
        <v>0</v>
      </c>
      <c r="F1751">
        <f>--ISNUMBER(IFERROR(SEARCH('Project Costing'!#REF!,'Equipment &amp; Materials'!J1757,1),""))</f>
        <v>0</v>
      </c>
      <c r="G1751" t="str">
        <f>IF(F1751=1,COUNTIF($F$8:F1751,1),"")</f>
        <v/>
      </c>
      <c r="I1751" s="157">
        <f>IFERROR($H$8:INDEX($H$8:$H$3000,COUNTIF($H$8:$H$3000,"?*")),"")</f>
        <v>0</v>
      </c>
    </row>
    <row r="1752" spans="1:9" x14ac:dyDescent="0.25">
      <c r="A1752">
        <f>--ISNUMBER(IFERROR(SEARCH('Project Costing'!#REF!,'Equipment &amp; Materials'!J1758,1),""))</f>
        <v>0</v>
      </c>
      <c r="B1752" t="str">
        <f>IF(A1752=1,COUNTIF($A$8:A1752,1),"")</f>
        <v/>
      </c>
      <c r="D1752" s="158">
        <f>IFERROR($C$8:INDEX($C$8:$C$3000,COUNTIF($C$8:$C$3000,"?*")),"")</f>
        <v>0</v>
      </c>
      <c r="F1752">
        <f>--ISNUMBER(IFERROR(SEARCH('Project Costing'!#REF!,'Equipment &amp; Materials'!J1758,1),""))</f>
        <v>0</v>
      </c>
      <c r="G1752" t="str">
        <f>IF(F1752=1,COUNTIF($F$8:F1752,1),"")</f>
        <v/>
      </c>
      <c r="I1752" s="157">
        <f>IFERROR($H$8:INDEX($H$8:$H$3000,COUNTIF($H$8:$H$3000,"?*")),"")</f>
        <v>0</v>
      </c>
    </row>
    <row r="1753" spans="1:9" x14ac:dyDescent="0.25">
      <c r="A1753">
        <f>--ISNUMBER(IFERROR(SEARCH('Project Costing'!#REF!,'Equipment &amp; Materials'!J1759,1),""))</f>
        <v>0</v>
      </c>
      <c r="B1753" t="str">
        <f>IF(A1753=1,COUNTIF($A$8:A1753,1),"")</f>
        <v/>
      </c>
      <c r="D1753" s="158">
        <f>IFERROR($C$8:INDEX($C$8:$C$3000,COUNTIF($C$8:$C$3000,"?*")),"")</f>
        <v>0</v>
      </c>
      <c r="F1753">
        <f>--ISNUMBER(IFERROR(SEARCH('Project Costing'!#REF!,'Equipment &amp; Materials'!J1759,1),""))</f>
        <v>0</v>
      </c>
      <c r="G1753" t="str">
        <f>IF(F1753=1,COUNTIF($F$8:F1753,1),"")</f>
        <v/>
      </c>
      <c r="I1753" s="157">
        <f>IFERROR($H$8:INDEX($H$8:$H$3000,COUNTIF($H$8:$H$3000,"?*")),"")</f>
        <v>0</v>
      </c>
    </row>
    <row r="1754" spans="1:9" x14ac:dyDescent="0.25">
      <c r="A1754">
        <f>--ISNUMBER(IFERROR(SEARCH('Project Costing'!#REF!,'Equipment &amp; Materials'!J1760,1),""))</f>
        <v>0</v>
      </c>
      <c r="B1754" t="str">
        <f>IF(A1754=1,COUNTIF($A$8:A1754,1),"")</f>
        <v/>
      </c>
      <c r="D1754" s="158">
        <f>IFERROR($C$8:INDEX($C$8:$C$3000,COUNTIF($C$8:$C$3000,"?*")),"")</f>
        <v>0</v>
      </c>
      <c r="F1754">
        <f>--ISNUMBER(IFERROR(SEARCH('Project Costing'!#REF!,'Equipment &amp; Materials'!J1760,1),""))</f>
        <v>0</v>
      </c>
      <c r="G1754" t="str">
        <f>IF(F1754=1,COUNTIF($F$8:F1754,1),"")</f>
        <v/>
      </c>
      <c r="I1754" s="157">
        <f>IFERROR($H$8:INDEX($H$8:$H$3000,COUNTIF($H$8:$H$3000,"?*")),"")</f>
        <v>0</v>
      </c>
    </row>
    <row r="1755" spans="1:9" x14ac:dyDescent="0.25">
      <c r="A1755">
        <f>--ISNUMBER(IFERROR(SEARCH('Project Costing'!#REF!,'Equipment &amp; Materials'!J1761,1),""))</f>
        <v>0</v>
      </c>
      <c r="B1755" t="str">
        <f>IF(A1755=1,COUNTIF($A$8:A1755,1),"")</f>
        <v/>
      </c>
      <c r="D1755" s="158">
        <f>IFERROR($C$8:INDEX($C$8:$C$3000,COUNTIF($C$8:$C$3000,"?*")),"")</f>
        <v>0</v>
      </c>
      <c r="F1755">
        <f>--ISNUMBER(IFERROR(SEARCH('Project Costing'!#REF!,'Equipment &amp; Materials'!J1761,1),""))</f>
        <v>0</v>
      </c>
      <c r="G1755" t="str">
        <f>IF(F1755=1,COUNTIF($F$8:F1755,1),"")</f>
        <v/>
      </c>
      <c r="I1755" s="157">
        <f>IFERROR($H$8:INDEX($H$8:$H$3000,COUNTIF($H$8:$H$3000,"?*")),"")</f>
        <v>0</v>
      </c>
    </row>
    <row r="1756" spans="1:9" x14ac:dyDescent="0.25">
      <c r="A1756">
        <f>--ISNUMBER(IFERROR(SEARCH('Project Costing'!#REF!,'Equipment &amp; Materials'!J1762,1),""))</f>
        <v>0</v>
      </c>
      <c r="B1756" t="str">
        <f>IF(A1756=1,COUNTIF($A$8:A1756,1),"")</f>
        <v/>
      </c>
      <c r="D1756" s="158">
        <f>IFERROR($C$8:INDEX($C$8:$C$3000,COUNTIF($C$8:$C$3000,"?*")),"")</f>
        <v>0</v>
      </c>
      <c r="F1756">
        <f>--ISNUMBER(IFERROR(SEARCH('Project Costing'!#REF!,'Equipment &amp; Materials'!J1762,1),""))</f>
        <v>0</v>
      </c>
      <c r="G1756" t="str">
        <f>IF(F1756=1,COUNTIF($F$8:F1756,1),"")</f>
        <v/>
      </c>
      <c r="I1756" s="157">
        <f>IFERROR($H$8:INDEX($H$8:$H$3000,COUNTIF($H$8:$H$3000,"?*")),"")</f>
        <v>0</v>
      </c>
    </row>
    <row r="1757" spans="1:9" x14ac:dyDescent="0.25">
      <c r="A1757">
        <f>--ISNUMBER(IFERROR(SEARCH('Project Costing'!#REF!,'Equipment &amp; Materials'!J1763,1),""))</f>
        <v>0</v>
      </c>
      <c r="B1757" t="str">
        <f>IF(A1757=1,COUNTIF($A$8:A1757,1),"")</f>
        <v/>
      </c>
      <c r="D1757" s="158">
        <f>IFERROR($C$8:INDEX($C$8:$C$3000,COUNTIF($C$8:$C$3000,"?*")),"")</f>
        <v>0</v>
      </c>
      <c r="F1757">
        <f>--ISNUMBER(IFERROR(SEARCH('Project Costing'!#REF!,'Equipment &amp; Materials'!J1763,1),""))</f>
        <v>0</v>
      </c>
      <c r="G1757" t="str">
        <f>IF(F1757=1,COUNTIF($F$8:F1757,1),"")</f>
        <v/>
      </c>
      <c r="I1757" s="157">
        <f>IFERROR($H$8:INDEX($H$8:$H$3000,COUNTIF($H$8:$H$3000,"?*")),"")</f>
        <v>0</v>
      </c>
    </row>
    <row r="1758" spans="1:9" x14ac:dyDescent="0.25">
      <c r="A1758">
        <f>--ISNUMBER(IFERROR(SEARCH('Project Costing'!#REF!,'Equipment &amp; Materials'!J1764,1),""))</f>
        <v>0</v>
      </c>
      <c r="B1758" t="str">
        <f>IF(A1758=1,COUNTIF($A$8:A1758,1),"")</f>
        <v/>
      </c>
      <c r="D1758" s="158">
        <f>IFERROR($C$8:INDEX($C$8:$C$3000,COUNTIF($C$8:$C$3000,"?*")),"")</f>
        <v>0</v>
      </c>
      <c r="F1758">
        <f>--ISNUMBER(IFERROR(SEARCH('Project Costing'!#REF!,'Equipment &amp; Materials'!J1764,1),""))</f>
        <v>0</v>
      </c>
      <c r="G1758" t="str">
        <f>IF(F1758=1,COUNTIF($F$8:F1758,1),"")</f>
        <v/>
      </c>
      <c r="I1758" s="157">
        <f>IFERROR($H$8:INDEX($H$8:$H$3000,COUNTIF($H$8:$H$3000,"?*")),"")</f>
        <v>0</v>
      </c>
    </row>
    <row r="1759" spans="1:9" x14ac:dyDescent="0.25">
      <c r="A1759">
        <f>--ISNUMBER(IFERROR(SEARCH('Project Costing'!#REF!,'Equipment &amp; Materials'!J1765,1),""))</f>
        <v>0</v>
      </c>
      <c r="B1759" t="str">
        <f>IF(A1759=1,COUNTIF($A$8:A1759,1),"")</f>
        <v/>
      </c>
      <c r="D1759" s="158">
        <f>IFERROR($C$8:INDEX($C$8:$C$3000,COUNTIF($C$8:$C$3000,"?*")),"")</f>
        <v>0</v>
      </c>
      <c r="F1759">
        <f>--ISNUMBER(IFERROR(SEARCH('Project Costing'!#REF!,'Equipment &amp; Materials'!J1765,1),""))</f>
        <v>0</v>
      </c>
      <c r="G1759" t="str">
        <f>IF(F1759=1,COUNTIF($F$8:F1759,1),"")</f>
        <v/>
      </c>
      <c r="I1759" s="157">
        <f>IFERROR($H$8:INDEX($H$8:$H$3000,COUNTIF($H$8:$H$3000,"?*")),"")</f>
        <v>0</v>
      </c>
    </row>
    <row r="1760" spans="1:9" x14ac:dyDescent="0.25">
      <c r="A1760">
        <f>--ISNUMBER(IFERROR(SEARCH('Project Costing'!#REF!,'Equipment &amp; Materials'!J1766,1),""))</f>
        <v>0</v>
      </c>
      <c r="B1760" t="str">
        <f>IF(A1760=1,COUNTIF($A$8:A1760,1),"")</f>
        <v/>
      </c>
      <c r="D1760" s="158">
        <f>IFERROR($C$8:INDEX($C$8:$C$3000,COUNTIF($C$8:$C$3000,"?*")),"")</f>
        <v>0</v>
      </c>
      <c r="F1760">
        <f>--ISNUMBER(IFERROR(SEARCH('Project Costing'!#REF!,'Equipment &amp; Materials'!J1766,1),""))</f>
        <v>0</v>
      </c>
      <c r="G1760" t="str">
        <f>IF(F1760=1,COUNTIF($F$8:F1760,1),"")</f>
        <v/>
      </c>
      <c r="I1760" s="157">
        <f>IFERROR($H$8:INDEX($H$8:$H$3000,COUNTIF($H$8:$H$3000,"?*")),"")</f>
        <v>0</v>
      </c>
    </row>
    <row r="1761" spans="1:9" x14ac:dyDescent="0.25">
      <c r="A1761">
        <f>--ISNUMBER(IFERROR(SEARCH('Project Costing'!#REF!,'Equipment &amp; Materials'!J1767,1),""))</f>
        <v>0</v>
      </c>
      <c r="B1761" t="str">
        <f>IF(A1761=1,COUNTIF($A$8:A1761,1),"")</f>
        <v/>
      </c>
      <c r="D1761" s="158">
        <f>IFERROR($C$8:INDEX($C$8:$C$3000,COUNTIF($C$8:$C$3000,"?*")),"")</f>
        <v>0</v>
      </c>
      <c r="F1761">
        <f>--ISNUMBER(IFERROR(SEARCH('Project Costing'!#REF!,'Equipment &amp; Materials'!J1767,1),""))</f>
        <v>0</v>
      </c>
      <c r="G1761" t="str">
        <f>IF(F1761=1,COUNTIF($F$8:F1761,1),"")</f>
        <v/>
      </c>
      <c r="I1761" s="157">
        <f>IFERROR($H$8:INDEX($H$8:$H$3000,COUNTIF($H$8:$H$3000,"?*")),"")</f>
        <v>0</v>
      </c>
    </row>
    <row r="1762" spans="1:9" x14ac:dyDescent="0.25">
      <c r="A1762">
        <f>--ISNUMBER(IFERROR(SEARCH('Project Costing'!#REF!,'Equipment &amp; Materials'!J1768,1),""))</f>
        <v>0</v>
      </c>
      <c r="B1762" t="str">
        <f>IF(A1762=1,COUNTIF($A$8:A1762,1),"")</f>
        <v/>
      </c>
      <c r="D1762" s="158">
        <f>IFERROR($C$8:INDEX($C$8:$C$3000,COUNTIF($C$8:$C$3000,"?*")),"")</f>
        <v>0</v>
      </c>
      <c r="F1762">
        <f>--ISNUMBER(IFERROR(SEARCH('Project Costing'!#REF!,'Equipment &amp; Materials'!J1768,1),""))</f>
        <v>0</v>
      </c>
      <c r="G1762" t="str">
        <f>IF(F1762=1,COUNTIF($F$8:F1762,1),"")</f>
        <v/>
      </c>
      <c r="I1762" s="157">
        <f>IFERROR($H$8:INDEX($H$8:$H$3000,COUNTIF($H$8:$H$3000,"?*")),"")</f>
        <v>0</v>
      </c>
    </row>
    <row r="1763" spans="1:9" x14ac:dyDescent="0.25">
      <c r="A1763">
        <f>--ISNUMBER(IFERROR(SEARCH('Project Costing'!#REF!,'Equipment &amp; Materials'!J1769,1),""))</f>
        <v>0</v>
      </c>
      <c r="B1763" t="str">
        <f>IF(A1763=1,COUNTIF($A$8:A1763,1),"")</f>
        <v/>
      </c>
      <c r="D1763" s="158">
        <f>IFERROR($C$8:INDEX($C$8:$C$3000,COUNTIF($C$8:$C$3000,"?*")),"")</f>
        <v>0</v>
      </c>
      <c r="F1763">
        <f>--ISNUMBER(IFERROR(SEARCH('Project Costing'!#REF!,'Equipment &amp; Materials'!J1769,1),""))</f>
        <v>0</v>
      </c>
      <c r="G1763" t="str">
        <f>IF(F1763=1,COUNTIF($F$8:F1763,1),"")</f>
        <v/>
      </c>
      <c r="I1763" s="157">
        <f>IFERROR($H$8:INDEX($H$8:$H$3000,COUNTIF($H$8:$H$3000,"?*")),"")</f>
        <v>0</v>
      </c>
    </row>
    <row r="1764" spans="1:9" x14ac:dyDescent="0.25">
      <c r="A1764">
        <f>--ISNUMBER(IFERROR(SEARCH('Project Costing'!#REF!,'Equipment &amp; Materials'!J1770,1),""))</f>
        <v>0</v>
      </c>
      <c r="B1764" t="str">
        <f>IF(A1764=1,COUNTIF($A$8:A1764,1),"")</f>
        <v/>
      </c>
      <c r="D1764" s="158">
        <f>IFERROR($C$8:INDEX($C$8:$C$3000,COUNTIF($C$8:$C$3000,"?*")),"")</f>
        <v>0</v>
      </c>
      <c r="F1764">
        <f>--ISNUMBER(IFERROR(SEARCH('Project Costing'!#REF!,'Equipment &amp; Materials'!J1770,1),""))</f>
        <v>0</v>
      </c>
      <c r="G1764" t="str">
        <f>IF(F1764=1,COUNTIF($F$8:F1764,1),"")</f>
        <v/>
      </c>
      <c r="I1764" s="157">
        <f>IFERROR($H$8:INDEX($H$8:$H$3000,COUNTIF($H$8:$H$3000,"?*")),"")</f>
        <v>0</v>
      </c>
    </row>
    <row r="1765" spans="1:9" x14ac:dyDescent="0.25">
      <c r="A1765">
        <f>--ISNUMBER(IFERROR(SEARCH('Project Costing'!#REF!,'Equipment &amp; Materials'!J1771,1),""))</f>
        <v>0</v>
      </c>
      <c r="B1765" t="str">
        <f>IF(A1765=1,COUNTIF($A$8:A1765,1),"")</f>
        <v/>
      </c>
      <c r="D1765" s="158">
        <f>IFERROR($C$8:INDEX($C$8:$C$3000,COUNTIF($C$8:$C$3000,"?*")),"")</f>
        <v>0</v>
      </c>
      <c r="F1765">
        <f>--ISNUMBER(IFERROR(SEARCH('Project Costing'!#REF!,'Equipment &amp; Materials'!J1771,1),""))</f>
        <v>0</v>
      </c>
      <c r="G1765" t="str">
        <f>IF(F1765=1,COUNTIF($F$8:F1765,1),"")</f>
        <v/>
      </c>
      <c r="I1765" s="157">
        <f>IFERROR($H$8:INDEX($H$8:$H$3000,COUNTIF($H$8:$H$3000,"?*")),"")</f>
        <v>0</v>
      </c>
    </row>
    <row r="1766" spans="1:9" x14ac:dyDescent="0.25">
      <c r="A1766">
        <f>--ISNUMBER(IFERROR(SEARCH('Project Costing'!#REF!,'Equipment &amp; Materials'!J1772,1),""))</f>
        <v>0</v>
      </c>
      <c r="B1766" t="str">
        <f>IF(A1766=1,COUNTIF($A$8:A1766,1),"")</f>
        <v/>
      </c>
      <c r="D1766" s="158">
        <f>IFERROR($C$8:INDEX($C$8:$C$3000,COUNTIF($C$8:$C$3000,"?*")),"")</f>
        <v>0</v>
      </c>
      <c r="F1766">
        <f>--ISNUMBER(IFERROR(SEARCH('Project Costing'!#REF!,'Equipment &amp; Materials'!J1772,1),""))</f>
        <v>0</v>
      </c>
      <c r="G1766" t="str">
        <f>IF(F1766=1,COUNTIF($F$8:F1766,1),"")</f>
        <v/>
      </c>
      <c r="I1766" s="157">
        <f>IFERROR($H$8:INDEX($H$8:$H$3000,COUNTIF($H$8:$H$3000,"?*")),"")</f>
        <v>0</v>
      </c>
    </row>
    <row r="1767" spans="1:9" x14ac:dyDescent="0.25">
      <c r="A1767">
        <f>--ISNUMBER(IFERROR(SEARCH('Project Costing'!#REF!,'Equipment &amp; Materials'!J1773,1),""))</f>
        <v>0</v>
      </c>
      <c r="B1767" t="str">
        <f>IF(A1767=1,COUNTIF($A$8:A1767,1),"")</f>
        <v/>
      </c>
      <c r="D1767" s="158">
        <f>IFERROR($C$8:INDEX($C$8:$C$3000,COUNTIF($C$8:$C$3000,"?*")),"")</f>
        <v>0</v>
      </c>
      <c r="F1767">
        <f>--ISNUMBER(IFERROR(SEARCH('Project Costing'!#REF!,'Equipment &amp; Materials'!J1773,1),""))</f>
        <v>0</v>
      </c>
      <c r="G1767" t="str">
        <f>IF(F1767=1,COUNTIF($F$8:F1767,1),"")</f>
        <v/>
      </c>
      <c r="I1767" s="157">
        <f>IFERROR($H$8:INDEX($H$8:$H$3000,COUNTIF($H$8:$H$3000,"?*")),"")</f>
        <v>0</v>
      </c>
    </row>
    <row r="1768" spans="1:9" x14ac:dyDescent="0.25">
      <c r="A1768">
        <f>--ISNUMBER(IFERROR(SEARCH('Project Costing'!#REF!,'Equipment &amp; Materials'!J1774,1),""))</f>
        <v>0</v>
      </c>
      <c r="B1768" t="str">
        <f>IF(A1768=1,COUNTIF($A$8:A1768,1),"")</f>
        <v/>
      </c>
      <c r="D1768" s="158">
        <f>IFERROR($C$8:INDEX($C$8:$C$3000,COUNTIF($C$8:$C$3000,"?*")),"")</f>
        <v>0</v>
      </c>
      <c r="F1768">
        <f>--ISNUMBER(IFERROR(SEARCH('Project Costing'!#REF!,'Equipment &amp; Materials'!J1774,1),""))</f>
        <v>0</v>
      </c>
      <c r="G1768" t="str">
        <f>IF(F1768=1,COUNTIF($F$8:F1768,1),"")</f>
        <v/>
      </c>
      <c r="I1768" s="157">
        <f>IFERROR($H$8:INDEX($H$8:$H$3000,COUNTIF($H$8:$H$3000,"?*")),"")</f>
        <v>0</v>
      </c>
    </row>
    <row r="1769" spans="1:9" x14ac:dyDescent="0.25">
      <c r="A1769">
        <f>--ISNUMBER(IFERROR(SEARCH('Project Costing'!#REF!,'Equipment &amp; Materials'!J1775,1),""))</f>
        <v>0</v>
      </c>
      <c r="B1769" t="str">
        <f>IF(A1769=1,COUNTIF($A$8:A1769,1),"")</f>
        <v/>
      </c>
      <c r="D1769" s="158">
        <f>IFERROR($C$8:INDEX($C$8:$C$3000,COUNTIF($C$8:$C$3000,"?*")),"")</f>
        <v>0</v>
      </c>
      <c r="F1769">
        <f>--ISNUMBER(IFERROR(SEARCH('Project Costing'!#REF!,'Equipment &amp; Materials'!J1775,1),""))</f>
        <v>0</v>
      </c>
      <c r="G1769" t="str">
        <f>IF(F1769=1,COUNTIF($F$8:F1769,1),"")</f>
        <v/>
      </c>
      <c r="I1769" s="157">
        <f>IFERROR($H$8:INDEX($H$8:$H$3000,COUNTIF($H$8:$H$3000,"?*")),"")</f>
        <v>0</v>
      </c>
    </row>
    <row r="1770" spans="1:9" x14ac:dyDescent="0.25">
      <c r="A1770">
        <f>--ISNUMBER(IFERROR(SEARCH('Project Costing'!#REF!,'Equipment &amp; Materials'!J1776,1),""))</f>
        <v>0</v>
      </c>
      <c r="B1770" t="str">
        <f>IF(A1770=1,COUNTIF($A$8:A1770,1),"")</f>
        <v/>
      </c>
      <c r="D1770" s="158">
        <f>IFERROR($C$8:INDEX($C$8:$C$3000,COUNTIF($C$8:$C$3000,"?*")),"")</f>
        <v>0</v>
      </c>
      <c r="F1770">
        <f>--ISNUMBER(IFERROR(SEARCH('Project Costing'!#REF!,'Equipment &amp; Materials'!J1776,1),""))</f>
        <v>0</v>
      </c>
      <c r="G1770" t="str">
        <f>IF(F1770=1,COUNTIF($F$8:F1770,1),"")</f>
        <v/>
      </c>
      <c r="I1770" s="157">
        <f>IFERROR($H$8:INDEX($H$8:$H$3000,COUNTIF($H$8:$H$3000,"?*")),"")</f>
        <v>0</v>
      </c>
    </row>
    <row r="1771" spans="1:9" x14ac:dyDescent="0.25">
      <c r="A1771">
        <f>--ISNUMBER(IFERROR(SEARCH('Project Costing'!#REF!,'Equipment &amp; Materials'!J1777,1),""))</f>
        <v>0</v>
      </c>
      <c r="B1771" t="str">
        <f>IF(A1771=1,COUNTIF($A$8:A1771,1),"")</f>
        <v/>
      </c>
      <c r="D1771" s="158">
        <f>IFERROR($C$8:INDEX($C$8:$C$3000,COUNTIF($C$8:$C$3000,"?*")),"")</f>
        <v>0</v>
      </c>
      <c r="F1771">
        <f>--ISNUMBER(IFERROR(SEARCH('Project Costing'!#REF!,'Equipment &amp; Materials'!J1777,1),""))</f>
        <v>0</v>
      </c>
      <c r="G1771" t="str">
        <f>IF(F1771=1,COUNTIF($F$8:F1771,1),"")</f>
        <v/>
      </c>
      <c r="I1771" s="157">
        <f>IFERROR($H$8:INDEX($H$8:$H$3000,COUNTIF($H$8:$H$3000,"?*")),"")</f>
        <v>0</v>
      </c>
    </row>
    <row r="1772" spans="1:9" x14ac:dyDescent="0.25">
      <c r="A1772">
        <f>--ISNUMBER(IFERROR(SEARCH('Project Costing'!#REF!,'Equipment &amp; Materials'!J1778,1),""))</f>
        <v>0</v>
      </c>
      <c r="B1772" t="str">
        <f>IF(A1772=1,COUNTIF($A$8:A1772,1),"")</f>
        <v/>
      </c>
      <c r="D1772" s="158">
        <f>IFERROR($C$8:INDEX($C$8:$C$3000,COUNTIF($C$8:$C$3000,"?*")),"")</f>
        <v>0</v>
      </c>
      <c r="F1772">
        <f>--ISNUMBER(IFERROR(SEARCH('Project Costing'!#REF!,'Equipment &amp; Materials'!J1778,1),""))</f>
        <v>0</v>
      </c>
      <c r="G1772" t="str">
        <f>IF(F1772=1,COUNTIF($F$8:F1772,1),"")</f>
        <v/>
      </c>
      <c r="I1772" s="157">
        <f>IFERROR($H$8:INDEX($H$8:$H$3000,COUNTIF($H$8:$H$3000,"?*")),"")</f>
        <v>0</v>
      </c>
    </row>
    <row r="1773" spans="1:9" x14ac:dyDescent="0.25">
      <c r="A1773">
        <f>--ISNUMBER(IFERROR(SEARCH('Project Costing'!#REF!,'Equipment &amp; Materials'!J1779,1),""))</f>
        <v>0</v>
      </c>
      <c r="B1773" t="str">
        <f>IF(A1773=1,COUNTIF($A$8:A1773,1),"")</f>
        <v/>
      </c>
      <c r="D1773" s="158">
        <f>IFERROR($C$8:INDEX($C$8:$C$3000,COUNTIF($C$8:$C$3000,"?*")),"")</f>
        <v>0</v>
      </c>
      <c r="F1773">
        <f>--ISNUMBER(IFERROR(SEARCH('Project Costing'!#REF!,'Equipment &amp; Materials'!J1779,1),""))</f>
        <v>0</v>
      </c>
      <c r="G1773" t="str">
        <f>IF(F1773=1,COUNTIF($F$8:F1773,1),"")</f>
        <v/>
      </c>
      <c r="I1773" s="157">
        <f>IFERROR($H$8:INDEX($H$8:$H$3000,COUNTIF($H$8:$H$3000,"?*")),"")</f>
        <v>0</v>
      </c>
    </row>
    <row r="1774" spans="1:9" x14ac:dyDescent="0.25">
      <c r="A1774">
        <f>--ISNUMBER(IFERROR(SEARCH('Project Costing'!#REF!,'Equipment &amp; Materials'!J1780,1),""))</f>
        <v>0</v>
      </c>
      <c r="B1774" t="str">
        <f>IF(A1774=1,COUNTIF($A$8:A1774,1),"")</f>
        <v/>
      </c>
      <c r="D1774" s="158">
        <f>IFERROR($C$8:INDEX($C$8:$C$3000,COUNTIF($C$8:$C$3000,"?*")),"")</f>
        <v>0</v>
      </c>
      <c r="F1774">
        <f>--ISNUMBER(IFERROR(SEARCH('Project Costing'!#REF!,'Equipment &amp; Materials'!J1780,1),""))</f>
        <v>0</v>
      </c>
      <c r="G1774" t="str">
        <f>IF(F1774=1,COUNTIF($F$8:F1774,1),"")</f>
        <v/>
      </c>
      <c r="I1774" s="157">
        <f>IFERROR($H$8:INDEX($H$8:$H$3000,COUNTIF($H$8:$H$3000,"?*")),"")</f>
        <v>0</v>
      </c>
    </row>
    <row r="1775" spans="1:9" x14ac:dyDescent="0.25">
      <c r="A1775">
        <f>--ISNUMBER(IFERROR(SEARCH('Project Costing'!#REF!,'Equipment &amp; Materials'!J1781,1),""))</f>
        <v>0</v>
      </c>
      <c r="B1775" t="str">
        <f>IF(A1775=1,COUNTIF($A$8:A1775,1),"")</f>
        <v/>
      </c>
      <c r="D1775" s="158">
        <f>IFERROR($C$8:INDEX($C$8:$C$3000,COUNTIF($C$8:$C$3000,"?*")),"")</f>
        <v>0</v>
      </c>
      <c r="F1775">
        <f>--ISNUMBER(IFERROR(SEARCH('Project Costing'!#REF!,'Equipment &amp; Materials'!J1781,1),""))</f>
        <v>0</v>
      </c>
      <c r="G1775" t="str">
        <f>IF(F1775=1,COUNTIF($F$8:F1775,1),"")</f>
        <v/>
      </c>
      <c r="I1775" s="157">
        <f>IFERROR($H$8:INDEX($H$8:$H$3000,COUNTIF($H$8:$H$3000,"?*")),"")</f>
        <v>0</v>
      </c>
    </row>
    <row r="1776" spans="1:9" x14ac:dyDescent="0.25">
      <c r="A1776">
        <f>--ISNUMBER(IFERROR(SEARCH('Project Costing'!#REF!,'Equipment &amp; Materials'!J1782,1),""))</f>
        <v>0</v>
      </c>
      <c r="B1776" t="str">
        <f>IF(A1776=1,COUNTIF($A$8:A1776,1),"")</f>
        <v/>
      </c>
      <c r="D1776" s="158">
        <f>IFERROR($C$8:INDEX($C$8:$C$3000,COUNTIF($C$8:$C$3000,"?*")),"")</f>
        <v>0</v>
      </c>
      <c r="F1776">
        <f>--ISNUMBER(IFERROR(SEARCH('Project Costing'!#REF!,'Equipment &amp; Materials'!J1782,1),""))</f>
        <v>0</v>
      </c>
      <c r="G1776" t="str">
        <f>IF(F1776=1,COUNTIF($F$8:F1776,1),"")</f>
        <v/>
      </c>
      <c r="I1776" s="157">
        <f>IFERROR($H$8:INDEX($H$8:$H$3000,COUNTIF($H$8:$H$3000,"?*")),"")</f>
        <v>0</v>
      </c>
    </row>
    <row r="1777" spans="1:9" x14ac:dyDescent="0.25">
      <c r="A1777">
        <f>--ISNUMBER(IFERROR(SEARCH('Project Costing'!#REF!,'Equipment &amp; Materials'!J1783,1),""))</f>
        <v>0</v>
      </c>
      <c r="B1777" t="str">
        <f>IF(A1777=1,COUNTIF($A$8:A1777,1),"")</f>
        <v/>
      </c>
      <c r="D1777" s="158">
        <f>IFERROR($C$8:INDEX($C$8:$C$3000,COUNTIF($C$8:$C$3000,"?*")),"")</f>
        <v>0</v>
      </c>
      <c r="F1777">
        <f>--ISNUMBER(IFERROR(SEARCH('Project Costing'!#REF!,'Equipment &amp; Materials'!J1783,1),""))</f>
        <v>0</v>
      </c>
      <c r="G1777" t="str">
        <f>IF(F1777=1,COUNTIF($F$8:F1777,1),"")</f>
        <v/>
      </c>
      <c r="I1777" s="157">
        <f>IFERROR($H$8:INDEX($H$8:$H$3000,COUNTIF($H$8:$H$3000,"?*")),"")</f>
        <v>0</v>
      </c>
    </row>
    <row r="1778" spans="1:9" x14ac:dyDescent="0.25">
      <c r="A1778">
        <f>--ISNUMBER(IFERROR(SEARCH('Project Costing'!#REF!,'Equipment &amp; Materials'!J1784,1),""))</f>
        <v>0</v>
      </c>
      <c r="B1778" t="str">
        <f>IF(A1778=1,COUNTIF($A$8:A1778,1),"")</f>
        <v/>
      </c>
      <c r="D1778" s="158">
        <f>IFERROR($C$8:INDEX($C$8:$C$3000,COUNTIF($C$8:$C$3000,"?*")),"")</f>
        <v>0</v>
      </c>
      <c r="F1778">
        <f>--ISNUMBER(IFERROR(SEARCH('Project Costing'!#REF!,'Equipment &amp; Materials'!J1784,1),""))</f>
        <v>0</v>
      </c>
      <c r="G1778" t="str">
        <f>IF(F1778=1,COUNTIF($F$8:F1778,1),"")</f>
        <v/>
      </c>
      <c r="I1778" s="157">
        <f>IFERROR($H$8:INDEX($H$8:$H$3000,COUNTIF($H$8:$H$3000,"?*")),"")</f>
        <v>0</v>
      </c>
    </row>
    <row r="1779" spans="1:9" x14ac:dyDescent="0.25">
      <c r="A1779">
        <f>--ISNUMBER(IFERROR(SEARCH('Project Costing'!#REF!,'Equipment &amp; Materials'!J1785,1),""))</f>
        <v>0</v>
      </c>
      <c r="B1779" t="str">
        <f>IF(A1779=1,COUNTIF($A$8:A1779,1),"")</f>
        <v/>
      </c>
      <c r="D1779" s="158">
        <f>IFERROR($C$8:INDEX($C$8:$C$3000,COUNTIF($C$8:$C$3000,"?*")),"")</f>
        <v>0</v>
      </c>
      <c r="F1779">
        <f>--ISNUMBER(IFERROR(SEARCH('Project Costing'!#REF!,'Equipment &amp; Materials'!J1785,1),""))</f>
        <v>0</v>
      </c>
      <c r="G1779" t="str">
        <f>IF(F1779=1,COUNTIF($F$8:F1779,1),"")</f>
        <v/>
      </c>
      <c r="I1779" s="157">
        <f>IFERROR($H$8:INDEX($H$8:$H$3000,COUNTIF($H$8:$H$3000,"?*")),"")</f>
        <v>0</v>
      </c>
    </row>
    <row r="1780" spans="1:9" x14ac:dyDescent="0.25">
      <c r="A1780">
        <f>--ISNUMBER(IFERROR(SEARCH('Project Costing'!#REF!,'Equipment &amp; Materials'!J1786,1),""))</f>
        <v>0</v>
      </c>
      <c r="B1780" t="str">
        <f>IF(A1780=1,COUNTIF($A$8:A1780,1),"")</f>
        <v/>
      </c>
      <c r="D1780" s="158">
        <f>IFERROR($C$8:INDEX($C$8:$C$3000,COUNTIF($C$8:$C$3000,"?*")),"")</f>
        <v>0</v>
      </c>
      <c r="F1780">
        <f>--ISNUMBER(IFERROR(SEARCH('Project Costing'!#REF!,'Equipment &amp; Materials'!J1786,1),""))</f>
        <v>0</v>
      </c>
      <c r="G1780" t="str">
        <f>IF(F1780=1,COUNTIF($F$8:F1780,1),"")</f>
        <v/>
      </c>
      <c r="I1780" s="157">
        <f>IFERROR($H$8:INDEX($H$8:$H$3000,COUNTIF($H$8:$H$3000,"?*")),"")</f>
        <v>0</v>
      </c>
    </row>
    <row r="1781" spans="1:9" x14ac:dyDescent="0.25">
      <c r="A1781">
        <f>--ISNUMBER(IFERROR(SEARCH('Project Costing'!#REF!,'Equipment &amp; Materials'!J1787,1),""))</f>
        <v>0</v>
      </c>
      <c r="B1781" t="str">
        <f>IF(A1781=1,COUNTIF($A$8:A1781,1),"")</f>
        <v/>
      </c>
      <c r="D1781" s="158">
        <f>IFERROR($C$8:INDEX($C$8:$C$3000,COUNTIF($C$8:$C$3000,"?*")),"")</f>
        <v>0</v>
      </c>
      <c r="F1781">
        <f>--ISNUMBER(IFERROR(SEARCH('Project Costing'!#REF!,'Equipment &amp; Materials'!J1787,1),""))</f>
        <v>0</v>
      </c>
      <c r="G1781" t="str">
        <f>IF(F1781=1,COUNTIF($F$8:F1781,1),"")</f>
        <v/>
      </c>
      <c r="I1781" s="157">
        <f>IFERROR($H$8:INDEX($H$8:$H$3000,COUNTIF($H$8:$H$3000,"?*")),"")</f>
        <v>0</v>
      </c>
    </row>
    <row r="1782" spans="1:9" x14ac:dyDescent="0.25">
      <c r="A1782">
        <f>--ISNUMBER(IFERROR(SEARCH('Project Costing'!#REF!,'Equipment &amp; Materials'!J1788,1),""))</f>
        <v>0</v>
      </c>
      <c r="B1782" t="str">
        <f>IF(A1782=1,COUNTIF($A$8:A1782,1),"")</f>
        <v/>
      </c>
      <c r="D1782" s="158">
        <f>IFERROR($C$8:INDEX($C$8:$C$3000,COUNTIF($C$8:$C$3000,"?*")),"")</f>
        <v>0</v>
      </c>
      <c r="F1782">
        <f>--ISNUMBER(IFERROR(SEARCH('Project Costing'!#REF!,'Equipment &amp; Materials'!J1788,1),""))</f>
        <v>0</v>
      </c>
      <c r="G1782" t="str">
        <f>IF(F1782=1,COUNTIF($F$8:F1782,1),"")</f>
        <v/>
      </c>
      <c r="I1782" s="157">
        <f>IFERROR($H$8:INDEX($H$8:$H$3000,COUNTIF($H$8:$H$3000,"?*")),"")</f>
        <v>0</v>
      </c>
    </row>
    <row r="1783" spans="1:9" x14ac:dyDescent="0.25">
      <c r="A1783">
        <f>--ISNUMBER(IFERROR(SEARCH('Project Costing'!#REF!,'Equipment &amp; Materials'!J1789,1),""))</f>
        <v>0</v>
      </c>
      <c r="B1783" t="str">
        <f>IF(A1783=1,COUNTIF($A$8:A1783,1),"")</f>
        <v/>
      </c>
      <c r="D1783" s="158">
        <f>IFERROR($C$8:INDEX($C$8:$C$3000,COUNTIF($C$8:$C$3000,"?*")),"")</f>
        <v>0</v>
      </c>
      <c r="F1783">
        <f>--ISNUMBER(IFERROR(SEARCH('Project Costing'!#REF!,'Equipment &amp; Materials'!J1789,1),""))</f>
        <v>0</v>
      </c>
      <c r="G1783" t="str">
        <f>IF(F1783=1,COUNTIF($F$8:F1783,1),"")</f>
        <v/>
      </c>
      <c r="I1783" s="157">
        <f>IFERROR($H$8:INDEX($H$8:$H$3000,COUNTIF($H$8:$H$3000,"?*")),"")</f>
        <v>0</v>
      </c>
    </row>
    <row r="1784" spans="1:9" x14ac:dyDescent="0.25">
      <c r="A1784">
        <f>--ISNUMBER(IFERROR(SEARCH('Project Costing'!#REF!,'Equipment &amp; Materials'!J1790,1),""))</f>
        <v>0</v>
      </c>
      <c r="B1784" t="str">
        <f>IF(A1784=1,COUNTIF($A$8:A1784,1),"")</f>
        <v/>
      </c>
      <c r="D1784" s="158">
        <f>IFERROR($C$8:INDEX($C$8:$C$3000,COUNTIF($C$8:$C$3000,"?*")),"")</f>
        <v>0</v>
      </c>
      <c r="F1784">
        <f>--ISNUMBER(IFERROR(SEARCH('Project Costing'!#REF!,'Equipment &amp; Materials'!J1790,1),""))</f>
        <v>0</v>
      </c>
      <c r="G1784" t="str">
        <f>IF(F1784=1,COUNTIF($F$8:F1784,1),"")</f>
        <v/>
      </c>
      <c r="I1784" s="157">
        <f>IFERROR($H$8:INDEX($H$8:$H$3000,COUNTIF($H$8:$H$3000,"?*")),"")</f>
        <v>0</v>
      </c>
    </row>
    <row r="1785" spans="1:9" x14ac:dyDescent="0.25">
      <c r="A1785">
        <f>--ISNUMBER(IFERROR(SEARCH('Project Costing'!#REF!,'Equipment &amp; Materials'!J1791,1),""))</f>
        <v>0</v>
      </c>
      <c r="B1785" t="str">
        <f>IF(A1785=1,COUNTIF($A$8:A1785,1),"")</f>
        <v/>
      </c>
      <c r="D1785" s="158">
        <f>IFERROR($C$8:INDEX($C$8:$C$3000,COUNTIF($C$8:$C$3000,"?*")),"")</f>
        <v>0</v>
      </c>
      <c r="F1785">
        <f>--ISNUMBER(IFERROR(SEARCH('Project Costing'!#REF!,'Equipment &amp; Materials'!J1791,1),""))</f>
        <v>0</v>
      </c>
      <c r="G1785" t="str">
        <f>IF(F1785=1,COUNTIF($F$8:F1785,1),"")</f>
        <v/>
      </c>
      <c r="I1785" s="157">
        <f>IFERROR($H$8:INDEX($H$8:$H$3000,COUNTIF($H$8:$H$3000,"?*")),"")</f>
        <v>0</v>
      </c>
    </row>
    <row r="1786" spans="1:9" x14ac:dyDescent="0.25">
      <c r="A1786">
        <f>--ISNUMBER(IFERROR(SEARCH('Project Costing'!#REF!,'Equipment &amp; Materials'!J1792,1),""))</f>
        <v>0</v>
      </c>
      <c r="B1786" t="str">
        <f>IF(A1786=1,COUNTIF($A$8:A1786,1),"")</f>
        <v/>
      </c>
      <c r="D1786" s="158">
        <f>IFERROR($C$8:INDEX($C$8:$C$3000,COUNTIF($C$8:$C$3000,"?*")),"")</f>
        <v>0</v>
      </c>
      <c r="F1786">
        <f>--ISNUMBER(IFERROR(SEARCH('Project Costing'!#REF!,'Equipment &amp; Materials'!J1792,1),""))</f>
        <v>0</v>
      </c>
      <c r="G1786" t="str">
        <f>IF(F1786=1,COUNTIF($F$8:F1786,1),"")</f>
        <v/>
      </c>
      <c r="I1786" s="157">
        <f>IFERROR($H$8:INDEX($H$8:$H$3000,COUNTIF($H$8:$H$3000,"?*")),"")</f>
        <v>0</v>
      </c>
    </row>
    <row r="1787" spans="1:9" x14ac:dyDescent="0.25">
      <c r="A1787">
        <f>--ISNUMBER(IFERROR(SEARCH('Project Costing'!#REF!,'Equipment &amp; Materials'!J1793,1),""))</f>
        <v>0</v>
      </c>
      <c r="B1787" t="str">
        <f>IF(A1787=1,COUNTIF($A$8:A1787,1),"")</f>
        <v/>
      </c>
      <c r="D1787" s="158">
        <f>IFERROR($C$8:INDEX($C$8:$C$3000,COUNTIF($C$8:$C$3000,"?*")),"")</f>
        <v>0</v>
      </c>
      <c r="F1787">
        <f>--ISNUMBER(IFERROR(SEARCH('Project Costing'!#REF!,'Equipment &amp; Materials'!J1793,1),""))</f>
        <v>0</v>
      </c>
      <c r="G1787" t="str">
        <f>IF(F1787=1,COUNTIF($F$8:F1787,1),"")</f>
        <v/>
      </c>
      <c r="I1787" s="157">
        <f>IFERROR($H$8:INDEX($H$8:$H$3000,COUNTIF($H$8:$H$3000,"?*")),"")</f>
        <v>0</v>
      </c>
    </row>
    <row r="1788" spans="1:9" x14ac:dyDescent="0.25">
      <c r="A1788">
        <f>--ISNUMBER(IFERROR(SEARCH('Project Costing'!#REF!,'Equipment &amp; Materials'!J1794,1),""))</f>
        <v>0</v>
      </c>
      <c r="B1788" t="str">
        <f>IF(A1788=1,COUNTIF($A$8:A1788,1),"")</f>
        <v/>
      </c>
      <c r="D1788" s="158">
        <f>IFERROR($C$8:INDEX($C$8:$C$3000,COUNTIF($C$8:$C$3000,"?*")),"")</f>
        <v>0</v>
      </c>
      <c r="F1788">
        <f>--ISNUMBER(IFERROR(SEARCH('Project Costing'!#REF!,'Equipment &amp; Materials'!J1794,1),""))</f>
        <v>0</v>
      </c>
      <c r="G1788" t="str">
        <f>IF(F1788=1,COUNTIF($F$8:F1788,1),"")</f>
        <v/>
      </c>
      <c r="I1788" s="157">
        <f>IFERROR($H$8:INDEX($H$8:$H$3000,COUNTIF($H$8:$H$3000,"?*")),"")</f>
        <v>0</v>
      </c>
    </row>
    <row r="1789" spans="1:9" x14ac:dyDescent="0.25">
      <c r="A1789">
        <f>--ISNUMBER(IFERROR(SEARCH('Project Costing'!#REF!,'Equipment &amp; Materials'!J1795,1),""))</f>
        <v>0</v>
      </c>
      <c r="B1789" t="str">
        <f>IF(A1789=1,COUNTIF($A$8:A1789,1),"")</f>
        <v/>
      </c>
      <c r="D1789" s="158">
        <f>IFERROR($C$8:INDEX($C$8:$C$3000,COUNTIF($C$8:$C$3000,"?*")),"")</f>
        <v>0</v>
      </c>
      <c r="F1789">
        <f>--ISNUMBER(IFERROR(SEARCH('Project Costing'!#REF!,'Equipment &amp; Materials'!J1795,1),""))</f>
        <v>0</v>
      </c>
      <c r="G1789" t="str">
        <f>IF(F1789=1,COUNTIF($F$8:F1789,1),"")</f>
        <v/>
      </c>
      <c r="I1789" s="157">
        <f>IFERROR($H$8:INDEX($H$8:$H$3000,COUNTIF($H$8:$H$3000,"?*")),"")</f>
        <v>0</v>
      </c>
    </row>
    <row r="1790" spans="1:9" x14ac:dyDescent="0.25">
      <c r="A1790">
        <f>--ISNUMBER(IFERROR(SEARCH('Project Costing'!#REF!,'Equipment &amp; Materials'!J1796,1),""))</f>
        <v>0</v>
      </c>
      <c r="B1790" t="str">
        <f>IF(A1790=1,COUNTIF($A$8:A1790,1),"")</f>
        <v/>
      </c>
      <c r="D1790" s="158">
        <f>IFERROR($C$8:INDEX($C$8:$C$3000,COUNTIF($C$8:$C$3000,"?*")),"")</f>
        <v>0</v>
      </c>
      <c r="F1790">
        <f>--ISNUMBER(IFERROR(SEARCH('Project Costing'!#REF!,'Equipment &amp; Materials'!J1796,1),""))</f>
        <v>0</v>
      </c>
      <c r="G1790" t="str">
        <f>IF(F1790=1,COUNTIF($F$8:F1790,1),"")</f>
        <v/>
      </c>
      <c r="I1790" s="157">
        <f>IFERROR($H$8:INDEX($H$8:$H$3000,COUNTIF($H$8:$H$3000,"?*")),"")</f>
        <v>0</v>
      </c>
    </row>
    <row r="1791" spans="1:9" x14ac:dyDescent="0.25">
      <c r="A1791">
        <f>--ISNUMBER(IFERROR(SEARCH('Project Costing'!#REF!,'Equipment &amp; Materials'!J1797,1),""))</f>
        <v>0</v>
      </c>
      <c r="B1791" t="str">
        <f>IF(A1791=1,COUNTIF($A$8:A1791,1),"")</f>
        <v/>
      </c>
      <c r="D1791" s="158">
        <f>IFERROR($C$8:INDEX($C$8:$C$3000,COUNTIF($C$8:$C$3000,"?*")),"")</f>
        <v>0</v>
      </c>
      <c r="F1791">
        <f>--ISNUMBER(IFERROR(SEARCH('Project Costing'!#REF!,'Equipment &amp; Materials'!J1797,1),""))</f>
        <v>0</v>
      </c>
      <c r="G1791" t="str">
        <f>IF(F1791=1,COUNTIF($F$8:F1791,1),"")</f>
        <v/>
      </c>
      <c r="I1791" s="157">
        <f>IFERROR($H$8:INDEX($H$8:$H$3000,COUNTIF($H$8:$H$3000,"?*")),"")</f>
        <v>0</v>
      </c>
    </row>
    <row r="1792" spans="1:9" x14ac:dyDescent="0.25">
      <c r="A1792">
        <f>--ISNUMBER(IFERROR(SEARCH('Project Costing'!#REF!,'Equipment &amp; Materials'!J1798,1),""))</f>
        <v>0</v>
      </c>
      <c r="B1792" t="str">
        <f>IF(A1792=1,COUNTIF($A$8:A1792,1),"")</f>
        <v/>
      </c>
      <c r="D1792" s="158">
        <f>IFERROR($C$8:INDEX($C$8:$C$3000,COUNTIF($C$8:$C$3000,"?*")),"")</f>
        <v>0</v>
      </c>
      <c r="F1792">
        <f>--ISNUMBER(IFERROR(SEARCH('Project Costing'!#REF!,'Equipment &amp; Materials'!J1798,1),""))</f>
        <v>0</v>
      </c>
      <c r="G1792" t="str">
        <f>IF(F1792=1,COUNTIF($F$8:F1792,1),"")</f>
        <v/>
      </c>
      <c r="I1792" s="157">
        <f>IFERROR($H$8:INDEX($H$8:$H$3000,COUNTIF($H$8:$H$3000,"?*")),"")</f>
        <v>0</v>
      </c>
    </row>
    <row r="1793" spans="1:9" x14ac:dyDescent="0.25">
      <c r="A1793">
        <f>--ISNUMBER(IFERROR(SEARCH('Project Costing'!#REF!,'Equipment &amp; Materials'!J1799,1),""))</f>
        <v>0</v>
      </c>
      <c r="B1793" t="str">
        <f>IF(A1793=1,COUNTIF($A$8:A1793,1),"")</f>
        <v/>
      </c>
      <c r="D1793" s="158">
        <f>IFERROR($C$8:INDEX($C$8:$C$3000,COUNTIF($C$8:$C$3000,"?*")),"")</f>
        <v>0</v>
      </c>
      <c r="F1793">
        <f>--ISNUMBER(IFERROR(SEARCH('Project Costing'!#REF!,'Equipment &amp; Materials'!J1799,1),""))</f>
        <v>0</v>
      </c>
      <c r="G1793" t="str">
        <f>IF(F1793=1,COUNTIF($F$8:F1793,1),"")</f>
        <v/>
      </c>
      <c r="I1793" s="157">
        <f>IFERROR($H$8:INDEX($H$8:$H$3000,COUNTIF($H$8:$H$3000,"?*")),"")</f>
        <v>0</v>
      </c>
    </row>
    <row r="1794" spans="1:9" x14ac:dyDescent="0.25">
      <c r="A1794">
        <f>--ISNUMBER(IFERROR(SEARCH('Project Costing'!#REF!,'Equipment &amp; Materials'!J1800,1),""))</f>
        <v>0</v>
      </c>
      <c r="B1794" t="str">
        <f>IF(A1794=1,COUNTIF($A$8:A1794,1),"")</f>
        <v/>
      </c>
      <c r="D1794" s="158">
        <f>IFERROR($C$8:INDEX($C$8:$C$3000,COUNTIF($C$8:$C$3000,"?*")),"")</f>
        <v>0</v>
      </c>
      <c r="F1794">
        <f>--ISNUMBER(IFERROR(SEARCH('Project Costing'!#REF!,'Equipment &amp; Materials'!J1800,1),""))</f>
        <v>0</v>
      </c>
      <c r="G1794" t="str">
        <f>IF(F1794=1,COUNTIF($F$8:F1794,1),"")</f>
        <v/>
      </c>
      <c r="I1794" s="157">
        <f>IFERROR($H$8:INDEX($H$8:$H$3000,COUNTIF($H$8:$H$3000,"?*")),"")</f>
        <v>0</v>
      </c>
    </row>
    <row r="1795" spans="1:9" x14ac:dyDescent="0.25">
      <c r="A1795">
        <f>--ISNUMBER(IFERROR(SEARCH('Project Costing'!#REF!,'Equipment &amp; Materials'!J1801,1),""))</f>
        <v>0</v>
      </c>
      <c r="B1795" t="str">
        <f>IF(A1795=1,COUNTIF($A$8:A1795,1),"")</f>
        <v/>
      </c>
      <c r="D1795" s="158">
        <f>IFERROR($C$8:INDEX($C$8:$C$3000,COUNTIF($C$8:$C$3000,"?*")),"")</f>
        <v>0</v>
      </c>
      <c r="F1795">
        <f>--ISNUMBER(IFERROR(SEARCH('Project Costing'!#REF!,'Equipment &amp; Materials'!J1801,1),""))</f>
        <v>0</v>
      </c>
      <c r="G1795" t="str">
        <f>IF(F1795=1,COUNTIF($F$8:F1795,1),"")</f>
        <v/>
      </c>
      <c r="I1795" s="157">
        <f>IFERROR($H$8:INDEX($H$8:$H$3000,COUNTIF($H$8:$H$3000,"?*")),"")</f>
        <v>0</v>
      </c>
    </row>
    <row r="1796" spans="1:9" x14ac:dyDescent="0.25">
      <c r="A1796">
        <f>--ISNUMBER(IFERROR(SEARCH('Project Costing'!#REF!,'Equipment &amp; Materials'!J1802,1),""))</f>
        <v>0</v>
      </c>
      <c r="B1796" t="str">
        <f>IF(A1796=1,COUNTIF($A$8:A1796,1),"")</f>
        <v/>
      </c>
      <c r="D1796" s="158">
        <f>IFERROR($C$8:INDEX($C$8:$C$3000,COUNTIF($C$8:$C$3000,"?*")),"")</f>
        <v>0</v>
      </c>
      <c r="F1796">
        <f>--ISNUMBER(IFERROR(SEARCH('Project Costing'!#REF!,'Equipment &amp; Materials'!J1802,1),""))</f>
        <v>0</v>
      </c>
      <c r="G1796" t="str">
        <f>IF(F1796=1,COUNTIF($F$8:F1796,1),"")</f>
        <v/>
      </c>
      <c r="I1796" s="157">
        <f>IFERROR($H$8:INDEX($H$8:$H$3000,COUNTIF($H$8:$H$3000,"?*")),"")</f>
        <v>0</v>
      </c>
    </row>
    <row r="1797" spans="1:9" x14ac:dyDescent="0.25">
      <c r="A1797">
        <f>--ISNUMBER(IFERROR(SEARCH('Project Costing'!#REF!,'Equipment &amp; Materials'!J1803,1),""))</f>
        <v>0</v>
      </c>
      <c r="B1797" t="str">
        <f>IF(A1797=1,COUNTIF($A$8:A1797,1),"")</f>
        <v/>
      </c>
      <c r="D1797" s="158">
        <f>IFERROR($C$8:INDEX($C$8:$C$3000,COUNTIF($C$8:$C$3000,"?*")),"")</f>
        <v>0</v>
      </c>
      <c r="F1797">
        <f>--ISNUMBER(IFERROR(SEARCH('Project Costing'!#REF!,'Equipment &amp; Materials'!J1803,1),""))</f>
        <v>0</v>
      </c>
      <c r="G1797" t="str">
        <f>IF(F1797=1,COUNTIF($F$8:F1797,1),"")</f>
        <v/>
      </c>
      <c r="I1797" s="157">
        <f>IFERROR($H$8:INDEX($H$8:$H$3000,COUNTIF($H$8:$H$3000,"?*")),"")</f>
        <v>0</v>
      </c>
    </row>
    <row r="1798" spans="1:9" x14ac:dyDescent="0.25">
      <c r="A1798">
        <f>--ISNUMBER(IFERROR(SEARCH('Project Costing'!#REF!,'Equipment &amp; Materials'!J1804,1),""))</f>
        <v>0</v>
      </c>
      <c r="B1798" t="str">
        <f>IF(A1798=1,COUNTIF($A$8:A1798,1),"")</f>
        <v/>
      </c>
      <c r="D1798" s="158">
        <f>IFERROR($C$8:INDEX($C$8:$C$3000,COUNTIF($C$8:$C$3000,"?*")),"")</f>
        <v>0</v>
      </c>
      <c r="F1798">
        <f>--ISNUMBER(IFERROR(SEARCH('Project Costing'!#REF!,'Equipment &amp; Materials'!J1804,1),""))</f>
        <v>0</v>
      </c>
      <c r="G1798" t="str">
        <f>IF(F1798=1,COUNTIF($F$8:F1798,1),"")</f>
        <v/>
      </c>
      <c r="I1798" s="157">
        <f>IFERROR($H$8:INDEX($H$8:$H$3000,COUNTIF($H$8:$H$3000,"?*")),"")</f>
        <v>0</v>
      </c>
    </row>
    <row r="1799" spans="1:9" x14ac:dyDescent="0.25">
      <c r="A1799">
        <f>--ISNUMBER(IFERROR(SEARCH('Project Costing'!#REF!,'Equipment &amp; Materials'!J1805,1),""))</f>
        <v>0</v>
      </c>
      <c r="B1799" t="str">
        <f>IF(A1799=1,COUNTIF($A$8:A1799,1),"")</f>
        <v/>
      </c>
      <c r="D1799" s="158">
        <f>IFERROR($C$8:INDEX($C$8:$C$3000,COUNTIF($C$8:$C$3000,"?*")),"")</f>
        <v>0</v>
      </c>
      <c r="F1799">
        <f>--ISNUMBER(IFERROR(SEARCH('Project Costing'!#REF!,'Equipment &amp; Materials'!J1805,1),""))</f>
        <v>0</v>
      </c>
      <c r="G1799" t="str">
        <f>IF(F1799=1,COUNTIF($F$8:F1799,1),"")</f>
        <v/>
      </c>
      <c r="I1799" s="157">
        <f>IFERROR($H$8:INDEX($H$8:$H$3000,COUNTIF($H$8:$H$3000,"?*")),"")</f>
        <v>0</v>
      </c>
    </row>
    <row r="1800" spans="1:9" x14ac:dyDescent="0.25">
      <c r="A1800">
        <f>--ISNUMBER(IFERROR(SEARCH('Project Costing'!#REF!,'Equipment &amp; Materials'!J1806,1),""))</f>
        <v>0</v>
      </c>
      <c r="B1800" t="str">
        <f>IF(A1800=1,COUNTIF($A$8:A1800,1),"")</f>
        <v/>
      </c>
      <c r="D1800" s="158">
        <f>IFERROR($C$8:INDEX($C$8:$C$3000,COUNTIF($C$8:$C$3000,"?*")),"")</f>
        <v>0</v>
      </c>
      <c r="F1800">
        <f>--ISNUMBER(IFERROR(SEARCH('Project Costing'!#REF!,'Equipment &amp; Materials'!J1806,1),""))</f>
        <v>0</v>
      </c>
      <c r="G1800" t="str">
        <f>IF(F1800=1,COUNTIF($F$8:F1800,1),"")</f>
        <v/>
      </c>
      <c r="I1800" s="157">
        <f>IFERROR($H$8:INDEX($H$8:$H$3000,COUNTIF($H$8:$H$3000,"?*")),"")</f>
        <v>0</v>
      </c>
    </row>
    <row r="1801" spans="1:9" x14ac:dyDescent="0.25">
      <c r="A1801">
        <f>--ISNUMBER(IFERROR(SEARCH('Project Costing'!#REF!,'Equipment &amp; Materials'!J1807,1),""))</f>
        <v>0</v>
      </c>
      <c r="B1801" t="str">
        <f>IF(A1801=1,COUNTIF($A$8:A1801,1),"")</f>
        <v/>
      </c>
      <c r="D1801" s="158">
        <f>IFERROR($C$8:INDEX($C$8:$C$3000,COUNTIF($C$8:$C$3000,"?*")),"")</f>
        <v>0</v>
      </c>
      <c r="F1801">
        <f>--ISNUMBER(IFERROR(SEARCH('Project Costing'!#REF!,'Equipment &amp; Materials'!J1807,1),""))</f>
        <v>0</v>
      </c>
      <c r="G1801" t="str">
        <f>IF(F1801=1,COUNTIF($F$8:F1801,1),"")</f>
        <v/>
      </c>
      <c r="I1801" s="157">
        <f>IFERROR($H$8:INDEX($H$8:$H$3000,COUNTIF($H$8:$H$3000,"?*")),"")</f>
        <v>0</v>
      </c>
    </row>
    <row r="1802" spans="1:9" x14ac:dyDescent="0.25">
      <c r="A1802">
        <f>--ISNUMBER(IFERROR(SEARCH('Project Costing'!#REF!,'Equipment &amp; Materials'!J1808,1),""))</f>
        <v>0</v>
      </c>
      <c r="B1802" t="str">
        <f>IF(A1802=1,COUNTIF($A$8:A1802,1),"")</f>
        <v/>
      </c>
      <c r="D1802" s="158">
        <f>IFERROR($C$8:INDEX($C$8:$C$3000,COUNTIF($C$8:$C$3000,"?*")),"")</f>
        <v>0</v>
      </c>
      <c r="F1802">
        <f>--ISNUMBER(IFERROR(SEARCH('Project Costing'!#REF!,'Equipment &amp; Materials'!J1808,1),""))</f>
        <v>0</v>
      </c>
      <c r="G1802" t="str">
        <f>IF(F1802=1,COUNTIF($F$8:F1802,1),"")</f>
        <v/>
      </c>
      <c r="I1802" s="157">
        <f>IFERROR($H$8:INDEX($H$8:$H$3000,COUNTIF($H$8:$H$3000,"?*")),"")</f>
        <v>0</v>
      </c>
    </row>
    <row r="1803" spans="1:9" x14ac:dyDescent="0.25">
      <c r="A1803">
        <f>--ISNUMBER(IFERROR(SEARCH('Project Costing'!#REF!,'Equipment &amp; Materials'!J1809,1),""))</f>
        <v>0</v>
      </c>
      <c r="B1803" t="str">
        <f>IF(A1803=1,COUNTIF($A$8:A1803,1),"")</f>
        <v/>
      </c>
      <c r="D1803" s="158">
        <f>IFERROR($C$8:INDEX($C$8:$C$3000,COUNTIF($C$8:$C$3000,"?*")),"")</f>
        <v>0</v>
      </c>
      <c r="F1803">
        <f>--ISNUMBER(IFERROR(SEARCH('Project Costing'!#REF!,'Equipment &amp; Materials'!J1809,1),""))</f>
        <v>0</v>
      </c>
      <c r="G1803" t="str">
        <f>IF(F1803=1,COUNTIF($F$8:F1803,1),"")</f>
        <v/>
      </c>
      <c r="I1803" s="157">
        <f>IFERROR($H$8:INDEX($H$8:$H$3000,COUNTIF($H$8:$H$3000,"?*")),"")</f>
        <v>0</v>
      </c>
    </row>
    <row r="1804" spans="1:9" x14ac:dyDescent="0.25">
      <c r="A1804">
        <f>--ISNUMBER(IFERROR(SEARCH('Project Costing'!#REF!,'Equipment &amp; Materials'!J1810,1),""))</f>
        <v>0</v>
      </c>
      <c r="B1804" t="str">
        <f>IF(A1804=1,COUNTIF($A$8:A1804,1),"")</f>
        <v/>
      </c>
      <c r="D1804" s="158">
        <f>IFERROR($C$8:INDEX($C$8:$C$3000,COUNTIF($C$8:$C$3000,"?*")),"")</f>
        <v>0</v>
      </c>
      <c r="F1804">
        <f>--ISNUMBER(IFERROR(SEARCH('Project Costing'!#REF!,'Equipment &amp; Materials'!J1810,1),""))</f>
        <v>0</v>
      </c>
      <c r="G1804" t="str">
        <f>IF(F1804=1,COUNTIF($F$8:F1804,1),"")</f>
        <v/>
      </c>
      <c r="I1804" s="157">
        <f>IFERROR($H$8:INDEX($H$8:$H$3000,COUNTIF($H$8:$H$3000,"?*")),"")</f>
        <v>0</v>
      </c>
    </row>
    <row r="1805" spans="1:9" x14ac:dyDescent="0.25">
      <c r="A1805">
        <f>--ISNUMBER(IFERROR(SEARCH('Project Costing'!#REF!,'Equipment &amp; Materials'!J1811,1),""))</f>
        <v>0</v>
      </c>
      <c r="B1805" t="str">
        <f>IF(A1805=1,COUNTIF($A$8:A1805,1),"")</f>
        <v/>
      </c>
      <c r="D1805" s="158">
        <f>IFERROR($C$8:INDEX($C$8:$C$3000,COUNTIF($C$8:$C$3000,"?*")),"")</f>
        <v>0</v>
      </c>
      <c r="F1805">
        <f>--ISNUMBER(IFERROR(SEARCH('Project Costing'!#REF!,'Equipment &amp; Materials'!J1811,1),""))</f>
        <v>0</v>
      </c>
      <c r="G1805" t="str">
        <f>IF(F1805=1,COUNTIF($F$8:F1805,1),"")</f>
        <v/>
      </c>
      <c r="I1805" s="157">
        <f>IFERROR($H$8:INDEX($H$8:$H$3000,COUNTIF($H$8:$H$3000,"?*")),"")</f>
        <v>0</v>
      </c>
    </row>
    <row r="1806" spans="1:9" x14ac:dyDescent="0.25">
      <c r="A1806">
        <f>--ISNUMBER(IFERROR(SEARCH('Project Costing'!#REF!,'Equipment &amp; Materials'!J1812,1),""))</f>
        <v>0</v>
      </c>
      <c r="B1806" t="str">
        <f>IF(A1806=1,COUNTIF($A$8:A1806,1),"")</f>
        <v/>
      </c>
      <c r="D1806" s="158">
        <f>IFERROR($C$8:INDEX($C$8:$C$3000,COUNTIF($C$8:$C$3000,"?*")),"")</f>
        <v>0</v>
      </c>
      <c r="F1806">
        <f>--ISNUMBER(IFERROR(SEARCH('Project Costing'!#REF!,'Equipment &amp; Materials'!J1812,1),""))</f>
        <v>0</v>
      </c>
      <c r="G1806" t="str">
        <f>IF(F1806=1,COUNTIF($F$8:F1806,1),"")</f>
        <v/>
      </c>
      <c r="I1806" s="157">
        <f>IFERROR($H$8:INDEX($H$8:$H$3000,COUNTIF($H$8:$H$3000,"?*")),"")</f>
        <v>0</v>
      </c>
    </row>
    <row r="1807" spans="1:9" x14ac:dyDescent="0.25">
      <c r="A1807">
        <f>--ISNUMBER(IFERROR(SEARCH('Project Costing'!#REF!,'Equipment &amp; Materials'!J1813,1),""))</f>
        <v>0</v>
      </c>
      <c r="B1807" t="str">
        <f>IF(A1807=1,COUNTIF($A$8:A1807,1),"")</f>
        <v/>
      </c>
      <c r="D1807" s="158">
        <f>IFERROR($C$8:INDEX($C$8:$C$3000,COUNTIF($C$8:$C$3000,"?*")),"")</f>
        <v>0</v>
      </c>
      <c r="F1807">
        <f>--ISNUMBER(IFERROR(SEARCH('Project Costing'!#REF!,'Equipment &amp; Materials'!J1813,1),""))</f>
        <v>0</v>
      </c>
      <c r="G1807" t="str">
        <f>IF(F1807=1,COUNTIF($F$8:F1807,1),"")</f>
        <v/>
      </c>
      <c r="I1807" s="157">
        <f>IFERROR($H$8:INDEX($H$8:$H$3000,COUNTIF($H$8:$H$3000,"?*")),"")</f>
        <v>0</v>
      </c>
    </row>
    <row r="1808" spans="1:9" x14ac:dyDescent="0.25">
      <c r="A1808">
        <f>--ISNUMBER(IFERROR(SEARCH('Project Costing'!#REF!,'Equipment &amp; Materials'!J1814,1),""))</f>
        <v>0</v>
      </c>
      <c r="B1808" t="str">
        <f>IF(A1808=1,COUNTIF($A$8:A1808,1),"")</f>
        <v/>
      </c>
      <c r="D1808" s="158">
        <f>IFERROR($C$8:INDEX($C$8:$C$3000,COUNTIF($C$8:$C$3000,"?*")),"")</f>
        <v>0</v>
      </c>
      <c r="F1808">
        <f>--ISNUMBER(IFERROR(SEARCH('Project Costing'!#REF!,'Equipment &amp; Materials'!J1814,1),""))</f>
        <v>0</v>
      </c>
      <c r="G1808" t="str">
        <f>IF(F1808=1,COUNTIF($F$8:F1808,1),"")</f>
        <v/>
      </c>
      <c r="I1808" s="157">
        <f>IFERROR($H$8:INDEX($H$8:$H$3000,COUNTIF($H$8:$H$3000,"?*")),"")</f>
        <v>0</v>
      </c>
    </row>
    <row r="1809" spans="1:9" x14ac:dyDescent="0.25">
      <c r="A1809">
        <f>--ISNUMBER(IFERROR(SEARCH('Project Costing'!#REF!,'Equipment &amp; Materials'!J1815,1),""))</f>
        <v>0</v>
      </c>
      <c r="B1809" t="str">
        <f>IF(A1809=1,COUNTIF($A$8:A1809,1),"")</f>
        <v/>
      </c>
      <c r="D1809" s="158">
        <f>IFERROR($C$8:INDEX($C$8:$C$3000,COUNTIF($C$8:$C$3000,"?*")),"")</f>
        <v>0</v>
      </c>
      <c r="F1809">
        <f>--ISNUMBER(IFERROR(SEARCH('Project Costing'!#REF!,'Equipment &amp; Materials'!J1815,1),""))</f>
        <v>0</v>
      </c>
      <c r="G1809" t="str">
        <f>IF(F1809=1,COUNTIF($F$8:F1809,1),"")</f>
        <v/>
      </c>
      <c r="I1809" s="157">
        <f>IFERROR($H$8:INDEX($H$8:$H$3000,COUNTIF($H$8:$H$3000,"?*")),"")</f>
        <v>0</v>
      </c>
    </row>
    <row r="1810" spans="1:9" x14ac:dyDescent="0.25">
      <c r="A1810">
        <f>--ISNUMBER(IFERROR(SEARCH('Project Costing'!#REF!,'Equipment &amp; Materials'!J1816,1),""))</f>
        <v>0</v>
      </c>
      <c r="B1810" t="str">
        <f>IF(A1810=1,COUNTIF($A$8:A1810,1),"")</f>
        <v/>
      </c>
      <c r="D1810" s="158">
        <f>IFERROR($C$8:INDEX($C$8:$C$3000,COUNTIF($C$8:$C$3000,"?*")),"")</f>
        <v>0</v>
      </c>
      <c r="F1810">
        <f>--ISNUMBER(IFERROR(SEARCH('Project Costing'!#REF!,'Equipment &amp; Materials'!J1816,1),""))</f>
        <v>0</v>
      </c>
      <c r="G1810" t="str">
        <f>IF(F1810=1,COUNTIF($F$8:F1810,1),"")</f>
        <v/>
      </c>
      <c r="I1810" s="157">
        <f>IFERROR($H$8:INDEX($H$8:$H$3000,COUNTIF($H$8:$H$3000,"?*")),"")</f>
        <v>0</v>
      </c>
    </row>
    <row r="1811" spans="1:9" x14ac:dyDescent="0.25">
      <c r="A1811">
        <f>--ISNUMBER(IFERROR(SEARCH('Project Costing'!#REF!,'Equipment &amp; Materials'!J1817,1),""))</f>
        <v>0</v>
      </c>
      <c r="B1811" t="str">
        <f>IF(A1811=1,COUNTIF($A$8:A1811,1),"")</f>
        <v/>
      </c>
      <c r="D1811" s="158">
        <f>IFERROR($C$8:INDEX($C$8:$C$3000,COUNTIF($C$8:$C$3000,"?*")),"")</f>
        <v>0</v>
      </c>
      <c r="F1811">
        <f>--ISNUMBER(IFERROR(SEARCH('Project Costing'!#REF!,'Equipment &amp; Materials'!J1817,1),""))</f>
        <v>0</v>
      </c>
      <c r="G1811" t="str">
        <f>IF(F1811=1,COUNTIF($F$8:F1811,1),"")</f>
        <v/>
      </c>
      <c r="I1811" s="157">
        <f>IFERROR($H$8:INDEX($H$8:$H$3000,COUNTIF($H$8:$H$3000,"?*")),"")</f>
        <v>0</v>
      </c>
    </row>
    <row r="1812" spans="1:9" x14ac:dyDescent="0.25">
      <c r="A1812">
        <f>--ISNUMBER(IFERROR(SEARCH('Project Costing'!#REF!,'Equipment &amp; Materials'!J1818,1),""))</f>
        <v>0</v>
      </c>
      <c r="B1812" t="str">
        <f>IF(A1812=1,COUNTIF($A$8:A1812,1),"")</f>
        <v/>
      </c>
      <c r="D1812" s="158">
        <f>IFERROR($C$8:INDEX($C$8:$C$3000,COUNTIF($C$8:$C$3000,"?*")),"")</f>
        <v>0</v>
      </c>
      <c r="F1812">
        <f>--ISNUMBER(IFERROR(SEARCH('Project Costing'!#REF!,'Equipment &amp; Materials'!J1818,1),""))</f>
        <v>0</v>
      </c>
      <c r="G1812" t="str">
        <f>IF(F1812=1,COUNTIF($F$8:F1812,1),"")</f>
        <v/>
      </c>
      <c r="I1812" s="157">
        <f>IFERROR($H$8:INDEX($H$8:$H$3000,COUNTIF($H$8:$H$3000,"?*")),"")</f>
        <v>0</v>
      </c>
    </row>
    <row r="1813" spans="1:9" x14ac:dyDescent="0.25">
      <c r="A1813">
        <f>--ISNUMBER(IFERROR(SEARCH('Project Costing'!#REF!,'Equipment &amp; Materials'!J1819,1),""))</f>
        <v>0</v>
      </c>
      <c r="B1813" t="str">
        <f>IF(A1813=1,COUNTIF($A$8:A1813,1),"")</f>
        <v/>
      </c>
      <c r="D1813" s="158">
        <f>IFERROR($C$8:INDEX($C$8:$C$3000,COUNTIF($C$8:$C$3000,"?*")),"")</f>
        <v>0</v>
      </c>
      <c r="F1813">
        <f>--ISNUMBER(IFERROR(SEARCH('Project Costing'!#REF!,'Equipment &amp; Materials'!J1819,1),""))</f>
        <v>0</v>
      </c>
      <c r="G1813" t="str">
        <f>IF(F1813=1,COUNTIF($F$8:F1813,1),"")</f>
        <v/>
      </c>
      <c r="I1813" s="157">
        <f>IFERROR($H$8:INDEX($H$8:$H$3000,COUNTIF($H$8:$H$3000,"?*")),"")</f>
        <v>0</v>
      </c>
    </row>
    <row r="1814" spans="1:9" x14ac:dyDescent="0.25">
      <c r="A1814">
        <f>--ISNUMBER(IFERROR(SEARCH('Project Costing'!#REF!,'Equipment &amp; Materials'!J1820,1),""))</f>
        <v>0</v>
      </c>
      <c r="B1814" t="str">
        <f>IF(A1814=1,COUNTIF($A$8:A1814,1),"")</f>
        <v/>
      </c>
      <c r="D1814" s="158">
        <f>IFERROR($C$8:INDEX($C$8:$C$3000,COUNTIF($C$8:$C$3000,"?*")),"")</f>
        <v>0</v>
      </c>
      <c r="F1814">
        <f>--ISNUMBER(IFERROR(SEARCH('Project Costing'!#REF!,'Equipment &amp; Materials'!J1820,1),""))</f>
        <v>0</v>
      </c>
      <c r="G1814" t="str">
        <f>IF(F1814=1,COUNTIF($F$8:F1814,1),"")</f>
        <v/>
      </c>
      <c r="I1814" s="157">
        <f>IFERROR($H$8:INDEX($H$8:$H$3000,COUNTIF($H$8:$H$3000,"?*")),"")</f>
        <v>0</v>
      </c>
    </row>
    <row r="1815" spans="1:9" x14ac:dyDescent="0.25">
      <c r="A1815">
        <f>--ISNUMBER(IFERROR(SEARCH('Project Costing'!#REF!,'Equipment &amp; Materials'!J1821,1),""))</f>
        <v>0</v>
      </c>
      <c r="B1815" t="str">
        <f>IF(A1815=1,COUNTIF($A$8:A1815,1),"")</f>
        <v/>
      </c>
      <c r="D1815" s="158">
        <f>IFERROR($C$8:INDEX($C$8:$C$3000,COUNTIF($C$8:$C$3000,"?*")),"")</f>
        <v>0</v>
      </c>
      <c r="F1815">
        <f>--ISNUMBER(IFERROR(SEARCH('Project Costing'!#REF!,'Equipment &amp; Materials'!J1821,1),""))</f>
        <v>0</v>
      </c>
      <c r="G1815" t="str">
        <f>IF(F1815=1,COUNTIF($F$8:F1815,1),"")</f>
        <v/>
      </c>
      <c r="I1815" s="157">
        <f>IFERROR($H$8:INDEX($H$8:$H$3000,COUNTIF($H$8:$H$3000,"?*")),"")</f>
        <v>0</v>
      </c>
    </row>
    <row r="1816" spans="1:9" x14ac:dyDescent="0.25">
      <c r="A1816">
        <f>--ISNUMBER(IFERROR(SEARCH('Project Costing'!#REF!,'Equipment &amp; Materials'!J1822,1),""))</f>
        <v>0</v>
      </c>
      <c r="B1816" t="str">
        <f>IF(A1816=1,COUNTIF($A$8:A1816,1),"")</f>
        <v/>
      </c>
      <c r="D1816" s="158">
        <f>IFERROR($C$8:INDEX($C$8:$C$3000,COUNTIF($C$8:$C$3000,"?*")),"")</f>
        <v>0</v>
      </c>
      <c r="F1816">
        <f>--ISNUMBER(IFERROR(SEARCH('Project Costing'!#REF!,'Equipment &amp; Materials'!J1822,1),""))</f>
        <v>0</v>
      </c>
      <c r="G1816" t="str">
        <f>IF(F1816=1,COUNTIF($F$8:F1816,1),"")</f>
        <v/>
      </c>
      <c r="I1816" s="157">
        <f>IFERROR($H$8:INDEX($H$8:$H$3000,COUNTIF($H$8:$H$3000,"?*")),"")</f>
        <v>0</v>
      </c>
    </row>
    <row r="1817" spans="1:9" x14ac:dyDescent="0.25">
      <c r="A1817">
        <f>--ISNUMBER(IFERROR(SEARCH('Project Costing'!#REF!,'Equipment &amp; Materials'!J1823,1),""))</f>
        <v>0</v>
      </c>
      <c r="B1817" t="str">
        <f>IF(A1817=1,COUNTIF($A$8:A1817,1),"")</f>
        <v/>
      </c>
      <c r="D1817" s="158">
        <f>IFERROR($C$8:INDEX($C$8:$C$3000,COUNTIF($C$8:$C$3000,"?*")),"")</f>
        <v>0</v>
      </c>
      <c r="F1817">
        <f>--ISNUMBER(IFERROR(SEARCH('Project Costing'!#REF!,'Equipment &amp; Materials'!J1823,1),""))</f>
        <v>0</v>
      </c>
      <c r="G1817" t="str">
        <f>IF(F1817=1,COUNTIF($F$8:F1817,1),"")</f>
        <v/>
      </c>
      <c r="I1817" s="157">
        <f>IFERROR($H$8:INDEX($H$8:$H$3000,COUNTIF($H$8:$H$3000,"?*")),"")</f>
        <v>0</v>
      </c>
    </row>
    <row r="1818" spans="1:9" x14ac:dyDescent="0.25">
      <c r="A1818">
        <f>--ISNUMBER(IFERROR(SEARCH('Project Costing'!#REF!,'Equipment &amp; Materials'!J1824,1),""))</f>
        <v>0</v>
      </c>
      <c r="B1818" t="str">
        <f>IF(A1818=1,COUNTIF($A$8:A1818,1),"")</f>
        <v/>
      </c>
      <c r="D1818" s="158">
        <f>IFERROR($C$8:INDEX($C$8:$C$3000,COUNTIF($C$8:$C$3000,"?*")),"")</f>
        <v>0</v>
      </c>
      <c r="F1818">
        <f>--ISNUMBER(IFERROR(SEARCH('Project Costing'!#REF!,'Equipment &amp; Materials'!J1824,1),""))</f>
        <v>0</v>
      </c>
      <c r="G1818" t="str">
        <f>IF(F1818=1,COUNTIF($F$8:F1818,1),"")</f>
        <v/>
      </c>
      <c r="I1818" s="157">
        <f>IFERROR($H$8:INDEX($H$8:$H$3000,COUNTIF($H$8:$H$3000,"?*")),"")</f>
        <v>0</v>
      </c>
    </row>
    <row r="1819" spans="1:9" x14ac:dyDescent="0.25">
      <c r="A1819">
        <f>--ISNUMBER(IFERROR(SEARCH('Project Costing'!#REF!,'Equipment &amp; Materials'!J1825,1),""))</f>
        <v>0</v>
      </c>
      <c r="B1819" t="str">
        <f>IF(A1819=1,COUNTIF($A$8:A1819,1),"")</f>
        <v/>
      </c>
      <c r="D1819" s="158">
        <f>IFERROR($C$8:INDEX($C$8:$C$3000,COUNTIF($C$8:$C$3000,"?*")),"")</f>
        <v>0</v>
      </c>
      <c r="F1819">
        <f>--ISNUMBER(IFERROR(SEARCH('Project Costing'!#REF!,'Equipment &amp; Materials'!J1825,1),""))</f>
        <v>0</v>
      </c>
      <c r="G1819" t="str">
        <f>IF(F1819=1,COUNTIF($F$8:F1819,1),"")</f>
        <v/>
      </c>
      <c r="I1819" s="157">
        <f>IFERROR($H$8:INDEX($H$8:$H$3000,COUNTIF($H$8:$H$3000,"?*")),"")</f>
        <v>0</v>
      </c>
    </row>
    <row r="1820" spans="1:9" x14ac:dyDescent="0.25">
      <c r="A1820">
        <f>--ISNUMBER(IFERROR(SEARCH('Project Costing'!#REF!,'Equipment &amp; Materials'!J1826,1),""))</f>
        <v>0</v>
      </c>
      <c r="B1820" t="str">
        <f>IF(A1820=1,COUNTIF($A$8:A1820,1),"")</f>
        <v/>
      </c>
      <c r="D1820" s="158">
        <f>IFERROR($C$8:INDEX($C$8:$C$3000,COUNTIF($C$8:$C$3000,"?*")),"")</f>
        <v>0</v>
      </c>
      <c r="F1820">
        <f>--ISNUMBER(IFERROR(SEARCH('Project Costing'!#REF!,'Equipment &amp; Materials'!J1826,1),""))</f>
        <v>0</v>
      </c>
      <c r="G1820" t="str">
        <f>IF(F1820=1,COUNTIF($F$8:F1820,1),"")</f>
        <v/>
      </c>
      <c r="I1820" s="157">
        <f>IFERROR($H$8:INDEX($H$8:$H$3000,COUNTIF($H$8:$H$3000,"?*")),"")</f>
        <v>0</v>
      </c>
    </row>
    <row r="1821" spans="1:9" x14ac:dyDescent="0.25">
      <c r="A1821">
        <f>--ISNUMBER(IFERROR(SEARCH('Project Costing'!#REF!,'Equipment &amp; Materials'!J1827,1),""))</f>
        <v>0</v>
      </c>
      <c r="B1821" t="str">
        <f>IF(A1821=1,COUNTIF($A$8:A1821,1),"")</f>
        <v/>
      </c>
      <c r="D1821" s="158">
        <f>IFERROR($C$8:INDEX($C$8:$C$3000,COUNTIF($C$8:$C$3000,"?*")),"")</f>
        <v>0</v>
      </c>
      <c r="F1821">
        <f>--ISNUMBER(IFERROR(SEARCH('Project Costing'!#REF!,'Equipment &amp; Materials'!J1827,1),""))</f>
        <v>0</v>
      </c>
      <c r="G1821" t="str">
        <f>IF(F1821=1,COUNTIF($F$8:F1821,1),"")</f>
        <v/>
      </c>
      <c r="I1821" s="157">
        <f>IFERROR($H$8:INDEX($H$8:$H$3000,COUNTIF($H$8:$H$3000,"?*")),"")</f>
        <v>0</v>
      </c>
    </row>
    <row r="1822" spans="1:9" x14ac:dyDescent="0.25">
      <c r="A1822">
        <f>--ISNUMBER(IFERROR(SEARCH('Project Costing'!#REF!,'Equipment &amp; Materials'!J1828,1),""))</f>
        <v>0</v>
      </c>
      <c r="B1822" t="str">
        <f>IF(A1822=1,COUNTIF($A$8:A1822,1),"")</f>
        <v/>
      </c>
      <c r="D1822" s="158">
        <f>IFERROR($C$8:INDEX($C$8:$C$3000,COUNTIF($C$8:$C$3000,"?*")),"")</f>
        <v>0</v>
      </c>
      <c r="F1822">
        <f>--ISNUMBER(IFERROR(SEARCH('Project Costing'!#REF!,'Equipment &amp; Materials'!J1828,1),""))</f>
        <v>0</v>
      </c>
      <c r="G1822" t="str">
        <f>IF(F1822=1,COUNTIF($F$8:F1822,1),"")</f>
        <v/>
      </c>
      <c r="I1822" s="157">
        <f>IFERROR($H$8:INDEX($H$8:$H$3000,COUNTIF($H$8:$H$3000,"?*")),"")</f>
        <v>0</v>
      </c>
    </row>
    <row r="1823" spans="1:9" x14ac:dyDescent="0.25">
      <c r="A1823">
        <f>--ISNUMBER(IFERROR(SEARCH('Project Costing'!#REF!,'Equipment &amp; Materials'!J1829,1),""))</f>
        <v>0</v>
      </c>
      <c r="B1823" t="str">
        <f>IF(A1823=1,COUNTIF($A$8:A1823,1),"")</f>
        <v/>
      </c>
      <c r="D1823" s="158">
        <f>IFERROR($C$8:INDEX($C$8:$C$3000,COUNTIF($C$8:$C$3000,"?*")),"")</f>
        <v>0</v>
      </c>
      <c r="F1823">
        <f>--ISNUMBER(IFERROR(SEARCH('Project Costing'!#REF!,'Equipment &amp; Materials'!J1829,1),""))</f>
        <v>0</v>
      </c>
      <c r="G1823" t="str">
        <f>IF(F1823=1,COUNTIF($F$8:F1823,1),"")</f>
        <v/>
      </c>
      <c r="I1823" s="157">
        <f>IFERROR($H$8:INDEX($H$8:$H$3000,COUNTIF($H$8:$H$3000,"?*")),"")</f>
        <v>0</v>
      </c>
    </row>
    <row r="1824" spans="1:9" x14ac:dyDescent="0.25">
      <c r="A1824">
        <f>--ISNUMBER(IFERROR(SEARCH('Project Costing'!#REF!,'Equipment &amp; Materials'!J1830,1),""))</f>
        <v>0</v>
      </c>
      <c r="B1824" t="str">
        <f>IF(A1824=1,COUNTIF($A$8:A1824,1),"")</f>
        <v/>
      </c>
      <c r="D1824" s="158">
        <f>IFERROR($C$8:INDEX($C$8:$C$3000,COUNTIF($C$8:$C$3000,"?*")),"")</f>
        <v>0</v>
      </c>
      <c r="F1824">
        <f>--ISNUMBER(IFERROR(SEARCH('Project Costing'!#REF!,'Equipment &amp; Materials'!J1830,1),""))</f>
        <v>0</v>
      </c>
      <c r="G1824" t="str">
        <f>IF(F1824=1,COUNTIF($F$8:F1824,1),"")</f>
        <v/>
      </c>
      <c r="I1824" s="157">
        <f>IFERROR($H$8:INDEX($H$8:$H$3000,COUNTIF($H$8:$H$3000,"?*")),"")</f>
        <v>0</v>
      </c>
    </row>
    <row r="1825" spans="1:9" x14ac:dyDescent="0.25">
      <c r="A1825">
        <f>--ISNUMBER(IFERROR(SEARCH('Project Costing'!#REF!,'Equipment &amp; Materials'!J1831,1),""))</f>
        <v>0</v>
      </c>
      <c r="B1825" t="str">
        <f>IF(A1825=1,COUNTIF($A$8:A1825,1),"")</f>
        <v/>
      </c>
      <c r="D1825" s="158">
        <f>IFERROR($C$8:INDEX($C$8:$C$3000,COUNTIF($C$8:$C$3000,"?*")),"")</f>
        <v>0</v>
      </c>
      <c r="F1825">
        <f>--ISNUMBER(IFERROR(SEARCH('Project Costing'!#REF!,'Equipment &amp; Materials'!J1831,1),""))</f>
        <v>0</v>
      </c>
      <c r="G1825" t="str">
        <f>IF(F1825=1,COUNTIF($F$8:F1825,1),"")</f>
        <v/>
      </c>
      <c r="I1825" s="157">
        <f>IFERROR($H$8:INDEX($H$8:$H$3000,COUNTIF($H$8:$H$3000,"?*")),"")</f>
        <v>0</v>
      </c>
    </row>
    <row r="1826" spans="1:9" x14ac:dyDescent="0.25">
      <c r="A1826">
        <f>--ISNUMBER(IFERROR(SEARCH('Project Costing'!#REF!,'Equipment &amp; Materials'!J1832,1),""))</f>
        <v>0</v>
      </c>
      <c r="B1826" t="str">
        <f>IF(A1826=1,COUNTIF($A$8:A1826,1),"")</f>
        <v/>
      </c>
      <c r="D1826" s="158">
        <f>IFERROR($C$8:INDEX($C$8:$C$3000,COUNTIF($C$8:$C$3000,"?*")),"")</f>
        <v>0</v>
      </c>
      <c r="F1826">
        <f>--ISNUMBER(IFERROR(SEARCH('Project Costing'!#REF!,'Equipment &amp; Materials'!J1832,1),""))</f>
        <v>0</v>
      </c>
      <c r="G1826" t="str">
        <f>IF(F1826=1,COUNTIF($F$8:F1826,1),"")</f>
        <v/>
      </c>
      <c r="I1826" s="157">
        <f>IFERROR($H$8:INDEX($H$8:$H$3000,COUNTIF($H$8:$H$3000,"?*")),"")</f>
        <v>0</v>
      </c>
    </row>
    <row r="1827" spans="1:9" x14ac:dyDescent="0.25">
      <c r="A1827">
        <f>--ISNUMBER(IFERROR(SEARCH('Project Costing'!#REF!,'Equipment &amp; Materials'!J1833,1),""))</f>
        <v>0</v>
      </c>
      <c r="B1827" t="str">
        <f>IF(A1827=1,COUNTIF($A$8:A1827,1),"")</f>
        <v/>
      </c>
      <c r="D1827" s="158">
        <f>IFERROR($C$8:INDEX($C$8:$C$3000,COUNTIF($C$8:$C$3000,"?*")),"")</f>
        <v>0</v>
      </c>
      <c r="F1827">
        <f>--ISNUMBER(IFERROR(SEARCH('Project Costing'!#REF!,'Equipment &amp; Materials'!J1833,1),""))</f>
        <v>0</v>
      </c>
      <c r="G1827" t="str">
        <f>IF(F1827=1,COUNTIF($F$8:F1827,1),"")</f>
        <v/>
      </c>
      <c r="I1827" s="157">
        <f>IFERROR($H$8:INDEX($H$8:$H$3000,COUNTIF($H$8:$H$3000,"?*")),"")</f>
        <v>0</v>
      </c>
    </row>
    <row r="1828" spans="1:9" x14ac:dyDescent="0.25">
      <c r="A1828">
        <f>--ISNUMBER(IFERROR(SEARCH('Project Costing'!#REF!,'Equipment &amp; Materials'!J1834,1),""))</f>
        <v>0</v>
      </c>
      <c r="B1828" t="str">
        <f>IF(A1828=1,COUNTIF($A$8:A1828,1),"")</f>
        <v/>
      </c>
      <c r="D1828" s="158">
        <f>IFERROR($C$8:INDEX($C$8:$C$3000,COUNTIF($C$8:$C$3000,"?*")),"")</f>
        <v>0</v>
      </c>
      <c r="F1828">
        <f>--ISNUMBER(IFERROR(SEARCH('Project Costing'!#REF!,'Equipment &amp; Materials'!J1834,1),""))</f>
        <v>0</v>
      </c>
      <c r="G1828" t="str">
        <f>IF(F1828=1,COUNTIF($F$8:F1828,1),"")</f>
        <v/>
      </c>
      <c r="I1828" s="157">
        <f>IFERROR($H$8:INDEX($H$8:$H$3000,COUNTIF($H$8:$H$3000,"?*")),"")</f>
        <v>0</v>
      </c>
    </row>
    <row r="1829" spans="1:9" x14ac:dyDescent="0.25">
      <c r="A1829">
        <f>--ISNUMBER(IFERROR(SEARCH('Project Costing'!#REF!,'Equipment &amp; Materials'!J1835,1),""))</f>
        <v>0</v>
      </c>
      <c r="B1829" t="str">
        <f>IF(A1829=1,COUNTIF($A$8:A1829,1),"")</f>
        <v/>
      </c>
      <c r="D1829" s="158">
        <f>IFERROR($C$8:INDEX($C$8:$C$3000,COUNTIF($C$8:$C$3000,"?*")),"")</f>
        <v>0</v>
      </c>
      <c r="F1829">
        <f>--ISNUMBER(IFERROR(SEARCH('Project Costing'!#REF!,'Equipment &amp; Materials'!J1835,1),""))</f>
        <v>0</v>
      </c>
      <c r="G1829" t="str">
        <f>IF(F1829=1,COUNTIF($F$8:F1829,1),"")</f>
        <v/>
      </c>
      <c r="I1829" s="157">
        <f>IFERROR($H$8:INDEX($H$8:$H$3000,COUNTIF($H$8:$H$3000,"?*")),"")</f>
        <v>0</v>
      </c>
    </row>
    <row r="1830" spans="1:9" x14ac:dyDescent="0.25">
      <c r="A1830">
        <f>--ISNUMBER(IFERROR(SEARCH('Project Costing'!#REF!,'Equipment &amp; Materials'!J1836,1),""))</f>
        <v>0</v>
      </c>
      <c r="B1830" t="str">
        <f>IF(A1830=1,COUNTIF($A$8:A1830,1),"")</f>
        <v/>
      </c>
      <c r="D1830" s="158">
        <f>IFERROR($C$8:INDEX($C$8:$C$3000,COUNTIF($C$8:$C$3000,"?*")),"")</f>
        <v>0</v>
      </c>
      <c r="F1830">
        <f>--ISNUMBER(IFERROR(SEARCH('Project Costing'!#REF!,'Equipment &amp; Materials'!J1836,1),""))</f>
        <v>0</v>
      </c>
      <c r="G1830" t="str">
        <f>IF(F1830=1,COUNTIF($F$8:F1830,1),"")</f>
        <v/>
      </c>
      <c r="I1830" s="157">
        <f>IFERROR($H$8:INDEX($H$8:$H$3000,COUNTIF($H$8:$H$3000,"?*")),"")</f>
        <v>0</v>
      </c>
    </row>
    <row r="1831" spans="1:9" x14ac:dyDescent="0.25">
      <c r="A1831">
        <f>--ISNUMBER(IFERROR(SEARCH('Project Costing'!#REF!,'Equipment &amp; Materials'!J1837,1),""))</f>
        <v>0</v>
      </c>
      <c r="B1831" t="str">
        <f>IF(A1831=1,COUNTIF($A$8:A1831,1),"")</f>
        <v/>
      </c>
      <c r="D1831" s="158">
        <f>IFERROR($C$8:INDEX($C$8:$C$3000,COUNTIF($C$8:$C$3000,"?*")),"")</f>
        <v>0</v>
      </c>
      <c r="F1831">
        <f>--ISNUMBER(IFERROR(SEARCH('Project Costing'!#REF!,'Equipment &amp; Materials'!J1837,1),""))</f>
        <v>0</v>
      </c>
      <c r="G1831" t="str">
        <f>IF(F1831=1,COUNTIF($F$8:F1831,1),"")</f>
        <v/>
      </c>
      <c r="I1831" s="157">
        <f>IFERROR($H$8:INDEX($H$8:$H$3000,COUNTIF($H$8:$H$3000,"?*")),"")</f>
        <v>0</v>
      </c>
    </row>
    <row r="1832" spans="1:9" x14ac:dyDescent="0.25">
      <c r="A1832">
        <f>--ISNUMBER(IFERROR(SEARCH('Project Costing'!#REF!,'Equipment &amp; Materials'!J1838,1),""))</f>
        <v>0</v>
      </c>
      <c r="B1832" t="str">
        <f>IF(A1832=1,COUNTIF($A$8:A1832,1),"")</f>
        <v/>
      </c>
      <c r="D1832" s="158">
        <f>IFERROR($C$8:INDEX($C$8:$C$3000,COUNTIF($C$8:$C$3000,"?*")),"")</f>
        <v>0</v>
      </c>
      <c r="F1832">
        <f>--ISNUMBER(IFERROR(SEARCH('Project Costing'!#REF!,'Equipment &amp; Materials'!J1838,1),""))</f>
        <v>0</v>
      </c>
      <c r="G1832" t="str">
        <f>IF(F1832=1,COUNTIF($F$8:F1832,1),"")</f>
        <v/>
      </c>
      <c r="I1832" s="157">
        <f>IFERROR($H$8:INDEX($H$8:$H$3000,COUNTIF($H$8:$H$3000,"?*")),"")</f>
        <v>0</v>
      </c>
    </row>
    <row r="1833" spans="1:9" x14ac:dyDescent="0.25">
      <c r="A1833">
        <f>--ISNUMBER(IFERROR(SEARCH('Project Costing'!#REF!,'Equipment &amp; Materials'!J1839,1),""))</f>
        <v>0</v>
      </c>
      <c r="B1833" t="str">
        <f>IF(A1833=1,COUNTIF($A$8:A1833,1),"")</f>
        <v/>
      </c>
      <c r="D1833" s="158">
        <f>IFERROR($C$8:INDEX($C$8:$C$3000,COUNTIF($C$8:$C$3000,"?*")),"")</f>
        <v>0</v>
      </c>
      <c r="F1833">
        <f>--ISNUMBER(IFERROR(SEARCH('Project Costing'!#REF!,'Equipment &amp; Materials'!J1839,1),""))</f>
        <v>0</v>
      </c>
      <c r="G1833" t="str">
        <f>IF(F1833=1,COUNTIF($F$8:F1833,1),"")</f>
        <v/>
      </c>
      <c r="I1833" s="157">
        <f>IFERROR($H$8:INDEX($H$8:$H$3000,COUNTIF($H$8:$H$3000,"?*")),"")</f>
        <v>0</v>
      </c>
    </row>
    <row r="1834" spans="1:9" x14ac:dyDescent="0.25">
      <c r="A1834">
        <f>--ISNUMBER(IFERROR(SEARCH('Project Costing'!#REF!,'Equipment &amp; Materials'!J1840,1),""))</f>
        <v>0</v>
      </c>
      <c r="B1834" t="str">
        <f>IF(A1834=1,COUNTIF($A$8:A1834,1),"")</f>
        <v/>
      </c>
      <c r="D1834" s="158">
        <f>IFERROR($C$8:INDEX($C$8:$C$3000,COUNTIF($C$8:$C$3000,"?*")),"")</f>
        <v>0</v>
      </c>
      <c r="F1834">
        <f>--ISNUMBER(IFERROR(SEARCH('Project Costing'!#REF!,'Equipment &amp; Materials'!J1840,1),""))</f>
        <v>0</v>
      </c>
      <c r="G1834" t="str">
        <f>IF(F1834=1,COUNTIF($F$8:F1834,1),"")</f>
        <v/>
      </c>
      <c r="I1834" s="157">
        <f>IFERROR($H$8:INDEX($H$8:$H$3000,COUNTIF($H$8:$H$3000,"?*")),"")</f>
        <v>0</v>
      </c>
    </row>
    <row r="1835" spans="1:9" x14ac:dyDescent="0.25">
      <c r="A1835">
        <f>--ISNUMBER(IFERROR(SEARCH('Project Costing'!#REF!,'Equipment &amp; Materials'!J1841,1),""))</f>
        <v>0</v>
      </c>
      <c r="B1835" t="str">
        <f>IF(A1835=1,COUNTIF($A$8:A1835,1),"")</f>
        <v/>
      </c>
      <c r="D1835" s="158">
        <f>IFERROR($C$8:INDEX($C$8:$C$3000,COUNTIF($C$8:$C$3000,"?*")),"")</f>
        <v>0</v>
      </c>
      <c r="F1835">
        <f>--ISNUMBER(IFERROR(SEARCH('Project Costing'!#REF!,'Equipment &amp; Materials'!J1841,1),""))</f>
        <v>0</v>
      </c>
      <c r="G1835" t="str">
        <f>IF(F1835=1,COUNTIF($F$8:F1835,1),"")</f>
        <v/>
      </c>
      <c r="I1835" s="157">
        <f>IFERROR($H$8:INDEX($H$8:$H$3000,COUNTIF($H$8:$H$3000,"?*")),"")</f>
        <v>0</v>
      </c>
    </row>
    <row r="1836" spans="1:9" x14ac:dyDescent="0.25">
      <c r="A1836">
        <f>--ISNUMBER(IFERROR(SEARCH('Project Costing'!#REF!,'Equipment &amp; Materials'!J1842,1),""))</f>
        <v>0</v>
      </c>
      <c r="B1836" t="str">
        <f>IF(A1836=1,COUNTIF($A$8:A1836,1),"")</f>
        <v/>
      </c>
      <c r="D1836" s="158">
        <f>IFERROR($C$8:INDEX($C$8:$C$3000,COUNTIF($C$8:$C$3000,"?*")),"")</f>
        <v>0</v>
      </c>
      <c r="F1836">
        <f>--ISNUMBER(IFERROR(SEARCH('Project Costing'!#REF!,'Equipment &amp; Materials'!J1842,1),""))</f>
        <v>0</v>
      </c>
      <c r="G1836" t="str">
        <f>IF(F1836=1,COUNTIF($F$8:F1836,1),"")</f>
        <v/>
      </c>
      <c r="I1836" s="157">
        <f>IFERROR($H$8:INDEX($H$8:$H$3000,COUNTIF($H$8:$H$3000,"?*")),"")</f>
        <v>0</v>
      </c>
    </row>
    <row r="1837" spans="1:9" x14ac:dyDescent="0.25">
      <c r="A1837">
        <f>--ISNUMBER(IFERROR(SEARCH('Project Costing'!#REF!,'Equipment &amp; Materials'!J1843,1),""))</f>
        <v>0</v>
      </c>
      <c r="B1837" t="str">
        <f>IF(A1837=1,COUNTIF($A$8:A1837,1),"")</f>
        <v/>
      </c>
      <c r="D1837" s="158">
        <f>IFERROR($C$8:INDEX($C$8:$C$3000,COUNTIF($C$8:$C$3000,"?*")),"")</f>
        <v>0</v>
      </c>
      <c r="F1837">
        <f>--ISNUMBER(IFERROR(SEARCH('Project Costing'!#REF!,'Equipment &amp; Materials'!J1843,1),""))</f>
        <v>0</v>
      </c>
      <c r="G1837" t="str">
        <f>IF(F1837=1,COUNTIF($F$8:F1837,1),"")</f>
        <v/>
      </c>
      <c r="I1837" s="157">
        <f>IFERROR($H$8:INDEX($H$8:$H$3000,COUNTIF($H$8:$H$3000,"?*")),"")</f>
        <v>0</v>
      </c>
    </row>
    <row r="1838" spans="1:9" x14ac:dyDescent="0.25">
      <c r="A1838">
        <f>--ISNUMBER(IFERROR(SEARCH('Project Costing'!#REF!,'Equipment &amp; Materials'!J1844,1),""))</f>
        <v>0</v>
      </c>
      <c r="B1838" t="str">
        <f>IF(A1838=1,COUNTIF($A$8:A1838,1),"")</f>
        <v/>
      </c>
      <c r="D1838" s="158">
        <f>IFERROR($C$8:INDEX($C$8:$C$3000,COUNTIF($C$8:$C$3000,"?*")),"")</f>
        <v>0</v>
      </c>
      <c r="F1838">
        <f>--ISNUMBER(IFERROR(SEARCH('Project Costing'!#REF!,'Equipment &amp; Materials'!J1844,1),""))</f>
        <v>0</v>
      </c>
      <c r="G1838" t="str">
        <f>IF(F1838=1,COUNTIF($F$8:F1838,1),"")</f>
        <v/>
      </c>
      <c r="I1838" s="157">
        <f>IFERROR($H$8:INDEX($H$8:$H$3000,COUNTIF($H$8:$H$3000,"?*")),"")</f>
        <v>0</v>
      </c>
    </row>
    <row r="1839" spans="1:9" x14ac:dyDescent="0.25">
      <c r="A1839">
        <f>--ISNUMBER(IFERROR(SEARCH('Project Costing'!#REF!,'Equipment &amp; Materials'!J1845,1),""))</f>
        <v>0</v>
      </c>
      <c r="B1839" t="str">
        <f>IF(A1839=1,COUNTIF($A$8:A1839,1),"")</f>
        <v/>
      </c>
      <c r="D1839" s="158">
        <f>IFERROR($C$8:INDEX($C$8:$C$3000,COUNTIF($C$8:$C$3000,"?*")),"")</f>
        <v>0</v>
      </c>
      <c r="F1839">
        <f>--ISNUMBER(IFERROR(SEARCH('Project Costing'!#REF!,'Equipment &amp; Materials'!J1845,1),""))</f>
        <v>0</v>
      </c>
      <c r="G1839" t="str">
        <f>IF(F1839=1,COUNTIF($F$8:F1839,1),"")</f>
        <v/>
      </c>
      <c r="I1839" s="157">
        <f>IFERROR($H$8:INDEX($H$8:$H$3000,COUNTIF($H$8:$H$3000,"?*")),"")</f>
        <v>0</v>
      </c>
    </row>
    <row r="1840" spans="1:9" x14ac:dyDescent="0.25">
      <c r="A1840">
        <f>--ISNUMBER(IFERROR(SEARCH('Project Costing'!#REF!,'Equipment &amp; Materials'!J1846,1),""))</f>
        <v>0</v>
      </c>
      <c r="B1840" t="str">
        <f>IF(A1840=1,COUNTIF($A$8:A1840,1),"")</f>
        <v/>
      </c>
      <c r="D1840" s="158">
        <f>IFERROR($C$8:INDEX($C$8:$C$3000,COUNTIF($C$8:$C$3000,"?*")),"")</f>
        <v>0</v>
      </c>
      <c r="F1840">
        <f>--ISNUMBER(IFERROR(SEARCH('Project Costing'!#REF!,'Equipment &amp; Materials'!J1846,1),""))</f>
        <v>0</v>
      </c>
      <c r="G1840" t="str">
        <f>IF(F1840=1,COUNTIF($F$8:F1840,1),"")</f>
        <v/>
      </c>
      <c r="I1840" s="157">
        <f>IFERROR($H$8:INDEX($H$8:$H$3000,COUNTIF($H$8:$H$3000,"?*")),"")</f>
        <v>0</v>
      </c>
    </row>
    <row r="1841" spans="1:9" x14ac:dyDescent="0.25">
      <c r="A1841">
        <f>--ISNUMBER(IFERROR(SEARCH('Project Costing'!#REF!,'Equipment &amp; Materials'!J1847,1),""))</f>
        <v>0</v>
      </c>
      <c r="B1841" t="str">
        <f>IF(A1841=1,COUNTIF($A$8:A1841,1),"")</f>
        <v/>
      </c>
      <c r="D1841" s="158">
        <f>IFERROR($C$8:INDEX($C$8:$C$3000,COUNTIF($C$8:$C$3000,"?*")),"")</f>
        <v>0</v>
      </c>
      <c r="F1841">
        <f>--ISNUMBER(IFERROR(SEARCH('Project Costing'!#REF!,'Equipment &amp; Materials'!J1847,1),""))</f>
        <v>0</v>
      </c>
      <c r="G1841" t="str">
        <f>IF(F1841=1,COUNTIF($F$8:F1841,1),"")</f>
        <v/>
      </c>
      <c r="I1841" s="157">
        <f>IFERROR($H$8:INDEX($H$8:$H$3000,COUNTIF($H$8:$H$3000,"?*")),"")</f>
        <v>0</v>
      </c>
    </row>
    <row r="1842" spans="1:9" x14ac:dyDescent="0.25">
      <c r="A1842">
        <f>--ISNUMBER(IFERROR(SEARCH('Project Costing'!#REF!,'Equipment &amp; Materials'!J1848,1),""))</f>
        <v>0</v>
      </c>
      <c r="B1842" t="str">
        <f>IF(A1842=1,COUNTIF($A$8:A1842,1),"")</f>
        <v/>
      </c>
      <c r="D1842" s="158">
        <f>IFERROR($C$8:INDEX($C$8:$C$3000,COUNTIF($C$8:$C$3000,"?*")),"")</f>
        <v>0</v>
      </c>
      <c r="F1842">
        <f>--ISNUMBER(IFERROR(SEARCH('Project Costing'!#REF!,'Equipment &amp; Materials'!J1848,1),""))</f>
        <v>0</v>
      </c>
      <c r="G1842" t="str">
        <f>IF(F1842=1,COUNTIF($F$8:F1842,1),"")</f>
        <v/>
      </c>
      <c r="I1842" s="157">
        <f>IFERROR($H$8:INDEX($H$8:$H$3000,COUNTIF($H$8:$H$3000,"?*")),"")</f>
        <v>0</v>
      </c>
    </row>
    <row r="1843" spans="1:9" x14ac:dyDescent="0.25">
      <c r="A1843">
        <f>--ISNUMBER(IFERROR(SEARCH('Project Costing'!#REF!,'Equipment &amp; Materials'!J1849,1),""))</f>
        <v>0</v>
      </c>
      <c r="B1843" t="str">
        <f>IF(A1843=1,COUNTIF($A$8:A1843,1),"")</f>
        <v/>
      </c>
      <c r="D1843" s="158">
        <f>IFERROR($C$8:INDEX($C$8:$C$3000,COUNTIF($C$8:$C$3000,"?*")),"")</f>
        <v>0</v>
      </c>
      <c r="F1843">
        <f>--ISNUMBER(IFERROR(SEARCH('Project Costing'!#REF!,'Equipment &amp; Materials'!J1849,1),""))</f>
        <v>0</v>
      </c>
      <c r="G1843" t="str">
        <f>IF(F1843=1,COUNTIF($F$8:F1843,1),"")</f>
        <v/>
      </c>
      <c r="I1843" s="157">
        <f>IFERROR($H$8:INDEX($H$8:$H$3000,COUNTIF($H$8:$H$3000,"?*")),"")</f>
        <v>0</v>
      </c>
    </row>
    <row r="1844" spans="1:9" x14ac:dyDescent="0.25">
      <c r="A1844">
        <f>--ISNUMBER(IFERROR(SEARCH('Project Costing'!#REF!,'Equipment &amp; Materials'!J1850,1),""))</f>
        <v>0</v>
      </c>
      <c r="B1844" t="str">
        <f>IF(A1844=1,COUNTIF($A$8:A1844,1),"")</f>
        <v/>
      </c>
      <c r="D1844" s="158">
        <f>IFERROR($C$8:INDEX($C$8:$C$3000,COUNTIF($C$8:$C$3000,"?*")),"")</f>
        <v>0</v>
      </c>
      <c r="F1844">
        <f>--ISNUMBER(IFERROR(SEARCH('Project Costing'!#REF!,'Equipment &amp; Materials'!J1850,1),""))</f>
        <v>0</v>
      </c>
      <c r="G1844" t="str">
        <f>IF(F1844=1,COUNTIF($F$8:F1844,1),"")</f>
        <v/>
      </c>
      <c r="I1844" s="157">
        <f>IFERROR($H$8:INDEX($H$8:$H$3000,COUNTIF($H$8:$H$3000,"?*")),"")</f>
        <v>0</v>
      </c>
    </row>
    <row r="1845" spans="1:9" x14ac:dyDescent="0.25">
      <c r="A1845">
        <f>--ISNUMBER(IFERROR(SEARCH('Project Costing'!#REF!,'Equipment &amp; Materials'!J1851,1),""))</f>
        <v>0</v>
      </c>
      <c r="B1845" t="str">
        <f>IF(A1845=1,COUNTIF($A$8:A1845,1),"")</f>
        <v/>
      </c>
      <c r="D1845" s="158">
        <f>IFERROR($C$8:INDEX($C$8:$C$3000,COUNTIF($C$8:$C$3000,"?*")),"")</f>
        <v>0</v>
      </c>
      <c r="F1845">
        <f>--ISNUMBER(IFERROR(SEARCH('Project Costing'!#REF!,'Equipment &amp; Materials'!J1851,1),""))</f>
        <v>0</v>
      </c>
      <c r="G1845" t="str">
        <f>IF(F1845=1,COUNTIF($F$8:F1845,1),"")</f>
        <v/>
      </c>
      <c r="I1845" s="157">
        <f>IFERROR($H$8:INDEX($H$8:$H$3000,COUNTIF($H$8:$H$3000,"?*")),"")</f>
        <v>0</v>
      </c>
    </row>
    <row r="1846" spans="1:9" x14ac:dyDescent="0.25">
      <c r="A1846">
        <f>--ISNUMBER(IFERROR(SEARCH('Project Costing'!#REF!,'Equipment &amp; Materials'!J1852,1),""))</f>
        <v>0</v>
      </c>
      <c r="B1846" t="str">
        <f>IF(A1846=1,COUNTIF($A$8:A1846,1),"")</f>
        <v/>
      </c>
      <c r="D1846" s="158">
        <f>IFERROR($C$8:INDEX($C$8:$C$3000,COUNTIF($C$8:$C$3000,"?*")),"")</f>
        <v>0</v>
      </c>
      <c r="F1846">
        <f>--ISNUMBER(IFERROR(SEARCH('Project Costing'!#REF!,'Equipment &amp; Materials'!J1852,1),""))</f>
        <v>0</v>
      </c>
      <c r="G1846" t="str">
        <f>IF(F1846=1,COUNTIF($F$8:F1846,1),"")</f>
        <v/>
      </c>
      <c r="I1846" s="157">
        <f>IFERROR($H$8:INDEX($H$8:$H$3000,COUNTIF($H$8:$H$3000,"?*")),"")</f>
        <v>0</v>
      </c>
    </row>
    <row r="1847" spans="1:9" x14ac:dyDescent="0.25">
      <c r="A1847">
        <f>--ISNUMBER(IFERROR(SEARCH('Project Costing'!#REF!,'Equipment &amp; Materials'!J1853,1),""))</f>
        <v>0</v>
      </c>
      <c r="B1847" t="str">
        <f>IF(A1847=1,COUNTIF($A$8:A1847,1),"")</f>
        <v/>
      </c>
      <c r="D1847" s="158">
        <f>IFERROR($C$8:INDEX($C$8:$C$3000,COUNTIF($C$8:$C$3000,"?*")),"")</f>
        <v>0</v>
      </c>
      <c r="F1847">
        <f>--ISNUMBER(IFERROR(SEARCH('Project Costing'!#REF!,'Equipment &amp; Materials'!J1853,1),""))</f>
        <v>0</v>
      </c>
      <c r="G1847" t="str">
        <f>IF(F1847=1,COUNTIF($F$8:F1847,1),"")</f>
        <v/>
      </c>
      <c r="I1847" s="157">
        <f>IFERROR($H$8:INDEX($H$8:$H$3000,COUNTIF($H$8:$H$3000,"?*")),"")</f>
        <v>0</v>
      </c>
    </row>
    <row r="1848" spans="1:9" x14ac:dyDescent="0.25">
      <c r="A1848">
        <f>--ISNUMBER(IFERROR(SEARCH('Project Costing'!#REF!,'Equipment &amp; Materials'!J1854,1),""))</f>
        <v>0</v>
      </c>
      <c r="B1848" t="str">
        <f>IF(A1848=1,COUNTIF($A$8:A1848,1),"")</f>
        <v/>
      </c>
      <c r="D1848" s="158">
        <f>IFERROR($C$8:INDEX($C$8:$C$3000,COUNTIF($C$8:$C$3000,"?*")),"")</f>
        <v>0</v>
      </c>
      <c r="F1848">
        <f>--ISNUMBER(IFERROR(SEARCH('Project Costing'!#REF!,'Equipment &amp; Materials'!J1854,1),""))</f>
        <v>0</v>
      </c>
      <c r="G1848" t="str">
        <f>IF(F1848=1,COUNTIF($F$8:F1848,1),"")</f>
        <v/>
      </c>
      <c r="I1848" s="157">
        <f>IFERROR($H$8:INDEX($H$8:$H$3000,COUNTIF($H$8:$H$3000,"?*")),"")</f>
        <v>0</v>
      </c>
    </row>
    <row r="1849" spans="1:9" x14ac:dyDescent="0.25">
      <c r="A1849">
        <f>--ISNUMBER(IFERROR(SEARCH('Project Costing'!#REF!,'Equipment &amp; Materials'!J1855,1),""))</f>
        <v>0</v>
      </c>
      <c r="B1849" t="str">
        <f>IF(A1849=1,COUNTIF($A$8:A1849,1),"")</f>
        <v/>
      </c>
      <c r="D1849" s="158">
        <f>IFERROR($C$8:INDEX($C$8:$C$3000,COUNTIF($C$8:$C$3000,"?*")),"")</f>
        <v>0</v>
      </c>
      <c r="F1849">
        <f>--ISNUMBER(IFERROR(SEARCH('Project Costing'!#REF!,'Equipment &amp; Materials'!J1855,1),""))</f>
        <v>0</v>
      </c>
      <c r="G1849" t="str">
        <f>IF(F1849=1,COUNTIF($F$8:F1849,1),"")</f>
        <v/>
      </c>
      <c r="I1849" s="157">
        <f>IFERROR($H$8:INDEX($H$8:$H$3000,COUNTIF($H$8:$H$3000,"?*")),"")</f>
        <v>0</v>
      </c>
    </row>
    <row r="1850" spans="1:9" x14ac:dyDescent="0.25">
      <c r="A1850">
        <f>--ISNUMBER(IFERROR(SEARCH('Project Costing'!#REF!,'Equipment &amp; Materials'!J1856,1),""))</f>
        <v>0</v>
      </c>
      <c r="B1850" t="str">
        <f>IF(A1850=1,COUNTIF($A$8:A1850,1),"")</f>
        <v/>
      </c>
      <c r="D1850" s="158">
        <f>IFERROR($C$8:INDEX($C$8:$C$3000,COUNTIF($C$8:$C$3000,"?*")),"")</f>
        <v>0</v>
      </c>
      <c r="F1850">
        <f>--ISNUMBER(IFERROR(SEARCH('Project Costing'!#REF!,'Equipment &amp; Materials'!J1856,1),""))</f>
        <v>0</v>
      </c>
      <c r="G1850" t="str">
        <f>IF(F1850=1,COUNTIF($F$8:F1850,1),"")</f>
        <v/>
      </c>
      <c r="I1850" s="157">
        <f>IFERROR($H$8:INDEX($H$8:$H$3000,COUNTIF($H$8:$H$3000,"?*")),"")</f>
        <v>0</v>
      </c>
    </row>
    <row r="1851" spans="1:9" x14ac:dyDescent="0.25">
      <c r="A1851">
        <f>--ISNUMBER(IFERROR(SEARCH('Project Costing'!#REF!,'Equipment &amp; Materials'!J1857,1),""))</f>
        <v>0</v>
      </c>
      <c r="B1851" t="str">
        <f>IF(A1851=1,COUNTIF($A$8:A1851,1),"")</f>
        <v/>
      </c>
      <c r="D1851" s="158">
        <f>IFERROR($C$8:INDEX($C$8:$C$3000,COUNTIF($C$8:$C$3000,"?*")),"")</f>
        <v>0</v>
      </c>
      <c r="F1851">
        <f>--ISNUMBER(IFERROR(SEARCH('Project Costing'!#REF!,'Equipment &amp; Materials'!J1857,1),""))</f>
        <v>0</v>
      </c>
      <c r="G1851" t="str">
        <f>IF(F1851=1,COUNTIF($F$8:F1851,1),"")</f>
        <v/>
      </c>
      <c r="I1851" s="157">
        <f>IFERROR($H$8:INDEX($H$8:$H$3000,COUNTIF($H$8:$H$3000,"?*")),"")</f>
        <v>0</v>
      </c>
    </row>
    <row r="1852" spans="1:9" x14ac:dyDescent="0.25">
      <c r="A1852">
        <f>--ISNUMBER(IFERROR(SEARCH('Project Costing'!#REF!,'Equipment &amp; Materials'!J1858,1),""))</f>
        <v>0</v>
      </c>
      <c r="B1852" t="str">
        <f>IF(A1852=1,COUNTIF($A$8:A1852,1),"")</f>
        <v/>
      </c>
      <c r="D1852" s="158">
        <f>IFERROR($C$8:INDEX($C$8:$C$3000,COUNTIF($C$8:$C$3000,"?*")),"")</f>
        <v>0</v>
      </c>
      <c r="F1852">
        <f>--ISNUMBER(IFERROR(SEARCH('Project Costing'!#REF!,'Equipment &amp; Materials'!J1858,1),""))</f>
        <v>0</v>
      </c>
      <c r="G1852" t="str">
        <f>IF(F1852=1,COUNTIF($F$8:F1852,1),"")</f>
        <v/>
      </c>
      <c r="I1852" s="157">
        <f>IFERROR($H$8:INDEX($H$8:$H$3000,COUNTIF($H$8:$H$3000,"?*")),"")</f>
        <v>0</v>
      </c>
    </row>
    <row r="1853" spans="1:9" x14ac:dyDescent="0.25">
      <c r="A1853">
        <f>--ISNUMBER(IFERROR(SEARCH('Project Costing'!#REF!,'Equipment &amp; Materials'!J1859,1),""))</f>
        <v>0</v>
      </c>
      <c r="B1853" t="str">
        <f>IF(A1853=1,COUNTIF($A$8:A1853,1),"")</f>
        <v/>
      </c>
      <c r="D1853" s="158">
        <f>IFERROR($C$8:INDEX($C$8:$C$3000,COUNTIF($C$8:$C$3000,"?*")),"")</f>
        <v>0</v>
      </c>
      <c r="F1853">
        <f>--ISNUMBER(IFERROR(SEARCH('Project Costing'!#REF!,'Equipment &amp; Materials'!J1859,1),""))</f>
        <v>0</v>
      </c>
      <c r="G1853" t="str">
        <f>IF(F1853=1,COUNTIF($F$8:F1853,1),"")</f>
        <v/>
      </c>
      <c r="I1853" s="157">
        <f>IFERROR($H$8:INDEX($H$8:$H$3000,COUNTIF($H$8:$H$3000,"?*")),"")</f>
        <v>0</v>
      </c>
    </row>
    <row r="1854" spans="1:9" x14ac:dyDescent="0.25">
      <c r="A1854">
        <f>--ISNUMBER(IFERROR(SEARCH('Project Costing'!#REF!,'Equipment &amp; Materials'!J1860,1),""))</f>
        <v>0</v>
      </c>
      <c r="B1854" t="str">
        <f>IF(A1854=1,COUNTIF($A$8:A1854,1),"")</f>
        <v/>
      </c>
      <c r="D1854" s="158">
        <f>IFERROR($C$8:INDEX($C$8:$C$3000,COUNTIF($C$8:$C$3000,"?*")),"")</f>
        <v>0</v>
      </c>
      <c r="F1854">
        <f>--ISNUMBER(IFERROR(SEARCH('Project Costing'!#REF!,'Equipment &amp; Materials'!J1860,1),""))</f>
        <v>0</v>
      </c>
      <c r="G1854" t="str">
        <f>IF(F1854=1,COUNTIF($F$8:F1854,1),"")</f>
        <v/>
      </c>
      <c r="I1854" s="157">
        <f>IFERROR($H$8:INDEX($H$8:$H$3000,COUNTIF($H$8:$H$3000,"?*")),"")</f>
        <v>0</v>
      </c>
    </row>
    <row r="1855" spans="1:9" x14ac:dyDescent="0.25">
      <c r="A1855">
        <f>--ISNUMBER(IFERROR(SEARCH('Project Costing'!#REF!,'Equipment &amp; Materials'!J1861,1),""))</f>
        <v>0</v>
      </c>
      <c r="B1855" t="str">
        <f>IF(A1855=1,COUNTIF($A$8:A1855,1),"")</f>
        <v/>
      </c>
      <c r="D1855" s="158">
        <f>IFERROR($C$8:INDEX($C$8:$C$3000,COUNTIF($C$8:$C$3000,"?*")),"")</f>
        <v>0</v>
      </c>
      <c r="F1855">
        <f>--ISNUMBER(IFERROR(SEARCH('Project Costing'!#REF!,'Equipment &amp; Materials'!J1861,1),""))</f>
        <v>0</v>
      </c>
      <c r="G1855" t="str">
        <f>IF(F1855=1,COUNTIF($F$8:F1855,1),"")</f>
        <v/>
      </c>
      <c r="I1855" s="157">
        <f>IFERROR($H$8:INDEX($H$8:$H$3000,COUNTIF($H$8:$H$3000,"?*")),"")</f>
        <v>0</v>
      </c>
    </row>
    <row r="1856" spans="1:9" x14ac:dyDescent="0.25">
      <c r="A1856">
        <f>--ISNUMBER(IFERROR(SEARCH('Project Costing'!#REF!,'Equipment &amp; Materials'!J1862,1),""))</f>
        <v>0</v>
      </c>
      <c r="B1856" t="str">
        <f>IF(A1856=1,COUNTIF($A$8:A1856,1),"")</f>
        <v/>
      </c>
      <c r="D1856" s="158">
        <f>IFERROR($C$8:INDEX($C$8:$C$3000,COUNTIF($C$8:$C$3000,"?*")),"")</f>
        <v>0</v>
      </c>
      <c r="F1856">
        <f>--ISNUMBER(IFERROR(SEARCH('Project Costing'!#REF!,'Equipment &amp; Materials'!J1862,1),""))</f>
        <v>0</v>
      </c>
      <c r="G1856" t="str">
        <f>IF(F1856=1,COUNTIF($F$8:F1856,1),"")</f>
        <v/>
      </c>
      <c r="I1856" s="157">
        <f>IFERROR($H$8:INDEX($H$8:$H$3000,COUNTIF($H$8:$H$3000,"?*")),"")</f>
        <v>0</v>
      </c>
    </row>
    <row r="1857" spans="1:9" x14ac:dyDescent="0.25">
      <c r="A1857">
        <f>--ISNUMBER(IFERROR(SEARCH('Project Costing'!#REF!,'Equipment &amp; Materials'!J1863,1),""))</f>
        <v>0</v>
      </c>
      <c r="B1857" t="str">
        <f>IF(A1857=1,COUNTIF($A$8:A1857,1),"")</f>
        <v/>
      </c>
      <c r="D1857" s="158">
        <f>IFERROR($C$8:INDEX($C$8:$C$3000,COUNTIF($C$8:$C$3000,"?*")),"")</f>
        <v>0</v>
      </c>
      <c r="F1857">
        <f>--ISNUMBER(IFERROR(SEARCH('Project Costing'!#REF!,'Equipment &amp; Materials'!J1863,1),""))</f>
        <v>0</v>
      </c>
      <c r="G1857" t="str">
        <f>IF(F1857=1,COUNTIF($F$8:F1857,1),"")</f>
        <v/>
      </c>
      <c r="I1857" s="157">
        <f>IFERROR($H$8:INDEX($H$8:$H$3000,COUNTIF($H$8:$H$3000,"?*")),"")</f>
        <v>0</v>
      </c>
    </row>
    <row r="1858" spans="1:9" x14ac:dyDescent="0.25">
      <c r="A1858">
        <f>--ISNUMBER(IFERROR(SEARCH('Project Costing'!#REF!,'Equipment &amp; Materials'!J1864,1),""))</f>
        <v>0</v>
      </c>
      <c r="B1858" t="str">
        <f>IF(A1858=1,COUNTIF($A$8:A1858,1),"")</f>
        <v/>
      </c>
      <c r="D1858" s="158">
        <f>IFERROR($C$8:INDEX($C$8:$C$3000,COUNTIF($C$8:$C$3000,"?*")),"")</f>
        <v>0</v>
      </c>
      <c r="F1858">
        <f>--ISNUMBER(IFERROR(SEARCH('Project Costing'!#REF!,'Equipment &amp; Materials'!J1864,1),""))</f>
        <v>0</v>
      </c>
      <c r="G1858" t="str">
        <f>IF(F1858=1,COUNTIF($F$8:F1858,1),"")</f>
        <v/>
      </c>
      <c r="I1858" s="157">
        <f>IFERROR($H$8:INDEX($H$8:$H$3000,COUNTIF($H$8:$H$3000,"?*")),"")</f>
        <v>0</v>
      </c>
    </row>
    <row r="1859" spans="1:9" x14ac:dyDescent="0.25">
      <c r="A1859">
        <f>--ISNUMBER(IFERROR(SEARCH('Project Costing'!#REF!,'Equipment &amp; Materials'!J1865,1),""))</f>
        <v>0</v>
      </c>
      <c r="B1859" t="str">
        <f>IF(A1859=1,COUNTIF($A$8:A1859,1),"")</f>
        <v/>
      </c>
      <c r="D1859" s="158">
        <f>IFERROR($C$8:INDEX($C$8:$C$3000,COUNTIF($C$8:$C$3000,"?*")),"")</f>
        <v>0</v>
      </c>
      <c r="F1859">
        <f>--ISNUMBER(IFERROR(SEARCH('Project Costing'!#REF!,'Equipment &amp; Materials'!J1865,1),""))</f>
        <v>0</v>
      </c>
      <c r="G1859" t="str">
        <f>IF(F1859=1,COUNTIF($F$8:F1859,1),"")</f>
        <v/>
      </c>
      <c r="I1859" s="157">
        <f>IFERROR($H$8:INDEX($H$8:$H$3000,COUNTIF($H$8:$H$3000,"?*")),"")</f>
        <v>0</v>
      </c>
    </row>
    <row r="1860" spans="1:9" x14ac:dyDescent="0.25">
      <c r="A1860">
        <f>--ISNUMBER(IFERROR(SEARCH('Project Costing'!#REF!,'Equipment &amp; Materials'!J1866,1),""))</f>
        <v>0</v>
      </c>
      <c r="B1860" t="str">
        <f>IF(A1860=1,COUNTIF($A$8:A1860,1),"")</f>
        <v/>
      </c>
      <c r="D1860" s="158">
        <f>IFERROR($C$8:INDEX($C$8:$C$3000,COUNTIF($C$8:$C$3000,"?*")),"")</f>
        <v>0</v>
      </c>
      <c r="F1860">
        <f>--ISNUMBER(IFERROR(SEARCH('Project Costing'!#REF!,'Equipment &amp; Materials'!J1866,1),""))</f>
        <v>0</v>
      </c>
      <c r="G1860" t="str">
        <f>IF(F1860=1,COUNTIF($F$8:F1860,1),"")</f>
        <v/>
      </c>
      <c r="I1860" s="157">
        <f>IFERROR($H$8:INDEX($H$8:$H$3000,COUNTIF($H$8:$H$3000,"?*")),"")</f>
        <v>0</v>
      </c>
    </row>
    <row r="1861" spans="1:9" x14ac:dyDescent="0.25">
      <c r="A1861">
        <f>--ISNUMBER(IFERROR(SEARCH('Project Costing'!#REF!,'Equipment &amp; Materials'!J1867,1),""))</f>
        <v>0</v>
      </c>
      <c r="B1861" t="str">
        <f>IF(A1861=1,COUNTIF($A$8:A1861,1),"")</f>
        <v/>
      </c>
      <c r="D1861" s="158">
        <f>IFERROR($C$8:INDEX($C$8:$C$3000,COUNTIF($C$8:$C$3000,"?*")),"")</f>
        <v>0</v>
      </c>
      <c r="F1861">
        <f>--ISNUMBER(IFERROR(SEARCH('Project Costing'!#REF!,'Equipment &amp; Materials'!J1867,1),""))</f>
        <v>0</v>
      </c>
      <c r="G1861" t="str">
        <f>IF(F1861=1,COUNTIF($F$8:F1861,1),"")</f>
        <v/>
      </c>
      <c r="I1861" s="157">
        <f>IFERROR($H$8:INDEX($H$8:$H$3000,COUNTIF($H$8:$H$3000,"?*")),"")</f>
        <v>0</v>
      </c>
    </row>
    <row r="1862" spans="1:9" x14ac:dyDescent="0.25">
      <c r="A1862">
        <f>--ISNUMBER(IFERROR(SEARCH('Project Costing'!#REF!,'Equipment &amp; Materials'!J1868,1),""))</f>
        <v>0</v>
      </c>
      <c r="B1862" t="str">
        <f>IF(A1862=1,COUNTIF($A$8:A1862,1),"")</f>
        <v/>
      </c>
      <c r="D1862" s="158">
        <f>IFERROR($C$8:INDEX($C$8:$C$3000,COUNTIF($C$8:$C$3000,"?*")),"")</f>
        <v>0</v>
      </c>
      <c r="F1862">
        <f>--ISNUMBER(IFERROR(SEARCH('Project Costing'!#REF!,'Equipment &amp; Materials'!J1868,1),""))</f>
        <v>0</v>
      </c>
      <c r="G1862" t="str">
        <f>IF(F1862=1,COUNTIF($F$8:F1862,1),"")</f>
        <v/>
      </c>
      <c r="I1862" s="157">
        <f>IFERROR($H$8:INDEX($H$8:$H$3000,COUNTIF($H$8:$H$3000,"?*")),"")</f>
        <v>0</v>
      </c>
    </row>
    <row r="1863" spans="1:9" x14ac:dyDescent="0.25">
      <c r="A1863">
        <f>--ISNUMBER(IFERROR(SEARCH('Project Costing'!#REF!,'Equipment &amp; Materials'!J1869,1),""))</f>
        <v>0</v>
      </c>
      <c r="B1863" t="str">
        <f>IF(A1863=1,COUNTIF($A$8:A1863,1),"")</f>
        <v/>
      </c>
      <c r="D1863" s="158">
        <f>IFERROR($C$8:INDEX($C$8:$C$3000,COUNTIF($C$8:$C$3000,"?*")),"")</f>
        <v>0</v>
      </c>
      <c r="F1863">
        <f>--ISNUMBER(IFERROR(SEARCH('Project Costing'!#REF!,'Equipment &amp; Materials'!J1869,1),""))</f>
        <v>0</v>
      </c>
      <c r="G1863" t="str">
        <f>IF(F1863=1,COUNTIF($F$8:F1863,1),"")</f>
        <v/>
      </c>
      <c r="I1863" s="157">
        <f>IFERROR($H$8:INDEX($H$8:$H$3000,COUNTIF($H$8:$H$3000,"?*")),"")</f>
        <v>0</v>
      </c>
    </row>
    <row r="1864" spans="1:9" x14ac:dyDescent="0.25">
      <c r="A1864">
        <f>--ISNUMBER(IFERROR(SEARCH('Project Costing'!#REF!,'Equipment &amp; Materials'!J1870,1),""))</f>
        <v>0</v>
      </c>
      <c r="B1864" t="str">
        <f>IF(A1864=1,COUNTIF($A$8:A1864,1),"")</f>
        <v/>
      </c>
      <c r="D1864" s="158">
        <f>IFERROR($C$8:INDEX($C$8:$C$3000,COUNTIF($C$8:$C$3000,"?*")),"")</f>
        <v>0</v>
      </c>
      <c r="F1864">
        <f>--ISNUMBER(IFERROR(SEARCH('Project Costing'!#REF!,'Equipment &amp; Materials'!J1870,1),""))</f>
        <v>0</v>
      </c>
      <c r="G1864" t="str">
        <f>IF(F1864=1,COUNTIF($F$8:F1864,1),"")</f>
        <v/>
      </c>
      <c r="I1864" s="157">
        <f>IFERROR($H$8:INDEX($H$8:$H$3000,COUNTIF($H$8:$H$3000,"?*")),"")</f>
        <v>0</v>
      </c>
    </row>
    <row r="1865" spans="1:9" x14ac:dyDescent="0.25">
      <c r="A1865">
        <f>--ISNUMBER(IFERROR(SEARCH('Project Costing'!#REF!,'Equipment &amp; Materials'!J1871,1),""))</f>
        <v>0</v>
      </c>
      <c r="B1865" t="str">
        <f>IF(A1865=1,COUNTIF($A$8:A1865,1),"")</f>
        <v/>
      </c>
      <c r="D1865" s="158">
        <f>IFERROR($C$8:INDEX($C$8:$C$3000,COUNTIF($C$8:$C$3000,"?*")),"")</f>
        <v>0</v>
      </c>
      <c r="F1865">
        <f>--ISNUMBER(IFERROR(SEARCH('Project Costing'!#REF!,'Equipment &amp; Materials'!J1871,1),""))</f>
        <v>0</v>
      </c>
      <c r="G1865" t="str">
        <f>IF(F1865=1,COUNTIF($F$8:F1865,1),"")</f>
        <v/>
      </c>
      <c r="I1865" s="157">
        <f>IFERROR($H$8:INDEX($H$8:$H$3000,COUNTIF($H$8:$H$3000,"?*")),"")</f>
        <v>0</v>
      </c>
    </row>
    <row r="1866" spans="1:9" x14ac:dyDescent="0.25">
      <c r="A1866">
        <f>--ISNUMBER(IFERROR(SEARCH('Project Costing'!#REF!,'Equipment &amp; Materials'!J1872,1),""))</f>
        <v>0</v>
      </c>
      <c r="B1866" t="str">
        <f>IF(A1866=1,COUNTIF($A$8:A1866,1),"")</f>
        <v/>
      </c>
      <c r="D1866" s="158">
        <f>IFERROR($C$8:INDEX($C$8:$C$3000,COUNTIF($C$8:$C$3000,"?*")),"")</f>
        <v>0</v>
      </c>
      <c r="F1866">
        <f>--ISNUMBER(IFERROR(SEARCH('Project Costing'!#REF!,'Equipment &amp; Materials'!J1872,1),""))</f>
        <v>0</v>
      </c>
      <c r="G1866" t="str">
        <f>IF(F1866=1,COUNTIF($F$8:F1866,1),"")</f>
        <v/>
      </c>
      <c r="I1866" s="157">
        <f>IFERROR($H$8:INDEX($H$8:$H$3000,COUNTIF($H$8:$H$3000,"?*")),"")</f>
        <v>0</v>
      </c>
    </row>
    <row r="1867" spans="1:9" x14ac:dyDescent="0.25">
      <c r="A1867">
        <f>--ISNUMBER(IFERROR(SEARCH('Project Costing'!#REF!,'Equipment &amp; Materials'!J1873,1),""))</f>
        <v>0</v>
      </c>
      <c r="B1867" t="str">
        <f>IF(A1867=1,COUNTIF($A$8:A1867,1),"")</f>
        <v/>
      </c>
      <c r="D1867" s="158">
        <f>IFERROR($C$8:INDEX($C$8:$C$3000,COUNTIF($C$8:$C$3000,"?*")),"")</f>
        <v>0</v>
      </c>
      <c r="F1867">
        <f>--ISNUMBER(IFERROR(SEARCH('Project Costing'!#REF!,'Equipment &amp; Materials'!J1873,1),""))</f>
        <v>0</v>
      </c>
      <c r="G1867" t="str">
        <f>IF(F1867=1,COUNTIF($F$8:F1867,1),"")</f>
        <v/>
      </c>
      <c r="I1867" s="157">
        <f>IFERROR($H$8:INDEX($H$8:$H$3000,COUNTIF($H$8:$H$3000,"?*")),"")</f>
        <v>0</v>
      </c>
    </row>
    <row r="1868" spans="1:9" x14ac:dyDescent="0.25">
      <c r="A1868">
        <f>--ISNUMBER(IFERROR(SEARCH('Project Costing'!#REF!,'Equipment &amp; Materials'!J1874,1),""))</f>
        <v>0</v>
      </c>
      <c r="B1868" t="str">
        <f>IF(A1868=1,COUNTIF($A$8:A1868,1),"")</f>
        <v/>
      </c>
      <c r="D1868" s="158">
        <f>IFERROR($C$8:INDEX($C$8:$C$3000,COUNTIF($C$8:$C$3000,"?*")),"")</f>
        <v>0</v>
      </c>
      <c r="F1868">
        <f>--ISNUMBER(IFERROR(SEARCH('Project Costing'!#REF!,'Equipment &amp; Materials'!J1874,1),""))</f>
        <v>0</v>
      </c>
      <c r="G1868" t="str">
        <f>IF(F1868=1,COUNTIF($F$8:F1868,1),"")</f>
        <v/>
      </c>
      <c r="I1868" s="157">
        <f>IFERROR($H$8:INDEX($H$8:$H$3000,COUNTIF($H$8:$H$3000,"?*")),"")</f>
        <v>0</v>
      </c>
    </row>
    <row r="1869" spans="1:9" x14ac:dyDescent="0.25">
      <c r="A1869">
        <f>--ISNUMBER(IFERROR(SEARCH('Project Costing'!#REF!,'Equipment &amp; Materials'!J1875,1),""))</f>
        <v>0</v>
      </c>
      <c r="B1869" t="str">
        <f>IF(A1869=1,COUNTIF($A$8:A1869,1),"")</f>
        <v/>
      </c>
      <c r="D1869" s="158">
        <f>IFERROR($C$8:INDEX($C$8:$C$3000,COUNTIF($C$8:$C$3000,"?*")),"")</f>
        <v>0</v>
      </c>
      <c r="F1869">
        <f>--ISNUMBER(IFERROR(SEARCH('Project Costing'!#REF!,'Equipment &amp; Materials'!J1875,1),""))</f>
        <v>0</v>
      </c>
      <c r="G1869" t="str">
        <f>IF(F1869=1,COUNTIF($F$8:F1869,1),"")</f>
        <v/>
      </c>
      <c r="I1869" s="157">
        <f>IFERROR($H$8:INDEX($H$8:$H$3000,COUNTIF($H$8:$H$3000,"?*")),"")</f>
        <v>0</v>
      </c>
    </row>
    <row r="1870" spans="1:9" x14ac:dyDescent="0.25">
      <c r="A1870">
        <f>--ISNUMBER(IFERROR(SEARCH('Project Costing'!#REF!,'Equipment &amp; Materials'!J1876,1),""))</f>
        <v>0</v>
      </c>
      <c r="B1870" t="str">
        <f>IF(A1870=1,COUNTIF($A$8:A1870,1),"")</f>
        <v/>
      </c>
      <c r="D1870" s="158">
        <f>IFERROR($C$8:INDEX($C$8:$C$3000,COUNTIF($C$8:$C$3000,"?*")),"")</f>
        <v>0</v>
      </c>
      <c r="F1870">
        <f>--ISNUMBER(IFERROR(SEARCH('Project Costing'!#REF!,'Equipment &amp; Materials'!J1876,1),""))</f>
        <v>0</v>
      </c>
      <c r="G1870" t="str">
        <f>IF(F1870=1,COUNTIF($F$8:F1870,1),"")</f>
        <v/>
      </c>
      <c r="I1870" s="157">
        <f>IFERROR($H$8:INDEX($H$8:$H$3000,COUNTIF($H$8:$H$3000,"?*")),"")</f>
        <v>0</v>
      </c>
    </row>
    <row r="1871" spans="1:9" x14ac:dyDescent="0.25">
      <c r="A1871">
        <f>--ISNUMBER(IFERROR(SEARCH('Project Costing'!#REF!,'Equipment &amp; Materials'!J1877,1),""))</f>
        <v>0</v>
      </c>
      <c r="B1871" t="str">
        <f>IF(A1871=1,COUNTIF($A$8:A1871,1),"")</f>
        <v/>
      </c>
      <c r="D1871" s="158">
        <f>IFERROR($C$8:INDEX($C$8:$C$3000,COUNTIF($C$8:$C$3000,"?*")),"")</f>
        <v>0</v>
      </c>
      <c r="F1871">
        <f>--ISNUMBER(IFERROR(SEARCH('Project Costing'!#REF!,'Equipment &amp; Materials'!J1877,1),""))</f>
        <v>0</v>
      </c>
      <c r="G1871" t="str">
        <f>IF(F1871=1,COUNTIF($F$8:F1871,1),"")</f>
        <v/>
      </c>
      <c r="I1871" s="157">
        <f>IFERROR($H$8:INDEX($H$8:$H$3000,COUNTIF($H$8:$H$3000,"?*")),"")</f>
        <v>0</v>
      </c>
    </row>
    <row r="1872" spans="1:9" x14ac:dyDescent="0.25">
      <c r="A1872">
        <f>--ISNUMBER(IFERROR(SEARCH('Project Costing'!#REF!,'Equipment &amp; Materials'!J1878,1),""))</f>
        <v>0</v>
      </c>
      <c r="B1872" t="str">
        <f>IF(A1872=1,COUNTIF($A$8:A1872,1),"")</f>
        <v/>
      </c>
      <c r="D1872" s="158">
        <f>IFERROR($C$8:INDEX($C$8:$C$3000,COUNTIF($C$8:$C$3000,"?*")),"")</f>
        <v>0</v>
      </c>
      <c r="F1872">
        <f>--ISNUMBER(IFERROR(SEARCH('Project Costing'!#REF!,'Equipment &amp; Materials'!J1878,1),""))</f>
        <v>0</v>
      </c>
      <c r="G1872" t="str">
        <f>IF(F1872=1,COUNTIF($F$8:F1872,1),"")</f>
        <v/>
      </c>
      <c r="I1872" s="157">
        <f>IFERROR($H$8:INDEX($H$8:$H$3000,COUNTIF($H$8:$H$3000,"?*")),"")</f>
        <v>0</v>
      </c>
    </row>
    <row r="1873" spans="1:9" x14ac:dyDescent="0.25">
      <c r="A1873">
        <f>--ISNUMBER(IFERROR(SEARCH('Project Costing'!#REF!,'Equipment &amp; Materials'!J1879,1),""))</f>
        <v>0</v>
      </c>
      <c r="B1873" t="str">
        <f>IF(A1873=1,COUNTIF($A$8:A1873,1),"")</f>
        <v/>
      </c>
      <c r="D1873" s="158">
        <f>IFERROR($C$8:INDEX($C$8:$C$3000,COUNTIF($C$8:$C$3000,"?*")),"")</f>
        <v>0</v>
      </c>
      <c r="F1873">
        <f>--ISNUMBER(IFERROR(SEARCH('Project Costing'!#REF!,'Equipment &amp; Materials'!J1879,1),""))</f>
        <v>0</v>
      </c>
      <c r="G1873" t="str">
        <f>IF(F1873=1,COUNTIF($F$8:F1873,1),"")</f>
        <v/>
      </c>
      <c r="I1873" s="157">
        <f>IFERROR($H$8:INDEX($H$8:$H$3000,COUNTIF($H$8:$H$3000,"?*")),"")</f>
        <v>0</v>
      </c>
    </row>
    <row r="1874" spans="1:9" x14ac:dyDescent="0.25">
      <c r="A1874">
        <f>--ISNUMBER(IFERROR(SEARCH('Project Costing'!#REF!,'Equipment &amp; Materials'!J1880,1),""))</f>
        <v>0</v>
      </c>
      <c r="B1874" t="str">
        <f>IF(A1874=1,COUNTIF($A$8:A1874,1),"")</f>
        <v/>
      </c>
      <c r="D1874" s="158">
        <f>IFERROR($C$8:INDEX($C$8:$C$3000,COUNTIF($C$8:$C$3000,"?*")),"")</f>
        <v>0</v>
      </c>
      <c r="F1874">
        <f>--ISNUMBER(IFERROR(SEARCH('Project Costing'!#REF!,'Equipment &amp; Materials'!J1880,1),""))</f>
        <v>0</v>
      </c>
      <c r="G1874" t="str">
        <f>IF(F1874=1,COUNTIF($F$8:F1874,1),"")</f>
        <v/>
      </c>
      <c r="I1874" s="157">
        <f>IFERROR($H$8:INDEX($H$8:$H$3000,COUNTIF($H$8:$H$3000,"?*")),"")</f>
        <v>0</v>
      </c>
    </row>
    <row r="1875" spans="1:9" x14ac:dyDescent="0.25">
      <c r="A1875">
        <f>--ISNUMBER(IFERROR(SEARCH('Project Costing'!#REF!,'Equipment &amp; Materials'!J1881,1),""))</f>
        <v>0</v>
      </c>
      <c r="B1875" t="str">
        <f>IF(A1875=1,COUNTIF($A$8:A1875,1),"")</f>
        <v/>
      </c>
      <c r="D1875" s="158">
        <f>IFERROR($C$8:INDEX($C$8:$C$3000,COUNTIF($C$8:$C$3000,"?*")),"")</f>
        <v>0</v>
      </c>
      <c r="F1875">
        <f>--ISNUMBER(IFERROR(SEARCH('Project Costing'!#REF!,'Equipment &amp; Materials'!J1881,1),""))</f>
        <v>0</v>
      </c>
      <c r="G1875" t="str">
        <f>IF(F1875=1,COUNTIF($F$8:F1875,1),"")</f>
        <v/>
      </c>
      <c r="I1875" s="157">
        <f>IFERROR($H$8:INDEX($H$8:$H$3000,COUNTIF($H$8:$H$3000,"?*")),"")</f>
        <v>0</v>
      </c>
    </row>
    <row r="1876" spans="1:9" x14ac:dyDescent="0.25">
      <c r="A1876">
        <f>--ISNUMBER(IFERROR(SEARCH('Project Costing'!#REF!,'Equipment &amp; Materials'!J1882,1),""))</f>
        <v>0</v>
      </c>
      <c r="B1876" t="str">
        <f>IF(A1876=1,COUNTIF($A$8:A1876,1),"")</f>
        <v/>
      </c>
      <c r="D1876" s="158">
        <f>IFERROR($C$8:INDEX($C$8:$C$3000,COUNTIF($C$8:$C$3000,"?*")),"")</f>
        <v>0</v>
      </c>
      <c r="F1876">
        <f>--ISNUMBER(IFERROR(SEARCH('Project Costing'!#REF!,'Equipment &amp; Materials'!J1882,1),""))</f>
        <v>0</v>
      </c>
      <c r="G1876" t="str">
        <f>IF(F1876=1,COUNTIF($F$8:F1876,1),"")</f>
        <v/>
      </c>
      <c r="I1876" s="157">
        <f>IFERROR($H$8:INDEX($H$8:$H$3000,COUNTIF($H$8:$H$3000,"?*")),"")</f>
        <v>0</v>
      </c>
    </row>
    <row r="1877" spans="1:9" x14ac:dyDescent="0.25">
      <c r="A1877">
        <f>--ISNUMBER(IFERROR(SEARCH('Project Costing'!#REF!,'Equipment &amp; Materials'!J1883,1),""))</f>
        <v>0</v>
      </c>
      <c r="B1877" t="str">
        <f>IF(A1877=1,COUNTIF($A$8:A1877,1),"")</f>
        <v/>
      </c>
      <c r="D1877" s="158">
        <f>IFERROR($C$8:INDEX($C$8:$C$3000,COUNTIF($C$8:$C$3000,"?*")),"")</f>
        <v>0</v>
      </c>
      <c r="F1877">
        <f>--ISNUMBER(IFERROR(SEARCH('Project Costing'!#REF!,'Equipment &amp; Materials'!J1883,1),""))</f>
        <v>0</v>
      </c>
      <c r="G1877" t="str">
        <f>IF(F1877=1,COUNTIF($F$8:F1877,1),"")</f>
        <v/>
      </c>
      <c r="I1877" s="157">
        <f>IFERROR($H$8:INDEX($H$8:$H$3000,COUNTIF($H$8:$H$3000,"?*")),"")</f>
        <v>0</v>
      </c>
    </row>
    <row r="1878" spans="1:9" x14ac:dyDescent="0.25">
      <c r="A1878">
        <f>--ISNUMBER(IFERROR(SEARCH('Project Costing'!#REF!,'Equipment &amp; Materials'!J1884,1),""))</f>
        <v>0</v>
      </c>
      <c r="B1878" t="str">
        <f>IF(A1878=1,COUNTIF($A$8:A1878,1),"")</f>
        <v/>
      </c>
      <c r="D1878" s="158">
        <f>IFERROR($C$8:INDEX($C$8:$C$3000,COUNTIF($C$8:$C$3000,"?*")),"")</f>
        <v>0</v>
      </c>
      <c r="F1878">
        <f>--ISNUMBER(IFERROR(SEARCH('Project Costing'!#REF!,'Equipment &amp; Materials'!J1884,1),""))</f>
        <v>0</v>
      </c>
      <c r="G1878" t="str">
        <f>IF(F1878=1,COUNTIF($F$8:F1878,1),"")</f>
        <v/>
      </c>
      <c r="I1878" s="157">
        <f>IFERROR($H$8:INDEX($H$8:$H$3000,COUNTIF($H$8:$H$3000,"?*")),"")</f>
        <v>0</v>
      </c>
    </row>
    <row r="1879" spans="1:9" x14ac:dyDescent="0.25">
      <c r="A1879">
        <f>--ISNUMBER(IFERROR(SEARCH('Project Costing'!#REF!,'Equipment &amp; Materials'!J1885,1),""))</f>
        <v>0</v>
      </c>
      <c r="B1879" t="str">
        <f>IF(A1879=1,COUNTIF($A$8:A1879,1),"")</f>
        <v/>
      </c>
      <c r="D1879" s="158">
        <f>IFERROR($C$8:INDEX($C$8:$C$3000,COUNTIF($C$8:$C$3000,"?*")),"")</f>
        <v>0</v>
      </c>
      <c r="F1879">
        <f>--ISNUMBER(IFERROR(SEARCH('Project Costing'!#REF!,'Equipment &amp; Materials'!J1885,1),""))</f>
        <v>0</v>
      </c>
      <c r="G1879" t="str">
        <f>IF(F1879=1,COUNTIF($F$8:F1879,1),"")</f>
        <v/>
      </c>
      <c r="I1879" s="157">
        <f>IFERROR($H$8:INDEX($H$8:$H$3000,COUNTIF($H$8:$H$3000,"?*")),"")</f>
        <v>0</v>
      </c>
    </row>
    <row r="1880" spans="1:9" x14ac:dyDescent="0.25">
      <c r="A1880">
        <f>--ISNUMBER(IFERROR(SEARCH('Project Costing'!#REF!,'Equipment &amp; Materials'!J1886,1),""))</f>
        <v>0</v>
      </c>
      <c r="B1880" t="str">
        <f>IF(A1880=1,COUNTIF($A$8:A1880,1),"")</f>
        <v/>
      </c>
      <c r="D1880" s="158">
        <f>IFERROR($C$8:INDEX($C$8:$C$3000,COUNTIF($C$8:$C$3000,"?*")),"")</f>
        <v>0</v>
      </c>
      <c r="F1880">
        <f>--ISNUMBER(IFERROR(SEARCH('Project Costing'!#REF!,'Equipment &amp; Materials'!J1886,1),""))</f>
        <v>0</v>
      </c>
      <c r="G1880" t="str">
        <f>IF(F1880=1,COUNTIF($F$8:F1880,1),"")</f>
        <v/>
      </c>
      <c r="I1880" s="157">
        <f>IFERROR($H$8:INDEX($H$8:$H$3000,COUNTIF($H$8:$H$3000,"?*")),"")</f>
        <v>0</v>
      </c>
    </row>
    <row r="1881" spans="1:9" x14ac:dyDescent="0.25">
      <c r="A1881">
        <f>--ISNUMBER(IFERROR(SEARCH('Project Costing'!#REF!,'Equipment &amp; Materials'!J1887,1),""))</f>
        <v>0</v>
      </c>
      <c r="B1881" t="str">
        <f>IF(A1881=1,COUNTIF($A$8:A1881,1),"")</f>
        <v/>
      </c>
      <c r="D1881" s="158">
        <f>IFERROR($C$8:INDEX($C$8:$C$3000,COUNTIF($C$8:$C$3000,"?*")),"")</f>
        <v>0</v>
      </c>
      <c r="F1881">
        <f>--ISNUMBER(IFERROR(SEARCH('Project Costing'!#REF!,'Equipment &amp; Materials'!J1887,1),""))</f>
        <v>0</v>
      </c>
      <c r="G1881" t="str">
        <f>IF(F1881=1,COUNTIF($F$8:F1881,1),"")</f>
        <v/>
      </c>
      <c r="I1881" s="157">
        <f>IFERROR($H$8:INDEX($H$8:$H$3000,COUNTIF($H$8:$H$3000,"?*")),"")</f>
        <v>0</v>
      </c>
    </row>
    <row r="1882" spans="1:9" x14ac:dyDescent="0.25">
      <c r="A1882">
        <f>--ISNUMBER(IFERROR(SEARCH('Project Costing'!#REF!,'Equipment &amp; Materials'!J1888,1),""))</f>
        <v>0</v>
      </c>
      <c r="B1882" t="str">
        <f>IF(A1882=1,COUNTIF($A$8:A1882,1),"")</f>
        <v/>
      </c>
      <c r="D1882" s="158">
        <f>IFERROR($C$8:INDEX($C$8:$C$3000,COUNTIF($C$8:$C$3000,"?*")),"")</f>
        <v>0</v>
      </c>
      <c r="F1882">
        <f>--ISNUMBER(IFERROR(SEARCH('Project Costing'!#REF!,'Equipment &amp; Materials'!J1888,1),""))</f>
        <v>0</v>
      </c>
      <c r="G1882" t="str">
        <f>IF(F1882=1,COUNTIF($F$8:F1882,1),"")</f>
        <v/>
      </c>
      <c r="I1882" s="157">
        <f>IFERROR($H$8:INDEX($H$8:$H$3000,COUNTIF($H$8:$H$3000,"?*")),"")</f>
        <v>0</v>
      </c>
    </row>
    <row r="1883" spans="1:9" x14ac:dyDescent="0.25">
      <c r="A1883">
        <f>--ISNUMBER(IFERROR(SEARCH('Project Costing'!#REF!,'Equipment &amp; Materials'!J1889,1),""))</f>
        <v>0</v>
      </c>
      <c r="B1883" t="str">
        <f>IF(A1883=1,COUNTIF($A$8:A1883,1),"")</f>
        <v/>
      </c>
      <c r="D1883" s="158">
        <f>IFERROR($C$8:INDEX($C$8:$C$3000,COUNTIF($C$8:$C$3000,"?*")),"")</f>
        <v>0</v>
      </c>
      <c r="F1883">
        <f>--ISNUMBER(IFERROR(SEARCH('Project Costing'!#REF!,'Equipment &amp; Materials'!J1889,1),""))</f>
        <v>0</v>
      </c>
      <c r="G1883" t="str">
        <f>IF(F1883=1,COUNTIF($F$8:F1883,1),"")</f>
        <v/>
      </c>
      <c r="I1883" s="157">
        <f>IFERROR($H$8:INDEX($H$8:$H$3000,COUNTIF($H$8:$H$3000,"?*")),"")</f>
        <v>0</v>
      </c>
    </row>
    <row r="1884" spans="1:9" x14ac:dyDescent="0.25">
      <c r="A1884">
        <f>--ISNUMBER(IFERROR(SEARCH('Project Costing'!#REF!,'Equipment &amp; Materials'!J1890,1),""))</f>
        <v>0</v>
      </c>
      <c r="B1884" t="str">
        <f>IF(A1884=1,COUNTIF($A$8:A1884,1),"")</f>
        <v/>
      </c>
      <c r="D1884" s="158">
        <f>IFERROR($C$8:INDEX($C$8:$C$3000,COUNTIF($C$8:$C$3000,"?*")),"")</f>
        <v>0</v>
      </c>
      <c r="F1884">
        <f>--ISNUMBER(IFERROR(SEARCH('Project Costing'!#REF!,'Equipment &amp; Materials'!J1890,1),""))</f>
        <v>0</v>
      </c>
      <c r="G1884" t="str">
        <f>IF(F1884=1,COUNTIF($F$8:F1884,1),"")</f>
        <v/>
      </c>
      <c r="I1884" s="157">
        <f>IFERROR($H$8:INDEX($H$8:$H$3000,COUNTIF($H$8:$H$3000,"?*")),"")</f>
        <v>0</v>
      </c>
    </row>
    <row r="1885" spans="1:9" x14ac:dyDescent="0.25">
      <c r="A1885">
        <f>--ISNUMBER(IFERROR(SEARCH('Project Costing'!#REF!,'Equipment &amp; Materials'!J1891,1),""))</f>
        <v>0</v>
      </c>
      <c r="B1885" t="str">
        <f>IF(A1885=1,COUNTIF($A$8:A1885,1),"")</f>
        <v/>
      </c>
      <c r="D1885" s="158">
        <f>IFERROR($C$8:INDEX($C$8:$C$3000,COUNTIF($C$8:$C$3000,"?*")),"")</f>
        <v>0</v>
      </c>
      <c r="F1885">
        <f>--ISNUMBER(IFERROR(SEARCH('Project Costing'!#REF!,'Equipment &amp; Materials'!J1891,1),""))</f>
        <v>0</v>
      </c>
      <c r="G1885" t="str">
        <f>IF(F1885=1,COUNTIF($F$8:F1885,1),"")</f>
        <v/>
      </c>
      <c r="I1885" s="157">
        <f>IFERROR($H$8:INDEX($H$8:$H$3000,COUNTIF($H$8:$H$3000,"?*")),"")</f>
        <v>0</v>
      </c>
    </row>
    <row r="1886" spans="1:9" x14ac:dyDescent="0.25">
      <c r="A1886">
        <f>--ISNUMBER(IFERROR(SEARCH('Project Costing'!#REF!,'Equipment &amp; Materials'!J1892,1),""))</f>
        <v>0</v>
      </c>
      <c r="B1886" t="str">
        <f>IF(A1886=1,COUNTIF($A$8:A1886,1),"")</f>
        <v/>
      </c>
      <c r="D1886" s="158">
        <f>IFERROR($C$8:INDEX($C$8:$C$3000,COUNTIF($C$8:$C$3000,"?*")),"")</f>
        <v>0</v>
      </c>
      <c r="F1886">
        <f>--ISNUMBER(IFERROR(SEARCH('Project Costing'!#REF!,'Equipment &amp; Materials'!J1892,1),""))</f>
        <v>0</v>
      </c>
      <c r="G1886" t="str">
        <f>IF(F1886=1,COUNTIF($F$8:F1886,1),"")</f>
        <v/>
      </c>
      <c r="I1886" s="157">
        <f>IFERROR($H$8:INDEX($H$8:$H$3000,COUNTIF($H$8:$H$3000,"?*")),"")</f>
        <v>0</v>
      </c>
    </row>
    <row r="1887" spans="1:9" x14ac:dyDescent="0.25">
      <c r="A1887">
        <f>--ISNUMBER(IFERROR(SEARCH('Project Costing'!#REF!,'Equipment &amp; Materials'!J1893,1),""))</f>
        <v>0</v>
      </c>
      <c r="B1887" t="str">
        <f>IF(A1887=1,COUNTIF($A$8:A1887,1),"")</f>
        <v/>
      </c>
      <c r="D1887" s="158">
        <f>IFERROR($C$8:INDEX($C$8:$C$3000,COUNTIF($C$8:$C$3000,"?*")),"")</f>
        <v>0</v>
      </c>
      <c r="F1887">
        <f>--ISNUMBER(IFERROR(SEARCH('Project Costing'!#REF!,'Equipment &amp; Materials'!J1893,1),""))</f>
        <v>0</v>
      </c>
      <c r="G1887" t="str">
        <f>IF(F1887=1,COUNTIF($F$8:F1887,1),"")</f>
        <v/>
      </c>
      <c r="I1887" s="157">
        <f>IFERROR($H$8:INDEX($H$8:$H$3000,COUNTIF($H$8:$H$3000,"?*")),"")</f>
        <v>0</v>
      </c>
    </row>
    <row r="1888" spans="1:9" x14ac:dyDescent="0.25">
      <c r="A1888">
        <f>--ISNUMBER(IFERROR(SEARCH('Project Costing'!#REF!,'Equipment &amp; Materials'!J1894,1),""))</f>
        <v>0</v>
      </c>
      <c r="B1888" t="str">
        <f>IF(A1888=1,COUNTIF($A$8:A1888,1),"")</f>
        <v/>
      </c>
      <c r="D1888" s="158">
        <f>IFERROR($C$8:INDEX($C$8:$C$3000,COUNTIF($C$8:$C$3000,"?*")),"")</f>
        <v>0</v>
      </c>
      <c r="F1888">
        <f>--ISNUMBER(IFERROR(SEARCH('Project Costing'!#REF!,'Equipment &amp; Materials'!J1894,1),""))</f>
        <v>0</v>
      </c>
      <c r="G1888" t="str">
        <f>IF(F1888=1,COUNTIF($F$8:F1888,1),"")</f>
        <v/>
      </c>
      <c r="I1888" s="157">
        <f>IFERROR($H$8:INDEX($H$8:$H$3000,COUNTIF($H$8:$H$3000,"?*")),"")</f>
        <v>0</v>
      </c>
    </row>
    <row r="1889" spans="1:9" x14ac:dyDescent="0.25">
      <c r="A1889">
        <f>--ISNUMBER(IFERROR(SEARCH('Project Costing'!#REF!,'Equipment &amp; Materials'!J1895,1),""))</f>
        <v>0</v>
      </c>
      <c r="B1889" t="str">
        <f>IF(A1889=1,COUNTIF($A$8:A1889,1),"")</f>
        <v/>
      </c>
      <c r="D1889" s="158">
        <f>IFERROR($C$8:INDEX($C$8:$C$3000,COUNTIF($C$8:$C$3000,"?*")),"")</f>
        <v>0</v>
      </c>
      <c r="F1889">
        <f>--ISNUMBER(IFERROR(SEARCH('Project Costing'!#REF!,'Equipment &amp; Materials'!J1895,1),""))</f>
        <v>0</v>
      </c>
      <c r="G1889" t="str">
        <f>IF(F1889=1,COUNTIF($F$8:F1889,1),"")</f>
        <v/>
      </c>
      <c r="I1889" s="157">
        <f>IFERROR($H$8:INDEX($H$8:$H$3000,COUNTIF($H$8:$H$3000,"?*")),"")</f>
        <v>0</v>
      </c>
    </row>
    <row r="1890" spans="1:9" x14ac:dyDescent="0.25">
      <c r="A1890">
        <f>--ISNUMBER(IFERROR(SEARCH('Project Costing'!#REF!,'Equipment &amp; Materials'!J1896,1),""))</f>
        <v>0</v>
      </c>
      <c r="B1890" t="str">
        <f>IF(A1890=1,COUNTIF($A$8:A1890,1),"")</f>
        <v/>
      </c>
      <c r="D1890" s="158">
        <f>IFERROR($C$8:INDEX($C$8:$C$3000,COUNTIF($C$8:$C$3000,"?*")),"")</f>
        <v>0</v>
      </c>
      <c r="F1890">
        <f>--ISNUMBER(IFERROR(SEARCH('Project Costing'!#REF!,'Equipment &amp; Materials'!J1896,1),""))</f>
        <v>0</v>
      </c>
      <c r="G1890" t="str">
        <f>IF(F1890=1,COUNTIF($F$8:F1890,1),"")</f>
        <v/>
      </c>
      <c r="I1890" s="157">
        <f>IFERROR($H$8:INDEX($H$8:$H$3000,COUNTIF($H$8:$H$3000,"?*")),"")</f>
        <v>0</v>
      </c>
    </row>
    <row r="1891" spans="1:9" x14ac:dyDescent="0.25">
      <c r="A1891">
        <f>--ISNUMBER(IFERROR(SEARCH('Project Costing'!#REF!,'Equipment &amp; Materials'!J1897,1),""))</f>
        <v>0</v>
      </c>
      <c r="B1891" t="str">
        <f>IF(A1891=1,COUNTIF($A$8:A1891,1),"")</f>
        <v/>
      </c>
      <c r="D1891" s="158">
        <f>IFERROR($C$8:INDEX($C$8:$C$3000,COUNTIF($C$8:$C$3000,"?*")),"")</f>
        <v>0</v>
      </c>
      <c r="F1891">
        <f>--ISNUMBER(IFERROR(SEARCH('Project Costing'!#REF!,'Equipment &amp; Materials'!J1897,1),""))</f>
        <v>0</v>
      </c>
      <c r="G1891" t="str">
        <f>IF(F1891=1,COUNTIF($F$8:F1891,1),"")</f>
        <v/>
      </c>
      <c r="I1891" s="157">
        <f>IFERROR($H$8:INDEX($H$8:$H$3000,COUNTIF($H$8:$H$3000,"?*")),"")</f>
        <v>0</v>
      </c>
    </row>
    <row r="1892" spans="1:9" x14ac:dyDescent="0.25">
      <c r="A1892">
        <f>--ISNUMBER(IFERROR(SEARCH('Project Costing'!#REF!,'Equipment &amp; Materials'!J1898,1),""))</f>
        <v>0</v>
      </c>
      <c r="B1892" t="str">
        <f>IF(A1892=1,COUNTIF($A$8:A1892,1),"")</f>
        <v/>
      </c>
      <c r="D1892" s="158">
        <f>IFERROR($C$8:INDEX($C$8:$C$3000,COUNTIF($C$8:$C$3000,"?*")),"")</f>
        <v>0</v>
      </c>
      <c r="F1892">
        <f>--ISNUMBER(IFERROR(SEARCH('Project Costing'!#REF!,'Equipment &amp; Materials'!J1898,1),""))</f>
        <v>0</v>
      </c>
      <c r="G1892" t="str">
        <f>IF(F1892=1,COUNTIF($F$8:F1892,1),"")</f>
        <v/>
      </c>
      <c r="I1892" s="157">
        <f>IFERROR($H$8:INDEX($H$8:$H$3000,COUNTIF($H$8:$H$3000,"?*")),"")</f>
        <v>0</v>
      </c>
    </row>
    <row r="1893" spans="1:9" x14ac:dyDescent="0.25">
      <c r="A1893">
        <f>--ISNUMBER(IFERROR(SEARCH('Project Costing'!#REF!,'Equipment &amp; Materials'!J1899,1),""))</f>
        <v>0</v>
      </c>
      <c r="B1893" t="str">
        <f>IF(A1893=1,COUNTIF($A$8:A1893,1),"")</f>
        <v/>
      </c>
      <c r="D1893" s="158">
        <f>IFERROR($C$8:INDEX($C$8:$C$3000,COUNTIF($C$8:$C$3000,"?*")),"")</f>
        <v>0</v>
      </c>
      <c r="F1893">
        <f>--ISNUMBER(IFERROR(SEARCH('Project Costing'!#REF!,'Equipment &amp; Materials'!J1899,1),""))</f>
        <v>0</v>
      </c>
      <c r="G1893" t="str">
        <f>IF(F1893=1,COUNTIF($F$8:F1893,1),"")</f>
        <v/>
      </c>
      <c r="I1893" s="157">
        <f>IFERROR($H$8:INDEX($H$8:$H$3000,COUNTIF($H$8:$H$3000,"?*")),"")</f>
        <v>0</v>
      </c>
    </row>
    <row r="1894" spans="1:9" x14ac:dyDescent="0.25">
      <c r="A1894">
        <f>--ISNUMBER(IFERROR(SEARCH('Project Costing'!#REF!,'Equipment &amp; Materials'!J1900,1),""))</f>
        <v>0</v>
      </c>
      <c r="B1894" t="str">
        <f>IF(A1894=1,COUNTIF($A$8:A1894,1),"")</f>
        <v/>
      </c>
      <c r="D1894" s="158">
        <f>IFERROR($C$8:INDEX($C$8:$C$3000,COUNTIF($C$8:$C$3000,"?*")),"")</f>
        <v>0</v>
      </c>
      <c r="F1894">
        <f>--ISNUMBER(IFERROR(SEARCH('Project Costing'!#REF!,'Equipment &amp; Materials'!J1900,1),""))</f>
        <v>0</v>
      </c>
      <c r="G1894" t="str">
        <f>IF(F1894=1,COUNTIF($F$8:F1894,1),"")</f>
        <v/>
      </c>
      <c r="I1894" s="157">
        <f>IFERROR($H$8:INDEX($H$8:$H$3000,COUNTIF($H$8:$H$3000,"?*")),"")</f>
        <v>0</v>
      </c>
    </row>
    <row r="1895" spans="1:9" x14ac:dyDescent="0.25">
      <c r="A1895">
        <f>--ISNUMBER(IFERROR(SEARCH('Project Costing'!#REF!,'Equipment &amp; Materials'!J1901,1),""))</f>
        <v>0</v>
      </c>
      <c r="B1895" t="str">
        <f>IF(A1895=1,COUNTIF($A$8:A1895,1),"")</f>
        <v/>
      </c>
      <c r="D1895" s="158">
        <f>IFERROR($C$8:INDEX($C$8:$C$3000,COUNTIF($C$8:$C$3000,"?*")),"")</f>
        <v>0</v>
      </c>
      <c r="F1895">
        <f>--ISNUMBER(IFERROR(SEARCH('Project Costing'!#REF!,'Equipment &amp; Materials'!J1901,1),""))</f>
        <v>0</v>
      </c>
      <c r="G1895" t="str">
        <f>IF(F1895=1,COUNTIF($F$8:F1895,1),"")</f>
        <v/>
      </c>
      <c r="I1895" s="157">
        <f>IFERROR($H$8:INDEX($H$8:$H$3000,COUNTIF($H$8:$H$3000,"?*")),"")</f>
        <v>0</v>
      </c>
    </row>
    <row r="1896" spans="1:9" x14ac:dyDescent="0.25">
      <c r="A1896">
        <f>--ISNUMBER(IFERROR(SEARCH('Project Costing'!#REF!,'Equipment &amp; Materials'!J1902,1),""))</f>
        <v>0</v>
      </c>
      <c r="B1896" t="str">
        <f>IF(A1896=1,COUNTIF($A$8:A1896,1),"")</f>
        <v/>
      </c>
      <c r="D1896" s="158">
        <f>IFERROR($C$8:INDEX($C$8:$C$3000,COUNTIF($C$8:$C$3000,"?*")),"")</f>
        <v>0</v>
      </c>
      <c r="F1896">
        <f>--ISNUMBER(IFERROR(SEARCH('Project Costing'!#REF!,'Equipment &amp; Materials'!J1902,1),""))</f>
        <v>0</v>
      </c>
      <c r="G1896" t="str">
        <f>IF(F1896=1,COUNTIF($F$8:F1896,1),"")</f>
        <v/>
      </c>
      <c r="I1896" s="157">
        <f>IFERROR($H$8:INDEX($H$8:$H$3000,COUNTIF($H$8:$H$3000,"?*")),"")</f>
        <v>0</v>
      </c>
    </row>
    <row r="1897" spans="1:9" x14ac:dyDescent="0.25">
      <c r="A1897">
        <f>--ISNUMBER(IFERROR(SEARCH('Project Costing'!#REF!,'Equipment &amp; Materials'!J1903,1),""))</f>
        <v>0</v>
      </c>
      <c r="B1897" t="str">
        <f>IF(A1897=1,COUNTIF($A$8:A1897,1),"")</f>
        <v/>
      </c>
      <c r="D1897" s="158">
        <f>IFERROR($C$8:INDEX($C$8:$C$3000,COUNTIF($C$8:$C$3000,"?*")),"")</f>
        <v>0</v>
      </c>
      <c r="F1897">
        <f>--ISNUMBER(IFERROR(SEARCH('Project Costing'!#REF!,'Equipment &amp; Materials'!J1903,1),""))</f>
        <v>0</v>
      </c>
      <c r="G1897" t="str">
        <f>IF(F1897=1,COUNTIF($F$8:F1897,1),"")</f>
        <v/>
      </c>
      <c r="I1897" s="157">
        <f>IFERROR($H$8:INDEX($H$8:$H$3000,COUNTIF($H$8:$H$3000,"?*")),"")</f>
        <v>0</v>
      </c>
    </row>
    <row r="1898" spans="1:9" x14ac:dyDescent="0.25">
      <c r="A1898">
        <f>--ISNUMBER(IFERROR(SEARCH('Project Costing'!#REF!,'Equipment &amp; Materials'!J1904,1),""))</f>
        <v>0</v>
      </c>
      <c r="B1898" t="str">
        <f>IF(A1898=1,COUNTIF($A$8:A1898,1),"")</f>
        <v/>
      </c>
      <c r="D1898" s="158">
        <f>IFERROR($C$8:INDEX($C$8:$C$3000,COUNTIF($C$8:$C$3000,"?*")),"")</f>
        <v>0</v>
      </c>
      <c r="F1898">
        <f>--ISNUMBER(IFERROR(SEARCH('Project Costing'!#REF!,'Equipment &amp; Materials'!J1904,1),""))</f>
        <v>0</v>
      </c>
      <c r="G1898" t="str">
        <f>IF(F1898=1,COUNTIF($F$8:F1898,1),"")</f>
        <v/>
      </c>
      <c r="I1898" s="157">
        <f>IFERROR($H$8:INDEX($H$8:$H$3000,COUNTIF($H$8:$H$3000,"?*")),"")</f>
        <v>0</v>
      </c>
    </row>
    <row r="1899" spans="1:9" x14ac:dyDescent="0.25">
      <c r="A1899">
        <f>--ISNUMBER(IFERROR(SEARCH('Project Costing'!#REF!,'Equipment &amp; Materials'!J1905,1),""))</f>
        <v>0</v>
      </c>
      <c r="B1899" t="str">
        <f>IF(A1899=1,COUNTIF($A$8:A1899,1),"")</f>
        <v/>
      </c>
      <c r="D1899" s="158">
        <f>IFERROR($C$8:INDEX($C$8:$C$3000,COUNTIF($C$8:$C$3000,"?*")),"")</f>
        <v>0</v>
      </c>
      <c r="F1899">
        <f>--ISNUMBER(IFERROR(SEARCH('Project Costing'!#REF!,'Equipment &amp; Materials'!J1905,1),""))</f>
        <v>0</v>
      </c>
      <c r="G1899" t="str">
        <f>IF(F1899=1,COUNTIF($F$8:F1899,1),"")</f>
        <v/>
      </c>
      <c r="I1899" s="157">
        <f>IFERROR($H$8:INDEX($H$8:$H$3000,COUNTIF($H$8:$H$3000,"?*")),"")</f>
        <v>0</v>
      </c>
    </row>
    <row r="1900" spans="1:9" x14ac:dyDescent="0.25">
      <c r="A1900">
        <f>--ISNUMBER(IFERROR(SEARCH('Project Costing'!#REF!,'Equipment &amp; Materials'!J1906,1),""))</f>
        <v>0</v>
      </c>
      <c r="B1900" t="str">
        <f>IF(A1900=1,COUNTIF($A$8:A1900,1),"")</f>
        <v/>
      </c>
      <c r="D1900" s="158">
        <f>IFERROR($C$8:INDEX($C$8:$C$3000,COUNTIF($C$8:$C$3000,"?*")),"")</f>
        <v>0</v>
      </c>
      <c r="F1900">
        <f>--ISNUMBER(IFERROR(SEARCH('Project Costing'!#REF!,'Equipment &amp; Materials'!J1906,1),""))</f>
        <v>0</v>
      </c>
      <c r="G1900" t="str">
        <f>IF(F1900=1,COUNTIF($F$8:F1900,1),"")</f>
        <v/>
      </c>
      <c r="I1900" s="157">
        <f>IFERROR($H$8:INDEX($H$8:$H$3000,COUNTIF($H$8:$H$3000,"?*")),"")</f>
        <v>0</v>
      </c>
    </row>
    <row r="1901" spans="1:9" x14ac:dyDescent="0.25">
      <c r="A1901">
        <f>--ISNUMBER(IFERROR(SEARCH('Project Costing'!#REF!,'Equipment &amp; Materials'!J1907,1),""))</f>
        <v>0</v>
      </c>
      <c r="B1901" t="str">
        <f>IF(A1901=1,COUNTIF($A$8:A1901,1),"")</f>
        <v/>
      </c>
      <c r="D1901" s="158">
        <f>IFERROR($C$8:INDEX($C$8:$C$3000,COUNTIF($C$8:$C$3000,"?*")),"")</f>
        <v>0</v>
      </c>
      <c r="F1901">
        <f>--ISNUMBER(IFERROR(SEARCH('Project Costing'!#REF!,'Equipment &amp; Materials'!J1907,1),""))</f>
        <v>0</v>
      </c>
      <c r="G1901" t="str">
        <f>IF(F1901=1,COUNTIF($F$8:F1901,1),"")</f>
        <v/>
      </c>
      <c r="I1901" s="157">
        <f>IFERROR($H$8:INDEX($H$8:$H$3000,COUNTIF($H$8:$H$3000,"?*")),"")</f>
        <v>0</v>
      </c>
    </row>
    <row r="1902" spans="1:9" x14ac:dyDescent="0.25">
      <c r="A1902">
        <f>--ISNUMBER(IFERROR(SEARCH('Project Costing'!#REF!,'Equipment &amp; Materials'!J1908,1),""))</f>
        <v>0</v>
      </c>
      <c r="B1902" t="str">
        <f>IF(A1902=1,COUNTIF($A$8:A1902,1),"")</f>
        <v/>
      </c>
      <c r="D1902" s="158">
        <f>IFERROR($C$8:INDEX($C$8:$C$3000,COUNTIF($C$8:$C$3000,"?*")),"")</f>
        <v>0</v>
      </c>
      <c r="F1902">
        <f>--ISNUMBER(IFERROR(SEARCH('Project Costing'!#REF!,'Equipment &amp; Materials'!J1908,1),""))</f>
        <v>0</v>
      </c>
      <c r="G1902" t="str">
        <f>IF(F1902=1,COUNTIF($F$8:F1902,1),"")</f>
        <v/>
      </c>
      <c r="I1902" s="157">
        <f>IFERROR($H$8:INDEX($H$8:$H$3000,COUNTIF($H$8:$H$3000,"?*")),"")</f>
        <v>0</v>
      </c>
    </row>
    <row r="1903" spans="1:9" x14ac:dyDescent="0.25">
      <c r="A1903">
        <f>--ISNUMBER(IFERROR(SEARCH('Project Costing'!#REF!,'Equipment &amp; Materials'!J1909,1),""))</f>
        <v>0</v>
      </c>
      <c r="B1903" t="str">
        <f>IF(A1903=1,COUNTIF($A$8:A1903,1),"")</f>
        <v/>
      </c>
      <c r="D1903" s="158">
        <f>IFERROR($C$8:INDEX($C$8:$C$3000,COUNTIF($C$8:$C$3000,"?*")),"")</f>
        <v>0</v>
      </c>
      <c r="F1903">
        <f>--ISNUMBER(IFERROR(SEARCH('Project Costing'!#REF!,'Equipment &amp; Materials'!J1909,1),""))</f>
        <v>0</v>
      </c>
      <c r="G1903" t="str">
        <f>IF(F1903=1,COUNTIF($F$8:F1903,1),"")</f>
        <v/>
      </c>
      <c r="I1903" s="157">
        <f>IFERROR($H$8:INDEX($H$8:$H$3000,COUNTIF($H$8:$H$3000,"?*")),"")</f>
        <v>0</v>
      </c>
    </row>
    <row r="1904" spans="1:9" x14ac:dyDescent="0.25">
      <c r="A1904">
        <f>--ISNUMBER(IFERROR(SEARCH('Project Costing'!#REF!,'Equipment &amp; Materials'!J1910,1),""))</f>
        <v>0</v>
      </c>
      <c r="B1904" t="str">
        <f>IF(A1904=1,COUNTIF($A$8:A1904,1),"")</f>
        <v/>
      </c>
      <c r="D1904" s="158">
        <f>IFERROR($C$8:INDEX($C$8:$C$3000,COUNTIF($C$8:$C$3000,"?*")),"")</f>
        <v>0</v>
      </c>
      <c r="F1904">
        <f>--ISNUMBER(IFERROR(SEARCH('Project Costing'!#REF!,'Equipment &amp; Materials'!J1910,1),""))</f>
        <v>0</v>
      </c>
      <c r="G1904" t="str">
        <f>IF(F1904=1,COUNTIF($F$8:F1904,1),"")</f>
        <v/>
      </c>
      <c r="I1904" s="157">
        <f>IFERROR($H$8:INDEX($H$8:$H$3000,COUNTIF($H$8:$H$3000,"?*")),"")</f>
        <v>0</v>
      </c>
    </row>
    <row r="1905" spans="1:9" x14ac:dyDescent="0.25">
      <c r="A1905">
        <f>--ISNUMBER(IFERROR(SEARCH('Project Costing'!#REF!,'Equipment &amp; Materials'!J1911,1),""))</f>
        <v>0</v>
      </c>
      <c r="B1905" t="str">
        <f>IF(A1905=1,COUNTIF($A$8:A1905,1),"")</f>
        <v/>
      </c>
      <c r="D1905" s="158">
        <f>IFERROR($C$8:INDEX($C$8:$C$3000,COUNTIF($C$8:$C$3000,"?*")),"")</f>
        <v>0</v>
      </c>
      <c r="F1905">
        <f>--ISNUMBER(IFERROR(SEARCH('Project Costing'!#REF!,'Equipment &amp; Materials'!J1911,1),""))</f>
        <v>0</v>
      </c>
      <c r="G1905" t="str">
        <f>IF(F1905=1,COUNTIF($F$8:F1905,1),"")</f>
        <v/>
      </c>
      <c r="I1905" s="157">
        <f>IFERROR($H$8:INDEX($H$8:$H$3000,COUNTIF($H$8:$H$3000,"?*")),"")</f>
        <v>0</v>
      </c>
    </row>
    <row r="1906" spans="1:9" x14ac:dyDescent="0.25">
      <c r="A1906">
        <f>--ISNUMBER(IFERROR(SEARCH('Project Costing'!#REF!,'Equipment &amp; Materials'!J1912,1),""))</f>
        <v>0</v>
      </c>
      <c r="B1906" t="str">
        <f>IF(A1906=1,COUNTIF($A$8:A1906,1),"")</f>
        <v/>
      </c>
      <c r="D1906" s="158">
        <f>IFERROR($C$8:INDEX($C$8:$C$3000,COUNTIF($C$8:$C$3000,"?*")),"")</f>
        <v>0</v>
      </c>
      <c r="F1906">
        <f>--ISNUMBER(IFERROR(SEARCH('Project Costing'!#REF!,'Equipment &amp; Materials'!J1912,1),""))</f>
        <v>0</v>
      </c>
      <c r="G1906" t="str">
        <f>IF(F1906=1,COUNTIF($F$8:F1906,1),"")</f>
        <v/>
      </c>
      <c r="I1906" s="157">
        <f>IFERROR($H$8:INDEX($H$8:$H$3000,COUNTIF($H$8:$H$3000,"?*")),"")</f>
        <v>0</v>
      </c>
    </row>
    <row r="1907" spans="1:9" x14ac:dyDescent="0.25">
      <c r="A1907">
        <f>--ISNUMBER(IFERROR(SEARCH('Project Costing'!#REF!,'Equipment &amp; Materials'!J1913,1),""))</f>
        <v>0</v>
      </c>
      <c r="B1907" t="str">
        <f>IF(A1907=1,COUNTIF($A$8:A1907,1),"")</f>
        <v/>
      </c>
      <c r="D1907" s="158">
        <f>IFERROR($C$8:INDEX($C$8:$C$3000,COUNTIF($C$8:$C$3000,"?*")),"")</f>
        <v>0</v>
      </c>
      <c r="F1907">
        <f>--ISNUMBER(IFERROR(SEARCH('Project Costing'!#REF!,'Equipment &amp; Materials'!J1913,1),""))</f>
        <v>0</v>
      </c>
      <c r="G1907" t="str">
        <f>IF(F1907=1,COUNTIF($F$8:F1907,1),"")</f>
        <v/>
      </c>
      <c r="I1907" s="157">
        <f>IFERROR($H$8:INDEX($H$8:$H$3000,COUNTIF($H$8:$H$3000,"?*")),"")</f>
        <v>0</v>
      </c>
    </row>
    <row r="1908" spans="1:9" x14ac:dyDescent="0.25">
      <c r="A1908">
        <f>--ISNUMBER(IFERROR(SEARCH('Project Costing'!#REF!,'Equipment &amp; Materials'!J1914,1),""))</f>
        <v>0</v>
      </c>
      <c r="B1908" t="str">
        <f>IF(A1908=1,COUNTIF($A$8:A1908,1),"")</f>
        <v/>
      </c>
      <c r="D1908" s="158">
        <f>IFERROR($C$8:INDEX($C$8:$C$3000,COUNTIF($C$8:$C$3000,"?*")),"")</f>
        <v>0</v>
      </c>
      <c r="F1908">
        <f>--ISNUMBER(IFERROR(SEARCH('Project Costing'!#REF!,'Equipment &amp; Materials'!J1914,1),""))</f>
        <v>0</v>
      </c>
      <c r="G1908" t="str">
        <f>IF(F1908=1,COUNTIF($F$8:F1908,1),"")</f>
        <v/>
      </c>
      <c r="I1908" s="157">
        <f>IFERROR($H$8:INDEX($H$8:$H$3000,COUNTIF($H$8:$H$3000,"?*")),"")</f>
        <v>0</v>
      </c>
    </row>
    <row r="1909" spans="1:9" x14ac:dyDescent="0.25">
      <c r="A1909">
        <f>--ISNUMBER(IFERROR(SEARCH('Project Costing'!#REF!,'Equipment &amp; Materials'!J1915,1),""))</f>
        <v>0</v>
      </c>
      <c r="B1909" t="str">
        <f>IF(A1909=1,COUNTIF($A$8:A1909,1),"")</f>
        <v/>
      </c>
      <c r="D1909" s="158">
        <f>IFERROR($C$8:INDEX($C$8:$C$3000,COUNTIF($C$8:$C$3000,"?*")),"")</f>
        <v>0</v>
      </c>
      <c r="F1909">
        <f>--ISNUMBER(IFERROR(SEARCH('Project Costing'!#REF!,'Equipment &amp; Materials'!J1915,1),""))</f>
        <v>0</v>
      </c>
      <c r="G1909" t="str">
        <f>IF(F1909=1,COUNTIF($F$8:F1909,1),"")</f>
        <v/>
      </c>
      <c r="I1909" s="157">
        <f>IFERROR($H$8:INDEX($H$8:$H$3000,COUNTIF($H$8:$H$3000,"?*")),"")</f>
        <v>0</v>
      </c>
    </row>
    <row r="1910" spans="1:9" x14ac:dyDescent="0.25">
      <c r="A1910">
        <f>--ISNUMBER(IFERROR(SEARCH('Project Costing'!#REF!,'Equipment &amp; Materials'!J1916,1),""))</f>
        <v>0</v>
      </c>
      <c r="B1910" t="str">
        <f>IF(A1910=1,COUNTIF($A$8:A1910,1),"")</f>
        <v/>
      </c>
      <c r="D1910" s="158">
        <f>IFERROR($C$8:INDEX($C$8:$C$3000,COUNTIF($C$8:$C$3000,"?*")),"")</f>
        <v>0</v>
      </c>
      <c r="F1910">
        <f>--ISNUMBER(IFERROR(SEARCH('Project Costing'!#REF!,'Equipment &amp; Materials'!J1916,1),""))</f>
        <v>0</v>
      </c>
      <c r="G1910" t="str">
        <f>IF(F1910=1,COUNTIF($F$8:F1910,1),"")</f>
        <v/>
      </c>
      <c r="I1910" s="157">
        <f>IFERROR($H$8:INDEX($H$8:$H$3000,COUNTIF($H$8:$H$3000,"?*")),"")</f>
        <v>0</v>
      </c>
    </row>
    <row r="1911" spans="1:9" x14ac:dyDescent="0.25">
      <c r="A1911">
        <f>--ISNUMBER(IFERROR(SEARCH('Project Costing'!#REF!,'Equipment &amp; Materials'!J1917,1),""))</f>
        <v>0</v>
      </c>
      <c r="B1911" t="str">
        <f>IF(A1911=1,COUNTIF($A$8:A1911,1),"")</f>
        <v/>
      </c>
      <c r="D1911" s="158">
        <f>IFERROR($C$8:INDEX($C$8:$C$3000,COUNTIF($C$8:$C$3000,"?*")),"")</f>
        <v>0</v>
      </c>
      <c r="F1911">
        <f>--ISNUMBER(IFERROR(SEARCH('Project Costing'!#REF!,'Equipment &amp; Materials'!J1917,1),""))</f>
        <v>0</v>
      </c>
      <c r="G1911" t="str">
        <f>IF(F1911=1,COUNTIF($F$8:F1911,1),"")</f>
        <v/>
      </c>
      <c r="I1911" s="157">
        <f>IFERROR($H$8:INDEX($H$8:$H$3000,COUNTIF($H$8:$H$3000,"?*")),"")</f>
        <v>0</v>
      </c>
    </row>
    <row r="1912" spans="1:9" x14ac:dyDescent="0.25">
      <c r="A1912">
        <f>--ISNUMBER(IFERROR(SEARCH('Project Costing'!#REF!,'Equipment &amp; Materials'!J1918,1),""))</f>
        <v>0</v>
      </c>
      <c r="B1912" t="str">
        <f>IF(A1912=1,COUNTIF($A$8:A1912,1),"")</f>
        <v/>
      </c>
      <c r="D1912" s="158">
        <f>IFERROR($C$8:INDEX($C$8:$C$3000,COUNTIF($C$8:$C$3000,"?*")),"")</f>
        <v>0</v>
      </c>
      <c r="F1912">
        <f>--ISNUMBER(IFERROR(SEARCH('Project Costing'!#REF!,'Equipment &amp; Materials'!J1918,1),""))</f>
        <v>0</v>
      </c>
      <c r="G1912" t="str">
        <f>IF(F1912=1,COUNTIF($F$8:F1912,1),"")</f>
        <v/>
      </c>
      <c r="I1912" s="157">
        <f>IFERROR($H$8:INDEX($H$8:$H$3000,COUNTIF($H$8:$H$3000,"?*")),"")</f>
        <v>0</v>
      </c>
    </row>
    <row r="1913" spans="1:9" x14ac:dyDescent="0.25">
      <c r="A1913">
        <f>--ISNUMBER(IFERROR(SEARCH('Project Costing'!#REF!,'Equipment &amp; Materials'!J1919,1),""))</f>
        <v>0</v>
      </c>
      <c r="B1913" t="str">
        <f>IF(A1913=1,COUNTIF($A$8:A1913,1),"")</f>
        <v/>
      </c>
      <c r="D1913" s="158">
        <f>IFERROR($C$8:INDEX($C$8:$C$3000,COUNTIF($C$8:$C$3000,"?*")),"")</f>
        <v>0</v>
      </c>
      <c r="F1913">
        <f>--ISNUMBER(IFERROR(SEARCH('Project Costing'!#REF!,'Equipment &amp; Materials'!J1919,1),""))</f>
        <v>0</v>
      </c>
      <c r="G1913" t="str">
        <f>IF(F1913=1,COUNTIF($F$8:F1913,1),"")</f>
        <v/>
      </c>
      <c r="I1913" s="157">
        <f>IFERROR($H$8:INDEX($H$8:$H$3000,COUNTIF($H$8:$H$3000,"?*")),"")</f>
        <v>0</v>
      </c>
    </row>
    <row r="1914" spans="1:9" x14ac:dyDescent="0.25">
      <c r="A1914">
        <f>--ISNUMBER(IFERROR(SEARCH('Project Costing'!#REF!,'Equipment &amp; Materials'!J1920,1),""))</f>
        <v>0</v>
      </c>
      <c r="B1914" t="str">
        <f>IF(A1914=1,COUNTIF($A$8:A1914,1),"")</f>
        <v/>
      </c>
      <c r="D1914" s="158">
        <f>IFERROR($C$8:INDEX($C$8:$C$3000,COUNTIF($C$8:$C$3000,"?*")),"")</f>
        <v>0</v>
      </c>
      <c r="F1914">
        <f>--ISNUMBER(IFERROR(SEARCH('Project Costing'!#REF!,'Equipment &amp; Materials'!J1920,1),""))</f>
        <v>0</v>
      </c>
      <c r="G1914" t="str">
        <f>IF(F1914=1,COUNTIF($F$8:F1914,1),"")</f>
        <v/>
      </c>
      <c r="I1914" s="157">
        <f>IFERROR($H$8:INDEX($H$8:$H$3000,COUNTIF($H$8:$H$3000,"?*")),"")</f>
        <v>0</v>
      </c>
    </row>
    <row r="1915" spans="1:9" x14ac:dyDescent="0.25">
      <c r="A1915">
        <f>--ISNUMBER(IFERROR(SEARCH('Project Costing'!#REF!,'Equipment &amp; Materials'!J1921,1),""))</f>
        <v>0</v>
      </c>
      <c r="B1915" t="str">
        <f>IF(A1915=1,COUNTIF($A$8:A1915,1),"")</f>
        <v/>
      </c>
      <c r="D1915" s="158">
        <f>IFERROR($C$8:INDEX($C$8:$C$3000,COUNTIF($C$8:$C$3000,"?*")),"")</f>
        <v>0</v>
      </c>
      <c r="F1915">
        <f>--ISNUMBER(IFERROR(SEARCH('Project Costing'!#REF!,'Equipment &amp; Materials'!J1921,1),""))</f>
        <v>0</v>
      </c>
      <c r="G1915" t="str">
        <f>IF(F1915=1,COUNTIF($F$8:F1915,1),"")</f>
        <v/>
      </c>
      <c r="I1915" s="157">
        <f>IFERROR($H$8:INDEX($H$8:$H$3000,COUNTIF($H$8:$H$3000,"?*")),"")</f>
        <v>0</v>
      </c>
    </row>
    <row r="1916" spans="1:9" x14ac:dyDescent="0.25">
      <c r="A1916">
        <f>--ISNUMBER(IFERROR(SEARCH('Project Costing'!#REF!,'Equipment &amp; Materials'!J1922,1),""))</f>
        <v>0</v>
      </c>
      <c r="B1916" t="str">
        <f>IF(A1916=1,COUNTIF($A$8:A1916,1),"")</f>
        <v/>
      </c>
      <c r="D1916" s="158">
        <f>IFERROR($C$8:INDEX($C$8:$C$3000,COUNTIF($C$8:$C$3000,"?*")),"")</f>
        <v>0</v>
      </c>
      <c r="F1916">
        <f>--ISNUMBER(IFERROR(SEARCH('Project Costing'!#REF!,'Equipment &amp; Materials'!J1922,1),""))</f>
        <v>0</v>
      </c>
      <c r="G1916" t="str">
        <f>IF(F1916=1,COUNTIF($F$8:F1916,1),"")</f>
        <v/>
      </c>
      <c r="I1916" s="157">
        <f>IFERROR($H$8:INDEX($H$8:$H$3000,COUNTIF($H$8:$H$3000,"?*")),"")</f>
        <v>0</v>
      </c>
    </row>
    <row r="1917" spans="1:9" x14ac:dyDescent="0.25">
      <c r="A1917">
        <f>--ISNUMBER(IFERROR(SEARCH('Project Costing'!#REF!,'Equipment &amp; Materials'!J1923,1),""))</f>
        <v>0</v>
      </c>
      <c r="B1917" t="str">
        <f>IF(A1917=1,COUNTIF($A$8:A1917,1),"")</f>
        <v/>
      </c>
      <c r="D1917" s="158">
        <f>IFERROR($C$8:INDEX($C$8:$C$3000,COUNTIF($C$8:$C$3000,"?*")),"")</f>
        <v>0</v>
      </c>
      <c r="F1917">
        <f>--ISNUMBER(IFERROR(SEARCH('Project Costing'!#REF!,'Equipment &amp; Materials'!J1923,1),""))</f>
        <v>0</v>
      </c>
      <c r="G1917" t="str">
        <f>IF(F1917=1,COUNTIF($F$8:F1917,1),"")</f>
        <v/>
      </c>
      <c r="I1917" s="157">
        <f>IFERROR($H$8:INDEX($H$8:$H$3000,COUNTIF($H$8:$H$3000,"?*")),"")</f>
        <v>0</v>
      </c>
    </row>
    <row r="1918" spans="1:9" x14ac:dyDescent="0.25">
      <c r="A1918">
        <f>--ISNUMBER(IFERROR(SEARCH('Project Costing'!#REF!,'Equipment &amp; Materials'!J1924,1),""))</f>
        <v>0</v>
      </c>
      <c r="B1918" t="str">
        <f>IF(A1918=1,COUNTIF($A$8:A1918,1),"")</f>
        <v/>
      </c>
      <c r="D1918" s="158">
        <f>IFERROR($C$8:INDEX($C$8:$C$3000,COUNTIF($C$8:$C$3000,"?*")),"")</f>
        <v>0</v>
      </c>
      <c r="F1918">
        <f>--ISNUMBER(IFERROR(SEARCH('Project Costing'!#REF!,'Equipment &amp; Materials'!J1924,1),""))</f>
        <v>0</v>
      </c>
      <c r="G1918" t="str">
        <f>IF(F1918=1,COUNTIF($F$8:F1918,1),"")</f>
        <v/>
      </c>
      <c r="I1918" s="157">
        <f>IFERROR($H$8:INDEX($H$8:$H$3000,COUNTIF($H$8:$H$3000,"?*")),"")</f>
        <v>0</v>
      </c>
    </row>
    <row r="1919" spans="1:9" x14ac:dyDescent="0.25">
      <c r="A1919">
        <f>--ISNUMBER(IFERROR(SEARCH('Project Costing'!#REF!,'Equipment &amp; Materials'!J1925,1),""))</f>
        <v>0</v>
      </c>
      <c r="B1919" t="str">
        <f>IF(A1919=1,COUNTIF($A$8:A1919,1),"")</f>
        <v/>
      </c>
      <c r="D1919" s="158">
        <f>IFERROR($C$8:INDEX($C$8:$C$3000,COUNTIF($C$8:$C$3000,"?*")),"")</f>
        <v>0</v>
      </c>
      <c r="F1919">
        <f>--ISNUMBER(IFERROR(SEARCH('Project Costing'!#REF!,'Equipment &amp; Materials'!J1925,1),""))</f>
        <v>0</v>
      </c>
      <c r="G1919" t="str">
        <f>IF(F1919=1,COUNTIF($F$8:F1919,1),"")</f>
        <v/>
      </c>
      <c r="I1919" s="157">
        <f>IFERROR($H$8:INDEX($H$8:$H$3000,COUNTIF($H$8:$H$3000,"?*")),"")</f>
        <v>0</v>
      </c>
    </row>
    <row r="1920" spans="1:9" x14ac:dyDescent="0.25">
      <c r="A1920">
        <f>--ISNUMBER(IFERROR(SEARCH('Project Costing'!#REF!,'Equipment &amp; Materials'!J1926,1),""))</f>
        <v>0</v>
      </c>
      <c r="B1920" t="str">
        <f>IF(A1920=1,COUNTIF($A$8:A1920,1),"")</f>
        <v/>
      </c>
      <c r="D1920" s="158">
        <f>IFERROR($C$8:INDEX($C$8:$C$3000,COUNTIF($C$8:$C$3000,"?*")),"")</f>
        <v>0</v>
      </c>
      <c r="F1920">
        <f>--ISNUMBER(IFERROR(SEARCH('Project Costing'!#REF!,'Equipment &amp; Materials'!J1926,1),""))</f>
        <v>0</v>
      </c>
      <c r="G1920" t="str">
        <f>IF(F1920=1,COUNTIF($F$8:F1920,1),"")</f>
        <v/>
      </c>
      <c r="I1920" s="157">
        <f>IFERROR($H$8:INDEX($H$8:$H$3000,COUNTIF($H$8:$H$3000,"?*")),"")</f>
        <v>0</v>
      </c>
    </row>
    <row r="1921" spans="1:9" x14ac:dyDescent="0.25">
      <c r="A1921">
        <f>--ISNUMBER(IFERROR(SEARCH('Project Costing'!#REF!,'Equipment &amp; Materials'!J1927,1),""))</f>
        <v>0</v>
      </c>
      <c r="B1921" t="str">
        <f>IF(A1921=1,COUNTIF($A$8:A1921,1),"")</f>
        <v/>
      </c>
      <c r="D1921" s="158">
        <f>IFERROR($C$8:INDEX($C$8:$C$3000,COUNTIF($C$8:$C$3000,"?*")),"")</f>
        <v>0</v>
      </c>
      <c r="F1921">
        <f>--ISNUMBER(IFERROR(SEARCH('Project Costing'!#REF!,'Equipment &amp; Materials'!J1927,1),""))</f>
        <v>0</v>
      </c>
      <c r="G1921" t="str">
        <f>IF(F1921=1,COUNTIF($F$8:F1921,1),"")</f>
        <v/>
      </c>
      <c r="I1921" s="157">
        <f>IFERROR($H$8:INDEX($H$8:$H$3000,COUNTIF($H$8:$H$3000,"?*")),"")</f>
        <v>0</v>
      </c>
    </row>
    <row r="1922" spans="1:9" x14ac:dyDescent="0.25">
      <c r="A1922">
        <f>--ISNUMBER(IFERROR(SEARCH('Project Costing'!#REF!,'Equipment &amp; Materials'!J1928,1),""))</f>
        <v>0</v>
      </c>
      <c r="B1922" t="str">
        <f>IF(A1922=1,COUNTIF($A$8:A1922,1),"")</f>
        <v/>
      </c>
      <c r="D1922" s="158">
        <f>IFERROR($C$8:INDEX($C$8:$C$3000,COUNTIF($C$8:$C$3000,"?*")),"")</f>
        <v>0</v>
      </c>
      <c r="F1922">
        <f>--ISNUMBER(IFERROR(SEARCH('Project Costing'!#REF!,'Equipment &amp; Materials'!J1928,1),""))</f>
        <v>0</v>
      </c>
      <c r="G1922" t="str">
        <f>IF(F1922=1,COUNTIF($F$8:F1922,1),"")</f>
        <v/>
      </c>
      <c r="I1922" s="157">
        <f>IFERROR($H$8:INDEX($H$8:$H$3000,COUNTIF($H$8:$H$3000,"?*")),"")</f>
        <v>0</v>
      </c>
    </row>
    <row r="1923" spans="1:9" x14ac:dyDescent="0.25">
      <c r="A1923">
        <f>--ISNUMBER(IFERROR(SEARCH('Project Costing'!#REF!,'Equipment &amp; Materials'!J1929,1),""))</f>
        <v>0</v>
      </c>
      <c r="B1923" t="str">
        <f>IF(A1923=1,COUNTIF($A$8:A1923,1),"")</f>
        <v/>
      </c>
      <c r="D1923" s="158">
        <f>IFERROR($C$8:INDEX($C$8:$C$3000,COUNTIF($C$8:$C$3000,"?*")),"")</f>
        <v>0</v>
      </c>
      <c r="F1923">
        <f>--ISNUMBER(IFERROR(SEARCH('Project Costing'!#REF!,'Equipment &amp; Materials'!J1929,1),""))</f>
        <v>0</v>
      </c>
      <c r="G1923" t="str">
        <f>IF(F1923=1,COUNTIF($F$8:F1923,1),"")</f>
        <v/>
      </c>
      <c r="I1923" s="157">
        <f>IFERROR($H$8:INDEX($H$8:$H$3000,COUNTIF($H$8:$H$3000,"?*")),"")</f>
        <v>0</v>
      </c>
    </row>
    <row r="1924" spans="1:9" x14ac:dyDescent="0.25">
      <c r="A1924">
        <f>--ISNUMBER(IFERROR(SEARCH('Project Costing'!#REF!,'Equipment &amp; Materials'!J1930,1),""))</f>
        <v>0</v>
      </c>
      <c r="B1924" t="str">
        <f>IF(A1924=1,COUNTIF($A$8:A1924,1),"")</f>
        <v/>
      </c>
      <c r="D1924" s="158">
        <f>IFERROR($C$8:INDEX($C$8:$C$3000,COUNTIF($C$8:$C$3000,"?*")),"")</f>
        <v>0</v>
      </c>
      <c r="F1924">
        <f>--ISNUMBER(IFERROR(SEARCH('Project Costing'!#REF!,'Equipment &amp; Materials'!J1930,1),""))</f>
        <v>0</v>
      </c>
      <c r="G1924" t="str">
        <f>IF(F1924=1,COUNTIF($F$8:F1924,1),"")</f>
        <v/>
      </c>
      <c r="I1924" s="157">
        <f>IFERROR($H$8:INDEX($H$8:$H$3000,COUNTIF($H$8:$H$3000,"?*")),"")</f>
        <v>0</v>
      </c>
    </row>
    <row r="1925" spans="1:9" x14ac:dyDescent="0.25">
      <c r="A1925">
        <f>--ISNUMBER(IFERROR(SEARCH('Project Costing'!#REF!,'Equipment &amp; Materials'!J1931,1),""))</f>
        <v>0</v>
      </c>
      <c r="B1925" t="str">
        <f>IF(A1925=1,COUNTIF($A$8:A1925,1),"")</f>
        <v/>
      </c>
      <c r="D1925" s="158">
        <f>IFERROR($C$8:INDEX($C$8:$C$3000,COUNTIF($C$8:$C$3000,"?*")),"")</f>
        <v>0</v>
      </c>
      <c r="F1925">
        <f>--ISNUMBER(IFERROR(SEARCH('Project Costing'!#REF!,'Equipment &amp; Materials'!J1931,1),""))</f>
        <v>0</v>
      </c>
      <c r="G1925" t="str">
        <f>IF(F1925=1,COUNTIF($F$8:F1925,1),"")</f>
        <v/>
      </c>
      <c r="I1925" s="157">
        <f>IFERROR($H$8:INDEX($H$8:$H$3000,COUNTIF($H$8:$H$3000,"?*")),"")</f>
        <v>0</v>
      </c>
    </row>
    <row r="1926" spans="1:9" x14ac:dyDescent="0.25">
      <c r="A1926">
        <f>--ISNUMBER(IFERROR(SEARCH('Project Costing'!#REF!,'Equipment &amp; Materials'!J1932,1),""))</f>
        <v>0</v>
      </c>
      <c r="B1926" t="str">
        <f>IF(A1926=1,COUNTIF($A$8:A1926,1),"")</f>
        <v/>
      </c>
      <c r="D1926" s="158">
        <f>IFERROR($C$8:INDEX($C$8:$C$3000,COUNTIF($C$8:$C$3000,"?*")),"")</f>
        <v>0</v>
      </c>
      <c r="F1926">
        <f>--ISNUMBER(IFERROR(SEARCH('Project Costing'!#REF!,'Equipment &amp; Materials'!J1932,1),""))</f>
        <v>0</v>
      </c>
      <c r="G1926" t="str">
        <f>IF(F1926=1,COUNTIF($F$8:F1926,1),"")</f>
        <v/>
      </c>
      <c r="I1926" s="157">
        <f>IFERROR($H$8:INDEX($H$8:$H$3000,COUNTIF($H$8:$H$3000,"?*")),"")</f>
        <v>0</v>
      </c>
    </row>
    <row r="1927" spans="1:9" x14ac:dyDescent="0.25">
      <c r="A1927">
        <f>--ISNUMBER(IFERROR(SEARCH('Project Costing'!#REF!,'Equipment &amp; Materials'!J1933,1),""))</f>
        <v>0</v>
      </c>
      <c r="B1927" t="str">
        <f>IF(A1927=1,COUNTIF($A$8:A1927,1),"")</f>
        <v/>
      </c>
      <c r="D1927" s="158">
        <f>IFERROR($C$8:INDEX($C$8:$C$3000,COUNTIF($C$8:$C$3000,"?*")),"")</f>
        <v>0</v>
      </c>
      <c r="F1927">
        <f>--ISNUMBER(IFERROR(SEARCH('Project Costing'!#REF!,'Equipment &amp; Materials'!J1933,1),""))</f>
        <v>0</v>
      </c>
      <c r="G1927" t="str">
        <f>IF(F1927=1,COUNTIF($F$8:F1927,1),"")</f>
        <v/>
      </c>
      <c r="I1927" s="157">
        <f>IFERROR($H$8:INDEX($H$8:$H$3000,COUNTIF($H$8:$H$3000,"?*")),"")</f>
        <v>0</v>
      </c>
    </row>
    <row r="1928" spans="1:9" x14ac:dyDescent="0.25">
      <c r="A1928">
        <f>--ISNUMBER(IFERROR(SEARCH('Project Costing'!#REF!,'Equipment &amp; Materials'!J1934,1),""))</f>
        <v>0</v>
      </c>
      <c r="B1928" t="str">
        <f>IF(A1928=1,COUNTIF($A$8:A1928,1),"")</f>
        <v/>
      </c>
      <c r="D1928" s="158">
        <f>IFERROR($C$8:INDEX($C$8:$C$3000,COUNTIF($C$8:$C$3000,"?*")),"")</f>
        <v>0</v>
      </c>
      <c r="F1928">
        <f>--ISNUMBER(IFERROR(SEARCH('Project Costing'!#REF!,'Equipment &amp; Materials'!J1934,1),""))</f>
        <v>0</v>
      </c>
      <c r="G1928" t="str">
        <f>IF(F1928=1,COUNTIF($F$8:F1928,1),"")</f>
        <v/>
      </c>
      <c r="I1928" s="157">
        <f>IFERROR($H$8:INDEX($H$8:$H$3000,COUNTIF($H$8:$H$3000,"?*")),"")</f>
        <v>0</v>
      </c>
    </row>
    <row r="1929" spans="1:9" x14ac:dyDescent="0.25">
      <c r="A1929">
        <f>--ISNUMBER(IFERROR(SEARCH('Project Costing'!#REF!,'Equipment &amp; Materials'!J1935,1),""))</f>
        <v>0</v>
      </c>
      <c r="B1929" t="str">
        <f>IF(A1929=1,COUNTIF($A$8:A1929,1),"")</f>
        <v/>
      </c>
      <c r="D1929" s="158">
        <f>IFERROR($C$8:INDEX($C$8:$C$3000,COUNTIF($C$8:$C$3000,"?*")),"")</f>
        <v>0</v>
      </c>
      <c r="F1929">
        <f>--ISNUMBER(IFERROR(SEARCH('Project Costing'!#REF!,'Equipment &amp; Materials'!J1935,1),""))</f>
        <v>0</v>
      </c>
      <c r="G1929" t="str">
        <f>IF(F1929=1,COUNTIF($F$8:F1929,1),"")</f>
        <v/>
      </c>
      <c r="I1929" s="157">
        <f>IFERROR($H$8:INDEX($H$8:$H$3000,COUNTIF($H$8:$H$3000,"?*")),"")</f>
        <v>0</v>
      </c>
    </row>
    <row r="1930" spans="1:9" x14ac:dyDescent="0.25">
      <c r="A1930">
        <f>--ISNUMBER(IFERROR(SEARCH('Project Costing'!#REF!,'Equipment &amp; Materials'!J1936,1),""))</f>
        <v>0</v>
      </c>
      <c r="B1930" t="str">
        <f>IF(A1930=1,COUNTIF($A$8:A1930,1),"")</f>
        <v/>
      </c>
      <c r="D1930" s="158">
        <f>IFERROR($C$8:INDEX($C$8:$C$3000,COUNTIF($C$8:$C$3000,"?*")),"")</f>
        <v>0</v>
      </c>
      <c r="F1930">
        <f>--ISNUMBER(IFERROR(SEARCH('Project Costing'!#REF!,'Equipment &amp; Materials'!J1936,1),""))</f>
        <v>0</v>
      </c>
      <c r="G1930" t="str">
        <f>IF(F1930=1,COUNTIF($F$8:F1930,1),"")</f>
        <v/>
      </c>
      <c r="I1930" s="157">
        <f>IFERROR($H$8:INDEX($H$8:$H$3000,COUNTIF($H$8:$H$3000,"?*")),"")</f>
        <v>0</v>
      </c>
    </row>
    <row r="1931" spans="1:9" x14ac:dyDescent="0.25">
      <c r="A1931">
        <f>--ISNUMBER(IFERROR(SEARCH('Project Costing'!#REF!,'Equipment &amp; Materials'!J1937,1),""))</f>
        <v>0</v>
      </c>
      <c r="B1931" t="str">
        <f>IF(A1931=1,COUNTIF($A$8:A1931,1),"")</f>
        <v/>
      </c>
      <c r="D1931" s="158">
        <f>IFERROR($C$8:INDEX($C$8:$C$3000,COUNTIF($C$8:$C$3000,"?*")),"")</f>
        <v>0</v>
      </c>
      <c r="F1931">
        <f>--ISNUMBER(IFERROR(SEARCH('Project Costing'!#REF!,'Equipment &amp; Materials'!J1937,1),""))</f>
        <v>0</v>
      </c>
      <c r="G1931" t="str">
        <f>IF(F1931=1,COUNTIF($F$8:F1931,1),"")</f>
        <v/>
      </c>
      <c r="I1931" s="157">
        <f>IFERROR($H$8:INDEX($H$8:$H$3000,COUNTIF($H$8:$H$3000,"?*")),"")</f>
        <v>0</v>
      </c>
    </row>
    <row r="1932" spans="1:9" x14ac:dyDescent="0.25">
      <c r="A1932">
        <f>--ISNUMBER(IFERROR(SEARCH('Project Costing'!#REF!,'Equipment &amp; Materials'!J1938,1),""))</f>
        <v>0</v>
      </c>
      <c r="B1932" t="str">
        <f>IF(A1932=1,COUNTIF($A$8:A1932,1),"")</f>
        <v/>
      </c>
      <c r="D1932" s="158">
        <f>IFERROR($C$8:INDEX($C$8:$C$3000,COUNTIF($C$8:$C$3000,"?*")),"")</f>
        <v>0</v>
      </c>
      <c r="F1932">
        <f>--ISNUMBER(IFERROR(SEARCH('Project Costing'!#REF!,'Equipment &amp; Materials'!J1938,1),""))</f>
        <v>0</v>
      </c>
      <c r="G1932" t="str">
        <f>IF(F1932=1,COUNTIF($F$8:F1932,1),"")</f>
        <v/>
      </c>
      <c r="I1932" s="157">
        <f>IFERROR($H$8:INDEX($H$8:$H$3000,COUNTIF($H$8:$H$3000,"?*")),"")</f>
        <v>0</v>
      </c>
    </row>
    <row r="1933" spans="1:9" x14ac:dyDescent="0.25">
      <c r="A1933">
        <f>--ISNUMBER(IFERROR(SEARCH('Project Costing'!#REF!,'Equipment &amp; Materials'!J1939,1),""))</f>
        <v>0</v>
      </c>
      <c r="B1933" t="str">
        <f>IF(A1933=1,COUNTIF($A$8:A1933,1),"")</f>
        <v/>
      </c>
      <c r="D1933" s="158">
        <f>IFERROR($C$8:INDEX($C$8:$C$3000,COUNTIF($C$8:$C$3000,"?*")),"")</f>
        <v>0</v>
      </c>
      <c r="F1933">
        <f>--ISNUMBER(IFERROR(SEARCH('Project Costing'!#REF!,'Equipment &amp; Materials'!J1939,1),""))</f>
        <v>0</v>
      </c>
      <c r="G1933" t="str">
        <f>IF(F1933=1,COUNTIF($F$8:F1933,1),"")</f>
        <v/>
      </c>
      <c r="I1933" s="157">
        <f>IFERROR($H$8:INDEX($H$8:$H$3000,COUNTIF($H$8:$H$3000,"?*")),"")</f>
        <v>0</v>
      </c>
    </row>
    <row r="1934" spans="1:9" x14ac:dyDescent="0.25">
      <c r="A1934">
        <f>--ISNUMBER(IFERROR(SEARCH('Project Costing'!#REF!,'Equipment &amp; Materials'!J1940,1),""))</f>
        <v>0</v>
      </c>
      <c r="B1934" t="str">
        <f>IF(A1934=1,COUNTIF($A$8:A1934,1),"")</f>
        <v/>
      </c>
      <c r="D1934" s="158">
        <f>IFERROR($C$8:INDEX($C$8:$C$3000,COUNTIF($C$8:$C$3000,"?*")),"")</f>
        <v>0</v>
      </c>
      <c r="F1934">
        <f>--ISNUMBER(IFERROR(SEARCH('Project Costing'!#REF!,'Equipment &amp; Materials'!J1940,1),""))</f>
        <v>0</v>
      </c>
      <c r="G1934" t="str">
        <f>IF(F1934=1,COUNTIF($F$8:F1934,1),"")</f>
        <v/>
      </c>
      <c r="I1934" s="157">
        <f>IFERROR($H$8:INDEX($H$8:$H$3000,COUNTIF($H$8:$H$3000,"?*")),"")</f>
        <v>0</v>
      </c>
    </row>
    <row r="1935" spans="1:9" x14ac:dyDescent="0.25">
      <c r="A1935">
        <f>--ISNUMBER(IFERROR(SEARCH('Project Costing'!#REF!,'Equipment &amp; Materials'!J1941,1),""))</f>
        <v>0</v>
      </c>
      <c r="B1935" t="str">
        <f>IF(A1935=1,COUNTIF($A$8:A1935,1),"")</f>
        <v/>
      </c>
      <c r="D1935" s="158">
        <f>IFERROR($C$8:INDEX($C$8:$C$3000,COUNTIF($C$8:$C$3000,"?*")),"")</f>
        <v>0</v>
      </c>
      <c r="F1935">
        <f>--ISNUMBER(IFERROR(SEARCH('Project Costing'!#REF!,'Equipment &amp; Materials'!J1941,1),""))</f>
        <v>0</v>
      </c>
      <c r="G1935" t="str">
        <f>IF(F1935=1,COUNTIF($F$8:F1935,1),"")</f>
        <v/>
      </c>
      <c r="I1935" s="157">
        <f>IFERROR($H$8:INDEX($H$8:$H$3000,COUNTIF($H$8:$H$3000,"?*")),"")</f>
        <v>0</v>
      </c>
    </row>
    <row r="1936" spans="1:9" x14ac:dyDescent="0.25">
      <c r="A1936">
        <f>--ISNUMBER(IFERROR(SEARCH('Project Costing'!#REF!,'Equipment &amp; Materials'!J1942,1),""))</f>
        <v>0</v>
      </c>
      <c r="B1936" t="str">
        <f>IF(A1936=1,COUNTIF($A$8:A1936,1),"")</f>
        <v/>
      </c>
      <c r="D1936" s="158">
        <f>IFERROR($C$8:INDEX($C$8:$C$3000,COUNTIF($C$8:$C$3000,"?*")),"")</f>
        <v>0</v>
      </c>
      <c r="F1936">
        <f>--ISNUMBER(IFERROR(SEARCH('Project Costing'!#REF!,'Equipment &amp; Materials'!J1942,1),""))</f>
        <v>0</v>
      </c>
      <c r="G1936" t="str">
        <f>IF(F1936=1,COUNTIF($F$8:F1936,1),"")</f>
        <v/>
      </c>
      <c r="I1936" s="157">
        <f>IFERROR($H$8:INDEX($H$8:$H$3000,COUNTIF($H$8:$H$3000,"?*")),"")</f>
        <v>0</v>
      </c>
    </row>
    <row r="1937" spans="1:9" x14ac:dyDescent="0.25">
      <c r="A1937">
        <f>--ISNUMBER(IFERROR(SEARCH('Project Costing'!#REF!,'Equipment &amp; Materials'!J1943,1),""))</f>
        <v>0</v>
      </c>
      <c r="B1937" t="str">
        <f>IF(A1937=1,COUNTIF($A$8:A1937,1),"")</f>
        <v/>
      </c>
      <c r="D1937" s="158">
        <f>IFERROR($C$8:INDEX($C$8:$C$3000,COUNTIF($C$8:$C$3000,"?*")),"")</f>
        <v>0</v>
      </c>
      <c r="F1937">
        <f>--ISNUMBER(IFERROR(SEARCH('Project Costing'!#REF!,'Equipment &amp; Materials'!J1943,1),""))</f>
        <v>0</v>
      </c>
      <c r="G1937" t="str">
        <f>IF(F1937=1,COUNTIF($F$8:F1937,1),"")</f>
        <v/>
      </c>
      <c r="I1937" s="157">
        <f>IFERROR($H$8:INDEX($H$8:$H$3000,COUNTIF($H$8:$H$3000,"?*")),"")</f>
        <v>0</v>
      </c>
    </row>
    <row r="1938" spans="1:9" x14ac:dyDescent="0.25">
      <c r="A1938">
        <f>--ISNUMBER(IFERROR(SEARCH('Project Costing'!#REF!,'Equipment &amp; Materials'!J1944,1),""))</f>
        <v>0</v>
      </c>
      <c r="B1938" t="str">
        <f>IF(A1938=1,COUNTIF($A$8:A1938,1),"")</f>
        <v/>
      </c>
      <c r="D1938" s="158">
        <f>IFERROR($C$8:INDEX($C$8:$C$3000,COUNTIF($C$8:$C$3000,"?*")),"")</f>
        <v>0</v>
      </c>
      <c r="F1938">
        <f>--ISNUMBER(IFERROR(SEARCH('Project Costing'!#REF!,'Equipment &amp; Materials'!J1944,1),""))</f>
        <v>0</v>
      </c>
      <c r="G1938" t="str">
        <f>IF(F1938=1,COUNTIF($F$8:F1938,1),"")</f>
        <v/>
      </c>
      <c r="I1938" s="157">
        <f>IFERROR($H$8:INDEX($H$8:$H$3000,COUNTIF($H$8:$H$3000,"?*")),"")</f>
        <v>0</v>
      </c>
    </row>
    <row r="1939" spans="1:9" x14ac:dyDescent="0.25">
      <c r="A1939">
        <f>--ISNUMBER(IFERROR(SEARCH('Project Costing'!#REF!,'Equipment &amp; Materials'!J1945,1),""))</f>
        <v>0</v>
      </c>
      <c r="B1939" t="str">
        <f>IF(A1939=1,COUNTIF($A$8:A1939,1),"")</f>
        <v/>
      </c>
      <c r="D1939" s="158">
        <f>IFERROR($C$8:INDEX($C$8:$C$3000,COUNTIF($C$8:$C$3000,"?*")),"")</f>
        <v>0</v>
      </c>
      <c r="F1939">
        <f>--ISNUMBER(IFERROR(SEARCH('Project Costing'!#REF!,'Equipment &amp; Materials'!J1945,1),""))</f>
        <v>0</v>
      </c>
      <c r="G1939" t="str">
        <f>IF(F1939=1,COUNTIF($F$8:F1939,1),"")</f>
        <v/>
      </c>
      <c r="I1939" s="157">
        <f>IFERROR($H$8:INDEX($H$8:$H$3000,COUNTIF($H$8:$H$3000,"?*")),"")</f>
        <v>0</v>
      </c>
    </row>
    <row r="1940" spans="1:9" x14ac:dyDescent="0.25">
      <c r="A1940">
        <f>--ISNUMBER(IFERROR(SEARCH('Project Costing'!#REF!,'Equipment &amp; Materials'!J1946,1),""))</f>
        <v>0</v>
      </c>
      <c r="B1940" t="str">
        <f>IF(A1940=1,COUNTIF($A$8:A1940,1),"")</f>
        <v/>
      </c>
      <c r="D1940" s="158">
        <f>IFERROR($C$8:INDEX($C$8:$C$3000,COUNTIF($C$8:$C$3000,"?*")),"")</f>
        <v>0</v>
      </c>
      <c r="F1940">
        <f>--ISNUMBER(IFERROR(SEARCH('Project Costing'!#REF!,'Equipment &amp; Materials'!J1946,1),""))</f>
        <v>0</v>
      </c>
      <c r="G1940" t="str">
        <f>IF(F1940=1,COUNTIF($F$8:F1940,1),"")</f>
        <v/>
      </c>
      <c r="I1940" s="157">
        <f>IFERROR($H$8:INDEX($H$8:$H$3000,COUNTIF($H$8:$H$3000,"?*")),"")</f>
        <v>0</v>
      </c>
    </row>
    <row r="1941" spans="1:9" x14ac:dyDescent="0.25">
      <c r="A1941">
        <f>--ISNUMBER(IFERROR(SEARCH('Project Costing'!#REF!,'Equipment &amp; Materials'!J1947,1),""))</f>
        <v>0</v>
      </c>
      <c r="B1941" t="str">
        <f>IF(A1941=1,COUNTIF($A$8:A1941,1),"")</f>
        <v/>
      </c>
      <c r="D1941" s="158">
        <f>IFERROR($C$8:INDEX($C$8:$C$3000,COUNTIF($C$8:$C$3000,"?*")),"")</f>
        <v>0</v>
      </c>
      <c r="F1941">
        <f>--ISNUMBER(IFERROR(SEARCH('Project Costing'!#REF!,'Equipment &amp; Materials'!J1947,1),""))</f>
        <v>0</v>
      </c>
      <c r="G1941" t="str">
        <f>IF(F1941=1,COUNTIF($F$8:F1941,1),"")</f>
        <v/>
      </c>
      <c r="I1941" s="157">
        <f>IFERROR($H$8:INDEX($H$8:$H$3000,COUNTIF($H$8:$H$3000,"?*")),"")</f>
        <v>0</v>
      </c>
    </row>
    <row r="1942" spans="1:9" x14ac:dyDescent="0.25">
      <c r="A1942">
        <f>--ISNUMBER(IFERROR(SEARCH('Project Costing'!#REF!,'Equipment &amp; Materials'!J1948,1),""))</f>
        <v>0</v>
      </c>
      <c r="B1942" t="str">
        <f>IF(A1942=1,COUNTIF($A$8:A1942,1),"")</f>
        <v/>
      </c>
      <c r="D1942" s="158">
        <f>IFERROR($C$8:INDEX($C$8:$C$3000,COUNTIF($C$8:$C$3000,"?*")),"")</f>
        <v>0</v>
      </c>
      <c r="F1942">
        <f>--ISNUMBER(IFERROR(SEARCH('Project Costing'!#REF!,'Equipment &amp; Materials'!J1948,1),""))</f>
        <v>0</v>
      </c>
      <c r="G1942" t="str">
        <f>IF(F1942=1,COUNTIF($F$8:F1942,1),"")</f>
        <v/>
      </c>
      <c r="I1942" s="157">
        <f>IFERROR($H$8:INDEX($H$8:$H$3000,COUNTIF($H$8:$H$3000,"?*")),"")</f>
        <v>0</v>
      </c>
    </row>
    <row r="1943" spans="1:9" x14ac:dyDescent="0.25">
      <c r="A1943">
        <f>--ISNUMBER(IFERROR(SEARCH('Project Costing'!#REF!,'Equipment &amp; Materials'!J1949,1),""))</f>
        <v>0</v>
      </c>
      <c r="B1943" t="str">
        <f>IF(A1943=1,COUNTIF($A$8:A1943,1),"")</f>
        <v/>
      </c>
      <c r="D1943" s="158">
        <f>IFERROR($C$8:INDEX($C$8:$C$3000,COUNTIF($C$8:$C$3000,"?*")),"")</f>
        <v>0</v>
      </c>
      <c r="F1943">
        <f>--ISNUMBER(IFERROR(SEARCH('Project Costing'!#REF!,'Equipment &amp; Materials'!J1949,1),""))</f>
        <v>0</v>
      </c>
      <c r="G1943" t="str">
        <f>IF(F1943=1,COUNTIF($F$8:F1943,1),"")</f>
        <v/>
      </c>
      <c r="I1943" s="157">
        <f>IFERROR($H$8:INDEX($H$8:$H$3000,COUNTIF($H$8:$H$3000,"?*")),"")</f>
        <v>0</v>
      </c>
    </row>
    <row r="1944" spans="1:9" x14ac:dyDescent="0.25">
      <c r="A1944">
        <f>--ISNUMBER(IFERROR(SEARCH('Project Costing'!#REF!,'Equipment &amp; Materials'!J1950,1),""))</f>
        <v>0</v>
      </c>
      <c r="B1944" t="str">
        <f>IF(A1944=1,COUNTIF($A$8:A1944,1),"")</f>
        <v/>
      </c>
      <c r="D1944" s="158">
        <f>IFERROR($C$8:INDEX($C$8:$C$3000,COUNTIF($C$8:$C$3000,"?*")),"")</f>
        <v>0</v>
      </c>
      <c r="F1944">
        <f>--ISNUMBER(IFERROR(SEARCH('Project Costing'!#REF!,'Equipment &amp; Materials'!J1950,1),""))</f>
        <v>0</v>
      </c>
      <c r="G1944" t="str">
        <f>IF(F1944=1,COUNTIF($F$8:F1944,1),"")</f>
        <v/>
      </c>
      <c r="I1944" s="157">
        <f>IFERROR($H$8:INDEX($H$8:$H$3000,COUNTIF($H$8:$H$3000,"?*")),"")</f>
        <v>0</v>
      </c>
    </row>
    <row r="1945" spans="1:9" x14ac:dyDescent="0.25">
      <c r="A1945">
        <f>--ISNUMBER(IFERROR(SEARCH('Project Costing'!#REF!,'Equipment &amp; Materials'!J1951,1),""))</f>
        <v>0</v>
      </c>
      <c r="B1945" t="str">
        <f>IF(A1945=1,COUNTIF($A$8:A1945,1),"")</f>
        <v/>
      </c>
      <c r="D1945" s="158">
        <f>IFERROR($C$8:INDEX($C$8:$C$3000,COUNTIF($C$8:$C$3000,"?*")),"")</f>
        <v>0</v>
      </c>
      <c r="F1945">
        <f>--ISNUMBER(IFERROR(SEARCH('Project Costing'!#REF!,'Equipment &amp; Materials'!J1951,1),""))</f>
        <v>0</v>
      </c>
      <c r="G1945" t="str">
        <f>IF(F1945=1,COUNTIF($F$8:F1945,1),"")</f>
        <v/>
      </c>
      <c r="I1945" s="157">
        <f>IFERROR($H$8:INDEX($H$8:$H$3000,COUNTIF($H$8:$H$3000,"?*")),"")</f>
        <v>0</v>
      </c>
    </row>
    <row r="1946" spans="1:9" x14ac:dyDescent="0.25">
      <c r="A1946">
        <f>--ISNUMBER(IFERROR(SEARCH('Project Costing'!#REF!,'Equipment &amp; Materials'!J1952,1),""))</f>
        <v>0</v>
      </c>
      <c r="B1946" t="str">
        <f>IF(A1946=1,COUNTIF($A$8:A1946,1),"")</f>
        <v/>
      </c>
      <c r="D1946" s="158">
        <f>IFERROR($C$8:INDEX($C$8:$C$3000,COUNTIF($C$8:$C$3000,"?*")),"")</f>
        <v>0</v>
      </c>
      <c r="F1946">
        <f>--ISNUMBER(IFERROR(SEARCH('Project Costing'!#REF!,'Equipment &amp; Materials'!J1952,1),""))</f>
        <v>0</v>
      </c>
      <c r="G1946" t="str">
        <f>IF(F1946=1,COUNTIF($F$8:F1946,1),"")</f>
        <v/>
      </c>
      <c r="I1946" s="157">
        <f>IFERROR($H$8:INDEX($H$8:$H$3000,COUNTIF($H$8:$H$3000,"?*")),"")</f>
        <v>0</v>
      </c>
    </row>
    <row r="1947" spans="1:9" x14ac:dyDescent="0.25">
      <c r="A1947">
        <f>--ISNUMBER(IFERROR(SEARCH('Project Costing'!#REF!,'Equipment &amp; Materials'!J1953,1),""))</f>
        <v>0</v>
      </c>
      <c r="B1947" t="str">
        <f>IF(A1947=1,COUNTIF($A$8:A1947,1),"")</f>
        <v/>
      </c>
      <c r="D1947" s="158">
        <f>IFERROR($C$8:INDEX($C$8:$C$3000,COUNTIF($C$8:$C$3000,"?*")),"")</f>
        <v>0</v>
      </c>
      <c r="F1947">
        <f>--ISNUMBER(IFERROR(SEARCH('Project Costing'!#REF!,'Equipment &amp; Materials'!J1953,1),""))</f>
        <v>0</v>
      </c>
      <c r="G1947" t="str">
        <f>IF(F1947=1,COUNTIF($F$8:F1947,1),"")</f>
        <v/>
      </c>
      <c r="I1947" s="157">
        <f>IFERROR($H$8:INDEX($H$8:$H$3000,COUNTIF($H$8:$H$3000,"?*")),"")</f>
        <v>0</v>
      </c>
    </row>
    <row r="1948" spans="1:9" x14ac:dyDescent="0.25">
      <c r="A1948">
        <f>--ISNUMBER(IFERROR(SEARCH('Project Costing'!#REF!,'Equipment &amp; Materials'!J1954,1),""))</f>
        <v>0</v>
      </c>
      <c r="B1948" t="str">
        <f>IF(A1948=1,COUNTIF($A$8:A1948,1),"")</f>
        <v/>
      </c>
      <c r="D1948" s="158">
        <f>IFERROR($C$8:INDEX($C$8:$C$3000,COUNTIF($C$8:$C$3000,"?*")),"")</f>
        <v>0</v>
      </c>
      <c r="F1948">
        <f>--ISNUMBER(IFERROR(SEARCH('Project Costing'!#REF!,'Equipment &amp; Materials'!J1954,1),""))</f>
        <v>0</v>
      </c>
      <c r="G1948" t="str">
        <f>IF(F1948=1,COUNTIF($F$8:F1948,1),"")</f>
        <v/>
      </c>
      <c r="I1948" s="157">
        <f>IFERROR($H$8:INDEX($H$8:$H$3000,COUNTIF($H$8:$H$3000,"?*")),"")</f>
        <v>0</v>
      </c>
    </row>
    <row r="1949" spans="1:9" x14ac:dyDescent="0.25">
      <c r="A1949">
        <f>--ISNUMBER(IFERROR(SEARCH('Project Costing'!#REF!,'Equipment &amp; Materials'!J1955,1),""))</f>
        <v>0</v>
      </c>
      <c r="B1949" t="str">
        <f>IF(A1949=1,COUNTIF($A$8:A1949,1),"")</f>
        <v/>
      </c>
      <c r="D1949" s="158">
        <f>IFERROR($C$8:INDEX($C$8:$C$3000,COUNTIF($C$8:$C$3000,"?*")),"")</f>
        <v>0</v>
      </c>
      <c r="F1949">
        <f>--ISNUMBER(IFERROR(SEARCH('Project Costing'!#REF!,'Equipment &amp; Materials'!J1955,1),""))</f>
        <v>0</v>
      </c>
      <c r="G1949" t="str">
        <f>IF(F1949=1,COUNTIF($F$8:F1949,1),"")</f>
        <v/>
      </c>
      <c r="I1949" s="157">
        <f>IFERROR($H$8:INDEX($H$8:$H$3000,COUNTIF($H$8:$H$3000,"?*")),"")</f>
        <v>0</v>
      </c>
    </row>
    <row r="1950" spans="1:9" x14ac:dyDescent="0.25">
      <c r="A1950">
        <f>--ISNUMBER(IFERROR(SEARCH('Project Costing'!#REF!,'Equipment &amp; Materials'!J1956,1),""))</f>
        <v>0</v>
      </c>
      <c r="B1950" t="str">
        <f>IF(A1950=1,COUNTIF($A$8:A1950,1),"")</f>
        <v/>
      </c>
      <c r="D1950" s="158">
        <f>IFERROR($C$8:INDEX($C$8:$C$3000,COUNTIF($C$8:$C$3000,"?*")),"")</f>
        <v>0</v>
      </c>
      <c r="F1950">
        <f>--ISNUMBER(IFERROR(SEARCH('Project Costing'!#REF!,'Equipment &amp; Materials'!J1956,1),""))</f>
        <v>0</v>
      </c>
      <c r="G1950" t="str">
        <f>IF(F1950=1,COUNTIF($F$8:F1950,1),"")</f>
        <v/>
      </c>
      <c r="I1950" s="157">
        <f>IFERROR($H$8:INDEX($H$8:$H$3000,COUNTIF($H$8:$H$3000,"?*")),"")</f>
        <v>0</v>
      </c>
    </row>
    <row r="1951" spans="1:9" x14ac:dyDescent="0.25">
      <c r="A1951">
        <f>--ISNUMBER(IFERROR(SEARCH('Project Costing'!#REF!,'Equipment &amp; Materials'!J1957,1),""))</f>
        <v>0</v>
      </c>
      <c r="B1951" t="str">
        <f>IF(A1951=1,COUNTIF($A$8:A1951,1),"")</f>
        <v/>
      </c>
      <c r="D1951" s="158">
        <f>IFERROR($C$8:INDEX($C$8:$C$3000,COUNTIF($C$8:$C$3000,"?*")),"")</f>
        <v>0</v>
      </c>
      <c r="F1951">
        <f>--ISNUMBER(IFERROR(SEARCH('Project Costing'!#REF!,'Equipment &amp; Materials'!J1957,1),""))</f>
        <v>0</v>
      </c>
      <c r="G1951" t="str">
        <f>IF(F1951=1,COUNTIF($F$8:F1951,1),"")</f>
        <v/>
      </c>
      <c r="I1951" s="157">
        <f>IFERROR($H$8:INDEX($H$8:$H$3000,COUNTIF($H$8:$H$3000,"?*")),"")</f>
        <v>0</v>
      </c>
    </row>
    <row r="1952" spans="1:9" x14ac:dyDescent="0.25">
      <c r="A1952">
        <f>--ISNUMBER(IFERROR(SEARCH('Project Costing'!#REF!,'Equipment &amp; Materials'!J1958,1),""))</f>
        <v>0</v>
      </c>
      <c r="B1952" t="str">
        <f>IF(A1952=1,COUNTIF($A$8:A1952,1),"")</f>
        <v/>
      </c>
      <c r="D1952" s="158">
        <f>IFERROR($C$8:INDEX($C$8:$C$3000,COUNTIF($C$8:$C$3000,"?*")),"")</f>
        <v>0</v>
      </c>
      <c r="F1952">
        <f>--ISNUMBER(IFERROR(SEARCH('Project Costing'!#REF!,'Equipment &amp; Materials'!J1958,1),""))</f>
        <v>0</v>
      </c>
      <c r="G1952" t="str">
        <f>IF(F1952=1,COUNTIF($F$8:F1952,1),"")</f>
        <v/>
      </c>
      <c r="I1952" s="157">
        <f>IFERROR($H$8:INDEX($H$8:$H$3000,COUNTIF($H$8:$H$3000,"?*")),"")</f>
        <v>0</v>
      </c>
    </row>
    <row r="1953" spans="1:9" x14ac:dyDescent="0.25">
      <c r="A1953">
        <f>--ISNUMBER(IFERROR(SEARCH('Project Costing'!#REF!,'Equipment &amp; Materials'!J1959,1),""))</f>
        <v>0</v>
      </c>
      <c r="B1953" t="str">
        <f>IF(A1953=1,COUNTIF($A$8:A1953,1),"")</f>
        <v/>
      </c>
      <c r="D1953" s="158">
        <f>IFERROR($C$8:INDEX($C$8:$C$3000,COUNTIF($C$8:$C$3000,"?*")),"")</f>
        <v>0</v>
      </c>
      <c r="F1953">
        <f>--ISNUMBER(IFERROR(SEARCH('Project Costing'!#REF!,'Equipment &amp; Materials'!J1959,1),""))</f>
        <v>0</v>
      </c>
      <c r="G1953" t="str">
        <f>IF(F1953=1,COUNTIF($F$8:F1953,1),"")</f>
        <v/>
      </c>
      <c r="I1953" s="157">
        <f>IFERROR($H$8:INDEX($H$8:$H$3000,COUNTIF($H$8:$H$3000,"?*")),"")</f>
        <v>0</v>
      </c>
    </row>
    <row r="1954" spans="1:9" x14ac:dyDescent="0.25">
      <c r="A1954">
        <f>--ISNUMBER(IFERROR(SEARCH('Project Costing'!#REF!,'Equipment &amp; Materials'!J1960,1),""))</f>
        <v>0</v>
      </c>
      <c r="B1954" t="str">
        <f>IF(A1954=1,COUNTIF($A$8:A1954,1),"")</f>
        <v/>
      </c>
      <c r="D1954" s="158">
        <f>IFERROR($C$8:INDEX($C$8:$C$3000,COUNTIF($C$8:$C$3000,"?*")),"")</f>
        <v>0</v>
      </c>
      <c r="F1954">
        <f>--ISNUMBER(IFERROR(SEARCH('Project Costing'!#REF!,'Equipment &amp; Materials'!J1960,1),""))</f>
        <v>0</v>
      </c>
      <c r="G1954" t="str">
        <f>IF(F1954=1,COUNTIF($F$8:F1954,1),"")</f>
        <v/>
      </c>
      <c r="I1954" s="157">
        <f>IFERROR($H$8:INDEX($H$8:$H$3000,COUNTIF($H$8:$H$3000,"?*")),"")</f>
        <v>0</v>
      </c>
    </row>
    <row r="1955" spans="1:9" x14ac:dyDescent="0.25">
      <c r="A1955">
        <f>--ISNUMBER(IFERROR(SEARCH('Project Costing'!#REF!,'Equipment &amp; Materials'!J1961,1),""))</f>
        <v>0</v>
      </c>
      <c r="B1955" t="str">
        <f>IF(A1955=1,COUNTIF($A$8:A1955,1),"")</f>
        <v/>
      </c>
      <c r="D1955" s="158">
        <f>IFERROR($C$8:INDEX($C$8:$C$3000,COUNTIF($C$8:$C$3000,"?*")),"")</f>
        <v>0</v>
      </c>
      <c r="F1955">
        <f>--ISNUMBER(IFERROR(SEARCH('Project Costing'!#REF!,'Equipment &amp; Materials'!J1961,1),""))</f>
        <v>0</v>
      </c>
      <c r="G1955" t="str">
        <f>IF(F1955=1,COUNTIF($F$8:F1955,1),"")</f>
        <v/>
      </c>
      <c r="I1955" s="157">
        <f>IFERROR($H$8:INDEX($H$8:$H$3000,COUNTIF($H$8:$H$3000,"?*")),"")</f>
        <v>0</v>
      </c>
    </row>
    <row r="1956" spans="1:9" x14ac:dyDescent="0.25">
      <c r="A1956">
        <f>--ISNUMBER(IFERROR(SEARCH('Project Costing'!#REF!,'Equipment &amp; Materials'!J1962,1),""))</f>
        <v>0</v>
      </c>
      <c r="B1956" t="str">
        <f>IF(A1956=1,COUNTIF($A$8:A1956,1),"")</f>
        <v/>
      </c>
      <c r="D1956" s="158">
        <f>IFERROR($C$8:INDEX($C$8:$C$3000,COUNTIF($C$8:$C$3000,"?*")),"")</f>
        <v>0</v>
      </c>
      <c r="F1956">
        <f>--ISNUMBER(IFERROR(SEARCH('Project Costing'!#REF!,'Equipment &amp; Materials'!J1962,1),""))</f>
        <v>0</v>
      </c>
      <c r="G1956" t="str">
        <f>IF(F1956=1,COUNTIF($F$8:F1956,1),"")</f>
        <v/>
      </c>
      <c r="I1956" s="157">
        <f>IFERROR($H$8:INDEX($H$8:$H$3000,COUNTIF($H$8:$H$3000,"?*")),"")</f>
        <v>0</v>
      </c>
    </row>
    <row r="1957" spans="1:9" x14ac:dyDescent="0.25">
      <c r="A1957">
        <f>--ISNUMBER(IFERROR(SEARCH('Project Costing'!#REF!,'Equipment &amp; Materials'!J1963,1),""))</f>
        <v>0</v>
      </c>
      <c r="B1957" t="str">
        <f>IF(A1957=1,COUNTIF($A$8:A1957,1),"")</f>
        <v/>
      </c>
      <c r="D1957" s="158">
        <f>IFERROR($C$8:INDEX($C$8:$C$3000,COUNTIF($C$8:$C$3000,"?*")),"")</f>
        <v>0</v>
      </c>
      <c r="F1957">
        <f>--ISNUMBER(IFERROR(SEARCH('Project Costing'!#REF!,'Equipment &amp; Materials'!J1963,1),""))</f>
        <v>0</v>
      </c>
      <c r="G1957" t="str">
        <f>IF(F1957=1,COUNTIF($F$8:F1957,1),"")</f>
        <v/>
      </c>
      <c r="I1957" s="157">
        <f>IFERROR($H$8:INDEX($H$8:$H$3000,COUNTIF($H$8:$H$3000,"?*")),"")</f>
        <v>0</v>
      </c>
    </row>
    <row r="1958" spans="1:9" x14ac:dyDescent="0.25">
      <c r="A1958">
        <f>--ISNUMBER(IFERROR(SEARCH('Project Costing'!#REF!,'Equipment &amp; Materials'!J1964,1),""))</f>
        <v>0</v>
      </c>
      <c r="B1958" t="str">
        <f>IF(A1958=1,COUNTIF($A$8:A1958,1),"")</f>
        <v/>
      </c>
      <c r="D1958" s="158">
        <f>IFERROR($C$8:INDEX($C$8:$C$3000,COUNTIF($C$8:$C$3000,"?*")),"")</f>
        <v>0</v>
      </c>
      <c r="F1958">
        <f>--ISNUMBER(IFERROR(SEARCH('Project Costing'!#REF!,'Equipment &amp; Materials'!J1964,1),""))</f>
        <v>0</v>
      </c>
      <c r="G1958" t="str">
        <f>IF(F1958=1,COUNTIF($F$8:F1958,1),"")</f>
        <v/>
      </c>
      <c r="I1958" s="157">
        <f>IFERROR($H$8:INDEX($H$8:$H$3000,COUNTIF($H$8:$H$3000,"?*")),"")</f>
        <v>0</v>
      </c>
    </row>
    <row r="1959" spans="1:9" x14ac:dyDescent="0.25">
      <c r="A1959">
        <f>--ISNUMBER(IFERROR(SEARCH('Project Costing'!#REF!,'Equipment &amp; Materials'!J1965,1),""))</f>
        <v>0</v>
      </c>
      <c r="B1959" t="str">
        <f>IF(A1959=1,COUNTIF($A$8:A1959,1),"")</f>
        <v/>
      </c>
      <c r="D1959" s="158">
        <f>IFERROR($C$8:INDEX($C$8:$C$3000,COUNTIF($C$8:$C$3000,"?*")),"")</f>
        <v>0</v>
      </c>
      <c r="F1959">
        <f>--ISNUMBER(IFERROR(SEARCH('Project Costing'!#REF!,'Equipment &amp; Materials'!J1965,1),""))</f>
        <v>0</v>
      </c>
      <c r="G1959" t="str">
        <f>IF(F1959=1,COUNTIF($F$8:F1959,1),"")</f>
        <v/>
      </c>
      <c r="I1959" s="157">
        <f>IFERROR($H$8:INDEX($H$8:$H$3000,COUNTIF($H$8:$H$3000,"?*")),"")</f>
        <v>0</v>
      </c>
    </row>
    <row r="1960" spans="1:9" x14ac:dyDescent="0.25">
      <c r="A1960">
        <f>--ISNUMBER(IFERROR(SEARCH('Project Costing'!#REF!,'Equipment &amp; Materials'!J1966,1),""))</f>
        <v>0</v>
      </c>
      <c r="B1960" t="str">
        <f>IF(A1960=1,COUNTIF($A$8:A1960,1),"")</f>
        <v/>
      </c>
      <c r="D1960" s="158">
        <f>IFERROR($C$8:INDEX($C$8:$C$3000,COUNTIF($C$8:$C$3000,"?*")),"")</f>
        <v>0</v>
      </c>
      <c r="F1960">
        <f>--ISNUMBER(IFERROR(SEARCH('Project Costing'!#REF!,'Equipment &amp; Materials'!J1966,1),""))</f>
        <v>0</v>
      </c>
      <c r="G1960" t="str">
        <f>IF(F1960=1,COUNTIF($F$8:F1960,1),"")</f>
        <v/>
      </c>
      <c r="I1960" s="157">
        <f>IFERROR($H$8:INDEX($H$8:$H$3000,COUNTIF($H$8:$H$3000,"?*")),"")</f>
        <v>0</v>
      </c>
    </row>
    <row r="1961" spans="1:9" x14ac:dyDescent="0.25">
      <c r="A1961">
        <f>--ISNUMBER(IFERROR(SEARCH('Project Costing'!#REF!,'Equipment &amp; Materials'!J1967,1),""))</f>
        <v>0</v>
      </c>
      <c r="B1961" t="str">
        <f>IF(A1961=1,COUNTIF($A$8:A1961,1),"")</f>
        <v/>
      </c>
      <c r="D1961" s="158">
        <f>IFERROR($C$8:INDEX($C$8:$C$3000,COUNTIF($C$8:$C$3000,"?*")),"")</f>
        <v>0</v>
      </c>
      <c r="F1961">
        <f>--ISNUMBER(IFERROR(SEARCH('Project Costing'!#REF!,'Equipment &amp; Materials'!J1967,1),""))</f>
        <v>0</v>
      </c>
      <c r="G1961" t="str">
        <f>IF(F1961=1,COUNTIF($F$8:F1961,1),"")</f>
        <v/>
      </c>
      <c r="I1961" s="157">
        <f>IFERROR($H$8:INDEX($H$8:$H$3000,COUNTIF($H$8:$H$3000,"?*")),"")</f>
        <v>0</v>
      </c>
    </row>
    <row r="1962" spans="1:9" x14ac:dyDescent="0.25">
      <c r="A1962">
        <f>--ISNUMBER(IFERROR(SEARCH('Project Costing'!#REF!,'Equipment &amp; Materials'!J1968,1),""))</f>
        <v>0</v>
      </c>
      <c r="B1962" t="str">
        <f>IF(A1962=1,COUNTIF($A$8:A1962,1),"")</f>
        <v/>
      </c>
      <c r="D1962" s="158">
        <f>IFERROR($C$8:INDEX($C$8:$C$3000,COUNTIF($C$8:$C$3000,"?*")),"")</f>
        <v>0</v>
      </c>
      <c r="F1962">
        <f>--ISNUMBER(IFERROR(SEARCH('Project Costing'!#REF!,'Equipment &amp; Materials'!J1968,1),""))</f>
        <v>0</v>
      </c>
      <c r="G1962" t="str">
        <f>IF(F1962=1,COUNTIF($F$8:F1962,1),"")</f>
        <v/>
      </c>
      <c r="I1962" s="157">
        <f>IFERROR($H$8:INDEX($H$8:$H$3000,COUNTIF($H$8:$H$3000,"?*")),"")</f>
        <v>0</v>
      </c>
    </row>
    <row r="1963" spans="1:9" x14ac:dyDescent="0.25">
      <c r="A1963">
        <f>--ISNUMBER(IFERROR(SEARCH('Project Costing'!#REF!,'Equipment &amp; Materials'!J1969,1),""))</f>
        <v>0</v>
      </c>
      <c r="B1963" t="str">
        <f>IF(A1963=1,COUNTIF($A$8:A1963,1),"")</f>
        <v/>
      </c>
      <c r="D1963" s="158">
        <f>IFERROR($C$8:INDEX($C$8:$C$3000,COUNTIF($C$8:$C$3000,"?*")),"")</f>
        <v>0</v>
      </c>
      <c r="F1963">
        <f>--ISNUMBER(IFERROR(SEARCH('Project Costing'!#REF!,'Equipment &amp; Materials'!J1969,1),""))</f>
        <v>0</v>
      </c>
      <c r="G1963" t="str">
        <f>IF(F1963=1,COUNTIF($F$8:F1963,1),"")</f>
        <v/>
      </c>
      <c r="I1963" s="157">
        <f>IFERROR($H$8:INDEX($H$8:$H$3000,COUNTIF($H$8:$H$3000,"?*")),"")</f>
        <v>0</v>
      </c>
    </row>
    <row r="1964" spans="1:9" x14ac:dyDescent="0.25">
      <c r="A1964">
        <f>--ISNUMBER(IFERROR(SEARCH('Project Costing'!#REF!,'Equipment &amp; Materials'!J1970,1),""))</f>
        <v>0</v>
      </c>
      <c r="B1964" t="str">
        <f>IF(A1964=1,COUNTIF($A$8:A1964,1),"")</f>
        <v/>
      </c>
      <c r="D1964" s="158">
        <f>IFERROR($C$8:INDEX($C$8:$C$3000,COUNTIF($C$8:$C$3000,"?*")),"")</f>
        <v>0</v>
      </c>
      <c r="F1964">
        <f>--ISNUMBER(IFERROR(SEARCH('Project Costing'!#REF!,'Equipment &amp; Materials'!J1970,1),""))</f>
        <v>0</v>
      </c>
      <c r="G1964" t="str">
        <f>IF(F1964=1,COUNTIF($F$8:F1964,1),"")</f>
        <v/>
      </c>
      <c r="I1964" s="157">
        <f>IFERROR($H$8:INDEX($H$8:$H$3000,COUNTIF($H$8:$H$3000,"?*")),"")</f>
        <v>0</v>
      </c>
    </row>
    <row r="1965" spans="1:9" x14ac:dyDescent="0.25">
      <c r="A1965">
        <f>--ISNUMBER(IFERROR(SEARCH('Project Costing'!#REF!,'Equipment &amp; Materials'!J1971,1),""))</f>
        <v>0</v>
      </c>
      <c r="B1965" t="str">
        <f>IF(A1965=1,COUNTIF($A$8:A1965,1),"")</f>
        <v/>
      </c>
      <c r="D1965" s="158">
        <f>IFERROR($C$8:INDEX($C$8:$C$3000,COUNTIF($C$8:$C$3000,"?*")),"")</f>
        <v>0</v>
      </c>
      <c r="F1965">
        <f>--ISNUMBER(IFERROR(SEARCH('Project Costing'!#REF!,'Equipment &amp; Materials'!J1971,1),""))</f>
        <v>0</v>
      </c>
      <c r="G1965" t="str">
        <f>IF(F1965=1,COUNTIF($F$8:F1965,1),"")</f>
        <v/>
      </c>
      <c r="I1965" s="157">
        <f>IFERROR($H$8:INDEX($H$8:$H$3000,COUNTIF($H$8:$H$3000,"?*")),"")</f>
        <v>0</v>
      </c>
    </row>
    <row r="1966" spans="1:9" x14ac:dyDescent="0.25">
      <c r="A1966">
        <f>--ISNUMBER(IFERROR(SEARCH('Project Costing'!#REF!,'Equipment &amp; Materials'!J1972,1),""))</f>
        <v>0</v>
      </c>
      <c r="B1966" t="str">
        <f>IF(A1966=1,COUNTIF($A$8:A1966,1),"")</f>
        <v/>
      </c>
      <c r="D1966" s="158">
        <f>IFERROR($C$8:INDEX($C$8:$C$3000,COUNTIF($C$8:$C$3000,"?*")),"")</f>
        <v>0</v>
      </c>
      <c r="F1966">
        <f>--ISNUMBER(IFERROR(SEARCH('Project Costing'!#REF!,'Equipment &amp; Materials'!J1972,1),""))</f>
        <v>0</v>
      </c>
      <c r="G1966" t="str">
        <f>IF(F1966=1,COUNTIF($F$8:F1966,1),"")</f>
        <v/>
      </c>
      <c r="I1966" s="157">
        <f>IFERROR($H$8:INDEX($H$8:$H$3000,COUNTIF($H$8:$H$3000,"?*")),"")</f>
        <v>0</v>
      </c>
    </row>
    <row r="1967" spans="1:9" x14ac:dyDescent="0.25">
      <c r="A1967">
        <f>--ISNUMBER(IFERROR(SEARCH('Project Costing'!#REF!,'Equipment &amp; Materials'!J1973,1),""))</f>
        <v>0</v>
      </c>
      <c r="B1967" t="str">
        <f>IF(A1967=1,COUNTIF($A$8:A1967,1),"")</f>
        <v/>
      </c>
      <c r="D1967" s="158">
        <f>IFERROR($C$8:INDEX($C$8:$C$3000,COUNTIF($C$8:$C$3000,"?*")),"")</f>
        <v>0</v>
      </c>
      <c r="F1967">
        <f>--ISNUMBER(IFERROR(SEARCH('Project Costing'!#REF!,'Equipment &amp; Materials'!J1973,1),""))</f>
        <v>0</v>
      </c>
      <c r="G1967" t="str">
        <f>IF(F1967=1,COUNTIF($F$8:F1967,1),"")</f>
        <v/>
      </c>
      <c r="I1967" s="157">
        <f>IFERROR($H$8:INDEX($H$8:$H$3000,COUNTIF($H$8:$H$3000,"?*")),"")</f>
        <v>0</v>
      </c>
    </row>
    <row r="1968" spans="1:9" x14ac:dyDescent="0.25">
      <c r="A1968">
        <f>--ISNUMBER(IFERROR(SEARCH('Project Costing'!#REF!,'Equipment &amp; Materials'!J1974,1),""))</f>
        <v>0</v>
      </c>
      <c r="B1968" t="str">
        <f>IF(A1968=1,COUNTIF($A$8:A1968,1),"")</f>
        <v/>
      </c>
      <c r="D1968" s="158">
        <f>IFERROR($C$8:INDEX($C$8:$C$3000,COUNTIF($C$8:$C$3000,"?*")),"")</f>
        <v>0</v>
      </c>
      <c r="F1968">
        <f>--ISNUMBER(IFERROR(SEARCH('Project Costing'!#REF!,'Equipment &amp; Materials'!J1974,1),""))</f>
        <v>0</v>
      </c>
      <c r="G1968" t="str">
        <f>IF(F1968=1,COUNTIF($F$8:F1968,1),"")</f>
        <v/>
      </c>
      <c r="I1968" s="157">
        <f>IFERROR($H$8:INDEX($H$8:$H$3000,COUNTIF($H$8:$H$3000,"?*")),"")</f>
        <v>0</v>
      </c>
    </row>
    <row r="1969" spans="1:9" x14ac:dyDescent="0.25">
      <c r="A1969">
        <f>--ISNUMBER(IFERROR(SEARCH('Project Costing'!#REF!,'Equipment &amp; Materials'!J1975,1),""))</f>
        <v>0</v>
      </c>
      <c r="B1969" t="str">
        <f>IF(A1969=1,COUNTIF($A$8:A1969,1),"")</f>
        <v/>
      </c>
      <c r="D1969" s="158">
        <f>IFERROR($C$8:INDEX($C$8:$C$3000,COUNTIF($C$8:$C$3000,"?*")),"")</f>
        <v>0</v>
      </c>
      <c r="F1969">
        <f>--ISNUMBER(IFERROR(SEARCH('Project Costing'!#REF!,'Equipment &amp; Materials'!J1975,1),""))</f>
        <v>0</v>
      </c>
      <c r="G1969" t="str">
        <f>IF(F1969=1,COUNTIF($F$8:F1969,1),"")</f>
        <v/>
      </c>
      <c r="I1969" s="157">
        <f>IFERROR($H$8:INDEX($H$8:$H$3000,COUNTIF($H$8:$H$3000,"?*")),"")</f>
        <v>0</v>
      </c>
    </row>
    <row r="1970" spans="1:9" x14ac:dyDescent="0.25">
      <c r="A1970">
        <f>--ISNUMBER(IFERROR(SEARCH('Project Costing'!#REF!,'Equipment &amp; Materials'!J1976,1),""))</f>
        <v>0</v>
      </c>
      <c r="B1970" t="str">
        <f>IF(A1970=1,COUNTIF($A$8:A1970,1),"")</f>
        <v/>
      </c>
      <c r="D1970" s="158">
        <f>IFERROR($C$8:INDEX($C$8:$C$3000,COUNTIF($C$8:$C$3000,"?*")),"")</f>
        <v>0</v>
      </c>
      <c r="F1970">
        <f>--ISNUMBER(IFERROR(SEARCH('Project Costing'!#REF!,'Equipment &amp; Materials'!J1976,1),""))</f>
        <v>0</v>
      </c>
      <c r="G1970" t="str">
        <f>IF(F1970=1,COUNTIF($F$8:F1970,1),"")</f>
        <v/>
      </c>
      <c r="I1970" s="157">
        <f>IFERROR($H$8:INDEX($H$8:$H$3000,COUNTIF($H$8:$H$3000,"?*")),"")</f>
        <v>0</v>
      </c>
    </row>
    <row r="1971" spans="1:9" x14ac:dyDescent="0.25">
      <c r="A1971">
        <f>--ISNUMBER(IFERROR(SEARCH('Project Costing'!#REF!,'Equipment &amp; Materials'!J1977,1),""))</f>
        <v>0</v>
      </c>
      <c r="B1971" t="str">
        <f>IF(A1971=1,COUNTIF($A$8:A1971,1),"")</f>
        <v/>
      </c>
      <c r="D1971" s="158">
        <f>IFERROR($C$8:INDEX($C$8:$C$3000,COUNTIF($C$8:$C$3000,"?*")),"")</f>
        <v>0</v>
      </c>
      <c r="F1971">
        <f>--ISNUMBER(IFERROR(SEARCH('Project Costing'!#REF!,'Equipment &amp; Materials'!J1977,1),""))</f>
        <v>0</v>
      </c>
      <c r="G1971" t="str">
        <f>IF(F1971=1,COUNTIF($F$8:F1971,1),"")</f>
        <v/>
      </c>
      <c r="I1971" s="157">
        <f>IFERROR($H$8:INDEX($H$8:$H$3000,COUNTIF($H$8:$H$3000,"?*")),"")</f>
        <v>0</v>
      </c>
    </row>
    <row r="1972" spans="1:9" x14ac:dyDescent="0.25">
      <c r="A1972">
        <f>--ISNUMBER(IFERROR(SEARCH('Project Costing'!#REF!,'Equipment &amp; Materials'!J1978,1),""))</f>
        <v>0</v>
      </c>
      <c r="B1972" t="str">
        <f>IF(A1972=1,COUNTIF($A$8:A1972,1),"")</f>
        <v/>
      </c>
      <c r="D1972" s="158">
        <f>IFERROR($C$8:INDEX($C$8:$C$3000,COUNTIF($C$8:$C$3000,"?*")),"")</f>
        <v>0</v>
      </c>
      <c r="F1972">
        <f>--ISNUMBER(IFERROR(SEARCH('Project Costing'!#REF!,'Equipment &amp; Materials'!J1978,1),""))</f>
        <v>0</v>
      </c>
      <c r="G1972" t="str">
        <f>IF(F1972=1,COUNTIF($F$8:F1972,1),"")</f>
        <v/>
      </c>
      <c r="I1972" s="157">
        <f>IFERROR($H$8:INDEX($H$8:$H$3000,COUNTIF($H$8:$H$3000,"?*")),"")</f>
        <v>0</v>
      </c>
    </row>
    <row r="1973" spans="1:9" x14ac:dyDescent="0.25">
      <c r="A1973">
        <f>--ISNUMBER(IFERROR(SEARCH('Project Costing'!#REF!,'Equipment &amp; Materials'!J1979,1),""))</f>
        <v>0</v>
      </c>
      <c r="B1973" t="str">
        <f>IF(A1973=1,COUNTIF($A$8:A1973,1),"")</f>
        <v/>
      </c>
      <c r="D1973" s="158">
        <f>IFERROR($C$8:INDEX($C$8:$C$3000,COUNTIF($C$8:$C$3000,"?*")),"")</f>
        <v>0</v>
      </c>
      <c r="F1973">
        <f>--ISNUMBER(IFERROR(SEARCH('Project Costing'!#REF!,'Equipment &amp; Materials'!J1979,1),""))</f>
        <v>0</v>
      </c>
      <c r="G1973" t="str">
        <f>IF(F1973=1,COUNTIF($F$8:F1973,1),"")</f>
        <v/>
      </c>
      <c r="I1973" s="157">
        <f>IFERROR($H$8:INDEX($H$8:$H$3000,COUNTIF($H$8:$H$3000,"?*")),"")</f>
        <v>0</v>
      </c>
    </row>
    <row r="1974" spans="1:9" x14ac:dyDescent="0.25">
      <c r="A1974">
        <f>--ISNUMBER(IFERROR(SEARCH('Project Costing'!#REF!,'Equipment &amp; Materials'!J1980,1),""))</f>
        <v>0</v>
      </c>
      <c r="B1974" t="str">
        <f>IF(A1974=1,COUNTIF($A$8:A1974,1),"")</f>
        <v/>
      </c>
      <c r="D1974" s="158">
        <f>IFERROR($C$8:INDEX($C$8:$C$3000,COUNTIF($C$8:$C$3000,"?*")),"")</f>
        <v>0</v>
      </c>
      <c r="F1974">
        <f>--ISNUMBER(IFERROR(SEARCH('Project Costing'!#REF!,'Equipment &amp; Materials'!J1980,1),""))</f>
        <v>0</v>
      </c>
      <c r="G1974" t="str">
        <f>IF(F1974=1,COUNTIF($F$8:F1974,1),"")</f>
        <v/>
      </c>
      <c r="I1974" s="157">
        <f>IFERROR($H$8:INDEX($H$8:$H$3000,COUNTIF($H$8:$H$3000,"?*")),"")</f>
        <v>0</v>
      </c>
    </row>
    <row r="1975" spans="1:9" x14ac:dyDescent="0.25">
      <c r="A1975">
        <f>--ISNUMBER(IFERROR(SEARCH('Project Costing'!#REF!,'Equipment &amp; Materials'!J1981,1),""))</f>
        <v>0</v>
      </c>
      <c r="B1975" t="str">
        <f>IF(A1975=1,COUNTIF($A$8:A1975,1),"")</f>
        <v/>
      </c>
      <c r="D1975" s="158">
        <f>IFERROR($C$8:INDEX($C$8:$C$3000,COUNTIF($C$8:$C$3000,"?*")),"")</f>
        <v>0</v>
      </c>
      <c r="F1975">
        <f>--ISNUMBER(IFERROR(SEARCH('Project Costing'!#REF!,'Equipment &amp; Materials'!J1981,1),""))</f>
        <v>0</v>
      </c>
      <c r="G1975" t="str">
        <f>IF(F1975=1,COUNTIF($F$8:F1975,1),"")</f>
        <v/>
      </c>
      <c r="I1975" s="157">
        <f>IFERROR($H$8:INDEX($H$8:$H$3000,COUNTIF($H$8:$H$3000,"?*")),"")</f>
        <v>0</v>
      </c>
    </row>
    <row r="1976" spans="1:9" x14ac:dyDescent="0.25">
      <c r="A1976">
        <f>--ISNUMBER(IFERROR(SEARCH('Project Costing'!#REF!,'Equipment &amp; Materials'!J1982,1),""))</f>
        <v>0</v>
      </c>
      <c r="B1976" t="str">
        <f>IF(A1976=1,COUNTIF($A$8:A1976,1),"")</f>
        <v/>
      </c>
      <c r="D1976" s="158">
        <f>IFERROR($C$8:INDEX($C$8:$C$3000,COUNTIF($C$8:$C$3000,"?*")),"")</f>
        <v>0</v>
      </c>
      <c r="F1976">
        <f>--ISNUMBER(IFERROR(SEARCH('Project Costing'!#REF!,'Equipment &amp; Materials'!J1982,1),""))</f>
        <v>0</v>
      </c>
      <c r="G1976" t="str">
        <f>IF(F1976=1,COUNTIF($F$8:F1976,1),"")</f>
        <v/>
      </c>
      <c r="I1976" s="157">
        <f>IFERROR($H$8:INDEX($H$8:$H$3000,COUNTIF($H$8:$H$3000,"?*")),"")</f>
        <v>0</v>
      </c>
    </row>
    <row r="1977" spans="1:9" x14ac:dyDescent="0.25">
      <c r="A1977">
        <f>--ISNUMBER(IFERROR(SEARCH('Project Costing'!#REF!,'Equipment &amp; Materials'!J1983,1),""))</f>
        <v>0</v>
      </c>
      <c r="B1977" t="str">
        <f>IF(A1977=1,COUNTIF($A$8:A1977,1),"")</f>
        <v/>
      </c>
      <c r="D1977" s="158">
        <f>IFERROR($C$8:INDEX($C$8:$C$3000,COUNTIF($C$8:$C$3000,"?*")),"")</f>
        <v>0</v>
      </c>
      <c r="F1977">
        <f>--ISNUMBER(IFERROR(SEARCH('Project Costing'!#REF!,'Equipment &amp; Materials'!J1983,1),""))</f>
        <v>0</v>
      </c>
      <c r="G1977" t="str">
        <f>IF(F1977=1,COUNTIF($F$8:F1977,1),"")</f>
        <v/>
      </c>
      <c r="I1977" s="157">
        <f>IFERROR($H$8:INDEX($H$8:$H$3000,COUNTIF($H$8:$H$3000,"?*")),"")</f>
        <v>0</v>
      </c>
    </row>
    <row r="1978" spans="1:9" x14ac:dyDescent="0.25">
      <c r="A1978">
        <f>--ISNUMBER(IFERROR(SEARCH('Project Costing'!#REF!,'Equipment &amp; Materials'!J1984,1),""))</f>
        <v>0</v>
      </c>
      <c r="B1978" t="str">
        <f>IF(A1978=1,COUNTIF($A$8:A1978,1),"")</f>
        <v/>
      </c>
      <c r="D1978" s="158">
        <f>IFERROR($C$8:INDEX($C$8:$C$3000,COUNTIF($C$8:$C$3000,"?*")),"")</f>
        <v>0</v>
      </c>
      <c r="F1978">
        <f>--ISNUMBER(IFERROR(SEARCH('Project Costing'!#REF!,'Equipment &amp; Materials'!J1984,1),""))</f>
        <v>0</v>
      </c>
      <c r="G1978" t="str">
        <f>IF(F1978=1,COUNTIF($F$8:F1978,1),"")</f>
        <v/>
      </c>
      <c r="I1978" s="157">
        <f>IFERROR($H$8:INDEX($H$8:$H$3000,COUNTIF($H$8:$H$3000,"?*")),"")</f>
        <v>0</v>
      </c>
    </row>
    <row r="1979" spans="1:9" x14ac:dyDescent="0.25">
      <c r="A1979">
        <f>--ISNUMBER(IFERROR(SEARCH('Project Costing'!#REF!,'Equipment &amp; Materials'!J1985,1),""))</f>
        <v>0</v>
      </c>
      <c r="B1979" t="str">
        <f>IF(A1979=1,COUNTIF($A$8:A1979,1),"")</f>
        <v/>
      </c>
      <c r="D1979" s="158">
        <f>IFERROR($C$8:INDEX($C$8:$C$3000,COUNTIF($C$8:$C$3000,"?*")),"")</f>
        <v>0</v>
      </c>
      <c r="F1979">
        <f>--ISNUMBER(IFERROR(SEARCH('Project Costing'!#REF!,'Equipment &amp; Materials'!J1985,1),""))</f>
        <v>0</v>
      </c>
      <c r="G1979" t="str">
        <f>IF(F1979=1,COUNTIF($F$8:F1979,1),"")</f>
        <v/>
      </c>
      <c r="I1979" s="157">
        <f>IFERROR($H$8:INDEX($H$8:$H$3000,COUNTIF($H$8:$H$3000,"?*")),"")</f>
        <v>0</v>
      </c>
    </row>
    <row r="1980" spans="1:9" x14ac:dyDescent="0.25">
      <c r="A1980">
        <f>--ISNUMBER(IFERROR(SEARCH('Project Costing'!#REF!,'Equipment &amp; Materials'!J1986,1),""))</f>
        <v>0</v>
      </c>
      <c r="B1980" t="str">
        <f>IF(A1980=1,COUNTIF($A$8:A1980,1),"")</f>
        <v/>
      </c>
      <c r="D1980" s="158">
        <f>IFERROR($C$8:INDEX($C$8:$C$3000,COUNTIF($C$8:$C$3000,"?*")),"")</f>
        <v>0</v>
      </c>
      <c r="F1980">
        <f>--ISNUMBER(IFERROR(SEARCH('Project Costing'!#REF!,'Equipment &amp; Materials'!J1986,1),""))</f>
        <v>0</v>
      </c>
      <c r="G1980" t="str">
        <f>IF(F1980=1,COUNTIF($F$8:F1980,1),"")</f>
        <v/>
      </c>
      <c r="I1980" s="157">
        <f>IFERROR($H$8:INDEX($H$8:$H$3000,COUNTIF($H$8:$H$3000,"?*")),"")</f>
        <v>0</v>
      </c>
    </row>
    <row r="1981" spans="1:9" x14ac:dyDescent="0.25">
      <c r="A1981">
        <f>--ISNUMBER(IFERROR(SEARCH('Project Costing'!#REF!,'Equipment &amp; Materials'!J1987,1),""))</f>
        <v>0</v>
      </c>
      <c r="B1981" t="str">
        <f>IF(A1981=1,COUNTIF($A$8:A1981,1),"")</f>
        <v/>
      </c>
      <c r="D1981" s="158">
        <f>IFERROR($C$8:INDEX($C$8:$C$3000,COUNTIF($C$8:$C$3000,"?*")),"")</f>
        <v>0</v>
      </c>
      <c r="F1981">
        <f>--ISNUMBER(IFERROR(SEARCH('Project Costing'!#REF!,'Equipment &amp; Materials'!J1987,1),""))</f>
        <v>0</v>
      </c>
      <c r="G1981" t="str">
        <f>IF(F1981=1,COUNTIF($F$8:F1981,1),"")</f>
        <v/>
      </c>
      <c r="I1981" s="157">
        <f>IFERROR($H$8:INDEX($H$8:$H$3000,COUNTIF($H$8:$H$3000,"?*")),"")</f>
        <v>0</v>
      </c>
    </row>
    <row r="1982" spans="1:9" x14ac:dyDescent="0.25">
      <c r="A1982">
        <f>--ISNUMBER(IFERROR(SEARCH('Project Costing'!#REF!,'Equipment &amp; Materials'!J1988,1),""))</f>
        <v>0</v>
      </c>
      <c r="B1982" t="str">
        <f>IF(A1982=1,COUNTIF($A$8:A1982,1),"")</f>
        <v/>
      </c>
      <c r="D1982" s="158">
        <f>IFERROR($C$8:INDEX($C$8:$C$3000,COUNTIF($C$8:$C$3000,"?*")),"")</f>
        <v>0</v>
      </c>
      <c r="F1982">
        <f>--ISNUMBER(IFERROR(SEARCH('Project Costing'!#REF!,'Equipment &amp; Materials'!J1988,1),""))</f>
        <v>0</v>
      </c>
      <c r="G1982" t="str">
        <f>IF(F1982=1,COUNTIF($F$8:F1982,1),"")</f>
        <v/>
      </c>
      <c r="I1982" s="157">
        <f>IFERROR($H$8:INDEX($H$8:$H$3000,COUNTIF($H$8:$H$3000,"?*")),"")</f>
        <v>0</v>
      </c>
    </row>
    <row r="1983" spans="1:9" x14ac:dyDescent="0.25">
      <c r="A1983">
        <f>--ISNUMBER(IFERROR(SEARCH('Project Costing'!#REF!,'Equipment &amp; Materials'!J1989,1),""))</f>
        <v>0</v>
      </c>
      <c r="B1983" t="str">
        <f>IF(A1983=1,COUNTIF($A$8:A1983,1),"")</f>
        <v/>
      </c>
      <c r="D1983" s="158">
        <f>IFERROR($C$8:INDEX($C$8:$C$3000,COUNTIF($C$8:$C$3000,"?*")),"")</f>
        <v>0</v>
      </c>
      <c r="F1983">
        <f>--ISNUMBER(IFERROR(SEARCH('Project Costing'!#REF!,'Equipment &amp; Materials'!J1989,1),""))</f>
        <v>0</v>
      </c>
      <c r="G1983" t="str">
        <f>IF(F1983=1,COUNTIF($F$8:F1983,1),"")</f>
        <v/>
      </c>
      <c r="I1983" s="157">
        <f>IFERROR($H$8:INDEX($H$8:$H$3000,COUNTIF($H$8:$H$3000,"?*")),"")</f>
        <v>0</v>
      </c>
    </row>
    <row r="1984" spans="1:9" x14ac:dyDescent="0.25">
      <c r="A1984">
        <f>--ISNUMBER(IFERROR(SEARCH('Project Costing'!#REF!,'Equipment &amp; Materials'!J1990,1),""))</f>
        <v>0</v>
      </c>
      <c r="B1984" t="str">
        <f>IF(A1984=1,COUNTIF($A$8:A1984,1),"")</f>
        <v/>
      </c>
      <c r="D1984" s="158">
        <f>IFERROR($C$8:INDEX($C$8:$C$3000,COUNTIF($C$8:$C$3000,"?*")),"")</f>
        <v>0</v>
      </c>
      <c r="F1984">
        <f>--ISNUMBER(IFERROR(SEARCH('Project Costing'!#REF!,'Equipment &amp; Materials'!J1990,1),""))</f>
        <v>0</v>
      </c>
      <c r="G1984" t="str">
        <f>IF(F1984=1,COUNTIF($F$8:F1984,1),"")</f>
        <v/>
      </c>
      <c r="I1984" s="157">
        <f>IFERROR($H$8:INDEX($H$8:$H$3000,COUNTIF($H$8:$H$3000,"?*")),"")</f>
        <v>0</v>
      </c>
    </row>
    <row r="1985" spans="1:9" x14ac:dyDescent="0.25">
      <c r="A1985">
        <f>--ISNUMBER(IFERROR(SEARCH('Project Costing'!#REF!,'Equipment &amp; Materials'!J1991,1),""))</f>
        <v>0</v>
      </c>
      <c r="B1985" t="str">
        <f>IF(A1985=1,COUNTIF($A$8:A1985,1),"")</f>
        <v/>
      </c>
      <c r="D1985" s="158">
        <f>IFERROR($C$8:INDEX($C$8:$C$3000,COUNTIF($C$8:$C$3000,"?*")),"")</f>
        <v>0</v>
      </c>
      <c r="F1985">
        <f>--ISNUMBER(IFERROR(SEARCH('Project Costing'!#REF!,'Equipment &amp; Materials'!J1991,1),""))</f>
        <v>0</v>
      </c>
      <c r="G1985" t="str">
        <f>IF(F1985=1,COUNTIF($F$8:F1985,1),"")</f>
        <v/>
      </c>
      <c r="I1985" s="157">
        <f>IFERROR($H$8:INDEX($H$8:$H$3000,COUNTIF($H$8:$H$3000,"?*")),"")</f>
        <v>0</v>
      </c>
    </row>
    <row r="1986" spans="1:9" x14ac:dyDescent="0.25">
      <c r="A1986">
        <f>--ISNUMBER(IFERROR(SEARCH('Project Costing'!#REF!,'Equipment &amp; Materials'!J1992,1),""))</f>
        <v>0</v>
      </c>
      <c r="B1986" t="str">
        <f>IF(A1986=1,COUNTIF($A$8:A1986,1),"")</f>
        <v/>
      </c>
      <c r="D1986" s="158">
        <f>IFERROR($C$8:INDEX($C$8:$C$3000,COUNTIF($C$8:$C$3000,"?*")),"")</f>
        <v>0</v>
      </c>
      <c r="F1986">
        <f>--ISNUMBER(IFERROR(SEARCH('Project Costing'!#REF!,'Equipment &amp; Materials'!J1992,1),""))</f>
        <v>0</v>
      </c>
      <c r="G1986" t="str">
        <f>IF(F1986=1,COUNTIF($F$8:F1986,1),"")</f>
        <v/>
      </c>
      <c r="I1986" s="157">
        <f>IFERROR($H$8:INDEX($H$8:$H$3000,COUNTIF($H$8:$H$3000,"?*")),"")</f>
        <v>0</v>
      </c>
    </row>
    <row r="1987" spans="1:9" x14ac:dyDescent="0.25">
      <c r="A1987">
        <f>--ISNUMBER(IFERROR(SEARCH('Project Costing'!#REF!,'Equipment &amp; Materials'!J1993,1),""))</f>
        <v>0</v>
      </c>
      <c r="B1987" t="str">
        <f>IF(A1987=1,COUNTIF($A$8:A1987,1),"")</f>
        <v/>
      </c>
      <c r="D1987" s="158">
        <f>IFERROR($C$8:INDEX($C$8:$C$3000,COUNTIF($C$8:$C$3000,"?*")),"")</f>
        <v>0</v>
      </c>
      <c r="F1987">
        <f>--ISNUMBER(IFERROR(SEARCH('Project Costing'!#REF!,'Equipment &amp; Materials'!J1993,1),""))</f>
        <v>0</v>
      </c>
      <c r="G1987" t="str">
        <f>IF(F1987=1,COUNTIF($F$8:F1987,1),"")</f>
        <v/>
      </c>
      <c r="I1987" s="157">
        <f>IFERROR($H$8:INDEX($H$8:$H$3000,COUNTIF($H$8:$H$3000,"?*")),"")</f>
        <v>0</v>
      </c>
    </row>
    <row r="1988" spans="1:9" x14ac:dyDescent="0.25">
      <c r="A1988">
        <f>--ISNUMBER(IFERROR(SEARCH('Project Costing'!#REF!,'Equipment &amp; Materials'!J1994,1),""))</f>
        <v>0</v>
      </c>
      <c r="B1988" t="str">
        <f>IF(A1988=1,COUNTIF($A$8:A1988,1),"")</f>
        <v/>
      </c>
      <c r="D1988" s="158">
        <f>IFERROR($C$8:INDEX($C$8:$C$3000,COUNTIF($C$8:$C$3000,"?*")),"")</f>
        <v>0</v>
      </c>
      <c r="F1988">
        <f>--ISNUMBER(IFERROR(SEARCH('Project Costing'!#REF!,'Equipment &amp; Materials'!J1994,1),""))</f>
        <v>0</v>
      </c>
      <c r="G1988" t="str">
        <f>IF(F1988=1,COUNTIF($F$8:F1988,1),"")</f>
        <v/>
      </c>
      <c r="I1988" s="157">
        <f>IFERROR($H$8:INDEX($H$8:$H$3000,COUNTIF($H$8:$H$3000,"?*")),"")</f>
        <v>0</v>
      </c>
    </row>
    <row r="1989" spans="1:9" x14ac:dyDescent="0.25">
      <c r="A1989">
        <f>--ISNUMBER(IFERROR(SEARCH('Project Costing'!#REF!,'Equipment &amp; Materials'!J1995,1),""))</f>
        <v>0</v>
      </c>
      <c r="B1989" t="str">
        <f>IF(A1989=1,COUNTIF($A$8:A1989,1),"")</f>
        <v/>
      </c>
      <c r="D1989" s="158">
        <f>IFERROR($C$8:INDEX($C$8:$C$3000,COUNTIF($C$8:$C$3000,"?*")),"")</f>
        <v>0</v>
      </c>
      <c r="F1989">
        <f>--ISNUMBER(IFERROR(SEARCH('Project Costing'!#REF!,'Equipment &amp; Materials'!J1995,1),""))</f>
        <v>0</v>
      </c>
      <c r="G1989" t="str">
        <f>IF(F1989=1,COUNTIF($F$8:F1989,1),"")</f>
        <v/>
      </c>
      <c r="I1989" s="157">
        <f>IFERROR($H$8:INDEX($H$8:$H$3000,COUNTIF($H$8:$H$3000,"?*")),"")</f>
        <v>0</v>
      </c>
    </row>
    <row r="1990" spans="1:9" x14ac:dyDescent="0.25">
      <c r="A1990">
        <f>--ISNUMBER(IFERROR(SEARCH('Project Costing'!#REF!,'Equipment &amp; Materials'!J1996,1),""))</f>
        <v>0</v>
      </c>
      <c r="B1990" t="str">
        <f>IF(A1990=1,COUNTIF($A$8:A1990,1),"")</f>
        <v/>
      </c>
      <c r="D1990" s="158">
        <f>IFERROR($C$8:INDEX($C$8:$C$3000,COUNTIF($C$8:$C$3000,"?*")),"")</f>
        <v>0</v>
      </c>
      <c r="F1990">
        <f>--ISNUMBER(IFERROR(SEARCH('Project Costing'!#REF!,'Equipment &amp; Materials'!J1996,1),""))</f>
        <v>0</v>
      </c>
      <c r="G1990" t="str">
        <f>IF(F1990=1,COUNTIF($F$8:F1990,1),"")</f>
        <v/>
      </c>
      <c r="I1990" s="157">
        <f>IFERROR($H$8:INDEX($H$8:$H$3000,COUNTIF($H$8:$H$3000,"?*")),"")</f>
        <v>0</v>
      </c>
    </row>
    <row r="1991" spans="1:9" x14ac:dyDescent="0.25">
      <c r="A1991">
        <f>--ISNUMBER(IFERROR(SEARCH('Project Costing'!#REF!,'Equipment &amp; Materials'!J1997,1),""))</f>
        <v>0</v>
      </c>
      <c r="B1991" t="str">
        <f>IF(A1991=1,COUNTIF($A$8:A1991,1),"")</f>
        <v/>
      </c>
      <c r="D1991" s="158">
        <f>IFERROR($C$8:INDEX($C$8:$C$3000,COUNTIF($C$8:$C$3000,"?*")),"")</f>
        <v>0</v>
      </c>
      <c r="F1991">
        <f>--ISNUMBER(IFERROR(SEARCH('Project Costing'!#REF!,'Equipment &amp; Materials'!J1997,1),""))</f>
        <v>0</v>
      </c>
      <c r="G1991" t="str">
        <f>IF(F1991=1,COUNTIF($F$8:F1991,1),"")</f>
        <v/>
      </c>
      <c r="I1991" s="157">
        <f>IFERROR($H$8:INDEX($H$8:$H$3000,COUNTIF($H$8:$H$3000,"?*")),"")</f>
        <v>0</v>
      </c>
    </row>
    <row r="1992" spans="1:9" x14ac:dyDescent="0.25">
      <c r="A1992">
        <f>--ISNUMBER(IFERROR(SEARCH('Project Costing'!#REF!,'Equipment &amp; Materials'!J1998,1),""))</f>
        <v>0</v>
      </c>
      <c r="B1992" t="str">
        <f>IF(A1992=1,COUNTIF($A$8:A1992,1),"")</f>
        <v/>
      </c>
      <c r="D1992" s="158">
        <f>IFERROR($C$8:INDEX($C$8:$C$3000,COUNTIF($C$8:$C$3000,"?*")),"")</f>
        <v>0</v>
      </c>
      <c r="F1992">
        <f>--ISNUMBER(IFERROR(SEARCH('Project Costing'!#REF!,'Equipment &amp; Materials'!J1998,1),""))</f>
        <v>0</v>
      </c>
      <c r="G1992" t="str">
        <f>IF(F1992=1,COUNTIF($F$8:F1992,1),"")</f>
        <v/>
      </c>
      <c r="I1992" s="157">
        <f>IFERROR($H$8:INDEX($H$8:$H$3000,COUNTIF($H$8:$H$3000,"?*")),"")</f>
        <v>0</v>
      </c>
    </row>
    <row r="1993" spans="1:9" x14ac:dyDescent="0.25">
      <c r="A1993">
        <f>--ISNUMBER(IFERROR(SEARCH('Project Costing'!#REF!,'Equipment &amp; Materials'!J1999,1),""))</f>
        <v>0</v>
      </c>
      <c r="B1993" t="str">
        <f>IF(A1993=1,COUNTIF($A$8:A1993,1),"")</f>
        <v/>
      </c>
      <c r="D1993" s="158">
        <f>IFERROR($C$8:INDEX($C$8:$C$3000,COUNTIF($C$8:$C$3000,"?*")),"")</f>
        <v>0</v>
      </c>
      <c r="F1993">
        <f>--ISNUMBER(IFERROR(SEARCH('Project Costing'!#REF!,'Equipment &amp; Materials'!J1999,1),""))</f>
        <v>0</v>
      </c>
      <c r="G1993" t="str">
        <f>IF(F1993=1,COUNTIF($F$8:F1993,1),"")</f>
        <v/>
      </c>
      <c r="I1993" s="157">
        <f>IFERROR($H$8:INDEX($H$8:$H$3000,COUNTIF($H$8:$H$3000,"?*")),"")</f>
        <v>0</v>
      </c>
    </row>
    <row r="1994" spans="1:9" x14ac:dyDescent="0.25">
      <c r="A1994">
        <f>--ISNUMBER(IFERROR(SEARCH('Project Costing'!#REF!,'Equipment &amp; Materials'!J2000,1),""))</f>
        <v>0</v>
      </c>
      <c r="B1994" t="str">
        <f>IF(A1994=1,COUNTIF($A$8:A1994,1),"")</f>
        <v/>
      </c>
      <c r="D1994" s="158">
        <f>IFERROR($C$8:INDEX($C$8:$C$3000,COUNTIF($C$8:$C$3000,"?*")),"")</f>
        <v>0</v>
      </c>
      <c r="F1994">
        <f>--ISNUMBER(IFERROR(SEARCH('Project Costing'!#REF!,'Equipment &amp; Materials'!J2000,1),""))</f>
        <v>0</v>
      </c>
      <c r="G1994" t="str">
        <f>IF(F1994=1,COUNTIF($F$8:F1994,1),"")</f>
        <v/>
      </c>
      <c r="I1994" s="157">
        <f>IFERROR($H$8:INDEX($H$8:$H$3000,COUNTIF($H$8:$H$3000,"?*")),"")</f>
        <v>0</v>
      </c>
    </row>
    <row r="1995" spans="1:9" x14ac:dyDescent="0.25">
      <c r="A1995">
        <f>--ISNUMBER(IFERROR(SEARCH('Project Costing'!#REF!,'Equipment &amp; Materials'!J2001,1),""))</f>
        <v>0</v>
      </c>
      <c r="B1995" t="str">
        <f>IF(A1995=1,COUNTIF($A$8:A1995,1),"")</f>
        <v/>
      </c>
      <c r="D1995" s="158">
        <f>IFERROR($C$8:INDEX($C$8:$C$3000,COUNTIF($C$8:$C$3000,"?*")),"")</f>
        <v>0</v>
      </c>
      <c r="F1995">
        <f>--ISNUMBER(IFERROR(SEARCH('Project Costing'!#REF!,'Equipment &amp; Materials'!J2001,1),""))</f>
        <v>0</v>
      </c>
      <c r="G1995" t="str">
        <f>IF(F1995=1,COUNTIF($F$8:F1995,1),"")</f>
        <v/>
      </c>
      <c r="I1995" s="157">
        <f>IFERROR($H$8:INDEX($H$8:$H$3000,COUNTIF($H$8:$H$3000,"?*")),"")</f>
        <v>0</v>
      </c>
    </row>
    <row r="1996" spans="1:9" x14ac:dyDescent="0.25">
      <c r="A1996">
        <f>--ISNUMBER(IFERROR(SEARCH('Project Costing'!#REF!,'Equipment &amp; Materials'!J2002,1),""))</f>
        <v>0</v>
      </c>
      <c r="B1996" t="str">
        <f>IF(A1996=1,COUNTIF($A$8:A1996,1),"")</f>
        <v/>
      </c>
      <c r="D1996" s="158">
        <f>IFERROR($C$8:INDEX($C$8:$C$3000,COUNTIF($C$8:$C$3000,"?*")),"")</f>
        <v>0</v>
      </c>
      <c r="F1996">
        <f>--ISNUMBER(IFERROR(SEARCH('Project Costing'!#REF!,'Equipment &amp; Materials'!J2002,1),""))</f>
        <v>0</v>
      </c>
      <c r="G1996" t="str">
        <f>IF(F1996=1,COUNTIF($F$8:F1996,1),"")</f>
        <v/>
      </c>
      <c r="I1996" s="157">
        <f>IFERROR($H$8:INDEX($H$8:$H$3000,COUNTIF($H$8:$H$3000,"?*")),"")</f>
        <v>0</v>
      </c>
    </row>
    <row r="1997" spans="1:9" x14ac:dyDescent="0.25">
      <c r="A1997">
        <f>--ISNUMBER(IFERROR(SEARCH('Project Costing'!#REF!,'Equipment &amp; Materials'!J2003,1),""))</f>
        <v>0</v>
      </c>
      <c r="B1997" t="str">
        <f>IF(A1997=1,COUNTIF($A$8:A1997,1),"")</f>
        <v/>
      </c>
      <c r="D1997" s="158">
        <f>IFERROR($C$8:INDEX($C$8:$C$3000,COUNTIF($C$8:$C$3000,"?*")),"")</f>
        <v>0</v>
      </c>
      <c r="F1997">
        <f>--ISNUMBER(IFERROR(SEARCH('Project Costing'!#REF!,'Equipment &amp; Materials'!J2003,1),""))</f>
        <v>0</v>
      </c>
      <c r="G1997" t="str">
        <f>IF(F1997=1,COUNTIF($F$8:F1997,1),"")</f>
        <v/>
      </c>
      <c r="I1997" s="157">
        <f>IFERROR($H$8:INDEX($H$8:$H$3000,COUNTIF($H$8:$H$3000,"?*")),"")</f>
        <v>0</v>
      </c>
    </row>
    <row r="1998" spans="1:9" x14ac:dyDescent="0.25">
      <c r="A1998">
        <f>--ISNUMBER(IFERROR(SEARCH('Project Costing'!#REF!,'Equipment &amp; Materials'!J2004,1),""))</f>
        <v>0</v>
      </c>
      <c r="B1998" t="str">
        <f>IF(A1998=1,COUNTIF($A$8:A1998,1),"")</f>
        <v/>
      </c>
      <c r="D1998" s="158">
        <f>IFERROR($C$8:INDEX($C$8:$C$3000,COUNTIF($C$8:$C$3000,"?*")),"")</f>
        <v>0</v>
      </c>
      <c r="F1998">
        <f>--ISNUMBER(IFERROR(SEARCH('Project Costing'!#REF!,'Equipment &amp; Materials'!J2004,1),""))</f>
        <v>0</v>
      </c>
      <c r="G1998" t="str">
        <f>IF(F1998=1,COUNTIF($F$8:F1998,1),"")</f>
        <v/>
      </c>
      <c r="I1998" s="157">
        <f>IFERROR($H$8:INDEX($H$8:$H$3000,COUNTIF($H$8:$H$3000,"?*")),"")</f>
        <v>0</v>
      </c>
    </row>
    <row r="1999" spans="1:9" x14ac:dyDescent="0.25">
      <c r="A1999">
        <f>--ISNUMBER(IFERROR(SEARCH('Project Costing'!#REF!,'Equipment &amp; Materials'!J2005,1),""))</f>
        <v>0</v>
      </c>
      <c r="B1999" t="str">
        <f>IF(A1999=1,COUNTIF($A$8:A1999,1),"")</f>
        <v/>
      </c>
      <c r="D1999" s="158">
        <f>IFERROR($C$8:INDEX($C$8:$C$3000,COUNTIF($C$8:$C$3000,"?*")),"")</f>
        <v>0</v>
      </c>
      <c r="F1999">
        <f>--ISNUMBER(IFERROR(SEARCH('Project Costing'!#REF!,'Equipment &amp; Materials'!J2005,1),""))</f>
        <v>0</v>
      </c>
      <c r="G1999" t="str">
        <f>IF(F1999=1,COUNTIF($F$8:F1999,1),"")</f>
        <v/>
      </c>
      <c r="I1999" s="157">
        <f>IFERROR($H$8:INDEX($H$8:$H$3000,COUNTIF($H$8:$H$3000,"?*")),"")</f>
        <v>0</v>
      </c>
    </row>
    <row r="2000" spans="1:9" x14ac:dyDescent="0.25">
      <c r="A2000">
        <f>--ISNUMBER(IFERROR(SEARCH('Project Costing'!#REF!,'Equipment &amp; Materials'!J2006,1),""))</f>
        <v>0</v>
      </c>
      <c r="B2000" t="str">
        <f>IF(A2000=1,COUNTIF($A$8:A2000,1),"")</f>
        <v/>
      </c>
      <c r="D2000" s="158">
        <f>IFERROR($C$8:INDEX($C$8:$C$3000,COUNTIF($C$8:$C$3000,"?*")),"")</f>
        <v>0</v>
      </c>
      <c r="F2000">
        <f>--ISNUMBER(IFERROR(SEARCH('Project Costing'!#REF!,'Equipment &amp; Materials'!J2006,1),""))</f>
        <v>0</v>
      </c>
      <c r="G2000" t="str">
        <f>IF(F2000=1,COUNTIF($F$8:F2000,1),"")</f>
        <v/>
      </c>
      <c r="I2000" s="157">
        <f>IFERROR($H$8:INDEX($H$8:$H$3000,COUNTIF($H$8:$H$3000,"?*")),"")</f>
        <v>0</v>
      </c>
    </row>
    <row r="2001" spans="1:9" x14ac:dyDescent="0.25">
      <c r="A2001">
        <f>--ISNUMBER(IFERROR(SEARCH('Project Costing'!#REF!,'Equipment &amp; Materials'!J2007,1),""))</f>
        <v>0</v>
      </c>
      <c r="B2001" t="str">
        <f>IF(A2001=1,COUNTIF($A$8:A2001,1),"")</f>
        <v/>
      </c>
      <c r="D2001" s="158">
        <f>IFERROR($C$8:INDEX($C$8:$C$3000,COUNTIF($C$8:$C$3000,"?*")),"")</f>
        <v>0</v>
      </c>
      <c r="F2001">
        <f>--ISNUMBER(IFERROR(SEARCH('Project Costing'!#REF!,'Equipment &amp; Materials'!J2007,1),""))</f>
        <v>0</v>
      </c>
      <c r="G2001" t="str">
        <f>IF(F2001=1,COUNTIF($F$8:F2001,1),"")</f>
        <v/>
      </c>
      <c r="I2001" s="157">
        <f>IFERROR($H$8:INDEX($H$8:$H$3000,COUNTIF($H$8:$H$3000,"?*")),"")</f>
        <v>0</v>
      </c>
    </row>
    <row r="2002" spans="1:9" x14ac:dyDescent="0.25">
      <c r="A2002">
        <f>--ISNUMBER(IFERROR(SEARCH('Project Costing'!#REF!,'Equipment &amp; Materials'!J2008,1),""))</f>
        <v>0</v>
      </c>
      <c r="B2002" t="str">
        <f>IF(A2002=1,COUNTIF($A$8:A2002,1),"")</f>
        <v/>
      </c>
      <c r="D2002" s="158">
        <f>IFERROR($C$8:INDEX($C$8:$C$3000,COUNTIF($C$8:$C$3000,"?*")),"")</f>
        <v>0</v>
      </c>
      <c r="F2002">
        <f>--ISNUMBER(IFERROR(SEARCH('Project Costing'!#REF!,'Equipment &amp; Materials'!J2008,1),""))</f>
        <v>0</v>
      </c>
      <c r="G2002" t="str">
        <f>IF(F2002=1,COUNTIF($F$8:F2002,1),"")</f>
        <v/>
      </c>
      <c r="I2002" s="157">
        <f>IFERROR($H$8:INDEX($H$8:$H$3000,COUNTIF($H$8:$H$3000,"?*")),"")</f>
        <v>0</v>
      </c>
    </row>
    <row r="2003" spans="1:9" x14ac:dyDescent="0.25">
      <c r="A2003">
        <f>--ISNUMBER(IFERROR(SEARCH('Project Costing'!#REF!,'Equipment &amp; Materials'!J2009,1),""))</f>
        <v>0</v>
      </c>
      <c r="B2003" t="str">
        <f>IF(A2003=1,COUNTIF($A$8:A2003,1),"")</f>
        <v/>
      </c>
      <c r="D2003" s="158">
        <f>IFERROR($C$8:INDEX($C$8:$C$3000,COUNTIF($C$8:$C$3000,"?*")),"")</f>
        <v>0</v>
      </c>
      <c r="F2003">
        <f>--ISNUMBER(IFERROR(SEARCH('Project Costing'!#REF!,'Equipment &amp; Materials'!J2009,1),""))</f>
        <v>0</v>
      </c>
      <c r="G2003" t="str">
        <f>IF(F2003=1,COUNTIF($F$8:F2003,1),"")</f>
        <v/>
      </c>
      <c r="I2003" s="157">
        <f>IFERROR($H$8:INDEX($H$8:$H$3000,COUNTIF($H$8:$H$3000,"?*")),"")</f>
        <v>0</v>
      </c>
    </row>
    <row r="2004" spans="1:9" x14ac:dyDescent="0.25">
      <c r="A2004">
        <f>--ISNUMBER(IFERROR(SEARCH('Project Costing'!#REF!,'Equipment &amp; Materials'!J2010,1),""))</f>
        <v>0</v>
      </c>
      <c r="B2004" t="str">
        <f>IF(A2004=1,COUNTIF($A$8:A2004,1),"")</f>
        <v/>
      </c>
      <c r="D2004" s="158">
        <f>IFERROR($C$8:INDEX($C$8:$C$3000,COUNTIF($C$8:$C$3000,"?*")),"")</f>
        <v>0</v>
      </c>
      <c r="F2004">
        <f>--ISNUMBER(IFERROR(SEARCH('Project Costing'!#REF!,'Equipment &amp; Materials'!J2010,1),""))</f>
        <v>0</v>
      </c>
      <c r="G2004" t="str">
        <f>IF(F2004=1,COUNTIF($F$8:F2004,1),"")</f>
        <v/>
      </c>
      <c r="I2004" s="157">
        <f>IFERROR($H$8:INDEX($H$8:$H$3000,COUNTIF($H$8:$H$3000,"?*")),"")</f>
        <v>0</v>
      </c>
    </row>
    <row r="2005" spans="1:9" x14ac:dyDescent="0.25">
      <c r="A2005">
        <f>--ISNUMBER(IFERROR(SEARCH('Project Costing'!#REF!,'Equipment &amp; Materials'!J2011,1),""))</f>
        <v>0</v>
      </c>
      <c r="B2005" t="str">
        <f>IF(A2005=1,COUNTIF($A$8:A2005,1),"")</f>
        <v/>
      </c>
      <c r="D2005" s="158">
        <f>IFERROR($C$8:INDEX($C$8:$C$3000,COUNTIF($C$8:$C$3000,"?*")),"")</f>
        <v>0</v>
      </c>
      <c r="F2005">
        <f>--ISNUMBER(IFERROR(SEARCH('Project Costing'!#REF!,'Equipment &amp; Materials'!J2011,1),""))</f>
        <v>0</v>
      </c>
      <c r="G2005" t="str">
        <f>IF(F2005=1,COUNTIF($F$8:F2005,1),"")</f>
        <v/>
      </c>
      <c r="I2005" s="157">
        <f>IFERROR($H$8:INDEX($H$8:$H$3000,COUNTIF($H$8:$H$3000,"?*")),"")</f>
        <v>0</v>
      </c>
    </row>
    <row r="2006" spans="1:9" x14ac:dyDescent="0.25">
      <c r="A2006">
        <f>--ISNUMBER(IFERROR(SEARCH('Project Costing'!#REF!,'Equipment &amp; Materials'!J2012,1),""))</f>
        <v>0</v>
      </c>
      <c r="B2006" t="str">
        <f>IF(A2006=1,COUNTIF($A$8:A2006,1),"")</f>
        <v/>
      </c>
      <c r="D2006" s="158">
        <f>IFERROR($C$8:INDEX($C$8:$C$3000,COUNTIF($C$8:$C$3000,"?*")),"")</f>
        <v>0</v>
      </c>
      <c r="F2006">
        <f>--ISNUMBER(IFERROR(SEARCH('Project Costing'!#REF!,'Equipment &amp; Materials'!J2012,1),""))</f>
        <v>0</v>
      </c>
      <c r="G2006" t="str">
        <f>IF(F2006=1,COUNTIF($F$8:F2006,1),"")</f>
        <v/>
      </c>
      <c r="I2006" s="157">
        <f>IFERROR($H$8:INDEX($H$8:$H$3000,COUNTIF($H$8:$H$3000,"?*")),"")</f>
        <v>0</v>
      </c>
    </row>
    <row r="2007" spans="1:9" x14ac:dyDescent="0.25">
      <c r="A2007">
        <f>--ISNUMBER(IFERROR(SEARCH('Project Costing'!#REF!,'Equipment &amp; Materials'!J2013,1),""))</f>
        <v>0</v>
      </c>
      <c r="B2007" t="str">
        <f>IF(A2007=1,COUNTIF($A$8:A2007,1),"")</f>
        <v/>
      </c>
      <c r="D2007" s="158">
        <f>IFERROR($C$8:INDEX($C$8:$C$3000,COUNTIF($C$8:$C$3000,"?*")),"")</f>
        <v>0</v>
      </c>
      <c r="F2007">
        <f>--ISNUMBER(IFERROR(SEARCH('Project Costing'!#REF!,'Equipment &amp; Materials'!J2013,1),""))</f>
        <v>0</v>
      </c>
      <c r="G2007" t="str">
        <f>IF(F2007=1,COUNTIF($F$8:F2007,1),"")</f>
        <v/>
      </c>
      <c r="I2007" s="157">
        <f>IFERROR($H$8:INDEX($H$8:$H$3000,COUNTIF($H$8:$H$3000,"?*")),"")</f>
        <v>0</v>
      </c>
    </row>
    <row r="2008" spans="1:9" x14ac:dyDescent="0.25">
      <c r="A2008">
        <f>--ISNUMBER(IFERROR(SEARCH('Project Costing'!#REF!,'Equipment &amp; Materials'!J2014,1),""))</f>
        <v>0</v>
      </c>
      <c r="B2008" t="str">
        <f>IF(A2008=1,COUNTIF($A$8:A2008,1),"")</f>
        <v/>
      </c>
      <c r="D2008" s="158">
        <f>IFERROR($C$8:INDEX($C$8:$C$3000,COUNTIF($C$8:$C$3000,"?*")),"")</f>
        <v>0</v>
      </c>
      <c r="F2008">
        <f>--ISNUMBER(IFERROR(SEARCH('Project Costing'!#REF!,'Equipment &amp; Materials'!J2014,1),""))</f>
        <v>0</v>
      </c>
      <c r="G2008" t="str">
        <f>IF(F2008=1,COUNTIF($F$8:F2008,1),"")</f>
        <v/>
      </c>
      <c r="I2008" s="157">
        <f>IFERROR($H$8:INDEX($H$8:$H$3000,COUNTIF($H$8:$H$3000,"?*")),"")</f>
        <v>0</v>
      </c>
    </row>
    <row r="2009" spans="1:9" x14ac:dyDescent="0.25">
      <c r="A2009">
        <f>--ISNUMBER(IFERROR(SEARCH('Project Costing'!#REF!,'Equipment &amp; Materials'!J2015,1),""))</f>
        <v>0</v>
      </c>
      <c r="B2009" t="str">
        <f>IF(A2009=1,COUNTIF($A$8:A2009,1),"")</f>
        <v/>
      </c>
      <c r="D2009" s="158">
        <f>IFERROR($C$8:INDEX($C$8:$C$3000,COUNTIF($C$8:$C$3000,"?*")),"")</f>
        <v>0</v>
      </c>
      <c r="F2009">
        <f>--ISNUMBER(IFERROR(SEARCH('Project Costing'!#REF!,'Equipment &amp; Materials'!J2015,1),""))</f>
        <v>0</v>
      </c>
      <c r="G2009" t="str">
        <f>IF(F2009=1,COUNTIF($F$8:F2009,1),"")</f>
        <v/>
      </c>
      <c r="I2009" s="157">
        <f>IFERROR($H$8:INDEX($H$8:$H$3000,COUNTIF($H$8:$H$3000,"?*")),"")</f>
        <v>0</v>
      </c>
    </row>
    <row r="2010" spans="1:9" x14ac:dyDescent="0.25">
      <c r="A2010">
        <f>--ISNUMBER(IFERROR(SEARCH('Project Costing'!#REF!,'Equipment &amp; Materials'!J2016,1),""))</f>
        <v>0</v>
      </c>
      <c r="B2010" t="str">
        <f>IF(A2010=1,COUNTIF($A$8:A2010,1),"")</f>
        <v/>
      </c>
      <c r="D2010" s="158">
        <f>IFERROR($C$8:INDEX($C$8:$C$3000,COUNTIF($C$8:$C$3000,"?*")),"")</f>
        <v>0</v>
      </c>
      <c r="F2010">
        <f>--ISNUMBER(IFERROR(SEARCH('Project Costing'!#REF!,'Equipment &amp; Materials'!J2016,1),""))</f>
        <v>0</v>
      </c>
      <c r="G2010" t="str">
        <f>IF(F2010=1,COUNTIF($F$8:F2010,1),"")</f>
        <v/>
      </c>
      <c r="I2010" s="157">
        <f>IFERROR($H$8:INDEX($H$8:$H$3000,COUNTIF($H$8:$H$3000,"?*")),"")</f>
        <v>0</v>
      </c>
    </row>
    <row r="2011" spans="1:9" x14ac:dyDescent="0.25">
      <c r="A2011">
        <f>--ISNUMBER(IFERROR(SEARCH('Project Costing'!#REF!,'Equipment &amp; Materials'!J2017,1),""))</f>
        <v>0</v>
      </c>
      <c r="B2011" t="str">
        <f>IF(A2011=1,COUNTIF($A$8:A2011,1),"")</f>
        <v/>
      </c>
      <c r="D2011" s="158">
        <f>IFERROR($C$8:INDEX($C$8:$C$3000,COUNTIF($C$8:$C$3000,"?*")),"")</f>
        <v>0</v>
      </c>
      <c r="F2011">
        <f>--ISNUMBER(IFERROR(SEARCH('Project Costing'!#REF!,'Equipment &amp; Materials'!J2017,1),""))</f>
        <v>0</v>
      </c>
      <c r="G2011" t="str">
        <f>IF(F2011=1,COUNTIF($F$8:F2011,1),"")</f>
        <v/>
      </c>
      <c r="I2011" s="157">
        <f>IFERROR($H$8:INDEX($H$8:$H$3000,COUNTIF($H$8:$H$3000,"?*")),"")</f>
        <v>0</v>
      </c>
    </row>
    <row r="2012" spans="1:9" x14ac:dyDescent="0.25">
      <c r="A2012">
        <f>--ISNUMBER(IFERROR(SEARCH('Project Costing'!#REF!,'Equipment &amp; Materials'!J2018,1),""))</f>
        <v>0</v>
      </c>
      <c r="B2012" t="str">
        <f>IF(A2012=1,COUNTIF($A$8:A2012,1),"")</f>
        <v/>
      </c>
      <c r="D2012" s="158">
        <f>IFERROR($C$8:INDEX($C$8:$C$3000,COUNTIF($C$8:$C$3000,"?*")),"")</f>
        <v>0</v>
      </c>
      <c r="F2012">
        <f>--ISNUMBER(IFERROR(SEARCH('Project Costing'!#REF!,'Equipment &amp; Materials'!J2018,1),""))</f>
        <v>0</v>
      </c>
      <c r="G2012" t="str">
        <f>IF(F2012=1,COUNTIF($F$8:F2012,1),"")</f>
        <v/>
      </c>
      <c r="I2012" s="157">
        <f>IFERROR($H$8:INDEX($H$8:$H$3000,COUNTIF($H$8:$H$3000,"?*")),"")</f>
        <v>0</v>
      </c>
    </row>
    <row r="2013" spans="1:9" x14ac:dyDescent="0.25">
      <c r="A2013">
        <f>--ISNUMBER(IFERROR(SEARCH('Project Costing'!#REF!,'Equipment &amp; Materials'!J2019,1),""))</f>
        <v>0</v>
      </c>
      <c r="B2013" t="str">
        <f>IF(A2013=1,COUNTIF($A$8:A2013,1),"")</f>
        <v/>
      </c>
      <c r="D2013" s="158">
        <f>IFERROR($C$8:INDEX($C$8:$C$3000,COUNTIF($C$8:$C$3000,"?*")),"")</f>
        <v>0</v>
      </c>
      <c r="F2013">
        <f>--ISNUMBER(IFERROR(SEARCH('Project Costing'!#REF!,'Equipment &amp; Materials'!J2019,1),""))</f>
        <v>0</v>
      </c>
      <c r="G2013" t="str">
        <f>IF(F2013=1,COUNTIF($F$8:F2013,1),"")</f>
        <v/>
      </c>
      <c r="I2013" s="157">
        <f>IFERROR($H$8:INDEX($H$8:$H$3000,COUNTIF($H$8:$H$3000,"?*")),"")</f>
        <v>0</v>
      </c>
    </row>
    <row r="2014" spans="1:9" x14ac:dyDescent="0.25">
      <c r="A2014">
        <f>--ISNUMBER(IFERROR(SEARCH('Project Costing'!#REF!,'Equipment &amp; Materials'!J2020,1),""))</f>
        <v>0</v>
      </c>
      <c r="B2014" t="str">
        <f>IF(A2014=1,COUNTIF($A$8:A2014,1),"")</f>
        <v/>
      </c>
      <c r="D2014" s="158">
        <f>IFERROR($C$8:INDEX($C$8:$C$3000,COUNTIF($C$8:$C$3000,"?*")),"")</f>
        <v>0</v>
      </c>
      <c r="F2014">
        <f>--ISNUMBER(IFERROR(SEARCH('Project Costing'!#REF!,'Equipment &amp; Materials'!J2020,1),""))</f>
        <v>0</v>
      </c>
      <c r="G2014" t="str">
        <f>IF(F2014=1,COUNTIF($F$8:F2014,1),"")</f>
        <v/>
      </c>
      <c r="I2014" s="157">
        <f>IFERROR($H$8:INDEX($H$8:$H$3000,COUNTIF($H$8:$H$3000,"?*")),"")</f>
        <v>0</v>
      </c>
    </row>
    <row r="2015" spans="1:9" x14ac:dyDescent="0.25">
      <c r="A2015">
        <f>--ISNUMBER(IFERROR(SEARCH('Project Costing'!#REF!,'Equipment &amp; Materials'!J2021,1),""))</f>
        <v>0</v>
      </c>
      <c r="B2015" t="str">
        <f>IF(A2015=1,COUNTIF($A$8:A2015,1),"")</f>
        <v/>
      </c>
      <c r="D2015" s="158">
        <f>IFERROR($C$8:INDEX($C$8:$C$3000,COUNTIF($C$8:$C$3000,"?*")),"")</f>
        <v>0</v>
      </c>
      <c r="F2015">
        <f>--ISNUMBER(IFERROR(SEARCH('Project Costing'!#REF!,'Equipment &amp; Materials'!J2021,1),""))</f>
        <v>0</v>
      </c>
      <c r="G2015" t="str">
        <f>IF(F2015=1,COUNTIF($F$8:F2015,1),"")</f>
        <v/>
      </c>
      <c r="I2015" s="157">
        <f>IFERROR($H$8:INDEX($H$8:$H$3000,COUNTIF($H$8:$H$3000,"?*")),"")</f>
        <v>0</v>
      </c>
    </row>
    <row r="2016" spans="1:9" x14ac:dyDescent="0.25">
      <c r="A2016">
        <f>--ISNUMBER(IFERROR(SEARCH('Project Costing'!#REF!,'Equipment &amp; Materials'!J2022,1),""))</f>
        <v>0</v>
      </c>
      <c r="B2016" t="str">
        <f>IF(A2016=1,COUNTIF($A$8:A2016,1),"")</f>
        <v/>
      </c>
      <c r="D2016" s="158">
        <f>IFERROR($C$8:INDEX($C$8:$C$3000,COUNTIF($C$8:$C$3000,"?*")),"")</f>
        <v>0</v>
      </c>
      <c r="F2016">
        <f>--ISNUMBER(IFERROR(SEARCH('Project Costing'!#REF!,'Equipment &amp; Materials'!J2022,1),""))</f>
        <v>0</v>
      </c>
      <c r="G2016" t="str">
        <f>IF(F2016=1,COUNTIF($F$8:F2016,1),"")</f>
        <v/>
      </c>
      <c r="I2016" s="157">
        <f>IFERROR($H$8:INDEX($H$8:$H$3000,COUNTIF($H$8:$H$3000,"?*")),"")</f>
        <v>0</v>
      </c>
    </row>
    <row r="2017" spans="1:9" x14ac:dyDescent="0.25">
      <c r="A2017">
        <f>--ISNUMBER(IFERROR(SEARCH('Project Costing'!#REF!,'Equipment &amp; Materials'!J2023,1),""))</f>
        <v>0</v>
      </c>
      <c r="B2017" t="str">
        <f>IF(A2017=1,COUNTIF($A$8:A2017,1),"")</f>
        <v/>
      </c>
      <c r="D2017" s="158">
        <f>IFERROR($C$8:INDEX($C$8:$C$3000,COUNTIF($C$8:$C$3000,"?*")),"")</f>
        <v>0</v>
      </c>
      <c r="F2017">
        <f>--ISNUMBER(IFERROR(SEARCH('Project Costing'!#REF!,'Equipment &amp; Materials'!J2023,1),""))</f>
        <v>0</v>
      </c>
      <c r="G2017" t="str">
        <f>IF(F2017=1,COUNTIF($F$8:F2017,1),"")</f>
        <v/>
      </c>
      <c r="I2017" s="157">
        <f>IFERROR($H$8:INDEX($H$8:$H$3000,COUNTIF($H$8:$H$3000,"?*")),"")</f>
        <v>0</v>
      </c>
    </row>
    <row r="2018" spans="1:9" x14ac:dyDescent="0.25">
      <c r="A2018">
        <f>--ISNUMBER(IFERROR(SEARCH('Project Costing'!#REF!,'Equipment &amp; Materials'!J2024,1),""))</f>
        <v>0</v>
      </c>
      <c r="B2018" t="str">
        <f>IF(A2018=1,COUNTIF($A$8:A2018,1),"")</f>
        <v/>
      </c>
      <c r="D2018" s="158">
        <f>IFERROR($C$8:INDEX($C$8:$C$3000,COUNTIF($C$8:$C$3000,"?*")),"")</f>
        <v>0</v>
      </c>
      <c r="F2018">
        <f>--ISNUMBER(IFERROR(SEARCH('Project Costing'!#REF!,'Equipment &amp; Materials'!J2024,1),""))</f>
        <v>0</v>
      </c>
      <c r="G2018" t="str">
        <f>IF(F2018=1,COUNTIF($F$8:F2018,1),"")</f>
        <v/>
      </c>
      <c r="I2018" s="157">
        <f>IFERROR($H$8:INDEX($H$8:$H$3000,COUNTIF($H$8:$H$3000,"?*")),"")</f>
        <v>0</v>
      </c>
    </row>
    <row r="2019" spans="1:9" x14ac:dyDescent="0.25">
      <c r="A2019">
        <f>--ISNUMBER(IFERROR(SEARCH('Project Costing'!#REF!,'Equipment &amp; Materials'!J2025,1),""))</f>
        <v>0</v>
      </c>
      <c r="B2019" t="str">
        <f>IF(A2019=1,COUNTIF($A$8:A2019,1),"")</f>
        <v/>
      </c>
      <c r="D2019" s="158">
        <f>IFERROR($C$8:INDEX($C$8:$C$3000,COUNTIF($C$8:$C$3000,"?*")),"")</f>
        <v>0</v>
      </c>
      <c r="F2019">
        <f>--ISNUMBER(IFERROR(SEARCH('Project Costing'!#REF!,'Equipment &amp; Materials'!J2025,1),""))</f>
        <v>0</v>
      </c>
      <c r="G2019" t="str">
        <f>IF(F2019=1,COUNTIF($F$8:F2019,1),"")</f>
        <v/>
      </c>
      <c r="I2019" s="157">
        <f>IFERROR($H$8:INDEX($H$8:$H$3000,COUNTIF($H$8:$H$3000,"?*")),"")</f>
        <v>0</v>
      </c>
    </row>
    <row r="2020" spans="1:9" x14ac:dyDescent="0.25">
      <c r="A2020">
        <f>--ISNUMBER(IFERROR(SEARCH('Project Costing'!#REF!,'Equipment &amp; Materials'!J2026,1),""))</f>
        <v>0</v>
      </c>
      <c r="B2020" t="str">
        <f>IF(A2020=1,COUNTIF($A$8:A2020,1),"")</f>
        <v/>
      </c>
      <c r="D2020" s="158">
        <f>IFERROR($C$8:INDEX($C$8:$C$3000,COUNTIF($C$8:$C$3000,"?*")),"")</f>
        <v>0</v>
      </c>
      <c r="F2020">
        <f>--ISNUMBER(IFERROR(SEARCH('Project Costing'!#REF!,'Equipment &amp; Materials'!J2026,1),""))</f>
        <v>0</v>
      </c>
      <c r="G2020" t="str">
        <f>IF(F2020=1,COUNTIF($F$8:F2020,1),"")</f>
        <v/>
      </c>
      <c r="I2020" s="157">
        <f>IFERROR($H$8:INDEX($H$8:$H$3000,COUNTIF($H$8:$H$3000,"?*")),"")</f>
        <v>0</v>
      </c>
    </row>
    <row r="2021" spans="1:9" x14ac:dyDescent="0.25">
      <c r="A2021">
        <f>--ISNUMBER(IFERROR(SEARCH('Project Costing'!#REF!,'Equipment &amp; Materials'!J2027,1),""))</f>
        <v>0</v>
      </c>
      <c r="B2021" t="str">
        <f>IF(A2021=1,COUNTIF($A$8:A2021,1),"")</f>
        <v/>
      </c>
      <c r="D2021" s="158">
        <f>IFERROR($C$8:INDEX($C$8:$C$3000,COUNTIF($C$8:$C$3000,"?*")),"")</f>
        <v>0</v>
      </c>
      <c r="F2021">
        <f>--ISNUMBER(IFERROR(SEARCH('Project Costing'!#REF!,'Equipment &amp; Materials'!J2027,1),""))</f>
        <v>0</v>
      </c>
      <c r="G2021" t="str">
        <f>IF(F2021=1,COUNTIF($F$8:F2021,1),"")</f>
        <v/>
      </c>
      <c r="I2021" s="157">
        <f>IFERROR($H$8:INDEX($H$8:$H$3000,COUNTIF($H$8:$H$3000,"?*")),"")</f>
        <v>0</v>
      </c>
    </row>
    <row r="2022" spans="1:9" x14ac:dyDescent="0.25">
      <c r="A2022">
        <f>--ISNUMBER(IFERROR(SEARCH('Project Costing'!#REF!,'Equipment &amp; Materials'!J2028,1),""))</f>
        <v>0</v>
      </c>
      <c r="B2022" t="str">
        <f>IF(A2022=1,COUNTIF($A$8:A2022,1),"")</f>
        <v/>
      </c>
      <c r="D2022" s="158">
        <f>IFERROR($C$8:INDEX($C$8:$C$3000,COUNTIF($C$8:$C$3000,"?*")),"")</f>
        <v>0</v>
      </c>
      <c r="F2022">
        <f>--ISNUMBER(IFERROR(SEARCH('Project Costing'!#REF!,'Equipment &amp; Materials'!J2028,1),""))</f>
        <v>0</v>
      </c>
      <c r="G2022" t="str">
        <f>IF(F2022=1,COUNTIF($F$8:F2022,1),"")</f>
        <v/>
      </c>
      <c r="I2022" s="157">
        <f>IFERROR($H$8:INDEX($H$8:$H$3000,COUNTIF($H$8:$H$3000,"?*")),"")</f>
        <v>0</v>
      </c>
    </row>
    <row r="2023" spans="1:9" x14ac:dyDescent="0.25">
      <c r="A2023">
        <f>--ISNUMBER(IFERROR(SEARCH('Project Costing'!#REF!,'Equipment &amp; Materials'!J2029,1),""))</f>
        <v>0</v>
      </c>
      <c r="B2023" t="str">
        <f>IF(A2023=1,COUNTIF($A$8:A2023,1),"")</f>
        <v/>
      </c>
      <c r="D2023" s="158">
        <f>IFERROR($C$8:INDEX($C$8:$C$3000,COUNTIF($C$8:$C$3000,"?*")),"")</f>
        <v>0</v>
      </c>
      <c r="F2023">
        <f>--ISNUMBER(IFERROR(SEARCH('Project Costing'!#REF!,'Equipment &amp; Materials'!J2029,1),""))</f>
        <v>0</v>
      </c>
      <c r="G2023" t="str">
        <f>IF(F2023=1,COUNTIF($F$8:F2023,1),"")</f>
        <v/>
      </c>
      <c r="I2023" s="157">
        <f>IFERROR($H$8:INDEX($H$8:$H$3000,COUNTIF($H$8:$H$3000,"?*")),"")</f>
        <v>0</v>
      </c>
    </row>
    <row r="2024" spans="1:9" x14ac:dyDescent="0.25">
      <c r="A2024">
        <f>--ISNUMBER(IFERROR(SEARCH('Project Costing'!#REF!,'Equipment &amp; Materials'!J2030,1),""))</f>
        <v>0</v>
      </c>
      <c r="B2024" t="str">
        <f>IF(A2024=1,COUNTIF($A$8:A2024,1),"")</f>
        <v/>
      </c>
      <c r="D2024" s="158">
        <f>IFERROR($C$8:INDEX($C$8:$C$3000,COUNTIF($C$8:$C$3000,"?*")),"")</f>
        <v>0</v>
      </c>
      <c r="F2024">
        <f>--ISNUMBER(IFERROR(SEARCH('Project Costing'!#REF!,'Equipment &amp; Materials'!J2030,1),""))</f>
        <v>0</v>
      </c>
      <c r="G2024" t="str">
        <f>IF(F2024=1,COUNTIF($F$8:F2024,1),"")</f>
        <v/>
      </c>
      <c r="I2024" s="157">
        <f>IFERROR($H$8:INDEX($H$8:$H$3000,COUNTIF($H$8:$H$3000,"?*")),"")</f>
        <v>0</v>
      </c>
    </row>
    <row r="2025" spans="1:9" x14ac:dyDescent="0.25">
      <c r="A2025">
        <f>--ISNUMBER(IFERROR(SEARCH('Project Costing'!#REF!,'Equipment &amp; Materials'!J2031,1),""))</f>
        <v>0</v>
      </c>
      <c r="B2025" t="str">
        <f>IF(A2025=1,COUNTIF($A$8:A2025,1),"")</f>
        <v/>
      </c>
      <c r="D2025" s="158">
        <f>IFERROR($C$8:INDEX($C$8:$C$3000,COUNTIF($C$8:$C$3000,"?*")),"")</f>
        <v>0</v>
      </c>
      <c r="F2025">
        <f>--ISNUMBER(IFERROR(SEARCH('Project Costing'!#REF!,'Equipment &amp; Materials'!J2031,1),""))</f>
        <v>0</v>
      </c>
      <c r="G2025" t="str">
        <f>IF(F2025=1,COUNTIF($F$8:F2025,1),"")</f>
        <v/>
      </c>
      <c r="I2025" s="157">
        <f>IFERROR($H$8:INDEX($H$8:$H$3000,COUNTIF($H$8:$H$3000,"?*")),"")</f>
        <v>0</v>
      </c>
    </row>
    <row r="2026" spans="1:9" x14ac:dyDescent="0.25">
      <c r="A2026">
        <f>--ISNUMBER(IFERROR(SEARCH('Project Costing'!#REF!,'Equipment &amp; Materials'!J2032,1),""))</f>
        <v>0</v>
      </c>
      <c r="B2026" t="str">
        <f>IF(A2026=1,COUNTIF($A$8:A2026,1),"")</f>
        <v/>
      </c>
      <c r="D2026" s="158">
        <f>IFERROR($C$8:INDEX($C$8:$C$3000,COUNTIF($C$8:$C$3000,"?*")),"")</f>
        <v>0</v>
      </c>
      <c r="F2026">
        <f>--ISNUMBER(IFERROR(SEARCH('Project Costing'!#REF!,'Equipment &amp; Materials'!J2032,1),""))</f>
        <v>0</v>
      </c>
      <c r="G2026" t="str">
        <f>IF(F2026=1,COUNTIF($F$8:F2026,1),"")</f>
        <v/>
      </c>
      <c r="I2026" s="157">
        <f>IFERROR($H$8:INDEX($H$8:$H$3000,COUNTIF($H$8:$H$3000,"?*")),"")</f>
        <v>0</v>
      </c>
    </row>
    <row r="2027" spans="1:9" x14ac:dyDescent="0.25">
      <c r="A2027">
        <f>--ISNUMBER(IFERROR(SEARCH('Project Costing'!#REF!,'Equipment &amp; Materials'!J2033,1),""))</f>
        <v>0</v>
      </c>
      <c r="B2027" t="str">
        <f>IF(A2027=1,COUNTIF($A$8:A2027,1),"")</f>
        <v/>
      </c>
      <c r="D2027" s="158">
        <f>IFERROR($C$8:INDEX($C$8:$C$3000,COUNTIF($C$8:$C$3000,"?*")),"")</f>
        <v>0</v>
      </c>
      <c r="F2027">
        <f>--ISNUMBER(IFERROR(SEARCH('Project Costing'!#REF!,'Equipment &amp; Materials'!J2033,1),""))</f>
        <v>0</v>
      </c>
      <c r="G2027" t="str">
        <f>IF(F2027=1,COUNTIF($F$8:F2027,1),"")</f>
        <v/>
      </c>
      <c r="I2027" s="157">
        <f>IFERROR($H$8:INDEX($H$8:$H$3000,COUNTIF($H$8:$H$3000,"?*")),"")</f>
        <v>0</v>
      </c>
    </row>
    <row r="2028" spans="1:9" x14ac:dyDescent="0.25">
      <c r="A2028">
        <f>--ISNUMBER(IFERROR(SEARCH('Project Costing'!#REF!,'Equipment &amp; Materials'!J2034,1),""))</f>
        <v>0</v>
      </c>
      <c r="B2028" t="str">
        <f>IF(A2028=1,COUNTIF($A$8:A2028,1),"")</f>
        <v/>
      </c>
      <c r="D2028" s="158">
        <f>IFERROR($C$8:INDEX($C$8:$C$3000,COUNTIF($C$8:$C$3000,"?*")),"")</f>
        <v>0</v>
      </c>
      <c r="F2028">
        <f>--ISNUMBER(IFERROR(SEARCH('Project Costing'!#REF!,'Equipment &amp; Materials'!J2034,1),""))</f>
        <v>0</v>
      </c>
      <c r="G2028" t="str">
        <f>IF(F2028=1,COUNTIF($F$8:F2028,1),"")</f>
        <v/>
      </c>
      <c r="I2028" s="157">
        <f>IFERROR($H$8:INDEX($H$8:$H$3000,COUNTIF($H$8:$H$3000,"?*")),"")</f>
        <v>0</v>
      </c>
    </row>
    <row r="2029" spans="1:9" x14ac:dyDescent="0.25">
      <c r="A2029">
        <f>--ISNUMBER(IFERROR(SEARCH('Project Costing'!#REF!,'Equipment &amp; Materials'!J2035,1),""))</f>
        <v>0</v>
      </c>
      <c r="B2029" t="str">
        <f>IF(A2029=1,COUNTIF($A$8:A2029,1),"")</f>
        <v/>
      </c>
      <c r="D2029" s="158">
        <f>IFERROR($C$8:INDEX($C$8:$C$3000,COUNTIF($C$8:$C$3000,"?*")),"")</f>
        <v>0</v>
      </c>
      <c r="F2029">
        <f>--ISNUMBER(IFERROR(SEARCH('Project Costing'!#REF!,'Equipment &amp; Materials'!J2035,1),""))</f>
        <v>0</v>
      </c>
      <c r="G2029" t="str">
        <f>IF(F2029=1,COUNTIF($F$8:F2029,1),"")</f>
        <v/>
      </c>
      <c r="I2029" s="157">
        <f>IFERROR($H$8:INDEX($H$8:$H$3000,COUNTIF($H$8:$H$3000,"?*")),"")</f>
        <v>0</v>
      </c>
    </row>
    <row r="2030" spans="1:9" x14ac:dyDescent="0.25">
      <c r="A2030">
        <f>--ISNUMBER(IFERROR(SEARCH('Project Costing'!#REF!,'Equipment &amp; Materials'!J2036,1),""))</f>
        <v>0</v>
      </c>
      <c r="B2030" t="str">
        <f>IF(A2030=1,COUNTIF($A$8:A2030,1),"")</f>
        <v/>
      </c>
      <c r="D2030" s="158">
        <f>IFERROR($C$8:INDEX($C$8:$C$3000,COUNTIF($C$8:$C$3000,"?*")),"")</f>
        <v>0</v>
      </c>
      <c r="F2030">
        <f>--ISNUMBER(IFERROR(SEARCH('Project Costing'!#REF!,'Equipment &amp; Materials'!J2036,1),""))</f>
        <v>0</v>
      </c>
      <c r="G2030" t="str">
        <f>IF(F2030=1,COUNTIF($F$8:F2030,1),"")</f>
        <v/>
      </c>
      <c r="I2030" s="157">
        <f>IFERROR($H$8:INDEX($H$8:$H$3000,COUNTIF($H$8:$H$3000,"?*")),"")</f>
        <v>0</v>
      </c>
    </row>
    <row r="2031" spans="1:9" x14ac:dyDescent="0.25">
      <c r="A2031">
        <f>--ISNUMBER(IFERROR(SEARCH('Project Costing'!#REF!,'Equipment &amp; Materials'!J2037,1),""))</f>
        <v>0</v>
      </c>
      <c r="B2031" t="str">
        <f>IF(A2031=1,COUNTIF($A$8:A2031,1),"")</f>
        <v/>
      </c>
      <c r="D2031" s="158">
        <f>IFERROR($C$8:INDEX($C$8:$C$3000,COUNTIF($C$8:$C$3000,"?*")),"")</f>
        <v>0</v>
      </c>
      <c r="F2031">
        <f>--ISNUMBER(IFERROR(SEARCH('Project Costing'!#REF!,'Equipment &amp; Materials'!J2037,1),""))</f>
        <v>0</v>
      </c>
      <c r="G2031" t="str">
        <f>IF(F2031=1,COUNTIF($F$8:F2031,1),"")</f>
        <v/>
      </c>
      <c r="I2031" s="157">
        <f>IFERROR($H$8:INDEX($H$8:$H$3000,COUNTIF($H$8:$H$3000,"?*")),"")</f>
        <v>0</v>
      </c>
    </row>
    <row r="2032" spans="1:9" x14ac:dyDescent="0.25">
      <c r="A2032">
        <f>--ISNUMBER(IFERROR(SEARCH('Project Costing'!#REF!,'Equipment &amp; Materials'!J2038,1),""))</f>
        <v>0</v>
      </c>
      <c r="B2032" t="str">
        <f>IF(A2032=1,COUNTIF($A$8:A2032,1),"")</f>
        <v/>
      </c>
      <c r="D2032" s="158">
        <f>IFERROR($C$8:INDEX($C$8:$C$3000,COUNTIF($C$8:$C$3000,"?*")),"")</f>
        <v>0</v>
      </c>
      <c r="F2032">
        <f>--ISNUMBER(IFERROR(SEARCH('Project Costing'!#REF!,'Equipment &amp; Materials'!J2038,1),""))</f>
        <v>0</v>
      </c>
      <c r="G2032" t="str">
        <f>IF(F2032=1,COUNTIF($F$8:F2032,1),"")</f>
        <v/>
      </c>
      <c r="I2032" s="157">
        <f>IFERROR($H$8:INDEX($H$8:$H$3000,COUNTIF($H$8:$H$3000,"?*")),"")</f>
        <v>0</v>
      </c>
    </row>
    <row r="2033" spans="1:9" x14ac:dyDescent="0.25">
      <c r="A2033">
        <f>--ISNUMBER(IFERROR(SEARCH('Project Costing'!#REF!,'Equipment &amp; Materials'!J2039,1),""))</f>
        <v>0</v>
      </c>
      <c r="B2033" t="str">
        <f>IF(A2033=1,COUNTIF($A$8:A2033,1),"")</f>
        <v/>
      </c>
      <c r="D2033" s="158">
        <f>IFERROR($C$8:INDEX($C$8:$C$3000,COUNTIF($C$8:$C$3000,"?*")),"")</f>
        <v>0</v>
      </c>
      <c r="F2033">
        <f>--ISNUMBER(IFERROR(SEARCH('Project Costing'!#REF!,'Equipment &amp; Materials'!J2039,1),""))</f>
        <v>0</v>
      </c>
      <c r="G2033" t="str">
        <f>IF(F2033=1,COUNTIF($F$8:F2033,1),"")</f>
        <v/>
      </c>
      <c r="I2033" s="157">
        <f>IFERROR($H$8:INDEX($H$8:$H$3000,COUNTIF($H$8:$H$3000,"?*")),"")</f>
        <v>0</v>
      </c>
    </row>
    <row r="2034" spans="1:9" x14ac:dyDescent="0.25">
      <c r="A2034">
        <f>--ISNUMBER(IFERROR(SEARCH('Project Costing'!#REF!,'Equipment &amp; Materials'!J2040,1),""))</f>
        <v>0</v>
      </c>
      <c r="B2034" t="str">
        <f>IF(A2034=1,COUNTIF($A$8:A2034,1),"")</f>
        <v/>
      </c>
      <c r="D2034" s="158">
        <f>IFERROR($C$8:INDEX($C$8:$C$3000,COUNTIF($C$8:$C$3000,"?*")),"")</f>
        <v>0</v>
      </c>
      <c r="F2034">
        <f>--ISNUMBER(IFERROR(SEARCH('Project Costing'!#REF!,'Equipment &amp; Materials'!J2040,1),""))</f>
        <v>0</v>
      </c>
      <c r="G2034" t="str">
        <f>IF(F2034=1,COUNTIF($F$8:F2034,1),"")</f>
        <v/>
      </c>
      <c r="I2034" s="157">
        <f>IFERROR($H$8:INDEX($H$8:$H$3000,COUNTIF($H$8:$H$3000,"?*")),"")</f>
        <v>0</v>
      </c>
    </row>
    <row r="2035" spans="1:9" x14ac:dyDescent="0.25">
      <c r="A2035">
        <f>--ISNUMBER(IFERROR(SEARCH('Project Costing'!#REF!,'Equipment &amp; Materials'!J2041,1),""))</f>
        <v>0</v>
      </c>
      <c r="B2035" t="str">
        <f>IF(A2035=1,COUNTIF($A$8:A2035,1),"")</f>
        <v/>
      </c>
      <c r="D2035" s="158">
        <f>IFERROR($C$8:INDEX($C$8:$C$3000,COUNTIF($C$8:$C$3000,"?*")),"")</f>
        <v>0</v>
      </c>
      <c r="F2035">
        <f>--ISNUMBER(IFERROR(SEARCH('Project Costing'!#REF!,'Equipment &amp; Materials'!J2041,1),""))</f>
        <v>0</v>
      </c>
      <c r="G2035" t="str">
        <f>IF(F2035=1,COUNTIF($F$8:F2035,1),"")</f>
        <v/>
      </c>
      <c r="I2035" s="157">
        <f>IFERROR($H$8:INDEX($H$8:$H$3000,COUNTIF($H$8:$H$3000,"?*")),"")</f>
        <v>0</v>
      </c>
    </row>
    <row r="2036" spans="1:9" x14ac:dyDescent="0.25">
      <c r="A2036">
        <f>--ISNUMBER(IFERROR(SEARCH('Project Costing'!#REF!,'Equipment &amp; Materials'!J2042,1),""))</f>
        <v>0</v>
      </c>
      <c r="B2036" t="str">
        <f>IF(A2036=1,COUNTIF($A$8:A2036,1),"")</f>
        <v/>
      </c>
      <c r="D2036" s="158">
        <f>IFERROR($C$8:INDEX($C$8:$C$3000,COUNTIF($C$8:$C$3000,"?*")),"")</f>
        <v>0</v>
      </c>
      <c r="F2036">
        <f>--ISNUMBER(IFERROR(SEARCH('Project Costing'!#REF!,'Equipment &amp; Materials'!J2042,1),""))</f>
        <v>0</v>
      </c>
      <c r="G2036" t="str">
        <f>IF(F2036=1,COUNTIF($F$8:F2036,1),"")</f>
        <v/>
      </c>
      <c r="I2036" s="157">
        <f>IFERROR($H$8:INDEX($H$8:$H$3000,COUNTIF($H$8:$H$3000,"?*")),"")</f>
        <v>0</v>
      </c>
    </row>
    <row r="2037" spans="1:9" x14ac:dyDescent="0.25">
      <c r="A2037">
        <f>--ISNUMBER(IFERROR(SEARCH('Project Costing'!#REF!,'Equipment &amp; Materials'!J2043,1),""))</f>
        <v>0</v>
      </c>
      <c r="B2037" t="str">
        <f>IF(A2037=1,COUNTIF($A$8:A2037,1),"")</f>
        <v/>
      </c>
      <c r="D2037" s="158">
        <f>IFERROR($C$8:INDEX($C$8:$C$3000,COUNTIF($C$8:$C$3000,"?*")),"")</f>
        <v>0</v>
      </c>
      <c r="F2037">
        <f>--ISNUMBER(IFERROR(SEARCH('Project Costing'!#REF!,'Equipment &amp; Materials'!J2043,1),""))</f>
        <v>0</v>
      </c>
      <c r="G2037" t="str">
        <f>IF(F2037=1,COUNTIF($F$8:F2037,1),"")</f>
        <v/>
      </c>
      <c r="I2037" s="157">
        <f>IFERROR($H$8:INDEX($H$8:$H$3000,COUNTIF($H$8:$H$3000,"?*")),"")</f>
        <v>0</v>
      </c>
    </row>
    <row r="2038" spans="1:9" x14ac:dyDescent="0.25">
      <c r="A2038">
        <f>--ISNUMBER(IFERROR(SEARCH('Project Costing'!#REF!,'Equipment &amp; Materials'!J2044,1),""))</f>
        <v>0</v>
      </c>
      <c r="B2038" t="str">
        <f>IF(A2038=1,COUNTIF($A$8:A2038,1),"")</f>
        <v/>
      </c>
      <c r="D2038" s="158">
        <f>IFERROR($C$8:INDEX($C$8:$C$3000,COUNTIF($C$8:$C$3000,"?*")),"")</f>
        <v>0</v>
      </c>
      <c r="F2038">
        <f>--ISNUMBER(IFERROR(SEARCH('Project Costing'!#REF!,'Equipment &amp; Materials'!J2044,1),""))</f>
        <v>0</v>
      </c>
      <c r="G2038" t="str">
        <f>IF(F2038=1,COUNTIF($F$8:F2038,1),"")</f>
        <v/>
      </c>
      <c r="I2038" s="157">
        <f>IFERROR($H$8:INDEX($H$8:$H$3000,COUNTIF($H$8:$H$3000,"?*")),"")</f>
        <v>0</v>
      </c>
    </row>
    <row r="2039" spans="1:9" x14ac:dyDescent="0.25">
      <c r="A2039">
        <f>--ISNUMBER(IFERROR(SEARCH('Project Costing'!#REF!,'Equipment &amp; Materials'!J2045,1),""))</f>
        <v>0</v>
      </c>
      <c r="B2039" t="str">
        <f>IF(A2039=1,COUNTIF($A$8:A2039,1),"")</f>
        <v/>
      </c>
      <c r="D2039" s="158">
        <f>IFERROR($C$8:INDEX($C$8:$C$3000,COUNTIF($C$8:$C$3000,"?*")),"")</f>
        <v>0</v>
      </c>
      <c r="F2039">
        <f>--ISNUMBER(IFERROR(SEARCH('Project Costing'!#REF!,'Equipment &amp; Materials'!J2045,1),""))</f>
        <v>0</v>
      </c>
      <c r="G2039" t="str">
        <f>IF(F2039=1,COUNTIF($F$8:F2039,1),"")</f>
        <v/>
      </c>
      <c r="I2039" s="157">
        <f>IFERROR($H$8:INDEX($H$8:$H$3000,COUNTIF($H$8:$H$3000,"?*")),"")</f>
        <v>0</v>
      </c>
    </row>
    <row r="2040" spans="1:9" x14ac:dyDescent="0.25">
      <c r="A2040">
        <f>--ISNUMBER(IFERROR(SEARCH('Project Costing'!#REF!,'Equipment &amp; Materials'!J2046,1),""))</f>
        <v>0</v>
      </c>
      <c r="B2040" t="str">
        <f>IF(A2040=1,COUNTIF($A$8:A2040,1),"")</f>
        <v/>
      </c>
      <c r="D2040" s="158">
        <f>IFERROR($C$8:INDEX($C$8:$C$3000,COUNTIF($C$8:$C$3000,"?*")),"")</f>
        <v>0</v>
      </c>
      <c r="F2040">
        <f>--ISNUMBER(IFERROR(SEARCH('Project Costing'!#REF!,'Equipment &amp; Materials'!J2046,1),""))</f>
        <v>0</v>
      </c>
      <c r="G2040" t="str">
        <f>IF(F2040=1,COUNTIF($F$8:F2040,1),"")</f>
        <v/>
      </c>
      <c r="I2040" s="157">
        <f>IFERROR($H$8:INDEX($H$8:$H$3000,COUNTIF($H$8:$H$3000,"?*")),"")</f>
        <v>0</v>
      </c>
    </row>
    <row r="2041" spans="1:9" x14ac:dyDescent="0.25">
      <c r="A2041">
        <f>--ISNUMBER(IFERROR(SEARCH('Project Costing'!#REF!,'Equipment &amp; Materials'!J2047,1),""))</f>
        <v>0</v>
      </c>
      <c r="B2041" t="str">
        <f>IF(A2041=1,COUNTIF($A$8:A2041,1),"")</f>
        <v/>
      </c>
      <c r="D2041" s="158">
        <f>IFERROR($C$8:INDEX($C$8:$C$3000,COUNTIF($C$8:$C$3000,"?*")),"")</f>
        <v>0</v>
      </c>
      <c r="F2041">
        <f>--ISNUMBER(IFERROR(SEARCH('Project Costing'!#REF!,'Equipment &amp; Materials'!J2047,1),""))</f>
        <v>0</v>
      </c>
      <c r="G2041" t="str">
        <f>IF(F2041=1,COUNTIF($F$8:F2041,1),"")</f>
        <v/>
      </c>
      <c r="I2041" s="157">
        <f>IFERROR($H$8:INDEX($H$8:$H$3000,COUNTIF($H$8:$H$3000,"?*")),"")</f>
        <v>0</v>
      </c>
    </row>
    <row r="2042" spans="1:9" x14ac:dyDescent="0.25">
      <c r="A2042">
        <f>--ISNUMBER(IFERROR(SEARCH('Project Costing'!#REF!,'Equipment &amp; Materials'!J2048,1),""))</f>
        <v>0</v>
      </c>
      <c r="B2042" t="str">
        <f>IF(A2042=1,COUNTIF($A$8:A2042,1),"")</f>
        <v/>
      </c>
      <c r="D2042" s="158">
        <f>IFERROR($C$8:INDEX($C$8:$C$3000,COUNTIF($C$8:$C$3000,"?*")),"")</f>
        <v>0</v>
      </c>
      <c r="F2042">
        <f>--ISNUMBER(IFERROR(SEARCH('Project Costing'!#REF!,'Equipment &amp; Materials'!J2048,1),""))</f>
        <v>0</v>
      </c>
      <c r="G2042" t="str">
        <f>IF(F2042=1,COUNTIF($F$8:F2042,1),"")</f>
        <v/>
      </c>
      <c r="I2042" s="157">
        <f>IFERROR($H$8:INDEX($H$8:$H$3000,COUNTIF($H$8:$H$3000,"?*")),"")</f>
        <v>0</v>
      </c>
    </row>
    <row r="2043" spans="1:9" x14ac:dyDescent="0.25">
      <c r="A2043">
        <f>--ISNUMBER(IFERROR(SEARCH('Project Costing'!#REF!,'Equipment &amp; Materials'!J2049,1),""))</f>
        <v>0</v>
      </c>
      <c r="B2043" t="str">
        <f>IF(A2043=1,COUNTIF($A$8:A2043,1),"")</f>
        <v/>
      </c>
      <c r="D2043" s="158">
        <f>IFERROR($C$8:INDEX($C$8:$C$3000,COUNTIF($C$8:$C$3000,"?*")),"")</f>
        <v>0</v>
      </c>
      <c r="F2043">
        <f>--ISNUMBER(IFERROR(SEARCH('Project Costing'!#REF!,'Equipment &amp; Materials'!J2049,1),""))</f>
        <v>0</v>
      </c>
      <c r="G2043" t="str">
        <f>IF(F2043=1,COUNTIF($F$8:F2043,1),"")</f>
        <v/>
      </c>
      <c r="I2043" s="157">
        <f>IFERROR($H$8:INDEX($H$8:$H$3000,COUNTIF($H$8:$H$3000,"?*")),"")</f>
        <v>0</v>
      </c>
    </row>
    <row r="2044" spans="1:9" x14ac:dyDescent="0.25">
      <c r="A2044">
        <f>--ISNUMBER(IFERROR(SEARCH('Project Costing'!#REF!,'Equipment &amp; Materials'!J2050,1),""))</f>
        <v>0</v>
      </c>
      <c r="B2044" t="str">
        <f>IF(A2044=1,COUNTIF($A$8:A2044,1),"")</f>
        <v/>
      </c>
      <c r="D2044" s="158">
        <f>IFERROR($C$8:INDEX($C$8:$C$3000,COUNTIF($C$8:$C$3000,"?*")),"")</f>
        <v>0</v>
      </c>
      <c r="F2044">
        <f>--ISNUMBER(IFERROR(SEARCH('Project Costing'!#REF!,'Equipment &amp; Materials'!J2050,1),""))</f>
        <v>0</v>
      </c>
      <c r="G2044" t="str">
        <f>IF(F2044=1,COUNTIF($F$8:F2044,1),"")</f>
        <v/>
      </c>
      <c r="I2044" s="157">
        <f>IFERROR($H$8:INDEX($H$8:$H$3000,COUNTIF($H$8:$H$3000,"?*")),"")</f>
        <v>0</v>
      </c>
    </row>
    <row r="2045" spans="1:9" x14ac:dyDescent="0.25">
      <c r="A2045">
        <f>--ISNUMBER(IFERROR(SEARCH('Project Costing'!#REF!,'Equipment &amp; Materials'!J2051,1),""))</f>
        <v>0</v>
      </c>
      <c r="B2045" t="str">
        <f>IF(A2045=1,COUNTIF($A$8:A2045,1),"")</f>
        <v/>
      </c>
      <c r="D2045" s="158">
        <f>IFERROR($C$8:INDEX($C$8:$C$3000,COUNTIF($C$8:$C$3000,"?*")),"")</f>
        <v>0</v>
      </c>
      <c r="F2045">
        <f>--ISNUMBER(IFERROR(SEARCH('Project Costing'!#REF!,'Equipment &amp; Materials'!J2051,1),""))</f>
        <v>0</v>
      </c>
      <c r="G2045" t="str">
        <f>IF(F2045=1,COUNTIF($F$8:F2045,1),"")</f>
        <v/>
      </c>
      <c r="I2045" s="157">
        <f>IFERROR($H$8:INDEX($H$8:$H$3000,COUNTIF($H$8:$H$3000,"?*")),"")</f>
        <v>0</v>
      </c>
    </row>
    <row r="2046" spans="1:9" x14ac:dyDescent="0.25">
      <c r="A2046">
        <f>--ISNUMBER(IFERROR(SEARCH('Project Costing'!#REF!,'Equipment &amp; Materials'!J2052,1),""))</f>
        <v>0</v>
      </c>
      <c r="B2046" t="str">
        <f>IF(A2046=1,COUNTIF($A$8:A2046,1),"")</f>
        <v/>
      </c>
      <c r="D2046" s="158">
        <f>IFERROR($C$8:INDEX($C$8:$C$3000,COUNTIF($C$8:$C$3000,"?*")),"")</f>
        <v>0</v>
      </c>
      <c r="F2046">
        <f>--ISNUMBER(IFERROR(SEARCH('Project Costing'!#REF!,'Equipment &amp; Materials'!J2052,1),""))</f>
        <v>0</v>
      </c>
      <c r="G2046" t="str">
        <f>IF(F2046=1,COUNTIF($F$8:F2046,1),"")</f>
        <v/>
      </c>
      <c r="I2046" s="157">
        <f>IFERROR($H$8:INDEX($H$8:$H$3000,COUNTIF($H$8:$H$3000,"?*")),"")</f>
        <v>0</v>
      </c>
    </row>
    <row r="2047" spans="1:9" x14ac:dyDescent="0.25">
      <c r="A2047">
        <f>--ISNUMBER(IFERROR(SEARCH('Project Costing'!#REF!,'Equipment &amp; Materials'!J2053,1),""))</f>
        <v>0</v>
      </c>
      <c r="B2047" t="str">
        <f>IF(A2047=1,COUNTIF($A$8:A2047,1),"")</f>
        <v/>
      </c>
      <c r="D2047" s="158">
        <f>IFERROR($C$8:INDEX($C$8:$C$3000,COUNTIF($C$8:$C$3000,"?*")),"")</f>
        <v>0</v>
      </c>
      <c r="F2047">
        <f>--ISNUMBER(IFERROR(SEARCH('Project Costing'!#REF!,'Equipment &amp; Materials'!J2053,1),""))</f>
        <v>0</v>
      </c>
      <c r="G2047" t="str">
        <f>IF(F2047=1,COUNTIF($F$8:F2047,1),"")</f>
        <v/>
      </c>
      <c r="I2047" s="157">
        <f>IFERROR($H$8:INDEX($H$8:$H$3000,COUNTIF($H$8:$H$3000,"?*")),"")</f>
        <v>0</v>
      </c>
    </row>
    <row r="2048" spans="1:9" x14ac:dyDescent="0.25">
      <c r="A2048">
        <f>--ISNUMBER(IFERROR(SEARCH('Project Costing'!#REF!,'Equipment &amp; Materials'!J2054,1),""))</f>
        <v>0</v>
      </c>
      <c r="B2048" t="str">
        <f>IF(A2048=1,COUNTIF($A$8:A2048,1),"")</f>
        <v/>
      </c>
      <c r="D2048" s="158">
        <f>IFERROR($C$8:INDEX($C$8:$C$3000,COUNTIF($C$8:$C$3000,"?*")),"")</f>
        <v>0</v>
      </c>
      <c r="F2048">
        <f>--ISNUMBER(IFERROR(SEARCH('Project Costing'!#REF!,'Equipment &amp; Materials'!J2054,1),""))</f>
        <v>0</v>
      </c>
      <c r="G2048" t="str">
        <f>IF(F2048=1,COUNTIF($F$8:F2048,1),"")</f>
        <v/>
      </c>
      <c r="I2048" s="157">
        <f>IFERROR($H$8:INDEX($H$8:$H$3000,COUNTIF($H$8:$H$3000,"?*")),"")</f>
        <v>0</v>
      </c>
    </row>
    <row r="2049" spans="1:9" x14ac:dyDescent="0.25">
      <c r="A2049">
        <f>--ISNUMBER(IFERROR(SEARCH('Project Costing'!#REF!,'Equipment &amp; Materials'!J2055,1),""))</f>
        <v>0</v>
      </c>
      <c r="B2049" t="str">
        <f>IF(A2049=1,COUNTIF($A$8:A2049,1),"")</f>
        <v/>
      </c>
      <c r="D2049" s="158">
        <f>IFERROR($C$8:INDEX($C$8:$C$3000,COUNTIF($C$8:$C$3000,"?*")),"")</f>
        <v>0</v>
      </c>
      <c r="F2049">
        <f>--ISNUMBER(IFERROR(SEARCH('Project Costing'!#REF!,'Equipment &amp; Materials'!J2055,1),""))</f>
        <v>0</v>
      </c>
      <c r="G2049" t="str">
        <f>IF(F2049=1,COUNTIF($F$8:F2049,1),"")</f>
        <v/>
      </c>
      <c r="I2049" s="157">
        <f>IFERROR($H$8:INDEX($H$8:$H$3000,COUNTIF($H$8:$H$3000,"?*")),"")</f>
        <v>0</v>
      </c>
    </row>
    <row r="2050" spans="1:9" x14ac:dyDescent="0.25">
      <c r="A2050">
        <f>--ISNUMBER(IFERROR(SEARCH('Project Costing'!#REF!,'Equipment &amp; Materials'!J2056,1),""))</f>
        <v>0</v>
      </c>
      <c r="B2050" t="str">
        <f>IF(A2050=1,COUNTIF($A$8:A2050,1),"")</f>
        <v/>
      </c>
      <c r="D2050" s="158">
        <f>IFERROR($C$8:INDEX($C$8:$C$3000,COUNTIF($C$8:$C$3000,"?*")),"")</f>
        <v>0</v>
      </c>
      <c r="F2050">
        <f>--ISNUMBER(IFERROR(SEARCH('Project Costing'!#REF!,'Equipment &amp; Materials'!J2056,1),""))</f>
        <v>0</v>
      </c>
      <c r="G2050" t="str">
        <f>IF(F2050=1,COUNTIF($F$8:F2050,1),"")</f>
        <v/>
      </c>
      <c r="I2050" s="157">
        <f>IFERROR($H$8:INDEX($H$8:$H$3000,COUNTIF($H$8:$H$3000,"?*")),"")</f>
        <v>0</v>
      </c>
    </row>
    <row r="2051" spans="1:9" x14ac:dyDescent="0.25">
      <c r="A2051">
        <f>--ISNUMBER(IFERROR(SEARCH('Project Costing'!#REF!,'Equipment &amp; Materials'!J2057,1),""))</f>
        <v>0</v>
      </c>
      <c r="B2051" t="str">
        <f>IF(A2051=1,COUNTIF($A$8:A2051,1),"")</f>
        <v/>
      </c>
      <c r="D2051" s="158">
        <f>IFERROR($C$8:INDEX($C$8:$C$3000,COUNTIF($C$8:$C$3000,"?*")),"")</f>
        <v>0</v>
      </c>
      <c r="F2051">
        <f>--ISNUMBER(IFERROR(SEARCH('Project Costing'!#REF!,'Equipment &amp; Materials'!J2057,1),""))</f>
        <v>0</v>
      </c>
      <c r="G2051" t="str">
        <f>IF(F2051=1,COUNTIF($F$8:F2051,1),"")</f>
        <v/>
      </c>
      <c r="I2051" s="157">
        <f>IFERROR($H$8:INDEX($H$8:$H$3000,COUNTIF($H$8:$H$3000,"?*")),"")</f>
        <v>0</v>
      </c>
    </row>
    <row r="2052" spans="1:9" x14ac:dyDescent="0.25">
      <c r="A2052">
        <f>--ISNUMBER(IFERROR(SEARCH('Project Costing'!#REF!,'Equipment &amp; Materials'!J2058,1),""))</f>
        <v>0</v>
      </c>
      <c r="B2052" t="str">
        <f>IF(A2052=1,COUNTIF($A$8:A2052,1),"")</f>
        <v/>
      </c>
      <c r="D2052" s="158">
        <f>IFERROR($C$8:INDEX($C$8:$C$3000,COUNTIF($C$8:$C$3000,"?*")),"")</f>
        <v>0</v>
      </c>
      <c r="F2052">
        <f>--ISNUMBER(IFERROR(SEARCH('Project Costing'!#REF!,'Equipment &amp; Materials'!J2058,1),""))</f>
        <v>0</v>
      </c>
      <c r="G2052" t="str">
        <f>IF(F2052=1,COUNTIF($F$8:F2052,1),"")</f>
        <v/>
      </c>
      <c r="I2052" s="157">
        <f>IFERROR($H$8:INDEX($H$8:$H$3000,COUNTIF($H$8:$H$3000,"?*")),"")</f>
        <v>0</v>
      </c>
    </row>
    <row r="2053" spans="1:9" x14ac:dyDescent="0.25">
      <c r="A2053">
        <f>--ISNUMBER(IFERROR(SEARCH('Project Costing'!#REF!,'Equipment &amp; Materials'!J2059,1),""))</f>
        <v>0</v>
      </c>
      <c r="B2053" t="str">
        <f>IF(A2053=1,COUNTIF($A$8:A2053,1),"")</f>
        <v/>
      </c>
      <c r="D2053" s="158">
        <f>IFERROR($C$8:INDEX($C$8:$C$3000,COUNTIF($C$8:$C$3000,"?*")),"")</f>
        <v>0</v>
      </c>
      <c r="F2053">
        <f>--ISNUMBER(IFERROR(SEARCH('Project Costing'!#REF!,'Equipment &amp; Materials'!J2059,1),""))</f>
        <v>0</v>
      </c>
      <c r="G2053" t="str">
        <f>IF(F2053=1,COUNTIF($F$8:F2053,1),"")</f>
        <v/>
      </c>
      <c r="I2053" s="157">
        <f>IFERROR($H$8:INDEX($H$8:$H$3000,COUNTIF($H$8:$H$3000,"?*")),"")</f>
        <v>0</v>
      </c>
    </row>
    <row r="2054" spans="1:9" x14ac:dyDescent="0.25">
      <c r="A2054">
        <f>--ISNUMBER(IFERROR(SEARCH('Project Costing'!#REF!,'Equipment &amp; Materials'!J2060,1),""))</f>
        <v>0</v>
      </c>
      <c r="B2054" t="str">
        <f>IF(A2054=1,COUNTIF($A$8:A2054,1),"")</f>
        <v/>
      </c>
      <c r="D2054" s="158">
        <f>IFERROR($C$8:INDEX($C$8:$C$3000,COUNTIF($C$8:$C$3000,"?*")),"")</f>
        <v>0</v>
      </c>
      <c r="F2054">
        <f>--ISNUMBER(IFERROR(SEARCH('Project Costing'!#REF!,'Equipment &amp; Materials'!J2060,1),""))</f>
        <v>0</v>
      </c>
      <c r="G2054" t="str">
        <f>IF(F2054=1,COUNTIF($F$8:F2054,1),"")</f>
        <v/>
      </c>
      <c r="I2054" s="157">
        <f>IFERROR($H$8:INDEX($H$8:$H$3000,COUNTIF($H$8:$H$3000,"?*")),"")</f>
        <v>0</v>
      </c>
    </row>
    <row r="2055" spans="1:9" x14ac:dyDescent="0.25">
      <c r="A2055">
        <f>--ISNUMBER(IFERROR(SEARCH('Project Costing'!#REF!,'Equipment &amp; Materials'!J2061,1),""))</f>
        <v>0</v>
      </c>
      <c r="B2055" t="str">
        <f>IF(A2055=1,COUNTIF($A$8:A2055,1),"")</f>
        <v/>
      </c>
      <c r="D2055" s="158">
        <f>IFERROR($C$8:INDEX($C$8:$C$3000,COUNTIF($C$8:$C$3000,"?*")),"")</f>
        <v>0</v>
      </c>
      <c r="F2055">
        <f>--ISNUMBER(IFERROR(SEARCH('Project Costing'!#REF!,'Equipment &amp; Materials'!J2061,1),""))</f>
        <v>0</v>
      </c>
      <c r="G2055" t="str">
        <f>IF(F2055=1,COUNTIF($F$8:F2055,1),"")</f>
        <v/>
      </c>
      <c r="I2055" s="157">
        <f>IFERROR($H$8:INDEX($H$8:$H$3000,COUNTIF($H$8:$H$3000,"?*")),"")</f>
        <v>0</v>
      </c>
    </row>
    <row r="2056" spans="1:9" x14ac:dyDescent="0.25">
      <c r="A2056">
        <f>--ISNUMBER(IFERROR(SEARCH('Project Costing'!#REF!,'Equipment &amp; Materials'!J2062,1),""))</f>
        <v>0</v>
      </c>
      <c r="B2056" t="str">
        <f>IF(A2056=1,COUNTIF($A$8:A2056,1),"")</f>
        <v/>
      </c>
      <c r="D2056" s="158">
        <f>IFERROR($C$8:INDEX($C$8:$C$3000,COUNTIF($C$8:$C$3000,"?*")),"")</f>
        <v>0</v>
      </c>
      <c r="F2056">
        <f>--ISNUMBER(IFERROR(SEARCH('Project Costing'!#REF!,'Equipment &amp; Materials'!J2062,1),""))</f>
        <v>0</v>
      </c>
      <c r="G2056" t="str">
        <f>IF(F2056=1,COUNTIF($F$8:F2056,1),"")</f>
        <v/>
      </c>
      <c r="I2056" s="157">
        <f>IFERROR($H$8:INDEX($H$8:$H$3000,COUNTIF($H$8:$H$3000,"?*")),"")</f>
        <v>0</v>
      </c>
    </row>
    <row r="2057" spans="1:9" x14ac:dyDescent="0.25">
      <c r="A2057">
        <f>--ISNUMBER(IFERROR(SEARCH('Project Costing'!#REF!,'Equipment &amp; Materials'!J2063,1),""))</f>
        <v>0</v>
      </c>
      <c r="B2057" t="str">
        <f>IF(A2057=1,COUNTIF($A$8:A2057,1),"")</f>
        <v/>
      </c>
      <c r="D2057" s="158">
        <f>IFERROR($C$8:INDEX($C$8:$C$3000,COUNTIF($C$8:$C$3000,"?*")),"")</f>
        <v>0</v>
      </c>
      <c r="F2057">
        <f>--ISNUMBER(IFERROR(SEARCH('Project Costing'!#REF!,'Equipment &amp; Materials'!J2063,1),""))</f>
        <v>0</v>
      </c>
      <c r="G2057" t="str">
        <f>IF(F2057=1,COUNTIF($F$8:F2057,1),"")</f>
        <v/>
      </c>
      <c r="I2057" s="157">
        <f>IFERROR($H$8:INDEX($H$8:$H$3000,COUNTIF($H$8:$H$3000,"?*")),"")</f>
        <v>0</v>
      </c>
    </row>
    <row r="2058" spans="1:9" x14ac:dyDescent="0.25">
      <c r="A2058">
        <f>--ISNUMBER(IFERROR(SEARCH('Project Costing'!#REF!,'Equipment &amp; Materials'!J2064,1),""))</f>
        <v>0</v>
      </c>
      <c r="B2058" t="str">
        <f>IF(A2058=1,COUNTIF($A$8:A2058,1),"")</f>
        <v/>
      </c>
      <c r="D2058" s="158">
        <f>IFERROR($C$8:INDEX($C$8:$C$3000,COUNTIF($C$8:$C$3000,"?*")),"")</f>
        <v>0</v>
      </c>
      <c r="F2058">
        <f>--ISNUMBER(IFERROR(SEARCH('Project Costing'!#REF!,'Equipment &amp; Materials'!J2064,1),""))</f>
        <v>0</v>
      </c>
      <c r="G2058" t="str">
        <f>IF(F2058=1,COUNTIF($F$8:F2058,1),"")</f>
        <v/>
      </c>
      <c r="I2058" s="157">
        <f>IFERROR($H$8:INDEX($H$8:$H$3000,COUNTIF($H$8:$H$3000,"?*")),"")</f>
        <v>0</v>
      </c>
    </row>
    <row r="2059" spans="1:9" x14ac:dyDescent="0.25">
      <c r="A2059">
        <f>--ISNUMBER(IFERROR(SEARCH('Project Costing'!#REF!,'Equipment &amp; Materials'!J2065,1),""))</f>
        <v>0</v>
      </c>
      <c r="B2059" t="str">
        <f>IF(A2059=1,COUNTIF($A$8:A2059,1),"")</f>
        <v/>
      </c>
      <c r="D2059" s="158">
        <f>IFERROR($C$8:INDEX($C$8:$C$3000,COUNTIF($C$8:$C$3000,"?*")),"")</f>
        <v>0</v>
      </c>
      <c r="F2059">
        <f>--ISNUMBER(IFERROR(SEARCH('Project Costing'!#REF!,'Equipment &amp; Materials'!J2065,1),""))</f>
        <v>0</v>
      </c>
      <c r="G2059" t="str">
        <f>IF(F2059=1,COUNTIF($F$8:F2059,1),"")</f>
        <v/>
      </c>
      <c r="I2059" s="157">
        <f>IFERROR($H$8:INDEX($H$8:$H$3000,COUNTIF($H$8:$H$3000,"?*")),"")</f>
        <v>0</v>
      </c>
    </row>
    <row r="2060" spans="1:9" x14ac:dyDescent="0.25">
      <c r="A2060">
        <f>--ISNUMBER(IFERROR(SEARCH('Project Costing'!#REF!,'Equipment &amp; Materials'!J2066,1),""))</f>
        <v>0</v>
      </c>
      <c r="B2060" t="str">
        <f>IF(A2060=1,COUNTIF($A$8:A2060,1),"")</f>
        <v/>
      </c>
      <c r="D2060" s="158">
        <f>IFERROR($C$8:INDEX($C$8:$C$3000,COUNTIF($C$8:$C$3000,"?*")),"")</f>
        <v>0</v>
      </c>
      <c r="F2060">
        <f>--ISNUMBER(IFERROR(SEARCH('Project Costing'!#REF!,'Equipment &amp; Materials'!J2066,1),""))</f>
        <v>0</v>
      </c>
      <c r="G2060" t="str">
        <f>IF(F2060=1,COUNTIF($F$8:F2060,1),"")</f>
        <v/>
      </c>
      <c r="I2060" s="157">
        <f>IFERROR($H$8:INDEX($H$8:$H$3000,COUNTIF($H$8:$H$3000,"?*")),"")</f>
        <v>0</v>
      </c>
    </row>
    <row r="2061" spans="1:9" x14ac:dyDescent="0.25">
      <c r="A2061">
        <f>--ISNUMBER(IFERROR(SEARCH('Project Costing'!#REF!,'Equipment &amp; Materials'!J2067,1),""))</f>
        <v>0</v>
      </c>
      <c r="B2061" t="str">
        <f>IF(A2061=1,COUNTIF($A$8:A2061,1),"")</f>
        <v/>
      </c>
      <c r="D2061" s="158">
        <f>IFERROR($C$8:INDEX($C$8:$C$3000,COUNTIF($C$8:$C$3000,"?*")),"")</f>
        <v>0</v>
      </c>
      <c r="F2061">
        <f>--ISNUMBER(IFERROR(SEARCH('Project Costing'!#REF!,'Equipment &amp; Materials'!J2067,1),""))</f>
        <v>0</v>
      </c>
      <c r="G2061" t="str">
        <f>IF(F2061=1,COUNTIF($F$8:F2061,1),"")</f>
        <v/>
      </c>
      <c r="I2061" s="157">
        <f>IFERROR($H$8:INDEX($H$8:$H$3000,COUNTIF($H$8:$H$3000,"?*")),"")</f>
        <v>0</v>
      </c>
    </row>
    <row r="2062" spans="1:9" x14ac:dyDescent="0.25">
      <c r="A2062">
        <f>--ISNUMBER(IFERROR(SEARCH('Project Costing'!#REF!,'Equipment &amp; Materials'!J2068,1),""))</f>
        <v>0</v>
      </c>
      <c r="B2062" t="str">
        <f>IF(A2062=1,COUNTIF($A$8:A2062,1),"")</f>
        <v/>
      </c>
      <c r="D2062" s="158">
        <f>IFERROR($C$8:INDEX($C$8:$C$3000,COUNTIF($C$8:$C$3000,"?*")),"")</f>
        <v>0</v>
      </c>
      <c r="F2062">
        <f>--ISNUMBER(IFERROR(SEARCH('Project Costing'!#REF!,'Equipment &amp; Materials'!J2068,1),""))</f>
        <v>0</v>
      </c>
      <c r="G2062" t="str">
        <f>IF(F2062=1,COUNTIF($F$8:F2062,1),"")</f>
        <v/>
      </c>
      <c r="I2062" s="157">
        <f>IFERROR($H$8:INDEX($H$8:$H$3000,COUNTIF($H$8:$H$3000,"?*")),"")</f>
        <v>0</v>
      </c>
    </row>
    <row r="2063" spans="1:9" x14ac:dyDescent="0.25">
      <c r="A2063">
        <f>--ISNUMBER(IFERROR(SEARCH('Project Costing'!#REF!,'Equipment &amp; Materials'!J2069,1),""))</f>
        <v>0</v>
      </c>
      <c r="B2063" t="str">
        <f>IF(A2063=1,COUNTIF($A$8:A2063,1),"")</f>
        <v/>
      </c>
      <c r="D2063" s="158">
        <f>IFERROR($C$8:INDEX($C$8:$C$3000,COUNTIF($C$8:$C$3000,"?*")),"")</f>
        <v>0</v>
      </c>
      <c r="F2063">
        <f>--ISNUMBER(IFERROR(SEARCH('Project Costing'!#REF!,'Equipment &amp; Materials'!J2069,1),""))</f>
        <v>0</v>
      </c>
      <c r="G2063" t="str">
        <f>IF(F2063=1,COUNTIF($F$8:F2063,1),"")</f>
        <v/>
      </c>
      <c r="I2063" s="157">
        <f>IFERROR($H$8:INDEX($H$8:$H$3000,COUNTIF($H$8:$H$3000,"?*")),"")</f>
        <v>0</v>
      </c>
    </row>
    <row r="2064" spans="1:9" x14ac:dyDescent="0.25">
      <c r="A2064">
        <f>--ISNUMBER(IFERROR(SEARCH('Project Costing'!#REF!,'Equipment &amp; Materials'!J2070,1),""))</f>
        <v>0</v>
      </c>
      <c r="B2064" t="str">
        <f>IF(A2064=1,COUNTIF($A$8:A2064,1),"")</f>
        <v/>
      </c>
      <c r="D2064" s="158">
        <f>IFERROR($C$8:INDEX($C$8:$C$3000,COUNTIF($C$8:$C$3000,"?*")),"")</f>
        <v>0</v>
      </c>
      <c r="F2064">
        <f>--ISNUMBER(IFERROR(SEARCH('Project Costing'!#REF!,'Equipment &amp; Materials'!J2070,1),""))</f>
        <v>0</v>
      </c>
      <c r="G2064" t="str">
        <f>IF(F2064=1,COUNTIF($F$8:F2064,1),"")</f>
        <v/>
      </c>
      <c r="I2064" s="157">
        <f>IFERROR($H$8:INDEX($H$8:$H$3000,COUNTIF($H$8:$H$3000,"?*")),"")</f>
        <v>0</v>
      </c>
    </row>
    <row r="2065" spans="1:9" x14ac:dyDescent="0.25">
      <c r="A2065">
        <f>--ISNUMBER(IFERROR(SEARCH('Project Costing'!#REF!,'Equipment &amp; Materials'!J2071,1),""))</f>
        <v>0</v>
      </c>
      <c r="B2065" t="str">
        <f>IF(A2065=1,COUNTIF($A$8:A2065,1),"")</f>
        <v/>
      </c>
      <c r="D2065" s="158">
        <f>IFERROR($C$8:INDEX($C$8:$C$3000,COUNTIF($C$8:$C$3000,"?*")),"")</f>
        <v>0</v>
      </c>
      <c r="F2065">
        <f>--ISNUMBER(IFERROR(SEARCH('Project Costing'!#REF!,'Equipment &amp; Materials'!J2071,1),""))</f>
        <v>0</v>
      </c>
      <c r="G2065" t="str">
        <f>IF(F2065=1,COUNTIF($F$8:F2065,1),"")</f>
        <v/>
      </c>
      <c r="I2065" s="157">
        <f>IFERROR($H$8:INDEX($H$8:$H$3000,COUNTIF($H$8:$H$3000,"?*")),"")</f>
        <v>0</v>
      </c>
    </row>
    <row r="2066" spans="1:9" x14ac:dyDescent="0.25">
      <c r="A2066">
        <f>--ISNUMBER(IFERROR(SEARCH('Project Costing'!#REF!,'Equipment &amp; Materials'!J2072,1),""))</f>
        <v>0</v>
      </c>
      <c r="B2066" t="str">
        <f>IF(A2066=1,COUNTIF($A$8:A2066,1),"")</f>
        <v/>
      </c>
      <c r="D2066" s="158">
        <f>IFERROR($C$8:INDEX($C$8:$C$3000,COUNTIF($C$8:$C$3000,"?*")),"")</f>
        <v>0</v>
      </c>
      <c r="F2066">
        <f>--ISNUMBER(IFERROR(SEARCH('Project Costing'!#REF!,'Equipment &amp; Materials'!J2072,1),""))</f>
        <v>0</v>
      </c>
      <c r="G2066" t="str">
        <f>IF(F2066=1,COUNTIF($F$8:F2066,1),"")</f>
        <v/>
      </c>
      <c r="I2066" s="157">
        <f>IFERROR($H$8:INDEX($H$8:$H$3000,COUNTIF($H$8:$H$3000,"?*")),"")</f>
        <v>0</v>
      </c>
    </row>
    <row r="2067" spans="1:9" x14ac:dyDescent="0.25">
      <c r="A2067">
        <f>--ISNUMBER(IFERROR(SEARCH('Project Costing'!#REF!,'Equipment &amp; Materials'!J2073,1),""))</f>
        <v>0</v>
      </c>
      <c r="B2067" t="str">
        <f>IF(A2067=1,COUNTIF($A$8:A2067,1),"")</f>
        <v/>
      </c>
      <c r="D2067" s="158">
        <f>IFERROR($C$8:INDEX($C$8:$C$3000,COUNTIF($C$8:$C$3000,"?*")),"")</f>
        <v>0</v>
      </c>
      <c r="F2067">
        <f>--ISNUMBER(IFERROR(SEARCH('Project Costing'!#REF!,'Equipment &amp; Materials'!J2073,1),""))</f>
        <v>0</v>
      </c>
      <c r="G2067" t="str">
        <f>IF(F2067=1,COUNTIF($F$8:F2067,1),"")</f>
        <v/>
      </c>
      <c r="I2067" s="157">
        <f>IFERROR($H$8:INDEX($H$8:$H$3000,COUNTIF($H$8:$H$3000,"?*")),"")</f>
        <v>0</v>
      </c>
    </row>
    <row r="2068" spans="1:9" x14ac:dyDescent="0.25">
      <c r="A2068">
        <f>--ISNUMBER(IFERROR(SEARCH('Project Costing'!#REF!,'Equipment &amp; Materials'!J2074,1),""))</f>
        <v>0</v>
      </c>
      <c r="B2068" t="str">
        <f>IF(A2068=1,COUNTIF($A$8:A2068,1),"")</f>
        <v/>
      </c>
      <c r="D2068" s="158">
        <f>IFERROR($C$8:INDEX($C$8:$C$3000,COUNTIF($C$8:$C$3000,"?*")),"")</f>
        <v>0</v>
      </c>
      <c r="F2068">
        <f>--ISNUMBER(IFERROR(SEARCH('Project Costing'!#REF!,'Equipment &amp; Materials'!J2074,1),""))</f>
        <v>0</v>
      </c>
      <c r="G2068" t="str">
        <f>IF(F2068=1,COUNTIF($F$8:F2068,1),"")</f>
        <v/>
      </c>
      <c r="I2068" s="157">
        <f>IFERROR($H$8:INDEX($H$8:$H$3000,COUNTIF($H$8:$H$3000,"?*")),"")</f>
        <v>0</v>
      </c>
    </row>
    <row r="2069" spans="1:9" x14ac:dyDescent="0.25">
      <c r="A2069">
        <f>--ISNUMBER(IFERROR(SEARCH('Project Costing'!#REF!,'Equipment &amp; Materials'!J2075,1),""))</f>
        <v>0</v>
      </c>
      <c r="B2069" t="str">
        <f>IF(A2069=1,COUNTIF($A$8:A2069,1),"")</f>
        <v/>
      </c>
      <c r="D2069" s="158">
        <f>IFERROR($C$8:INDEX($C$8:$C$3000,COUNTIF($C$8:$C$3000,"?*")),"")</f>
        <v>0</v>
      </c>
      <c r="F2069">
        <f>--ISNUMBER(IFERROR(SEARCH('Project Costing'!#REF!,'Equipment &amp; Materials'!J2075,1),""))</f>
        <v>0</v>
      </c>
      <c r="G2069" t="str">
        <f>IF(F2069=1,COUNTIF($F$8:F2069,1),"")</f>
        <v/>
      </c>
      <c r="I2069" s="157">
        <f>IFERROR($H$8:INDEX($H$8:$H$3000,COUNTIF($H$8:$H$3000,"?*")),"")</f>
        <v>0</v>
      </c>
    </row>
    <row r="2070" spans="1:9" x14ac:dyDescent="0.25">
      <c r="A2070">
        <f>--ISNUMBER(IFERROR(SEARCH('Project Costing'!#REF!,'Equipment &amp; Materials'!J2076,1),""))</f>
        <v>0</v>
      </c>
      <c r="B2070" t="str">
        <f>IF(A2070=1,COUNTIF($A$8:A2070,1),"")</f>
        <v/>
      </c>
      <c r="D2070" s="158">
        <f>IFERROR($C$8:INDEX($C$8:$C$3000,COUNTIF($C$8:$C$3000,"?*")),"")</f>
        <v>0</v>
      </c>
      <c r="F2070">
        <f>--ISNUMBER(IFERROR(SEARCH('Project Costing'!#REF!,'Equipment &amp; Materials'!J2076,1),""))</f>
        <v>0</v>
      </c>
      <c r="G2070" t="str">
        <f>IF(F2070=1,COUNTIF($F$8:F2070,1),"")</f>
        <v/>
      </c>
      <c r="I2070" s="157">
        <f>IFERROR($H$8:INDEX($H$8:$H$3000,COUNTIF($H$8:$H$3000,"?*")),"")</f>
        <v>0</v>
      </c>
    </row>
    <row r="2071" spans="1:9" x14ac:dyDescent="0.25">
      <c r="A2071">
        <f>--ISNUMBER(IFERROR(SEARCH('Project Costing'!#REF!,'Equipment &amp; Materials'!J2077,1),""))</f>
        <v>0</v>
      </c>
      <c r="B2071" t="str">
        <f>IF(A2071=1,COUNTIF($A$8:A2071,1),"")</f>
        <v/>
      </c>
      <c r="D2071" s="158">
        <f>IFERROR($C$8:INDEX($C$8:$C$3000,COUNTIF($C$8:$C$3000,"?*")),"")</f>
        <v>0</v>
      </c>
      <c r="F2071">
        <f>--ISNUMBER(IFERROR(SEARCH('Project Costing'!#REF!,'Equipment &amp; Materials'!J2077,1),""))</f>
        <v>0</v>
      </c>
      <c r="G2071" t="str">
        <f>IF(F2071=1,COUNTIF($F$8:F2071,1),"")</f>
        <v/>
      </c>
      <c r="I2071" s="157">
        <f>IFERROR($H$8:INDEX($H$8:$H$3000,COUNTIF($H$8:$H$3000,"?*")),"")</f>
        <v>0</v>
      </c>
    </row>
    <row r="2072" spans="1:9" x14ac:dyDescent="0.25">
      <c r="A2072">
        <f>--ISNUMBER(IFERROR(SEARCH('Project Costing'!#REF!,'Equipment &amp; Materials'!J2078,1),""))</f>
        <v>0</v>
      </c>
      <c r="B2072" t="str">
        <f>IF(A2072=1,COUNTIF($A$8:A2072,1),"")</f>
        <v/>
      </c>
      <c r="D2072" s="158">
        <f>IFERROR($C$8:INDEX($C$8:$C$3000,COUNTIF($C$8:$C$3000,"?*")),"")</f>
        <v>0</v>
      </c>
      <c r="F2072">
        <f>--ISNUMBER(IFERROR(SEARCH('Project Costing'!#REF!,'Equipment &amp; Materials'!J2078,1),""))</f>
        <v>0</v>
      </c>
      <c r="G2072" t="str">
        <f>IF(F2072=1,COUNTIF($F$8:F2072,1),"")</f>
        <v/>
      </c>
      <c r="I2072" s="157">
        <f>IFERROR($H$8:INDEX($H$8:$H$3000,COUNTIF($H$8:$H$3000,"?*")),"")</f>
        <v>0</v>
      </c>
    </row>
    <row r="2073" spans="1:9" x14ac:dyDescent="0.25">
      <c r="A2073">
        <f>--ISNUMBER(IFERROR(SEARCH('Project Costing'!#REF!,'Equipment &amp; Materials'!J2079,1),""))</f>
        <v>0</v>
      </c>
      <c r="B2073" t="str">
        <f>IF(A2073=1,COUNTIF($A$8:A2073,1),"")</f>
        <v/>
      </c>
      <c r="D2073" s="158">
        <f>IFERROR($C$8:INDEX($C$8:$C$3000,COUNTIF($C$8:$C$3000,"?*")),"")</f>
        <v>0</v>
      </c>
      <c r="F2073">
        <f>--ISNUMBER(IFERROR(SEARCH('Project Costing'!#REF!,'Equipment &amp; Materials'!J2079,1),""))</f>
        <v>0</v>
      </c>
      <c r="G2073" t="str">
        <f>IF(F2073=1,COUNTIF($F$8:F2073,1),"")</f>
        <v/>
      </c>
      <c r="I2073" s="157">
        <f>IFERROR($H$8:INDEX($H$8:$H$3000,COUNTIF($H$8:$H$3000,"?*")),"")</f>
        <v>0</v>
      </c>
    </row>
    <row r="2074" spans="1:9" x14ac:dyDescent="0.25">
      <c r="A2074">
        <f>--ISNUMBER(IFERROR(SEARCH('Project Costing'!#REF!,'Equipment &amp; Materials'!J2080,1),""))</f>
        <v>0</v>
      </c>
      <c r="B2074" t="str">
        <f>IF(A2074=1,COUNTIF($A$8:A2074,1),"")</f>
        <v/>
      </c>
      <c r="D2074" s="158">
        <f>IFERROR($C$8:INDEX($C$8:$C$3000,COUNTIF($C$8:$C$3000,"?*")),"")</f>
        <v>0</v>
      </c>
      <c r="F2074">
        <f>--ISNUMBER(IFERROR(SEARCH('Project Costing'!#REF!,'Equipment &amp; Materials'!J2080,1),""))</f>
        <v>0</v>
      </c>
      <c r="G2074" t="str">
        <f>IF(F2074=1,COUNTIF($F$8:F2074,1),"")</f>
        <v/>
      </c>
      <c r="I2074" s="157">
        <f>IFERROR($H$8:INDEX($H$8:$H$3000,COUNTIF($H$8:$H$3000,"?*")),"")</f>
        <v>0</v>
      </c>
    </row>
    <row r="2075" spans="1:9" x14ac:dyDescent="0.25">
      <c r="A2075">
        <f>--ISNUMBER(IFERROR(SEARCH('Project Costing'!#REF!,'Equipment &amp; Materials'!J2081,1),""))</f>
        <v>0</v>
      </c>
      <c r="B2075" t="str">
        <f>IF(A2075=1,COUNTIF($A$8:A2075,1),"")</f>
        <v/>
      </c>
      <c r="D2075" s="158">
        <f>IFERROR($C$8:INDEX($C$8:$C$3000,COUNTIF($C$8:$C$3000,"?*")),"")</f>
        <v>0</v>
      </c>
      <c r="F2075">
        <f>--ISNUMBER(IFERROR(SEARCH('Project Costing'!#REF!,'Equipment &amp; Materials'!J2081,1),""))</f>
        <v>0</v>
      </c>
      <c r="G2075" t="str">
        <f>IF(F2075=1,COUNTIF($F$8:F2075,1),"")</f>
        <v/>
      </c>
      <c r="I2075" s="157">
        <f>IFERROR($H$8:INDEX($H$8:$H$3000,COUNTIF($H$8:$H$3000,"?*")),"")</f>
        <v>0</v>
      </c>
    </row>
    <row r="2076" spans="1:9" x14ac:dyDescent="0.25">
      <c r="A2076">
        <f>--ISNUMBER(IFERROR(SEARCH('Project Costing'!#REF!,'Equipment &amp; Materials'!J2082,1),""))</f>
        <v>0</v>
      </c>
      <c r="B2076" t="str">
        <f>IF(A2076=1,COUNTIF($A$8:A2076,1),"")</f>
        <v/>
      </c>
      <c r="D2076" s="158">
        <f>IFERROR($C$8:INDEX($C$8:$C$3000,COUNTIF($C$8:$C$3000,"?*")),"")</f>
        <v>0</v>
      </c>
      <c r="F2076">
        <f>--ISNUMBER(IFERROR(SEARCH('Project Costing'!#REF!,'Equipment &amp; Materials'!J2082,1),""))</f>
        <v>0</v>
      </c>
      <c r="G2076" t="str">
        <f>IF(F2076=1,COUNTIF($F$8:F2076,1),"")</f>
        <v/>
      </c>
      <c r="I2076" s="157">
        <f>IFERROR($H$8:INDEX($H$8:$H$3000,COUNTIF($H$8:$H$3000,"?*")),"")</f>
        <v>0</v>
      </c>
    </row>
    <row r="2077" spans="1:9" x14ac:dyDescent="0.25">
      <c r="A2077">
        <f>--ISNUMBER(IFERROR(SEARCH('Project Costing'!#REF!,'Equipment &amp; Materials'!J2083,1),""))</f>
        <v>0</v>
      </c>
      <c r="B2077" t="str">
        <f>IF(A2077=1,COUNTIF($A$8:A2077,1),"")</f>
        <v/>
      </c>
      <c r="D2077" s="158">
        <f>IFERROR($C$8:INDEX($C$8:$C$3000,COUNTIF($C$8:$C$3000,"?*")),"")</f>
        <v>0</v>
      </c>
      <c r="F2077">
        <f>--ISNUMBER(IFERROR(SEARCH('Project Costing'!#REF!,'Equipment &amp; Materials'!J2083,1),""))</f>
        <v>0</v>
      </c>
      <c r="G2077" t="str">
        <f>IF(F2077=1,COUNTIF($F$8:F2077,1),"")</f>
        <v/>
      </c>
      <c r="I2077" s="157">
        <f>IFERROR($H$8:INDEX($H$8:$H$3000,COUNTIF($H$8:$H$3000,"?*")),"")</f>
        <v>0</v>
      </c>
    </row>
    <row r="2078" spans="1:9" x14ac:dyDescent="0.25">
      <c r="A2078">
        <f>--ISNUMBER(IFERROR(SEARCH('Project Costing'!#REF!,'Equipment &amp; Materials'!J2084,1),""))</f>
        <v>0</v>
      </c>
      <c r="B2078" t="str">
        <f>IF(A2078=1,COUNTIF($A$8:A2078,1),"")</f>
        <v/>
      </c>
      <c r="D2078" s="158">
        <f>IFERROR($C$8:INDEX($C$8:$C$3000,COUNTIF($C$8:$C$3000,"?*")),"")</f>
        <v>0</v>
      </c>
      <c r="F2078">
        <f>--ISNUMBER(IFERROR(SEARCH('Project Costing'!#REF!,'Equipment &amp; Materials'!J2084,1),""))</f>
        <v>0</v>
      </c>
      <c r="G2078" t="str">
        <f>IF(F2078=1,COUNTIF($F$8:F2078,1),"")</f>
        <v/>
      </c>
      <c r="I2078" s="157">
        <f>IFERROR($H$8:INDEX($H$8:$H$3000,COUNTIF($H$8:$H$3000,"?*")),"")</f>
        <v>0</v>
      </c>
    </row>
    <row r="2079" spans="1:9" x14ac:dyDescent="0.25">
      <c r="A2079">
        <f>--ISNUMBER(IFERROR(SEARCH('Project Costing'!#REF!,'Equipment &amp; Materials'!J2085,1),""))</f>
        <v>0</v>
      </c>
      <c r="B2079" t="str">
        <f>IF(A2079=1,COUNTIF($A$8:A2079,1),"")</f>
        <v/>
      </c>
      <c r="D2079" s="158">
        <f>IFERROR($C$8:INDEX($C$8:$C$3000,COUNTIF($C$8:$C$3000,"?*")),"")</f>
        <v>0</v>
      </c>
      <c r="F2079">
        <f>--ISNUMBER(IFERROR(SEARCH('Project Costing'!#REF!,'Equipment &amp; Materials'!J2085,1),""))</f>
        <v>0</v>
      </c>
      <c r="G2079" t="str">
        <f>IF(F2079=1,COUNTIF($F$8:F2079,1),"")</f>
        <v/>
      </c>
      <c r="I2079" s="157">
        <f>IFERROR($H$8:INDEX($H$8:$H$3000,COUNTIF($H$8:$H$3000,"?*")),"")</f>
        <v>0</v>
      </c>
    </row>
    <row r="2080" spans="1:9" x14ac:dyDescent="0.25">
      <c r="A2080">
        <f>--ISNUMBER(IFERROR(SEARCH('Project Costing'!#REF!,'Equipment &amp; Materials'!J2086,1),""))</f>
        <v>0</v>
      </c>
      <c r="B2080" t="str">
        <f>IF(A2080=1,COUNTIF($A$8:A2080,1),"")</f>
        <v/>
      </c>
      <c r="D2080" s="158">
        <f>IFERROR($C$8:INDEX($C$8:$C$3000,COUNTIF($C$8:$C$3000,"?*")),"")</f>
        <v>0</v>
      </c>
      <c r="F2080">
        <f>--ISNUMBER(IFERROR(SEARCH('Project Costing'!#REF!,'Equipment &amp; Materials'!J2086,1),""))</f>
        <v>0</v>
      </c>
      <c r="G2080" t="str">
        <f>IF(F2080=1,COUNTIF($F$8:F2080,1),"")</f>
        <v/>
      </c>
      <c r="I2080" s="157">
        <f>IFERROR($H$8:INDEX($H$8:$H$3000,COUNTIF($H$8:$H$3000,"?*")),"")</f>
        <v>0</v>
      </c>
    </row>
    <row r="2081" spans="1:9" x14ac:dyDescent="0.25">
      <c r="A2081">
        <f>--ISNUMBER(IFERROR(SEARCH('Project Costing'!#REF!,'Equipment &amp; Materials'!J2087,1),""))</f>
        <v>0</v>
      </c>
      <c r="B2081" t="str">
        <f>IF(A2081=1,COUNTIF($A$8:A2081,1),"")</f>
        <v/>
      </c>
      <c r="D2081" s="158">
        <f>IFERROR($C$8:INDEX($C$8:$C$3000,COUNTIF($C$8:$C$3000,"?*")),"")</f>
        <v>0</v>
      </c>
      <c r="F2081">
        <f>--ISNUMBER(IFERROR(SEARCH('Project Costing'!#REF!,'Equipment &amp; Materials'!J2087,1),""))</f>
        <v>0</v>
      </c>
      <c r="G2081" t="str">
        <f>IF(F2081=1,COUNTIF($F$8:F2081,1),"")</f>
        <v/>
      </c>
      <c r="I2081" s="157">
        <f>IFERROR($H$8:INDEX($H$8:$H$3000,COUNTIF($H$8:$H$3000,"?*")),"")</f>
        <v>0</v>
      </c>
    </row>
    <row r="2082" spans="1:9" x14ac:dyDescent="0.25">
      <c r="A2082">
        <f>--ISNUMBER(IFERROR(SEARCH('Project Costing'!#REF!,'Equipment &amp; Materials'!J2088,1),""))</f>
        <v>0</v>
      </c>
      <c r="B2082" t="str">
        <f>IF(A2082=1,COUNTIF($A$8:A2082,1),"")</f>
        <v/>
      </c>
      <c r="D2082" s="158">
        <f>IFERROR($C$8:INDEX($C$8:$C$3000,COUNTIF($C$8:$C$3000,"?*")),"")</f>
        <v>0</v>
      </c>
      <c r="F2082">
        <f>--ISNUMBER(IFERROR(SEARCH('Project Costing'!#REF!,'Equipment &amp; Materials'!J2088,1),""))</f>
        <v>0</v>
      </c>
      <c r="G2082" t="str">
        <f>IF(F2082=1,COUNTIF($F$8:F2082,1),"")</f>
        <v/>
      </c>
      <c r="I2082" s="157">
        <f>IFERROR($H$8:INDEX($H$8:$H$3000,COUNTIF($H$8:$H$3000,"?*")),"")</f>
        <v>0</v>
      </c>
    </row>
    <row r="2083" spans="1:9" x14ac:dyDescent="0.25">
      <c r="A2083">
        <f>--ISNUMBER(IFERROR(SEARCH('Project Costing'!#REF!,'Equipment &amp; Materials'!J2089,1),""))</f>
        <v>0</v>
      </c>
      <c r="B2083" t="str">
        <f>IF(A2083=1,COUNTIF($A$8:A2083,1),"")</f>
        <v/>
      </c>
      <c r="D2083" s="158">
        <f>IFERROR($C$8:INDEX($C$8:$C$3000,COUNTIF($C$8:$C$3000,"?*")),"")</f>
        <v>0</v>
      </c>
      <c r="F2083">
        <f>--ISNUMBER(IFERROR(SEARCH('Project Costing'!#REF!,'Equipment &amp; Materials'!J2089,1),""))</f>
        <v>0</v>
      </c>
      <c r="G2083" t="str">
        <f>IF(F2083=1,COUNTIF($F$8:F2083,1),"")</f>
        <v/>
      </c>
      <c r="I2083" s="157">
        <f>IFERROR($H$8:INDEX($H$8:$H$3000,COUNTIF($H$8:$H$3000,"?*")),"")</f>
        <v>0</v>
      </c>
    </row>
    <row r="2084" spans="1:9" x14ac:dyDescent="0.25">
      <c r="A2084">
        <f>--ISNUMBER(IFERROR(SEARCH('Project Costing'!#REF!,'Equipment &amp; Materials'!J2090,1),""))</f>
        <v>0</v>
      </c>
      <c r="B2084" t="str">
        <f>IF(A2084=1,COUNTIF($A$8:A2084,1),"")</f>
        <v/>
      </c>
      <c r="D2084" s="158">
        <f>IFERROR($C$8:INDEX($C$8:$C$3000,COUNTIF($C$8:$C$3000,"?*")),"")</f>
        <v>0</v>
      </c>
      <c r="F2084">
        <f>--ISNUMBER(IFERROR(SEARCH('Project Costing'!#REF!,'Equipment &amp; Materials'!J2090,1),""))</f>
        <v>0</v>
      </c>
      <c r="G2084" t="str">
        <f>IF(F2084=1,COUNTIF($F$8:F2084,1),"")</f>
        <v/>
      </c>
      <c r="I2084" s="157">
        <f>IFERROR($H$8:INDEX($H$8:$H$3000,COUNTIF($H$8:$H$3000,"?*")),"")</f>
        <v>0</v>
      </c>
    </row>
    <row r="2085" spans="1:9" x14ac:dyDescent="0.25">
      <c r="A2085">
        <f>--ISNUMBER(IFERROR(SEARCH('Project Costing'!#REF!,'Equipment &amp; Materials'!J2091,1),""))</f>
        <v>0</v>
      </c>
      <c r="B2085" t="str">
        <f>IF(A2085=1,COUNTIF($A$8:A2085,1),"")</f>
        <v/>
      </c>
      <c r="D2085" s="158">
        <f>IFERROR($C$8:INDEX($C$8:$C$3000,COUNTIF($C$8:$C$3000,"?*")),"")</f>
        <v>0</v>
      </c>
      <c r="F2085">
        <f>--ISNUMBER(IFERROR(SEARCH('Project Costing'!#REF!,'Equipment &amp; Materials'!J2091,1),""))</f>
        <v>0</v>
      </c>
      <c r="G2085" t="str">
        <f>IF(F2085=1,COUNTIF($F$8:F2085,1),"")</f>
        <v/>
      </c>
      <c r="I2085" s="157">
        <f>IFERROR($H$8:INDEX($H$8:$H$3000,COUNTIF($H$8:$H$3000,"?*")),"")</f>
        <v>0</v>
      </c>
    </row>
    <row r="2086" spans="1:9" x14ac:dyDescent="0.25">
      <c r="A2086">
        <f>--ISNUMBER(IFERROR(SEARCH('Project Costing'!#REF!,'Equipment &amp; Materials'!J2092,1),""))</f>
        <v>0</v>
      </c>
      <c r="B2086" t="str">
        <f>IF(A2086=1,COUNTIF($A$8:A2086,1),"")</f>
        <v/>
      </c>
      <c r="D2086" s="158">
        <f>IFERROR($C$8:INDEX($C$8:$C$3000,COUNTIF($C$8:$C$3000,"?*")),"")</f>
        <v>0</v>
      </c>
      <c r="F2086">
        <f>--ISNUMBER(IFERROR(SEARCH('Project Costing'!#REF!,'Equipment &amp; Materials'!J2092,1),""))</f>
        <v>0</v>
      </c>
      <c r="G2086" t="str">
        <f>IF(F2086=1,COUNTIF($F$8:F2086,1),"")</f>
        <v/>
      </c>
      <c r="I2086" s="157">
        <f>IFERROR($H$8:INDEX($H$8:$H$3000,COUNTIF($H$8:$H$3000,"?*")),"")</f>
        <v>0</v>
      </c>
    </row>
    <row r="2087" spans="1:9" x14ac:dyDescent="0.25">
      <c r="A2087">
        <f>--ISNUMBER(IFERROR(SEARCH('Project Costing'!#REF!,'Equipment &amp; Materials'!J2093,1),""))</f>
        <v>0</v>
      </c>
      <c r="B2087" t="str">
        <f>IF(A2087=1,COUNTIF($A$8:A2087,1),"")</f>
        <v/>
      </c>
      <c r="D2087" s="158">
        <f>IFERROR($C$8:INDEX($C$8:$C$3000,COUNTIF($C$8:$C$3000,"?*")),"")</f>
        <v>0</v>
      </c>
      <c r="F2087">
        <f>--ISNUMBER(IFERROR(SEARCH('Project Costing'!#REF!,'Equipment &amp; Materials'!J2093,1),""))</f>
        <v>0</v>
      </c>
      <c r="G2087" t="str">
        <f>IF(F2087=1,COUNTIF($F$8:F2087,1),"")</f>
        <v/>
      </c>
      <c r="I2087" s="157">
        <f>IFERROR($H$8:INDEX($H$8:$H$3000,COUNTIF($H$8:$H$3000,"?*")),"")</f>
        <v>0</v>
      </c>
    </row>
    <row r="2088" spans="1:9" x14ac:dyDescent="0.25">
      <c r="A2088">
        <f>--ISNUMBER(IFERROR(SEARCH('Project Costing'!#REF!,'Equipment &amp; Materials'!J2094,1),""))</f>
        <v>0</v>
      </c>
      <c r="B2088" t="str">
        <f>IF(A2088=1,COUNTIF($A$8:A2088,1),"")</f>
        <v/>
      </c>
      <c r="D2088" s="158">
        <f>IFERROR($C$8:INDEX($C$8:$C$3000,COUNTIF($C$8:$C$3000,"?*")),"")</f>
        <v>0</v>
      </c>
      <c r="F2088">
        <f>--ISNUMBER(IFERROR(SEARCH('Project Costing'!#REF!,'Equipment &amp; Materials'!J2094,1),""))</f>
        <v>0</v>
      </c>
      <c r="G2088" t="str">
        <f>IF(F2088=1,COUNTIF($F$8:F2088,1),"")</f>
        <v/>
      </c>
      <c r="I2088" s="157">
        <f>IFERROR($H$8:INDEX($H$8:$H$3000,COUNTIF($H$8:$H$3000,"?*")),"")</f>
        <v>0</v>
      </c>
    </row>
    <row r="2089" spans="1:9" x14ac:dyDescent="0.25">
      <c r="A2089">
        <f>--ISNUMBER(IFERROR(SEARCH('Project Costing'!#REF!,'Equipment &amp; Materials'!J2095,1),""))</f>
        <v>0</v>
      </c>
      <c r="B2089" t="str">
        <f>IF(A2089=1,COUNTIF($A$8:A2089,1),"")</f>
        <v/>
      </c>
      <c r="D2089" s="158">
        <f>IFERROR($C$8:INDEX($C$8:$C$3000,COUNTIF($C$8:$C$3000,"?*")),"")</f>
        <v>0</v>
      </c>
      <c r="F2089">
        <f>--ISNUMBER(IFERROR(SEARCH('Project Costing'!#REF!,'Equipment &amp; Materials'!J2095,1),""))</f>
        <v>0</v>
      </c>
      <c r="G2089" t="str">
        <f>IF(F2089=1,COUNTIF($F$8:F2089,1),"")</f>
        <v/>
      </c>
      <c r="I2089" s="157">
        <f>IFERROR($H$8:INDEX($H$8:$H$3000,COUNTIF($H$8:$H$3000,"?*")),"")</f>
        <v>0</v>
      </c>
    </row>
    <row r="2090" spans="1:9" x14ac:dyDescent="0.25">
      <c r="A2090">
        <f>--ISNUMBER(IFERROR(SEARCH('Project Costing'!#REF!,'Equipment &amp; Materials'!J2096,1),""))</f>
        <v>0</v>
      </c>
      <c r="B2090" t="str">
        <f>IF(A2090=1,COUNTIF($A$8:A2090,1),"")</f>
        <v/>
      </c>
      <c r="D2090" s="158">
        <f>IFERROR($C$8:INDEX($C$8:$C$3000,COUNTIF($C$8:$C$3000,"?*")),"")</f>
        <v>0</v>
      </c>
      <c r="F2090">
        <f>--ISNUMBER(IFERROR(SEARCH('Project Costing'!#REF!,'Equipment &amp; Materials'!J2096,1),""))</f>
        <v>0</v>
      </c>
      <c r="G2090" t="str">
        <f>IF(F2090=1,COUNTIF($F$8:F2090,1),"")</f>
        <v/>
      </c>
      <c r="I2090" s="157">
        <f>IFERROR($H$8:INDEX($H$8:$H$3000,COUNTIF($H$8:$H$3000,"?*")),"")</f>
        <v>0</v>
      </c>
    </row>
    <row r="2091" spans="1:9" x14ac:dyDescent="0.25">
      <c r="A2091">
        <f>--ISNUMBER(IFERROR(SEARCH('Project Costing'!#REF!,'Equipment &amp; Materials'!J2097,1),""))</f>
        <v>0</v>
      </c>
      <c r="B2091" t="str">
        <f>IF(A2091=1,COUNTIF($A$8:A2091,1),"")</f>
        <v/>
      </c>
      <c r="D2091" s="158">
        <f>IFERROR($C$8:INDEX($C$8:$C$3000,COUNTIF($C$8:$C$3000,"?*")),"")</f>
        <v>0</v>
      </c>
      <c r="F2091">
        <f>--ISNUMBER(IFERROR(SEARCH('Project Costing'!#REF!,'Equipment &amp; Materials'!J2097,1),""))</f>
        <v>0</v>
      </c>
      <c r="G2091" t="str">
        <f>IF(F2091=1,COUNTIF($F$8:F2091,1),"")</f>
        <v/>
      </c>
      <c r="I2091" s="157">
        <f>IFERROR($H$8:INDEX($H$8:$H$3000,COUNTIF($H$8:$H$3000,"?*")),"")</f>
        <v>0</v>
      </c>
    </row>
    <row r="2092" spans="1:9" x14ac:dyDescent="0.25">
      <c r="A2092">
        <f>--ISNUMBER(IFERROR(SEARCH('Project Costing'!#REF!,'Equipment &amp; Materials'!J2098,1),""))</f>
        <v>0</v>
      </c>
      <c r="B2092" t="str">
        <f>IF(A2092=1,COUNTIF($A$8:A2092,1),"")</f>
        <v/>
      </c>
      <c r="D2092" s="158">
        <f>IFERROR($C$8:INDEX($C$8:$C$3000,COUNTIF($C$8:$C$3000,"?*")),"")</f>
        <v>0</v>
      </c>
      <c r="F2092">
        <f>--ISNUMBER(IFERROR(SEARCH('Project Costing'!#REF!,'Equipment &amp; Materials'!J2098,1),""))</f>
        <v>0</v>
      </c>
      <c r="G2092" t="str">
        <f>IF(F2092=1,COUNTIF($F$8:F2092,1),"")</f>
        <v/>
      </c>
      <c r="I2092" s="157">
        <f>IFERROR($H$8:INDEX($H$8:$H$3000,COUNTIF($H$8:$H$3000,"?*")),"")</f>
        <v>0</v>
      </c>
    </row>
    <row r="2093" spans="1:9" x14ac:dyDescent="0.25">
      <c r="A2093">
        <f>--ISNUMBER(IFERROR(SEARCH('Project Costing'!#REF!,'Equipment &amp; Materials'!J2099,1),""))</f>
        <v>0</v>
      </c>
      <c r="B2093" t="str">
        <f>IF(A2093=1,COUNTIF($A$8:A2093,1),"")</f>
        <v/>
      </c>
      <c r="D2093" s="158">
        <f>IFERROR($C$8:INDEX($C$8:$C$3000,COUNTIF($C$8:$C$3000,"?*")),"")</f>
        <v>0</v>
      </c>
      <c r="F2093">
        <f>--ISNUMBER(IFERROR(SEARCH('Project Costing'!#REF!,'Equipment &amp; Materials'!J2099,1),""))</f>
        <v>0</v>
      </c>
      <c r="G2093" t="str">
        <f>IF(F2093=1,COUNTIF($F$8:F2093,1),"")</f>
        <v/>
      </c>
      <c r="I2093" s="157">
        <f>IFERROR($H$8:INDEX($H$8:$H$3000,COUNTIF($H$8:$H$3000,"?*")),"")</f>
        <v>0</v>
      </c>
    </row>
    <row r="2094" spans="1:9" x14ac:dyDescent="0.25">
      <c r="A2094">
        <f>--ISNUMBER(IFERROR(SEARCH('Project Costing'!#REF!,'Equipment &amp; Materials'!J2100,1),""))</f>
        <v>0</v>
      </c>
      <c r="B2094" t="str">
        <f>IF(A2094=1,COUNTIF($A$8:A2094,1),"")</f>
        <v/>
      </c>
      <c r="D2094" s="158">
        <f>IFERROR($C$8:INDEX($C$8:$C$3000,COUNTIF($C$8:$C$3000,"?*")),"")</f>
        <v>0</v>
      </c>
      <c r="F2094">
        <f>--ISNUMBER(IFERROR(SEARCH('Project Costing'!#REF!,'Equipment &amp; Materials'!J2100,1),""))</f>
        <v>0</v>
      </c>
      <c r="G2094" t="str">
        <f>IF(F2094=1,COUNTIF($F$8:F2094,1),"")</f>
        <v/>
      </c>
      <c r="I2094" s="157">
        <f>IFERROR($H$8:INDEX($H$8:$H$3000,COUNTIF($H$8:$H$3000,"?*")),"")</f>
        <v>0</v>
      </c>
    </row>
    <row r="2095" spans="1:9" x14ac:dyDescent="0.25">
      <c r="A2095">
        <f>--ISNUMBER(IFERROR(SEARCH('Project Costing'!#REF!,'Equipment &amp; Materials'!J2101,1),""))</f>
        <v>0</v>
      </c>
      <c r="B2095" t="str">
        <f>IF(A2095=1,COUNTIF($A$8:A2095,1),"")</f>
        <v/>
      </c>
      <c r="D2095" s="158">
        <f>IFERROR($C$8:INDEX($C$8:$C$3000,COUNTIF($C$8:$C$3000,"?*")),"")</f>
        <v>0</v>
      </c>
      <c r="F2095">
        <f>--ISNUMBER(IFERROR(SEARCH('Project Costing'!#REF!,'Equipment &amp; Materials'!J2101,1),""))</f>
        <v>0</v>
      </c>
      <c r="G2095" t="str">
        <f>IF(F2095=1,COUNTIF($F$8:F2095,1),"")</f>
        <v/>
      </c>
      <c r="I2095" s="157">
        <f>IFERROR($H$8:INDEX($H$8:$H$3000,COUNTIF($H$8:$H$3000,"?*")),"")</f>
        <v>0</v>
      </c>
    </row>
    <row r="2096" spans="1:9" x14ac:dyDescent="0.25">
      <c r="A2096">
        <f>--ISNUMBER(IFERROR(SEARCH('Project Costing'!#REF!,'Equipment &amp; Materials'!J2102,1),""))</f>
        <v>0</v>
      </c>
      <c r="B2096" t="str">
        <f>IF(A2096=1,COUNTIF($A$8:A2096,1),"")</f>
        <v/>
      </c>
      <c r="D2096" s="158">
        <f>IFERROR($C$8:INDEX($C$8:$C$3000,COUNTIF($C$8:$C$3000,"?*")),"")</f>
        <v>0</v>
      </c>
      <c r="F2096">
        <f>--ISNUMBER(IFERROR(SEARCH('Project Costing'!#REF!,'Equipment &amp; Materials'!J2102,1),""))</f>
        <v>0</v>
      </c>
      <c r="G2096" t="str">
        <f>IF(F2096=1,COUNTIF($F$8:F2096,1),"")</f>
        <v/>
      </c>
      <c r="I2096" s="157">
        <f>IFERROR($H$8:INDEX($H$8:$H$3000,COUNTIF($H$8:$H$3000,"?*")),"")</f>
        <v>0</v>
      </c>
    </row>
    <row r="2097" spans="1:9" x14ac:dyDescent="0.25">
      <c r="A2097">
        <f>--ISNUMBER(IFERROR(SEARCH('Project Costing'!#REF!,'Equipment &amp; Materials'!J2103,1),""))</f>
        <v>0</v>
      </c>
      <c r="B2097" t="str">
        <f>IF(A2097=1,COUNTIF($A$8:A2097,1),"")</f>
        <v/>
      </c>
      <c r="D2097" s="158">
        <f>IFERROR($C$8:INDEX($C$8:$C$3000,COUNTIF($C$8:$C$3000,"?*")),"")</f>
        <v>0</v>
      </c>
      <c r="F2097">
        <f>--ISNUMBER(IFERROR(SEARCH('Project Costing'!#REF!,'Equipment &amp; Materials'!J2103,1),""))</f>
        <v>0</v>
      </c>
      <c r="G2097" t="str">
        <f>IF(F2097=1,COUNTIF($F$8:F2097,1),"")</f>
        <v/>
      </c>
      <c r="I2097" s="157">
        <f>IFERROR($H$8:INDEX($H$8:$H$3000,COUNTIF($H$8:$H$3000,"?*")),"")</f>
        <v>0</v>
      </c>
    </row>
    <row r="2098" spans="1:9" x14ac:dyDescent="0.25">
      <c r="A2098">
        <f>--ISNUMBER(IFERROR(SEARCH('Project Costing'!#REF!,'Equipment &amp; Materials'!J2104,1),""))</f>
        <v>0</v>
      </c>
      <c r="B2098" t="str">
        <f>IF(A2098=1,COUNTIF($A$8:A2098,1),"")</f>
        <v/>
      </c>
      <c r="D2098" s="158">
        <f>IFERROR($C$8:INDEX($C$8:$C$3000,COUNTIF($C$8:$C$3000,"?*")),"")</f>
        <v>0</v>
      </c>
      <c r="F2098">
        <f>--ISNUMBER(IFERROR(SEARCH('Project Costing'!#REF!,'Equipment &amp; Materials'!J2104,1),""))</f>
        <v>0</v>
      </c>
      <c r="G2098" t="str">
        <f>IF(F2098=1,COUNTIF($F$8:F2098,1),"")</f>
        <v/>
      </c>
      <c r="I2098" s="157">
        <f>IFERROR($H$8:INDEX($H$8:$H$3000,COUNTIF($H$8:$H$3000,"?*")),"")</f>
        <v>0</v>
      </c>
    </row>
    <row r="2099" spans="1:9" x14ac:dyDescent="0.25">
      <c r="A2099">
        <f>--ISNUMBER(IFERROR(SEARCH('Project Costing'!#REF!,'Equipment &amp; Materials'!J2105,1),""))</f>
        <v>0</v>
      </c>
      <c r="B2099" t="str">
        <f>IF(A2099=1,COUNTIF($A$8:A2099,1),"")</f>
        <v/>
      </c>
      <c r="D2099" s="158">
        <f>IFERROR($C$8:INDEX($C$8:$C$3000,COUNTIF($C$8:$C$3000,"?*")),"")</f>
        <v>0</v>
      </c>
      <c r="F2099">
        <f>--ISNUMBER(IFERROR(SEARCH('Project Costing'!#REF!,'Equipment &amp; Materials'!J2105,1),""))</f>
        <v>0</v>
      </c>
      <c r="G2099" t="str">
        <f>IF(F2099=1,COUNTIF($F$8:F2099,1),"")</f>
        <v/>
      </c>
      <c r="I2099" s="157">
        <f>IFERROR($H$8:INDEX($H$8:$H$3000,COUNTIF($H$8:$H$3000,"?*")),"")</f>
        <v>0</v>
      </c>
    </row>
    <row r="2100" spans="1:9" x14ac:dyDescent="0.25">
      <c r="A2100">
        <f>--ISNUMBER(IFERROR(SEARCH('Project Costing'!#REF!,'Equipment &amp; Materials'!J2106,1),""))</f>
        <v>0</v>
      </c>
      <c r="B2100" t="str">
        <f>IF(A2100=1,COUNTIF($A$8:A2100,1),"")</f>
        <v/>
      </c>
      <c r="D2100" s="158">
        <f>IFERROR($C$8:INDEX($C$8:$C$3000,COUNTIF($C$8:$C$3000,"?*")),"")</f>
        <v>0</v>
      </c>
      <c r="F2100">
        <f>--ISNUMBER(IFERROR(SEARCH('Project Costing'!#REF!,'Equipment &amp; Materials'!J2106,1),""))</f>
        <v>0</v>
      </c>
      <c r="G2100" t="str">
        <f>IF(F2100=1,COUNTIF($F$8:F2100,1),"")</f>
        <v/>
      </c>
      <c r="I2100" s="157">
        <f>IFERROR($H$8:INDEX($H$8:$H$3000,COUNTIF($H$8:$H$3000,"?*")),"")</f>
        <v>0</v>
      </c>
    </row>
    <row r="2101" spans="1:9" x14ac:dyDescent="0.25">
      <c r="A2101">
        <f>--ISNUMBER(IFERROR(SEARCH('Project Costing'!#REF!,'Equipment &amp; Materials'!J2107,1),""))</f>
        <v>0</v>
      </c>
      <c r="B2101" t="str">
        <f>IF(A2101=1,COUNTIF($A$8:A2101,1),"")</f>
        <v/>
      </c>
      <c r="D2101" s="158">
        <f>IFERROR($C$8:INDEX($C$8:$C$3000,COUNTIF($C$8:$C$3000,"?*")),"")</f>
        <v>0</v>
      </c>
      <c r="F2101">
        <f>--ISNUMBER(IFERROR(SEARCH('Project Costing'!#REF!,'Equipment &amp; Materials'!J2107,1),""))</f>
        <v>0</v>
      </c>
      <c r="G2101" t="str">
        <f>IF(F2101=1,COUNTIF($F$8:F2101,1),"")</f>
        <v/>
      </c>
      <c r="I2101" s="157">
        <f>IFERROR($H$8:INDEX($H$8:$H$3000,COUNTIF($H$8:$H$3000,"?*")),"")</f>
        <v>0</v>
      </c>
    </row>
    <row r="2102" spans="1:9" x14ac:dyDescent="0.25">
      <c r="A2102">
        <f>--ISNUMBER(IFERROR(SEARCH('Project Costing'!#REF!,'Equipment &amp; Materials'!J2108,1),""))</f>
        <v>0</v>
      </c>
      <c r="B2102" t="str">
        <f>IF(A2102=1,COUNTIF($A$8:A2102,1),"")</f>
        <v/>
      </c>
      <c r="D2102" s="158">
        <f>IFERROR($C$8:INDEX($C$8:$C$3000,COUNTIF($C$8:$C$3000,"?*")),"")</f>
        <v>0</v>
      </c>
      <c r="F2102">
        <f>--ISNUMBER(IFERROR(SEARCH('Project Costing'!#REF!,'Equipment &amp; Materials'!J2108,1),""))</f>
        <v>0</v>
      </c>
      <c r="G2102" t="str">
        <f>IF(F2102=1,COUNTIF($F$8:F2102,1),"")</f>
        <v/>
      </c>
      <c r="I2102" s="157">
        <f>IFERROR($H$8:INDEX($H$8:$H$3000,COUNTIF($H$8:$H$3000,"?*")),"")</f>
        <v>0</v>
      </c>
    </row>
    <row r="2103" spans="1:9" x14ac:dyDescent="0.25">
      <c r="A2103">
        <f>--ISNUMBER(IFERROR(SEARCH('Project Costing'!#REF!,'Equipment &amp; Materials'!J2109,1),""))</f>
        <v>0</v>
      </c>
      <c r="B2103" t="str">
        <f>IF(A2103=1,COUNTIF($A$8:A2103,1),"")</f>
        <v/>
      </c>
      <c r="D2103" s="158">
        <f>IFERROR($C$8:INDEX($C$8:$C$3000,COUNTIF($C$8:$C$3000,"?*")),"")</f>
        <v>0</v>
      </c>
      <c r="F2103">
        <f>--ISNUMBER(IFERROR(SEARCH('Project Costing'!#REF!,'Equipment &amp; Materials'!J2109,1),""))</f>
        <v>0</v>
      </c>
      <c r="G2103" t="str">
        <f>IF(F2103=1,COUNTIF($F$8:F2103,1),"")</f>
        <v/>
      </c>
      <c r="I2103" s="157">
        <f>IFERROR($H$8:INDEX($H$8:$H$3000,COUNTIF($H$8:$H$3000,"?*")),"")</f>
        <v>0</v>
      </c>
    </row>
    <row r="2104" spans="1:9" x14ac:dyDescent="0.25">
      <c r="A2104">
        <f>--ISNUMBER(IFERROR(SEARCH('Project Costing'!#REF!,'Equipment &amp; Materials'!J2110,1),""))</f>
        <v>0</v>
      </c>
      <c r="B2104" t="str">
        <f>IF(A2104=1,COUNTIF($A$8:A2104,1),"")</f>
        <v/>
      </c>
      <c r="D2104" s="158">
        <f>IFERROR($C$8:INDEX($C$8:$C$3000,COUNTIF($C$8:$C$3000,"?*")),"")</f>
        <v>0</v>
      </c>
      <c r="F2104">
        <f>--ISNUMBER(IFERROR(SEARCH('Project Costing'!#REF!,'Equipment &amp; Materials'!J2110,1),""))</f>
        <v>0</v>
      </c>
      <c r="G2104" t="str">
        <f>IF(F2104=1,COUNTIF($F$8:F2104,1),"")</f>
        <v/>
      </c>
      <c r="I2104" s="157">
        <f>IFERROR($H$8:INDEX($H$8:$H$3000,COUNTIF($H$8:$H$3000,"?*")),"")</f>
        <v>0</v>
      </c>
    </row>
    <row r="2105" spans="1:9" x14ac:dyDescent="0.25">
      <c r="A2105">
        <f>--ISNUMBER(IFERROR(SEARCH('Project Costing'!#REF!,'Equipment &amp; Materials'!J2111,1),""))</f>
        <v>0</v>
      </c>
      <c r="B2105" t="str">
        <f>IF(A2105=1,COUNTIF($A$8:A2105,1),"")</f>
        <v/>
      </c>
      <c r="D2105" s="158">
        <f>IFERROR($C$8:INDEX($C$8:$C$3000,COUNTIF($C$8:$C$3000,"?*")),"")</f>
        <v>0</v>
      </c>
      <c r="F2105">
        <f>--ISNUMBER(IFERROR(SEARCH('Project Costing'!#REF!,'Equipment &amp; Materials'!J2111,1),""))</f>
        <v>0</v>
      </c>
      <c r="G2105" t="str">
        <f>IF(F2105=1,COUNTIF($F$8:F2105,1),"")</f>
        <v/>
      </c>
      <c r="I2105" s="157">
        <f>IFERROR($H$8:INDEX($H$8:$H$3000,COUNTIF($H$8:$H$3000,"?*")),"")</f>
        <v>0</v>
      </c>
    </row>
    <row r="2106" spans="1:9" x14ac:dyDescent="0.25">
      <c r="A2106">
        <f>--ISNUMBER(IFERROR(SEARCH('Project Costing'!#REF!,'Equipment &amp; Materials'!J2112,1),""))</f>
        <v>0</v>
      </c>
      <c r="B2106" t="str">
        <f>IF(A2106=1,COUNTIF($A$8:A2106,1),"")</f>
        <v/>
      </c>
      <c r="D2106" s="158">
        <f>IFERROR($C$8:INDEX($C$8:$C$3000,COUNTIF($C$8:$C$3000,"?*")),"")</f>
        <v>0</v>
      </c>
      <c r="F2106">
        <f>--ISNUMBER(IFERROR(SEARCH('Project Costing'!#REF!,'Equipment &amp; Materials'!J2112,1),""))</f>
        <v>0</v>
      </c>
      <c r="G2106" t="str">
        <f>IF(F2106=1,COUNTIF($F$8:F2106,1),"")</f>
        <v/>
      </c>
      <c r="I2106" s="157">
        <f>IFERROR($H$8:INDEX($H$8:$H$3000,COUNTIF($H$8:$H$3000,"?*")),"")</f>
        <v>0</v>
      </c>
    </row>
    <row r="2107" spans="1:9" x14ac:dyDescent="0.25">
      <c r="A2107">
        <f>--ISNUMBER(IFERROR(SEARCH('Project Costing'!#REF!,'Equipment &amp; Materials'!J2113,1),""))</f>
        <v>0</v>
      </c>
      <c r="B2107" t="str">
        <f>IF(A2107=1,COUNTIF($A$8:A2107,1),"")</f>
        <v/>
      </c>
      <c r="D2107" s="158">
        <f>IFERROR($C$8:INDEX($C$8:$C$3000,COUNTIF($C$8:$C$3000,"?*")),"")</f>
        <v>0</v>
      </c>
      <c r="F2107">
        <f>--ISNUMBER(IFERROR(SEARCH('Project Costing'!#REF!,'Equipment &amp; Materials'!J2113,1),""))</f>
        <v>0</v>
      </c>
      <c r="G2107" t="str">
        <f>IF(F2107=1,COUNTIF($F$8:F2107,1),"")</f>
        <v/>
      </c>
      <c r="I2107" s="157">
        <f>IFERROR($H$8:INDEX($H$8:$H$3000,COUNTIF($H$8:$H$3000,"?*")),"")</f>
        <v>0</v>
      </c>
    </row>
    <row r="2108" spans="1:9" x14ac:dyDescent="0.25">
      <c r="A2108">
        <f>--ISNUMBER(IFERROR(SEARCH('Project Costing'!#REF!,'Equipment &amp; Materials'!J2114,1),""))</f>
        <v>0</v>
      </c>
      <c r="B2108" t="str">
        <f>IF(A2108=1,COUNTIF($A$8:A2108,1),"")</f>
        <v/>
      </c>
      <c r="D2108" s="158">
        <f>IFERROR($C$8:INDEX($C$8:$C$3000,COUNTIF($C$8:$C$3000,"?*")),"")</f>
        <v>0</v>
      </c>
      <c r="F2108">
        <f>--ISNUMBER(IFERROR(SEARCH('Project Costing'!#REF!,'Equipment &amp; Materials'!J2114,1),""))</f>
        <v>0</v>
      </c>
      <c r="G2108" t="str">
        <f>IF(F2108=1,COUNTIF($F$8:F2108,1),"")</f>
        <v/>
      </c>
      <c r="I2108" s="157">
        <f>IFERROR($H$8:INDEX($H$8:$H$3000,COUNTIF($H$8:$H$3000,"?*")),"")</f>
        <v>0</v>
      </c>
    </row>
    <row r="2109" spans="1:9" x14ac:dyDescent="0.25">
      <c r="A2109">
        <f>--ISNUMBER(IFERROR(SEARCH('Project Costing'!#REF!,'Equipment &amp; Materials'!J2115,1),""))</f>
        <v>0</v>
      </c>
      <c r="B2109" t="str">
        <f>IF(A2109=1,COUNTIF($A$8:A2109,1),"")</f>
        <v/>
      </c>
      <c r="D2109" s="158">
        <f>IFERROR($C$8:INDEX($C$8:$C$3000,COUNTIF($C$8:$C$3000,"?*")),"")</f>
        <v>0</v>
      </c>
      <c r="F2109">
        <f>--ISNUMBER(IFERROR(SEARCH('Project Costing'!#REF!,'Equipment &amp; Materials'!J2115,1),""))</f>
        <v>0</v>
      </c>
      <c r="G2109" t="str">
        <f>IF(F2109=1,COUNTIF($F$8:F2109,1),"")</f>
        <v/>
      </c>
      <c r="I2109" s="157">
        <f>IFERROR($H$8:INDEX($H$8:$H$3000,COUNTIF($H$8:$H$3000,"?*")),"")</f>
        <v>0</v>
      </c>
    </row>
    <row r="2110" spans="1:9" x14ac:dyDescent="0.25">
      <c r="A2110">
        <f>--ISNUMBER(IFERROR(SEARCH('Project Costing'!#REF!,'Equipment &amp; Materials'!J2116,1),""))</f>
        <v>0</v>
      </c>
      <c r="B2110" t="str">
        <f>IF(A2110=1,COUNTIF($A$8:A2110,1),"")</f>
        <v/>
      </c>
      <c r="D2110" s="158">
        <f>IFERROR($C$8:INDEX($C$8:$C$3000,COUNTIF($C$8:$C$3000,"?*")),"")</f>
        <v>0</v>
      </c>
      <c r="F2110">
        <f>--ISNUMBER(IFERROR(SEARCH('Project Costing'!#REF!,'Equipment &amp; Materials'!J2116,1),""))</f>
        <v>0</v>
      </c>
      <c r="G2110" t="str">
        <f>IF(F2110=1,COUNTIF($F$8:F2110,1),"")</f>
        <v/>
      </c>
      <c r="I2110" s="157">
        <f>IFERROR($H$8:INDEX($H$8:$H$3000,COUNTIF($H$8:$H$3000,"?*")),"")</f>
        <v>0</v>
      </c>
    </row>
    <row r="2111" spans="1:9" x14ac:dyDescent="0.25">
      <c r="A2111">
        <f>--ISNUMBER(IFERROR(SEARCH('Project Costing'!#REF!,'Equipment &amp; Materials'!J2117,1),""))</f>
        <v>0</v>
      </c>
      <c r="B2111" t="str">
        <f>IF(A2111=1,COUNTIF($A$8:A2111,1),"")</f>
        <v/>
      </c>
      <c r="D2111" s="158">
        <f>IFERROR($C$8:INDEX($C$8:$C$3000,COUNTIF($C$8:$C$3000,"?*")),"")</f>
        <v>0</v>
      </c>
      <c r="F2111">
        <f>--ISNUMBER(IFERROR(SEARCH('Project Costing'!#REF!,'Equipment &amp; Materials'!J2117,1),""))</f>
        <v>0</v>
      </c>
      <c r="G2111" t="str">
        <f>IF(F2111=1,COUNTIF($F$8:F2111,1),"")</f>
        <v/>
      </c>
      <c r="I2111" s="157">
        <f>IFERROR($H$8:INDEX($H$8:$H$3000,COUNTIF($H$8:$H$3000,"?*")),"")</f>
        <v>0</v>
      </c>
    </row>
    <row r="2112" spans="1:9" x14ac:dyDescent="0.25">
      <c r="A2112">
        <f>--ISNUMBER(IFERROR(SEARCH('Project Costing'!#REF!,'Equipment &amp; Materials'!J2118,1),""))</f>
        <v>0</v>
      </c>
      <c r="B2112" t="str">
        <f>IF(A2112=1,COUNTIF($A$8:A2112,1),"")</f>
        <v/>
      </c>
      <c r="D2112" s="158">
        <f>IFERROR($C$8:INDEX($C$8:$C$3000,COUNTIF($C$8:$C$3000,"?*")),"")</f>
        <v>0</v>
      </c>
      <c r="F2112">
        <f>--ISNUMBER(IFERROR(SEARCH('Project Costing'!#REF!,'Equipment &amp; Materials'!J2118,1),""))</f>
        <v>0</v>
      </c>
      <c r="G2112" t="str">
        <f>IF(F2112=1,COUNTIF($F$8:F2112,1),"")</f>
        <v/>
      </c>
      <c r="I2112" s="157">
        <f>IFERROR($H$8:INDEX($H$8:$H$3000,COUNTIF($H$8:$H$3000,"?*")),"")</f>
        <v>0</v>
      </c>
    </row>
    <row r="2113" spans="1:9" x14ac:dyDescent="0.25">
      <c r="A2113">
        <f>--ISNUMBER(IFERROR(SEARCH('Project Costing'!#REF!,'Equipment &amp; Materials'!J2119,1),""))</f>
        <v>0</v>
      </c>
      <c r="B2113" t="str">
        <f>IF(A2113=1,COUNTIF($A$8:A2113,1),"")</f>
        <v/>
      </c>
      <c r="D2113" s="158">
        <f>IFERROR($C$8:INDEX($C$8:$C$3000,COUNTIF($C$8:$C$3000,"?*")),"")</f>
        <v>0</v>
      </c>
      <c r="F2113">
        <f>--ISNUMBER(IFERROR(SEARCH('Project Costing'!#REF!,'Equipment &amp; Materials'!J2119,1),""))</f>
        <v>0</v>
      </c>
      <c r="G2113" t="str">
        <f>IF(F2113=1,COUNTIF($F$8:F2113,1),"")</f>
        <v/>
      </c>
      <c r="I2113" s="157">
        <f>IFERROR($H$8:INDEX($H$8:$H$3000,COUNTIF($H$8:$H$3000,"?*")),"")</f>
        <v>0</v>
      </c>
    </row>
    <row r="2114" spans="1:9" x14ac:dyDescent="0.25">
      <c r="A2114">
        <f>--ISNUMBER(IFERROR(SEARCH('Project Costing'!#REF!,'Equipment &amp; Materials'!J2120,1),""))</f>
        <v>0</v>
      </c>
      <c r="B2114" t="str">
        <f>IF(A2114=1,COUNTIF($A$8:A2114,1),"")</f>
        <v/>
      </c>
      <c r="D2114" s="158">
        <f>IFERROR($C$8:INDEX($C$8:$C$3000,COUNTIF($C$8:$C$3000,"?*")),"")</f>
        <v>0</v>
      </c>
      <c r="F2114">
        <f>--ISNUMBER(IFERROR(SEARCH('Project Costing'!#REF!,'Equipment &amp; Materials'!J2120,1),""))</f>
        <v>0</v>
      </c>
      <c r="G2114" t="str">
        <f>IF(F2114=1,COUNTIF($F$8:F2114,1),"")</f>
        <v/>
      </c>
      <c r="I2114" s="157">
        <f>IFERROR($H$8:INDEX($H$8:$H$3000,COUNTIF($H$8:$H$3000,"?*")),"")</f>
        <v>0</v>
      </c>
    </row>
    <row r="2115" spans="1:9" x14ac:dyDescent="0.25">
      <c r="A2115">
        <f>--ISNUMBER(IFERROR(SEARCH('Project Costing'!#REF!,'Equipment &amp; Materials'!J2121,1),""))</f>
        <v>0</v>
      </c>
      <c r="B2115" t="str">
        <f>IF(A2115=1,COUNTIF($A$8:A2115,1),"")</f>
        <v/>
      </c>
      <c r="D2115" s="158">
        <f>IFERROR($C$8:INDEX($C$8:$C$3000,COUNTIF($C$8:$C$3000,"?*")),"")</f>
        <v>0</v>
      </c>
      <c r="F2115">
        <f>--ISNUMBER(IFERROR(SEARCH('Project Costing'!#REF!,'Equipment &amp; Materials'!J2121,1),""))</f>
        <v>0</v>
      </c>
      <c r="G2115" t="str">
        <f>IF(F2115=1,COUNTIF($F$8:F2115,1),"")</f>
        <v/>
      </c>
      <c r="I2115" s="157">
        <f>IFERROR($H$8:INDEX($H$8:$H$3000,COUNTIF($H$8:$H$3000,"?*")),"")</f>
        <v>0</v>
      </c>
    </row>
    <row r="2116" spans="1:9" x14ac:dyDescent="0.25">
      <c r="A2116">
        <f>--ISNUMBER(IFERROR(SEARCH('Project Costing'!#REF!,'Equipment &amp; Materials'!J2122,1),""))</f>
        <v>0</v>
      </c>
      <c r="B2116" t="str">
        <f>IF(A2116=1,COUNTIF($A$8:A2116,1),"")</f>
        <v/>
      </c>
      <c r="D2116" s="158">
        <f>IFERROR($C$8:INDEX($C$8:$C$3000,COUNTIF($C$8:$C$3000,"?*")),"")</f>
        <v>0</v>
      </c>
      <c r="F2116">
        <f>--ISNUMBER(IFERROR(SEARCH('Project Costing'!#REF!,'Equipment &amp; Materials'!J2122,1),""))</f>
        <v>0</v>
      </c>
      <c r="G2116" t="str">
        <f>IF(F2116=1,COUNTIF($F$8:F2116,1),"")</f>
        <v/>
      </c>
      <c r="I2116" s="157">
        <f>IFERROR($H$8:INDEX($H$8:$H$3000,COUNTIF($H$8:$H$3000,"?*")),"")</f>
        <v>0</v>
      </c>
    </row>
    <row r="2117" spans="1:9" x14ac:dyDescent="0.25">
      <c r="A2117">
        <f>--ISNUMBER(IFERROR(SEARCH('Project Costing'!#REF!,'Equipment &amp; Materials'!J2123,1),""))</f>
        <v>0</v>
      </c>
      <c r="B2117" t="str">
        <f>IF(A2117=1,COUNTIF($A$8:A2117,1),"")</f>
        <v/>
      </c>
      <c r="D2117" s="158">
        <f>IFERROR($C$8:INDEX($C$8:$C$3000,COUNTIF($C$8:$C$3000,"?*")),"")</f>
        <v>0</v>
      </c>
      <c r="F2117">
        <f>--ISNUMBER(IFERROR(SEARCH('Project Costing'!#REF!,'Equipment &amp; Materials'!J2123,1),""))</f>
        <v>0</v>
      </c>
      <c r="G2117" t="str">
        <f>IF(F2117=1,COUNTIF($F$8:F2117,1),"")</f>
        <v/>
      </c>
      <c r="I2117" s="157">
        <f>IFERROR($H$8:INDEX($H$8:$H$3000,COUNTIF($H$8:$H$3000,"?*")),"")</f>
        <v>0</v>
      </c>
    </row>
    <row r="2118" spans="1:9" x14ac:dyDescent="0.25">
      <c r="A2118">
        <f>--ISNUMBER(IFERROR(SEARCH('Project Costing'!#REF!,'Equipment &amp; Materials'!J2124,1),""))</f>
        <v>0</v>
      </c>
      <c r="B2118" t="str">
        <f>IF(A2118=1,COUNTIF($A$8:A2118,1),"")</f>
        <v/>
      </c>
      <c r="D2118" s="158">
        <f>IFERROR($C$8:INDEX($C$8:$C$3000,COUNTIF($C$8:$C$3000,"?*")),"")</f>
        <v>0</v>
      </c>
      <c r="F2118">
        <f>--ISNUMBER(IFERROR(SEARCH('Project Costing'!#REF!,'Equipment &amp; Materials'!J2124,1),""))</f>
        <v>0</v>
      </c>
      <c r="G2118" t="str">
        <f>IF(F2118=1,COUNTIF($F$8:F2118,1),"")</f>
        <v/>
      </c>
      <c r="I2118" s="157">
        <f>IFERROR($H$8:INDEX($H$8:$H$3000,COUNTIF($H$8:$H$3000,"?*")),"")</f>
        <v>0</v>
      </c>
    </row>
    <row r="2119" spans="1:9" x14ac:dyDescent="0.25">
      <c r="A2119">
        <f>--ISNUMBER(IFERROR(SEARCH('Project Costing'!#REF!,'Equipment &amp; Materials'!J2125,1),""))</f>
        <v>0</v>
      </c>
      <c r="B2119" t="str">
        <f>IF(A2119=1,COUNTIF($A$8:A2119,1),"")</f>
        <v/>
      </c>
      <c r="D2119" s="158">
        <f>IFERROR($C$8:INDEX($C$8:$C$3000,COUNTIF($C$8:$C$3000,"?*")),"")</f>
        <v>0</v>
      </c>
      <c r="F2119">
        <f>--ISNUMBER(IFERROR(SEARCH('Project Costing'!#REF!,'Equipment &amp; Materials'!J2125,1),""))</f>
        <v>0</v>
      </c>
      <c r="G2119" t="str">
        <f>IF(F2119=1,COUNTIF($F$8:F2119,1),"")</f>
        <v/>
      </c>
      <c r="I2119" s="157">
        <f>IFERROR($H$8:INDEX($H$8:$H$3000,COUNTIF($H$8:$H$3000,"?*")),"")</f>
        <v>0</v>
      </c>
    </row>
    <row r="2120" spans="1:9" x14ac:dyDescent="0.25">
      <c r="A2120">
        <f>--ISNUMBER(IFERROR(SEARCH('Project Costing'!#REF!,'Equipment &amp; Materials'!J2126,1),""))</f>
        <v>0</v>
      </c>
      <c r="B2120" t="str">
        <f>IF(A2120=1,COUNTIF($A$8:A2120,1),"")</f>
        <v/>
      </c>
      <c r="D2120" s="158">
        <f>IFERROR($C$8:INDEX($C$8:$C$3000,COUNTIF($C$8:$C$3000,"?*")),"")</f>
        <v>0</v>
      </c>
      <c r="F2120">
        <f>--ISNUMBER(IFERROR(SEARCH('Project Costing'!#REF!,'Equipment &amp; Materials'!J2126,1),""))</f>
        <v>0</v>
      </c>
      <c r="G2120" t="str">
        <f>IF(F2120=1,COUNTIF($F$8:F2120,1),"")</f>
        <v/>
      </c>
      <c r="I2120" s="157">
        <f>IFERROR($H$8:INDEX($H$8:$H$3000,COUNTIF($H$8:$H$3000,"?*")),"")</f>
        <v>0</v>
      </c>
    </row>
    <row r="2121" spans="1:9" x14ac:dyDescent="0.25">
      <c r="A2121">
        <f>--ISNUMBER(IFERROR(SEARCH('Project Costing'!#REF!,'Equipment &amp; Materials'!J2127,1),""))</f>
        <v>0</v>
      </c>
      <c r="B2121" t="str">
        <f>IF(A2121=1,COUNTIF($A$8:A2121,1),"")</f>
        <v/>
      </c>
      <c r="D2121" s="158">
        <f>IFERROR($C$8:INDEX($C$8:$C$3000,COUNTIF($C$8:$C$3000,"?*")),"")</f>
        <v>0</v>
      </c>
      <c r="F2121">
        <f>--ISNUMBER(IFERROR(SEARCH('Project Costing'!#REF!,'Equipment &amp; Materials'!J2127,1),""))</f>
        <v>0</v>
      </c>
      <c r="G2121" t="str">
        <f>IF(F2121=1,COUNTIF($F$8:F2121,1),"")</f>
        <v/>
      </c>
      <c r="I2121" s="157">
        <f>IFERROR($H$8:INDEX($H$8:$H$3000,COUNTIF($H$8:$H$3000,"?*")),"")</f>
        <v>0</v>
      </c>
    </row>
    <row r="2122" spans="1:9" x14ac:dyDescent="0.25">
      <c r="A2122">
        <f>--ISNUMBER(IFERROR(SEARCH('Project Costing'!#REF!,'Equipment &amp; Materials'!J2128,1),""))</f>
        <v>0</v>
      </c>
      <c r="B2122" t="str">
        <f>IF(A2122=1,COUNTIF($A$8:A2122,1),"")</f>
        <v/>
      </c>
      <c r="D2122" s="158">
        <f>IFERROR($C$8:INDEX($C$8:$C$3000,COUNTIF($C$8:$C$3000,"?*")),"")</f>
        <v>0</v>
      </c>
      <c r="F2122">
        <f>--ISNUMBER(IFERROR(SEARCH('Project Costing'!#REF!,'Equipment &amp; Materials'!J2128,1),""))</f>
        <v>0</v>
      </c>
      <c r="G2122" t="str">
        <f>IF(F2122=1,COUNTIF($F$8:F2122,1),"")</f>
        <v/>
      </c>
      <c r="I2122" s="157">
        <f>IFERROR($H$8:INDEX($H$8:$H$3000,COUNTIF($H$8:$H$3000,"?*")),"")</f>
        <v>0</v>
      </c>
    </row>
    <row r="2123" spans="1:9" x14ac:dyDescent="0.25">
      <c r="A2123">
        <f>--ISNUMBER(IFERROR(SEARCH('Project Costing'!#REF!,'Equipment &amp; Materials'!J2129,1),""))</f>
        <v>0</v>
      </c>
      <c r="B2123" t="str">
        <f>IF(A2123=1,COUNTIF($A$8:A2123,1),"")</f>
        <v/>
      </c>
      <c r="D2123" s="158">
        <f>IFERROR($C$8:INDEX($C$8:$C$3000,COUNTIF($C$8:$C$3000,"?*")),"")</f>
        <v>0</v>
      </c>
      <c r="F2123">
        <f>--ISNUMBER(IFERROR(SEARCH('Project Costing'!#REF!,'Equipment &amp; Materials'!J2129,1),""))</f>
        <v>0</v>
      </c>
      <c r="G2123" t="str">
        <f>IF(F2123=1,COUNTIF($F$8:F2123,1),"")</f>
        <v/>
      </c>
      <c r="I2123" s="157">
        <f>IFERROR($H$8:INDEX($H$8:$H$3000,COUNTIF($H$8:$H$3000,"?*")),"")</f>
        <v>0</v>
      </c>
    </row>
    <row r="2124" spans="1:9" x14ac:dyDescent="0.25">
      <c r="A2124">
        <f>--ISNUMBER(IFERROR(SEARCH('Project Costing'!#REF!,'Equipment &amp; Materials'!J2130,1),""))</f>
        <v>0</v>
      </c>
      <c r="B2124" t="str">
        <f>IF(A2124=1,COUNTIF($A$8:A2124,1),"")</f>
        <v/>
      </c>
      <c r="D2124" s="158">
        <f>IFERROR($C$8:INDEX($C$8:$C$3000,COUNTIF($C$8:$C$3000,"?*")),"")</f>
        <v>0</v>
      </c>
      <c r="F2124">
        <f>--ISNUMBER(IFERROR(SEARCH('Project Costing'!#REF!,'Equipment &amp; Materials'!J2130,1),""))</f>
        <v>0</v>
      </c>
      <c r="G2124" t="str">
        <f>IF(F2124=1,COUNTIF($F$8:F2124,1),"")</f>
        <v/>
      </c>
      <c r="I2124" s="157">
        <f>IFERROR($H$8:INDEX($H$8:$H$3000,COUNTIF($H$8:$H$3000,"?*")),"")</f>
        <v>0</v>
      </c>
    </row>
    <row r="2125" spans="1:9" x14ac:dyDescent="0.25">
      <c r="A2125">
        <f>--ISNUMBER(IFERROR(SEARCH('Project Costing'!#REF!,'Equipment &amp; Materials'!J2131,1),""))</f>
        <v>0</v>
      </c>
      <c r="B2125" t="str">
        <f>IF(A2125=1,COUNTIF($A$8:A2125,1),"")</f>
        <v/>
      </c>
      <c r="D2125" s="158">
        <f>IFERROR($C$8:INDEX($C$8:$C$3000,COUNTIF($C$8:$C$3000,"?*")),"")</f>
        <v>0</v>
      </c>
      <c r="F2125">
        <f>--ISNUMBER(IFERROR(SEARCH('Project Costing'!#REF!,'Equipment &amp; Materials'!J2131,1),""))</f>
        <v>0</v>
      </c>
      <c r="G2125" t="str">
        <f>IF(F2125=1,COUNTIF($F$8:F2125,1),"")</f>
        <v/>
      </c>
      <c r="I2125" s="157">
        <f>IFERROR($H$8:INDEX($H$8:$H$3000,COUNTIF($H$8:$H$3000,"?*")),"")</f>
        <v>0</v>
      </c>
    </row>
    <row r="2126" spans="1:9" x14ac:dyDescent="0.25">
      <c r="A2126">
        <f>--ISNUMBER(IFERROR(SEARCH('Project Costing'!#REF!,'Equipment &amp; Materials'!J2132,1),""))</f>
        <v>0</v>
      </c>
      <c r="B2126" t="str">
        <f>IF(A2126=1,COUNTIF($A$8:A2126,1),"")</f>
        <v/>
      </c>
      <c r="D2126" s="158">
        <f>IFERROR($C$8:INDEX($C$8:$C$3000,COUNTIF($C$8:$C$3000,"?*")),"")</f>
        <v>0</v>
      </c>
      <c r="F2126">
        <f>--ISNUMBER(IFERROR(SEARCH('Project Costing'!#REF!,'Equipment &amp; Materials'!J2132,1),""))</f>
        <v>0</v>
      </c>
      <c r="G2126" t="str">
        <f>IF(F2126=1,COUNTIF($F$8:F2126,1),"")</f>
        <v/>
      </c>
      <c r="I2126" s="157">
        <f>IFERROR($H$8:INDEX($H$8:$H$3000,COUNTIF($H$8:$H$3000,"?*")),"")</f>
        <v>0</v>
      </c>
    </row>
    <row r="2127" spans="1:9" x14ac:dyDescent="0.25">
      <c r="A2127">
        <f>--ISNUMBER(IFERROR(SEARCH('Project Costing'!#REF!,'Equipment &amp; Materials'!J2133,1),""))</f>
        <v>0</v>
      </c>
      <c r="B2127" t="str">
        <f>IF(A2127=1,COUNTIF($A$8:A2127,1),"")</f>
        <v/>
      </c>
      <c r="D2127" s="158">
        <f>IFERROR($C$8:INDEX($C$8:$C$3000,COUNTIF($C$8:$C$3000,"?*")),"")</f>
        <v>0</v>
      </c>
      <c r="F2127">
        <f>--ISNUMBER(IFERROR(SEARCH('Project Costing'!#REF!,'Equipment &amp; Materials'!J2133,1),""))</f>
        <v>0</v>
      </c>
      <c r="G2127" t="str">
        <f>IF(F2127=1,COUNTIF($F$8:F2127,1),"")</f>
        <v/>
      </c>
      <c r="I2127" s="157">
        <f>IFERROR($H$8:INDEX($H$8:$H$3000,COUNTIF($H$8:$H$3000,"?*")),"")</f>
        <v>0</v>
      </c>
    </row>
    <row r="2128" spans="1:9" x14ac:dyDescent="0.25">
      <c r="A2128">
        <f>--ISNUMBER(IFERROR(SEARCH('Project Costing'!#REF!,'Equipment &amp; Materials'!J2134,1),""))</f>
        <v>0</v>
      </c>
      <c r="B2128" t="str">
        <f>IF(A2128=1,COUNTIF($A$8:A2128,1),"")</f>
        <v/>
      </c>
      <c r="D2128" s="158">
        <f>IFERROR($C$8:INDEX($C$8:$C$3000,COUNTIF($C$8:$C$3000,"?*")),"")</f>
        <v>0</v>
      </c>
      <c r="F2128">
        <f>--ISNUMBER(IFERROR(SEARCH('Project Costing'!#REF!,'Equipment &amp; Materials'!J2134,1),""))</f>
        <v>0</v>
      </c>
      <c r="G2128" t="str">
        <f>IF(F2128=1,COUNTIF($F$8:F2128,1),"")</f>
        <v/>
      </c>
      <c r="I2128" s="157">
        <f>IFERROR($H$8:INDEX($H$8:$H$3000,COUNTIF($H$8:$H$3000,"?*")),"")</f>
        <v>0</v>
      </c>
    </row>
    <row r="2129" spans="1:9" x14ac:dyDescent="0.25">
      <c r="A2129">
        <f>--ISNUMBER(IFERROR(SEARCH('Project Costing'!#REF!,'Equipment &amp; Materials'!J2135,1),""))</f>
        <v>0</v>
      </c>
      <c r="B2129" t="str">
        <f>IF(A2129=1,COUNTIF($A$8:A2129,1),"")</f>
        <v/>
      </c>
      <c r="D2129" s="158">
        <f>IFERROR($C$8:INDEX($C$8:$C$3000,COUNTIF($C$8:$C$3000,"?*")),"")</f>
        <v>0</v>
      </c>
      <c r="F2129">
        <f>--ISNUMBER(IFERROR(SEARCH('Project Costing'!#REF!,'Equipment &amp; Materials'!J2135,1),""))</f>
        <v>0</v>
      </c>
      <c r="G2129" t="str">
        <f>IF(F2129=1,COUNTIF($F$8:F2129,1),"")</f>
        <v/>
      </c>
      <c r="I2129" s="157">
        <f>IFERROR($H$8:INDEX($H$8:$H$3000,COUNTIF($H$8:$H$3000,"?*")),"")</f>
        <v>0</v>
      </c>
    </row>
    <row r="2130" spans="1:9" x14ac:dyDescent="0.25">
      <c r="A2130">
        <f>--ISNUMBER(IFERROR(SEARCH('Project Costing'!#REF!,'Equipment &amp; Materials'!J2136,1),""))</f>
        <v>0</v>
      </c>
      <c r="B2130" t="str">
        <f>IF(A2130=1,COUNTIF($A$8:A2130,1),"")</f>
        <v/>
      </c>
      <c r="D2130" s="158">
        <f>IFERROR($C$8:INDEX($C$8:$C$3000,COUNTIF($C$8:$C$3000,"?*")),"")</f>
        <v>0</v>
      </c>
      <c r="F2130">
        <f>--ISNUMBER(IFERROR(SEARCH('Project Costing'!#REF!,'Equipment &amp; Materials'!J2136,1),""))</f>
        <v>0</v>
      </c>
      <c r="G2130" t="str">
        <f>IF(F2130=1,COUNTIF($F$8:F2130,1),"")</f>
        <v/>
      </c>
      <c r="I2130" s="157">
        <f>IFERROR($H$8:INDEX($H$8:$H$3000,COUNTIF($H$8:$H$3000,"?*")),"")</f>
        <v>0</v>
      </c>
    </row>
    <row r="2131" spans="1:9" x14ac:dyDescent="0.25">
      <c r="A2131">
        <f>--ISNUMBER(IFERROR(SEARCH('Project Costing'!#REF!,'Equipment &amp; Materials'!J2137,1),""))</f>
        <v>0</v>
      </c>
      <c r="B2131" t="str">
        <f>IF(A2131=1,COUNTIF($A$8:A2131,1),"")</f>
        <v/>
      </c>
      <c r="D2131" s="158">
        <f>IFERROR($C$8:INDEX($C$8:$C$3000,COUNTIF($C$8:$C$3000,"?*")),"")</f>
        <v>0</v>
      </c>
      <c r="F2131">
        <f>--ISNUMBER(IFERROR(SEARCH('Project Costing'!#REF!,'Equipment &amp; Materials'!J2137,1),""))</f>
        <v>0</v>
      </c>
      <c r="G2131" t="str">
        <f>IF(F2131=1,COUNTIF($F$8:F2131,1),"")</f>
        <v/>
      </c>
      <c r="I2131" s="157">
        <f>IFERROR($H$8:INDEX($H$8:$H$3000,COUNTIF($H$8:$H$3000,"?*")),"")</f>
        <v>0</v>
      </c>
    </row>
    <row r="2132" spans="1:9" x14ac:dyDescent="0.25">
      <c r="A2132">
        <f>--ISNUMBER(IFERROR(SEARCH('Project Costing'!#REF!,'Equipment &amp; Materials'!J2138,1),""))</f>
        <v>0</v>
      </c>
      <c r="B2132" t="str">
        <f>IF(A2132=1,COUNTIF($A$8:A2132,1),"")</f>
        <v/>
      </c>
      <c r="D2132" s="158">
        <f>IFERROR($C$8:INDEX($C$8:$C$3000,COUNTIF($C$8:$C$3000,"?*")),"")</f>
        <v>0</v>
      </c>
      <c r="F2132">
        <f>--ISNUMBER(IFERROR(SEARCH('Project Costing'!#REF!,'Equipment &amp; Materials'!J2138,1),""))</f>
        <v>0</v>
      </c>
      <c r="G2132" t="str">
        <f>IF(F2132=1,COUNTIF($F$8:F2132,1),"")</f>
        <v/>
      </c>
      <c r="I2132" s="157">
        <f>IFERROR($H$8:INDEX($H$8:$H$3000,COUNTIF($H$8:$H$3000,"?*")),"")</f>
        <v>0</v>
      </c>
    </row>
    <row r="2133" spans="1:9" x14ac:dyDescent="0.25">
      <c r="A2133">
        <f>--ISNUMBER(IFERROR(SEARCH('Project Costing'!#REF!,'Equipment &amp; Materials'!J2139,1),""))</f>
        <v>0</v>
      </c>
      <c r="B2133" t="str">
        <f>IF(A2133=1,COUNTIF($A$8:A2133,1),"")</f>
        <v/>
      </c>
      <c r="D2133" s="158">
        <f>IFERROR($C$8:INDEX($C$8:$C$3000,COUNTIF($C$8:$C$3000,"?*")),"")</f>
        <v>0</v>
      </c>
      <c r="F2133">
        <f>--ISNUMBER(IFERROR(SEARCH('Project Costing'!#REF!,'Equipment &amp; Materials'!J2139,1),""))</f>
        <v>0</v>
      </c>
      <c r="G2133" t="str">
        <f>IF(F2133=1,COUNTIF($F$8:F2133,1),"")</f>
        <v/>
      </c>
      <c r="I2133" s="157">
        <f>IFERROR($H$8:INDEX($H$8:$H$3000,COUNTIF($H$8:$H$3000,"?*")),"")</f>
        <v>0</v>
      </c>
    </row>
    <row r="2134" spans="1:9" x14ac:dyDescent="0.25">
      <c r="A2134">
        <f>--ISNUMBER(IFERROR(SEARCH('Project Costing'!#REF!,'Equipment &amp; Materials'!J2140,1),""))</f>
        <v>0</v>
      </c>
      <c r="B2134" t="str">
        <f>IF(A2134=1,COUNTIF($A$8:A2134,1),"")</f>
        <v/>
      </c>
      <c r="D2134" s="158">
        <f>IFERROR($C$8:INDEX($C$8:$C$3000,COUNTIF($C$8:$C$3000,"?*")),"")</f>
        <v>0</v>
      </c>
      <c r="F2134">
        <f>--ISNUMBER(IFERROR(SEARCH('Project Costing'!#REF!,'Equipment &amp; Materials'!J2140,1),""))</f>
        <v>0</v>
      </c>
      <c r="G2134" t="str">
        <f>IF(F2134=1,COUNTIF($F$8:F2134,1),"")</f>
        <v/>
      </c>
      <c r="I2134" s="157">
        <f>IFERROR($H$8:INDEX($H$8:$H$3000,COUNTIF($H$8:$H$3000,"?*")),"")</f>
        <v>0</v>
      </c>
    </row>
    <row r="2135" spans="1:9" x14ac:dyDescent="0.25">
      <c r="A2135">
        <f>--ISNUMBER(IFERROR(SEARCH('Project Costing'!#REF!,'Equipment &amp; Materials'!J2141,1),""))</f>
        <v>0</v>
      </c>
      <c r="B2135" t="str">
        <f>IF(A2135=1,COUNTIF($A$8:A2135,1),"")</f>
        <v/>
      </c>
      <c r="D2135" s="158">
        <f>IFERROR($C$8:INDEX($C$8:$C$3000,COUNTIF($C$8:$C$3000,"?*")),"")</f>
        <v>0</v>
      </c>
      <c r="F2135">
        <f>--ISNUMBER(IFERROR(SEARCH('Project Costing'!#REF!,'Equipment &amp; Materials'!J2141,1),""))</f>
        <v>0</v>
      </c>
      <c r="G2135" t="str">
        <f>IF(F2135=1,COUNTIF($F$8:F2135,1),"")</f>
        <v/>
      </c>
      <c r="I2135" s="157">
        <f>IFERROR($H$8:INDEX($H$8:$H$3000,COUNTIF($H$8:$H$3000,"?*")),"")</f>
        <v>0</v>
      </c>
    </row>
    <row r="2136" spans="1:9" x14ac:dyDescent="0.25">
      <c r="A2136">
        <f>--ISNUMBER(IFERROR(SEARCH('Project Costing'!#REF!,'Equipment &amp; Materials'!J2142,1),""))</f>
        <v>0</v>
      </c>
      <c r="B2136" t="str">
        <f>IF(A2136=1,COUNTIF($A$8:A2136,1),"")</f>
        <v/>
      </c>
      <c r="D2136" s="158">
        <f>IFERROR($C$8:INDEX($C$8:$C$3000,COUNTIF($C$8:$C$3000,"?*")),"")</f>
        <v>0</v>
      </c>
      <c r="F2136">
        <f>--ISNUMBER(IFERROR(SEARCH('Project Costing'!#REF!,'Equipment &amp; Materials'!J2142,1),""))</f>
        <v>0</v>
      </c>
      <c r="G2136" t="str">
        <f>IF(F2136=1,COUNTIF($F$8:F2136,1),"")</f>
        <v/>
      </c>
      <c r="I2136" s="157">
        <f>IFERROR($H$8:INDEX($H$8:$H$3000,COUNTIF($H$8:$H$3000,"?*")),"")</f>
        <v>0</v>
      </c>
    </row>
    <row r="2137" spans="1:9" x14ac:dyDescent="0.25">
      <c r="A2137">
        <f>--ISNUMBER(IFERROR(SEARCH('Project Costing'!#REF!,'Equipment &amp; Materials'!J2143,1),""))</f>
        <v>0</v>
      </c>
      <c r="B2137" t="str">
        <f>IF(A2137=1,COUNTIF($A$8:A2137,1),"")</f>
        <v/>
      </c>
      <c r="D2137" s="158">
        <f>IFERROR($C$8:INDEX($C$8:$C$3000,COUNTIF($C$8:$C$3000,"?*")),"")</f>
        <v>0</v>
      </c>
      <c r="F2137">
        <f>--ISNUMBER(IFERROR(SEARCH('Project Costing'!#REF!,'Equipment &amp; Materials'!J2143,1),""))</f>
        <v>0</v>
      </c>
      <c r="G2137" t="str">
        <f>IF(F2137=1,COUNTIF($F$8:F2137,1),"")</f>
        <v/>
      </c>
      <c r="I2137" s="157">
        <f>IFERROR($H$8:INDEX($H$8:$H$3000,COUNTIF($H$8:$H$3000,"?*")),"")</f>
        <v>0</v>
      </c>
    </row>
    <row r="2138" spans="1:9" x14ac:dyDescent="0.25">
      <c r="A2138">
        <f>--ISNUMBER(IFERROR(SEARCH('Project Costing'!#REF!,'Equipment &amp; Materials'!J2144,1),""))</f>
        <v>0</v>
      </c>
      <c r="B2138" t="str">
        <f>IF(A2138=1,COUNTIF($A$8:A2138,1),"")</f>
        <v/>
      </c>
      <c r="D2138" s="158">
        <f>IFERROR($C$8:INDEX($C$8:$C$3000,COUNTIF($C$8:$C$3000,"?*")),"")</f>
        <v>0</v>
      </c>
      <c r="F2138">
        <f>--ISNUMBER(IFERROR(SEARCH('Project Costing'!#REF!,'Equipment &amp; Materials'!J2144,1),""))</f>
        <v>0</v>
      </c>
      <c r="G2138" t="str">
        <f>IF(F2138=1,COUNTIF($F$8:F2138,1),"")</f>
        <v/>
      </c>
      <c r="I2138" s="157">
        <f>IFERROR($H$8:INDEX($H$8:$H$3000,COUNTIF($H$8:$H$3000,"?*")),"")</f>
        <v>0</v>
      </c>
    </row>
    <row r="2139" spans="1:9" x14ac:dyDescent="0.25">
      <c r="A2139">
        <f>--ISNUMBER(IFERROR(SEARCH('Project Costing'!#REF!,'Equipment &amp; Materials'!J2145,1),""))</f>
        <v>0</v>
      </c>
      <c r="B2139" t="str">
        <f>IF(A2139=1,COUNTIF($A$8:A2139,1),"")</f>
        <v/>
      </c>
      <c r="D2139" s="158">
        <f>IFERROR($C$8:INDEX($C$8:$C$3000,COUNTIF($C$8:$C$3000,"?*")),"")</f>
        <v>0</v>
      </c>
      <c r="F2139">
        <f>--ISNUMBER(IFERROR(SEARCH('Project Costing'!#REF!,'Equipment &amp; Materials'!J2145,1),""))</f>
        <v>0</v>
      </c>
      <c r="G2139" t="str">
        <f>IF(F2139=1,COUNTIF($F$8:F2139,1),"")</f>
        <v/>
      </c>
      <c r="I2139" s="157">
        <f>IFERROR($H$8:INDEX($H$8:$H$3000,COUNTIF($H$8:$H$3000,"?*")),"")</f>
        <v>0</v>
      </c>
    </row>
    <row r="2140" spans="1:9" x14ac:dyDescent="0.25">
      <c r="A2140">
        <f>--ISNUMBER(IFERROR(SEARCH('Project Costing'!#REF!,'Equipment &amp; Materials'!J2146,1),""))</f>
        <v>0</v>
      </c>
      <c r="B2140" t="str">
        <f>IF(A2140=1,COUNTIF($A$8:A2140,1),"")</f>
        <v/>
      </c>
      <c r="D2140" s="158">
        <f>IFERROR($C$8:INDEX($C$8:$C$3000,COUNTIF($C$8:$C$3000,"?*")),"")</f>
        <v>0</v>
      </c>
      <c r="F2140">
        <f>--ISNUMBER(IFERROR(SEARCH('Project Costing'!#REF!,'Equipment &amp; Materials'!J2146,1),""))</f>
        <v>0</v>
      </c>
      <c r="G2140" t="str">
        <f>IF(F2140=1,COUNTIF($F$8:F2140,1),"")</f>
        <v/>
      </c>
      <c r="I2140" s="157">
        <f>IFERROR($H$8:INDEX($H$8:$H$3000,COUNTIF($H$8:$H$3000,"?*")),"")</f>
        <v>0</v>
      </c>
    </row>
    <row r="2141" spans="1:9" x14ac:dyDescent="0.25">
      <c r="A2141">
        <f>--ISNUMBER(IFERROR(SEARCH('Project Costing'!#REF!,'Equipment &amp; Materials'!J2147,1),""))</f>
        <v>0</v>
      </c>
      <c r="B2141" t="str">
        <f>IF(A2141=1,COUNTIF($A$8:A2141,1),"")</f>
        <v/>
      </c>
      <c r="D2141" s="158">
        <f>IFERROR($C$8:INDEX($C$8:$C$3000,COUNTIF($C$8:$C$3000,"?*")),"")</f>
        <v>0</v>
      </c>
      <c r="F2141">
        <f>--ISNUMBER(IFERROR(SEARCH('Project Costing'!#REF!,'Equipment &amp; Materials'!J2147,1),""))</f>
        <v>0</v>
      </c>
      <c r="G2141" t="str">
        <f>IF(F2141=1,COUNTIF($F$8:F2141,1),"")</f>
        <v/>
      </c>
      <c r="I2141" s="157">
        <f>IFERROR($H$8:INDEX($H$8:$H$3000,COUNTIF($H$8:$H$3000,"?*")),"")</f>
        <v>0</v>
      </c>
    </row>
    <row r="2142" spans="1:9" x14ac:dyDescent="0.25">
      <c r="A2142">
        <f>--ISNUMBER(IFERROR(SEARCH('Project Costing'!#REF!,'Equipment &amp; Materials'!J2148,1),""))</f>
        <v>0</v>
      </c>
      <c r="B2142" t="str">
        <f>IF(A2142=1,COUNTIF($A$8:A2142,1),"")</f>
        <v/>
      </c>
      <c r="D2142" s="158">
        <f>IFERROR($C$8:INDEX($C$8:$C$3000,COUNTIF($C$8:$C$3000,"?*")),"")</f>
        <v>0</v>
      </c>
      <c r="F2142">
        <f>--ISNUMBER(IFERROR(SEARCH('Project Costing'!#REF!,'Equipment &amp; Materials'!J2148,1),""))</f>
        <v>0</v>
      </c>
      <c r="G2142" t="str">
        <f>IF(F2142=1,COUNTIF($F$8:F2142,1),"")</f>
        <v/>
      </c>
      <c r="I2142" s="157">
        <f>IFERROR($H$8:INDEX($H$8:$H$3000,COUNTIF($H$8:$H$3000,"?*")),"")</f>
        <v>0</v>
      </c>
    </row>
    <row r="2143" spans="1:9" x14ac:dyDescent="0.25">
      <c r="A2143">
        <f>--ISNUMBER(IFERROR(SEARCH('Project Costing'!#REF!,'Equipment &amp; Materials'!J2149,1),""))</f>
        <v>0</v>
      </c>
      <c r="B2143" t="str">
        <f>IF(A2143=1,COUNTIF($A$8:A2143,1),"")</f>
        <v/>
      </c>
      <c r="D2143" s="158">
        <f>IFERROR($C$8:INDEX($C$8:$C$3000,COUNTIF($C$8:$C$3000,"?*")),"")</f>
        <v>0</v>
      </c>
      <c r="F2143">
        <f>--ISNUMBER(IFERROR(SEARCH('Project Costing'!#REF!,'Equipment &amp; Materials'!J2149,1),""))</f>
        <v>0</v>
      </c>
      <c r="G2143" t="str">
        <f>IF(F2143=1,COUNTIF($F$8:F2143,1),"")</f>
        <v/>
      </c>
      <c r="I2143" s="157">
        <f>IFERROR($H$8:INDEX($H$8:$H$3000,COUNTIF($H$8:$H$3000,"?*")),"")</f>
        <v>0</v>
      </c>
    </row>
    <row r="2144" spans="1:9" x14ac:dyDescent="0.25">
      <c r="A2144">
        <f>--ISNUMBER(IFERROR(SEARCH('Project Costing'!#REF!,'Equipment &amp; Materials'!J2150,1),""))</f>
        <v>0</v>
      </c>
      <c r="B2144" t="str">
        <f>IF(A2144=1,COUNTIF($A$8:A2144,1),"")</f>
        <v/>
      </c>
      <c r="D2144" s="158">
        <f>IFERROR($C$8:INDEX($C$8:$C$3000,COUNTIF($C$8:$C$3000,"?*")),"")</f>
        <v>0</v>
      </c>
      <c r="F2144">
        <f>--ISNUMBER(IFERROR(SEARCH('Project Costing'!#REF!,'Equipment &amp; Materials'!J2150,1),""))</f>
        <v>0</v>
      </c>
      <c r="G2144" t="str">
        <f>IF(F2144=1,COUNTIF($F$8:F2144,1),"")</f>
        <v/>
      </c>
      <c r="I2144" s="157">
        <f>IFERROR($H$8:INDEX($H$8:$H$3000,COUNTIF($H$8:$H$3000,"?*")),"")</f>
        <v>0</v>
      </c>
    </row>
    <row r="2145" spans="1:9" x14ac:dyDescent="0.25">
      <c r="A2145">
        <f>--ISNUMBER(IFERROR(SEARCH('Project Costing'!#REF!,'Equipment &amp; Materials'!J2151,1),""))</f>
        <v>0</v>
      </c>
      <c r="B2145" t="str">
        <f>IF(A2145=1,COUNTIF($A$8:A2145,1),"")</f>
        <v/>
      </c>
      <c r="D2145" s="158">
        <f>IFERROR($C$8:INDEX($C$8:$C$3000,COUNTIF($C$8:$C$3000,"?*")),"")</f>
        <v>0</v>
      </c>
      <c r="F2145">
        <f>--ISNUMBER(IFERROR(SEARCH('Project Costing'!#REF!,'Equipment &amp; Materials'!J2151,1),""))</f>
        <v>0</v>
      </c>
      <c r="G2145" t="str">
        <f>IF(F2145=1,COUNTIF($F$8:F2145,1),"")</f>
        <v/>
      </c>
      <c r="I2145" s="157">
        <f>IFERROR($H$8:INDEX($H$8:$H$3000,COUNTIF($H$8:$H$3000,"?*")),"")</f>
        <v>0</v>
      </c>
    </row>
    <row r="2146" spans="1:9" x14ac:dyDescent="0.25">
      <c r="A2146">
        <f>--ISNUMBER(IFERROR(SEARCH('Project Costing'!#REF!,'Equipment &amp; Materials'!J2152,1),""))</f>
        <v>0</v>
      </c>
      <c r="B2146" t="str">
        <f>IF(A2146=1,COUNTIF($A$8:A2146,1),"")</f>
        <v/>
      </c>
      <c r="D2146" s="158">
        <f>IFERROR($C$8:INDEX($C$8:$C$3000,COUNTIF($C$8:$C$3000,"?*")),"")</f>
        <v>0</v>
      </c>
      <c r="F2146">
        <f>--ISNUMBER(IFERROR(SEARCH('Project Costing'!#REF!,'Equipment &amp; Materials'!J2152,1),""))</f>
        <v>0</v>
      </c>
      <c r="G2146" t="str">
        <f>IF(F2146=1,COUNTIF($F$8:F2146,1),"")</f>
        <v/>
      </c>
      <c r="I2146" s="157">
        <f>IFERROR($H$8:INDEX($H$8:$H$3000,COUNTIF($H$8:$H$3000,"?*")),"")</f>
        <v>0</v>
      </c>
    </row>
    <row r="2147" spans="1:9" x14ac:dyDescent="0.25">
      <c r="A2147">
        <f>--ISNUMBER(IFERROR(SEARCH('Project Costing'!#REF!,'Equipment &amp; Materials'!J2153,1),""))</f>
        <v>0</v>
      </c>
      <c r="B2147" t="str">
        <f>IF(A2147=1,COUNTIF($A$8:A2147,1),"")</f>
        <v/>
      </c>
      <c r="D2147" s="158">
        <f>IFERROR($C$8:INDEX($C$8:$C$3000,COUNTIF($C$8:$C$3000,"?*")),"")</f>
        <v>0</v>
      </c>
      <c r="F2147">
        <f>--ISNUMBER(IFERROR(SEARCH('Project Costing'!#REF!,'Equipment &amp; Materials'!J2153,1),""))</f>
        <v>0</v>
      </c>
      <c r="G2147" t="str">
        <f>IF(F2147=1,COUNTIF($F$8:F2147,1),"")</f>
        <v/>
      </c>
      <c r="I2147" s="157">
        <f>IFERROR($H$8:INDEX($H$8:$H$3000,COUNTIF($H$8:$H$3000,"?*")),"")</f>
        <v>0</v>
      </c>
    </row>
    <row r="2148" spans="1:9" x14ac:dyDescent="0.25">
      <c r="A2148">
        <f>--ISNUMBER(IFERROR(SEARCH('Project Costing'!#REF!,'Equipment &amp; Materials'!J2154,1),""))</f>
        <v>0</v>
      </c>
      <c r="B2148" t="str">
        <f>IF(A2148=1,COUNTIF($A$8:A2148,1),"")</f>
        <v/>
      </c>
      <c r="D2148" s="158">
        <f>IFERROR($C$8:INDEX($C$8:$C$3000,COUNTIF($C$8:$C$3000,"?*")),"")</f>
        <v>0</v>
      </c>
      <c r="F2148">
        <f>--ISNUMBER(IFERROR(SEARCH('Project Costing'!#REF!,'Equipment &amp; Materials'!J2154,1),""))</f>
        <v>0</v>
      </c>
      <c r="G2148" t="str">
        <f>IF(F2148=1,COUNTIF($F$8:F2148,1),"")</f>
        <v/>
      </c>
      <c r="I2148" s="157">
        <f>IFERROR($H$8:INDEX($H$8:$H$3000,COUNTIF($H$8:$H$3000,"?*")),"")</f>
        <v>0</v>
      </c>
    </row>
    <row r="2149" spans="1:9" x14ac:dyDescent="0.25">
      <c r="A2149">
        <f>--ISNUMBER(IFERROR(SEARCH('Project Costing'!#REF!,'Equipment &amp; Materials'!J2155,1),""))</f>
        <v>0</v>
      </c>
      <c r="B2149" t="str">
        <f>IF(A2149=1,COUNTIF($A$8:A2149,1),"")</f>
        <v/>
      </c>
      <c r="D2149" s="158">
        <f>IFERROR($C$8:INDEX($C$8:$C$3000,COUNTIF($C$8:$C$3000,"?*")),"")</f>
        <v>0</v>
      </c>
      <c r="F2149">
        <f>--ISNUMBER(IFERROR(SEARCH('Project Costing'!#REF!,'Equipment &amp; Materials'!J2155,1),""))</f>
        <v>0</v>
      </c>
      <c r="G2149" t="str">
        <f>IF(F2149=1,COUNTIF($F$8:F2149,1),"")</f>
        <v/>
      </c>
      <c r="I2149" s="157">
        <f>IFERROR($H$8:INDEX($H$8:$H$3000,COUNTIF($H$8:$H$3000,"?*")),"")</f>
        <v>0</v>
      </c>
    </row>
    <row r="2150" spans="1:9" x14ac:dyDescent="0.25">
      <c r="A2150">
        <f>--ISNUMBER(IFERROR(SEARCH('Project Costing'!#REF!,'Equipment &amp; Materials'!J2156,1),""))</f>
        <v>0</v>
      </c>
      <c r="B2150" t="str">
        <f>IF(A2150=1,COUNTIF($A$8:A2150,1),"")</f>
        <v/>
      </c>
      <c r="D2150" s="158">
        <f>IFERROR($C$8:INDEX($C$8:$C$3000,COUNTIF($C$8:$C$3000,"?*")),"")</f>
        <v>0</v>
      </c>
      <c r="F2150">
        <f>--ISNUMBER(IFERROR(SEARCH('Project Costing'!#REF!,'Equipment &amp; Materials'!J2156,1),""))</f>
        <v>0</v>
      </c>
      <c r="G2150" t="str">
        <f>IF(F2150=1,COUNTIF($F$8:F2150,1),"")</f>
        <v/>
      </c>
      <c r="I2150" s="157">
        <f>IFERROR($H$8:INDEX($H$8:$H$3000,COUNTIF($H$8:$H$3000,"?*")),"")</f>
        <v>0</v>
      </c>
    </row>
    <row r="2151" spans="1:9" x14ac:dyDescent="0.25">
      <c r="A2151">
        <f>--ISNUMBER(IFERROR(SEARCH('Project Costing'!#REF!,'Equipment &amp; Materials'!J2157,1),""))</f>
        <v>0</v>
      </c>
      <c r="B2151" t="str">
        <f>IF(A2151=1,COUNTIF($A$8:A2151,1),"")</f>
        <v/>
      </c>
      <c r="D2151" s="158">
        <f>IFERROR($C$8:INDEX($C$8:$C$3000,COUNTIF($C$8:$C$3000,"?*")),"")</f>
        <v>0</v>
      </c>
      <c r="F2151">
        <f>--ISNUMBER(IFERROR(SEARCH('Project Costing'!#REF!,'Equipment &amp; Materials'!J2157,1),""))</f>
        <v>0</v>
      </c>
      <c r="G2151" t="str">
        <f>IF(F2151=1,COUNTIF($F$8:F2151,1),"")</f>
        <v/>
      </c>
      <c r="I2151" s="157">
        <f>IFERROR($H$8:INDEX($H$8:$H$3000,COUNTIF($H$8:$H$3000,"?*")),"")</f>
        <v>0</v>
      </c>
    </row>
    <row r="2152" spans="1:9" x14ac:dyDescent="0.25">
      <c r="A2152">
        <f>--ISNUMBER(IFERROR(SEARCH('Project Costing'!#REF!,'Equipment &amp; Materials'!J2158,1),""))</f>
        <v>0</v>
      </c>
      <c r="B2152" t="str">
        <f>IF(A2152=1,COUNTIF($A$8:A2152,1),"")</f>
        <v/>
      </c>
      <c r="D2152" s="158">
        <f>IFERROR($C$8:INDEX($C$8:$C$3000,COUNTIF($C$8:$C$3000,"?*")),"")</f>
        <v>0</v>
      </c>
      <c r="F2152">
        <f>--ISNUMBER(IFERROR(SEARCH('Project Costing'!#REF!,'Equipment &amp; Materials'!J2158,1),""))</f>
        <v>0</v>
      </c>
      <c r="G2152" t="str">
        <f>IF(F2152=1,COUNTIF($F$8:F2152,1),"")</f>
        <v/>
      </c>
      <c r="I2152" s="157">
        <f>IFERROR($H$8:INDEX($H$8:$H$3000,COUNTIF($H$8:$H$3000,"?*")),"")</f>
        <v>0</v>
      </c>
    </row>
    <row r="2153" spans="1:9" x14ac:dyDescent="0.25">
      <c r="A2153">
        <f>--ISNUMBER(IFERROR(SEARCH('Project Costing'!#REF!,'Equipment &amp; Materials'!J2159,1),""))</f>
        <v>0</v>
      </c>
      <c r="B2153" t="str">
        <f>IF(A2153=1,COUNTIF($A$8:A2153,1),"")</f>
        <v/>
      </c>
      <c r="D2153" s="158">
        <f>IFERROR($C$8:INDEX($C$8:$C$3000,COUNTIF($C$8:$C$3000,"?*")),"")</f>
        <v>0</v>
      </c>
      <c r="F2153">
        <f>--ISNUMBER(IFERROR(SEARCH('Project Costing'!#REF!,'Equipment &amp; Materials'!J2159,1),""))</f>
        <v>0</v>
      </c>
      <c r="G2153" t="str">
        <f>IF(F2153=1,COUNTIF($F$8:F2153,1),"")</f>
        <v/>
      </c>
      <c r="I2153" s="157">
        <f>IFERROR($H$8:INDEX($H$8:$H$3000,COUNTIF($H$8:$H$3000,"?*")),"")</f>
        <v>0</v>
      </c>
    </row>
    <row r="2154" spans="1:9" x14ac:dyDescent="0.25">
      <c r="A2154">
        <f>--ISNUMBER(IFERROR(SEARCH('Project Costing'!#REF!,'Equipment &amp; Materials'!J2160,1),""))</f>
        <v>0</v>
      </c>
      <c r="B2154" t="str">
        <f>IF(A2154=1,COUNTIF($A$8:A2154,1),"")</f>
        <v/>
      </c>
      <c r="D2154" s="158">
        <f>IFERROR($C$8:INDEX($C$8:$C$3000,COUNTIF($C$8:$C$3000,"?*")),"")</f>
        <v>0</v>
      </c>
      <c r="F2154">
        <f>--ISNUMBER(IFERROR(SEARCH('Project Costing'!#REF!,'Equipment &amp; Materials'!J2160,1),""))</f>
        <v>0</v>
      </c>
      <c r="G2154" t="str">
        <f>IF(F2154=1,COUNTIF($F$8:F2154,1),"")</f>
        <v/>
      </c>
      <c r="I2154" s="157">
        <f>IFERROR($H$8:INDEX($H$8:$H$3000,COUNTIF($H$8:$H$3000,"?*")),"")</f>
        <v>0</v>
      </c>
    </row>
    <row r="2155" spans="1:9" x14ac:dyDescent="0.25">
      <c r="A2155">
        <f>--ISNUMBER(IFERROR(SEARCH('Project Costing'!#REF!,'Equipment &amp; Materials'!J2161,1),""))</f>
        <v>0</v>
      </c>
      <c r="B2155" t="str">
        <f>IF(A2155=1,COUNTIF($A$8:A2155,1),"")</f>
        <v/>
      </c>
      <c r="D2155" s="158">
        <f>IFERROR($C$8:INDEX($C$8:$C$3000,COUNTIF($C$8:$C$3000,"?*")),"")</f>
        <v>0</v>
      </c>
      <c r="F2155">
        <f>--ISNUMBER(IFERROR(SEARCH('Project Costing'!#REF!,'Equipment &amp; Materials'!J2161,1),""))</f>
        <v>0</v>
      </c>
      <c r="G2155" t="str">
        <f>IF(F2155=1,COUNTIF($F$8:F2155,1),"")</f>
        <v/>
      </c>
      <c r="I2155" s="157">
        <f>IFERROR($H$8:INDEX($H$8:$H$3000,COUNTIF($H$8:$H$3000,"?*")),"")</f>
        <v>0</v>
      </c>
    </row>
    <row r="2156" spans="1:9" x14ac:dyDescent="0.25">
      <c r="A2156">
        <f>--ISNUMBER(IFERROR(SEARCH('Project Costing'!#REF!,'Equipment &amp; Materials'!J2162,1),""))</f>
        <v>0</v>
      </c>
      <c r="B2156" t="str">
        <f>IF(A2156=1,COUNTIF($A$8:A2156,1),"")</f>
        <v/>
      </c>
      <c r="D2156" s="158">
        <f>IFERROR($C$8:INDEX($C$8:$C$3000,COUNTIF($C$8:$C$3000,"?*")),"")</f>
        <v>0</v>
      </c>
      <c r="F2156">
        <f>--ISNUMBER(IFERROR(SEARCH('Project Costing'!#REF!,'Equipment &amp; Materials'!J2162,1),""))</f>
        <v>0</v>
      </c>
      <c r="G2156" t="str">
        <f>IF(F2156=1,COUNTIF($F$8:F2156,1),"")</f>
        <v/>
      </c>
      <c r="I2156" s="157">
        <f>IFERROR($H$8:INDEX($H$8:$H$3000,COUNTIF($H$8:$H$3000,"?*")),"")</f>
        <v>0</v>
      </c>
    </row>
    <row r="2157" spans="1:9" x14ac:dyDescent="0.25">
      <c r="A2157">
        <f>--ISNUMBER(IFERROR(SEARCH('Project Costing'!#REF!,'Equipment &amp; Materials'!J2163,1),""))</f>
        <v>0</v>
      </c>
      <c r="B2157" t="str">
        <f>IF(A2157=1,COUNTIF($A$8:A2157,1),"")</f>
        <v/>
      </c>
      <c r="D2157" s="158">
        <f>IFERROR($C$8:INDEX($C$8:$C$3000,COUNTIF($C$8:$C$3000,"?*")),"")</f>
        <v>0</v>
      </c>
      <c r="F2157">
        <f>--ISNUMBER(IFERROR(SEARCH('Project Costing'!#REF!,'Equipment &amp; Materials'!J2163,1),""))</f>
        <v>0</v>
      </c>
      <c r="G2157" t="str">
        <f>IF(F2157=1,COUNTIF($F$8:F2157,1),"")</f>
        <v/>
      </c>
      <c r="I2157" s="157">
        <f>IFERROR($H$8:INDEX($H$8:$H$3000,COUNTIF($H$8:$H$3000,"?*")),"")</f>
        <v>0</v>
      </c>
    </row>
    <row r="2158" spans="1:9" x14ac:dyDescent="0.25">
      <c r="A2158">
        <f>--ISNUMBER(IFERROR(SEARCH('Project Costing'!#REF!,'Equipment &amp; Materials'!J2164,1),""))</f>
        <v>0</v>
      </c>
      <c r="B2158" t="str">
        <f>IF(A2158=1,COUNTIF($A$8:A2158,1),"")</f>
        <v/>
      </c>
      <c r="D2158" s="158">
        <f>IFERROR($C$8:INDEX($C$8:$C$3000,COUNTIF($C$8:$C$3000,"?*")),"")</f>
        <v>0</v>
      </c>
      <c r="F2158">
        <f>--ISNUMBER(IFERROR(SEARCH('Project Costing'!#REF!,'Equipment &amp; Materials'!J2164,1),""))</f>
        <v>0</v>
      </c>
      <c r="G2158" t="str">
        <f>IF(F2158=1,COUNTIF($F$8:F2158,1),"")</f>
        <v/>
      </c>
      <c r="I2158" s="157">
        <f>IFERROR($H$8:INDEX($H$8:$H$3000,COUNTIF($H$8:$H$3000,"?*")),"")</f>
        <v>0</v>
      </c>
    </row>
    <row r="2159" spans="1:9" x14ac:dyDescent="0.25">
      <c r="A2159">
        <f>--ISNUMBER(IFERROR(SEARCH('Project Costing'!#REF!,'Equipment &amp; Materials'!J2165,1),""))</f>
        <v>0</v>
      </c>
      <c r="B2159" t="str">
        <f>IF(A2159=1,COUNTIF($A$8:A2159,1),"")</f>
        <v/>
      </c>
      <c r="D2159" s="158">
        <f>IFERROR($C$8:INDEX($C$8:$C$3000,COUNTIF($C$8:$C$3000,"?*")),"")</f>
        <v>0</v>
      </c>
      <c r="F2159">
        <f>--ISNUMBER(IFERROR(SEARCH('Project Costing'!#REF!,'Equipment &amp; Materials'!J2165,1),""))</f>
        <v>0</v>
      </c>
      <c r="G2159" t="str">
        <f>IF(F2159=1,COUNTIF($F$8:F2159,1),"")</f>
        <v/>
      </c>
      <c r="I2159" s="157">
        <f>IFERROR($H$8:INDEX($H$8:$H$3000,COUNTIF($H$8:$H$3000,"?*")),"")</f>
        <v>0</v>
      </c>
    </row>
    <row r="2160" spans="1:9" x14ac:dyDescent="0.25">
      <c r="A2160">
        <f>--ISNUMBER(IFERROR(SEARCH('Project Costing'!#REF!,'Equipment &amp; Materials'!J2166,1),""))</f>
        <v>0</v>
      </c>
      <c r="B2160" t="str">
        <f>IF(A2160=1,COUNTIF($A$8:A2160,1),"")</f>
        <v/>
      </c>
      <c r="D2160" s="158">
        <f>IFERROR($C$8:INDEX($C$8:$C$3000,COUNTIF($C$8:$C$3000,"?*")),"")</f>
        <v>0</v>
      </c>
      <c r="F2160">
        <f>--ISNUMBER(IFERROR(SEARCH('Project Costing'!#REF!,'Equipment &amp; Materials'!J2166,1),""))</f>
        <v>0</v>
      </c>
      <c r="G2160" t="str">
        <f>IF(F2160=1,COUNTIF($F$8:F2160,1),"")</f>
        <v/>
      </c>
      <c r="I2160" s="157">
        <f>IFERROR($H$8:INDEX($H$8:$H$3000,COUNTIF($H$8:$H$3000,"?*")),"")</f>
        <v>0</v>
      </c>
    </row>
    <row r="2161" spans="1:9" x14ac:dyDescent="0.25">
      <c r="A2161">
        <f>--ISNUMBER(IFERROR(SEARCH('Project Costing'!#REF!,'Equipment &amp; Materials'!J2167,1),""))</f>
        <v>0</v>
      </c>
      <c r="B2161" t="str">
        <f>IF(A2161=1,COUNTIF($A$8:A2161,1),"")</f>
        <v/>
      </c>
      <c r="D2161" s="158">
        <f>IFERROR($C$8:INDEX($C$8:$C$3000,COUNTIF($C$8:$C$3000,"?*")),"")</f>
        <v>0</v>
      </c>
      <c r="F2161">
        <f>--ISNUMBER(IFERROR(SEARCH('Project Costing'!#REF!,'Equipment &amp; Materials'!J2167,1),""))</f>
        <v>0</v>
      </c>
      <c r="G2161" t="str">
        <f>IF(F2161=1,COUNTIF($F$8:F2161,1),"")</f>
        <v/>
      </c>
      <c r="I2161" s="157">
        <f>IFERROR($H$8:INDEX($H$8:$H$3000,COUNTIF($H$8:$H$3000,"?*")),"")</f>
        <v>0</v>
      </c>
    </row>
    <row r="2162" spans="1:9" x14ac:dyDescent="0.25">
      <c r="A2162">
        <f>--ISNUMBER(IFERROR(SEARCH('Project Costing'!#REF!,'Equipment &amp; Materials'!J2168,1),""))</f>
        <v>0</v>
      </c>
      <c r="B2162" t="str">
        <f>IF(A2162=1,COUNTIF($A$8:A2162,1),"")</f>
        <v/>
      </c>
      <c r="D2162" s="158">
        <f>IFERROR($C$8:INDEX($C$8:$C$3000,COUNTIF($C$8:$C$3000,"?*")),"")</f>
        <v>0</v>
      </c>
      <c r="F2162">
        <f>--ISNUMBER(IFERROR(SEARCH('Project Costing'!#REF!,'Equipment &amp; Materials'!J2168,1),""))</f>
        <v>0</v>
      </c>
      <c r="G2162" t="str">
        <f>IF(F2162=1,COUNTIF($F$8:F2162,1),"")</f>
        <v/>
      </c>
      <c r="I2162" s="157">
        <f>IFERROR($H$8:INDEX($H$8:$H$3000,COUNTIF($H$8:$H$3000,"?*")),"")</f>
        <v>0</v>
      </c>
    </row>
    <row r="2163" spans="1:9" x14ac:dyDescent="0.25">
      <c r="A2163">
        <f>--ISNUMBER(IFERROR(SEARCH('Project Costing'!#REF!,'Equipment &amp; Materials'!J2169,1),""))</f>
        <v>0</v>
      </c>
      <c r="B2163" t="str">
        <f>IF(A2163=1,COUNTIF($A$8:A2163,1),"")</f>
        <v/>
      </c>
      <c r="D2163" s="158">
        <f>IFERROR($C$8:INDEX($C$8:$C$3000,COUNTIF($C$8:$C$3000,"?*")),"")</f>
        <v>0</v>
      </c>
      <c r="F2163">
        <f>--ISNUMBER(IFERROR(SEARCH('Project Costing'!#REF!,'Equipment &amp; Materials'!J2169,1),""))</f>
        <v>0</v>
      </c>
      <c r="G2163" t="str">
        <f>IF(F2163=1,COUNTIF($F$8:F2163,1),"")</f>
        <v/>
      </c>
      <c r="I2163" s="157">
        <f>IFERROR($H$8:INDEX($H$8:$H$3000,COUNTIF($H$8:$H$3000,"?*")),"")</f>
        <v>0</v>
      </c>
    </row>
    <row r="2164" spans="1:9" x14ac:dyDescent="0.25">
      <c r="A2164">
        <f>--ISNUMBER(IFERROR(SEARCH('Project Costing'!#REF!,'Equipment &amp; Materials'!J2170,1),""))</f>
        <v>0</v>
      </c>
      <c r="B2164" t="str">
        <f>IF(A2164=1,COUNTIF($A$8:A2164,1),"")</f>
        <v/>
      </c>
      <c r="D2164" s="158">
        <f>IFERROR($C$8:INDEX($C$8:$C$3000,COUNTIF($C$8:$C$3000,"?*")),"")</f>
        <v>0</v>
      </c>
      <c r="F2164">
        <f>--ISNUMBER(IFERROR(SEARCH('Project Costing'!#REF!,'Equipment &amp; Materials'!J2170,1),""))</f>
        <v>0</v>
      </c>
      <c r="G2164" t="str">
        <f>IF(F2164=1,COUNTIF($F$8:F2164,1),"")</f>
        <v/>
      </c>
      <c r="I2164" s="157">
        <f>IFERROR($H$8:INDEX($H$8:$H$3000,COUNTIF($H$8:$H$3000,"?*")),"")</f>
        <v>0</v>
      </c>
    </row>
    <row r="2165" spans="1:9" x14ac:dyDescent="0.25">
      <c r="A2165">
        <f>--ISNUMBER(IFERROR(SEARCH('Project Costing'!#REF!,'Equipment &amp; Materials'!J2171,1),""))</f>
        <v>0</v>
      </c>
      <c r="B2165" t="str">
        <f>IF(A2165=1,COUNTIF($A$8:A2165,1),"")</f>
        <v/>
      </c>
      <c r="D2165" s="158">
        <f>IFERROR($C$8:INDEX($C$8:$C$3000,COUNTIF($C$8:$C$3000,"?*")),"")</f>
        <v>0</v>
      </c>
      <c r="F2165">
        <f>--ISNUMBER(IFERROR(SEARCH('Project Costing'!#REF!,'Equipment &amp; Materials'!J2171,1),""))</f>
        <v>0</v>
      </c>
      <c r="G2165" t="str">
        <f>IF(F2165=1,COUNTIF($F$8:F2165,1),"")</f>
        <v/>
      </c>
      <c r="I2165" s="157">
        <f>IFERROR($H$8:INDEX($H$8:$H$3000,COUNTIF($H$8:$H$3000,"?*")),"")</f>
        <v>0</v>
      </c>
    </row>
    <row r="2166" spans="1:9" x14ac:dyDescent="0.25">
      <c r="A2166">
        <f>--ISNUMBER(IFERROR(SEARCH('Project Costing'!#REF!,'Equipment &amp; Materials'!J2172,1),""))</f>
        <v>0</v>
      </c>
      <c r="B2166" t="str">
        <f>IF(A2166=1,COUNTIF($A$8:A2166,1),"")</f>
        <v/>
      </c>
      <c r="D2166" s="158">
        <f>IFERROR($C$8:INDEX($C$8:$C$3000,COUNTIF($C$8:$C$3000,"?*")),"")</f>
        <v>0</v>
      </c>
      <c r="F2166">
        <f>--ISNUMBER(IFERROR(SEARCH('Project Costing'!#REF!,'Equipment &amp; Materials'!J2172,1),""))</f>
        <v>0</v>
      </c>
      <c r="G2166" t="str">
        <f>IF(F2166=1,COUNTIF($F$8:F2166,1),"")</f>
        <v/>
      </c>
      <c r="I2166" s="157">
        <f>IFERROR($H$8:INDEX($H$8:$H$3000,COUNTIF($H$8:$H$3000,"?*")),"")</f>
        <v>0</v>
      </c>
    </row>
    <row r="2167" spans="1:9" x14ac:dyDescent="0.25">
      <c r="A2167">
        <f>--ISNUMBER(IFERROR(SEARCH('Project Costing'!#REF!,'Equipment &amp; Materials'!J2173,1),""))</f>
        <v>0</v>
      </c>
      <c r="B2167" t="str">
        <f>IF(A2167=1,COUNTIF($A$8:A2167,1),"")</f>
        <v/>
      </c>
      <c r="D2167" s="158">
        <f>IFERROR($C$8:INDEX($C$8:$C$3000,COUNTIF($C$8:$C$3000,"?*")),"")</f>
        <v>0</v>
      </c>
      <c r="F2167">
        <f>--ISNUMBER(IFERROR(SEARCH('Project Costing'!#REF!,'Equipment &amp; Materials'!J2173,1),""))</f>
        <v>0</v>
      </c>
      <c r="G2167" t="str">
        <f>IF(F2167=1,COUNTIF($F$8:F2167,1),"")</f>
        <v/>
      </c>
      <c r="I2167" s="157">
        <f>IFERROR($H$8:INDEX($H$8:$H$3000,COUNTIF($H$8:$H$3000,"?*")),"")</f>
        <v>0</v>
      </c>
    </row>
    <row r="2168" spans="1:9" x14ac:dyDescent="0.25">
      <c r="A2168">
        <f>--ISNUMBER(IFERROR(SEARCH('Project Costing'!#REF!,'Equipment &amp; Materials'!J2174,1),""))</f>
        <v>0</v>
      </c>
      <c r="B2168" t="str">
        <f>IF(A2168=1,COUNTIF($A$8:A2168,1),"")</f>
        <v/>
      </c>
      <c r="D2168" s="158">
        <f>IFERROR($C$8:INDEX($C$8:$C$3000,COUNTIF($C$8:$C$3000,"?*")),"")</f>
        <v>0</v>
      </c>
      <c r="F2168">
        <f>--ISNUMBER(IFERROR(SEARCH('Project Costing'!#REF!,'Equipment &amp; Materials'!J2174,1),""))</f>
        <v>0</v>
      </c>
      <c r="G2168" t="str">
        <f>IF(F2168=1,COUNTIF($F$8:F2168,1),"")</f>
        <v/>
      </c>
      <c r="I2168" s="157">
        <f>IFERROR($H$8:INDEX($H$8:$H$3000,COUNTIF($H$8:$H$3000,"?*")),"")</f>
        <v>0</v>
      </c>
    </row>
    <row r="2169" spans="1:9" x14ac:dyDescent="0.25">
      <c r="A2169">
        <f>--ISNUMBER(IFERROR(SEARCH('Project Costing'!#REF!,'Equipment &amp; Materials'!J2175,1),""))</f>
        <v>0</v>
      </c>
      <c r="B2169" t="str">
        <f>IF(A2169=1,COUNTIF($A$8:A2169,1),"")</f>
        <v/>
      </c>
      <c r="D2169" s="158">
        <f>IFERROR($C$8:INDEX($C$8:$C$3000,COUNTIF($C$8:$C$3000,"?*")),"")</f>
        <v>0</v>
      </c>
      <c r="F2169">
        <f>--ISNUMBER(IFERROR(SEARCH('Project Costing'!#REF!,'Equipment &amp; Materials'!J2175,1),""))</f>
        <v>0</v>
      </c>
      <c r="G2169" t="str">
        <f>IF(F2169=1,COUNTIF($F$8:F2169,1),"")</f>
        <v/>
      </c>
      <c r="I2169" s="157">
        <f>IFERROR($H$8:INDEX($H$8:$H$3000,COUNTIF($H$8:$H$3000,"?*")),"")</f>
        <v>0</v>
      </c>
    </row>
    <row r="2170" spans="1:9" x14ac:dyDescent="0.25">
      <c r="A2170">
        <f>--ISNUMBER(IFERROR(SEARCH('Project Costing'!#REF!,'Equipment &amp; Materials'!J2176,1),""))</f>
        <v>0</v>
      </c>
      <c r="B2170" t="str">
        <f>IF(A2170=1,COUNTIF($A$8:A2170,1),"")</f>
        <v/>
      </c>
      <c r="D2170" s="158">
        <f>IFERROR($C$8:INDEX($C$8:$C$3000,COUNTIF($C$8:$C$3000,"?*")),"")</f>
        <v>0</v>
      </c>
      <c r="F2170">
        <f>--ISNUMBER(IFERROR(SEARCH('Project Costing'!#REF!,'Equipment &amp; Materials'!J2176,1),""))</f>
        <v>0</v>
      </c>
      <c r="G2170" t="str">
        <f>IF(F2170=1,COUNTIF($F$8:F2170,1),"")</f>
        <v/>
      </c>
      <c r="I2170" s="157">
        <f>IFERROR($H$8:INDEX($H$8:$H$3000,COUNTIF($H$8:$H$3000,"?*")),"")</f>
        <v>0</v>
      </c>
    </row>
    <row r="2171" spans="1:9" x14ac:dyDescent="0.25">
      <c r="A2171">
        <f>--ISNUMBER(IFERROR(SEARCH('Project Costing'!#REF!,'Equipment &amp; Materials'!J2177,1),""))</f>
        <v>0</v>
      </c>
      <c r="B2171" t="str">
        <f>IF(A2171=1,COUNTIF($A$8:A2171,1),"")</f>
        <v/>
      </c>
      <c r="D2171" s="158">
        <f>IFERROR($C$8:INDEX($C$8:$C$3000,COUNTIF($C$8:$C$3000,"?*")),"")</f>
        <v>0</v>
      </c>
      <c r="F2171">
        <f>--ISNUMBER(IFERROR(SEARCH('Project Costing'!#REF!,'Equipment &amp; Materials'!J2177,1),""))</f>
        <v>0</v>
      </c>
      <c r="G2171" t="str">
        <f>IF(F2171=1,COUNTIF($F$8:F2171,1),"")</f>
        <v/>
      </c>
      <c r="I2171" s="157">
        <f>IFERROR($H$8:INDEX($H$8:$H$3000,COUNTIF($H$8:$H$3000,"?*")),"")</f>
        <v>0</v>
      </c>
    </row>
    <row r="2172" spans="1:9" x14ac:dyDescent="0.25">
      <c r="A2172">
        <f>--ISNUMBER(IFERROR(SEARCH('Project Costing'!#REF!,'Equipment &amp; Materials'!J2178,1),""))</f>
        <v>0</v>
      </c>
      <c r="B2172" t="str">
        <f>IF(A2172=1,COUNTIF($A$8:A2172,1),"")</f>
        <v/>
      </c>
      <c r="D2172" s="158">
        <f>IFERROR($C$8:INDEX($C$8:$C$3000,COUNTIF($C$8:$C$3000,"?*")),"")</f>
        <v>0</v>
      </c>
      <c r="F2172">
        <f>--ISNUMBER(IFERROR(SEARCH('Project Costing'!#REF!,'Equipment &amp; Materials'!J2178,1),""))</f>
        <v>0</v>
      </c>
      <c r="G2172" t="str">
        <f>IF(F2172=1,COUNTIF($F$8:F2172,1),"")</f>
        <v/>
      </c>
      <c r="I2172" s="157">
        <f>IFERROR($H$8:INDEX($H$8:$H$3000,COUNTIF($H$8:$H$3000,"?*")),"")</f>
        <v>0</v>
      </c>
    </row>
    <row r="2173" spans="1:9" x14ac:dyDescent="0.25">
      <c r="A2173">
        <f>--ISNUMBER(IFERROR(SEARCH('Project Costing'!#REF!,'Equipment &amp; Materials'!J2179,1),""))</f>
        <v>0</v>
      </c>
      <c r="B2173" t="str">
        <f>IF(A2173=1,COUNTIF($A$8:A2173,1),"")</f>
        <v/>
      </c>
      <c r="D2173" s="158">
        <f>IFERROR($C$8:INDEX($C$8:$C$3000,COUNTIF($C$8:$C$3000,"?*")),"")</f>
        <v>0</v>
      </c>
      <c r="F2173">
        <f>--ISNUMBER(IFERROR(SEARCH('Project Costing'!#REF!,'Equipment &amp; Materials'!J2179,1),""))</f>
        <v>0</v>
      </c>
      <c r="G2173" t="str">
        <f>IF(F2173=1,COUNTIF($F$8:F2173,1),"")</f>
        <v/>
      </c>
      <c r="I2173" s="157">
        <f>IFERROR($H$8:INDEX($H$8:$H$3000,COUNTIF($H$8:$H$3000,"?*")),"")</f>
        <v>0</v>
      </c>
    </row>
    <row r="2174" spans="1:9" x14ac:dyDescent="0.25">
      <c r="A2174">
        <f>--ISNUMBER(IFERROR(SEARCH('Project Costing'!#REF!,'Equipment &amp; Materials'!J2180,1),""))</f>
        <v>0</v>
      </c>
      <c r="B2174" t="str">
        <f>IF(A2174=1,COUNTIF($A$8:A2174,1),"")</f>
        <v/>
      </c>
      <c r="D2174" s="158">
        <f>IFERROR($C$8:INDEX($C$8:$C$3000,COUNTIF($C$8:$C$3000,"?*")),"")</f>
        <v>0</v>
      </c>
      <c r="F2174">
        <f>--ISNUMBER(IFERROR(SEARCH('Project Costing'!#REF!,'Equipment &amp; Materials'!J2180,1),""))</f>
        <v>0</v>
      </c>
      <c r="G2174" t="str">
        <f>IF(F2174=1,COUNTIF($F$8:F2174,1),"")</f>
        <v/>
      </c>
      <c r="I2174" s="157">
        <f>IFERROR($H$8:INDEX($H$8:$H$3000,COUNTIF($H$8:$H$3000,"?*")),"")</f>
        <v>0</v>
      </c>
    </row>
    <row r="2175" spans="1:9" x14ac:dyDescent="0.25">
      <c r="A2175">
        <f>--ISNUMBER(IFERROR(SEARCH('Project Costing'!#REF!,'Equipment &amp; Materials'!J2181,1),""))</f>
        <v>0</v>
      </c>
      <c r="B2175" t="str">
        <f>IF(A2175=1,COUNTIF($A$8:A2175,1),"")</f>
        <v/>
      </c>
      <c r="D2175" s="158">
        <f>IFERROR($C$8:INDEX($C$8:$C$3000,COUNTIF($C$8:$C$3000,"?*")),"")</f>
        <v>0</v>
      </c>
      <c r="F2175">
        <f>--ISNUMBER(IFERROR(SEARCH('Project Costing'!#REF!,'Equipment &amp; Materials'!J2181,1),""))</f>
        <v>0</v>
      </c>
      <c r="G2175" t="str">
        <f>IF(F2175=1,COUNTIF($F$8:F2175,1),"")</f>
        <v/>
      </c>
      <c r="I2175" s="157">
        <f>IFERROR($H$8:INDEX($H$8:$H$3000,COUNTIF($H$8:$H$3000,"?*")),"")</f>
        <v>0</v>
      </c>
    </row>
    <row r="2176" spans="1:9" x14ac:dyDescent="0.25">
      <c r="A2176">
        <f>--ISNUMBER(IFERROR(SEARCH('Project Costing'!#REF!,'Equipment &amp; Materials'!J2182,1),""))</f>
        <v>0</v>
      </c>
      <c r="B2176" t="str">
        <f>IF(A2176=1,COUNTIF($A$8:A2176,1),"")</f>
        <v/>
      </c>
      <c r="D2176" s="158">
        <f>IFERROR($C$8:INDEX($C$8:$C$3000,COUNTIF($C$8:$C$3000,"?*")),"")</f>
        <v>0</v>
      </c>
      <c r="F2176">
        <f>--ISNUMBER(IFERROR(SEARCH('Project Costing'!#REF!,'Equipment &amp; Materials'!J2182,1),""))</f>
        <v>0</v>
      </c>
      <c r="G2176" t="str">
        <f>IF(F2176=1,COUNTIF($F$8:F2176,1),"")</f>
        <v/>
      </c>
      <c r="I2176" s="157">
        <f>IFERROR($H$8:INDEX($H$8:$H$3000,COUNTIF($H$8:$H$3000,"?*")),"")</f>
        <v>0</v>
      </c>
    </row>
    <row r="2177" spans="1:9" x14ac:dyDescent="0.25">
      <c r="A2177">
        <f>--ISNUMBER(IFERROR(SEARCH('Project Costing'!#REF!,'Equipment &amp; Materials'!J2183,1),""))</f>
        <v>0</v>
      </c>
      <c r="B2177" t="str">
        <f>IF(A2177=1,COUNTIF($A$8:A2177,1),"")</f>
        <v/>
      </c>
      <c r="D2177" s="158">
        <f>IFERROR($C$8:INDEX($C$8:$C$3000,COUNTIF($C$8:$C$3000,"?*")),"")</f>
        <v>0</v>
      </c>
      <c r="F2177">
        <f>--ISNUMBER(IFERROR(SEARCH('Project Costing'!#REF!,'Equipment &amp; Materials'!J2183,1),""))</f>
        <v>0</v>
      </c>
      <c r="G2177" t="str">
        <f>IF(F2177=1,COUNTIF($F$8:F2177,1),"")</f>
        <v/>
      </c>
      <c r="I2177" s="157">
        <f>IFERROR($H$8:INDEX($H$8:$H$3000,COUNTIF($H$8:$H$3000,"?*")),"")</f>
        <v>0</v>
      </c>
    </row>
    <row r="2178" spans="1:9" x14ac:dyDescent="0.25">
      <c r="A2178">
        <f>--ISNUMBER(IFERROR(SEARCH('Project Costing'!#REF!,'Equipment &amp; Materials'!J2184,1),""))</f>
        <v>0</v>
      </c>
      <c r="B2178" t="str">
        <f>IF(A2178=1,COUNTIF($A$8:A2178,1),"")</f>
        <v/>
      </c>
      <c r="D2178" s="158">
        <f>IFERROR($C$8:INDEX($C$8:$C$3000,COUNTIF($C$8:$C$3000,"?*")),"")</f>
        <v>0</v>
      </c>
      <c r="F2178">
        <f>--ISNUMBER(IFERROR(SEARCH('Project Costing'!#REF!,'Equipment &amp; Materials'!J2184,1),""))</f>
        <v>0</v>
      </c>
      <c r="G2178" t="str">
        <f>IF(F2178=1,COUNTIF($F$8:F2178,1),"")</f>
        <v/>
      </c>
      <c r="I2178" s="157">
        <f>IFERROR($H$8:INDEX($H$8:$H$3000,COUNTIF($H$8:$H$3000,"?*")),"")</f>
        <v>0</v>
      </c>
    </row>
    <row r="2179" spans="1:9" x14ac:dyDescent="0.25">
      <c r="A2179">
        <f>--ISNUMBER(IFERROR(SEARCH('Project Costing'!#REF!,'Equipment &amp; Materials'!J2185,1),""))</f>
        <v>0</v>
      </c>
      <c r="B2179" t="str">
        <f>IF(A2179=1,COUNTIF($A$8:A2179,1),"")</f>
        <v/>
      </c>
      <c r="D2179" s="158">
        <f>IFERROR($C$8:INDEX($C$8:$C$3000,COUNTIF($C$8:$C$3000,"?*")),"")</f>
        <v>0</v>
      </c>
      <c r="F2179">
        <f>--ISNUMBER(IFERROR(SEARCH('Project Costing'!#REF!,'Equipment &amp; Materials'!J2185,1),""))</f>
        <v>0</v>
      </c>
      <c r="G2179" t="str">
        <f>IF(F2179=1,COUNTIF($F$8:F2179,1),"")</f>
        <v/>
      </c>
      <c r="I2179" s="157">
        <f>IFERROR($H$8:INDEX($H$8:$H$3000,COUNTIF($H$8:$H$3000,"?*")),"")</f>
        <v>0</v>
      </c>
    </row>
    <row r="2180" spans="1:9" x14ac:dyDescent="0.25">
      <c r="A2180">
        <f>--ISNUMBER(IFERROR(SEARCH('Project Costing'!#REF!,'Equipment &amp; Materials'!J2186,1),""))</f>
        <v>0</v>
      </c>
      <c r="B2180" t="str">
        <f>IF(A2180=1,COUNTIF($A$8:A2180,1),"")</f>
        <v/>
      </c>
      <c r="D2180" s="158">
        <f>IFERROR($C$8:INDEX($C$8:$C$3000,COUNTIF($C$8:$C$3000,"?*")),"")</f>
        <v>0</v>
      </c>
      <c r="F2180">
        <f>--ISNUMBER(IFERROR(SEARCH('Project Costing'!#REF!,'Equipment &amp; Materials'!J2186,1),""))</f>
        <v>0</v>
      </c>
      <c r="G2180" t="str">
        <f>IF(F2180=1,COUNTIF($F$8:F2180,1),"")</f>
        <v/>
      </c>
      <c r="I2180" s="157">
        <f>IFERROR($H$8:INDEX($H$8:$H$3000,COUNTIF($H$8:$H$3000,"?*")),"")</f>
        <v>0</v>
      </c>
    </row>
    <row r="2181" spans="1:9" x14ac:dyDescent="0.25">
      <c r="A2181">
        <f>--ISNUMBER(IFERROR(SEARCH('Project Costing'!#REF!,'Equipment &amp; Materials'!J2187,1),""))</f>
        <v>0</v>
      </c>
      <c r="B2181" t="str">
        <f>IF(A2181=1,COUNTIF($A$8:A2181,1),"")</f>
        <v/>
      </c>
      <c r="D2181" s="158">
        <f>IFERROR($C$8:INDEX($C$8:$C$3000,COUNTIF($C$8:$C$3000,"?*")),"")</f>
        <v>0</v>
      </c>
      <c r="F2181">
        <f>--ISNUMBER(IFERROR(SEARCH('Project Costing'!#REF!,'Equipment &amp; Materials'!J2187,1),""))</f>
        <v>0</v>
      </c>
      <c r="G2181" t="str">
        <f>IF(F2181=1,COUNTIF($F$8:F2181,1),"")</f>
        <v/>
      </c>
      <c r="I2181" s="157">
        <f>IFERROR($H$8:INDEX($H$8:$H$3000,COUNTIF($H$8:$H$3000,"?*")),"")</f>
        <v>0</v>
      </c>
    </row>
    <row r="2182" spans="1:9" x14ac:dyDescent="0.25">
      <c r="A2182">
        <f>--ISNUMBER(IFERROR(SEARCH('Project Costing'!#REF!,'Equipment &amp; Materials'!J2188,1),""))</f>
        <v>0</v>
      </c>
      <c r="B2182" t="str">
        <f>IF(A2182=1,COUNTIF($A$8:A2182,1),"")</f>
        <v/>
      </c>
      <c r="D2182" s="158">
        <f>IFERROR($C$8:INDEX($C$8:$C$3000,COUNTIF($C$8:$C$3000,"?*")),"")</f>
        <v>0</v>
      </c>
      <c r="F2182">
        <f>--ISNUMBER(IFERROR(SEARCH('Project Costing'!#REF!,'Equipment &amp; Materials'!J2188,1),""))</f>
        <v>0</v>
      </c>
      <c r="G2182" t="str">
        <f>IF(F2182=1,COUNTIF($F$8:F2182,1),"")</f>
        <v/>
      </c>
      <c r="I2182" s="157">
        <f>IFERROR($H$8:INDEX($H$8:$H$3000,COUNTIF($H$8:$H$3000,"?*")),"")</f>
        <v>0</v>
      </c>
    </row>
    <row r="2183" spans="1:9" x14ac:dyDescent="0.25">
      <c r="A2183">
        <f>--ISNUMBER(IFERROR(SEARCH('Project Costing'!#REF!,'Equipment &amp; Materials'!J2189,1),""))</f>
        <v>0</v>
      </c>
      <c r="B2183" t="str">
        <f>IF(A2183=1,COUNTIF($A$8:A2183,1),"")</f>
        <v/>
      </c>
      <c r="D2183" s="158">
        <f>IFERROR($C$8:INDEX($C$8:$C$3000,COUNTIF($C$8:$C$3000,"?*")),"")</f>
        <v>0</v>
      </c>
      <c r="F2183">
        <f>--ISNUMBER(IFERROR(SEARCH('Project Costing'!#REF!,'Equipment &amp; Materials'!J2189,1),""))</f>
        <v>0</v>
      </c>
      <c r="G2183" t="str">
        <f>IF(F2183=1,COUNTIF($F$8:F2183,1),"")</f>
        <v/>
      </c>
      <c r="I2183" s="157">
        <f>IFERROR($H$8:INDEX($H$8:$H$3000,COUNTIF($H$8:$H$3000,"?*")),"")</f>
        <v>0</v>
      </c>
    </row>
    <row r="2184" spans="1:9" x14ac:dyDescent="0.25">
      <c r="A2184">
        <f>--ISNUMBER(IFERROR(SEARCH('Project Costing'!#REF!,'Equipment &amp; Materials'!J2190,1),""))</f>
        <v>0</v>
      </c>
      <c r="B2184" t="str">
        <f>IF(A2184=1,COUNTIF($A$8:A2184,1),"")</f>
        <v/>
      </c>
      <c r="D2184" s="158">
        <f>IFERROR($C$8:INDEX($C$8:$C$3000,COUNTIF($C$8:$C$3000,"?*")),"")</f>
        <v>0</v>
      </c>
      <c r="F2184">
        <f>--ISNUMBER(IFERROR(SEARCH('Project Costing'!#REF!,'Equipment &amp; Materials'!J2190,1),""))</f>
        <v>0</v>
      </c>
      <c r="G2184" t="str">
        <f>IF(F2184=1,COUNTIF($F$8:F2184,1),"")</f>
        <v/>
      </c>
      <c r="I2184" s="157">
        <f>IFERROR($H$8:INDEX($H$8:$H$3000,COUNTIF($H$8:$H$3000,"?*")),"")</f>
        <v>0</v>
      </c>
    </row>
    <row r="2185" spans="1:9" x14ac:dyDescent="0.25">
      <c r="A2185">
        <f>--ISNUMBER(IFERROR(SEARCH('Project Costing'!#REF!,'Equipment &amp; Materials'!J2191,1),""))</f>
        <v>0</v>
      </c>
      <c r="B2185" t="str">
        <f>IF(A2185=1,COUNTIF($A$8:A2185,1),"")</f>
        <v/>
      </c>
      <c r="D2185" s="158">
        <f>IFERROR($C$8:INDEX($C$8:$C$3000,COUNTIF($C$8:$C$3000,"?*")),"")</f>
        <v>0</v>
      </c>
      <c r="F2185">
        <f>--ISNUMBER(IFERROR(SEARCH('Project Costing'!#REF!,'Equipment &amp; Materials'!J2191,1),""))</f>
        <v>0</v>
      </c>
      <c r="G2185" t="str">
        <f>IF(F2185=1,COUNTIF($F$8:F2185,1),"")</f>
        <v/>
      </c>
      <c r="I2185" s="157">
        <f>IFERROR($H$8:INDEX($H$8:$H$3000,COUNTIF($H$8:$H$3000,"?*")),"")</f>
        <v>0</v>
      </c>
    </row>
    <row r="2186" spans="1:9" x14ac:dyDescent="0.25">
      <c r="A2186">
        <f>--ISNUMBER(IFERROR(SEARCH('Project Costing'!#REF!,'Equipment &amp; Materials'!J2192,1),""))</f>
        <v>0</v>
      </c>
      <c r="B2186" t="str">
        <f>IF(A2186=1,COUNTIF($A$8:A2186,1),"")</f>
        <v/>
      </c>
      <c r="D2186" s="158">
        <f>IFERROR($C$8:INDEX($C$8:$C$3000,COUNTIF($C$8:$C$3000,"?*")),"")</f>
        <v>0</v>
      </c>
      <c r="F2186">
        <f>--ISNUMBER(IFERROR(SEARCH('Project Costing'!#REF!,'Equipment &amp; Materials'!J2192,1),""))</f>
        <v>0</v>
      </c>
      <c r="G2186" t="str">
        <f>IF(F2186=1,COUNTIF($F$8:F2186,1),"")</f>
        <v/>
      </c>
      <c r="I2186" s="157">
        <f>IFERROR($H$8:INDEX($H$8:$H$3000,COUNTIF($H$8:$H$3000,"?*")),"")</f>
        <v>0</v>
      </c>
    </row>
    <row r="2187" spans="1:9" x14ac:dyDescent="0.25">
      <c r="A2187">
        <f>--ISNUMBER(IFERROR(SEARCH('Project Costing'!#REF!,'Equipment &amp; Materials'!J2193,1),""))</f>
        <v>0</v>
      </c>
      <c r="B2187" t="str">
        <f>IF(A2187=1,COUNTIF($A$8:A2187,1),"")</f>
        <v/>
      </c>
      <c r="D2187" s="158">
        <f>IFERROR($C$8:INDEX($C$8:$C$3000,COUNTIF($C$8:$C$3000,"?*")),"")</f>
        <v>0</v>
      </c>
      <c r="F2187">
        <f>--ISNUMBER(IFERROR(SEARCH('Project Costing'!#REF!,'Equipment &amp; Materials'!J2193,1),""))</f>
        <v>0</v>
      </c>
      <c r="G2187" t="str">
        <f>IF(F2187=1,COUNTIF($F$8:F2187,1),"")</f>
        <v/>
      </c>
      <c r="I2187" s="157">
        <f>IFERROR($H$8:INDEX($H$8:$H$3000,COUNTIF($H$8:$H$3000,"?*")),"")</f>
        <v>0</v>
      </c>
    </row>
    <row r="2188" spans="1:9" x14ac:dyDescent="0.25">
      <c r="A2188">
        <f>--ISNUMBER(IFERROR(SEARCH('Project Costing'!#REF!,'Equipment &amp; Materials'!J2194,1),""))</f>
        <v>0</v>
      </c>
      <c r="B2188" t="str">
        <f>IF(A2188=1,COUNTIF($A$8:A2188,1),"")</f>
        <v/>
      </c>
      <c r="D2188" s="158">
        <f>IFERROR($C$8:INDEX($C$8:$C$3000,COUNTIF($C$8:$C$3000,"?*")),"")</f>
        <v>0</v>
      </c>
      <c r="F2188">
        <f>--ISNUMBER(IFERROR(SEARCH('Project Costing'!#REF!,'Equipment &amp; Materials'!J2194,1),""))</f>
        <v>0</v>
      </c>
      <c r="G2188" t="str">
        <f>IF(F2188=1,COUNTIF($F$8:F2188,1),"")</f>
        <v/>
      </c>
      <c r="I2188" s="157">
        <f>IFERROR($H$8:INDEX($H$8:$H$3000,COUNTIF($H$8:$H$3000,"?*")),"")</f>
        <v>0</v>
      </c>
    </row>
    <row r="2189" spans="1:9" x14ac:dyDescent="0.25">
      <c r="A2189">
        <f>--ISNUMBER(IFERROR(SEARCH('Project Costing'!#REF!,'Equipment &amp; Materials'!J2195,1),""))</f>
        <v>0</v>
      </c>
      <c r="B2189" t="str">
        <f>IF(A2189=1,COUNTIF($A$8:A2189,1),"")</f>
        <v/>
      </c>
      <c r="D2189" s="158">
        <f>IFERROR($C$8:INDEX($C$8:$C$3000,COUNTIF($C$8:$C$3000,"?*")),"")</f>
        <v>0</v>
      </c>
      <c r="F2189">
        <f>--ISNUMBER(IFERROR(SEARCH('Project Costing'!#REF!,'Equipment &amp; Materials'!J2195,1),""))</f>
        <v>0</v>
      </c>
      <c r="G2189" t="str">
        <f>IF(F2189=1,COUNTIF($F$8:F2189,1),"")</f>
        <v/>
      </c>
      <c r="I2189" s="157">
        <f>IFERROR($H$8:INDEX($H$8:$H$3000,COUNTIF($H$8:$H$3000,"?*")),"")</f>
        <v>0</v>
      </c>
    </row>
    <row r="2190" spans="1:9" x14ac:dyDescent="0.25">
      <c r="A2190">
        <f>--ISNUMBER(IFERROR(SEARCH('Project Costing'!#REF!,'Equipment &amp; Materials'!J2196,1),""))</f>
        <v>0</v>
      </c>
      <c r="B2190" t="str">
        <f>IF(A2190=1,COUNTIF($A$8:A2190,1),"")</f>
        <v/>
      </c>
      <c r="D2190" s="158">
        <f>IFERROR($C$8:INDEX($C$8:$C$3000,COUNTIF($C$8:$C$3000,"?*")),"")</f>
        <v>0</v>
      </c>
      <c r="F2190">
        <f>--ISNUMBER(IFERROR(SEARCH('Project Costing'!#REF!,'Equipment &amp; Materials'!J2196,1),""))</f>
        <v>0</v>
      </c>
      <c r="G2190" t="str">
        <f>IF(F2190=1,COUNTIF($F$8:F2190,1),"")</f>
        <v/>
      </c>
      <c r="I2190" s="157">
        <f>IFERROR($H$8:INDEX($H$8:$H$3000,COUNTIF($H$8:$H$3000,"?*")),"")</f>
        <v>0</v>
      </c>
    </row>
    <row r="2191" spans="1:9" x14ac:dyDescent="0.25">
      <c r="A2191">
        <f>--ISNUMBER(IFERROR(SEARCH('Project Costing'!#REF!,'Equipment &amp; Materials'!J2197,1),""))</f>
        <v>0</v>
      </c>
      <c r="B2191" t="str">
        <f>IF(A2191=1,COUNTIF($A$8:A2191,1),"")</f>
        <v/>
      </c>
      <c r="D2191" s="158">
        <f>IFERROR($C$8:INDEX($C$8:$C$3000,COUNTIF($C$8:$C$3000,"?*")),"")</f>
        <v>0</v>
      </c>
      <c r="F2191">
        <f>--ISNUMBER(IFERROR(SEARCH('Project Costing'!#REF!,'Equipment &amp; Materials'!J2197,1),""))</f>
        <v>0</v>
      </c>
      <c r="G2191" t="str">
        <f>IF(F2191=1,COUNTIF($F$8:F2191,1),"")</f>
        <v/>
      </c>
      <c r="I2191" s="157">
        <f>IFERROR($H$8:INDEX($H$8:$H$3000,COUNTIF($H$8:$H$3000,"?*")),"")</f>
        <v>0</v>
      </c>
    </row>
    <row r="2192" spans="1:9" x14ac:dyDescent="0.25">
      <c r="A2192">
        <f>--ISNUMBER(IFERROR(SEARCH('Project Costing'!#REF!,'Equipment &amp; Materials'!J2198,1),""))</f>
        <v>0</v>
      </c>
      <c r="B2192" t="str">
        <f>IF(A2192=1,COUNTIF($A$8:A2192,1),"")</f>
        <v/>
      </c>
      <c r="D2192" s="158">
        <f>IFERROR($C$8:INDEX($C$8:$C$3000,COUNTIF($C$8:$C$3000,"?*")),"")</f>
        <v>0</v>
      </c>
      <c r="F2192">
        <f>--ISNUMBER(IFERROR(SEARCH('Project Costing'!#REF!,'Equipment &amp; Materials'!J2198,1),""))</f>
        <v>0</v>
      </c>
      <c r="G2192" t="str">
        <f>IF(F2192=1,COUNTIF($F$8:F2192,1),"")</f>
        <v/>
      </c>
      <c r="I2192" s="157">
        <f>IFERROR($H$8:INDEX($H$8:$H$3000,COUNTIF($H$8:$H$3000,"?*")),"")</f>
        <v>0</v>
      </c>
    </row>
    <row r="2193" spans="1:9" x14ac:dyDescent="0.25">
      <c r="A2193">
        <f>--ISNUMBER(IFERROR(SEARCH('Project Costing'!#REF!,'Equipment &amp; Materials'!J2199,1),""))</f>
        <v>0</v>
      </c>
      <c r="B2193" t="str">
        <f>IF(A2193=1,COUNTIF($A$8:A2193,1),"")</f>
        <v/>
      </c>
      <c r="D2193" s="158">
        <f>IFERROR($C$8:INDEX($C$8:$C$3000,COUNTIF($C$8:$C$3000,"?*")),"")</f>
        <v>0</v>
      </c>
      <c r="F2193">
        <f>--ISNUMBER(IFERROR(SEARCH('Project Costing'!#REF!,'Equipment &amp; Materials'!J2199,1),""))</f>
        <v>0</v>
      </c>
      <c r="G2193" t="str">
        <f>IF(F2193=1,COUNTIF($F$8:F2193,1),"")</f>
        <v/>
      </c>
      <c r="I2193" s="157">
        <f>IFERROR($H$8:INDEX($H$8:$H$3000,COUNTIF($H$8:$H$3000,"?*")),"")</f>
        <v>0</v>
      </c>
    </row>
    <row r="2194" spans="1:9" x14ac:dyDescent="0.25">
      <c r="A2194">
        <f>--ISNUMBER(IFERROR(SEARCH('Project Costing'!#REF!,'Equipment &amp; Materials'!J2200,1),""))</f>
        <v>0</v>
      </c>
      <c r="B2194" t="str">
        <f>IF(A2194=1,COUNTIF($A$8:A2194,1),"")</f>
        <v/>
      </c>
      <c r="D2194" s="158">
        <f>IFERROR($C$8:INDEX($C$8:$C$3000,COUNTIF($C$8:$C$3000,"?*")),"")</f>
        <v>0</v>
      </c>
      <c r="F2194">
        <f>--ISNUMBER(IFERROR(SEARCH('Project Costing'!#REF!,'Equipment &amp; Materials'!J2200,1),""))</f>
        <v>0</v>
      </c>
      <c r="G2194" t="str">
        <f>IF(F2194=1,COUNTIF($F$8:F2194,1),"")</f>
        <v/>
      </c>
      <c r="I2194" s="157">
        <f>IFERROR($H$8:INDEX($H$8:$H$3000,COUNTIF($H$8:$H$3000,"?*")),"")</f>
        <v>0</v>
      </c>
    </row>
    <row r="2195" spans="1:9" x14ac:dyDescent="0.25">
      <c r="A2195">
        <f>--ISNUMBER(IFERROR(SEARCH('Project Costing'!#REF!,'Equipment &amp; Materials'!J2201,1),""))</f>
        <v>0</v>
      </c>
      <c r="B2195" t="str">
        <f>IF(A2195=1,COUNTIF($A$8:A2195,1),"")</f>
        <v/>
      </c>
      <c r="D2195" s="158">
        <f>IFERROR($C$8:INDEX($C$8:$C$3000,COUNTIF($C$8:$C$3000,"?*")),"")</f>
        <v>0</v>
      </c>
      <c r="F2195">
        <f>--ISNUMBER(IFERROR(SEARCH('Project Costing'!#REF!,'Equipment &amp; Materials'!J2201,1),""))</f>
        <v>0</v>
      </c>
      <c r="G2195" t="str">
        <f>IF(F2195=1,COUNTIF($F$8:F2195,1),"")</f>
        <v/>
      </c>
      <c r="I2195" s="157">
        <f>IFERROR($H$8:INDEX($H$8:$H$3000,COUNTIF($H$8:$H$3000,"?*")),"")</f>
        <v>0</v>
      </c>
    </row>
    <row r="2196" spans="1:9" x14ac:dyDescent="0.25">
      <c r="A2196">
        <f>--ISNUMBER(IFERROR(SEARCH('Project Costing'!#REF!,'Equipment &amp; Materials'!J2202,1),""))</f>
        <v>0</v>
      </c>
      <c r="B2196" t="str">
        <f>IF(A2196=1,COUNTIF($A$8:A2196,1),"")</f>
        <v/>
      </c>
      <c r="D2196" s="158">
        <f>IFERROR($C$8:INDEX($C$8:$C$3000,COUNTIF($C$8:$C$3000,"?*")),"")</f>
        <v>0</v>
      </c>
      <c r="F2196">
        <f>--ISNUMBER(IFERROR(SEARCH('Project Costing'!#REF!,'Equipment &amp; Materials'!J2202,1),""))</f>
        <v>0</v>
      </c>
      <c r="G2196" t="str">
        <f>IF(F2196=1,COUNTIF($F$8:F2196,1),"")</f>
        <v/>
      </c>
      <c r="I2196" s="157">
        <f>IFERROR($H$8:INDEX($H$8:$H$3000,COUNTIF($H$8:$H$3000,"?*")),"")</f>
        <v>0</v>
      </c>
    </row>
    <row r="2197" spans="1:9" x14ac:dyDescent="0.25">
      <c r="A2197">
        <f>--ISNUMBER(IFERROR(SEARCH('Project Costing'!#REF!,'Equipment &amp; Materials'!J2203,1),""))</f>
        <v>0</v>
      </c>
      <c r="B2197" t="str">
        <f>IF(A2197=1,COUNTIF($A$8:A2197,1),"")</f>
        <v/>
      </c>
      <c r="D2197" s="158">
        <f>IFERROR($C$8:INDEX($C$8:$C$3000,COUNTIF($C$8:$C$3000,"?*")),"")</f>
        <v>0</v>
      </c>
      <c r="F2197">
        <f>--ISNUMBER(IFERROR(SEARCH('Project Costing'!#REF!,'Equipment &amp; Materials'!J2203,1),""))</f>
        <v>0</v>
      </c>
      <c r="G2197" t="str">
        <f>IF(F2197=1,COUNTIF($F$8:F2197,1),"")</f>
        <v/>
      </c>
      <c r="I2197" s="157">
        <f>IFERROR($H$8:INDEX($H$8:$H$3000,COUNTIF($H$8:$H$3000,"?*")),"")</f>
        <v>0</v>
      </c>
    </row>
    <row r="2198" spans="1:9" x14ac:dyDescent="0.25">
      <c r="A2198">
        <f>--ISNUMBER(IFERROR(SEARCH('Project Costing'!#REF!,'Equipment &amp; Materials'!J2204,1),""))</f>
        <v>0</v>
      </c>
      <c r="B2198" t="str">
        <f>IF(A2198=1,COUNTIF($A$8:A2198,1),"")</f>
        <v/>
      </c>
      <c r="D2198" s="158">
        <f>IFERROR($C$8:INDEX($C$8:$C$3000,COUNTIF($C$8:$C$3000,"?*")),"")</f>
        <v>0</v>
      </c>
      <c r="F2198">
        <f>--ISNUMBER(IFERROR(SEARCH('Project Costing'!#REF!,'Equipment &amp; Materials'!J2204,1),""))</f>
        <v>0</v>
      </c>
      <c r="G2198" t="str">
        <f>IF(F2198=1,COUNTIF($F$8:F2198,1),"")</f>
        <v/>
      </c>
      <c r="I2198" s="157">
        <f>IFERROR($H$8:INDEX($H$8:$H$3000,COUNTIF($H$8:$H$3000,"?*")),"")</f>
        <v>0</v>
      </c>
    </row>
    <row r="2199" spans="1:9" x14ac:dyDescent="0.25">
      <c r="A2199">
        <f>--ISNUMBER(IFERROR(SEARCH('Project Costing'!#REF!,'Equipment &amp; Materials'!J2205,1),""))</f>
        <v>0</v>
      </c>
      <c r="B2199" t="str">
        <f>IF(A2199=1,COUNTIF($A$8:A2199,1),"")</f>
        <v/>
      </c>
      <c r="D2199" s="158">
        <f>IFERROR($C$8:INDEX($C$8:$C$3000,COUNTIF($C$8:$C$3000,"?*")),"")</f>
        <v>0</v>
      </c>
      <c r="F2199">
        <f>--ISNUMBER(IFERROR(SEARCH('Project Costing'!#REF!,'Equipment &amp; Materials'!J2205,1),""))</f>
        <v>0</v>
      </c>
      <c r="G2199" t="str">
        <f>IF(F2199=1,COUNTIF($F$8:F2199,1),"")</f>
        <v/>
      </c>
      <c r="I2199" s="157">
        <f>IFERROR($H$8:INDEX($H$8:$H$3000,COUNTIF($H$8:$H$3000,"?*")),"")</f>
        <v>0</v>
      </c>
    </row>
    <row r="2200" spans="1:9" x14ac:dyDescent="0.25">
      <c r="A2200">
        <f>--ISNUMBER(IFERROR(SEARCH('Project Costing'!#REF!,'Equipment &amp; Materials'!J2206,1),""))</f>
        <v>0</v>
      </c>
      <c r="B2200" t="str">
        <f>IF(A2200=1,COUNTIF($A$8:A2200,1),"")</f>
        <v/>
      </c>
      <c r="D2200" s="158">
        <f>IFERROR($C$8:INDEX($C$8:$C$3000,COUNTIF($C$8:$C$3000,"?*")),"")</f>
        <v>0</v>
      </c>
      <c r="F2200">
        <f>--ISNUMBER(IFERROR(SEARCH('Project Costing'!#REF!,'Equipment &amp; Materials'!J2206,1),""))</f>
        <v>0</v>
      </c>
      <c r="G2200" t="str">
        <f>IF(F2200=1,COUNTIF($F$8:F2200,1),"")</f>
        <v/>
      </c>
      <c r="I2200" s="157">
        <f>IFERROR($H$8:INDEX($H$8:$H$3000,COUNTIF($H$8:$H$3000,"?*")),"")</f>
        <v>0</v>
      </c>
    </row>
    <row r="2201" spans="1:9" x14ac:dyDescent="0.25">
      <c r="A2201">
        <f>--ISNUMBER(IFERROR(SEARCH('Project Costing'!#REF!,'Equipment &amp; Materials'!J2207,1),""))</f>
        <v>0</v>
      </c>
      <c r="B2201" t="str">
        <f>IF(A2201=1,COUNTIF($A$8:A2201,1),"")</f>
        <v/>
      </c>
      <c r="D2201" s="158">
        <f>IFERROR($C$8:INDEX($C$8:$C$3000,COUNTIF($C$8:$C$3000,"?*")),"")</f>
        <v>0</v>
      </c>
      <c r="F2201">
        <f>--ISNUMBER(IFERROR(SEARCH('Project Costing'!#REF!,'Equipment &amp; Materials'!J2207,1),""))</f>
        <v>0</v>
      </c>
      <c r="G2201" t="str">
        <f>IF(F2201=1,COUNTIF($F$8:F2201,1),"")</f>
        <v/>
      </c>
      <c r="I2201" s="157">
        <f>IFERROR($H$8:INDEX($H$8:$H$3000,COUNTIF($H$8:$H$3000,"?*")),"")</f>
        <v>0</v>
      </c>
    </row>
    <row r="2202" spans="1:9" x14ac:dyDescent="0.25">
      <c r="A2202">
        <f>--ISNUMBER(IFERROR(SEARCH('Project Costing'!#REF!,'Equipment &amp; Materials'!J2208,1),""))</f>
        <v>0</v>
      </c>
      <c r="B2202" t="str">
        <f>IF(A2202=1,COUNTIF($A$8:A2202,1),"")</f>
        <v/>
      </c>
      <c r="D2202" s="158">
        <f>IFERROR($C$8:INDEX($C$8:$C$3000,COUNTIF($C$8:$C$3000,"?*")),"")</f>
        <v>0</v>
      </c>
      <c r="F2202">
        <f>--ISNUMBER(IFERROR(SEARCH('Project Costing'!#REF!,'Equipment &amp; Materials'!J2208,1),""))</f>
        <v>0</v>
      </c>
      <c r="G2202" t="str">
        <f>IF(F2202=1,COUNTIF($F$8:F2202,1),"")</f>
        <v/>
      </c>
      <c r="I2202" s="157">
        <f>IFERROR($H$8:INDEX($H$8:$H$3000,COUNTIF($H$8:$H$3000,"?*")),"")</f>
        <v>0</v>
      </c>
    </row>
    <row r="2203" spans="1:9" x14ac:dyDescent="0.25">
      <c r="A2203">
        <f>--ISNUMBER(IFERROR(SEARCH('Project Costing'!#REF!,'Equipment &amp; Materials'!J2209,1),""))</f>
        <v>0</v>
      </c>
      <c r="B2203" t="str">
        <f>IF(A2203=1,COUNTIF($A$8:A2203,1),"")</f>
        <v/>
      </c>
      <c r="D2203" s="158">
        <f>IFERROR($C$8:INDEX($C$8:$C$3000,COUNTIF($C$8:$C$3000,"?*")),"")</f>
        <v>0</v>
      </c>
      <c r="F2203">
        <f>--ISNUMBER(IFERROR(SEARCH('Project Costing'!#REF!,'Equipment &amp; Materials'!J2209,1),""))</f>
        <v>0</v>
      </c>
      <c r="G2203" t="str">
        <f>IF(F2203=1,COUNTIF($F$8:F2203,1),"")</f>
        <v/>
      </c>
      <c r="I2203" s="157">
        <f>IFERROR($H$8:INDEX($H$8:$H$3000,COUNTIF($H$8:$H$3000,"?*")),"")</f>
        <v>0</v>
      </c>
    </row>
    <row r="2204" spans="1:9" x14ac:dyDescent="0.25">
      <c r="A2204">
        <f>--ISNUMBER(IFERROR(SEARCH('Project Costing'!#REF!,'Equipment &amp; Materials'!J2210,1),""))</f>
        <v>0</v>
      </c>
      <c r="B2204" t="str">
        <f>IF(A2204=1,COUNTIF($A$8:A2204,1),"")</f>
        <v/>
      </c>
      <c r="D2204" s="158">
        <f>IFERROR($C$8:INDEX($C$8:$C$3000,COUNTIF($C$8:$C$3000,"?*")),"")</f>
        <v>0</v>
      </c>
      <c r="F2204">
        <f>--ISNUMBER(IFERROR(SEARCH('Project Costing'!#REF!,'Equipment &amp; Materials'!J2210,1),""))</f>
        <v>0</v>
      </c>
      <c r="G2204" t="str">
        <f>IF(F2204=1,COUNTIF($F$8:F2204,1),"")</f>
        <v/>
      </c>
      <c r="I2204" s="157">
        <f>IFERROR($H$8:INDEX($H$8:$H$3000,COUNTIF($H$8:$H$3000,"?*")),"")</f>
        <v>0</v>
      </c>
    </row>
    <row r="2205" spans="1:9" x14ac:dyDescent="0.25">
      <c r="A2205">
        <f>--ISNUMBER(IFERROR(SEARCH('Project Costing'!#REF!,'Equipment &amp; Materials'!J2211,1),""))</f>
        <v>0</v>
      </c>
      <c r="B2205" t="str">
        <f>IF(A2205=1,COUNTIF($A$8:A2205,1),"")</f>
        <v/>
      </c>
      <c r="D2205" s="158">
        <f>IFERROR($C$8:INDEX($C$8:$C$3000,COUNTIF($C$8:$C$3000,"?*")),"")</f>
        <v>0</v>
      </c>
      <c r="F2205">
        <f>--ISNUMBER(IFERROR(SEARCH('Project Costing'!#REF!,'Equipment &amp; Materials'!J2211,1),""))</f>
        <v>0</v>
      </c>
      <c r="G2205" t="str">
        <f>IF(F2205=1,COUNTIF($F$8:F2205,1),"")</f>
        <v/>
      </c>
      <c r="I2205" s="157">
        <f>IFERROR($H$8:INDEX($H$8:$H$3000,COUNTIF($H$8:$H$3000,"?*")),"")</f>
        <v>0</v>
      </c>
    </row>
    <row r="2206" spans="1:9" x14ac:dyDescent="0.25">
      <c r="A2206">
        <f>--ISNUMBER(IFERROR(SEARCH('Project Costing'!#REF!,'Equipment &amp; Materials'!J2212,1),""))</f>
        <v>0</v>
      </c>
      <c r="B2206" t="str">
        <f>IF(A2206=1,COUNTIF($A$8:A2206,1),"")</f>
        <v/>
      </c>
      <c r="D2206" s="158">
        <f>IFERROR($C$8:INDEX($C$8:$C$3000,COUNTIF($C$8:$C$3000,"?*")),"")</f>
        <v>0</v>
      </c>
      <c r="F2206">
        <f>--ISNUMBER(IFERROR(SEARCH('Project Costing'!#REF!,'Equipment &amp; Materials'!J2212,1),""))</f>
        <v>0</v>
      </c>
      <c r="G2206" t="str">
        <f>IF(F2206=1,COUNTIF($F$8:F2206,1),"")</f>
        <v/>
      </c>
      <c r="I2206" s="157">
        <f>IFERROR($H$8:INDEX($H$8:$H$3000,COUNTIF($H$8:$H$3000,"?*")),"")</f>
        <v>0</v>
      </c>
    </row>
    <row r="2207" spans="1:9" x14ac:dyDescent="0.25">
      <c r="A2207">
        <f>--ISNUMBER(IFERROR(SEARCH('Project Costing'!#REF!,'Equipment &amp; Materials'!J2213,1),""))</f>
        <v>0</v>
      </c>
      <c r="B2207" t="str">
        <f>IF(A2207=1,COUNTIF($A$8:A2207,1),"")</f>
        <v/>
      </c>
      <c r="D2207" s="158">
        <f>IFERROR($C$8:INDEX($C$8:$C$3000,COUNTIF($C$8:$C$3000,"?*")),"")</f>
        <v>0</v>
      </c>
      <c r="F2207">
        <f>--ISNUMBER(IFERROR(SEARCH('Project Costing'!#REF!,'Equipment &amp; Materials'!J2213,1),""))</f>
        <v>0</v>
      </c>
      <c r="G2207" t="str">
        <f>IF(F2207=1,COUNTIF($F$8:F2207,1),"")</f>
        <v/>
      </c>
      <c r="I2207" s="157">
        <f>IFERROR($H$8:INDEX($H$8:$H$3000,COUNTIF($H$8:$H$3000,"?*")),"")</f>
        <v>0</v>
      </c>
    </row>
    <row r="2208" spans="1:9" x14ac:dyDescent="0.25">
      <c r="A2208">
        <f>--ISNUMBER(IFERROR(SEARCH('Project Costing'!#REF!,'Equipment &amp; Materials'!J2214,1),""))</f>
        <v>0</v>
      </c>
      <c r="B2208" t="str">
        <f>IF(A2208=1,COUNTIF($A$8:A2208,1),"")</f>
        <v/>
      </c>
      <c r="D2208" s="158">
        <f>IFERROR($C$8:INDEX($C$8:$C$3000,COUNTIF($C$8:$C$3000,"?*")),"")</f>
        <v>0</v>
      </c>
      <c r="F2208">
        <f>--ISNUMBER(IFERROR(SEARCH('Project Costing'!#REF!,'Equipment &amp; Materials'!J2214,1),""))</f>
        <v>0</v>
      </c>
      <c r="G2208" t="str">
        <f>IF(F2208=1,COUNTIF($F$8:F2208,1),"")</f>
        <v/>
      </c>
      <c r="I2208" s="157">
        <f>IFERROR($H$8:INDEX($H$8:$H$3000,COUNTIF($H$8:$H$3000,"?*")),"")</f>
        <v>0</v>
      </c>
    </row>
    <row r="2209" spans="1:9" x14ac:dyDescent="0.25">
      <c r="A2209">
        <f>--ISNUMBER(IFERROR(SEARCH('Project Costing'!#REF!,'Equipment &amp; Materials'!J2215,1),""))</f>
        <v>0</v>
      </c>
      <c r="B2209" t="str">
        <f>IF(A2209=1,COUNTIF($A$8:A2209,1),"")</f>
        <v/>
      </c>
      <c r="D2209" s="158">
        <f>IFERROR($C$8:INDEX($C$8:$C$3000,COUNTIF($C$8:$C$3000,"?*")),"")</f>
        <v>0</v>
      </c>
      <c r="F2209">
        <f>--ISNUMBER(IFERROR(SEARCH('Project Costing'!#REF!,'Equipment &amp; Materials'!J2215,1),""))</f>
        <v>0</v>
      </c>
      <c r="G2209" t="str">
        <f>IF(F2209=1,COUNTIF($F$8:F2209,1),"")</f>
        <v/>
      </c>
      <c r="I2209" s="157">
        <f>IFERROR($H$8:INDEX($H$8:$H$3000,COUNTIF($H$8:$H$3000,"?*")),"")</f>
        <v>0</v>
      </c>
    </row>
    <row r="2210" spans="1:9" x14ac:dyDescent="0.25">
      <c r="A2210">
        <f>--ISNUMBER(IFERROR(SEARCH('Project Costing'!#REF!,'Equipment &amp; Materials'!J2216,1),""))</f>
        <v>0</v>
      </c>
      <c r="B2210" t="str">
        <f>IF(A2210=1,COUNTIF($A$8:A2210,1),"")</f>
        <v/>
      </c>
      <c r="D2210" s="158">
        <f>IFERROR($C$8:INDEX($C$8:$C$3000,COUNTIF($C$8:$C$3000,"?*")),"")</f>
        <v>0</v>
      </c>
      <c r="F2210">
        <f>--ISNUMBER(IFERROR(SEARCH('Project Costing'!#REF!,'Equipment &amp; Materials'!J2216,1),""))</f>
        <v>0</v>
      </c>
      <c r="G2210" t="str">
        <f>IF(F2210=1,COUNTIF($F$8:F2210,1),"")</f>
        <v/>
      </c>
      <c r="I2210" s="157">
        <f>IFERROR($H$8:INDEX($H$8:$H$3000,COUNTIF($H$8:$H$3000,"?*")),"")</f>
        <v>0</v>
      </c>
    </row>
    <row r="2211" spans="1:9" x14ac:dyDescent="0.25">
      <c r="A2211">
        <f>--ISNUMBER(IFERROR(SEARCH('Project Costing'!#REF!,'Equipment &amp; Materials'!J2217,1),""))</f>
        <v>0</v>
      </c>
      <c r="B2211" t="str">
        <f>IF(A2211=1,COUNTIF($A$8:A2211,1),"")</f>
        <v/>
      </c>
      <c r="D2211" s="158">
        <f>IFERROR($C$8:INDEX($C$8:$C$3000,COUNTIF($C$8:$C$3000,"?*")),"")</f>
        <v>0</v>
      </c>
      <c r="F2211">
        <f>--ISNUMBER(IFERROR(SEARCH('Project Costing'!#REF!,'Equipment &amp; Materials'!J2217,1),""))</f>
        <v>0</v>
      </c>
      <c r="G2211" t="str">
        <f>IF(F2211=1,COUNTIF($F$8:F2211,1),"")</f>
        <v/>
      </c>
      <c r="I2211" s="157">
        <f>IFERROR($H$8:INDEX($H$8:$H$3000,COUNTIF($H$8:$H$3000,"?*")),"")</f>
        <v>0</v>
      </c>
    </row>
    <row r="2212" spans="1:9" x14ac:dyDescent="0.25">
      <c r="A2212">
        <f>--ISNUMBER(IFERROR(SEARCH('Project Costing'!#REF!,'Equipment &amp; Materials'!J2218,1),""))</f>
        <v>0</v>
      </c>
      <c r="B2212" t="str">
        <f>IF(A2212=1,COUNTIF($A$8:A2212,1),"")</f>
        <v/>
      </c>
      <c r="D2212" s="158">
        <f>IFERROR($C$8:INDEX($C$8:$C$3000,COUNTIF($C$8:$C$3000,"?*")),"")</f>
        <v>0</v>
      </c>
      <c r="F2212">
        <f>--ISNUMBER(IFERROR(SEARCH('Project Costing'!#REF!,'Equipment &amp; Materials'!J2218,1),""))</f>
        <v>0</v>
      </c>
      <c r="G2212" t="str">
        <f>IF(F2212=1,COUNTIF($F$8:F2212,1),"")</f>
        <v/>
      </c>
      <c r="I2212" s="157">
        <f>IFERROR($H$8:INDEX($H$8:$H$3000,COUNTIF($H$8:$H$3000,"?*")),"")</f>
        <v>0</v>
      </c>
    </row>
    <row r="2213" spans="1:9" x14ac:dyDescent="0.25">
      <c r="A2213">
        <f>--ISNUMBER(IFERROR(SEARCH('Project Costing'!#REF!,'Equipment &amp; Materials'!J2219,1),""))</f>
        <v>0</v>
      </c>
      <c r="B2213" t="str">
        <f>IF(A2213=1,COUNTIF($A$8:A2213,1),"")</f>
        <v/>
      </c>
      <c r="D2213" s="158">
        <f>IFERROR($C$8:INDEX($C$8:$C$3000,COUNTIF($C$8:$C$3000,"?*")),"")</f>
        <v>0</v>
      </c>
      <c r="F2213">
        <f>--ISNUMBER(IFERROR(SEARCH('Project Costing'!#REF!,'Equipment &amp; Materials'!J2219,1),""))</f>
        <v>0</v>
      </c>
      <c r="G2213" t="str">
        <f>IF(F2213=1,COUNTIF($F$8:F2213,1),"")</f>
        <v/>
      </c>
      <c r="I2213" s="157">
        <f>IFERROR($H$8:INDEX($H$8:$H$3000,COUNTIF($H$8:$H$3000,"?*")),"")</f>
        <v>0</v>
      </c>
    </row>
    <row r="2214" spans="1:9" x14ac:dyDescent="0.25">
      <c r="A2214">
        <f>--ISNUMBER(IFERROR(SEARCH('Project Costing'!#REF!,'Equipment &amp; Materials'!J2220,1),""))</f>
        <v>0</v>
      </c>
      <c r="B2214" t="str">
        <f>IF(A2214=1,COUNTIF($A$8:A2214,1),"")</f>
        <v/>
      </c>
      <c r="D2214" s="158">
        <f>IFERROR($C$8:INDEX($C$8:$C$3000,COUNTIF($C$8:$C$3000,"?*")),"")</f>
        <v>0</v>
      </c>
      <c r="F2214">
        <f>--ISNUMBER(IFERROR(SEARCH('Project Costing'!#REF!,'Equipment &amp; Materials'!J2220,1),""))</f>
        <v>0</v>
      </c>
      <c r="G2214" t="str">
        <f>IF(F2214=1,COUNTIF($F$8:F2214,1),"")</f>
        <v/>
      </c>
      <c r="I2214" s="157">
        <f>IFERROR($H$8:INDEX($H$8:$H$3000,COUNTIF($H$8:$H$3000,"?*")),"")</f>
        <v>0</v>
      </c>
    </row>
    <row r="2215" spans="1:9" x14ac:dyDescent="0.25">
      <c r="A2215">
        <f>--ISNUMBER(IFERROR(SEARCH('Project Costing'!#REF!,'Equipment &amp; Materials'!J2221,1),""))</f>
        <v>0</v>
      </c>
      <c r="B2215" t="str">
        <f>IF(A2215=1,COUNTIF($A$8:A2215,1),"")</f>
        <v/>
      </c>
      <c r="D2215" s="158">
        <f>IFERROR($C$8:INDEX($C$8:$C$3000,COUNTIF($C$8:$C$3000,"?*")),"")</f>
        <v>0</v>
      </c>
      <c r="F2215">
        <f>--ISNUMBER(IFERROR(SEARCH('Project Costing'!#REF!,'Equipment &amp; Materials'!J2221,1),""))</f>
        <v>0</v>
      </c>
      <c r="G2215" t="str">
        <f>IF(F2215=1,COUNTIF($F$8:F2215,1),"")</f>
        <v/>
      </c>
      <c r="I2215" s="157">
        <f>IFERROR($H$8:INDEX($H$8:$H$3000,COUNTIF($H$8:$H$3000,"?*")),"")</f>
        <v>0</v>
      </c>
    </row>
    <row r="2216" spans="1:9" x14ac:dyDescent="0.25">
      <c r="A2216">
        <f>--ISNUMBER(IFERROR(SEARCH('Project Costing'!#REF!,'Equipment &amp; Materials'!J2222,1),""))</f>
        <v>0</v>
      </c>
      <c r="B2216" t="str">
        <f>IF(A2216=1,COUNTIF($A$8:A2216,1),"")</f>
        <v/>
      </c>
      <c r="D2216" s="158">
        <f>IFERROR($C$8:INDEX($C$8:$C$3000,COUNTIF($C$8:$C$3000,"?*")),"")</f>
        <v>0</v>
      </c>
      <c r="F2216">
        <f>--ISNUMBER(IFERROR(SEARCH('Project Costing'!#REF!,'Equipment &amp; Materials'!J2222,1),""))</f>
        <v>0</v>
      </c>
      <c r="G2216" t="str">
        <f>IF(F2216=1,COUNTIF($F$8:F2216,1),"")</f>
        <v/>
      </c>
      <c r="I2216" s="157">
        <f>IFERROR($H$8:INDEX($H$8:$H$3000,COUNTIF($H$8:$H$3000,"?*")),"")</f>
        <v>0</v>
      </c>
    </row>
    <row r="2217" spans="1:9" x14ac:dyDescent="0.25">
      <c r="A2217">
        <f>--ISNUMBER(IFERROR(SEARCH('Project Costing'!#REF!,'Equipment &amp; Materials'!J2223,1),""))</f>
        <v>0</v>
      </c>
      <c r="B2217" t="str">
        <f>IF(A2217=1,COUNTIF($A$8:A2217,1),"")</f>
        <v/>
      </c>
      <c r="D2217" s="158">
        <f>IFERROR($C$8:INDEX($C$8:$C$3000,COUNTIF($C$8:$C$3000,"?*")),"")</f>
        <v>0</v>
      </c>
      <c r="F2217">
        <f>--ISNUMBER(IFERROR(SEARCH('Project Costing'!#REF!,'Equipment &amp; Materials'!J2223,1),""))</f>
        <v>0</v>
      </c>
      <c r="G2217" t="str">
        <f>IF(F2217=1,COUNTIF($F$8:F2217,1),"")</f>
        <v/>
      </c>
      <c r="I2217" s="157">
        <f>IFERROR($H$8:INDEX($H$8:$H$3000,COUNTIF($H$8:$H$3000,"?*")),"")</f>
        <v>0</v>
      </c>
    </row>
    <row r="2218" spans="1:9" x14ac:dyDescent="0.25">
      <c r="A2218">
        <f>--ISNUMBER(IFERROR(SEARCH('Project Costing'!#REF!,'Equipment &amp; Materials'!J2224,1),""))</f>
        <v>0</v>
      </c>
      <c r="B2218" t="str">
        <f>IF(A2218=1,COUNTIF($A$8:A2218,1),"")</f>
        <v/>
      </c>
      <c r="D2218" s="158">
        <f>IFERROR($C$8:INDEX($C$8:$C$3000,COUNTIF($C$8:$C$3000,"?*")),"")</f>
        <v>0</v>
      </c>
      <c r="F2218">
        <f>--ISNUMBER(IFERROR(SEARCH('Project Costing'!#REF!,'Equipment &amp; Materials'!J2224,1),""))</f>
        <v>0</v>
      </c>
      <c r="G2218" t="str">
        <f>IF(F2218=1,COUNTIF($F$8:F2218,1),"")</f>
        <v/>
      </c>
      <c r="I2218" s="157">
        <f>IFERROR($H$8:INDEX($H$8:$H$3000,COUNTIF($H$8:$H$3000,"?*")),"")</f>
        <v>0</v>
      </c>
    </row>
    <row r="2219" spans="1:9" x14ac:dyDescent="0.25">
      <c r="A2219">
        <f>--ISNUMBER(IFERROR(SEARCH('Project Costing'!#REF!,'Equipment &amp; Materials'!J2225,1),""))</f>
        <v>0</v>
      </c>
      <c r="B2219" t="str">
        <f>IF(A2219=1,COUNTIF($A$8:A2219,1),"")</f>
        <v/>
      </c>
      <c r="D2219" s="158">
        <f>IFERROR($C$8:INDEX($C$8:$C$3000,COUNTIF($C$8:$C$3000,"?*")),"")</f>
        <v>0</v>
      </c>
      <c r="F2219">
        <f>--ISNUMBER(IFERROR(SEARCH('Project Costing'!#REF!,'Equipment &amp; Materials'!J2225,1),""))</f>
        <v>0</v>
      </c>
      <c r="G2219" t="str">
        <f>IF(F2219=1,COUNTIF($F$8:F2219,1),"")</f>
        <v/>
      </c>
      <c r="I2219" s="157">
        <f>IFERROR($H$8:INDEX($H$8:$H$3000,COUNTIF($H$8:$H$3000,"?*")),"")</f>
        <v>0</v>
      </c>
    </row>
    <row r="2220" spans="1:9" x14ac:dyDescent="0.25">
      <c r="A2220">
        <f>--ISNUMBER(IFERROR(SEARCH('Project Costing'!#REF!,'Equipment &amp; Materials'!J2226,1),""))</f>
        <v>0</v>
      </c>
      <c r="B2220" t="str">
        <f>IF(A2220=1,COUNTIF($A$8:A2220,1),"")</f>
        <v/>
      </c>
      <c r="D2220" s="158">
        <f>IFERROR($C$8:INDEX($C$8:$C$3000,COUNTIF($C$8:$C$3000,"?*")),"")</f>
        <v>0</v>
      </c>
      <c r="F2220">
        <f>--ISNUMBER(IFERROR(SEARCH('Project Costing'!#REF!,'Equipment &amp; Materials'!J2226,1),""))</f>
        <v>0</v>
      </c>
      <c r="G2220" t="str">
        <f>IF(F2220=1,COUNTIF($F$8:F2220,1),"")</f>
        <v/>
      </c>
      <c r="I2220" s="157">
        <f>IFERROR($H$8:INDEX($H$8:$H$3000,COUNTIF($H$8:$H$3000,"?*")),"")</f>
        <v>0</v>
      </c>
    </row>
    <row r="2221" spans="1:9" x14ac:dyDescent="0.25">
      <c r="A2221">
        <f>--ISNUMBER(IFERROR(SEARCH('Project Costing'!#REF!,'Equipment &amp; Materials'!J2227,1),""))</f>
        <v>0</v>
      </c>
      <c r="B2221" t="str">
        <f>IF(A2221=1,COUNTIF($A$8:A2221,1),"")</f>
        <v/>
      </c>
      <c r="D2221" s="158">
        <f>IFERROR($C$8:INDEX($C$8:$C$3000,COUNTIF($C$8:$C$3000,"?*")),"")</f>
        <v>0</v>
      </c>
      <c r="F2221">
        <f>--ISNUMBER(IFERROR(SEARCH('Project Costing'!#REF!,'Equipment &amp; Materials'!J2227,1),""))</f>
        <v>0</v>
      </c>
      <c r="G2221" t="str">
        <f>IF(F2221=1,COUNTIF($F$8:F2221,1),"")</f>
        <v/>
      </c>
      <c r="I2221" s="157">
        <f>IFERROR($H$8:INDEX($H$8:$H$3000,COUNTIF($H$8:$H$3000,"?*")),"")</f>
        <v>0</v>
      </c>
    </row>
    <row r="2222" spans="1:9" x14ac:dyDescent="0.25">
      <c r="A2222">
        <f>--ISNUMBER(IFERROR(SEARCH('Project Costing'!#REF!,'Equipment &amp; Materials'!J2228,1),""))</f>
        <v>0</v>
      </c>
      <c r="B2222" t="str">
        <f>IF(A2222=1,COUNTIF($A$8:A2222,1),"")</f>
        <v/>
      </c>
      <c r="D2222" s="158">
        <f>IFERROR($C$8:INDEX($C$8:$C$3000,COUNTIF($C$8:$C$3000,"?*")),"")</f>
        <v>0</v>
      </c>
      <c r="F2222">
        <f>--ISNUMBER(IFERROR(SEARCH('Project Costing'!#REF!,'Equipment &amp; Materials'!J2228,1),""))</f>
        <v>0</v>
      </c>
      <c r="G2222" t="str">
        <f>IF(F2222=1,COUNTIF($F$8:F2222,1),"")</f>
        <v/>
      </c>
      <c r="I2222" s="157">
        <f>IFERROR($H$8:INDEX($H$8:$H$3000,COUNTIF($H$8:$H$3000,"?*")),"")</f>
        <v>0</v>
      </c>
    </row>
    <row r="2223" spans="1:9" x14ac:dyDescent="0.25">
      <c r="A2223">
        <f>--ISNUMBER(IFERROR(SEARCH('Project Costing'!#REF!,'Equipment &amp; Materials'!J2229,1),""))</f>
        <v>0</v>
      </c>
      <c r="B2223" t="str">
        <f>IF(A2223=1,COUNTIF($A$8:A2223,1),"")</f>
        <v/>
      </c>
      <c r="D2223" s="158">
        <f>IFERROR($C$8:INDEX($C$8:$C$3000,COUNTIF($C$8:$C$3000,"?*")),"")</f>
        <v>0</v>
      </c>
      <c r="F2223">
        <f>--ISNUMBER(IFERROR(SEARCH('Project Costing'!#REF!,'Equipment &amp; Materials'!J2229,1),""))</f>
        <v>0</v>
      </c>
      <c r="G2223" t="str">
        <f>IF(F2223=1,COUNTIF($F$8:F2223,1),"")</f>
        <v/>
      </c>
      <c r="I2223" s="157">
        <f>IFERROR($H$8:INDEX($H$8:$H$3000,COUNTIF($H$8:$H$3000,"?*")),"")</f>
        <v>0</v>
      </c>
    </row>
    <row r="2224" spans="1:9" x14ac:dyDescent="0.25">
      <c r="A2224">
        <f>--ISNUMBER(IFERROR(SEARCH('Project Costing'!#REF!,'Equipment &amp; Materials'!J2230,1),""))</f>
        <v>0</v>
      </c>
      <c r="B2224" t="str">
        <f>IF(A2224=1,COUNTIF($A$8:A2224,1),"")</f>
        <v/>
      </c>
      <c r="D2224" s="158">
        <f>IFERROR($C$8:INDEX($C$8:$C$3000,COUNTIF($C$8:$C$3000,"?*")),"")</f>
        <v>0</v>
      </c>
      <c r="F2224">
        <f>--ISNUMBER(IFERROR(SEARCH('Project Costing'!#REF!,'Equipment &amp; Materials'!J2230,1),""))</f>
        <v>0</v>
      </c>
      <c r="G2224" t="str">
        <f>IF(F2224=1,COUNTIF($F$8:F2224,1),"")</f>
        <v/>
      </c>
      <c r="I2224" s="157">
        <f>IFERROR($H$8:INDEX($H$8:$H$3000,COUNTIF($H$8:$H$3000,"?*")),"")</f>
        <v>0</v>
      </c>
    </row>
    <row r="2225" spans="1:9" x14ac:dyDescent="0.25">
      <c r="A2225">
        <f>--ISNUMBER(IFERROR(SEARCH('Project Costing'!#REF!,'Equipment &amp; Materials'!J2231,1),""))</f>
        <v>0</v>
      </c>
      <c r="B2225" t="str">
        <f>IF(A2225=1,COUNTIF($A$8:A2225,1),"")</f>
        <v/>
      </c>
      <c r="D2225" s="158">
        <f>IFERROR($C$8:INDEX($C$8:$C$3000,COUNTIF($C$8:$C$3000,"?*")),"")</f>
        <v>0</v>
      </c>
      <c r="F2225">
        <f>--ISNUMBER(IFERROR(SEARCH('Project Costing'!#REF!,'Equipment &amp; Materials'!J2231,1),""))</f>
        <v>0</v>
      </c>
      <c r="G2225" t="str">
        <f>IF(F2225=1,COUNTIF($F$8:F2225,1),"")</f>
        <v/>
      </c>
      <c r="I2225" s="157">
        <f>IFERROR($H$8:INDEX($H$8:$H$3000,COUNTIF($H$8:$H$3000,"?*")),"")</f>
        <v>0</v>
      </c>
    </row>
    <row r="2226" spans="1:9" x14ac:dyDescent="0.25">
      <c r="A2226">
        <f>--ISNUMBER(IFERROR(SEARCH('Project Costing'!#REF!,'Equipment &amp; Materials'!J2232,1),""))</f>
        <v>0</v>
      </c>
      <c r="B2226" t="str">
        <f>IF(A2226=1,COUNTIF($A$8:A2226,1),"")</f>
        <v/>
      </c>
      <c r="D2226" s="158">
        <f>IFERROR($C$8:INDEX($C$8:$C$3000,COUNTIF($C$8:$C$3000,"?*")),"")</f>
        <v>0</v>
      </c>
      <c r="F2226">
        <f>--ISNUMBER(IFERROR(SEARCH('Project Costing'!#REF!,'Equipment &amp; Materials'!J2232,1),""))</f>
        <v>0</v>
      </c>
      <c r="G2226" t="str">
        <f>IF(F2226=1,COUNTIF($F$8:F2226,1),"")</f>
        <v/>
      </c>
      <c r="I2226" s="157">
        <f>IFERROR($H$8:INDEX($H$8:$H$3000,COUNTIF($H$8:$H$3000,"?*")),"")</f>
        <v>0</v>
      </c>
    </row>
    <row r="2227" spans="1:9" x14ac:dyDescent="0.25">
      <c r="A2227">
        <f>--ISNUMBER(IFERROR(SEARCH('Project Costing'!#REF!,'Equipment &amp; Materials'!J2233,1),""))</f>
        <v>0</v>
      </c>
      <c r="B2227" t="str">
        <f>IF(A2227=1,COUNTIF($A$8:A2227,1),"")</f>
        <v/>
      </c>
      <c r="D2227" s="158">
        <f>IFERROR($C$8:INDEX($C$8:$C$3000,COUNTIF($C$8:$C$3000,"?*")),"")</f>
        <v>0</v>
      </c>
      <c r="F2227">
        <f>--ISNUMBER(IFERROR(SEARCH('Project Costing'!#REF!,'Equipment &amp; Materials'!J2233,1),""))</f>
        <v>0</v>
      </c>
      <c r="G2227" t="str">
        <f>IF(F2227=1,COUNTIF($F$8:F2227,1),"")</f>
        <v/>
      </c>
      <c r="I2227" s="157">
        <f>IFERROR($H$8:INDEX($H$8:$H$3000,COUNTIF($H$8:$H$3000,"?*")),"")</f>
        <v>0</v>
      </c>
    </row>
    <row r="2228" spans="1:9" x14ac:dyDescent="0.25">
      <c r="A2228">
        <f>--ISNUMBER(IFERROR(SEARCH('Project Costing'!#REF!,'Equipment &amp; Materials'!J2234,1),""))</f>
        <v>0</v>
      </c>
      <c r="B2228" t="str">
        <f>IF(A2228=1,COUNTIF($A$8:A2228,1),"")</f>
        <v/>
      </c>
      <c r="D2228" s="158">
        <f>IFERROR($C$8:INDEX($C$8:$C$3000,COUNTIF($C$8:$C$3000,"?*")),"")</f>
        <v>0</v>
      </c>
      <c r="F2228">
        <f>--ISNUMBER(IFERROR(SEARCH('Project Costing'!#REF!,'Equipment &amp; Materials'!J2234,1),""))</f>
        <v>0</v>
      </c>
      <c r="G2228" t="str">
        <f>IF(F2228=1,COUNTIF($F$8:F2228,1),"")</f>
        <v/>
      </c>
      <c r="I2228" s="157">
        <f>IFERROR($H$8:INDEX($H$8:$H$3000,COUNTIF($H$8:$H$3000,"?*")),"")</f>
        <v>0</v>
      </c>
    </row>
    <row r="2229" spans="1:9" x14ac:dyDescent="0.25">
      <c r="A2229">
        <f>--ISNUMBER(IFERROR(SEARCH('Project Costing'!#REF!,'Equipment &amp; Materials'!J2235,1),""))</f>
        <v>0</v>
      </c>
      <c r="B2229" t="str">
        <f>IF(A2229=1,COUNTIF($A$8:A2229,1),"")</f>
        <v/>
      </c>
      <c r="D2229" s="158">
        <f>IFERROR($C$8:INDEX($C$8:$C$3000,COUNTIF($C$8:$C$3000,"?*")),"")</f>
        <v>0</v>
      </c>
      <c r="F2229">
        <f>--ISNUMBER(IFERROR(SEARCH('Project Costing'!#REF!,'Equipment &amp; Materials'!J2235,1),""))</f>
        <v>0</v>
      </c>
      <c r="G2229" t="str">
        <f>IF(F2229=1,COUNTIF($F$8:F2229,1),"")</f>
        <v/>
      </c>
      <c r="I2229" s="157">
        <f>IFERROR($H$8:INDEX($H$8:$H$3000,COUNTIF($H$8:$H$3000,"?*")),"")</f>
        <v>0</v>
      </c>
    </row>
    <row r="2230" spans="1:9" x14ac:dyDescent="0.25">
      <c r="A2230">
        <f>--ISNUMBER(IFERROR(SEARCH('Project Costing'!#REF!,'Equipment &amp; Materials'!J2236,1),""))</f>
        <v>0</v>
      </c>
      <c r="B2230" t="str">
        <f>IF(A2230=1,COUNTIF($A$8:A2230,1),"")</f>
        <v/>
      </c>
      <c r="D2230" s="158">
        <f>IFERROR($C$8:INDEX($C$8:$C$3000,COUNTIF($C$8:$C$3000,"?*")),"")</f>
        <v>0</v>
      </c>
      <c r="F2230">
        <f>--ISNUMBER(IFERROR(SEARCH('Project Costing'!#REF!,'Equipment &amp; Materials'!J2236,1),""))</f>
        <v>0</v>
      </c>
      <c r="G2230" t="str">
        <f>IF(F2230=1,COUNTIF($F$8:F2230,1),"")</f>
        <v/>
      </c>
      <c r="I2230" s="157">
        <f>IFERROR($H$8:INDEX($H$8:$H$3000,COUNTIF($H$8:$H$3000,"?*")),"")</f>
        <v>0</v>
      </c>
    </row>
    <row r="2231" spans="1:9" x14ac:dyDescent="0.25">
      <c r="A2231">
        <f>--ISNUMBER(IFERROR(SEARCH('Project Costing'!#REF!,'Equipment &amp; Materials'!J2237,1),""))</f>
        <v>0</v>
      </c>
      <c r="B2231" t="str">
        <f>IF(A2231=1,COUNTIF($A$8:A2231,1),"")</f>
        <v/>
      </c>
      <c r="D2231" s="158">
        <f>IFERROR($C$8:INDEX($C$8:$C$3000,COUNTIF($C$8:$C$3000,"?*")),"")</f>
        <v>0</v>
      </c>
      <c r="F2231">
        <f>--ISNUMBER(IFERROR(SEARCH('Project Costing'!#REF!,'Equipment &amp; Materials'!J2237,1),""))</f>
        <v>0</v>
      </c>
      <c r="G2231" t="str">
        <f>IF(F2231=1,COUNTIF($F$8:F2231,1),"")</f>
        <v/>
      </c>
      <c r="I2231" s="157">
        <f>IFERROR($H$8:INDEX($H$8:$H$3000,COUNTIF($H$8:$H$3000,"?*")),"")</f>
        <v>0</v>
      </c>
    </row>
    <row r="2232" spans="1:9" x14ac:dyDescent="0.25">
      <c r="A2232">
        <f>--ISNUMBER(IFERROR(SEARCH('Project Costing'!#REF!,'Equipment &amp; Materials'!J2238,1),""))</f>
        <v>0</v>
      </c>
      <c r="B2232" t="str">
        <f>IF(A2232=1,COUNTIF($A$8:A2232,1),"")</f>
        <v/>
      </c>
      <c r="D2232" s="158">
        <f>IFERROR($C$8:INDEX($C$8:$C$3000,COUNTIF($C$8:$C$3000,"?*")),"")</f>
        <v>0</v>
      </c>
      <c r="F2232">
        <f>--ISNUMBER(IFERROR(SEARCH('Project Costing'!#REF!,'Equipment &amp; Materials'!J2238,1),""))</f>
        <v>0</v>
      </c>
      <c r="G2232" t="str">
        <f>IF(F2232=1,COUNTIF($F$8:F2232,1),"")</f>
        <v/>
      </c>
      <c r="I2232" s="157">
        <f>IFERROR($H$8:INDEX($H$8:$H$3000,COUNTIF($H$8:$H$3000,"?*")),"")</f>
        <v>0</v>
      </c>
    </row>
    <row r="2233" spans="1:9" x14ac:dyDescent="0.25">
      <c r="A2233">
        <f>--ISNUMBER(IFERROR(SEARCH('Project Costing'!#REF!,'Equipment &amp; Materials'!J2239,1),""))</f>
        <v>0</v>
      </c>
      <c r="B2233" t="str">
        <f>IF(A2233=1,COUNTIF($A$8:A2233,1),"")</f>
        <v/>
      </c>
      <c r="D2233" s="158">
        <f>IFERROR($C$8:INDEX($C$8:$C$3000,COUNTIF($C$8:$C$3000,"?*")),"")</f>
        <v>0</v>
      </c>
      <c r="F2233">
        <f>--ISNUMBER(IFERROR(SEARCH('Project Costing'!#REF!,'Equipment &amp; Materials'!J2239,1),""))</f>
        <v>0</v>
      </c>
      <c r="G2233" t="str">
        <f>IF(F2233=1,COUNTIF($F$8:F2233,1),"")</f>
        <v/>
      </c>
      <c r="I2233" s="157">
        <f>IFERROR($H$8:INDEX($H$8:$H$3000,COUNTIF($H$8:$H$3000,"?*")),"")</f>
        <v>0</v>
      </c>
    </row>
    <row r="2234" spans="1:9" x14ac:dyDescent="0.25">
      <c r="A2234">
        <f>--ISNUMBER(IFERROR(SEARCH('Project Costing'!#REF!,'Equipment &amp; Materials'!J2240,1),""))</f>
        <v>0</v>
      </c>
      <c r="B2234" t="str">
        <f>IF(A2234=1,COUNTIF($A$8:A2234,1),"")</f>
        <v/>
      </c>
      <c r="D2234" s="158">
        <f>IFERROR($C$8:INDEX($C$8:$C$3000,COUNTIF($C$8:$C$3000,"?*")),"")</f>
        <v>0</v>
      </c>
      <c r="F2234">
        <f>--ISNUMBER(IFERROR(SEARCH('Project Costing'!#REF!,'Equipment &amp; Materials'!J2240,1),""))</f>
        <v>0</v>
      </c>
      <c r="G2234" t="str">
        <f>IF(F2234=1,COUNTIF($F$8:F2234,1),"")</f>
        <v/>
      </c>
      <c r="I2234" s="157">
        <f>IFERROR($H$8:INDEX($H$8:$H$3000,COUNTIF($H$8:$H$3000,"?*")),"")</f>
        <v>0</v>
      </c>
    </row>
    <row r="2235" spans="1:9" x14ac:dyDescent="0.25">
      <c r="A2235">
        <f>--ISNUMBER(IFERROR(SEARCH('Project Costing'!#REF!,'Equipment &amp; Materials'!J2241,1),""))</f>
        <v>0</v>
      </c>
      <c r="B2235" t="str">
        <f>IF(A2235=1,COUNTIF($A$8:A2235,1),"")</f>
        <v/>
      </c>
      <c r="D2235" s="158">
        <f>IFERROR($C$8:INDEX($C$8:$C$3000,COUNTIF($C$8:$C$3000,"?*")),"")</f>
        <v>0</v>
      </c>
      <c r="F2235">
        <f>--ISNUMBER(IFERROR(SEARCH('Project Costing'!#REF!,'Equipment &amp; Materials'!J2241,1),""))</f>
        <v>0</v>
      </c>
      <c r="G2235" t="str">
        <f>IF(F2235=1,COUNTIF($F$8:F2235,1),"")</f>
        <v/>
      </c>
      <c r="I2235" s="157">
        <f>IFERROR($H$8:INDEX($H$8:$H$3000,COUNTIF($H$8:$H$3000,"?*")),"")</f>
        <v>0</v>
      </c>
    </row>
    <row r="2236" spans="1:9" x14ac:dyDescent="0.25">
      <c r="A2236">
        <f>--ISNUMBER(IFERROR(SEARCH('Project Costing'!#REF!,'Equipment &amp; Materials'!J2242,1),""))</f>
        <v>0</v>
      </c>
      <c r="B2236" t="str">
        <f>IF(A2236=1,COUNTIF($A$8:A2236,1),"")</f>
        <v/>
      </c>
      <c r="D2236" s="158">
        <f>IFERROR($C$8:INDEX($C$8:$C$3000,COUNTIF($C$8:$C$3000,"?*")),"")</f>
        <v>0</v>
      </c>
      <c r="F2236">
        <f>--ISNUMBER(IFERROR(SEARCH('Project Costing'!#REF!,'Equipment &amp; Materials'!J2242,1),""))</f>
        <v>0</v>
      </c>
      <c r="G2236" t="str">
        <f>IF(F2236=1,COUNTIF($F$8:F2236,1),"")</f>
        <v/>
      </c>
      <c r="I2236" s="157">
        <f>IFERROR($H$8:INDEX($H$8:$H$3000,COUNTIF($H$8:$H$3000,"?*")),"")</f>
        <v>0</v>
      </c>
    </row>
    <row r="2237" spans="1:9" x14ac:dyDescent="0.25">
      <c r="A2237">
        <f>--ISNUMBER(IFERROR(SEARCH('Project Costing'!#REF!,'Equipment &amp; Materials'!J2243,1),""))</f>
        <v>0</v>
      </c>
      <c r="B2237" t="str">
        <f>IF(A2237=1,COUNTIF($A$8:A2237,1),"")</f>
        <v/>
      </c>
      <c r="D2237" s="158">
        <f>IFERROR($C$8:INDEX($C$8:$C$3000,COUNTIF($C$8:$C$3000,"?*")),"")</f>
        <v>0</v>
      </c>
      <c r="F2237">
        <f>--ISNUMBER(IFERROR(SEARCH('Project Costing'!#REF!,'Equipment &amp; Materials'!J2243,1),""))</f>
        <v>0</v>
      </c>
      <c r="G2237" t="str">
        <f>IF(F2237=1,COUNTIF($F$8:F2237,1),"")</f>
        <v/>
      </c>
      <c r="I2237" s="157">
        <f>IFERROR($H$8:INDEX($H$8:$H$3000,COUNTIF($H$8:$H$3000,"?*")),"")</f>
        <v>0</v>
      </c>
    </row>
    <row r="2238" spans="1:9" x14ac:dyDescent="0.25">
      <c r="A2238">
        <f>--ISNUMBER(IFERROR(SEARCH('Project Costing'!#REF!,'Equipment &amp; Materials'!J2244,1),""))</f>
        <v>0</v>
      </c>
      <c r="B2238" t="str">
        <f>IF(A2238=1,COUNTIF($A$8:A2238,1),"")</f>
        <v/>
      </c>
      <c r="D2238" s="158">
        <f>IFERROR($C$8:INDEX($C$8:$C$3000,COUNTIF($C$8:$C$3000,"?*")),"")</f>
        <v>0</v>
      </c>
      <c r="F2238">
        <f>--ISNUMBER(IFERROR(SEARCH('Project Costing'!#REF!,'Equipment &amp; Materials'!J2244,1),""))</f>
        <v>0</v>
      </c>
      <c r="G2238" t="str">
        <f>IF(F2238=1,COUNTIF($F$8:F2238,1),"")</f>
        <v/>
      </c>
      <c r="I2238" s="157">
        <f>IFERROR($H$8:INDEX($H$8:$H$3000,COUNTIF($H$8:$H$3000,"?*")),"")</f>
        <v>0</v>
      </c>
    </row>
    <row r="2239" spans="1:9" x14ac:dyDescent="0.25">
      <c r="A2239">
        <f>--ISNUMBER(IFERROR(SEARCH('Project Costing'!#REF!,'Equipment &amp; Materials'!J2245,1),""))</f>
        <v>0</v>
      </c>
      <c r="B2239" t="str">
        <f>IF(A2239=1,COUNTIF($A$8:A2239,1),"")</f>
        <v/>
      </c>
      <c r="D2239" s="158">
        <f>IFERROR($C$8:INDEX($C$8:$C$3000,COUNTIF($C$8:$C$3000,"?*")),"")</f>
        <v>0</v>
      </c>
      <c r="F2239">
        <f>--ISNUMBER(IFERROR(SEARCH('Project Costing'!#REF!,'Equipment &amp; Materials'!J2245,1),""))</f>
        <v>0</v>
      </c>
      <c r="G2239" t="str">
        <f>IF(F2239=1,COUNTIF($F$8:F2239,1),"")</f>
        <v/>
      </c>
      <c r="I2239" s="157">
        <f>IFERROR($H$8:INDEX($H$8:$H$3000,COUNTIF($H$8:$H$3000,"?*")),"")</f>
        <v>0</v>
      </c>
    </row>
    <row r="2240" spans="1:9" x14ac:dyDescent="0.25">
      <c r="A2240">
        <f>--ISNUMBER(IFERROR(SEARCH('Project Costing'!#REF!,'Equipment &amp; Materials'!J2246,1),""))</f>
        <v>0</v>
      </c>
      <c r="B2240" t="str">
        <f>IF(A2240=1,COUNTIF($A$8:A2240,1),"")</f>
        <v/>
      </c>
      <c r="D2240" s="158">
        <f>IFERROR($C$8:INDEX($C$8:$C$3000,COUNTIF($C$8:$C$3000,"?*")),"")</f>
        <v>0</v>
      </c>
      <c r="F2240">
        <f>--ISNUMBER(IFERROR(SEARCH('Project Costing'!#REF!,'Equipment &amp; Materials'!J2246,1),""))</f>
        <v>0</v>
      </c>
      <c r="G2240" t="str">
        <f>IF(F2240=1,COUNTIF($F$8:F2240,1),"")</f>
        <v/>
      </c>
      <c r="I2240" s="157">
        <f>IFERROR($H$8:INDEX($H$8:$H$3000,COUNTIF($H$8:$H$3000,"?*")),"")</f>
        <v>0</v>
      </c>
    </row>
    <row r="2241" spans="1:9" x14ac:dyDescent="0.25">
      <c r="A2241">
        <f>--ISNUMBER(IFERROR(SEARCH('Project Costing'!#REF!,'Equipment &amp; Materials'!J2247,1),""))</f>
        <v>0</v>
      </c>
      <c r="B2241" t="str">
        <f>IF(A2241=1,COUNTIF($A$8:A2241,1),"")</f>
        <v/>
      </c>
      <c r="D2241" s="158">
        <f>IFERROR($C$8:INDEX($C$8:$C$3000,COUNTIF($C$8:$C$3000,"?*")),"")</f>
        <v>0</v>
      </c>
      <c r="F2241">
        <f>--ISNUMBER(IFERROR(SEARCH('Project Costing'!#REF!,'Equipment &amp; Materials'!J2247,1),""))</f>
        <v>0</v>
      </c>
      <c r="G2241" t="str">
        <f>IF(F2241=1,COUNTIF($F$8:F2241,1),"")</f>
        <v/>
      </c>
      <c r="I2241" s="157">
        <f>IFERROR($H$8:INDEX($H$8:$H$3000,COUNTIF($H$8:$H$3000,"?*")),"")</f>
        <v>0</v>
      </c>
    </row>
    <row r="2242" spans="1:9" x14ac:dyDescent="0.25">
      <c r="A2242">
        <f>--ISNUMBER(IFERROR(SEARCH('Project Costing'!#REF!,'Equipment &amp; Materials'!J2248,1),""))</f>
        <v>0</v>
      </c>
      <c r="B2242" t="str">
        <f>IF(A2242=1,COUNTIF($A$8:A2242,1),"")</f>
        <v/>
      </c>
      <c r="D2242" s="158">
        <f>IFERROR($C$8:INDEX($C$8:$C$3000,COUNTIF($C$8:$C$3000,"?*")),"")</f>
        <v>0</v>
      </c>
      <c r="F2242">
        <f>--ISNUMBER(IFERROR(SEARCH('Project Costing'!#REF!,'Equipment &amp; Materials'!J2248,1),""))</f>
        <v>0</v>
      </c>
      <c r="G2242" t="str">
        <f>IF(F2242=1,COUNTIF($F$8:F2242,1),"")</f>
        <v/>
      </c>
      <c r="I2242" s="157">
        <f>IFERROR($H$8:INDEX($H$8:$H$3000,COUNTIF($H$8:$H$3000,"?*")),"")</f>
        <v>0</v>
      </c>
    </row>
    <row r="2243" spans="1:9" x14ac:dyDescent="0.25">
      <c r="A2243">
        <f>--ISNUMBER(IFERROR(SEARCH('Project Costing'!#REF!,'Equipment &amp; Materials'!J2249,1),""))</f>
        <v>0</v>
      </c>
      <c r="B2243" t="str">
        <f>IF(A2243=1,COUNTIF($A$8:A2243,1),"")</f>
        <v/>
      </c>
      <c r="D2243" s="158">
        <f>IFERROR($C$8:INDEX($C$8:$C$3000,COUNTIF($C$8:$C$3000,"?*")),"")</f>
        <v>0</v>
      </c>
      <c r="F2243">
        <f>--ISNUMBER(IFERROR(SEARCH('Project Costing'!#REF!,'Equipment &amp; Materials'!J2249,1),""))</f>
        <v>0</v>
      </c>
      <c r="G2243" t="str">
        <f>IF(F2243=1,COUNTIF($F$8:F2243,1),"")</f>
        <v/>
      </c>
      <c r="I2243" s="157">
        <f>IFERROR($H$8:INDEX($H$8:$H$3000,COUNTIF($H$8:$H$3000,"?*")),"")</f>
        <v>0</v>
      </c>
    </row>
    <row r="2244" spans="1:9" x14ac:dyDescent="0.25">
      <c r="A2244">
        <f>--ISNUMBER(IFERROR(SEARCH('Project Costing'!#REF!,'Equipment &amp; Materials'!J2250,1),""))</f>
        <v>0</v>
      </c>
      <c r="B2244" t="str">
        <f>IF(A2244=1,COUNTIF($A$8:A2244,1),"")</f>
        <v/>
      </c>
      <c r="D2244" s="158">
        <f>IFERROR($C$8:INDEX($C$8:$C$3000,COUNTIF($C$8:$C$3000,"?*")),"")</f>
        <v>0</v>
      </c>
      <c r="F2244">
        <f>--ISNUMBER(IFERROR(SEARCH('Project Costing'!#REF!,'Equipment &amp; Materials'!J2250,1),""))</f>
        <v>0</v>
      </c>
      <c r="G2244" t="str">
        <f>IF(F2244=1,COUNTIF($F$8:F2244,1),"")</f>
        <v/>
      </c>
      <c r="I2244" s="157">
        <f>IFERROR($H$8:INDEX($H$8:$H$3000,COUNTIF($H$8:$H$3000,"?*")),"")</f>
        <v>0</v>
      </c>
    </row>
    <row r="2245" spans="1:9" x14ac:dyDescent="0.25">
      <c r="A2245">
        <f>--ISNUMBER(IFERROR(SEARCH('Project Costing'!#REF!,'Equipment &amp; Materials'!J2251,1),""))</f>
        <v>0</v>
      </c>
      <c r="B2245" t="str">
        <f>IF(A2245=1,COUNTIF($A$8:A2245,1),"")</f>
        <v/>
      </c>
      <c r="D2245" s="158">
        <f>IFERROR($C$8:INDEX($C$8:$C$3000,COUNTIF($C$8:$C$3000,"?*")),"")</f>
        <v>0</v>
      </c>
      <c r="F2245">
        <f>--ISNUMBER(IFERROR(SEARCH('Project Costing'!#REF!,'Equipment &amp; Materials'!J2251,1),""))</f>
        <v>0</v>
      </c>
      <c r="G2245" t="str">
        <f>IF(F2245=1,COUNTIF($F$8:F2245,1),"")</f>
        <v/>
      </c>
      <c r="I2245" s="157">
        <f>IFERROR($H$8:INDEX($H$8:$H$3000,COUNTIF($H$8:$H$3000,"?*")),"")</f>
        <v>0</v>
      </c>
    </row>
    <row r="2246" spans="1:9" x14ac:dyDescent="0.25">
      <c r="A2246">
        <f>--ISNUMBER(IFERROR(SEARCH('Project Costing'!#REF!,'Equipment &amp; Materials'!J2252,1),""))</f>
        <v>0</v>
      </c>
      <c r="B2246" t="str">
        <f>IF(A2246=1,COUNTIF($A$8:A2246,1),"")</f>
        <v/>
      </c>
      <c r="D2246" s="158">
        <f>IFERROR($C$8:INDEX($C$8:$C$3000,COUNTIF($C$8:$C$3000,"?*")),"")</f>
        <v>0</v>
      </c>
      <c r="F2246">
        <f>--ISNUMBER(IFERROR(SEARCH('Project Costing'!#REF!,'Equipment &amp; Materials'!J2252,1),""))</f>
        <v>0</v>
      </c>
      <c r="G2246" t="str">
        <f>IF(F2246=1,COUNTIF($F$8:F2246,1),"")</f>
        <v/>
      </c>
      <c r="I2246" s="157">
        <f>IFERROR($H$8:INDEX($H$8:$H$3000,COUNTIF($H$8:$H$3000,"?*")),"")</f>
        <v>0</v>
      </c>
    </row>
    <row r="2247" spans="1:9" x14ac:dyDescent="0.25">
      <c r="A2247">
        <f>--ISNUMBER(IFERROR(SEARCH('Project Costing'!#REF!,'Equipment &amp; Materials'!J2253,1),""))</f>
        <v>0</v>
      </c>
      <c r="B2247" t="str">
        <f>IF(A2247=1,COUNTIF($A$8:A2247,1),"")</f>
        <v/>
      </c>
      <c r="D2247" s="158">
        <f>IFERROR($C$8:INDEX($C$8:$C$3000,COUNTIF($C$8:$C$3000,"?*")),"")</f>
        <v>0</v>
      </c>
      <c r="F2247">
        <f>--ISNUMBER(IFERROR(SEARCH('Project Costing'!#REF!,'Equipment &amp; Materials'!J2253,1),""))</f>
        <v>0</v>
      </c>
      <c r="G2247" t="str">
        <f>IF(F2247=1,COUNTIF($F$8:F2247,1),"")</f>
        <v/>
      </c>
      <c r="I2247" s="157">
        <f>IFERROR($H$8:INDEX($H$8:$H$3000,COUNTIF($H$8:$H$3000,"?*")),"")</f>
        <v>0</v>
      </c>
    </row>
    <row r="2248" spans="1:9" x14ac:dyDescent="0.25">
      <c r="A2248">
        <f>--ISNUMBER(IFERROR(SEARCH('Project Costing'!#REF!,'Equipment &amp; Materials'!J2254,1),""))</f>
        <v>0</v>
      </c>
      <c r="B2248" t="str">
        <f>IF(A2248=1,COUNTIF($A$8:A2248,1),"")</f>
        <v/>
      </c>
      <c r="D2248" s="158">
        <f>IFERROR($C$8:INDEX($C$8:$C$3000,COUNTIF($C$8:$C$3000,"?*")),"")</f>
        <v>0</v>
      </c>
      <c r="F2248">
        <f>--ISNUMBER(IFERROR(SEARCH('Project Costing'!#REF!,'Equipment &amp; Materials'!J2254,1),""))</f>
        <v>0</v>
      </c>
      <c r="G2248" t="str">
        <f>IF(F2248=1,COUNTIF($F$8:F2248,1),"")</f>
        <v/>
      </c>
      <c r="I2248" s="157">
        <f>IFERROR($H$8:INDEX($H$8:$H$3000,COUNTIF($H$8:$H$3000,"?*")),"")</f>
        <v>0</v>
      </c>
    </row>
    <row r="2249" spans="1:9" x14ac:dyDescent="0.25">
      <c r="A2249">
        <f>--ISNUMBER(IFERROR(SEARCH('Project Costing'!#REF!,'Equipment &amp; Materials'!J2255,1),""))</f>
        <v>0</v>
      </c>
      <c r="B2249" t="str">
        <f>IF(A2249=1,COUNTIF($A$8:A2249,1),"")</f>
        <v/>
      </c>
      <c r="D2249" s="158">
        <f>IFERROR($C$8:INDEX($C$8:$C$3000,COUNTIF($C$8:$C$3000,"?*")),"")</f>
        <v>0</v>
      </c>
      <c r="F2249">
        <f>--ISNUMBER(IFERROR(SEARCH('Project Costing'!#REF!,'Equipment &amp; Materials'!J2255,1),""))</f>
        <v>0</v>
      </c>
      <c r="G2249" t="str">
        <f>IF(F2249=1,COUNTIF($F$8:F2249,1),"")</f>
        <v/>
      </c>
      <c r="I2249" s="157">
        <f>IFERROR($H$8:INDEX($H$8:$H$3000,COUNTIF($H$8:$H$3000,"?*")),"")</f>
        <v>0</v>
      </c>
    </row>
    <row r="2250" spans="1:9" x14ac:dyDescent="0.25">
      <c r="A2250">
        <f>--ISNUMBER(IFERROR(SEARCH('Project Costing'!#REF!,'Equipment &amp; Materials'!J2256,1),""))</f>
        <v>0</v>
      </c>
      <c r="B2250" t="str">
        <f>IF(A2250=1,COUNTIF($A$8:A2250,1),"")</f>
        <v/>
      </c>
      <c r="D2250" s="158">
        <f>IFERROR($C$8:INDEX($C$8:$C$3000,COUNTIF($C$8:$C$3000,"?*")),"")</f>
        <v>0</v>
      </c>
      <c r="F2250">
        <f>--ISNUMBER(IFERROR(SEARCH('Project Costing'!#REF!,'Equipment &amp; Materials'!J2256,1),""))</f>
        <v>0</v>
      </c>
      <c r="G2250" t="str">
        <f>IF(F2250=1,COUNTIF($F$8:F2250,1),"")</f>
        <v/>
      </c>
      <c r="I2250" s="157">
        <f>IFERROR($H$8:INDEX($H$8:$H$3000,COUNTIF($H$8:$H$3000,"?*")),"")</f>
        <v>0</v>
      </c>
    </row>
    <row r="2251" spans="1:9" x14ac:dyDescent="0.25">
      <c r="A2251">
        <f>--ISNUMBER(IFERROR(SEARCH('Project Costing'!#REF!,'Equipment &amp; Materials'!J2257,1),""))</f>
        <v>0</v>
      </c>
      <c r="B2251" t="str">
        <f>IF(A2251=1,COUNTIF($A$8:A2251,1),"")</f>
        <v/>
      </c>
      <c r="D2251" s="158">
        <f>IFERROR($C$8:INDEX($C$8:$C$3000,COUNTIF($C$8:$C$3000,"?*")),"")</f>
        <v>0</v>
      </c>
      <c r="F2251">
        <f>--ISNUMBER(IFERROR(SEARCH('Project Costing'!#REF!,'Equipment &amp; Materials'!J2257,1),""))</f>
        <v>0</v>
      </c>
      <c r="G2251" t="str">
        <f>IF(F2251=1,COUNTIF($F$8:F2251,1),"")</f>
        <v/>
      </c>
      <c r="I2251" s="157">
        <f>IFERROR($H$8:INDEX($H$8:$H$3000,COUNTIF($H$8:$H$3000,"?*")),"")</f>
        <v>0</v>
      </c>
    </row>
    <row r="2252" spans="1:9" x14ac:dyDescent="0.25">
      <c r="A2252">
        <f>--ISNUMBER(IFERROR(SEARCH('Project Costing'!#REF!,'Equipment &amp; Materials'!J2258,1),""))</f>
        <v>0</v>
      </c>
      <c r="B2252" t="str">
        <f>IF(A2252=1,COUNTIF($A$8:A2252,1),"")</f>
        <v/>
      </c>
      <c r="D2252" s="158">
        <f>IFERROR($C$8:INDEX($C$8:$C$3000,COUNTIF($C$8:$C$3000,"?*")),"")</f>
        <v>0</v>
      </c>
      <c r="F2252">
        <f>--ISNUMBER(IFERROR(SEARCH('Project Costing'!#REF!,'Equipment &amp; Materials'!J2258,1),""))</f>
        <v>0</v>
      </c>
      <c r="G2252" t="str">
        <f>IF(F2252=1,COUNTIF($F$8:F2252,1),"")</f>
        <v/>
      </c>
      <c r="I2252" s="157">
        <f>IFERROR($H$8:INDEX($H$8:$H$3000,COUNTIF($H$8:$H$3000,"?*")),"")</f>
        <v>0</v>
      </c>
    </row>
    <row r="2253" spans="1:9" x14ac:dyDescent="0.25">
      <c r="A2253">
        <f>--ISNUMBER(IFERROR(SEARCH('Project Costing'!#REF!,'Equipment &amp; Materials'!J2259,1),""))</f>
        <v>0</v>
      </c>
      <c r="B2253" t="str">
        <f>IF(A2253=1,COUNTIF($A$8:A2253,1),"")</f>
        <v/>
      </c>
      <c r="D2253" s="158">
        <f>IFERROR($C$8:INDEX($C$8:$C$3000,COUNTIF($C$8:$C$3000,"?*")),"")</f>
        <v>0</v>
      </c>
      <c r="F2253">
        <f>--ISNUMBER(IFERROR(SEARCH('Project Costing'!#REF!,'Equipment &amp; Materials'!J2259,1),""))</f>
        <v>0</v>
      </c>
      <c r="G2253" t="str">
        <f>IF(F2253=1,COUNTIF($F$8:F2253,1),"")</f>
        <v/>
      </c>
      <c r="I2253" s="157">
        <f>IFERROR($H$8:INDEX($H$8:$H$3000,COUNTIF($H$8:$H$3000,"?*")),"")</f>
        <v>0</v>
      </c>
    </row>
    <row r="2254" spans="1:9" x14ac:dyDescent="0.25">
      <c r="A2254">
        <f>--ISNUMBER(IFERROR(SEARCH('Project Costing'!#REF!,'Equipment &amp; Materials'!J2260,1),""))</f>
        <v>0</v>
      </c>
      <c r="B2254" t="str">
        <f>IF(A2254=1,COUNTIF($A$8:A2254,1),"")</f>
        <v/>
      </c>
      <c r="D2254" s="158">
        <f>IFERROR($C$8:INDEX($C$8:$C$3000,COUNTIF($C$8:$C$3000,"?*")),"")</f>
        <v>0</v>
      </c>
      <c r="F2254">
        <f>--ISNUMBER(IFERROR(SEARCH('Project Costing'!#REF!,'Equipment &amp; Materials'!J2260,1),""))</f>
        <v>0</v>
      </c>
      <c r="G2254" t="str">
        <f>IF(F2254=1,COUNTIF($F$8:F2254,1),"")</f>
        <v/>
      </c>
      <c r="I2254" s="157">
        <f>IFERROR($H$8:INDEX($H$8:$H$3000,COUNTIF($H$8:$H$3000,"?*")),"")</f>
        <v>0</v>
      </c>
    </row>
    <row r="2255" spans="1:9" x14ac:dyDescent="0.25">
      <c r="A2255">
        <f>--ISNUMBER(IFERROR(SEARCH('Project Costing'!#REF!,'Equipment &amp; Materials'!J2261,1),""))</f>
        <v>0</v>
      </c>
      <c r="B2255" t="str">
        <f>IF(A2255=1,COUNTIF($A$8:A2255,1),"")</f>
        <v/>
      </c>
      <c r="D2255" s="158">
        <f>IFERROR($C$8:INDEX($C$8:$C$3000,COUNTIF($C$8:$C$3000,"?*")),"")</f>
        <v>0</v>
      </c>
      <c r="F2255">
        <f>--ISNUMBER(IFERROR(SEARCH('Project Costing'!#REF!,'Equipment &amp; Materials'!J2261,1),""))</f>
        <v>0</v>
      </c>
      <c r="G2255" t="str">
        <f>IF(F2255=1,COUNTIF($F$8:F2255,1),"")</f>
        <v/>
      </c>
      <c r="I2255" s="157">
        <f>IFERROR($H$8:INDEX($H$8:$H$3000,COUNTIF($H$8:$H$3000,"?*")),"")</f>
        <v>0</v>
      </c>
    </row>
    <row r="2256" spans="1:9" x14ac:dyDescent="0.25">
      <c r="A2256">
        <f>--ISNUMBER(IFERROR(SEARCH('Project Costing'!#REF!,'Equipment &amp; Materials'!J2262,1),""))</f>
        <v>0</v>
      </c>
      <c r="B2256" t="str">
        <f>IF(A2256=1,COUNTIF($A$8:A2256,1),"")</f>
        <v/>
      </c>
      <c r="D2256" s="158">
        <f>IFERROR($C$8:INDEX($C$8:$C$3000,COUNTIF($C$8:$C$3000,"?*")),"")</f>
        <v>0</v>
      </c>
      <c r="F2256">
        <f>--ISNUMBER(IFERROR(SEARCH('Project Costing'!#REF!,'Equipment &amp; Materials'!J2262,1),""))</f>
        <v>0</v>
      </c>
      <c r="G2256" t="str">
        <f>IF(F2256=1,COUNTIF($F$8:F2256,1),"")</f>
        <v/>
      </c>
      <c r="I2256" s="157">
        <f>IFERROR($H$8:INDEX($H$8:$H$3000,COUNTIF($H$8:$H$3000,"?*")),"")</f>
        <v>0</v>
      </c>
    </row>
    <row r="2257" spans="1:9" x14ac:dyDescent="0.25">
      <c r="A2257">
        <f>--ISNUMBER(IFERROR(SEARCH('Project Costing'!#REF!,'Equipment &amp; Materials'!J2263,1),""))</f>
        <v>0</v>
      </c>
      <c r="B2257" t="str">
        <f>IF(A2257=1,COUNTIF($A$8:A2257,1),"")</f>
        <v/>
      </c>
      <c r="D2257" s="158">
        <f>IFERROR($C$8:INDEX($C$8:$C$3000,COUNTIF($C$8:$C$3000,"?*")),"")</f>
        <v>0</v>
      </c>
      <c r="F2257">
        <f>--ISNUMBER(IFERROR(SEARCH('Project Costing'!#REF!,'Equipment &amp; Materials'!J2263,1),""))</f>
        <v>0</v>
      </c>
      <c r="G2257" t="str">
        <f>IF(F2257=1,COUNTIF($F$8:F2257,1),"")</f>
        <v/>
      </c>
      <c r="I2257" s="157">
        <f>IFERROR($H$8:INDEX($H$8:$H$3000,COUNTIF($H$8:$H$3000,"?*")),"")</f>
        <v>0</v>
      </c>
    </row>
    <row r="2258" spans="1:9" x14ac:dyDescent="0.25">
      <c r="A2258">
        <f>--ISNUMBER(IFERROR(SEARCH('Project Costing'!#REF!,'Equipment &amp; Materials'!J2264,1),""))</f>
        <v>0</v>
      </c>
      <c r="B2258" t="str">
        <f>IF(A2258=1,COUNTIF($A$8:A2258,1),"")</f>
        <v/>
      </c>
      <c r="D2258" s="158">
        <f>IFERROR($C$8:INDEX($C$8:$C$3000,COUNTIF($C$8:$C$3000,"?*")),"")</f>
        <v>0</v>
      </c>
      <c r="F2258">
        <f>--ISNUMBER(IFERROR(SEARCH('Project Costing'!#REF!,'Equipment &amp; Materials'!J2264,1),""))</f>
        <v>0</v>
      </c>
      <c r="G2258" t="str">
        <f>IF(F2258=1,COUNTIF($F$8:F2258,1),"")</f>
        <v/>
      </c>
      <c r="I2258" s="157">
        <f>IFERROR($H$8:INDEX($H$8:$H$3000,COUNTIF($H$8:$H$3000,"?*")),"")</f>
        <v>0</v>
      </c>
    </row>
    <row r="2259" spans="1:9" x14ac:dyDescent="0.25">
      <c r="A2259">
        <f>--ISNUMBER(IFERROR(SEARCH('Project Costing'!#REF!,'Equipment &amp; Materials'!J2265,1),""))</f>
        <v>0</v>
      </c>
      <c r="B2259" t="str">
        <f>IF(A2259=1,COUNTIF($A$8:A2259,1),"")</f>
        <v/>
      </c>
      <c r="D2259" s="158">
        <f>IFERROR($C$8:INDEX($C$8:$C$3000,COUNTIF($C$8:$C$3000,"?*")),"")</f>
        <v>0</v>
      </c>
      <c r="F2259">
        <f>--ISNUMBER(IFERROR(SEARCH('Project Costing'!#REF!,'Equipment &amp; Materials'!J2265,1),""))</f>
        <v>0</v>
      </c>
      <c r="G2259" t="str">
        <f>IF(F2259=1,COUNTIF($F$8:F2259,1),"")</f>
        <v/>
      </c>
      <c r="I2259" s="157">
        <f>IFERROR($H$8:INDEX($H$8:$H$3000,COUNTIF($H$8:$H$3000,"?*")),"")</f>
        <v>0</v>
      </c>
    </row>
    <row r="2260" spans="1:9" x14ac:dyDescent="0.25">
      <c r="A2260">
        <f>--ISNUMBER(IFERROR(SEARCH('Project Costing'!#REF!,'Equipment &amp; Materials'!J2266,1),""))</f>
        <v>0</v>
      </c>
      <c r="B2260" t="str">
        <f>IF(A2260=1,COUNTIF($A$8:A2260,1),"")</f>
        <v/>
      </c>
      <c r="D2260" s="158">
        <f>IFERROR($C$8:INDEX($C$8:$C$3000,COUNTIF($C$8:$C$3000,"?*")),"")</f>
        <v>0</v>
      </c>
      <c r="F2260">
        <f>--ISNUMBER(IFERROR(SEARCH('Project Costing'!#REF!,'Equipment &amp; Materials'!J2266,1),""))</f>
        <v>0</v>
      </c>
      <c r="G2260" t="str">
        <f>IF(F2260=1,COUNTIF($F$8:F2260,1),"")</f>
        <v/>
      </c>
      <c r="I2260" s="157">
        <f>IFERROR($H$8:INDEX($H$8:$H$3000,COUNTIF($H$8:$H$3000,"?*")),"")</f>
        <v>0</v>
      </c>
    </row>
    <row r="2261" spans="1:9" x14ac:dyDescent="0.25">
      <c r="A2261">
        <f>--ISNUMBER(IFERROR(SEARCH('Project Costing'!#REF!,'Equipment &amp; Materials'!J2267,1),""))</f>
        <v>0</v>
      </c>
      <c r="B2261" t="str">
        <f>IF(A2261=1,COUNTIF($A$8:A2261,1),"")</f>
        <v/>
      </c>
      <c r="D2261" s="158">
        <f>IFERROR($C$8:INDEX($C$8:$C$3000,COUNTIF($C$8:$C$3000,"?*")),"")</f>
        <v>0</v>
      </c>
      <c r="F2261">
        <f>--ISNUMBER(IFERROR(SEARCH('Project Costing'!#REF!,'Equipment &amp; Materials'!J2267,1),""))</f>
        <v>0</v>
      </c>
      <c r="G2261" t="str">
        <f>IF(F2261=1,COUNTIF($F$8:F2261,1),"")</f>
        <v/>
      </c>
      <c r="I2261" s="157">
        <f>IFERROR($H$8:INDEX($H$8:$H$3000,COUNTIF($H$8:$H$3000,"?*")),"")</f>
        <v>0</v>
      </c>
    </row>
    <row r="2262" spans="1:9" x14ac:dyDescent="0.25">
      <c r="A2262">
        <f>--ISNUMBER(IFERROR(SEARCH('Project Costing'!#REF!,'Equipment &amp; Materials'!J2268,1),""))</f>
        <v>0</v>
      </c>
      <c r="B2262" t="str">
        <f>IF(A2262=1,COUNTIF($A$8:A2262,1),"")</f>
        <v/>
      </c>
      <c r="D2262" s="158">
        <f>IFERROR($C$8:INDEX($C$8:$C$3000,COUNTIF($C$8:$C$3000,"?*")),"")</f>
        <v>0</v>
      </c>
      <c r="F2262">
        <f>--ISNUMBER(IFERROR(SEARCH('Project Costing'!#REF!,'Equipment &amp; Materials'!J2268,1),""))</f>
        <v>0</v>
      </c>
      <c r="G2262" t="str">
        <f>IF(F2262=1,COUNTIF($F$8:F2262,1),"")</f>
        <v/>
      </c>
      <c r="I2262" s="157">
        <f>IFERROR($H$8:INDEX($H$8:$H$3000,COUNTIF($H$8:$H$3000,"?*")),"")</f>
        <v>0</v>
      </c>
    </row>
    <row r="2263" spans="1:9" x14ac:dyDescent="0.25">
      <c r="A2263">
        <f>--ISNUMBER(IFERROR(SEARCH('Project Costing'!#REF!,'Equipment &amp; Materials'!J2269,1),""))</f>
        <v>0</v>
      </c>
      <c r="B2263" t="str">
        <f>IF(A2263=1,COUNTIF($A$8:A2263,1),"")</f>
        <v/>
      </c>
      <c r="D2263" s="158">
        <f>IFERROR($C$8:INDEX($C$8:$C$3000,COUNTIF($C$8:$C$3000,"?*")),"")</f>
        <v>0</v>
      </c>
      <c r="F2263">
        <f>--ISNUMBER(IFERROR(SEARCH('Project Costing'!#REF!,'Equipment &amp; Materials'!J2269,1),""))</f>
        <v>0</v>
      </c>
      <c r="G2263" t="str">
        <f>IF(F2263=1,COUNTIF($F$8:F2263,1),"")</f>
        <v/>
      </c>
      <c r="I2263" s="157">
        <f>IFERROR($H$8:INDEX($H$8:$H$3000,COUNTIF($H$8:$H$3000,"?*")),"")</f>
        <v>0</v>
      </c>
    </row>
    <row r="2264" spans="1:9" x14ac:dyDescent="0.25">
      <c r="A2264">
        <f>--ISNUMBER(IFERROR(SEARCH('Project Costing'!#REF!,'Equipment &amp; Materials'!J2270,1),""))</f>
        <v>0</v>
      </c>
      <c r="B2264" t="str">
        <f>IF(A2264=1,COUNTIF($A$8:A2264,1),"")</f>
        <v/>
      </c>
      <c r="D2264" s="158">
        <f>IFERROR($C$8:INDEX($C$8:$C$3000,COUNTIF($C$8:$C$3000,"?*")),"")</f>
        <v>0</v>
      </c>
      <c r="F2264">
        <f>--ISNUMBER(IFERROR(SEARCH('Project Costing'!#REF!,'Equipment &amp; Materials'!J2270,1),""))</f>
        <v>0</v>
      </c>
      <c r="G2264" t="str">
        <f>IF(F2264=1,COUNTIF($F$8:F2264,1),"")</f>
        <v/>
      </c>
      <c r="I2264" s="157">
        <f>IFERROR($H$8:INDEX($H$8:$H$3000,COUNTIF($H$8:$H$3000,"?*")),"")</f>
        <v>0</v>
      </c>
    </row>
    <row r="2265" spans="1:9" x14ac:dyDescent="0.25">
      <c r="A2265">
        <f>--ISNUMBER(IFERROR(SEARCH('Project Costing'!#REF!,'Equipment &amp; Materials'!J2271,1),""))</f>
        <v>0</v>
      </c>
      <c r="B2265" t="str">
        <f>IF(A2265=1,COUNTIF($A$8:A2265,1),"")</f>
        <v/>
      </c>
      <c r="D2265" s="158">
        <f>IFERROR($C$8:INDEX($C$8:$C$3000,COUNTIF($C$8:$C$3000,"?*")),"")</f>
        <v>0</v>
      </c>
      <c r="F2265">
        <f>--ISNUMBER(IFERROR(SEARCH('Project Costing'!#REF!,'Equipment &amp; Materials'!J2271,1),""))</f>
        <v>0</v>
      </c>
      <c r="G2265" t="str">
        <f>IF(F2265=1,COUNTIF($F$8:F2265,1),"")</f>
        <v/>
      </c>
      <c r="I2265" s="157">
        <f>IFERROR($H$8:INDEX($H$8:$H$3000,COUNTIF($H$8:$H$3000,"?*")),"")</f>
        <v>0</v>
      </c>
    </row>
    <row r="2266" spans="1:9" x14ac:dyDescent="0.25">
      <c r="A2266">
        <f>--ISNUMBER(IFERROR(SEARCH('Project Costing'!#REF!,'Equipment &amp; Materials'!J2272,1),""))</f>
        <v>0</v>
      </c>
      <c r="B2266" t="str">
        <f>IF(A2266=1,COUNTIF($A$8:A2266,1),"")</f>
        <v/>
      </c>
      <c r="D2266" s="158">
        <f>IFERROR($C$8:INDEX($C$8:$C$3000,COUNTIF($C$8:$C$3000,"?*")),"")</f>
        <v>0</v>
      </c>
      <c r="F2266">
        <f>--ISNUMBER(IFERROR(SEARCH('Project Costing'!#REF!,'Equipment &amp; Materials'!J2272,1),""))</f>
        <v>0</v>
      </c>
      <c r="G2266" t="str">
        <f>IF(F2266=1,COUNTIF($F$8:F2266,1),"")</f>
        <v/>
      </c>
      <c r="I2266" s="157">
        <f>IFERROR($H$8:INDEX($H$8:$H$3000,COUNTIF($H$8:$H$3000,"?*")),"")</f>
        <v>0</v>
      </c>
    </row>
    <row r="2267" spans="1:9" x14ac:dyDescent="0.25">
      <c r="A2267">
        <f>--ISNUMBER(IFERROR(SEARCH('Project Costing'!#REF!,'Equipment &amp; Materials'!J2273,1),""))</f>
        <v>0</v>
      </c>
      <c r="B2267" t="str">
        <f>IF(A2267=1,COUNTIF($A$8:A2267,1),"")</f>
        <v/>
      </c>
      <c r="D2267" s="158">
        <f>IFERROR($C$8:INDEX($C$8:$C$3000,COUNTIF($C$8:$C$3000,"?*")),"")</f>
        <v>0</v>
      </c>
      <c r="F2267">
        <f>--ISNUMBER(IFERROR(SEARCH('Project Costing'!#REF!,'Equipment &amp; Materials'!J2273,1),""))</f>
        <v>0</v>
      </c>
      <c r="G2267" t="str">
        <f>IF(F2267=1,COUNTIF($F$8:F2267,1),"")</f>
        <v/>
      </c>
      <c r="I2267" s="157">
        <f>IFERROR($H$8:INDEX($H$8:$H$3000,COUNTIF($H$8:$H$3000,"?*")),"")</f>
        <v>0</v>
      </c>
    </row>
    <row r="2268" spans="1:9" x14ac:dyDescent="0.25">
      <c r="A2268">
        <f>--ISNUMBER(IFERROR(SEARCH('Project Costing'!#REF!,'Equipment &amp; Materials'!J2274,1),""))</f>
        <v>0</v>
      </c>
      <c r="B2268" t="str">
        <f>IF(A2268=1,COUNTIF($A$8:A2268,1),"")</f>
        <v/>
      </c>
      <c r="D2268" s="158">
        <f>IFERROR($C$8:INDEX($C$8:$C$3000,COUNTIF($C$8:$C$3000,"?*")),"")</f>
        <v>0</v>
      </c>
      <c r="F2268">
        <f>--ISNUMBER(IFERROR(SEARCH('Project Costing'!#REF!,'Equipment &amp; Materials'!J2274,1),""))</f>
        <v>0</v>
      </c>
      <c r="G2268" t="str">
        <f>IF(F2268=1,COUNTIF($F$8:F2268,1),"")</f>
        <v/>
      </c>
      <c r="I2268" s="157">
        <f>IFERROR($H$8:INDEX($H$8:$H$3000,COUNTIF($H$8:$H$3000,"?*")),"")</f>
        <v>0</v>
      </c>
    </row>
    <row r="2269" spans="1:9" x14ac:dyDescent="0.25">
      <c r="A2269">
        <f>--ISNUMBER(IFERROR(SEARCH('Project Costing'!#REF!,'Equipment &amp; Materials'!J2275,1),""))</f>
        <v>0</v>
      </c>
      <c r="B2269" t="str">
        <f>IF(A2269=1,COUNTIF($A$8:A2269,1),"")</f>
        <v/>
      </c>
      <c r="D2269" s="158">
        <f>IFERROR($C$8:INDEX($C$8:$C$3000,COUNTIF($C$8:$C$3000,"?*")),"")</f>
        <v>0</v>
      </c>
      <c r="F2269">
        <f>--ISNUMBER(IFERROR(SEARCH('Project Costing'!#REF!,'Equipment &amp; Materials'!J2275,1),""))</f>
        <v>0</v>
      </c>
      <c r="G2269" t="str">
        <f>IF(F2269=1,COUNTIF($F$8:F2269,1),"")</f>
        <v/>
      </c>
      <c r="I2269" s="157">
        <f>IFERROR($H$8:INDEX($H$8:$H$3000,COUNTIF($H$8:$H$3000,"?*")),"")</f>
        <v>0</v>
      </c>
    </row>
    <row r="2270" spans="1:9" x14ac:dyDescent="0.25">
      <c r="A2270">
        <f>--ISNUMBER(IFERROR(SEARCH('Project Costing'!#REF!,'Equipment &amp; Materials'!J2276,1),""))</f>
        <v>0</v>
      </c>
      <c r="B2270" t="str">
        <f>IF(A2270=1,COUNTIF($A$8:A2270,1),"")</f>
        <v/>
      </c>
      <c r="D2270" s="158">
        <f>IFERROR($C$8:INDEX($C$8:$C$3000,COUNTIF($C$8:$C$3000,"?*")),"")</f>
        <v>0</v>
      </c>
      <c r="F2270">
        <f>--ISNUMBER(IFERROR(SEARCH('Project Costing'!#REF!,'Equipment &amp; Materials'!J2276,1),""))</f>
        <v>0</v>
      </c>
      <c r="G2270" t="str">
        <f>IF(F2270=1,COUNTIF($F$8:F2270,1),"")</f>
        <v/>
      </c>
      <c r="I2270" s="157">
        <f>IFERROR($H$8:INDEX($H$8:$H$3000,COUNTIF($H$8:$H$3000,"?*")),"")</f>
        <v>0</v>
      </c>
    </row>
    <row r="2271" spans="1:9" x14ac:dyDescent="0.25">
      <c r="A2271">
        <f>--ISNUMBER(IFERROR(SEARCH('Project Costing'!#REF!,'Equipment &amp; Materials'!J2277,1),""))</f>
        <v>0</v>
      </c>
      <c r="B2271" t="str">
        <f>IF(A2271=1,COUNTIF($A$8:A2271,1),"")</f>
        <v/>
      </c>
      <c r="D2271" s="158">
        <f>IFERROR($C$8:INDEX($C$8:$C$3000,COUNTIF($C$8:$C$3000,"?*")),"")</f>
        <v>0</v>
      </c>
      <c r="F2271">
        <f>--ISNUMBER(IFERROR(SEARCH('Project Costing'!#REF!,'Equipment &amp; Materials'!J2277,1),""))</f>
        <v>0</v>
      </c>
      <c r="G2271" t="str">
        <f>IF(F2271=1,COUNTIF($F$8:F2271,1),"")</f>
        <v/>
      </c>
      <c r="I2271" s="157">
        <f>IFERROR($H$8:INDEX($H$8:$H$3000,COUNTIF($H$8:$H$3000,"?*")),"")</f>
        <v>0</v>
      </c>
    </row>
    <row r="2272" spans="1:9" x14ac:dyDescent="0.25">
      <c r="A2272">
        <f>--ISNUMBER(IFERROR(SEARCH('Project Costing'!#REF!,'Equipment &amp; Materials'!J2278,1),""))</f>
        <v>0</v>
      </c>
      <c r="B2272" t="str">
        <f>IF(A2272=1,COUNTIF($A$8:A2272,1),"")</f>
        <v/>
      </c>
      <c r="D2272" s="158">
        <f>IFERROR($C$8:INDEX($C$8:$C$3000,COUNTIF($C$8:$C$3000,"?*")),"")</f>
        <v>0</v>
      </c>
      <c r="F2272">
        <f>--ISNUMBER(IFERROR(SEARCH('Project Costing'!#REF!,'Equipment &amp; Materials'!J2278,1),""))</f>
        <v>0</v>
      </c>
      <c r="G2272" t="str">
        <f>IF(F2272=1,COUNTIF($F$8:F2272,1),"")</f>
        <v/>
      </c>
      <c r="I2272" s="157">
        <f>IFERROR($H$8:INDEX($H$8:$H$3000,COUNTIF($H$8:$H$3000,"?*")),"")</f>
        <v>0</v>
      </c>
    </row>
    <row r="2273" spans="1:9" x14ac:dyDescent="0.25">
      <c r="A2273">
        <f>--ISNUMBER(IFERROR(SEARCH('Project Costing'!#REF!,'Equipment &amp; Materials'!J2279,1),""))</f>
        <v>0</v>
      </c>
      <c r="B2273" t="str">
        <f>IF(A2273=1,COUNTIF($A$8:A2273,1),"")</f>
        <v/>
      </c>
      <c r="D2273" s="158">
        <f>IFERROR($C$8:INDEX($C$8:$C$3000,COUNTIF($C$8:$C$3000,"?*")),"")</f>
        <v>0</v>
      </c>
      <c r="F2273">
        <f>--ISNUMBER(IFERROR(SEARCH('Project Costing'!#REF!,'Equipment &amp; Materials'!J2279,1),""))</f>
        <v>0</v>
      </c>
      <c r="G2273" t="str">
        <f>IF(F2273=1,COUNTIF($F$8:F2273,1),"")</f>
        <v/>
      </c>
      <c r="I2273" s="157">
        <f>IFERROR($H$8:INDEX($H$8:$H$3000,COUNTIF($H$8:$H$3000,"?*")),"")</f>
        <v>0</v>
      </c>
    </row>
    <row r="2274" spans="1:9" x14ac:dyDescent="0.25">
      <c r="A2274">
        <f>--ISNUMBER(IFERROR(SEARCH('Project Costing'!#REF!,'Equipment &amp; Materials'!J2280,1),""))</f>
        <v>0</v>
      </c>
      <c r="B2274" t="str">
        <f>IF(A2274=1,COUNTIF($A$8:A2274,1),"")</f>
        <v/>
      </c>
      <c r="D2274" s="158">
        <f>IFERROR($C$8:INDEX($C$8:$C$3000,COUNTIF($C$8:$C$3000,"?*")),"")</f>
        <v>0</v>
      </c>
      <c r="F2274">
        <f>--ISNUMBER(IFERROR(SEARCH('Project Costing'!#REF!,'Equipment &amp; Materials'!J2280,1),""))</f>
        <v>0</v>
      </c>
      <c r="G2274" t="str">
        <f>IF(F2274=1,COUNTIF($F$8:F2274,1),"")</f>
        <v/>
      </c>
      <c r="I2274" s="157">
        <f>IFERROR($H$8:INDEX($H$8:$H$3000,COUNTIF($H$8:$H$3000,"?*")),"")</f>
        <v>0</v>
      </c>
    </row>
    <row r="2275" spans="1:9" x14ac:dyDescent="0.25">
      <c r="A2275">
        <f>--ISNUMBER(IFERROR(SEARCH('Project Costing'!#REF!,'Equipment &amp; Materials'!J2281,1),""))</f>
        <v>0</v>
      </c>
      <c r="B2275" t="str">
        <f>IF(A2275=1,COUNTIF($A$8:A2275,1),"")</f>
        <v/>
      </c>
      <c r="D2275" s="158">
        <f>IFERROR($C$8:INDEX($C$8:$C$3000,COUNTIF($C$8:$C$3000,"?*")),"")</f>
        <v>0</v>
      </c>
      <c r="F2275">
        <f>--ISNUMBER(IFERROR(SEARCH('Project Costing'!#REF!,'Equipment &amp; Materials'!J2281,1),""))</f>
        <v>0</v>
      </c>
      <c r="G2275" t="str">
        <f>IF(F2275=1,COUNTIF($F$8:F2275,1),"")</f>
        <v/>
      </c>
      <c r="I2275" s="157">
        <f>IFERROR($H$8:INDEX($H$8:$H$3000,COUNTIF($H$8:$H$3000,"?*")),"")</f>
        <v>0</v>
      </c>
    </row>
    <row r="2276" spans="1:9" x14ac:dyDescent="0.25">
      <c r="A2276">
        <f>--ISNUMBER(IFERROR(SEARCH('Project Costing'!#REF!,'Equipment &amp; Materials'!J2282,1),""))</f>
        <v>0</v>
      </c>
      <c r="B2276" t="str">
        <f>IF(A2276=1,COUNTIF($A$8:A2276,1),"")</f>
        <v/>
      </c>
      <c r="D2276" s="158">
        <f>IFERROR($C$8:INDEX($C$8:$C$3000,COUNTIF($C$8:$C$3000,"?*")),"")</f>
        <v>0</v>
      </c>
      <c r="F2276">
        <f>--ISNUMBER(IFERROR(SEARCH('Project Costing'!#REF!,'Equipment &amp; Materials'!J2282,1),""))</f>
        <v>0</v>
      </c>
      <c r="G2276" t="str">
        <f>IF(F2276=1,COUNTIF($F$8:F2276,1),"")</f>
        <v/>
      </c>
      <c r="I2276" s="157">
        <f>IFERROR($H$8:INDEX($H$8:$H$3000,COUNTIF($H$8:$H$3000,"?*")),"")</f>
        <v>0</v>
      </c>
    </row>
    <row r="2277" spans="1:9" x14ac:dyDescent="0.25">
      <c r="A2277">
        <f>--ISNUMBER(IFERROR(SEARCH('Project Costing'!#REF!,'Equipment &amp; Materials'!J2283,1),""))</f>
        <v>0</v>
      </c>
      <c r="B2277" t="str">
        <f>IF(A2277=1,COUNTIF($A$8:A2277,1),"")</f>
        <v/>
      </c>
      <c r="D2277" s="158">
        <f>IFERROR($C$8:INDEX($C$8:$C$3000,COUNTIF($C$8:$C$3000,"?*")),"")</f>
        <v>0</v>
      </c>
      <c r="F2277">
        <f>--ISNUMBER(IFERROR(SEARCH('Project Costing'!#REF!,'Equipment &amp; Materials'!J2283,1),""))</f>
        <v>0</v>
      </c>
      <c r="G2277" t="str">
        <f>IF(F2277=1,COUNTIF($F$8:F2277,1),"")</f>
        <v/>
      </c>
      <c r="I2277" s="157">
        <f>IFERROR($H$8:INDEX($H$8:$H$3000,COUNTIF($H$8:$H$3000,"?*")),"")</f>
        <v>0</v>
      </c>
    </row>
    <row r="2278" spans="1:9" x14ac:dyDescent="0.25">
      <c r="A2278">
        <f>--ISNUMBER(IFERROR(SEARCH('Project Costing'!#REF!,'Equipment &amp; Materials'!J2284,1),""))</f>
        <v>0</v>
      </c>
      <c r="B2278" t="str">
        <f>IF(A2278=1,COUNTIF($A$8:A2278,1),"")</f>
        <v/>
      </c>
      <c r="D2278" s="158">
        <f>IFERROR($C$8:INDEX($C$8:$C$3000,COUNTIF($C$8:$C$3000,"?*")),"")</f>
        <v>0</v>
      </c>
      <c r="F2278">
        <f>--ISNUMBER(IFERROR(SEARCH('Project Costing'!#REF!,'Equipment &amp; Materials'!J2284,1),""))</f>
        <v>0</v>
      </c>
      <c r="G2278" t="str">
        <f>IF(F2278=1,COUNTIF($F$8:F2278,1),"")</f>
        <v/>
      </c>
      <c r="I2278" s="157">
        <f>IFERROR($H$8:INDEX($H$8:$H$3000,COUNTIF($H$8:$H$3000,"?*")),"")</f>
        <v>0</v>
      </c>
    </row>
    <row r="2279" spans="1:9" x14ac:dyDescent="0.25">
      <c r="A2279">
        <f>--ISNUMBER(IFERROR(SEARCH('Project Costing'!#REF!,'Equipment &amp; Materials'!J2285,1),""))</f>
        <v>0</v>
      </c>
      <c r="B2279" t="str">
        <f>IF(A2279=1,COUNTIF($A$8:A2279,1),"")</f>
        <v/>
      </c>
      <c r="D2279" s="158">
        <f>IFERROR($C$8:INDEX($C$8:$C$3000,COUNTIF($C$8:$C$3000,"?*")),"")</f>
        <v>0</v>
      </c>
      <c r="F2279">
        <f>--ISNUMBER(IFERROR(SEARCH('Project Costing'!#REF!,'Equipment &amp; Materials'!J2285,1),""))</f>
        <v>0</v>
      </c>
      <c r="G2279" t="str">
        <f>IF(F2279=1,COUNTIF($F$8:F2279,1),"")</f>
        <v/>
      </c>
      <c r="I2279" s="157">
        <f>IFERROR($H$8:INDEX($H$8:$H$3000,COUNTIF($H$8:$H$3000,"?*")),"")</f>
        <v>0</v>
      </c>
    </row>
    <row r="2280" spans="1:9" x14ac:dyDescent="0.25">
      <c r="A2280">
        <f>--ISNUMBER(IFERROR(SEARCH('Project Costing'!#REF!,'Equipment &amp; Materials'!J2286,1),""))</f>
        <v>0</v>
      </c>
      <c r="B2280" t="str">
        <f>IF(A2280=1,COUNTIF($A$8:A2280,1),"")</f>
        <v/>
      </c>
      <c r="D2280" s="158">
        <f>IFERROR($C$8:INDEX($C$8:$C$3000,COUNTIF($C$8:$C$3000,"?*")),"")</f>
        <v>0</v>
      </c>
      <c r="F2280">
        <f>--ISNUMBER(IFERROR(SEARCH('Project Costing'!#REF!,'Equipment &amp; Materials'!J2286,1),""))</f>
        <v>0</v>
      </c>
      <c r="G2280" t="str">
        <f>IF(F2280=1,COUNTIF($F$8:F2280,1),"")</f>
        <v/>
      </c>
      <c r="I2280" s="157">
        <f>IFERROR($H$8:INDEX($H$8:$H$3000,COUNTIF($H$8:$H$3000,"?*")),"")</f>
        <v>0</v>
      </c>
    </row>
    <row r="2281" spans="1:9" x14ac:dyDescent="0.25">
      <c r="A2281">
        <f>--ISNUMBER(IFERROR(SEARCH('Project Costing'!#REF!,'Equipment &amp; Materials'!J2287,1),""))</f>
        <v>0</v>
      </c>
      <c r="B2281" t="str">
        <f>IF(A2281=1,COUNTIF($A$8:A2281,1),"")</f>
        <v/>
      </c>
      <c r="D2281" s="158">
        <f>IFERROR($C$8:INDEX($C$8:$C$3000,COUNTIF($C$8:$C$3000,"?*")),"")</f>
        <v>0</v>
      </c>
      <c r="F2281">
        <f>--ISNUMBER(IFERROR(SEARCH('Project Costing'!#REF!,'Equipment &amp; Materials'!J2287,1),""))</f>
        <v>0</v>
      </c>
      <c r="G2281" t="str">
        <f>IF(F2281=1,COUNTIF($F$8:F2281,1),"")</f>
        <v/>
      </c>
      <c r="I2281" s="157">
        <f>IFERROR($H$8:INDEX($H$8:$H$3000,COUNTIF($H$8:$H$3000,"?*")),"")</f>
        <v>0</v>
      </c>
    </row>
    <row r="2282" spans="1:9" x14ac:dyDescent="0.25">
      <c r="A2282">
        <f>--ISNUMBER(IFERROR(SEARCH('Project Costing'!#REF!,'Equipment &amp; Materials'!J2288,1),""))</f>
        <v>0</v>
      </c>
      <c r="B2282" t="str">
        <f>IF(A2282=1,COUNTIF($A$8:A2282,1),"")</f>
        <v/>
      </c>
      <c r="D2282" s="158">
        <f>IFERROR($C$8:INDEX($C$8:$C$3000,COUNTIF($C$8:$C$3000,"?*")),"")</f>
        <v>0</v>
      </c>
      <c r="F2282">
        <f>--ISNUMBER(IFERROR(SEARCH('Project Costing'!#REF!,'Equipment &amp; Materials'!J2288,1),""))</f>
        <v>0</v>
      </c>
      <c r="G2282" t="str">
        <f>IF(F2282=1,COUNTIF($F$8:F2282,1),"")</f>
        <v/>
      </c>
      <c r="I2282" s="157">
        <f>IFERROR($H$8:INDEX($H$8:$H$3000,COUNTIF($H$8:$H$3000,"?*")),"")</f>
        <v>0</v>
      </c>
    </row>
    <row r="2283" spans="1:9" x14ac:dyDescent="0.25">
      <c r="A2283">
        <f>--ISNUMBER(IFERROR(SEARCH('Project Costing'!#REF!,'Equipment &amp; Materials'!J2289,1),""))</f>
        <v>0</v>
      </c>
      <c r="B2283" t="str">
        <f>IF(A2283=1,COUNTIF($A$8:A2283,1),"")</f>
        <v/>
      </c>
      <c r="D2283" s="158">
        <f>IFERROR($C$8:INDEX($C$8:$C$3000,COUNTIF($C$8:$C$3000,"?*")),"")</f>
        <v>0</v>
      </c>
      <c r="F2283">
        <f>--ISNUMBER(IFERROR(SEARCH('Project Costing'!#REF!,'Equipment &amp; Materials'!J2289,1),""))</f>
        <v>0</v>
      </c>
      <c r="G2283" t="str">
        <f>IF(F2283=1,COUNTIF($F$8:F2283,1),"")</f>
        <v/>
      </c>
      <c r="I2283" s="157">
        <f>IFERROR($H$8:INDEX($H$8:$H$3000,COUNTIF($H$8:$H$3000,"?*")),"")</f>
        <v>0</v>
      </c>
    </row>
    <row r="2284" spans="1:9" x14ac:dyDescent="0.25">
      <c r="A2284">
        <f>--ISNUMBER(IFERROR(SEARCH('Project Costing'!#REF!,'Equipment &amp; Materials'!J2290,1),""))</f>
        <v>0</v>
      </c>
      <c r="B2284" t="str">
        <f>IF(A2284=1,COUNTIF($A$8:A2284,1),"")</f>
        <v/>
      </c>
      <c r="D2284" s="158">
        <f>IFERROR($C$8:INDEX($C$8:$C$3000,COUNTIF($C$8:$C$3000,"?*")),"")</f>
        <v>0</v>
      </c>
      <c r="F2284">
        <f>--ISNUMBER(IFERROR(SEARCH('Project Costing'!#REF!,'Equipment &amp; Materials'!J2290,1),""))</f>
        <v>0</v>
      </c>
      <c r="G2284" t="str">
        <f>IF(F2284=1,COUNTIF($F$8:F2284,1),"")</f>
        <v/>
      </c>
      <c r="I2284" s="157">
        <f>IFERROR($H$8:INDEX($H$8:$H$3000,COUNTIF($H$8:$H$3000,"?*")),"")</f>
        <v>0</v>
      </c>
    </row>
    <row r="2285" spans="1:9" x14ac:dyDescent="0.25">
      <c r="A2285">
        <f>--ISNUMBER(IFERROR(SEARCH('Project Costing'!#REF!,'Equipment &amp; Materials'!J2291,1),""))</f>
        <v>0</v>
      </c>
      <c r="B2285" t="str">
        <f>IF(A2285=1,COUNTIF($A$8:A2285,1),"")</f>
        <v/>
      </c>
      <c r="D2285" s="158">
        <f>IFERROR($C$8:INDEX($C$8:$C$3000,COUNTIF($C$8:$C$3000,"?*")),"")</f>
        <v>0</v>
      </c>
      <c r="F2285">
        <f>--ISNUMBER(IFERROR(SEARCH('Project Costing'!#REF!,'Equipment &amp; Materials'!J2291,1),""))</f>
        <v>0</v>
      </c>
      <c r="G2285" t="str">
        <f>IF(F2285=1,COUNTIF($F$8:F2285,1),"")</f>
        <v/>
      </c>
      <c r="I2285" s="157">
        <f>IFERROR($H$8:INDEX($H$8:$H$3000,COUNTIF($H$8:$H$3000,"?*")),"")</f>
        <v>0</v>
      </c>
    </row>
    <row r="2286" spans="1:9" x14ac:dyDescent="0.25">
      <c r="A2286">
        <f>--ISNUMBER(IFERROR(SEARCH('Project Costing'!#REF!,'Equipment &amp; Materials'!J2292,1),""))</f>
        <v>0</v>
      </c>
      <c r="B2286" t="str">
        <f>IF(A2286=1,COUNTIF($A$8:A2286,1),"")</f>
        <v/>
      </c>
      <c r="D2286" s="158">
        <f>IFERROR($C$8:INDEX($C$8:$C$3000,COUNTIF($C$8:$C$3000,"?*")),"")</f>
        <v>0</v>
      </c>
      <c r="F2286">
        <f>--ISNUMBER(IFERROR(SEARCH('Project Costing'!#REF!,'Equipment &amp; Materials'!J2292,1),""))</f>
        <v>0</v>
      </c>
      <c r="G2286" t="str">
        <f>IF(F2286=1,COUNTIF($F$8:F2286,1),"")</f>
        <v/>
      </c>
      <c r="I2286" s="157">
        <f>IFERROR($H$8:INDEX($H$8:$H$3000,COUNTIF($H$8:$H$3000,"?*")),"")</f>
        <v>0</v>
      </c>
    </row>
    <row r="2287" spans="1:9" x14ac:dyDescent="0.25">
      <c r="A2287">
        <f>--ISNUMBER(IFERROR(SEARCH('Project Costing'!#REF!,'Equipment &amp; Materials'!J2293,1),""))</f>
        <v>0</v>
      </c>
      <c r="B2287" t="str">
        <f>IF(A2287=1,COUNTIF($A$8:A2287,1),"")</f>
        <v/>
      </c>
      <c r="D2287" s="158">
        <f>IFERROR($C$8:INDEX($C$8:$C$3000,COUNTIF($C$8:$C$3000,"?*")),"")</f>
        <v>0</v>
      </c>
      <c r="F2287">
        <f>--ISNUMBER(IFERROR(SEARCH('Project Costing'!#REF!,'Equipment &amp; Materials'!J2293,1),""))</f>
        <v>0</v>
      </c>
      <c r="G2287" t="str">
        <f>IF(F2287=1,COUNTIF($F$8:F2287,1),"")</f>
        <v/>
      </c>
      <c r="I2287" s="157">
        <f>IFERROR($H$8:INDEX($H$8:$H$3000,COUNTIF($H$8:$H$3000,"?*")),"")</f>
        <v>0</v>
      </c>
    </row>
    <row r="2288" spans="1:9" x14ac:dyDescent="0.25">
      <c r="A2288">
        <f>--ISNUMBER(IFERROR(SEARCH('Project Costing'!#REF!,'Equipment &amp; Materials'!J2294,1),""))</f>
        <v>0</v>
      </c>
      <c r="B2288" t="str">
        <f>IF(A2288=1,COUNTIF($A$8:A2288,1),"")</f>
        <v/>
      </c>
      <c r="D2288" s="158">
        <f>IFERROR($C$8:INDEX($C$8:$C$3000,COUNTIF($C$8:$C$3000,"?*")),"")</f>
        <v>0</v>
      </c>
      <c r="F2288">
        <f>--ISNUMBER(IFERROR(SEARCH('Project Costing'!#REF!,'Equipment &amp; Materials'!J2294,1),""))</f>
        <v>0</v>
      </c>
      <c r="G2288" t="str">
        <f>IF(F2288=1,COUNTIF($F$8:F2288,1),"")</f>
        <v/>
      </c>
      <c r="I2288" s="157">
        <f>IFERROR($H$8:INDEX($H$8:$H$3000,COUNTIF($H$8:$H$3000,"?*")),"")</f>
        <v>0</v>
      </c>
    </row>
    <row r="2289" spans="1:9" x14ac:dyDescent="0.25">
      <c r="A2289">
        <f>--ISNUMBER(IFERROR(SEARCH('Project Costing'!#REF!,'Equipment &amp; Materials'!J2295,1),""))</f>
        <v>0</v>
      </c>
      <c r="B2289" t="str">
        <f>IF(A2289=1,COUNTIF($A$8:A2289,1),"")</f>
        <v/>
      </c>
      <c r="D2289" s="158">
        <f>IFERROR($C$8:INDEX($C$8:$C$3000,COUNTIF($C$8:$C$3000,"?*")),"")</f>
        <v>0</v>
      </c>
      <c r="F2289">
        <f>--ISNUMBER(IFERROR(SEARCH('Project Costing'!#REF!,'Equipment &amp; Materials'!J2295,1),""))</f>
        <v>0</v>
      </c>
      <c r="G2289" t="str">
        <f>IF(F2289=1,COUNTIF($F$8:F2289,1),"")</f>
        <v/>
      </c>
      <c r="I2289" s="157">
        <f>IFERROR($H$8:INDEX($H$8:$H$3000,COUNTIF($H$8:$H$3000,"?*")),"")</f>
        <v>0</v>
      </c>
    </row>
    <row r="2290" spans="1:9" x14ac:dyDescent="0.25">
      <c r="A2290">
        <f>--ISNUMBER(IFERROR(SEARCH('Project Costing'!#REF!,'Equipment &amp; Materials'!J2296,1),""))</f>
        <v>0</v>
      </c>
      <c r="B2290" t="str">
        <f>IF(A2290=1,COUNTIF($A$8:A2290,1),"")</f>
        <v/>
      </c>
      <c r="D2290" s="158">
        <f>IFERROR($C$8:INDEX($C$8:$C$3000,COUNTIF($C$8:$C$3000,"?*")),"")</f>
        <v>0</v>
      </c>
      <c r="F2290">
        <f>--ISNUMBER(IFERROR(SEARCH('Project Costing'!#REF!,'Equipment &amp; Materials'!J2296,1),""))</f>
        <v>0</v>
      </c>
      <c r="G2290" t="str">
        <f>IF(F2290=1,COUNTIF($F$8:F2290,1),"")</f>
        <v/>
      </c>
      <c r="I2290" s="157">
        <f>IFERROR($H$8:INDEX($H$8:$H$3000,COUNTIF($H$8:$H$3000,"?*")),"")</f>
        <v>0</v>
      </c>
    </row>
    <row r="2291" spans="1:9" x14ac:dyDescent="0.25">
      <c r="A2291">
        <f>--ISNUMBER(IFERROR(SEARCH('Project Costing'!#REF!,'Equipment &amp; Materials'!J2297,1),""))</f>
        <v>0</v>
      </c>
      <c r="B2291" t="str">
        <f>IF(A2291=1,COUNTIF($A$8:A2291,1),"")</f>
        <v/>
      </c>
      <c r="D2291" s="158">
        <f>IFERROR($C$8:INDEX($C$8:$C$3000,COUNTIF($C$8:$C$3000,"?*")),"")</f>
        <v>0</v>
      </c>
      <c r="F2291">
        <f>--ISNUMBER(IFERROR(SEARCH('Project Costing'!#REF!,'Equipment &amp; Materials'!J2297,1),""))</f>
        <v>0</v>
      </c>
      <c r="G2291" t="str">
        <f>IF(F2291=1,COUNTIF($F$8:F2291,1),"")</f>
        <v/>
      </c>
      <c r="I2291" s="157">
        <f>IFERROR($H$8:INDEX($H$8:$H$3000,COUNTIF($H$8:$H$3000,"?*")),"")</f>
        <v>0</v>
      </c>
    </row>
    <row r="2292" spans="1:9" x14ac:dyDescent="0.25">
      <c r="A2292">
        <f>--ISNUMBER(IFERROR(SEARCH('Project Costing'!#REF!,'Equipment &amp; Materials'!J2298,1),""))</f>
        <v>0</v>
      </c>
      <c r="B2292" t="str">
        <f>IF(A2292=1,COUNTIF($A$8:A2292,1),"")</f>
        <v/>
      </c>
      <c r="D2292" s="158">
        <f>IFERROR($C$8:INDEX($C$8:$C$3000,COUNTIF($C$8:$C$3000,"?*")),"")</f>
        <v>0</v>
      </c>
      <c r="F2292">
        <f>--ISNUMBER(IFERROR(SEARCH('Project Costing'!#REF!,'Equipment &amp; Materials'!J2298,1),""))</f>
        <v>0</v>
      </c>
      <c r="G2292" t="str">
        <f>IF(F2292=1,COUNTIF($F$8:F2292,1),"")</f>
        <v/>
      </c>
      <c r="I2292" s="157">
        <f>IFERROR($H$8:INDEX($H$8:$H$3000,COUNTIF($H$8:$H$3000,"?*")),"")</f>
        <v>0</v>
      </c>
    </row>
    <row r="2293" spans="1:9" x14ac:dyDescent="0.25">
      <c r="A2293">
        <f>--ISNUMBER(IFERROR(SEARCH('Project Costing'!#REF!,'Equipment &amp; Materials'!J2299,1),""))</f>
        <v>0</v>
      </c>
      <c r="B2293" t="str">
        <f>IF(A2293=1,COUNTIF($A$8:A2293,1),"")</f>
        <v/>
      </c>
      <c r="D2293" s="158">
        <f>IFERROR($C$8:INDEX($C$8:$C$3000,COUNTIF($C$8:$C$3000,"?*")),"")</f>
        <v>0</v>
      </c>
      <c r="F2293">
        <f>--ISNUMBER(IFERROR(SEARCH('Project Costing'!#REF!,'Equipment &amp; Materials'!J2299,1),""))</f>
        <v>0</v>
      </c>
      <c r="G2293" t="str">
        <f>IF(F2293=1,COUNTIF($F$8:F2293,1),"")</f>
        <v/>
      </c>
      <c r="I2293" s="157">
        <f>IFERROR($H$8:INDEX($H$8:$H$3000,COUNTIF($H$8:$H$3000,"?*")),"")</f>
        <v>0</v>
      </c>
    </row>
    <row r="2294" spans="1:9" x14ac:dyDescent="0.25">
      <c r="A2294">
        <f>--ISNUMBER(IFERROR(SEARCH('Project Costing'!#REF!,'Equipment &amp; Materials'!J2300,1),""))</f>
        <v>0</v>
      </c>
      <c r="B2294" t="str">
        <f>IF(A2294=1,COUNTIF($A$8:A2294,1),"")</f>
        <v/>
      </c>
      <c r="D2294" s="158">
        <f>IFERROR($C$8:INDEX($C$8:$C$3000,COUNTIF($C$8:$C$3000,"?*")),"")</f>
        <v>0</v>
      </c>
      <c r="F2294">
        <f>--ISNUMBER(IFERROR(SEARCH('Project Costing'!#REF!,'Equipment &amp; Materials'!J2300,1),""))</f>
        <v>0</v>
      </c>
      <c r="G2294" t="str">
        <f>IF(F2294=1,COUNTIF($F$8:F2294,1),"")</f>
        <v/>
      </c>
      <c r="I2294" s="157">
        <f>IFERROR($H$8:INDEX($H$8:$H$3000,COUNTIF($H$8:$H$3000,"?*")),"")</f>
        <v>0</v>
      </c>
    </row>
    <row r="2295" spans="1:9" x14ac:dyDescent="0.25">
      <c r="A2295">
        <f>--ISNUMBER(IFERROR(SEARCH('Project Costing'!#REF!,'Equipment &amp; Materials'!J2301,1),""))</f>
        <v>0</v>
      </c>
      <c r="B2295" t="str">
        <f>IF(A2295=1,COUNTIF($A$8:A2295,1),"")</f>
        <v/>
      </c>
      <c r="D2295" s="158">
        <f>IFERROR($C$8:INDEX($C$8:$C$3000,COUNTIF($C$8:$C$3000,"?*")),"")</f>
        <v>0</v>
      </c>
      <c r="F2295">
        <f>--ISNUMBER(IFERROR(SEARCH('Project Costing'!#REF!,'Equipment &amp; Materials'!J2301,1),""))</f>
        <v>0</v>
      </c>
      <c r="G2295" t="str">
        <f>IF(F2295=1,COUNTIF($F$8:F2295,1),"")</f>
        <v/>
      </c>
      <c r="I2295" s="157">
        <f>IFERROR($H$8:INDEX($H$8:$H$3000,COUNTIF($H$8:$H$3000,"?*")),"")</f>
        <v>0</v>
      </c>
    </row>
    <row r="2296" spans="1:9" x14ac:dyDescent="0.25">
      <c r="A2296">
        <f>--ISNUMBER(IFERROR(SEARCH('Project Costing'!#REF!,'Equipment &amp; Materials'!J2302,1),""))</f>
        <v>0</v>
      </c>
      <c r="B2296" t="str">
        <f>IF(A2296=1,COUNTIF($A$8:A2296,1),"")</f>
        <v/>
      </c>
      <c r="D2296" s="158">
        <f>IFERROR($C$8:INDEX($C$8:$C$3000,COUNTIF($C$8:$C$3000,"?*")),"")</f>
        <v>0</v>
      </c>
      <c r="F2296">
        <f>--ISNUMBER(IFERROR(SEARCH('Project Costing'!#REF!,'Equipment &amp; Materials'!J2302,1),""))</f>
        <v>0</v>
      </c>
      <c r="G2296" t="str">
        <f>IF(F2296=1,COUNTIF($F$8:F2296,1),"")</f>
        <v/>
      </c>
      <c r="I2296" s="157">
        <f>IFERROR($H$8:INDEX($H$8:$H$3000,COUNTIF($H$8:$H$3000,"?*")),"")</f>
        <v>0</v>
      </c>
    </row>
    <row r="2297" spans="1:9" x14ac:dyDescent="0.25">
      <c r="A2297">
        <f>--ISNUMBER(IFERROR(SEARCH('Project Costing'!#REF!,'Equipment &amp; Materials'!J2303,1),""))</f>
        <v>0</v>
      </c>
      <c r="B2297" t="str">
        <f>IF(A2297=1,COUNTIF($A$8:A2297,1),"")</f>
        <v/>
      </c>
      <c r="D2297" s="158">
        <f>IFERROR($C$8:INDEX($C$8:$C$3000,COUNTIF($C$8:$C$3000,"?*")),"")</f>
        <v>0</v>
      </c>
      <c r="F2297">
        <f>--ISNUMBER(IFERROR(SEARCH('Project Costing'!#REF!,'Equipment &amp; Materials'!J2303,1),""))</f>
        <v>0</v>
      </c>
      <c r="G2297" t="str">
        <f>IF(F2297=1,COUNTIF($F$8:F2297,1),"")</f>
        <v/>
      </c>
      <c r="I2297" s="157">
        <f>IFERROR($H$8:INDEX($H$8:$H$3000,COUNTIF($H$8:$H$3000,"?*")),"")</f>
        <v>0</v>
      </c>
    </row>
    <row r="2298" spans="1:9" x14ac:dyDescent="0.25">
      <c r="A2298">
        <f>--ISNUMBER(IFERROR(SEARCH('Project Costing'!#REF!,'Equipment &amp; Materials'!J2304,1),""))</f>
        <v>0</v>
      </c>
      <c r="B2298" t="str">
        <f>IF(A2298=1,COUNTIF($A$8:A2298,1),"")</f>
        <v/>
      </c>
      <c r="D2298" s="158">
        <f>IFERROR($C$8:INDEX($C$8:$C$3000,COUNTIF($C$8:$C$3000,"?*")),"")</f>
        <v>0</v>
      </c>
      <c r="F2298">
        <f>--ISNUMBER(IFERROR(SEARCH('Project Costing'!#REF!,'Equipment &amp; Materials'!J2304,1),""))</f>
        <v>0</v>
      </c>
      <c r="G2298" t="str">
        <f>IF(F2298=1,COUNTIF($F$8:F2298,1),"")</f>
        <v/>
      </c>
      <c r="I2298" s="157">
        <f>IFERROR($H$8:INDEX($H$8:$H$3000,COUNTIF($H$8:$H$3000,"?*")),"")</f>
        <v>0</v>
      </c>
    </row>
    <row r="2299" spans="1:9" x14ac:dyDescent="0.25">
      <c r="A2299">
        <f>--ISNUMBER(IFERROR(SEARCH('Project Costing'!#REF!,'Equipment &amp; Materials'!J2305,1),""))</f>
        <v>0</v>
      </c>
      <c r="B2299" t="str">
        <f>IF(A2299=1,COUNTIF($A$8:A2299,1),"")</f>
        <v/>
      </c>
      <c r="D2299" s="158">
        <f>IFERROR($C$8:INDEX($C$8:$C$3000,COUNTIF($C$8:$C$3000,"?*")),"")</f>
        <v>0</v>
      </c>
      <c r="F2299">
        <f>--ISNUMBER(IFERROR(SEARCH('Project Costing'!#REF!,'Equipment &amp; Materials'!J2305,1),""))</f>
        <v>0</v>
      </c>
      <c r="G2299" t="str">
        <f>IF(F2299=1,COUNTIF($F$8:F2299,1),"")</f>
        <v/>
      </c>
      <c r="I2299" s="157">
        <f>IFERROR($H$8:INDEX($H$8:$H$3000,COUNTIF($H$8:$H$3000,"?*")),"")</f>
        <v>0</v>
      </c>
    </row>
    <row r="2300" spans="1:9" x14ac:dyDescent="0.25">
      <c r="A2300">
        <f>--ISNUMBER(IFERROR(SEARCH('Project Costing'!#REF!,'Equipment &amp; Materials'!J2306,1),""))</f>
        <v>0</v>
      </c>
      <c r="B2300" t="str">
        <f>IF(A2300=1,COUNTIF($A$8:A2300,1),"")</f>
        <v/>
      </c>
      <c r="D2300" s="158">
        <f>IFERROR($C$8:INDEX($C$8:$C$3000,COUNTIF($C$8:$C$3000,"?*")),"")</f>
        <v>0</v>
      </c>
      <c r="F2300">
        <f>--ISNUMBER(IFERROR(SEARCH('Project Costing'!#REF!,'Equipment &amp; Materials'!J2306,1),""))</f>
        <v>0</v>
      </c>
      <c r="G2300" t="str">
        <f>IF(F2300=1,COUNTIF($F$8:F2300,1),"")</f>
        <v/>
      </c>
      <c r="I2300" s="157">
        <f>IFERROR($H$8:INDEX($H$8:$H$3000,COUNTIF($H$8:$H$3000,"?*")),"")</f>
        <v>0</v>
      </c>
    </row>
    <row r="2301" spans="1:9" x14ac:dyDescent="0.25">
      <c r="A2301">
        <f>--ISNUMBER(IFERROR(SEARCH('Project Costing'!#REF!,'Equipment &amp; Materials'!J2307,1),""))</f>
        <v>0</v>
      </c>
      <c r="B2301" t="str">
        <f>IF(A2301=1,COUNTIF($A$8:A2301,1),"")</f>
        <v/>
      </c>
      <c r="D2301" s="158">
        <f>IFERROR($C$8:INDEX($C$8:$C$3000,COUNTIF($C$8:$C$3000,"?*")),"")</f>
        <v>0</v>
      </c>
      <c r="F2301">
        <f>--ISNUMBER(IFERROR(SEARCH('Project Costing'!#REF!,'Equipment &amp; Materials'!J2307,1),""))</f>
        <v>0</v>
      </c>
      <c r="G2301" t="str">
        <f>IF(F2301=1,COUNTIF($F$8:F2301,1),"")</f>
        <v/>
      </c>
      <c r="I2301" s="157">
        <f>IFERROR($H$8:INDEX($H$8:$H$3000,COUNTIF($H$8:$H$3000,"?*")),"")</f>
        <v>0</v>
      </c>
    </row>
    <row r="2302" spans="1:9" x14ac:dyDescent="0.25">
      <c r="A2302">
        <f>--ISNUMBER(IFERROR(SEARCH('Project Costing'!#REF!,'Equipment &amp; Materials'!J2308,1),""))</f>
        <v>0</v>
      </c>
      <c r="B2302" t="str">
        <f>IF(A2302=1,COUNTIF($A$8:A2302,1),"")</f>
        <v/>
      </c>
      <c r="D2302" s="158">
        <f>IFERROR($C$8:INDEX($C$8:$C$3000,COUNTIF($C$8:$C$3000,"?*")),"")</f>
        <v>0</v>
      </c>
      <c r="F2302">
        <f>--ISNUMBER(IFERROR(SEARCH('Project Costing'!#REF!,'Equipment &amp; Materials'!J2308,1),""))</f>
        <v>0</v>
      </c>
      <c r="G2302" t="str">
        <f>IF(F2302=1,COUNTIF($F$8:F2302,1),"")</f>
        <v/>
      </c>
      <c r="I2302" s="157">
        <f>IFERROR($H$8:INDEX($H$8:$H$3000,COUNTIF($H$8:$H$3000,"?*")),"")</f>
        <v>0</v>
      </c>
    </row>
    <row r="2303" spans="1:9" x14ac:dyDescent="0.25">
      <c r="A2303">
        <f>--ISNUMBER(IFERROR(SEARCH('Project Costing'!#REF!,'Equipment &amp; Materials'!J2309,1),""))</f>
        <v>0</v>
      </c>
      <c r="B2303" t="str">
        <f>IF(A2303=1,COUNTIF($A$8:A2303,1),"")</f>
        <v/>
      </c>
      <c r="D2303" s="158">
        <f>IFERROR($C$8:INDEX($C$8:$C$3000,COUNTIF($C$8:$C$3000,"?*")),"")</f>
        <v>0</v>
      </c>
      <c r="F2303">
        <f>--ISNUMBER(IFERROR(SEARCH('Project Costing'!#REF!,'Equipment &amp; Materials'!J2309,1),""))</f>
        <v>0</v>
      </c>
      <c r="G2303" t="str">
        <f>IF(F2303=1,COUNTIF($F$8:F2303,1),"")</f>
        <v/>
      </c>
      <c r="I2303" s="157">
        <f>IFERROR($H$8:INDEX($H$8:$H$3000,COUNTIF($H$8:$H$3000,"?*")),"")</f>
        <v>0</v>
      </c>
    </row>
    <row r="2304" spans="1:9" x14ac:dyDescent="0.25">
      <c r="A2304">
        <f>--ISNUMBER(IFERROR(SEARCH('Project Costing'!#REF!,'Equipment &amp; Materials'!J2310,1),""))</f>
        <v>0</v>
      </c>
      <c r="B2304" t="str">
        <f>IF(A2304=1,COUNTIF($A$8:A2304,1),"")</f>
        <v/>
      </c>
      <c r="D2304" s="158">
        <f>IFERROR($C$8:INDEX($C$8:$C$3000,COUNTIF($C$8:$C$3000,"?*")),"")</f>
        <v>0</v>
      </c>
      <c r="F2304">
        <f>--ISNUMBER(IFERROR(SEARCH('Project Costing'!#REF!,'Equipment &amp; Materials'!J2310,1),""))</f>
        <v>0</v>
      </c>
      <c r="G2304" t="str">
        <f>IF(F2304=1,COUNTIF($F$8:F2304,1),"")</f>
        <v/>
      </c>
      <c r="I2304" s="157">
        <f>IFERROR($H$8:INDEX($H$8:$H$3000,COUNTIF($H$8:$H$3000,"?*")),"")</f>
        <v>0</v>
      </c>
    </row>
    <row r="2305" spans="1:9" x14ac:dyDescent="0.25">
      <c r="A2305">
        <f>--ISNUMBER(IFERROR(SEARCH('Project Costing'!#REF!,'Equipment &amp; Materials'!J2311,1),""))</f>
        <v>0</v>
      </c>
      <c r="B2305" t="str">
        <f>IF(A2305=1,COUNTIF($A$8:A2305,1),"")</f>
        <v/>
      </c>
      <c r="D2305" s="158">
        <f>IFERROR($C$8:INDEX($C$8:$C$3000,COUNTIF($C$8:$C$3000,"?*")),"")</f>
        <v>0</v>
      </c>
      <c r="F2305">
        <f>--ISNUMBER(IFERROR(SEARCH('Project Costing'!#REF!,'Equipment &amp; Materials'!J2311,1),""))</f>
        <v>0</v>
      </c>
      <c r="G2305" t="str">
        <f>IF(F2305=1,COUNTIF($F$8:F2305,1),"")</f>
        <v/>
      </c>
      <c r="I2305" s="157">
        <f>IFERROR($H$8:INDEX($H$8:$H$3000,COUNTIF($H$8:$H$3000,"?*")),"")</f>
        <v>0</v>
      </c>
    </row>
    <row r="2306" spans="1:9" x14ac:dyDescent="0.25">
      <c r="A2306">
        <f>--ISNUMBER(IFERROR(SEARCH('Project Costing'!#REF!,'Equipment &amp; Materials'!J2312,1),""))</f>
        <v>0</v>
      </c>
      <c r="B2306" t="str">
        <f>IF(A2306=1,COUNTIF($A$8:A2306,1),"")</f>
        <v/>
      </c>
      <c r="D2306" s="158">
        <f>IFERROR($C$8:INDEX($C$8:$C$3000,COUNTIF($C$8:$C$3000,"?*")),"")</f>
        <v>0</v>
      </c>
      <c r="F2306">
        <f>--ISNUMBER(IFERROR(SEARCH('Project Costing'!#REF!,'Equipment &amp; Materials'!J2312,1),""))</f>
        <v>0</v>
      </c>
      <c r="G2306" t="str">
        <f>IF(F2306=1,COUNTIF($F$8:F2306,1),"")</f>
        <v/>
      </c>
      <c r="I2306" s="157">
        <f>IFERROR($H$8:INDEX($H$8:$H$3000,COUNTIF($H$8:$H$3000,"?*")),"")</f>
        <v>0</v>
      </c>
    </row>
    <row r="2307" spans="1:9" x14ac:dyDescent="0.25">
      <c r="A2307">
        <f>--ISNUMBER(IFERROR(SEARCH('Project Costing'!#REF!,'Equipment &amp; Materials'!J2313,1),""))</f>
        <v>0</v>
      </c>
      <c r="B2307" t="str">
        <f>IF(A2307=1,COUNTIF($A$8:A2307,1),"")</f>
        <v/>
      </c>
      <c r="D2307" s="158">
        <f>IFERROR($C$8:INDEX($C$8:$C$3000,COUNTIF($C$8:$C$3000,"?*")),"")</f>
        <v>0</v>
      </c>
      <c r="F2307">
        <f>--ISNUMBER(IFERROR(SEARCH('Project Costing'!#REF!,'Equipment &amp; Materials'!J2313,1),""))</f>
        <v>0</v>
      </c>
      <c r="G2307" t="str">
        <f>IF(F2307=1,COUNTIF($F$8:F2307,1),"")</f>
        <v/>
      </c>
      <c r="I2307" s="157">
        <f>IFERROR($H$8:INDEX($H$8:$H$3000,COUNTIF($H$8:$H$3000,"?*")),"")</f>
        <v>0</v>
      </c>
    </row>
    <row r="2308" spans="1:9" x14ac:dyDescent="0.25">
      <c r="A2308">
        <f>--ISNUMBER(IFERROR(SEARCH('Project Costing'!#REF!,'Equipment &amp; Materials'!J2314,1),""))</f>
        <v>0</v>
      </c>
      <c r="B2308" t="str">
        <f>IF(A2308=1,COUNTIF($A$8:A2308,1),"")</f>
        <v/>
      </c>
      <c r="D2308" s="158">
        <f>IFERROR($C$8:INDEX($C$8:$C$3000,COUNTIF($C$8:$C$3000,"?*")),"")</f>
        <v>0</v>
      </c>
      <c r="F2308">
        <f>--ISNUMBER(IFERROR(SEARCH('Project Costing'!#REF!,'Equipment &amp; Materials'!J2314,1),""))</f>
        <v>0</v>
      </c>
      <c r="G2308" t="str">
        <f>IF(F2308=1,COUNTIF($F$8:F2308,1),"")</f>
        <v/>
      </c>
      <c r="I2308" s="157">
        <f>IFERROR($H$8:INDEX($H$8:$H$3000,COUNTIF($H$8:$H$3000,"?*")),"")</f>
        <v>0</v>
      </c>
    </row>
    <row r="2309" spans="1:9" x14ac:dyDescent="0.25">
      <c r="A2309">
        <f>--ISNUMBER(IFERROR(SEARCH('Project Costing'!#REF!,'Equipment &amp; Materials'!J2315,1),""))</f>
        <v>0</v>
      </c>
      <c r="B2309" t="str">
        <f>IF(A2309=1,COUNTIF($A$8:A2309,1),"")</f>
        <v/>
      </c>
      <c r="D2309" s="158">
        <f>IFERROR($C$8:INDEX($C$8:$C$3000,COUNTIF($C$8:$C$3000,"?*")),"")</f>
        <v>0</v>
      </c>
      <c r="F2309">
        <f>--ISNUMBER(IFERROR(SEARCH('Project Costing'!#REF!,'Equipment &amp; Materials'!J2315,1),""))</f>
        <v>0</v>
      </c>
      <c r="G2309" t="str">
        <f>IF(F2309=1,COUNTIF($F$8:F2309,1),"")</f>
        <v/>
      </c>
      <c r="I2309" s="157">
        <f>IFERROR($H$8:INDEX($H$8:$H$3000,COUNTIF($H$8:$H$3000,"?*")),"")</f>
        <v>0</v>
      </c>
    </row>
    <row r="2310" spans="1:9" x14ac:dyDescent="0.25">
      <c r="A2310">
        <f>--ISNUMBER(IFERROR(SEARCH('Project Costing'!#REF!,'Equipment &amp; Materials'!J2316,1),""))</f>
        <v>0</v>
      </c>
      <c r="B2310" t="str">
        <f>IF(A2310=1,COUNTIF($A$8:A2310,1),"")</f>
        <v/>
      </c>
      <c r="D2310" s="158">
        <f>IFERROR($C$8:INDEX($C$8:$C$3000,COUNTIF($C$8:$C$3000,"?*")),"")</f>
        <v>0</v>
      </c>
      <c r="F2310">
        <f>--ISNUMBER(IFERROR(SEARCH('Project Costing'!#REF!,'Equipment &amp; Materials'!J2316,1),""))</f>
        <v>0</v>
      </c>
      <c r="G2310" t="str">
        <f>IF(F2310=1,COUNTIF($F$8:F2310,1),"")</f>
        <v/>
      </c>
      <c r="I2310" s="157">
        <f>IFERROR($H$8:INDEX($H$8:$H$3000,COUNTIF($H$8:$H$3000,"?*")),"")</f>
        <v>0</v>
      </c>
    </row>
    <row r="2311" spans="1:9" x14ac:dyDescent="0.25">
      <c r="A2311">
        <f>--ISNUMBER(IFERROR(SEARCH('Project Costing'!#REF!,'Equipment &amp; Materials'!J2317,1),""))</f>
        <v>0</v>
      </c>
      <c r="B2311" t="str">
        <f>IF(A2311=1,COUNTIF($A$8:A2311,1),"")</f>
        <v/>
      </c>
      <c r="D2311" s="158">
        <f>IFERROR($C$8:INDEX($C$8:$C$3000,COUNTIF($C$8:$C$3000,"?*")),"")</f>
        <v>0</v>
      </c>
      <c r="F2311">
        <f>--ISNUMBER(IFERROR(SEARCH('Project Costing'!#REF!,'Equipment &amp; Materials'!J2317,1),""))</f>
        <v>0</v>
      </c>
      <c r="G2311" t="str">
        <f>IF(F2311=1,COUNTIF($F$8:F2311,1),"")</f>
        <v/>
      </c>
      <c r="I2311" s="157">
        <f>IFERROR($H$8:INDEX($H$8:$H$3000,COUNTIF($H$8:$H$3000,"?*")),"")</f>
        <v>0</v>
      </c>
    </row>
    <row r="2312" spans="1:9" x14ac:dyDescent="0.25">
      <c r="A2312">
        <f>--ISNUMBER(IFERROR(SEARCH('Project Costing'!#REF!,'Equipment &amp; Materials'!J2318,1),""))</f>
        <v>0</v>
      </c>
      <c r="B2312" t="str">
        <f>IF(A2312=1,COUNTIF($A$8:A2312,1),"")</f>
        <v/>
      </c>
      <c r="D2312" s="158">
        <f>IFERROR($C$8:INDEX($C$8:$C$3000,COUNTIF($C$8:$C$3000,"?*")),"")</f>
        <v>0</v>
      </c>
      <c r="F2312">
        <f>--ISNUMBER(IFERROR(SEARCH('Project Costing'!#REF!,'Equipment &amp; Materials'!J2318,1),""))</f>
        <v>0</v>
      </c>
      <c r="G2312" t="str">
        <f>IF(F2312=1,COUNTIF($F$8:F2312,1),"")</f>
        <v/>
      </c>
      <c r="I2312" s="157">
        <f>IFERROR($H$8:INDEX($H$8:$H$3000,COUNTIF($H$8:$H$3000,"?*")),"")</f>
        <v>0</v>
      </c>
    </row>
    <row r="2313" spans="1:9" x14ac:dyDescent="0.25">
      <c r="A2313">
        <f>--ISNUMBER(IFERROR(SEARCH('Project Costing'!#REF!,'Equipment &amp; Materials'!J2319,1),""))</f>
        <v>0</v>
      </c>
      <c r="B2313" t="str">
        <f>IF(A2313=1,COUNTIF($A$8:A2313,1),"")</f>
        <v/>
      </c>
      <c r="D2313" s="158">
        <f>IFERROR($C$8:INDEX($C$8:$C$3000,COUNTIF($C$8:$C$3000,"?*")),"")</f>
        <v>0</v>
      </c>
      <c r="F2313">
        <f>--ISNUMBER(IFERROR(SEARCH('Project Costing'!#REF!,'Equipment &amp; Materials'!J2319,1),""))</f>
        <v>0</v>
      </c>
      <c r="G2313" t="str">
        <f>IF(F2313=1,COUNTIF($F$8:F2313,1),"")</f>
        <v/>
      </c>
      <c r="I2313" s="157">
        <f>IFERROR($H$8:INDEX($H$8:$H$3000,COUNTIF($H$8:$H$3000,"?*")),"")</f>
        <v>0</v>
      </c>
    </row>
    <row r="2314" spans="1:9" x14ac:dyDescent="0.25">
      <c r="A2314">
        <f>--ISNUMBER(IFERROR(SEARCH('Project Costing'!#REF!,'Equipment &amp; Materials'!J2320,1),""))</f>
        <v>0</v>
      </c>
      <c r="B2314" t="str">
        <f>IF(A2314=1,COUNTIF($A$8:A2314,1),"")</f>
        <v/>
      </c>
      <c r="D2314" s="158">
        <f>IFERROR($C$8:INDEX($C$8:$C$3000,COUNTIF($C$8:$C$3000,"?*")),"")</f>
        <v>0</v>
      </c>
      <c r="F2314">
        <f>--ISNUMBER(IFERROR(SEARCH('Project Costing'!#REF!,'Equipment &amp; Materials'!J2320,1),""))</f>
        <v>0</v>
      </c>
      <c r="G2314" t="str">
        <f>IF(F2314=1,COUNTIF($F$8:F2314,1),"")</f>
        <v/>
      </c>
      <c r="I2314" s="157">
        <f>IFERROR($H$8:INDEX($H$8:$H$3000,COUNTIF($H$8:$H$3000,"?*")),"")</f>
        <v>0</v>
      </c>
    </row>
    <row r="2315" spans="1:9" x14ac:dyDescent="0.25">
      <c r="A2315">
        <f>--ISNUMBER(IFERROR(SEARCH('Project Costing'!#REF!,'Equipment &amp; Materials'!J2321,1),""))</f>
        <v>0</v>
      </c>
      <c r="B2315" t="str">
        <f>IF(A2315=1,COUNTIF($A$8:A2315,1),"")</f>
        <v/>
      </c>
      <c r="D2315" s="158">
        <f>IFERROR($C$8:INDEX($C$8:$C$3000,COUNTIF($C$8:$C$3000,"?*")),"")</f>
        <v>0</v>
      </c>
      <c r="F2315">
        <f>--ISNUMBER(IFERROR(SEARCH('Project Costing'!#REF!,'Equipment &amp; Materials'!J2321,1),""))</f>
        <v>0</v>
      </c>
      <c r="G2315" t="str">
        <f>IF(F2315=1,COUNTIF($F$8:F2315,1),"")</f>
        <v/>
      </c>
      <c r="I2315" s="157">
        <f>IFERROR($H$8:INDEX($H$8:$H$3000,COUNTIF($H$8:$H$3000,"?*")),"")</f>
        <v>0</v>
      </c>
    </row>
    <row r="2316" spans="1:9" x14ac:dyDescent="0.25">
      <c r="A2316">
        <f>--ISNUMBER(IFERROR(SEARCH('Project Costing'!#REF!,'Equipment &amp; Materials'!J2322,1),""))</f>
        <v>0</v>
      </c>
      <c r="B2316" t="str">
        <f>IF(A2316=1,COUNTIF($A$8:A2316,1),"")</f>
        <v/>
      </c>
      <c r="D2316" s="158">
        <f>IFERROR($C$8:INDEX($C$8:$C$3000,COUNTIF($C$8:$C$3000,"?*")),"")</f>
        <v>0</v>
      </c>
      <c r="F2316">
        <f>--ISNUMBER(IFERROR(SEARCH('Project Costing'!#REF!,'Equipment &amp; Materials'!J2322,1),""))</f>
        <v>0</v>
      </c>
      <c r="G2316" t="str">
        <f>IF(F2316=1,COUNTIF($F$8:F2316,1),"")</f>
        <v/>
      </c>
      <c r="I2316" s="157">
        <f>IFERROR($H$8:INDEX($H$8:$H$3000,COUNTIF($H$8:$H$3000,"?*")),"")</f>
        <v>0</v>
      </c>
    </row>
    <row r="2317" spans="1:9" x14ac:dyDescent="0.25">
      <c r="A2317">
        <f>--ISNUMBER(IFERROR(SEARCH('Project Costing'!#REF!,'Equipment &amp; Materials'!J2323,1),""))</f>
        <v>0</v>
      </c>
      <c r="B2317" t="str">
        <f>IF(A2317=1,COUNTIF($A$8:A2317,1),"")</f>
        <v/>
      </c>
      <c r="D2317" s="158">
        <f>IFERROR($C$8:INDEX($C$8:$C$3000,COUNTIF($C$8:$C$3000,"?*")),"")</f>
        <v>0</v>
      </c>
      <c r="F2317">
        <f>--ISNUMBER(IFERROR(SEARCH('Project Costing'!#REF!,'Equipment &amp; Materials'!J2323,1),""))</f>
        <v>0</v>
      </c>
      <c r="G2317" t="str">
        <f>IF(F2317=1,COUNTIF($F$8:F2317,1),"")</f>
        <v/>
      </c>
      <c r="I2317" s="157">
        <f>IFERROR($H$8:INDEX($H$8:$H$3000,COUNTIF($H$8:$H$3000,"?*")),"")</f>
        <v>0</v>
      </c>
    </row>
    <row r="2318" spans="1:9" x14ac:dyDescent="0.25">
      <c r="A2318">
        <f>--ISNUMBER(IFERROR(SEARCH('Project Costing'!#REF!,'Equipment &amp; Materials'!J2324,1),""))</f>
        <v>0</v>
      </c>
      <c r="B2318" t="str">
        <f>IF(A2318=1,COUNTIF($A$8:A2318,1),"")</f>
        <v/>
      </c>
      <c r="D2318" s="158">
        <f>IFERROR($C$8:INDEX($C$8:$C$3000,COUNTIF($C$8:$C$3000,"?*")),"")</f>
        <v>0</v>
      </c>
      <c r="F2318">
        <f>--ISNUMBER(IFERROR(SEARCH('Project Costing'!#REF!,'Equipment &amp; Materials'!J2324,1),""))</f>
        <v>0</v>
      </c>
      <c r="G2318" t="str">
        <f>IF(F2318=1,COUNTIF($F$8:F2318,1),"")</f>
        <v/>
      </c>
      <c r="I2318" s="157">
        <f>IFERROR($H$8:INDEX($H$8:$H$3000,COUNTIF($H$8:$H$3000,"?*")),"")</f>
        <v>0</v>
      </c>
    </row>
    <row r="2319" spans="1:9" x14ac:dyDescent="0.25">
      <c r="A2319">
        <f>--ISNUMBER(IFERROR(SEARCH('Project Costing'!#REF!,'Equipment &amp; Materials'!J2325,1),""))</f>
        <v>0</v>
      </c>
      <c r="B2319" t="str">
        <f>IF(A2319=1,COUNTIF($A$8:A2319,1),"")</f>
        <v/>
      </c>
      <c r="D2319" s="158">
        <f>IFERROR($C$8:INDEX($C$8:$C$3000,COUNTIF($C$8:$C$3000,"?*")),"")</f>
        <v>0</v>
      </c>
      <c r="F2319">
        <f>--ISNUMBER(IFERROR(SEARCH('Project Costing'!#REF!,'Equipment &amp; Materials'!J2325,1),""))</f>
        <v>0</v>
      </c>
      <c r="G2319" t="str">
        <f>IF(F2319=1,COUNTIF($F$8:F2319,1),"")</f>
        <v/>
      </c>
      <c r="I2319" s="157">
        <f>IFERROR($H$8:INDEX($H$8:$H$3000,COUNTIF($H$8:$H$3000,"?*")),"")</f>
        <v>0</v>
      </c>
    </row>
    <row r="2320" spans="1:9" x14ac:dyDescent="0.25">
      <c r="A2320">
        <f>--ISNUMBER(IFERROR(SEARCH('Project Costing'!#REF!,'Equipment &amp; Materials'!J2326,1),""))</f>
        <v>0</v>
      </c>
      <c r="B2320" t="str">
        <f>IF(A2320=1,COUNTIF($A$8:A2320,1),"")</f>
        <v/>
      </c>
      <c r="D2320" s="158">
        <f>IFERROR($C$8:INDEX($C$8:$C$3000,COUNTIF($C$8:$C$3000,"?*")),"")</f>
        <v>0</v>
      </c>
      <c r="F2320">
        <f>--ISNUMBER(IFERROR(SEARCH('Project Costing'!#REF!,'Equipment &amp; Materials'!J2326,1),""))</f>
        <v>0</v>
      </c>
      <c r="G2320" t="str">
        <f>IF(F2320=1,COUNTIF($F$8:F2320,1),"")</f>
        <v/>
      </c>
      <c r="I2320" s="157">
        <f>IFERROR($H$8:INDEX($H$8:$H$3000,COUNTIF($H$8:$H$3000,"?*")),"")</f>
        <v>0</v>
      </c>
    </row>
    <row r="2321" spans="1:9" x14ac:dyDescent="0.25">
      <c r="A2321">
        <f>--ISNUMBER(IFERROR(SEARCH('Project Costing'!#REF!,'Equipment &amp; Materials'!J2327,1),""))</f>
        <v>0</v>
      </c>
      <c r="B2321" t="str">
        <f>IF(A2321=1,COUNTIF($A$8:A2321,1),"")</f>
        <v/>
      </c>
      <c r="D2321" s="158">
        <f>IFERROR($C$8:INDEX($C$8:$C$3000,COUNTIF($C$8:$C$3000,"?*")),"")</f>
        <v>0</v>
      </c>
      <c r="F2321">
        <f>--ISNUMBER(IFERROR(SEARCH('Project Costing'!#REF!,'Equipment &amp; Materials'!J2327,1),""))</f>
        <v>0</v>
      </c>
      <c r="G2321" t="str">
        <f>IF(F2321=1,COUNTIF($F$8:F2321,1),"")</f>
        <v/>
      </c>
      <c r="I2321" s="157">
        <f>IFERROR($H$8:INDEX($H$8:$H$3000,COUNTIF($H$8:$H$3000,"?*")),"")</f>
        <v>0</v>
      </c>
    </row>
    <row r="2322" spans="1:9" x14ac:dyDescent="0.25">
      <c r="A2322">
        <f>--ISNUMBER(IFERROR(SEARCH('Project Costing'!#REF!,'Equipment &amp; Materials'!J2328,1),""))</f>
        <v>0</v>
      </c>
      <c r="B2322" t="str">
        <f>IF(A2322=1,COUNTIF($A$8:A2322,1),"")</f>
        <v/>
      </c>
      <c r="D2322" s="158">
        <f>IFERROR($C$8:INDEX($C$8:$C$3000,COUNTIF($C$8:$C$3000,"?*")),"")</f>
        <v>0</v>
      </c>
      <c r="F2322">
        <f>--ISNUMBER(IFERROR(SEARCH('Project Costing'!#REF!,'Equipment &amp; Materials'!J2328,1),""))</f>
        <v>0</v>
      </c>
      <c r="G2322" t="str">
        <f>IF(F2322=1,COUNTIF($F$8:F2322,1),"")</f>
        <v/>
      </c>
      <c r="I2322" s="157">
        <f>IFERROR($H$8:INDEX($H$8:$H$3000,COUNTIF($H$8:$H$3000,"?*")),"")</f>
        <v>0</v>
      </c>
    </row>
    <row r="2323" spans="1:9" x14ac:dyDescent="0.25">
      <c r="A2323">
        <f>--ISNUMBER(IFERROR(SEARCH('Project Costing'!#REF!,'Equipment &amp; Materials'!J2329,1),""))</f>
        <v>0</v>
      </c>
      <c r="B2323" t="str">
        <f>IF(A2323=1,COUNTIF($A$8:A2323,1),"")</f>
        <v/>
      </c>
      <c r="D2323" s="158">
        <f>IFERROR($C$8:INDEX($C$8:$C$3000,COUNTIF($C$8:$C$3000,"?*")),"")</f>
        <v>0</v>
      </c>
      <c r="F2323">
        <f>--ISNUMBER(IFERROR(SEARCH('Project Costing'!#REF!,'Equipment &amp; Materials'!J2329,1),""))</f>
        <v>0</v>
      </c>
      <c r="G2323" t="str">
        <f>IF(F2323=1,COUNTIF($F$8:F2323,1),"")</f>
        <v/>
      </c>
      <c r="I2323" s="157">
        <f>IFERROR($H$8:INDEX($H$8:$H$3000,COUNTIF($H$8:$H$3000,"?*")),"")</f>
        <v>0</v>
      </c>
    </row>
    <row r="2324" spans="1:9" x14ac:dyDescent="0.25">
      <c r="A2324">
        <f>--ISNUMBER(IFERROR(SEARCH('Project Costing'!#REF!,'Equipment &amp; Materials'!J2330,1),""))</f>
        <v>0</v>
      </c>
      <c r="B2324" t="str">
        <f>IF(A2324=1,COUNTIF($A$8:A2324,1),"")</f>
        <v/>
      </c>
      <c r="D2324" s="158">
        <f>IFERROR($C$8:INDEX($C$8:$C$3000,COUNTIF($C$8:$C$3000,"?*")),"")</f>
        <v>0</v>
      </c>
      <c r="F2324">
        <f>--ISNUMBER(IFERROR(SEARCH('Project Costing'!#REF!,'Equipment &amp; Materials'!J2330,1),""))</f>
        <v>0</v>
      </c>
      <c r="G2324" t="str">
        <f>IF(F2324=1,COUNTIF($F$8:F2324,1),"")</f>
        <v/>
      </c>
      <c r="I2324" s="157">
        <f>IFERROR($H$8:INDEX($H$8:$H$3000,COUNTIF($H$8:$H$3000,"?*")),"")</f>
        <v>0</v>
      </c>
    </row>
    <row r="2325" spans="1:9" x14ac:dyDescent="0.25">
      <c r="A2325">
        <f>--ISNUMBER(IFERROR(SEARCH('Project Costing'!#REF!,'Equipment &amp; Materials'!J2331,1),""))</f>
        <v>0</v>
      </c>
      <c r="B2325" t="str">
        <f>IF(A2325=1,COUNTIF($A$8:A2325,1),"")</f>
        <v/>
      </c>
      <c r="D2325" s="158">
        <f>IFERROR($C$8:INDEX($C$8:$C$3000,COUNTIF($C$8:$C$3000,"?*")),"")</f>
        <v>0</v>
      </c>
      <c r="F2325">
        <f>--ISNUMBER(IFERROR(SEARCH('Project Costing'!#REF!,'Equipment &amp; Materials'!J2331,1),""))</f>
        <v>0</v>
      </c>
      <c r="G2325" t="str">
        <f>IF(F2325=1,COUNTIF($F$8:F2325,1),"")</f>
        <v/>
      </c>
      <c r="I2325" s="157">
        <f>IFERROR($H$8:INDEX($H$8:$H$3000,COUNTIF($H$8:$H$3000,"?*")),"")</f>
        <v>0</v>
      </c>
    </row>
    <row r="2326" spans="1:9" x14ac:dyDescent="0.25">
      <c r="A2326">
        <f>--ISNUMBER(IFERROR(SEARCH('Project Costing'!#REF!,'Equipment &amp; Materials'!J2332,1),""))</f>
        <v>0</v>
      </c>
      <c r="B2326" t="str">
        <f>IF(A2326=1,COUNTIF($A$8:A2326,1),"")</f>
        <v/>
      </c>
      <c r="D2326" s="158">
        <f>IFERROR($C$8:INDEX($C$8:$C$3000,COUNTIF($C$8:$C$3000,"?*")),"")</f>
        <v>0</v>
      </c>
      <c r="F2326">
        <f>--ISNUMBER(IFERROR(SEARCH('Project Costing'!#REF!,'Equipment &amp; Materials'!J2332,1),""))</f>
        <v>0</v>
      </c>
      <c r="G2326" t="str">
        <f>IF(F2326=1,COUNTIF($F$8:F2326,1),"")</f>
        <v/>
      </c>
      <c r="I2326" s="157">
        <f>IFERROR($H$8:INDEX($H$8:$H$3000,COUNTIF($H$8:$H$3000,"?*")),"")</f>
        <v>0</v>
      </c>
    </row>
    <row r="2327" spans="1:9" x14ac:dyDescent="0.25">
      <c r="A2327">
        <f>--ISNUMBER(IFERROR(SEARCH('Project Costing'!#REF!,'Equipment &amp; Materials'!J2333,1),""))</f>
        <v>0</v>
      </c>
      <c r="B2327" t="str">
        <f>IF(A2327=1,COUNTIF($A$8:A2327,1),"")</f>
        <v/>
      </c>
      <c r="D2327" s="158">
        <f>IFERROR($C$8:INDEX($C$8:$C$3000,COUNTIF($C$8:$C$3000,"?*")),"")</f>
        <v>0</v>
      </c>
      <c r="F2327">
        <f>--ISNUMBER(IFERROR(SEARCH('Project Costing'!#REF!,'Equipment &amp; Materials'!J2333,1),""))</f>
        <v>0</v>
      </c>
      <c r="G2327" t="str">
        <f>IF(F2327=1,COUNTIF($F$8:F2327,1),"")</f>
        <v/>
      </c>
      <c r="I2327" s="157">
        <f>IFERROR($H$8:INDEX($H$8:$H$3000,COUNTIF($H$8:$H$3000,"?*")),"")</f>
        <v>0</v>
      </c>
    </row>
    <row r="2328" spans="1:9" x14ac:dyDescent="0.25">
      <c r="A2328">
        <f>--ISNUMBER(IFERROR(SEARCH('Project Costing'!#REF!,'Equipment &amp; Materials'!J2334,1),""))</f>
        <v>0</v>
      </c>
      <c r="B2328" t="str">
        <f>IF(A2328=1,COUNTIF($A$8:A2328,1),"")</f>
        <v/>
      </c>
      <c r="D2328" s="158">
        <f>IFERROR($C$8:INDEX($C$8:$C$3000,COUNTIF($C$8:$C$3000,"?*")),"")</f>
        <v>0</v>
      </c>
      <c r="F2328">
        <f>--ISNUMBER(IFERROR(SEARCH('Project Costing'!#REF!,'Equipment &amp; Materials'!J2334,1),""))</f>
        <v>0</v>
      </c>
      <c r="G2328" t="str">
        <f>IF(F2328=1,COUNTIF($F$8:F2328,1),"")</f>
        <v/>
      </c>
      <c r="I2328" s="157">
        <f>IFERROR($H$8:INDEX($H$8:$H$3000,COUNTIF($H$8:$H$3000,"?*")),"")</f>
        <v>0</v>
      </c>
    </row>
    <row r="2329" spans="1:9" x14ac:dyDescent="0.25">
      <c r="A2329">
        <f>--ISNUMBER(IFERROR(SEARCH('Project Costing'!#REF!,'Equipment &amp; Materials'!J2335,1),""))</f>
        <v>0</v>
      </c>
      <c r="B2329" t="str">
        <f>IF(A2329=1,COUNTIF($A$8:A2329,1),"")</f>
        <v/>
      </c>
      <c r="D2329" s="158">
        <f>IFERROR($C$8:INDEX($C$8:$C$3000,COUNTIF($C$8:$C$3000,"?*")),"")</f>
        <v>0</v>
      </c>
      <c r="F2329">
        <f>--ISNUMBER(IFERROR(SEARCH('Project Costing'!#REF!,'Equipment &amp; Materials'!J2335,1),""))</f>
        <v>0</v>
      </c>
      <c r="G2329" t="str">
        <f>IF(F2329=1,COUNTIF($F$8:F2329,1),"")</f>
        <v/>
      </c>
      <c r="I2329" s="157">
        <f>IFERROR($H$8:INDEX($H$8:$H$3000,COUNTIF($H$8:$H$3000,"?*")),"")</f>
        <v>0</v>
      </c>
    </row>
    <row r="2330" spans="1:9" x14ac:dyDescent="0.25">
      <c r="A2330">
        <f>--ISNUMBER(IFERROR(SEARCH('Project Costing'!#REF!,'Equipment &amp; Materials'!J2336,1),""))</f>
        <v>0</v>
      </c>
      <c r="B2330" t="str">
        <f>IF(A2330=1,COUNTIF($A$8:A2330,1),"")</f>
        <v/>
      </c>
      <c r="D2330" s="158">
        <f>IFERROR($C$8:INDEX($C$8:$C$3000,COUNTIF($C$8:$C$3000,"?*")),"")</f>
        <v>0</v>
      </c>
      <c r="F2330">
        <f>--ISNUMBER(IFERROR(SEARCH('Project Costing'!#REF!,'Equipment &amp; Materials'!J2336,1),""))</f>
        <v>0</v>
      </c>
      <c r="G2330" t="str">
        <f>IF(F2330=1,COUNTIF($F$8:F2330,1),"")</f>
        <v/>
      </c>
      <c r="I2330" s="157">
        <f>IFERROR($H$8:INDEX($H$8:$H$3000,COUNTIF($H$8:$H$3000,"?*")),"")</f>
        <v>0</v>
      </c>
    </row>
    <row r="2331" spans="1:9" x14ac:dyDescent="0.25">
      <c r="A2331">
        <f>--ISNUMBER(IFERROR(SEARCH('Project Costing'!#REF!,'Equipment &amp; Materials'!J2337,1),""))</f>
        <v>0</v>
      </c>
      <c r="B2331" t="str">
        <f>IF(A2331=1,COUNTIF($A$8:A2331,1),"")</f>
        <v/>
      </c>
      <c r="D2331" s="158">
        <f>IFERROR($C$8:INDEX($C$8:$C$3000,COUNTIF($C$8:$C$3000,"?*")),"")</f>
        <v>0</v>
      </c>
      <c r="F2331">
        <f>--ISNUMBER(IFERROR(SEARCH('Project Costing'!#REF!,'Equipment &amp; Materials'!J2337,1),""))</f>
        <v>0</v>
      </c>
      <c r="G2331" t="str">
        <f>IF(F2331=1,COUNTIF($F$8:F2331,1),"")</f>
        <v/>
      </c>
      <c r="I2331" s="157">
        <f>IFERROR($H$8:INDEX($H$8:$H$3000,COUNTIF($H$8:$H$3000,"?*")),"")</f>
        <v>0</v>
      </c>
    </row>
    <row r="2332" spans="1:9" x14ac:dyDescent="0.25">
      <c r="A2332">
        <f>--ISNUMBER(IFERROR(SEARCH('Project Costing'!#REF!,'Equipment &amp; Materials'!J2338,1),""))</f>
        <v>0</v>
      </c>
      <c r="B2332" t="str">
        <f>IF(A2332=1,COUNTIF($A$8:A2332,1),"")</f>
        <v/>
      </c>
      <c r="D2332" s="158">
        <f>IFERROR($C$8:INDEX($C$8:$C$3000,COUNTIF($C$8:$C$3000,"?*")),"")</f>
        <v>0</v>
      </c>
      <c r="F2332">
        <f>--ISNUMBER(IFERROR(SEARCH('Project Costing'!#REF!,'Equipment &amp; Materials'!J2338,1),""))</f>
        <v>0</v>
      </c>
      <c r="G2332" t="str">
        <f>IF(F2332=1,COUNTIF($F$8:F2332,1),"")</f>
        <v/>
      </c>
      <c r="I2332" s="157">
        <f>IFERROR($H$8:INDEX($H$8:$H$3000,COUNTIF($H$8:$H$3000,"?*")),"")</f>
        <v>0</v>
      </c>
    </row>
    <row r="2333" spans="1:9" x14ac:dyDescent="0.25">
      <c r="A2333">
        <f>--ISNUMBER(IFERROR(SEARCH('Project Costing'!#REF!,'Equipment &amp; Materials'!J2339,1),""))</f>
        <v>0</v>
      </c>
      <c r="B2333" t="str">
        <f>IF(A2333=1,COUNTIF($A$8:A2333,1),"")</f>
        <v/>
      </c>
      <c r="D2333" s="158">
        <f>IFERROR($C$8:INDEX($C$8:$C$3000,COUNTIF($C$8:$C$3000,"?*")),"")</f>
        <v>0</v>
      </c>
      <c r="F2333">
        <f>--ISNUMBER(IFERROR(SEARCH('Project Costing'!#REF!,'Equipment &amp; Materials'!J2339,1),""))</f>
        <v>0</v>
      </c>
      <c r="G2333" t="str">
        <f>IF(F2333=1,COUNTIF($F$8:F2333,1),"")</f>
        <v/>
      </c>
      <c r="I2333" s="157">
        <f>IFERROR($H$8:INDEX($H$8:$H$3000,COUNTIF($H$8:$H$3000,"?*")),"")</f>
        <v>0</v>
      </c>
    </row>
    <row r="2334" spans="1:9" x14ac:dyDescent="0.25">
      <c r="A2334">
        <f>--ISNUMBER(IFERROR(SEARCH('Project Costing'!#REF!,'Equipment &amp; Materials'!J2340,1),""))</f>
        <v>0</v>
      </c>
      <c r="B2334" t="str">
        <f>IF(A2334=1,COUNTIF($A$8:A2334,1),"")</f>
        <v/>
      </c>
      <c r="D2334" s="158">
        <f>IFERROR($C$8:INDEX($C$8:$C$3000,COUNTIF($C$8:$C$3000,"?*")),"")</f>
        <v>0</v>
      </c>
      <c r="F2334">
        <f>--ISNUMBER(IFERROR(SEARCH('Project Costing'!#REF!,'Equipment &amp; Materials'!J2340,1),""))</f>
        <v>0</v>
      </c>
      <c r="G2334" t="str">
        <f>IF(F2334=1,COUNTIF($F$8:F2334,1),"")</f>
        <v/>
      </c>
      <c r="I2334" s="157">
        <f>IFERROR($H$8:INDEX($H$8:$H$3000,COUNTIF($H$8:$H$3000,"?*")),"")</f>
        <v>0</v>
      </c>
    </row>
    <row r="2335" spans="1:9" x14ac:dyDescent="0.25">
      <c r="A2335">
        <f>--ISNUMBER(IFERROR(SEARCH('Project Costing'!#REF!,'Equipment &amp; Materials'!J2341,1),""))</f>
        <v>0</v>
      </c>
      <c r="B2335" t="str">
        <f>IF(A2335=1,COUNTIF($A$8:A2335,1),"")</f>
        <v/>
      </c>
      <c r="D2335" s="158">
        <f>IFERROR($C$8:INDEX($C$8:$C$3000,COUNTIF($C$8:$C$3000,"?*")),"")</f>
        <v>0</v>
      </c>
      <c r="F2335">
        <f>--ISNUMBER(IFERROR(SEARCH('Project Costing'!#REF!,'Equipment &amp; Materials'!J2341,1),""))</f>
        <v>0</v>
      </c>
      <c r="G2335" t="str">
        <f>IF(F2335=1,COUNTIF($F$8:F2335,1),"")</f>
        <v/>
      </c>
      <c r="I2335" s="157">
        <f>IFERROR($H$8:INDEX($H$8:$H$3000,COUNTIF($H$8:$H$3000,"?*")),"")</f>
        <v>0</v>
      </c>
    </row>
    <row r="2336" spans="1:9" x14ac:dyDescent="0.25">
      <c r="A2336">
        <f>--ISNUMBER(IFERROR(SEARCH('Project Costing'!#REF!,'Equipment &amp; Materials'!J2342,1),""))</f>
        <v>0</v>
      </c>
      <c r="B2336" t="str">
        <f>IF(A2336=1,COUNTIF($A$8:A2336,1),"")</f>
        <v/>
      </c>
      <c r="D2336" s="158">
        <f>IFERROR($C$8:INDEX($C$8:$C$3000,COUNTIF($C$8:$C$3000,"?*")),"")</f>
        <v>0</v>
      </c>
      <c r="F2336">
        <f>--ISNUMBER(IFERROR(SEARCH('Project Costing'!#REF!,'Equipment &amp; Materials'!J2342,1),""))</f>
        <v>0</v>
      </c>
      <c r="G2336" t="str">
        <f>IF(F2336=1,COUNTIF($F$8:F2336,1),"")</f>
        <v/>
      </c>
      <c r="I2336" s="157">
        <f>IFERROR($H$8:INDEX($H$8:$H$3000,COUNTIF($H$8:$H$3000,"?*")),"")</f>
        <v>0</v>
      </c>
    </row>
    <row r="2337" spans="1:9" x14ac:dyDescent="0.25">
      <c r="A2337">
        <f>--ISNUMBER(IFERROR(SEARCH('Project Costing'!#REF!,'Equipment &amp; Materials'!J2343,1),""))</f>
        <v>0</v>
      </c>
      <c r="B2337" t="str">
        <f>IF(A2337=1,COUNTIF($A$8:A2337,1),"")</f>
        <v/>
      </c>
      <c r="D2337" s="158">
        <f>IFERROR($C$8:INDEX($C$8:$C$3000,COUNTIF($C$8:$C$3000,"?*")),"")</f>
        <v>0</v>
      </c>
      <c r="F2337">
        <f>--ISNUMBER(IFERROR(SEARCH('Project Costing'!#REF!,'Equipment &amp; Materials'!J2343,1),""))</f>
        <v>0</v>
      </c>
      <c r="G2337" t="str">
        <f>IF(F2337=1,COUNTIF($F$8:F2337,1),"")</f>
        <v/>
      </c>
      <c r="I2337" s="157">
        <f>IFERROR($H$8:INDEX($H$8:$H$3000,COUNTIF($H$8:$H$3000,"?*")),"")</f>
        <v>0</v>
      </c>
    </row>
    <row r="2338" spans="1:9" x14ac:dyDescent="0.25">
      <c r="A2338">
        <f>--ISNUMBER(IFERROR(SEARCH('Project Costing'!#REF!,'Equipment &amp; Materials'!J2344,1),""))</f>
        <v>0</v>
      </c>
      <c r="B2338" t="str">
        <f>IF(A2338=1,COUNTIF($A$8:A2338,1),"")</f>
        <v/>
      </c>
      <c r="D2338" s="158">
        <f>IFERROR($C$8:INDEX($C$8:$C$3000,COUNTIF($C$8:$C$3000,"?*")),"")</f>
        <v>0</v>
      </c>
      <c r="F2338">
        <f>--ISNUMBER(IFERROR(SEARCH('Project Costing'!#REF!,'Equipment &amp; Materials'!J2344,1),""))</f>
        <v>0</v>
      </c>
      <c r="G2338" t="str">
        <f>IF(F2338=1,COUNTIF($F$8:F2338,1),"")</f>
        <v/>
      </c>
      <c r="I2338" s="157">
        <f>IFERROR($H$8:INDEX($H$8:$H$3000,COUNTIF($H$8:$H$3000,"?*")),"")</f>
        <v>0</v>
      </c>
    </row>
    <row r="2339" spans="1:9" x14ac:dyDescent="0.25">
      <c r="A2339">
        <f>--ISNUMBER(IFERROR(SEARCH('Project Costing'!#REF!,'Equipment &amp; Materials'!J2345,1),""))</f>
        <v>0</v>
      </c>
      <c r="B2339" t="str">
        <f>IF(A2339=1,COUNTIF($A$8:A2339,1),"")</f>
        <v/>
      </c>
      <c r="D2339" s="158">
        <f>IFERROR($C$8:INDEX($C$8:$C$3000,COUNTIF($C$8:$C$3000,"?*")),"")</f>
        <v>0</v>
      </c>
      <c r="F2339">
        <f>--ISNUMBER(IFERROR(SEARCH('Project Costing'!#REF!,'Equipment &amp; Materials'!J2345,1),""))</f>
        <v>0</v>
      </c>
      <c r="G2339" t="str">
        <f>IF(F2339=1,COUNTIF($F$8:F2339,1),"")</f>
        <v/>
      </c>
      <c r="I2339" s="157">
        <f>IFERROR($H$8:INDEX($H$8:$H$3000,COUNTIF($H$8:$H$3000,"?*")),"")</f>
        <v>0</v>
      </c>
    </row>
    <row r="2340" spans="1:9" x14ac:dyDescent="0.25">
      <c r="A2340">
        <f>--ISNUMBER(IFERROR(SEARCH('Project Costing'!#REF!,'Equipment &amp; Materials'!J2346,1),""))</f>
        <v>0</v>
      </c>
      <c r="B2340" t="str">
        <f>IF(A2340=1,COUNTIF($A$8:A2340,1),"")</f>
        <v/>
      </c>
      <c r="D2340" s="158">
        <f>IFERROR($C$8:INDEX($C$8:$C$3000,COUNTIF($C$8:$C$3000,"?*")),"")</f>
        <v>0</v>
      </c>
      <c r="F2340">
        <f>--ISNUMBER(IFERROR(SEARCH('Project Costing'!#REF!,'Equipment &amp; Materials'!J2346,1),""))</f>
        <v>0</v>
      </c>
      <c r="G2340" t="str">
        <f>IF(F2340=1,COUNTIF($F$8:F2340,1),"")</f>
        <v/>
      </c>
      <c r="I2340" s="157">
        <f>IFERROR($H$8:INDEX($H$8:$H$3000,COUNTIF($H$8:$H$3000,"?*")),"")</f>
        <v>0</v>
      </c>
    </row>
    <row r="2341" spans="1:9" x14ac:dyDescent="0.25">
      <c r="A2341">
        <f>--ISNUMBER(IFERROR(SEARCH('Project Costing'!#REF!,'Equipment &amp; Materials'!J2347,1),""))</f>
        <v>0</v>
      </c>
      <c r="B2341" t="str">
        <f>IF(A2341=1,COUNTIF($A$8:A2341,1),"")</f>
        <v/>
      </c>
      <c r="D2341" s="158">
        <f>IFERROR($C$8:INDEX($C$8:$C$3000,COUNTIF($C$8:$C$3000,"?*")),"")</f>
        <v>0</v>
      </c>
      <c r="F2341">
        <f>--ISNUMBER(IFERROR(SEARCH('Project Costing'!#REF!,'Equipment &amp; Materials'!J2347,1),""))</f>
        <v>0</v>
      </c>
      <c r="G2341" t="str">
        <f>IF(F2341=1,COUNTIF($F$8:F2341,1),"")</f>
        <v/>
      </c>
      <c r="I2341" s="157">
        <f>IFERROR($H$8:INDEX($H$8:$H$3000,COUNTIF($H$8:$H$3000,"?*")),"")</f>
        <v>0</v>
      </c>
    </row>
    <row r="2342" spans="1:9" x14ac:dyDescent="0.25">
      <c r="A2342">
        <f>--ISNUMBER(IFERROR(SEARCH('Project Costing'!#REF!,'Equipment &amp; Materials'!J2348,1),""))</f>
        <v>0</v>
      </c>
      <c r="B2342" t="str">
        <f>IF(A2342=1,COUNTIF($A$8:A2342,1),"")</f>
        <v/>
      </c>
      <c r="D2342" s="158">
        <f>IFERROR($C$8:INDEX($C$8:$C$3000,COUNTIF($C$8:$C$3000,"?*")),"")</f>
        <v>0</v>
      </c>
      <c r="F2342">
        <f>--ISNUMBER(IFERROR(SEARCH('Project Costing'!#REF!,'Equipment &amp; Materials'!J2348,1),""))</f>
        <v>0</v>
      </c>
      <c r="G2342" t="str">
        <f>IF(F2342=1,COUNTIF($F$8:F2342,1),"")</f>
        <v/>
      </c>
      <c r="I2342" s="157">
        <f>IFERROR($H$8:INDEX($H$8:$H$3000,COUNTIF($H$8:$H$3000,"?*")),"")</f>
        <v>0</v>
      </c>
    </row>
    <row r="2343" spans="1:9" x14ac:dyDescent="0.25">
      <c r="A2343">
        <f>--ISNUMBER(IFERROR(SEARCH('Project Costing'!#REF!,'Equipment &amp; Materials'!J2349,1),""))</f>
        <v>0</v>
      </c>
      <c r="B2343" t="str">
        <f>IF(A2343=1,COUNTIF($A$8:A2343,1),"")</f>
        <v/>
      </c>
      <c r="D2343" s="158">
        <f>IFERROR($C$8:INDEX($C$8:$C$3000,COUNTIF($C$8:$C$3000,"?*")),"")</f>
        <v>0</v>
      </c>
      <c r="F2343">
        <f>--ISNUMBER(IFERROR(SEARCH('Project Costing'!#REF!,'Equipment &amp; Materials'!J2349,1),""))</f>
        <v>0</v>
      </c>
      <c r="G2343" t="str">
        <f>IF(F2343=1,COUNTIF($F$8:F2343,1),"")</f>
        <v/>
      </c>
      <c r="I2343" s="157">
        <f>IFERROR($H$8:INDEX($H$8:$H$3000,COUNTIF($H$8:$H$3000,"?*")),"")</f>
        <v>0</v>
      </c>
    </row>
    <row r="2344" spans="1:9" x14ac:dyDescent="0.25">
      <c r="A2344">
        <f>--ISNUMBER(IFERROR(SEARCH('Project Costing'!#REF!,'Equipment &amp; Materials'!J2350,1),""))</f>
        <v>0</v>
      </c>
      <c r="B2344" t="str">
        <f>IF(A2344=1,COUNTIF($A$8:A2344,1),"")</f>
        <v/>
      </c>
      <c r="D2344" s="158">
        <f>IFERROR($C$8:INDEX($C$8:$C$3000,COUNTIF($C$8:$C$3000,"?*")),"")</f>
        <v>0</v>
      </c>
      <c r="F2344">
        <f>--ISNUMBER(IFERROR(SEARCH('Project Costing'!#REF!,'Equipment &amp; Materials'!J2350,1),""))</f>
        <v>0</v>
      </c>
      <c r="G2344" t="str">
        <f>IF(F2344=1,COUNTIF($F$8:F2344,1),"")</f>
        <v/>
      </c>
      <c r="I2344" s="157">
        <f>IFERROR($H$8:INDEX($H$8:$H$3000,COUNTIF($H$8:$H$3000,"?*")),"")</f>
        <v>0</v>
      </c>
    </row>
    <row r="2345" spans="1:9" x14ac:dyDescent="0.25">
      <c r="A2345">
        <f>--ISNUMBER(IFERROR(SEARCH('Project Costing'!#REF!,'Equipment &amp; Materials'!J2351,1),""))</f>
        <v>0</v>
      </c>
      <c r="B2345" t="str">
        <f>IF(A2345=1,COUNTIF($A$8:A2345,1),"")</f>
        <v/>
      </c>
      <c r="D2345" s="158">
        <f>IFERROR($C$8:INDEX($C$8:$C$3000,COUNTIF($C$8:$C$3000,"?*")),"")</f>
        <v>0</v>
      </c>
      <c r="F2345">
        <f>--ISNUMBER(IFERROR(SEARCH('Project Costing'!#REF!,'Equipment &amp; Materials'!J2351,1),""))</f>
        <v>0</v>
      </c>
      <c r="G2345" t="str">
        <f>IF(F2345=1,COUNTIF($F$8:F2345,1),"")</f>
        <v/>
      </c>
      <c r="I2345" s="157">
        <f>IFERROR($H$8:INDEX($H$8:$H$3000,COUNTIF($H$8:$H$3000,"?*")),"")</f>
        <v>0</v>
      </c>
    </row>
    <row r="2346" spans="1:9" x14ac:dyDescent="0.25">
      <c r="A2346">
        <f>--ISNUMBER(IFERROR(SEARCH('Project Costing'!#REF!,'Equipment &amp; Materials'!J2352,1),""))</f>
        <v>0</v>
      </c>
      <c r="B2346" t="str">
        <f>IF(A2346=1,COUNTIF($A$8:A2346,1),"")</f>
        <v/>
      </c>
      <c r="D2346" s="158">
        <f>IFERROR($C$8:INDEX($C$8:$C$3000,COUNTIF($C$8:$C$3000,"?*")),"")</f>
        <v>0</v>
      </c>
      <c r="F2346">
        <f>--ISNUMBER(IFERROR(SEARCH('Project Costing'!#REF!,'Equipment &amp; Materials'!J2352,1),""))</f>
        <v>0</v>
      </c>
      <c r="G2346" t="str">
        <f>IF(F2346=1,COUNTIF($F$8:F2346,1),"")</f>
        <v/>
      </c>
      <c r="I2346" s="157">
        <f>IFERROR($H$8:INDEX($H$8:$H$3000,COUNTIF($H$8:$H$3000,"?*")),"")</f>
        <v>0</v>
      </c>
    </row>
    <row r="2347" spans="1:9" x14ac:dyDescent="0.25">
      <c r="A2347">
        <f>--ISNUMBER(IFERROR(SEARCH('Project Costing'!#REF!,'Equipment &amp; Materials'!J2353,1),""))</f>
        <v>0</v>
      </c>
      <c r="B2347" t="str">
        <f>IF(A2347=1,COUNTIF($A$8:A2347,1),"")</f>
        <v/>
      </c>
      <c r="D2347" s="158">
        <f>IFERROR($C$8:INDEX($C$8:$C$3000,COUNTIF($C$8:$C$3000,"?*")),"")</f>
        <v>0</v>
      </c>
      <c r="F2347">
        <f>--ISNUMBER(IFERROR(SEARCH('Project Costing'!#REF!,'Equipment &amp; Materials'!J2353,1),""))</f>
        <v>0</v>
      </c>
      <c r="G2347" t="str">
        <f>IF(F2347=1,COUNTIF($F$8:F2347,1),"")</f>
        <v/>
      </c>
      <c r="I2347" s="157">
        <f>IFERROR($H$8:INDEX($H$8:$H$3000,COUNTIF($H$8:$H$3000,"?*")),"")</f>
        <v>0</v>
      </c>
    </row>
    <row r="2348" spans="1:9" x14ac:dyDescent="0.25">
      <c r="A2348">
        <f>--ISNUMBER(IFERROR(SEARCH('Project Costing'!#REF!,'Equipment &amp; Materials'!J2354,1),""))</f>
        <v>0</v>
      </c>
      <c r="B2348" t="str">
        <f>IF(A2348=1,COUNTIF($A$8:A2348,1),"")</f>
        <v/>
      </c>
      <c r="D2348" s="158">
        <f>IFERROR($C$8:INDEX($C$8:$C$3000,COUNTIF($C$8:$C$3000,"?*")),"")</f>
        <v>0</v>
      </c>
      <c r="F2348">
        <f>--ISNUMBER(IFERROR(SEARCH('Project Costing'!#REF!,'Equipment &amp; Materials'!J2354,1),""))</f>
        <v>0</v>
      </c>
      <c r="G2348" t="str">
        <f>IF(F2348=1,COUNTIF($F$8:F2348,1),"")</f>
        <v/>
      </c>
      <c r="I2348" s="157">
        <f>IFERROR($H$8:INDEX($H$8:$H$3000,COUNTIF($H$8:$H$3000,"?*")),"")</f>
        <v>0</v>
      </c>
    </row>
    <row r="2349" spans="1:9" x14ac:dyDescent="0.25">
      <c r="A2349">
        <f>--ISNUMBER(IFERROR(SEARCH('Project Costing'!#REF!,'Equipment &amp; Materials'!J2355,1),""))</f>
        <v>0</v>
      </c>
      <c r="B2349" t="str">
        <f>IF(A2349=1,COUNTIF($A$8:A2349,1),"")</f>
        <v/>
      </c>
      <c r="D2349" s="158">
        <f>IFERROR($C$8:INDEX($C$8:$C$3000,COUNTIF($C$8:$C$3000,"?*")),"")</f>
        <v>0</v>
      </c>
      <c r="F2349">
        <f>--ISNUMBER(IFERROR(SEARCH('Project Costing'!#REF!,'Equipment &amp; Materials'!J2355,1),""))</f>
        <v>0</v>
      </c>
      <c r="G2349" t="str">
        <f>IF(F2349=1,COUNTIF($F$8:F2349,1),"")</f>
        <v/>
      </c>
      <c r="I2349" s="157">
        <f>IFERROR($H$8:INDEX($H$8:$H$3000,COUNTIF($H$8:$H$3000,"?*")),"")</f>
        <v>0</v>
      </c>
    </row>
    <row r="2350" spans="1:9" x14ac:dyDescent="0.25">
      <c r="A2350">
        <f>--ISNUMBER(IFERROR(SEARCH('Project Costing'!#REF!,'Equipment &amp; Materials'!J2356,1),""))</f>
        <v>0</v>
      </c>
      <c r="B2350" t="str">
        <f>IF(A2350=1,COUNTIF($A$8:A2350,1),"")</f>
        <v/>
      </c>
      <c r="D2350" s="158">
        <f>IFERROR($C$8:INDEX($C$8:$C$3000,COUNTIF($C$8:$C$3000,"?*")),"")</f>
        <v>0</v>
      </c>
      <c r="F2350">
        <f>--ISNUMBER(IFERROR(SEARCH('Project Costing'!#REF!,'Equipment &amp; Materials'!J2356,1),""))</f>
        <v>0</v>
      </c>
      <c r="G2350" t="str">
        <f>IF(F2350=1,COUNTIF($F$8:F2350,1),"")</f>
        <v/>
      </c>
      <c r="I2350" s="157">
        <f>IFERROR($H$8:INDEX($H$8:$H$3000,COUNTIF($H$8:$H$3000,"?*")),"")</f>
        <v>0</v>
      </c>
    </row>
    <row r="2351" spans="1:9" x14ac:dyDescent="0.25">
      <c r="A2351">
        <f>--ISNUMBER(IFERROR(SEARCH('Project Costing'!#REF!,'Equipment &amp; Materials'!J2357,1),""))</f>
        <v>0</v>
      </c>
      <c r="B2351" t="str">
        <f>IF(A2351=1,COUNTIF($A$8:A2351,1),"")</f>
        <v/>
      </c>
      <c r="D2351" s="158">
        <f>IFERROR($C$8:INDEX($C$8:$C$3000,COUNTIF($C$8:$C$3000,"?*")),"")</f>
        <v>0</v>
      </c>
      <c r="F2351">
        <f>--ISNUMBER(IFERROR(SEARCH('Project Costing'!#REF!,'Equipment &amp; Materials'!J2357,1),""))</f>
        <v>0</v>
      </c>
      <c r="G2351" t="str">
        <f>IF(F2351=1,COUNTIF($F$8:F2351,1),"")</f>
        <v/>
      </c>
      <c r="I2351" s="157">
        <f>IFERROR($H$8:INDEX($H$8:$H$3000,COUNTIF($H$8:$H$3000,"?*")),"")</f>
        <v>0</v>
      </c>
    </row>
    <row r="2352" spans="1:9" x14ac:dyDescent="0.25">
      <c r="A2352">
        <f>--ISNUMBER(IFERROR(SEARCH('Project Costing'!#REF!,'Equipment &amp; Materials'!J2358,1),""))</f>
        <v>0</v>
      </c>
      <c r="B2352" t="str">
        <f>IF(A2352=1,COUNTIF($A$8:A2352,1),"")</f>
        <v/>
      </c>
      <c r="D2352" s="158">
        <f>IFERROR($C$8:INDEX($C$8:$C$3000,COUNTIF($C$8:$C$3000,"?*")),"")</f>
        <v>0</v>
      </c>
      <c r="F2352">
        <f>--ISNUMBER(IFERROR(SEARCH('Project Costing'!#REF!,'Equipment &amp; Materials'!J2358,1),""))</f>
        <v>0</v>
      </c>
      <c r="G2352" t="str">
        <f>IF(F2352=1,COUNTIF($F$8:F2352,1),"")</f>
        <v/>
      </c>
      <c r="I2352" s="157">
        <f>IFERROR($H$8:INDEX($H$8:$H$3000,COUNTIF($H$8:$H$3000,"?*")),"")</f>
        <v>0</v>
      </c>
    </row>
    <row r="2353" spans="1:9" x14ac:dyDescent="0.25">
      <c r="A2353">
        <f>--ISNUMBER(IFERROR(SEARCH('Project Costing'!#REF!,'Equipment &amp; Materials'!J2359,1),""))</f>
        <v>0</v>
      </c>
      <c r="B2353" t="str">
        <f>IF(A2353=1,COUNTIF($A$8:A2353,1),"")</f>
        <v/>
      </c>
      <c r="D2353" s="158">
        <f>IFERROR($C$8:INDEX($C$8:$C$3000,COUNTIF($C$8:$C$3000,"?*")),"")</f>
        <v>0</v>
      </c>
      <c r="F2353">
        <f>--ISNUMBER(IFERROR(SEARCH('Project Costing'!#REF!,'Equipment &amp; Materials'!J2359,1),""))</f>
        <v>0</v>
      </c>
      <c r="G2353" t="str">
        <f>IF(F2353=1,COUNTIF($F$8:F2353,1),"")</f>
        <v/>
      </c>
      <c r="I2353" s="157">
        <f>IFERROR($H$8:INDEX($H$8:$H$3000,COUNTIF($H$8:$H$3000,"?*")),"")</f>
        <v>0</v>
      </c>
    </row>
    <row r="2354" spans="1:9" x14ac:dyDescent="0.25">
      <c r="A2354">
        <f>--ISNUMBER(IFERROR(SEARCH('Project Costing'!#REF!,'Equipment &amp; Materials'!J2360,1),""))</f>
        <v>0</v>
      </c>
      <c r="B2354" t="str">
        <f>IF(A2354=1,COUNTIF($A$8:A2354,1),"")</f>
        <v/>
      </c>
      <c r="D2354" s="158">
        <f>IFERROR($C$8:INDEX($C$8:$C$3000,COUNTIF($C$8:$C$3000,"?*")),"")</f>
        <v>0</v>
      </c>
      <c r="F2354">
        <f>--ISNUMBER(IFERROR(SEARCH('Project Costing'!#REF!,'Equipment &amp; Materials'!J2360,1),""))</f>
        <v>0</v>
      </c>
      <c r="G2354" t="str">
        <f>IF(F2354=1,COUNTIF($F$8:F2354,1),"")</f>
        <v/>
      </c>
      <c r="I2354" s="157">
        <f>IFERROR($H$8:INDEX($H$8:$H$3000,COUNTIF($H$8:$H$3000,"?*")),"")</f>
        <v>0</v>
      </c>
    </row>
    <row r="2355" spans="1:9" x14ac:dyDescent="0.25">
      <c r="A2355">
        <f>--ISNUMBER(IFERROR(SEARCH('Project Costing'!#REF!,'Equipment &amp; Materials'!J2361,1),""))</f>
        <v>0</v>
      </c>
      <c r="B2355" t="str">
        <f>IF(A2355=1,COUNTIF($A$8:A2355,1),"")</f>
        <v/>
      </c>
      <c r="D2355" s="158">
        <f>IFERROR($C$8:INDEX($C$8:$C$3000,COUNTIF($C$8:$C$3000,"?*")),"")</f>
        <v>0</v>
      </c>
      <c r="F2355">
        <f>--ISNUMBER(IFERROR(SEARCH('Project Costing'!#REF!,'Equipment &amp; Materials'!J2361,1),""))</f>
        <v>0</v>
      </c>
      <c r="G2355" t="str">
        <f>IF(F2355=1,COUNTIF($F$8:F2355,1),"")</f>
        <v/>
      </c>
      <c r="I2355" s="157">
        <f>IFERROR($H$8:INDEX($H$8:$H$3000,COUNTIF($H$8:$H$3000,"?*")),"")</f>
        <v>0</v>
      </c>
    </row>
    <row r="2356" spans="1:9" x14ac:dyDescent="0.25">
      <c r="A2356">
        <f>--ISNUMBER(IFERROR(SEARCH('Project Costing'!#REF!,'Equipment &amp; Materials'!J2362,1),""))</f>
        <v>0</v>
      </c>
      <c r="B2356" t="str">
        <f>IF(A2356=1,COUNTIF($A$8:A2356,1),"")</f>
        <v/>
      </c>
      <c r="D2356" s="158">
        <f>IFERROR($C$8:INDEX($C$8:$C$3000,COUNTIF($C$8:$C$3000,"?*")),"")</f>
        <v>0</v>
      </c>
      <c r="F2356">
        <f>--ISNUMBER(IFERROR(SEARCH('Project Costing'!#REF!,'Equipment &amp; Materials'!J2362,1),""))</f>
        <v>0</v>
      </c>
      <c r="G2356" t="str">
        <f>IF(F2356=1,COUNTIF($F$8:F2356,1),"")</f>
        <v/>
      </c>
      <c r="I2356" s="157">
        <f>IFERROR($H$8:INDEX($H$8:$H$3000,COUNTIF($H$8:$H$3000,"?*")),"")</f>
        <v>0</v>
      </c>
    </row>
    <row r="2357" spans="1:9" x14ac:dyDescent="0.25">
      <c r="A2357">
        <f>--ISNUMBER(IFERROR(SEARCH('Project Costing'!#REF!,'Equipment &amp; Materials'!J2363,1),""))</f>
        <v>0</v>
      </c>
      <c r="B2357" t="str">
        <f>IF(A2357=1,COUNTIF($A$8:A2357,1),"")</f>
        <v/>
      </c>
      <c r="D2357" s="158">
        <f>IFERROR($C$8:INDEX($C$8:$C$3000,COUNTIF($C$8:$C$3000,"?*")),"")</f>
        <v>0</v>
      </c>
      <c r="F2357">
        <f>--ISNUMBER(IFERROR(SEARCH('Project Costing'!#REF!,'Equipment &amp; Materials'!J2363,1),""))</f>
        <v>0</v>
      </c>
      <c r="G2357" t="str">
        <f>IF(F2357=1,COUNTIF($F$8:F2357,1),"")</f>
        <v/>
      </c>
      <c r="I2357" s="157">
        <f>IFERROR($H$8:INDEX($H$8:$H$3000,COUNTIF($H$8:$H$3000,"?*")),"")</f>
        <v>0</v>
      </c>
    </row>
    <row r="2358" spans="1:9" x14ac:dyDescent="0.25">
      <c r="A2358">
        <f>--ISNUMBER(IFERROR(SEARCH('Project Costing'!#REF!,'Equipment &amp; Materials'!J2364,1),""))</f>
        <v>0</v>
      </c>
      <c r="B2358" t="str">
        <f>IF(A2358=1,COUNTIF($A$8:A2358,1),"")</f>
        <v/>
      </c>
      <c r="D2358" s="158">
        <f>IFERROR($C$8:INDEX($C$8:$C$3000,COUNTIF($C$8:$C$3000,"?*")),"")</f>
        <v>0</v>
      </c>
      <c r="F2358">
        <f>--ISNUMBER(IFERROR(SEARCH('Project Costing'!#REF!,'Equipment &amp; Materials'!J2364,1),""))</f>
        <v>0</v>
      </c>
      <c r="G2358" t="str">
        <f>IF(F2358=1,COUNTIF($F$8:F2358,1),"")</f>
        <v/>
      </c>
      <c r="I2358" s="157">
        <f>IFERROR($H$8:INDEX($H$8:$H$3000,COUNTIF($H$8:$H$3000,"?*")),"")</f>
        <v>0</v>
      </c>
    </row>
    <row r="2359" spans="1:9" x14ac:dyDescent="0.25">
      <c r="A2359">
        <f>--ISNUMBER(IFERROR(SEARCH('Project Costing'!#REF!,'Equipment &amp; Materials'!J2365,1),""))</f>
        <v>0</v>
      </c>
      <c r="B2359" t="str">
        <f>IF(A2359=1,COUNTIF($A$8:A2359,1),"")</f>
        <v/>
      </c>
      <c r="D2359" s="158">
        <f>IFERROR($C$8:INDEX($C$8:$C$3000,COUNTIF($C$8:$C$3000,"?*")),"")</f>
        <v>0</v>
      </c>
      <c r="F2359">
        <f>--ISNUMBER(IFERROR(SEARCH('Project Costing'!#REF!,'Equipment &amp; Materials'!J2365,1),""))</f>
        <v>0</v>
      </c>
      <c r="G2359" t="str">
        <f>IF(F2359=1,COUNTIF($F$8:F2359,1),"")</f>
        <v/>
      </c>
      <c r="I2359" s="157">
        <f>IFERROR($H$8:INDEX($H$8:$H$3000,COUNTIF($H$8:$H$3000,"?*")),"")</f>
        <v>0</v>
      </c>
    </row>
    <row r="2360" spans="1:9" x14ac:dyDescent="0.25">
      <c r="A2360">
        <f>--ISNUMBER(IFERROR(SEARCH('Project Costing'!#REF!,'Equipment &amp; Materials'!J2366,1),""))</f>
        <v>0</v>
      </c>
      <c r="B2360" t="str">
        <f>IF(A2360=1,COUNTIF($A$8:A2360,1),"")</f>
        <v/>
      </c>
      <c r="D2360" s="158">
        <f>IFERROR($C$8:INDEX($C$8:$C$3000,COUNTIF($C$8:$C$3000,"?*")),"")</f>
        <v>0</v>
      </c>
      <c r="F2360">
        <f>--ISNUMBER(IFERROR(SEARCH('Project Costing'!#REF!,'Equipment &amp; Materials'!J2366,1),""))</f>
        <v>0</v>
      </c>
      <c r="G2360" t="str">
        <f>IF(F2360=1,COUNTIF($F$8:F2360,1),"")</f>
        <v/>
      </c>
      <c r="I2360" s="157">
        <f>IFERROR($H$8:INDEX($H$8:$H$3000,COUNTIF($H$8:$H$3000,"?*")),"")</f>
        <v>0</v>
      </c>
    </row>
    <row r="2361" spans="1:9" x14ac:dyDescent="0.25">
      <c r="A2361">
        <f>--ISNUMBER(IFERROR(SEARCH('Project Costing'!#REF!,'Equipment &amp; Materials'!J2367,1),""))</f>
        <v>0</v>
      </c>
      <c r="B2361" t="str">
        <f>IF(A2361=1,COUNTIF($A$8:A2361,1),"")</f>
        <v/>
      </c>
      <c r="D2361" s="158">
        <f>IFERROR($C$8:INDEX($C$8:$C$3000,COUNTIF($C$8:$C$3000,"?*")),"")</f>
        <v>0</v>
      </c>
      <c r="F2361">
        <f>--ISNUMBER(IFERROR(SEARCH('Project Costing'!#REF!,'Equipment &amp; Materials'!J2367,1),""))</f>
        <v>0</v>
      </c>
      <c r="G2361" t="str">
        <f>IF(F2361=1,COUNTIF($F$8:F2361,1),"")</f>
        <v/>
      </c>
      <c r="I2361" s="157">
        <f>IFERROR($H$8:INDEX($H$8:$H$3000,COUNTIF($H$8:$H$3000,"?*")),"")</f>
        <v>0</v>
      </c>
    </row>
    <row r="2362" spans="1:9" x14ac:dyDescent="0.25">
      <c r="A2362">
        <f>--ISNUMBER(IFERROR(SEARCH('Project Costing'!#REF!,'Equipment &amp; Materials'!J2368,1),""))</f>
        <v>0</v>
      </c>
      <c r="B2362" t="str">
        <f>IF(A2362=1,COUNTIF($A$8:A2362,1),"")</f>
        <v/>
      </c>
      <c r="D2362" s="158">
        <f>IFERROR($C$8:INDEX($C$8:$C$3000,COUNTIF($C$8:$C$3000,"?*")),"")</f>
        <v>0</v>
      </c>
      <c r="F2362">
        <f>--ISNUMBER(IFERROR(SEARCH('Project Costing'!#REF!,'Equipment &amp; Materials'!J2368,1),""))</f>
        <v>0</v>
      </c>
      <c r="G2362" t="str">
        <f>IF(F2362=1,COUNTIF($F$8:F2362,1),"")</f>
        <v/>
      </c>
      <c r="I2362" s="157">
        <f>IFERROR($H$8:INDEX($H$8:$H$3000,COUNTIF($H$8:$H$3000,"?*")),"")</f>
        <v>0</v>
      </c>
    </row>
    <row r="2363" spans="1:9" x14ac:dyDescent="0.25">
      <c r="A2363">
        <f>--ISNUMBER(IFERROR(SEARCH('Project Costing'!#REF!,'Equipment &amp; Materials'!J2369,1),""))</f>
        <v>0</v>
      </c>
      <c r="B2363" t="str">
        <f>IF(A2363=1,COUNTIF($A$8:A2363,1),"")</f>
        <v/>
      </c>
      <c r="D2363" s="158">
        <f>IFERROR($C$8:INDEX($C$8:$C$3000,COUNTIF($C$8:$C$3000,"?*")),"")</f>
        <v>0</v>
      </c>
      <c r="F2363">
        <f>--ISNUMBER(IFERROR(SEARCH('Project Costing'!#REF!,'Equipment &amp; Materials'!J2369,1),""))</f>
        <v>0</v>
      </c>
      <c r="G2363" t="str">
        <f>IF(F2363=1,COUNTIF($F$8:F2363,1),"")</f>
        <v/>
      </c>
      <c r="I2363" s="157">
        <f>IFERROR($H$8:INDEX($H$8:$H$3000,COUNTIF($H$8:$H$3000,"?*")),"")</f>
        <v>0</v>
      </c>
    </row>
    <row r="2364" spans="1:9" x14ac:dyDescent="0.25">
      <c r="A2364">
        <f>--ISNUMBER(IFERROR(SEARCH('Project Costing'!#REF!,'Equipment &amp; Materials'!J2370,1),""))</f>
        <v>0</v>
      </c>
      <c r="B2364" t="str">
        <f>IF(A2364=1,COUNTIF($A$8:A2364,1),"")</f>
        <v/>
      </c>
      <c r="D2364" s="158">
        <f>IFERROR($C$8:INDEX($C$8:$C$3000,COUNTIF($C$8:$C$3000,"?*")),"")</f>
        <v>0</v>
      </c>
      <c r="F2364">
        <f>--ISNUMBER(IFERROR(SEARCH('Project Costing'!#REF!,'Equipment &amp; Materials'!J2370,1),""))</f>
        <v>0</v>
      </c>
      <c r="G2364" t="str">
        <f>IF(F2364=1,COUNTIF($F$8:F2364,1),"")</f>
        <v/>
      </c>
      <c r="I2364" s="157">
        <f>IFERROR($H$8:INDEX($H$8:$H$3000,COUNTIF($H$8:$H$3000,"?*")),"")</f>
        <v>0</v>
      </c>
    </row>
    <row r="2365" spans="1:9" x14ac:dyDescent="0.25">
      <c r="A2365">
        <f>--ISNUMBER(IFERROR(SEARCH('Project Costing'!#REF!,'Equipment &amp; Materials'!J2371,1),""))</f>
        <v>0</v>
      </c>
      <c r="B2365" t="str">
        <f>IF(A2365=1,COUNTIF($A$8:A2365,1),"")</f>
        <v/>
      </c>
      <c r="D2365" s="158">
        <f>IFERROR($C$8:INDEX($C$8:$C$3000,COUNTIF($C$8:$C$3000,"?*")),"")</f>
        <v>0</v>
      </c>
      <c r="F2365">
        <f>--ISNUMBER(IFERROR(SEARCH('Project Costing'!#REF!,'Equipment &amp; Materials'!J2371,1),""))</f>
        <v>0</v>
      </c>
      <c r="G2365" t="str">
        <f>IF(F2365=1,COUNTIF($F$8:F2365,1),"")</f>
        <v/>
      </c>
      <c r="I2365" s="157">
        <f>IFERROR($H$8:INDEX($H$8:$H$3000,COUNTIF($H$8:$H$3000,"?*")),"")</f>
        <v>0</v>
      </c>
    </row>
    <row r="2366" spans="1:9" x14ac:dyDescent="0.25">
      <c r="A2366">
        <f>--ISNUMBER(IFERROR(SEARCH('Project Costing'!#REF!,'Equipment &amp; Materials'!J2372,1),""))</f>
        <v>0</v>
      </c>
      <c r="B2366" t="str">
        <f>IF(A2366=1,COUNTIF($A$8:A2366,1),"")</f>
        <v/>
      </c>
      <c r="D2366" s="158">
        <f>IFERROR($C$8:INDEX($C$8:$C$3000,COUNTIF($C$8:$C$3000,"?*")),"")</f>
        <v>0</v>
      </c>
      <c r="F2366">
        <f>--ISNUMBER(IFERROR(SEARCH('Project Costing'!#REF!,'Equipment &amp; Materials'!J2372,1),""))</f>
        <v>0</v>
      </c>
      <c r="G2366" t="str">
        <f>IF(F2366=1,COUNTIF($F$8:F2366,1),"")</f>
        <v/>
      </c>
      <c r="I2366" s="157">
        <f>IFERROR($H$8:INDEX($H$8:$H$3000,COUNTIF($H$8:$H$3000,"?*")),"")</f>
        <v>0</v>
      </c>
    </row>
    <row r="2367" spans="1:9" x14ac:dyDescent="0.25">
      <c r="A2367">
        <f>--ISNUMBER(IFERROR(SEARCH('Project Costing'!#REF!,'Equipment &amp; Materials'!J2373,1),""))</f>
        <v>0</v>
      </c>
      <c r="B2367" t="str">
        <f>IF(A2367=1,COUNTIF($A$8:A2367,1),"")</f>
        <v/>
      </c>
      <c r="D2367" s="158">
        <f>IFERROR($C$8:INDEX($C$8:$C$3000,COUNTIF($C$8:$C$3000,"?*")),"")</f>
        <v>0</v>
      </c>
      <c r="F2367">
        <f>--ISNUMBER(IFERROR(SEARCH('Project Costing'!#REF!,'Equipment &amp; Materials'!J2373,1),""))</f>
        <v>0</v>
      </c>
      <c r="G2367" t="str">
        <f>IF(F2367=1,COUNTIF($F$8:F2367,1),"")</f>
        <v/>
      </c>
      <c r="I2367" s="157">
        <f>IFERROR($H$8:INDEX($H$8:$H$3000,COUNTIF($H$8:$H$3000,"?*")),"")</f>
        <v>0</v>
      </c>
    </row>
    <row r="2368" spans="1:9" x14ac:dyDescent="0.25">
      <c r="A2368">
        <f>--ISNUMBER(IFERROR(SEARCH('Project Costing'!#REF!,'Equipment &amp; Materials'!J2374,1),""))</f>
        <v>0</v>
      </c>
      <c r="B2368" t="str">
        <f>IF(A2368=1,COUNTIF($A$8:A2368,1),"")</f>
        <v/>
      </c>
      <c r="D2368" s="158">
        <f>IFERROR($C$8:INDEX($C$8:$C$3000,COUNTIF($C$8:$C$3000,"?*")),"")</f>
        <v>0</v>
      </c>
      <c r="F2368">
        <f>--ISNUMBER(IFERROR(SEARCH('Project Costing'!#REF!,'Equipment &amp; Materials'!J2374,1),""))</f>
        <v>0</v>
      </c>
      <c r="G2368" t="str">
        <f>IF(F2368=1,COUNTIF($F$8:F2368,1),"")</f>
        <v/>
      </c>
      <c r="I2368" s="157">
        <f>IFERROR($H$8:INDEX($H$8:$H$3000,COUNTIF($H$8:$H$3000,"?*")),"")</f>
        <v>0</v>
      </c>
    </row>
    <row r="2369" spans="1:9" x14ac:dyDescent="0.25">
      <c r="A2369">
        <f>--ISNUMBER(IFERROR(SEARCH('Project Costing'!#REF!,'Equipment &amp; Materials'!J2375,1),""))</f>
        <v>0</v>
      </c>
      <c r="B2369" t="str">
        <f>IF(A2369=1,COUNTIF($A$8:A2369,1),"")</f>
        <v/>
      </c>
      <c r="D2369" s="158">
        <f>IFERROR($C$8:INDEX($C$8:$C$3000,COUNTIF($C$8:$C$3000,"?*")),"")</f>
        <v>0</v>
      </c>
      <c r="F2369">
        <f>--ISNUMBER(IFERROR(SEARCH('Project Costing'!#REF!,'Equipment &amp; Materials'!J2375,1),""))</f>
        <v>0</v>
      </c>
      <c r="G2369" t="str">
        <f>IF(F2369=1,COUNTIF($F$8:F2369,1),"")</f>
        <v/>
      </c>
      <c r="I2369" s="157">
        <f>IFERROR($H$8:INDEX($H$8:$H$3000,COUNTIF($H$8:$H$3000,"?*")),"")</f>
        <v>0</v>
      </c>
    </row>
    <row r="2370" spans="1:9" x14ac:dyDescent="0.25">
      <c r="A2370">
        <f>--ISNUMBER(IFERROR(SEARCH('Project Costing'!#REF!,'Equipment &amp; Materials'!J2376,1),""))</f>
        <v>0</v>
      </c>
      <c r="B2370" t="str">
        <f>IF(A2370=1,COUNTIF($A$8:A2370,1),"")</f>
        <v/>
      </c>
      <c r="D2370" s="158">
        <f>IFERROR($C$8:INDEX($C$8:$C$3000,COUNTIF($C$8:$C$3000,"?*")),"")</f>
        <v>0</v>
      </c>
      <c r="F2370">
        <f>--ISNUMBER(IFERROR(SEARCH('Project Costing'!#REF!,'Equipment &amp; Materials'!J2376,1),""))</f>
        <v>0</v>
      </c>
      <c r="G2370" t="str">
        <f>IF(F2370=1,COUNTIF($F$8:F2370,1),"")</f>
        <v/>
      </c>
      <c r="I2370" s="157">
        <f>IFERROR($H$8:INDEX($H$8:$H$3000,COUNTIF($H$8:$H$3000,"?*")),"")</f>
        <v>0</v>
      </c>
    </row>
    <row r="2371" spans="1:9" x14ac:dyDescent="0.25">
      <c r="A2371">
        <f>--ISNUMBER(IFERROR(SEARCH('Project Costing'!#REF!,'Equipment &amp; Materials'!J2377,1),""))</f>
        <v>0</v>
      </c>
      <c r="B2371" t="str">
        <f>IF(A2371=1,COUNTIF($A$8:A2371,1),"")</f>
        <v/>
      </c>
      <c r="D2371" s="158">
        <f>IFERROR($C$8:INDEX($C$8:$C$3000,COUNTIF($C$8:$C$3000,"?*")),"")</f>
        <v>0</v>
      </c>
      <c r="F2371">
        <f>--ISNUMBER(IFERROR(SEARCH('Project Costing'!#REF!,'Equipment &amp; Materials'!J2377,1),""))</f>
        <v>0</v>
      </c>
      <c r="G2371" t="str">
        <f>IF(F2371=1,COUNTIF($F$8:F2371,1),"")</f>
        <v/>
      </c>
      <c r="I2371" s="157">
        <f>IFERROR($H$8:INDEX($H$8:$H$3000,COUNTIF($H$8:$H$3000,"?*")),"")</f>
        <v>0</v>
      </c>
    </row>
    <row r="2372" spans="1:9" x14ac:dyDescent="0.25">
      <c r="A2372">
        <f>--ISNUMBER(IFERROR(SEARCH('Project Costing'!#REF!,'Equipment &amp; Materials'!J2378,1),""))</f>
        <v>0</v>
      </c>
      <c r="B2372" t="str">
        <f>IF(A2372=1,COUNTIF($A$8:A2372,1),"")</f>
        <v/>
      </c>
      <c r="D2372" s="158">
        <f>IFERROR($C$8:INDEX($C$8:$C$3000,COUNTIF($C$8:$C$3000,"?*")),"")</f>
        <v>0</v>
      </c>
      <c r="F2372">
        <f>--ISNUMBER(IFERROR(SEARCH('Project Costing'!#REF!,'Equipment &amp; Materials'!J2378,1),""))</f>
        <v>0</v>
      </c>
      <c r="G2372" t="str">
        <f>IF(F2372=1,COUNTIF($F$8:F2372,1),"")</f>
        <v/>
      </c>
      <c r="I2372" s="157">
        <f>IFERROR($H$8:INDEX($H$8:$H$3000,COUNTIF($H$8:$H$3000,"?*")),"")</f>
        <v>0</v>
      </c>
    </row>
    <row r="2373" spans="1:9" x14ac:dyDescent="0.25">
      <c r="A2373">
        <f>--ISNUMBER(IFERROR(SEARCH('Project Costing'!#REF!,'Equipment &amp; Materials'!J2379,1),""))</f>
        <v>0</v>
      </c>
      <c r="B2373" t="str">
        <f>IF(A2373=1,COUNTIF($A$8:A2373,1),"")</f>
        <v/>
      </c>
      <c r="D2373" s="158">
        <f>IFERROR($C$8:INDEX($C$8:$C$3000,COUNTIF($C$8:$C$3000,"?*")),"")</f>
        <v>0</v>
      </c>
      <c r="F2373">
        <f>--ISNUMBER(IFERROR(SEARCH('Project Costing'!#REF!,'Equipment &amp; Materials'!J2379,1),""))</f>
        <v>0</v>
      </c>
      <c r="G2373" t="str">
        <f>IF(F2373=1,COUNTIF($F$8:F2373,1),"")</f>
        <v/>
      </c>
      <c r="I2373" s="157">
        <f>IFERROR($H$8:INDEX($H$8:$H$3000,COUNTIF($H$8:$H$3000,"?*")),"")</f>
        <v>0</v>
      </c>
    </row>
    <row r="2374" spans="1:9" x14ac:dyDescent="0.25">
      <c r="A2374">
        <f>--ISNUMBER(IFERROR(SEARCH('Project Costing'!#REF!,'Equipment &amp; Materials'!J2380,1),""))</f>
        <v>0</v>
      </c>
      <c r="B2374" t="str">
        <f>IF(A2374=1,COUNTIF($A$8:A2374,1),"")</f>
        <v/>
      </c>
      <c r="D2374" s="158">
        <f>IFERROR($C$8:INDEX($C$8:$C$3000,COUNTIF($C$8:$C$3000,"?*")),"")</f>
        <v>0</v>
      </c>
      <c r="F2374">
        <f>--ISNUMBER(IFERROR(SEARCH('Project Costing'!#REF!,'Equipment &amp; Materials'!J2380,1),""))</f>
        <v>0</v>
      </c>
      <c r="G2374" t="str">
        <f>IF(F2374=1,COUNTIF($F$8:F2374,1),"")</f>
        <v/>
      </c>
      <c r="I2374" s="157">
        <f>IFERROR($H$8:INDEX($H$8:$H$3000,COUNTIF($H$8:$H$3000,"?*")),"")</f>
        <v>0</v>
      </c>
    </row>
    <row r="2375" spans="1:9" x14ac:dyDescent="0.25">
      <c r="A2375">
        <f>--ISNUMBER(IFERROR(SEARCH('Project Costing'!#REF!,'Equipment &amp; Materials'!J2381,1),""))</f>
        <v>0</v>
      </c>
      <c r="B2375" t="str">
        <f>IF(A2375=1,COUNTIF($A$8:A2375,1),"")</f>
        <v/>
      </c>
      <c r="D2375" s="158">
        <f>IFERROR($C$8:INDEX($C$8:$C$3000,COUNTIF($C$8:$C$3000,"?*")),"")</f>
        <v>0</v>
      </c>
      <c r="F2375">
        <f>--ISNUMBER(IFERROR(SEARCH('Project Costing'!#REF!,'Equipment &amp; Materials'!J2381,1),""))</f>
        <v>0</v>
      </c>
      <c r="G2375" t="str">
        <f>IF(F2375=1,COUNTIF($F$8:F2375,1),"")</f>
        <v/>
      </c>
      <c r="I2375" s="157">
        <f>IFERROR($H$8:INDEX($H$8:$H$3000,COUNTIF($H$8:$H$3000,"?*")),"")</f>
        <v>0</v>
      </c>
    </row>
    <row r="2376" spans="1:9" x14ac:dyDescent="0.25">
      <c r="A2376">
        <f>--ISNUMBER(IFERROR(SEARCH('Project Costing'!#REF!,'Equipment &amp; Materials'!J2382,1),""))</f>
        <v>0</v>
      </c>
      <c r="B2376" t="str">
        <f>IF(A2376=1,COUNTIF($A$8:A2376,1),"")</f>
        <v/>
      </c>
      <c r="D2376" s="158">
        <f>IFERROR($C$8:INDEX($C$8:$C$3000,COUNTIF($C$8:$C$3000,"?*")),"")</f>
        <v>0</v>
      </c>
      <c r="F2376">
        <f>--ISNUMBER(IFERROR(SEARCH('Project Costing'!#REF!,'Equipment &amp; Materials'!J2382,1),""))</f>
        <v>0</v>
      </c>
      <c r="G2376" t="str">
        <f>IF(F2376=1,COUNTIF($F$8:F2376,1),"")</f>
        <v/>
      </c>
      <c r="I2376" s="157">
        <f>IFERROR($H$8:INDEX($H$8:$H$3000,COUNTIF($H$8:$H$3000,"?*")),"")</f>
        <v>0</v>
      </c>
    </row>
    <row r="2377" spans="1:9" x14ac:dyDescent="0.25">
      <c r="A2377">
        <f>--ISNUMBER(IFERROR(SEARCH('Project Costing'!#REF!,'Equipment &amp; Materials'!J2383,1),""))</f>
        <v>0</v>
      </c>
      <c r="B2377" t="str">
        <f>IF(A2377=1,COUNTIF($A$8:A2377,1),"")</f>
        <v/>
      </c>
      <c r="D2377" s="158">
        <f>IFERROR($C$8:INDEX($C$8:$C$3000,COUNTIF($C$8:$C$3000,"?*")),"")</f>
        <v>0</v>
      </c>
      <c r="F2377">
        <f>--ISNUMBER(IFERROR(SEARCH('Project Costing'!#REF!,'Equipment &amp; Materials'!J2383,1),""))</f>
        <v>0</v>
      </c>
      <c r="G2377" t="str">
        <f>IF(F2377=1,COUNTIF($F$8:F2377,1),"")</f>
        <v/>
      </c>
      <c r="I2377" s="157">
        <f>IFERROR($H$8:INDEX($H$8:$H$3000,COUNTIF($H$8:$H$3000,"?*")),"")</f>
        <v>0</v>
      </c>
    </row>
    <row r="2378" spans="1:9" x14ac:dyDescent="0.25">
      <c r="A2378">
        <f>--ISNUMBER(IFERROR(SEARCH('Project Costing'!#REF!,'Equipment &amp; Materials'!J2384,1),""))</f>
        <v>0</v>
      </c>
      <c r="B2378" t="str">
        <f>IF(A2378=1,COUNTIF($A$8:A2378,1),"")</f>
        <v/>
      </c>
      <c r="D2378" s="158">
        <f>IFERROR($C$8:INDEX($C$8:$C$3000,COUNTIF($C$8:$C$3000,"?*")),"")</f>
        <v>0</v>
      </c>
      <c r="F2378">
        <f>--ISNUMBER(IFERROR(SEARCH('Project Costing'!#REF!,'Equipment &amp; Materials'!J2384,1),""))</f>
        <v>0</v>
      </c>
      <c r="G2378" t="str">
        <f>IF(F2378=1,COUNTIF($F$8:F2378,1),"")</f>
        <v/>
      </c>
      <c r="I2378" s="157">
        <f>IFERROR($H$8:INDEX($H$8:$H$3000,COUNTIF($H$8:$H$3000,"?*")),"")</f>
        <v>0</v>
      </c>
    </row>
    <row r="2379" spans="1:9" x14ac:dyDescent="0.25">
      <c r="A2379">
        <f>--ISNUMBER(IFERROR(SEARCH('Project Costing'!#REF!,'Equipment &amp; Materials'!J2385,1),""))</f>
        <v>0</v>
      </c>
      <c r="B2379" t="str">
        <f>IF(A2379=1,COUNTIF($A$8:A2379,1),"")</f>
        <v/>
      </c>
      <c r="D2379" s="158">
        <f>IFERROR($C$8:INDEX($C$8:$C$3000,COUNTIF($C$8:$C$3000,"?*")),"")</f>
        <v>0</v>
      </c>
      <c r="F2379">
        <f>--ISNUMBER(IFERROR(SEARCH('Project Costing'!#REF!,'Equipment &amp; Materials'!J2385,1),""))</f>
        <v>0</v>
      </c>
      <c r="G2379" t="str">
        <f>IF(F2379=1,COUNTIF($F$8:F2379,1),"")</f>
        <v/>
      </c>
      <c r="I2379" s="157">
        <f>IFERROR($H$8:INDEX($H$8:$H$3000,COUNTIF($H$8:$H$3000,"?*")),"")</f>
        <v>0</v>
      </c>
    </row>
    <row r="2380" spans="1:9" x14ac:dyDescent="0.25">
      <c r="A2380">
        <f>--ISNUMBER(IFERROR(SEARCH('Project Costing'!#REF!,'Equipment &amp; Materials'!J2386,1),""))</f>
        <v>0</v>
      </c>
      <c r="B2380" t="str">
        <f>IF(A2380=1,COUNTIF($A$8:A2380,1),"")</f>
        <v/>
      </c>
      <c r="D2380" s="158">
        <f>IFERROR($C$8:INDEX($C$8:$C$3000,COUNTIF($C$8:$C$3000,"?*")),"")</f>
        <v>0</v>
      </c>
      <c r="F2380">
        <f>--ISNUMBER(IFERROR(SEARCH('Project Costing'!#REF!,'Equipment &amp; Materials'!J2386,1),""))</f>
        <v>0</v>
      </c>
      <c r="G2380" t="str">
        <f>IF(F2380=1,COUNTIF($F$8:F2380,1),"")</f>
        <v/>
      </c>
      <c r="I2380" s="157">
        <f>IFERROR($H$8:INDEX($H$8:$H$3000,COUNTIF($H$8:$H$3000,"?*")),"")</f>
        <v>0</v>
      </c>
    </row>
    <row r="2381" spans="1:9" x14ac:dyDescent="0.25">
      <c r="A2381">
        <f>--ISNUMBER(IFERROR(SEARCH('Project Costing'!#REF!,'Equipment &amp; Materials'!J2387,1),""))</f>
        <v>0</v>
      </c>
      <c r="B2381" t="str">
        <f>IF(A2381=1,COUNTIF($A$8:A2381,1),"")</f>
        <v/>
      </c>
      <c r="D2381" s="158">
        <f>IFERROR($C$8:INDEX($C$8:$C$3000,COUNTIF($C$8:$C$3000,"?*")),"")</f>
        <v>0</v>
      </c>
      <c r="F2381">
        <f>--ISNUMBER(IFERROR(SEARCH('Project Costing'!#REF!,'Equipment &amp; Materials'!J2387,1),""))</f>
        <v>0</v>
      </c>
      <c r="G2381" t="str">
        <f>IF(F2381=1,COUNTIF($F$8:F2381,1),"")</f>
        <v/>
      </c>
      <c r="I2381" s="157">
        <f>IFERROR($H$8:INDEX($H$8:$H$3000,COUNTIF($H$8:$H$3000,"?*")),"")</f>
        <v>0</v>
      </c>
    </row>
    <row r="2382" spans="1:9" x14ac:dyDescent="0.25">
      <c r="A2382">
        <f>--ISNUMBER(IFERROR(SEARCH('Project Costing'!#REF!,'Equipment &amp; Materials'!J2388,1),""))</f>
        <v>0</v>
      </c>
      <c r="B2382" t="str">
        <f>IF(A2382=1,COUNTIF($A$8:A2382,1),"")</f>
        <v/>
      </c>
      <c r="D2382" s="158">
        <f>IFERROR($C$8:INDEX($C$8:$C$3000,COUNTIF($C$8:$C$3000,"?*")),"")</f>
        <v>0</v>
      </c>
      <c r="F2382">
        <f>--ISNUMBER(IFERROR(SEARCH('Project Costing'!#REF!,'Equipment &amp; Materials'!J2388,1),""))</f>
        <v>0</v>
      </c>
      <c r="G2382" t="str">
        <f>IF(F2382=1,COUNTIF($F$8:F2382,1),"")</f>
        <v/>
      </c>
      <c r="I2382" s="157">
        <f>IFERROR($H$8:INDEX($H$8:$H$3000,COUNTIF($H$8:$H$3000,"?*")),"")</f>
        <v>0</v>
      </c>
    </row>
    <row r="2383" spans="1:9" x14ac:dyDescent="0.25">
      <c r="A2383">
        <f>--ISNUMBER(IFERROR(SEARCH('Project Costing'!#REF!,'Equipment &amp; Materials'!J2389,1),""))</f>
        <v>0</v>
      </c>
      <c r="B2383" t="str">
        <f>IF(A2383=1,COUNTIF($A$8:A2383,1),"")</f>
        <v/>
      </c>
      <c r="D2383" s="158">
        <f>IFERROR($C$8:INDEX($C$8:$C$3000,COUNTIF($C$8:$C$3000,"?*")),"")</f>
        <v>0</v>
      </c>
      <c r="F2383">
        <f>--ISNUMBER(IFERROR(SEARCH('Project Costing'!#REF!,'Equipment &amp; Materials'!J2389,1),""))</f>
        <v>0</v>
      </c>
      <c r="G2383" t="str">
        <f>IF(F2383=1,COUNTIF($F$8:F2383,1),"")</f>
        <v/>
      </c>
      <c r="I2383" s="157">
        <f>IFERROR($H$8:INDEX($H$8:$H$3000,COUNTIF($H$8:$H$3000,"?*")),"")</f>
        <v>0</v>
      </c>
    </row>
    <row r="2384" spans="1:9" x14ac:dyDescent="0.25">
      <c r="A2384">
        <f>--ISNUMBER(IFERROR(SEARCH('Project Costing'!#REF!,'Equipment &amp; Materials'!J2390,1),""))</f>
        <v>0</v>
      </c>
      <c r="B2384" t="str">
        <f>IF(A2384=1,COUNTIF($A$8:A2384,1),"")</f>
        <v/>
      </c>
      <c r="D2384" s="158">
        <f>IFERROR($C$8:INDEX($C$8:$C$3000,COUNTIF($C$8:$C$3000,"?*")),"")</f>
        <v>0</v>
      </c>
      <c r="F2384">
        <f>--ISNUMBER(IFERROR(SEARCH('Project Costing'!#REF!,'Equipment &amp; Materials'!J2390,1),""))</f>
        <v>0</v>
      </c>
      <c r="G2384" t="str">
        <f>IF(F2384=1,COUNTIF($F$8:F2384,1),"")</f>
        <v/>
      </c>
      <c r="I2384" s="157">
        <f>IFERROR($H$8:INDEX($H$8:$H$3000,COUNTIF($H$8:$H$3000,"?*")),"")</f>
        <v>0</v>
      </c>
    </row>
    <row r="2385" spans="1:9" x14ac:dyDescent="0.25">
      <c r="A2385">
        <f>--ISNUMBER(IFERROR(SEARCH('Project Costing'!#REF!,'Equipment &amp; Materials'!J2391,1),""))</f>
        <v>0</v>
      </c>
      <c r="B2385" t="str">
        <f>IF(A2385=1,COUNTIF($A$8:A2385,1),"")</f>
        <v/>
      </c>
      <c r="D2385" s="158">
        <f>IFERROR($C$8:INDEX($C$8:$C$3000,COUNTIF($C$8:$C$3000,"?*")),"")</f>
        <v>0</v>
      </c>
      <c r="F2385">
        <f>--ISNUMBER(IFERROR(SEARCH('Project Costing'!#REF!,'Equipment &amp; Materials'!J2391,1),""))</f>
        <v>0</v>
      </c>
      <c r="G2385" t="str">
        <f>IF(F2385=1,COUNTIF($F$8:F2385,1),"")</f>
        <v/>
      </c>
      <c r="I2385" s="157">
        <f>IFERROR($H$8:INDEX($H$8:$H$3000,COUNTIF($H$8:$H$3000,"?*")),"")</f>
        <v>0</v>
      </c>
    </row>
    <row r="2386" spans="1:9" x14ac:dyDescent="0.25">
      <c r="A2386">
        <f>--ISNUMBER(IFERROR(SEARCH('Project Costing'!#REF!,'Equipment &amp; Materials'!J2392,1),""))</f>
        <v>0</v>
      </c>
      <c r="B2386" t="str">
        <f>IF(A2386=1,COUNTIF($A$8:A2386,1),"")</f>
        <v/>
      </c>
      <c r="D2386" s="158">
        <f>IFERROR($C$8:INDEX($C$8:$C$3000,COUNTIF($C$8:$C$3000,"?*")),"")</f>
        <v>0</v>
      </c>
      <c r="F2386">
        <f>--ISNUMBER(IFERROR(SEARCH('Project Costing'!#REF!,'Equipment &amp; Materials'!J2392,1),""))</f>
        <v>0</v>
      </c>
      <c r="G2386" t="str">
        <f>IF(F2386=1,COUNTIF($F$8:F2386,1),"")</f>
        <v/>
      </c>
      <c r="I2386" s="157">
        <f>IFERROR($H$8:INDEX($H$8:$H$3000,COUNTIF($H$8:$H$3000,"?*")),"")</f>
        <v>0</v>
      </c>
    </row>
    <row r="2387" spans="1:9" x14ac:dyDescent="0.25">
      <c r="A2387">
        <f>--ISNUMBER(IFERROR(SEARCH('Project Costing'!#REF!,'Equipment &amp; Materials'!J2393,1),""))</f>
        <v>0</v>
      </c>
      <c r="B2387" t="str">
        <f>IF(A2387=1,COUNTIF($A$8:A2387,1),"")</f>
        <v/>
      </c>
      <c r="D2387" s="158">
        <f>IFERROR($C$8:INDEX($C$8:$C$3000,COUNTIF($C$8:$C$3000,"?*")),"")</f>
        <v>0</v>
      </c>
      <c r="F2387">
        <f>--ISNUMBER(IFERROR(SEARCH('Project Costing'!#REF!,'Equipment &amp; Materials'!J2393,1),""))</f>
        <v>0</v>
      </c>
      <c r="G2387" t="str">
        <f>IF(F2387=1,COUNTIF($F$8:F2387,1),"")</f>
        <v/>
      </c>
      <c r="I2387" s="157">
        <f>IFERROR($H$8:INDEX($H$8:$H$3000,COUNTIF($H$8:$H$3000,"?*")),"")</f>
        <v>0</v>
      </c>
    </row>
    <row r="2388" spans="1:9" x14ac:dyDescent="0.25">
      <c r="A2388">
        <f>--ISNUMBER(IFERROR(SEARCH('Project Costing'!#REF!,'Equipment &amp; Materials'!J2394,1),""))</f>
        <v>0</v>
      </c>
      <c r="B2388" t="str">
        <f>IF(A2388=1,COUNTIF($A$8:A2388,1),"")</f>
        <v/>
      </c>
      <c r="D2388" s="158">
        <f>IFERROR($C$8:INDEX($C$8:$C$3000,COUNTIF($C$8:$C$3000,"?*")),"")</f>
        <v>0</v>
      </c>
      <c r="F2388">
        <f>--ISNUMBER(IFERROR(SEARCH('Project Costing'!#REF!,'Equipment &amp; Materials'!J2394,1),""))</f>
        <v>0</v>
      </c>
      <c r="G2388" t="str">
        <f>IF(F2388=1,COUNTIF($F$8:F2388,1),"")</f>
        <v/>
      </c>
      <c r="I2388" s="157">
        <f>IFERROR($H$8:INDEX($H$8:$H$3000,COUNTIF($H$8:$H$3000,"?*")),"")</f>
        <v>0</v>
      </c>
    </row>
    <row r="2389" spans="1:9" x14ac:dyDescent="0.25">
      <c r="A2389">
        <f>--ISNUMBER(IFERROR(SEARCH('Project Costing'!#REF!,'Equipment &amp; Materials'!J2395,1),""))</f>
        <v>0</v>
      </c>
      <c r="B2389" t="str">
        <f>IF(A2389=1,COUNTIF($A$8:A2389,1),"")</f>
        <v/>
      </c>
      <c r="D2389" s="158">
        <f>IFERROR($C$8:INDEX($C$8:$C$3000,COUNTIF($C$8:$C$3000,"?*")),"")</f>
        <v>0</v>
      </c>
      <c r="F2389">
        <f>--ISNUMBER(IFERROR(SEARCH('Project Costing'!#REF!,'Equipment &amp; Materials'!J2395,1),""))</f>
        <v>0</v>
      </c>
      <c r="G2389" t="str">
        <f>IF(F2389=1,COUNTIF($F$8:F2389,1),"")</f>
        <v/>
      </c>
      <c r="I2389" s="157">
        <f>IFERROR($H$8:INDEX($H$8:$H$3000,COUNTIF($H$8:$H$3000,"?*")),"")</f>
        <v>0</v>
      </c>
    </row>
    <row r="2390" spans="1:9" x14ac:dyDescent="0.25">
      <c r="A2390">
        <f>--ISNUMBER(IFERROR(SEARCH('Project Costing'!#REF!,'Equipment &amp; Materials'!J2396,1),""))</f>
        <v>0</v>
      </c>
      <c r="B2390" t="str">
        <f>IF(A2390=1,COUNTIF($A$8:A2390,1),"")</f>
        <v/>
      </c>
      <c r="D2390" s="158">
        <f>IFERROR($C$8:INDEX($C$8:$C$3000,COUNTIF($C$8:$C$3000,"?*")),"")</f>
        <v>0</v>
      </c>
      <c r="F2390">
        <f>--ISNUMBER(IFERROR(SEARCH('Project Costing'!#REF!,'Equipment &amp; Materials'!J2396,1),""))</f>
        <v>0</v>
      </c>
      <c r="G2390" t="str">
        <f>IF(F2390=1,COUNTIF($F$8:F2390,1),"")</f>
        <v/>
      </c>
      <c r="I2390" s="157">
        <f>IFERROR($H$8:INDEX($H$8:$H$3000,COUNTIF($H$8:$H$3000,"?*")),"")</f>
        <v>0</v>
      </c>
    </row>
    <row r="2391" spans="1:9" x14ac:dyDescent="0.25">
      <c r="A2391">
        <f>--ISNUMBER(IFERROR(SEARCH('Project Costing'!#REF!,'Equipment &amp; Materials'!J2397,1),""))</f>
        <v>0</v>
      </c>
      <c r="B2391" t="str">
        <f>IF(A2391=1,COUNTIF($A$8:A2391,1),"")</f>
        <v/>
      </c>
      <c r="D2391" s="158">
        <f>IFERROR($C$8:INDEX($C$8:$C$3000,COUNTIF($C$8:$C$3000,"?*")),"")</f>
        <v>0</v>
      </c>
      <c r="F2391">
        <f>--ISNUMBER(IFERROR(SEARCH('Project Costing'!#REF!,'Equipment &amp; Materials'!J2397,1),""))</f>
        <v>0</v>
      </c>
      <c r="G2391" t="str">
        <f>IF(F2391=1,COUNTIF($F$8:F2391,1),"")</f>
        <v/>
      </c>
      <c r="I2391" s="157">
        <f>IFERROR($H$8:INDEX($H$8:$H$3000,COUNTIF($H$8:$H$3000,"?*")),"")</f>
        <v>0</v>
      </c>
    </row>
    <row r="2392" spans="1:9" x14ac:dyDescent="0.25">
      <c r="A2392">
        <f>--ISNUMBER(IFERROR(SEARCH('Project Costing'!#REF!,'Equipment &amp; Materials'!J2398,1),""))</f>
        <v>0</v>
      </c>
      <c r="B2392" t="str">
        <f>IF(A2392=1,COUNTIF($A$8:A2392,1),"")</f>
        <v/>
      </c>
      <c r="D2392" s="158">
        <f>IFERROR($C$8:INDEX($C$8:$C$3000,COUNTIF($C$8:$C$3000,"?*")),"")</f>
        <v>0</v>
      </c>
      <c r="F2392">
        <f>--ISNUMBER(IFERROR(SEARCH('Project Costing'!#REF!,'Equipment &amp; Materials'!J2398,1),""))</f>
        <v>0</v>
      </c>
      <c r="G2392" t="str">
        <f>IF(F2392=1,COUNTIF($F$8:F2392,1),"")</f>
        <v/>
      </c>
      <c r="I2392" s="157">
        <f>IFERROR($H$8:INDEX($H$8:$H$3000,COUNTIF($H$8:$H$3000,"?*")),"")</f>
        <v>0</v>
      </c>
    </row>
    <row r="2393" spans="1:9" x14ac:dyDescent="0.25">
      <c r="A2393">
        <f>--ISNUMBER(IFERROR(SEARCH('Project Costing'!#REF!,'Equipment &amp; Materials'!J2399,1),""))</f>
        <v>0</v>
      </c>
      <c r="B2393" t="str">
        <f>IF(A2393=1,COUNTIF($A$8:A2393,1),"")</f>
        <v/>
      </c>
      <c r="D2393" s="158">
        <f>IFERROR($C$8:INDEX($C$8:$C$3000,COUNTIF($C$8:$C$3000,"?*")),"")</f>
        <v>0</v>
      </c>
      <c r="F2393">
        <f>--ISNUMBER(IFERROR(SEARCH('Project Costing'!#REF!,'Equipment &amp; Materials'!J2399,1),""))</f>
        <v>0</v>
      </c>
      <c r="G2393" t="str">
        <f>IF(F2393=1,COUNTIF($F$8:F2393,1),"")</f>
        <v/>
      </c>
      <c r="I2393" s="157">
        <f>IFERROR($H$8:INDEX($H$8:$H$3000,COUNTIF($H$8:$H$3000,"?*")),"")</f>
        <v>0</v>
      </c>
    </row>
    <row r="2394" spans="1:9" x14ac:dyDescent="0.25">
      <c r="A2394">
        <f>--ISNUMBER(IFERROR(SEARCH('Project Costing'!#REF!,'Equipment &amp; Materials'!J2400,1),""))</f>
        <v>0</v>
      </c>
      <c r="B2394" t="str">
        <f>IF(A2394=1,COUNTIF($A$8:A2394,1),"")</f>
        <v/>
      </c>
      <c r="D2394" s="158">
        <f>IFERROR($C$8:INDEX($C$8:$C$3000,COUNTIF($C$8:$C$3000,"?*")),"")</f>
        <v>0</v>
      </c>
      <c r="F2394">
        <f>--ISNUMBER(IFERROR(SEARCH('Project Costing'!#REF!,'Equipment &amp; Materials'!J2400,1),""))</f>
        <v>0</v>
      </c>
      <c r="G2394" t="str">
        <f>IF(F2394=1,COUNTIF($F$8:F2394,1),"")</f>
        <v/>
      </c>
      <c r="I2394" s="157">
        <f>IFERROR($H$8:INDEX($H$8:$H$3000,COUNTIF($H$8:$H$3000,"?*")),"")</f>
        <v>0</v>
      </c>
    </row>
    <row r="2395" spans="1:9" x14ac:dyDescent="0.25">
      <c r="A2395">
        <f>--ISNUMBER(IFERROR(SEARCH('Project Costing'!#REF!,'Equipment &amp; Materials'!J2401,1),""))</f>
        <v>0</v>
      </c>
      <c r="B2395" t="str">
        <f>IF(A2395=1,COUNTIF($A$8:A2395,1),"")</f>
        <v/>
      </c>
      <c r="D2395" s="158">
        <f>IFERROR($C$8:INDEX($C$8:$C$3000,COUNTIF($C$8:$C$3000,"?*")),"")</f>
        <v>0</v>
      </c>
      <c r="F2395">
        <f>--ISNUMBER(IFERROR(SEARCH('Project Costing'!#REF!,'Equipment &amp; Materials'!J2401,1),""))</f>
        <v>0</v>
      </c>
      <c r="G2395" t="str">
        <f>IF(F2395=1,COUNTIF($F$8:F2395,1),"")</f>
        <v/>
      </c>
      <c r="I2395" s="157">
        <f>IFERROR($H$8:INDEX($H$8:$H$3000,COUNTIF($H$8:$H$3000,"?*")),"")</f>
        <v>0</v>
      </c>
    </row>
    <row r="2396" spans="1:9" x14ac:dyDescent="0.25">
      <c r="A2396">
        <f>--ISNUMBER(IFERROR(SEARCH('Project Costing'!#REF!,'Equipment &amp; Materials'!J2402,1),""))</f>
        <v>0</v>
      </c>
      <c r="B2396" t="str">
        <f>IF(A2396=1,COUNTIF($A$8:A2396,1),"")</f>
        <v/>
      </c>
      <c r="D2396" s="158">
        <f>IFERROR($C$8:INDEX($C$8:$C$3000,COUNTIF($C$8:$C$3000,"?*")),"")</f>
        <v>0</v>
      </c>
      <c r="F2396">
        <f>--ISNUMBER(IFERROR(SEARCH('Project Costing'!#REF!,'Equipment &amp; Materials'!J2402,1),""))</f>
        <v>0</v>
      </c>
      <c r="G2396" t="str">
        <f>IF(F2396=1,COUNTIF($F$8:F2396,1),"")</f>
        <v/>
      </c>
      <c r="I2396" s="157">
        <f>IFERROR($H$8:INDEX($H$8:$H$3000,COUNTIF($H$8:$H$3000,"?*")),"")</f>
        <v>0</v>
      </c>
    </row>
    <row r="2397" spans="1:9" x14ac:dyDescent="0.25">
      <c r="A2397">
        <f>--ISNUMBER(IFERROR(SEARCH('Project Costing'!#REF!,'Equipment &amp; Materials'!J2403,1),""))</f>
        <v>0</v>
      </c>
      <c r="B2397" t="str">
        <f>IF(A2397=1,COUNTIF($A$8:A2397,1),"")</f>
        <v/>
      </c>
      <c r="D2397" s="158">
        <f>IFERROR($C$8:INDEX($C$8:$C$3000,COUNTIF($C$8:$C$3000,"?*")),"")</f>
        <v>0</v>
      </c>
      <c r="F2397">
        <f>--ISNUMBER(IFERROR(SEARCH('Project Costing'!#REF!,'Equipment &amp; Materials'!J2403,1),""))</f>
        <v>0</v>
      </c>
      <c r="G2397" t="str">
        <f>IF(F2397=1,COUNTIF($F$8:F2397,1),"")</f>
        <v/>
      </c>
      <c r="I2397" s="157">
        <f>IFERROR($H$8:INDEX($H$8:$H$3000,COUNTIF($H$8:$H$3000,"?*")),"")</f>
        <v>0</v>
      </c>
    </row>
    <row r="2398" spans="1:9" x14ac:dyDescent="0.25">
      <c r="A2398">
        <f>--ISNUMBER(IFERROR(SEARCH('Project Costing'!#REF!,'Equipment &amp; Materials'!J2404,1),""))</f>
        <v>0</v>
      </c>
      <c r="B2398" t="str">
        <f>IF(A2398=1,COUNTIF($A$8:A2398,1),"")</f>
        <v/>
      </c>
      <c r="D2398" s="158">
        <f>IFERROR($C$8:INDEX($C$8:$C$3000,COUNTIF($C$8:$C$3000,"?*")),"")</f>
        <v>0</v>
      </c>
      <c r="F2398">
        <f>--ISNUMBER(IFERROR(SEARCH('Project Costing'!#REF!,'Equipment &amp; Materials'!J2404,1),""))</f>
        <v>0</v>
      </c>
      <c r="G2398" t="str">
        <f>IF(F2398=1,COUNTIF($F$8:F2398,1),"")</f>
        <v/>
      </c>
      <c r="I2398" s="157">
        <f>IFERROR($H$8:INDEX($H$8:$H$3000,COUNTIF($H$8:$H$3000,"?*")),"")</f>
        <v>0</v>
      </c>
    </row>
    <row r="2399" spans="1:9" x14ac:dyDescent="0.25">
      <c r="A2399">
        <f>--ISNUMBER(IFERROR(SEARCH('Project Costing'!#REF!,'Equipment &amp; Materials'!J2405,1),""))</f>
        <v>0</v>
      </c>
      <c r="B2399" t="str">
        <f>IF(A2399=1,COUNTIF($A$8:A2399,1),"")</f>
        <v/>
      </c>
      <c r="D2399" s="158">
        <f>IFERROR($C$8:INDEX($C$8:$C$3000,COUNTIF($C$8:$C$3000,"?*")),"")</f>
        <v>0</v>
      </c>
      <c r="F2399">
        <f>--ISNUMBER(IFERROR(SEARCH('Project Costing'!#REF!,'Equipment &amp; Materials'!J2405,1),""))</f>
        <v>0</v>
      </c>
      <c r="G2399" t="str">
        <f>IF(F2399=1,COUNTIF($F$8:F2399,1),"")</f>
        <v/>
      </c>
      <c r="I2399" s="157">
        <f>IFERROR($H$8:INDEX($H$8:$H$3000,COUNTIF($H$8:$H$3000,"?*")),"")</f>
        <v>0</v>
      </c>
    </row>
    <row r="2400" spans="1:9" x14ac:dyDescent="0.25">
      <c r="A2400">
        <f>--ISNUMBER(IFERROR(SEARCH('Project Costing'!#REF!,'Equipment &amp; Materials'!J2406,1),""))</f>
        <v>0</v>
      </c>
      <c r="B2400" t="str">
        <f>IF(A2400=1,COUNTIF($A$8:A2400,1),"")</f>
        <v/>
      </c>
      <c r="D2400" s="158">
        <f>IFERROR($C$8:INDEX($C$8:$C$3000,COUNTIF($C$8:$C$3000,"?*")),"")</f>
        <v>0</v>
      </c>
      <c r="F2400">
        <f>--ISNUMBER(IFERROR(SEARCH('Project Costing'!#REF!,'Equipment &amp; Materials'!J2406,1),""))</f>
        <v>0</v>
      </c>
      <c r="G2400" t="str">
        <f>IF(F2400=1,COUNTIF($F$8:F2400,1),"")</f>
        <v/>
      </c>
      <c r="I2400" s="157">
        <f>IFERROR($H$8:INDEX($H$8:$H$3000,COUNTIF($H$8:$H$3000,"?*")),"")</f>
        <v>0</v>
      </c>
    </row>
    <row r="2401" spans="1:9" x14ac:dyDescent="0.25">
      <c r="A2401">
        <f>--ISNUMBER(IFERROR(SEARCH('Project Costing'!#REF!,'Equipment &amp; Materials'!J2407,1),""))</f>
        <v>0</v>
      </c>
      <c r="B2401" t="str">
        <f>IF(A2401=1,COUNTIF($A$8:A2401,1),"")</f>
        <v/>
      </c>
      <c r="D2401" s="158">
        <f>IFERROR($C$8:INDEX($C$8:$C$3000,COUNTIF($C$8:$C$3000,"?*")),"")</f>
        <v>0</v>
      </c>
      <c r="F2401">
        <f>--ISNUMBER(IFERROR(SEARCH('Project Costing'!#REF!,'Equipment &amp; Materials'!J2407,1),""))</f>
        <v>0</v>
      </c>
      <c r="G2401" t="str">
        <f>IF(F2401=1,COUNTIF($F$8:F2401,1),"")</f>
        <v/>
      </c>
      <c r="I2401" s="157">
        <f>IFERROR($H$8:INDEX($H$8:$H$3000,COUNTIF($H$8:$H$3000,"?*")),"")</f>
        <v>0</v>
      </c>
    </row>
    <row r="2402" spans="1:9" x14ac:dyDescent="0.25">
      <c r="A2402">
        <f>--ISNUMBER(IFERROR(SEARCH('Project Costing'!#REF!,'Equipment &amp; Materials'!J2408,1),""))</f>
        <v>0</v>
      </c>
      <c r="B2402" t="str">
        <f>IF(A2402=1,COUNTIF($A$8:A2402,1),"")</f>
        <v/>
      </c>
      <c r="D2402" s="158">
        <f>IFERROR($C$8:INDEX($C$8:$C$3000,COUNTIF($C$8:$C$3000,"?*")),"")</f>
        <v>0</v>
      </c>
      <c r="F2402">
        <f>--ISNUMBER(IFERROR(SEARCH('Project Costing'!#REF!,'Equipment &amp; Materials'!J2408,1),""))</f>
        <v>0</v>
      </c>
      <c r="G2402" t="str">
        <f>IF(F2402=1,COUNTIF($F$8:F2402,1),"")</f>
        <v/>
      </c>
      <c r="I2402" s="157">
        <f>IFERROR($H$8:INDEX($H$8:$H$3000,COUNTIF($H$8:$H$3000,"?*")),"")</f>
        <v>0</v>
      </c>
    </row>
    <row r="2403" spans="1:9" x14ac:dyDescent="0.25">
      <c r="A2403">
        <f>--ISNUMBER(IFERROR(SEARCH('Project Costing'!#REF!,'Equipment &amp; Materials'!J2409,1),""))</f>
        <v>0</v>
      </c>
      <c r="B2403" t="str">
        <f>IF(A2403=1,COUNTIF($A$8:A2403,1),"")</f>
        <v/>
      </c>
      <c r="D2403" s="158">
        <f>IFERROR($C$8:INDEX($C$8:$C$3000,COUNTIF($C$8:$C$3000,"?*")),"")</f>
        <v>0</v>
      </c>
      <c r="F2403">
        <f>--ISNUMBER(IFERROR(SEARCH('Project Costing'!#REF!,'Equipment &amp; Materials'!J2409,1),""))</f>
        <v>0</v>
      </c>
      <c r="G2403" t="str">
        <f>IF(F2403=1,COUNTIF($F$8:F2403,1),"")</f>
        <v/>
      </c>
      <c r="I2403" s="157">
        <f>IFERROR($H$8:INDEX($H$8:$H$3000,COUNTIF($H$8:$H$3000,"?*")),"")</f>
        <v>0</v>
      </c>
    </row>
    <row r="2404" spans="1:9" x14ac:dyDescent="0.25">
      <c r="A2404">
        <f>--ISNUMBER(IFERROR(SEARCH('Project Costing'!#REF!,'Equipment &amp; Materials'!J2410,1),""))</f>
        <v>0</v>
      </c>
      <c r="B2404" t="str">
        <f>IF(A2404=1,COUNTIF($A$8:A2404,1),"")</f>
        <v/>
      </c>
      <c r="D2404" s="158">
        <f>IFERROR($C$8:INDEX($C$8:$C$3000,COUNTIF($C$8:$C$3000,"?*")),"")</f>
        <v>0</v>
      </c>
      <c r="F2404">
        <f>--ISNUMBER(IFERROR(SEARCH('Project Costing'!#REF!,'Equipment &amp; Materials'!J2410,1),""))</f>
        <v>0</v>
      </c>
      <c r="G2404" t="str">
        <f>IF(F2404=1,COUNTIF($F$8:F2404,1),"")</f>
        <v/>
      </c>
      <c r="I2404" s="157">
        <f>IFERROR($H$8:INDEX($H$8:$H$3000,COUNTIF($H$8:$H$3000,"?*")),"")</f>
        <v>0</v>
      </c>
    </row>
    <row r="2405" spans="1:9" x14ac:dyDescent="0.25">
      <c r="A2405">
        <f>--ISNUMBER(IFERROR(SEARCH('Project Costing'!#REF!,'Equipment &amp; Materials'!J2411,1),""))</f>
        <v>0</v>
      </c>
      <c r="B2405" t="str">
        <f>IF(A2405=1,COUNTIF($A$8:A2405,1),"")</f>
        <v/>
      </c>
      <c r="D2405" s="158">
        <f>IFERROR($C$8:INDEX($C$8:$C$3000,COUNTIF($C$8:$C$3000,"?*")),"")</f>
        <v>0</v>
      </c>
      <c r="F2405">
        <f>--ISNUMBER(IFERROR(SEARCH('Project Costing'!#REF!,'Equipment &amp; Materials'!J2411,1),""))</f>
        <v>0</v>
      </c>
      <c r="G2405" t="str">
        <f>IF(F2405=1,COUNTIF($F$8:F2405,1),"")</f>
        <v/>
      </c>
      <c r="I2405" s="157">
        <f>IFERROR($H$8:INDEX($H$8:$H$3000,COUNTIF($H$8:$H$3000,"?*")),"")</f>
        <v>0</v>
      </c>
    </row>
    <row r="2406" spans="1:9" x14ac:dyDescent="0.25">
      <c r="A2406">
        <f>--ISNUMBER(IFERROR(SEARCH('Project Costing'!#REF!,'Equipment &amp; Materials'!J2412,1),""))</f>
        <v>0</v>
      </c>
      <c r="B2406" t="str">
        <f>IF(A2406=1,COUNTIF($A$8:A2406,1),"")</f>
        <v/>
      </c>
      <c r="D2406" s="158">
        <f>IFERROR($C$8:INDEX($C$8:$C$3000,COUNTIF($C$8:$C$3000,"?*")),"")</f>
        <v>0</v>
      </c>
      <c r="F2406">
        <f>--ISNUMBER(IFERROR(SEARCH('Project Costing'!#REF!,'Equipment &amp; Materials'!J2412,1),""))</f>
        <v>0</v>
      </c>
      <c r="G2406" t="str">
        <f>IF(F2406=1,COUNTIF($F$8:F2406,1),"")</f>
        <v/>
      </c>
      <c r="I2406" s="157">
        <f>IFERROR($H$8:INDEX($H$8:$H$3000,COUNTIF($H$8:$H$3000,"?*")),"")</f>
        <v>0</v>
      </c>
    </row>
    <row r="2407" spans="1:9" x14ac:dyDescent="0.25">
      <c r="A2407">
        <f>--ISNUMBER(IFERROR(SEARCH('Project Costing'!#REF!,'Equipment &amp; Materials'!J2413,1),""))</f>
        <v>0</v>
      </c>
      <c r="B2407" t="str">
        <f>IF(A2407=1,COUNTIF($A$8:A2407,1),"")</f>
        <v/>
      </c>
      <c r="D2407" s="158">
        <f>IFERROR($C$8:INDEX($C$8:$C$3000,COUNTIF($C$8:$C$3000,"?*")),"")</f>
        <v>0</v>
      </c>
      <c r="F2407">
        <f>--ISNUMBER(IFERROR(SEARCH('Project Costing'!#REF!,'Equipment &amp; Materials'!J2413,1),""))</f>
        <v>0</v>
      </c>
      <c r="G2407" t="str">
        <f>IF(F2407=1,COUNTIF($F$8:F2407,1),"")</f>
        <v/>
      </c>
      <c r="I2407" s="157">
        <f>IFERROR($H$8:INDEX($H$8:$H$3000,COUNTIF($H$8:$H$3000,"?*")),"")</f>
        <v>0</v>
      </c>
    </row>
    <row r="2408" spans="1:9" x14ac:dyDescent="0.25">
      <c r="A2408">
        <f>--ISNUMBER(IFERROR(SEARCH('Project Costing'!#REF!,'Equipment &amp; Materials'!J2414,1),""))</f>
        <v>0</v>
      </c>
      <c r="B2408" t="str">
        <f>IF(A2408=1,COUNTIF($A$8:A2408,1),"")</f>
        <v/>
      </c>
      <c r="D2408" s="158">
        <f>IFERROR($C$8:INDEX($C$8:$C$3000,COUNTIF($C$8:$C$3000,"?*")),"")</f>
        <v>0</v>
      </c>
      <c r="F2408">
        <f>--ISNUMBER(IFERROR(SEARCH('Project Costing'!#REF!,'Equipment &amp; Materials'!J2414,1),""))</f>
        <v>0</v>
      </c>
      <c r="G2408" t="str">
        <f>IF(F2408=1,COUNTIF($F$8:F2408,1),"")</f>
        <v/>
      </c>
      <c r="I2408" s="157">
        <f>IFERROR($H$8:INDEX($H$8:$H$3000,COUNTIF($H$8:$H$3000,"?*")),"")</f>
        <v>0</v>
      </c>
    </row>
    <row r="2409" spans="1:9" x14ac:dyDescent="0.25">
      <c r="A2409">
        <f>--ISNUMBER(IFERROR(SEARCH('Project Costing'!#REF!,'Equipment &amp; Materials'!J2415,1),""))</f>
        <v>0</v>
      </c>
      <c r="B2409" t="str">
        <f>IF(A2409=1,COUNTIF($A$8:A2409,1),"")</f>
        <v/>
      </c>
      <c r="D2409" s="158">
        <f>IFERROR($C$8:INDEX($C$8:$C$3000,COUNTIF($C$8:$C$3000,"?*")),"")</f>
        <v>0</v>
      </c>
      <c r="F2409">
        <f>--ISNUMBER(IFERROR(SEARCH('Project Costing'!#REF!,'Equipment &amp; Materials'!J2415,1),""))</f>
        <v>0</v>
      </c>
      <c r="G2409" t="str">
        <f>IF(F2409=1,COUNTIF($F$8:F2409,1),"")</f>
        <v/>
      </c>
      <c r="I2409" s="157">
        <f>IFERROR($H$8:INDEX($H$8:$H$3000,COUNTIF($H$8:$H$3000,"?*")),"")</f>
        <v>0</v>
      </c>
    </row>
    <row r="2410" spans="1:9" x14ac:dyDescent="0.25">
      <c r="A2410">
        <f>--ISNUMBER(IFERROR(SEARCH('Project Costing'!#REF!,'Equipment &amp; Materials'!J2416,1),""))</f>
        <v>0</v>
      </c>
      <c r="B2410" t="str">
        <f>IF(A2410=1,COUNTIF($A$8:A2410,1),"")</f>
        <v/>
      </c>
      <c r="D2410" s="158">
        <f>IFERROR($C$8:INDEX($C$8:$C$3000,COUNTIF($C$8:$C$3000,"?*")),"")</f>
        <v>0</v>
      </c>
      <c r="F2410">
        <f>--ISNUMBER(IFERROR(SEARCH('Project Costing'!#REF!,'Equipment &amp; Materials'!J2416,1),""))</f>
        <v>0</v>
      </c>
      <c r="G2410" t="str">
        <f>IF(F2410=1,COUNTIF($F$8:F2410,1),"")</f>
        <v/>
      </c>
      <c r="I2410" s="157">
        <f>IFERROR($H$8:INDEX($H$8:$H$3000,COUNTIF($H$8:$H$3000,"?*")),"")</f>
        <v>0</v>
      </c>
    </row>
    <row r="2411" spans="1:9" x14ac:dyDescent="0.25">
      <c r="A2411">
        <f>--ISNUMBER(IFERROR(SEARCH('Project Costing'!#REF!,'Equipment &amp; Materials'!J2417,1),""))</f>
        <v>0</v>
      </c>
      <c r="B2411" t="str">
        <f>IF(A2411=1,COUNTIF($A$8:A2411,1),"")</f>
        <v/>
      </c>
      <c r="D2411" s="158">
        <f>IFERROR($C$8:INDEX($C$8:$C$3000,COUNTIF($C$8:$C$3000,"?*")),"")</f>
        <v>0</v>
      </c>
      <c r="F2411">
        <f>--ISNUMBER(IFERROR(SEARCH('Project Costing'!#REF!,'Equipment &amp; Materials'!J2417,1),""))</f>
        <v>0</v>
      </c>
      <c r="G2411" t="str">
        <f>IF(F2411=1,COUNTIF($F$8:F2411,1),"")</f>
        <v/>
      </c>
      <c r="I2411" s="157">
        <f>IFERROR($H$8:INDEX($H$8:$H$3000,COUNTIF($H$8:$H$3000,"?*")),"")</f>
        <v>0</v>
      </c>
    </row>
    <row r="2412" spans="1:9" x14ac:dyDescent="0.25">
      <c r="A2412">
        <f>--ISNUMBER(IFERROR(SEARCH('Project Costing'!#REF!,'Equipment &amp; Materials'!J2418,1),""))</f>
        <v>0</v>
      </c>
      <c r="B2412" t="str">
        <f>IF(A2412=1,COUNTIF($A$8:A2412,1),"")</f>
        <v/>
      </c>
      <c r="D2412" s="158">
        <f>IFERROR($C$8:INDEX($C$8:$C$3000,COUNTIF($C$8:$C$3000,"?*")),"")</f>
        <v>0</v>
      </c>
      <c r="F2412">
        <f>--ISNUMBER(IFERROR(SEARCH('Project Costing'!#REF!,'Equipment &amp; Materials'!J2418,1),""))</f>
        <v>0</v>
      </c>
      <c r="G2412" t="str">
        <f>IF(F2412=1,COUNTIF($F$8:F2412,1),"")</f>
        <v/>
      </c>
      <c r="I2412" s="157">
        <f>IFERROR($H$8:INDEX($H$8:$H$3000,COUNTIF($H$8:$H$3000,"?*")),"")</f>
        <v>0</v>
      </c>
    </row>
    <row r="2413" spans="1:9" x14ac:dyDescent="0.25">
      <c r="A2413">
        <f>--ISNUMBER(IFERROR(SEARCH('Project Costing'!#REF!,'Equipment &amp; Materials'!J2419,1),""))</f>
        <v>0</v>
      </c>
      <c r="B2413" t="str">
        <f>IF(A2413=1,COUNTIF($A$8:A2413,1),"")</f>
        <v/>
      </c>
      <c r="D2413" s="158">
        <f>IFERROR($C$8:INDEX($C$8:$C$3000,COUNTIF($C$8:$C$3000,"?*")),"")</f>
        <v>0</v>
      </c>
      <c r="F2413">
        <f>--ISNUMBER(IFERROR(SEARCH('Project Costing'!#REF!,'Equipment &amp; Materials'!J2419,1),""))</f>
        <v>0</v>
      </c>
      <c r="G2413" t="str">
        <f>IF(F2413=1,COUNTIF($F$8:F2413,1),"")</f>
        <v/>
      </c>
      <c r="I2413" s="157">
        <f>IFERROR($H$8:INDEX($H$8:$H$3000,COUNTIF($H$8:$H$3000,"?*")),"")</f>
        <v>0</v>
      </c>
    </row>
    <row r="2414" spans="1:9" x14ac:dyDescent="0.25">
      <c r="A2414">
        <f>--ISNUMBER(IFERROR(SEARCH('Project Costing'!#REF!,'Equipment &amp; Materials'!J2420,1),""))</f>
        <v>0</v>
      </c>
      <c r="B2414" t="str">
        <f>IF(A2414=1,COUNTIF($A$8:A2414,1),"")</f>
        <v/>
      </c>
      <c r="D2414" s="158">
        <f>IFERROR($C$8:INDEX($C$8:$C$3000,COUNTIF($C$8:$C$3000,"?*")),"")</f>
        <v>0</v>
      </c>
      <c r="F2414">
        <f>--ISNUMBER(IFERROR(SEARCH('Project Costing'!#REF!,'Equipment &amp; Materials'!J2420,1),""))</f>
        <v>0</v>
      </c>
      <c r="G2414" t="str">
        <f>IF(F2414=1,COUNTIF($F$8:F2414,1),"")</f>
        <v/>
      </c>
      <c r="I2414" s="157">
        <f>IFERROR($H$8:INDEX($H$8:$H$3000,COUNTIF($H$8:$H$3000,"?*")),"")</f>
        <v>0</v>
      </c>
    </row>
    <row r="2415" spans="1:9" x14ac:dyDescent="0.25">
      <c r="A2415">
        <f>--ISNUMBER(IFERROR(SEARCH('Project Costing'!#REF!,'Equipment &amp; Materials'!J2421,1),""))</f>
        <v>0</v>
      </c>
      <c r="B2415" t="str">
        <f>IF(A2415=1,COUNTIF($A$8:A2415,1),"")</f>
        <v/>
      </c>
      <c r="D2415" s="158">
        <f>IFERROR($C$8:INDEX($C$8:$C$3000,COUNTIF($C$8:$C$3000,"?*")),"")</f>
        <v>0</v>
      </c>
      <c r="F2415">
        <f>--ISNUMBER(IFERROR(SEARCH('Project Costing'!#REF!,'Equipment &amp; Materials'!J2421,1),""))</f>
        <v>0</v>
      </c>
      <c r="G2415" t="str">
        <f>IF(F2415=1,COUNTIF($F$8:F2415,1),"")</f>
        <v/>
      </c>
      <c r="I2415" s="157">
        <f>IFERROR($H$8:INDEX($H$8:$H$3000,COUNTIF($H$8:$H$3000,"?*")),"")</f>
        <v>0</v>
      </c>
    </row>
    <row r="2416" spans="1:9" x14ac:dyDescent="0.25">
      <c r="A2416">
        <f>--ISNUMBER(IFERROR(SEARCH('Project Costing'!#REF!,'Equipment &amp; Materials'!J2422,1),""))</f>
        <v>0</v>
      </c>
      <c r="B2416" t="str">
        <f>IF(A2416=1,COUNTIF($A$8:A2416,1),"")</f>
        <v/>
      </c>
      <c r="D2416" s="158">
        <f>IFERROR($C$8:INDEX($C$8:$C$3000,COUNTIF($C$8:$C$3000,"?*")),"")</f>
        <v>0</v>
      </c>
      <c r="F2416">
        <f>--ISNUMBER(IFERROR(SEARCH('Project Costing'!#REF!,'Equipment &amp; Materials'!J2422,1),""))</f>
        <v>0</v>
      </c>
      <c r="G2416" t="str">
        <f>IF(F2416=1,COUNTIF($F$8:F2416,1),"")</f>
        <v/>
      </c>
      <c r="I2416" s="157">
        <f>IFERROR($H$8:INDEX($H$8:$H$3000,COUNTIF($H$8:$H$3000,"?*")),"")</f>
        <v>0</v>
      </c>
    </row>
    <row r="2417" spans="1:9" x14ac:dyDescent="0.25">
      <c r="A2417">
        <f>--ISNUMBER(IFERROR(SEARCH('Project Costing'!#REF!,'Equipment &amp; Materials'!J2423,1),""))</f>
        <v>0</v>
      </c>
      <c r="B2417" t="str">
        <f>IF(A2417=1,COUNTIF($A$8:A2417,1),"")</f>
        <v/>
      </c>
      <c r="D2417" s="158">
        <f>IFERROR($C$8:INDEX($C$8:$C$3000,COUNTIF($C$8:$C$3000,"?*")),"")</f>
        <v>0</v>
      </c>
      <c r="F2417">
        <f>--ISNUMBER(IFERROR(SEARCH('Project Costing'!#REF!,'Equipment &amp; Materials'!J2423,1),""))</f>
        <v>0</v>
      </c>
      <c r="G2417" t="str">
        <f>IF(F2417=1,COUNTIF($F$8:F2417,1),"")</f>
        <v/>
      </c>
      <c r="I2417" s="157">
        <f>IFERROR($H$8:INDEX($H$8:$H$3000,COUNTIF($H$8:$H$3000,"?*")),"")</f>
        <v>0</v>
      </c>
    </row>
    <row r="2418" spans="1:9" x14ac:dyDescent="0.25">
      <c r="A2418">
        <f>--ISNUMBER(IFERROR(SEARCH('Project Costing'!#REF!,'Equipment &amp; Materials'!J2424,1),""))</f>
        <v>0</v>
      </c>
      <c r="B2418" t="str">
        <f>IF(A2418=1,COUNTIF($A$8:A2418,1),"")</f>
        <v/>
      </c>
      <c r="D2418" s="158">
        <f>IFERROR($C$8:INDEX($C$8:$C$3000,COUNTIF($C$8:$C$3000,"?*")),"")</f>
        <v>0</v>
      </c>
      <c r="F2418">
        <f>--ISNUMBER(IFERROR(SEARCH('Project Costing'!#REF!,'Equipment &amp; Materials'!J2424,1),""))</f>
        <v>0</v>
      </c>
      <c r="G2418" t="str">
        <f>IF(F2418=1,COUNTIF($F$8:F2418,1),"")</f>
        <v/>
      </c>
      <c r="I2418" s="157">
        <f>IFERROR($H$8:INDEX($H$8:$H$3000,COUNTIF($H$8:$H$3000,"?*")),"")</f>
        <v>0</v>
      </c>
    </row>
    <row r="2419" spans="1:9" x14ac:dyDescent="0.25">
      <c r="A2419">
        <f>--ISNUMBER(IFERROR(SEARCH('Project Costing'!#REF!,'Equipment &amp; Materials'!J2425,1),""))</f>
        <v>0</v>
      </c>
      <c r="B2419" t="str">
        <f>IF(A2419=1,COUNTIF($A$8:A2419,1),"")</f>
        <v/>
      </c>
      <c r="D2419" s="158">
        <f>IFERROR($C$8:INDEX($C$8:$C$3000,COUNTIF($C$8:$C$3000,"?*")),"")</f>
        <v>0</v>
      </c>
      <c r="F2419">
        <f>--ISNUMBER(IFERROR(SEARCH('Project Costing'!#REF!,'Equipment &amp; Materials'!J2425,1),""))</f>
        <v>0</v>
      </c>
      <c r="G2419" t="str">
        <f>IF(F2419=1,COUNTIF($F$8:F2419,1),"")</f>
        <v/>
      </c>
      <c r="I2419" s="157">
        <f>IFERROR($H$8:INDEX($H$8:$H$3000,COUNTIF($H$8:$H$3000,"?*")),"")</f>
        <v>0</v>
      </c>
    </row>
    <row r="2420" spans="1:9" x14ac:dyDescent="0.25">
      <c r="A2420">
        <f>--ISNUMBER(IFERROR(SEARCH('Project Costing'!#REF!,'Equipment &amp; Materials'!J2426,1),""))</f>
        <v>0</v>
      </c>
      <c r="B2420" t="str">
        <f>IF(A2420=1,COUNTIF($A$8:A2420,1),"")</f>
        <v/>
      </c>
      <c r="D2420" s="158">
        <f>IFERROR($C$8:INDEX($C$8:$C$3000,COUNTIF($C$8:$C$3000,"?*")),"")</f>
        <v>0</v>
      </c>
      <c r="F2420">
        <f>--ISNUMBER(IFERROR(SEARCH('Project Costing'!#REF!,'Equipment &amp; Materials'!J2426,1),""))</f>
        <v>0</v>
      </c>
      <c r="G2420" t="str">
        <f>IF(F2420=1,COUNTIF($F$8:F2420,1),"")</f>
        <v/>
      </c>
      <c r="I2420" s="157">
        <f>IFERROR($H$8:INDEX($H$8:$H$3000,COUNTIF($H$8:$H$3000,"?*")),"")</f>
        <v>0</v>
      </c>
    </row>
    <row r="2421" spans="1:9" x14ac:dyDescent="0.25">
      <c r="A2421">
        <f>--ISNUMBER(IFERROR(SEARCH('Project Costing'!#REF!,'Equipment &amp; Materials'!J2427,1),""))</f>
        <v>0</v>
      </c>
      <c r="B2421" t="str">
        <f>IF(A2421=1,COUNTIF($A$8:A2421,1),"")</f>
        <v/>
      </c>
      <c r="D2421" s="158">
        <f>IFERROR($C$8:INDEX($C$8:$C$3000,COUNTIF($C$8:$C$3000,"?*")),"")</f>
        <v>0</v>
      </c>
      <c r="F2421">
        <f>--ISNUMBER(IFERROR(SEARCH('Project Costing'!#REF!,'Equipment &amp; Materials'!J2427,1),""))</f>
        <v>0</v>
      </c>
      <c r="G2421" t="str">
        <f>IF(F2421=1,COUNTIF($F$8:F2421,1),"")</f>
        <v/>
      </c>
      <c r="I2421" s="157">
        <f>IFERROR($H$8:INDEX($H$8:$H$3000,COUNTIF($H$8:$H$3000,"?*")),"")</f>
        <v>0</v>
      </c>
    </row>
    <row r="2422" spans="1:9" x14ac:dyDescent="0.25">
      <c r="A2422">
        <f>--ISNUMBER(IFERROR(SEARCH('Project Costing'!#REF!,'Equipment &amp; Materials'!J2428,1),""))</f>
        <v>0</v>
      </c>
      <c r="B2422" t="str">
        <f>IF(A2422=1,COUNTIF($A$8:A2422,1),"")</f>
        <v/>
      </c>
      <c r="D2422" s="158">
        <f>IFERROR($C$8:INDEX($C$8:$C$3000,COUNTIF($C$8:$C$3000,"?*")),"")</f>
        <v>0</v>
      </c>
      <c r="F2422">
        <f>--ISNUMBER(IFERROR(SEARCH('Project Costing'!#REF!,'Equipment &amp; Materials'!J2428,1),""))</f>
        <v>0</v>
      </c>
      <c r="G2422" t="str">
        <f>IF(F2422=1,COUNTIF($F$8:F2422,1),"")</f>
        <v/>
      </c>
      <c r="I2422" s="157">
        <f>IFERROR($H$8:INDEX($H$8:$H$3000,COUNTIF($H$8:$H$3000,"?*")),"")</f>
        <v>0</v>
      </c>
    </row>
    <row r="2423" spans="1:9" x14ac:dyDescent="0.25">
      <c r="A2423">
        <f>--ISNUMBER(IFERROR(SEARCH('Project Costing'!#REF!,'Equipment &amp; Materials'!J2429,1),""))</f>
        <v>0</v>
      </c>
      <c r="B2423" t="str">
        <f>IF(A2423=1,COUNTIF($A$8:A2423,1),"")</f>
        <v/>
      </c>
      <c r="D2423" s="158">
        <f>IFERROR($C$8:INDEX($C$8:$C$3000,COUNTIF($C$8:$C$3000,"?*")),"")</f>
        <v>0</v>
      </c>
      <c r="F2423">
        <f>--ISNUMBER(IFERROR(SEARCH('Project Costing'!#REF!,'Equipment &amp; Materials'!J2429,1),""))</f>
        <v>0</v>
      </c>
      <c r="G2423" t="str">
        <f>IF(F2423=1,COUNTIF($F$8:F2423,1),"")</f>
        <v/>
      </c>
      <c r="I2423" s="157">
        <f>IFERROR($H$8:INDEX($H$8:$H$3000,COUNTIF($H$8:$H$3000,"?*")),"")</f>
        <v>0</v>
      </c>
    </row>
    <row r="2424" spans="1:9" x14ac:dyDescent="0.25">
      <c r="A2424">
        <f>--ISNUMBER(IFERROR(SEARCH('Project Costing'!#REF!,'Equipment &amp; Materials'!J2430,1),""))</f>
        <v>0</v>
      </c>
      <c r="B2424" t="str">
        <f>IF(A2424=1,COUNTIF($A$8:A2424,1),"")</f>
        <v/>
      </c>
      <c r="D2424" s="158">
        <f>IFERROR($C$8:INDEX($C$8:$C$3000,COUNTIF($C$8:$C$3000,"?*")),"")</f>
        <v>0</v>
      </c>
      <c r="F2424">
        <f>--ISNUMBER(IFERROR(SEARCH('Project Costing'!#REF!,'Equipment &amp; Materials'!J2430,1),""))</f>
        <v>0</v>
      </c>
      <c r="G2424" t="str">
        <f>IF(F2424=1,COUNTIF($F$8:F2424,1),"")</f>
        <v/>
      </c>
      <c r="I2424" s="157">
        <f>IFERROR($H$8:INDEX($H$8:$H$3000,COUNTIF($H$8:$H$3000,"?*")),"")</f>
        <v>0</v>
      </c>
    </row>
    <row r="2425" spans="1:9" x14ac:dyDescent="0.25">
      <c r="A2425">
        <f>--ISNUMBER(IFERROR(SEARCH('Project Costing'!#REF!,'Equipment &amp; Materials'!J2431,1),""))</f>
        <v>0</v>
      </c>
      <c r="B2425" t="str">
        <f>IF(A2425=1,COUNTIF($A$8:A2425,1),"")</f>
        <v/>
      </c>
      <c r="D2425" s="158">
        <f>IFERROR($C$8:INDEX($C$8:$C$3000,COUNTIF($C$8:$C$3000,"?*")),"")</f>
        <v>0</v>
      </c>
      <c r="F2425">
        <f>--ISNUMBER(IFERROR(SEARCH('Project Costing'!#REF!,'Equipment &amp; Materials'!J2431,1),""))</f>
        <v>0</v>
      </c>
      <c r="G2425" t="str">
        <f>IF(F2425=1,COUNTIF($F$8:F2425,1),"")</f>
        <v/>
      </c>
      <c r="I2425" s="157">
        <f>IFERROR($H$8:INDEX($H$8:$H$3000,COUNTIF($H$8:$H$3000,"?*")),"")</f>
        <v>0</v>
      </c>
    </row>
    <row r="2426" spans="1:9" x14ac:dyDescent="0.25">
      <c r="A2426">
        <f>--ISNUMBER(IFERROR(SEARCH('Project Costing'!#REF!,'Equipment &amp; Materials'!J2432,1),""))</f>
        <v>0</v>
      </c>
      <c r="B2426" t="str">
        <f>IF(A2426=1,COUNTIF($A$8:A2426,1),"")</f>
        <v/>
      </c>
      <c r="D2426" s="158">
        <f>IFERROR($C$8:INDEX($C$8:$C$3000,COUNTIF($C$8:$C$3000,"?*")),"")</f>
        <v>0</v>
      </c>
      <c r="F2426">
        <f>--ISNUMBER(IFERROR(SEARCH('Project Costing'!#REF!,'Equipment &amp; Materials'!J2432,1),""))</f>
        <v>0</v>
      </c>
      <c r="G2426" t="str">
        <f>IF(F2426=1,COUNTIF($F$8:F2426,1),"")</f>
        <v/>
      </c>
      <c r="I2426" s="157">
        <f>IFERROR($H$8:INDEX($H$8:$H$3000,COUNTIF($H$8:$H$3000,"?*")),"")</f>
        <v>0</v>
      </c>
    </row>
    <row r="2427" spans="1:9" x14ac:dyDescent="0.25">
      <c r="A2427">
        <f>--ISNUMBER(IFERROR(SEARCH('Project Costing'!#REF!,'Equipment &amp; Materials'!J2433,1),""))</f>
        <v>0</v>
      </c>
      <c r="B2427" t="str">
        <f>IF(A2427=1,COUNTIF($A$8:A2427,1),"")</f>
        <v/>
      </c>
      <c r="D2427" s="158">
        <f>IFERROR($C$8:INDEX($C$8:$C$3000,COUNTIF($C$8:$C$3000,"?*")),"")</f>
        <v>0</v>
      </c>
      <c r="F2427">
        <f>--ISNUMBER(IFERROR(SEARCH('Project Costing'!#REF!,'Equipment &amp; Materials'!J2433,1),""))</f>
        <v>0</v>
      </c>
      <c r="G2427" t="str">
        <f>IF(F2427=1,COUNTIF($F$8:F2427,1),"")</f>
        <v/>
      </c>
      <c r="I2427" s="157">
        <f>IFERROR($H$8:INDEX($H$8:$H$3000,COUNTIF($H$8:$H$3000,"?*")),"")</f>
        <v>0</v>
      </c>
    </row>
    <row r="2428" spans="1:9" x14ac:dyDescent="0.25">
      <c r="A2428">
        <f>--ISNUMBER(IFERROR(SEARCH('Project Costing'!#REF!,'Equipment &amp; Materials'!J2434,1),""))</f>
        <v>0</v>
      </c>
      <c r="B2428" t="str">
        <f>IF(A2428=1,COUNTIF($A$8:A2428,1),"")</f>
        <v/>
      </c>
      <c r="D2428" s="158">
        <f>IFERROR($C$8:INDEX($C$8:$C$3000,COUNTIF($C$8:$C$3000,"?*")),"")</f>
        <v>0</v>
      </c>
      <c r="F2428">
        <f>--ISNUMBER(IFERROR(SEARCH('Project Costing'!#REF!,'Equipment &amp; Materials'!J2434,1),""))</f>
        <v>0</v>
      </c>
      <c r="G2428" t="str">
        <f>IF(F2428=1,COUNTIF($F$8:F2428,1),"")</f>
        <v/>
      </c>
      <c r="I2428" s="157">
        <f>IFERROR($H$8:INDEX($H$8:$H$3000,COUNTIF($H$8:$H$3000,"?*")),"")</f>
        <v>0</v>
      </c>
    </row>
    <row r="2429" spans="1:9" x14ac:dyDescent="0.25">
      <c r="A2429">
        <f>--ISNUMBER(IFERROR(SEARCH('Project Costing'!#REF!,'Equipment &amp; Materials'!J2435,1),""))</f>
        <v>0</v>
      </c>
      <c r="B2429" t="str">
        <f>IF(A2429=1,COUNTIF($A$8:A2429,1),"")</f>
        <v/>
      </c>
      <c r="D2429" s="158">
        <f>IFERROR($C$8:INDEX($C$8:$C$3000,COUNTIF($C$8:$C$3000,"?*")),"")</f>
        <v>0</v>
      </c>
      <c r="F2429">
        <f>--ISNUMBER(IFERROR(SEARCH('Project Costing'!#REF!,'Equipment &amp; Materials'!J2435,1),""))</f>
        <v>0</v>
      </c>
      <c r="G2429" t="str">
        <f>IF(F2429=1,COUNTIF($F$8:F2429,1),"")</f>
        <v/>
      </c>
      <c r="I2429" s="157">
        <f>IFERROR($H$8:INDEX($H$8:$H$3000,COUNTIF($H$8:$H$3000,"?*")),"")</f>
        <v>0</v>
      </c>
    </row>
    <row r="2430" spans="1:9" x14ac:dyDescent="0.25">
      <c r="A2430">
        <f>--ISNUMBER(IFERROR(SEARCH('Project Costing'!#REF!,'Equipment &amp; Materials'!J2436,1),""))</f>
        <v>0</v>
      </c>
      <c r="B2430" t="str">
        <f>IF(A2430=1,COUNTIF($A$8:A2430,1),"")</f>
        <v/>
      </c>
      <c r="D2430" s="158">
        <f>IFERROR($C$8:INDEX($C$8:$C$3000,COUNTIF($C$8:$C$3000,"?*")),"")</f>
        <v>0</v>
      </c>
      <c r="F2430">
        <f>--ISNUMBER(IFERROR(SEARCH('Project Costing'!#REF!,'Equipment &amp; Materials'!J2436,1),""))</f>
        <v>0</v>
      </c>
      <c r="G2430" t="str">
        <f>IF(F2430=1,COUNTIF($F$8:F2430,1),"")</f>
        <v/>
      </c>
      <c r="I2430" s="157">
        <f>IFERROR($H$8:INDEX($H$8:$H$3000,COUNTIF($H$8:$H$3000,"?*")),"")</f>
        <v>0</v>
      </c>
    </row>
    <row r="2431" spans="1:9" x14ac:dyDescent="0.25">
      <c r="A2431">
        <f>--ISNUMBER(IFERROR(SEARCH('Project Costing'!#REF!,'Equipment &amp; Materials'!J2437,1),""))</f>
        <v>0</v>
      </c>
      <c r="B2431" t="str">
        <f>IF(A2431=1,COUNTIF($A$8:A2431,1),"")</f>
        <v/>
      </c>
      <c r="D2431" s="158">
        <f>IFERROR($C$8:INDEX($C$8:$C$3000,COUNTIF($C$8:$C$3000,"?*")),"")</f>
        <v>0</v>
      </c>
      <c r="F2431">
        <f>--ISNUMBER(IFERROR(SEARCH('Project Costing'!#REF!,'Equipment &amp; Materials'!J2437,1),""))</f>
        <v>0</v>
      </c>
      <c r="G2431" t="str">
        <f>IF(F2431=1,COUNTIF($F$8:F2431,1),"")</f>
        <v/>
      </c>
      <c r="I2431" s="157">
        <f>IFERROR($H$8:INDEX($H$8:$H$3000,COUNTIF($H$8:$H$3000,"?*")),"")</f>
        <v>0</v>
      </c>
    </row>
    <row r="2432" spans="1:9" x14ac:dyDescent="0.25">
      <c r="A2432">
        <f>--ISNUMBER(IFERROR(SEARCH('Project Costing'!#REF!,'Equipment &amp; Materials'!J2438,1),""))</f>
        <v>0</v>
      </c>
      <c r="B2432" t="str">
        <f>IF(A2432=1,COUNTIF($A$8:A2432,1),"")</f>
        <v/>
      </c>
      <c r="D2432" s="158">
        <f>IFERROR($C$8:INDEX($C$8:$C$3000,COUNTIF($C$8:$C$3000,"?*")),"")</f>
        <v>0</v>
      </c>
      <c r="F2432">
        <f>--ISNUMBER(IFERROR(SEARCH('Project Costing'!#REF!,'Equipment &amp; Materials'!J2438,1),""))</f>
        <v>0</v>
      </c>
      <c r="G2432" t="str">
        <f>IF(F2432=1,COUNTIF($F$8:F2432,1),"")</f>
        <v/>
      </c>
      <c r="I2432" s="157">
        <f>IFERROR($H$8:INDEX($H$8:$H$3000,COUNTIF($H$8:$H$3000,"?*")),"")</f>
        <v>0</v>
      </c>
    </row>
    <row r="2433" spans="1:9" x14ac:dyDescent="0.25">
      <c r="A2433">
        <f>--ISNUMBER(IFERROR(SEARCH('Project Costing'!#REF!,'Equipment &amp; Materials'!J2439,1),""))</f>
        <v>0</v>
      </c>
      <c r="B2433" t="str">
        <f>IF(A2433=1,COUNTIF($A$8:A2433,1),"")</f>
        <v/>
      </c>
      <c r="D2433" s="158">
        <f>IFERROR($C$8:INDEX($C$8:$C$3000,COUNTIF($C$8:$C$3000,"?*")),"")</f>
        <v>0</v>
      </c>
      <c r="F2433">
        <f>--ISNUMBER(IFERROR(SEARCH('Project Costing'!#REF!,'Equipment &amp; Materials'!J2439,1),""))</f>
        <v>0</v>
      </c>
      <c r="G2433" t="str">
        <f>IF(F2433=1,COUNTIF($F$8:F2433,1),"")</f>
        <v/>
      </c>
      <c r="I2433" s="157">
        <f>IFERROR($H$8:INDEX($H$8:$H$3000,COUNTIF($H$8:$H$3000,"?*")),"")</f>
        <v>0</v>
      </c>
    </row>
    <row r="2434" spans="1:9" x14ac:dyDescent="0.25">
      <c r="A2434">
        <f>--ISNUMBER(IFERROR(SEARCH('Project Costing'!#REF!,'Equipment &amp; Materials'!J2440,1),""))</f>
        <v>0</v>
      </c>
      <c r="B2434" t="str">
        <f>IF(A2434=1,COUNTIF($A$8:A2434,1),"")</f>
        <v/>
      </c>
      <c r="D2434" s="158">
        <f>IFERROR($C$8:INDEX($C$8:$C$3000,COUNTIF($C$8:$C$3000,"?*")),"")</f>
        <v>0</v>
      </c>
      <c r="F2434">
        <f>--ISNUMBER(IFERROR(SEARCH('Project Costing'!#REF!,'Equipment &amp; Materials'!J2440,1),""))</f>
        <v>0</v>
      </c>
      <c r="G2434" t="str">
        <f>IF(F2434=1,COUNTIF($F$8:F2434,1),"")</f>
        <v/>
      </c>
      <c r="I2434" s="157">
        <f>IFERROR($H$8:INDEX($H$8:$H$3000,COUNTIF($H$8:$H$3000,"?*")),"")</f>
        <v>0</v>
      </c>
    </row>
    <row r="2435" spans="1:9" x14ac:dyDescent="0.25">
      <c r="A2435">
        <f>--ISNUMBER(IFERROR(SEARCH('Project Costing'!#REF!,'Equipment &amp; Materials'!J2441,1),""))</f>
        <v>0</v>
      </c>
      <c r="B2435" t="str">
        <f>IF(A2435=1,COUNTIF($A$8:A2435,1),"")</f>
        <v/>
      </c>
      <c r="D2435" s="158">
        <f>IFERROR($C$8:INDEX($C$8:$C$3000,COUNTIF($C$8:$C$3000,"?*")),"")</f>
        <v>0</v>
      </c>
      <c r="F2435">
        <f>--ISNUMBER(IFERROR(SEARCH('Project Costing'!#REF!,'Equipment &amp; Materials'!J2441,1),""))</f>
        <v>0</v>
      </c>
      <c r="G2435" t="str">
        <f>IF(F2435=1,COUNTIF($F$8:F2435,1),"")</f>
        <v/>
      </c>
      <c r="I2435" s="157">
        <f>IFERROR($H$8:INDEX($H$8:$H$3000,COUNTIF($H$8:$H$3000,"?*")),"")</f>
        <v>0</v>
      </c>
    </row>
    <row r="2436" spans="1:9" x14ac:dyDescent="0.25">
      <c r="A2436">
        <f>--ISNUMBER(IFERROR(SEARCH('Project Costing'!#REF!,'Equipment &amp; Materials'!J2442,1),""))</f>
        <v>0</v>
      </c>
      <c r="B2436" t="str">
        <f>IF(A2436=1,COUNTIF($A$8:A2436,1),"")</f>
        <v/>
      </c>
      <c r="D2436" s="158">
        <f>IFERROR($C$8:INDEX($C$8:$C$3000,COUNTIF($C$8:$C$3000,"?*")),"")</f>
        <v>0</v>
      </c>
      <c r="F2436">
        <f>--ISNUMBER(IFERROR(SEARCH('Project Costing'!#REF!,'Equipment &amp; Materials'!J2442,1),""))</f>
        <v>0</v>
      </c>
      <c r="G2436" t="str">
        <f>IF(F2436=1,COUNTIF($F$8:F2436,1),"")</f>
        <v/>
      </c>
      <c r="I2436" s="157">
        <f>IFERROR($H$8:INDEX($H$8:$H$3000,COUNTIF($H$8:$H$3000,"?*")),"")</f>
        <v>0</v>
      </c>
    </row>
    <row r="2437" spans="1:9" x14ac:dyDescent="0.25">
      <c r="A2437">
        <f>--ISNUMBER(IFERROR(SEARCH('Project Costing'!#REF!,'Equipment &amp; Materials'!J2443,1),""))</f>
        <v>0</v>
      </c>
      <c r="B2437" t="str">
        <f>IF(A2437=1,COUNTIF($A$8:A2437,1),"")</f>
        <v/>
      </c>
      <c r="D2437" s="158">
        <f>IFERROR($C$8:INDEX($C$8:$C$3000,COUNTIF($C$8:$C$3000,"?*")),"")</f>
        <v>0</v>
      </c>
      <c r="F2437">
        <f>--ISNUMBER(IFERROR(SEARCH('Project Costing'!#REF!,'Equipment &amp; Materials'!J2443,1),""))</f>
        <v>0</v>
      </c>
      <c r="G2437" t="str">
        <f>IF(F2437=1,COUNTIF($F$8:F2437,1),"")</f>
        <v/>
      </c>
      <c r="I2437" s="157">
        <f>IFERROR($H$8:INDEX($H$8:$H$3000,COUNTIF($H$8:$H$3000,"?*")),"")</f>
        <v>0</v>
      </c>
    </row>
    <row r="2438" spans="1:9" x14ac:dyDescent="0.25">
      <c r="A2438">
        <f>--ISNUMBER(IFERROR(SEARCH('Project Costing'!#REF!,'Equipment &amp; Materials'!J2444,1),""))</f>
        <v>0</v>
      </c>
      <c r="B2438" t="str">
        <f>IF(A2438=1,COUNTIF($A$8:A2438,1),"")</f>
        <v/>
      </c>
      <c r="D2438" s="158">
        <f>IFERROR($C$8:INDEX($C$8:$C$3000,COUNTIF($C$8:$C$3000,"?*")),"")</f>
        <v>0</v>
      </c>
      <c r="F2438">
        <f>--ISNUMBER(IFERROR(SEARCH('Project Costing'!#REF!,'Equipment &amp; Materials'!J2444,1),""))</f>
        <v>0</v>
      </c>
      <c r="G2438" t="str">
        <f>IF(F2438=1,COUNTIF($F$8:F2438,1),"")</f>
        <v/>
      </c>
      <c r="I2438" s="157">
        <f>IFERROR($H$8:INDEX($H$8:$H$3000,COUNTIF($H$8:$H$3000,"?*")),"")</f>
        <v>0</v>
      </c>
    </row>
    <row r="2439" spans="1:9" x14ac:dyDescent="0.25">
      <c r="A2439">
        <f>--ISNUMBER(IFERROR(SEARCH('Project Costing'!#REF!,'Equipment &amp; Materials'!J2445,1),""))</f>
        <v>0</v>
      </c>
      <c r="B2439" t="str">
        <f>IF(A2439=1,COUNTIF($A$8:A2439,1),"")</f>
        <v/>
      </c>
      <c r="D2439" s="158">
        <f>IFERROR($C$8:INDEX($C$8:$C$3000,COUNTIF($C$8:$C$3000,"?*")),"")</f>
        <v>0</v>
      </c>
      <c r="F2439">
        <f>--ISNUMBER(IFERROR(SEARCH('Project Costing'!#REF!,'Equipment &amp; Materials'!J2445,1),""))</f>
        <v>0</v>
      </c>
      <c r="G2439" t="str">
        <f>IF(F2439=1,COUNTIF($F$8:F2439,1),"")</f>
        <v/>
      </c>
      <c r="I2439" s="157">
        <f>IFERROR($H$8:INDEX($H$8:$H$3000,COUNTIF($H$8:$H$3000,"?*")),"")</f>
        <v>0</v>
      </c>
    </row>
    <row r="2440" spans="1:9" x14ac:dyDescent="0.25">
      <c r="A2440">
        <f>--ISNUMBER(IFERROR(SEARCH('Project Costing'!#REF!,'Equipment &amp; Materials'!J2446,1),""))</f>
        <v>0</v>
      </c>
      <c r="B2440" t="str">
        <f>IF(A2440=1,COUNTIF($A$8:A2440,1),"")</f>
        <v/>
      </c>
      <c r="D2440" s="158">
        <f>IFERROR($C$8:INDEX($C$8:$C$3000,COUNTIF($C$8:$C$3000,"?*")),"")</f>
        <v>0</v>
      </c>
      <c r="F2440">
        <f>--ISNUMBER(IFERROR(SEARCH('Project Costing'!#REF!,'Equipment &amp; Materials'!J2446,1),""))</f>
        <v>0</v>
      </c>
      <c r="G2440" t="str">
        <f>IF(F2440=1,COUNTIF($F$8:F2440,1),"")</f>
        <v/>
      </c>
      <c r="I2440" s="157">
        <f>IFERROR($H$8:INDEX($H$8:$H$3000,COUNTIF($H$8:$H$3000,"?*")),"")</f>
        <v>0</v>
      </c>
    </row>
    <row r="2441" spans="1:9" x14ac:dyDescent="0.25">
      <c r="A2441">
        <f>--ISNUMBER(IFERROR(SEARCH('Project Costing'!#REF!,'Equipment &amp; Materials'!J2447,1),""))</f>
        <v>0</v>
      </c>
      <c r="B2441" t="str">
        <f>IF(A2441=1,COUNTIF($A$8:A2441,1),"")</f>
        <v/>
      </c>
      <c r="D2441" s="158">
        <f>IFERROR($C$8:INDEX($C$8:$C$3000,COUNTIF($C$8:$C$3000,"?*")),"")</f>
        <v>0</v>
      </c>
      <c r="F2441">
        <f>--ISNUMBER(IFERROR(SEARCH('Project Costing'!#REF!,'Equipment &amp; Materials'!J2447,1),""))</f>
        <v>0</v>
      </c>
      <c r="G2441" t="str">
        <f>IF(F2441=1,COUNTIF($F$8:F2441,1),"")</f>
        <v/>
      </c>
      <c r="I2441" s="157">
        <f>IFERROR($H$8:INDEX($H$8:$H$3000,COUNTIF($H$8:$H$3000,"?*")),"")</f>
        <v>0</v>
      </c>
    </row>
    <row r="2442" spans="1:9" x14ac:dyDescent="0.25">
      <c r="A2442">
        <f>--ISNUMBER(IFERROR(SEARCH('Project Costing'!#REF!,'Equipment &amp; Materials'!J2448,1),""))</f>
        <v>0</v>
      </c>
      <c r="B2442" t="str">
        <f>IF(A2442=1,COUNTIF($A$8:A2442,1),"")</f>
        <v/>
      </c>
      <c r="D2442" s="158">
        <f>IFERROR($C$8:INDEX($C$8:$C$3000,COUNTIF($C$8:$C$3000,"?*")),"")</f>
        <v>0</v>
      </c>
      <c r="F2442">
        <f>--ISNUMBER(IFERROR(SEARCH('Project Costing'!#REF!,'Equipment &amp; Materials'!J2448,1),""))</f>
        <v>0</v>
      </c>
      <c r="G2442" t="str">
        <f>IF(F2442=1,COUNTIF($F$8:F2442,1),"")</f>
        <v/>
      </c>
      <c r="I2442" s="157">
        <f>IFERROR($H$8:INDEX($H$8:$H$3000,COUNTIF($H$8:$H$3000,"?*")),"")</f>
        <v>0</v>
      </c>
    </row>
    <row r="2443" spans="1:9" x14ac:dyDescent="0.25">
      <c r="A2443">
        <f>--ISNUMBER(IFERROR(SEARCH('Project Costing'!#REF!,'Equipment &amp; Materials'!J2449,1),""))</f>
        <v>0</v>
      </c>
      <c r="B2443" t="str">
        <f>IF(A2443=1,COUNTIF($A$8:A2443,1),"")</f>
        <v/>
      </c>
      <c r="D2443" s="158">
        <f>IFERROR($C$8:INDEX($C$8:$C$3000,COUNTIF($C$8:$C$3000,"?*")),"")</f>
        <v>0</v>
      </c>
      <c r="F2443">
        <f>--ISNUMBER(IFERROR(SEARCH('Project Costing'!#REF!,'Equipment &amp; Materials'!J2449,1),""))</f>
        <v>0</v>
      </c>
      <c r="G2443" t="str">
        <f>IF(F2443=1,COUNTIF($F$8:F2443,1),"")</f>
        <v/>
      </c>
      <c r="I2443" s="157">
        <f>IFERROR($H$8:INDEX($H$8:$H$3000,COUNTIF($H$8:$H$3000,"?*")),"")</f>
        <v>0</v>
      </c>
    </row>
    <row r="2444" spans="1:9" x14ac:dyDescent="0.25">
      <c r="A2444">
        <f>--ISNUMBER(IFERROR(SEARCH('Project Costing'!#REF!,'Equipment &amp; Materials'!J2450,1),""))</f>
        <v>0</v>
      </c>
      <c r="B2444" t="str">
        <f>IF(A2444=1,COUNTIF($A$8:A2444,1),"")</f>
        <v/>
      </c>
      <c r="D2444" s="158">
        <f>IFERROR($C$8:INDEX($C$8:$C$3000,COUNTIF($C$8:$C$3000,"?*")),"")</f>
        <v>0</v>
      </c>
      <c r="F2444">
        <f>--ISNUMBER(IFERROR(SEARCH('Project Costing'!#REF!,'Equipment &amp; Materials'!J2450,1),""))</f>
        <v>0</v>
      </c>
      <c r="G2444" t="str">
        <f>IF(F2444=1,COUNTIF($F$8:F2444,1),"")</f>
        <v/>
      </c>
      <c r="I2444" s="157">
        <f>IFERROR($H$8:INDEX($H$8:$H$3000,COUNTIF($H$8:$H$3000,"?*")),"")</f>
        <v>0</v>
      </c>
    </row>
    <row r="2445" spans="1:9" x14ac:dyDescent="0.25">
      <c r="A2445">
        <f>--ISNUMBER(IFERROR(SEARCH('Project Costing'!#REF!,'Equipment &amp; Materials'!J2451,1),""))</f>
        <v>0</v>
      </c>
      <c r="B2445" t="str">
        <f>IF(A2445=1,COUNTIF($A$8:A2445,1),"")</f>
        <v/>
      </c>
      <c r="D2445" s="158">
        <f>IFERROR($C$8:INDEX($C$8:$C$3000,COUNTIF($C$8:$C$3000,"?*")),"")</f>
        <v>0</v>
      </c>
      <c r="F2445">
        <f>--ISNUMBER(IFERROR(SEARCH('Project Costing'!#REF!,'Equipment &amp; Materials'!J2451,1),""))</f>
        <v>0</v>
      </c>
      <c r="G2445" t="str">
        <f>IF(F2445=1,COUNTIF($F$8:F2445,1),"")</f>
        <v/>
      </c>
      <c r="I2445" s="157">
        <f>IFERROR($H$8:INDEX($H$8:$H$3000,COUNTIF($H$8:$H$3000,"?*")),"")</f>
        <v>0</v>
      </c>
    </row>
    <row r="2446" spans="1:9" x14ac:dyDescent="0.25">
      <c r="A2446">
        <f>--ISNUMBER(IFERROR(SEARCH('Project Costing'!#REF!,'Equipment &amp; Materials'!J2452,1),""))</f>
        <v>0</v>
      </c>
      <c r="B2446" t="str">
        <f>IF(A2446=1,COUNTIF($A$8:A2446,1),"")</f>
        <v/>
      </c>
      <c r="D2446" s="158">
        <f>IFERROR($C$8:INDEX($C$8:$C$3000,COUNTIF($C$8:$C$3000,"?*")),"")</f>
        <v>0</v>
      </c>
      <c r="F2446">
        <f>--ISNUMBER(IFERROR(SEARCH('Project Costing'!#REF!,'Equipment &amp; Materials'!J2452,1),""))</f>
        <v>0</v>
      </c>
      <c r="G2446" t="str">
        <f>IF(F2446=1,COUNTIF($F$8:F2446,1),"")</f>
        <v/>
      </c>
      <c r="I2446" s="157">
        <f>IFERROR($H$8:INDEX($H$8:$H$3000,COUNTIF($H$8:$H$3000,"?*")),"")</f>
        <v>0</v>
      </c>
    </row>
    <row r="2447" spans="1:9" x14ac:dyDescent="0.25">
      <c r="A2447">
        <f>--ISNUMBER(IFERROR(SEARCH('Project Costing'!#REF!,'Equipment &amp; Materials'!J2453,1),""))</f>
        <v>0</v>
      </c>
      <c r="B2447" t="str">
        <f>IF(A2447=1,COUNTIF($A$8:A2447,1),"")</f>
        <v/>
      </c>
      <c r="D2447" s="158">
        <f>IFERROR($C$8:INDEX($C$8:$C$3000,COUNTIF($C$8:$C$3000,"?*")),"")</f>
        <v>0</v>
      </c>
      <c r="F2447">
        <f>--ISNUMBER(IFERROR(SEARCH('Project Costing'!#REF!,'Equipment &amp; Materials'!J2453,1),""))</f>
        <v>0</v>
      </c>
      <c r="G2447" t="str">
        <f>IF(F2447=1,COUNTIF($F$8:F2447,1),"")</f>
        <v/>
      </c>
      <c r="I2447" s="157">
        <f>IFERROR($H$8:INDEX($H$8:$H$3000,COUNTIF($H$8:$H$3000,"?*")),"")</f>
        <v>0</v>
      </c>
    </row>
    <row r="2448" spans="1:9" x14ac:dyDescent="0.25">
      <c r="A2448">
        <f>--ISNUMBER(IFERROR(SEARCH('Project Costing'!#REF!,'Equipment &amp; Materials'!J2454,1),""))</f>
        <v>0</v>
      </c>
      <c r="B2448" t="str">
        <f>IF(A2448=1,COUNTIF($A$8:A2448,1),"")</f>
        <v/>
      </c>
      <c r="D2448" s="158">
        <f>IFERROR($C$8:INDEX($C$8:$C$3000,COUNTIF($C$8:$C$3000,"?*")),"")</f>
        <v>0</v>
      </c>
      <c r="F2448">
        <f>--ISNUMBER(IFERROR(SEARCH('Project Costing'!#REF!,'Equipment &amp; Materials'!J2454,1),""))</f>
        <v>0</v>
      </c>
      <c r="G2448" t="str">
        <f>IF(F2448=1,COUNTIF($F$8:F2448,1),"")</f>
        <v/>
      </c>
      <c r="I2448" s="157">
        <f>IFERROR($H$8:INDEX($H$8:$H$3000,COUNTIF($H$8:$H$3000,"?*")),"")</f>
        <v>0</v>
      </c>
    </row>
    <row r="2449" spans="1:9" x14ac:dyDescent="0.25">
      <c r="A2449">
        <f>--ISNUMBER(IFERROR(SEARCH('Project Costing'!#REF!,'Equipment &amp; Materials'!J2455,1),""))</f>
        <v>0</v>
      </c>
      <c r="B2449" t="str">
        <f>IF(A2449=1,COUNTIF($A$8:A2449,1),"")</f>
        <v/>
      </c>
      <c r="D2449" s="158">
        <f>IFERROR($C$8:INDEX($C$8:$C$3000,COUNTIF($C$8:$C$3000,"?*")),"")</f>
        <v>0</v>
      </c>
      <c r="F2449">
        <f>--ISNUMBER(IFERROR(SEARCH('Project Costing'!#REF!,'Equipment &amp; Materials'!J2455,1),""))</f>
        <v>0</v>
      </c>
      <c r="G2449" t="str">
        <f>IF(F2449=1,COUNTIF($F$8:F2449,1),"")</f>
        <v/>
      </c>
      <c r="I2449" s="157">
        <f>IFERROR($H$8:INDEX($H$8:$H$3000,COUNTIF($H$8:$H$3000,"?*")),"")</f>
        <v>0</v>
      </c>
    </row>
    <row r="2450" spans="1:9" x14ac:dyDescent="0.25">
      <c r="A2450">
        <f>--ISNUMBER(IFERROR(SEARCH('Project Costing'!#REF!,'Equipment &amp; Materials'!J2456,1),""))</f>
        <v>0</v>
      </c>
      <c r="B2450" t="str">
        <f>IF(A2450=1,COUNTIF($A$8:A2450,1),"")</f>
        <v/>
      </c>
      <c r="D2450" s="158">
        <f>IFERROR($C$8:INDEX($C$8:$C$3000,COUNTIF($C$8:$C$3000,"?*")),"")</f>
        <v>0</v>
      </c>
      <c r="F2450">
        <f>--ISNUMBER(IFERROR(SEARCH('Project Costing'!#REF!,'Equipment &amp; Materials'!J2456,1),""))</f>
        <v>0</v>
      </c>
      <c r="G2450" t="str">
        <f>IF(F2450=1,COUNTIF($F$8:F2450,1),"")</f>
        <v/>
      </c>
      <c r="I2450" s="157">
        <f>IFERROR($H$8:INDEX($H$8:$H$3000,COUNTIF($H$8:$H$3000,"?*")),"")</f>
        <v>0</v>
      </c>
    </row>
    <row r="2451" spans="1:9" x14ac:dyDescent="0.25">
      <c r="A2451">
        <f>--ISNUMBER(IFERROR(SEARCH('Project Costing'!#REF!,'Equipment &amp; Materials'!J2457,1),""))</f>
        <v>0</v>
      </c>
      <c r="B2451" t="str">
        <f>IF(A2451=1,COUNTIF($A$8:A2451,1),"")</f>
        <v/>
      </c>
      <c r="D2451" s="158">
        <f>IFERROR($C$8:INDEX($C$8:$C$3000,COUNTIF($C$8:$C$3000,"?*")),"")</f>
        <v>0</v>
      </c>
      <c r="F2451">
        <f>--ISNUMBER(IFERROR(SEARCH('Project Costing'!#REF!,'Equipment &amp; Materials'!J2457,1),""))</f>
        <v>0</v>
      </c>
      <c r="G2451" t="str">
        <f>IF(F2451=1,COUNTIF($F$8:F2451,1),"")</f>
        <v/>
      </c>
      <c r="I2451" s="157">
        <f>IFERROR($H$8:INDEX($H$8:$H$3000,COUNTIF($H$8:$H$3000,"?*")),"")</f>
        <v>0</v>
      </c>
    </row>
    <row r="2452" spans="1:9" x14ac:dyDescent="0.25">
      <c r="A2452">
        <f>--ISNUMBER(IFERROR(SEARCH('Project Costing'!#REF!,'Equipment &amp; Materials'!J2458,1),""))</f>
        <v>0</v>
      </c>
      <c r="B2452" t="str">
        <f>IF(A2452=1,COUNTIF($A$8:A2452,1),"")</f>
        <v/>
      </c>
      <c r="D2452" s="158">
        <f>IFERROR($C$8:INDEX($C$8:$C$3000,COUNTIF($C$8:$C$3000,"?*")),"")</f>
        <v>0</v>
      </c>
      <c r="F2452">
        <f>--ISNUMBER(IFERROR(SEARCH('Project Costing'!#REF!,'Equipment &amp; Materials'!J2458,1),""))</f>
        <v>0</v>
      </c>
      <c r="G2452" t="str">
        <f>IF(F2452=1,COUNTIF($F$8:F2452,1),"")</f>
        <v/>
      </c>
      <c r="I2452" s="157">
        <f>IFERROR($H$8:INDEX($H$8:$H$3000,COUNTIF($H$8:$H$3000,"?*")),"")</f>
        <v>0</v>
      </c>
    </row>
    <row r="2453" spans="1:9" x14ac:dyDescent="0.25">
      <c r="A2453">
        <f>--ISNUMBER(IFERROR(SEARCH('Project Costing'!#REF!,'Equipment &amp; Materials'!J2459,1),""))</f>
        <v>0</v>
      </c>
      <c r="B2453" t="str">
        <f>IF(A2453=1,COUNTIF($A$8:A2453,1),"")</f>
        <v/>
      </c>
      <c r="D2453" s="158">
        <f>IFERROR($C$8:INDEX($C$8:$C$3000,COUNTIF($C$8:$C$3000,"?*")),"")</f>
        <v>0</v>
      </c>
      <c r="F2453">
        <f>--ISNUMBER(IFERROR(SEARCH('Project Costing'!#REF!,'Equipment &amp; Materials'!J2459,1),""))</f>
        <v>0</v>
      </c>
      <c r="G2453" t="str">
        <f>IF(F2453=1,COUNTIF($F$8:F2453,1),"")</f>
        <v/>
      </c>
      <c r="I2453" s="157">
        <f>IFERROR($H$8:INDEX($H$8:$H$3000,COUNTIF($H$8:$H$3000,"?*")),"")</f>
        <v>0</v>
      </c>
    </row>
    <row r="2454" spans="1:9" x14ac:dyDescent="0.25">
      <c r="A2454">
        <f>--ISNUMBER(IFERROR(SEARCH('Project Costing'!#REF!,'Equipment &amp; Materials'!J2460,1),""))</f>
        <v>0</v>
      </c>
      <c r="B2454" t="str">
        <f>IF(A2454=1,COUNTIF($A$8:A2454,1),"")</f>
        <v/>
      </c>
      <c r="D2454" s="158">
        <f>IFERROR($C$8:INDEX($C$8:$C$3000,COUNTIF($C$8:$C$3000,"?*")),"")</f>
        <v>0</v>
      </c>
      <c r="F2454">
        <f>--ISNUMBER(IFERROR(SEARCH('Project Costing'!#REF!,'Equipment &amp; Materials'!J2460,1),""))</f>
        <v>0</v>
      </c>
      <c r="G2454" t="str">
        <f>IF(F2454=1,COUNTIF($F$8:F2454,1),"")</f>
        <v/>
      </c>
      <c r="I2454" s="157">
        <f>IFERROR($H$8:INDEX($H$8:$H$3000,COUNTIF($H$8:$H$3000,"?*")),"")</f>
        <v>0</v>
      </c>
    </row>
    <row r="2455" spans="1:9" x14ac:dyDescent="0.25">
      <c r="A2455">
        <f>--ISNUMBER(IFERROR(SEARCH('Project Costing'!#REF!,'Equipment &amp; Materials'!J2461,1),""))</f>
        <v>0</v>
      </c>
      <c r="B2455" t="str">
        <f>IF(A2455=1,COUNTIF($A$8:A2455,1),"")</f>
        <v/>
      </c>
      <c r="D2455" s="158">
        <f>IFERROR($C$8:INDEX($C$8:$C$3000,COUNTIF($C$8:$C$3000,"?*")),"")</f>
        <v>0</v>
      </c>
      <c r="F2455">
        <f>--ISNUMBER(IFERROR(SEARCH('Project Costing'!#REF!,'Equipment &amp; Materials'!J2461,1),""))</f>
        <v>0</v>
      </c>
      <c r="G2455" t="str">
        <f>IF(F2455=1,COUNTIF($F$8:F2455,1),"")</f>
        <v/>
      </c>
      <c r="I2455" s="157">
        <f>IFERROR($H$8:INDEX($H$8:$H$3000,COUNTIF($H$8:$H$3000,"?*")),"")</f>
        <v>0</v>
      </c>
    </row>
    <row r="2456" spans="1:9" x14ac:dyDescent="0.25">
      <c r="A2456">
        <f>--ISNUMBER(IFERROR(SEARCH('Project Costing'!#REF!,'Equipment &amp; Materials'!J2462,1),""))</f>
        <v>0</v>
      </c>
      <c r="B2456" t="str">
        <f>IF(A2456=1,COUNTIF($A$8:A2456,1),"")</f>
        <v/>
      </c>
      <c r="D2456" s="158">
        <f>IFERROR($C$8:INDEX($C$8:$C$3000,COUNTIF($C$8:$C$3000,"?*")),"")</f>
        <v>0</v>
      </c>
      <c r="F2456">
        <f>--ISNUMBER(IFERROR(SEARCH('Project Costing'!#REF!,'Equipment &amp; Materials'!J2462,1),""))</f>
        <v>0</v>
      </c>
      <c r="G2456" t="str">
        <f>IF(F2456=1,COUNTIF($F$8:F2456,1),"")</f>
        <v/>
      </c>
      <c r="I2456" s="157">
        <f>IFERROR($H$8:INDEX($H$8:$H$3000,COUNTIF($H$8:$H$3000,"?*")),"")</f>
        <v>0</v>
      </c>
    </row>
    <row r="2457" spans="1:9" x14ac:dyDescent="0.25">
      <c r="A2457">
        <f>--ISNUMBER(IFERROR(SEARCH('Project Costing'!#REF!,'Equipment &amp; Materials'!J2463,1),""))</f>
        <v>0</v>
      </c>
      <c r="B2457" t="str">
        <f>IF(A2457=1,COUNTIF($A$8:A2457,1),"")</f>
        <v/>
      </c>
      <c r="D2457" s="158">
        <f>IFERROR($C$8:INDEX($C$8:$C$3000,COUNTIF($C$8:$C$3000,"?*")),"")</f>
        <v>0</v>
      </c>
      <c r="F2457">
        <f>--ISNUMBER(IFERROR(SEARCH('Project Costing'!#REF!,'Equipment &amp; Materials'!J2463,1),""))</f>
        <v>0</v>
      </c>
      <c r="G2457" t="str">
        <f>IF(F2457=1,COUNTIF($F$8:F2457,1),"")</f>
        <v/>
      </c>
      <c r="I2457" s="157">
        <f>IFERROR($H$8:INDEX($H$8:$H$3000,COUNTIF($H$8:$H$3000,"?*")),"")</f>
        <v>0</v>
      </c>
    </row>
    <row r="2458" spans="1:9" x14ac:dyDescent="0.25">
      <c r="A2458">
        <f>--ISNUMBER(IFERROR(SEARCH('Project Costing'!#REF!,'Equipment &amp; Materials'!J2464,1),""))</f>
        <v>0</v>
      </c>
      <c r="B2458" t="str">
        <f>IF(A2458=1,COUNTIF($A$8:A2458,1),"")</f>
        <v/>
      </c>
      <c r="D2458" s="158">
        <f>IFERROR($C$8:INDEX($C$8:$C$3000,COUNTIF($C$8:$C$3000,"?*")),"")</f>
        <v>0</v>
      </c>
      <c r="F2458">
        <f>--ISNUMBER(IFERROR(SEARCH('Project Costing'!#REF!,'Equipment &amp; Materials'!J2464,1),""))</f>
        <v>0</v>
      </c>
      <c r="G2458" t="str">
        <f>IF(F2458=1,COUNTIF($F$8:F2458,1),"")</f>
        <v/>
      </c>
      <c r="I2458" s="157">
        <f>IFERROR($H$8:INDEX($H$8:$H$3000,COUNTIF($H$8:$H$3000,"?*")),"")</f>
        <v>0</v>
      </c>
    </row>
    <row r="2459" spans="1:9" x14ac:dyDescent="0.25">
      <c r="A2459">
        <f>--ISNUMBER(IFERROR(SEARCH('Project Costing'!#REF!,'Equipment &amp; Materials'!J2465,1),""))</f>
        <v>0</v>
      </c>
      <c r="B2459" t="str">
        <f>IF(A2459=1,COUNTIF($A$8:A2459,1),"")</f>
        <v/>
      </c>
      <c r="D2459" s="158">
        <f>IFERROR($C$8:INDEX($C$8:$C$3000,COUNTIF($C$8:$C$3000,"?*")),"")</f>
        <v>0</v>
      </c>
      <c r="F2459">
        <f>--ISNUMBER(IFERROR(SEARCH('Project Costing'!#REF!,'Equipment &amp; Materials'!J2465,1),""))</f>
        <v>0</v>
      </c>
      <c r="G2459" t="str">
        <f>IF(F2459=1,COUNTIF($F$8:F2459,1),"")</f>
        <v/>
      </c>
      <c r="I2459" s="157">
        <f>IFERROR($H$8:INDEX($H$8:$H$3000,COUNTIF($H$8:$H$3000,"?*")),"")</f>
        <v>0</v>
      </c>
    </row>
    <row r="2460" spans="1:9" x14ac:dyDescent="0.25">
      <c r="A2460">
        <f>--ISNUMBER(IFERROR(SEARCH('Project Costing'!#REF!,'Equipment &amp; Materials'!J2466,1),""))</f>
        <v>0</v>
      </c>
      <c r="B2460" t="str">
        <f>IF(A2460=1,COUNTIF($A$8:A2460,1),"")</f>
        <v/>
      </c>
      <c r="D2460" s="158">
        <f>IFERROR($C$8:INDEX($C$8:$C$3000,COUNTIF($C$8:$C$3000,"?*")),"")</f>
        <v>0</v>
      </c>
      <c r="F2460">
        <f>--ISNUMBER(IFERROR(SEARCH('Project Costing'!#REF!,'Equipment &amp; Materials'!J2466,1),""))</f>
        <v>0</v>
      </c>
      <c r="G2460" t="str">
        <f>IF(F2460=1,COUNTIF($F$8:F2460,1),"")</f>
        <v/>
      </c>
      <c r="I2460" s="157">
        <f>IFERROR($H$8:INDEX($H$8:$H$3000,COUNTIF($H$8:$H$3000,"?*")),"")</f>
        <v>0</v>
      </c>
    </row>
    <row r="2461" spans="1:9" x14ac:dyDescent="0.25">
      <c r="A2461">
        <f>--ISNUMBER(IFERROR(SEARCH('Project Costing'!#REF!,'Equipment &amp; Materials'!J2467,1),""))</f>
        <v>0</v>
      </c>
      <c r="B2461" t="str">
        <f>IF(A2461=1,COUNTIF($A$8:A2461,1),"")</f>
        <v/>
      </c>
      <c r="D2461" s="158">
        <f>IFERROR($C$8:INDEX($C$8:$C$3000,COUNTIF($C$8:$C$3000,"?*")),"")</f>
        <v>0</v>
      </c>
      <c r="F2461">
        <f>--ISNUMBER(IFERROR(SEARCH('Project Costing'!#REF!,'Equipment &amp; Materials'!J2467,1),""))</f>
        <v>0</v>
      </c>
      <c r="G2461" t="str">
        <f>IF(F2461=1,COUNTIF($F$8:F2461,1),"")</f>
        <v/>
      </c>
      <c r="I2461" s="157">
        <f>IFERROR($H$8:INDEX($H$8:$H$3000,COUNTIF($H$8:$H$3000,"?*")),"")</f>
        <v>0</v>
      </c>
    </row>
    <row r="2462" spans="1:9" x14ac:dyDescent="0.25">
      <c r="A2462">
        <f>--ISNUMBER(IFERROR(SEARCH('Project Costing'!#REF!,'Equipment &amp; Materials'!J2468,1),""))</f>
        <v>0</v>
      </c>
      <c r="B2462" t="str">
        <f>IF(A2462=1,COUNTIF($A$8:A2462,1),"")</f>
        <v/>
      </c>
      <c r="D2462" s="158">
        <f>IFERROR($C$8:INDEX($C$8:$C$3000,COUNTIF($C$8:$C$3000,"?*")),"")</f>
        <v>0</v>
      </c>
      <c r="F2462">
        <f>--ISNUMBER(IFERROR(SEARCH('Project Costing'!#REF!,'Equipment &amp; Materials'!J2468,1),""))</f>
        <v>0</v>
      </c>
      <c r="G2462" t="str">
        <f>IF(F2462=1,COUNTIF($F$8:F2462,1),"")</f>
        <v/>
      </c>
      <c r="I2462" s="157">
        <f>IFERROR($H$8:INDEX($H$8:$H$3000,COUNTIF($H$8:$H$3000,"?*")),"")</f>
        <v>0</v>
      </c>
    </row>
    <row r="2463" spans="1:9" x14ac:dyDescent="0.25">
      <c r="A2463">
        <f>--ISNUMBER(IFERROR(SEARCH('Project Costing'!#REF!,'Equipment &amp; Materials'!J2469,1),""))</f>
        <v>0</v>
      </c>
      <c r="B2463" t="str">
        <f>IF(A2463=1,COUNTIF($A$8:A2463,1),"")</f>
        <v/>
      </c>
      <c r="D2463" s="158">
        <f>IFERROR($C$8:INDEX($C$8:$C$3000,COUNTIF($C$8:$C$3000,"?*")),"")</f>
        <v>0</v>
      </c>
      <c r="F2463">
        <f>--ISNUMBER(IFERROR(SEARCH('Project Costing'!#REF!,'Equipment &amp; Materials'!J2469,1),""))</f>
        <v>0</v>
      </c>
      <c r="G2463" t="str">
        <f>IF(F2463=1,COUNTIF($F$8:F2463,1),"")</f>
        <v/>
      </c>
      <c r="I2463" s="157">
        <f>IFERROR($H$8:INDEX($H$8:$H$3000,COUNTIF($H$8:$H$3000,"?*")),"")</f>
        <v>0</v>
      </c>
    </row>
    <row r="2464" spans="1:9" x14ac:dyDescent="0.25">
      <c r="A2464">
        <f>--ISNUMBER(IFERROR(SEARCH('Project Costing'!#REF!,'Equipment &amp; Materials'!J2470,1),""))</f>
        <v>0</v>
      </c>
      <c r="B2464" t="str">
        <f>IF(A2464=1,COUNTIF($A$8:A2464,1),"")</f>
        <v/>
      </c>
      <c r="D2464" s="158">
        <f>IFERROR($C$8:INDEX($C$8:$C$3000,COUNTIF($C$8:$C$3000,"?*")),"")</f>
        <v>0</v>
      </c>
      <c r="F2464">
        <f>--ISNUMBER(IFERROR(SEARCH('Project Costing'!#REF!,'Equipment &amp; Materials'!J2470,1),""))</f>
        <v>0</v>
      </c>
      <c r="G2464" t="str">
        <f>IF(F2464=1,COUNTIF($F$8:F2464,1),"")</f>
        <v/>
      </c>
      <c r="I2464" s="157">
        <f>IFERROR($H$8:INDEX($H$8:$H$3000,COUNTIF($H$8:$H$3000,"?*")),"")</f>
        <v>0</v>
      </c>
    </row>
    <row r="2465" spans="1:9" x14ac:dyDescent="0.25">
      <c r="A2465">
        <f>--ISNUMBER(IFERROR(SEARCH('Project Costing'!#REF!,'Equipment &amp; Materials'!J2471,1),""))</f>
        <v>0</v>
      </c>
      <c r="B2465" t="str">
        <f>IF(A2465=1,COUNTIF($A$8:A2465,1),"")</f>
        <v/>
      </c>
      <c r="D2465" s="158">
        <f>IFERROR($C$8:INDEX($C$8:$C$3000,COUNTIF($C$8:$C$3000,"?*")),"")</f>
        <v>0</v>
      </c>
      <c r="F2465">
        <f>--ISNUMBER(IFERROR(SEARCH('Project Costing'!#REF!,'Equipment &amp; Materials'!J2471,1),""))</f>
        <v>0</v>
      </c>
      <c r="G2465" t="str">
        <f>IF(F2465=1,COUNTIF($F$8:F2465,1),"")</f>
        <v/>
      </c>
      <c r="I2465" s="157">
        <f>IFERROR($H$8:INDEX($H$8:$H$3000,COUNTIF($H$8:$H$3000,"?*")),"")</f>
        <v>0</v>
      </c>
    </row>
    <row r="2466" spans="1:9" x14ac:dyDescent="0.25">
      <c r="A2466">
        <f>--ISNUMBER(IFERROR(SEARCH('Project Costing'!#REF!,'Equipment &amp; Materials'!J2472,1),""))</f>
        <v>0</v>
      </c>
      <c r="B2466" t="str">
        <f>IF(A2466=1,COUNTIF($A$8:A2466,1),"")</f>
        <v/>
      </c>
      <c r="D2466" s="158">
        <f>IFERROR($C$8:INDEX($C$8:$C$3000,COUNTIF($C$8:$C$3000,"?*")),"")</f>
        <v>0</v>
      </c>
      <c r="F2466">
        <f>--ISNUMBER(IFERROR(SEARCH('Project Costing'!#REF!,'Equipment &amp; Materials'!J2472,1),""))</f>
        <v>0</v>
      </c>
      <c r="G2466" t="str">
        <f>IF(F2466=1,COUNTIF($F$8:F2466,1),"")</f>
        <v/>
      </c>
      <c r="I2466" s="157">
        <f>IFERROR($H$8:INDEX($H$8:$H$3000,COUNTIF($H$8:$H$3000,"?*")),"")</f>
        <v>0</v>
      </c>
    </row>
    <row r="2467" spans="1:9" x14ac:dyDescent="0.25">
      <c r="A2467">
        <f>--ISNUMBER(IFERROR(SEARCH('Project Costing'!#REF!,'Equipment &amp; Materials'!J2473,1),""))</f>
        <v>0</v>
      </c>
      <c r="B2467" t="str">
        <f>IF(A2467=1,COUNTIF($A$8:A2467,1),"")</f>
        <v/>
      </c>
      <c r="D2467" s="158">
        <f>IFERROR($C$8:INDEX($C$8:$C$3000,COUNTIF($C$8:$C$3000,"?*")),"")</f>
        <v>0</v>
      </c>
      <c r="F2467">
        <f>--ISNUMBER(IFERROR(SEARCH('Project Costing'!#REF!,'Equipment &amp; Materials'!J2473,1),""))</f>
        <v>0</v>
      </c>
      <c r="G2467" t="str">
        <f>IF(F2467=1,COUNTIF($F$8:F2467,1),"")</f>
        <v/>
      </c>
      <c r="I2467" s="157">
        <f>IFERROR($H$8:INDEX($H$8:$H$3000,COUNTIF($H$8:$H$3000,"?*")),"")</f>
        <v>0</v>
      </c>
    </row>
    <row r="2468" spans="1:9" x14ac:dyDescent="0.25">
      <c r="A2468">
        <f>--ISNUMBER(IFERROR(SEARCH('Project Costing'!#REF!,'Equipment &amp; Materials'!J2474,1),""))</f>
        <v>0</v>
      </c>
      <c r="B2468" t="str">
        <f>IF(A2468=1,COUNTIF($A$8:A2468,1),"")</f>
        <v/>
      </c>
      <c r="D2468" s="158">
        <f>IFERROR($C$8:INDEX($C$8:$C$3000,COUNTIF($C$8:$C$3000,"?*")),"")</f>
        <v>0</v>
      </c>
      <c r="F2468">
        <f>--ISNUMBER(IFERROR(SEARCH('Project Costing'!#REF!,'Equipment &amp; Materials'!J2474,1),""))</f>
        <v>0</v>
      </c>
      <c r="G2468" t="str">
        <f>IF(F2468=1,COUNTIF($F$8:F2468,1),"")</f>
        <v/>
      </c>
      <c r="I2468" s="157">
        <f>IFERROR($H$8:INDEX($H$8:$H$3000,COUNTIF($H$8:$H$3000,"?*")),"")</f>
        <v>0</v>
      </c>
    </row>
    <row r="2469" spans="1:9" x14ac:dyDescent="0.25">
      <c r="A2469">
        <f>--ISNUMBER(IFERROR(SEARCH('Project Costing'!#REF!,'Equipment &amp; Materials'!J2475,1),""))</f>
        <v>0</v>
      </c>
      <c r="B2469" t="str">
        <f>IF(A2469=1,COUNTIF($A$8:A2469,1),"")</f>
        <v/>
      </c>
      <c r="D2469" s="158">
        <f>IFERROR($C$8:INDEX($C$8:$C$3000,COUNTIF($C$8:$C$3000,"?*")),"")</f>
        <v>0</v>
      </c>
      <c r="F2469">
        <f>--ISNUMBER(IFERROR(SEARCH('Project Costing'!#REF!,'Equipment &amp; Materials'!J2475,1),""))</f>
        <v>0</v>
      </c>
      <c r="G2469" t="str">
        <f>IF(F2469=1,COUNTIF($F$8:F2469,1),"")</f>
        <v/>
      </c>
      <c r="I2469" s="157">
        <f>IFERROR($H$8:INDEX($H$8:$H$3000,COUNTIF($H$8:$H$3000,"?*")),"")</f>
        <v>0</v>
      </c>
    </row>
    <row r="2470" spans="1:9" x14ac:dyDescent="0.25">
      <c r="A2470">
        <f>--ISNUMBER(IFERROR(SEARCH('Project Costing'!#REF!,'Equipment &amp; Materials'!J2476,1),""))</f>
        <v>0</v>
      </c>
      <c r="B2470" t="str">
        <f>IF(A2470=1,COUNTIF($A$8:A2470,1),"")</f>
        <v/>
      </c>
      <c r="D2470" s="158">
        <f>IFERROR($C$8:INDEX($C$8:$C$3000,COUNTIF($C$8:$C$3000,"?*")),"")</f>
        <v>0</v>
      </c>
      <c r="F2470">
        <f>--ISNUMBER(IFERROR(SEARCH('Project Costing'!#REF!,'Equipment &amp; Materials'!J2476,1),""))</f>
        <v>0</v>
      </c>
      <c r="G2470" t="str">
        <f>IF(F2470=1,COUNTIF($F$8:F2470,1),"")</f>
        <v/>
      </c>
      <c r="I2470" s="157">
        <f>IFERROR($H$8:INDEX($H$8:$H$3000,COUNTIF($H$8:$H$3000,"?*")),"")</f>
        <v>0</v>
      </c>
    </row>
    <row r="2471" spans="1:9" x14ac:dyDescent="0.25">
      <c r="A2471">
        <f>--ISNUMBER(IFERROR(SEARCH('Project Costing'!#REF!,'Equipment &amp; Materials'!J2477,1),""))</f>
        <v>0</v>
      </c>
      <c r="B2471" t="str">
        <f>IF(A2471=1,COUNTIF($A$8:A2471,1),"")</f>
        <v/>
      </c>
      <c r="D2471" s="158">
        <f>IFERROR($C$8:INDEX($C$8:$C$3000,COUNTIF($C$8:$C$3000,"?*")),"")</f>
        <v>0</v>
      </c>
      <c r="F2471">
        <f>--ISNUMBER(IFERROR(SEARCH('Project Costing'!#REF!,'Equipment &amp; Materials'!J2477,1),""))</f>
        <v>0</v>
      </c>
      <c r="G2471" t="str">
        <f>IF(F2471=1,COUNTIF($F$8:F2471,1),"")</f>
        <v/>
      </c>
      <c r="I2471" s="157">
        <f>IFERROR($H$8:INDEX($H$8:$H$3000,COUNTIF($H$8:$H$3000,"?*")),"")</f>
        <v>0</v>
      </c>
    </row>
    <row r="2472" spans="1:9" x14ac:dyDescent="0.25">
      <c r="A2472">
        <f>--ISNUMBER(IFERROR(SEARCH('Project Costing'!#REF!,'Equipment &amp; Materials'!J2478,1),""))</f>
        <v>0</v>
      </c>
      <c r="B2472" t="str">
        <f>IF(A2472=1,COUNTIF($A$8:A2472,1),"")</f>
        <v/>
      </c>
      <c r="D2472" s="158">
        <f>IFERROR($C$8:INDEX($C$8:$C$3000,COUNTIF($C$8:$C$3000,"?*")),"")</f>
        <v>0</v>
      </c>
      <c r="F2472">
        <f>--ISNUMBER(IFERROR(SEARCH('Project Costing'!#REF!,'Equipment &amp; Materials'!J2478,1),""))</f>
        <v>0</v>
      </c>
      <c r="G2472" t="str">
        <f>IF(F2472=1,COUNTIF($F$8:F2472,1),"")</f>
        <v/>
      </c>
      <c r="I2472" s="157">
        <f>IFERROR($H$8:INDEX($H$8:$H$3000,COUNTIF($H$8:$H$3000,"?*")),"")</f>
        <v>0</v>
      </c>
    </row>
    <row r="2473" spans="1:9" x14ac:dyDescent="0.25">
      <c r="A2473">
        <f>--ISNUMBER(IFERROR(SEARCH('Project Costing'!#REF!,'Equipment &amp; Materials'!J2479,1),""))</f>
        <v>0</v>
      </c>
      <c r="B2473" t="str">
        <f>IF(A2473=1,COUNTIF($A$8:A2473,1),"")</f>
        <v/>
      </c>
      <c r="D2473" s="158">
        <f>IFERROR($C$8:INDEX($C$8:$C$3000,COUNTIF($C$8:$C$3000,"?*")),"")</f>
        <v>0</v>
      </c>
      <c r="F2473">
        <f>--ISNUMBER(IFERROR(SEARCH('Project Costing'!#REF!,'Equipment &amp; Materials'!J2479,1),""))</f>
        <v>0</v>
      </c>
      <c r="G2473" t="str">
        <f>IF(F2473=1,COUNTIF($F$8:F2473,1),"")</f>
        <v/>
      </c>
      <c r="I2473" s="157">
        <f>IFERROR($H$8:INDEX($H$8:$H$3000,COUNTIF($H$8:$H$3000,"?*")),"")</f>
        <v>0</v>
      </c>
    </row>
    <row r="2474" spans="1:9" x14ac:dyDescent="0.25">
      <c r="A2474">
        <f>--ISNUMBER(IFERROR(SEARCH('Project Costing'!#REF!,'Equipment &amp; Materials'!J2480,1),""))</f>
        <v>0</v>
      </c>
      <c r="B2474" t="str">
        <f>IF(A2474=1,COUNTIF($A$8:A2474,1),"")</f>
        <v/>
      </c>
      <c r="D2474" s="158">
        <f>IFERROR($C$8:INDEX($C$8:$C$3000,COUNTIF($C$8:$C$3000,"?*")),"")</f>
        <v>0</v>
      </c>
      <c r="F2474">
        <f>--ISNUMBER(IFERROR(SEARCH('Project Costing'!#REF!,'Equipment &amp; Materials'!J2480,1),""))</f>
        <v>0</v>
      </c>
      <c r="G2474" t="str">
        <f>IF(F2474=1,COUNTIF($F$8:F2474,1),"")</f>
        <v/>
      </c>
      <c r="I2474" s="157">
        <f>IFERROR($H$8:INDEX($H$8:$H$3000,COUNTIF($H$8:$H$3000,"?*")),"")</f>
        <v>0</v>
      </c>
    </row>
    <row r="2475" spans="1:9" x14ac:dyDescent="0.25">
      <c r="A2475">
        <f>--ISNUMBER(IFERROR(SEARCH('Project Costing'!#REF!,'Equipment &amp; Materials'!J2481,1),""))</f>
        <v>0</v>
      </c>
      <c r="B2475" t="str">
        <f>IF(A2475=1,COUNTIF($A$8:A2475,1),"")</f>
        <v/>
      </c>
      <c r="D2475" s="158">
        <f>IFERROR($C$8:INDEX($C$8:$C$3000,COUNTIF($C$8:$C$3000,"?*")),"")</f>
        <v>0</v>
      </c>
      <c r="F2475">
        <f>--ISNUMBER(IFERROR(SEARCH('Project Costing'!#REF!,'Equipment &amp; Materials'!J2481,1),""))</f>
        <v>0</v>
      </c>
      <c r="G2475" t="str">
        <f>IF(F2475=1,COUNTIF($F$8:F2475,1),"")</f>
        <v/>
      </c>
      <c r="I2475" s="157">
        <f>IFERROR($H$8:INDEX($H$8:$H$3000,COUNTIF($H$8:$H$3000,"?*")),"")</f>
        <v>0</v>
      </c>
    </row>
    <row r="2476" spans="1:9" x14ac:dyDescent="0.25">
      <c r="A2476">
        <f>--ISNUMBER(IFERROR(SEARCH('Project Costing'!#REF!,'Equipment &amp; Materials'!J2482,1),""))</f>
        <v>0</v>
      </c>
      <c r="B2476" t="str">
        <f>IF(A2476=1,COUNTIF($A$8:A2476,1),"")</f>
        <v/>
      </c>
      <c r="D2476" s="158">
        <f>IFERROR($C$8:INDEX($C$8:$C$3000,COUNTIF($C$8:$C$3000,"?*")),"")</f>
        <v>0</v>
      </c>
      <c r="F2476">
        <f>--ISNUMBER(IFERROR(SEARCH('Project Costing'!#REF!,'Equipment &amp; Materials'!J2482,1),""))</f>
        <v>0</v>
      </c>
      <c r="G2476" t="str">
        <f>IF(F2476=1,COUNTIF($F$8:F2476,1),"")</f>
        <v/>
      </c>
      <c r="I2476" s="157">
        <f>IFERROR($H$8:INDEX($H$8:$H$3000,COUNTIF($H$8:$H$3000,"?*")),"")</f>
        <v>0</v>
      </c>
    </row>
    <row r="2477" spans="1:9" x14ac:dyDescent="0.25">
      <c r="A2477">
        <f>--ISNUMBER(IFERROR(SEARCH('Project Costing'!#REF!,'Equipment &amp; Materials'!J2483,1),""))</f>
        <v>0</v>
      </c>
      <c r="B2477" t="str">
        <f>IF(A2477=1,COUNTIF($A$8:A2477,1),"")</f>
        <v/>
      </c>
      <c r="D2477" s="158">
        <f>IFERROR($C$8:INDEX($C$8:$C$3000,COUNTIF($C$8:$C$3000,"?*")),"")</f>
        <v>0</v>
      </c>
      <c r="F2477">
        <f>--ISNUMBER(IFERROR(SEARCH('Project Costing'!#REF!,'Equipment &amp; Materials'!J2483,1),""))</f>
        <v>0</v>
      </c>
      <c r="G2477" t="str">
        <f>IF(F2477=1,COUNTIF($F$8:F2477,1),"")</f>
        <v/>
      </c>
      <c r="I2477" s="157">
        <f>IFERROR($H$8:INDEX($H$8:$H$3000,COUNTIF($H$8:$H$3000,"?*")),"")</f>
        <v>0</v>
      </c>
    </row>
    <row r="2478" spans="1:9" x14ac:dyDescent="0.25">
      <c r="A2478">
        <f>--ISNUMBER(IFERROR(SEARCH('Project Costing'!#REF!,'Equipment &amp; Materials'!J2484,1),""))</f>
        <v>0</v>
      </c>
      <c r="B2478" t="str">
        <f>IF(A2478=1,COUNTIF($A$8:A2478,1),"")</f>
        <v/>
      </c>
      <c r="D2478" s="158">
        <f>IFERROR($C$8:INDEX($C$8:$C$3000,COUNTIF($C$8:$C$3000,"?*")),"")</f>
        <v>0</v>
      </c>
      <c r="F2478">
        <f>--ISNUMBER(IFERROR(SEARCH('Project Costing'!#REF!,'Equipment &amp; Materials'!J2484,1),""))</f>
        <v>0</v>
      </c>
      <c r="G2478" t="str">
        <f>IF(F2478=1,COUNTIF($F$8:F2478,1),"")</f>
        <v/>
      </c>
      <c r="I2478" s="157">
        <f>IFERROR($H$8:INDEX($H$8:$H$3000,COUNTIF($H$8:$H$3000,"?*")),"")</f>
        <v>0</v>
      </c>
    </row>
    <row r="2479" spans="1:9" x14ac:dyDescent="0.25">
      <c r="A2479">
        <f>--ISNUMBER(IFERROR(SEARCH('Project Costing'!#REF!,'Equipment &amp; Materials'!J2485,1),""))</f>
        <v>0</v>
      </c>
      <c r="B2479" t="str">
        <f>IF(A2479=1,COUNTIF($A$8:A2479,1),"")</f>
        <v/>
      </c>
      <c r="D2479" s="158">
        <f>IFERROR($C$8:INDEX($C$8:$C$3000,COUNTIF($C$8:$C$3000,"?*")),"")</f>
        <v>0</v>
      </c>
      <c r="F2479">
        <f>--ISNUMBER(IFERROR(SEARCH('Project Costing'!#REF!,'Equipment &amp; Materials'!J2485,1),""))</f>
        <v>0</v>
      </c>
      <c r="G2479" t="str">
        <f>IF(F2479=1,COUNTIF($F$8:F2479,1),"")</f>
        <v/>
      </c>
      <c r="I2479" s="157">
        <f>IFERROR($H$8:INDEX($H$8:$H$3000,COUNTIF($H$8:$H$3000,"?*")),"")</f>
        <v>0</v>
      </c>
    </row>
    <row r="2480" spans="1:9" x14ac:dyDescent="0.25">
      <c r="A2480">
        <f>--ISNUMBER(IFERROR(SEARCH('Project Costing'!#REF!,'Equipment &amp; Materials'!J2486,1),""))</f>
        <v>0</v>
      </c>
      <c r="B2480" t="str">
        <f>IF(A2480=1,COUNTIF($A$8:A2480,1),"")</f>
        <v/>
      </c>
      <c r="D2480" s="158">
        <f>IFERROR($C$8:INDEX($C$8:$C$3000,COUNTIF($C$8:$C$3000,"?*")),"")</f>
        <v>0</v>
      </c>
      <c r="F2480">
        <f>--ISNUMBER(IFERROR(SEARCH('Project Costing'!#REF!,'Equipment &amp; Materials'!J2486,1),""))</f>
        <v>0</v>
      </c>
      <c r="G2480" t="str">
        <f>IF(F2480=1,COUNTIF($F$8:F2480,1),"")</f>
        <v/>
      </c>
      <c r="I2480" s="157">
        <f>IFERROR($H$8:INDEX($H$8:$H$3000,COUNTIF($H$8:$H$3000,"?*")),"")</f>
        <v>0</v>
      </c>
    </row>
    <row r="2481" spans="1:9" x14ac:dyDescent="0.25">
      <c r="A2481">
        <f>--ISNUMBER(IFERROR(SEARCH('Project Costing'!#REF!,'Equipment &amp; Materials'!J2487,1),""))</f>
        <v>0</v>
      </c>
      <c r="B2481" t="str">
        <f>IF(A2481=1,COUNTIF($A$8:A2481,1),"")</f>
        <v/>
      </c>
      <c r="D2481" s="158">
        <f>IFERROR($C$8:INDEX($C$8:$C$3000,COUNTIF($C$8:$C$3000,"?*")),"")</f>
        <v>0</v>
      </c>
      <c r="F2481">
        <f>--ISNUMBER(IFERROR(SEARCH('Project Costing'!#REF!,'Equipment &amp; Materials'!J2487,1),""))</f>
        <v>0</v>
      </c>
      <c r="G2481" t="str">
        <f>IF(F2481=1,COUNTIF($F$8:F2481,1),"")</f>
        <v/>
      </c>
      <c r="I2481" s="157">
        <f>IFERROR($H$8:INDEX($H$8:$H$3000,COUNTIF($H$8:$H$3000,"?*")),"")</f>
        <v>0</v>
      </c>
    </row>
    <row r="2482" spans="1:9" x14ac:dyDescent="0.25">
      <c r="A2482">
        <f>--ISNUMBER(IFERROR(SEARCH('Project Costing'!#REF!,'Equipment &amp; Materials'!J2488,1),""))</f>
        <v>0</v>
      </c>
      <c r="B2482" t="str">
        <f>IF(A2482=1,COUNTIF($A$8:A2482,1),"")</f>
        <v/>
      </c>
      <c r="D2482" s="158">
        <f>IFERROR($C$8:INDEX($C$8:$C$3000,COUNTIF($C$8:$C$3000,"?*")),"")</f>
        <v>0</v>
      </c>
      <c r="F2482">
        <f>--ISNUMBER(IFERROR(SEARCH('Project Costing'!#REF!,'Equipment &amp; Materials'!J2488,1),""))</f>
        <v>0</v>
      </c>
      <c r="G2482" t="str">
        <f>IF(F2482=1,COUNTIF($F$8:F2482,1),"")</f>
        <v/>
      </c>
      <c r="I2482" s="157">
        <f>IFERROR($H$8:INDEX($H$8:$H$3000,COUNTIF($H$8:$H$3000,"?*")),"")</f>
        <v>0</v>
      </c>
    </row>
    <row r="2483" spans="1:9" x14ac:dyDescent="0.25">
      <c r="A2483">
        <f>--ISNUMBER(IFERROR(SEARCH('Project Costing'!#REF!,'Equipment &amp; Materials'!J2489,1),""))</f>
        <v>0</v>
      </c>
      <c r="B2483" t="str">
        <f>IF(A2483=1,COUNTIF($A$8:A2483,1),"")</f>
        <v/>
      </c>
      <c r="D2483" s="158">
        <f>IFERROR($C$8:INDEX($C$8:$C$3000,COUNTIF($C$8:$C$3000,"?*")),"")</f>
        <v>0</v>
      </c>
      <c r="F2483">
        <f>--ISNUMBER(IFERROR(SEARCH('Project Costing'!#REF!,'Equipment &amp; Materials'!J2489,1),""))</f>
        <v>0</v>
      </c>
      <c r="G2483" t="str">
        <f>IF(F2483=1,COUNTIF($F$8:F2483,1),"")</f>
        <v/>
      </c>
      <c r="I2483" s="157">
        <f>IFERROR($H$8:INDEX($H$8:$H$3000,COUNTIF($H$8:$H$3000,"?*")),"")</f>
        <v>0</v>
      </c>
    </row>
    <row r="2484" spans="1:9" x14ac:dyDescent="0.25">
      <c r="A2484">
        <f>--ISNUMBER(IFERROR(SEARCH('Project Costing'!#REF!,'Equipment &amp; Materials'!J2490,1),""))</f>
        <v>0</v>
      </c>
      <c r="B2484" t="str">
        <f>IF(A2484=1,COUNTIF($A$8:A2484,1),"")</f>
        <v/>
      </c>
      <c r="D2484" s="158">
        <f>IFERROR($C$8:INDEX($C$8:$C$3000,COUNTIF($C$8:$C$3000,"?*")),"")</f>
        <v>0</v>
      </c>
      <c r="F2484">
        <f>--ISNUMBER(IFERROR(SEARCH('Project Costing'!#REF!,'Equipment &amp; Materials'!J2490,1),""))</f>
        <v>0</v>
      </c>
      <c r="G2484" t="str">
        <f>IF(F2484=1,COUNTIF($F$8:F2484,1),"")</f>
        <v/>
      </c>
      <c r="I2484" s="157">
        <f>IFERROR($H$8:INDEX($H$8:$H$3000,COUNTIF($H$8:$H$3000,"?*")),"")</f>
        <v>0</v>
      </c>
    </row>
    <row r="2485" spans="1:9" x14ac:dyDescent="0.25">
      <c r="A2485">
        <f>--ISNUMBER(IFERROR(SEARCH('Project Costing'!#REF!,'Equipment &amp; Materials'!J2491,1),""))</f>
        <v>0</v>
      </c>
      <c r="B2485" t="str">
        <f>IF(A2485=1,COUNTIF($A$8:A2485,1),"")</f>
        <v/>
      </c>
      <c r="D2485" s="158">
        <f>IFERROR($C$8:INDEX($C$8:$C$3000,COUNTIF($C$8:$C$3000,"?*")),"")</f>
        <v>0</v>
      </c>
      <c r="F2485">
        <f>--ISNUMBER(IFERROR(SEARCH('Project Costing'!#REF!,'Equipment &amp; Materials'!J2491,1),""))</f>
        <v>0</v>
      </c>
      <c r="G2485" t="str">
        <f>IF(F2485=1,COUNTIF($F$8:F2485,1),"")</f>
        <v/>
      </c>
      <c r="I2485" s="157">
        <f>IFERROR($H$8:INDEX($H$8:$H$3000,COUNTIF($H$8:$H$3000,"?*")),"")</f>
        <v>0</v>
      </c>
    </row>
    <row r="2486" spans="1:9" x14ac:dyDescent="0.25">
      <c r="A2486">
        <f>--ISNUMBER(IFERROR(SEARCH('Project Costing'!#REF!,'Equipment &amp; Materials'!J2492,1),""))</f>
        <v>0</v>
      </c>
      <c r="B2486" t="str">
        <f>IF(A2486=1,COUNTIF($A$8:A2486,1),"")</f>
        <v/>
      </c>
      <c r="D2486" s="158">
        <f>IFERROR($C$8:INDEX($C$8:$C$3000,COUNTIF($C$8:$C$3000,"?*")),"")</f>
        <v>0</v>
      </c>
      <c r="F2486">
        <f>--ISNUMBER(IFERROR(SEARCH('Project Costing'!#REF!,'Equipment &amp; Materials'!J2492,1),""))</f>
        <v>0</v>
      </c>
      <c r="G2486" t="str">
        <f>IF(F2486=1,COUNTIF($F$8:F2486,1),"")</f>
        <v/>
      </c>
      <c r="I2486" s="157">
        <f>IFERROR($H$8:INDEX($H$8:$H$3000,COUNTIF($H$8:$H$3000,"?*")),"")</f>
        <v>0</v>
      </c>
    </row>
    <row r="2487" spans="1:9" x14ac:dyDescent="0.25">
      <c r="A2487">
        <f>--ISNUMBER(IFERROR(SEARCH('Project Costing'!#REF!,'Equipment &amp; Materials'!J2493,1),""))</f>
        <v>0</v>
      </c>
      <c r="B2487" t="str">
        <f>IF(A2487=1,COUNTIF($A$8:A2487,1),"")</f>
        <v/>
      </c>
      <c r="D2487" s="158">
        <f>IFERROR($C$8:INDEX($C$8:$C$3000,COUNTIF($C$8:$C$3000,"?*")),"")</f>
        <v>0</v>
      </c>
      <c r="F2487">
        <f>--ISNUMBER(IFERROR(SEARCH('Project Costing'!#REF!,'Equipment &amp; Materials'!J2493,1),""))</f>
        <v>0</v>
      </c>
      <c r="G2487" t="str">
        <f>IF(F2487=1,COUNTIF($F$8:F2487,1),"")</f>
        <v/>
      </c>
      <c r="I2487" s="157">
        <f>IFERROR($H$8:INDEX($H$8:$H$3000,COUNTIF($H$8:$H$3000,"?*")),"")</f>
        <v>0</v>
      </c>
    </row>
    <row r="2488" spans="1:9" x14ac:dyDescent="0.25">
      <c r="A2488">
        <f>--ISNUMBER(IFERROR(SEARCH('Project Costing'!#REF!,'Equipment &amp; Materials'!J2494,1),""))</f>
        <v>0</v>
      </c>
      <c r="B2488" t="str">
        <f>IF(A2488=1,COUNTIF($A$8:A2488,1),"")</f>
        <v/>
      </c>
      <c r="D2488" s="158">
        <f>IFERROR($C$8:INDEX($C$8:$C$3000,COUNTIF($C$8:$C$3000,"?*")),"")</f>
        <v>0</v>
      </c>
      <c r="F2488">
        <f>--ISNUMBER(IFERROR(SEARCH('Project Costing'!#REF!,'Equipment &amp; Materials'!J2494,1),""))</f>
        <v>0</v>
      </c>
      <c r="G2488" t="str">
        <f>IF(F2488=1,COUNTIF($F$8:F2488,1),"")</f>
        <v/>
      </c>
      <c r="I2488" s="157">
        <f>IFERROR($H$8:INDEX($H$8:$H$3000,COUNTIF($H$8:$H$3000,"?*")),"")</f>
        <v>0</v>
      </c>
    </row>
    <row r="2489" spans="1:9" x14ac:dyDescent="0.25">
      <c r="A2489">
        <f>--ISNUMBER(IFERROR(SEARCH('Project Costing'!#REF!,'Equipment &amp; Materials'!J2495,1),""))</f>
        <v>0</v>
      </c>
      <c r="B2489" t="str">
        <f>IF(A2489=1,COUNTIF($A$8:A2489,1),"")</f>
        <v/>
      </c>
      <c r="D2489" s="158">
        <f>IFERROR($C$8:INDEX($C$8:$C$3000,COUNTIF($C$8:$C$3000,"?*")),"")</f>
        <v>0</v>
      </c>
      <c r="F2489">
        <f>--ISNUMBER(IFERROR(SEARCH('Project Costing'!#REF!,'Equipment &amp; Materials'!J2495,1),""))</f>
        <v>0</v>
      </c>
      <c r="G2489" t="str">
        <f>IF(F2489=1,COUNTIF($F$8:F2489,1),"")</f>
        <v/>
      </c>
      <c r="I2489" s="157">
        <f>IFERROR($H$8:INDEX($H$8:$H$3000,COUNTIF($H$8:$H$3000,"?*")),"")</f>
        <v>0</v>
      </c>
    </row>
    <row r="2490" spans="1:9" x14ac:dyDescent="0.25">
      <c r="A2490">
        <f>--ISNUMBER(IFERROR(SEARCH('Project Costing'!#REF!,'Equipment &amp; Materials'!J2496,1),""))</f>
        <v>0</v>
      </c>
      <c r="B2490" t="str">
        <f>IF(A2490=1,COUNTIF($A$8:A2490,1),"")</f>
        <v/>
      </c>
      <c r="D2490" s="158">
        <f>IFERROR($C$8:INDEX($C$8:$C$3000,COUNTIF($C$8:$C$3000,"?*")),"")</f>
        <v>0</v>
      </c>
      <c r="F2490">
        <f>--ISNUMBER(IFERROR(SEARCH('Project Costing'!#REF!,'Equipment &amp; Materials'!J2496,1),""))</f>
        <v>0</v>
      </c>
      <c r="G2490" t="str">
        <f>IF(F2490=1,COUNTIF($F$8:F2490,1),"")</f>
        <v/>
      </c>
      <c r="I2490" s="157">
        <f>IFERROR($H$8:INDEX($H$8:$H$3000,COUNTIF($H$8:$H$3000,"?*")),"")</f>
        <v>0</v>
      </c>
    </row>
    <row r="2491" spans="1:9" x14ac:dyDescent="0.25">
      <c r="A2491">
        <f>--ISNUMBER(IFERROR(SEARCH('Project Costing'!#REF!,'Equipment &amp; Materials'!J2497,1),""))</f>
        <v>0</v>
      </c>
      <c r="B2491" t="str">
        <f>IF(A2491=1,COUNTIF($A$8:A2491,1),"")</f>
        <v/>
      </c>
      <c r="D2491" s="158">
        <f>IFERROR($C$8:INDEX($C$8:$C$3000,COUNTIF($C$8:$C$3000,"?*")),"")</f>
        <v>0</v>
      </c>
      <c r="F2491">
        <f>--ISNUMBER(IFERROR(SEARCH('Project Costing'!#REF!,'Equipment &amp; Materials'!J2497,1),""))</f>
        <v>0</v>
      </c>
      <c r="G2491" t="str">
        <f>IF(F2491=1,COUNTIF($F$8:F2491,1),"")</f>
        <v/>
      </c>
      <c r="I2491" s="157">
        <f>IFERROR($H$8:INDEX($H$8:$H$3000,COUNTIF($H$8:$H$3000,"?*")),"")</f>
        <v>0</v>
      </c>
    </row>
    <row r="2492" spans="1:9" x14ac:dyDescent="0.25">
      <c r="A2492">
        <f>--ISNUMBER(IFERROR(SEARCH('Project Costing'!#REF!,'Equipment &amp; Materials'!J2498,1),""))</f>
        <v>0</v>
      </c>
      <c r="B2492" t="str">
        <f>IF(A2492=1,COUNTIF($A$8:A2492,1),"")</f>
        <v/>
      </c>
      <c r="D2492" s="158">
        <f>IFERROR($C$8:INDEX($C$8:$C$3000,COUNTIF($C$8:$C$3000,"?*")),"")</f>
        <v>0</v>
      </c>
      <c r="F2492">
        <f>--ISNUMBER(IFERROR(SEARCH('Project Costing'!#REF!,'Equipment &amp; Materials'!J2498,1),""))</f>
        <v>0</v>
      </c>
      <c r="G2492" t="str">
        <f>IF(F2492=1,COUNTIF($F$8:F2492,1),"")</f>
        <v/>
      </c>
      <c r="I2492" s="157">
        <f>IFERROR($H$8:INDEX($H$8:$H$3000,COUNTIF($H$8:$H$3000,"?*")),"")</f>
        <v>0</v>
      </c>
    </row>
    <row r="2493" spans="1:9" x14ac:dyDescent="0.25">
      <c r="A2493">
        <f>--ISNUMBER(IFERROR(SEARCH('Project Costing'!#REF!,'Equipment &amp; Materials'!J2499,1),""))</f>
        <v>0</v>
      </c>
      <c r="B2493" t="str">
        <f>IF(A2493=1,COUNTIF($A$8:A2493,1),"")</f>
        <v/>
      </c>
      <c r="D2493" s="158">
        <f>IFERROR($C$8:INDEX($C$8:$C$3000,COUNTIF($C$8:$C$3000,"?*")),"")</f>
        <v>0</v>
      </c>
      <c r="F2493">
        <f>--ISNUMBER(IFERROR(SEARCH('Project Costing'!#REF!,'Equipment &amp; Materials'!J2499,1),""))</f>
        <v>0</v>
      </c>
      <c r="G2493" t="str">
        <f>IF(F2493=1,COUNTIF($F$8:F2493,1),"")</f>
        <v/>
      </c>
      <c r="I2493" s="157">
        <f>IFERROR($H$8:INDEX($H$8:$H$3000,COUNTIF($H$8:$H$3000,"?*")),"")</f>
        <v>0</v>
      </c>
    </row>
    <row r="2494" spans="1:9" x14ac:dyDescent="0.25">
      <c r="A2494">
        <f>--ISNUMBER(IFERROR(SEARCH('Project Costing'!#REF!,'Equipment &amp; Materials'!J2500,1),""))</f>
        <v>0</v>
      </c>
      <c r="B2494" t="str">
        <f>IF(A2494=1,COUNTIF($A$8:A2494,1),"")</f>
        <v/>
      </c>
      <c r="D2494" s="158">
        <f>IFERROR($C$8:INDEX($C$8:$C$3000,COUNTIF($C$8:$C$3000,"?*")),"")</f>
        <v>0</v>
      </c>
      <c r="F2494">
        <f>--ISNUMBER(IFERROR(SEARCH('Project Costing'!#REF!,'Equipment &amp; Materials'!J2500,1),""))</f>
        <v>0</v>
      </c>
      <c r="G2494" t="str">
        <f>IF(F2494=1,COUNTIF($F$8:F2494,1),"")</f>
        <v/>
      </c>
      <c r="I2494" s="157">
        <f>IFERROR($H$8:INDEX($H$8:$H$3000,COUNTIF($H$8:$H$3000,"?*")),"")</f>
        <v>0</v>
      </c>
    </row>
    <row r="2495" spans="1:9" x14ac:dyDescent="0.25">
      <c r="A2495">
        <f>--ISNUMBER(IFERROR(SEARCH('Project Costing'!#REF!,'Equipment &amp; Materials'!J2501,1),""))</f>
        <v>0</v>
      </c>
      <c r="B2495" t="str">
        <f>IF(A2495=1,COUNTIF($A$8:A2495,1),"")</f>
        <v/>
      </c>
      <c r="D2495" s="158">
        <f>IFERROR($C$8:INDEX($C$8:$C$3000,COUNTIF($C$8:$C$3000,"?*")),"")</f>
        <v>0</v>
      </c>
      <c r="F2495">
        <f>--ISNUMBER(IFERROR(SEARCH('Project Costing'!#REF!,'Equipment &amp; Materials'!J2501,1),""))</f>
        <v>0</v>
      </c>
      <c r="G2495" t="str">
        <f>IF(F2495=1,COUNTIF($F$8:F2495,1),"")</f>
        <v/>
      </c>
      <c r="I2495" s="157">
        <f>IFERROR($H$8:INDEX($H$8:$H$3000,COUNTIF($H$8:$H$3000,"?*")),"")</f>
        <v>0</v>
      </c>
    </row>
    <row r="2496" spans="1:9" x14ac:dyDescent="0.25">
      <c r="A2496">
        <f>--ISNUMBER(IFERROR(SEARCH('Project Costing'!#REF!,'Equipment &amp; Materials'!J2502,1),""))</f>
        <v>0</v>
      </c>
      <c r="B2496" t="str">
        <f>IF(A2496=1,COUNTIF($A$8:A2496,1),"")</f>
        <v/>
      </c>
      <c r="D2496" s="158">
        <f>IFERROR($C$8:INDEX($C$8:$C$3000,COUNTIF($C$8:$C$3000,"?*")),"")</f>
        <v>0</v>
      </c>
      <c r="F2496">
        <f>--ISNUMBER(IFERROR(SEARCH('Project Costing'!#REF!,'Equipment &amp; Materials'!J2502,1),""))</f>
        <v>0</v>
      </c>
      <c r="G2496" t="str">
        <f>IF(F2496=1,COUNTIF($F$8:F2496,1),"")</f>
        <v/>
      </c>
      <c r="I2496" s="157">
        <f>IFERROR($H$8:INDEX($H$8:$H$3000,COUNTIF($H$8:$H$3000,"?*")),"")</f>
        <v>0</v>
      </c>
    </row>
    <row r="2497" spans="1:9" x14ac:dyDescent="0.25">
      <c r="A2497">
        <f>--ISNUMBER(IFERROR(SEARCH('Project Costing'!#REF!,'Equipment &amp; Materials'!J2503,1),""))</f>
        <v>0</v>
      </c>
      <c r="B2497" t="str">
        <f>IF(A2497=1,COUNTIF($A$8:A2497,1),"")</f>
        <v/>
      </c>
      <c r="D2497" s="158">
        <f>IFERROR($C$8:INDEX($C$8:$C$3000,COUNTIF($C$8:$C$3000,"?*")),"")</f>
        <v>0</v>
      </c>
      <c r="F2497">
        <f>--ISNUMBER(IFERROR(SEARCH('Project Costing'!#REF!,'Equipment &amp; Materials'!J2503,1),""))</f>
        <v>0</v>
      </c>
      <c r="G2497" t="str">
        <f>IF(F2497=1,COUNTIF($F$8:F2497,1),"")</f>
        <v/>
      </c>
      <c r="I2497" s="157">
        <f>IFERROR($H$8:INDEX($H$8:$H$3000,COUNTIF($H$8:$H$3000,"?*")),"")</f>
        <v>0</v>
      </c>
    </row>
    <row r="2498" spans="1:9" x14ac:dyDescent="0.25">
      <c r="A2498">
        <f>--ISNUMBER(IFERROR(SEARCH('Project Costing'!#REF!,'Equipment &amp; Materials'!J2504,1),""))</f>
        <v>0</v>
      </c>
      <c r="B2498" t="str">
        <f>IF(A2498=1,COUNTIF($A$8:A2498,1),"")</f>
        <v/>
      </c>
      <c r="D2498" s="158">
        <f>IFERROR($C$8:INDEX($C$8:$C$3000,COUNTIF($C$8:$C$3000,"?*")),"")</f>
        <v>0</v>
      </c>
      <c r="F2498">
        <f>--ISNUMBER(IFERROR(SEARCH('Project Costing'!#REF!,'Equipment &amp; Materials'!J2504,1),""))</f>
        <v>0</v>
      </c>
      <c r="G2498" t="str">
        <f>IF(F2498=1,COUNTIF($F$8:F2498,1),"")</f>
        <v/>
      </c>
      <c r="I2498" s="157">
        <f>IFERROR($H$8:INDEX($H$8:$H$3000,COUNTIF($H$8:$H$3000,"?*")),"")</f>
        <v>0</v>
      </c>
    </row>
    <row r="2499" spans="1:9" x14ac:dyDescent="0.25">
      <c r="A2499">
        <f>--ISNUMBER(IFERROR(SEARCH('Project Costing'!#REF!,'Equipment &amp; Materials'!J2505,1),""))</f>
        <v>0</v>
      </c>
      <c r="B2499" t="str">
        <f>IF(A2499=1,COUNTIF($A$8:A2499,1),"")</f>
        <v/>
      </c>
      <c r="D2499" s="158">
        <f>IFERROR($C$8:INDEX($C$8:$C$3000,COUNTIF($C$8:$C$3000,"?*")),"")</f>
        <v>0</v>
      </c>
      <c r="F2499">
        <f>--ISNUMBER(IFERROR(SEARCH('Project Costing'!#REF!,'Equipment &amp; Materials'!J2505,1),""))</f>
        <v>0</v>
      </c>
      <c r="G2499" t="str">
        <f>IF(F2499=1,COUNTIF($F$8:F2499,1),"")</f>
        <v/>
      </c>
      <c r="I2499" s="157">
        <f>IFERROR($H$8:INDEX($H$8:$H$3000,COUNTIF($H$8:$H$3000,"?*")),"")</f>
        <v>0</v>
      </c>
    </row>
    <row r="2500" spans="1:9" x14ac:dyDescent="0.25">
      <c r="A2500">
        <f>--ISNUMBER(IFERROR(SEARCH('Project Costing'!#REF!,'Equipment &amp; Materials'!J2506,1),""))</f>
        <v>0</v>
      </c>
      <c r="B2500" t="str">
        <f>IF(A2500=1,COUNTIF($A$8:A2500,1),"")</f>
        <v/>
      </c>
      <c r="D2500" s="158">
        <f>IFERROR($C$8:INDEX($C$8:$C$3000,COUNTIF($C$8:$C$3000,"?*")),"")</f>
        <v>0</v>
      </c>
      <c r="F2500">
        <f>--ISNUMBER(IFERROR(SEARCH('Project Costing'!#REF!,'Equipment &amp; Materials'!J2506,1),""))</f>
        <v>0</v>
      </c>
      <c r="G2500" t="str">
        <f>IF(F2500=1,COUNTIF($F$8:F2500,1),"")</f>
        <v/>
      </c>
      <c r="I2500" s="157">
        <f>IFERROR($H$8:INDEX($H$8:$H$3000,COUNTIF($H$8:$H$3000,"?*")),"")</f>
        <v>0</v>
      </c>
    </row>
    <row r="2501" spans="1:9" x14ac:dyDescent="0.25">
      <c r="A2501">
        <f>--ISNUMBER(IFERROR(SEARCH('Project Costing'!#REF!,'Equipment &amp; Materials'!J2507,1),""))</f>
        <v>0</v>
      </c>
      <c r="B2501" t="str">
        <f>IF(A2501=1,COUNTIF($A$8:A2501,1),"")</f>
        <v/>
      </c>
      <c r="D2501" s="158">
        <f>IFERROR($C$8:INDEX($C$8:$C$3000,COUNTIF($C$8:$C$3000,"?*")),"")</f>
        <v>0</v>
      </c>
      <c r="F2501">
        <f>--ISNUMBER(IFERROR(SEARCH('Project Costing'!#REF!,'Equipment &amp; Materials'!J2507,1),""))</f>
        <v>0</v>
      </c>
      <c r="G2501" t="str">
        <f>IF(F2501=1,COUNTIF($F$8:F2501,1),"")</f>
        <v/>
      </c>
      <c r="I2501" s="157">
        <f>IFERROR($H$8:INDEX($H$8:$H$3000,COUNTIF($H$8:$H$3000,"?*")),"")</f>
        <v>0</v>
      </c>
    </row>
    <row r="2502" spans="1:9" x14ac:dyDescent="0.25">
      <c r="A2502">
        <f>--ISNUMBER(IFERROR(SEARCH('Project Costing'!#REF!,'Equipment &amp; Materials'!J2508,1),""))</f>
        <v>0</v>
      </c>
      <c r="B2502" t="str">
        <f>IF(A2502=1,COUNTIF($A$8:A2502,1),"")</f>
        <v/>
      </c>
      <c r="D2502" s="158">
        <f>IFERROR($C$8:INDEX($C$8:$C$3000,COUNTIF($C$8:$C$3000,"?*")),"")</f>
        <v>0</v>
      </c>
      <c r="F2502">
        <f>--ISNUMBER(IFERROR(SEARCH('Project Costing'!#REF!,'Equipment &amp; Materials'!J2508,1),""))</f>
        <v>0</v>
      </c>
      <c r="G2502" t="str">
        <f>IF(F2502=1,COUNTIF($F$8:F2502,1),"")</f>
        <v/>
      </c>
      <c r="I2502" s="157">
        <f>IFERROR($H$8:INDEX($H$8:$H$3000,COUNTIF($H$8:$H$3000,"?*")),"")</f>
        <v>0</v>
      </c>
    </row>
    <row r="2503" spans="1:9" x14ac:dyDescent="0.25">
      <c r="A2503">
        <f>--ISNUMBER(IFERROR(SEARCH('Project Costing'!#REF!,'Equipment &amp; Materials'!J2509,1),""))</f>
        <v>0</v>
      </c>
      <c r="B2503" t="str">
        <f>IF(A2503=1,COUNTIF($A$8:A2503,1),"")</f>
        <v/>
      </c>
      <c r="D2503" s="158">
        <f>IFERROR($C$8:INDEX($C$8:$C$3000,COUNTIF($C$8:$C$3000,"?*")),"")</f>
        <v>0</v>
      </c>
      <c r="F2503">
        <f>--ISNUMBER(IFERROR(SEARCH('Project Costing'!#REF!,'Equipment &amp; Materials'!J2509,1),""))</f>
        <v>0</v>
      </c>
      <c r="G2503" t="str">
        <f>IF(F2503=1,COUNTIF($F$8:F2503,1),"")</f>
        <v/>
      </c>
      <c r="I2503" s="157">
        <f>IFERROR($H$8:INDEX($H$8:$H$3000,COUNTIF($H$8:$H$3000,"?*")),"")</f>
        <v>0</v>
      </c>
    </row>
    <row r="2504" spans="1:9" x14ac:dyDescent="0.25">
      <c r="A2504">
        <f>--ISNUMBER(IFERROR(SEARCH('Project Costing'!#REF!,'Equipment &amp; Materials'!J2510,1),""))</f>
        <v>0</v>
      </c>
      <c r="B2504" t="str">
        <f>IF(A2504=1,COUNTIF($A$8:A2504,1),"")</f>
        <v/>
      </c>
      <c r="D2504" s="158">
        <f>IFERROR($C$8:INDEX($C$8:$C$3000,COUNTIF($C$8:$C$3000,"?*")),"")</f>
        <v>0</v>
      </c>
      <c r="F2504">
        <f>--ISNUMBER(IFERROR(SEARCH('Project Costing'!#REF!,'Equipment &amp; Materials'!J2510,1),""))</f>
        <v>0</v>
      </c>
      <c r="G2504" t="str">
        <f>IF(F2504=1,COUNTIF($F$8:F2504,1),"")</f>
        <v/>
      </c>
      <c r="I2504" s="157">
        <f>IFERROR($H$8:INDEX($H$8:$H$3000,COUNTIF($H$8:$H$3000,"?*")),"")</f>
        <v>0</v>
      </c>
    </row>
    <row r="2505" spans="1:9" x14ac:dyDescent="0.25">
      <c r="A2505">
        <f>--ISNUMBER(IFERROR(SEARCH('Project Costing'!#REF!,'Equipment &amp; Materials'!J2511,1),""))</f>
        <v>0</v>
      </c>
      <c r="B2505" t="str">
        <f>IF(A2505=1,COUNTIF($A$8:A2505,1),"")</f>
        <v/>
      </c>
      <c r="D2505" s="158">
        <f>IFERROR($C$8:INDEX($C$8:$C$3000,COUNTIF($C$8:$C$3000,"?*")),"")</f>
        <v>0</v>
      </c>
      <c r="F2505">
        <f>--ISNUMBER(IFERROR(SEARCH('Project Costing'!#REF!,'Equipment &amp; Materials'!J2511,1),""))</f>
        <v>0</v>
      </c>
      <c r="G2505" t="str">
        <f>IF(F2505=1,COUNTIF($F$8:F2505,1),"")</f>
        <v/>
      </c>
      <c r="I2505" s="157">
        <f>IFERROR($H$8:INDEX($H$8:$H$3000,COUNTIF($H$8:$H$3000,"?*")),"")</f>
        <v>0</v>
      </c>
    </row>
    <row r="2506" spans="1:9" x14ac:dyDescent="0.25">
      <c r="A2506">
        <f>--ISNUMBER(IFERROR(SEARCH('Project Costing'!#REF!,'Equipment &amp; Materials'!J2512,1),""))</f>
        <v>0</v>
      </c>
      <c r="B2506" t="str">
        <f>IF(A2506=1,COUNTIF($A$8:A2506,1),"")</f>
        <v/>
      </c>
      <c r="D2506" s="158">
        <f>IFERROR($C$8:INDEX($C$8:$C$3000,COUNTIF($C$8:$C$3000,"?*")),"")</f>
        <v>0</v>
      </c>
      <c r="F2506">
        <f>--ISNUMBER(IFERROR(SEARCH('Project Costing'!#REF!,'Equipment &amp; Materials'!J2512,1),""))</f>
        <v>0</v>
      </c>
      <c r="G2506" t="str">
        <f>IF(F2506=1,COUNTIF($F$8:F2506,1),"")</f>
        <v/>
      </c>
      <c r="I2506" s="157">
        <f>IFERROR($H$8:INDEX($H$8:$H$3000,COUNTIF($H$8:$H$3000,"?*")),"")</f>
        <v>0</v>
      </c>
    </row>
    <row r="2507" spans="1:9" x14ac:dyDescent="0.25">
      <c r="A2507">
        <f>--ISNUMBER(IFERROR(SEARCH('Project Costing'!#REF!,'Equipment &amp; Materials'!J2513,1),""))</f>
        <v>0</v>
      </c>
      <c r="B2507" t="str">
        <f>IF(A2507=1,COUNTIF($A$8:A2507,1),"")</f>
        <v/>
      </c>
      <c r="D2507" s="158">
        <f>IFERROR($C$8:INDEX($C$8:$C$3000,COUNTIF($C$8:$C$3000,"?*")),"")</f>
        <v>0</v>
      </c>
      <c r="F2507">
        <f>--ISNUMBER(IFERROR(SEARCH('Project Costing'!#REF!,'Equipment &amp; Materials'!J2513,1),""))</f>
        <v>0</v>
      </c>
      <c r="G2507" t="str">
        <f>IF(F2507=1,COUNTIF($F$8:F2507,1),"")</f>
        <v/>
      </c>
      <c r="I2507" s="157">
        <f>IFERROR($H$8:INDEX($H$8:$H$3000,COUNTIF($H$8:$H$3000,"?*")),"")</f>
        <v>0</v>
      </c>
    </row>
    <row r="2508" spans="1:9" x14ac:dyDescent="0.25">
      <c r="A2508">
        <f>--ISNUMBER(IFERROR(SEARCH('Project Costing'!#REF!,'Equipment &amp; Materials'!J2514,1),""))</f>
        <v>0</v>
      </c>
      <c r="B2508" t="str">
        <f>IF(A2508=1,COUNTIF($A$8:A2508,1),"")</f>
        <v/>
      </c>
      <c r="D2508" s="158">
        <f>IFERROR($C$8:INDEX($C$8:$C$3000,COUNTIF($C$8:$C$3000,"?*")),"")</f>
        <v>0</v>
      </c>
      <c r="F2508">
        <f>--ISNUMBER(IFERROR(SEARCH('Project Costing'!#REF!,'Equipment &amp; Materials'!J2514,1),""))</f>
        <v>0</v>
      </c>
      <c r="G2508" t="str">
        <f>IF(F2508=1,COUNTIF($F$8:F2508,1),"")</f>
        <v/>
      </c>
      <c r="I2508" s="157">
        <f>IFERROR($H$8:INDEX($H$8:$H$3000,COUNTIF($H$8:$H$3000,"?*")),"")</f>
        <v>0</v>
      </c>
    </row>
    <row r="2509" spans="1:9" x14ac:dyDescent="0.25">
      <c r="A2509">
        <f>--ISNUMBER(IFERROR(SEARCH('Project Costing'!#REF!,'Equipment &amp; Materials'!J2515,1),""))</f>
        <v>0</v>
      </c>
      <c r="B2509" t="str">
        <f>IF(A2509=1,COUNTIF($A$8:A2509,1),"")</f>
        <v/>
      </c>
      <c r="D2509" s="158">
        <f>IFERROR($C$8:INDEX($C$8:$C$3000,COUNTIF($C$8:$C$3000,"?*")),"")</f>
        <v>0</v>
      </c>
      <c r="F2509">
        <f>--ISNUMBER(IFERROR(SEARCH('Project Costing'!#REF!,'Equipment &amp; Materials'!J2515,1),""))</f>
        <v>0</v>
      </c>
      <c r="G2509" t="str">
        <f>IF(F2509=1,COUNTIF($F$8:F2509,1),"")</f>
        <v/>
      </c>
      <c r="I2509" s="157">
        <f>IFERROR($H$8:INDEX($H$8:$H$3000,COUNTIF($H$8:$H$3000,"?*")),"")</f>
        <v>0</v>
      </c>
    </row>
    <row r="2510" spans="1:9" x14ac:dyDescent="0.25">
      <c r="A2510">
        <f>--ISNUMBER(IFERROR(SEARCH('Project Costing'!#REF!,'Equipment &amp; Materials'!J2516,1),""))</f>
        <v>0</v>
      </c>
      <c r="B2510" t="str">
        <f>IF(A2510=1,COUNTIF($A$8:A2510,1),"")</f>
        <v/>
      </c>
      <c r="D2510" s="158">
        <f>IFERROR($C$8:INDEX($C$8:$C$3000,COUNTIF($C$8:$C$3000,"?*")),"")</f>
        <v>0</v>
      </c>
      <c r="F2510">
        <f>--ISNUMBER(IFERROR(SEARCH('Project Costing'!#REF!,'Equipment &amp; Materials'!J2516,1),""))</f>
        <v>0</v>
      </c>
      <c r="G2510" t="str">
        <f>IF(F2510=1,COUNTIF($F$8:F2510,1),"")</f>
        <v/>
      </c>
      <c r="I2510" s="157">
        <f>IFERROR($H$8:INDEX($H$8:$H$3000,COUNTIF($H$8:$H$3000,"?*")),"")</f>
        <v>0</v>
      </c>
    </row>
    <row r="2511" spans="1:9" x14ac:dyDescent="0.25">
      <c r="A2511">
        <f>--ISNUMBER(IFERROR(SEARCH('Project Costing'!#REF!,'Equipment &amp; Materials'!J2517,1),""))</f>
        <v>0</v>
      </c>
      <c r="B2511" t="str">
        <f>IF(A2511=1,COUNTIF($A$8:A2511,1),"")</f>
        <v/>
      </c>
      <c r="D2511" s="158">
        <f>IFERROR($C$8:INDEX($C$8:$C$3000,COUNTIF($C$8:$C$3000,"?*")),"")</f>
        <v>0</v>
      </c>
      <c r="F2511">
        <f>--ISNUMBER(IFERROR(SEARCH('Project Costing'!#REF!,'Equipment &amp; Materials'!J2517,1),""))</f>
        <v>0</v>
      </c>
      <c r="G2511" t="str">
        <f>IF(F2511=1,COUNTIF($F$8:F2511,1),"")</f>
        <v/>
      </c>
      <c r="I2511" s="157">
        <f>IFERROR($H$8:INDEX($H$8:$H$3000,COUNTIF($H$8:$H$3000,"?*")),"")</f>
        <v>0</v>
      </c>
    </row>
    <row r="2512" spans="1:9" x14ac:dyDescent="0.25">
      <c r="A2512">
        <f>--ISNUMBER(IFERROR(SEARCH('Project Costing'!#REF!,'Equipment &amp; Materials'!J2518,1),""))</f>
        <v>0</v>
      </c>
      <c r="B2512" t="str">
        <f>IF(A2512=1,COUNTIF($A$8:A2512,1),"")</f>
        <v/>
      </c>
      <c r="D2512" s="158">
        <f>IFERROR($C$8:INDEX($C$8:$C$3000,COUNTIF($C$8:$C$3000,"?*")),"")</f>
        <v>0</v>
      </c>
      <c r="F2512">
        <f>--ISNUMBER(IFERROR(SEARCH('Project Costing'!#REF!,'Equipment &amp; Materials'!J2518,1),""))</f>
        <v>0</v>
      </c>
      <c r="G2512" t="str">
        <f>IF(F2512=1,COUNTIF($F$8:F2512,1),"")</f>
        <v/>
      </c>
      <c r="I2512" s="157">
        <f>IFERROR($H$8:INDEX($H$8:$H$3000,COUNTIF($H$8:$H$3000,"?*")),"")</f>
        <v>0</v>
      </c>
    </row>
    <row r="2513" spans="1:9" x14ac:dyDescent="0.25">
      <c r="A2513">
        <f>--ISNUMBER(IFERROR(SEARCH('Project Costing'!#REF!,'Equipment &amp; Materials'!J2519,1),""))</f>
        <v>0</v>
      </c>
      <c r="B2513" t="str">
        <f>IF(A2513=1,COUNTIF($A$8:A2513,1),"")</f>
        <v/>
      </c>
      <c r="D2513" s="158">
        <f>IFERROR($C$8:INDEX($C$8:$C$3000,COUNTIF($C$8:$C$3000,"?*")),"")</f>
        <v>0</v>
      </c>
      <c r="F2513">
        <f>--ISNUMBER(IFERROR(SEARCH('Project Costing'!#REF!,'Equipment &amp; Materials'!J2519,1),""))</f>
        <v>0</v>
      </c>
      <c r="G2513" t="str">
        <f>IF(F2513=1,COUNTIF($F$8:F2513,1),"")</f>
        <v/>
      </c>
      <c r="I2513" s="157">
        <f>IFERROR($H$8:INDEX($H$8:$H$3000,COUNTIF($H$8:$H$3000,"?*")),"")</f>
        <v>0</v>
      </c>
    </row>
    <row r="2514" spans="1:9" x14ac:dyDescent="0.25">
      <c r="A2514">
        <f>--ISNUMBER(IFERROR(SEARCH('Project Costing'!#REF!,'Equipment &amp; Materials'!J2520,1),""))</f>
        <v>0</v>
      </c>
      <c r="B2514" t="str">
        <f>IF(A2514=1,COUNTIF($A$8:A2514,1),"")</f>
        <v/>
      </c>
      <c r="D2514" s="158">
        <f>IFERROR($C$8:INDEX($C$8:$C$3000,COUNTIF($C$8:$C$3000,"?*")),"")</f>
        <v>0</v>
      </c>
      <c r="F2514">
        <f>--ISNUMBER(IFERROR(SEARCH('Project Costing'!#REF!,'Equipment &amp; Materials'!J2520,1),""))</f>
        <v>0</v>
      </c>
      <c r="G2514" t="str">
        <f>IF(F2514=1,COUNTIF($F$8:F2514,1),"")</f>
        <v/>
      </c>
      <c r="I2514" s="157">
        <f>IFERROR($H$8:INDEX($H$8:$H$3000,COUNTIF($H$8:$H$3000,"?*")),"")</f>
        <v>0</v>
      </c>
    </row>
    <row r="2515" spans="1:9" x14ac:dyDescent="0.25">
      <c r="A2515">
        <f>--ISNUMBER(IFERROR(SEARCH('Project Costing'!#REF!,'Equipment &amp; Materials'!J2521,1),""))</f>
        <v>0</v>
      </c>
      <c r="B2515" t="str">
        <f>IF(A2515=1,COUNTIF($A$8:A2515,1),"")</f>
        <v/>
      </c>
      <c r="D2515" s="158">
        <f>IFERROR($C$8:INDEX($C$8:$C$3000,COUNTIF($C$8:$C$3000,"?*")),"")</f>
        <v>0</v>
      </c>
      <c r="F2515">
        <f>--ISNUMBER(IFERROR(SEARCH('Project Costing'!#REF!,'Equipment &amp; Materials'!J2521,1),""))</f>
        <v>0</v>
      </c>
      <c r="G2515" t="str">
        <f>IF(F2515=1,COUNTIF($F$8:F2515,1),"")</f>
        <v/>
      </c>
      <c r="I2515" s="157">
        <f>IFERROR($H$8:INDEX($H$8:$H$3000,COUNTIF($H$8:$H$3000,"?*")),"")</f>
        <v>0</v>
      </c>
    </row>
    <row r="2516" spans="1:9" x14ac:dyDescent="0.25">
      <c r="A2516">
        <f>--ISNUMBER(IFERROR(SEARCH('Project Costing'!#REF!,'Equipment &amp; Materials'!J2522,1),""))</f>
        <v>0</v>
      </c>
      <c r="B2516" t="str">
        <f>IF(A2516=1,COUNTIF($A$8:A2516,1),"")</f>
        <v/>
      </c>
      <c r="D2516" s="158">
        <f>IFERROR($C$8:INDEX($C$8:$C$3000,COUNTIF($C$8:$C$3000,"?*")),"")</f>
        <v>0</v>
      </c>
      <c r="F2516">
        <f>--ISNUMBER(IFERROR(SEARCH('Project Costing'!#REF!,'Equipment &amp; Materials'!J2522,1),""))</f>
        <v>0</v>
      </c>
      <c r="G2516" t="str">
        <f>IF(F2516=1,COUNTIF($F$8:F2516,1),"")</f>
        <v/>
      </c>
      <c r="I2516" s="157">
        <f>IFERROR($H$8:INDEX($H$8:$H$3000,COUNTIF($H$8:$H$3000,"?*")),"")</f>
        <v>0</v>
      </c>
    </row>
    <row r="2517" spans="1:9" x14ac:dyDescent="0.25">
      <c r="A2517">
        <f>--ISNUMBER(IFERROR(SEARCH('Project Costing'!#REF!,'Equipment &amp; Materials'!J2523,1),""))</f>
        <v>0</v>
      </c>
      <c r="B2517" t="str">
        <f>IF(A2517=1,COUNTIF($A$8:A2517,1),"")</f>
        <v/>
      </c>
      <c r="D2517" s="158">
        <f>IFERROR($C$8:INDEX($C$8:$C$3000,COUNTIF($C$8:$C$3000,"?*")),"")</f>
        <v>0</v>
      </c>
      <c r="F2517">
        <f>--ISNUMBER(IFERROR(SEARCH('Project Costing'!#REF!,'Equipment &amp; Materials'!J2523,1),""))</f>
        <v>0</v>
      </c>
      <c r="G2517" t="str">
        <f>IF(F2517=1,COUNTIF($F$8:F2517,1),"")</f>
        <v/>
      </c>
      <c r="I2517" s="157">
        <f>IFERROR($H$8:INDEX($H$8:$H$3000,COUNTIF($H$8:$H$3000,"?*")),"")</f>
        <v>0</v>
      </c>
    </row>
    <row r="2518" spans="1:9" x14ac:dyDescent="0.25">
      <c r="A2518">
        <f>--ISNUMBER(IFERROR(SEARCH('Project Costing'!#REF!,'Equipment &amp; Materials'!J2524,1),""))</f>
        <v>0</v>
      </c>
      <c r="B2518" t="str">
        <f>IF(A2518=1,COUNTIF($A$8:A2518,1),"")</f>
        <v/>
      </c>
      <c r="D2518" s="158">
        <f>IFERROR($C$8:INDEX($C$8:$C$3000,COUNTIF($C$8:$C$3000,"?*")),"")</f>
        <v>0</v>
      </c>
      <c r="F2518">
        <f>--ISNUMBER(IFERROR(SEARCH('Project Costing'!#REF!,'Equipment &amp; Materials'!J2524,1),""))</f>
        <v>0</v>
      </c>
      <c r="G2518" t="str">
        <f>IF(F2518=1,COUNTIF($F$8:F2518,1),"")</f>
        <v/>
      </c>
      <c r="I2518" s="157">
        <f>IFERROR($H$8:INDEX($H$8:$H$3000,COUNTIF($H$8:$H$3000,"?*")),"")</f>
        <v>0</v>
      </c>
    </row>
    <row r="2519" spans="1:9" x14ac:dyDescent="0.25">
      <c r="A2519">
        <f>--ISNUMBER(IFERROR(SEARCH('Project Costing'!#REF!,'Equipment &amp; Materials'!J2525,1),""))</f>
        <v>0</v>
      </c>
      <c r="B2519" t="str">
        <f>IF(A2519=1,COUNTIF($A$8:A2519,1),"")</f>
        <v/>
      </c>
      <c r="D2519" s="158">
        <f>IFERROR($C$8:INDEX($C$8:$C$3000,COUNTIF($C$8:$C$3000,"?*")),"")</f>
        <v>0</v>
      </c>
      <c r="F2519">
        <f>--ISNUMBER(IFERROR(SEARCH('Project Costing'!#REF!,'Equipment &amp; Materials'!J2525,1),""))</f>
        <v>0</v>
      </c>
      <c r="G2519" t="str">
        <f>IF(F2519=1,COUNTIF($F$8:F2519,1),"")</f>
        <v/>
      </c>
      <c r="I2519" s="157">
        <f>IFERROR($H$8:INDEX($H$8:$H$3000,COUNTIF($H$8:$H$3000,"?*")),"")</f>
        <v>0</v>
      </c>
    </row>
    <row r="2520" spans="1:9" x14ac:dyDescent="0.25">
      <c r="A2520">
        <f>--ISNUMBER(IFERROR(SEARCH('Project Costing'!#REF!,'Equipment &amp; Materials'!J2526,1),""))</f>
        <v>0</v>
      </c>
      <c r="B2520" t="str">
        <f>IF(A2520=1,COUNTIF($A$8:A2520,1),"")</f>
        <v/>
      </c>
      <c r="D2520" s="158">
        <f>IFERROR($C$8:INDEX($C$8:$C$3000,COUNTIF($C$8:$C$3000,"?*")),"")</f>
        <v>0</v>
      </c>
      <c r="F2520">
        <f>--ISNUMBER(IFERROR(SEARCH('Project Costing'!#REF!,'Equipment &amp; Materials'!J2526,1),""))</f>
        <v>0</v>
      </c>
      <c r="G2520" t="str">
        <f>IF(F2520=1,COUNTIF($F$8:F2520,1),"")</f>
        <v/>
      </c>
      <c r="I2520" s="157">
        <f>IFERROR($H$8:INDEX($H$8:$H$3000,COUNTIF($H$8:$H$3000,"?*")),"")</f>
        <v>0</v>
      </c>
    </row>
    <row r="2521" spans="1:9" x14ac:dyDescent="0.25">
      <c r="A2521">
        <f>--ISNUMBER(IFERROR(SEARCH('Project Costing'!#REF!,'Equipment &amp; Materials'!J2527,1),""))</f>
        <v>0</v>
      </c>
      <c r="B2521" t="str">
        <f>IF(A2521=1,COUNTIF($A$8:A2521,1),"")</f>
        <v/>
      </c>
      <c r="D2521" s="158">
        <f>IFERROR($C$8:INDEX($C$8:$C$3000,COUNTIF($C$8:$C$3000,"?*")),"")</f>
        <v>0</v>
      </c>
      <c r="F2521">
        <f>--ISNUMBER(IFERROR(SEARCH('Project Costing'!#REF!,'Equipment &amp; Materials'!J2527,1),""))</f>
        <v>0</v>
      </c>
      <c r="G2521" t="str">
        <f>IF(F2521=1,COUNTIF($F$8:F2521,1),"")</f>
        <v/>
      </c>
      <c r="I2521" s="157">
        <f>IFERROR($H$8:INDEX($H$8:$H$3000,COUNTIF($H$8:$H$3000,"?*")),"")</f>
        <v>0</v>
      </c>
    </row>
    <row r="2522" spans="1:9" x14ac:dyDescent="0.25">
      <c r="A2522">
        <f>--ISNUMBER(IFERROR(SEARCH('Project Costing'!#REF!,'Equipment &amp; Materials'!J2528,1),""))</f>
        <v>0</v>
      </c>
      <c r="B2522" t="str">
        <f>IF(A2522=1,COUNTIF($A$8:A2522,1),"")</f>
        <v/>
      </c>
      <c r="D2522" s="158">
        <f>IFERROR($C$8:INDEX($C$8:$C$3000,COUNTIF($C$8:$C$3000,"?*")),"")</f>
        <v>0</v>
      </c>
      <c r="F2522">
        <f>--ISNUMBER(IFERROR(SEARCH('Project Costing'!#REF!,'Equipment &amp; Materials'!J2528,1),""))</f>
        <v>0</v>
      </c>
      <c r="G2522" t="str">
        <f>IF(F2522=1,COUNTIF($F$8:F2522,1),"")</f>
        <v/>
      </c>
      <c r="I2522" s="157">
        <f>IFERROR($H$8:INDEX($H$8:$H$3000,COUNTIF($H$8:$H$3000,"?*")),"")</f>
        <v>0</v>
      </c>
    </row>
    <row r="2523" spans="1:9" x14ac:dyDescent="0.25">
      <c r="A2523">
        <f>--ISNUMBER(IFERROR(SEARCH('Project Costing'!#REF!,'Equipment &amp; Materials'!J2529,1),""))</f>
        <v>0</v>
      </c>
      <c r="B2523" t="str">
        <f>IF(A2523=1,COUNTIF($A$8:A2523,1),"")</f>
        <v/>
      </c>
      <c r="D2523" s="158">
        <f>IFERROR($C$8:INDEX($C$8:$C$3000,COUNTIF($C$8:$C$3000,"?*")),"")</f>
        <v>0</v>
      </c>
      <c r="F2523">
        <f>--ISNUMBER(IFERROR(SEARCH('Project Costing'!#REF!,'Equipment &amp; Materials'!J2529,1),""))</f>
        <v>0</v>
      </c>
      <c r="G2523" t="str">
        <f>IF(F2523=1,COUNTIF($F$8:F2523,1),"")</f>
        <v/>
      </c>
      <c r="I2523" s="157">
        <f>IFERROR($H$8:INDEX($H$8:$H$3000,COUNTIF($H$8:$H$3000,"?*")),"")</f>
        <v>0</v>
      </c>
    </row>
    <row r="2524" spans="1:9" x14ac:dyDescent="0.25">
      <c r="A2524">
        <f>--ISNUMBER(IFERROR(SEARCH('Project Costing'!#REF!,'Equipment &amp; Materials'!J2530,1),""))</f>
        <v>0</v>
      </c>
      <c r="B2524" t="str">
        <f>IF(A2524=1,COUNTIF($A$8:A2524,1),"")</f>
        <v/>
      </c>
      <c r="D2524" s="158">
        <f>IFERROR($C$8:INDEX($C$8:$C$3000,COUNTIF($C$8:$C$3000,"?*")),"")</f>
        <v>0</v>
      </c>
      <c r="F2524">
        <f>--ISNUMBER(IFERROR(SEARCH('Project Costing'!#REF!,'Equipment &amp; Materials'!J2530,1),""))</f>
        <v>0</v>
      </c>
      <c r="G2524" t="str">
        <f>IF(F2524=1,COUNTIF($F$8:F2524,1),"")</f>
        <v/>
      </c>
      <c r="I2524" s="157">
        <f>IFERROR($H$8:INDEX($H$8:$H$3000,COUNTIF($H$8:$H$3000,"?*")),"")</f>
        <v>0</v>
      </c>
    </row>
    <row r="2525" spans="1:9" x14ac:dyDescent="0.25">
      <c r="A2525">
        <f>--ISNUMBER(IFERROR(SEARCH('Project Costing'!#REF!,'Equipment &amp; Materials'!J2531,1),""))</f>
        <v>0</v>
      </c>
      <c r="B2525" t="str">
        <f>IF(A2525=1,COUNTIF($A$8:A2525,1),"")</f>
        <v/>
      </c>
      <c r="D2525" s="158">
        <f>IFERROR($C$8:INDEX($C$8:$C$3000,COUNTIF($C$8:$C$3000,"?*")),"")</f>
        <v>0</v>
      </c>
      <c r="F2525">
        <f>--ISNUMBER(IFERROR(SEARCH('Project Costing'!#REF!,'Equipment &amp; Materials'!J2531,1),""))</f>
        <v>0</v>
      </c>
      <c r="G2525" t="str">
        <f>IF(F2525=1,COUNTIF($F$8:F2525,1),"")</f>
        <v/>
      </c>
      <c r="I2525" s="157">
        <f>IFERROR($H$8:INDEX($H$8:$H$3000,COUNTIF($H$8:$H$3000,"?*")),"")</f>
        <v>0</v>
      </c>
    </row>
    <row r="2526" spans="1:9" x14ac:dyDescent="0.25">
      <c r="A2526">
        <f>--ISNUMBER(IFERROR(SEARCH('Project Costing'!#REF!,'Equipment &amp; Materials'!J2532,1),""))</f>
        <v>0</v>
      </c>
      <c r="B2526" t="str">
        <f>IF(A2526=1,COUNTIF($A$8:A2526,1),"")</f>
        <v/>
      </c>
      <c r="D2526" s="158">
        <f>IFERROR($C$8:INDEX($C$8:$C$3000,COUNTIF($C$8:$C$3000,"?*")),"")</f>
        <v>0</v>
      </c>
      <c r="F2526">
        <f>--ISNUMBER(IFERROR(SEARCH('Project Costing'!#REF!,'Equipment &amp; Materials'!J2532,1),""))</f>
        <v>0</v>
      </c>
      <c r="G2526" t="str">
        <f>IF(F2526=1,COUNTIF($F$8:F2526,1),"")</f>
        <v/>
      </c>
      <c r="I2526" s="157">
        <f>IFERROR($H$8:INDEX($H$8:$H$3000,COUNTIF($H$8:$H$3000,"?*")),"")</f>
        <v>0</v>
      </c>
    </row>
    <row r="2527" spans="1:9" x14ac:dyDescent="0.25">
      <c r="A2527">
        <f>--ISNUMBER(IFERROR(SEARCH('Project Costing'!#REF!,'Equipment &amp; Materials'!J2533,1),""))</f>
        <v>0</v>
      </c>
      <c r="B2527" t="str">
        <f>IF(A2527=1,COUNTIF($A$8:A2527,1),"")</f>
        <v/>
      </c>
      <c r="D2527" s="158">
        <f>IFERROR($C$8:INDEX($C$8:$C$3000,COUNTIF($C$8:$C$3000,"?*")),"")</f>
        <v>0</v>
      </c>
      <c r="F2527">
        <f>--ISNUMBER(IFERROR(SEARCH('Project Costing'!#REF!,'Equipment &amp; Materials'!J2533,1),""))</f>
        <v>0</v>
      </c>
      <c r="G2527" t="str">
        <f>IF(F2527=1,COUNTIF($F$8:F2527,1),"")</f>
        <v/>
      </c>
      <c r="I2527" s="157">
        <f>IFERROR($H$8:INDEX($H$8:$H$3000,COUNTIF($H$8:$H$3000,"?*")),"")</f>
        <v>0</v>
      </c>
    </row>
    <row r="2528" spans="1:9" x14ac:dyDescent="0.25">
      <c r="A2528">
        <f>--ISNUMBER(IFERROR(SEARCH('Project Costing'!#REF!,'Equipment &amp; Materials'!J2534,1),""))</f>
        <v>0</v>
      </c>
      <c r="B2528" t="str">
        <f>IF(A2528=1,COUNTIF($A$8:A2528,1),"")</f>
        <v/>
      </c>
      <c r="D2528" s="158">
        <f>IFERROR($C$8:INDEX($C$8:$C$3000,COUNTIF($C$8:$C$3000,"?*")),"")</f>
        <v>0</v>
      </c>
      <c r="F2528">
        <f>--ISNUMBER(IFERROR(SEARCH('Project Costing'!#REF!,'Equipment &amp; Materials'!J2534,1),""))</f>
        <v>0</v>
      </c>
      <c r="G2528" t="str">
        <f>IF(F2528=1,COUNTIF($F$8:F2528,1),"")</f>
        <v/>
      </c>
      <c r="I2528" s="157">
        <f>IFERROR($H$8:INDEX($H$8:$H$3000,COUNTIF($H$8:$H$3000,"?*")),"")</f>
        <v>0</v>
      </c>
    </row>
    <row r="2529" spans="1:9" x14ac:dyDescent="0.25">
      <c r="A2529">
        <f>--ISNUMBER(IFERROR(SEARCH('Project Costing'!#REF!,'Equipment &amp; Materials'!J2535,1),""))</f>
        <v>0</v>
      </c>
      <c r="B2529" t="str">
        <f>IF(A2529=1,COUNTIF($A$8:A2529,1),"")</f>
        <v/>
      </c>
      <c r="D2529" s="158">
        <f>IFERROR($C$8:INDEX($C$8:$C$3000,COUNTIF($C$8:$C$3000,"?*")),"")</f>
        <v>0</v>
      </c>
      <c r="F2529">
        <f>--ISNUMBER(IFERROR(SEARCH('Project Costing'!#REF!,'Equipment &amp; Materials'!J2535,1),""))</f>
        <v>0</v>
      </c>
      <c r="G2529" t="str">
        <f>IF(F2529=1,COUNTIF($F$8:F2529,1),"")</f>
        <v/>
      </c>
      <c r="I2529" s="157">
        <f>IFERROR($H$8:INDEX($H$8:$H$3000,COUNTIF($H$8:$H$3000,"?*")),"")</f>
        <v>0</v>
      </c>
    </row>
    <row r="2530" spans="1:9" x14ac:dyDescent="0.25">
      <c r="A2530">
        <f>--ISNUMBER(IFERROR(SEARCH('Project Costing'!#REF!,'Equipment &amp; Materials'!J2536,1),""))</f>
        <v>0</v>
      </c>
      <c r="B2530" t="str">
        <f>IF(A2530=1,COUNTIF($A$8:A2530,1),"")</f>
        <v/>
      </c>
      <c r="D2530" s="158">
        <f>IFERROR($C$8:INDEX($C$8:$C$3000,COUNTIF($C$8:$C$3000,"?*")),"")</f>
        <v>0</v>
      </c>
      <c r="F2530">
        <f>--ISNUMBER(IFERROR(SEARCH('Project Costing'!#REF!,'Equipment &amp; Materials'!J2536,1),""))</f>
        <v>0</v>
      </c>
      <c r="G2530" t="str">
        <f>IF(F2530=1,COUNTIF($F$8:F2530,1),"")</f>
        <v/>
      </c>
      <c r="I2530" s="157">
        <f>IFERROR($H$8:INDEX($H$8:$H$3000,COUNTIF($H$8:$H$3000,"?*")),"")</f>
        <v>0</v>
      </c>
    </row>
    <row r="2531" spans="1:9" x14ac:dyDescent="0.25">
      <c r="A2531">
        <f>--ISNUMBER(IFERROR(SEARCH('Project Costing'!#REF!,'Equipment &amp; Materials'!J2537,1),""))</f>
        <v>0</v>
      </c>
      <c r="B2531" t="str">
        <f>IF(A2531=1,COUNTIF($A$8:A2531,1),"")</f>
        <v/>
      </c>
      <c r="D2531" s="158">
        <f>IFERROR($C$8:INDEX($C$8:$C$3000,COUNTIF($C$8:$C$3000,"?*")),"")</f>
        <v>0</v>
      </c>
      <c r="F2531">
        <f>--ISNUMBER(IFERROR(SEARCH('Project Costing'!#REF!,'Equipment &amp; Materials'!J2537,1),""))</f>
        <v>0</v>
      </c>
      <c r="G2531" t="str">
        <f>IF(F2531=1,COUNTIF($F$8:F2531,1),"")</f>
        <v/>
      </c>
      <c r="I2531" s="157">
        <f>IFERROR($H$8:INDEX($H$8:$H$3000,COUNTIF($H$8:$H$3000,"?*")),"")</f>
        <v>0</v>
      </c>
    </row>
    <row r="2532" spans="1:9" x14ac:dyDescent="0.25">
      <c r="A2532">
        <f>--ISNUMBER(IFERROR(SEARCH('Project Costing'!#REF!,'Equipment &amp; Materials'!J2538,1),""))</f>
        <v>0</v>
      </c>
      <c r="B2532" t="str">
        <f>IF(A2532=1,COUNTIF($A$8:A2532,1),"")</f>
        <v/>
      </c>
      <c r="D2532" s="158">
        <f>IFERROR($C$8:INDEX($C$8:$C$3000,COUNTIF($C$8:$C$3000,"?*")),"")</f>
        <v>0</v>
      </c>
      <c r="F2532">
        <f>--ISNUMBER(IFERROR(SEARCH('Project Costing'!#REF!,'Equipment &amp; Materials'!J2538,1),""))</f>
        <v>0</v>
      </c>
      <c r="G2532" t="str">
        <f>IF(F2532=1,COUNTIF($F$8:F2532,1),"")</f>
        <v/>
      </c>
      <c r="I2532" s="157">
        <f>IFERROR($H$8:INDEX($H$8:$H$3000,COUNTIF($H$8:$H$3000,"?*")),"")</f>
        <v>0</v>
      </c>
    </row>
    <row r="2533" spans="1:9" x14ac:dyDescent="0.25">
      <c r="A2533">
        <f>--ISNUMBER(IFERROR(SEARCH('Project Costing'!#REF!,'Equipment &amp; Materials'!J2539,1),""))</f>
        <v>0</v>
      </c>
      <c r="B2533" t="str">
        <f>IF(A2533=1,COUNTIF($A$8:A2533,1),"")</f>
        <v/>
      </c>
      <c r="D2533" s="158">
        <f>IFERROR($C$8:INDEX($C$8:$C$3000,COUNTIF($C$8:$C$3000,"?*")),"")</f>
        <v>0</v>
      </c>
      <c r="F2533">
        <f>--ISNUMBER(IFERROR(SEARCH('Project Costing'!#REF!,'Equipment &amp; Materials'!J2539,1),""))</f>
        <v>0</v>
      </c>
      <c r="G2533" t="str">
        <f>IF(F2533=1,COUNTIF($F$8:F2533,1),"")</f>
        <v/>
      </c>
      <c r="I2533" s="157">
        <f>IFERROR($H$8:INDEX($H$8:$H$3000,COUNTIF($H$8:$H$3000,"?*")),"")</f>
        <v>0</v>
      </c>
    </row>
    <row r="2534" spans="1:9" x14ac:dyDescent="0.25">
      <c r="A2534">
        <f>--ISNUMBER(IFERROR(SEARCH('Project Costing'!#REF!,'Equipment &amp; Materials'!J2540,1),""))</f>
        <v>0</v>
      </c>
      <c r="B2534" t="str">
        <f>IF(A2534=1,COUNTIF($A$8:A2534,1),"")</f>
        <v/>
      </c>
      <c r="D2534" s="158">
        <f>IFERROR($C$8:INDEX($C$8:$C$3000,COUNTIF($C$8:$C$3000,"?*")),"")</f>
        <v>0</v>
      </c>
      <c r="F2534">
        <f>--ISNUMBER(IFERROR(SEARCH('Project Costing'!#REF!,'Equipment &amp; Materials'!J2540,1),""))</f>
        <v>0</v>
      </c>
      <c r="G2534" t="str">
        <f>IF(F2534=1,COUNTIF($F$8:F2534,1),"")</f>
        <v/>
      </c>
      <c r="I2534" s="157">
        <f>IFERROR($H$8:INDEX($H$8:$H$3000,COUNTIF($H$8:$H$3000,"?*")),"")</f>
        <v>0</v>
      </c>
    </row>
    <row r="2535" spans="1:9" x14ac:dyDescent="0.25">
      <c r="A2535">
        <f>--ISNUMBER(IFERROR(SEARCH('Project Costing'!#REF!,'Equipment &amp; Materials'!J2541,1),""))</f>
        <v>0</v>
      </c>
      <c r="B2535" t="str">
        <f>IF(A2535=1,COUNTIF($A$8:A2535,1),"")</f>
        <v/>
      </c>
      <c r="D2535" s="158">
        <f>IFERROR($C$8:INDEX($C$8:$C$3000,COUNTIF($C$8:$C$3000,"?*")),"")</f>
        <v>0</v>
      </c>
      <c r="F2535">
        <f>--ISNUMBER(IFERROR(SEARCH('Project Costing'!#REF!,'Equipment &amp; Materials'!J2541,1),""))</f>
        <v>0</v>
      </c>
      <c r="G2535" t="str">
        <f>IF(F2535=1,COUNTIF($F$8:F2535,1),"")</f>
        <v/>
      </c>
      <c r="I2535" s="157">
        <f>IFERROR($H$8:INDEX($H$8:$H$3000,COUNTIF($H$8:$H$3000,"?*")),"")</f>
        <v>0</v>
      </c>
    </row>
    <row r="2536" spans="1:9" x14ac:dyDescent="0.25">
      <c r="A2536">
        <f>--ISNUMBER(IFERROR(SEARCH('Project Costing'!#REF!,'Equipment &amp; Materials'!J2542,1),""))</f>
        <v>0</v>
      </c>
      <c r="B2536" t="str">
        <f>IF(A2536=1,COUNTIF($A$8:A2536,1),"")</f>
        <v/>
      </c>
      <c r="D2536" s="158">
        <f>IFERROR($C$8:INDEX($C$8:$C$3000,COUNTIF($C$8:$C$3000,"?*")),"")</f>
        <v>0</v>
      </c>
      <c r="F2536">
        <f>--ISNUMBER(IFERROR(SEARCH('Project Costing'!#REF!,'Equipment &amp; Materials'!J2542,1),""))</f>
        <v>0</v>
      </c>
      <c r="G2536" t="str">
        <f>IF(F2536=1,COUNTIF($F$8:F2536,1),"")</f>
        <v/>
      </c>
      <c r="I2536" s="157">
        <f>IFERROR($H$8:INDEX($H$8:$H$3000,COUNTIF($H$8:$H$3000,"?*")),"")</f>
        <v>0</v>
      </c>
    </row>
    <row r="2537" spans="1:9" x14ac:dyDescent="0.25">
      <c r="A2537">
        <f>--ISNUMBER(IFERROR(SEARCH('Project Costing'!#REF!,'Equipment &amp; Materials'!J2543,1),""))</f>
        <v>0</v>
      </c>
      <c r="B2537" t="str">
        <f>IF(A2537=1,COUNTIF($A$8:A2537,1),"")</f>
        <v/>
      </c>
      <c r="D2537" s="158">
        <f>IFERROR($C$8:INDEX($C$8:$C$3000,COUNTIF($C$8:$C$3000,"?*")),"")</f>
        <v>0</v>
      </c>
      <c r="F2537">
        <f>--ISNUMBER(IFERROR(SEARCH('Project Costing'!#REF!,'Equipment &amp; Materials'!J2543,1),""))</f>
        <v>0</v>
      </c>
      <c r="G2537" t="str">
        <f>IF(F2537=1,COUNTIF($F$8:F2537,1),"")</f>
        <v/>
      </c>
      <c r="I2537" s="157">
        <f>IFERROR($H$8:INDEX($H$8:$H$3000,COUNTIF($H$8:$H$3000,"?*")),"")</f>
        <v>0</v>
      </c>
    </row>
    <row r="2538" spans="1:9" x14ac:dyDescent="0.25">
      <c r="A2538">
        <f>--ISNUMBER(IFERROR(SEARCH('Project Costing'!#REF!,'Equipment &amp; Materials'!J2544,1),""))</f>
        <v>0</v>
      </c>
      <c r="B2538" t="str">
        <f>IF(A2538=1,COUNTIF($A$8:A2538,1),"")</f>
        <v/>
      </c>
      <c r="D2538" s="158">
        <f>IFERROR($C$8:INDEX($C$8:$C$3000,COUNTIF($C$8:$C$3000,"?*")),"")</f>
        <v>0</v>
      </c>
      <c r="F2538">
        <f>--ISNUMBER(IFERROR(SEARCH('Project Costing'!#REF!,'Equipment &amp; Materials'!J2544,1),""))</f>
        <v>0</v>
      </c>
      <c r="G2538" t="str">
        <f>IF(F2538=1,COUNTIF($F$8:F2538,1),"")</f>
        <v/>
      </c>
      <c r="I2538" s="157">
        <f>IFERROR($H$8:INDEX($H$8:$H$3000,COUNTIF($H$8:$H$3000,"?*")),"")</f>
        <v>0</v>
      </c>
    </row>
    <row r="2539" spans="1:9" x14ac:dyDescent="0.25">
      <c r="A2539">
        <f>--ISNUMBER(IFERROR(SEARCH('Project Costing'!#REF!,'Equipment &amp; Materials'!J2545,1),""))</f>
        <v>0</v>
      </c>
      <c r="B2539" t="str">
        <f>IF(A2539=1,COUNTIF($A$8:A2539,1),"")</f>
        <v/>
      </c>
      <c r="D2539" s="158">
        <f>IFERROR($C$8:INDEX($C$8:$C$3000,COUNTIF($C$8:$C$3000,"?*")),"")</f>
        <v>0</v>
      </c>
      <c r="F2539">
        <f>--ISNUMBER(IFERROR(SEARCH('Project Costing'!#REF!,'Equipment &amp; Materials'!J2545,1),""))</f>
        <v>0</v>
      </c>
      <c r="G2539" t="str">
        <f>IF(F2539=1,COUNTIF($F$8:F2539,1),"")</f>
        <v/>
      </c>
      <c r="I2539" s="157">
        <f>IFERROR($H$8:INDEX($H$8:$H$3000,COUNTIF($H$8:$H$3000,"?*")),"")</f>
        <v>0</v>
      </c>
    </row>
    <row r="2540" spans="1:9" x14ac:dyDescent="0.25">
      <c r="A2540">
        <f>--ISNUMBER(IFERROR(SEARCH('Project Costing'!#REF!,'Equipment &amp; Materials'!J2546,1),""))</f>
        <v>0</v>
      </c>
      <c r="B2540" t="str">
        <f>IF(A2540=1,COUNTIF($A$8:A2540,1),"")</f>
        <v/>
      </c>
      <c r="D2540" s="158">
        <f>IFERROR($C$8:INDEX($C$8:$C$3000,COUNTIF($C$8:$C$3000,"?*")),"")</f>
        <v>0</v>
      </c>
      <c r="F2540">
        <f>--ISNUMBER(IFERROR(SEARCH('Project Costing'!#REF!,'Equipment &amp; Materials'!J2546,1),""))</f>
        <v>0</v>
      </c>
      <c r="G2540" t="str">
        <f>IF(F2540=1,COUNTIF($F$8:F2540,1),"")</f>
        <v/>
      </c>
      <c r="I2540" s="157">
        <f>IFERROR($H$8:INDEX($H$8:$H$3000,COUNTIF($H$8:$H$3000,"?*")),"")</f>
        <v>0</v>
      </c>
    </row>
    <row r="2541" spans="1:9" x14ac:dyDescent="0.25">
      <c r="A2541">
        <f>--ISNUMBER(IFERROR(SEARCH('Project Costing'!#REF!,'Equipment &amp; Materials'!J2547,1),""))</f>
        <v>0</v>
      </c>
      <c r="B2541" t="str">
        <f>IF(A2541=1,COUNTIF($A$8:A2541,1),"")</f>
        <v/>
      </c>
      <c r="D2541" s="158">
        <f>IFERROR($C$8:INDEX($C$8:$C$3000,COUNTIF($C$8:$C$3000,"?*")),"")</f>
        <v>0</v>
      </c>
      <c r="F2541">
        <f>--ISNUMBER(IFERROR(SEARCH('Project Costing'!#REF!,'Equipment &amp; Materials'!J2547,1),""))</f>
        <v>0</v>
      </c>
      <c r="G2541" t="str">
        <f>IF(F2541=1,COUNTIF($F$8:F2541,1),"")</f>
        <v/>
      </c>
      <c r="I2541" s="157">
        <f>IFERROR($H$8:INDEX($H$8:$H$3000,COUNTIF($H$8:$H$3000,"?*")),"")</f>
        <v>0</v>
      </c>
    </row>
    <row r="2542" spans="1:9" x14ac:dyDescent="0.25">
      <c r="A2542">
        <f>--ISNUMBER(IFERROR(SEARCH('Project Costing'!#REF!,'Equipment &amp; Materials'!J2548,1),""))</f>
        <v>0</v>
      </c>
      <c r="B2542" t="str">
        <f>IF(A2542=1,COUNTIF($A$8:A2542,1),"")</f>
        <v/>
      </c>
      <c r="D2542" s="158">
        <f>IFERROR($C$8:INDEX($C$8:$C$3000,COUNTIF($C$8:$C$3000,"?*")),"")</f>
        <v>0</v>
      </c>
      <c r="F2542">
        <f>--ISNUMBER(IFERROR(SEARCH('Project Costing'!#REF!,'Equipment &amp; Materials'!J2548,1),""))</f>
        <v>0</v>
      </c>
      <c r="G2542" t="str">
        <f>IF(F2542=1,COUNTIF($F$8:F2542,1),"")</f>
        <v/>
      </c>
      <c r="I2542" s="157">
        <f>IFERROR($H$8:INDEX($H$8:$H$3000,COUNTIF($H$8:$H$3000,"?*")),"")</f>
        <v>0</v>
      </c>
    </row>
    <row r="2543" spans="1:9" x14ac:dyDescent="0.25">
      <c r="A2543">
        <f>--ISNUMBER(IFERROR(SEARCH('Project Costing'!#REF!,'Equipment &amp; Materials'!J2549,1),""))</f>
        <v>0</v>
      </c>
      <c r="B2543" t="str">
        <f>IF(A2543=1,COUNTIF($A$8:A2543,1),"")</f>
        <v/>
      </c>
      <c r="D2543" s="158">
        <f>IFERROR($C$8:INDEX($C$8:$C$3000,COUNTIF($C$8:$C$3000,"?*")),"")</f>
        <v>0</v>
      </c>
      <c r="F2543">
        <f>--ISNUMBER(IFERROR(SEARCH('Project Costing'!#REF!,'Equipment &amp; Materials'!J2549,1),""))</f>
        <v>0</v>
      </c>
      <c r="G2543" t="str">
        <f>IF(F2543=1,COUNTIF($F$8:F2543,1),"")</f>
        <v/>
      </c>
      <c r="I2543" s="157">
        <f>IFERROR($H$8:INDEX($H$8:$H$3000,COUNTIF($H$8:$H$3000,"?*")),"")</f>
        <v>0</v>
      </c>
    </row>
    <row r="2544" spans="1:9" x14ac:dyDescent="0.25">
      <c r="A2544">
        <f>--ISNUMBER(IFERROR(SEARCH('Project Costing'!#REF!,'Equipment &amp; Materials'!J2550,1),""))</f>
        <v>0</v>
      </c>
      <c r="B2544" t="str">
        <f>IF(A2544=1,COUNTIF($A$8:A2544,1),"")</f>
        <v/>
      </c>
      <c r="D2544" s="158">
        <f>IFERROR($C$8:INDEX($C$8:$C$3000,COUNTIF($C$8:$C$3000,"?*")),"")</f>
        <v>0</v>
      </c>
      <c r="F2544">
        <f>--ISNUMBER(IFERROR(SEARCH('Project Costing'!#REF!,'Equipment &amp; Materials'!J2550,1),""))</f>
        <v>0</v>
      </c>
      <c r="G2544" t="str">
        <f>IF(F2544=1,COUNTIF($F$8:F2544,1),"")</f>
        <v/>
      </c>
      <c r="I2544" s="157">
        <f>IFERROR($H$8:INDEX($H$8:$H$3000,COUNTIF($H$8:$H$3000,"?*")),"")</f>
        <v>0</v>
      </c>
    </row>
    <row r="2545" spans="1:9" x14ac:dyDescent="0.25">
      <c r="A2545">
        <f>--ISNUMBER(IFERROR(SEARCH('Project Costing'!#REF!,'Equipment &amp; Materials'!J2551,1),""))</f>
        <v>0</v>
      </c>
      <c r="B2545" t="str">
        <f>IF(A2545=1,COUNTIF($A$8:A2545,1),"")</f>
        <v/>
      </c>
      <c r="D2545" s="158">
        <f>IFERROR($C$8:INDEX($C$8:$C$3000,COUNTIF($C$8:$C$3000,"?*")),"")</f>
        <v>0</v>
      </c>
      <c r="F2545">
        <f>--ISNUMBER(IFERROR(SEARCH('Project Costing'!#REF!,'Equipment &amp; Materials'!J2551,1),""))</f>
        <v>0</v>
      </c>
      <c r="G2545" t="str">
        <f>IF(F2545=1,COUNTIF($F$8:F2545,1),"")</f>
        <v/>
      </c>
      <c r="I2545" s="157">
        <f>IFERROR($H$8:INDEX($H$8:$H$3000,COUNTIF($H$8:$H$3000,"?*")),"")</f>
        <v>0</v>
      </c>
    </row>
    <row r="2546" spans="1:9" x14ac:dyDescent="0.25">
      <c r="A2546">
        <f>--ISNUMBER(IFERROR(SEARCH('Project Costing'!#REF!,'Equipment &amp; Materials'!J2552,1),""))</f>
        <v>0</v>
      </c>
      <c r="B2546" t="str">
        <f>IF(A2546=1,COUNTIF($A$8:A2546,1),"")</f>
        <v/>
      </c>
      <c r="D2546" s="158">
        <f>IFERROR($C$8:INDEX($C$8:$C$3000,COUNTIF($C$8:$C$3000,"?*")),"")</f>
        <v>0</v>
      </c>
      <c r="F2546">
        <f>--ISNUMBER(IFERROR(SEARCH('Project Costing'!#REF!,'Equipment &amp; Materials'!J2552,1),""))</f>
        <v>0</v>
      </c>
      <c r="G2546" t="str">
        <f>IF(F2546=1,COUNTIF($F$8:F2546,1),"")</f>
        <v/>
      </c>
      <c r="I2546" s="157">
        <f>IFERROR($H$8:INDEX($H$8:$H$3000,COUNTIF($H$8:$H$3000,"?*")),"")</f>
        <v>0</v>
      </c>
    </row>
    <row r="2547" spans="1:9" x14ac:dyDescent="0.25">
      <c r="A2547">
        <f>--ISNUMBER(IFERROR(SEARCH('Project Costing'!#REF!,'Equipment &amp; Materials'!J2553,1),""))</f>
        <v>0</v>
      </c>
      <c r="B2547" t="str">
        <f>IF(A2547=1,COUNTIF($A$8:A2547,1),"")</f>
        <v/>
      </c>
      <c r="D2547" s="158">
        <f>IFERROR($C$8:INDEX($C$8:$C$3000,COUNTIF($C$8:$C$3000,"?*")),"")</f>
        <v>0</v>
      </c>
      <c r="F2547">
        <f>--ISNUMBER(IFERROR(SEARCH('Project Costing'!#REF!,'Equipment &amp; Materials'!J2553,1),""))</f>
        <v>0</v>
      </c>
      <c r="G2547" t="str">
        <f>IF(F2547=1,COUNTIF($F$8:F2547,1),"")</f>
        <v/>
      </c>
      <c r="I2547" s="157">
        <f>IFERROR($H$8:INDEX($H$8:$H$3000,COUNTIF($H$8:$H$3000,"?*")),"")</f>
        <v>0</v>
      </c>
    </row>
    <row r="2548" spans="1:9" x14ac:dyDescent="0.25">
      <c r="A2548">
        <f>--ISNUMBER(IFERROR(SEARCH('Project Costing'!#REF!,'Equipment &amp; Materials'!J2554,1),""))</f>
        <v>0</v>
      </c>
      <c r="B2548" t="str">
        <f>IF(A2548=1,COUNTIF($A$8:A2548,1),"")</f>
        <v/>
      </c>
      <c r="D2548" s="158">
        <f>IFERROR($C$8:INDEX($C$8:$C$3000,COUNTIF($C$8:$C$3000,"?*")),"")</f>
        <v>0</v>
      </c>
      <c r="F2548">
        <f>--ISNUMBER(IFERROR(SEARCH('Project Costing'!#REF!,'Equipment &amp; Materials'!J2554,1),""))</f>
        <v>0</v>
      </c>
      <c r="G2548" t="str">
        <f>IF(F2548=1,COUNTIF($F$8:F2548,1),"")</f>
        <v/>
      </c>
      <c r="I2548" s="157">
        <f>IFERROR($H$8:INDEX($H$8:$H$3000,COUNTIF($H$8:$H$3000,"?*")),"")</f>
        <v>0</v>
      </c>
    </row>
    <row r="2549" spans="1:9" x14ac:dyDescent="0.25">
      <c r="A2549">
        <f>--ISNUMBER(IFERROR(SEARCH('Project Costing'!#REF!,'Equipment &amp; Materials'!J2555,1),""))</f>
        <v>0</v>
      </c>
      <c r="B2549" t="str">
        <f>IF(A2549=1,COUNTIF($A$8:A2549,1),"")</f>
        <v/>
      </c>
      <c r="D2549" s="158">
        <f>IFERROR($C$8:INDEX($C$8:$C$3000,COUNTIF($C$8:$C$3000,"?*")),"")</f>
        <v>0</v>
      </c>
      <c r="F2549">
        <f>--ISNUMBER(IFERROR(SEARCH('Project Costing'!#REF!,'Equipment &amp; Materials'!J2555,1),""))</f>
        <v>0</v>
      </c>
      <c r="G2549" t="str">
        <f>IF(F2549=1,COUNTIF($F$8:F2549,1),"")</f>
        <v/>
      </c>
      <c r="I2549" s="157">
        <f>IFERROR($H$8:INDEX($H$8:$H$3000,COUNTIF($H$8:$H$3000,"?*")),"")</f>
        <v>0</v>
      </c>
    </row>
    <row r="2550" spans="1:9" x14ac:dyDescent="0.25">
      <c r="A2550">
        <f>--ISNUMBER(IFERROR(SEARCH('Project Costing'!#REF!,'Equipment &amp; Materials'!J2556,1),""))</f>
        <v>0</v>
      </c>
      <c r="B2550" t="str">
        <f>IF(A2550=1,COUNTIF($A$8:A2550,1),"")</f>
        <v/>
      </c>
      <c r="D2550" s="158">
        <f>IFERROR($C$8:INDEX($C$8:$C$3000,COUNTIF($C$8:$C$3000,"?*")),"")</f>
        <v>0</v>
      </c>
      <c r="F2550">
        <f>--ISNUMBER(IFERROR(SEARCH('Project Costing'!#REF!,'Equipment &amp; Materials'!J2556,1),""))</f>
        <v>0</v>
      </c>
      <c r="G2550" t="str">
        <f>IF(F2550=1,COUNTIF($F$8:F2550,1),"")</f>
        <v/>
      </c>
      <c r="I2550" s="157">
        <f>IFERROR($H$8:INDEX($H$8:$H$3000,COUNTIF($H$8:$H$3000,"?*")),"")</f>
        <v>0</v>
      </c>
    </row>
    <row r="2551" spans="1:9" x14ac:dyDescent="0.25">
      <c r="A2551">
        <f>--ISNUMBER(IFERROR(SEARCH('Project Costing'!#REF!,'Equipment &amp; Materials'!J2557,1),""))</f>
        <v>0</v>
      </c>
      <c r="B2551" t="str">
        <f>IF(A2551=1,COUNTIF($A$8:A2551,1),"")</f>
        <v/>
      </c>
      <c r="D2551" s="158">
        <f>IFERROR($C$8:INDEX($C$8:$C$3000,COUNTIF($C$8:$C$3000,"?*")),"")</f>
        <v>0</v>
      </c>
      <c r="F2551">
        <f>--ISNUMBER(IFERROR(SEARCH('Project Costing'!#REF!,'Equipment &amp; Materials'!J2557,1),""))</f>
        <v>0</v>
      </c>
      <c r="G2551" t="str">
        <f>IF(F2551=1,COUNTIF($F$8:F2551,1),"")</f>
        <v/>
      </c>
      <c r="I2551" s="157">
        <f>IFERROR($H$8:INDEX($H$8:$H$3000,COUNTIF($H$8:$H$3000,"?*")),"")</f>
        <v>0</v>
      </c>
    </row>
    <row r="2552" spans="1:9" x14ac:dyDescent="0.25">
      <c r="A2552">
        <f>--ISNUMBER(IFERROR(SEARCH('Project Costing'!#REF!,'Equipment &amp; Materials'!J2558,1),""))</f>
        <v>0</v>
      </c>
      <c r="B2552" t="str">
        <f>IF(A2552=1,COUNTIF($A$8:A2552,1),"")</f>
        <v/>
      </c>
      <c r="D2552" s="158">
        <f>IFERROR($C$8:INDEX($C$8:$C$3000,COUNTIF($C$8:$C$3000,"?*")),"")</f>
        <v>0</v>
      </c>
      <c r="F2552">
        <f>--ISNUMBER(IFERROR(SEARCH('Project Costing'!#REF!,'Equipment &amp; Materials'!J2558,1),""))</f>
        <v>0</v>
      </c>
      <c r="G2552" t="str">
        <f>IF(F2552=1,COUNTIF($F$8:F2552,1),"")</f>
        <v/>
      </c>
      <c r="I2552" s="157">
        <f>IFERROR($H$8:INDEX($H$8:$H$3000,COUNTIF($H$8:$H$3000,"?*")),"")</f>
        <v>0</v>
      </c>
    </row>
    <row r="2553" spans="1:9" x14ac:dyDescent="0.25">
      <c r="A2553">
        <f>--ISNUMBER(IFERROR(SEARCH('Project Costing'!#REF!,'Equipment &amp; Materials'!J2559,1),""))</f>
        <v>0</v>
      </c>
      <c r="B2553" t="str">
        <f>IF(A2553=1,COUNTIF($A$8:A2553,1),"")</f>
        <v/>
      </c>
      <c r="D2553" s="158">
        <f>IFERROR($C$8:INDEX($C$8:$C$3000,COUNTIF($C$8:$C$3000,"?*")),"")</f>
        <v>0</v>
      </c>
      <c r="F2553">
        <f>--ISNUMBER(IFERROR(SEARCH('Project Costing'!#REF!,'Equipment &amp; Materials'!J2559,1),""))</f>
        <v>0</v>
      </c>
      <c r="G2553" t="str">
        <f>IF(F2553=1,COUNTIF($F$8:F2553,1),"")</f>
        <v/>
      </c>
      <c r="I2553" s="157">
        <f>IFERROR($H$8:INDEX($H$8:$H$3000,COUNTIF($H$8:$H$3000,"?*")),"")</f>
        <v>0</v>
      </c>
    </row>
    <row r="2554" spans="1:9" x14ac:dyDescent="0.25">
      <c r="A2554">
        <f>--ISNUMBER(IFERROR(SEARCH('Project Costing'!#REF!,'Equipment &amp; Materials'!J2560,1),""))</f>
        <v>0</v>
      </c>
      <c r="B2554" t="str">
        <f>IF(A2554=1,COUNTIF($A$8:A2554,1),"")</f>
        <v/>
      </c>
      <c r="D2554" s="158">
        <f>IFERROR($C$8:INDEX($C$8:$C$3000,COUNTIF($C$8:$C$3000,"?*")),"")</f>
        <v>0</v>
      </c>
      <c r="F2554">
        <f>--ISNUMBER(IFERROR(SEARCH('Project Costing'!#REF!,'Equipment &amp; Materials'!J2560,1),""))</f>
        <v>0</v>
      </c>
      <c r="G2554" t="str">
        <f>IF(F2554=1,COUNTIF($F$8:F2554,1),"")</f>
        <v/>
      </c>
      <c r="I2554" s="157">
        <f>IFERROR($H$8:INDEX($H$8:$H$3000,COUNTIF($H$8:$H$3000,"?*")),"")</f>
        <v>0</v>
      </c>
    </row>
    <row r="2555" spans="1:9" x14ac:dyDescent="0.25">
      <c r="A2555">
        <f>--ISNUMBER(IFERROR(SEARCH('Project Costing'!#REF!,'Equipment &amp; Materials'!J2561,1),""))</f>
        <v>0</v>
      </c>
      <c r="B2555" t="str">
        <f>IF(A2555=1,COUNTIF($A$8:A2555,1),"")</f>
        <v/>
      </c>
      <c r="D2555" s="158">
        <f>IFERROR($C$8:INDEX($C$8:$C$3000,COUNTIF($C$8:$C$3000,"?*")),"")</f>
        <v>0</v>
      </c>
      <c r="F2555">
        <f>--ISNUMBER(IFERROR(SEARCH('Project Costing'!#REF!,'Equipment &amp; Materials'!J2561,1),""))</f>
        <v>0</v>
      </c>
      <c r="G2555" t="str">
        <f>IF(F2555=1,COUNTIF($F$8:F2555,1),"")</f>
        <v/>
      </c>
      <c r="I2555" s="157">
        <f>IFERROR($H$8:INDEX($H$8:$H$3000,COUNTIF($H$8:$H$3000,"?*")),"")</f>
        <v>0</v>
      </c>
    </row>
    <row r="2556" spans="1:9" x14ac:dyDescent="0.25">
      <c r="A2556">
        <f>--ISNUMBER(IFERROR(SEARCH('Project Costing'!#REF!,'Equipment &amp; Materials'!J2562,1),""))</f>
        <v>0</v>
      </c>
      <c r="B2556" t="str">
        <f>IF(A2556=1,COUNTIF($A$8:A2556,1),"")</f>
        <v/>
      </c>
      <c r="D2556" s="158">
        <f>IFERROR($C$8:INDEX($C$8:$C$3000,COUNTIF($C$8:$C$3000,"?*")),"")</f>
        <v>0</v>
      </c>
      <c r="F2556">
        <f>--ISNUMBER(IFERROR(SEARCH('Project Costing'!#REF!,'Equipment &amp; Materials'!J2562,1),""))</f>
        <v>0</v>
      </c>
      <c r="G2556" t="str">
        <f>IF(F2556=1,COUNTIF($F$8:F2556,1),"")</f>
        <v/>
      </c>
      <c r="I2556" s="157">
        <f>IFERROR($H$8:INDEX($H$8:$H$3000,COUNTIF($H$8:$H$3000,"?*")),"")</f>
        <v>0</v>
      </c>
    </row>
    <row r="2557" spans="1:9" x14ac:dyDescent="0.25">
      <c r="A2557">
        <f>--ISNUMBER(IFERROR(SEARCH('Project Costing'!#REF!,'Equipment &amp; Materials'!J2563,1),""))</f>
        <v>0</v>
      </c>
      <c r="B2557" t="str">
        <f>IF(A2557=1,COUNTIF($A$8:A2557,1),"")</f>
        <v/>
      </c>
      <c r="D2557" s="158">
        <f>IFERROR($C$8:INDEX($C$8:$C$3000,COUNTIF($C$8:$C$3000,"?*")),"")</f>
        <v>0</v>
      </c>
      <c r="F2557">
        <f>--ISNUMBER(IFERROR(SEARCH('Project Costing'!#REF!,'Equipment &amp; Materials'!J2563,1),""))</f>
        <v>0</v>
      </c>
      <c r="G2557" t="str">
        <f>IF(F2557=1,COUNTIF($F$8:F2557,1),"")</f>
        <v/>
      </c>
      <c r="I2557" s="157">
        <f>IFERROR($H$8:INDEX($H$8:$H$3000,COUNTIF($H$8:$H$3000,"?*")),"")</f>
        <v>0</v>
      </c>
    </row>
    <row r="2558" spans="1:9" x14ac:dyDescent="0.25">
      <c r="A2558">
        <f>--ISNUMBER(IFERROR(SEARCH('Project Costing'!#REF!,'Equipment &amp; Materials'!J2564,1),""))</f>
        <v>0</v>
      </c>
      <c r="B2558" t="str">
        <f>IF(A2558=1,COUNTIF($A$8:A2558,1),"")</f>
        <v/>
      </c>
      <c r="D2558" s="158">
        <f>IFERROR($C$8:INDEX($C$8:$C$3000,COUNTIF($C$8:$C$3000,"?*")),"")</f>
        <v>0</v>
      </c>
      <c r="F2558">
        <f>--ISNUMBER(IFERROR(SEARCH('Project Costing'!#REF!,'Equipment &amp; Materials'!J2564,1),""))</f>
        <v>0</v>
      </c>
      <c r="G2558" t="str">
        <f>IF(F2558=1,COUNTIF($F$8:F2558,1),"")</f>
        <v/>
      </c>
      <c r="I2558" s="157">
        <f>IFERROR($H$8:INDEX($H$8:$H$3000,COUNTIF($H$8:$H$3000,"?*")),"")</f>
        <v>0</v>
      </c>
    </row>
    <row r="2559" spans="1:9" x14ac:dyDescent="0.25">
      <c r="A2559">
        <f>--ISNUMBER(IFERROR(SEARCH('Project Costing'!#REF!,'Equipment &amp; Materials'!J2565,1),""))</f>
        <v>0</v>
      </c>
      <c r="B2559" t="str">
        <f>IF(A2559=1,COUNTIF($A$8:A2559,1),"")</f>
        <v/>
      </c>
      <c r="D2559" s="158">
        <f>IFERROR($C$8:INDEX($C$8:$C$3000,COUNTIF($C$8:$C$3000,"?*")),"")</f>
        <v>0</v>
      </c>
      <c r="F2559">
        <f>--ISNUMBER(IFERROR(SEARCH('Project Costing'!#REF!,'Equipment &amp; Materials'!J2565,1),""))</f>
        <v>0</v>
      </c>
      <c r="G2559" t="str">
        <f>IF(F2559=1,COUNTIF($F$8:F2559,1),"")</f>
        <v/>
      </c>
      <c r="I2559" s="157">
        <f>IFERROR($H$8:INDEX($H$8:$H$3000,COUNTIF($H$8:$H$3000,"?*")),"")</f>
        <v>0</v>
      </c>
    </row>
    <row r="2560" spans="1:9" x14ac:dyDescent="0.25">
      <c r="A2560">
        <f>--ISNUMBER(IFERROR(SEARCH('Project Costing'!#REF!,'Equipment &amp; Materials'!J2566,1),""))</f>
        <v>0</v>
      </c>
      <c r="B2560" t="str">
        <f>IF(A2560=1,COUNTIF($A$8:A2560,1),"")</f>
        <v/>
      </c>
      <c r="D2560" s="158">
        <f>IFERROR($C$8:INDEX($C$8:$C$3000,COUNTIF($C$8:$C$3000,"?*")),"")</f>
        <v>0</v>
      </c>
      <c r="F2560">
        <f>--ISNUMBER(IFERROR(SEARCH('Project Costing'!#REF!,'Equipment &amp; Materials'!J2566,1),""))</f>
        <v>0</v>
      </c>
      <c r="G2560" t="str">
        <f>IF(F2560=1,COUNTIF($F$8:F2560,1),"")</f>
        <v/>
      </c>
      <c r="I2560" s="157">
        <f>IFERROR($H$8:INDEX($H$8:$H$3000,COUNTIF($H$8:$H$3000,"?*")),"")</f>
        <v>0</v>
      </c>
    </row>
    <row r="2561" spans="1:9" x14ac:dyDescent="0.25">
      <c r="A2561">
        <f>--ISNUMBER(IFERROR(SEARCH('Project Costing'!#REF!,'Equipment &amp; Materials'!J2567,1),""))</f>
        <v>0</v>
      </c>
      <c r="B2561" t="str">
        <f>IF(A2561=1,COUNTIF($A$8:A2561,1),"")</f>
        <v/>
      </c>
      <c r="D2561" s="158">
        <f>IFERROR($C$8:INDEX($C$8:$C$3000,COUNTIF($C$8:$C$3000,"?*")),"")</f>
        <v>0</v>
      </c>
      <c r="F2561">
        <f>--ISNUMBER(IFERROR(SEARCH('Project Costing'!#REF!,'Equipment &amp; Materials'!J2567,1),""))</f>
        <v>0</v>
      </c>
      <c r="G2561" t="str">
        <f>IF(F2561=1,COUNTIF($F$8:F2561,1),"")</f>
        <v/>
      </c>
      <c r="I2561" s="157">
        <f>IFERROR($H$8:INDEX($H$8:$H$3000,COUNTIF($H$8:$H$3000,"?*")),"")</f>
        <v>0</v>
      </c>
    </row>
    <row r="2562" spans="1:9" x14ac:dyDescent="0.25">
      <c r="A2562">
        <f>--ISNUMBER(IFERROR(SEARCH('Project Costing'!#REF!,'Equipment &amp; Materials'!J2568,1),""))</f>
        <v>0</v>
      </c>
      <c r="B2562" t="str">
        <f>IF(A2562=1,COUNTIF($A$8:A2562,1),"")</f>
        <v/>
      </c>
      <c r="D2562" s="158">
        <f>IFERROR($C$8:INDEX($C$8:$C$3000,COUNTIF($C$8:$C$3000,"?*")),"")</f>
        <v>0</v>
      </c>
      <c r="F2562">
        <f>--ISNUMBER(IFERROR(SEARCH('Project Costing'!#REF!,'Equipment &amp; Materials'!J2568,1),""))</f>
        <v>0</v>
      </c>
      <c r="G2562" t="str">
        <f>IF(F2562=1,COUNTIF($F$8:F2562,1),"")</f>
        <v/>
      </c>
      <c r="I2562" s="157">
        <f>IFERROR($H$8:INDEX($H$8:$H$3000,COUNTIF($H$8:$H$3000,"?*")),"")</f>
        <v>0</v>
      </c>
    </row>
    <row r="2563" spans="1:9" x14ac:dyDescent="0.25">
      <c r="A2563">
        <f>--ISNUMBER(IFERROR(SEARCH('Project Costing'!#REF!,'Equipment &amp; Materials'!J2569,1),""))</f>
        <v>0</v>
      </c>
      <c r="B2563" t="str">
        <f>IF(A2563=1,COUNTIF($A$8:A2563,1),"")</f>
        <v/>
      </c>
      <c r="D2563" s="158">
        <f>IFERROR($C$8:INDEX($C$8:$C$3000,COUNTIF($C$8:$C$3000,"?*")),"")</f>
        <v>0</v>
      </c>
      <c r="F2563">
        <f>--ISNUMBER(IFERROR(SEARCH('Project Costing'!#REF!,'Equipment &amp; Materials'!J2569,1),""))</f>
        <v>0</v>
      </c>
      <c r="G2563" t="str">
        <f>IF(F2563=1,COUNTIF($F$8:F2563,1),"")</f>
        <v/>
      </c>
      <c r="I2563" s="157">
        <f>IFERROR($H$8:INDEX($H$8:$H$3000,COUNTIF($H$8:$H$3000,"?*")),"")</f>
        <v>0</v>
      </c>
    </row>
    <row r="2564" spans="1:9" x14ac:dyDescent="0.25">
      <c r="A2564">
        <f>--ISNUMBER(IFERROR(SEARCH('Project Costing'!#REF!,'Equipment &amp; Materials'!J2570,1),""))</f>
        <v>0</v>
      </c>
      <c r="B2564" t="str">
        <f>IF(A2564=1,COUNTIF($A$8:A2564,1),"")</f>
        <v/>
      </c>
      <c r="D2564" s="158">
        <f>IFERROR($C$8:INDEX($C$8:$C$3000,COUNTIF($C$8:$C$3000,"?*")),"")</f>
        <v>0</v>
      </c>
      <c r="F2564">
        <f>--ISNUMBER(IFERROR(SEARCH('Project Costing'!#REF!,'Equipment &amp; Materials'!J2570,1),""))</f>
        <v>0</v>
      </c>
      <c r="G2564" t="str">
        <f>IF(F2564=1,COUNTIF($F$8:F2564,1),"")</f>
        <v/>
      </c>
      <c r="I2564" s="157">
        <f>IFERROR($H$8:INDEX($H$8:$H$3000,COUNTIF($H$8:$H$3000,"?*")),"")</f>
        <v>0</v>
      </c>
    </row>
    <row r="2565" spans="1:9" x14ac:dyDescent="0.25">
      <c r="A2565">
        <f>--ISNUMBER(IFERROR(SEARCH('Project Costing'!#REF!,'Equipment &amp; Materials'!J2571,1),""))</f>
        <v>0</v>
      </c>
      <c r="B2565" t="str">
        <f>IF(A2565=1,COUNTIF($A$8:A2565,1),"")</f>
        <v/>
      </c>
      <c r="D2565" s="158">
        <f>IFERROR($C$8:INDEX($C$8:$C$3000,COUNTIF($C$8:$C$3000,"?*")),"")</f>
        <v>0</v>
      </c>
      <c r="F2565">
        <f>--ISNUMBER(IFERROR(SEARCH('Project Costing'!#REF!,'Equipment &amp; Materials'!J2571,1),""))</f>
        <v>0</v>
      </c>
      <c r="G2565" t="str">
        <f>IF(F2565=1,COUNTIF($F$8:F2565,1),"")</f>
        <v/>
      </c>
      <c r="I2565" s="157">
        <f>IFERROR($H$8:INDEX($H$8:$H$3000,COUNTIF($H$8:$H$3000,"?*")),"")</f>
        <v>0</v>
      </c>
    </row>
    <row r="2566" spans="1:9" x14ac:dyDescent="0.25">
      <c r="A2566">
        <f>--ISNUMBER(IFERROR(SEARCH('Project Costing'!#REF!,'Equipment &amp; Materials'!J2572,1),""))</f>
        <v>0</v>
      </c>
      <c r="B2566" t="str">
        <f>IF(A2566=1,COUNTIF($A$8:A2566,1),"")</f>
        <v/>
      </c>
      <c r="D2566" s="158">
        <f>IFERROR($C$8:INDEX($C$8:$C$3000,COUNTIF($C$8:$C$3000,"?*")),"")</f>
        <v>0</v>
      </c>
      <c r="F2566">
        <f>--ISNUMBER(IFERROR(SEARCH('Project Costing'!#REF!,'Equipment &amp; Materials'!J2572,1),""))</f>
        <v>0</v>
      </c>
      <c r="G2566" t="str">
        <f>IF(F2566=1,COUNTIF($F$8:F2566,1),"")</f>
        <v/>
      </c>
      <c r="I2566" s="157">
        <f>IFERROR($H$8:INDEX($H$8:$H$3000,COUNTIF($H$8:$H$3000,"?*")),"")</f>
        <v>0</v>
      </c>
    </row>
    <row r="2567" spans="1:9" x14ac:dyDescent="0.25">
      <c r="A2567">
        <f>--ISNUMBER(IFERROR(SEARCH('Project Costing'!#REF!,'Equipment &amp; Materials'!J2573,1),""))</f>
        <v>0</v>
      </c>
      <c r="B2567" t="str">
        <f>IF(A2567=1,COUNTIF($A$8:A2567,1),"")</f>
        <v/>
      </c>
      <c r="D2567" s="158">
        <f>IFERROR($C$8:INDEX($C$8:$C$3000,COUNTIF($C$8:$C$3000,"?*")),"")</f>
        <v>0</v>
      </c>
      <c r="F2567">
        <f>--ISNUMBER(IFERROR(SEARCH('Project Costing'!#REF!,'Equipment &amp; Materials'!J2573,1),""))</f>
        <v>0</v>
      </c>
      <c r="G2567" t="str">
        <f>IF(F2567=1,COUNTIF($F$8:F2567,1),"")</f>
        <v/>
      </c>
      <c r="I2567" s="157">
        <f>IFERROR($H$8:INDEX($H$8:$H$3000,COUNTIF($H$8:$H$3000,"?*")),"")</f>
        <v>0</v>
      </c>
    </row>
    <row r="2568" spans="1:9" x14ac:dyDescent="0.25">
      <c r="A2568">
        <f>--ISNUMBER(IFERROR(SEARCH('Project Costing'!#REF!,'Equipment &amp; Materials'!J2574,1),""))</f>
        <v>0</v>
      </c>
      <c r="B2568" t="str">
        <f>IF(A2568=1,COUNTIF($A$8:A2568,1),"")</f>
        <v/>
      </c>
      <c r="D2568" s="158">
        <f>IFERROR($C$8:INDEX($C$8:$C$3000,COUNTIF($C$8:$C$3000,"?*")),"")</f>
        <v>0</v>
      </c>
      <c r="F2568">
        <f>--ISNUMBER(IFERROR(SEARCH('Project Costing'!#REF!,'Equipment &amp; Materials'!J2574,1),""))</f>
        <v>0</v>
      </c>
      <c r="G2568" t="str">
        <f>IF(F2568=1,COUNTIF($F$8:F2568,1),"")</f>
        <v/>
      </c>
      <c r="I2568" s="157">
        <f>IFERROR($H$8:INDEX($H$8:$H$3000,COUNTIF($H$8:$H$3000,"?*")),"")</f>
        <v>0</v>
      </c>
    </row>
    <row r="2569" spans="1:9" x14ac:dyDescent="0.25">
      <c r="A2569">
        <f>--ISNUMBER(IFERROR(SEARCH('Project Costing'!#REF!,'Equipment &amp; Materials'!J2575,1),""))</f>
        <v>0</v>
      </c>
      <c r="B2569" t="str">
        <f>IF(A2569=1,COUNTIF($A$8:A2569,1),"")</f>
        <v/>
      </c>
      <c r="D2569" s="158">
        <f>IFERROR($C$8:INDEX($C$8:$C$3000,COUNTIF($C$8:$C$3000,"?*")),"")</f>
        <v>0</v>
      </c>
      <c r="F2569">
        <f>--ISNUMBER(IFERROR(SEARCH('Project Costing'!#REF!,'Equipment &amp; Materials'!J2575,1),""))</f>
        <v>0</v>
      </c>
      <c r="G2569" t="str">
        <f>IF(F2569=1,COUNTIF($F$8:F2569,1),"")</f>
        <v/>
      </c>
      <c r="I2569" s="157">
        <f>IFERROR($H$8:INDEX($H$8:$H$3000,COUNTIF($H$8:$H$3000,"?*")),"")</f>
        <v>0</v>
      </c>
    </row>
    <row r="2570" spans="1:9" x14ac:dyDescent="0.25">
      <c r="A2570">
        <f>--ISNUMBER(IFERROR(SEARCH('Project Costing'!#REF!,'Equipment &amp; Materials'!J2576,1),""))</f>
        <v>0</v>
      </c>
      <c r="B2570" t="str">
        <f>IF(A2570=1,COUNTIF($A$8:A2570,1),"")</f>
        <v/>
      </c>
      <c r="D2570" s="158">
        <f>IFERROR($C$8:INDEX($C$8:$C$3000,COUNTIF($C$8:$C$3000,"?*")),"")</f>
        <v>0</v>
      </c>
      <c r="F2570">
        <f>--ISNUMBER(IFERROR(SEARCH('Project Costing'!#REF!,'Equipment &amp; Materials'!J2576,1),""))</f>
        <v>0</v>
      </c>
      <c r="G2570" t="str">
        <f>IF(F2570=1,COUNTIF($F$8:F2570,1),"")</f>
        <v/>
      </c>
      <c r="I2570" s="157">
        <f>IFERROR($H$8:INDEX($H$8:$H$3000,COUNTIF($H$8:$H$3000,"?*")),"")</f>
        <v>0</v>
      </c>
    </row>
    <row r="2571" spans="1:9" x14ac:dyDescent="0.25">
      <c r="A2571">
        <f>--ISNUMBER(IFERROR(SEARCH('Project Costing'!#REF!,'Equipment &amp; Materials'!J2577,1),""))</f>
        <v>0</v>
      </c>
      <c r="B2571" t="str">
        <f>IF(A2571=1,COUNTIF($A$8:A2571,1),"")</f>
        <v/>
      </c>
      <c r="D2571" s="158">
        <f>IFERROR($C$8:INDEX($C$8:$C$3000,COUNTIF($C$8:$C$3000,"?*")),"")</f>
        <v>0</v>
      </c>
      <c r="F2571">
        <f>--ISNUMBER(IFERROR(SEARCH('Project Costing'!#REF!,'Equipment &amp; Materials'!J2577,1),""))</f>
        <v>0</v>
      </c>
      <c r="G2571" t="str">
        <f>IF(F2571=1,COUNTIF($F$8:F2571,1),"")</f>
        <v/>
      </c>
      <c r="I2571" s="157">
        <f>IFERROR($H$8:INDEX($H$8:$H$3000,COUNTIF($H$8:$H$3000,"?*")),"")</f>
        <v>0</v>
      </c>
    </row>
    <row r="2572" spans="1:9" x14ac:dyDescent="0.25">
      <c r="A2572">
        <f>--ISNUMBER(IFERROR(SEARCH('Project Costing'!#REF!,'Equipment &amp; Materials'!J2578,1),""))</f>
        <v>0</v>
      </c>
      <c r="B2572" t="str">
        <f>IF(A2572=1,COUNTIF($A$8:A2572,1),"")</f>
        <v/>
      </c>
      <c r="D2572" s="158">
        <f>IFERROR($C$8:INDEX($C$8:$C$3000,COUNTIF($C$8:$C$3000,"?*")),"")</f>
        <v>0</v>
      </c>
      <c r="F2572">
        <f>--ISNUMBER(IFERROR(SEARCH('Project Costing'!#REF!,'Equipment &amp; Materials'!J2578,1),""))</f>
        <v>0</v>
      </c>
      <c r="G2572" t="str">
        <f>IF(F2572=1,COUNTIF($F$8:F2572,1),"")</f>
        <v/>
      </c>
      <c r="I2572" s="157">
        <f>IFERROR($H$8:INDEX($H$8:$H$3000,COUNTIF($H$8:$H$3000,"?*")),"")</f>
        <v>0</v>
      </c>
    </row>
    <row r="2573" spans="1:9" x14ac:dyDescent="0.25">
      <c r="A2573">
        <f>--ISNUMBER(IFERROR(SEARCH('Project Costing'!#REF!,'Equipment &amp; Materials'!J2579,1),""))</f>
        <v>0</v>
      </c>
      <c r="B2573" t="str">
        <f>IF(A2573=1,COUNTIF($A$8:A2573,1),"")</f>
        <v/>
      </c>
      <c r="D2573" s="158">
        <f>IFERROR($C$8:INDEX($C$8:$C$3000,COUNTIF($C$8:$C$3000,"?*")),"")</f>
        <v>0</v>
      </c>
      <c r="F2573">
        <f>--ISNUMBER(IFERROR(SEARCH('Project Costing'!#REF!,'Equipment &amp; Materials'!J2579,1),""))</f>
        <v>0</v>
      </c>
      <c r="G2573" t="str">
        <f>IF(F2573=1,COUNTIF($F$8:F2573,1),"")</f>
        <v/>
      </c>
      <c r="I2573" s="157">
        <f>IFERROR($H$8:INDEX($H$8:$H$3000,COUNTIF($H$8:$H$3000,"?*")),"")</f>
        <v>0</v>
      </c>
    </row>
    <row r="2574" spans="1:9" x14ac:dyDescent="0.25">
      <c r="A2574">
        <f>--ISNUMBER(IFERROR(SEARCH('Project Costing'!#REF!,'Equipment &amp; Materials'!J2580,1),""))</f>
        <v>0</v>
      </c>
      <c r="B2574" t="str">
        <f>IF(A2574=1,COUNTIF($A$8:A2574,1),"")</f>
        <v/>
      </c>
      <c r="D2574" s="158">
        <f>IFERROR($C$8:INDEX($C$8:$C$3000,COUNTIF($C$8:$C$3000,"?*")),"")</f>
        <v>0</v>
      </c>
      <c r="F2574">
        <f>--ISNUMBER(IFERROR(SEARCH('Project Costing'!#REF!,'Equipment &amp; Materials'!J2580,1),""))</f>
        <v>0</v>
      </c>
      <c r="G2574" t="str">
        <f>IF(F2574=1,COUNTIF($F$8:F2574,1),"")</f>
        <v/>
      </c>
      <c r="I2574" s="157">
        <f>IFERROR($H$8:INDEX($H$8:$H$3000,COUNTIF($H$8:$H$3000,"?*")),"")</f>
        <v>0</v>
      </c>
    </row>
    <row r="2575" spans="1:9" x14ac:dyDescent="0.25">
      <c r="A2575">
        <f>--ISNUMBER(IFERROR(SEARCH('Project Costing'!#REF!,'Equipment &amp; Materials'!J2581,1),""))</f>
        <v>0</v>
      </c>
      <c r="B2575" t="str">
        <f>IF(A2575=1,COUNTIF($A$8:A2575,1),"")</f>
        <v/>
      </c>
      <c r="D2575" s="158">
        <f>IFERROR($C$8:INDEX($C$8:$C$3000,COUNTIF($C$8:$C$3000,"?*")),"")</f>
        <v>0</v>
      </c>
      <c r="F2575">
        <f>--ISNUMBER(IFERROR(SEARCH('Project Costing'!#REF!,'Equipment &amp; Materials'!J2581,1),""))</f>
        <v>0</v>
      </c>
      <c r="G2575" t="str">
        <f>IF(F2575=1,COUNTIF($F$8:F2575,1),"")</f>
        <v/>
      </c>
      <c r="I2575" s="157">
        <f>IFERROR($H$8:INDEX($H$8:$H$3000,COUNTIF($H$8:$H$3000,"?*")),"")</f>
        <v>0</v>
      </c>
    </row>
    <row r="2576" spans="1:9" x14ac:dyDescent="0.25">
      <c r="A2576">
        <f>--ISNUMBER(IFERROR(SEARCH('Project Costing'!#REF!,'Equipment &amp; Materials'!J2582,1),""))</f>
        <v>0</v>
      </c>
      <c r="B2576" t="str">
        <f>IF(A2576=1,COUNTIF($A$8:A2576,1),"")</f>
        <v/>
      </c>
      <c r="D2576" s="158">
        <f>IFERROR($C$8:INDEX($C$8:$C$3000,COUNTIF($C$8:$C$3000,"?*")),"")</f>
        <v>0</v>
      </c>
      <c r="F2576">
        <f>--ISNUMBER(IFERROR(SEARCH('Project Costing'!#REF!,'Equipment &amp; Materials'!J2582,1),""))</f>
        <v>0</v>
      </c>
      <c r="G2576" t="str">
        <f>IF(F2576=1,COUNTIF($F$8:F2576,1),"")</f>
        <v/>
      </c>
      <c r="I2576" s="157">
        <f>IFERROR($H$8:INDEX($H$8:$H$3000,COUNTIF($H$8:$H$3000,"?*")),"")</f>
        <v>0</v>
      </c>
    </row>
    <row r="2577" spans="1:9" x14ac:dyDescent="0.25">
      <c r="A2577">
        <f>--ISNUMBER(IFERROR(SEARCH('Project Costing'!#REF!,'Equipment &amp; Materials'!J2583,1),""))</f>
        <v>0</v>
      </c>
      <c r="B2577" t="str">
        <f>IF(A2577=1,COUNTIF($A$8:A2577,1),"")</f>
        <v/>
      </c>
      <c r="D2577" s="158">
        <f>IFERROR($C$8:INDEX($C$8:$C$3000,COUNTIF($C$8:$C$3000,"?*")),"")</f>
        <v>0</v>
      </c>
      <c r="F2577">
        <f>--ISNUMBER(IFERROR(SEARCH('Project Costing'!#REF!,'Equipment &amp; Materials'!J2583,1),""))</f>
        <v>0</v>
      </c>
      <c r="G2577" t="str">
        <f>IF(F2577=1,COUNTIF($F$8:F2577,1),"")</f>
        <v/>
      </c>
      <c r="I2577" s="157">
        <f>IFERROR($H$8:INDEX($H$8:$H$3000,COUNTIF($H$8:$H$3000,"?*")),"")</f>
        <v>0</v>
      </c>
    </row>
    <row r="2578" spans="1:9" x14ac:dyDescent="0.25">
      <c r="A2578">
        <f>--ISNUMBER(IFERROR(SEARCH('Project Costing'!#REF!,'Equipment &amp; Materials'!J2584,1),""))</f>
        <v>0</v>
      </c>
      <c r="B2578" t="str">
        <f>IF(A2578=1,COUNTIF($A$8:A2578,1),"")</f>
        <v/>
      </c>
      <c r="D2578" s="158">
        <f>IFERROR($C$8:INDEX($C$8:$C$3000,COUNTIF($C$8:$C$3000,"?*")),"")</f>
        <v>0</v>
      </c>
      <c r="F2578">
        <f>--ISNUMBER(IFERROR(SEARCH('Project Costing'!#REF!,'Equipment &amp; Materials'!J2584,1),""))</f>
        <v>0</v>
      </c>
      <c r="G2578" t="str">
        <f>IF(F2578=1,COUNTIF($F$8:F2578,1),"")</f>
        <v/>
      </c>
      <c r="I2578" s="157">
        <f>IFERROR($H$8:INDEX($H$8:$H$3000,COUNTIF($H$8:$H$3000,"?*")),"")</f>
        <v>0</v>
      </c>
    </row>
    <row r="2579" spans="1:9" x14ac:dyDescent="0.25">
      <c r="A2579">
        <f>--ISNUMBER(IFERROR(SEARCH('Project Costing'!#REF!,'Equipment &amp; Materials'!J2585,1),""))</f>
        <v>0</v>
      </c>
      <c r="B2579" t="str">
        <f>IF(A2579=1,COUNTIF($A$8:A2579,1),"")</f>
        <v/>
      </c>
      <c r="D2579" s="158">
        <f>IFERROR($C$8:INDEX($C$8:$C$3000,COUNTIF($C$8:$C$3000,"?*")),"")</f>
        <v>0</v>
      </c>
      <c r="F2579">
        <f>--ISNUMBER(IFERROR(SEARCH('Project Costing'!#REF!,'Equipment &amp; Materials'!J2585,1),""))</f>
        <v>0</v>
      </c>
      <c r="G2579" t="str">
        <f>IF(F2579=1,COUNTIF($F$8:F2579,1),"")</f>
        <v/>
      </c>
      <c r="I2579" s="157">
        <f>IFERROR($H$8:INDEX($H$8:$H$3000,COUNTIF($H$8:$H$3000,"?*")),"")</f>
        <v>0</v>
      </c>
    </row>
    <row r="2580" spans="1:9" x14ac:dyDescent="0.25">
      <c r="A2580">
        <f>--ISNUMBER(IFERROR(SEARCH('Project Costing'!#REF!,'Equipment &amp; Materials'!J2586,1),""))</f>
        <v>0</v>
      </c>
      <c r="B2580" t="str">
        <f>IF(A2580=1,COUNTIF($A$8:A2580,1),"")</f>
        <v/>
      </c>
      <c r="D2580" s="158">
        <f>IFERROR($C$8:INDEX($C$8:$C$3000,COUNTIF($C$8:$C$3000,"?*")),"")</f>
        <v>0</v>
      </c>
      <c r="F2580">
        <f>--ISNUMBER(IFERROR(SEARCH('Project Costing'!#REF!,'Equipment &amp; Materials'!J2586,1),""))</f>
        <v>0</v>
      </c>
      <c r="G2580" t="str">
        <f>IF(F2580=1,COUNTIF($F$8:F2580,1),"")</f>
        <v/>
      </c>
      <c r="I2580" s="157">
        <f>IFERROR($H$8:INDEX($H$8:$H$3000,COUNTIF($H$8:$H$3000,"?*")),"")</f>
        <v>0</v>
      </c>
    </row>
    <row r="2581" spans="1:9" x14ac:dyDescent="0.25">
      <c r="A2581">
        <f>--ISNUMBER(IFERROR(SEARCH('Project Costing'!#REF!,'Equipment &amp; Materials'!J2587,1),""))</f>
        <v>0</v>
      </c>
      <c r="B2581" t="str">
        <f>IF(A2581=1,COUNTIF($A$8:A2581,1),"")</f>
        <v/>
      </c>
      <c r="D2581" s="158">
        <f>IFERROR($C$8:INDEX($C$8:$C$3000,COUNTIF($C$8:$C$3000,"?*")),"")</f>
        <v>0</v>
      </c>
      <c r="F2581">
        <f>--ISNUMBER(IFERROR(SEARCH('Project Costing'!#REF!,'Equipment &amp; Materials'!J2587,1),""))</f>
        <v>0</v>
      </c>
      <c r="G2581" t="str">
        <f>IF(F2581=1,COUNTIF($F$8:F2581,1),"")</f>
        <v/>
      </c>
      <c r="I2581" s="157">
        <f>IFERROR($H$8:INDEX($H$8:$H$3000,COUNTIF($H$8:$H$3000,"?*")),"")</f>
        <v>0</v>
      </c>
    </row>
    <row r="2582" spans="1:9" x14ac:dyDescent="0.25">
      <c r="A2582">
        <f>--ISNUMBER(IFERROR(SEARCH('Project Costing'!#REF!,'Equipment &amp; Materials'!J2588,1),""))</f>
        <v>0</v>
      </c>
      <c r="B2582" t="str">
        <f>IF(A2582=1,COUNTIF($A$8:A2582,1),"")</f>
        <v/>
      </c>
      <c r="D2582" s="158">
        <f>IFERROR($C$8:INDEX($C$8:$C$3000,COUNTIF($C$8:$C$3000,"?*")),"")</f>
        <v>0</v>
      </c>
      <c r="F2582">
        <f>--ISNUMBER(IFERROR(SEARCH('Project Costing'!#REF!,'Equipment &amp; Materials'!J2588,1),""))</f>
        <v>0</v>
      </c>
      <c r="G2582" t="str">
        <f>IF(F2582=1,COUNTIF($F$8:F2582,1),"")</f>
        <v/>
      </c>
      <c r="I2582" s="157">
        <f>IFERROR($H$8:INDEX($H$8:$H$3000,COUNTIF($H$8:$H$3000,"?*")),"")</f>
        <v>0</v>
      </c>
    </row>
    <row r="2583" spans="1:9" x14ac:dyDescent="0.25">
      <c r="A2583">
        <f>--ISNUMBER(IFERROR(SEARCH('Project Costing'!#REF!,'Equipment &amp; Materials'!J2589,1),""))</f>
        <v>0</v>
      </c>
      <c r="B2583" t="str">
        <f>IF(A2583=1,COUNTIF($A$8:A2583,1),"")</f>
        <v/>
      </c>
      <c r="D2583" s="158">
        <f>IFERROR($C$8:INDEX($C$8:$C$3000,COUNTIF($C$8:$C$3000,"?*")),"")</f>
        <v>0</v>
      </c>
      <c r="F2583">
        <f>--ISNUMBER(IFERROR(SEARCH('Project Costing'!#REF!,'Equipment &amp; Materials'!J2589,1),""))</f>
        <v>0</v>
      </c>
      <c r="G2583" t="str">
        <f>IF(F2583=1,COUNTIF($F$8:F2583,1),"")</f>
        <v/>
      </c>
      <c r="I2583" s="157">
        <f>IFERROR($H$8:INDEX($H$8:$H$3000,COUNTIF($H$8:$H$3000,"?*")),"")</f>
        <v>0</v>
      </c>
    </row>
    <row r="2584" spans="1:9" x14ac:dyDescent="0.25">
      <c r="A2584">
        <f>--ISNUMBER(IFERROR(SEARCH('Project Costing'!#REF!,'Equipment &amp; Materials'!J2590,1),""))</f>
        <v>0</v>
      </c>
      <c r="B2584" t="str">
        <f>IF(A2584=1,COUNTIF($A$8:A2584,1),"")</f>
        <v/>
      </c>
      <c r="D2584" s="158">
        <f>IFERROR($C$8:INDEX($C$8:$C$3000,COUNTIF($C$8:$C$3000,"?*")),"")</f>
        <v>0</v>
      </c>
      <c r="F2584">
        <f>--ISNUMBER(IFERROR(SEARCH('Project Costing'!#REF!,'Equipment &amp; Materials'!J2590,1),""))</f>
        <v>0</v>
      </c>
      <c r="G2584" t="str">
        <f>IF(F2584=1,COUNTIF($F$8:F2584,1),"")</f>
        <v/>
      </c>
      <c r="I2584" s="157">
        <f>IFERROR($H$8:INDEX($H$8:$H$3000,COUNTIF($H$8:$H$3000,"?*")),"")</f>
        <v>0</v>
      </c>
    </row>
    <row r="2585" spans="1:9" x14ac:dyDescent="0.25">
      <c r="A2585">
        <f>--ISNUMBER(IFERROR(SEARCH('Project Costing'!#REF!,'Equipment &amp; Materials'!J2591,1),""))</f>
        <v>0</v>
      </c>
      <c r="B2585" t="str">
        <f>IF(A2585=1,COUNTIF($A$8:A2585,1),"")</f>
        <v/>
      </c>
      <c r="D2585" s="158">
        <f>IFERROR($C$8:INDEX($C$8:$C$3000,COUNTIF($C$8:$C$3000,"?*")),"")</f>
        <v>0</v>
      </c>
      <c r="F2585">
        <f>--ISNUMBER(IFERROR(SEARCH('Project Costing'!#REF!,'Equipment &amp; Materials'!J2591,1),""))</f>
        <v>0</v>
      </c>
      <c r="G2585" t="str">
        <f>IF(F2585=1,COUNTIF($F$8:F2585,1),"")</f>
        <v/>
      </c>
      <c r="I2585" s="157">
        <f>IFERROR($H$8:INDEX($H$8:$H$3000,COUNTIF($H$8:$H$3000,"?*")),"")</f>
        <v>0</v>
      </c>
    </row>
    <row r="2586" spans="1:9" x14ac:dyDescent="0.25">
      <c r="A2586">
        <f>--ISNUMBER(IFERROR(SEARCH('Project Costing'!#REF!,'Equipment &amp; Materials'!J2592,1),""))</f>
        <v>0</v>
      </c>
      <c r="B2586" t="str">
        <f>IF(A2586=1,COUNTIF($A$8:A2586,1),"")</f>
        <v/>
      </c>
      <c r="D2586" s="158">
        <f>IFERROR($C$8:INDEX($C$8:$C$3000,COUNTIF($C$8:$C$3000,"?*")),"")</f>
        <v>0</v>
      </c>
      <c r="F2586">
        <f>--ISNUMBER(IFERROR(SEARCH('Project Costing'!#REF!,'Equipment &amp; Materials'!J2592,1),""))</f>
        <v>0</v>
      </c>
      <c r="G2586" t="str">
        <f>IF(F2586=1,COUNTIF($F$8:F2586,1),"")</f>
        <v/>
      </c>
      <c r="I2586" s="157">
        <f>IFERROR($H$8:INDEX($H$8:$H$3000,COUNTIF($H$8:$H$3000,"?*")),"")</f>
        <v>0</v>
      </c>
    </row>
    <row r="2587" spans="1:9" x14ac:dyDescent="0.25">
      <c r="A2587">
        <f>--ISNUMBER(IFERROR(SEARCH('Project Costing'!#REF!,'Equipment &amp; Materials'!J2593,1),""))</f>
        <v>0</v>
      </c>
      <c r="B2587" t="str">
        <f>IF(A2587=1,COUNTIF($A$8:A2587,1),"")</f>
        <v/>
      </c>
      <c r="D2587" s="158">
        <f>IFERROR($C$8:INDEX($C$8:$C$3000,COUNTIF($C$8:$C$3000,"?*")),"")</f>
        <v>0</v>
      </c>
      <c r="F2587">
        <f>--ISNUMBER(IFERROR(SEARCH('Project Costing'!#REF!,'Equipment &amp; Materials'!J2593,1),""))</f>
        <v>0</v>
      </c>
      <c r="G2587" t="str">
        <f>IF(F2587=1,COUNTIF($F$8:F2587,1),"")</f>
        <v/>
      </c>
      <c r="I2587" s="157">
        <f>IFERROR($H$8:INDEX($H$8:$H$3000,COUNTIF($H$8:$H$3000,"?*")),"")</f>
        <v>0</v>
      </c>
    </row>
    <row r="2588" spans="1:9" x14ac:dyDescent="0.25">
      <c r="A2588">
        <f>--ISNUMBER(IFERROR(SEARCH('Project Costing'!#REF!,'Equipment &amp; Materials'!J2594,1),""))</f>
        <v>0</v>
      </c>
      <c r="B2588" t="str">
        <f>IF(A2588=1,COUNTIF($A$8:A2588,1),"")</f>
        <v/>
      </c>
      <c r="D2588" s="158">
        <f>IFERROR($C$8:INDEX($C$8:$C$3000,COUNTIF($C$8:$C$3000,"?*")),"")</f>
        <v>0</v>
      </c>
      <c r="F2588">
        <f>--ISNUMBER(IFERROR(SEARCH('Project Costing'!#REF!,'Equipment &amp; Materials'!J2594,1),""))</f>
        <v>0</v>
      </c>
      <c r="G2588" t="str">
        <f>IF(F2588=1,COUNTIF($F$8:F2588,1),"")</f>
        <v/>
      </c>
      <c r="I2588" s="157">
        <f>IFERROR($H$8:INDEX($H$8:$H$3000,COUNTIF($H$8:$H$3000,"?*")),"")</f>
        <v>0</v>
      </c>
    </row>
    <row r="2589" spans="1:9" x14ac:dyDescent="0.25">
      <c r="A2589">
        <f>--ISNUMBER(IFERROR(SEARCH('Project Costing'!#REF!,'Equipment &amp; Materials'!J2595,1),""))</f>
        <v>0</v>
      </c>
      <c r="B2589" t="str">
        <f>IF(A2589=1,COUNTIF($A$8:A2589,1),"")</f>
        <v/>
      </c>
      <c r="D2589" s="158">
        <f>IFERROR($C$8:INDEX($C$8:$C$3000,COUNTIF($C$8:$C$3000,"?*")),"")</f>
        <v>0</v>
      </c>
      <c r="F2589">
        <f>--ISNUMBER(IFERROR(SEARCH('Project Costing'!#REF!,'Equipment &amp; Materials'!J2595,1),""))</f>
        <v>0</v>
      </c>
      <c r="G2589" t="str">
        <f>IF(F2589=1,COUNTIF($F$8:F2589,1),"")</f>
        <v/>
      </c>
      <c r="I2589" s="157">
        <f>IFERROR($H$8:INDEX($H$8:$H$3000,COUNTIF($H$8:$H$3000,"?*")),"")</f>
        <v>0</v>
      </c>
    </row>
    <row r="2590" spans="1:9" x14ac:dyDescent="0.25">
      <c r="A2590">
        <f>--ISNUMBER(IFERROR(SEARCH('Project Costing'!#REF!,'Equipment &amp; Materials'!J2596,1),""))</f>
        <v>0</v>
      </c>
      <c r="B2590" t="str">
        <f>IF(A2590=1,COUNTIF($A$8:A2590,1),"")</f>
        <v/>
      </c>
      <c r="D2590" s="158">
        <f>IFERROR($C$8:INDEX($C$8:$C$3000,COUNTIF($C$8:$C$3000,"?*")),"")</f>
        <v>0</v>
      </c>
      <c r="F2590">
        <f>--ISNUMBER(IFERROR(SEARCH('Project Costing'!#REF!,'Equipment &amp; Materials'!J2596,1),""))</f>
        <v>0</v>
      </c>
      <c r="G2590" t="str">
        <f>IF(F2590=1,COUNTIF($F$8:F2590,1),"")</f>
        <v/>
      </c>
      <c r="I2590" s="157">
        <f>IFERROR($H$8:INDEX($H$8:$H$3000,COUNTIF($H$8:$H$3000,"?*")),"")</f>
        <v>0</v>
      </c>
    </row>
    <row r="2591" spans="1:9" x14ac:dyDescent="0.25">
      <c r="A2591">
        <f>--ISNUMBER(IFERROR(SEARCH('Project Costing'!#REF!,'Equipment &amp; Materials'!J2597,1),""))</f>
        <v>0</v>
      </c>
      <c r="B2591" t="str">
        <f>IF(A2591=1,COUNTIF($A$8:A2591,1),"")</f>
        <v/>
      </c>
      <c r="D2591" s="158">
        <f>IFERROR($C$8:INDEX($C$8:$C$3000,COUNTIF($C$8:$C$3000,"?*")),"")</f>
        <v>0</v>
      </c>
      <c r="F2591">
        <f>--ISNUMBER(IFERROR(SEARCH('Project Costing'!#REF!,'Equipment &amp; Materials'!J2597,1),""))</f>
        <v>0</v>
      </c>
      <c r="G2591" t="str">
        <f>IF(F2591=1,COUNTIF($F$8:F2591,1),"")</f>
        <v/>
      </c>
      <c r="I2591" s="157">
        <f>IFERROR($H$8:INDEX($H$8:$H$3000,COUNTIF($H$8:$H$3000,"?*")),"")</f>
        <v>0</v>
      </c>
    </row>
    <row r="2592" spans="1:9" x14ac:dyDescent="0.25">
      <c r="A2592">
        <f>--ISNUMBER(IFERROR(SEARCH('Project Costing'!#REF!,'Equipment &amp; Materials'!J2598,1),""))</f>
        <v>0</v>
      </c>
      <c r="B2592" t="str">
        <f>IF(A2592=1,COUNTIF($A$8:A2592,1),"")</f>
        <v/>
      </c>
      <c r="D2592" s="158">
        <f>IFERROR($C$8:INDEX($C$8:$C$3000,COUNTIF($C$8:$C$3000,"?*")),"")</f>
        <v>0</v>
      </c>
      <c r="F2592">
        <f>--ISNUMBER(IFERROR(SEARCH('Project Costing'!#REF!,'Equipment &amp; Materials'!J2598,1),""))</f>
        <v>0</v>
      </c>
      <c r="G2592" t="str">
        <f>IF(F2592=1,COUNTIF($F$8:F2592,1),"")</f>
        <v/>
      </c>
      <c r="I2592" s="157">
        <f>IFERROR($H$8:INDEX($H$8:$H$3000,COUNTIF($H$8:$H$3000,"?*")),"")</f>
        <v>0</v>
      </c>
    </row>
    <row r="2593" spans="1:9" x14ac:dyDescent="0.25">
      <c r="A2593">
        <f>--ISNUMBER(IFERROR(SEARCH('Project Costing'!#REF!,'Equipment &amp; Materials'!J2599,1),""))</f>
        <v>0</v>
      </c>
      <c r="B2593" t="str">
        <f>IF(A2593=1,COUNTIF($A$8:A2593,1),"")</f>
        <v/>
      </c>
      <c r="D2593" s="158">
        <f>IFERROR($C$8:INDEX($C$8:$C$3000,COUNTIF($C$8:$C$3000,"?*")),"")</f>
        <v>0</v>
      </c>
      <c r="F2593">
        <f>--ISNUMBER(IFERROR(SEARCH('Project Costing'!#REF!,'Equipment &amp; Materials'!J2599,1),""))</f>
        <v>0</v>
      </c>
      <c r="G2593" t="str">
        <f>IF(F2593=1,COUNTIF($F$8:F2593,1),"")</f>
        <v/>
      </c>
      <c r="I2593" s="157">
        <f>IFERROR($H$8:INDEX($H$8:$H$3000,COUNTIF($H$8:$H$3000,"?*")),"")</f>
        <v>0</v>
      </c>
    </row>
    <row r="2594" spans="1:9" x14ac:dyDescent="0.25">
      <c r="A2594">
        <f>--ISNUMBER(IFERROR(SEARCH('Project Costing'!#REF!,'Equipment &amp; Materials'!J2600,1),""))</f>
        <v>0</v>
      </c>
      <c r="B2594" t="str">
        <f>IF(A2594=1,COUNTIF($A$8:A2594,1),"")</f>
        <v/>
      </c>
      <c r="D2594" s="158">
        <f>IFERROR($C$8:INDEX($C$8:$C$3000,COUNTIF($C$8:$C$3000,"?*")),"")</f>
        <v>0</v>
      </c>
      <c r="F2594">
        <f>--ISNUMBER(IFERROR(SEARCH('Project Costing'!#REF!,'Equipment &amp; Materials'!J2600,1),""))</f>
        <v>0</v>
      </c>
      <c r="G2594" t="str">
        <f>IF(F2594=1,COUNTIF($F$8:F2594,1),"")</f>
        <v/>
      </c>
      <c r="I2594" s="157">
        <f>IFERROR($H$8:INDEX($H$8:$H$3000,COUNTIF($H$8:$H$3000,"?*")),"")</f>
        <v>0</v>
      </c>
    </row>
    <row r="2595" spans="1:9" x14ac:dyDescent="0.25">
      <c r="A2595">
        <f>--ISNUMBER(IFERROR(SEARCH('Project Costing'!#REF!,'Equipment &amp; Materials'!J2601,1),""))</f>
        <v>0</v>
      </c>
      <c r="B2595" t="str">
        <f>IF(A2595=1,COUNTIF($A$8:A2595,1),"")</f>
        <v/>
      </c>
      <c r="D2595" s="158">
        <f>IFERROR($C$8:INDEX($C$8:$C$3000,COUNTIF($C$8:$C$3000,"?*")),"")</f>
        <v>0</v>
      </c>
      <c r="F2595">
        <f>--ISNUMBER(IFERROR(SEARCH('Project Costing'!#REF!,'Equipment &amp; Materials'!J2601,1),""))</f>
        <v>0</v>
      </c>
      <c r="G2595" t="str">
        <f>IF(F2595=1,COUNTIF($F$8:F2595,1),"")</f>
        <v/>
      </c>
      <c r="I2595" s="157">
        <f>IFERROR($H$8:INDEX($H$8:$H$3000,COUNTIF($H$8:$H$3000,"?*")),"")</f>
        <v>0</v>
      </c>
    </row>
    <row r="2596" spans="1:9" x14ac:dyDescent="0.25">
      <c r="A2596">
        <f>--ISNUMBER(IFERROR(SEARCH('Project Costing'!#REF!,'Equipment &amp; Materials'!J2602,1),""))</f>
        <v>0</v>
      </c>
      <c r="B2596" t="str">
        <f>IF(A2596=1,COUNTIF($A$8:A2596,1),"")</f>
        <v/>
      </c>
      <c r="D2596" s="158">
        <f>IFERROR($C$8:INDEX($C$8:$C$3000,COUNTIF($C$8:$C$3000,"?*")),"")</f>
        <v>0</v>
      </c>
      <c r="F2596">
        <f>--ISNUMBER(IFERROR(SEARCH('Project Costing'!#REF!,'Equipment &amp; Materials'!J2602,1),""))</f>
        <v>0</v>
      </c>
      <c r="G2596" t="str">
        <f>IF(F2596=1,COUNTIF($F$8:F2596,1),"")</f>
        <v/>
      </c>
      <c r="I2596" s="157">
        <f>IFERROR($H$8:INDEX($H$8:$H$3000,COUNTIF($H$8:$H$3000,"?*")),"")</f>
        <v>0</v>
      </c>
    </row>
    <row r="2597" spans="1:9" x14ac:dyDescent="0.25">
      <c r="A2597">
        <f>--ISNUMBER(IFERROR(SEARCH('Project Costing'!#REF!,'Equipment &amp; Materials'!J2603,1),""))</f>
        <v>0</v>
      </c>
      <c r="B2597" t="str">
        <f>IF(A2597=1,COUNTIF($A$8:A2597,1),"")</f>
        <v/>
      </c>
      <c r="D2597" s="158">
        <f>IFERROR($C$8:INDEX($C$8:$C$3000,COUNTIF($C$8:$C$3000,"?*")),"")</f>
        <v>0</v>
      </c>
      <c r="F2597">
        <f>--ISNUMBER(IFERROR(SEARCH('Project Costing'!#REF!,'Equipment &amp; Materials'!J2603,1),""))</f>
        <v>0</v>
      </c>
      <c r="G2597" t="str">
        <f>IF(F2597=1,COUNTIF($F$8:F2597,1),"")</f>
        <v/>
      </c>
      <c r="I2597" s="157">
        <f>IFERROR($H$8:INDEX($H$8:$H$3000,COUNTIF($H$8:$H$3000,"?*")),"")</f>
        <v>0</v>
      </c>
    </row>
    <row r="2598" spans="1:9" x14ac:dyDescent="0.25">
      <c r="A2598">
        <f>--ISNUMBER(IFERROR(SEARCH('Project Costing'!#REF!,'Equipment &amp; Materials'!J2604,1),""))</f>
        <v>0</v>
      </c>
      <c r="B2598" t="str">
        <f>IF(A2598=1,COUNTIF($A$8:A2598,1),"")</f>
        <v/>
      </c>
      <c r="D2598" s="158">
        <f>IFERROR($C$8:INDEX($C$8:$C$3000,COUNTIF($C$8:$C$3000,"?*")),"")</f>
        <v>0</v>
      </c>
      <c r="F2598">
        <f>--ISNUMBER(IFERROR(SEARCH('Project Costing'!#REF!,'Equipment &amp; Materials'!J2604,1),""))</f>
        <v>0</v>
      </c>
      <c r="G2598" t="str">
        <f>IF(F2598=1,COUNTIF($F$8:F2598,1),"")</f>
        <v/>
      </c>
      <c r="I2598" s="157">
        <f>IFERROR($H$8:INDEX($H$8:$H$3000,COUNTIF($H$8:$H$3000,"?*")),"")</f>
        <v>0</v>
      </c>
    </row>
    <row r="2599" spans="1:9" x14ac:dyDescent="0.25">
      <c r="A2599">
        <f>--ISNUMBER(IFERROR(SEARCH('Project Costing'!#REF!,'Equipment &amp; Materials'!J2605,1),""))</f>
        <v>0</v>
      </c>
      <c r="B2599" t="str">
        <f>IF(A2599=1,COUNTIF($A$8:A2599,1),"")</f>
        <v/>
      </c>
      <c r="D2599" s="158">
        <f>IFERROR($C$8:INDEX($C$8:$C$3000,COUNTIF($C$8:$C$3000,"?*")),"")</f>
        <v>0</v>
      </c>
      <c r="F2599">
        <f>--ISNUMBER(IFERROR(SEARCH('Project Costing'!#REF!,'Equipment &amp; Materials'!J2605,1),""))</f>
        <v>0</v>
      </c>
      <c r="G2599" t="str">
        <f>IF(F2599=1,COUNTIF($F$8:F2599,1),"")</f>
        <v/>
      </c>
      <c r="I2599" s="157">
        <f>IFERROR($H$8:INDEX($H$8:$H$3000,COUNTIF($H$8:$H$3000,"?*")),"")</f>
        <v>0</v>
      </c>
    </row>
    <row r="2600" spans="1:9" x14ac:dyDescent="0.25">
      <c r="A2600">
        <f>--ISNUMBER(IFERROR(SEARCH('Project Costing'!#REF!,'Equipment &amp; Materials'!J2606,1),""))</f>
        <v>0</v>
      </c>
      <c r="B2600" t="str">
        <f>IF(A2600=1,COUNTIF($A$8:A2600,1),"")</f>
        <v/>
      </c>
      <c r="D2600" s="158">
        <f>IFERROR($C$8:INDEX($C$8:$C$3000,COUNTIF($C$8:$C$3000,"?*")),"")</f>
        <v>0</v>
      </c>
      <c r="F2600">
        <f>--ISNUMBER(IFERROR(SEARCH('Project Costing'!#REF!,'Equipment &amp; Materials'!J2606,1),""))</f>
        <v>0</v>
      </c>
      <c r="G2600" t="str">
        <f>IF(F2600=1,COUNTIF($F$8:F2600,1),"")</f>
        <v/>
      </c>
      <c r="I2600" s="157">
        <f>IFERROR($H$8:INDEX($H$8:$H$3000,COUNTIF($H$8:$H$3000,"?*")),"")</f>
        <v>0</v>
      </c>
    </row>
    <row r="2601" spans="1:9" x14ac:dyDescent="0.25">
      <c r="A2601">
        <f>--ISNUMBER(IFERROR(SEARCH('Project Costing'!#REF!,'Equipment &amp; Materials'!J2607,1),""))</f>
        <v>0</v>
      </c>
      <c r="B2601" t="str">
        <f>IF(A2601=1,COUNTIF($A$8:A2601,1),"")</f>
        <v/>
      </c>
      <c r="D2601" s="158">
        <f>IFERROR($C$8:INDEX($C$8:$C$3000,COUNTIF($C$8:$C$3000,"?*")),"")</f>
        <v>0</v>
      </c>
      <c r="F2601">
        <f>--ISNUMBER(IFERROR(SEARCH('Project Costing'!#REF!,'Equipment &amp; Materials'!J2607,1),""))</f>
        <v>0</v>
      </c>
      <c r="G2601" t="str">
        <f>IF(F2601=1,COUNTIF($F$8:F2601,1),"")</f>
        <v/>
      </c>
      <c r="I2601" s="157">
        <f>IFERROR($H$8:INDEX($H$8:$H$3000,COUNTIF($H$8:$H$3000,"?*")),"")</f>
        <v>0</v>
      </c>
    </row>
    <row r="2602" spans="1:9" x14ac:dyDescent="0.25">
      <c r="A2602">
        <f>--ISNUMBER(IFERROR(SEARCH('Project Costing'!#REF!,'Equipment &amp; Materials'!J2608,1),""))</f>
        <v>0</v>
      </c>
      <c r="B2602" t="str">
        <f>IF(A2602=1,COUNTIF($A$8:A2602,1),"")</f>
        <v/>
      </c>
      <c r="D2602" s="158">
        <f>IFERROR($C$8:INDEX($C$8:$C$3000,COUNTIF($C$8:$C$3000,"?*")),"")</f>
        <v>0</v>
      </c>
      <c r="F2602">
        <f>--ISNUMBER(IFERROR(SEARCH('Project Costing'!#REF!,'Equipment &amp; Materials'!J2608,1),""))</f>
        <v>0</v>
      </c>
      <c r="G2602" t="str">
        <f>IF(F2602=1,COUNTIF($F$8:F2602,1),"")</f>
        <v/>
      </c>
      <c r="I2602" s="157">
        <f>IFERROR($H$8:INDEX($H$8:$H$3000,COUNTIF($H$8:$H$3000,"?*")),"")</f>
        <v>0</v>
      </c>
    </row>
    <row r="2603" spans="1:9" x14ac:dyDescent="0.25">
      <c r="A2603">
        <f>--ISNUMBER(IFERROR(SEARCH('Project Costing'!#REF!,'Equipment &amp; Materials'!J2609,1),""))</f>
        <v>0</v>
      </c>
      <c r="B2603" t="str">
        <f>IF(A2603=1,COUNTIF($A$8:A2603,1),"")</f>
        <v/>
      </c>
      <c r="D2603" s="158">
        <f>IFERROR($C$8:INDEX($C$8:$C$3000,COUNTIF($C$8:$C$3000,"?*")),"")</f>
        <v>0</v>
      </c>
      <c r="F2603">
        <f>--ISNUMBER(IFERROR(SEARCH('Project Costing'!#REF!,'Equipment &amp; Materials'!J2609,1),""))</f>
        <v>0</v>
      </c>
      <c r="G2603" t="str">
        <f>IF(F2603=1,COUNTIF($F$8:F2603,1),"")</f>
        <v/>
      </c>
      <c r="I2603" s="157">
        <f>IFERROR($H$8:INDEX($H$8:$H$3000,COUNTIF($H$8:$H$3000,"?*")),"")</f>
        <v>0</v>
      </c>
    </row>
    <row r="2604" spans="1:9" x14ac:dyDescent="0.25">
      <c r="A2604">
        <f>--ISNUMBER(IFERROR(SEARCH('Project Costing'!#REF!,'Equipment &amp; Materials'!J2610,1),""))</f>
        <v>0</v>
      </c>
      <c r="B2604" t="str">
        <f>IF(A2604=1,COUNTIF($A$8:A2604,1),"")</f>
        <v/>
      </c>
      <c r="D2604" s="158">
        <f>IFERROR($C$8:INDEX($C$8:$C$3000,COUNTIF($C$8:$C$3000,"?*")),"")</f>
        <v>0</v>
      </c>
      <c r="F2604">
        <f>--ISNUMBER(IFERROR(SEARCH('Project Costing'!#REF!,'Equipment &amp; Materials'!J2610,1),""))</f>
        <v>0</v>
      </c>
      <c r="G2604" t="str">
        <f>IF(F2604=1,COUNTIF($F$8:F2604,1),"")</f>
        <v/>
      </c>
      <c r="I2604" s="157">
        <f>IFERROR($H$8:INDEX($H$8:$H$3000,COUNTIF($H$8:$H$3000,"?*")),"")</f>
        <v>0</v>
      </c>
    </row>
    <row r="2605" spans="1:9" x14ac:dyDescent="0.25">
      <c r="A2605">
        <f>--ISNUMBER(IFERROR(SEARCH('Project Costing'!#REF!,'Equipment &amp; Materials'!J2611,1),""))</f>
        <v>0</v>
      </c>
      <c r="B2605" t="str">
        <f>IF(A2605=1,COUNTIF($A$8:A2605,1),"")</f>
        <v/>
      </c>
      <c r="D2605" s="158">
        <f>IFERROR($C$8:INDEX($C$8:$C$3000,COUNTIF($C$8:$C$3000,"?*")),"")</f>
        <v>0</v>
      </c>
      <c r="F2605">
        <f>--ISNUMBER(IFERROR(SEARCH('Project Costing'!#REF!,'Equipment &amp; Materials'!J2611,1),""))</f>
        <v>0</v>
      </c>
      <c r="G2605" t="str">
        <f>IF(F2605=1,COUNTIF($F$8:F2605,1),"")</f>
        <v/>
      </c>
      <c r="I2605" s="157">
        <f>IFERROR($H$8:INDEX($H$8:$H$3000,COUNTIF($H$8:$H$3000,"?*")),"")</f>
        <v>0</v>
      </c>
    </row>
    <row r="2606" spans="1:9" x14ac:dyDescent="0.25">
      <c r="A2606">
        <f>--ISNUMBER(IFERROR(SEARCH('Project Costing'!#REF!,'Equipment &amp; Materials'!J2612,1),""))</f>
        <v>0</v>
      </c>
      <c r="B2606" t="str">
        <f>IF(A2606=1,COUNTIF($A$8:A2606,1),"")</f>
        <v/>
      </c>
      <c r="D2606" s="158">
        <f>IFERROR($C$8:INDEX($C$8:$C$3000,COUNTIF($C$8:$C$3000,"?*")),"")</f>
        <v>0</v>
      </c>
      <c r="F2606">
        <f>--ISNUMBER(IFERROR(SEARCH('Project Costing'!#REF!,'Equipment &amp; Materials'!J2612,1),""))</f>
        <v>0</v>
      </c>
      <c r="G2606" t="str">
        <f>IF(F2606=1,COUNTIF($F$8:F2606,1),"")</f>
        <v/>
      </c>
      <c r="I2606" s="157">
        <f>IFERROR($H$8:INDEX($H$8:$H$3000,COUNTIF($H$8:$H$3000,"?*")),"")</f>
        <v>0</v>
      </c>
    </row>
    <row r="2607" spans="1:9" x14ac:dyDescent="0.25">
      <c r="A2607">
        <f>--ISNUMBER(IFERROR(SEARCH('Project Costing'!#REF!,'Equipment &amp; Materials'!J2613,1),""))</f>
        <v>0</v>
      </c>
      <c r="B2607" t="str">
        <f>IF(A2607=1,COUNTIF($A$8:A2607,1),"")</f>
        <v/>
      </c>
      <c r="D2607" s="158">
        <f>IFERROR($C$8:INDEX($C$8:$C$3000,COUNTIF($C$8:$C$3000,"?*")),"")</f>
        <v>0</v>
      </c>
      <c r="F2607">
        <f>--ISNUMBER(IFERROR(SEARCH('Project Costing'!#REF!,'Equipment &amp; Materials'!J2613,1),""))</f>
        <v>0</v>
      </c>
      <c r="G2607" t="str">
        <f>IF(F2607=1,COUNTIF($F$8:F2607,1),"")</f>
        <v/>
      </c>
      <c r="I2607" s="157">
        <f>IFERROR($H$8:INDEX($H$8:$H$3000,COUNTIF($H$8:$H$3000,"?*")),"")</f>
        <v>0</v>
      </c>
    </row>
    <row r="2608" spans="1:9" x14ac:dyDescent="0.25">
      <c r="A2608">
        <f>--ISNUMBER(IFERROR(SEARCH('Project Costing'!#REF!,'Equipment &amp; Materials'!J2614,1),""))</f>
        <v>0</v>
      </c>
      <c r="B2608" t="str">
        <f>IF(A2608=1,COUNTIF($A$8:A2608,1),"")</f>
        <v/>
      </c>
      <c r="D2608" s="158">
        <f>IFERROR($C$8:INDEX($C$8:$C$3000,COUNTIF($C$8:$C$3000,"?*")),"")</f>
        <v>0</v>
      </c>
      <c r="F2608">
        <f>--ISNUMBER(IFERROR(SEARCH('Project Costing'!#REF!,'Equipment &amp; Materials'!J2614,1),""))</f>
        <v>0</v>
      </c>
      <c r="G2608" t="str">
        <f>IF(F2608=1,COUNTIF($F$8:F2608,1),"")</f>
        <v/>
      </c>
      <c r="I2608" s="157">
        <f>IFERROR($H$8:INDEX($H$8:$H$3000,COUNTIF($H$8:$H$3000,"?*")),"")</f>
        <v>0</v>
      </c>
    </row>
    <row r="2609" spans="1:9" x14ac:dyDescent="0.25">
      <c r="A2609">
        <f>--ISNUMBER(IFERROR(SEARCH('Project Costing'!#REF!,'Equipment &amp; Materials'!J2615,1),""))</f>
        <v>0</v>
      </c>
      <c r="B2609" t="str">
        <f>IF(A2609=1,COUNTIF($A$8:A2609,1),"")</f>
        <v/>
      </c>
      <c r="D2609" s="158">
        <f>IFERROR($C$8:INDEX($C$8:$C$3000,COUNTIF($C$8:$C$3000,"?*")),"")</f>
        <v>0</v>
      </c>
      <c r="F2609">
        <f>--ISNUMBER(IFERROR(SEARCH('Project Costing'!#REF!,'Equipment &amp; Materials'!J2615,1),""))</f>
        <v>0</v>
      </c>
      <c r="G2609" t="str">
        <f>IF(F2609=1,COUNTIF($F$8:F2609,1),"")</f>
        <v/>
      </c>
      <c r="I2609" s="157">
        <f>IFERROR($H$8:INDEX($H$8:$H$3000,COUNTIF($H$8:$H$3000,"?*")),"")</f>
        <v>0</v>
      </c>
    </row>
    <row r="2610" spans="1:9" x14ac:dyDescent="0.25">
      <c r="A2610">
        <f>--ISNUMBER(IFERROR(SEARCH('Project Costing'!#REF!,'Equipment &amp; Materials'!J2616,1),""))</f>
        <v>0</v>
      </c>
      <c r="B2610" t="str">
        <f>IF(A2610=1,COUNTIF($A$8:A2610,1),"")</f>
        <v/>
      </c>
      <c r="D2610" s="158">
        <f>IFERROR($C$8:INDEX($C$8:$C$3000,COUNTIF($C$8:$C$3000,"?*")),"")</f>
        <v>0</v>
      </c>
      <c r="F2610">
        <f>--ISNUMBER(IFERROR(SEARCH('Project Costing'!#REF!,'Equipment &amp; Materials'!J2616,1),""))</f>
        <v>0</v>
      </c>
      <c r="G2610" t="str">
        <f>IF(F2610=1,COUNTIF($F$8:F2610,1),"")</f>
        <v/>
      </c>
      <c r="I2610" s="157">
        <f>IFERROR($H$8:INDEX($H$8:$H$3000,COUNTIF($H$8:$H$3000,"?*")),"")</f>
        <v>0</v>
      </c>
    </row>
    <row r="2611" spans="1:9" x14ac:dyDescent="0.25">
      <c r="A2611">
        <f>--ISNUMBER(IFERROR(SEARCH('Project Costing'!#REF!,'Equipment &amp; Materials'!J2617,1),""))</f>
        <v>0</v>
      </c>
      <c r="B2611" t="str">
        <f>IF(A2611=1,COUNTIF($A$8:A2611,1),"")</f>
        <v/>
      </c>
      <c r="D2611" s="158">
        <f>IFERROR($C$8:INDEX($C$8:$C$3000,COUNTIF($C$8:$C$3000,"?*")),"")</f>
        <v>0</v>
      </c>
      <c r="F2611">
        <f>--ISNUMBER(IFERROR(SEARCH('Project Costing'!#REF!,'Equipment &amp; Materials'!J2617,1),""))</f>
        <v>0</v>
      </c>
      <c r="G2611" t="str">
        <f>IF(F2611=1,COUNTIF($F$8:F2611,1),"")</f>
        <v/>
      </c>
      <c r="I2611" s="157">
        <f>IFERROR($H$8:INDEX($H$8:$H$3000,COUNTIF($H$8:$H$3000,"?*")),"")</f>
        <v>0</v>
      </c>
    </row>
    <row r="2612" spans="1:9" x14ac:dyDescent="0.25">
      <c r="A2612">
        <f>--ISNUMBER(IFERROR(SEARCH('Project Costing'!#REF!,'Equipment &amp; Materials'!J2618,1),""))</f>
        <v>0</v>
      </c>
      <c r="B2612" t="str">
        <f>IF(A2612=1,COUNTIF($A$8:A2612,1),"")</f>
        <v/>
      </c>
      <c r="D2612" s="158">
        <f>IFERROR($C$8:INDEX($C$8:$C$3000,COUNTIF($C$8:$C$3000,"?*")),"")</f>
        <v>0</v>
      </c>
      <c r="F2612">
        <f>--ISNUMBER(IFERROR(SEARCH('Project Costing'!#REF!,'Equipment &amp; Materials'!J2618,1),""))</f>
        <v>0</v>
      </c>
      <c r="G2612" t="str">
        <f>IF(F2612=1,COUNTIF($F$8:F2612,1),"")</f>
        <v/>
      </c>
      <c r="I2612" s="157">
        <f>IFERROR($H$8:INDEX($H$8:$H$3000,COUNTIF($H$8:$H$3000,"?*")),"")</f>
        <v>0</v>
      </c>
    </row>
    <row r="2613" spans="1:9" x14ac:dyDescent="0.25">
      <c r="A2613">
        <f>--ISNUMBER(IFERROR(SEARCH('Project Costing'!#REF!,'Equipment &amp; Materials'!J2619,1),""))</f>
        <v>0</v>
      </c>
      <c r="B2613" t="str">
        <f>IF(A2613=1,COUNTIF($A$8:A2613,1),"")</f>
        <v/>
      </c>
      <c r="D2613" s="158">
        <f>IFERROR($C$8:INDEX($C$8:$C$3000,COUNTIF($C$8:$C$3000,"?*")),"")</f>
        <v>0</v>
      </c>
      <c r="F2613">
        <f>--ISNUMBER(IFERROR(SEARCH('Project Costing'!#REF!,'Equipment &amp; Materials'!J2619,1),""))</f>
        <v>0</v>
      </c>
      <c r="G2613" t="str">
        <f>IF(F2613=1,COUNTIF($F$8:F2613,1),"")</f>
        <v/>
      </c>
      <c r="I2613" s="157">
        <f>IFERROR($H$8:INDEX($H$8:$H$3000,COUNTIF($H$8:$H$3000,"?*")),"")</f>
        <v>0</v>
      </c>
    </row>
    <row r="2614" spans="1:9" x14ac:dyDescent="0.25">
      <c r="A2614">
        <f>--ISNUMBER(IFERROR(SEARCH('Project Costing'!#REF!,'Equipment &amp; Materials'!J2620,1),""))</f>
        <v>0</v>
      </c>
      <c r="B2614" t="str">
        <f>IF(A2614=1,COUNTIF($A$8:A2614,1),"")</f>
        <v/>
      </c>
      <c r="D2614" s="158">
        <f>IFERROR($C$8:INDEX($C$8:$C$3000,COUNTIF($C$8:$C$3000,"?*")),"")</f>
        <v>0</v>
      </c>
      <c r="F2614">
        <f>--ISNUMBER(IFERROR(SEARCH('Project Costing'!#REF!,'Equipment &amp; Materials'!J2620,1),""))</f>
        <v>0</v>
      </c>
      <c r="G2614" t="str">
        <f>IF(F2614=1,COUNTIF($F$8:F2614,1),"")</f>
        <v/>
      </c>
      <c r="I2614" s="157">
        <f>IFERROR($H$8:INDEX($H$8:$H$3000,COUNTIF($H$8:$H$3000,"?*")),"")</f>
        <v>0</v>
      </c>
    </row>
    <row r="2615" spans="1:9" x14ac:dyDescent="0.25">
      <c r="A2615">
        <f>--ISNUMBER(IFERROR(SEARCH('Project Costing'!#REF!,'Equipment &amp; Materials'!J2621,1),""))</f>
        <v>0</v>
      </c>
      <c r="B2615" t="str">
        <f>IF(A2615=1,COUNTIF($A$8:A2615,1),"")</f>
        <v/>
      </c>
      <c r="D2615" s="158">
        <f>IFERROR($C$8:INDEX($C$8:$C$3000,COUNTIF($C$8:$C$3000,"?*")),"")</f>
        <v>0</v>
      </c>
      <c r="F2615">
        <f>--ISNUMBER(IFERROR(SEARCH('Project Costing'!#REF!,'Equipment &amp; Materials'!J2621,1),""))</f>
        <v>0</v>
      </c>
      <c r="G2615" t="str">
        <f>IF(F2615=1,COUNTIF($F$8:F2615,1),"")</f>
        <v/>
      </c>
      <c r="I2615" s="157">
        <f>IFERROR($H$8:INDEX($H$8:$H$3000,COUNTIF($H$8:$H$3000,"?*")),"")</f>
        <v>0</v>
      </c>
    </row>
    <row r="2616" spans="1:9" x14ac:dyDescent="0.25">
      <c r="A2616">
        <f>--ISNUMBER(IFERROR(SEARCH('Project Costing'!#REF!,'Equipment &amp; Materials'!J2622,1),""))</f>
        <v>0</v>
      </c>
      <c r="B2616" t="str">
        <f>IF(A2616=1,COUNTIF($A$8:A2616,1),"")</f>
        <v/>
      </c>
      <c r="D2616" s="158">
        <f>IFERROR($C$8:INDEX($C$8:$C$3000,COUNTIF($C$8:$C$3000,"?*")),"")</f>
        <v>0</v>
      </c>
      <c r="F2616">
        <f>--ISNUMBER(IFERROR(SEARCH('Project Costing'!#REF!,'Equipment &amp; Materials'!J2622,1),""))</f>
        <v>0</v>
      </c>
      <c r="G2616" t="str">
        <f>IF(F2616=1,COUNTIF($F$8:F2616,1),"")</f>
        <v/>
      </c>
      <c r="I2616" s="157">
        <f>IFERROR($H$8:INDEX($H$8:$H$3000,COUNTIF($H$8:$H$3000,"?*")),"")</f>
        <v>0</v>
      </c>
    </row>
    <row r="2617" spans="1:9" x14ac:dyDescent="0.25">
      <c r="A2617">
        <f>--ISNUMBER(IFERROR(SEARCH('Project Costing'!#REF!,'Equipment &amp; Materials'!J2623,1),""))</f>
        <v>0</v>
      </c>
      <c r="B2617" t="str">
        <f>IF(A2617=1,COUNTIF($A$8:A2617,1),"")</f>
        <v/>
      </c>
      <c r="D2617" s="158">
        <f>IFERROR($C$8:INDEX($C$8:$C$3000,COUNTIF($C$8:$C$3000,"?*")),"")</f>
        <v>0</v>
      </c>
      <c r="F2617">
        <f>--ISNUMBER(IFERROR(SEARCH('Project Costing'!#REF!,'Equipment &amp; Materials'!J2623,1),""))</f>
        <v>0</v>
      </c>
      <c r="G2617" t="str">
        <f>IF(F2617=1,COUNTIF($F$8:F2617,1),"")</f>
        <v/>
      </c>
      <c r="I2617" s="157">
        <f>IFERROR($H$8:INDEX($H$8:$H$3000,COUNTIF($H$8:$H$3000,"?*")),"")</f>
        <v>0</v>
      </c>
    </row>
    <row r="2618" spans="1:9" x14ac:dyDescent="0.25">
      <c r="A2618">
        <f>--ISNUMBER(IFERROR(SEARCH('Project Costing'!#REF!,'Equipment &amp; Materials'!J2624,1),""))</f>
        <v>0</v>
      </c>
      <c r="B2618" t="str">
        <f>IF(A2618=1,COUNTIF($A$8:A2618,1),"")</f>
        <v/>
      </c>
      <c r="D2618" s="158">
        <f>IFERROR($C$8:INDEX($C$8:$C$3000,COUNTIF($C$8:$C$3000,"?*")),"")</f>
        <v>0</v>
      </c>
      <c r="F2618">
        <f>--ISNUMBER(IFERROR(SEARCH('Project Costing'!#REF!,'Equipment &amp; Materials'!J2624,1),""))</f>
        <v>0</v>
      </c>
      <c r="G2618" t="str">
        <f>IF(F2618=1,COUNTIF($F$8:F2618,1),"")</f>
        <v/>
      </c>
      <c r="I2618" s="157">
        <f>IFERROR($H$8:INDEX($H$8:$H$3000,COUNTIF($H$8:$H$3000,"?*")),"")</f>
        <v>0</v>
      </c>
    </row>
    <row r="2619" spans="1:9" x14ac:dyDescent="0.25">
      <c r="A2619">
        <f>--ISNUMBER(IFERROR(SEARCH('Project Costing'!#REF!,'Equipment &amp; Materials'!J2625,1),""))</f>
        <v>0</v>
      </c>
      <c r="B2619" t="str">
        <f>IF(A2619=1,COUNTIF($A$8:A2619,1),"")</f>
        <v/>
      </c>
      <c r="D2619" s="158">
        <f>IFERROR($C$8:INDEX($C$8:$C$3000,COUNTIF($C$8:$C$3000,"?*")),"")</f>
        <v>0</v>
      </c>
      <c r="F2619">
        <f>--ISNUMBER(IFERROR(SEARCH('Project Costing'!#REF!,'Equipment &amp; Materials'!J2625,1),""))</f>
        <v>0</v>
      </c>
      <c r="G2619" t="str">
        <f>IF(F2619=1,COUNTIF($F$8:F2619,1),"")</f>
        <v/>
      </c>
      <c r="I2619" s="157">
        <f>IFERROR($H$8:INDEX($H$8:$H$3000,COUNTIF($H$8:$H$3000,"?*")),"")</f>
        <v>0</v>
      </c>
    </row>
    <row r="2620" spans="1:9" x14ac:dyDescent="0.25">
      <c r="A2620">
        <f>--ISNUMBER(IFERROR(SEARCH('Project Costing'!#REF!,'Equipment &amp; Materials'!J2626,1),""))</f>
        <v>0</v>
      </c>
      <c r="B2620" t="str">
        <f>IF(A2620=1,COUNTIF($A$8:A2620,1),"")</f>
        <v/>
      </c>
      <c r="D2620" s="158">
        <f>IFERROR($C$8:INDEX($C$8:$C$3000,COUNTIF($C$8:$C$3000,"?*")),"")</f>
        <v>0</v>
      </c>
      <c r="F2620">
        <f>--ISNUMBER(IFERROR(SEARCH('Project Costing'!#REF!,'Equipment &amp; Materials'!J2626,1),""))</f>
        <v>0</v>
      </c>
      <c r="G2620" t="str">
        <f>IF(F2620=1,COUNTIF($F$8:F2620,1),"")</f>
        <v/>
      </c>
      <c r="I2620" s="157">
        <f>IFERROR($H$8:INDEX($H$8:$H$3000,COUNTIF($H$8:$H$3000,"?*")),"")</f>
        <v>0</v>
      </c>
    </row>
    <row r="2621" spans="1:9" x14ac:dyDescent="0.25">
      <c r="A2621">
        <f>--ISNUMBER(IFERROR(SEARCH('Project Costing'!#REF!,'Equipment &amp; Materials'!J2627,1),""))</f>
        <v>0</v>
      </c>
      <c r="B2621" t="str">
        <f>IF(A2621=1,COUNTIF($A$8:A2621,1),"")</f>
        <v/>
      </c>
      <c r="D2621" s="158">
        <f>IFERROR($C$8:INDEX($C$8:$C$3000,COUNTIF($C$8:$C$3000,"?*")),"")</f>
        <v>0</v>
      </c>
      <c r="F2621">
        <f>--ISNUMBER(IFERROR(SEARCH('Project Costing'!#REF!,'Equipment &amp; Materials'!J2627,1),""))</f>
        <v>0</v>
      </c>
      <c r="G2621" t="str">
        <f>IF(F2621=1,COUNTIF($F$8:F2621,1),"")</f>
        <v/>
      </c>
      <c r="I2621" s="157">
        <f>IFERROR($H$8:INDEX($H$8:$H$3000,COUNTIF($H$8:$H$3000,"?*")),"")</f>
        <v>0</v>
      </c>
    </row>
    <row r="2622" spans="1:9" x14ac:dyDescent="0.25">
      <c r="A2622">
        <f>--ISNUMBER(IFERROR(SEARCH('Project Costing'!#REF!,'Equipment &amp; Materials'!J2628,1),""))</f>
        <v>0</v>
      </c>
      <c r="B2622" t="str">
        <f>IF(A2622=1,COUNTIF($A$8:A2622,1),"")</f>
        <v/>
      </c>
      <c r="D2622" s="158">
        <f>IFERROR($C$8:INDEX($C$8:$C$3000,COUNTIF($C$8:$C$3000,"?*")),"")</f>
        <v>0</v>
      </c>
      <c r="F2622">
        <f>--ISNUMBER(IFERROR(SEARCH('Project Costing'!#REF!,'Equipment &amp; Materials'!J2628,1),""))</f>
        <v>0</v>
      </c>
      <c r="G2622" t="str">
        <f>IF(F2622=1,COUNTIF($F$8:F2622,1),"")</f>
        <v/>
      </c>
      <c r="I2622" s="157">
        <f>IFERROR($H$8:INDEX($H$8:$H$3000,COUNTIF($H$8:$H$3000,"?*")),"")</f>
        <v>0</v>
      </c>
    </row>
    <row r="2623" spans="1:9" x14ac:dyDescent="0.25">
      <c r="A2623">
        <f>--ISNUMBER(IFERROR(SEARCH('Project Costing'!#REF!,'Equipment &amp; Materials'!J2629,1),""))</f>
        <v>0</v>
      </c>
      <c r="B2623" t="str">
        <f>IF(A2623=1,COUNTIF($A$8:A2623,1),"")</f>
        <v/>
      </c>
      <c r="D2623" s="158">
        <f>IFERROR($C$8:INDEX($C$8:$C$3000,COUNTIF($C$8:$C$3000,"?*")),"")</f>
        <v>0</v>
      </c>
      <c r="F2623">
        <f>--ISNUMBER(IFERROR(SEARCH('Project Costing'!#REF!,'Equipment &amp; Materials'!J2629,1),""))</f>
        <v>0</v>
      </c>
      <c r="G2623" t="str">
        <f>IF(F2623=1,COUNTIF($F$8:F2623,1),"")</f>
        <v/>
      </c>
      <c r="I2623" s="157">
        <f>IFERROR($H$8:INDEX($H$8:$H$3000,COUNTIF($H$8:$H$3000,"?*")),"")</f>
        <v>0</v>
      </c>
    </row>
    <row r="2624" spans="1:9" x14ac:dyDescent="0.25">
      <c r="A2624">
        <f>--ISNUMBER(IFERROR(SEARCH('Project Costing'!#REF!,'Equipment &amp; Materials'!J2630,1),""))</f>
        <v>0</v>
      </c>
      <c r="B2624" t="str">
        <f>IF(A2624=1,COUNTIF($A$8:A2624,1),"")</f>
        <v/>
      </c>
      <c r="D2624" s="158">
        <f>IFERROR($C$8:INDEX($C$8:$C$3000,COUNTIF($C$8:$C$3000,"?*")),"")</f>
        <v>0</v>
      </c>
      <c r="F2624">
        <f>--ISNUMBER(IFERROR(SEARCH('Project Costing'!#REF!,'Equipment &amp; Materials'!J2630,1),""))</f>
        <v>0</v>
      </c>
      <c r="G2624" t="str">
        <f>IF(F2624=1,COUNTIF($F$8:F2624,1),"")</f>
        <v/>
      </c>
      <c r="I2624" s="157">
        <f>IFERROR($H$8:INDEX($H$8:$H$3000,COUNTIF($H$8:$H$3000,"?*")),"")</f>
        <v>0</v>
      </c>
    </row>
    <row r="2625" spans="1:9" x14ac:dyDescent="0.25">
      <c r="A2625">
        <f>--ISNUMBER(IFERROR(SEARCH('Project Costing'!#REF!,'Equipment &amp; Materials'!J2631,1),""))</f>
        <v>0</v>
      </c>
      <c r="B2625" t="str">
        <f>IF(A2625=1,COUNTIF($A$8:A2625,1),"")</f>
        <v/>
      </c>
      <c r="D2625" s="158">
        <f>IFERROR($C$8:INDEX($C$8:$C$3000,COUNTIF($C$8:$C$3000,"?*")),"")</f>
        <v>0</v>
      </c>
      <c r="F2625">
        <f>--ISNUMBER(IFERROR(SEARCH('Project Costing'!#REF!,'Equipment &amp; Materials'!J2631,1),""))</f>
        <v>0</v>
      </c>
      <c r="G2625" t="str">
        <f>IF(F2625=1,COUNTIF($F$8:F2625,1),"")</f>
        <v/>
      </c>
      <c r="I2625" s="157">
        <f>IFERROR($H$8:INDEX($H$8:$H$3000,COUNTIF($H$8:$H$3000,"?*")),"")</f>
        <v>0</v>
      </c>
    </row>
    <row r="2626" spans="1:9" x14ac:dyDescent="0.25">
      <c r="A2626">
        <f>--ISNUMBER(IFERROR(SEARCH('Project Costing'!#REF!,'Equipment &amp; Materials'!J2632,1),""))</f>
        <v>0</v>
      </c>
      <c r="B2626" t="str">
        <f>IF(A2626=1,COUNTIF($A$8:A2626,1),"")</f>
        <v/>
      </c>
      <c r="D2626" s="158">
        <f>IFERROR($C$8:INDEX($C$8:$C$3000,COUNTIF($C$8:$C$3000,"?*")),"")</f>
        <v>0</v>
      </c>
      <c r="F2626">
        <f>--ISNUMBER(IFERROR(SEARCH('Project Costing'!#REF!,'Equipment &amp; Materials'!J2632,1),""))</f>
        <v>0</v>
      </c>
      <c r="G2626" t="str">
        <f>IF(F2626=1,COUNTIF($F$8:F2626,1),"")</f>
        <v/>
      </c>
      <c r="I2626" s="157">
        <f>IFERROR($H$8:INDEX($H$8:$H$3000,COUNTIF($H$8:$H$3000,"?*")),"")</f>
        <v>0</v>
      </c>
    </row>
    <row r="2627" spans="1:9" x14ac:dyDescent="0.25">
      <c r="A2627">
        <f>--ISNUMBER(IFERROR(SEARCH('Project Costing'!#REF!,'Equipment &amp; Materials'!J2633,1),""))</f>
        <v>0</v>
      </c>
      <c r="B2627" t="str">
        <f>IF(A2627=1,COUNTIF($A$8:A2627,1),"")</f>
        <v/>
      </c>
      <c r="D2627" s="158">
        <f>IFERROR($C$8:INDEX($C$8:$C$3000,COUNTIF($C$8:$C$3000,"?*")),"")</f>
        <v>0</v>
      </c>
      <c r="F2627">
        <f>--ISNUMBER(IFERROR(SEARCH('Project Costing'!#REF!,'Equipment &amp; Materials'!J2633,1),""))</f>
        <v>0</v>
      </c>
      <c r="G2627" t="str">
        <f>IF(F2627=1,COUNTIF($F$8:F2627,1),"")</f>
        <v/>
      </c>
      <c r="I2627" s="157">
        <f>IFERROR($H$8:INDEX($H$8:$H$3000,COUNTIF($H$8:$H$3000,"?*")),"")</f>
        <v>0</v>
      </c>
    </row>
    <row r="2628" spans="1:9" x14ac:dyDescent="0.25">
      <c r="A2628">
        <f>--ISNUMBER(IFERROR(SEARCH('Project Costing'!#REF!,'Equipment &amp; Materials'!J2634,1),""))</f>
        <v>0</v>
      </c>
      <c r="B2628" t="str">
        <f>IF(A2628=1,COUNTIF($A$8:A2628,1),"")</f>
        <v/>
      </c>
      <c r="D2628" s="158">
        <f>IFERROR($C$8:INDEX($C$8:$C$3000,COUNTIF($C$8:$C$3000,"?*")),"")</f>
        <v>0</v>
      </c>
      <c r="F2628">
        <f>--ISNUMBER(IFERROR(SEARCH('Project Costing'!#REF!,'Equipment &amp; Materials'!J2634,1),""))</f>
        <v>0</v>
      </c>
      <c r="G2628" t="str">
        <f>IF(F2628=1,COUNTIF($F$8:F2628,1),"")</f>
        <v/>
      </c>
      <c r="I2628" s="157">
        <f>IFERROR($H$8:INDEX($H$8:$H$3000,COUNTIF($H$8:$H$3000,"?*")),"")</f>
        <v>0</v>
      </c>
    </row>
    <row r="2629" spans="1:9" x14ac:dyDescent="0.25">
      <c r="A2629">
        <f>--ISNUMBER(IFERROR(SEARCH('Project Costing'!#REF!,'Equipment &amp; Materials'!J2635,1),""))</f>
        <v>0</v>
      </c>
      <c r="B2629" t="str">
        <f>IF(A2629=1,COUNTIF($A$8:A2629,1),"")</f>
        <v/>
      </c>
      <c r="D2629" s="158">
        <f>IFERROR($C$8:INDEX($C$8:$C$3000,COUNTIF($C$8:$C$3000,"?*")),"")</f>
        <v>0</v>
      </c>
      <c r="F2629">
        <f>--ISNUMBER(IFERROR(SEARCH('Project Costing'!#REF!,'Equipment &amp; Materials'!J2635,1),""))</f>
        <v>0</v>
      </c>
      <c r="G2629" t="str">
        <f>IF(F2629=1,COUNTIF($F$8:F2629,1),"")</f>
        <v/>
      </c>
      <c r="I2629" s="157">
        <f>IFERROR($H$8:INDEX($H$8:$H$3000,COUNTIF($H$8:$H$3000,"?*")),"")</f>
        <v>0</v>
      </c>
    </row>
    <row r="2630" spans="1:9" x14ac:dyDescent="0.25">
      <c r="A2630">
        <f>--ISNUMBER(IFERROR(SEARCH('Project Costing'!#REF!,'Equipment &amp; Materials'!J2636,1),""))</f>
        <v>0</v>
      </c>
      <c r="B2630" t="str">
        <f>IF(A2630=1,COUNTIF($A$8:A2630,1),"")</f>
        <v/>
      </c>
      <c r="D2630" s="158">
        <f>IFERROR($C$8:INDEX($C$8:$C$3000,COUNTIF($C$8:$C$3000,"?*")),"")</f>
        <v>0</v>
      </c>
      <c r="F2630">
        <f>--ISNUMBER(IFERROR(SEARCH('Project Costing'!#REF!,'Equipment &amp; Materials'!J2636,1),""))</f>
        <v>0</v>
      </c>
      <c r="G2630" t="str">
        <f>IF(F2630=1,COUNTIF($F$8:F2630,1),"")</f>
        <v/>
      </c>
      <c r="I2630" s="157">
        <f>IFERROR($H$8:INDEX($H$8:$H$3000,COUNTIF($H$8:$H$3000,"?*")),"")</f>
        <v>0</v>
      </c>
    </row>
    <row r="2631" spans="1:9" x14ac:dyDescent="0.25">
      <c r="A2631">
        <f>--ISNUMBER(IFERROR(SEARCH('Project Costing'!#REF!,'Equipment &amp; Materials'!J2637,1),""))</f>
        <v>0</v>
      </c>
      <c r="B2631" t="str">
        <f>IF(A2631=1,COUNTIF($A$8:A2631,1),"")</f>
        <v/>
      </c>
      <c r="D2631" s="158">
        <f>IFERROR($C$8:INDEX($C$8:$C$3000,COUNTIF($C$8:$C$3000,"?*")),"")</f>
        <v>0</v>
      </c>
      <c r="F2631">
        <f>--ISNUMBER(IFERROR(SEARCH('Project Costing'!#REF!,'Equipment &amp; Materials'!J2637,1),""))</f>
        <v>0</v>
      </c>
      <c r="G2631" t="str">
        <f>IF(F2631=1,COUNTIF($F$8:F2631,1),"")</f>
        <v/>
      </c>
      <c r="I2631" s="157">
        <f>IFERROR($H$8:INDEX($H$8:$H$3000,COUNTIF($H$8:$H$3000,"?*")),"")</f>
        <v>0</v>
      </c>
    </row>
    <row r="2632" spans="1:9" x14ac:dyDescent="0.25">
      <c r="A2632">
        <f>--ISNUMBER(IFERROR(SEARCH('Project Costing'!#REF!,'Equipment &amp; Materials'!J2638,1),""))</f>
        <v>0</v>
      </c>
      <c r="B2632" t="str">
        <f>IF(A2632=1,COUNTIF($A$8:A2632,1),"")</f>
        <v/>
      </c>
      <c r="D2632" s="158">
        <f>IFERROR($C$8:INDEX($C$8:$C$3000,COUNTIF($C$8:$C$3000,"?*")),"")</f>
        <v>0</v>
      </c>
      <c r="F2632">
        <f>--ISNUMBER(IFERROR(SEARCH('Project Costing'!#REF!,'Equipment &amp; Materials'!J2638,1),""))</f>
        <v>0</v>
      </c>
      <c r="G2632" t="str">
        <f>IF(F2632=1,COUNTIF($F$8:F2632,1),"")</f>
        <v/>
      </c>
      <c r="I2632" s="157">
        <f>IFERROR($H$8:INDEX($H$8:$H$3000,COUNTIF($H$8:$H$3000,"?*")),"")</f>
        <v>0</v>
      </c>
    </row>
    <row r="2633" spans="1:9" x14ac:dyDescent="0.25">
      <c r="A2633">
        <f>--ISNUMBER(IFERROR(SEARCH('Project Costing'!#REF!,'Equipment &amp; Materials'!J2639,1),""))</f>
        <v>0</v>
      </c>
      <c r="B2633" t="str">
        <f>IF(A2633=1,COUNTIF($A$8:A2633,1),"")</f>
        <v/>
      </c>
      <c r="D2633" s="158">
        <f>IFERROR($C$8:INDEX($C$8:$C$3000,COUNTIF($C$8:$C$3000,"?*")),"")</f>
        <v>0</v>
      </c>
      <c r="F2633">
        <f>--ISNUMBER(IFERROR(SEARCH('Project Costing'!#REF!,'Equipment &amp; Materials'!J2639,1),""))</f>
        <v>0</v>
      </c>
      <c r="G2633" t="str">
        <f>IF(F2633=1,COUNTIF($F$8:F2633,1),"")</f>
        <v/>
      </c>
      <c r="I2633" s="157">
        <f>IFERROR($H$8:INDEX($H$8:$H$3000,COUNTIF($H$8:$H$3000,"?*")),"")</f>
        <v>0</v>
      </c>
    </row>
    <row r="2634" spans="1:9" x14ac:dyDescent="0.25">
      <c r="A2634">
        <f>--ISNUMBER(IFERROR(SEARCH('Project Costing'!#REF!,'Equipment &amp; Materials'!J2640,1),""))</f>
        <v>0</v>
      </c>
      <c r="B2634" t="str">
        <f>IF(A2634=1,COUNTIF($A$8:A2634,1),"")</f>
        <v/>
      </c>
      <c r="D2634" s="158">
        <f>IFERROR($C$8:INDEX($C$8:$C$3000,COUNTIF($C$8:$C$3000,"?*")),"")</f>
        <v>0</v>
      </c>
      <c r="F2634">
        <f>--ISNUMBER(IFERROR(SEARCH('Project Costing'!#REF!,'Equipment &amp; Materials'!J2640,1),""))</f>
        <v>0</v>
      </c>
      <c r="G2634" t="str">
        <f>IF(F2634=1,COUNTIF($F$8:F2634,1),"")</f>
        <v/>
      </c>
      <c r="I2634" s="157">
        <f>IFERROR($H$8:INDEX($H$8:$H$3000,COUNTIF($H$8:$H$3000,"?*")),"")</f>
        <v>0</v>
      </c>
    </row>
    <row r="2635" spans="1:9" x14ac:dyDescent="0.25">
      <c r="A2635">
        <f>--ISNUMBER(IFERROR(SEARCH('Project Costing'!#REF!,'Equipment &amp; Materials'!J2641,1),""))</f>
        <v>0</v>
      </c>
      <c r="B2635" t="str">
        <f>IF(A2635=1,COUNTIF($A$8:A2635,1),"")</f>
        <v/>
      </c>
      <c r="D2635" s="158">
        <f>IFERROR($C$8:INDEX($C$8:$C$3000,COUNTIF($C$8:$C$3000,"?*")),"")</f>
        <v>0</v>
      </c>
      <c r="F2635">
        <f>--ISNUMBER(IFERROR(SEARCH('Project Costing'!#REF!,'Equipment &amp; Materials'!J2641,1),""))</f>
        <v>0</v>
      </c>
      <c r="G2635" t="str">
        <f>IF(F2635=1,COUNTIF($F$8:F2635,1),"")</f>
        <v/>
      </c>
      <c r="I2635" s="157">
        <f>IFERROR($H$8:INDEX($H$8:$H$3000,COUNTIF($H$8:$H$3000,"?*")),"")</f>
        <v>0</v>
      </c>
    </row>
    <row r="2636" spans="1:9" x14ac:dyDescent="0.25">
      <c r="A2636">
        <f>--ISNUMBER(IFERROR(SEARCH('Project Costing'!#REF!,'Equipment &amp; Materials'!J2642,1),""))</f>
        <v>0</v>
      </c>
      <c r="B2636" t="str">
        <f>IF(A2636=1,COUNTIF($A$8:A2636,1),"")</f>
        <v/>
      </c>
      <c r="D2636" s="158">
        <f>IFERROR($C$8:INDEX($C$8:$C$3000,COUNTIF($C$8:$C$3000,"?*")),"")</f>
        <v>0</v>
      </c>
      <c r="F2636">
        <f>--ISNUMBER(IFERROR(SEARCH('Project Costing'!#REF!,'Equipment &amp; Materials'!J2642,1),""))</f>
        <v>0</v>
      </c>
      <c r="G2636" t="str">
        <f>IF(F2636=1,COUNTIF($F$8:F2636,1),"")</f>
        <v/>
      </c>
      <c r="I2636" s="157">
        <f>IFERROR($H$8:INDEX($H$8:$H$3000,COUNTIF($H$8:$H$3000,"?*")),"")</f>
        <v>0</v>
      </c>
    </row>
    <row r="2637" spans="1:9" x14ac:dyDescent="0.25">
      <c r="A2637">
        <f>--ISNUMBER(IFERROR(SEARCH('Project Costing'!#REF!,'Equipment &amp; Materials'!J2643,1),""))</f>
        <v>0</v>
      </c>
      <c r="B2637" t="str">
        <f>IF(A2637=1,COUNTIF($A$8:A2637,1),"")</f>
        <v/>
      </c>
      <c r="D2637" s="158">
        <f>IFERROR($C$8:INDEX($C$8:$C$3000,COUNTIF($C$8:$C$3000,"?*")),"")</f>
        <v>0</v>
      </c>
      <c r="F2637">
        <f>--ISNUMBER(IFERROR(SEARCH('Project Costing'!#REF!,'Equipment &amp; Materials'!J2643,1),""))</f>
        <v>0</v>
      </c>
      <c r="G2637" t="str">
        <f>IF(F2637=1,COUNTIF($F$8:F2637,1),"")</f>
        <v/>
      </c>
      <c r="I2637" s="157">
        <f>IFERROR($H$8:INDEX($H$8:$H$3000,COUNTIF($H$8:$H$3000,"?*")),"")</f>
        <v>0</v>
      </c>
    </row>
    <row r="2638" spans="1:9" x14ac:dyDescent="0.25">
      <c r="A2638">
        <f>--ISNUMBER(IFERROR(SEARCH('Project Costing'!#REF!,'Equipment &amp; Materials'!J2644,1),""))</f>
        <v>0</v>
      </c>
      <c r="B2638" t="str">
        <f>IF(A2638=1,COUNTIF($A$8:A2638,1),"")</f>
        <v/>
      </c>
      <c r="D2638" s="158">
        <f>IFERROR($C$8:INDEX($C$8:$C$3000,COUNTIF($C$8:$C$3000,"?*")),"")</f>
        <v>0</v>
      </c>
      <c r="F2638">
        <f>--ISNUMBER(IFERROR(SEARCH('Project Costing'!#REF!,'Equipment &amp; Materials'!J2644,1),""))</f>
        <v>0</v>
      </c>
      <c r="G2638" t="str">
        <f>IF(F2638=1,COUNTIF($F$8:F2638,1),"")</f>
        <v/>
      </c>
      <c r="I2638" s="157">
        <f>IFERROR($H$8:INDEX($H$8:$H$3000,COUNTIF($H$8:$H$3000,"?*")),"")</f>
        <v>0</v>
      </c>
    </row>
    <row r="2639" spans="1:9" x14ac:dyDescent="0.25">
      <c r="A2639">
        <f>--ISNUMBER(IFERROR(SEARCH('Project Costing'!#REF!,'Equipment &amp; Materials'!J2645,1),""))</f>
        <v>0</v>
      </c>
      <c r="B2639" t="str">
        <f>IF(A2639=1,COUNTIF($A$8:A2639,1),"")</f>
        <v/>
      </c>
      <c r="D2639" s="158">
        <f>IFERROR($C$8:INDEX($C$8:$C$3000,COUNTIF($C$8:$C$3000,"?*")),"")</f>
        <v>0</v>
      </c>
      <c r="F2639">
        <f>--ISNUMBER(IFERROR(SEARCH('Project Costing'!#REF!,'Equipment &amp; Materials'!J2645,1),""))</f>
        <v>0</v>
      </c>
      <c r="G2639" t="str">
        <f>IF(F2639=1,COUNTIF($F$8:F2639,1),"")</f>
        <v/>
      </c>
      <c r="I2639" s="157">
        <f>IFERROR($H$8:INDEX($H$8:$H$3000,COUNTIF($H$8:$H$3000,"?*")),"")</f>
        <v>0</v>
      </c>
    </row>
    <row r="2640" spans="1:9" x14ac:dyDescent="0.25">
      <c r="A2640">
        <f>--ISNUMBER(IFERROR(SEARCH('Project Costing'!#REF!,'Equipment &amp; Materials'!J2646,1),""))</f>
        <v>0</v>
      </c>
      <c r="B2640" t="str">
        <f>IF(A2640=1,COUNTIF($A$8:A2640,1),"")</f>
        <v/>
      </c>
      <c r="D2640" s="158">
        <f>IFERROR($C$8:INDEX($C$8:$C$3000,COUNTIF($C$8:$C$3000,"?*")),"")</f>
        <v>0</v>
      </c>
      <c r="F2640">
        <f>--ISNUMBER(IFERROR(SEARCH('Project Costing'!#REF!,'Equipment &amp; Materials'!J2646,1),""))</f>
        <v>0</v>
      </c>
      <c r="G2640" t="str">
        <f>IF(F2640=1,COUNTIF($F$8:F2640,1),"")</f>
        <v/>
      </c>
      <c r="I2640" s="157">
        <f>IFERROR($H$8:INDEX($H$8:$H$3000,COUNTIF($H$8:$H$3000,"?*")),"")</f>
        <v>0</v>
      </c>
    </row>
    <row r="2641" spans="1:9" x14ac:dyDescent="0.25">
      <c r="A2641">
        <f>--ISNUMBER(IFERROR(SEARCH('Project Costing'!#REF!,'Equipment &amp; Materials'!J2647,1),""))</f>
        <v>0</v>
      </c>
      <c r="B2641" t="str">
        <f>IF(A2641=1,COUNTIF($A$8:A2641,1),"")</f>
        <v/>
      </c>
      <c r="D2641" s="158">
        <f>IFERROR($C$8:INDEX($C$8:$C$3000,COUNTIF($C$8:$C$3000,"?*")),"")</f>
        <v>0</v>
      </c>
      <c r="F2641">
        <f>--ISNUMBER(IFERROR(SEARCH('Project Costing'!#REF!,'Equipment &amp; Materials'!J2647,1),""))</f>
        <v>0</v>
      </c>
      <c r="G2641" t="str">
        <f>IF(F2641=1,COUNTIF($F$8:F2641,1),"")</f>
        <v/>
      </c>
      <c r="I2641" s="157">
        <f>IFERROR($H$8:INDEX($H$8:$H$3000,COUNTIF($H$8:$H$3000,"?*")),"")</f>
        <v>0</v>
      </c>
    </row>
    <row r="2642" spans="1:9" x14ac:dyDescent="0.25">
      <c r="A2642">
        <f>--ISNUMBER(IFERROR(SEARCH('Project Costing'!#REF!,'Equipment &amp; Materials'!J2648,1),""))</f>
        <v>0</v>
      </c>
      <c r="B2642" t="str">
        <f>IF(A2642=1,COUNTIF($A$8:A2642,1),"")</f>
        <v/>
      </c>
      <c r="D2642" s="158">
        <f>IFERROR($C$8:INDEX($C$8:$C$3000,COUNTIF($C$8:$C$3000,"?*")),"")</f>
        <v>0</v>
      </c>
      <c r="F2642">
        <f>--ISNUMBER(IFERROR(SEARCH('Project Costing'!#REF!,'Equipment &amp; Materials'!J2648,1),""))</f>
        <v>0</v>
      </c>
      <c r="G2642" t="str">
        <f>IF(F2642=1,COUNTIF($F$8:F2642,1),"")</f>
        <v/>
      </c>
      <c r="I2642" s="157">
        <f>IFERROR($H$8:INDEX($H$8:$H$3000,COUNTIF($H$8:$H$3000,"?*")),"")</f>
        <v>0</v>
      </c>
    </row>
    <row r="2643" spans="1:9" x14ac:dyDescent="0.25">
      <c r="A2643">
        <f>--ISNUMBER(IFERROR(SEARCH('Project Costing'!#REF!,'Equipment &amp; Materials'!J2649,1),""))</f>
        <v>0</v>
      </c>
      <c r="B2643" t="str">
        <f>IF(A2643=1,COUNTIF($A$8:A2643,1),"")</f>
        <v/>
      </c>
      <c r="D2643" s="158">
        <f>IFERROR($C$8:INDEX($C$8:$C$3000,COUNTIF($C$8:$C$3000,"?*")),"")</f>
        <v>0</v>
      </c>
      <c r="F2643">
        <f>--ISNUMBER(IFERROR(SEARCH('Project Costing'!#REF!,'Equipment &amp; Materials'!J2649,1),""))</f>
        <v>0</v>
      </c>
      <c r="G2643" t="str">
        <f>IF(F2643=1,COUNTIF($F$8:F2643,1),"")</f>
        <v/>
      </c>
      <c r="I2643" s="157">
        <f>IFERROR($H$8:INDEX($H$8:$H$3000,COUNTIF($H$8:$H$3000,"?*")),"")</f>
        <v>0</v>
      </c>
    </row>
    <row r="2644" spans="1:9" x14ac:dyDescent="0.25">
      <c r="A2644">
        <f>--ISNUMBER(IFERROR(SEARCH('Project Costing'!#REF!,'Equipment &amp; Materials'!J2650,1),""))</f>
        <v>0</v>
      </c>
      <c r="B2644" t="str">
        <f>IF(A2644=1,COUNTIF($A$8:A2644,1),"")</f>
        <v/>
      </c>
      <c r="D2644" s="158">
        <f>IFERROR($C$8:INDEX($C$8:$C$3000,COUNTIF($C$8:$C$3000,"?*")),"")</f>
        <v>0</v>
      </c>
      <c r="F2644">
        <f>--ISNUMBER(IFERROR(SEARCH('Project Costing'!#REF!,'Equipment &amp; Materials'!J2650,1),""))</f>
        <v>0</v>
      </c>
      <c r="G2644" t="str">
        <f>IF(F2644=1,COUNTIF($F$8:F2644,1),"")</f>
        <v/>
      </c>
      <c r="I2644" s="157">
        <f>IFERROR($H$8:INDEX($H$8:$H$3000,COUNTIF($H$8:$H$3000,"?*")),"")</f>
        <v>0</v>
      </c>
    </row>
    <row r="2645" spans="1:9" x14ac:dyDescent="0.25">
      <c r="A2645">
        <f>--ISNUMBER(IFERROR(SEARCH('Project Costing'!#REF!,'Equipment &amp; Materials'!J2651,1),""))</f>
        <v>0</v>
      </c>
      <c r="B2645" t="str">
        <f>IF(A2645=1,COUNTIF($A$8:A2645,1),"")</f>
        <v/>
      </c>
      <c r="D2645" s="158">
        <f>IFERROR($C$8:INDEX($C$8:$C$3000,COUNTIF($C$8:$C$3000,"?*")),"")</f>
        <v>0</v>
      </c>
      <c r="F2645">
        <f>--ISNUMBER(IFERROR(SEARCH('Project Costing'!#REF!,'Equipment &amp; Materials'!J2651,1),""))</f>
        <v>0</v>
      </c>
      <c r="G2645" t="str">
        <f>IF(F2645=1,COUNTIF($F$8:F2645,1),"")</f>
        <v/>
      </c>
      <c r="I2645" s="157">
        <f>IFERROR($H$8:INDEX($H$8:$H$3000,COUNTIF($H$8:$H$3000,"?*")),"")</f>
        <v>0</v>
      </c>
    </row>
    <row r="2646" spans="1:9" x14ac:dyDescent="0.25">
      <c r="A2646">
        <f>--ISNUMBER(IFERROR(SEARCH('Project Costing'!#REF!,'Equipment &amp; Materials'!J2652,1),""))</f>
        <v>0</v>
      </c>
      <c r="B2646" t="str">
        <f>IF(A2646=1,COUNTIF($A$8:A2646,1),"")</f>
        <v/>
      </c>
      <c r="D2646" s="158">
        <f>IFERROR($C$8:INDEX($C$8:$C$3000,COUNTIF($C$8:$C$3000,"?*")),"")</f>
        <v>0</v>
      </c>
      <c r="F2646">
        <f>--ISNUMBER(IFERROR(SEARCH('Project Costing'!#REF!,'Equipment &amp; Materials'!J2652,1),""))</f>
        <v>0</v>
      </c>
      <c r="G2646" t="str">
        <f>IF(F2646=1,COUNTIF($F$8:F2646,1),"")</f>
        <v/>
      </c>
      <c r="I2646" s="157">
        <f>IFERROR($H$8:INDEX($H$8:$H$3000,COUNTIF($H$8:$H$3000,"?*")),"")</f>
        <v>0</v>
      </c>
    </row>
    <row r="2647" spans="1:9" x14ac:dyDescent="0.25">
      <c r="A2647">
        <f>--ISNUMBER(IFERROR(SEARCH('Project Costing'!#REF!,'Equipment &amp; Materials'!J2653,1),""))</f>
        <v>0</v>
      </c>
      <c r="B2647" t="str">
        <f>IF(A2647=1,COUNTIF($A$8:A2647,1),"")</f>
        <v/>
      </c>
      <c r="D2647" s="158">
        <f>IFERROR($C$8:INDEX($C$8:$C$3000,COUNTIF($C$8:$C$3000,"?*")),"")</f>
        <v>0</v>
      </c>
      <c r="F2647">
        <f>--ISNUMBER(IFERROR(SEARCH('Project Costing'!#REF!,'Equipment &amp; Materials'!J2653,1),""))</f>
        <v>0</v>
      </c>
      <c r="G2647" t="str">
        <f>IF(F2647=1,COUNTIF($F$8:F2647,1),"")</f>
        <v/>
      </c>
      <c r="I2647" s="157">
        <f>IFERROR($H$8:INDEX($H$8:$H$3000,COUNTIF($H$8:$H$3000,"?*")),"")</f>
        <v>0</v>
      </c>
    </row>
    <row r="2648" spans="1:9" x14ac:dyDescent="0.25">
      <c r="A2648">
        <f>--ISNUMBER(IFERROR(SEARCH('Project Costing'!#REF!,'Equipment &amp; Materials'!J2654,1),""))</f>
        <v>0</v>
      </c>
      <c r="B2648" t="str">
        <f>IF(A2648=1,COUNTIF($A$8:A2648,1),"")</f>
        <v/>
      </c>
      <c r="D2648" s="158">
        <f>IFERROR($C$8:INDEX($C$8:$C$3000,COUNTIF($C$8:$C$3000,"?*")),"")</f>
        <v>0</v>
      </c>
      <c r="F2648">
        <f>--ISNUMBER(IFERROR(SEARCH('Project Costing'!#REF!,'Equipment &amp; Materials'!J2654,1),""))</f>
        <v>0</v>
      </c>
      <c r="G2648" t="str">
        <f>IF(F2648=1,COUNTIF($F$8:F2648,1),"")</f>
        <v/>
      </c>
      <c r="I2648" s="157">
        <f>IFERROR($H$8:INDEX($H$8:$H$3000,COUNTIF($H$8:$H$3000,"?*")),"")</f>
        <v>0</v>
      </c>
    </row>
    <row r="2649" spans="1:9" x14ac:dyDescent="0.25">
      <c r="A2649">
        <f>--ISNUMBER(IFERROR(SEARCH('Project Costing'!#REF!,'Equipment &amp; Materials'!J2655,1),""))</f>
        <v>0</v>
      </c>
      <c r="B2649" t="str">
        <f>IF(A2649=1,COUNTIF($A$8:A2649,1),"")</f>
        <v/>
      </c>
      <c r="D2649" s="158">
        <f>IFERROR($C$8:INDEX($C$8:$C$3000,COUNTIF($C$8:$C$3000,"?*")),"")</f>
        <v>0</v>
      </c>
      <c r="F2649">
        <f>--ISNUMBER(IFERROR(SEARCH('Project Costing'!#REF!,'Equipment &amp; Materials'!J2655,1),""))</f>
        <v>0</v>
      </c>
      <c r="G2649" t="str">
        <f>IF(F2649=1,COUNTIF($F$8:F2649,1),"")</f>
        <v/>
      </c>
      <c r="I2649" s="157">
        <f>IFERROR($H$8:INDEX($H$8:$H$3000,COUNTIF($H$8:$H$3000,"?*")),"")</f>
        <v>0</v>
      </c>
    </row>
    <row r="2650" spans="1:9" x14ac:dyDescent="0.25">
      <c r="A2650">
        <f>--ISNUMBER(IFERROR(SEARCH('Project Costing'!#REF!,'Equipment &amp; Materials'!J2656,1),""))</f>
        <v>0</v>
      </c>
      <c r="B2650" t="str">
        <f>IF(A2650=1,COUNTIF($A$8:A2650,1),"")</f>
        <v/>
      </c>
      <c r="D2650" s="158">
        <f>IFERROR($C$8:INDEX($C$8:$C$3000,COUNTIF($C$8:$C$3000,"?*")),"")</f>
        <v>0</v>
      </c>
      <c r="F2650">
        <f>--ISNUMBER(IFERROR(SEARCH('Project Costing'!#REF!,'Equipment &amp; Materials'!J2656,1),""))</f>
        <v>0</v>
      </c>
      <c r="G2650" t="str">
        <f>IF(F2650=1,COUNTIF($F$8:F2650,1),"")</f>
        <v/>
      </c>
      <c r="I2650" s="157">
        <f>IFERROR($H$8:INDEX($H$8:$H$3000,COUNTIF($H$8:$H$3000,"?*")),"")</f>
        <v>0</v>
      </c>
    </row>
    <row r="2651" spans="1:9" x14ac:dyDescent="0.25">
      <c r="A2651">
        <f>--ISNUMBER(IFERROR(SEARCH('Project Costing'!#REF!,'Equipment &amp; Materials'!J2657,1),""))</f>
        <v>0</v>
      </c>
      <c r="B2651" t="str">
        <f>IF(A2651=1,COUNTIF($A$8:A2651,1),"")</f>
        <v/>
      </c>
      <c r="D2651" s="158">
        <f>IFERROR($C$8:INDEX($C$8:$C$3000,COUNTIF($C$8:$C$3000,"?*")),"")</f>
        <v>0</v>
      </c>
      <c r="F2651">
        <f>--ISNUMBER(IFERROR(SEARCH('Project Costing'!#REF!,'Equipment &amp; Materials'!J2657,1),""))</f>
        <v>0</v>
      </c>
      <c r="G2651" t="str">
        <f>IF(F2651=1,COUNTIF($F$8:F2651,1),"")</f>
        <v/>
      </c>
      <c r="I2651" s="157">
        <f>IFERROR($H$8:INDEX($H$8:$H$3000,COUNTIF($H$8:$H$3000,"?*")),"")</f>
        <v>0</v>
      </c>
    </row>
    <row r="2652" spans="1:9" x14ac:dyDescent="0.25">
      <c r="A2652">
        <f>--ISNUMBER(IFERROR(SEARCH('Project Costing'!#REF!,'Equipment &amp; Materials'!J2658,1),""))</f>
        <v>0</v>
      </c>
      <c r="B2652" t="str">
        <f>IF(A2652=1,COUNTIF($A$8:A2652,1),"")</f>
        <v/>
      </c>
      <c r="D2652" s="158">
        <f>IFERROR($C$8:INDEX($C$8:$C$3000,COUNTIF($C$8:$C$3000,"?*")),"")</f>
        <v>0</v>
      </c>
      <c r="F2652">
        <f>--ISNUMBER(IFERROR(SEARCH('Project Costing'!#REF!,'Equipment &amp; Materials'!J2658,1),""))</f>
        <v>0</v>
      </c>
      <c r="G2652" t="str">
        <f>IF(F2652=1,COUNTIF($F$8:F2652,1),"")</f>
        <v/>
      </c>
      <c r="I2652" s="157">
        <f>IFERROR($H$8:INDEX($H$8:$H$3000,COUNTIF($H$8:$H$3000,"?*")),"")</f>
        <v>0</v>
      </c>
    </row>
    <row r="2653" spans="1:9" x14ac:dyDescent="0.25">
      <c r="A2653">
        <f>--ISNUMBER(IFERROR(SEARCH('Project Costing'!#REF!,'Equipment &amp; Materials'!J2659,1),""))</f>
        <v>0</v>
      </c>
      <c r="B2653" t="str">
        <f>IF(A2653=1,COUNTIF($A$8:A2653,1),"")</f>
        <v/>
      </c>
      <c r="D2653" s="158">
        <f>IFERROR($C$8:INDEX($C$8:$C$3000,COUNTIF($C$8:$C$3000,"?*")),"")</f>
        <v>0</v>
      </c>
      <c r="F2653">
        <f>--ISNUMBER(IFERROR(SEARCH('Project Costing'!#REF!,'Equipment &amp; Materials'!J2659,1),""))</f>
        <v>0</v>
      </c>
      <c r="G2653" t="str">
        <f>IF(F2653=1,COUNTIF($F$8:F2653,1),"")</f>
        <v/>
      </c>
      <c r="I2653" s="157">
        <f>IFERROR($H$8:INDEX($H$8:$H$3000,COUNTIF($H$8:$H$3000,"?*")),"")</f>
        <v>0</v>
      </c>
    </row>
    <row r="2654" spans="1:9" x14ac:dyDescent="0.25">
      <c r="A2654">
        <f>--ISNUMBER(IFERROR(SEARCH('Project Costing'!#REF!,'Equipment &amp; Materials'!J2660,1),""))</f>
        <v>0</v>
      </c>
      <c r="B2654" t="str">
        <f>IF(A2654=1,COUNTIF($A$8:A2654,1),"")</f>
        <v/>
      </c>
      <c r="D2654" s="158">
        <f>IFERROR($C$8:INDEX($C$8:$C$3000,COUNTIF($C$8:$C$3000,"?*")),"")</f>
        <v>0</v>
      </c>
      <c r="F2654">
        <f>--ISNUMBER(IFERROR(SEARCH('Project Costing'!#REF!,'Equipment &amp; Materials'!J2660,1),""))</f>
        <v>0</v>
      </c>
      <c r="G2654" t="str">
        <f>IF(F2654=1,COUNTIF($F$8:F2654,1),"")</f>
        <v/>
      </c>
      <c r="I2654" s="157">
        <f>IFERROR($H$8:INDEX($H$8:$H$3000,COUNTIF($H$8:$H$3000,"?*")),"")</f>
        <v>0</v>
      </c>
    </row>
    <row r="2655" spans="1:9" x14ac:dyDescent="0.25">
      <c r="A2655">
        <f>--ISNUMBER(IFERROR(SEARCH('Project Costing'!#REF!,'Equipment &amp; Materials'!J2661,1),""))</f>
        <v>0</v>
      </c>
      <c r="B2655" t="str">
        <f>IF(A2655=1,COUNTIF($A$8:A2655,1),"")</f>
        <v/>
      </c>
      <c r="D2655" s="158">
        <f>IFERROR($C$8:INDEX($C$8:$C$3000,COUNTIF($C$8:$C$3000,"?*")),"")</f>
        <v>0</v>
      </c>
      <c r="F2655">
        <f>--ISNUMBER(IFERROR(SEARCH('Project Costing'!#REF!,'Equipment &amp; Materials'!J2661,1),""))</f>
        <v>0</v>
      </c>
      <c r="G2655" t="str">
        <f>IF(F2655=1,COUNTIF($F$8:F2655,1),"")</f>
        <v/>
      </c>
      <c r="I2655" s="157">
        <f>IFERROR($H$8:INDEX($H$8:$H$3000,COUNTIF($H$8:$H$3000,"?*")),"")</f>
        <v>0</v>
      </c>
    </row>
    <row r="2656" spans="1:9" x14ac:dyDescent="0.25">
      <c r="A2656">
        <f>--ISNUMBER(IFERROR(SEARCH('Project Costing'!#REF!,'Equipment &amp; Materials'!J2662,1),""))</f>
        <v>0</v>
      </c>
      <c r="B2656" t="str">
        <f>IF(A2656=1,COUNTIF($A$8:A2656,1),"")</f>
        <v/>
      </c>
      <c r="D2656" s="158">
        <f>IFERROR($C$8:INDEX($C$8:$C$3000,COUNTIF($C$8:$C$3000,"?*")),"")</f>
        <v>0</v>
      </c>
      <c r="F2656">
        <f>--ISNUMBER(IFERROR(SEARCH('Project Costing'!#REF!,'Equipment &amp; Materials'!J2662,1),""))</f>
        <v>0</v>
      </c>
      <c r="G2656" t="str">
        <f>IF(F2656=1,COUNTIF($F$8:F2656,1),"")</f>
        <v/>
      </c>
      <c r="I2656" s="157">
        <f>IFERROR($H$8:INDEX($H$8:$H$3000,COUNTIF($H$8:$H$3000,"?*")),"")</f>
        <v>0</v>
      </c>
    </row>
    <row r="2657" spans="1:9" x14ac:dyDescent="0.25">
      <c r="A2657">
        <f>--ISNUMBER(IFERROR(SEARCH('Project Costing'!#REF!,'Equipment &amp; Materials'!J2663,1),""))</f>
        <v>0</v>
      </c>
      <c r="B2657" t="str">
        <f>IF(A2657=1,COUNTIF($A$8:A2657,1),"")</f>
        <v/>
      </c>
      <c r="D2657" s="158">
        <f>IFERROR($C$8:INDEX($C$8:$C$3000,COUNTIF($C$8:$C$3000,"?*")),"")</f>
        <v>0</v>
      </c>
      <c r="F2657">
        <f>--ISNUMBER(IFERROR(SEARCH('Project Costing'!#REF!,'Equipment &amp; Materials'!J2663,1),""))</f>
        <v>0</v>
      </c>
      <c r="G2657" t="str">
        <f>IF(F2657=1,COUNTIF($F$8:F2657,1),"")</f>
        <v/>
      </c>
      <c r="I2657" s="157">
        <f>IFERROR($H$8:INDEX($H$8:$H$3000,COUNTIF($H$8:$H$3000,"?*")),"")</f>
        <v>0</v>
      </c>
    </row>
    <row r="2658" spans="1:9" x14ac:dyDescent="0.25">
      <c r="A2658">
        <f>--ISNUMBER(IFERROR(SEARCH('Project Costing'!#REF!,'Equipment &amp; Materials'!J2664,1),""))</f>
        <v>0</v>
      </c>
      <c r="B2658" t="str">
        <f>IF(A2658=1,COUNTIF($A$8:A2658,1),"")</f>
        <v/>
      </c>
      <c r="D2658" s="158">
        <f>IFERROR($C$8:INDEX($C$8:$C$3000,COUNTIF($C$8:$C$3000,"?*")),"")</f>
        <v>0</v>
      </c>
      <c r="F2658">
        <f>--ISNUMBER(IFERROR(SEARCH('Project Costing'!#REF!,'Equipment &amp; Materials'!J2664,1),""))</f>
        <v>0</v>
      </c>
      <c r="G2658" t="str">
        <f>IF(F2658=1,COUNTIF($F$8:F2658,1),"")</f>
        <v/>
      </c>
      <c r="I2658" s="157">
        <f>IFERROR($H$8:INDEX($H$8:$H$3000,COUNTIF($H$8:$H$3000,"?*")),"")</f>
        <v>0</v>
      </c>
    </row>
    <row r="2659" spans="1:9" x14ac:dyDescent="0.25">
      <c r="A2659">
        <f>--ISNUMBER(IFERROR(SEARCH('Project Costing'!#REF!,'Equipment &amp; Materials'!J2665,1),""))</f>
        <v>0</v>
      </c>
      <c r="B2659" t="str">
        <f>IF(A2659=1,COUNTIF($A$8:A2659,1),"")</f>
        <v/>
      </c>
      <c r="D2659" s="158">
        <f>IFERROR($C$8:INDEX($C$8:$C$3000,COUNTIF($C$8:$C$3000,"?*")),"")</f>
        <v>0</v>
      </c>
      <c r="F2659">
        <f>--ISNUMBER(IFERROR(SEARCH('Project Costing'!#REF!,'Equipment &amp; Materials'!J2665,1),""))</f>
        <v>0</v>
      </c>
      <c r="G2659" t="str">
        <f>IF(F2659=1,COUNTIF($F$8:F2659,1),"")</f>
        <v/>
      </c>
      <c r="I2659" s="157">
        <f>IFERROR($H$8:INDEX($H$8:$H$3000,COUNTIF($H$8:$H$3000,"?*")),"")</f>
        <v>0</v>
      </c>
    </row>
    <row r="2660" spans="1:9" x14ac:dyDescent="0.25">
      <c r="A2660">
        <f>--ISNUMBER(IFERROR(SEARCH('Project Costing'!#REF!,'Equipment &amp; Materials'!J2666,1),""))</f>
        <v>0</v>
      </c>
      <c r="B2660" t="str">
        <f>IF(A2660=1,COUNTIF($A$8:A2660,1),"")</f>
        <v/>
      </c>
      <c r="D2660" s="158">
        <f>IFERROR($C$8:INDEX($C$8:$C$3000,COUNTIF($C$8:$C$3000,"?*")),"")</f>
        <v>0</v>
      </c>
      <c r="F2660">
        <f>--ISNUMBER(IFERROR(SEARCH('Project Costing'!#REF!,'Equipment &amp; Materials'!J2666,1),""))</f>
        <v>0</v>
      </c>
      <c r="G2660" t="str">
        <f>IF(F2660=1,COUNTIF($F$8:F2660,1),"")</f>
        <v/>
      </c>
      <c r="I2660" s="157">
        <f>IFERROR($H$8:INDEX($H$8:$H$3000,COUNTIF($H$8:$H$3000,"?*")),"")</f>
        <v>0</v>
      </c>
    </row>
    <row r="2661" spans="1:9" x14ac:dyDescent="0.25">
      <c r="A2661">
        <f>--ISNUMBER(IFERROR(SEARCH('Project Costing'!#REF!,'Equipment &amp; Materials'!J2667,1),""))</f>
        <v>0</v>
      </c>
      <c r="B2661" t="str">
        <f>IF(A2661=1,COUNTIF($A$8:A2661,1),"")</f>
        <v/>
      </c>
      <c r="D2661" s="158">
        <f>IFERROR($C$8:INDEX($C$8:$C$3000,COUNTIF($C$8:$C$3000,"?*")),"")</f>
        <v>0</v>
      </c>
      <c r="F2661">
        <f>--ISNUMBER(IFERROR(SEARCH('Project Costing'!#REF!,'Equipment &amp; Materials'!J2667,1),""))</f>
        <v>0</v>
      </c>
      <c r="G2661" t="str">
        <f>IF(F2661=1,COUNTIF($F$8:F2661,1),"")</f>
        <v/>
      </c>
      <c r="I2661" s="157">
        <f>IFERROR($H$8:INDEX($H$8:$H$3000,COUNTIF($H$8:$H$3000,"?*")),"")</f>
        <v>0</v>
      </c>
    </row>
    <row r="2662" spans="1:9" x14ac:dyDescent="0.25">
      <c r="A2662">
        <f>--ISNUMBER(IFERROR(SEARCH('Project Costing'!#REF!,'Equipment &amp; Materials'!J2668,1),""))</f>
        <v>0</v>
      </c>
      <c r="B2662" t="str">
        <f>IF(A2662=1,COUNTIF($A$8:A2662,1),"")</f>
        <v/>
      </c>
      <c r="D2662" s="158">
        <f>IFERROR($C$8:INDEX($C$8:$C$3000,COUNTIF($C$8:$C$3000,"?*")),"")</f>
        <v>0</v>
      </c>
      <c r="F2662">
        <f>--ISNUMBER(IFERROR(SEARCH('Project Costing'!#REF!,'Equipment &amp; Materials'!J2668,1),""))</f>
        <v>0</v>
      </c>
      <c r="G2662" t="str">
        <f>IF(F2662=1,COUNTIF($F$8:F2662,1),"")</f>
        <v/>
      </c>
      <c r="I2662" s="157">
        <f>IFERROR($H$8:INDEX($H$8:$H$3000,COUNTIF($H$8:$H$3000,"?*")),"")</f>
        <v>0</v>
      </c>
    </row>
    <row r="2663" spans="1:9" x14ac:dyDescent="0.25">
      <c r="A2663">
        <f>--ISNUMBER(IFERROR(SEARCH('Project Costing'!#REF!,'Equipment &amp; Materials'!J2669,1),""))</f>
        <v>0</v>
      </c>
      <c r="B2663" t="str">
        <f>IF(A2663=1,COUNTIF($A$8:A2663,1),"")</f>
        <v/>
      </c>
      <c r="D2663" s="158">
        <f>IFERROR($C$8:INDEX($C$8:$C$3000,COUNTIF($C$8:$C$3000,"?*")),"")</f>
        <v>0</v>
      </c>
      <c r="F2663">
        <f>--ISNUMBER(IFERROR(SEARCH('Project Costing'!#REF!,'Equipment &amp; Materials'!J2669,1),""))</f>
        <v>0</v>
      </c>
      <c r="G2663" t="str">
        <f>IF(F2663=1,COUNTIF($F$8:F2663,1),"")</f>
        <v/>
      </c>
      <c r="I2663" s="157">
        <f>IFERROR($H$8:INDEX($H$8:$H$3000,COUNTIF($H$8:$H$3000,"?*")),"")</f>
        <v>0</v>
      </c>
    </row>
    <row r="2664" spans="1:9" x14ac:dyDescent="0.25">
      <c r="A2664">
        <f>--ISNUMBER(IFERROR(SEARCH('Project Costing'!#REF!,'Equipment &amp; Materials'!J2670,1),""))</f>
        <v>0</v>
      </c>
      <c r="B2664" t="str">
        <f>IF(A2664=1,COUNTIF($A$8:A2664,1),"")</f>
        <v/>
      </c>
      <c r="D2664" s="158">
        <f>IFERROR($C$8:INDEX($C$8:$C$3000,COUNTIF($C$8:$C$3000,"?*")),"")</f>
        <v>0</v>
      </c>
      <c r="F2664">
        <f>--ISNUMBER(IFERROR(SEARCH('Project Costing'!#REF!,'Equipment &amp; Materials'!J2670,1),""))</f>
        <v>0</v>
      </c>
      <c r="G2664" t="str">
        <f>IF(F2664=1,COUNTIF($F$8:F2664,1),"")</f>
        <v/>
      </c>
      <c r="I2664" s="157">
        <f>IFERROR($H$8:INDEX($H$8:$H$3000,COUNTIF($H$8:$H$3000,"?*")),"")</f>
        <v>0</v>
      </c>
    </row>
    <row r="2665" spans="1:9" x14ac:dyDescent="0.25">
      <c r="A2665">
        <f>--ISNUMBER(IFERROR(SEARCH('Project Costing'!#REF!,'Equipment &amp; Materials'!J2671,1),""))</f>
        <v>0</v>
      </c>
      <c r="B2665" t="str">
        <f>IF(A2665=1,COUNTIF($A$8:A2665,1),"")</f>
        <v/>
      </c>
      <c r="D2665" s="158">
        <f>IFERROR($C$8:INDEX($C$8:$C$3000,COUNTIF($C$8:$C$3000,"?*")),"")</f>
        <v>0</v>
      </c>
      <c r="F2665">
        <f>--ISNUMBER(IFERROR(SEARCH('Project Costing'!#REF!,'Equipment &amp; Materials'!J2671,1),""))</f>
        <v>0</v>
      </c>
      <c r="G2665" t="str">
        <f>IF(F2665=1,COUNTIF($F$8:F2665,1),"")</f>
        <v/>
      </c>
      <c r="I2665" s="157">
        <f>IFERROR($H$8:INDEX($H$8:$H$3000,COUNTIF($H$8:$H$3000,"?*")),"")</f>
        <v>0</v>
      </c>
    </row>
    <row r="2666" spans="1:9" x14ac:dyDescent="0.25">
      <c r="A2666">
        <f>--ISNUMBER(IFERROR(SEARCH('Project Costing'!#REF!,'Equipment &amp; Materials'!J2672,1),""))</f>
        <v>0</v>
      </c>
      <c r="B2666" t="str">
        <f>IF(A2666=1,COUNTIF($A$8:A2666,1),"")</f>
        <v/>
      </c>
      <c r="D2666" s="158">
        <f>IFERROR($C$8:INDEX($C$8:$C$3000,COUNTIF($C$8:$C$3000,"?*")),"")</f>
        <v>0</v>
      </c>
      <c r="F2666">
        <f>--ISNUMBER(IFERROR(SEARCH('Project Costing'!#REF!,'Equipment &amp; Materials'!J2672,1),""))</f>
        <v>0</v>
      </c>
      <c r="G2666" t="str">
        <f>IF(F2666=1,COUNTIF($F$8:F2666,1),"")</f>
        <v/>
      </c>
      <c r="I2666" s="157">
        <f>IFERROR($H$8:INDEX($H$8:$H$3000,COUNTIF($H$8:$H$3000,"?*")),"")</f>
        <v>0</v>
      </c>
    </row>
    <row r="2667" spans="1:9" x14ac:dyDescent="0.25">
      <c r="A2667">
        <f>--ISNUMBER(IFERROR(SEARCH('Project Costing'!#REF!,'Equipment &amp; Materials'!J2673,1),""))</f>
        <v>0</v>
      </c>
      <c r="B2667" t="str">
        <f>IF(A2667=1,COUNTIF($A$8:A2667,1),"")</f>
        <v/>
      </c>
      <c r="D2667" s="158">
        <f>IFERROR($C$8:INDEX($C$8:$C$3000,COUNTIF($C$8:$C$3000,"?*")),"")</f>
        <v>0</v>
      </c>
      <c r="F2667">
        <f>--ISNUMBER(IFERROR(SEARCH('Project Costing'!#REF!,'Equipment &amp; Materials'!J2673,1),""))</f>
        <v>0</v>
      </c>
      <c r="G2667" t="str">
        <f>IF(F2667=1,COUNTIF($F$8:F2667,1),"")</f>
        <v/>
      </c>
      <c r="I2667" s="157">
        <f>IFERROR($H$8:INDEX($H$8:$H$3000,COUNTIF($H$8:$H$3000,"?*")),"")</f>
        <v>0</v>
      </c>
    </row>
    <row r="2668" spans="1:9" x14ac:dyDescent="0.25">
      <c r="A2668">
        <f>--ISNUMBER(IFERROR(SEARCH('Project Costing'!#REF!,'Equipment &amp; Materials'!J2674,1),""))</f>
        <v>0</v>
      </c>
      <c r="B2668" t="str">
        <f>IF(A2668=1,COUNTIF($A$8:A2668,1),"")</f>
        <v/>
      </c>
      <c r="D2668" s="158">
        <f>IFERROR($C$8:INDEX($C$8:$C$3000,COUNTIF($C$8:$C$3000,"?*")),"")</f>
        <v>0</v>
      </c>
      <c r="F2668">
        <f>--ISNUMBER(IFERROR(SEARCH('Project Costing'!#REF!,'Equipment &amp; Materials'!J2674,1),""))</f>
        <v>0</v>
      </c>
      <c r="G2668" t="str">
        <f>IF(F2668=1,COUNTIF($F$8:F2668,1),"")</f>
        <v/>
      </c>
      <c r="I2668" s="157">
        <f>IFERROR($H$8:INDEX($H$8:$H$3000,COUNTIF($H$8:$H$3000,"?*")),"")</f>
        <v>0</v>
      </c>
    </row>
    <row r="2669" spans="1:9" x14ac:dyDescent="0.25">
      <c r="A2669">
        <f>--ISNUMBER(IFERROR(SEARCH('Project Costing'!#REF!,'Equipment &amp; Materials'!J2675,1),""))</f>
        <v>0</v>
      </c>
      <c r="B2669" t="str">
        <f>IF(A2669=1,COUNTIF($A$8:A2669,1),"")</f>
        <v/>
      </c>
      <c r="D2669" s="158">
        <f>IFERROR($C$8:INDEX($C$8:$C$3000,COUNTIF($C$8:$C$3000,"?*")),"")</f>
        <v>0</v>
      </c>
      <c r="F2669">
        <f>--ISNUMBER(IFERROR(SEARCH('Project Costing'!#REF!,'Equipment &amp; Materials'!J2675,1),""))</f>
        <v>0</v>
      </c>
      <c r="G2669" t="str">
        <f>IF(F2669=1,COUNTIF($F$8:F2669,1),"")</f>
        <v/>
      </c>
      <c r="I2669" s="157">
        <f>IFERROR($H$8:INDEX($H$8:$H$3000,COUNTIF($H$8:$H$3000,"?*")),"")</f>
        <v>0</v>
      </c>
    </row>
    <row r="2670" spans="1:9" x14ac:dyDescent="0.25">
      <c r="A2670">
        <f>--ISNUMBER(IFERROR(SEARCH('Project Costing'!#REF!,'Equipment &amp; Materials'!J2676,1),""))</f>
        <v>0</v>
      </c>
      <c r="B2670" t="str">
        <f>IF(A2670=1,COUNTIF($A$8:A2670,1),"")</f>
        <v/>
      </c>
      <c r="D2670" s="158">
        <f>IFERROR($C$8:INDEX($C$8:$C$3000,COUNTIF($C$8:$C$3000,"?*")),"")</f>
        <v>0</v>
      </c>
      <c r="F2670">
        <f>--ISNUMBER(IFERROR(SEARCH('Project Costing'!#REF!,'Equipment &amp; Materials'!J2676,1),""))</f>
        <v>0</v>
      </c>
      <c r="G2670" t="str">
        <f>IF(F2670=1,COUNTIF($F$8:F2670,1),"")</f>
        <v/>
      </c>
      <c r="I2670" s="157">
        <f>IFERROR($H$8:INDEX($H$8:$H$3000,COUNTIF($H$8:$H$3000,"?*")),"")</f>
        <v>0</v>
      </c>
    </row>
    <row r="2671" spans="1:9" x14ac:dyDescent="0.25">
      <c r="A2671">
        <f>--ISNUMBER(IFERROR(SEARCH('Project Costing'!#REF!,'Equipment &amp; Materials'!J2677,1),""))</f>
        <v>0</v>
      </c>
      <c r="B2671" t="str">
        <f>IF(A2671=1,COUNTIF($A$8:A2671,1),"")</f>
        <v/>
      </c>
      <c r="D2671" s="158">
        <f>IFERROR($C$8:INDEX($C$8:$C$3000,COUNTIF($C$8:$C$3000,"?*")),"")</f>
        <v>0</v>
      </c>
      <c r="F2671">
        <f>--ISNUMBER(IFERROR(SEARCH('Project Costing'!#REF!,'Equipment &amp; Materials'!J2677,1),""))</f>
        <v>0</v>
      </c>
      <c r="G2671" t="str">
        <f>IF(F2671=1,COUNTIF($F$8:F2671,1),"")</f>
        <v/>
      </c>
      <c r="I2671" s="157">
        <f>IFERROR($H$8:INDEX($H$8:$H$3000,COUNTIF($H$8:$H$3000,"?*")),"")</f>
        <v>0</v>
      </c>
    </row>
    <row r="2672" spans="1:9" x14ac:dyDescent="0.25">
      <c r="A2672">
        <f>--ISNUMBER(IFERROR(SEARCH('Project Costing'!#REF!,'Equipment &amp; Materials'!J2678,1),""))</f>
        <v>0</v>
      </c>
      <c r="B2672" t="str">
        <f>IF(A2672=1,COUNTIF($A$8:A2672,1),"")</f>
        <v/>
      </c>
      <c r="D2672" s="158">
        <f>IFERROR($C$8:INDEX($C$8:$C$3000,COUNTIF($C$8:$C$3000,"?*")),"")</f>
        <v>0</v>
      </c>
      <c r="F2672">
        <f>--ISNUMBER(IFERROR(SEARCH('Project Costing'!#REF!,'Equipment &amp; Materials'!J2678,1),""))</f>
        <v>0</v>
      </c>
      <c r="G2672" t="str">
        <f>IF(F2672=1,COUNTIF($F$8:F2672,1),"")</f>
        <v/>
      </c>
      <c r="I2672" s="157">
        <f>IFERROR($H$8:INDEX($H$8:$H$3000,COUNTIF($H$8:$H$3000,"?*")),"")</f>
        <v>0</v>
      </c>
    </row>
    <row r="2673" spans="1:9" x14ac:dyDescent="0.25">
      <c r="A2673">
        <f>--ISNUMBER(IFERROR(SEARCH('Project Costing'!#REF!,'Equipment &amp; Materials'!J2679,1),""))</f>
        <v>0</v>
      </c>
      <c r="B2673" t="str">
        <f>IF(A2673=1,COUNTIF($A$8:A2673,1),"")</f>
        <v/>
      </c>
      <c r="D2673" s="158">
        <f>IFERROR($C$8:INDEX($C$8:$C$3000,COUNTIF($C$8:$C$3000,"?*")),"")</f>
        <v>0</v>
      </c>
      <c r="F2673">
        <f>--ISNUMBER(IFERROR(SEARCH('Project Costing'!#REF!,'Equipment &amp; Materials'!J2679,1),""))</f>
        <v>0</v>
      </c>
      <c r="G2673" t="str">
        <f>IF(F2673=1,COUNTIF($F$8:F2673,1),"")</f>
        <v/>
      </c>
      <c r="I2673" s="157">
        <f>IFERROR($H$8:INDEX($H$8:$H$3000,COUNTIF($H$8:$H$3000,"?*")),"")</f>
        <v>0</v>
      </c>
    </row>
    <row r="2674" spans="1:9" x14ac:dyDescent="0.25">
      <c r="A2674">
        <f>--ISNUMBER(IFERROR(SEARCH('Project Costing'!#REF!,'Equipment &amp; Materials'!J2680,1),""))</f>
        <v>0</v>
      </c>
      <c r="B2674" t="str">
        <f>IF(A2674=1,COUNTIF($A$8:A2674,1),"")</f>
        <v/>
      </c>
      <c r="D2674" s="158">
        <f>IFERROR($C$8:INDEX($C$8:$C$3000,COUNTIF($C$8:$C$3000,"?*")),"")</f>
        <v>0</v>
      </c>
      <c r="F2674">
        <f>--ISNUMBER(IFERROR(SEARCH('Project Costing'!#REF!,'Equipment &amp; Materials'!J2680,1),""))</f>
        <v>0</v>
      </c>
      <c r="G2674" t="str">
        <f>IF(F2674=1,COUNTIF($F$8:F2674,1),"")</f>
        <v/>
      </c>
      <c r="I2674" s="157">
        <f>IFERROR($H$8:INDEX($H$8:$H$3000,COUNTIF($H$8:$H$3000,"?*")),"")</f>
        <v>0</v>
      </c>
    </row>
    <row r="2675" spans="1:9" x14ac:dyDescent="0.25">
      <c r="A2675">
        <f>--ISNUMBER(IFERROR(SEARCH('Project Costing'!#REF!,'Equipment &amp; Materials'!J2681,1),""))</f>
        <v>0</v>
      </c>
      <c r="B2675" t="str">
        <f>IF(A2675=1,COUNTIF($A$8:A2675,1),"")</f>
        <v/>
      </c>
      <c r="D2675" s="158">
        <f>IFERROR($C$8:INDEX($C$8:$C$3000,COUNTIF($C$8:$C$3000,"?*")),"")</f>
        <v>0</v>
      </c>
      <c r="F2675">
        <f>--ISNUMBER(IFERROR(SEARCH('Project Costing'!#REF!,'Equipment &amp; Materials'!J2681,1),""))</f>
        <v>0</v>
      </c>
      <c r="G2675" t="str">
        <f>IF(F2675=1,COUNTIF($F$8:F2675,1),"")</f>
        <v/>
      </c>
      <c r="I2675" s="157">
        <f>IFERROR($H$8:INDEX($H$8:$H$3000,COUNTIF($H$8:$H$3000,"?*")),"")</f>
        <v>0</v>
      </c>
    </row>
    <row r="2676" spans="1:9" x14ac:dyDescent="0.25">
      <c r="A2676">
        <f>--ISNUMBER(IFERROR(SEARCH('Project Costing'!#REF!,'Equipment &amp; Materials'!J2682,1),""))</f>
        <v>0</v>
      </c>
      <c r="B2676" t="str">
        <f>IF(A2676=1,COUNTIF($A$8:A2676,1),"")</f>
        <v/>
      </c>
      <c r="D2676" s="158">
        <f>IFERROR($C$8:INDEX($C$8:$C$3000,COUNTIF($C$8:$C$3000,"?*")),"")</f>
        <v>0</v>
      </c>
      <c r="F2676">
        <f>--ISNUMBER(IFERROR(SEARCH('Project Costing'!#REF!,'Equipment &amp; Materials'!J2682,1),""))</f>
        <v>0</v>
      </c>
      <c r="G2676" t="str">
        <f>IF(F2676=1,COUNTIF($F$8:F2676,1),"")</f>
        <v/>
      </c>
      <c r="I2676" s="157">
        <f>IFERROR($H$8:INDEX($H$8:$H$3000,COUNTIF($H$8:$H$3000,"?*")),"")</f>
        <v>0</v>
      </c>
    </row>
    <row r="2677" spans="1:9" x14ac:dyDescent="0.25">
      <c r="A2677">
        <f>--ISNUMBER(IFERROR(SEARCH('Project Costing'!#REF!,'Equipment &amp; Materials'!J2683,1),""))</f>
        <v>0</v>
      </c>
      <c r="B2677" t="str">
        <f>IF(A2677=1,COUNTIF($A$8:A2677,1),"")</f>
        <v/>
      </c>
      <c r="D2677" s="158">
        <f>IFERROR($C$8:INDEX($C$8:$C$3000,COUNTIF($C$8:$C$3000,"?*")),"")</f>
        <v>0</v>
      </c>
      <c r="F2677">
        <f>--ISNUMBER(IFERROR(SEARCH('Project Costing'!#REF!,'Equipment &amp; Materials'!J2683,1),""))</f>
        <v>0</v>
      </c>
      <c r="G2677" t="str">
        <f>IF(F2677=1,COUNTIF($F$8:F2677,1),"")</f>
        <v/>
      </c>
      <c r="I2677" s="157">
        <f>IFERROR($H$8:INDEX($H$8:$H$3000,COUNTIF($H$8:$H$3000,"?*")),"")</f>
        <v>0</v>
      </c>
    </row>
    <row r="2678" spans="1:9" x14ac:dyDescent="0.25">
      <c r="A2678">
        <f>--ISNUMBER(IFERROR(SEARCH('Project Costing'!#REF!,'Equipment &amp; Materials'!J2684,1),""))</f>
        <v>0</v>
      </c>
      <c r="B2678" t="str">
        <f>IF(A2678=1,COUNTIF($A$8:A2678,1),"")</f>
        <v/>
      </c>
      <c r="D2678" s="158">
        <f>IFERROR($C$8:INDEX($C$8:$C$3000,COUNTIF($C$8:$C$3000,"?*")),"")</f>
        <v>0</v>
      </c>
      <c r="F2678">
        <f>--ISNUMBER(IFERROR(SEARCH('Project Costing'!#REF!,'Equipment &amp; Materials'!J2684,1),""))</f>
        <v>0</v>
      </c>
      <c r="G2678" t="str">
        <f>IF(F2678=1,COUNTIF($F$8:F2678,1),"")</f>
        <v/>
      </c>
      <c r="I2678" s="157">
        <f>IFERROR($H$8:INDEX($H$8:$H$3000,COUNTIF($H$8:$H$3000,"?*")),"")</f>
        <v>0</v>
      </c>
    </row>
    <row r="2679" spans="1:9" x14ac:dyDescent="0.25">
      <c r="A2679">
        <f>--ISNUMBER(IFERROR(SEARCH('Project Costing'!#REF!,'Equipment &amp; Materials'!J2685,1),""))</f>
        <v>0</v>
      </c>
      <c r="B2679" t="str">
        <f>IF(A2679=1,COUNTIF($A$8:A2679,1),"")</f>
        <v/>
      </c>
      <c r="D2679" s="158">
        <f>IFERROR($C$8:INDEX($C$8:$C$3000,COUNTIF($C$8:$C$3000,"?*")),"")</f>
        <v>0</v>
      </c>
      <c r="F2679">
        <f>--ISNUMBER(IFERROR(SEARCH('Project Costing'!#REF!,'Equipment &amp; Materials'!J2685,1),""))</f>
        <v>0</v>
      </c>
      <c r="G2679" t="str">
        <f>IF(F2679=1,COUNTIF($F$8:F2679,1),"")</f>
        <v/>
      </c>
      <c r="I2679" s="157">
        <f>IFERROR($H$8:INDEX($H$8:$H$3000,COUNTIF($H$8:$H$3000,"?*")),"")</f>
        <v>0</v>
      </c>
    </row>
    <row r="2680" spans="1:9" x14ac:dyDescent="0.25">
      <c r="A2680">
        <f>--ISNUMBER(IFERROR(SEARCH('Project Costing'!#REF!,'Equipment &amp; Materials'!J2686,1),""))</f>
        <v>0</v>
      </c>
      <c r="B2680" t="str">
        <f>IF(A2680=1,COUNTIF($A$8:A2680,1),"")</f>
        <v/>
      </c>
      <c r="D2680" s="158">
        <f>IFERROR($C$8:INDEX($C$8:$C$3000,COUNTIF($C$8:$C$3000,"?*")),"")</f>
        <v>0</v>
      </c>
      <c r="F2680">
        <f>--ISNUMBER(IFERROR(SEARCH('Project Costing'!#REF!,'Equipment &amp; Materials'!J2686,1),""))</f>
        <v>0</v>
      </c>
      <c r="G2680" t="str">
        <f>IF(F2680=1,COUNTIF($F$8:F2680,1),"")</f>
        <v/>
      </c>
      <c r="I2680" s="157">
        <f>IFERROR($H$8:INDEX($H$8:$H$3000,COUNTIF($H$8:$H$3000,"?*")),"")</f>
        <v>0</v>
      </c>
    </row>
    <row r="2681" spans="1:9" x14ac:dyDescent="0.25">
      <c r="A2681">
        <f>--ISNUMBER(IFERROR(SEARCH('Project Costing'!#REF!,'Equipment &amp; Materials'!J2687,1),""))</f>
        <v>0</v>
      </c>
      <c r="B2681" t="str">
        <f>IF(A2681=1,COUNTIF($A$8:A2681,1),"")</f>
        <v/>
      </c>
      <c r="D2681" s="158">
        <f>IFERROR($C$8:INDEX($C$8:$C$3000,COUNTIF($C$8:$C$3000,"?*")),"")</f>
        <v>0</v>
      </c>
      <c r="F2681">
        <f>--ISNUMBER(IFERROR(SEARCH('Project Costing'!#REF!,'Equipment &amp; Materials'!J2687,1),""))</f>
        <v>0</v>
      </c>
      <c r="G2681" t="str">
        <f>IF(F2681=1,COUNTIF($F$8:F2681,1),"")</f>
        <v/>
      </c>
      <c r="I2681" s="157">
        <f>IFERROR($H$8:INDEX($H$8:$H$3000,COUNTIF($H$8:$H$3000,"?*")),"")</f>
        <v>0</v>
      </c>
    </row>
    <row r="2682" spans="1:9" x14ac:dyDescent="0.25">
      <c r="A2682">
        <f>--ISNUMBER(IFERROR(SEARCH('Project Costing'!#REF!,'Equipment &amp; Materials'!J2688,1),""))</f>
        <v>0</v>
      </c>
      <c r="B2682" t="str">
        <f>IF(A2682=1,COUNTIF($A$8:A2682,1),"")</f>
        <v/>
      </c>
      <c r="D2682" s="158">
        <f>IFERROR($C$8:INDEX($C$8:$C$3000,COUNTIF($C$8:$C$3000,"?*")),"")</f>
        <v>0</v>
      </c>
      <c r="F2682">
        <f>--ISNUMBER(IFERROR(SEARCH('Project Costing'!#REF!,'Equipment &amp; Materials'!J2688,1),""))</f>
        <v>0</v>
      </c>
      <c r="G2682" t="str">
        <f>IF(F2682=1,COUNTIF($F$8:F2682,1),"")</f>
        <v/>
      </c>
      <c r="I2682" s="157">
        <f>IFERROR($H$8:INDEX($H$8:$H$3000,COUNTIF($H$8:$H$3000,"?*")),"")</f>
        <v>0</v>
      </c>
    </row>
    <row r="2683" spans="1:9" x14ac:dyDescent="0.25">
      <c r="A2683">
        <f>--ISNUMBER(IFERROR(SEARCH('Project Costing'!#REF!,'Equipment &amp; Materials'!J2689,1),""))</f>
        <v>0</v>
      </c>
      <c r="B2683" t="str">
        <f>IF(A2683=1,COUNTIF($A$8:A2683,1),"")</f>
        <v/>
      </c>
      <c r="D2683" s="158">
        <f>IFERROR($C$8:INDEX($C$8:$C$3000,COUNTIF($C$8:$C$3000,"?*")),"")</f>
        <v>0</v>
      </c>
      <c r="F2683">
        <f>--ISNUMBER(IFERROR(SEARCH('Project Costing'!#REF!,'Equipment &amp; Materials'!J2689,1),""))</f>
        <v>0</v>
      </c>
      <c r="G2683" t="str">
        <f>IF(F2683=1,COUNTIF($F$8:F2683,1),"")</f>
        <v/>
      </c>
      <c r="I2683" s="157">
        <f>IFERROR($H$8:INDEX($H$8:$H$3000,COUNTIF($H$8:$H$3000,"?*")),"")</f>
        <v>0</v>
      </c>
    </row>
    <row r="2684" spans="1:9" x14ac:dyDescent="0.25">
      <c r="A2684">
        <f>--ISNUMBER(IFERROR(SEARCH('Project Costing'!#REF!,'Equipment &amp; Materials'!J2690,1),""))</f>
        <v>0</v>
      </c>
      <c r="B2684" t="str">
        <f>IF(A2684=1,COUNTIF($A$8:A2684,1),"")</f>
        <v/>
      </c>
      <c r="D2684" s="158">
        <f>IFERROR($C$8:INDEX($C$8:$C$3000,COUNTIF($C$8:$C$3000,"?*")),"")</f>
        <v>0</v>
      </c>
      <c r="F2684">
        <f>--ISNUMBER(IFERROR(SEARCH('Project Costing'!#REF!,'Equipment &amp; Materials'!J2690,1),""))</f>
        <v>0</v>
      </c>
      <c r="G2684" t="str">
        <f>IF(F2684=1,COUNTIF($F$8:F2684,1),"")</f>
        <v/>
      </c>
      <c r="I2684" s="157">
        <f>IFERROR($H$8:INDEX($H$8:$H$3000,COUNTIF($H$8:$H$3000,"?*")),"")</f>
        <v>0</v>
      </c>
    </row>
    <row r="2685" spans="1:9" x14ac:dyDescent="0.25">
      <c r="A2685">
        <f>--ISNUMBER(IFERROR(SEARCH('Project Costing'!#REF!,'Equipment &amp; Materials'!J2691,1),""))</f>
        <v>0</v>
      </c>
      <c r="B2685" t="str">
        <f>IF(A2685=1,COUNTIF($A$8:A2685,1),"")</f>
        <v/>
      </c>
      <c r="D2685" s="158">
        <f>IFERROR($C$8:INDEX($C$8:$C$3000,COUNTIF($C$8:$C$3000,"?*")),"")</f>
        <v>0</v>
      </c>
      <c r="F2685">
        <f>--ISNUMBER(IFERROR(SEARCH('Project Costing'!#REF!,'Equipment &amp; Materials'!J2691,1),""))</f>
        <v>0</v>
      </c>
      <c r="G2685" t="str">
        <f>IF(F2685=1,COUNTIF($F$8:F2685,1),"")</f>
        <v/>
      </c>
      <c r="I2685" s="157">
        <f>IFERROR($H$8:INDEX($H$8:$H$3000,COUNTIF($H$8:$H$3000,"?*")),"")</f>
        <v>0</v>
      </c>
    </row>
    <row r="2686" spans="1:9" x14ac:dyDescent="0.25">
      <c r="A2686">
        <f>--ISNUMBER(IFERROR(SEARCH('Project Costing'!#REF!,'Equipment &amp; Materials'!J2692,1),""))</f>
        <v>0</v>
      </c>
      <c r="B2686" t="str">
        <f>IF(A2686=1,COUNTIF($A$8:A2686,1),"")</f>
        <v/>
      </c>
      <c r="D2686" s="158">
        <f>IFERROR($C$8:INDEX($C$8:$C$3000,COUNTIF($C$8:$C$3000,"?*")),"")</f>
        <v>0</v>
      </c>
      <c r="F2686">
        <f>--ISNUMBER(IFERROR(SEARCH('Project Costing'!#REF!,'Equipment &amp; Materials'!J2692,1),""))</f>
        <v>0</v>
      </c>
      <c r="G2686" t="str">
        <f>IF(F2686=1,COUNTIF($F$8:F2686,1),"")</f>
        <v/>
      </c>
      <c r="I2686" s="157">
        <f>IFERROR($H$8:INDEX($H$8:$H$3000,COUNTIF($H$8:$H$3000,"?*")),"")</f>
        <v>0</v>
      </c>
    </row>
    <row r="2687" spans="1:9" x14ac:dyDescent="0.25">
      <c r="A2687">
        <f>--ISNUMBER(IFERROR(SEARCH('Project Costing'!#REF!,'Equipment &amp; Materials'!J2693,1),""))</f>
        <v>0</v>
      </c>
      <c r="B2687" t="str">
        <f>IF(A2687=1,COUNTIF($A$8:A2687,1),"")</f>
        <v/>
      </c>
      <c r="D2687" s="158">
        <f>IFERROR($C$8:INDEX($C$8:$C$3000,COUNTIF($C$8:$C$3000,"?*")),"")</f>
        <v>0</v>
      </c>
      <c r="F2687">
        <f>--ISNUMBER(IFERROR(SEARCH('Project Costing'!#REF!,'Equipment &amp; Materials'!J2693,1),""))</f>
        <v>0</v>
      </c>
      <c r="G2687" t="str">
        <f>IF(F2687=1,COUNTIF($F$8:F2687,1),"")</f>
        <v/>
      </c>
      <c r="I2687" s="157">
        <f>IFERROR($H$8:INDEX($H$8:$H$3000,COUNTIF($H$8:$H$3000,"?*")),"")</f>
        <v>0</v>
      </c>
    </row>
    <row r="2688" spans="1:9" x14ac:dyDescent="0.25">
      <c r="A2688">
        <f>--ISNUMBER(IFERROR(SEARCH('Project Costing'!#REF!,'Equipment &amp; Materials'!J2694,1),""))</f>
        <v>0</v>
      </c>
      <c r="B2688" t="str">
        <f>IF(A2688=1,COUNTIF($A$8:A2688,1),"")</f>
        <v/>
      </c>
      <c r="D2688" s="158">
        <f>IFERROR($C$8:INDEX($C$8:$C$3000,COUNTIF($C$8:$C$3000,"?*")),"")</f>
        <v>0</v>
      </c>
      <c r="F2688">
        <f>--ISNUMBER(IFERROR(SEARCH('Project Costing'!#REF!,'Equipment &amp; Materials'!J2694,1),""))</f>
        <v>0</v>
      </c>
      <c r="G2688" t="str">
        <f>IF(F2688=1,COUNTIF($F$8:F2688,1),"")</f>
        <v/>
      </c>
      <c r="I2688" s="157">
        <f>IFERROR($H$8:INDEX($H$8:$H$3000,COUNTIF($H$8:$H$3000,"?*")),"")</f>
        <v>0</v>
      </c>
    </row>
    <row r="2689" spans="1:9" x14ac:dyDescent="0.25">
      <c r="A2689">
        <f>--ISNUMBER(IFERROR(SEARCH('Project Costing'!#REF!,'Equipment &amp; Materials'!J2695,1),""))</f>
        <v>0</v>
      </c>
      <c r="B2689" t="str">
        <f>IF(A2689=1,COUNTIF($A$8:A2689,1),"")</f>
        <v/>
      </c>
      <c r="D2689" s="158">
        <f>IFERROR($C$8:INDEX($C$8:$C$3000,COUNTIF($C$8:$C$3000,"?*")),"")</f>
        <v>0</v>
      </c>
      <c r="F2689">
        <f>--ISNUMBER(IFERROR(SEARCH('Project Costing'!#REF!,'Equipment &amp; Materials'!J2695,1),""))</f>
        <v>0</v>
      </c>
      <c r="G2689" t="str">
        <f>IF(F2689=1,COUNTIF($F$8:F2689,1),"")</f>
        <v/>
      </c>
      <c r="I2689" s="157">
        <f>IFERROR($H$8:INDEX($H$8:$H$3000,COUNTIF($H$8:$H$3000,"?*")),"")</f>
        <v>0</v>
      </c>
    </row>
    <row r="2690" spans="1:9" x14ac:dyDescent="0.25">
      <c r="A2690">
        <f>--ISNUMBER(IFERROR(SEARCH('Project Costing'!#REF!,'Equipment &amp; Materials'!J2696,1),""))</f>
        <v>0</v>
      </c>
      <c r="B2690" t="str">
        <f>IF(A2690=1,COUNTIF($A$8:A2690,1),"")</f>
        <v/>
      </c>
      <c r="D2690" s="158">
        <f>IFERROR($C$8:INDEX($C$8:$C$3000,COUNTIF($C$8:$C$3000,"?*")),"")</f>
        <v>0</v>
      </c>
      <c r="F2690">
        <f>--ISNUMBER(IFERROR(SEARCH('Project Costing'!#REF!,'Equipment &amp; Materials'!J2696,1),""))</f>
        <v>0</v>
      </c>
      <c r="G2690" t="str">
        <f>IF(F2690=1,COUNTIF($F$8:F2690,1),"")</f>
        <v/>
      </c>
      <c r="I2690" s="157">
        <f>IFERROR($H$8:INDEX($H$8:$H$3000,COUNTIF($H$8:$H$3000,"?*")),"")</f>
        <v>0</v>
      </c>
    </row>
    <row r="2691" spans="1:9" x14ac:dyDescent="0.25">
      <c r="A2691">
        <f>--ISNUMBER(IFERROR(SEARCH('Project Costing'!#REF!,'Equipment &amp; Materials'!J2697,1),""))</f>
        <v>0</v>
      </c>
      <c r="B2691" t="str">
        <f>IF(A2691=1,COUNTIF($A$8:A2691,1),"")</f>
        <v/>
      </c>
      <c r="D2691" s="158">
        <f>IFERROR($C$8:INDEX($C$8:$C$3000,COUNTIF($C$8:$C$3000,"?*")),"")</f>
        <v>0</v>
      </c>
      <c r="F2691">
        <f>--ISNUMBER(IFERROR(SEARCH('Project Costing'!#REF!,'Equipment &amp; Materials'!J2697,1),""))</f>
        <v>0</v>
      </c>
      <c r="G2691" t="str">
        <f>IF(F2691=1,COUNTIF($F$8:F2691,1),"")</f>
        <v/>
      </c>
      <c r="I2691" s="157">
        <f>IFERROR($H$8:INDEX($H$8:$H$3000,COUNTIF($H$8:$H$3000,"?*")),"")</f>
        <v>0</v>
      </c>
    </row>
    <row r="2692" spans="1:9" x14ac:dyDescent="0.25">
      <c r="A2692">
        <f>--ISNUMBER(IFERROR(SEARCH('Project Costing'!#REF!,'Equipment &amp; Materials'!J2698,1),""))</f>
        <v>0</v>
      </c>
      <c r="B2692" t="str">
        <f>IF(A2692=1,COUNTIF($A$8:A2692,1),"")</f>
        <v/>
      </c>
      <c r="D2692" s="158">
        <f>IFERROR($C$8:INDEX($C$8:$C$3000,COUNTIF($C$8:$C$3000,"?*")),"")</f>
        <v>0</v>
      </c>
      <c r="F2692">
        <f>--ISNUMBER(IFERROR(SEARCH('Project Costing'!#REF!,'Equipment &amp; Materials'!J2698,1),""))</f>
        <v>0</v>
      </c>
      <c r="G2692" t="str">
        <f>IF(F2692=1,COUNTIF($F$8:F2692,1),"")</f>
        <v/>
      </c>
      <c r="I2692" s="157">
        <f>IFERROR($H$8:INDEX($H$8:$H$3000,COUNTIF($H$8:$H$3000,"?*")),"")</f>
        <v>0</v>
      </c>
    </row>
    <row r="2693" spans="1:9" x14ac:dyDescent="0.25">
      <c r="A2693">
        <f>--ISNUMBER(IFERROR(SEARCH('Project Costing'!#REF!,'Equipment &amp; Materials'!J2699,1),""))</f>
        <v>0</v>
      </c>
      <c r="B2693" t="str">
        <f>IF(A2693=1,COUNTIF($A$8:A2693,1),"")</f>
        <v/>
      </c>
      <c r="D2693" s="158">
        <f>IFERROR($C$8:INDEX($C$8:$C$3000,COUNTIF($C$8:$C$3000,"?*")),"")</f>
        <v>0</v>
      </c>
      <c r="F2693">
        <f>--ISNUMBER(IFERROR(SEARCH('Project Costing'!#REF!,'Equipment &amp; Materials'!J2699,1),""))</f>
        <v>0</v>
      </c>
      <c r="G2693" t="str">
        <f>IF(F2693=1,COUNTIF($F$8:F2693,1),"")</f>
        <v/>
      </c>
      <c r="I2693" s="157">
        <f>IFERROR($H$8:INDEX($H$8:$H$3000,COUNTIF($H$8:$H$3000,"?*")),"")</f>
        <v>0</v>
      </c>
    </row>
    <row r="2694" spans="1:9" x14ac:dyDescent="0.25">
      <c r="A2694">
        <f>--ISNUMBER(IFERROR(SEARCH('Project Costing'!#REF!,'Equipment &amp; Materials'!J2700,1),""))</f>
        <v>0</v>
      </c>
      <c r="B2694" t="str">
        <f>IF(A2694=1,COUNTIF($A$8:A2694,1),"")</f>
        <v/>
      </c>
      <c r="D2694" s="158">
        <f>IFERROR($C$8:INDEX($C$8:$C$3000,COUNTIF($C$8:$C$3000,"?*")),"")</f>
        <v>0</v>
      </c>
      <c r="F2694">
        <f>--ISNUMBER(IFERROR(SEARCH('Project Costing'!#REF!,'Equipment &amp; Materials'!J2700,1),""))</f>
        <v>0</v>
      </c>
      <c r="G2694" t="str">
        <f>IF(F2694=1,COUNTIF($F$8:F2694,1),"")</f>
        <v/>
      </c>
      <c r="I2694" s="157">
        <f>IFERROR($H$8:INDEX($H$8:$H$3000,COUNTIF($H$8:$H$3000,"?*")),"")</f>
        <v>0</v>
      </c>
    </row>
    <row r="2695" spans="1:9" x14ac:dyDescent="0.25">
      <c r="A2695">
        <f>--ISNUMBER(IFERROR(SEARCH('Project Costing'!#REF!,'Equipment &amp; Materials'!J2701,1),""))</f>
        <v>0</v>
      </c>
      <c r="B2695" t="str">
        <f>IF(A2695=1,COUNTIF($A$8:A2695,1),"")</f>
        <v/>
      </c>
      <c r="D2695" s="158">
        <f>IFERROR($C$8:INDEX($C$8:$C$3000,COUNTIF($C$8:$C$3000,"?*")),"")</f>
        <v>0</v>
      </c>
      <c r="F2695">
        <f>--ISNUMBER(IFERROR(SEARCH('Project Costing'!#REF!,'Equipment &amp; Materials'!J2701,1),""))</f>
        <v>0</v>
      </c>
      <c r="G2695" t="str">
        <f>IF(F2695=1,COUNTIF($F$8:F2695,1),"")</f>
        <v/>
      </c>
      <c r="I2695" s="157">
        <f>IFERROR($H$8:INDEX($H$8:$H$3000,COUNTIF($H$8:$H$3000,"?*")),"")</f>
        <v>0</v>
      </c>
    </row>
    <row r="2696" spans="1:9" x14ac:dyDescent="0.25">
      <c r="A2696">
        <f>--ISNUMBER(IFERROR(SEARCH('Project Costing'!#REF!,'Equipment &amp; Materials'!J2702,1),""))</f>
        <v>0</v>
      </c>
      <c r="B2696" t="str">
        <f>IF(A2696=1,COUNTIF($A$8:A2696,1),"")</f>
        <v/>
      </c>
      <c r="D2696" s="158">
        <f>IFERROR($C$8:INDEX($C$8:$C$3000,COUNTIF($C$8:$C$3000,"?*")),"")</f>
        <v>0</v>
      </c>
      <c r="F2696">
        <f>--ISNUMBER(IFERROR(SEARCH('Project Costing'!#REF!,'Equipment &amp; Materials'!J2702,1),""))</f>
        <v>0</v>
      </c>
      <c r="G2696" t="str">
        <f>IF(F2696=1,COUNTIF($F$8:F2696,1),"")</f>
        <v/>
      </c>
      <c r="I2696" s="157">
        <f>IFERROR($H$8:INDEX($H$8:$H$3000,COUNTIF($H$8:$H$3000,"?*")),"")</f>
        <v>0</v>
      </c>
    </row>
    <row r="2697" spans="1:9" x14ac:dyDescent="0.25">
      <c r="A2697">
        <f>--ISNUMBER(IFERROR(SEARCH('Project Costing'!#REF!,'Equipment &amp; Materials'!J2703,1),""))</f>
        <v>0</v>
      </c>
      <c r="B2697" t="str">
        <f>IF(A2697=1,COUNTIF($A$8:A2697,1),"")</f>
        <v/>
      </c>
      <c r="D2697" s="158">
        <f>IFERROR($C$8:INDEX($C$8:$C$3000,COUNTIF($C$8:$C$3000,"?*")),"")</f>
        <v>0</v>
      </c>
      <c r="F2697">
        <f>--ISNUMBER(IFERROR(SEARCH('Project Costing'!#REF!,'Equipment &amp; Materials'!J2703,1),""))</f>
        <v>0</v>
      </c>
      <c r="G2697" t="str">
        <f>IF(F2697=1,COUNTIF($F$8:F2697,1),"")</f>
        <v/>
      </c>
      <c r="I2697" s="157">
        <f>IFERROR($H$8:INDEX($H$8:$H$3000,COUNTIF($H$8:$H$3000,"?*")),"")</f>
        <v>0</v>
      </c>
    </row>
    <row r="2698" spans="1:9" x14ac:dyDescent="0.25">
      <c r="A2698">
        <f>--ISNUMBER(IFERROR(SEARCH('Project Costing'!#REF!,'Equipment &amp; Materials'!J2704,1),""))</f>
        <v>0</v>
      </c>
      <c r="B2698" t="str">
        <f>IF(A2698=1,COUNTIF($A$8:A2698,1),"")</f>
        <v/>
      </c>
      <c r="D2698" s="158">
        <f>IFERROR($C$8:INDEX($C$8:$C$3000,COUNTIF($C$8:$C$3000,"?*")),"")</f>
        <v>0</v>
      </c>
      <c r="F2698">
        <f>--ISNUMBER(IFERROR(SEARCH('Project Costing'!#REF!,'Equipment &amp; Materials'!J2704,1),""))</f>
        <v>0</v>
      </c>
      <c r="G2698" t="str">
        <f>IF(F2698=1,COUNTIF($F$8:F2698,1),"")</f>
        <v/>
      </c>
      <c r="I2698" s="157">
        <f>IFERROR($H$8:INDEX($H$8:$H$3000,COUNTIF($H$8:$H$3000,"?*")),"")</f>
        <v>0</v>
      </c>
    </row>
    <row r="2699" spans="1:9" x14ac:dyDescent="0.25">
      <c r="A2699">
        <f>--ISNUMBER(IFERROR(SEARCH('Project Costing'!#REF!,'Equipment &amp; Materials'!J2705,1),""))</f>
        <v>0</v>
      </c>
      <c r="B2699" t="str">
        <f>IF(A2699=1,COUNTIF($A$8:A2699,1),"")</f>
        <v/>
      </c>
      <c r="D2699" s="158">
        <f>IFERROR($C$8:INDEX($C$8:$C$3000,COUNTIF($C$8:$C$3000,"?*")),"")</f>
        <v>0</v>
      </c>
      <c r="F2699">
        <f>--ISNUMBER(IFERROR(SEARCH('Project Costing'!#REF!,'Equipment &amp; Materials'!J2705,1),""))</f>
        <v>0</v>
      </c>
      <c r="G2699" t="str">
        <f>IF(F2699=1,COUNTIF($F$8:F2699,1),"")</f>
        <v/>
      </c>
      <c r="I2699" s="157">
        <f>IFERROR($H$8:INDEX($H$8:$H$3000,COUNTIF($H$8:$H$3000,"?*")),"")</f>
        <v>0</v>
      </c>
    </row>
    <row r="2700" spans="1:9" x14ac:dyDescent="0.25">
      <c r="A2700">
        <f>--ISNUMBER(IFERROR(SEARCH('Project Costing'!#REF!,'Equipment &amp; Materials'!J2706,1),""))</f>
        <v>0</v>
      </c>
      <c r="B2700" t="str">
        <f>IF(A2700=1,COUNTIF($A$8:A2700,1),"")</f>
        <v/>
      </c>
      <c r="D2700" s="158">
        <f>IFERROR($C$8:INDEX($C$8:$C$3000,COUNTIF($C$8:$C$3000,"?*")),"")</f>
        <v>0</v>
      </c>
      <c r="F2700">
        <f>--ISNUMBER(IFERROR(SEARCH('Project Costing'!#REF!,'Equipment &amp; Materials'!J2706,1),""))</f>
        <v>0</v>
      </c>
      <c r="G2700" t="str">
        <f>IF(F2700=1,COUNTIF($F$8:F2700,1),"")</f>
        <v/>
      </c>
      <c r="I2700" s="157">
        <f>IFERROR($H$8:INDEX($H$8:$H$3000,COUNTIF($H$8:$H$3000,"?*")),"")</f>
        <v>0</v>
      </c>
    </row>
    <row r="2701" spans="1:9" x14ac:dyDescent="0.25">
      <c r="A2701">
        <f>--ISNUMBER(IFERROR(SEARCH('Project Costing'!#REF!,'Equipment &amp; Materials'!J2707,1),""))</f>
        <v>0</v>
      </c>
      <c r="B2701" t="str">
        <f>IF(A2701=1,COUNTIF($A$8:A2701,1),"")</f>
        <v/>
      </c>
      <c r="D2701" s="158">
        <f>IFERROR($C$8:INDEX($C$8:$C$3000,COUNTIF($C$8:$C$3000,"?*")),"")</f>
        <v>0</v>
      </c>
      <c r="F2701">
        <f>--ISNUMBER(IFERROR(SEARCH('Project Costing'!#REF!,'Equipment &amp; Materials'!J2707,1),""))</f>
        <v>0</v>
      </c>
      <c r="G2701" t="str">
        <f>IF(F2701=1,COUNTIF($F$8:F2701,1),"")</f>
        <v/>
      </c>
      <c r="I2701" s="157">
        <f>IFERROR($H$8:INDEX($H$8:$H$3000,COUNTIF($H$8:$H$3000,"?*")),"")</f>
        <v>0</v>
      </c>
    </row>
    <row r="2702" spans="1:9" x14ac:dyDescent="0.25">
      <c r="A2702">
        <f>--ISNUMBER(IFERROR(SEARCH('Project Costing'!#REF!,'Equipment &amp; Materials'!J2708,1),""))</f>
        <v>0</v>
      </c>
      <c r="B2702" t="str">
        <f>IF(A2702=1,COUNTIF($A$8:A2702,1),"")</f>
        <v/>
      </c>
      <c r="D2702" s="158">
        <f>IFERROR($C$8:INDEX($C$8:$C$3000,COUNTIF($C$8:$C$3000,"?*")),"")</f>
        <v>0</v>
      </c>
      <c r="F2702">
        <f>--ISNUMBER(IFERROR(SEARCH('Project Costing'!#REF!,'Equipment &amp; Materials'!J2708,1),""))</f>
        <v>0</v>
      </c>
      <c r="G2702" t="str">
        <f>IF(F2702=1,COUNTIF($F$8:F2702,1),"")</f>
        <v/>
      </c>
      <c r="I2702" s="157">
        <f>IFERROR($H$8:INDEX($H$8:$H$3000,COUNTIF($H$8:$H$3000,"?*")),"")</f>
        <v>0</v>
      </c>
    </row>
    <row r="2703" spans="1:9" x14ac:dyDescent="0.25">
      <c r="A2703">
        <f>--ISNUMBER(IFERROR(SEARCH('Project Costing'!#REF!,'Equipment &amp; Materials'!J2709,1),""))</f>
        <v>0</v>
      </c>
      <c r="B2703" t="str">
        <f>IF(A2703=1,COUNTIF($A$8:A2703,1),"")</f>
        <v/>
      </c>
      <c r="D2703" s="158">
        <f>IFERROR($C$8:INDEX($C$8:$C$3000,COUNTIF($C$8:$C$3000,"?*")),"")</f>
        <v>0</v>
      </c>
      <c r="F2703">
        <f>--ISNUMBER(IFERROR(SEARCH('Project Costing'!#REF!,'Equipment &amp; Materials'!J2709,1),""))</f>
        <v>0</v>
      </c>
      <c r="G2703" t="str">
        <f>IF(F2703=1,COUNTIF($F$8:F2703,1),"")</f>
        <v/>
      </c>
      <c r="I2703" s="157">
        <f>IFERROR($H$8:INDEX($H$8:$H$3000,COUNTIF($H$8:$H$3000,"?*")),"")</f>
        <v>0</v>
      </c>
    </row>
    <row r="2704" spans="1:9" x14ac:dyDescent="0.25">
      <c r="A2704">
        <f>--ISNUMBER(IFERROR(SEARCH('Project Costing'!#REF!,'Equipment &amp; Materials'!J2710,1),""))</f>
        <v>0</v>
      </c>
      <c r="B2704" t="str">
        <f>IF(A2704=1,COUNTIF($A$8:A2704,1),"")</f>
        <v/>
      </c>
      <c r="D2704" s="158">
        <f>IFERROR($C$8:INDEX($C$8:$C$3000,COUNTIF($C$8:$C$3000,"?*")),"")</f>
        <v>0</v>
      </c>
      <c r="F2704">
        <f>--ISNUMBER(IFERROR(SEARCH('Project Costing'!#REF!,'Equipment &amp; Materials'!J2710,1),""))</f>
        <v>0</v>
      </c>
      <c r="G2704" t="str">
        <f>IF(F2704=1,COUNTIF($F$8:F2704,1),"")</f>
        <v/>
      </c>
      <c r="I2704" s="157">
        <f>IFERROR($H$8:INDEX($H$8:$H$3000,COUNTIF($H$8:$H$3000,"?*")),"")</f>
        <v>0</v>
      </c>
    </row>
    <row r="2705" spans="1:9" x14ac:dyDescent="0.25">
      <c r="A2705">
        <f>--ISNUMBER(IFERROR(SEARCH('Project Costing'!#REF!,'Equipment &amp; Materials'!J2711,1),""))</f>
        <v>0</v>
      </c>
      <c r="B2705" t="str">
        <f>IF(A2705=1,COUNTIF($A$8:A2705,1),"")</f>
        <v/>
      </c>
      <c r="D2705" s="158">
        <f>IFERROR($C$8:INDEX($C$8:$C$3000,COUNTIF($C$8:$C$3000,"?*")),"")</f>
        <v>0</v>
      </c>
      <c r="F2705">
        <f>--ISNUMBER(IFERROR(SEARCH('Project Costing'!#REF!,'Equipment &amp; Materials'!J2711,1),""))</f>
        <v>0</v>
      </c>
      <c r="G2705" t="str">
        <f>IF(F2705=1,COUNTIF($F$8:F2705,1),"")</f>
        <v/>
      </c>
      <c r="I2705" s="157">
        <f>IFERROR($H$8:INDEX($H$8:$H$3000,COUNTIF($H$8:$H$3000,"?*")),"")</f>
        <v>0</v>
      </c>
    </row>
    <row r="2706" spans="1:9" x14ac:dyDescent="0.25">
      <c r="A2706">
        <f>--ISNUMBER(IFERROR(SEARCH('Project Costing'!#REF!,'Equipment &amp; Materials'!J2712,1),""))</f>
        <v>0</v>
      </c>
      <c r="B2706" t="str">
        <f>IF(A2706=1,COUNTIF($A$8:A2706,1),"")</f>
        <v/>
      </c>
      <c r="D2706" s="158">
        <f>IFERROR($C$8:INDEX($C$8:$C$3000,COUNTIF($C$8:$C$3000,"?*")),"")</f>
        <v>0</v>
      </c>
      <c r="F2706">
        <f>--ISNUMBER(IFERROR(SEARCH('Project Costing'!#REF!,'Equipment &amp; Materials'!J2712,1),""))</f>
        <v>0</v>
      </c>
      <c r="G2706" t="str">
        <f>IF(F2706=1,COUNTIF($F$8:F2706,1),"")</f>
        <v/>
      </c>
      <c r="I2706" s="157">
        <f>IFERROR($H$8:INDEX($H$8:$H$3000,COUNTIF($H$8:$H$3000,"?*")),"")</f>
        <v>0</v>
      </c>
    </row>
    <row r="2707" spans="1:9" x14ac:dyDescent="0.25">
      <c r="A2707">
        <f>--ISNUMBER(IFERROR(SEARCH('Project Costing'!#REF!,'Equipment &amp; Materials'!J2713,1),""))</f>
        <v>0</v>
      </c>
      <c r="B2707" t="str">
        <f>IF(A2707=1,COUNTIF($A$8:A2707,1),"")</f>
        <v/>
      </c>
      <c r="D2707" s="158">
        <f>IFERROR($C$8:INDEX($C$8:$C$3000,COUNTIF($C$8:$C$3000,"?*")),"")</f>
        <v>0</v>
      </c>
      <c r="F2707">
        <f>--ISNUMBER(IFERROR(SEARCH('Project Costing'!#REF!,'Equipment &amp; Materials'!J2713,1),""))</f>
        <v>0</v>
      </c>
      <c r="G2707" t="str">
        <f>IF(F2707=1,COUNTIF($F$8:F2707,1),"")</f>
        <v/>
      </c>
      <c r="I2707" s="157">
        <f>IFERROR($H$8:INDEX($H$8:$H$3000,COUNTIF($H$8:$H$3000,"?*")),"")</f>
        <v>0</v>
      </c>
    </row>
    <row r="2708" spans="1:9" x14ac:dyDescent="0.25">
      <c r="A2708">
        <f>--ISNUMBER(IFERROR(SEARCH('Project Costing'!#REF!,'Equipment &amp; Materials'!J2714,1),""))</f>
        <v>0</v>
      </c>
      <c r="B2708" t="str">
        <f>IF(A2708=1,COUNTIF($A$8:A2708,1),"")</f>
        <v/>
      </c>
      <c r="D2708" s="158">
        <f>IFERROR($C$8:INDEX($C$8:$C$3000,COUNTIF($C$8:$C$3000,"?*")),"")</f>
        <v>0</v>
      </c>
      <c r="F2708">
        <f>--ISNUMBER(IFERROR(SEARCH('Project Costing'!#REF!,'Equipment &amp; Materials'!J2714,1),""))</f>
        <v>0</v>
      </c>
      <c r="G2708" t="str">
        <f>IF(F2708=1,COUNTIF($F$8:F2708,1),"")</f>
        <v/>
      </c>
      <c r="I2708" s="157">
        <f>IFERROR($H$8:INDEX($H$8:$H$3000,COUNTIF($H$8:$H$3000,"?*")),"")</f>
        <v>0</v>
      </c>
    </row>
    <row r="2709" spans="1:9" x14ac:dyDescent="0.25">
      <c r="A2709">
        <f>--ISNUMBER(IFERROR(SEARCH('Project Costing'!#REF!,'Equipment &amp; Materials'!J2715,1),""))</f>
        <v>0</v>
      </c>
      <c r="B2709" t="str">
        <f>IF(A2709=1,COUNTIF($A$8:A2709,1),"")</f>
        <v/>
      </c>
      <c r="D2709" s="158">
        <f>IFERROR($C$8:INDEX($C$8:$C$3000,COUNTIF($C$8:$C$3000,"?*")),"")</f>
        <v>0</v>
      </c>
      <c r="F2709">
        <f>--ISNUMBER(IFERROR(SEARCH('Project Costing'!#REF!,'Equipment &amp; Materials'!J2715,1),""))</f>
        <v>0</v>
      </c>
      <c r="G2709" t="str">
        <f>IF(F2709=1,COUNTIF($F$8:F2709,1),"")</f>
        <v/>
      </c>
      <c r="I2709" s="157">
        <f>IFERROR($H$8:INDEX($H$8:$H$3000,COUNTIF($H$8:$H$3000,"?*")),"")</f>
        <v>0</v>
      </c>
    </row>
    <row r="2710" spans="1:9" x14ac:dyDescent="0.25">
      <c r="A2710">
        <f>--ISNUMBER(IFERROR(SEARCH('Project Costing'!#REF!,'Equipment &amp; Materials'!J2716,1),""))</f>
        <v>0</v>
      </c>
      <c r="B2710" t="str">
        <f>IF(A2710=1,COUNTIF($A$8:A2710,1),"")</f>
        <v/>
      </c>
      <c r="D2710" s="158">
        <f>IFERROR($C$8:INDEX($C$8:$C$3000,COUNTIF($C$8:$C$3000,"?*")),"")</f>
        <v>0</v>
      </c>
      <c r="F2710">
        <f>--ISNUMBER(IFERROR(SEARCH('Project Costing'!#REF!,'Equipment &amp; Materials'!J2716,1),""))</f>
        <v>0</v>
      </c>
      <c r="G2710" t="str">
        <f>IF(F2710=1,COUNTIF($F$8:F2710,1),"")</f>
        <v/>
      </c>
      <c r="I2710" s="157">
        <f>IFERROR($H$8:INDEX($H$8:$H$3000,COUNTIF($H$8:$H$3000,"?*")),"")</f>
        <v>0</v>
      </c>
    </row>
    <row r="2711" spans="1:9" x14ac:dyDescent="0.25">
      <c r="A2711">
        <f>--ISNUMBER(IFERROR(SEARCH('Project Costing'!#REF!,'Equipment &amp; Materials'!J2717,1),""))</f>
        <v>0</v>
      </c>
      <c r="B2711" t="str">
        <f>IF(A2711=1,COUNTIF($A$8:A2711,1),"")</f>
        <v/>
      </c>
      <c r="D2711" s="158">
        <f>IFERROR($C$8:INDEX($C$8:$C$3000,COUNTIF($C$8:$C$3000,"?*")),"")</f>
        <v>0</v>
      </c>
      <c r="F2711">
        <f>--ISNUMBER(IFERROR(SEARCH('Project Costing'!#REF!,'Equipment &amp; Materials'!J2717,1),""))</f>
        <v>0</v>
      </c>
      <c r="G2711" t="str">
        <f>IF(F2711=1,COUNTIF($F$8:F2711,1),"")</f>
        <v/>
      </c>
      <c r="I2711" s="157">
        <f>IFERROR($H$8:INDEX($H$8:$H$3000,COUNTIF($H$8:$H$3000,"?*")),"")</f>
        <v>0</v>
      </c>
    </row>
    <row r="2712" spans="1:9" x14ac:dyDescent="0.25">
      <c r="A2712">
        <f>--ISNUMBER(IFERROR(SEARCH('Project Costing'!#REF!,'Equipment &amp; Materials'!J2718,1),""))</f>
        <v>0</v>
      </c>
      <c r="B2712" t="str">
        <f>IF(A2712=1,COUNTIF($A$8:A2712,1),"")</f>
        <v/>
      </c>
      <c r="D2712" s="158">
        <f>IFERROR($C$8:INDEX($C$8:$C$3000,COUNTIF($C$8:$C$3000,"?*")),"")</f>
        <v>0</v>
      </c>
      <c r="F2712">
        <f>--ISNUMBER(IFERROR(SEARCH('Project Costing'!#REF!,'Equipment &amp; Materials'!J2718,1),""))</f>
        <v>0</v>
      </c>
      <c r="G2712" t="str">
        <f>IF(F2712=1,COUNTIF($F$8:F2712,1),"")</f>
        <v/>
      </c>
      <c r="I2712" s="157">
        <f>IFERROR($H$8:INDEX($H$8:$H$3000,COUNTIF($H$8:$H$3000,"?*")),"")</f>
        <v>0</v>
      </c>
    </row>
    <row r="2713" spans="1:9" x14ac:dyDescent="0.25">
      <c r="A2713">
        <f>--ISNUMBER(IFERROR(SEARCH('Project Costing'!#REF!,'Equipment &amp; Materials'!J2719,1),""))</f>
        <v>0</v>
      </c>
      <c r="B2713" t="str">
        <f>IF(A2713=1,COUNTIF($A$8:A2713,1),"")</f>
        <v/>
      </c>
      <c r="D2713" s="158">
        <f>IFERROR($C$8:INDEX($C$8:$C$3000,COUNTIF($C$8:$C$3000,"?*")),"")</f>
        <v>0</v>
      </c>
      <c r="F2713">
        <f>--ISNUMBER(IFERROR(SEARCH('Project Costing'!#REF!,'Equipment &amp; Materials'!J2719,1),""))</f>
        <v>0</v>
      </c>
      <c r="G2713" t="str">
        <f>IF(F2713=1,COUNTIF($F$8:F2713,1),"")</f>
        <v/>
      </c>
      <c r="I2713" s="157">
        <f>IFERROR($H$8:INDEX($H$8:$H$3000,COUNTIF($H$8:$H$3000,"?*")),"")</f>
        <v>0</v>
      </c>
    </row>
    <row r="2714" spans="1:9" x14ac:dyDescent="0.25">
      <c r="A2714">
        <f>--ISNUMBER(IFERROR(SEARCH('Project Costing'!#REF!,'Equipment &amp; Materials'!J2720,1),""))</f>
        <v>0</v>
      </c>
      <c r="B2714" t="str">
        <f>IF(A2714=1,COUNTIF($A$8:A2714,1),"")</f>
        <v/>
      </c>
      <c r="D2714" s="158">
        <f>IFERROR($C$8:INDEX($C$8:$C$3000,COUNTIF($C$8:$C$3000,"?*")),"")</f>
        <v>0</v>
      </c>
      <c r="F2714">
        <f>--ISNUMBER(IFERROR(SEARCH('Project Costing'!#REF!,'Equipment &amp; Materials'!J2720,1),""))</f>
        <v>0</v>
      </c>
      <c r="G2714" t="str">
        <f>IF(F2714=1,COUNTIF($F$8:F2714,1),"")</f>
        <v/>
      </c>
      <c r="I2714" s="157">
        <f>IFERROR($H$8:INDEX($H$8:$H$3000,COUNTIF($H$8:$H$3000,"?*")),"")</f>
        <v>0</v>
      </c>
    </row>
    <row r="2715" spans="1:9" x14ac:dyDescent="0.25">
      <c r="A2715">
        <f>--ISNUMBER(IFERROR(SEARCH('Project Costing'!#REF!,'Equipment &amp; Materials'!J2721,1),""))</f>
        <v>0</v>
      </c>
      <c r="B2715" t="str">
        <f>IF(A2715=1,COUNTIF($A$8:A2715,1),"")</f>
        <v/>
      </c>
      <c r="D2715" s="158">
        <f>IFERROR($C$8:INDEX($C$8:$C$3000,COUNTIF($C$8:$C$3000,"?*")),"")</f>
        <v>0</v>
      </c>
      <c r="F2715">
        <f>--ISNUMBER(IFERROR(SEARCH('Project Costing'!#REF!,'Equipment &amp; Materials'!J2721,1),""))</f>
        <v>0</v>
      </c>
      <c r="G2715" t="str">
        <f>IF(F2715=1,COUNTIF($F$8:F2715,1),"")</f>
        <v/>
      </c>
      <c r="I2715" s="157">
        <f>IFERROR($H$8:INDEX($H$8:$H$3000,COUNTIF($H$8:$H$3000,"?*")),"")</f>
        <v>0</v>
      </c>
    </row>
    <row r="2716" spans="1:9" x14ac:dyDescent="0.25">
      <c r="A2716">
        <f>--ISNUMBER(IFERROR(SEARCH('Project Costing'!#REF!,'Equipment &amp; Materials'!J2722,1),""))</f>
        <v>0</v>
      </c>
      <c r="B2716" t="str">
        <f>IF(A2716=1,COUNTIF($A$8:A2716,1),"")</f>
        <v/>
      </c>
      <c r="D2716" s="158">
        <f>IFERROR($C$8:INDEX($C$8:$C$3000,COUNTIF($C$8:$C$3000,"?*")),"")</f>
        <v>0</v>
      </c>
      <c r="F2716">
        <f>--ISNUMBER(IFERROR(SEARCH('Project Costing'!#REF!,'Equipment &amp; Materials'!J2722,1),""))</f>
        <v>0</v>
      </c>
      <c r="G2716" t="str">
        <f>IF(F2716=1,COUNTIF($F$8:F2716,1),"")</f>
        <v/>
      </c>
      <c r="I2716" s="157">
        <f>IFERROR($H$8:INDEX($H$8:$H$3000,COUNTIF($H$8:$H$3000,"?*")),"")</f>
        <v>0</v>
      </c>
    </row>
    <row r="2717" spans="1:9" x14ac:dyDescent="0.25">
      <c r="A2717">
        <f>--ISNUMBER(IFERROR(SEARCH('Project Costing'!#REF!,'Equipment &amp; Materials'!J2723,1),""))</f>
        <v>0</v>
      </c>
      <c r="B2717" t="str">
        <f>IF(A2717=1,COUNTIF($A$8:A2717,1),"")</f>
        <v/>
      </c>
      <c r="D2717" s="158">
        <f>IFERROR($C$8:INDEX($C$8:$C$3000,COUNTIF($C$8:$C$3000,"?*")),"")</f>
        <v>0</v>
      </c>
      <c r="F2717">
        <f>--ISNUMBER(IFERROR(SEARCH('Project Costing'!#REF!,'Equipment &amp; Materials'!J2723,1),""))</f>
        <v>0</v>
      </c>
      <c r="G2717" t="str">
        <f>IF(F2717=1,COUNTIF($F$8:F2717,1),"")</f>
        <v/>
      </c>
      <c r="I2717" s="157">
        <f>IFERROR($H$8:INDEX($H$8:$H$3000,COUNTIF($H$8:$H$3000,"?*")),"")</f>
        <v>0</v>
      </c>
    </row>
    <row r="2718" spans="1:9" x14ac:dyDescent="0.25">
      <c r="A2718">
        <f>--ISNUMBER(IFERROR(SEARCH('Project Costing'!#REF!,'Equipment &amp; Materials'!J2724,1),""))</f>
        <v>0</v>
      </c>
      <c r="B2718" t="str">
        <f>IF(A2718=1,COUNTIF($A$8:A2718,1),"")</f>
        <v/>
      </c>
      <c r="D2718" s="158">
        <f>IFERROR($C$8:INDEX($C$8:$C$3000,COUNTIF($C$8:$C$3000,"?*")),"")</f>
        <v>0</v>
      </c>
      <c r="F2718">
        <f>--ISNUMBER(IFERROR(SEARCH('Project Costing'!#REF!,'Equipment &amp; Materials'!J2724,1),""))</f>
        <v>0</v>
      </c>
      <c r="G2718" t="str">
        <f>IF(F2718=1,COUNTIF($F$8:F2718,1),"")</f>
        <v/>
      </c>
      <c r="I2718" s="157">
        <f>IFERROR($H$8:INDEX($H$8:$H$3000,COUNTIF($H$8:$H$3000,"?*")),"")</f>
        <v>0</v>
      </c>
    </row>
    <row r="2719" spans="1:9" x14ac:dyDescent="0.25">
      <c r="A2719">
        <f>--ISNUMBER(IFERROR(SEARCH('Project Costing'!#REF!,'Equipment &amp; Materials'!J2725,1),""))</f>
        <v>0</v>
      </c>
      <c r="B2719" t="str">
        <f>IF(A2719=1,COUNTIF($A$8:A2719,1),"")</f>
        <v/>
      </c>
      <c r="D2719" s="158">
        <f>IFERROR($C$8:INDEX($C$8:$C$3000,COUNTIF($C$8:$C$3000,"?*")),"")</f>
        <v>0</v>
      </c>
      <c r="F2719">
        <f>--ISNUMBER(IFERROR(SEARCH('Project Costing'!#REF!,'Equipment &amp; Materials'!J2725,1),""))</f>
        <v>0</v>
      </c>
      <c r="G2719" t="str">
        <f>IF(F2719=1,COUNTIF($F$8:F2719,1),"")</f>
        <v/>
      </c>
      <c r="I2719" s="157">
        <f>IFERROR($H$8:INDEX($H$8:$H$3000,COUNTIF($H$8:$H$3000,"?*")),"")</f>
        <v>0</v>
      </c>
    </row>
    <row r="2720" spans="1:9" x14ac:dyDescent="0.25">
      <c r="A2720">
        <f>--ISNUMBER(IFERROR(SEARCH('Project Costing'!#REF!,'Equipment &amp; Materials'!J2726,1),""))</f>
        <v>0</v>
      </c>
      <c r="B2720" t="str">
        <f>IF(A2720=1,COUNTIF($A$8:A2720,1),"")</f>
        <v/>
      </c>
      <c r="D2720" s="158">
        <f>IFERROR($C$8:INDEX($C$8:$C$3000,COUNTIF($C$8:$C$3000,"?*")),"")</f>
        <v>0</v>
      </c>
      <c r="F2720">
        <f>--ISNUMBER(IFERROR(SEARCH('Project Costing'!#REF!,'Equipment &amp; Materials'!J2726,1),""))</f>
        <v>0</v>
      </c>
      <c r="G2720" t="str">
        <f>IF(F2720=1,COUNTIF($F$8:F2720,1),"")</f>
        <v/>
      </c>
      <c r="I2720" s="157">
        <f>IFERROR($H$8:INDEX($H$8:$H$3000,COUNTIF($H$8:$H$3000,"?*")),"")</f>
        <v>0</v>
      </c>
    </row>
    <row r="2721" spans="1:9" x14ac:dyDescent="0.25">
      <c r="A2721">
        <f>--ISNUMBER(IFERROR(SEARCH('Project Costing'!#REF!,'Equipment &amp; Materials'!J2727,1),""))</f>
        <v>0</v>
      </c>
      <c r="B2721" t="str">
        <f>IF(A2721=1,COUNTIF($A$8:A2721,1),"")</f>
        <v/>
      </c>
      <c r="D2721" s="158">
        <f>IFERROR($C$8:INDEX($C$8:$C$3000,COUNTIF($C$8:$C$3000,"?*")),"")</f>
        <v>0</v>
      </c>
      <c r="F2721">
        <f>--ISNUMBER(IFERROR(SEARCH('Project Costing'!#REF!,'Equipment &amp; Materials'!J2727,1),""))</f>
        <v>0</v>
      </c>
      <c r="G2721" t="str">
        <f>IF(F2721=1,COUNTIF($F$8:F2721,1),"")</f>
        <v/>
      </c>
      <c r="I2721" s="157">
        <f>IFERROR($H$8:INDEX($H$8:$H$3000,COUNTIF($H$8:$H$3000,"?*")),"")</f>
        <v>0</v>
      </c>
    </row>
    <row r="2722" spans="1:9" x14ac:dyDescent="0.25">
      <c r="A2722">
        <f>--ISNUMBER(IFERROR(SEARCH('Project Costing'!#REF!,'Equipment &amp; Materials'!J2728,1),""))</f>
        <v>0</v>
      </c>
      <c r="B2722" t="str">
        <f>IF(A2722=1,COUNTIF($A$8:A2722,1),"")</f>
        <v/>
      </c>
      <c r="D2722" s="158">
        <f>IFERROR($C$8:INDEX($C$8:$C$3000,COUNTIF($C$8:$C$3000,"?*")),"")</f>
        <v>0</v>
      </c>
      <c r="F2722">
        <f>--ISNUMBER(IFERROR(SEARCH('Project Costing'!#REF!,'Equipment &amp; Materials'!J2728,1),""))</f>
        <v>0</v>
      </c>
      <c r="G2722" t="str">
        <f>IF(F2722=1,COUNTIF($F$8:F2722,1),"")</f>
        <v/>
      </c>
      <c r="I2722" s="157">
        <f>IFERROR($H$8:INDEX($H$8:$H$3000,COUNTIF($H$8:$H$3000,"?*")),"")</f>
        <v>0</v>
      </c>
    </row>
    <row r="2723" spans="1:9" x14ac:dyDescent="0.25">
      <c r="A2723">
        <f>--ISNUMBER(IFERROR(SEARCH('Project Costing'!#REF!,'Equipment &amp; Materials'!J2729,1),""))</f>
        <v>0</v>
      </c>
      <c r="B2723" t="str">
        <f>IF(A2723=1,COUNTIF($A$8:A2723,1),"")</f>
        <v/>
      </c>
      <c r="D2723" s="158">
        <f>IFERROR($C$8:INDEX($C$8:$C$3000,COUNTIF($C$8:$C$3000,"?*")),"")</f>
        <v>0</v>
      </c>
      <c r="F2723">
        <f>--ISNUMBER(IFERROR(SEARCH('Project Costing'!#REF!,'Equipment &amp; Materials'!J2729,1),""))</f>
        <v>0</v>
      </c>
      <c r="G2723" t="str">
        <f>IF(F2723=1,COUNTIF($F$8:F2723,1),"")</f>
        <v/>
      </c>
      <c r="I2723" s="157">
        <f>IFERROR($H$8:INDEX($H$8:$H$3000,COUNTIF($H$8:$H$3000,"?*")),"")</f>
        <v>0</v>
      </c>
    </row>
    <row r="2724" spans="1:9" x14ac:dyDescent="0.25">
      <c r="A2724">
        <f>--ISNUMBER(IFERROR(SEARCH('Project Costing'!#REF!,'Equipment &amp; Materials'!J2730,1),""))</f>
        <v>0</v>
      </c>
      <c r="B2724" t="str">
        <f>IF(A2724=1,COUNTIF($A$8:A2724,1),"")</f>
        <v/>
      </c>
      <c r="D2724" s="158">
        <f>IFERROR($C$8:INDEX($C$8:$C$3000,COUNTIF($C$8:$C$3000,"?*")),"")</f>
        <v>0</v>
      </c>
      <c r="F2724">
        <f>--ISNUMBER(IFERROR(SEARCH('Project Costing'!#REF!,'Equipment &amp; Materials'!J2730,1),""))</f>
        <v>0</v>
      </c>
      <c r="G2724" t="str">
        <f>IF(F2724=1,COUNTIF($F$8:F2724,1),"")</f>
        <v/>
      </c>
      <c r="I2724" s="157">
        <f>IFERROR($H$8:INDEX($H$8:$H$3000,COUNTIF($H$8:$H$3000,"?*")),"")</f>
        <v>0</v>
      </c>
    </row>
    <row r="2725" spans="1:9" x14ac:dyDescent="0.25">
      <c r="A2725">
        <f>--ISNUMBER(IFERROR(SEARCH('Project Costing'!#REF!,'Equipment &amp; Materials'!J2731,1),""))</f>
        <v>0</v>
      </c>
      <c r="B2725" t="str">
        <f>IF(A2725=1,COUNTIF($A$8:A2725,1),"")</f>
        <v/>
      </c>
      <c r="D2725" s="158">
        <f>IFERROR($C$8:INDEX($C$8:$C$3000,COUNTIF($C$8:$C$3000,"?*")),"")</f>
        <v>0</v>
      </c>
      <c r="F2725">
        <f>--ISNUMBER(IFERROR(SEARCH('Project Costing'!#REF!,'Equipment &amp; Materials'!J2731,1),""))</f>
        <v>0</v>
      </c>
      <c r="G2725" t="str">
        <f>IF(F2725=1,COUNTIF($F$8:F2725,1),"")</f>
        <v/>
      </c>
      <c r="I2725" s="157">
        <f>IFERROR($H$8:INDEX($H$8:$H$3000,COUNTIF($H$8:$H$3000,"?*")),"")</f>
        <v>0</v>
      </c>
    </row>
    <row r="2726" spans="1:9" x14ac:dyDescent="0.25">
      <c r="A2726">
        <f>--ISNUMBER(IFERROR(SEARCH('Project Costing'!#REF!,'Equipment &amp; Materials'!J2732,1),""))</f>
        <v>0</v>
      </c>
      <c r="B2726" t="str">
        <f>IF(A2726=1,COUNTIF($A$8:A2726,1),"")</f>
        <v/>
      </c>
      <c r="D2726" s="158">
        <f>IFERROR($C$8:INDEX($C$8:$C$3000,COUNTIF($C$8:$C$3000,"?*")),"")</f>
        <v>0</v>
      </c>
      <c r="F2726">
        <f>--ISNUMBER(IFERROR(SEARCH('Project Costing'!#REF!,'Equipment &amp; Materials'!J2732,1),""))</f>
        <v>0</v>
      </c>
      <c r="G2726" t="str">
        <f>IF(F2726=1,COUNTIF($F$8:F2726,1),"")</f>
        <v/>
      </c>
      <c r="I2726" s="157">
        <f>IFERROR($H$8:INDEX($H$8:$H$3000,COUNTIF($H$8:$H$3000,"?*")),"")</f>
        <v>0</v>
      </c>
    </row>
    <row r="2727" spans="1:9" x14ac:dyDescent="0.25">
      <c r="A2727">
        <f>--ISNUMBER(IFERROR(SEARCH('Project Costing'!#REF!,'Equipment &amp; Materials'!J2733,1),""))</f>
        <v>0</v>
      </c>
      <c r="B2727" t="str">
        <f>IF(A2727=1,COUNTIF($A$8:A2727,1),"")</f>
        <v/>
      </c>
      <c r="D2727" s="158">
        <f>IFERROR($C$8:INDEX($C$8:$C$3000,COUNTIF($C$8:$C$3000,"?*")),"")</f>
        <v>0</v>
      </c>
      <c r="F2727">
        <f>--ISNUMBER(IFERROR(SEARCH('Project Costing'!#REF!,'Equipment &amp; Materials'!J2733,1),""))</f>
        <v>0</v>
      </c>
      <c r="G2727" t="str">
        <f>IF(F2727=1,COUNTIF($F$8:F2727,1),"")</f>
        <v/>
      </c>
      <c r="I2727" s="157">
        <f>IFERROR($H$8:INDEX($H$8:$H$3000,COUNTIF($H$8:$H$3000,"?*")),"")</f>
        <v>0</v>
      </c>
    </row>
    <row r="2728" spans="1:9" x14ac:dyDescent="0.25">
      <c r="A2728">
        <f>--ISNUMBER(IFERROR(SEARCH('Project Costing'!#REF!,'Equipment &amp; Materials'!J2734,1),""))</f>
        <v>0</v>
      </c>
      <c r="B2728" t="str">
        <f>IF(A2728=1,COUNTIF($A$8:A2728,1),"")</f>
        <v/>
      </c>
      <c r="D2728" s="158">
        <f>IFERROR($C$8:INDEX($C$8:$C$3000,COUNTIF($C$8:$C$3000,"?*")),"")</f>
        <v>0</v>
      </c>
      <c r="F2728">
        <f>--ISNUMBER(IFERROR(SEARCH('Project Costing'!#REF!,'Equipment &amp; Materials'!J2734,1),""))</f>
        <v>0</v>
      </c>
      <c r="G2728" t="str">
        <f>IF(F2728=1,COUNTIF($F$8:F2728,1),"")</f>
        <v/>
      </c>
      <c r="I2728" s="157">
        <f>IFERROR($H$8:INDEX($H$8:$H$3000,COUNTIF($H$8:$H$3000,"?*")),"")</f>
        <v>0</v>
      </c>
    </row>
    <row r="2729" spans="1:9" x14ac:dyDescent="0.25">
      <c r="A2729">
        <f>--ISNUMBER(IFERROR(SEARCH('Project Costing'!#REF!,'Equipment &amp; Materials'!J2735,1),""))</f>
        <v>0</v>
      </c>
      <c r="B2729" t="str">
        <f>IF(A2729=1,COUNTIF($A$8:A2729,1),"")</f>
        <v/>
      </c>
      <c r="D2729" s="158">
        <f>IFERROR($C$8:INDEX($C$8:$C$3000,COUNTIF($C$8:$C$3000,"?*")),"")</f>
        <v>0</v>
      </c>
      <c r="F2729">
        <f>--ISNUMBER(IFERROR(SEARCH('Project Costing'!#REF!,'Equipment &amp; Materials'!J2735,1),""))</f>
        <v>0</v>
      </c>
      <c r="G2729" t="str">
        <f>IF(F2729=1,COUNTIF($F$8:F2729,1),"")</f>
        <v/>
      </c>
      <c r="I2729" s="157">
        <f>IFERROR($H$8:INDEX($H$8:$H$3000,COUNTIF($H$8:$H$3000,"?*")),"")</f>
        <v>0</v>
      </c>
    </row>
    <row r="2730" spans="1:9" x14ac:dyDescent="0.25">
      <c r="A2730">
        <f>--ISNUMBER(IFERROR(SEARCH('Project Costing'!#REF!,'Equipment &amp; Materials'!J2736,1),""))</f>
        <v>0</v>
      </c>
      <c r="B2730" t="str">
        <f>IF(A2730=1,COUNTIF($A$8:A2730,1),"")</f>
        <v/>
      </c>
      <c r="D2730" s="158">
        <f>IFERROR($C$8:INDEX($C$8:$C$3000,COUNTIF($C$8:$C$3000,"?*")),"")</f>
        <v>0</v>
      </c>
      <c r="F2730">
        <f>--ISNUMBER(IFERROR(SEARCH('Project Costing'!#REF!,'Equipment &amp; Materials'!J2736,1),""))</f>
        <v>0</v>
      </c>
      <c r="G2730" t="str">
        <f>IF(F2730=1,COUNTIF($F$8:F2730,1),"")</f>
        <v/>
      </c>
      <c r="I2730" s="157">
        <f>IFERROR($H$8:INDEX($H$8:$H$3000,COUNTIF($H$8:$H$3000,"?*")),"")</f>
        <v>0</v>
      </c>
    </row>
    <row r="2731" spans="1:9" x14ac:dyDescent="0.25">
      <c r="A2731">
        <f>--ISNUMBER(IFERROR(SEARCH('Project Costing'!#REF!,'Equipment &amp; Materials'!J2737,1),""))</f>
        <v>0</v>
      </c>
      <c r="B2731" t="str">
        <f>IF(A2731=1,COUNTIF($A$8:A2731,1),"")</f>
        <v/>
      </c>
      <c r="D2731" s="158">
        <f>IFERROR($C$8:INDEX($C$8:$C$3000,COUNTIF($C$8:$C$3000,"?*")),"")</f>
        <v>0</v>
      </c>
      <c r="F2731">
        <f>--ISNUMBER(IFERROR(SEARCH('Project Costing'!#REF!,'Equipment &amp; Materials'!J2737,1),""))</f>
        <v>0</v>
      </c>
      <c r="G2731" t="str">
        <f>IF(F2731=1,COUNTIF($F$8:F2731,1),"")</f>
        <v/>
      </c>
      <c r="I2731" s="157">
        <f>IFERROR($H$8:INDEX($H$8:$H$3000,COUNTIF($H$8:$H$3000,"?*")),"")</f>
        <v>0</v>
      </c>
    </row>
    <row r="2732" spans="1:9" x14ac:dyDescent="0.25">
      <c r="A2732">
        <f>--ISNUMBER(IFERROR(SEARCH('Project Costing'!#REF!,'Equipment &amp; Materials'!J2738,1),""))</f>
        <v>0</v>
      </c>
      <c r="B2732" t="str">
        <f>IF(A2732=1,COUNTIF($A$8:A2732,1),"")</f>
        <v/>
      </c>
      <c r="D2732" s="158">
        <f>IFERROR($C$8:INDEX($C$8:$C$3000,COUNTIF($C$8:$C$3000,"?*")),"")</f>
        <v>0</v>
      </c>
      <c r="F2732">
        <f>--ISNUMBER(IFERROR(SEARCH('Project Costing'!#REF!,'Equipment &amp; Materials'!J2738,1),""))</f>
        <v>0</v>
      </c>
      <c r="G2732" t="str">
        <f>IF(F2732=1,COUNTIF($F$8:F2732,1),"")</f>
        <v/>
      </c>
      <c r="I2732" s="157">
        <f>IFERROR($H$8:INDEX($H$8:$H$3000,COUNTIF($H$8:$H$3000,"?*")),"")</f>
        <v>0</v>
      </c>
    </row>
    <row r="2733" spans="1:9" x14ac:dyDescent="0.25">
      <c r="A2733">
        <f>--ISNUMBER(IFERROR(SEARCH('Project Costing'!#REF!,'Equipment &amp; Materials'!J2739,1),""))</f>
        <v>0</v>
      </c>
      <c r="B2733" t="str">
        <f>IF(A2733=1,COUNTIF($A$8:A2733,1),"")</f>
        <v/>
      </c>
      <c r="D2733" s="158">
        <f>IFERROR($C$8:INDEX($C$8:$C$3000,COUNTIF($C$8:$C$3000,"?*")),"")</f>
        <v>0</v>
      </c>
      <c r="F2733">
        <f>--ISNUMBER(IFERROR(SEARCH('Project Costing'!#REF!,'Equipment &amp; Materials'!J2739,1),""))</f>
        <v>0</v>
      </c>
      <c r="G2733" t="str">
        <f>IF(F2733=1,COUNTIF($F$8:F2733,1),"")</f>
        <v/>
      </c>
      <c r="I2733" s="157">
        <f>IFERROR($H$8:INDEX($H$8:$H$3000,COUNTIF($H$8:$H$3000,"?*")),"")</f>
        <v>0</v>
      </c>
    </row>
    <row r="2734" spans="1:9" x14ac:dyDescent="0.25">
      <c r="A2734">
        <f>--ISNUMBER(IFERROR(SEARCH('Project Costing'!#REF!,'Equipment &amp; Materials'!J2740,1),""))</f>
        <v>0</v>
      </c>
      <c r="B2734" t="str">
        <f>IF(A2734=1,COUNTIF($A$8:A2734,1),"")</f>
        <v/>
      </c>
      <c r="D2734" s="158">
        <f>IFERROR($C$8:INDEX($C$8:$C$3000,COUNTIF($C$8:$C$3000,"?*")),"")</f>
        <v>0</v>
      </c>
      <c r="F2734">
        <f>--ISNUMBER(IFERROR(SEARCH('Project Costing'!#REF!,'Equipment &amp; Materials'!J2740,1),""))</f>
        <v>0</v>
      </c>
      <c r="G2734" t="str">
        <f>IF(F2734=1,COUNTIF($F$8:F2734,1),"")</f>
        <v/>
      </c>
      <c r="I2734" s="157">
        <f>IFERROR($H$8:INDEX($H$8:$H$3000,COUNTIF($H$8:$H$3000,"?*")),"")</f>
        <v>0</v>
      </c>
    </row>
    <row r="2735" spans="1:9" x14ac:dyDescent="0.25">
      <c r="A2735">
        <f>--ISNUMBER(IFERROR(SEARCH('Project Costing'!#REF!,'Equipment &amp; Materials'!J2741,1),""))</f>
        <v>0</v>
      </c>
      <c r="B2735" t="str">
        <f>IF(A2735=1,COUNTIF($A$8:A2735,1),"")</f>
        <v/>
      </c>
      <c r="D2735" s="158">
        <f>IFERROR($C$8:INDEX($C$8:$C$3000,COUNTIF($C$8:$C$3000,"?*")),"")</f>
        <v>0</v>
      </c>
      <c r="F2735">
        <f>--ISNUMBER(IFERROR(SEARCH('Project Costing'!#REF!,'Equipment &amp; Materials'!J2741,1),""))</f>
        <v>0</v>
      </c>
      <c r="G2735" t="str">
        <f>IF(F2735=1,COUNTIF($F$8:F2735,1),"")</f>
        <v/>
      </c>
      <c r="I2735" s="157">
        <f>IFERROR($H$8:INDEX($H$8:$H$3000,COUNTIF($H$8:$H$3000,"?*")),"")</f>
        <v>0</v>
      </c>
    </row>
    <row r="2736" spans="1:9" x14ac:dyDescent="0.25">
      <c r="A2736">
        <f>--ISNUMBER(IFERROR(SEARCH('Project Costing'!#REF!,'Equipment &amp; Materials'!J2742,1),""))</f>
        <v>0</v>
      </c>
      <c r="B2736" t="str">
        <f>IF(A2736=1,COUNTIF($A$8:A2736,1),"")</f>
        <v/>
      </c>
      <c r="D2736" s="158">
        <f>IFERROR($C$8:INDEX($C$8:$C$3000,COUNTIF($C$8:$C$3000,"?*")),"")</f>
        <v>0</v>
      </c>
      <c r="F2736">
        <f>--ISNUMBER(IFERROR(SEARCH('Project Costing'!#REF!,'Equipment &amp; Materials'!J2742,1),""))</f>
        <v>0</v>
      </c>
      <c r="G2736" t="str">
        <f>IF(F2736=1,COUNTIF($F$8:F2736,1),"")</f>
        <v/>
      </c>
      <c r="I2736" s="157">
        <f>IFERROR($H$8:INDEX($H$8:$H$3000,COUNTIF($H$8:$H$3000,"?*")),"")</f>
        <v>0</v>
      </c>
    </row>
    <row r="2737" spans="1:9" x14ac:dyDescent="0.25">
      <c r="A2737">
        <f>--ISNUMBER(IFERROR(SEARCH('Project Costing'!#REF!,'Equipment &amp; Materials'!J2743,1),""))</f>
        <v>0</v>
      </c>
      <c r="B2737" t="str">
        <f>IF(A2737=1,COUNTIF($A$8:A2737,1),"")</f>
        <v/>
      </c>
      <c r="D2737" s="158">
        <f>IFERROR($C$8:INDEX($C$8:$C$3000,COUNTIF($C$8:$C$3000,"?*")),"")</f>
        <v>0</v>
      </c>
      <c r="F2737">
        <f>--ISNUMBER(IFERROR(SEARCH('Project Costing'!#REF!,'Equipment &amp; Materials'!J2743,1),""))</f>
        <v>0</v>
      </c>
      <c r="G2737" t="str">
        <f>IF(F2737=1,COUNTIF($F$8:F2737,1),"")</f>
        <v/>
      </c>
      <c r="I2737" s="157">
        <f>IFERROR($H$8:INDEX($H$8:$H$3000,COUNTIF($H$8:$H$3000,"?*")),"")</f>
        <v>0</v>
      </c>
    </row>
    <row r="2738" spans="1:9" x14ac:dyDescent="0.25">
      <c r="A2738">
        <f>--ISNUMBER(IFERROR(SEARCH('Project Costing'!#REF!,'Equipment &amp; Materials'!J2744,1),""))</f>
        <v>0</v>
      </c>
      <c r="B2738" t="str">
        <f>IF(A2738=1,COUNTIF($A$8:A2738,1),"")</f>
        <v/>
      </c>
      <c r="D2738" s="158">
        <f>IFERROR($C$8:INDEX($C$8:$C$3000,COUNTIF($C$8:$C$3000,"?*")),"")</f>
        <v>0</v>
      </c>
      <c r="F2738">
        <f>--ISNUMBER(IFERROR(SEARCH('Project Costing'!#REF!,'Equipment &amp; Materials'!J2744,1),""))</f>
        <v>0</v>
      </c>
      <c r="G2738" t="str">
        <f>IF(F2738=1,COUNTIF($F$8:F2738,1),"")</f>
        <v/>
      </c>
      <c r="I2738" s="157">
        <f>IFERROR($H$8:INDEX($H$8:$H$3000,COUNTIF($H$8:$H$3000,"?*")),"")</f>
        <v>0</v>
      </c>
    </row>
    <row r="2739" spans="1:9" x14ac:dyDescent="0.25">
      <c r="A2739">
        <f>--ISNUMBER(IFERROR(SEARCH('Project Costing'!#REF!,'Equipment &amp; Materials'!J2745,1),""))</f>
        <v>0</v>
      </c>
      <c r="B2739" t="str">
        <f>IF(A2739=1,COUNTIF($A$8:A2739,1),"")</f>
        <v/>
      </c>
      <c r="D2739" s="158">
        <f>IFERROR($C$8:INDEX($C$8:$C$3000,COUNTIF($C$8:$C$3000,"?*")),"")</f>
        <v>0</v>
      </c>
      <c r="F2739">
        <f>--ISNUMBER(IFERROR(SEARCH('Project Costing'!#REF!,'Equipment &amp; Materials'!J2745,1),""))</f>
        <v>0</v>
      </c>
      <c r="G2739" t="str">
        <f>IF(F2739=1,COUNTIF($F$8:F2739,1),"")</f>
        <v/>
      </c>
      <c r="I2739" s="157">
        <f>IFERROR($H$8:INDEX($H$8:$H$3000,COUNTIF($H$8:$H$3000,"?*")),"")</f>
        <v>0</v>
      </c>
    </row>
    <row r="2740" spans="1:9" x14ac:dyDescent="0.25">
      <c r="A2740">
        <f>--ISNUMBER(IFERROR(SEARCH('Project Costing'!#REF!,'Equipment &amp; Materials'!J2746,1),""))</f>
        <v>0</v>
      </c>
      <c r="B2740" t="str">
        <f>IF(A2740=1,COUNTIF($A$8:A2740,1),"")</f>
        <v/>
      </c>
      <c r="D2740" s="158">
        <f>IFERROR($C$8:INDEX($C$8:$C$3000,COUNTIF($C$8:$C$3000,"?*")),"")</f>
        <v>0</v>
      </c>
      <c r="F2740">
        <f>--ISNUMBER(IFERROR(SEARCH('Project Costing'!#REF!,'Equipment &amp; Materials'!J2746,1),""))</f>
        <v>0</v>
      </c>
      <c r="G2740" t="str">
        <f>IF(F2740=1,COUNTIF($F$8:F2740,1),"")</f>
        <v/>
      </c>
      <c r="I2740" s="157">
        <f>IFERROR($H$8:INDEX($H$8:$H$3000,COUNTIF($H$8:$H$3000,"?*")),"")</f>
        <v>0</v>
      </c>
    </row>
    <row r="2741" spans="1:9" x14ac:dyDescent="0.25">
      <c r="A2741">
        <f>--ISNUMBER(IFERROR(SEARCH('Project Costing'!#REF!,'Equipment &amp; Materials'!J2747,1),""))</f>
        <v>0</v>
      </c>
      <c r="B2741" t="str">
        <f>IF(A2741=1,COUNTIF($A$8:A2741,1),"")</f>
        <v/>
      </c>
      <c r="D2741" s="158">
        <f>IFERROR($C$8:INDEX($C$8:$C$3000,COUNTIF($C$8:$C$3000,"?*")),"")</f>
        <v>0</v>
      </c>
      <c r="F2741">
        <f>--ISNUMBER(IFERROR(SEARCH('Project Costing'!#REF!,'Equipment &amp; Materials'!J2747,1),""))</f>
        <v>0</v>
      </c>
      <c r="G2741" t="str">
        <f>IF(F2741=1,COUNTIF($F$8:F2741,1),"")</f>
        <v/>
      </c>
      <c r="I2741" s="157">
        <f>IFERROR($H$8:INDEX($H$8:$H$3000,COUNTIF($H$8:$H$3000,"?*")),"")</f>
        <v>0</v>
      </c>
    </row>
    <row r="2742" spans="1:9" x14ac:dyDescent="0.25">
      <c r="A2742">
        <f>--ISNUMBER(IFERROR(SEARCH('Project Costing'!#REF!,'Equipment &amp; Materials'!J2748,1),""))</f>
        <v>0</v>
      </c>
      <c r="B2742" t="str">
        <f>IF(A2742=1,COUNTIF($A$8:A2742,1),"")</f>
        <v/>
      </c>
      <c r="D2742" s="158">
        <f>IFERROR($C$8:INDEX($C$8:$C$3000,COUNTIF($C$8:$C$3000,"?*")),"")</f>
        <v>0</v>
      </c>
      <c r="F2742">
        <f>--ISNUMBER(IFERROR(SEARCH('Project Costing'!#REF!,'Equipment &amp; Materials'!J2748,1),""))</f>
        <v>0</v>
      </c>
      <c r="G2742" t="str">
        <f>IF(F2742=1,COUNTIF($F$8:F2742,1),"")</f>
        <v/>
      </c>
      <c r="I2742" s="157">
        <f>IFERROR($H$8:INDEX($H$8:$H$3000,COUNTIF($H$8:$H$3000,"?*")),"")</f>
        <v>0</v>
      </c>
    </row>
    <row r="2743" spans="1:9" x14ac:dyDescent="0.25">
      <c r="A2743">
        <f>--ISNUMBER(IFERROR(SEARCH('Project Costing'!#REF!,'Equipment &amp; Materials'!J2749,1),""))</f>
        <v>0</v>
      </c>
      <c r="B2743" t="str">
        <f>IF(A2743=1,COUNTIF($A$8:A2743,1),"")</f>
        <v/>
      </c>
      <c r="D2743" s="158">
        <f>IFERROR($C$8:INDEX($C$8:$C$3000,COUNTIF($C$8:$C$3000,"?*")),"")</f>
        <v>0</v>
      </c>
      <c r="F2743">
        <f>--ISNUMBER(IFERROR(SEARCH('Project Costing'!#REF!,'Equipment &amp; Materials'!J2749,1),""))</f>
        <v>0</v>
      </c>
      <c r="G2743" t="str">
        <f>IF(F2743=1,COUNTIF($F$8:F2743,1),"")</f>
        <v/>
      </c>
      <c r="I2743" s="157">
        <f>IFERROR($H$8:INDEX($H$8:$H$3000,COUNTIF($H$8:$H$3000,"?*")),"")</f>
        <v>0</v>
      </c>
    </row>
    <row r="2744" spans="1:9" x14ac:dyDescent="0.25">
      <c r="A2744">
        <f>--ISNUMBER(IFERROR(SEARCH('Project Costing'!#REF!,'Equipment &amp; Materials'!J2750,1),""))</f>
        <v>0</v>
      </c>
      <c r="B2744" t="str">
        <f>IF(A2744=1,COUNTIF($A$8:A2744,1),"")</f>
        <v/>
      </c>
      <c r="D2744" s="158">
        <f>IFERROR($C$8:INDEX($C$8:$C$3000,COUNTIF($C$8:$C$3000,"?*")),"")</f>
        <v>0</v>
      </c>
      <c r="F2744">
        <f>--ISNUMBER(IFERROR(SEARCH('Project Costing'!#REF!,'Equipment &amp; Materials'!J2750,1),""))</f>
        <v>0</v>
      </c>
      <c r="G2744" t="str">
        <f>IF(F2744=1,COUNTIF($F$8:F2744,1),"")</f>
        <v/>
      </c>
      <c r="I2744" s="157">
        <f>IFERROR($H$8:INDEX($H$8:$H$3000,COUNTIF($H$8:$H$3000,"?*")),"")</f>
        <v>0</v>
      </c>
    </row>
    <row r="2745" spans="1:9" x14ac:dyDescent="0.25">
      <c r="A2745">
        <f>--ISNUMBER(IFERROR(SEARCH('Project Costing'!#REF!,'Equipment &amp; Materials'!J2751,1),""))</f>
        <v>0</v>
      </c>
      <c r="B2745" t="str">
        <f>IF(A2745=1,COUNTIF($A$8:A2745,1),"")</f>
        <v/>
      </c>
      <c r="D2745" s="158">
        <f>IFERROR($C$8:INDEX($C$8:$C$3000,COUNTIF($C$8:$C$3000,"?*")),"")</f>
        <v>0</v>
      </c>
      <c r="F2745">
        <f>--ISNUMBER(IFERROR(SEARCH('Project Costing'!#REF!,'Equipment &amp; Materials'!J2751,1),""))</f>
        <v>0</v>
      </c>
      <c r="G2745" t="str">
        <f>IF(F2745=1,COUNTIF($F$8:F2745,1),"")</f>
        <v/>
      </c>
      <c r="I2745" s="157">
        <f>IFERROR($H$8:INDEX($H$8:$H$3000,COUNTIF($H$8:$H$3000,"?*")),"")</f>
        <v>0</v>
      </c>
    </row>
    <row r="2746" spans="1:9" x14ac:dyDescent="0.25">
      <c r="A2746">
        <f>--ISNUMBER(IFERROR(SEARCH('Project Costing'!#REF!,'Equipment &amp; Materials'!J2752,1),""))</f>
        <v>0</v>
      </c>
      <c r="B2746" t="str">
        <f>IF(A2746=1,COUNTIF($A$8:A2746,1),"")</f>
        <v/>
      </c>
      <c r="D2746" s="158">
        <f>IFERROR($C$8:INDEX($C$8:$C$3000,COUNTIF($C$8:$C$3000,"?*")),"")</f>
        <v>0</v>
      </c>
      <c r="F2746">
        <f>--ISNUMBER(IFERROR(SEARCH('Project Costing'!#REF!,'Equipment &amp; Materials'!J2752,1),""))</f>
        <v>0</v>
      </c>
      <c r="G2746" t="str">
        <f>IF(F2746=1,COUNTIF($F$8:F2746,1),"")</f>
        <v/>
      </c>
      <c r="I2746" s="157">
        <f>IFERROR($H$8:INDEX($H$8:$H$3000,COUNTIF($H$8:$H$3000,"?*")),"")</f>
        <v>0</v>
      </c>
    </row>
    <row r="2747" spans="1:9" x14ac:dyDescent="0.25">
      <c r="A2747">
        <f>--ISNUMBER(IFERROR(SEARCH('Project Costing'!#REF!,'Equipment &amp; Materials'!J2753,1),""))</f>
        <v>0</v>
      </c>
      <c r="B2747" t="str">
        <f>IF(A2747=1,COUNTIF($A$8:A2747,1),"")</f>
        <v/>
      </c>
      <c r="D2747" s="158">
        <f>IFERROR($C$8:INDEX($C$8:$C$3000,COUNTIF($C$8:$C$3000,"?*")),"")</f>
        <v>0</v>
      </c>
      <c r="F2747">
        <f>--ISNUMBER(IFERROR(SEARCH('Project Costing'!#REF!,'Equipment &amp; Materials'!J2753,1),""))</f>
        <v>0</v>
      </c>
      <c r="G2747" t="str">
        <f>IF(F2747=1,COUNTIF($F$8:F2747,1),"")</f>
        <v/>
      </c>
      <c r="I2747" s="157">
        <f>IFERROR($H$8:INDEX($H$8:$H$3000,COUNTIF($H$8:$H$3000,"?*")),"")</f>
        <v>0</v>
      </c>
    </row>
    <row r="2748" spans="1:9" x14ac:dyDescent="0.25">
      <c r="A2748">
        <f>--ISNUMBER(IFERROR(SEARCH('Project Costing'!#REF!,'Equipment &amp; Materials'!J2754,1),""))</f>
        <v>0</v>
      </c>
      <c r="B2748" t="str">
        <f>IF(A2748=1,COUNTIF($A$8:A2748,1),"")</f>
        <v/>
      </c>
      <c r="D2748" s="158">
        <f>IFERROR($C$8:INDEX($C$8:$C$3000,COUNTIF($C$8:$C$3000,"?*")),"")</f>
        <v>0</v>
      </c>
      <c r="F2748">
        <f>--ISNUMBER(IFERROR(SEARCH('Project Costing'!#REF!,'Equipment &amp; Materials'!J2754,1),""))</f>
        <v>0</v>
      </c>
      <c r="G2748" t="str">
        <f>IF(F2748=1,COUNTIF($F$8:F2748,1),"")</f>
        <v/>
      </c>
      <c r="I2748" s="157">
        <f>IFERROR($H$8:INDEX($H$8:$H$3000,COUNTIF($H$8:$H$3000,"?*")),"")</f>
        <v>0</v>
      </c>
    </row>
    <row r="2749" spans="1:9" x14ac:dyDescent="0.25">
      <c r="A2749">
        <f>--ISNUMBER(IFERROR(SEARCH('Project Costing'!#REF!,'Equipment &amp; Materials'!J2755,1),""))</f>
        <v>0</v>
      </c>
      <c r="B2749" t="str">
        <f>IF(A2749=1,COUNTIF($A$8:A2749,1),"")</f>
        <v/>
      </c>
      <c r="D2749" s="158">
        <f>IFERROR($C$8:INDEX($C$8:$C$3000,COUNTIF($C$8:$C$3000,"?*")),"")</f>
        <v>0</v>
      </c>
      <c r="F2749">
        <f>--ISNUMBER(IFERROR(SEARCH('Project Costing'!#REF!,'Equipment &amp; Materials'!J2755,1),""))</f>
        <v>0</v>
      </c>
      <c r="G2749" t="str">
        <f>IF(F2749=1,COUNTIF($F$8:F2749,1),"")</f>
        <v/>
      </c>
      <c r="I2749" s="157">
        <f>IFERROR($H$8:INDEX($H$8:$H$3000,COUNTIF($H$8:$H$3000,"?*")),"")</f>
        <v>0</v>
      </c>
    </row>
    <row r="2750" spans="1:9" x14ac:dyDescent="0.25">
      <c r="A2750">
        <f>--ISNUMBER(IFERROR(SEARCH('Project Costing'!#REF!,'Equipment &amp; Materials'!J2756,1),""))</f>
        <v>0</v>
      </c>
      <c r="B2750" t="str">
        <f>IF(A2750=1,COUNTIF($A$8:A2750,1),"")</f>
        <v/>
      </c>
      <c r="D2750" s="158">
        <f>IFERROR($C$8:INDEX($C$8:$C$3000,COUNTIF($C$8:$C$3000,"?*")),"")</f>
        <v>0</v>
      </c>
      <c r="F2750">
        <f>--ISNUMBER(IFERROR(SEARCH('Project Costing'!#REF!,'Equipment &amp; Materials'!J2756,1),""))</f>
        <v>0</v>
      </c>
      <c r="G2750" t="str">
        <f>IF(F2750=1,COUNTIF($F$8:F2750,1),"")</f>
        <v/>
      </c>
      <c r="I2750" s="157">
        <f>IFERROR($H$8:INDEX($H$8:$H$3000,COUNTIF($H$8:$H$3000,"?*")),"")</f>
        <v>0</v>
      </c>
    </row>
    <row r="2751" spans="1:9" x14ac:dyDescent="0.25">
      <c r="A2751">
        <f>--ISNUMBER(IFERROR(SEARCH('Project Costing'!#REF!,'Equipment &amp; Materials'!J2757,1),""))</f>
        <v>0</v>
      </c>
      <c r="B2751" t="str">
        <f>IF(A2751=1,COUNTIF($A$8:A2751,1),"")</f>
        <v/>
      </c>
      <c r="D2751" s="158">
        <f>IFERROR($C$8:INDEX($C$8:$C$3000,COUNTIF($C$8:$C$3000,"?*")),"")</f>
        <v>0</v>
      </c>
      <c r="F2751">
        <f>--ISNUMBER(IFERROR(SEARCH('Project Costing'!#REF!,'Equipment &amp; Materials'!J2757,1),""))</f>
        <v>0</v>
      </c>
      <c r="G2751" t="str">
        <f>IF(F2751=1,COUNTIF($F$8:F2751,1),"")</f>
        <v/>
      </c>
      <c r="I2751" s="157">
        <f>IFERROR($H$8:INDEX($H$8:$H$3000,COUNTIF($H$8:$H$3000,"?*")),"")</f>
        <v>0</v>
      </c>
    </row>
    <row r="2752" spans="1:9" x14ac:dyDescent="0.25">
      <c r="A2752">
        <f>--ISNUMBER(IFERROR(SEARCH('Project Costing'!#REF!,'Equipment &amp; Materials'!J2758,1),""))</f>
        <v>0</v>
      </c>
      <c r="B2752" t="str">
        <f>IF(A2752=1,COUNTIF($A$8:A2752,1),"")</f>
        <v/>
      </c>
      <c r="D2752" s="158">
        <f>IFERROR($C$8:INDEX($C$8:$C$3000,COUNTIF($C$8:$C$3000,"?*")),"")</f>
        <v>0</v>
      </c>
      <c r="F2752">
        <f>--ISNUMBER(IFERROR(SEARCH('Project Costing'!#REF!,'Equipment &amp; Materials'!J2758,1),""))</f>
        <v>0</v>
      </c>
      <c r="G2752" t="str">
        <f>IF(F2752=1,COUNTIF($F$8:F2752,1),"")</f>
        <v/>
      </c>
      <c r="I2752" s="157">
        <f>IFERROR($H$8:INDEX($H$8:$H$3000,COUNTIF($H$8:$H$3000,"?*")),"")</f>
        <v>0</v>
      </c>
    </row>
    <row r="2753" spans="1:9" x14ac:dyDescent="0.25">
      <c r="A2753">
        <f>--ISNUMBER(IFERROR(SEARCH('Project Costing'!#REF!,'Equipment &amp; Materials'!J2759,1),""))</f>
        <v>0</v>
      </c>
      <c r="B2753" t="str">
        <f>IF(A2753=1,COUNTIF($A$8:A2753,1),"")</f>
        <v/>
      </c>
      <c r="D2753" s="158">
        <f>IFERROR($C$8:INDEX($C$8:$C$3000,COUNTIF($C$8:$C$3000,"?*")),"")</f>
        <v>0</v>
      </c>
      <c r="F2753">
        <f>--ISNUMBER(IFERROR(SEARCH('Project Costing'!#REF!,'Equipment &amp; Materials'!J2759,1),""))</f>
        <v>0</v>
      </c>
      <c r="G2753" t="str">
        <f>IF(F2753=1,COUNTIF($F$8:F2753,1),"")</f>
        <v/>
      </c>
      <c r="I2753" s="157">
        <f>IFERROR($H$8:INDEX($H$8:$H$3000,COUNTIF($H$8:$H$3000,"?*")),"")</f>
        <v>0</v>
      </c>
    </row>
    <row r="2754" spans="1:9" x14ac:dyDescent="0.25">
      <c r="A2754">
        <f>--ISNUMBER(IFERROR(SEARCH('Project Costing'!#REF!,'Equipment &amp; Materials'!J2760,1),""))</f>
        <v>0</v>
      </c>
      <c r="B2754" t="str">
        <f>IF(A2754=1,COUNTIF($A$8:A2754,1),"")</f>
        <v/>
      </c>
      <c r="D2754" s="158">
        <f>IFERROR($C$8:INDEX($C$8:$C$3000,COUNTIF($C$8:$C$3000,"?*")),"")</f>
        <v>0</v>
      </c>
      <c r="F2754">
        <f>--ISNUMBER(IFERROR(SEARCH('Project Costing'!#REF!,'Equipment &amp; Materials'!J2760,1),""))</f>
        <v>0</v>
      </c>
      <c r="G2754" t="str">
        <f>IF(F2754=1,COUNTIF($F$8:F2754,1),"")</f>
        <v/>
      </c>
      <c r="I2754" s="157">
        <f>IFERROR($H$8:INDEX($H$8:$H$3000,COUNTIF($H$8:$H$3000,"?*")),"")</f>
        <v>0</v>
      </c>
    </row>
    <row r="2755" spans="1:9" x14ac:dyDescent="0.25">
      <c r="A2755">
        <f>--ISNUMBER(IFERROR(SEARCH('Project Costing'!#REF!,'Equipment &amp; Materials'!J2761,1),""))</f>
        <v>0</v>
      </c>
      <c r="B2755" t="str">
        <f>IF(A2755=1,COUNTIF($A$8:A2755,1),"")</f>
        <v/>
      </c>
      <c r="D2755" s="158">
        <f>IFERROR($C$8:INDEX($C$8:$C$3000,COUNTIF($C$8:$C$3000,"?*")),"")</f>
        <v>0</v>
      </c>
      <c r="F2755">
        <f>--ISNUMBER(IFERROR(SEARCH('Project Costing'!#REF!,'Equipment &amp; Materials'!J2761,1),""))</f>
        <v>0</v>
      </c>
      <c r="G2755" t="str">
        <f>IF(F2755=1,COUNTIF($F$8:F2755,1),"")</f>
        <v/>
      </c>
      <c r="I2755" s="157">
        <f>IFERROR($H$8:INDEX($H$8:$H$3000,COUNTIF($H$8:$H$3000,"?*")),"")</f>
        <v>0</v>
      </c>
    </row>
    <row r="2756" spans="1:9" x14ac:dyDescent="0.25">
      <c r="A2756">
        <f>--ISNUMBER(IFERROR(SEARCH('Project Costing'!#REF!,'Equipment &amp; Materials'!J2762,1),""))</f>
        <v>0</v>
      </c>
      <c r="B2756" t="str">
        <f>IF(A2756=1,COUNTIF($A$8:A2756,1),"")</f>
        <v/>
      </c>
      <c r="D2756" s="158">
        <f>IFERROR($C$8:INDEX($C$8:$C$3000,COUNTIF($C$8:$C$3000,"?*")),"")</f>
        <v>0</v>
      </c>
      <c r="F2756">
        <f>--ISNUMBER(IFERROR(SEARCH('Project Costing'!#REF!,'Equipment &amp; Materials'!J2762,1),""))</f>
        <v>0</v>
      </c>
      <c r="G2756" t="str">
        <f>IF(F2756=1,COUNTIF($F$8:F2756,1),"")</f>
        <v/>
      </c>
      <c r="I2756" s="157">
        <f>IFERROR($H$8:INDEX($H$8:$H$3000,COUNTIF($H$8:$H$3000,"?*")),"")</f>
        <v>0</v>
      </c>
    </row>
    <row r="2757" spans="1:9" x14ac:dyDescent="0.25">
      <c r="A2757">
        <f>--ISNUMBER(IFERROR(SEARCH('Project Costing'!#REF!,'Equipment &amp; Materials'!J2763,1),""))</f>
        <v>0</v>
      </c>
      <c r="B2757" t="str">
        <f>IF(A2757=1,COUNTIF($A$8:A2757,1),"")</f>
        <v/>
      </c>
      <c r="D2757" s="158">
        <f>IFERROR($C$8:INDEX($C$8:$C$3000,COUNTIF($C$8:$C$3000,"?*")),"")</f>
        <v>0</v>
      </c>
      <c r="F2757">
        <f>--ISNUMBER(IFERROR(SEARCH('Project Costing'!#REF!,'Equipment &amp; Materials'!J2763,1),""))</f>
        <v>0</v>
      </c>
      <c r="G2757" t="str">
        <f>IF(F2757=1,COUNTIF($F$8:F2757,1),"")</f>
        <v/>
      </c>
      <c r="I2757" s="157">
        <f>IFERROR($H$8:INDEX($H$8:$H$3000,COUNTIF($H$8:$H$3000,"?*")),"")</f>
        <v>0</v>
      </c>
    </row>
    <row r="2758" spans="1:9" x14ac:dyDescent="0.25">
      <c r="A2758">
        <f>--ISNUMBER(IFERROR(SEARCH('Project Costing'!#REF!,'Equipment &amp; Materials'!J2764,1),""))</f>
        <v>0</v>
      </c>
      <c r="B2758" t="str">
        <f>IF(A2758=1,COUNTIF($A$8:A2758,1),"")</f>
        <v/>
      </c>
      <c r="D2758" s="158">
        <f>IFERROR($C$8:INDEX($C$8:$C$3000,COUNTIF($C$8:$C$3000,"?*")),"")</f>
        <v>0</v>
      </c>
      <c r="F2758">
        <f>--ISNUMBER(IFERROR(SEARCH('Project Costing'!#REF!,'Equipment &amp; Materials'!J2764,1),""))</f>
        <v>0</v>
      </c>
      <c r="G2758" t="str">
        <f>IF(F2758=1,COUNTIF($F$8:F2758,1),"")</f>
        <v/>
      </c>
      <c r="I2758" s="157">
        <f>IFERROR($H$8:INDEX($H$8:$H$3000,COUNTIF($H$8:$H$3000,"?*")),"")</f>
        <v>0</v>
      </c>
    </row>
    <row r="2759" spans="1:9" x14ac:dyDescent="0.25">
      <c r="A2759">
        <f>--ISNUMBER(IFERROR(SEARCH('Project Costing'!#REF!,'Equipment &amp; Materials'!J2765,1),""))</f>
        <v>0</v>
      </c>
      <c r="B2759" t="str">
        <f>IF(A2759=1,COUNTIF($A$8:A2759,1),"")</f>
        <v/>
      </c>
      <c r="D2759" s="158">
        <f>IFERROR($C$8:INDEX($C$8:$C$3000,COUNTIF($C$8:$C$3000,"?*")),"")</f>
        <v>0</v>
      </c>
      <c r="F2759">
        <f>--ISNUMBER(IFERROR(SEARCH('Project Costing'!#REF!,'Equipment &amp; Materials'!J2765,1),""))</f>
        <v>0</v>
      </c>
      <c r="G2759" t="str">
        <f>IF(F2759=1,COUNTIF($F$8:F2759,1),"")</f>
        <v/>
      </c>
      <c r="I2759" s="157">
        <f>IFERROR($H$8:INDEX($H$8:$H$3000,COUNTIF($H$8:$H$3000,"?*")),"")</f>
        <v>0</v>
      </c>
    </row>
    <row r="2760" spans="1:9" x14ac:dyDescent="0.25">
      <c r="A2760">
        <f>--ISNUMBER(IFERROR(SEARCH('Project Costing'!#REF!,'Equipment &amp; Materials'!J2766,1),""))</f>
        <v>0</v>
      </c>
      <c r="B2760" t="str">
        <f>IF(A2760=1,COUNTIF($A$8:A2760,1),"")</f>
        <v/>
      </c>
      <c r="D2760" s="158">
        <f>IFERROR($C$8:INDEX($C$8:$C$3000,COUNTIF($C$8:$C$3000,"?*")),"")</f>
        <v>0</v>
      </c>
      <c r="F2760">
        <f>--ISNUMBER(IFERROR(SEARCH('Project Costing'!#REF!,'Equipment &amp; Materials'!J2766,1),""))</f>
        <v>0</v>
      </c>
      <c r="G2760" t="str">
        <f>IF(F2760=1,COUNTIF($F$8:F2760,1),"")</f>
        <v/>
      </c>
      <c r="I2760" s="157">
        <f>IFERROR($H$8:INDEX($H$8:$H$3000,COUNTIF($H$8:$H$3000,"?*")),"")</f>
        <v>0</v>
      </c>
    </row>
    <row r="2761" spans="1:9" x14ac:dyDescent="0.25">
      <c r="A2761">
        <f>--ISNUMBER(IFERROR(SEARCH('Project Costing'!#REF!,'Equipment &amp; Materials'!J2767,1),""))</f>
        <v>0</v>
      </c>
      <c r="B2761" t="str">
        <f>IF(A2761=1,COUNTIF($A$8:A2761,1),"")</f>
        <v/>
      </c>
      <c r="D2761" s="158">
        <f>IFERROR($C$8:INDEX($C$8:$C$3000,COUNTIF($C$8:$C$3000,"?*")),"")</f>
        <v>0</v>
      </c>
      <c r="F2761">
        <f>--ISNUMBER(IFERROR(SEARCH('Project Costing'!#REF!,'Equipment &amp; Materials'!J2767,1),""))</f>
        <v>0</v>
      </c>
      <c r="G2761" t="str">
        <f>IF(F2761=1,COUNTIF($F$8:F2761,1),"")</f>
        <v/>
      </c>
      <c r="I2761" s="157">
        <f>IFERROR($H$8:INDEX($H$8:$H$3000,COUNTIF($H$8:$H$3000,"?*")),"")</f>
        <v>0</v>
      </c>
    </row>
    <row r="2762" spans="1:9" x14ac:dyDescent="0.25">
      <c r="A2762">
        <f>--ISNUMBER(IFERROR(SEARCH('Project Costing'!#REF!,'Equipment &amp; Materials'!J2768,1),""))</f>
        <v>0</v>
      </c>
      <c r="B2762" t="str">
        <f>IF(A2762=1,COUNTIF($A$8:A2762,1),"")</f>
        <v/>
      </c>
      <c r="D2762" s="158">
        <f>IFERROR($C$8:INDEX($C$8:$C$3000,COUNTIF($C$8:$C$3000,"?*")),"")</f>
        <v>0</v>
      </c>
      <c r="F2762">
        <f>--ISNUMBER(IFERROR(SEARCH('Project Costing'!#REF!,'Equipment &amp; Materials'!J2768,1),""))</f>
        <v>0</v>
      </c>
      <c r="G2762" t="str">
        <f>IF(F2762=1,COUNTIF($F$8:F2762,1),"")</f>
        <v/>
      </c>
      <c r="I2762" s="157">
        <f>IFERROR($H$8:INDEX($H$8:$H$3000,COUNTIF($H$8:$H$3000,"?*")),"")</f>
        <v>0</v>
      </c>
    </row>
    <row r="2763" spans="1:9" x14ac:dyDescent="0.25">
      <c r="A2763">
        <f>--ISNUMBER(IFERROR(SEARCH('Project Costing'!#REF!,'Equipment &amp; Materials'!J2769,1),""))</f>
        <v>0</v>
      </c>
      <c r="B2763" t="str">
        <f>IF(A2763=1,COUNTIF($A$8:A2763,1),"")</f>
        <v/>
      </c>
      <c r="D2763" s="158">
        <f>IFERROR($C$8:INDEX($C$8:$C$3000,COUNTIF($C$8:$C$3000,"?*")),"")</f>
        <v>0</v>
      </c>
      <c r="F2763">
        <f>--ISNUMBER(IFERROR(SEARCH('Project Costing'!#REF!,'Equipment &amp; Materials'!J2769,1),""))</f>
        <v>0</v>
      </c>
      <c r="G2763" t="str">
        <f>IF(F2763=1,COUNTIF($F$8:F2763,1),"")</f>
        <v/>
      </c>
      <c r="I2763" s="157">
        <f>IFERROR($H$8:INDEX($H$8:$H$3000,COUNTIF($H$8:$H$3000,"?*")),"")</f>
        <v>0</v>
      </c>
    </row>
    <row r="2764" spans="1:9" x14ac:dyDescent="0.25">
      <c r="A2764">
        <f>--ISNUMBER(IFERROR(SEARCH('Project Costing'!#REF!,'Equipment &amp; Materials'!J2770,1),""))</f>
        <v>0</v>
      </c>
      <c r="B2764" t="str">
        <f>IF(A2764=1,COUNTIF($A$8:A2764,1),"")</f>
        <v/>
      </c>
      <c r="D2764" s="158">
        <f>IFERROR($C$8:INDEX($C$8:$C$3000,COUNTIF($C$8:$C$3000,"?*")),"")</f>
        <v>0</v>
      </c>
      <c r="F2764">
        <f>--ISNUMBER(IFERROR(SEARCH('Project Costing'!#REF!,'Equipment &amp; Materials'!J2770,1),""))</f>
        <v>0</v>
      </c>
      <c r="G2764" t="str">
        <f>IF(F2764=1,COUNTIF($F$8:F2764,1),"")</f>
        <v/>
      </c>
      <c r="I2764" s="157">
        <f>IFERROR($H$8:INDEX($H$8:$H$3000,COUNTIF($H$8:$H$3000,"?*")),"")</f>
        <v>0</v>
      </c>
    </row>
    <row r="2765" spans="1:9" x14ac:dyDescent="0.25">
      <c r="A2765">
        <f>--ISNUMBER(IFERROR(SEARCH('Project Costing'!#REF!,'Equipment &amp; Materials'!J2771,1),""))</f>
        <v>0</v>
      </c>
      <c r="B2765" t="str">
        <f>IF(A2765=1,COUNTIF($A$8:A2765,1),"")</f>
        <v/>
      </c>
      <c r="D2765" s="158">
        <f>IFERROR($C$8:INDEX($C$8:$C$3000,COUNTIF($C$8:$C$3000,"?*")),"")</f>
        <v>0</v>
      </c>
      <c r="F2765">
        <f>--ISNUMBER(IFERROR(SEARCH('Project Costing'!#REF!,'Equipment &amp; Materials'!J2771,1),""))</f>
        <v>0</v>
      </c>
      <c r="G2765" t="str">
        <f>IF(F2765=1,COUNTIF($F$8:F2765,1),"")</f>
        <v/>
      </c>
      <c r="I2765" s="157">
        <f>IFERROR($H$8:INDEX($H$8:$H$3000,COUNTIF($H$8:$H$3000,"?*")),"")</f>
        <v>0</v>
      </c>
    </row>
    <row r="2766" spans="1:9" x14ac:dyDescent="0.25">
      <c r="A2766">
        <f>--ISNUMBER(IFERROR(SEARCH('Project Costing'!#REF!,'Equipment &amp; Materials'!J2772,1),""))</f>
        <v>0</v>
      </c>
      <c r="B2766" t="str">
        <f>IF(A2766=1,COUNTIF($A$8:A2766,1),"")</f>
        <v/>
      </c>
      <c r="D2766" s="158">
        <f>IFERROR($C$8:INDEX($C$8:$C$3000,COUNTIF($C$8:$C$3000,"?*")),"")</f>
        <v>0</v>
      </c>
      <c r="F2766">
        <f>--ISNUMBER(IFERROR(SEARCH('Project Costing'!#REF!,'Equipment &amp; Materials'!J2772,1),""))</f>
        <v>0</v>
      </c>
      <c r="G2766" t="str">
        <f>IF(F2766=1,COUNTIF($F$8:F2766,1),"")</f>
        <v/>
      </c>
      <c r="I2766" s="157">
        <f>IFERROR($H$8:INDEX($H$8:$H$3000,COUNTIF($H$8:$H$3000,"?*")),"")</f>
        <v>0</v>
      </c>
    </row>
    <row r="2767" spans="1:9" x14ac:dyDescent="0.25">
      <c r="A2767">
        <f>--ISNUMBER(IFERROR(SEARCH('Project Costing'!#REF!,'Equipment &amp; Materials'!J2773,1),""))</f>
        <v>0</v>
      </c>
      <c r="B2767" t="str">
        <f>IF(A2767=1,COUNTIF($A$8:A2767,1),"")</f>
        <v/>
      </c>
      <c r="D2767" s="158">
        <f>IFERROR($C$8:INDEX($C$8:$C$3000,COUNTIF($C$8:$C$3000,"?*")),"")</f>
        <v>0</v>
      </c>
      <c r="F2767">
        <f>--ISNUMBER(IFERROR(SEARCH('Project Costing'!#REF!,'Equipment &amp; Materials'!J2773,1),""))</f>
        <v>0</v>
      </c>
      <c r="G2767" t="str">
        <f>IF(F2767=1,COUNTIF($F$8:F2767,1),"")</f>
        <v/>
      </c>
      <c r="I2767" s="157">
        <f>IFERROR($H$8:INDEX($H$8:$H$3000,COUNTIF($H$8:$H$3000,"?*")),"")</f>
        <v>0</v>
      </c>
    </row>
    <row r="2768" spans="1:9" x14ac:dyDescent="0.25">
      <c r="A2768">
        <f>--ISNUMBER(IFERROR(SEARCH('Project Costing'!#REF!,'Equipment &amp; Materials'!J2774,1),""))</f>
        <v>0</v>
      </c>
      <c r="B2768" t="str">
        <f>IF(A2768=1,COUNTIF($A$8:A2768,1),"")</f>
        <v/>
      </c>
      <c r="D2768" s="158">
        <f>IFERROR($C$8:INDEX($C$8:$C$3000,COUNTIF($C$8:$C$3000,"?*")),"")</f>
        <v>0</v>
      </c>
      <c r="F2768">
        <f>--ISNUMBER(IFERROR(SEARCH('Project Costing'!#REF!,'Equipment &amp; Materials'!J2774,1),""))</f>
        <v>0</v>
      </c>
      <c r="G2768" t="str">
        <f>IF(F2768=1,COUNTIF($F$8:F2768,1),"")</f>
        <v/>
      </c>
      <c r="I2768" s="157">
        <f>IFERROR($H$8:INDEX($H$8:$H$3000,COUNTIF($H$8:$H$3000,"?*")),"")</f>
        <v>0</v>
      </c>
    </row>
    <row r="2769" spans="1:9" x14ac:dyDescent="0.25">
      <c r="A2769">
        <f>--ISNUMBER(IFERROR(SEARCH('Project Costing'!#REF!,'Equipment &amp; Materials'!J2775,1),""))</f>
        <v>0</v>
      </c>
      <c r="B2769" t="str">
        <f>IF(A2769=1,COUNTIF($A$8:A2769,1),"")</f>
        <v/>
      </c>
      <c r="D2769" s="158">
        <f>IFERROR($C$8:INDEX($C$8:$C$3000,COUNTIF($C$8:$C$3000,"?*")),"")</f>
        <v>0</v>
      </c>
      <c r="F2769">
        <f>--ISNUMBER(IFERROR(SEARCH('Project Costing'!#REF!,'Equipment &amp; Materials'!J2775,1),""))</f>
        <v>0</v>
      </c>
      <c r="G2769" t="str">
        <f>IF(F2769=1,COUNTIF($F$8:F2769,1),"")</f>
        <v/>
      </c>
      <c r="I2769" s="157">
        <f>IFERROR($H$8:INDEX($H$8:$H$3000,COUNTIF($H$8:$H$3000,"?*")),"")</f>
        <v>0</v>
      </c>
    </row>
    <row r="2770" spans="1:9" x14ac:dyDescent="0.25">
      <c r="A2770">
        <f>--ISNUMBER(IFERROR(SEARCH('Project Costing'!#REF!,'Equipment &amp; Materials'!J2776,1),""))</f>
        <v>0</v>
      </c>
      <c r="B2770" t="str">
        <f>IF(A2770=1,COUNTIF($A$8:A2770,1),"")</f>
        <v/>
      </c>
      <c r="D2770" s="158">
        <f>IFERROR($C$8:INDEX($C$8:$C$3000,COUNTIF($C$8:$C$3000,"?*")),"")</f>
        <v>0</v>
      </c>
      <c r="F2770">
        <f>--ISNUMBER(IFERROR(SEARCH('Project Costing'!#REF!,'Equipment &amp; Materials'!J2776,1),""))</f>
        <v>0</v>
      </c>
      <c r="G2770" t="str">
        <f>IF(F2770=1,COUNTIF($F$8:F2770,1),"")</f>
        <v/>
      </c>
      <c r="I2770" s="157">
        <f>IFERROR($H$8:INDEX($H$8:$H$3000,COUNTIF($H$8:$H$3000,"?*")),"")</f>
        <v>0</v>
      </c>
    </row>
    <row r="2771" spans="1:9" x14ac:dyDescent="0.25">
      <c r="A2771">
        <f>--ISNUMBER(IFERROR(SEARCH('Project Costing'!#REF!,'Equipment &amp; Materials'!J2777,1),""))</f>
        <v>0</v>
      </c>
      <c r="B2771" t="str">
        <f>IF(A2771=1,COUNTIF($A$8:A2771,1),"")</f>
        <v/>
      </c>
      <c r="D2771" s="158">
        <f>IFERROR($C$8:INDEX($C$8:$C$3000,COUNTIF($C$8:$C$3000,"?*")),"")</f>
        <v>0</v>
      </c>
      <c r="F2771">
        <f>--ISNUMBER(IFERROR(SEARCH('Project Costing'!#REF!,'Equipment &amp; Materials'!J2777,1),""))</f>
        <v>0</v>
      </c>
      <c r="G2771" t="str">
        <f>IF(F2771=1,COUNTIF($F$8:F2771,1),"")</f>
        <v/>
      </c>
      <c r="I2771" s="157">
        <f>IFERROR($H$8:INDEX($H$8:$H$3000,COUNTIF($H$8:$H$3000,"?*")),"")</f>
        <v>0</v>
      </c>
    </row>
    <row r="2772" spans="1:9" x14ac:dyDescent="0.25">
      <c r="A2772">
        <f>--ISNUMBER(IFERROR(SEARCH('Project Costing'!#REF!,'Equipment &amp; Materials'!J2778,1),""))</f>
        <v>0</v>
      </c>
      <c r="B2772" t="str">
        <f>IF(A2772=1,COUNTIF($A$8:A2772,1),"")</f>
        <v/>
      </c>
      <c r="D2772" s="158">
        <f>IFERROR($C$8:INDEX($C$8:$C$3000,COUNTIF($C$8:$C$3000,"?*")),"")</f>
        <v>0</v>
      </c>
      <c r="F2772">
        <f>--ISNUMBER(IFERROR(SEARCH('Project Costing'!#REF!,'Equipment &amp; Materials'!J2778,1),""))</f>
        <v>0</v>
      </c>
      <c r="G2772" t="str">
        <f>IF(F2772=1,COUNTIF($F$8:F2772,1),"")</f>
        <v/>
      </c>
      <c r="I2772" s="157">
        <f>IFERROR($H$8:INDEX($H$8:$H$3000,COUNTIF($H$8:$H$3000,"?*")),"")</f>
        <v>0</v>
      </c>
    </row>
    <row r="2773" spans="1:9" x14ac:dyDescent="0.25">
      <c r="A2773">
        <f>--ISNUMBER(IFERROR(SEARCH('Project Costing'!#REF!,'Equipment &amp; Materials'!J2779,1),""))</f>
        <v>0</v>
      </c>
      <c r="B2773" t="str">
        <f>IF(A2773=1,COUNTIF($A$8:A2773,1),"")</f>
        <v/>
      </c>
      <c r="D2773" s="158">
        <f>IFERROR($C$8:INDEX($C$8:$C$3000,COUNTIF($C$8:$C$3000,"?*")),"")</f>
        <v>0</v>
      </c>
      <c r="F2773">
        <f>--ISNUMBER(IFERROR(SEARCH('Project Costing'!#REF!,'Equipment &amp; Materials'!J2779,1),""))</f>
        <v>0</v>
      </c>
      <c r="G2773" t="str">
        <f>IF(F2773=1,COUNTIF($F$8:F2773,1),"")</f>
        <v/>
      </c>
      <c r="I2773" s="157">
        <f>IFERROR($H$8:INDEX($H$8:$H$3000,COUNTIF($H$8:$H$3000,"?*")),"")</f>
        <v>0</v>
      </c>
    </row>
    <row r="2774" spans="1:9" x14ac:dyDescent="0.25">
      <c r="A2774">
        <f>--ISNUMBER(IFERROR(SEARCH('Project Costing'!#REF!,'Equipment &amp; Materials'!J2780,1),""))</f>
        <v>0</v>
      </c>
      <c r="B2774" t="str">
        <f>IF(A2774=1,COUNTIF($A$8:A2774,1),"")</f>
        <v/>
      </c>
      <c r="D2774" s="158">
        <f>IFERROR($C$8:INDEX($C$8:$C$3000,COUNTIF($C$8:$C$3000,"?*")),"")</f>
        <v>0</v>
      </c>
      <c r="F2774">
        <f>--ISNUMBER(IFERROR(SEARCH('Project Costing'!#REF!,'Equipment &amp; Materials'!J2780,1),""))</f>
        <v>0</v>
      </c>
      <c r="G2774" t="str">
        <f>IF(F2774=1,COUNTIF($F$8:F2774,1),"")</f>
        <v/>
      </c>
      <c r="I2774" s="157">
        <f>IFERROR($H$8:INDEX($H$8:$H$3000,COUNTIF($H$8:$H$3000,"?*")),"")</f>
        <v>0</v>
      </c>
    </row>
    <row r="2775" spans="1:9" x14ac:dyDescent="0.25">
      <c r="A2775">
        <f>--ISNUMBER(IFERROR(SEARCH('Project Costing'!#REF!,'Equipment &amp; Materials'!J2781,1),""))</f>
        <v>0</v>
      </c>
      <c r="B2775" t="str">
        <f>IF(A2775=1,COUNTIF($A$8:A2775,1),"")</f>
        <v/>
      </c>
      <c r="D2775" s="158">
        <f>IFERROR($C$8:INDEX($C$8:$C$3000,COUNTIF($C$8:$C$3000,"?*")),"")</f>
        <v>0</v>
      </c>
      <c r="F2775">
        <f>--ISNUMBER(IFERROR(SEARCH('Project Costing'!#REF!,'Equipment &amp; Materials'!J2781,1),""))</f>
        <v>0</v>
      </c>
      <c r="G2775" t="str">
        <f>IF(F2775=1,COUNTIF($F$8:F2775,1),"")</f>
        <v/>
      </c>
      <c r="I2775" s="157">
        <f>IFERROR($H$8:INDEX($H$8:$H$3000,COUNTIF($H$8:$H$3000,"?*")),"")</f>
        <v>0</v>
      </c>
    </row>
    <row r="2776" spans="1:9" x14ac:dyDescent="0.25">
      <c r="A2776">
        <f>--ISNUMBER(IFERROR(SEARCH('Project Costing'!#REF!,'Equipment &amp; Materials'!J2782,1),""))</f>
        <v>0</v>
      </c>
      <c r="B2776" t="str">
        <f>IF(A2776=1,COUNTIF($A$8:A2776,1),"")</f>
        <v/>
      </c>
      <c r="D2776" s="158">
        <f>IFERROR($C$8:INDEX($C$8:$C$3000,COUNTIF($C$8:$C$3000,"?*")),"")</f>
        <v>0</v>
      </c>
      <c r="F2776">
        <f>--ISNUMBER(IFERROR(SEARCH('Project Costing'!#REF!,'Equipment &amp; Materials'!J2782,1),""))</f>
        <v>0</v>
      </c>
      <c r="G2776" t="str">
        <f>IF(F2776=1,COUNTIF($F$8:F2776,1),"")</f>
        <v/>
      </c>
      <c r="I2776" s="157">
        <f>IFERROR($H$8:INDEX($H$8:$H$3000,COUNTIF($H$8:$H$3000,"?*")),"")</f>
        <v>0</v>
      </c>
    </row>
    <row r="2777" spans="1:9" x14ac:dyDescent="0.25">
      <c r="A2777">
        <f>--ISNUMBER(IFERROR(SEARCH('Project Costing'!#REF!,'Equipment &amp; Materials'!J2783,1),""))</f>
        <v>0</v>
      </c>
      <c r="B2777" t="str">
        <f>IF(A2777=1,COUNTIF($A$8:A2777,1),"")</f>
        <v/>
      </c>
      <c r="D2777" s="158">
        <f>IFERROR($C$8:INDEX($C$8:$C$3000,COUNTIF($C$8:$C$3000,"?*")),"")</f>
        <v>0</v>
      </c>
      <c r="F2777">
        <f>--ISNUMBER(IFERROR(SEARCH('Project Costing'!#REF!,'Equipment &amp; Materials'!J2783,1),""))</f>
        <v>0</v>
      </c>
      <c r="G2777" t="str">
        <f>IF(F2777=1,COUNTIF($F$8:F2777,1),"")</f>
        <v/>
      </c>
      <c r="I2777" s="157">
        <f>IFERROR($H$8:INDEX($H$8:$H$3000,COUNTIF($H$8:$H$3000,"?*")),"")</f>
        <v>0</v>
      </c>
    </row>
    <row r="2778" spans="1:9" x14ac:dyDescent="0.25">
      <c r="A2778">
        <f>--ISNUMBER(IFERROR(SEARCH('Project Costing'!#REF!,'Equipment &amp; Materials'!J2784,1),""))</f>
        <v>0</v>
      </c>
      <c r="B2778" t="str">
        <f>IF(A2778=1,COUNTIF($A$8:A2778,1),"")</f>
        <v/>
      </c>
      <c r="D2778" s="158">
        <f>IFERROR($C$8:INDEX($C$8:$C$3000,COUNTIF($C$8:$C$3000,"?*")),"")</f>
        <v>0</v>
      </c>
      <c r="F2778">
        <f>--ISNUMBER(IFERROR(SEARCH('Project Costing'!#REF!,'Equipment &amp; Materials'!J2784,1),""))</f>
        <v>0</v>
      </c>
      <c r="G2778" t="str">
        <f>IF(F2778=1,COUNTIF($F$8:F2778,1),"")</f>
        <v/>
      </c>
      <c r="I2778" s="157">
        <f>IFERROR($H$8:INDEX($H$8:$H$3000,COUNTIF($H$8:$H$3000,"?*")),"")</f>
        <v>0</v>
      </c>
    </row>
    <row r="2779" spans="1:9" x14ac:dyDescent="0.25">
      <c r="A2779">
        <f>--ISNUMBER(IFERROR(SEARCH('Project Costing'!#REF!,'Equipment &amp; Materials'!J2785,1),""))</f>
        <v>0</v>
      </c>
      <c r="B2779" t="str">
        <f>IF(A2779=1,COUNTIF($A$8:A2779,1),"")</f>
        <v/>
      </c>
      <c r="D2779" s="158">
        <f>IFERROR($C$8:INDEX($C$8:$C$3000,COUNTIF($C$8:$C$3000,"?*")),"")</f>
        <v>0</v>
      </c>
      <c r="F2779">
        <f>--ISNUMBER(IFERROR(SEARCH('Project Costing'!#REF!,'Equipment &amp; Materials'!J2785,1),""))</f>
        <v>0</v>
      </c>
      <c r="G2779" t="str">
        <f>IF(F2779=1,COUNTIF($F$8:F2779,1),"")</f>
        <v/>
      </c>
      <c r="I2779" s="157">
        <f>IFERROR($H$8:INDEX($H$8:$H$3000,COUNTIF($H$8:$H$3000,"?*")),"")</f>
        <v>0</v>
      </c>
    </row>
    <row r="2780" spans="1:9" x14ac:dyDescent="0.25">
      <c r="A2780">
        <f>--ISNUMBER(IFERROR(SEARCH('Project Costing'!#REF!,'Equipment &amp; Materials'!J2786,1),""))</f>
        <v>0</v>
      </c>
      <c r="B2780" t="str">
        <f>IF(A2780=1,COUNTIF($A$8:A2780,1),"")</f>
        <v/>
      </c>
      <c r="D2780" s="158">
        <f>IFERROR($C$8:INDEX($C$8:$C$3000,COUNTIF($C$8:$C$3000,"?*")),"")</f>
        <v>0</v>
      </c>
      <c r="F2780">
        <f>--ISNUMBER(IFERROR(SEARCH('Project Costing'!#REF!,'Equipment &amp; Materials'!J2786,1),""))</f>
        <v>0</v>
      </c>
      <c r="G2780" t="str">
        <f>IF(F2780=1,COUNTIF($F$8:F2780,1),"")</f>
        <v/>
      </c>
      <c r="I2780" s="157">
        <f>IFERROR($H$8:INDEX($H$8:$H$3000,COUNTIF($H$8:$H$3000,"?*")),"")</f>
        <v>0</v>
      </c>
    </row>
    <row r="2781" spans="1:9" x14ac:dyDescent="0.25">
      <c r="A2781">
        <f>--ISNUMBER(IFERROR(SEARCH('Project Costing'!#REF!,'Equipment &amp; Materials'!J2787,1),""))</f>
        <v>0</v>
      </c>
      <c r="B2781" t="str">
        <f>IF(A2781=1,COUNTIF($A$8:A2781,1),"")</f>
        <v/>
      </c>
      <c r="D2781" s="158">
        <f>IFERROR($C$8:INDEX($C$8:$C$3000,COUNTIF($C$8:$C$3000,"?*")),"")</f>
        <v>0</v>
      </c>
      <c r="F2781">
        <f>--ISNUMBER(IFERROR(SEARCH('Project Costing'!#REF!,'Equipment &amp; Materials'!J2787,1),""))</f>
        <v>0</v>
      </c>
      <c r="G2781" t="str">
        <f>IF(F2781=1,COUNTIF($F$8:F2781,1),"")</f>
        <v/>
      </c>
      <c r="I2781" s="157">
        <f>IFERROR($H$8:INDEX($H$8:$H$3000,COUNTIF($H$8:$H$3000,"?*")),"")</f>
        <v>0</v>
      </c>
    </row>
    <row r="2782" spans="1:9" x14ac:dyDescent="0.25">
      <c r="A2782">
        <f>--ISNUMBER(IFERROR(SEARCH('Project Costing'!#REF!,'Equipment &amp; Materials'!J2788,1),""))</f>
        <v>0</v>
      </c>
      <c r="B2782" t="str">
        <f>IF(A2782=1,COUNTIF($A$8:A2782,1),"")</f>
        <v/>
      </c>
      <c r="D2782" s="158">
        <f>IFERROR($C$8:INDEX($C$8:$C$3000,COUNTIF($C$8:$C$3000,"?*")),"")</f>
        <v>0</v>
      </c>
      <c r="F2782">
        <f>--ISNUMBER(IFERROR(SEARCH('Project Costing'!#REF!,'Equipment &amp; Materials'!J2788,1),""))</f>
        <v>0</v>
      </c>
      <c r="G2782" t="str">
        <f>IF(F2782=1,COUNTIF($F$8:F2782,1),"")</f>
        <v/>
      </c>
      <c r="I2782" s="157">
        <f>IFERROR($H$8:INDEX($H$8:$H$3000,COUNTIF($H$8:$H$3000,"?*")),"")</f>
        <v>0</v>
      </c>
    </row>
    <row r="2783" spans="1:9" x14ac:dyDescent="0.25">
      <c r="A2783">
        <f>--ISNUMBER(IFERROR(SEARCH('Project Costing'!#REF!,'Equipment &amp; Materials'!J2789,1),""))</f>
        <v>0</v>
      </c>
      <c r="B2783" t="str">
        <f>IF(A2783=1,COUNTIF($A$8:A2783,1),"")</f>
        <v/>
      </c>
      <c r="D2783" s="158">
        <f>IFERROR($C$8:INDEX($C$8:$C$3000,COUNTIF($C$8:$C$3000,"?*")),"")</f>
        <v>0</v>
      </c>
      <c r="F2783">
        <f>--ISNUMBER(IFERROR(SEARCH('Project Costing'!#REF!,'Equipment &amp; Materials'!J2789,1),""))</f>
        <v>0</v>
      </c>
      <c r="G2783" t="str">
        <f>IF(F2783=1,COUNTIF($F$8:F2783,1),"")</f>
        <v/>
      </c>
      <c r="I2783" s="157">
        <f>IFERROR($H$8:INDEX($H$8:$H$3000,COUNTIF($H$8:$H$3000,"?*")),"")</f>
        <v>0</v>
      </c>
    </row>
    <row r="2784" spans="1:9" x14ac:dyDescent="0.25">
      <c r="A2784">
        <f>--ISNUMBER(IFERROR(SEARCH('Project Costing'!#REF!,'Equipment &amp; Materials'!J2790,1),""))</f>
        <v>0</v>
      </c>
      <c r="B2784" t="str">
        <f>IF(A2784=1,COUNTIF($A$8:A2784,1),"")</f>
        <v/>
      </c>
      <c r="D2784" s="158">
        <f>IFERROR($C$8:INDEX($C$8:$C$3000,COUNTIF($C$8:$C$3000,"?*")),"")</f>
        <v>0</v>
      </c>
      <c r="F2784">
        <f>--ISNUMBER(IFERROR(SEARCH('Project Costing'!#REF!,'Equipment &amp; Materials'!J2790,1),""))</f>
        <v>0</v>
      </c>
      <c r="G2784" t="str">
        <f>IF(F2784=1,COUNTIF($F$8:F2784,1),"")</f>
        <v/>
      </c>
      <c r="I2784" s="157">
        <f>IFERROR($H$8:INDEX($H$8:$H$3000,COUNTIF($H$8:$H$3000,"?*")),"")</f>
        <v>0</v>
      </c>
    </row>
    <row r="2785" spans="1:9" x14ac:dyDescent="0.25">
      <c r="A2785">
        <f>--ISNUMBER(IFERROR(SEARCH('Project Costing'!#REF!,'Equipment &amp; Materials'!J2791,1),""))</f>
        <v>0</v>
      </c>
      <c r="B2785" t="str">
        <f>IF(A2785=1,COUNTIF($A$8:A2785,1),"")</f>
        <v/>
      </c>
      <c r="D2785" s="158">
        <f>IFERROR($C$8:INDEX($C$8:$C$3000,COUNTIF($C$8:$C$3000,"?*")),"")</f>
        <v>0</v>
      </c>
      <c r="F2785">
        <f>--ISNUMBER(IFERROR(SEARCH('Project Costing'!#REF!,'Equipment &amp; Materials'!J2791,1),""))</f>
        <v>0</v>
      </c>
      <c r="G2785" t="str">
        <f>IF(F2785=1,COUNTIF($F$8:F2785,1),"")</f>
        <v/>
      </c>
      <c r="I2785" s="157">
        <f>IFERROR($H$8:INDEX($H$8:$H$3000,COUNTIF($H$8:$H$3000,"?*")),"")</f>
        <v>0</v>
      </c>
    </row>
    <row r="2786" spans="1:9" x14ac:dyDescent="0.25">
      <c r="A2786">
        <f>--ISNUMBER(IFERROR(SEARCH('Project Costing'!#REF!,'Equipment &amp; Materials'!J2792,1),""))</f>
        <v>0</v>
      </c>
      <c r="B2786" t="str">
        <f>IF(A2786=1,COUNTIF($A$8:A2786,1),"")</f>
        <v/>
      </c>
      <c r="D2786" s="158">
        <f>IFERROR($C$8:INDEX($C$8:$C$3000,COUNTIF($C$8:$C$3000,"?*")),"")</f>
        <v>0</v>
      </c>
      <c r="F2786">
        <f>--ISNUMBER(IFERROR(SEARCH('Project Costing'!#REF!,'Equipment &amp; Materials'!J2792,1),""))</f>
        <v>0</v>
      </c>
      <c r="G2786" t="str">
        <f>IF(F2786=1,COUNTIF($F$8:F2786,1),"")</f>
        <v/>
      </c>
      <c r="I2786" s="157">
        <f>IFERROR($H$8:INDEX($H$8:$H$3000,COUNTIF($H$8:$H$3000,"?*")),"")</f>
        <v>0</v>
      </c>
    </row>
    <row r="2787" spans="1:9" x14ac:dyDescent="0.25">
      <c r="A2787">
        <f>--ISNUMBER(IFERROR(SEARCH('Project Costing'!#REF!,'Equipment &amp; Materials'!J2793,1),""))</f>
        <v>0</v>
      </c>
      <c r="B2787" t="str">
        <f>IF(A2787=1,COUNTIF($A$8:A2787,1),"")</f>
        <v/>
      </c>
      <c r="D2787" s="158">
        <f>IFERROR($C$8:INDEX($C$8:$C$3000,COUNTIF($C$8:$C$3000,"?*")),"")</f>
        <v>0</v>
      </c>
      <c r="F2787">
        <f>--ISNUMBER(IFERROR(SEARCH('Project Costing'!#REF!,'Equipment &amp; Materials'!J2793,1),""))</f>
        <v>0</v>
      </c>
      <c r="G2787" t="str">
        <f>IF(F2787=1,COUNTIF($F$8:F2787,1),"")</f>
        <v/>
      </c>
      <c r="I2787" s="157">
        <f>IFERROR($H$8:INDEX($H$8:$H$3000,COUNTIF($H$8:$H$3000,"?*")),"")</f>
        <v>0</v>
      </c>
    </row>
    <row r="2788" spans="1:9" x14ac:dyDescent="0.25">
      <c r="A2788">
        <f>--ISNUMBER(IFERROR(SEARCH('Project Costing'!#REF!,'Equipment &amp; Materials'!J2794,1),""))</f>
        <v>0</v>
      </c>
      <c r="B2788" t="str">
        <f>IF(A2788=1,COUNTIF($A$8:A2788,1),"")</f>
        <v/>
      </c>
      <c r="D2788" s="158">
        <f>IFERROR($C$8:INDEX($C$8:$C$3000,COUNTIF($C$8:$C$3000,"?*")),"")</f>
        <v>0</v>
      </c>
      <c r="F2788">
        <f>--ISNUMBER(IFERROR(SEARCH('Project Costing'!#REF!,'Equipment &amp; Materials'!J2794,1),""))</f>
        <v>0</v>
      </c>
      <c r="G2788" t="str">
        <f>IF(F2788=1,COUNTIF($F$8:F2788,1),"")</f>
        <v/>
      </c>
      <c r="I2788" s="157">
        <f>IFERROR($H$8:INDEX($H$8:$H$3000,COUNTIF($H$8:$H$3000,"?*")),"")</f>
        <v>0</v>
      </c>
    </row>
    <row r="2789" spans="1:9" x14ac:dyDescent="0.25">
      <c r="A2789">
        <f>--ISNUMBER(IFERROR(SEARCH('Project Costing'!#REF!,'Equipment &amp; Materials'!J2795,1),""))</f>
        <v>0</v>
      </c>
      <c r="B2789" t="str">
        <f>IF(A2789=1,COUNTIF($A$8:A2789,1),"")</f>
        <v/>
      </c>
      <c r="D2789" s="158">
        <f>IFERROR($C$8:INDEX($C$8:$C$3000,COUNTIF($C$8:$C$3000,"?*")),"")</f>
        <v>0</v>
      </c>
      <c r="F2789">
        <f>--ISNUMBER(IFERROR(SEARCH('Project Costing'!#REF!,'Equipment &amp; Materials'!J2795,1),""))</f>
        <v>0</v>
      </c>
      <c r="G2789" t="str">
        <f>IF(F2789=1,COUNTIF($F$8:F2789,1),"")</f>
        <v/>
      </c>
      <c r="I2789" s="157">
        <f>IFERROR($H$8:INDEX($H$8:$H$3000,COUNTIF($H$8:$H$3000,"?*")),"")</f>
        <v>0</v>
      </c>
    </row>
    <row r="2790" spans="1:9" x14ac:dyDescent="0.25">
      <c r="A2790">
        <f>--ISNUMBER(IFERROR(SEARCH('Project Costing'!#REF!,'Equipment &amp; Materials'!J2796,1),""))</f>
        <v>0</v>
      </c>
      <c r="B2790" t="str">
        <f>IF(A2790=1,COUNTIF($A$8:A2790,1),"")</f>
        <v/>
      </c>
      <c r="D2790" s="158">
        <f>IFERROR($C$8:INDEX($C$8:$C$3000,COUNTIF($C$8:$C$3000,"?*")),"")</f>
        <v>0</v>
      </c>
      <c r="F2790">
        <f>--ISNUMBER(IFERROR(SEARCH('Project Costing'!#REF!,'Equipment &amp; Materials'!J2796,1),""))</f>
        <v>0</v>
      </c>
      <c r="G2790" t="str">
        <f>IF(F2790=1,COUNTIF($F$8:F2790,1),"")</f>
        <v/>
      </c>
      <c r="I2790" s="157">
        <f>IFERROR($H$8:INDEX($H$8:$H$3000,COUNTIF($H$8:$H$3000,"?*")),"")</f>
        <v>0</v>
      </c>
    </row>
    <row r="2791" spans="1:9" x14ac:dyDescent="0.25">
      <c r="A2791">
        <f>--ISNUMBER(IFERROR(SEARCH('Project Costing'!#REF!,'Equipment &amp; Materials'!J2797,1),""))</f>
        <v>0</v>
      </c>
      <c r="B2791" t="str">
        <f>IF(A2791=1,COUNTIF($A$8:A2791,1),"")</f>
        <v/>
      </c>
      <c r="D2791" s="158">
        <f>IFERROR($C$8:INDEX($C$8:$C$3000,COUNTIF($C$8:$C$3000,"?*")),"")</f>
        <v>0</v>
      </c>
      <c r="F2791">
        <f>--ISNUMBER(IFERROR(SEARCH('Project Costing'!#REF!,'Equipment &amp; Materials'!J2797,1),""))</f>
        <v>0</v>
      </c>
      <c r="G2791" t="str">
        <f>IF(F2791=1,COUNTIF($F$8:F2791,1),"")</f>
        <v/>
      </c>
      <c r="I2791" s="157">
        <f>IFERROR($H$8:INDEX($H$8:$H$3000,COUNTIF($H$8:$H$3000,"?*")),"")</f>
        <v>0</v>
      </c>
    </row>
    <row r="2792" spans="1:9" x14ac:dyDescent="0.25">
      <c r="A2792">
        <f>--ISNUMBER(IFERROR(SEARCH('Project Costing'!#REF!,'Equipment &amp; Materials'!J2798,1),""))</f>
        <v>0</v>
      </c>
      <c r="B2792" t="str">
        <f>IF(A2792=1,COUNTIF($A$8:A2792,1),"")</f>
        <v/>
      </c>
      <c r="D2792" s="158">
        <f>IFERROR($C$8:INDEX($C$8:$C$3000,COUNTIF($C$8:$C$3000,"?*")),"")</f>
        <v>0</v>
      </c>
      <c r="F2792">
        <f>--ISNUMBER(IFERROR(SEARCH('Project Costing'!#REF!,'Equipment &amp; Materials'!J2798,1),""))</f>
        <v>0</v>
      </c>
      <c r="G2792" t="str">
        <f>IF(F2792=1,COUNTIF($F$8:F2792,1),"")</f>
        <v/>
      </c>
      <c r="I2792" s="157">
        <f>IFERROR($H$8:INDEX($H$8:$H$3000,COUNTIF($H$8:$H$3000,"?*")),"")</f>
        <v>0</v>
      </c>
    </row>
    <row r="2793" spans="1:9" x14ac:dyDescent="0.25">
      <c r="A2793">
        <f>--ISNUMBER(IFERROR(SEARCH('Project Costing'!#REF!,'Equipment &amp; Materials'!J2799,1),""))</f>
        <v>0</v>
      </c>
      <c r="B2793" t="str">
        <f>IF(A2793=1,COUNTIF($A$8:A2793,1),"")</f>
        <v/>
      </c>
      <c r="D2793" s="158">
        <f>IFERROR($C$8:INDEX($C$8:$C$3000,COUNTIF($C$8:$C$3000,"?*")),"")</f>
        <v>0</v>
      </c>
      <c r="F2793">
        <f>--ISNUMBER(IFERROR(SEARCH('Project Costing'!#REF!,'Equipment &amp; Materials'!J2799,1),""))</f>
        <v>0</v>
      </c>
      <c r="G2793" t="str">
        <f>IF(F2793=1,COUNTIF($F$8:F2793,1),"")</f>
        <v/>
      </c>
      <c r="I2793" s="157">
        <f>IFERROR($H$8:INDEX($H$8:$H$3000,COUNTIF($H$8:$H$3000,"?*")),"")</f>
        <v>0</v>
      </c>
    </row>
    <row r="2794" spans="1:9" x14ac:dyDescent="0.25">
      <c r="A2794">
        <f>--ISNUMBER(IFERROR(SEARCH('Project Costing'!#REF!,'Equipment &amp; Materials'!J2800,1),""))</f>
        <v>0</v>
      </c>
      <c r="B2794" t="str">
        <f>IF(A2794=1,COUNTIF($A$8:A2794,1),"")</f>
        <v/>
      </c>
      <c r="D2794" s="158">
        <f>IFERROR($C$8:INDEX($C$8:$C$3000,COUNTIF($C$8:$C$3000,"?*")),"")</f>
        <v>0</v>
      </c>
      <c r="F2794">
        <f>--ISNUMBER(IFERROR(SEARCH('Project Costing'!#REF!,'Equipment &amp; Materials'!J2800,1),""))</f>
        <v>0</v>
      </c>
      <c r="G2794" t="str">
        <f>IF(F2794=1,COUNTIF($F$8:F2794,1),"")</f>
        <v/>
      </c>
      <c r="I2794" s="157">
        <f>IFERROR($H$8:INDEX($H$8:$H$3000,COUNTIF($H$8:$H$3000,"?*")),"")</f>
        <v>0</v>
      </c>
    </row>
    <row r="2795" spans="1:9" x14ac:dyDescent="0.25">
      <c r="A2795">
        <f>--ISNUMBER(IFERROR(SEARCH('Project Costing'!#REF!,'Equipment &amp; Materials'!J2801,1),""))</f>
        <v>0</v>
      </c>
      <c r="B2795" t="str">
        <f>IF(A2795=1,COUNTIF($A$8:A2795,1),"")</f>
        <v/>
      </c>
      <c r="D2795" s="158">
        <f>IFERROR($C$8:INDEX($C$8:$C$3000,COUNTIF($C$8:$C$3000,"?*")),"")</f>
        <v>0</v>
      </c>
      <c r="F2795">
        <f>--ISNUMBER(IFERROR(SEARCH('Project Costing'!#REF!,'Equipment &amp; Materials'!J2801,1),""))</f>
        <v>0</v>
      </c>
      <c r="G2795" t="str">
        <f>IF(F2795=1,COUNTIF($F$8:F2795,1),"")</f>
        <v/>
      </c>
      <c r="I2795" s="157">
        <f>IFERROR($H$8:INDEX($H$8:$H$3000,COUNTIF($H$8:$H$3000,"?*")),"")</f>
        <v>0</v>
      </c>
    </row>
    <row r="2796" spans="1:9" x14ac:dyDescent="0.25">
      <c r="A2796">
        <f>--ISNUMBER(IFERROR(SEARCH('Project Costing'!#REF!,'Equipment &amp; Materials'!J2802,1),""))</f>
        <v>0</v>
      </c>
      <c r="B2796" t="str">
        <f>IF(A2796=1,COUNTIF($A$8:A2796,1),"")</f>
        <v/>
      </c>
      <c r="D2796" s="158">
        <f>IFERROR($C$8:INDEX($C$8:$C$3000,COUNTIF($C$8:$C$3000,"?*")),"")</f>
        <v>0</v>
      </c>
      <c r="F2796">
        <f>--ISNUMBER(IFERROR(SEARCH('Project Costing'!#REF!,'Equipment &amp; Materials'!J2802,1),""))</f>
        <v>0</v>
      </c>
      <c r="G2796" t="str">
        <f>IF(F2796=1,COUNTIF($F$8:F2796,1),"")</f>
        <v/>
      </c>
      <c r="I2796" s="157">
        <f>IFERROR($H$8:INDEX($H$8:$H$3000,COUNTIF($H$8:$H$3000,"?*")),"")</f>
        <v>0</v>
      </c>
    </row>
    <row r="2797" spans="1:9" x14ac:dyDescent="0.25">
      <c r="A2797">
        <f>--ISNUMBER(IFERROR(SEARCH('Project Costing'!#REF!,'Equipment &amp; Materials'!J2803,1),""))</f>
        <v>0</v>
      </c>
      <c r="B2797" t="str">
        <f>IF(A2797=1,COUNTIF($A$8:A2797,1),"")</f>
        <v/>
      </c>
      <c r="D2797" s="158">
        <f>IFERROR($C$8:INDEX($C$8:$C$3000,COUNTIF($C$8:$C$3000,"?*")),"")</f>
        <v>0</v>
      </c>
      <c r="F2797">
        <f>--ISNUMBER(IFERROR(SEARCH('Project Costing'!#REF!,'Equipment &amp; Materials'!J2803,1),""))</f>
        <v>0</v>
      </c>
      <c r="G2797" t="str">
        <f>IF(F2797=1,COUNTIF($F$8:F2797,1),"")</f>
        <v/>
      </c>
      <c r="I2797" s="157">
        <f>IFERROR($H$8:INDEX($H$8:$H$3000,COUNTIF($H$8:$H$3000,"?*")),"")</f>
        <v>0</v>
      </c>
    </row>
    <row r="2798" spans="1:9" x14ac:dyDescent="0.25">
      <c r="A2798">
        <f>--ISNUMBER(IFERROR(SEARCH('Project Costing'!#REF!,'Equipment &amp; Materials'!J2804,1),""))</f>
        <v>0</v>
      </c>
      <c r="B2798" t="str">
        <f>IF(A2798=1,COUNTIF($A$8:A2798,1),"")</f>
        <v/>
      </c>
      <c r="D2798" s="158">
        <f>IFERROR($C$8:INDEX($C$8:$C$3000,COUNTIF($C$8:$C$3000,"?*")),"")</f>
        <v>0</v>
      </c>
      <c r="F2798">
        <f>--ISNUMBER(IFERROR(SEARCH('Project Costing'!#REF!,'Equipment &amp; Materials'!J2804,1),""))</f>
        <v>0</v>
      </c>
      <c r="G2798" t="str">
        <f>IF(F2798=1,COUNTIF($F$8:F2798,1),"")</f>
        <v/>
      </c>
      <c r="I2798" s="157">
        <f>IFERROR($H$8:INDEX($H$8:$H$3000,COUNTIF($H$8:$H$3000,"?*")),"")</f>
        <v>0</v>
      </c>
    </row>
    <row r="2799" spans="1:9" x14ac:dyDescent="0.25">
      <c r="A2799">
        <f>--ISNUMBER(IFERROR(SEARCH('Project Costing'!#REF!,'Equipment &amp; Materials'!J2805,1),""))</f>
        <v>0</v>
      </c>
      <c r="B2799" t="str">
        <f>IF(A2799=1,COUNTIF($A$8:A2799,1),"")</f>
        <v/>
      </c>
      <c r="D2799" s="158">
        <f>IFERROR($C$8:INDEX($C$8:$C$3000,COUNTIF($C$8:$C$3000,"?*")),"")</f>
        <v>0</v>
      </c>
      <c r="F2799">
        <f>--ISNUMBER(IFERROR(SEARCH('Project Costing'!#REF!,'Equipment &amp; Materials'!J2805,1),""))</f>
        <v>0</v>
      </c>
      <c r="G2799" t="str">
        <f>IF(F2799=1,COUNTIF($F$8:F2799,1),"")</f>
        <v/>
      </c>
      <c r="I2799" s="157">
        <f>IFERROR($H$8:INDEX($H$8:$H$3000,COUNTIF($H$8:$H$3000,"?*")),"")</f>
        <v>0</v>
      </c>
    </row>
    <row r="2800" spans="1:9" x14ac:dyDescent="0.25">
      <c r="A2800">
        <f>--ISNUMBER(IFERROR(SEARCH('Project Costing'!#REF!,'Equipment &amp; Materials'!J2806,1),""))</f>
        <v>0</v>
      </c>
      <c r="B2800" t="str">
        <f>IF(A2800=1,COUNTIF($A$8:A2800,1),"")</f>
        <v/>
      </c>
      <c r="D2800" s="158">
        <f>IFERROR($C$8:INDEX($C$8:$C$3000,COUNTIF($C$8:$C$3000,"?*")),"")</f>
        <v>0</v>
      </c>
      <c r="F2800">
        <f>--ISNUMBER(IFERROR(SEARCH('Project Costing'!#REF!,'Equipment &amp; Materials'!J2806,1),""))</f>
        <v>0</v>
      </c>
      <c r="G2800" t="str">
        <f>IF(F2800=1,COUNTIF($F$8:F2800,1),"")</f>
        <v/>
      </c>
      <c r="I2800" s="157">
        <f>IFERROR($H$8:INDEX($H$8:$H$3000,COUNTIF($H$8:$H$3000,"?*")),"")</f>
        <v>0</v>
      </c>
    </row>
    <row r="2801" spans="1:9" x14ac:dyDescent="0.25">
      <c r="A2801">
        <f>--ISNUMBER(IFERROR(SEARCH('Project Costing'!#REF!,'Equipment &amp; Materials'!J2807,1),""))</f>
        <v>0</v>
      </c>
      <c r="B2801" t="str">
        <f>IF(A2801=1,COUNTIF($A$8:A2801,1),"")</f>
        <v/>
      </c>
      <c r="D2801" s="158">
        <f>IFERROR($C$8:INDEX($C$8:$C$3000,COUNTIF($C$8:$C$3000,"?*")),"")</f>
        <v>0</v>
      </c>
      <c r="F2801">
        <f>--ISNUMBER(IFERROR(SEARCH('Project Costing'!#REF!,'Equipment &amp; Materials'!J2807,1),""))</f>
        <v>0</v>
      </c>
      <c r="G2801" t="str">
        <f>IF(F2801=1,COUNTIF($F$8:F2801,1),"")</f>
        <v/>
      </c>
      <c r="I2801" s="157">
        <f>IFERROR($H$8:INDEX($H$8:$H$3000,COUNTIF($H$8:$H$3000,"?*")),"")</f>
        <v>0</v>
      </c>
    </row>
    <row r="2802" spans="1:9" x14ac:dyDescent="0.25">
      <c r="A2802">
        <f>--ISNUMBER(IFERROR(SEARCH('Project Costing'!#REF!,'Equipment &amp; Materials'!J2808,1),""))</f>
        <v>0</v>
      </c>
      <c r="B2802" t="str">
        <f>IF(A2802=1,COUNTIF($A$8:A2802,1),"")</f>
        <v/>
      </c>
      <c r="D2802" s="158">
        <f>IFERROR($C$8:INDEX($C$8:$C$3000,COUNTIF($C$8:$C$3000,"?*")),"")</f>
        <v>0</v>
      </c>
      <c r="F2802">
        <f>--ISNUMBER(IFERROR(SEARCH('Project Costing'!#REF!,'Equipment &amp; Materials'!J2808,1),""))</f>
        <v>0</v>
      </c>
      <c r="G2802" t="str">
        <f>IF(F2802=1,COUNTIF($F$8:F2802,1),"")</f>
        <v/>
      </c>
      <c r="I2802" s="157">
        <f>IFERROR($H$8:INDEX($H$8:$H$3000,COUNTIF($H$8:$H$3000,"?*")),"")</f>
        <v>0</v>
      </c>
    </row>
    <row r="2803" spans="1:9" x14ac:dyDescent="0.25">
      <c r="A2803">
        <f>--ISNUMBER(IFERROR(SEARCH('Project Costing'!#REF!,'Equipment &amp; Materials'!J2809,1),""))</f>
        <v>0</v>
      </c>
      <c r="B2803" t="str">
        <f>IF(A2803=1,COUNTIF($A$8:A2803,1),"")</f>
        <v/>
      </c>
      <c r="D2803" s="158">
        <f>IFERROR($C$8:INDEX($C$8:$C$3000,COUNTIF($C$8:$C$3000,"?*")),"")</f>
        <v>0</v>
      </c>
      <c r="F2803">
        <f>--ISNUMBER(IFERROR(SEARCH('Project Costing'!#REF!,'Equipment &amp; Materials'!J2809,1),""))</f>
        <v>0</v>
      </c>
      <c r="G2803" t="str">
        <f>IF(F2803=1,COUNTIF($F$8:F2803,1),"")</f>
        <v/>
      </c>
      <c r="I2803" s="157">
        <f>IFERROR($H$8:INDEX($H$8:$H$3000,COUNTIF($H$8:$H$3000,"?*")),"")</f>
        <v>0</v>
      </c>
    </row>
    <row r="2804" spans="1:9" x14ac:dyDescent="0.25">
      <c r="A2804">
        <f>--ISNUMBER(IFERROR(SEARCH('Project Costing'!#REF!,'Equipment &amp; Materials'!J2810,1),""))</f>
        <v>0</v>
      </c>
      <c r="B2804" t="str">
        <f>IF(A2804=1,COUNTIF($A$8:A2804,1),"")</f>
        <v/>
      </c>
      <c r="D2804" s="158">
        <f>IFERROR($C$8:INDEX($C$8:$C$3000,COUNTIF($C$8:$C$3000,"?*")),"")</f>
        <v>0</v>
      </c>
      <c r="F2804">
        <f>--ISNUMBER(IFERROR(SEARCH('Project Costing'!#REF!,'Equipment &amp; Materials'!J2810,1),""))</f>
        <v>0</v>
      </c>
      <c r="G2804" t="str">
        <f>IF(F2804=1,COUNTIF($F$8:F2804,1),"")</f>
        <v/>
      </c>
      <c r="I2804" s="157">
        <f>IFERROR($H$8:INDEX($H$8:$H$3000,COUNTIF($H$8:$H$3000,"?*")),"")</f>
        <v>0</v>
      </c>
    </row>
    <row r="2805" spans="1:9" x14ac:dyDescent="0.25">
      <c r="A2805">
        <f>--ISNUMBER(IFERROR(SEARCH('Project Costing'!#REF!,'Equipment &amp; Materials'!J2811,1),""))</f>
        <v>0</v>
      </c>
      <c r="B2805" t="str">
        <f>IF(A2805=1,COUNTIF($A$8:A2805,1),"")</f>
        <v/>
      </c>
      <c r="D2805" s="158">
        <f>IFERROR($C$8:INDEX($C$8:$C$3000,COUNTIF($C$8:$C$3000,"?*")),"")</f>
        <v>0</v>
      </c>
      <c r="F2805">
        <f>--ISNUMBER(IFERROR(SEARCH('Project Costing'!#REF!,'Equipment &amp; Materials'!J2811,1),""))</f>
        <v>0</v>
      </c>
      <c r="G2805" t="str">
        <f>IF(F2805=1,COUNTIF($F$8:F2805,1),"")</f>
        <v/>
      </c>
      <c r="I2805" s="157">
        <f>IFERROR($H$8:INDEX($H$8:$H$3000,COUNTIF($H$8:$H$3000,"?*")),"")</f>
        <v>0</v>
      </c>
    </row>
    <row r="2806" spans="1:9" x14ac:dyDescent="0.25">
      <c r="A2806">
        <f>--ISNUMBER(IFERROR(SEARCH('Project Costing'!#REF!,'Equipment &amp; Materials'!J2812,1),""))</f>
        <v>0</v>
      </c>
      <c r="B2806" t="str">
        <f>IF(A2806=1,COUNTIF($A$8:A2806,1),"")</f>
        <v/>
      </c>
      <c r="D2806" s="158">
        <f>IFERROR($C$8:INDEX($C$8:$C$3000,COUNTIF($C$8:$C$3000,"?*")),"")</f>
        <v>0</v>
      </c>
      <c r="F2806">
        <f>--ISNUMBER(IFERROR(SEARCH('Project Costing'!#REF!,'Equipment &amp; Materials'!J2812,1),""))</f>
        <v>0</v>
      </c>
      <c r="G2806" t="str">
        <f>IF(F2806=1,COUNTIF($F$8:F2806,1),"")</f>
        <v/>
      </c>
      <c r="I2806" s="157">
        <f>IFERROR($H$8:INDEX($H$8:$H$3000,COUNTIF($H$8:$H$3000,"?*")),"")</f>
        <v>0</v>
      </c>
    </row>
    <row r="2807" spans="1:9" x14ac:dyDescent="0.25">
      <c r="A2807">
        <f>--ISNUMBER(IFERROR(SEARCH('Project Costing'!#REF!,'Equipment &amp; Materials'!J2813,1),""))</f>
        <v>0</v>
      </c>
      <c r="B2807" t="str">
        <f>IF(A2807=1,COUNTIF($A$8:A2807,1),"")</f>
        <v/>
      </c>
      <c r="D2807" s="158">
        <f>IFERROR($C$8:INDEX($C$8:$C$3000,COUNTIF($C$8:$C$3000,"?*")),"")</f>
        <v>0</v>
      </c>
      <c r="F2807">
        <f>--ISNUMBER(IFERROR(SEARCH('Project Costing'!#REF!,'Equipment &amp; Materials'!J2813,1),""))</f>
        <v>0</v>
      </c>
      <c r="G2807" t="str">
        <f>IF(F2807=1,COUNTIF($F$8:F2807,1),"")</f>
        <v/>
      </c>
      <c r="I2807" s="157">
        <f>IFERROR($H$8:INDEX($H$8:$H$3000,COUNTIF($H$8:$H$3000,"?*")),"")</f>
        <v>0</v>
      </c>
    </row>
    <row r="2808" spans="1:9" x14ac:dyDescent="0.25">
      <c r="A2808">
        <f>--ISNUMBER(IFERROR(SEARCH('Project Costing'!#REF!,'Equipment &amp; Materials'!J2814,1),""))</f>
        <v>0</v>
      </c>
      <c r="B2808" t="str">
        <f>IF(A2808=1,COUNTIF($A$8:A2808,1),"")</f>
        <v/>
      </c>
      <c r="D2808" s="158">
        <f>IFERROR($C$8:INDEX($C$8:$C$3000,COUNTIF($C$8:$C$3000,"?*")),"")</f>
        <v>0</v>
      </c>
      <c r="F2808">
        <f>--ISNUMBER(IFERROR(SEARCH('Project Costing'!#REF!,'Equipment &amp; Materials'!J2814,1),""))</f>
        <v>0</v>
      </c>
      <c r="G2808" t="str">
        <f>IF(F2808=1,COUNTIF($F$8:F2808,1),"")</f>
        <v/>
      </c>
      <c r="I2808" s="157">
        <f>IFERROR($H$8:INDEX($H$8:$H$3000,COUNTIF($H$8:$H$3000,"?*")),"")</f>
        <v>0</v>
      </c>
    </row>
    <row r="2809" spans="1:9" x14ac:dyDescent="0.25">
      <c r="A2809">
        <f>--ISNUMBER(IFERROR(SEARCH('Project Costing'!#REF!,'Equipment &amp; Materials'!J2815,1),""))</f>
        <v>0</v>
      </c>
      <c r="B2809" t="str">
        <f>IF(A2809=1,COUNTIF($A$8:A2809,1),"")</f>
        <v/>
      </c>
      <c r="D2809" s="158">
        <f>IFERROR($C$8:INDEX($C$8:$C$3000,COUNTIF($C$8:$C$3000,"?*")),"")</f>
        <v>0</v>
      </c>
      <c r="F2809">
        <f>--ISNUMBER(IFERROR(SEARCH('Project Costing'!#REF!,'Equipment &amp; Materials'!J2815,1),""))</f>
        <v>0</v>
      </c>
      <c r="G2809" t="str">
        <f>IF(F2809=1,COUNTIF($F$8:F2809,1),"")</f>
        <v/>
      </c>
      <c r="I2809" s="157">
        <f>IFERROR($H$8:INDEX($H$8:$H$3000,COUNTIF($H$8:$H$3000,"?*")),"")</f>
        <v>0</v>
      </c>
    </row>
    <row r="2810" spans="1:9" x14ac:dyDescent="0.25">
      <c r="A2810">
        <f>--ISNUMBER(IFERROR(SEARCH('Project Costing'!#REF!,'Equipment &amp; Materials'!J2816,1),""))</f>
        <v>0</v>
      </c>
      <c r="B2810" t="str">
        <f>IF(A2810=1,COUNTIF($A$8:A2810,1),"")</f>
        <v/>
      </c>
      <c r="D2810" s="158">
        <f>IFERROR($C$8:INDEX($C$8:$C$3000,COUNTIF($C$8:$C$3000,"?*")),"")</f>
        <v>0</v>
      </c>
      <c r="F2810">
        <f>--ISNUMBER(IFERROR(SEARCH('Project Costing'!#REF!,'Equipment &amp; Materials'!J2816,1),""))</f>
        <v>0</v>
      </c>
      <c r="G2810" t="str">
        <f>IF(F2810=1,COUNTIF($F$8:F2810,1),"")</f>
        <v/>
      </c>
      <c r="I2810" s="157">
        <f>IFERROR($H$8:INDEX($H$8:$H$3000,COUNTIF($H$8:$H$3000,"?*")),"")</f>
        <v>0</v>
      </c>
    </row>
    <row r="2811" spans="1:9" x14ac:dyDescent="0.25">
      <c r="A2811">
        <f>--ISNUMBER(IFERROR(SEARCH('Project Costing'!#REF!,'Equipment &amp; Materials'!J2817,1),""))</f>
        <v>0</v>
      </c>
      <c r="B2811" t="str">
        <f>IF(A2811=1,COUNTIF($A$8:A2811,1),"")</f>
        <v/>
      </c>
      <c r="D2811" s="158">
        <f>IFERROR($C$8:INDEX($C$8:$C$3000,COUNTIF($C$8:$C$3000,"?*")),"")</f>
        <v>0</v>
      </c>
      <c r="F2811">
        <f>--ISNUMBER(IFERROR(SEARCH('Project Costing'!#REF!,'Equipment &amp; Materials'!J2817,1),""))</f>
        <v>0</v>
      </c>
      <c r="G2811" t="str">
        <f>IF(F2811=1,COUNTIF($F$8:F2811,1),"")</f>
        <v/>
      </c>
      <c r="I2811" s="157">
        <f>IFERROR($H$8:INDEX($H$8:$H$3000,COUNTIF($H$8:$H$3000,"?*")),"")</f>
        <v>0</v>
      </c>
    </row>
    <row r="2812" spans="1:9" x14ac:dyDescent="0.25">
      <c r="A2812">
        <f>--ISNUMBER(IFERROR(SEARCH('Project Costing'!#REF!,'Equipment &amp; Materials'!J2818,1),""))</f>
        <v>0</v>
      </c>
      <c r="B2812" t="str">
        <f>IF(A2812=1,COUNTIF($A$8:A2812,1),"")</f>
        <v/>
      </c>
      <c r="D2812" s="158">
        <f>IFERROR($C$8:INDEX($C$8:$C$3000,COUNTIF($C$8:$C$3000,"?*")),"")</f>
        <v>0</v>
      </c>
      <c r="F2812">
        <f>--ISNUMBER(IFERROR(SEARCH('Project Costing'!#REF!,'Equipment &amp; Materials'!J2818,1),""))</f>
        <v>0</v>
      </c>
      <c r="G2812" t="str">
        <f>IF(F2812=1,COUNTIF($F$8:F2812,1),"")</f>
        <v/>
      </c>
      <c r="I2812" s="157">
        <f>IFERROR($H$8:INDEX($H$8:$H$3000,COUNTIF($H$8:$H$3000,"?*")),"")</f>
        <v>0</v>
      </c>
    </row>
    <row r="2813" spans="1:9" x14ac:dyDescent="0.25">
      <c r="A2813">
        <f>--ISNUMBER(IFERROR(SEARCH('Project Costing'!#REF!,'Equipment &amp; Materials'!J2819,1),""))</f>
        <v>0</v>
      </c>
      <c r="B2813" t="str">
        <f>IF(A2813=1,COUNTIF($A$8:A2813,1),"")</f>
        <v/>
      </c>
      <c r="D2813" s="158">
        <f>IFERROR($C$8:INDEX($C$8:$C$3000,COUNTIF($C$8:$C$3000,"?*")),"")</f>
        <v>0</v>
      </c>
      <c r="F2813">
        <f>--ISNUMBER(IFERROR(SEARCH('Project Costing'!#REF!,'Equipment &amp; Materials'!J2819,1),""))</f>
        <v>0</v>
      </c>
      <c r="G2813" t="str">
        <f>IF(F2813=1,COUNTIF($F$8:F2813,1),"")</f>
        <v/>
      </c>
      <c r="I2813" s="157">
        <f>IFERROR($H$8:INDEX($H$8:$H$3000,COUNTIF($H$8:$H$3000,"?*")),"")</f>
        <v>0</v>
      </c>
    </row>
    <row r="2814" spans="1:9" x14ac:dyDescent="0.25">
      <c r="A2814">
        <f>--ISNUMBER(IFERROR(SEARCH('Project Costing'!#REF!,'Equipment &amp; Materials'!J2820,1),""))</f>
        <v>0</v>
      </c>
      <c r="B2814" t="str">
        <f>IF(A2814=1,COUNTIF($A$8:A2814,1),"")</f>
        <v/>
      </c>
      <c r="D2814" s="158">
        <f>IFERROR($C$8:INDEX($C$8:$C$3000,COUNTIF($C$8:$C$3000,"?*")),"")</f>
        <v>0</v>
      </c>
      <c r="F2814">
        <f>--ISNUMBER(IFERROR(SEARCH('Project Costing'!#REF!,'Equipment &amp; Materials'!J2820,1),""))</f>
        <v>0</v>
      </c>
      <c r="G2814" t="str">
        <f>IF(F2814=1,COUNTIF($F$8:F2814,1),"")</f>
        <v/>
      </c>
      <c r="I2814" s="157">
        <f>IFERROR($H$8:INDEX($H$8:$H$3000,COUNTIF($H$8:$H$3000,"?*")),"")</f>
        <v>0</v>
      </c>
    </row>
    <row r="2815" spans="1:9" x14ac:dyDescent="0.25">
      <c r="A2815">
        <f>--ISNUMBER(IFERROR(SEARCH('Project Costing'!#REF!,'Equipment &amp; Materials'!J2821,1),""))</f>
        <v>0</v>
      </c>
      <c r="B2815" t="str">
        <f>IF(A2815=1,COUNTIF($A$8:A2815,1),"")</f>
        <v/>
      </c>
      <c r="D2815" s="158">
        <f>IFERROR($C$8:INDEX($C$8:$C$3000,COUNTIF($C$8:$C$3000,"?*")),"")</f>
        <v>0</v>
      </c>
      <c r="F2815">
        <f>--ISNUMBER(IFERROR(SEARCH('Project Costing'!#REF!,'Equipment &amp; Materials'!J2821,1),""))</f>
        <v>0</v>
      </c>
      <c r="G2815" t="str">
        <f>IF(F2815=1,COUNTIF($F$8:F2815,1),"")</f>
        <v/>
      </c>
      <c r="I2815" s="157">
        <f>IFERROR($H$8:INDEX($H$8:$H$3000,COUNTIF($H$8:$H$3000,"?*")),"")</f>
        <v>0</v>
      </c>
    </row>
    <row r="2816" spans="1:9" x14ac:dyDescent="0.25">
      <c r="A2816">
        <f>--ISNUMBER(IFERROR(SEARCH('Project Costing'!#REF!,'Equipment &amp; Materials'!J2822,1),""))</f>
        <v>0</v>
      </c>
      <c r="B2816" t="str">
        <f>IF(A2816=1,COUNTIF($A$8:A2816,1),"")</f>
        <v/>
      </c>
      <c r="D2816" s="158">
        <f>IFERROR($C$8:INDEX($C$8:$C$3000,COUNTIF($C$8:$C$3000,"?*")),"")</f>
        <v>0</v>
      </c>
      <c r="F2816">
        <f>--ISNUMBER(IFERROR(SEARCH('Project Costing'!#REF!,'Equipment &amp; Materials'!J2822,1),""))</f>
        <v>0</v>
      </c>
      <c r="G2816" t="str">
        <f>IF(F2816=1,COUNTIF($F$8:F2816,1),"")</f>
        <v/>
      </c>
      <c r="I2816" s="157">
        <f>IFERROR($H$8:INDEX($H$8:$H$3000,COUNTIF($H$8:$H$3000,"?*")),"")</f>
        <v>0</v>
      </c>
    </row>
    <row r="2817" spans="1:9" x14ac:dyDescent="0.25">
      <c r="A2817">
        <f>--ISNUMBER(IFERROR(SEARCH('Project Costing'!#REF!,'Equipment &amp; Materials'!J2823,1),""))</f>
        <v>0</v>
      </c>
      <c r="B2817" t="str">
        <f>IF(A2817=1,COUNTIF($A$8:A2817,1),"")</f>
        <v/>
      </c>
      <c r="D2817" s="158">
        <f>IFERROR($C$8:INDEX($C$8:$C$3000,COUNTIF($C$8:$C$3000,"?*")),"")</f>
        <v>0</v>
      </c>
      <c r="F2817">
        <f>--ISNUMBER(IFERROR(SEARCH('Project Costing'!#REF!,'Equipment &amp; Materials'!J2823,1),""))</f>
        <v>0</v>
      </c>
      <c r="G2817" t="str">
        <f>IF(F2817=1,COUNTIF($F$8:F2817,1),"")</f>
        <v/>
      </c>
      <c r="I2817" s="157">
        <f>IFERROR($H$8:INDEX($H$8:$H$3000,COUNTIF($H$8:$H$3000,"?*")),"")</f>
        <v>0</v>
      </c>
    </row>
    <row r="2818" spans="1:9" x14ac:dyDescent="0.25">
      <c r="A2818">
        <f>--ISNUMBER(IFERROR(SEARCH('Project Costing'!#REF!,'Equipment &amp; Materials'!J2824,1),""))</f>
        <v>0</v>
      </c>
      <c r="B2818" t="str">
        <f>IF(A2818=1,COUNTIF($A$8:A2818,1),"")</f>
        <v/>
      </c>
      <c r="D2818" s="158">
        <f>IFERROR($C$8:INDEX($C$8:$C$3000,COUNTIF($C$8:$C$3000,"?*")),"")</f>
        <v>0</v>
      </c>
      <c r="F2818">
        <f>--ISNUMBER(IFERROR(SEARCH('Project Costing'!#REF!,'Equipment &amp; Materials'!J2824,1),""))</f>
        <v>0</v>
      </c>
      <c r="G2818" t="str">
        <f>IF(F2818=1,COUNTIF($F$8:F2818,1),"")</f>
        <v/>
      </c>
      <c r="I2818" s="157">
        <f>IFERROR($H$8:INDEX($H$8:$H$3000,COUNTIF($H$8:$H$3000,"?*")),"")</f>
        <v>0</v>
      </c>
    </row>
    <row r="2819" spans="1:9" x14ac:dyDescent="0.25">
      <c r="A2819">
        <f>--ISNUMBER(IFERROR(SEARCH('Project Costing'!#REF!,'Equipment &amp; Materials'!J2825,1),""))</f>
        <v>0</v>
      </c>
      <c r="B2819" t="str">
        <f>IF(A2819=1,COUNTIF($A$8:A2819,1),"")</f>
        <v/>
      </c>
      <c r="D2819" s="158">
        <f>IFERROR($C$8:INDEX($C$8:$C$3000,COUNTIF($C$8:$C$3000,"?*")),"")</f>
        <v>0</v>
      </c>
      <c r="F2819">
        <f>--ISNUMBER(IFERROR(SEARCH('Project Costing'!#REF!,'Equipment &amp; Materials'!J2825,1),""))</f>
        <v>0</v>
      </c>
      <c r="G2819" t="str">
        <f>IF(F2819=1,COUNTIF($F$8:F2819,1),"")</f>
        <v/>
      </c>
      <c r="I2819" s="157">
        <f>IFERROR($H$8:INDEX($H$8:$H$3000,COUNTIF($H$8:$H$3000,"?*")),"")</f>
        <v>0</v>
      </c>
    </row>
    <row r="2820" spans="1:9" x14ac:dyDescent="0.25">
      <c r="A2820">
        <f>--ISNUMBER(IFERROR(SEARCH('Project Costing'!#REF!,'Equipment &amp; Materials'!J2826,1),""))</f>
        <v>0</v>
      </c>
      <c r="B2820" t="str">
        <f>IF(A2820=1,COUNTIF($A$8:A2820,1),"")</f>
        <v/>
      </c>
      <c r="D2820" s="158">
        <f>IFERROR($C$8:INDEX($C$8:$C$3000,COUNTIF($C$8:$C$3000,"?*")),"")</f>
        <v>0</v>
      </c>
      <c r="F2820">
        <f>--ISNUMBER(IFERROR(SEARCH('Project Costing'!#REF!,'Equipment &amp; Materials'!J2826,1),""))</f>
        <v>0</v>
      </c>
      <c r="G2820" t="str">
        <f>IF(F2820=1,COUNTIF($F$8:F2820,1),"")</f>
        <v/>
      </c>
      <c r="I2820" s="157">
        <f>IFERROR($H$8:INDEX($H$8:$H$3000,COUNTIF($H$8:$H$3000,"?*")),"")</f>
        <v>0</v>
      </c>
    </row>
    <row r="2821" spans="1:9" x14ac:dyDescent="0.25">
      <c r="A2821">
        <f>--ISNUMBER(IFERROR(SEARCH('Project Costing'!#REF!,'Equipment &amp; Materials'!J2827,1),""))</f>
        <v>0</v>
      </c>
      <c r="B2821" t="str">
        <f>IF(A2821=1,COUNTIF($A$8:A2821,1),"")</f>
        <v/>
      </c>
      <c r="D2821" s="158">
        <f>IFERROR($C$8:INDEX($C$8:$C$3000,COUNTIF($C$8:$C$3000,"?*")),"")</f>
        <v>0</v>
      </c>
      <c r="F2821">
        <f>--ISNUMBER(IFERROR(SEARCH('Project Costing'!#REF!,'Equipment &amp; Materials'!J2827,1),""))</f>
        <v>0</v>
      </c>
      <c r="G2821" t="str">
        <f>IF(F2821=1,COUNTIF($F$8:F2821,1),"")</f>
        <v/>
      </c>
      <c r="I2821" s="157">
        <f>IFERROR($H$8:INDEX($H$8:$H$3000,COUNTIF($H$8:$H$3000,"?*")),"")</f>
        <v>0</v>
      </c>
    </row>
    <row r="2822" spans="1:9" x14ac:dyDescent="0.25">
      <c r="A2822">
        <f>--ISNUMBER(IFERROR(SEARCH('Project Costing'!#REF!,'Equipment &amp; Materials'!J2828,1),""))</f>
        <v>0</v>
      </c>
      <c r="B2822" t="str">
        <f>IF(A2822=1,COUNTIF($A$8:A2822,1),"")</f>
        <v/>
      </c>
      <c r="D2822" s="158">
        <f>IFERROR($C$8:INDEX($C$8:$C$3000,COUNTIF($C$8:$C$3000,"?*")),"")</f>
        <v>0</v>
      </c>
      <c r="F2822">
        <f>--ISNUMBER(IFERROR(SEARCH('Project Costing'!#REF!,'Equipment &amp; Materials'!J2828,1),""))</f>
        <v>0</v>
      </c>
      <c r="G2822" t="str">
        <f>IF(F2822=1,COUNTIF($F$8:F2822,1),"")</f>
        <v/>
      </c>
      <c r="I2822" s="157">
        <f>IFERROR($H$8:INDEX($H$8:$H$3000,COUNTIF($H$8:$H$3000,"?*")),"")</f>
        <v>0</v>
      </c>
    </row>
    <row r="2823" spans="1:9" x14ac:dyDescent="0.25">
      <c r="A2823">
        <f>--ISNUMBER(IFERROR(SEARCH('Project Costing'!#REF!,'Equipment &amp; Materials'!J2829,1),""))</f>
        <v>0</v>
      </c>
      <c r="B2823" t="str">
        <f>IF(A2823=1,COUNTIF($A$8:A2823,1),"")</f>
        <v/>
      </c>
      <c r="D2823" s="158">
        <f>IFERROR($C$8:INDEX($C$8:$C$3000,COUNTIF($C$8:$C$3000,"?*")),"")</f>
        <v>0</v>
      </c>
      <c r="F2823">
        <f>--ISNUMBER(IFERROR(SEARCH('Project Costing'!#REF!,'Equipment &amp; Materials'!J2829,1),""))</f>
        <v>0</v>
      </c>
      <c r="G2823" t="str">
        <f>IF(F2823=1,COUNTIF($F$8:F2823,1),"")</f>
        <v/>
      </c>
      <c r="I2823" s="157">
        <f>IFERROR($H$8:INDEX($H$8:$H$3000,COUNTIF($H$8:$H$3000,"?*")),"")</f>
        <v>0</v>
      </c>
    </row>
    <row r="2824" spans="1:9" x14ac:dyDescent="0.25">
      <c r="A2824">
        <f>--ISNUMBER(IFERROR(SEARCH('Project Costing'!#REF!,'Equipment &amp; Materials'!J2830,1),""))</f>
        <v>0</v>
      </c>
      <c r="B2824" t="str">
        <f>IF(A2824=1,COUNTIF($A$8:A2824,1),"")</f>
        <v/>
      </c>
      <c r="D2824" s="158">
        <f>IFERROR($C$8:INDEX($C$8:$C$3000,COUNTIF($C$8:$C$3000,"?*")),"")</f>
        <v>0</v>
      </c>
      <c r="F2824">
        <f>--ISNUMBER(IFERROR(SEARCH('Project Costing'!#REF!,'Equipment &amp; Materials'!J2830,1),""))</f>
        <v>0</v>
      </c>
      <c r="G2824" t="str">
        <f>IF(F2824=1,COUNTIF($F$8:F2824,1),"")</f>
        <v/>
      </c>
      <c r="I2824" s="157">
        <f>IFERROR($H$8:INDEX($H$8:$H$3000,COUNTIF($H$8:$H$3000,"?*")),"")</f>
        <v>0</v>
      </c>
    </row>
    <row r="2825" spans="1:9" x14ac:dyDescent="0.25">
      <c r="A2825">
        <f>--ISNUMBER(IFERROR(SEARCH('Project Costing'!#REF!,'Equipment &amp; Materials'!J2831,1),""))</f>
        <v>0</v>
      </c>
      <c r="B2825" t="str">
        <f>IF(A2825=1,COUNTIF($A$8:A2825,1),"")</f>
        <v/>
      </c>
      <c r="D2825" s="158">
        <f>IFERROR($C$8:INDEX($C$8:$C$3000,COUNTIF($C$8:$C$3000,"?*")),"")</f>
        <v>0</v>
      </c>
      <c r="F2825">
        <f>--ISNUMBER(IFERROR(SEARCH('Project Costing'!#REF!,'Equipment &amp; Materials'!J2831,1),""))</f>
        <v>0</v>
      </c>
      <c r="G2825" t="str">
        <f>IF(F2825=1,COUNTIF($F$8:F2825,1),"")</f>
        <v/>
      </c>
      <c r="I2825" s="157">
        <f>IFERROR($H$8:INDEX($H$8:$H$3000,COUNTIF($H$8:$H$3000,"?*")),"")</f>
        <v>0</v>
      </c>
    </row>
    <row r="2826" spans="1:9" x14ac:dyDescent="0.25">
      <c r="A2826">
        <f>--ISNUMBER(IFERROR(SEARCH('Project Costing'!#REF!,'Equipment &amp; Materials'!J2832,1),""))</f>
        <v>0</v>
      </c>
      <c r="B2826" t="str">
        <f>IF(A2826=1,COUNTIF($A$8:A2826,1),"")</f>
        <v/>
      </c>
      <c r="D2826" s="158">
        <f>IFERROR($C$8:INDEX($C$8:$C$3000,COUNTIF($C$8:$C$3000,"?*")),"")</f>
        <v>0</v>
      </c>
      <c r="F2826">
        <f>--ISNUMBER(IFERROR(SEARCH('Project Costing'!#REF!,'Equipment &amp; Materials'!J2832,1),""))</f>
        <v>0</v>
      </c>
      <c r="G2826" t="str">
        <f>IF(F2826=1,COUNTIF($F$8:F2826,1),"")</f>
        <v/>
      </c>
      <c r="I2826" s="157">
        <f>IFERROR($H$8:INDEX($H$8:$H$3000,COUNTIF($H$8:$H$3000,"?*")),"")</f>
        <v>0</v>
      </c>
    </row>
    <row r="2827" spans="1:9" x14ac:dyDescent="0.25">
      <c r="A2827">
        <f>--ISNUMBER(IFERROR(SEARCH('Project Costing'!#REF!,'Equipment &amp; Materials'!J2833,1),""))</f>
        <v>0</v>
      </c>
      <c r="B2827" t="str">
        <f>IF(A2827=1,COUNTIF($A$8:A2827,1),"")</f>
        <v/>
      </c>
      <c r="D2827" s="158">
        <f>IFERROR($C$8:INDEX($C$8:$C$3000,COUNTIF($C$8:$C$3000,"?*")),"")</f>
        <v>0</v>
      </c>
      <c r="F2827">
        <f>--ISNUMBER(IFERROR(SEARCH('Project Costing'!#REF!,'Equipment &amp; Materials'!J2833,1),""))</f>
        <v>0</v>
      </c>
      <c r="G2827" t="str">
        <f>IF(F2827=1,COUNTIF($F$8:F2827,1),"")</f>
        <v/>
      </c>
      <c r="I2827" s="157">
        <f>IFERROR($H$8:INDEX($H$8:$H$3000,COUNTIF($H$8:$H$3000,"?*")),"")</f>
        <v>0</v>
      </c>
    </row>
    <row r="2828" spans="1:9" x14ac:dyDescent="0.25">
      <c r="A2828">
        <f>--ISNUMBER(IFERROR(SEARCH('Project Costing'!#REF!,'Equipment &amp; Materials'!J2834,1),""))</f>
        <v>0</v>
      </c>
      <c r="B2828" t="str">
        <f>IF(A2828=1,COUNTIF($A$8:A2828,1),"")</f>
        <v/>
      </c>
      <c r="D2828" s="158">
        <f>IFERROR($C$8:INDEX($C$8:$C$3000,COUNTIF($C$8:$C$3000,"?*")),"")</f>
        <v>0</v>
      </c>
      <c r="F2828">
        <f>--ISNUMBER(IFERROR(SEARCH('Project Costing'!#REF!,'Equipment &amp; Materials'!J2834,1),""))</f>
        <v>0</v>
      </c>
      <c r="G2828" t="str">
        <f>IF(F2828=1,COUNTIF($F$8:F2828,1),"")</f>
        <v/>
      </c>
      <c r="I2828" s="157">
        <f>IFERROR($H$8:INDEX($H$8:$H$3000,COUNTIF($H$8:$H$3000,"?*")),"")</f>
        <v>0</v>
      </c>
    </row>
    <row r="2829" spans="1:9" x14ac:dyDescent="0.25">
      <c r="A2829">
        <f>--ISNUMBER(IFERROR(SEARCH('Project Costing'!#REF!,'Equipment &amp; Materials'!J2835,1),""))</f>
        <v>0</v>
      </c>
      <c r="B2829" t="str">
        <f>IF(A2829=1,COUNTIF($A$8:A2829,1),"")</f>
        <v/>
      </c>
      <c r="D2829" s="158">
        <f>IFERROR($C$8:INDEX($C$8:$C$3000,COUNTIF($C$8:$C$3000,"?*")),"")</f>
        <v>0</v>
      </c>
      <c r="F2829">
        <f>--ISNUMBER(IFERROR(SEARCH('Project Costing'!#REF!,'Equipment &amp; Materials'!J2835,1),""))</f>
        <v>0</v>
      </c>
      <c r="G2829" t="str">
        <f>IF(F2829=1,COUNTIF($F$8:F2829,1),"")</f>
        <v/>
      </c>
      <c r="I2829" s="157">
        <f>IFERROR($H$8:INDEX($H$8:$H$3000,COUNTIF($H$8:$H$3000,"?*")),"")</f>
        <v>0</v>
      </c>
    </row>
    <row r="2830" spans="1:9" x14ac:dyDescent="0.25">
      <c r="A2830">
        <f>--ISNUMBER(IFERROR(SEARCH('Project Costing'!#REF!,'Equipment &amp; Materials'!J2836,1),""))</f>
        <v>0</v>
      </c>
      <c r="B2830" t="str">
        <f>IF(A2830=1,COUNTIF($A$8:A2830,1),"")</f>
        <v/>
      </c>
      <c r="D2830" s="158">
        <f>IFERROR($C$8:INDEX($C$8:$C$3000,COUNTIF($C$8:$C$3000,"?*")),"")</f>
        <v>0</v>
      </c>
      <c r="F2830">
        <f>--ISNUMBER(IFERROR(SEARCH('Project Costing'!#REF!,'Equipment &amp; Materials'!J2836,1),""))</f>
        <v>0</v>
      </c>
      <c r="G2830" t="str">
        <f>IF(F2830=1,COUNTIF($F$8:F2830,1),"")</f>
        <v/>
      </c>
      <c r="I2830" s="157">
        <f>IFERROR($H$8:INDEX($H$8:$H$3000,COUNTIF($H$8:$H$3000,"?*")),"")</f>
        <v>0</v>
      </c>
    </row>
    <row r="2831" spans="1:9" x14ac:dyDescent="0.25">
      <c r="A2831">
        <f>--ISNUMBER(IFERROR(SEARCH('Project Costing'!#REF!,'Equipment &amp; Materials'!J2837,1),""))</f>
        <v>0</v>
      </c>
      <c r="B2831" t="str">
        <f>IF(A2831=1,COUNTIF($A$8:A2831,1),"")</f>
        <v/>
      </c>
      <c r="D2831" s="158">
        <f>IFERROR($C$8:INDEX($C$8:$C$3000,COUNTIF($C$8:$C$3000,"?*")),"")</f>
        <v>0</v>
      </c>
      <c r="F2831">
        <f>--ISNUMBER(IFERROR(SEARCH('Project Costing'!#REF!,'Equipment &amp; Materials'!J2837,1),""))</f>
        <v>0</v>
      </c>
      <c r="G2831" t="str">
        <f>IF(F2831=1,COUNTIF($F$8:F2831,1),"")</f>
        <v/>
      </c>
      <c r="I2831" s="157">
        <f>IFERROR($H$8:INDEX($H$8:$H$3000,COUNTIF($H$8:$H$3000,"?*")),"")</f>
        <v>0</v>
      </c>
    </row>
    <row r="2832" spans="1:9" x14ac:dyDescent="0.25">
      <c r="A2832">
        <f>--ISNUMBER(IFERROR(SEARCH('Project Costing'!#REF!,'Equipment &amp; Materials'!J2838,1),""))</f>
        <v>0</v>
      </c>
      <c r="B2832" t="str">
        <f>IF(A2832=1,COUNTIF($A$8:A2832,1),"")</f>
        <v/>
      </c>
      <c r="D2832" s="158">
        <f>IFERROR($C$8:INDEX($C$8:$C$3000,COUNTIF($C$8:$C$3000,"?*")),"")</f>
        <v>0</v>
      </c>
      <c r="F2832">
        <f>--ISNUMBER(IFERROR(SEARCH('Project Costing'!#REF!,'Equipment &amp; Materials'!J2838,1),""))</f>
        <v>0</v>
      </c>
      <c r="G2832" t="str">
        <f>IF(F2832=1,COUNTIF($F$8:F2832,1),"")</f>
        <v/>
      </c>
      <c r="I2832" s="157">
        <f>IFERROR($H$8:INDEX($H$8:$H$3000,COUNTIF($H$8:$H$3000,"?*")),"")</f>
        <v>0</v>
      </c>
    </row>
    <row r="2833" spans="1:9" x14ac:dyDescent="0.25">
      <c r="A2833">
        <f>--ISNUMBER(IFERROR(SEARCH('Project Costing'!#REF!,'Equipment &amp; Materials'!J2839,1),""))</f>
        <v>0</v>
      </c>
      <c r="B2833" t="str">
        <f>IF(A2833=1,COUNTIF($A$8:A2833,1),"")</f>
        <v/>
      </c>
      <c r="D2833" s="158">
        <f>IFERROR($C$8:INDEX($C$8:$C$3000,COUNTIF($C$8:$C$3000,"?*")),"")</f>
        <v>0</v>
      </c>
      <c r="F2833">
        <f>--ISNUMBER(IFERROR(SEARCH('Project Costing'!#REF!,'Equipment &amp; Materials'!J2839,1),""))</f>
        <v>0</v>
      </c>
      <c r="G2833" t="str">
        <f>IF(F2833=1,COUNTIF($F$8:F2833,1),"")</f>
        <v/>
      </c>
      <c r="I2833" s="157">
        <f>IFERROR($H$8:INDEX($H$8:$H$3000,COUNTIF($H$8:$H$3000,"?*")),"")</f>
        <v>0</v>
      </c>
    </row>
    <row r="2834" spans="1:9" x14ac:dyDescent="0.25">
      <c r="A2834">
        <f>--ISNUMBER(IFERROR(SEARCH('Project Costing'!#REF!,'Equipment &amp; Materials'!J2840,1),""))</f>
        <v>0</v>
      </c>
      <c r="B2834" t="str">
        <f>IF(A2834=1,COUNTIF($A$8:A2834,1),"")</f>
        <v/>
      </c>
      <c r="D2834" s="158">
        <f>IFERROR($C$8:INDEX($C$8:$C$3000,COUNTIF($C$8:$C$3000,"?*")),"")</f>
        <v>0</v>
      </c>
      <c r="F2834">
        <f>--ISNUMBER(IFERROR(SEARCH('Project Costing'!#REF!,'Equipment &amp; Materials'!J2840,1),""))</f>
        <v>0</v>
      </c>
      <c r="G2834" t="str">
        <f>IF(F2834=1,COUNTIF($F$8:F2834,1),"")</f>
        <v/>
      </c>
      <c r="I2834" s="157">
        <f>IFERROR($H$8:INDEX($H$8:$H$3000,COUNTIF($H$8:$H$3000,"?*")),"")</f>
        <v>0</v>
      </c>
    </row>
    <row r="2835" spans="1:9" x14ac:dyDescent="0.25">
      <c r="A2835">
        <f>--ISNUMBER(IFERROR(SEARCH('Project Costing'!#REF!,'Equipment &amp; Materials'!J2841,1),""))</f>
        <v>0</v>
      </c>
      <c r="B2835" t="str">
        <f>IF(A2835=1,COUNTIF($A$8:A2835,1),"")</f>
        <v/>
      </c>
      <c r="D2835" s="158">
        <f>IFERROR($C$8:INDEX($C$8:$C$3000,COUNTIF($C$8:$C$3000,"?*")),"")</f>
        <v>0</v>
      </c>
      <c r="F2835">
        <f>--ISNUMBER(IFERROR(SEARCH('Project Costing'!#REF!,'Equipment &amp; Materials'!J2841,1),""))</f>
        <v>0</v>
      </c>
      <c r="G2835" t="str">
        <f>IF(F2835=1,COUNTIF($F$8:F2835,1),"")</f>
        <v/>
      </c>
      <c r="I2835" s="157">
        <f>IFERROR($H$8:INDEX($H$8:$H$3000,COUNTIF($H$8:$H$3000,"?*")),"")</f>
        <v>0</v>
      </c>
    </row>
    <row r="2836" spans="1:9" x14ac:dyDescent="0.25">
      <c r="A2836">
        <f>--ISNUMBER(IFERROR(SEARCH('Project Costing'!#REF!,'Equipment &amp; Materials'!J2842,1),""))</f>
        <v>0</v>
      </c>
      <c r="B2836" t="str">
        <f>IF(A2836=1,COUNTIF($A$8:A2836,1),"")</f>
        <v/>
      </c>
      <c r="D2836" s="158">
        <f>IFERROR($C$8:INDEX($C$8:$C$3000,COUNTIF($C$8:$C$3000,"?*")),"")</f>
        <v>0</v>
      </c>
      <c r="F2836">
        <f>--ISNUMBER(IFERROR(SEARCH('Project Costing'!#REF!,'Equipment &amp; Materials'!J2842,1),""))</f>
        <v>0</v>
      </c>
      <c r="G2836" t="str">
        <f>IF(F2836=1,COUNTIF($F$8:F2836,1),"")</f>
        <v/>
      </c>
      <c r="I2836" s="157">
        <f>IFERROR($H$8:INDEX($H$8:$H$3000,COUNTIF($H$8:$H$3000,"?*")),"")</f>
        <v>0</v>
      </c>
    </row>
    <row r="2837" spans="1:9" x14ac:dyDescent="0.25">
      <c r="A2837">
        <f>--ISNUMBER(IFERROR(SEARCH('Project Costing'!#REF!,'Equipment &amp; Materials'!J2843,1),""))</f>
        <v>0</v>
      </c>
      <c r="B2837" t="str">
        <f>IF(A2837=1,COUNTIF($A$8:A2837,1),"")</f>
        <v/>
      </c>
      <c r="D2837" s="158">
        <f>IFERROR($C$8:INDEX($C$8:$C$3000,COUNTIF($C$8:$C$3000,"?*")),"")</f>
        <v>0</v>
      </c>
      <c r="F2837">
        <f>--ISNUMBER(IFERROR(SEARCH('Project Costing'!#REF!,'Equipment &amp; Materials'!J2843,1),""))</f>
        <v>0</v>
      </c>
      <c r="G2837" t="str">
        <f>IF(F2837=1,COUNTIF($F$8:F2837,1),"")</f>
        <v/>
      </c>
      <c r="I2837" s="157">
        <f>IFERROR($H$8:INDEX($H$8:$H$3000,COUNTIF($H$8:$H$3000,"?*")),"")</f>
        <v>0</v>
      </c>
    </row>
    <row r="2838" spans="1:9" x14ac:dyDescent="0.25">
      <c r="A2838">
        <f>--ISNUMBER(IFERROR(SEARCH('Project Costing'!#REF!,'Equipment &amp; Materials'!J2844,1),""))</f>
        <v>0</v>
      </c>
      <c r="B2838" t="str">
        <f>IF(A2838=1,COUNTIF($A$8:A2838,1),"")</f>
        <v/>
      </c>
      <c r="D2838" s="158">
        <f>IFERROR($C$8:INDEX($C$8:$C$3000,COUNTIF($C$8:$C$3000,"?*")),"")</f>
        <v>0</v>
      </c>
      <c r="F2838">
        <f>--ISNUMBER(IFERROR(SEARCH('Project Costing'!#REF!,'Equipment &amp; Materials'!J2844,1),""))</f>
        <v>0</v>
      </c>
      <c r="G2838" t="str">
        <f>IF(F2838=1,COUNTIF($F$8:F2838,1),"")</f>
        <v/>
      </c>
      <c r="I2838" s="157">
        <f>IFERROR($H$8:INDEX($H$8:$H$3000,COUNTIF($H$8:$H$3000,"?*")),"")</f>
        <v>0</v>
      </c>
    </row>
    <row r="2839" spans="1:9" x14ac:dyDescent="0.25">
      <c r="A2839">
        <f>--ISNUMBER(IFERROR(SEARCH('Project Costing'!#REF!,'Equipment &amp; Materials'!J2845,1),""))</f>
        <v>0</v>
      </c>
      <c r="B2839" t="str">
        <f>IF(A2839=1,COUNTIF($A$8:A2839,1),"")</f>
        <v/>
      </c>
      <c r="D2839" s="158">
        <f>IFERROR($C$8:INDEX($C$8:$C$3000,COUNTIF($C$8:$C$3000,"?*")),"")</f>
        <v>0</v>
      </c>
      <c r="F2839">
        <f>--ISNUMBER(IFERROR(SEARCH('Project Costing'!#REF!,'Equipment &amp; Materials'!J2845,1),""))</f>
        <v>0</v>
      </c>
      <c r="G2839" t="str">
        <f>IF(F2839=1,COUNTIF($F$8:F2839,1),"")</f>
        <v/>
      </c>
      <c r="I2839" s="157">
        <f>IFERROR($H$8:INDEX($H$8:$H$3000,COUNTIF($H$8:$H$3000,"?*")),"")</f>
        <v>0</v>
      </c>
    </row>
    <row r="2840" spans="1:9" x14ac:dyDescent="0.25">
      <c r="A2840">
        <f>--ISNUMBER(IFERROR(SEARCH('Project Costing'!#REF!,'Equipment &amp; Materials'!J2846,1),""))</f>
        <v>0</v>
      </c>
      <c r="B2840" t="str">
        <f>IF(A2840=1,COUNTIF($A$8:A2840,1),"")</f>
        <v/>
      </c>
      <c r="D2840" s="158">
        <f>IFERROR($C$8:INDEX($C$8:$C$3000,COUNTIF($C$8:$C$3000,"?*")),"")</f>
        <v>0</v>
      </c>
      <c r="F2840">
        <f>--ISNUMBER(IFERROR(SEARCH('Project Costing'!#REF!,'Equipment &amp; Materials'!J2846,1),""))</f>
        <v>0</v>
      </c>
      <c r="G2840" t="str">
        <f>IF(F2840=1,COUNTIF($F$8:F2840,1),"")</f>
        <v/>
      </c>
      <c r="I2840" s="157">
        <f>IFERROR($H$8:INDEX($H$8:$H$3000,COUNTIF($H$8:$H$3000,"?*")),"")</f>
        <v>0</v>
      </c>
    </row>
    <row r="2841" spans="1:9" x14ac:dyDescent="0.25">
      <c r="A2841">
        <f>--ISNUMBER(IFERROR(SEARCH('Project Costing'!#REF!,'Equipment &amp; Materials'!J2847,1),""))</f>
        <v>0</v>
      </c>
      <c r="B2841" t="str">
        <f>IF(A2841=1,COUNTIF($A$8:A2841,1),"")</f>
        <v/>
      </c>
      <c r="D2841" s="158">
        <f>IFERROR($C$8:INDEX($C$8:$C$3000,COUNTIF($C$8:$C$3000,"?*")),"")</f>
        <v>0</v>
      </c>
      <c r="F2841">
        <f>--ISNUMBER(IFERROR(SEARCH('Project Costing'!#REF!,'Equipment &amp; Materials'!J2847,1),""))</f>
        <v>0</v>
      </c>
      <c r="G2841" t="str">
        <f>IF(F2841=1,COUNTIF($F$8:F2841,1),"")</f>
        <v/>
      </c>
      <c r="I2841" s="157">
        <f>IFERROR($H$8:INDEX($H$8:$H$3000,COUNTIF($H$8:$H$3000,"?*")),"")</f>
        <v>0</v>
      </c>
    </row>
    <row r="2842" spans="1:9" x14ac:dyDescent="0.25">
      <c r="A2842">
        <f>--ISNUMBER(IFERROR(SEARCH('Project Costing'!#REF!,'Equipment &amp; Materials'!J2848,1),""))</f>
        <v>0</v>
      </c>
      <c r="B2842" t="str">
        <f>IF(A2842=1,COUNTIF($A$8:A2842,1),"")</f>
        <v/>
      </c>
      <c r="D2842" s="158">
        <f>IFERROR($C$8:INDEX($C$8:$C$3000,COUNTIF($C$8:$C$3000,"?*")),"")</f>
        <v>0</v>
      </c>
      <c r="F2842">
        <f>--ISNUMBER(IFERROR(SEARCH('Project Costing'!#REF!,'Equipment &amp; Materials'!J2848,1),""))</f>
        <v>0</v>
      </c>
      <c r="G2842" t="str">
        <f>IF(F2842=1,COUNTIF($F$8:F2842,1),"")</f>
        <v/>
      </c>
      <c r="I2842" s="157">
        <f>IFERROR($H$8:INDEX($H$8:$H$3000,COUNTIF($H$8:$H$3000,"?*")),"")</f>
        <v>0</v>
      </c>
    </row>
    <row r="2843" spans="1:9" x14ac:dyDescent="0.25">
      <c r="A2843">
        <f>--ISNUMBER(IFERROR(SEARCH('Project Costing'!#REF!,'Equipment &amp; Materials'!J2849,1),""))</f>
        <v>0</v>
      </c>
      <c r="B2843" t="str">
        <f>IF(A2843=1,COUNTIF($A$8:A2843,1),"")</f>
        <v/>
      </c>
      <c r="D2843" s="158">
        <f>IFERROR($C$8:INDEX($C$8:$C$3000,COUNTIF($C$8:$C$3000,"?*")),"")</f>
        <v>0</v>
      </c>
      <c r="F2843">
        <f>--ISNUMBER(IFERROR(SEARCH('Project Costing'!#REF!,'Equipment &amp; Materials'!J2849,1),""))</f>
        <v>0</v>
      </c>
      <c r="G2843" t="str">
        <f>IF(F2843=1,COUNTIF($F$8:F2843,1),"")</f>
        <v/>
      </c>
      <c r="I2843" s="157">
        <f>IFERROR($H$8:INDEX($H$8:$H$3000,COUNTIF($H$8:$H$3000,"?*")),"")</f>
        <v>0</v>
      </c>
    </row>
    <row r="2844" spans="1:9" x14ac:dyDescent="0.25">
      <c r="A2844">
        <f>--ISNUMBER(IFERROR(SEARCH('Project Costing'!#REF!,'Equipment &amp; Materials'!J2850,1),""))</f>
        <v>0</v>
      </c>
      <c r="B2844" t="str">
        <f>IF(A2844=1,COUNTIF($A$8:A2844,1),"")</f>
        <v/>
      </c>
      <c r="D2844" s="158">
        <f>IFERROR($C$8:INDEX($C$8:$C$3000,COUNTIF($C$8:$C$3000,"?*")),"")</f>
        <v>0</v>
      </c>
      <c r="F2844">
        <f>--ISNUMBER(IFERROR(SEARCH('Project Costing'!#REF!,'Equipment &amp; Materials'!J2850,1),""))</f>
        <v>0</v>
      </c>
      <c r="G2844" t="str">
        <f>IF(F2844=1,COUNTIF($F$8:F2844,1),"")</f>
        <v/>
      </c>
      <c r="I2844" s="157">
        <f>IFERROR($H$8:INDEX($H$8:$H$3000,COUNTIF($H$8:$H$3000,"?*")),"")</f>
        <v>0</v>
      </c>
    </row>
    <row r="2845" spans="1:9" x14ac:dyDescent="0.25">
      <c r="A2845">
        <f>--ISNUMBER(IFERROR(SEARCH('Project Costing'!#REF!,'Equipment &amp; Materials'!J2851,1),""))</f>
        <v>0</v>
      </c>
      <c r="B2845" t="str">
        <f>IF(A2845=1,COUNTIF($A$8:A2845,1),"")</f>
        <v/>
      </c>
      <c r="D2845" s="158">
        <f>IFERROR($C$8:INDEX($C$8:$C$3000,COUNTIF($C$8:$C$3000,"?*")),"")</f>
        <v>0</v>
      </c>
      <c r="F2845">
        <f>--ISNUMBER(IFERROR(SEARCH('Project Costing'!#REF!,'Equipment &amp; Materials'!J2851,1),""))</f>
        <v>0</v>
      </c>
      <c r="G2845" t="str">
        <f>IF(F2845=1,COUNTIF($F$8:F2845,1),"")</f>
        <v/>
      </c>
      <c r="I2845" s="157">
        <f>IFERROR($H$8:INDEX($H$8:$H$3000,COUNTIF($H$8:$H$3000,"?*")),"")</f>
        <v>0</v>
      </c>
    </row>
    <row r="2846" spans="1:9" x14ac:dyDescent="0.25">
      <c r="A2846">
        <f>--ISNUMBER(IFERROR(SEARCH('Project Costing'!#REF!,'Equipment &amp; Materials'!J2852,1),""))</f>
        <v>0</v>
      </c>
      <c r="B2846" t="str">
        <f>IF(A2846=1,COUNTIF($A$8:A2846,1),"")</f>
        <v/>
      </c>
      <c r="D2846" s="158">
        <f>IFERROR($C$8:INDEX($C$8:$C$3000,COUNTIF($C$8:$C$3000,"?*")),"")</f>
        <v>0</v>
      </c>
      <c r="F2846">
        <f>--ISNUMBER(IFERROR(SEARCH('Project Costing'!#REF!,'Equipment &amp; Materials'!J2852,1),""))</f>
        <v>0</v>
      </c>
      <c r="G2846" t="str">
        <f>IF(F2846=1,COUNTIF($F$8:F2846,1),"")</f>
        <v/>
      </c>
      <c r="I2846" s="157">
        <f>IFERROR($H$8:INDEX($H$8:$H$3000,COUNTIF($H$8:$H$3000,"?*")),"")</f>
        <v>0</v>
      </c>
    </row>
    <row r="2847" spans="1:9" x14ac:dyDescent="0.25">
      <c r="A2847">
        <f>--ISNUMBER(IFERROR(SEARCH('Project Costing'!#REF!,'Equipment &amp; Materials'!J2853,1),""))</f>
        <v>0</v>
      </c>
      <c r="B2847" t="str">
        <f>IF(A2847=1,COUNTIF($A$8:A2847,1),"")</f>
        <v/>
      </c>
      <c r="D2847" s="158">
        <f>IFERROR($C$8:INDEX($C$8:$C$3000,COUNTIF($C$8:$C$3000,"?*")),"")</f>
        <v>0</v>
      </c>
      <c r="F2847">
        <f>--ISNUMBER(IFERROR(SEARCH('Project Costing'!#REF!,'Equipment &amp; Materials'!J2853,1),""))</f>
        <v>0</v>
      </c>
      <c r="G2847" t="str">
        <f>IF(F2847=1,COUNTIF($F$8:F2847,1),"")</f>
        <v/>
      </c>
      <c r="I2847" s="157">
        <f>IFERROR($H$8:INDEX($H$8:$H$3000,COUNTIF($H$8:$H$3000,"?*")),"")</f>
        <v>0</v>
      </c>
    </row>
    <row r="2848" spans="1:9" x14ac:dyDescent="0.25">
      <c r="A2848">
        <f>--ISNUMBER(IFERROR(SEARCH('Project Costing'!#REF!,'Equipment &amp; Materials'!J2854,1),""))</f>
        <v>0</v>
      </c>
      <c r="B2848" t="str">
        <f>IF(A2848=1,COUNTIF($A$8:A2848,1),"")</f>
        <v/>
      </c>
      <c r="D2848" s="158">
        <f>IFERROR($C$8:INDEX($C$8:$C$3000,COUNTIF($C$8:$C$3000,"?*")),"")</f>
        <v>0</v>
      </c>
      <c r="F2848">
        <f>--ISNUMBER(IFERROR(SEARCH('Project Costing'!#REF!,'Equipment &amp; Materials'!J2854,1),""))</f>
        <v>0</v>
      </c>
      <c r="G2848" t="str">
        <f>IF(F2848=1,COUNTIF($F$8:F2848,1),"")</f>
        <v/>
      </c>
      <c r="I2848" s="157">
        <f>IFERROR($H$8:INDEX($H$8:$H$3000,COUNTIF($H$8:$H$3000,"?*")),"")</f>
        <v>0</v>
      </c>
    </row>
    <row r="2849" spans="1:9" x14ac:dyDescent="0.25">
      <c r="A2849">
        <f>--ISNUMBER(IFERROR(SEARCH('Project Costing'!#REF!,'Equipment &amp; Materials'!J2855,1),""))</f>
        <v>0</v>
      </c>
      <c r="B2849" t="str">
        <f>IF(A2849=1,COUNTIF($A$8:A2849,1),"")</f>
        <v/>
      </c>
      <c r="D2849" s="158">
        <f>IFERROR($C$8:INDEX($C$8:$C$3000,COUNTIF($C$8:$C$3000,"?*")),"")</f>
        <v>0</v>
      </c>
      <c r="F2849">
        <f>--ISNUMBER(IFERROR(SEARCH('Project Costing'!#REF!,'Equipment &amp; Materials'!J2855,1),""))</f>
        <v>0</v>
      </c>
      <c r="G2849" t="str">
        <f>IF(F2849=1,COUNTIF($F$8:F2849,1),"")</f>
        <v/>
      </c>
      <c r="I2849" s="157">
        <f>IFERROR($H$8:INDEX($H$8:$H$3000,COUNTIF($H$8:$H$3000,"?*")),"")</f>
        <v>0</v>
      </c>
    </row>
    <row r="2850" spans="1:9" x14ac:dyDescent="0.25">
      <c r="A2850">
        <f>--ISNUMBER(IFERROR(SEARCH('Project Costing'!#REF!,'Equipment &amp; Materials'!J2856,1),""))</f>
        <v>0</v>
      </c>
      <c r="B2850" t="str">
        <f>IF(A2850=1,COUNTIF($A$8:A2850,1),"")</f>
        <v/>
      </c>
      <c r="D2850" s="158">
        <f>IFERROR($C$8:INDEX($C$8:$C$3000,COUNTIF($C$8:$C$3000,"?*")),"")</f>
        <v>0</v>
      </c>
      <c r="F2850">
        <f>--ISNUMBER(IFERROR(SEARCH('Project Costing'!#REF!,'Equipment &amp; Materials'!J2856,1),""))</f>
        <v>0</v>
      </c>
      <c r="G2850" t="str">
        <f>IF(F2850=1,COUNTIF($F$8:F2850,1),"")</f>
        <v/>
      </c>
      <c r="I2850" s="157">
        <f>IFERROR($H$8:INDEX($H$8:$H$3000,COUNTIF($H$8:$H$3000,"?*")),"")</f>
        <v>0</v>
      </c>
    </row>
    <row r="2851" spans="1:9" x14ac:dyDescent="0.25">
      <c r="A2851">
        <f>--ISNUMBER(IFERROR(SEARCH('Project Costing'!#REF!,'Equipment &amp; Materials'!J2857,1),""))</f>
        <v>0</v>
      </c>
      <c r="B2851" t="str">
        <f>IF(A2851=1,COUNTIF($A$8:A2851,1),"")</f>
        <v/>
      </c>
      <c r="D2851" s="158">
        <f>IFERROR($C$8:INDEX($C$8:$C$3000,COUNTIF($C$8:$C$3000,"?*")),"")</f>
        <v>0</v>
      </c>
      <c r="F2851">
        <f>--ISNUMBER(IFERROR(SEARCH('Project Costing'!#REF!,'Equipment &amp; Materials'!J2857,1),""))</f>
        <v>0</v>
      </c>
      <c r="G2851" t="str">
        <f>IF(F2851=1,COUNTIF($F$8:F2851,1),"")</f>
        <v/>
      </c>
      <c r="I2851" s="157">
        <f>IFERROR($H$8:INDEX($H$8:$H$3000,COUNTIF($H$8:$H$3000,"?*")),"")</f>
        <v>0</v>
      </c>
    </row>
    <row r="2852" spans="1:9" x14ac:dyDescent="0.25">
      <c r="A2852">
        <f>--ISNUMBER(IFERROR(SEARCH('Project Costing'!#REF!,'Equipment &amp; Materials'!J2858,1),""))</f>
        <v>0</v>
      </c>
      <c r="B2852" t="str">
        <f>IF(A2852=1,COUNTIF($A$8:A2852,1),"")</f>
        <v/>
      </c>
      <c r="D2852" s="158">
        <f>IFERROR($C$8:INDEX($C$8:$C$3000,COUNTIF($C$8:$C$3000,"?*")),"")</f>
        <v>0</v>
      </c>
      <c r="F2852">
        <f>--ISNUMBER(IFERROR(SEARCH('Project Costing'!#REF!,'Equipment &amp; Materials'!J2858,1),""))</f>
        <v>0</v>
      </c>
      <c r="G2852" t="str">
        <f>IF(F2852=1,COUNTIF($F$8:F2852,1),"")</f>
        <v/>
      </c>
      <c r="I2852" s="157">
        <f>IFERROR($H$8:INDEX($H$8:$H$3000,COUNTIF($H$8:$H$3000,"?*")),"")</f>
        <v>0</v>
      </c>
    </row>
    <row r="2853" spans="1:9" x14ac:dyDescent="0.25">
      <c r="A2853">
        <f>--ISNUMBER(IFERROR(SEARCH('Project Costing'!#REF!,'Equipment &amp; Materials'!J2859,1),""))</f>
        <v>0</v>
      </c>
      <c r="B2853" t="str">
        <f>IF(A2853=1,COUNTIF($A$8:A2853,1),"")</f>
        <v/>
      </c>
      <c r="D2853" s="158">
        <f>IFERROR($C$8:INDEX($C$8:$C$3000,COUNTIF($C$8:$C$3000,"?*")),"")</f>
        <v>0</v>
      </c>
      <c r="F2853">
        <f>--ISNUMBER(IFERROR(SEARCH('Project Costing'!#REF!,'Equipment &amp; Materials'!J2859,1),""))</f>
        <v>0</v>
      </c>
      <c r="G2853" t="str">
        <f>IF(F2853=1,COUNTIF($F$8:F2853,1),"")</f>
        <v/>
      </c>
      <c r="I2853" s="157">
        <f>IFERROR($H$8:INDEX($H$8:$H$3000,COUNTIF($H$8:$H$3000,"?*")),"")</f>
        <v>0</v>
      </c>
    </row>
    <row r="2854" spans="1:9" x14ac:dyDescent="0.25">
      <c r="A2854">
        <f>--ISNUMBER(IFERROR(SEARCH('Project Costing'!#REF!,'Equipment &amp; Materials'!J2860,1),""))</f>
        <v>0</v>
      </c>
      <c r="B2854" t="str">
        <f>IF(A2854=1,COUNTIF($A$8:A2854,1),"")</f>
        <v/>
      </c>
      <c r="D2854" s="158">
        <f>IFERROR($C$8:INDEX($C$8:$C$3000,COUNTIF($C$8:$C$3000,"?*")),"")</f>
        <v>0</v>
      </c>
      <c r="F2854">
        <f>--ISNUMBER(IFERROR(SEARCH('Project Costing'!#REF!,'Equipment &amp; Materials'!J2860,1),""))</f>
        <v>0</v>
      </c>
      <c r="G2854" t="str">
        <f>IF(F2854=1,COUNTIF($F$8:F2854,1),"")</f>
        <v/>
      </c>
      <c r="I2854" s="157">
        <f>IFERROR($H$8:INDEX($H$8:$H$3000,COUNTIF($H$8:$H$3000,"?*")),"")</f>
        <v>0</v>
      </c>
    </row>
    <row r="2855" spans="1:9" x14ac:dyDescent="0.25">
      <c r="A2855">
        <f>--ISNUMBER(IFERROR(SEARCH('Project Costing'!#REF!,'Equipment &amp; Materials'!J2861,1),""))</f>
        <v>0</v>
      </c>
      <c r="B2855" t="str">
        <f>IF(A2855=1,COUNTIF($A$8:A2855,1),"")</f>
        <v/>
      </c>
      <c r="D2855" s="158">
        <f>IFERROR($C$8:INDEX($C$8:$C$3000,COUNTIF($C$8:$C$3000,"?*")),"")</f>
        <v>0</v>
      </c>
      <c r="F2855">
        <f>--ISNUMBER(IFERROR(SEARCH('Project Costing'!#REF!,'Equipment &amp; Materials'!J2861,1),""))</f>
        <v>0</v>
      </c>
      <c r="G2855" t="str">
        <f>IF(F2855=1,COUNTIF($F$8:F2855,1),"")</f>
        <v/>
      </c>
      <c r="I2855" s="157">
        <f>IFERROR($H$8:INDEX($H$8:$H$3000,COUNTIF($H$8:$H$3000,"?*")),"")</f>
        <v>0</v>
      </c>
    </row>
    <row r="2856" spans="1:9" x14ac:dyDescent="0.25">
      <c r="A2856">
        <f>--ISNUMBER(IFERROR(SEARCH('Project Costing'!#REF!,'Equipment &amp; Materials'!J2862,1),""))</f>
        <v>0</v>
      </c>
      <c r="B2856" t="str">
        <f>IF(A2856=1,COUNTIF($A$8:A2856,1),"")</f>
        <v/>
      </c>
      <c r="D2856" s="158">
        <f>IFERROR($C$8:INDEX($C$8:$C$3000,COUNTIF($C$8:$C$3000,"?*")),"")</f>
        <v>0</v>
      </c>
      <c r="F2856">
        <f>--ISNUMBER(IFERROR(SEARCH('Project Costing'!#REF!,'Equipment &amp; Materials'!J2862,1),""))</f>
        <v>0</v>
      </c>
      <c r="G2856" t="str">
        <f>IF(F2856=1,COUNTIF($F$8:F2856,1),"")</f>
        <v/>
      </c>
      <c r="I2856" s="157">
        <f>IFERROR($H$8:INDEX($H$8:$H$3000,COUNTIF($H$8:$H$3000,"?*")),"")</f>
        <v>0</v>
      </c>
    </row>
    <row r="2857" spans="1:9" x14ac:dyDescent="0.25">
      <c r="A2857">
        <f>--ISNUMBER(IFERROR(SEARCH('Project Costing'!#REF!,'Equipment &amp; Materials'!J2863,1),""))</f>
        <v>0</v>
      </c>
      <c r="B2857" t="str">
        <f>IF(A2857=1,COUNTIF($A$8:A2857,1),"")</f>
        <v/>
      </c>
      <c r="D2857" s="158">
        <f>IFERROR($C$8:INDEX($C$8:$C$3000,COUNTIF($C$8:$C$3000,"?*")),"")</f>
        <v>0</v>
      </c>
      <c r="F2857">
        <f>--ISNUMBER(IFERROR(SEARCH('Project Costing'!#REF!,'Equipment &amp; Materials'!J2863,1),""))</f>
        <v>0</v>
      </c>
      <c r="G2857" t="str">
        <f>IF(F2857=1,COUNTIF($F$8:F2857,1),"")</f>
        <v/>
      </c>
      <c r="I2857" s="157">
        <f>IFERROR($H$8:INDEX($H$8:$H$3000,COUNTIF($H$8:$H$3000,"?*")),"")</f>
        <v>0</v>
      </c>
    </row>
    <row r="2858" spans="1:9" x14ac:dyDescent="0.25">
      <c r="A2858">
        <f>--ISNUMBER(IFERROR(SEARCH('Project Costing'!#REF!,'Equipment &amp; Materials'!J2864,1),""))</f>
        <v>0</v>
      </c>
      <c r="B2858" t="str">
        <f>IF(A2858=1,COUNTIF($A$8:A2858,1),"")</f>
        <v/>
      </c>
      <c r="D2858" s="158">
        <f>IFERROR($C$8:INDEX($C$8:$C$3000,COUNTIF($C$8:$C$3000,"?*")),"")</f>
        <v>0</v>
      </c>
      <c r="F2858">
        <f>--ISNUMBER(IFERROR(SEARCH('Project Costing'!#REF!,'Equipment &amp; Materials'!J2864,1),""))</f>
        <v>0</v>
      </c>
      <c r="G2858" t="str">
        <f>IF(F2858=1,COUNTIF($F$8:F2858,1),"")</f>
        <v/>
      </c>
      <c r="I2858" s="157">
        <f>IFERROR($H$8:INDEX($H$8:$H$3000,COUNTIF($H$8:$H$3000,"?*")),"")</f>
        <v>0</v>
      </c>
    </row>
    <row r="2859" spans="1:9" x14ac:dyDescent="0.25">
      <c r="A2859">
        <f>--ISNUMBER(IFERROR(SEARCH('Project Costing'!#REF!,'Equipment &amp; Materials'!J2865,1),""))</f>
        <v>0</v>
      </c>
      <c r="B2859" t="str">
        <f>IF(A2859=1,COUNTIF($A$8:A2859,1),"")</f>
        <v/>
      </c>
      <c r="D2859" s="158">
        <f>IFERROR($C$8:INDEX($C$8:$C$3000,COUNTIF($C$8:$C$3000,"?*")),"")</f>
        <v>0</v>
      </c>
      <c r="F2859">
        <f>--ISNUMBER(IFERROR(SEARCH('Project Costing'!#REF!,'Equipment &amp; Materials'!J2865,1),""))</f>
        <v>0</v>
      </c>
      <c r="G2859" t="str">
        <f>IF(F2859=1,COUNTIF($F$8:F2859,1),"")</f>
        <v/>
      </c>
      <c r="I2859" s="157">
        <f>IFERROR($H$8:INDEX($H$8:$H$3000,COUNTIF($H$8:$H$3000,"?*")),"")</f>
        <v>0</v>
      </c>
    </row>
    <row r="2860" spans="1:9" x14ac:dyDescent="0.25">
      <c r="A2860">
        <f>--ISNUMBER(IFERROR(SEARCH('Project Costing'!#REF!,'Equipment &amp; Materials'!J2866,1),""))</f>
        <v>0</v>
      </c>
      <c r="B2860" t="str">
        <f>IF(A2860=1,COUNTIF($A$8:A2860,1),"")</f>
        <v/>
      </c>
      <c r="D2860" s="158">
        <f>IFERROR($C$8:INDEX($C$8:$C$3000,COUNTIF($C$8:$C$3000,"?*")),"")</f>
        <v>0</v>
      </c>
      <c r="F2860">
        <f>--ISNUMBER(IFERROR(SEARCH('Project Costing'!#REF!,'Equipment &amp; Materials'!J2866,1),""))</f>
        <v>0</v>
      </c>
      <c r="G2860" t="str">
        <f>IF(F2860=1,COUNTIF($F$8:F2860,1),"")</f>
        <v/>
      </c>
      <c r="I2860" s="157">
        <f>IFERROR($H$8:INDEX($H$8:$H$3000,COUNTIF($H$8:$H$3000,"?*")),"")</f>
        <v>0</v>
      </c>
    </row>
    <row r="2861" spans="1:9" x14ac:dyDescent="0.25">
      <c r="A2861">
        <f>--ISNUMBER(IFERROR(SEARCH('Project Costing'!#REF!,'Equipment &amp; Materials'!J2867,1),""))</f>
        <v>0</v>
      </c>
      <c r="B2861" t="str">
        <f>IF(A2861=1,COUNTIF($A$8:A2861,1),"")</f>
        <v/>
      </c>
      <c r="D2861" s="158">
        <f>IFERROR($C$8:INDEX($C$8:$C$3000,COUNTIF($C$8:$C$3000,"?*")),"")</f>
        <v>0</v>
      </c>
      <c r="F2861">
        <f>--ISNUMBER(IFERROR(SEARCH('Project Costing'!#REF!,'Equipment &amp; Materials'!J2867,1),""))</f>
        <v>0</v>
      </c>
      <c r="G2861" t="str">
        <f>IF(F2861=1,COUNTIF($F$8:F2861,1),"")</f>
        <v/>
      </c>
      <c r="I2861" s="157">
        <f>IFERROR($H$8:INDEX($H$8:$H$3000,COUNTIF($H$8:$H$3000,"?*")),"")</f>
        <v>0</v>
      </c>
    </row>
    <row r="2862" spans="1:9" x14ac:dyDescent="0.25">
      <c r="A2862">
        <f>--ISNUMBER(IFERROR(SEARCH('Project Costing'!#REF!,'Equipment &amp; Materials'!J2868,1),""))</f>
        <v>0</v>
      </c>
      <c r="B2862" t="str">
        <f>IF(A2862=1,COUNTIF($A$8:A2862,1),"")</f>
        <v/>
      </c>
      <c r="D2862" s="158">
        <f>IFERROR($C$8:INDEX($C$8:$C$3000,COUNTIF($C$8:$C$3000,"?*")),"")</f>
        <v>0</v>
      </c>
      <c r="F2862">
        <f>--ISNUMBER(IFERROR(SEARCH('Project Costing'!#REF!,'Equipment &amp; Materials'!J2868,1),""))</f>
        <v>0</v>
      </c>
      <c r="G2862" t="str">
        <f>IF(F2862=1,COUNTIF($F$8:F2862,1),"")</f>
        <v/>
      </c>
      <c r="I2862" s="157">
        <f>IFERROR($H$8:INDEX($H$8:$H$3000,COUNTIF($H$8:$H$3000,"?*")),"")</f>
        <v>0</v>
      </c>
    </row>
    <row r="2863" spans="1:9" x14ac:dyDescent="0.25">
      <c r="A2863">
        <f>--ISNUMBER(IFERROR(SEARCH('Project Costing'!#REF!,'Equipment &amp; Materials'!J2869,1),""))</f>
        <v>0</v>
      </c>
      <c r="B2863" t="str">
        <f>IF(A2863=1,COUNTIF($A$8:A2863,1),"")</f>
        <v/>
      </c>
      <c r="D2863" s="158">
        <f>IFERROR($C$8:INDEX($C$8:$C$3000,COUNTIF($C$8:$C$3000,"?*")),"")</f>
        <v>0</v>
      </c>
      <c r="F2863">
        <f>--ISNUMBER(IFERROR(SEARCH('Project Costing'!#REF!,'Equipment &amp; Materials'!J2869,1),""))</f>
        <v>0</v>
      </c>
      <c r="G2863" t="str">
        <f>IF(F2863=1,COUNTIF($F$8:F2863,1),"")</f>
        <v/>
      </c>
      <c r="I2863" s="157">
        <f>IFERROR($H$8:INDEX($H$8:$H$3000,COUNTIF($H$8:$H$3000,"?*")),"")</f>
        <v>0</v>
      </c>
    </row>
    <row r="2864" spans="1:9" x14ac:dyDescent="0.25">
      <c r="A2864">
        <f>--ISNUMBER(IFERROR(SEARCH('Project Costing'!#REF!,'Equipment &amp; Materials'!J2870,1),""))</f>
        <v>0</v>
      </c>
      <c r="B2864" t="str">
        <f>IF(A2864=1,COUNTIF($A$8:A2864,1),"")</f>
        <v/>
      </c>
      <c r="D2864" s="158">
        <f>IFERROR($C$8:INDEX($C$8:$C$3000,COUNTIF($C$8:$C$3000,"?*")),"")</f>
        <v>0</v>
      </c>
      <c r="F2864">
        <f>--ISNUMBER(IFERROR(SEARCH('Project Costing'!#REF!,'Equipment &amp; Materials'!J2870,1),""))</f>
        <v>0</v>
      </c>
      <c r="G2864" t="str">
        <f>IF(F2864=1,COUNTIF($F$8:F2864,1),"")</f>
        <v/>
      </c>
      <c r="I2864" s="157">
        <f>IFERROR($H$8:INDEX($H$8:$H$3000,COUNTIF($H$8:$H$3000,"?*")),"")</f>
        <v>0</v>
      </c>
    </row>
    <row r="2865" spans="1:9" x14ac:dyDescent="0.25">
      <c r="A2865">
        <f>--ISNUMBER(IFERROR(SEARCH('Project Costing'!#REF!,'Equipment &amp; Materials'!J2871,1),""))</f>
        <v>0</v>
      </c>
      <c r="B2865" t="str">
        <f>IF(A2865=1,COUNTIF($A$8:A2865,1),"")</f>
        <v/>
      </c>
      <c r="D2865" s="158">
        <f>IFERROR($C$8:INDEX($C$8:$C$3000,COUNTIF($C$8:$C$3000,"?*")),"")</f>
        <v>0</v>
      </c>
      <c r="F2865">
        <f>--ISNUMBER(IFERROR(SEARCH('Project Costing'!#REF!,'Equipment &amp; Materials'!J2871,1),""))</f>
        <v>0</v>
      </c>
      <c r="G2865" t="str">
        <f>IF(F2865=1,COUNTIF($F$8:F2865,1),"")</f>
        <v/>
      </c>
      <c r="I2865" s="157">
        <f>IFERROR($H$8:INDEX($H$8:$H$3000,COUNTIF($H$8:$H$3000,"?*")),"")</f>
        <v>0</v>
      </c>
    </row>
    <row r="2866" spans="1:9" x14ac:dyDescent="0.25">
      <c r="A2866">
        <f>--ISNUMBER(IFERROR(SEARCH('Project Costing'!#REF!,'Equipment &amp; Materials'!J2872,1),""))</f>
        <v>0</v>
      </c>
      <c r="B2866" t="str">
        <f>IF(A2866=1,COUNTIF($A$8:A2866,1),"")</f>
        <v/>
      </c>
      <c r="D2866" s="158">
        <f>IFERROR($C$8:INDEX($C$8:$C$3000,COUNTIF($C$8:$C$3000,"?*")),"")</f>
        <v>0</v>
      </c>
      <c r="F2866">
        <f>--ISNUMBER(IFERROR(SEARCH('Project Costing'!#REF!,'Equipment &amp; Materials'!J2872,1),""))</f>
        <v>0</v>
      </c>
      <c r="G2866" t="str">
        <f>IF(F2866=1,COUNTIF($F$8:F2866,1),"")</f>
        <v/>
      </c>
      <c r="I2866" s="157">
        <f>IFERROR($H$8:INDEX($H$8:$H$3000,COUNTIF($H$8:$H$3000,"?*")),"")</f>
        <v>0</v>
      </c>
    </row>
    <row r="2867" spans="1:9" x14ac:dyDescent="0.25">
      <c r="A2867">
        <f>--ISNUMBER(IFERROR(SEARCH('Project Costing'!#REF!,'Equipment &amp; Materials'!J2873,1),""))</f>
        <v>0</v>
      </c>
      <c r="B2867" t="str">
        <f>IF(A2867=1,COUNTIF($A$8:A2867,1),"")</f>
        <v/>
      </c>
      <c r="D2867" s="158">
        <f>IFERROR($C$8:INDEX($C$8:$C$3000,COUNTIF($C$8:$C$3000,"?*")),"")</f>
        <v>0</v>
      </c>
      <c r="F2867">
        <f>--ISNUMBER(IFERROR(SEARCH('Project Costing'!#REF!,'Equipment &amp; Materials'!J2873,1),""))</f>
        <v>0</v>
      </c>
      <c r="G2867" t="str">
        <f>IF(F2867=1,COUNTIF($F$8:F2867,1),"")</f>
        <v/>
      </c>
      <c r="I2867" s="157">
        <f>IFERROR($H$8:INDEX($H$8:$H$3000,COUNTIF($H$8:$H$3000,"?*")),"")</f>
        <v>0</v>
      </c>
    </row>
    <row r="2868" spans="1:9" x14ac:dyDescent="0.25">
      <c r="A2868">
        <f>--ISNUMBER(IFERROR(SEARCH('Project Costing'!#REF!,'Equipment &amp; Materials'!J2874,1),""))</f>
        <v>0</v>
      </c>
      <c r="B2868" t="str">
        <f>IF(A2868=1,COUNTIF($A$8:A2868,1),"")</f>
        <v/>
      </c>
      <c r="D2868" s="158">
        <f>IFERROR($C$8:INDEX($C$8:$C$3000,COUNTIF($C$8:$C$3000,"?*")),"")</f>
        <v>0</v>
      </c>
      <c r="F2868">
        <f>--ISNUMBER(IFERROR(SEARCH('Project Costing'!#REF!,'Equipment &amp; Materials'!J2874,1),""))</f>
        <v>0</v>
      </c>
      <c r="G2868" t="str">
        <f>IF(F2868=1,COUNTIF($F$8:F2868,1),"")</f>
        <v/>
      </c>
      <c r="I2868" s="157">
        <f>IFERROR($H$8:INDEX($H$8:$H$3000,COUNTIF($H$8:$H$3000,"?*")),"")</f>
        <v>0</v>
      </c>
    </row>
    <row r="2869" spans="1:9" x14ac:dyDescent="0.25">
      <c r="A2869">
        <f>--ISNUMBER(IFERROR(SEARCH('Project Costing'!#REF!,'Equipment &amp; Materials'!J2875,1),""))</f>
        <v>0</v>
      </c>
      <c r="B2869" t="str">
        <f>IF(A2869=1,COUNTIF($A$8:A2869,1),"")</f>
        <v/>
      </c>
      <c r="D2869" s="158">
        <f>IFERROR($C$8:INDEX($C$8:$C$3000,COUNTIF($C$8:$C$3000,"?*")),"")</f>
        <v>0</v>
      </c>
      <c r="F2869">
        <f>--ISNUMBER(IFERROR(SEARCH('Project Costing'!#REF!,'Equipment &amp; Materials'!J2875,1),""))</f>
        <v>0</v>
      </c>
      <c r="G2869" t="str">
        <f>IF(F2869=1,COUNTIF($F$8:F2869,1),"")</f>
        <v/>
      </c>
      <c r="I2869" s="157">
        <f>IFERROR($H$8:INDEX($H$8:$H$3000,COUNTIF($H$8:$H$3000,"?*")),"")</f>
        <v>0</v>
      </c>
    </row>
    <row r="2870" spans="1:9" x14ac:dyDescent="0.25">
      <c r="A2870">
        <f>--ISNUMBER(IFERROR(SEARCH('Project Costing'!#REF!,'Equipment &amp; Materials'!J2876,1),""))</f>
        <v>0</v>
      </c>
      <c r="B2870" t="str">
        <f>IF(A2870=1,COUNTIF($A$8:A2870,1),"")</f>
        <v/>
      </c>
      <c r="D2870" s="158">
        <f>IFERROR($C$8:INDEX($C$8:$C$3000,COUNTIF($C$8:$C$3000,"?*")),"")</f>
        <v>0</v>
      </c>
      <c r="F2870">
        <f>--ISNUMBER(IFERROR(SEARCH('Project Costing'!#REF!,'Equipment &amp; Materials'!J2876,1),""))</f>
        <v>0</v>
      </c>
      <c r="G2870" t="str">
        <f>IF(F2870=1,COUNTIF($F$8:F2870,1),"")</f>
        <v/>
      </c>
      <c r="I2870" s="157">
        <f>IFERROR($H$8:INDEX($H$8:$H$3000,COUNTIF($H$8:$H$3000,"?*")),"")</f>
        <v>0</v>
      </c>
    </row>
    <row r="2871" spans="1:9" x14ac:dyDescent="0.25">
      <c r="A2871">
        <f>--ISNUMBER(IFERROR(SEARCH('Project Costing'!#REF!,'Equipment &amp; Materials'!J2877,1),""))</f>
        <v>0</v>
      </c>
      <c r="B2871" t="str">
        <f>IF(A2871=1,COUNTIF($A$8:A2871,1),"")</f>
        <v/>
      </c>
      <c r="D2871" s="158">
        <f>IFERROR($C$8:INDEX($C$8:$C$3000,COUNTIF($C$8:$C$3000,"?*")),"")</f>
        <v>0</v>
      </c>
      <c r="F2871">
        <f>--ISNUMBER(IFERROR(SEARCH('Project Costing'!#REF!,'Equipment &amp; Materials'!J2877,1),""))</f>
        <v>0</v>
      </c>
      <c r="G2871" t="str">
        <f>IF(F2871=1,COUNTIF($F$8:F2871,1),"")</f>
        <v/>
      </c>
      <c r="I2871" s="157">
        <f>IFERROR($H$8:INDEX($H$8:$H$3000,COUNTIF($H$8:$H$3000,"?*")),"")</f>
        <v>0</v>
      </c>
    </row>
    <row r="2872" spans="1:9" x14ac:dyDescent="0.25">
      <c r="A2872">
        <f>--ISNUMBER(IFERROR(SEARCH('Project Costing'!#REF!,'Equipment &amp; Materials'!J2878,1),""))</f>
        <v>0</v>
      </c>
      <c r="B2872" t="str">
        <f>IF(A2872=1,COUNTIF($A$8:A2872,1),"")</f>
        <v/>
      </c>
      <c r="D2872" s="158">
        <f>IFERROR($C$8:INDEX($C$8:$C$3000,COUNTIF($C$8:$C$3000,"?*")),"")</f>
        <v>0</v>
      </c>
      <c r="F2872">
        <f>--ISNUMBER(IFERROR(SEARCH('Project Costing'!#REF!,'Equipment &amp; Materials'!J2878,1),""))</f>
        <v>0</v>
      </c>
      <c r="G2872" t="str">
        <f>IF(F2872=1,COUNTIF($F$8:F2872,1),"")</f>
        <v/>
      </c>
      <c r="I2872" s="157">
        <f>IFERROR($H$8:INDEX($H$8:$H$3000,COUNTIF($H$8:$H$3000,"?*")),"")</f>
        <v>0</v>
      </c>
    </row>
    <row r="2873" spans="1:9" x14ac:dyDescent="0.25">
      <c r="A2873">
        <f>--ISNUMBER(IFERROR(SEARCH('Project Costing'!#REF!,'Equipment &amp; Materials'!J2879,1),""))</f>
        <v>0</v>
      </c>
      <c r="B2873" t="str">
        <f>IF(A2873=1,COUNTIF($A$8:A2873,1),"")</f>
        <v/>
      </c>
      <c r="D2873" s="158">
        <f>IFERROR($C$8:INDEX($C$8:$C$3000,COUNTIF($C$8:$C$3000,"?*")),"")</f>
        <v>0</v>
      </c>
      <c r="F2873">
        <f>--ISNUMBER(IFERROR(SEARCH('Project Costing'!#REF!,'Equipment &amp; Materials'!J2879,1),""))</f>
        <v>0</v>
      </c>
      <c r="G2873" t="str">
        <f>IF(F2873=1,COUNTIF($F$8:F2873,1),"")</f>
        <v/>
      </c>
      <c r="I2873" s="157">
        <f>IFERROR($H$8:INDEX($H$8:$H$3000,COUNTIF($H$8:$H$3000,"?*")),"")</f>
        <v>0</v>
      </c>
    </row>
    <row r="2874" spans="1:9" x14ac:dyDescent="0.25">
      <c r="A2874">
        <f>--ISNUMBER(IFERROR(SEARCH('Project Costing'!#REF!,'Equipment &amp; Materials'!J2880,1),""))</f>
        <v>0</v>
      </c>
      <c r="B2874" t="str">
        <f>IF(A2874=1,COUNTIF($A$8:A2874,1),"")</f>
        <v/>
      </c>
      <c r="D2874" s="158">
        <f>IFERROR($C$8:INDEX($C$8:$C$3000,COUNTIF($C$8:$C$3000,"?*")),"")</f>
        <v>0</v>
      </c>
      <c r="F2874">
        <f>--ISNUMBER(IFERROR(SEARCH('Project Costing'!#REF!,'Equipment &amp; Materials'!J2880,1),""))</f>
        <v>0</v>
      </c>
      <c r="G2874" t="str">
        <f>IF(F2874=1,COUNTIF($F$8:F2874,1),"")</f>
        <v/>
      </c>
      <c r="I2874" s="157">
        <f>IFERROR($H$8:INDEX($H$8:$H$3000,COUNTIF($H$8:$H$3000,"?*")),"")</f>
        <v>0</v>
      </c>
    </row>
    <row r="2875" spans="1:9" x14ac:dyDescent="0.25">
      <c r="A2875">
        <f>--ISNUMBER(IFERROR(SEARCH('Project Costing'!#REF!,'Equipment &amp; Materials'!J2881,1),""))</f>
        <v>0</v>
      </c>
      <c r="B2875" t="str">
        <f>IF(A2875=1,COUNTIF($A$8:A2875,1),"")</f>
        <v/>
      </c>
      <c r="D2875" s="158">
        <f>IFERROR($C$8:INDEX($C$8:$C$3000,COUNTIF($C$8:$C$3000,"?*")),"")</f>
        <v>0</v>
      </c>
      <c r="F2875">
        <f>--ISNUMBER(IFERROR(SEARCH('Project Costing'!#REF!,'Equipment &amp; Materials'!J2881,1),""))</f>
        <v>0</v>
      </c>
      <c r="G2875" t="str">
        <f>IF(F2875=1,COUNTIF($F$8:F2875,1),"")</f>
        <v/>
      </c>
      <c r="I2875" s="157">
        <f>IFERROR($H$8:INDEX($H$8:$H$3000,COUNTIF($H$8:$H$3000,"?*")),"")</f>
        <v>0</v>
      </c>
    </row>
    <row r="2876" spans="1:9" x14ac:dyDescent="0.25">
      <c r="A2876">
        <f>--ISNUMBER(IFERROR(SEARCH('Project Costing'!#REF!,'Equipment &amp; Materials'!J2882,1),""))</f>
        <v>0</v>
      </c>
      <c r="B2876" t="str">
        <f>IF(A2876=1,COUNTIF($A$8:A2876,1),"")</f>
        <v/>
      </c>
      <c r="D2876" s="158">
        <f>IFERROR($C$8:INDEX($C$8:$C$3000,COUNTIF($C$8:$C$3000,"?*")),"")</f>
        <v>0</v>
      </c>
      <c r="F2876">
        <f>--ISNUMBER(IFERROR(SEARCH('Project Costing'!#REF!,'Equipment &amp; Materials'!J2882,1),""))</f>
        <v>0</v>
      </c>
      <c r="G2876" t="str">
        <f>IF(F2876=1,COUNTIF($F$8:F2876,1),"")</f>
        <v/>
      </c>
      <c r="I2876" s="157">
        <f>IFERROR($H$8:INDEX($H$8:$H$3000,COUNTIF($H$8:$H$3000,"?*")),"")</f>
        <v>0</v>
      </c>
    </row>
    <row r="2877" spans="1:9" x14ac:dyDescent="0.25">
      <c r="A2877">
        <f>--ISNUMBER(IFERROR(SEARCH('Project Costing'!#REF!,'Equipment &amp; Materials'!J2883,1),""))</f>
        <v>0</v>
      </c>
      <c r="B2877" t="str">
        <f>IF(A2877=1,COUNTIF($A$8:A2877,1),"")</f>
        <v/>
      </c>
      <c r="D2877" s="158">
        <f>IFERROR($C$8:INDEX($C$8:$C$3000,COUNTIF($C$8:$C$3000,"?*")),"")</f>
        <v>0</v>
      </c>
      <c r="F2877">
        <f>--ISNUMBER(IFERROR(SEARCH('Project Costing'!#REF!,'Equipment &amp; Materials'!J2883,1),""))</f>
        <v>0</v>
      </c>
      <c r="G2877" t="str">
        <f>IF(F2877=1,COUNTIF($F$8:F2877,1),"")</f>
        <v/>
      </c>
      <c r="I2877" s="157">
        <f>IFERROR($H$8:INDEX($H$8:$H$3000,COUNTIF($H$8:$H$3000,"?*")),"")</f>
        <v>0</v>
      </c>
    </row>
    <row r="2878" spans="1:9" x14ac:dyDescent="0.25">
      <c r="A2878">
        <f>--ISNUMBER(IFERROR(SEARCH('Project Costing'!#REF!,'Equipment &amp; Materials'!J2884,1),""))</f>
        <v>0</v>
      </c>
      <c r="B2878" t="str">
        <f>IF(A2878=1,COUNTIF($A$8:A2878,1),"")</f>
        <v/>
      </c>
      <c r="D2878" s="158">
        <f>IFERROR($C$8:INDEX($C$8:$C$3000,COUNTIF($C$8:$C$3000,"?*")),"")</f>
        <v>0</v>
      </c>
      <c r="F2878">
        <f>--ISNUMBER(IFERROR(SEARCH('Project Costing'!#REF!,'Equipment &amp; Materials'!J2884,1),""))</f>
        <v>0</v>
      </c>
      <c r="G2878" t="str">
        <f>IF(F2878=1,COUNTIF($F$8:F2878,1),"")</f>
        <v/>
      </c>
      <c r="I2878" s="157">
        <f>IFERROR($H$8:INDEX($H$8:$H$3000,COUNTIF($H$8:$H$3000,"?*")),"")</f>
        <v>0</v>
      </c>
    </row>
    <row r="2879" spans="1:9" x14ac:dyDescent="0.25">
      <c r="A2879">
        <f>--ISNUMBER(IFERROR(SEARCH('Project Costing'!#REF!,'Equipment &amp; Materials'!J2885,1),""))</f>
        <v>0</v>
      </c>
      <c r="B2879" t="str">
        <f>IF(A2879=1,COUNTIF($A$8:A2879,1),"")</f>
        <v/>
      </c>
      <c r="D2879" s="158">
        <f>IFERROR($C$8:INDEX($C$8:$C$3000,COUNTIF($C$8:$C$3000,"?*")),"")</f>
        <v>0</v>
      </c>
      <c r="F2879">
        <f>--ISNUMBER(IFERROR(SEARCH('Project Costing'!#REF!,'Equipment &amp; Materials'!J2885,1),""))</f>
        <v>0</v>
      </c>
      <c r="G2879" t="str">
        <f>IF(F2879=1,COUNTIF($F$8:F2879,1),"")</f>
        <v/>
      </c>
      <c r="I2879" s="157">
        <f>IFERROR($H$8:INDEX($H$8:$H$3000,COUNTIF($H$8:$H$3000,"?*")),"")</f>
        <v>0</v>
      </c>
    </row>
    <row r="2880" spans="1:9" x14ac:dyDescent="0.25">
      <c r="A2880">
        <f>--ISNUMBER(IFERROR(SEARCH('Project Costing'!#REF!,'Equipment &amp; Materials'!J2886,1),""))</f>
        <v>0</v>
      </c>
      <c r="B2880" t="str">
        <f>IF(A2880=1,COUNTIF($A$8:A2880,1),"")</f>
        <v/>
      </c>
      <c r="D2880" s="158">
        <f>IFERROR($C$8:INDEX($C$8:$C$3000,COUNTIF($C$8:$C$3000,"?*")),"")</f>
        <v>0</v>
      </c>
      <c r="F2880">
        <f>--ISNUMBER(IFERROR(SEARCH('Project Costing'!#REF!,'Equipment &amp; Materials'!J2886,1),""))</f>
        <v>0</v>
      </c>
      <c r="G2880" t="str">
        <f>IF(F2880=1,COUNTIF($F$8:F2880,1),"")</f>
        <v/>
      </c>
      <c r="I2880" s="157">
        <f>IFERROR($H$8:INDEX($H$8:$H$3000,COUNTIF($H$8:$H$3000,"?*")),"")</f>
        <v>0</v>
      </c>
    </row>
    <row r="2881" spans="1:9" x14ac:dyDescent="0.25">
      <c r="A2881">
        <f>--ISNUMBER(IFERROR(SEARCH('Project Costing'!#REF!,'Equipment &amp; Materials'!J2887,1),""))</f>
        <v>0</v>
      </c>
      <c r="B2881" t="str">
        <f>IF(A2881=1,COUNTIF($A$8:A2881,1),"")</f>
        <v/>
      </c>
      <c r="D2881" s="158">
        <f>IFERROR($C$8:INDEX($C$8:$C$3000,COUNTIF($C$8:$C$3000,"?*")),"")</f>
        <v>0</v>
      </c>
      <c r="F2881">
        <f>--ISNUMBER(IFERROR(SEARCH('Project Costing'!#REF!,'Equipment &amp; Materials'!J2887,1),""))</f>
        <v>0</v>
      </c>
      <c r="G2881" t="str">
        <f>IF(F2881=1,COUNTIF($F$8:F2881,1),"")</f>
        <v/>
      </c>
      <c r="I2881" s="157">
        <f>IFERROR($H$8:INDEX($H$8:$H$3000,COUNTIF($H$8:$H$3000,"?*")),"")</f>
        <v>0</v>
      </c>
    </row>
    <row r="2882" spans="1:9" x14ac:dyDescent="0.25">
      <c r="A2882">
        <f>--ISNUMBER(IFERROR(SEARCH('Project Costing'!#REF!,'Equipment &amp; Materials'!J2888,1),""))</f>
        <v>0</v>
      </c>
      <c r="B2882" t="str">
        <f>IF(A2882=1,COUNTIF($A$8:A2882,1),"")</f>
        <v/>
      </c>
      <c r="D2882" s="158">
        <f>IFERROR($C$8:INDEX($C$8:$C$3000,COUNTIF($C$8:$C$3000,"?*")),"")</f>
        <v>0</v>
      </c>
      <c r="F2882">
        <f>--ISNUMBER(IFERROR(SEARCH('Project Costing'!#REF!,'Equipment &amp; Materials'!J2888,1),""))</f>
        <v>0</v>
      </c>
      <c r="G2882" t="str">
        <f>IF(F2882=1,COUNTIF($F$8:F2882,1),"")</f>
        <v/>
      </c>
      <c r="I2882" s="157">
        <f>IFERROR($H$8:INDEX($H$8:$H$3000,COUNTIF($H$8:$H$3000,"?*")),"")</f>
        <v>0</v>
      </c>
    </row>
    <row r="2883" spans="1:9" x14ac:dyDescent="0.25">
      <c r="A2883">
        <f>--ISNUMBER(IFERROR(SEARCH('Project Costing'!#REF!,'Equipment &amp; Materials'!J2889,1),""))</f>
        <v>0</v>
      </c>
      <c r="B2883" t="str">
        <f>IF(A2883=1,COUNTIF($A$8:A2883,1),"")</f>
        <v/>
      </c>
      <c r="D2883" s="158">
        <f>IFERROR($C$8:INDEX($C$8:$C$3000,COUNTIF($C$8:$C$3000,"?*")),"")</f>
        <v>0</v>
      </c>
      <c r="F2883">
        <f>--ISNUMBER(IFERROR(SEARCH('Project Costing'!#REF!,'Equipment &amp; Materials'!J2889,1),""))</f>
        <v>0</v>
      </c>
      <c r="G2883" t="str">
        <f>IF(F2883=1,COUNTIF($F$8:F2883,1),"")</f>
        <v/>
      </c>
      <c r="I2883" s="157">
        <f>IFERROR($H$8:INDEX($H$8:$H$3000,COUNTIF($H$8:$H$3000,"?*")),"")</f>
        <v>0</v>
      </c>
    </row>
    <row r="2884" spans="1:9" x14ac:dyDescent="0.25">
      <c r="A2884">
        <f>--ISNUMBER(IFERROR(SEARCH('Project Costing'!#REF!,'Equipment &amp; Materials'!J2890,1),""))</f>
        <v>0</v>
      </c>
      <c r="B2884" t="str">
        <f>IF(A2884=1,COUNTIF($A$8:A2884,1),"")</f>
        <v/>
      </c>
      <c r="D2884" s="158">
        <f>IFERROR($C$8:INDEX($C$8:$C$3000,COUNTIF($C$8:$C$3000,"?*")),"")</f>
        <v>0</v>
      </c>
      <c r="F2884">
        <f>--ISNUMBER(IFERROR(SEARCH('Project Costing'!#REF!,'Equipment &amp; Materials'!J2890,1),""))</f>
        <v>0</v>
      </c>
      <c r="G2884" t="str">
        <f>IF(F2884=1,COUNTIF($F$8:F2884,1),"")</f>
        <v/>
      </c>
      <c r="I2884" s="157">
        <f>IFERROR($H$8:INDEX($H$8:$H$3000,COUNTIF($H$8:$H$3000,"?*")),"")</f>
        <v>0</v>
      </c>
    </row>
    <row r="2885" spans="1:9" x14ac:dyDescent="0.25">
      <c r="A2885">
        <f>--ISNUMBER(IFERROR(SEARCH('Project Costing'!#REF!,'Equipment &amp; Materials'!J2891,1),""))</f>
        <v>0</v>
      </c>
      <c r="B2885" t="str">
        <f>IF(A2885=1,COUNTIF($A$8:A2885,1),"")</f>
        <v/>
      </c>
      <c r="D2885" s="158">
        <f>IFERROR($C$8:INDEX($C$8:$C$3000,COUNTIF($C$8:$C$3000,"?*")),"")</f>
        <v>0</v>
      </c>
      <c r="F2885">
        <f>--ISNUMBER(IFERROR(SEARCH('Project Costing'!#REF!,'Equipment &amp; Materials'!J2891,1),""))</f>
        <v>0</v>
      </c>
      <c r="G2885" t="str">
        <f>IF(F2885=1,COUNTIF($F$8:F2885,1),"")</f>
        <v/>
      </c>
      <c r="I2885" s="157">
        <f>IFERROR($H$8:INDEX($H$8:$H$3000,COUNTIF($H$8:$H$3000,"?*")),"")</f>
        <v>0</v>
      </c>
    </row>
    <row r="2886" spans="1:9" x14ac:dyDescent="0.25">
      <c r="A2886">
        <f>--ISNUMBER(IFERROR(SEARCH('Project Costing'!#REF!,'Equipment &amp; Materials'!J2892,1),""))</f>
        <v>0</v>
      </c>
      <c r="B2886" t="str">
        <f>IF(A2886=1,COUNTIF($A$8:A2886,1),"")</f>
        <v/>
      </c>
      <c r="D2886" s="158">
        <f>IFERROR($C$8:INDEX($C$8:$C$3000,COUNTIF($C$8:$C$3000,"?*")),"")</f>
        <v>0</v>
      </c>
      <c r="F2886">
        <f>--ISNUMBER(IFERROR(SEARCH('Project Costing'!#REF!,'Equipment &amp; Materials'!J2892,1),""))</f>
        <v>0</v>
      </c>
      <c r="G2886" t="str">
        <f>IF(F2886=1,COUNTIF($F$8:F2886,1),"")</f>
        <v/>
      </c>
      <c r="I2886" s="157">
        <f>IFERROR($H$8:INDEX($H$8:$H$3000,COUNTIF($H$8:$H$3000,"?*")),"")</f>
        <v>0</v>
      </c>
    </row>
    <row r="2887" spans="1:9" x14ac:dyDescent="0.25">
      <c r="A2887">
        <f>--ISNUMBER(IFERROR(SEARCH('Project Costing'!#REF!,'Equipment &amp; Materials'!J2893,1),""))</f>
        <v>0</v>
      </c>
      <c r="B2887" t="str">
        <f>IF(A2887=1,COUNTIF($A$8:A2887,1),"")</f>
        <v/>
      </c>
      <c r="D2887" s="158">
        <f>IFERROR($C$8:INDEX($C$8:$C$3000,COUNTIF($C$8:$C$3000,"?*")),"")</f>
        <v>0</v>
      </c>
      <c r="F2887">
        <f>--ISNUMBER(IFERROR(SEARCH('Project Costing'!#REF!,'Equipment &amp; Materials'!J2893,1),""))</f>
        <v>0</v>
      </c>
      <c r="G2887" t="str">
        <f>IF(F2887=1,COUNTIF($F$8:F2887,1),"")</f>
        <v/>
      </c>
      <c r="I2887" s="157">
        <f>IFERROR($H$8:INDEX($H$8:$H$3000,COUNTIF($H$8:$H$3000,"?*")),"")</f>
        <v>0</v>
      </c>
    </row>
    <row r="2888" spans="1:9" x14ac:dyDescent="0.25">
      <c r="A2888">
        <f>--ISNUMBER(IFERROR(SEARCH('Project Costing'!#REF!,'Equipment &amp; Materials'!J2894,1),""))</f>
        <v>0</v>
      </c>
      <c r="B2888" t="str">
        <f>IF(A2888=1,COUNTIF($A$8:A2888,1),"")</f>
        <v/>
      </c>
      <c r="D2888" s="158">
        <f>IFERROR($C$8:INDEX($C$8:$C$3000,COUNTIF($C$8:$C$3000,"?*")),"")</f>
        <v>0</v>
      </c>
      <c r="F2888">
        <f>--ISNUMBER(IFERROR(SEARCH('Project Costing'!#REF!,'Equipment &amp; Materials'!J2894,1),""))</f>
        <v>0</v>
      </c>
      <c r="G2888" t="str">
        <f>IF(F2888=1,COUNTIF($F$8:F2888,1),"")</f>
        <v/>
      </c>
      <c r="I2888" s="157">
        <f>IFERROR($H$8:INDEX($H$8:$H$3000,COUNTIF($H$8:$H$3000,"?*")),"")</f>
        <v>0</v>
      </c>
    </row>
    <row r="2889" spans="1:9" x14ac:dyDescent="0.25">
      <c r="A2889">
        <f>--ISNUMBER(IFERROR(SEARCH('Project Costing'!#REF!,'Equipment &amp; Materials'!J2895,1),""))</f>
        <v>0</v>
      </c>
      <c r="B2889" t="str">
        <f>IF(A2889=1,COUNTIF($A$8:A2889,1),"")</f>
        <v/>
      </c>
      <c r="D2889" s="158">
        <f>IFERROR($C$8:INDEX($C$8:$C$3000,COUNTIF($C$8:$C$3000,"?*")),"")</f>
        <v>0</v>
      </c>
      <c r="F2889">
        <f>--ISNUMBER(IFERROR(SEARCH('Project Costing'!#REF!,'Equipment &amp; Materials'!J2895,1),""))</f>
        <v>0</v>
      </c>
      <c r="G2889" t="str">
        <f>IF(F2889=1,COUNTIF($F$8:F2889,1),"")</f>
        <v/>
      </c>
      <c r="I2889" s="157">
        <f>IFERROR($H$8:INDEX($H$8:$H$3000,COUNTIF($H$8:$H$3000,"?*")),"")</f>
        <v>0</v>
      </c>
    </row>
    <row r="2890" spans="1:9" x14ac:dyDescent="0.25">
      <c r="A2890">
        <f>--ISNUMBER(IFERROR(SEARCH('Project Costing'!#REF!,'Equipment &amp; Materials'!J2896,1),""))</f>
        <v>0</v>
      </c>
      <c r="B2890" t="str">
        <f>IF(A2890=1,COUNTIF($A$8:A2890,1),"")</f>
        <v/>
      </c>
      <c r="D2890" s="158">
        <f>IFERROR($C$8:INDEX($C$8:$C$3000,COUNTIF($C$8:$C$3000,"?*")),"")</f>
        <v>0</v>
      </c>
      <c r="F2890">
        <f>--ISNUMBER(IFERROR(SEARCH('Project Costing'!#REF!,'Equipment &amp; Materials'!J2896,1),""))</f>
        <v>0</v>
      </c>
      <c r="G2890" t="str">
        <f>IF(F2890=1,COUNTIF($F$8:F2890,1),"")</f>
        <v/>
      </c>
      <c r="I2890" s="157">
        <f>IFERROR($H$8:INDEX($H$8:$H$3000,COUNTIF($H$8:$H$3000,"?*")),"")</f>
        <v>0</v>
      </c>
    </row>
    <row r="2891" spans="1:9" x14ac:dyDescent="0.25">
      <c r="A2891">
        <f>--ISNUMBER(IFERROR(SEARCH('Project Costing'!#REF!,'Equipment &amp; Materials'!J2897,1),""))</f>
        <v>0</v>
      </c>
      <c r="B2891" t="str">
        <f>IF(A2891=1,COUNTIF($A$8:A2891,1),"")</f>
        <v/>
      </c>
      <c r="D2891" s="158">
        <f>IFERROR($C$8:INDEX($C$8:$C$3000,COUNTIF($C$8:$C$3000,"?*")),"")</f>
        <v>0</v>
      </c>
      <c r="F2891">
        <f>--ISNUMBER(IFERROR(SEARCH('Project Costing'!#REF!,'Equipment &amp; Materials'!J2897,1),""))</f>
        <v>0</v>
      </c>
      <c r="G2891" t="str">
        <f>IF(F2891=1,COUNTIF($F$8:F2891,1),"")</f>
        <v/>
      </c>
      <c r="I2891" s="157">
        <f>IFERROR($H$8:INDEX($H$8:$H$3000,COUNTIF($H$8:$H$3000,"?*")),"")</f>
        <v>0</v>
      </c>
    </row>
    <row r="2892" spans="1:9" x14ac:dyDescent="0.25">
      <c r="A2892">
        <f>--ISNUMBER(IFERROR(SEARCH('Project Costing'!#REF!,'Equipment &amp; Materials'!J2898,1),""))</f>
        <v>0</v>
      </c>
      <c r="B2892" t="str">
        <f>IF(A2892=1,COUNTIF($A$8:A2892,1),"")</f>
        <v/>
      </c>
      <c r="D2892" s="158">
        <f>IFERROR($C$8:INDEX($C$8:$C$3000,COUNTIF($C$8:$C$3000,"?*")),"")</f>
        <v>0</v>
      </c>
      <c r="F2892">
        <f>--ISNUMBER(IFERROR(SEARCH('Project Costing'!#REF!,'Equipment &amp; Materials'!J2898,1),""))</f>
        <v>0</v>
      </c>
      <c r="G2892" t="str">
        <f>IF(F2892=1,COUNTIF($F$8:F2892,1),"")</f>
        <v/>
      </c>
      <c r="I2892" s="157">
        <f>IFERROR($H$8:INDEX($H$8:$H$3000,COUNTIF($H$8:$H$3000,"?*")),"")</f>
        <v>0</v>
      </c>
    </row>
    <row r="2893" spans="1:9" x14ac:dyDescent="0.25">
      <c r="A2893">
        <f>--ISNUMBER(IFERROR(SEARCH('Project Costing'!#REF!,'Equipment &amp; Materials'!J2899,1),""))</f>
        <v>0</v>
      </c>
      <c r="B2893" t="str">
        <f>IF(A2893=1,COUNTIF($A$8:A2893,1),"")</f>
        <v/>
      </c>
      <c r="D2893" s="158">
        <f>IFERROR($C$8:INDEX($C$8:$C$3000,COUNTIF($C$8:$C$3000,"?*")),"")</f>
        <v>0</v>
      </c>
      <c r="F2893">
        <f>--ISNUMBER(IFERROR(SEARCH('Project Costing'!#REF!,'Equipment &amp; Materials'!J2899,1),""))</f>
        <v>0</v>
      </c>
      <c r="G2893" t="str">
        <f>IF(F2893=1,COUNTIF($F$8:F2893,1),"")</f>
        <v/>
      </c>
      <c r="I2893" s="157">
        <f>IFERROR($H$8:INDEX($H$8:$H$3000,COUNTIF($H$8:$H$3000,"?*")),"")</f>
        <v>0</v>
      </c>
    </row>
    <row r="2894" spans="1:9" x14ac:dyDescent="0.25">
      <c r="A2894">
        <f>--ISNUMBER(IFERROR(SEARCH('Project Costing'!#REF!,'Equipment &amp; Materials'!J2900,1),""))</f>
        <v>0</v>
      </c>
      <c r="B2894" t="str">
        <f>IF(A2894=1,COUNTIF($A$8:A2894,1),"")</f>
        <v/>
      </c>
      <c r="D2894" s="158">
        <f>IFERROR($C$8:INDEX($C$8:$C$3000,COUNTIF($C$8:$C$3000,"?*")),"")</f>
        <v>0</v>
      </c>
      <c r="F2894">
        <f>--ISNUMBER(IFERROR(SEARCH('Project Costing'!#REF!,'Equipment &amp; Materials'!J2900,1),""))</f>
        <v>0</v>
      </c>
      <c r="G2894" t="str">
        <f>IF(F2894=1,COUNTIF($F$8:F2894,1),"")</f>
        <v/>
      </c>
      <c r="I2894" s="157">
        <f>IFERROR($H$8:INDEX($H$8:$H$3000,COUNTIF($H$8:$H$3000,"?*")),"")</f>
        <v>0</v>
      </c>
    </row>
    <row r="2895" spans="1:9" x14ac:dyDescent="0.25">
      <c r="A2895">
        <f>--ISNUMBER(IFERROR(SEARCH('Project Costing'!#REF!,'Equipment &amp; Materials'!J2901,1),""))</f>
        <v>0</v>
      </c>
      <c r="B2895" t="str">
        <f>IF(A2895=1,COUNTIF($A$8:A2895,1),"")</f>
        <v/>
      </c>
      <c r="D2895" s="158">
        <f>IFERROR($C$8:INDEX($C$8:$C$3000,COUNTIF($C$8:$C$3000,"?*")),"")</f>
        <v>0</v>
      </c>
      <c r="F2895">
        <f>--ISNUMBER(IFERROR(SEARCH('Project Costing'!#REF!,'Equipment &amp; Materials'!J2901,1),""))</f>
        <v>0</v>
      </c>
      <c r="G2895" t="str">
        <f>IF(F2895=1,COUNTIF($F$8:F2895,1),"")</f>
        <v/>
      </c>
      <c r="I2895" s="157">
        <f>IFERROR($H$8:INDEX($H$8:$H$3000,COUNTIF($H$8:$H$3000,"?*")),"")</f>
        <v>0</v>
      </c>
    </row>
    <row r="2896" spans="1:9" x14ac:dyDescent="0.25">
      <c r="A2896">
        <f>--ISNUMBER(IFERROR(SEARCH('Project Costing'!#REF!,'Equipment &amp; Materials'!J2902,1),""))</f>
        <v>0</v>
      </c>
      <c r="B2896" t="str">
        <f>IF(A2896=1,COUNTIF($A$8:A2896,1),"")</f>
        <v/>
      </c>
      <c r="D2896" s="158">
        <f>IFERROR($C$8:INDEX($C$8:$C$3000,COUNTIF($C$8:$C$3000,"?*")),"")</f>
        <v>0</v>
      </c>
      <c r="F2896">
        <f>--ISNUMBER(IFERROR(SEARCH('Project Costing'!#REF!,'Equipment &amp; Materials'!J2902,1),""))</f>
        <v>0</v>
      </c>
      <c r="G2896" t="str">
        <f>IF(F2896=1,COUNTIF($F$8:F2896,1),"")</f>
        <v/>
      </c>
      <c r="I2896" s="157">
        <f>IFERROR($H$8:INDEX($H$8:$H$3000,COUNTIF($H$8:$H$3000,"?*")),"")</f>
        <v>0</v>
      </c>
    </row>
    <row r="2897" spans="1:9" x14ac:dyDescent="0.25">
      <c r="A2897">
        <f>--ISNUMBER(IFERROR(SEARCH('Project Costing'!#REF!,'Equipment &amp; Materials'!J2903,1),""))</f>
        <v>0</v>
      </c>
      <c r="B2897" t="str">
        <f>IF(A2897=1,COUNTIF($A$8:A2897,1),"")</f>
        <v/>
      </c>
      <c r="D2897" s="158">
        <f>IFERROR($C$8:INDEX($C$8:$C$3000,COUNTIF($C$8:$C$3000,"?*")),"")</f>
        <v>0</v>
      </c>
      <c r="F2897">
        <f>--ISNUMBER(IFERROR(SEARCH('Project Costing'!#REF!,'Equipment &amp; Materials'!J2903,1),""))</f>
        <v>0</v>
      </c>
      <c r="G2897" t="str">
        <f>IF(F2897=1,COUNTIF($F$8:F2897,1),"")</f>
        <v/>
      </c>
      <c r="I2897" s="157">
        <f>IFERROR($H$8:INDEX($H$8:$H$3000,COUNTIF($H$8:$H$3000,"?*")),"")</f>
        <v>0</v>
      </c>
    </row>
    <row r="2898" spans="1:9" x14ac:dyDescent="0.25">
      <c r="A2898">
        <f>--ISNUMBER(IFERROR(SEARCH('Project Costing'!#REF!,'Equipment &amp; Materials'!J2904,1),""))</f>
        <v>0</v>
      </c>
      <c r="B2898" t="str">
        <f>IF(A2898=1,COUNTIF($A$8:A2898,1),"")</f>
        <v/>
      </c>
      <c r="D2898" s="158">
        <f>IFERROR($C$8:INDEX($C$8:$C$3000,COUNTIF($C$8:$C$3000,"?*")),"")</f>
        <v>0</v>
      </c>
      <c r="F2898">
        <f>--ISNUMBER(IFERROR(SEARCH('Project Costing'!#REF!,'Equipment &amp; Materials'!J2904,1),""))</f>
        <v>0</v>
      </c>
      <c r="G2898" t="str">
        <f>IF(F2898=1,COUNTIF($F$8:F2898,1),"")</f>
        <v/>
      </c>
      <c r="I2898" s="157">
        <f>IFERROR($H$8:INDEX($H$8:$H$3000,COUNTIF($H$8:$H$3000,"?*")),"")</f>
        <v>0</v>
      </c>
    </row>
    <row r="2899" spans="1:9" x14ac:dyDescent="0.25">
      <c r="A2899">
        <f>--ISNUMBER(IFERROR(SEARCH('Project Costing'!#REF!,'Equipment &amp; Materials'!J2905,1),""))</f>
        <v>0</v>
      </c>
      <c r="B2899" t="str">
        <f>IF(A2899=1,COUNTIF($A$8:A2899,1),"")</f>
        <v/>
      </c>
      <c r="D2899" s="158">
        <f>IFERROR($C$8:INDEX($C$8:$C$3000,COUNTIF($C$8:$C$3000,"?*")),"")</f>
        <v>0</v>
      </c>
      <c r="F2899">
        <f>--ISNUMBER(IFERROR(SEARCH('Project Costing'!#REF!,'Equipment &amp; Materials'!J2905,1),""))</f>
        <v>0</v>
      </c>
      <c r="G2899" t="str">
        <f>IF(F2899=1,COUNTIF($F$8:F2899,1),"")</f>
        <v/>
      </c>
      <c r="I2899" s="157">
        <f>IFERROR($H$8:INDEX($H$8:$H$3000,COUNTIF($H$8:$H$3000,"?*")),"")</f>
        <v>0</v>
      </c>
    </row>
    <row r="2900" spans="1:9" x14ac:dyDescent="0.25">
      <c r="A2900">
        <f>--ISNUMBER(IFERROR(SEARCH('Project Costing'!#REF!,'Equipment &amp; Materials'!J2906,1),""))</f>
        <v>0</v>
      </c>
      <c r="B2900" t="str">
        <f>IF(A2900=1,COUNTIF($A$8:A2900,1),"")</f>
        <v/>
      </c>
      <c r="D2900" s="158">
        <f>IFERROR($C$8:INDEX($C$8:$C$3000,COUNTIF($C$8:$C$3000,"?*")),"")</f>
        <v>0</v>
      </c>
      <c r="F2900">
        <f>--ISNUMBER(IFERROR(SEARCH('Project Costing'!#REF!,'Equipment &amp; Materials'!J2906,1),""))</f>
        <v>0</v>
      </c>
      <c r="G2900" t="str">
        <f>IF(F2900=1,COUNTIF($F$8:F2900,1),"")</f>
        <v/>
      </c>
      <c r="I2900" s="157">
        <f>IFERROR($H$8:INDEX($H$8:$H$3000,COUNTIF($H$8:$H$3000,"?*")),"")</f>
        <v>0</v>
      </c>
    </row>
    <row r="2901" spans="1:9" x14ac:dyDescent="0.25">
      <c r="A2901">
        <f>--ISNUMBER(IFERROR(SEARCH('Project Costing'!#REF!,'Equipment &amp; Materials'!J2907,1),""))</f>
        <v>0</v>
      </c>
      <c r="B2901" t="str">
        <f>IF(A2901=1,COUNTIF($A$8:A2901,1),"")</f>
        <v/>
      </c>
      <c r="D2901" s="158">
        <f>IFERROR($C$8:INDEX($C$8:$C$3000,COUNTIF($C$8:$C$3000,"?*")),"")</f>
        <v>0</v>
      </c>
      <c r="F2901">
        <f>--ISNUMBER(IFERROR(SEARCH('Project Costing'!#REF!,'Equipment &amp; Materials'!J2907,1),""))</f>
        <v>0</v>
      </c>
      <c r="G2901" t="str">
        <f>IF(F2901=1,COUNTIF($F$8:F2901,1),"")</f>
        <v/>
      </c>
      <c r="I2901" s="157">
        <f>IFERROR($H$8:INDEX($H$8:$H$3000,COUNTIF($H$8:$H$3000,"?*")),"")</f>
        <v>0</v>
      </c>
    </row>
    <row r="2902" spans="1:9" x14ac:dyDescent="0.25">
      <c r="A2902">
        <f>--ISNUMBER(IFERROR(SEARCH('Project Costing'!#REF!,'Equipment &amp; Materials'!J2908,1),""))</f>
        <v>0</v>
      </c>
      <c r="B2902" t="str">
        <f>IF(A2902=1,COUNTIF($A$8:A2902,1),"")</f>
        <v/>
      </c>
      <c r="D2902" s="158">
        <f>IFERROR($C$8:INDEX($C$8:$C$3000,COUNTIF($C$8:$C$3000,"?*")),"")</f>
        <v>0</v>
      </c>
      <c r="F2902">
        <f>--ISNUMBER(IFERROR(SEARCH('Project Costing'!#REF!,'Equipment &amp; Materials'!J2908,1),""))</f>
        <v>0</v>
      </c>
      <c r="G2902" t="str">
        <f>IF(F2902=1,COUNTIF($F$8:F2902,1),"")</f>
        <v/>
      </c>
      <c r="I2902" s="157">
        <f>IFERROR($H$8:INDEX($H$8:$H$3000,COUNTIF($H$8:$H$3000,"?*")),"")</f>
        <v>0</v>
      </c>
    </row>
    <row r="2903" spans="1:9" x14ac:dyDescent="0.25">
      <c r="A2903">
        <f>--ISNUMBER(IFERROR(SEARCH('Project Costing'!#REF!,'Equipment &amp; Materials'!J2909,1),""))</f>
        <v>0</v>
      </c>
      <c r="B2903" t="str">
        <f>IF(A2903=1,COUNTIF($A$8:A2903,1),"")</f>
        <v/>
      </c>
      <c r="D2903" s="158">
        <f>IFERROR($C$8:INDEX($C$8:$C$3000,COUNTIF($C$8:$C$3000,"?*")),"")</f>
        <v>0</v>
      </c>
      <c r="F2903">
        <f>--ISNUMBER(IFERROR(SEARCH('Project Costing'!#REF!,'Equipment &amp; Materials'!J2909,1),""))</f>
        <v>0</v>
      </c>
      <c r="G2903" t="str">
        <f>IF(F2903=1,COUNTIF($F$8:F2903,1),"")</f>
        <v/>
      </c>
      <c r="I2903" s="157">
        <f>IFERROR($H$8:INDEX($H$8:$H$3000,COUNTIF($H$8:$H$3000,"?*")),"")</f>
        <v>0</v>
      </c>
    </row>
    <row r="2904" spans="1:9" x14ac:dyDescent="0.25">
      <c r="A2904">
        <f>--ISNUMBER(IFERROR(SEARCH('Project Costing'!#REF!,'Equipment &amp; Materials'!J2910,1),""))</f>
        <v>0</v>
      </c>
      <c r="B2904" t="str">
        <f>IF(A2904=1,COUNTIF($A$8:A2904,1),"")</f>
        <v/>
      </c>
      <c r="D2904" s="158">
        <f>IFERROR($C$8:INDEX($C$8:$C$3000,COUNTIF($C$8:$C$3000,"?*")),"")</f>
        <v>0</v>
      </c>
      <c r="F2904">
        <f>--ISNUMBER(IFERROR(SEARCH('Project Costing'!#REF!,'Equipment &amp; Materials'!J2910,1),""))</f>
        <v>0</v>
      </c>
      <c r="G2904" t="str">
        <f>IF(F2904=1,COUNTIF($F$8:F2904,1),"")</f>
        <v/>
      </c>
      <c r="I2904" s="157">
        <f>IFERROR($H$8:INDEX($H$8:$H$3000,COUNTIF($H$8:$H$3000,"?*")),"")</f>
        <v>0</v>
      </c>
    </row>
    <row r="2905" spans="1:9" x14ac:dyDescent="0.25">
      <c r="A2905">
        <f>--ISNUMBER(IFERROR(SEARCH('Project Costing'!#REF!,'Equipment &amp; Materials'!J2911,1),""))</f>
        <v>0</v>
      </c>
      <c r="B2905" t="str">
        <f>IF(A2905=1,COUNTIF($A$8:A2905,1),"")</f>
        <v/>
      </c>
      <c r="D2905" s="158">
        <f>IFERROR($C$8:INDEX($C$8:$C$3000,COUNTIF($C$8:$C$3000,"?*")),"")</f>
        <v>0</v>
      </c>
      <c r="F2905">
        <f>--ISNUMBER(IFERROR(SEARCH('Project Costing'!#REF!,'Equipment &amp; Materials'!J2911,1),""))</f>
        <v>0</v>
      </c>
      <c r="G2905" t="str">
        <f>IF(F2905=1,COUNTIF($F$8:F2905,1),"")</f>
        <v/>
      </c>
      <c r="I2905" s="157">
        <f>IFERROR($H$8:INDEX($H$8:$H$3000,COUNTIF($H$8:$H$3000,"?*")),"")</f>
        <v>0</v>
      </c>
    </row>
    <row r="2906" spans="1:9" x14ac:dyDescent="0.25">
      <c r="A2906">
        <f>--ISNUMBER(IFERROR(SEARCH('Project Costing'!#REF!,'Equipment &amp; Materials'!J2912,1),""))</f>
        <v>0</v>
      </c>
      <c r="B2906" t="str">
        <f>IF(A2906=1,COUNTIF($A$8:A2906,1),"")</f>
        <v/>
      </c>
      <c r="D2906" s="158">
        <f>IFERROR($C$8:INDEX($C$8:$C$3000,COUNTIF($C$8:$C$3000,"?*")),"")</f>
        <v>0</v>
      </c>
      <c r="F2906">
        <f>--ISNUMBER(IFERROR(SEARCH('Project Costing'!#REF!,'Equipment &amp; Materials'!J2912,1),""))</f>
        <v>0</v>
      </c>
      <c r="G2906" t="str">
        <f>IF(F2906=1,COUNTIF($F$8:F2906,1),"")</f>
        <v/>
      </c>
      <c r="I2906" s="157">
        <f>IFERROR($H$8:INDEX($H$8:$H$3000,COUNTIF($H$8:$H$3000,"?*")),"")</f>
        <v>0</v>
      </c>
    </row>
    <row r="2907" spans="1:9" x14ac:dyDescent="0.25">
      <c r="A2907">
        <f>--ISNUMBER(IFERROR(SEARCH('Project Costing'!#REF!,'Equipment &amp; Materials'!J2913,1),""))</f>
        <v>0</v>
      </c>
      <c r="B2907" t="str">
        <f>IF(A2907=1,COUNTIF($A$8:A2907,1),"")</f>
        <v/>
      </c>
      <c r="D2907" s="158">
        <f>IFERROR($C$8:INDEX($C$8:$C$3000,COUNTIF($C$8:$C$3000,"?*")),"")</f>
        <v>0</v>
      </c>
      <c r="F2907">
        <f>--ISNUMBER(IFERROR(SEARCH('Project Costing'!#REF!,'Equipment &amp; Materials'!J2913,1),""))</f>
        <v>0</v>
      </c>
      <c r="G2907" t="str">
        <f>IF(F2907=1,COUNTIF($F$8:F2907,1),"")</f>
        <v/>
      </c>
      <c r="I2907" s="157">
        <f>IFERROR($H$8:INDEX($H$8:$H$3000,COUNTIF($H$8:$H$3000,"?*")),"")</f>
        <v>0</v>
      </c>
    </row>
    <row r="2908" spans="1:9" x14ac:dyDescent="0.25">
      <c r="A2908">
        <f>--ISNUMBER(IFERROR(SEARCH('Project Costing'!#REF!,'Equipment &amp; Materials'!J2914,1),""))</f>
        <v>0</v>
      </c>
      <c r="B2908" t="str">
        <f>IF(A2908=1,COUNTIF($A$8:A2908,1),"")</f>
        <v/>
      </c>
      <c r="D2908" s="158">
        <f>IFERROR($C$8:INDEX($C$8:$C$3000,COUNTIF($C$8:$C$3000,"?*")),"")</f>
        <v>0</v>
      </c>
      <c r="F2908">
        <f>--ISNUMBER(IFERROR(SEARCH('Project Costing'!#REF!,'Equipment &amp; Materials'!J2914,1),""))</f>
        <v>0</v>
      </c>
      <c r="G2908" t="str">
        <f>IF(F2908=1,COUNTIF($F$8:F2908,1),"")</f>
        <v/>
      </c>
      <c r="I2908" s="157">
        <f>IFERROR($H$8:INDEX($H$8:$H$3000,COUNTIF($H$8:$H$3000,"?*")),"")</f>
        <v>0</v>
      </c>
    </row>
    <row r="2909" spans="1:9" x14ac:dyDescent="0.25">
      <c r="A2909">
        <f>--ISNUMBER(IFERROR(SEARCH('Project Costing'!#REF!,'Equipment &amp; Materials'!J2915,1),""))</f>
        <v>0</v>
      </c>
      <c r="B2909" t="str">
        <f>IF(A2909=1,COUNTIF($A$8:A2909,1),"")</f>
        <v/>
      </c>
      <c r="D2909" s="158">
        <f>IFERROR($C$8:INDEX($C$8:$C$3000,COUNTIF($C$8:$C$3000,"?*")),"")</f>
        <v>0</v>
      </c>
      <c r="F2909">
        <f>--ISNUMBER(IFERROR(SEARCH('Project Costing'!#REF!,'Equipment &amp; Materials'!J2915,1),""))</f>
        <v>0</v>
      </c>
      <c r="G2909" t="str">
        <f>IF(F2909=1,COUNTIF($F$8:F2909,1),"")</f>
        <v/>
      </c>
      <c r="I2909" s="157">
        <f>IFERROR($H$8:INDEX($H$8:$H$3000,COUNTIF($H$8:$H$3000,"?*")),"")</f>
        <v>0</v>
      </c>
    </row>
    <row r="2910" spans="1:9" x14ac:dyDescent="0.25">
      <c r="A2910">
        <f>--ISNUMBER(IFERROR(SEARCH('Project Costing'!#REF!,'Equipment &amp; Materials'!J2916,1),""))</f>
        <v>0</v>
      </c>
      <c r="B2910" t="str">
        <f>IF(A2910=1,COUNTIF($A$8:A2910,1),"")</f>
        <v/>
      </c>
      <c r="D2910" s="158">
        <f>IFERROR($C$8:INDEX($C$8:$C$3000,COUNTIF($C$8:$C$3000,"?*")),"")</f>
        <v>0</v>
      </c>
      <c r="F2910">
        <f>--ISNUMBER(IFERROR(SEARCH('Project Costing'!#REF!,'Equipment &amp; Materials'!J2916,1),""))</f>
        <v>0</v>
      </c>
      <c r="G2910" t="str">
        <f>IF(F2910=1,COUNTIF($F$8:F2910,1),"")</f>
        <v/>
      </c>
      <c r="I2910" s="157">
        <f>IFERROR($H$8:INDEX($H$8:$H$3000,COUNTIF($H$8:$H$3000,"?*")),"")</f>
        <v>0</v>
      </c>
    </row>
    <row r="2911" spans="1:9" x14ac:dyDescent="0.25">
      <c r="A2911">
        <f>--ISNUMBER(IFERROR(SEARCH('Project Costing'!#REF!,'Equipment &amp; Materials'!J2917,1),""))</f>
        <v>0</v>
      </c>
      <c r="B2911" t="str">
        <f>IF(A2911=1,COUNTIF($A$8:A2911,1),"")</f>
        <v/>
      </c>
      <c r="D2911" s="158">
        <f>IFERROR($C$8:INDEX($C$8:$C$3000,COUNTIF($C$8:$C$3000,"?*")),"")</f>
        <v>0</v>
      </c>
      <c r="F2911">
        <f>--ISNUMBER(IFERROR(SEARCH('Project Costing'!#REF!,'Equipment &amp; Materials'!J2917,1),""))</f>
        <v>0</v>
      </c>
      <c r="G2911" t="str">
        <f>IF(F2911=1,COUNTIF($F$8:F2911,1),"")</f>
        <v/>
      </c>
      <c r="I2911" s="157">
        <f>IFERROR($H$8:INDEX($H$8:$H$3000,COUNTIF($H$8:$H$3000,"?*")),"")</f>
        <v>0</v>
      </c>
    </row>
    <row r="2912" spans="1:9" x14ac:dyDescent="0.25">
      <c r="A2912">
        <f>--ISNUMBER(IFERROR(SEARCH('Project Costing'!#REF!,'Equipment &amp; Materials'!J2918,1),""))</f>
        <v>0</v>
      </c>
      <c r="B2912" t="str">
        <f>IF(A2912=1,COUNTIF($A$8:A2912,1),"")</f>
        <v/>
      </c>
      <c r="D2912" s="158">
        <f>IFERROR($C$8:INDEX($C$8:$C$3000,COUNTIF($C$8:$C$3000,"?*")),"")</f>
        <v>0</v>
      </c>
      <c r="F2912">
        <f>--ISNUMBER(IFERROR(SEARCH('Project Costing'!#REF!,'Equipment &amp; Materials'!J2918,1),""))</f>
        <v>0</v>
      </c>
      <c r="G2912" t="str">
        <f>IF(F2912=1,COUNTIF($F$8:F2912,1),"")</f>
        <v/>
      </c>
      <c r="I2912" s="157">
        <f>IFERROR($H$8:INDEX($H$8:$H$3000,COUNTIF($H$8:$H$3000,"?*")),"")</f>
        <v>0</v>
      </c>
    </row>
    <row r="2913" spans="1:9" x14ac:dyDescent="0.25">
      <c r="A2913">
        <f>--ISNUMBER(IFERROR(SEARCH('Project Costing'!#REF!,'Equipment &amp; Materials'!J2919,1),""))</f>
        <v>0</v>
      </c>
      <c r="B2913" t="str">
        <f>IF(A2913=1,COUNTIF($A$8:A2913,1),"")</f>
        <v/>
      </c>
      <c r="D2913" s="158">
        <f>IFERROR($C$8:INDEX($C$8:$C$3000,COUNTIF($C$8:$C$3000,"?*")),"")</f>
        <v>0</v>
      </c>
      <c r="F2913">
        <f>--ISNUMBER(IFERROR(SEARCH('Project Costing'!#REF!,'Equipment &amp; Materials'!J2919,1),""))</f>
        <v>0</v>
      </c>
      <c r="G2913" t="str">
        <f>IF(F2913=1,COUNTIF($F$8:F2913,1),"")</f>
        <v/>
      </c>
      <c r="I2913" s="157">
        <f>IFERROR($H$8:INDEX($H$8:$H$3000,COUNTIF($H$8:$H$3000,"?*")),"")</f>
        <v>0</v>
      </c>
    </row>
    <row r="2914" spans="1:9" x14ac:dyDescent="0.25">
      <c r="A2914">
        <f>--ISNUMBER(IFERROR(SEARCH('Project Costing'!#REF!,'Equipment &amp; Materials'!J2920,1),""))</f>
        <v>0</v>
      </c>
      <c r="B2914" t="str">
        <f>IF(A2914=1,COUNTIF($A$8:A2914,1),"")</f>
        <v/>
      </c>
      <c r="D2914" s="158">
        <f>IFERROR($C$8:INDEX($C$8:$C$3000,COUNTIF($C$8:$C$3000,"?*")),"")</f>
        <v>0</v>
      </c>
      <c r="F2914">
        <f>--ISNUMBER(IFERROR(SEARCH('Project Costing'!#REF!,'Equipment &amp; Materials'!J2920,1),""))</f>
        <v>0</v>
      </c>
      <c r="G2914" t="str">
        <f>IF(F2914=1,COUNTIF($F$8:F2914,1),"")</f>
        <v/>
      </c>
      <c r="I2914" s="157">
        <f>IFERROR($H$8:INDEX($H$8:$H$3000,COUNTIF($H$8:$H$3000,"?*")),"")</f>
        <v>0</v>
      </c>
    </row>
    <row r="2915" spans="1:9" x14ac:dyDescent="0.25">
      <c r="A2915">
        <f>--ISNUMBER(IFERROR(SEARCH('Project Costing'!#REF!,'Equipment &amp; Materials'!J2921,1),""))</f>
        <v>0</v>
      </c>
      <c r="B2915" t="str">
        <f>IF(A2915=1,COUNTIF($A$8:A2915,1),"")</f>
        <v/>
      </c>
      <c r="D2915" s="158">
        <f>IFERROR($C$8:INDEX($C$8:$C$3000,COUNTIF($C$8:$C$3000,"?*")),"")</f>
        <v>0</v>
      </c>
      <c r="F2915">
        <f>--ISNUMBER(IFERROR(SEARCH('Project Costing'!#REF!,'Equipment &amp; Materials'!J2921,1),""))</f>
        <v>0</v>
      </c>
      <c r="G2915" t="str">
        <f>IF(F2915=1,COUNTIF($F$8:F2915,1),"")</f>
        <v/>
      </c>
      <c r="I2915" s="157">
        <f>IFERROR($H$8:INDEX($H$8:$H$3000,COUNTIF($H$8:$H$3000,"?*")),"")</f>
        <v>0</v>
      </c>
    </row>
    <row r="2916" spans="1:9" x14ac:dyDescent="0.25">
      <c r="A2916">
        <f>--ISNUMBER(IFERROR(SEARCH('Project Costing'!#REF!,'Equipment &amp; Materials'!J2922,1),""))</f>
        <v>0</v>
      </c>
      <c r="B2916" t="str">
        <f>IF(A2916=1,COUNTIF($A$8:A2916,1),"")</f>
        <v/>
      </c>
      <c r="D2916" s="158">
        <f>IFERROR($C$8:INDEX($C$8:$C$3000,COUNTIF($C$8:$C$3000,"?*")),"")</f>
        <v>0</v>
      </c>
      <c r="F2916">
        <f>--ISNUMBER(IFERROR(SEARCH('Project Costing'!#REF!,'Equipment &amp; Materials'!J2922,1),""))</f>
        <v>0</v>
      </c>
      <c r="G2916" t="str">
        <f>IF(F2916=1,COUNTIF($F$8:F2916,1),"")</f>
        <v/>
      </c>
      <c r="I2916" s="157">
        <f>IFERROR($H$8:INDEX($H$8:$H$3000,COUNTIF($H$8:$H$3000,"?*")),"")</f>
        <v>0</v>
      </c>
    </row>
    <row r="2917" spans="1:9" x14ac:dyDescent="0.25">
      <c r="A2917">
        <f>--ISNUMBER(IFERROR(SEARCH('Project Costing'!#REF!,'Equipment &amp; Materials'!J2923,1),""))</f>
        <v>0</v>
      </c>
      <c r="B2917" t="str">
        <f>IF(A2917=1,COUNTIF($A$8:A2917,1),"")</f>
        <v/>
      </c>
      <c r="D2917" s="158">
        <f>IFERROR($C$8:INDEX($C$8:$C$3000,COUNTIF($C$8:$C$3000,"?*")),"")</f>
        <v>0</v>
      </c>
      <c r="F2917">
        <f>--ISNUMBER(IFERROR(SEARCH('Project Costing'!#REF!,'Equipment &amp; Materials'!J2923,1),""))</f>
        <v>0</v>
      </c>
      <c r="G2917" t="str">
        <f>IF(F2917=1,COUNTIF($F$8:F2917,1),"")</f>
        <v/>
      </c>
      <c r="I2917" s="157">
        <f>IFERROR($H$8:INDEX($H$8:$H$3000,COUNTIF($H$8:$H$3000,"?*")),"")</f>
        <v>0</v>
      </c>
    </row>
    <row r="2918" spans="1:9" x14ac:dyDescent="0.25">
      <c r="A2918">
        <f>--ISNUMBER(IFERROR(SEARCH('Project Costing'!#REF!,'Equipment &amp; Materials'!J2924,1),""))</f>
        <v>0</v>
      </c>
      <c r="B2918" t="str">
        <f>IF(A2918=1,COUNTIF($A$8:A2918,1),"")</f>
        <v/>
      </c>
      <c r="D2918" s="158">
        <f>IFERROR($C$8:INDEX($C$8:$C$3000,COUNTIF($C$8:$C$3000,"?*")),"")</f>
        <v>0</v>
      </c>
      <c r="F2918">
        <f>--ISNUMBER(IFERROR(SEARCH('Project Costing'!#REF!,'Equipment &amp; Materials'!J2924,1),""))</f>
        <v>0</v>
      </c>
      <c r="G2918" t="str">
        <f>IF(F2918=1,COUNTIF($F$8:F2918,1),"")</f>
        <v/>
      </c>
      <c r="I2918" s="157">
        <f>IFERROR($H$8:INDEX($H$8:$H$3000,COUNTIF($H$8:$H$3000,"?*")),"")</f>
        <v>0</v>
      </c>
    </row>
    <row r="2919" spans="1:9" x14ac:dyDescent="0.25">
      <c r="A2919">
        <f>--ISNUMBER(IFERROR(SEARCH('Project Costing'!#REF!,'Equipment &amp; Materials'!J2925,1),""))</f>
        <v>0</v>
      </c>
      <c r="B2919" t="str">
        <f>IF(A2919=1,COUNTIF($A$8:A2919,1),"")</f>
        <v/>
      </c>
      <c r="D2919" s="158">
        <f>IFERROR($C$8:INDEX($C$8:$C$3000,COUNTIF($C$8:$C$3000,"?*")),"")</f>
        <v>0</v>
      </c>
      <c r="F2919">
        <f>--ISNUMBER(IFERROR(SEARCH('Project Costing'!#REF!,'Equipment &amp; Materials'!J2925,1),""))</f>
        <v>0</v>
      </c>
      <c r="G2919" t="str">
        <f>IF(F2919=1,COUNTIF($F$8:F2919,1),"")</f>
        <v/>
      </c>
      <c r="I2919" s="157">
        <f>IFERROR($H$8:INDEX($H$8:$H$3000,COUNTIF($H$8:$H$3000,"?*")),"")</f>
        <v>0</v>
      </c>
    </row>
    <row r="2920" spans="1:9" x14ac:dyDescent="0.25">
      <c r="A2920">
        <f>--ISNUMBER(IFERROR(SEARCH('Project Costing'!#REF!,'Equipment &amp; Materials'!J2926,1),""))</f>
        <v>0</v>
      </c>
      <c r="B2920" t="str">
        <f>IF(A2920=1,COUNTIF($A$8:A2920,1),"")</f>
        <v/>
      </c>
      <c r="D2920" s="158">
        <f>IFERROR($C$8:INDEX($C$8:$C$3000,COUNTIF($C$8:$C$3000,"?*")),"")</f>
        <v>0</v>
      </c>
      <c r="F2920">
        <f>--ISNUMBER(IFERROR(SEARCH('Project Costing'!#REF!,'Equipment &amp; Materials'!J2926,1),""))</f>
        <v>0</v>
      </c>
      <c r="G2920" t="str">
        <f>IF(F2920=1,COUNTIF($F$8:F2920,1),"")</f>
        <v/>
      </c>
      <c r="I2920" s="157">
        <f>IFERROR($H$8:INDEX($H$8:$H$3000,COUNTIF($H$8:$H$3000,"?*")),"")</f>
        <v>0</v>
      </c>
    </row>
    <row r="2921" spans="1:9" x14ac:dyDescent="0.25">
      <c r="A2921">
        <f>--ISNUMBER(IFERROR(SEARCH('Project Costing'!#REF!,'Equipment &amp; Materials'!J2927,1),""))</f>
        <v>0</v>
      </c>
      <c r="B2921" t="str">
        <f>IF(A2921=1,COUNTIF($A$8:A2921,1),"")</f>
        <v/>
      </c>
      <c r="D2921" s="158">
        <f>IFERROR($C$8:INDEX($C$8:$C$3000,COUNTIF($C$8:$C$3000,"?*")),"")</f>
        <v>0</v>
      </c>
      <c r="F2921">
        <f>--ISNUMBER(IFERROR(SEARCH('Project Costing'!#REF!,'Equipment &amp; Materials'!J2927,1),""))</f>
        <v>0</v>
      </c>
      <c r="G2921" t="str">
        <f>IF(F2921=1,COUNTIF($F$8:F2921,1),"")</f>
        <v/>
      </c>
      <c r="I2921" s="157">
        <f>IFERROR($H$8:INDEX($H$8:$H$3000,COUNTIF($H$8:$H$3000,"?*")),"")</f>
        <v>0</v>
      </c>
    </row>
    <row r="2922" spans="1:9" x14ac:dyDescent="0.25">
      <c r="A2922">
        <f>--ISNUMBER(IFERROR(SEARCH('Project Costing'!#REF!,'Equipment &amp; Materials'!J2928,1),""))</f>
        <v>0</v>
      </c>
      <c r="B2922" t="str">
        <f>IF(A2922=1,COUNTIF($A$8:A2922,1),"")</f>
        <v/>
      </c>
      <c r="D2922" s="158">
        <f>IFERROR($C$8:INDEX($C$8:$C$3000,COUNTIF($C$8:$C$3000,"?*")),"")</f>
        <v>0</v>
      </c>
      <c r="F2922">
        <f>--ISNUMBER(IFERROR(SEARCH('Project Costing'!#REF!,'Equipment &amp; Materials'!J2928,1),""))</f>
        <v>0</v>
      </c>
      <c r="G2922" t="str">
        <f>IF(F2922=1,COUNTIF($F$8:F2922,1),"")</f>
        <v/>
      </c>
      <c r="I2922" s="157">
        <f>IFERROR($H$8:INDEX($H$8:$H$3000,COUNTIF($H$8:$H$3000,"?*")),"")</f>
        <v>0</v>
      </c>
    </row>
    <row r="2923" spans="1:9" x14ac:dyDescent="0.25">
      <c r="A2923">
        <f>--ISNUMBER(IFERROR(SEARCH('Project Costing'!#REF!,'Equipment &amp; Materials'!J2929,1),""))</f>
        <v>0</v>
      </c>
      <c r="B2923" t="str">
        <f>IF(A2923=1,COUNTIF($A$8:A2923,1),"")</f>
        <v/>
      </c>
      <c r="D2923" s="158">
        <f>IFERROR($C$8:INDEX($C$8:$C$3000,COUNTIF($C$8:$C$3000,"?*")),"")</f>
        <v>0</v>
      </c>
      <c r="F2923">
        <f>--ISNUMBER(IFERROR(SEARCH('Project Costing'!#REF!,'Equipment &amp; Materials'!J2929,1),""))</f>
        <v>0</v>
      </c>
      <c r="G2923" t="str">
        <f>IF(F2923=1,COUNTIF($F$8:F2923,1),"")</f>
        <v/>
      </c>
      <c r="I2923" s="157">
        <f>IFERROR($H$8:INDEX($H$8:$H$3000,COUNTIF($H$8:$H$3000,"?*")),"")</f>
        <v>0</v>
      </c>
    </row>
    <row r="2924" spans="1:9" x14ac:dyDescent="0.25">
      <c r="A2924">
        <f>--ISNUMBER(IFERROR(SEARCH('Project Costing'!#REF!,'Equipment &amp; Materials'!J2930,1),""))</f>
        <v>0</v>
      </c>
      <c r="B2924" t="str">
        <f>IF(A2924=1,COUNTIF($A$8:A2924,1),"")</f>
        <v/>
      </c>
      <c r="D2924" s="158">
        <f>IFERROR($C$8:INDEX($C$8:$C$3000,COUNTIF($C$8:$C$3000,"?*")),"")</f>
        <v>0</v>
      </c>
      <c r="F2924">
        <f>--ISNUMBER(IFERROR(SEARCH('Project Costing'!#REF!,'Equipment &amp; Materials'!J2930,1),""))</f>
        <v>0</v>
      </c>
      <c r="G2924" t="str">
        <f>IF(F2924=1,COUNTIF($F$8:F2924,1),"")</f>
        <v/>
      </c>
      <c r="I2924" s="157">
        <f>IFERROR($H$8:INDEX($H$8:$H$3000,COUNTIF($H$8:$H$3000,"?*")),"")</f>
        <v>0</v>
      </c>
    </row>
    <row r="2925" spans="1:9" x14ac:dyDescent="0.25">
      <c r="A2925">
        <f>--ISNUMBER(IFERROR(SEARCH('Project Costing'!#REF!,'Equipment &amp; Materials'!J2931,1),""))</f>
        <v>0</v>
      </c>
      <c r="B2925" t="str">
        <f>IF(A2925=1,COUNTIF($A$8:A2925,1),"")</f>
        <v/>
      </c>
      <c r="D2925" s="158">
        <f>IFERROR($C$8:INDEX($C$8:$C$3000,COUNTIF($C$8:$C$3000,"?*")),"")</f>
        <v>0</v>
      </c>
      <c r="F2925">
        <f>--ISNUMBER(IFERROR(SEARCH('Project Costing'!#REF!,'Equipment &amp; Materials'!J2931,1),""))</f>
        <v>0</v>
      </c>
      <c r="G2925" t="str">
        <f>IF(F2925=1,COUNTIF($F$8:F2925,1),"")</f>
        <v/>
      </c>
      <c r="I2925" s="157">
        <f>IFERROR($H$8:INDEX($H$8:$H$3000,COUNTIF($H$8:$H$3000,"?*")),"")</f>
        <v>0</v>
      </c>
    </row>
    <row r="2926" spans="1:9" x14ac:dyDescent="0.25">
      <c r="A2926">
        <f>--ISNUMBER(IFERROR(SEARCH('Project Costing'!#REF!,'Equipment &amp; Materials'!J2932,1),""))</f>
        <v>0</v>
      </c>
      <c r="B2926" t="str">
        <f>IF(A2926=1,COUNTIF($A$8:A2926,1),"")</f>
        <v/>
      </c>
      <c r="D2926" s="158">
        <f>IFERROR($C$8:INDEX($C$8:$C$3000,COUNTIF($C$8:$C$3000,"?*")),"")</f>
        <v>0</v>
      </c>
      <c r="F2926">
        <f>--ISNUMBER(IFERROR(SEARCH('Project Costing'!#REF!,'Equipment &amp; Materials'!J2932,1),""))</f>
        <v>0</v>
      </c>
      <c r="G2926" t="str">
        <f>IF(F2926=1,COUNTIF($F$8:F2926,1),"")</f>
        <v/>
      </c>
      <c r="I2926" s="157">
        <f>IFERROR($H$8:INDEX($H$8:$H$3000,COUNTIF($H$8:$H$3000,"?*")),"")</f>
        <v>0</v>
      </c>
    </row>
    <row r="2927" spans="1:9" x14ac:dyDescent="0.25">
      <c r="A2927">
        <f>--ISNUMBER(IFERROR(SEARCH('Project Costing'!#REF!,'Equipment &amp; Materials'!J2933,1),""))</f>
        <v>0</v>
      </c>
      <c r="B2927" t="str">
        <f>IF(A2927=1,COUNTIF($A$8:A2927,1),"")</f>
        <v/>
      </c>
      <c r="D2927" s="158">
        <f>IFERROR($C$8:INDEX($C$8:$C$3000,COUNTIF($C$8:$C$3000,"?*")),"")</f>
        <v>0</v>
      </c>
      <c r="F2927">
        <f>--ISNUMBER(IFERROR(SEARCH('Project Costing'!#REF!,'Equipment &amp; Materials'!J2933,1),""))</f>
        <v>0</v>
      </c>
      <c r="G2927" t="str">
        <f>IF(F2927=1,COUNTIF($F$8:F2927,1),"")</f>
        <v/>
      </c>
      <c r="I2927" s="157">
        <f>IFERROR($H$8:INDEX($H$8:$H$3000,COUNTIF($H$8:$H$3000,"?*")),"")</f>
        <v>0</v>
      </c>
    </row>
    <row r="2928" spans="1:9" x14ac:dyDescent="0.25">
      <c r="A2928">
        <f>--ISNUMBER(IFERROR(SEARCH('Project Costing'!#REF!,'Equipment &amp; Materials'!J2934,1),""))</f>
        <v>0</v>
      </c>
      <c r="B2928" t="str">
        <f>IF(A2928=1,COUNTIF($A$8:A2928,1),"")</f>
        <v/>
      </c>
      <c r="D2928" s="158">
        <f>IFERROR($C$8:INDEX($C$8:$C$3000,COUNTIF($C$8:$C$3000,"?*")),"")</f>
        <v>0</v>
      </c>
      <c r="F2928">
        <f>--ISNUMBER(IFERROR(SEARCH('Project Costing'!#REF!,'Equipment &amp; Materials'!J2934,1),""))</f>
        <v>0</v>
      </c>
      <c r="G2928" t="str">
        <f>IF(F2928=1,COUNTIF($F$8:F2928,1),"")</f>
        <v/>
      </c>
      <c r="I2928" s="157">
        <f>IFERROR($H$8:INDEX($H$8:$H$3000,COUNTIF($H$8:$H$3000,"?*")),"")</f>
        <v>0</v>
      </c>
    </row>
    <row r="2929" spans="1:9" x14ac:dyDescent="0.25">
      <c r="A2929">
        <f>--ISNUMBER(IFERROR(SEARCH('Project Costing'!#REF!,'Equipment &amp; Materials'!J2935,1),""))</f>
        <v>0</v>
      </c>
      <c r="B2929" t="str">
        <f>IF(A2929=1,COUNTIF($A$8:A2929,1),"")</f>
        <v/>
      </c>
      <c r="D2929" s="158">
        <f>IFERROR($C$8:INDEX($C$8:$C$3000,COUNTIF($C$8:$C$3000,"?*")),"")</f>
        <v>0</v>
      </c>
      <c r="F2929">
        <f>--ISNUMBER(IFERROR(SEARCH('Project Costing'!#REF!,'Equipment &amp; Materials'!J2935,1),""))</f>
        <v>0</v>
      </c>
      <c r="G2929" t="str">
        <f>IF(F2929=1,COUNTIF($F$8:F2929,1),"")</f>
        <v/>
      </c>
      <c r="I2929" s="157">
        <f>IFERROR($H$8:INDEX($H$8:$H$3000,COUNTIF($H$8:$H$3000,"?*")),"")</f>
        <v>0</v>
      </c>
    </row>
    <row r="2930" spans="1:9" x14ac:dyDescent="0.25">
      <c r="A2930">
        <f>--ISNUMBER(IFERROR(SEARCH('Project Costing'!#REF!,'Equipment &amp; Materials'!J2936,1),""))</f>
        <v>0</v>
      </c>
      <c r="B2930" t="str">
        <f>IF(A2930=1,COUNTIF($A$8:A2930,1),"")</f>
        <v/>
      </c>
      <c r="D2930" s="158">
        <f>IFERROR($C$8:INDEX($C$8:$C$3000,COUNTIF($C$8:$C$3000,"?*")),"")</f>
        <v>0</v>
      </c>
      <c r="F2930">
        <f>--ISNUMBER(IFERROR(SEARCH('Project Costing'!#REF!,'Equipment &amp; Materials'!J2936,1),""))</f>
        <v>0</v>
      </c>
      <c r="G2930" t="str">
        <f>IF(F2930=1,COUNTIF($F$8:F2930,1),"")</f>
        <v/>
      </c>
      <c r="I2930" s="157">
        <f>IFERROR($H$8:INDEX($H$8:$H$3000,COUNTIF($H$8:$H$3000,"?*")),"")</f>
        <v>0</v>
      </c>
    </row>
    <row r="2931" spans="1:9" x14ac:dyDescent="0.25">
      <c r="A2931">
        <f>--ISNUMBER(IFERROR(SEARCH('Project Costing'!#REF!,'Equipment &amp; Materials'!J2937,1),""))</f>
        <v>0</v>
      </c>
      <c r="B2931" t="str">
        <f>IF(A2931=1,COUNTIF($A$8:A2931,1),"")</f>
        <v/>
      </c>
      <c r="D2931" s="158">
        <f>IFERROR($C$8:INDEX($C$8:$C$3000,COUNTIF($C$8:$C$3000,"?*")),"")</f>
        <v>0</v>
      </c>
      <c r="F2931">
        <f>--ISNUMBER(IFERROR(SEARCH('Project Costing'!#REF!,'Equipment &amp; Materials'!J2937,1),""))</f>
        <v>0</v>
      </c>
      <c r="G2931" t="str">
        <f>IF(F2931=1,COUNTIF($F$8:F2931,1),"")</f>
        <v/>
      </c>
      <c r="I2931" s="157">
        <f>IFERROR($H$8:INDEX($H$8:$H$3000,COUNTIF($H$8:$H$3000,"?*")),"")</f>
        <v>0</v>
      </c>
    </row>
    <row r="2932" spans="1:9" x14ac:dyDescent="0.25">
      <c r="A2932">
        <f>--ISNUMBER(IFERROR(SEARCH('Project Costing'!#REF!,'Equipment &amp; Materials'!J2938,1),""))</f>
        <v>0</v>
      </c>
      <c r="B2932" t="str">
        <f>IF(A2932=1,COUNTIF($A$8:A2932,1),"")</f>
        <v/>
      </c>
      <c r="D2932" s="158">
        <f>IFERROR($C$8:INDEX($C$8:$C$3000,COUNTIF($C$8:$C$3000,"?*")),"")</f>
        <v>0</v>
      </c>
      <c r="F2932">
        <f>--ISNUMBER(IFERROR(SEARCH('Project Costing'!#REF!,'Equipment &amp; Materials'!J2938,1),""))</f>
        <v>0</v>
      </c>
      <c r="G2932" t="str">
        <f>IF(F2932=1,COUNTIF($F$8:F2932,1),"")</f>
        <v/>
      </c>
      <c r="I2932" s="157">
        <f>IFERROR($H$8:INDEX($H$8:$H$3000,COUNTIF($H$8:$H$3000,"?*")),"")</f>
        <v>0</v>
      </c>
    </row>
    <row r="2933" spans="1:9" x14ac:dyDescent="0.25">
      <c r="A2933">
        <f>--ISNUMBER(IFERROR(SEARCH('Project Costing'!#REF!,'Equipment &amp; Materials'!J2939,1),""))</f>
        <v>0</v>
      </c>
      <c r="B2933" t="str">
        <f>IF(A2933=1,COUNTIF($A$8:A2933,1),"")</f>
        <v/>
      </c>
      <c r="D2933" s="158">
        <f>IFERROR($C$8:INDEX($C$8:$C$3000,COUNTIF($C$8:$C$3000,"?*")),"")</f>
        <v>0</v>
      </c>
      <c r="F2933">
        <f>--ISNUMBER(IFERROR(SEARCH('Project Costing'!#REF!,'Equipment &amp; Materials'!J2939,1),""))</f>
        <v>0</v>
      </c>
      <c r="G2933" t="str">
        <f>IF(F2933=1,COUNTIF($F$8:F2933,1),"")</f>
        <v/>
      </c>
      <c r="I2933" s="157">
        <f>IFERROR($H$8:INDEX($H$8:$H$3000,COUNTIF($H$8:$H$3000,"?*")),"")</f>
        <v>0</v>
      </c>
    </row>
    <row r="2934" spans="1:9" x14ac:dyDescent="0.25">
      <c r="A2934">
        <f>--ISNUMBER(IFERROR(SEARCH('Project Costing'!#REF!,'Equipment &amp; Materials'!J2940,1),""))</f>
        <v>0</v>
      </c>
      <c r="B2934" t="str">
        <f>IF(A2934=1,COUNTIF($A$8:A2934,1),"")</f>
        <v/>
      </c>
      <c r="D2934" s="158">
        <f>IFERROR($C$8:INDEX($C$8:$C$3000,COUNTIF($C$8:$C$3000,"?*")),"")</f>
        <v>0</v>
      </c>
      <c r="F2934">
        <f>--ISNUMBER(IFERROR(SEARCH('Project Costing'!#REF!,'Equipment &amp; Materials'!J2940,1),""))</f>
        <v>0</v>
      </c>
      <c r="G2934" t="str">
        <f>IF(F2934=1,COUNTIF($F$8:F2934,1),"")</f>
        <v/>
      </c>
      <c r="I2934" s="157">
        <f>IFERROR($H$8:INDEX($H$8:$H$3000,COUNTIF($H$8:$H$3000,"?*")),"")</f>
        <v>0</v>
      </c>
    </row>
    <row r="2935" spans="1:9" x14ac:dyDescent="0.25">
      <c r="A2935">
        <f>--ISNUMBER(IFERROR(SEARCH('Project Costing'!#REF!,'Equipment &amp; Materials'!J2941,1),""))</f>
        <v>0</v>
      </c>
      <c r="B2935" t="str">
        <f>IF(A2935=1,COUNTIF($A$8:A2935,1),"")</f>
        <v/>
      </c>
      <c r="D2935" s="158">
        <f>IFERROR($C$8:INDEX($C$8:$C$3000,COUNTIF($C$8:$C$3000,"?*")),"")</f>
        <v>0</v>
      </c>
      <c r="F2935">
        <f>--ISNUMBER(IFERROR(SEARCH('Project Costing'!#REF!,'Equipment &amp; Materials'!J2941,1),""))</f>
        <v>0</v>
      </c>
      <c r="G2935" t="str">
        <f>IF(F2935=1,COUNTIF($F$8:F2935,1),"")</f>
        <v/>
      </c>
      <c r="I2935" s="157">
        <f>IFERROR($H$8:INDEX($H$8:$H$3000,COUNTIF($H$8:$H$3000,"?*")),"")</f>
        <v>0</v>
      </c>
    </row>
    <row r="2936" spans="1:9" x14ac:dyDescent="0.25">
      <c r="A2936">
        <f>--ISNUMBER(IFERROR(SEARCH('Project Costing'!#REF!,'Equipment &amp; Materials'!J2942,1),""))</f>
        <v>0</v>
      </c>
      <c r="B2936" t="str">
        <f>IF(A2936=1,COUNTIF($A$8:A2936,1),"")</f>
        <v/>
      </c>
      <c r="D2936" s="158">
        <f>IFERROR($C$8:INDEX($C$8:$C$3000,COUNTIF($C$8:$C$3000,"?*")),"")</f>
        <v>0</v>
      </c>
      <c r="F2936">
        <f>--ISNUMBER(IFERROR(SEARCH('Project Costing'!#REF!,'Equipment &amp; Materials'!J2942,1),""))</f>
        <v>0</v>
      </c>
      <c r="G2936" t="str">
        <f>IF(F2936=1,COUNTIF($F$8:F2936,1),"")</f>
        <v/>
      </c>
      <c r="I2936" s="157">
        <f>IFERROR($H$8:INDEX($H$8:$H$3000,COUNTIF($H$8:$H$3000,"?*")),"")</f>
        <v>0</v>
      </c>
    </row>
    <row r="2937" spans="1:9" x14ac:dyDescent="0.25">
      <c r="A2937">
        <f>--ISNUMBER(IFERROR(SEARCH('Project Costing'!#REF!,'Equipment &amp; Materials'!J2943,1),""))</f>
        <v>0</v>
      </c>
      <c r="B2937" t="str">
        <f>IF(A2937=1,COUNTIF($A$8:A2937,1),"")</f>
        <v/>
      </c>
      <c r="D2937" s="158">
        <f>IFERROR($C$8:INDEX($C$8:$C$3000,COUNTIF($C$8:$C$3000,"?*")),"")</f>
        <v>0</v>
      </c>
      <c r="F2937">
        <f>--ISNUMBER(IFERROR(SEARCH('Project Costing'!#REF!,'Equipment &amp; Materials'!J2943,1),""))</f>
        <v>0</v>
      </c>
      <c r="G2937" t="str">
        <f>IF(F2937=1,COUNTIF($F$8:F2937,1),"")</f>
        <v/>
      </c>
      <c r="I2937" s="157">
        <f>IFERROR($H$8:INDEX($H$8:$H$3000,COUNTIF($H$8:$H$3000,"?*")),"")</f>
        <v>0</v>
      </c>
    </row>
    <row r="2938" spans="1:9" x14ac:dyDescent="0.25">
      <c r="A2938">
        <f>--ISNUMBER(IFERROR(SEARCH('Project Costing'!#REF!,'Equipment &amp; Materials'!J2944,1),""))</f>
        <v>0</v>
      </c>
      <c r="B2938" t="str">
        <f>IF(A2938=1,COUNTIF($A$8:A2938,1),"")</f>
        <v/>
      </c>
      <c r="D2938" s="158">
        <f>IFERROR($C$8:INDEX($C$8:$C$3000,COUNTIF($C$8:$C$3000,"?*")),"")</f>
        <v>0</v>
      </c>
      <c r="F2938">
        <f>--ISNUMBER(IFERROR(SEARCH('Project Costing'!#REF!,'Equipment &amp; Materials'!J2944,1),""))</f>
        <v>0</v>
      </c>
      <c r="G2938" t="str">
        <f>IF(F2938=1,COUNTIF($F$8:F2938,1),"")</f>
        <v/>
      </c>
      <c r="I2938" s="157">
        <f>IFERROR($H$8:INDEX($H$8:$H$3000,COUNTIF($H$8:$H$3000,"?*")),"")</f>
        <v>0</v>
      </c>
    </row>
    <row r="2939" spans="1:9" x14ac:dyDescent="0.25">
      <c r="A2939">
        <f>--ISNUMBER(IFERROR(SEARCH('Project Costing'!#REF!,'Equipment &amp; Materials'!J2945,1),""))</f>
        <v>0</v>
      </c>
      <c r="B2939" t="str">
        <f>IF(A2939=1,COUNTIF($A$8:A2939,1),"")</f>
        <v/>
      </c>
      <c r="D2939" s="158">
        <f>IFERROR($C$8:INDEX($C$8:$C$3000,COUNTIF($C$8:$C$3000,"?*")),"")</f>
        <v>0</v>
      </c>
      <c r="F2939">
        <f>--ISNUMBER(IFERROR(SEARCH('Project Costing'!#REF!,'Equipment &amp; Materials'!J2945,1),""))</f>
        <v>0</v>
      </c>
      <c r="G2939" t="str">
        <f>IF(F2939=1,COUNTIF($F$8:F2939,1),"")</f>
        <v/>
      </c>
      <c r="I2939" s="157">
        <f>IFERROR($H$8:INDEX($H$8:$H$3000,COUNTIF($H$8:$H$3000,"?*")),"")</f>
        <v>0</v>
      </c>
    </row>
    <row r="2940" spans="1:9" x14ac:dyDescent="0.25">
      <c r="A2940">
        <f>--ISNUMBER(IFERROR(SEARCH('Project Costing'!#REF!,'Equipment &amp; Materials'!J2946,1),""))</f>
        <v>0</v>
      </c>
      <c r="B2940" t="str">
        <f>IF(A2940=1,COUNTIF($A$8:A2940,1),"")</f>
        <v/>
      </c>
      <c r="D2940" s="158">
        <f>IFERROR($C$8:INDEX($C$8:$C$3000,COUNTIF($C$8:$C$3000,"?*")),"")</f>
        <v>0</v>
      </c>
      <c r="F2940">
        <f>--ISNUMBER(IFERROR(SEARCH('Project Costing'!#REF!,'Equipment &amp; Materials'!J2946,1),""))</f>
        <v>0</v>
      </c>
      <c r="G2940" t="str">
        <f>IF(F2940=1,COUNTIF($F$8:F2940,1),"")</f>
        <v/>
      </c>
      <c r="I2940" s="157">
        <f>IFERROR($H$8:INDEX($H$8:$H$3000,COUNTIF($H$8:$H$3000,"?*")),"")</f>
        <v>0</v>
      </c>
    </row>
    <row r="2941" spans="1:9" x14ac:dyDescent="0.25">
      <c r="A2941">
        <f>--ISNUMBER(IFERROR(SEARCH('Project Costing'!#REF!,'Equipment &amp; Materials'!J2947,1),""))</f>
        <v>0</v>
      </c>
      <c r="B2941" t="str">
        <f>IF(A2941=1,COUNTIF($A$8:A2941,1),"")</f>
        <v/>
      </c>
      <c r="D2941" s="158">
        <f>IFERROR($C$8:INDEX($C$8:$C$3000,COUNTIF($C$8:$C$3000,"?*")),"")</f>
        <v>0</v>
      </c>
      <c r="F2941">
        <f>--ISNUMBER(IFERROR(SEARCH('Project Costing'!#REF!,'Equipment &amp; Materials'!J2947,1),""))</f>
        <v>0</v>
      </c>
      <c r="G2941" t="str">
        <f>IF(F2941=1,COUNTIF($F$8:F2941,1),"")</f>
        <v/>
      </c>
      <c r="I2941" s="157">
        <f>IFERROR($H$8:INDEX($H$8:$H$3000,COUNTIF($H$8:$H$3000,"?*")),"")</f>
        <v>0</v>
      </c>
    </row>
    <row r="2942" spans="1:9" x14ac:dyDescent="0.25">
      <c r="A2942">
        <f>--ISNUMBER(IFERROR(SEARCH('Project Costing'!#REF!,'Equipment &amp; Materials'!J2948,1),""))</f>
        <v>0</v>
      </c>
      <c r="B2942" t="str">
        <f>IF(A2942=1,COUNTIF($A$8:A2942,1),"")</f>
        <v/>
      </c>
      <c r="D2942" s="158">
        <f>IFERROR($C$8:INDEX($C$8:$C$3000,COUNTIF($C$8:$C$3000,"?*")),"")</f>
        <v>0</v>
      </c>
      <c r="F2942">
        <f>--ISNUMBER(IFERROR(SEARCH('Project Costing'!#REF!,'Equipment &amp; Materials'!J2948,1),""))</f>
        <v>0</v>
      </c>
      <c r="G2942" t="str">
        <f>IF(F2942=1,COUNTIF($F$8:F2942,1),"")</f>
        <v/>
      </c>
      <c r="I2942" s="157">
        <f>IFERROR($H$8:INDEX($H$8:$H$3000,COUNTIF($H$8:$H$3000,"?*")),"")</f>
        <v>0</v>
      </c>
    </row>
    <row r="2943" spans="1:9" x14ac:dyDescent="0.25">
      <c r="A2943">
        <f>--ISNUMBER(IFERROR(SEARCH('Project Costing'!#REF!,'Equipment &amp; Materials'!J2949,1),""))</f>
        <v>0</v>
      </c>
      <c r="B2943" t="str">
        <f>IF(A2943=1,COUNTIF($A$8:A2943,1),"")</f>
        <v/>
      </c>
      <c r="D2943" s="158">
        <f>IFERROR($C$8:INDEX($C$8:$C$3000,COUNTIF($C$8:$C$3000,"?*")),"")</f>
        <v>0</v>
      </c>
      <c r="F2943">
        <f>--ISNUMBER(IFERROR(SEARCH('Project Costing'!#REF!,'Equipment &amp; Materials'!J2949,1),""))</f>
        <v>0</v>
      </c>
      <c r="G2943" t="str">
        <f>IF(F2943=1,COUNTIF($F$8:F2943,1),"")</f>
        <v/>
      </c>
      <c r="I2943" s="157">
        <f>IFERROR($H$8:INDEX($H$8:$H$3000,COUNTIF($H$8:$H$3000,"?*")),"")</f>
        <v>0</v>
      </c>
    </row>
    <row r="2944" spans="1:9" x14ac:dyDescent="0.25">
      <c r="A2944">
        <f>--ISNUMBER(IFERROR(SEARCH('Project Costing'!#REF!,'Equipment &amp; Materials'!J2950,1),""))</f>
        <v>0</v>
      </c>
      <c r="B2944" t="str">
        <f>IF(A2944=1,COUNTIF($A$8:A2944,1),"")</f>
        <v/>
      </c>
      <c r="D2944" s="158">
        <f>IFERROR($C$8:INDEX($C$8:$C$3000,COUNTIF($C$8:$C$3000,"?*")),"")</f>
        <v>0</v>
      </c>
      <c r="F2944">
        <f>--ISNUMBER(IFERROR(SEARCH('Project Costing'!#REF!,'Equipment &amp; Materials'!J2950,1),""))</f>
        <v>0</v>
      </c>
      <c r="G2944" t="str">
        <f>IF(F2944=1,COUNTIF($F$8:F2944,1),"")</f>
        <v/>
      </c>
      <c r="I2944" s="157">
        <f>IFERROR($H$8:INDEX($H$8:$H$3000,COUNTIF($H$8:$H$3000,"?*")),"")</f>
        <v>0</v>
      </c>
    </row>
    <row r="2945" spans="1:9" x14ac:dyDescent="0.25">
      <c r="A2945">
        <f>--ISNUMBER(IFERROR(SEARCH('Project Costing'!#REF!,'Equipment &amp; Materials'!J2951,1),""))</f>
        <v>0</v>
      </c>
      <c r="B2945" t="str">
        <f>IF(A2945=1,COUNTIF($A$8:A2945,1),"")</f>
        <v/>
      </c>
      <c r="D2945" s="158">
        <f>IFERROR($C$8:INDEX($C$8:$C$3000,COUNTIF($C$8:$C$3000,"?*")),"")</f>
        <v>0</v>
      </c>
      <c r="F2945">
        <f>--ISNUMBER(IFERROR(SEARCH('Project Costing'!#REF!,'Equipment &amp; Materials'!J2951,1),""))</f>
        <v>0</v>
      </c>
      <c r="G2945" t="str">
        <f>IF(F2945=1,COUNTIF($F$8:F2945,1),"")</f>
        <v/>
      </c>
      <c r="I2945" s="157">
        <f>IFERROR($H$8:INDEX($H$8:$H$3000,COUNTIF($H$8:$H$3000,"?*")),"")</f>
        <v>0</v>
      </c>
    </row>
    <row r="2946" spans="1:9" x14ac:dyDescent="0.25">
      <c r="A2946">
        <f>--ISNUMBER(IFERROR(SEARCH('Project Costing'!#REF!,'Equipment &amp; Materials'!J2952,1),""))</f>
        <v>0</v>
      </c>
      <c r="B2946" t="str">
        <f>IF(A2946=1,COUNTIF($A$8:A2946,1),"")</f>
        <v/>
      </c>
      <c r="D2946" s="158">
        <f>IFERROR($C$8:INDEX($C$8:$C$3000,COUNTIF($C$8:$C$3000,"?*")),"")</f>
        <v>0</v>
      </c>
      <c r="F2946">
        <f>--ISNUMBER(IFERROR(SEARCH('Project Costing'!#REF!,'Equipment &amp; Materials'!J2952,1),""))</f>
        <v>0</v>
      </c>
      <c r="G2946" t="str">
        <f>IF(F2946=1,COUNTIF($F$8:F2946,1),"")</f>
        <v/>
      </c>
      <c r="I2946" s="157">
        <f>IFERROR($H$8:INDEX($H$8:$H$3000,COUNTIF($H$8:$H$3000,"?*")),"")</f>
        <v>0</v>
      </c>
    </row>
    <row r="2947" spans="1:9" x14ac:dyDescent="0.25">
      <c r="A2947">
        <f>--ISNUMBER(IFERROR(SEARCH('Project Costing'!#REF!,'Equipment &amp; Materials'!J2953,1),""))</f>
        <v>0</v>
      </c>
      <c r="B2947" t="str">
        <f>IF(A2947=1,COUNTIF($A$8:A2947,1),"")</f>
        <v/>
      </c>
      <c r="D2947" s="158">
        <f>IFERROR($C$8:INDEX($C$8:$C$3000,COUNTIF($C$8:$C$3000,"?*")),"")</f>
        <v>0</v>
      </c>
      <c r="F2947">
        <f>--ISNUMBER(IFERROR(SEARCH('Project Costing'!#REF!,'Equipment &amp; Materials'!J2953,1),""))</f>
        <v>0</v>
      </c>
      <c r="G2947" t="str">
        <f>IF(F2947=1,COUNTIF($F$8:F2947,1),"")</f>
        <v/>
      </c>
      <c r="I2947" s="157">
        <f>IFERROR($H$8:INDEX($H$8:$H$3000,COUNTIF($H$8:$H$3000,"?*")),"")</f>
        <v>0</v>
      </c>
    </row>
    <row r="2948" spans="1:9" x14ac:dyDescent="0.25">
      <c r="A2948">
        <f>--ISNUMBER(IFERROR(SEARCH('Project Costing'!#REF!,'Equipment &amp; Materials'!J2954,1),""))</f>
        <v>0</v>
      </c>
      <c r="B2948" t="str">
        <f>IF(A2948=1,COUNTIF($A$8:A2948,1),"")</f>
        <v/>
      </c>
      <c r="D2948" s="158">
        <f>IFERROR($C$8:INDEX($C$8:$C$3000,COUNTIF($C$8:$C$3000,"?*")),"")</f>
        <v>0</v>
      </c>
      <c r="F2948">
        <f>--ISNUMBER(IFERROR(SEARCH('Project Costing'!#REF!,'Equipment &amp; Materials'!J2954,1),""))</f>
        <v>0</v>
      </c>
      <c r="G2948" t="str">
        <f>IF(F2948=1,COUNTIF($F$8:F2948,1),"")</f>
        <v/>
      </c>
      <c r="I2948" s="157">
        <f>IFERROR($H$8:INDEX($H$8:$H$3000,COUNTIF($H$8:$H$3000,"?*")),"")</f>
        <v>0</v>
      </c>
    </row>
    <row r="2949" spans="1:9" x14ac:dyDescent="0.25">
      <c r="A2949">
        <f>--ISNUMBER(IFERROR(SEARCH('Project Costing'!#REF!,'Equipment &amp; Materials'!J2955,1),""))</f>
        <v>0</v>
      </c>
      <c r="B2949" t="str">
        <f>IF(A2949=1,COUNTIF($A$8:A2949,1),"")</f>
        <v/>
      </c>
      <c r="D2949" s="158">
        <f>IFERROR($C$8:INDEX($C$8:$C$3000,COUNTIF($C$8:$C$3000,"?*")),"")</f>
        <v>0</v>
      </c>
      <c r="F2949">
        <f>--ISNUMBER(IFERROR(SEARCH('Project Costing'!#REF!,'Equipment &amp; Materials'!J2955,1),""))</f>
        <v>0</v>
      </c>
      <c r="G2949" t="str">
        <f>IF(F2949=1,COUNTIF($F$8:F2949,1),"")</f>
        <v/>
      </c>
      <c r="I2949" s="157">
        <f>IFERROR($H$8:INDEX($H$8:$H$3000,COUNTIF($H$8:$H$3000,"?*")),"")</f>
        <v>0</v>
      </c>
    </row>
    <row r="2950" spans="1:9" x14ac:dyDescent="0.25">
      <c r="A2950">
        <f>--ISNUMBER(IFERROR(SEARCH('Project Costing'!#REF!,'Equipment &amp; Materials'!J2956,1),""))</f>
        <v>0</v>
      </c>
      <c r="B2950" t="str">
        <f>IF(A2950=1,COUNTIF($A$8:A2950,1),"")</f>
        <v/>
      </c>
      <c r="D2950" s="158">
        <f>IFERROR($C$8:INDEX($C$8:$C$3000,COUNTIF($C$8:$C$3000,"?*")),"")</f>
        <v>0</v>
      </c>
      <c r="F2950">
        <f>--ISNUMBER(IFERROR(SEARCH('Project Costing'!#REF!,'Equipment &amp; Materials'!J2956,1),""))</f>
        <v>0</v>
      </c>
      <c r="G2950" t="str">
        <f>IF(F2950=1,COUNTIF($F$8:F2950,1),"")</f>
        <v/>
      </c>
      <c r="I2950" s="157">
        <f>IFERROR($H$8:INDEX($H$8:$H$3000,COUNTIF($H$8:$H$3000,"?*")),"")</f>
        <v>0</v>
      </c>
    </row>
    <row r="2951" spans="1:9" x14ac:dyDescent="0.25">
      <c r="A2951">
        <f>--ISNUMBER(IFERROR(SEARCH('Project Costing'!#REF!,'Equipment &amp; Materials'!J2957,1),""))</f>
        <v>0</v>
      </c>
      <c r="B2951" t="str">
        <f>IF(A2951=1,COUNTIF($A$8:A2951,1),"")</f>
        <v/>
      </c>
      <c r="D2951" s="158">
        <f>IFERROR($C$8:INDEX($C$8:$C$3000,COUNTIF($C$8:$C$3000,"?*")),"")</f>
        <v>0</v>
      </c>
      <c r="F2951">
        <f>--ISNUMBER(IFERROR(SEARCH('Project Costing'!#REF!,'Equipment &amp; Materials'!J2957,1),""))</f>
        <v>0</v>
      </c>
      <c r="G2951" t="str">
        <f>IF(F2951=1,COUNTIF($F$8:F2951,1),"")</f>
        <v/>
      </c>
      <c r="I2951" s="157">
        <f>IFERROR($H$8:INDEX($H$8:$H$3000,COUNTIF($H$8:$H$3000,"?*")),"")</f>
        <v>0</v>
      </c>
    </row>
    <row r="2952" spans="1:9" x14ac:dyDescent="0.25">
      <c r="A2952">
        <f>--ISNUMBER(IFERROR(SEARCH('Project Costing'!#REF!,'Equipment &amp; Materials'!J2958,1),""))</f>
        <v>0</v>
      </c>
      <c r="B2952" t="str">
        <f>IF(A2952=1,COUNTIF($A$8:A2952,1),"")</f>
        <v/>
      </c>
      <c r="D2952" s="158">
        <f>IFERROR($C$8:INDEX($C$8:$C$3000,COUNTIF($C$8:$C$3000,"?*")),"")</f>
        <v>0</v>
      </c>
      <c r="F2952">
        <f>--ISNUMBER(IFERROR(SEARCH('Project Costing'!#REF!,'Equipment &amp; Materials'!J2958,1),""))</f>
        <v>0</v>
      </c>
      <c r="G2952" t="str">
        <f>IF(F2952=1,COUNTIF($F$8:F2952,1),"")</f>
        <v/>
      </c>
      <c r="I2952" s="157">
        <f>IFERROR($H$8:INDEX($H$8:$H$3000,COUNTIF($H$8:$H$3000,"?*")),"")</f>
        <v>0</v>
      </c>
    </row>
    <row r="2953" spans="1:9" x14ac:dyDescent="0.25">
      <c r="A2953">
        <f>--ISNUMBER(IFERROR(SEARCH('Project Costing'!#REF!,'Equipment &amp; Materials'!J2959,1),""))</f>
        <v>0</v>
      </c>
      <c r="B2953" t="str">
        <f>IF(A2953=1,COUNTIF($A$8:A2953,1),"")</f>
        <v/>
      </c>
      <c r="D2953" s="158">
        <f>IFERROR($C$8:INDEX($C$8:$C$3000,COUNTIF($C$8:$C$3000,"?*")),"")</f>
        <v>0</v>
      </c>
      <c r="F2953">
        <f>--ISNUMBER(IFERROR(SEARCH('Project Costing'!#REF!,'Equipment &amp; Materials'!J2959,1),""))</f>
        <v>0</v>
      </c>
      <c r="G2953" t="str">
        <f>IF(F2953=1,COUNTIF($F$8:F2953,1),"")</f>
        <v/>
      </c>
      <c r="I2953" s="157">
        <f>IFERROR($H$8:INDEX($H$8:$H$3000,COUNTIF($H$8:$H$3000,"?*")),"")</f>
        <v>0</v>
      </c>
    </row>
    <row r="2954" spans="1:9" x14ac:dyDescent="0.25">
      <c r="A2954">
        <f>--ISNUMBER(IFERROR(SEARCH('Project Costing'!#REF!,'Equipment &amp; Materials'!J2960,1),""))</f>
        <v>0</v>
      </c>
      <c r="B2954" t="str">
        <f>IF(A2954=1,COUNTIF($A$8:A2954,1),"")</f>
        <v/>
      </c>
      <c r="D2954" s="158">
        <f>IFERROR($C$8:INDEX($C$8:$C$3000,COUNTIF($C$8:$C$3000,"?*")),"")</f>
        <v>0</v>
      </c>
      <c r="F2954">
        <f>--ISNUMBER(IFERROR(SEARCH('Project Costing'!#REF!,'Equipment &amp; Materials'!J2960,1),""))</f>
        <v>0</v>
      </c>
      <c r="G2954" t="str">
        <f>IF(F2954=1,COUNTIF($F$8:F2954,1),"")</f>
        <v/>
      </c>
      <c r="I2954" s="157">
        <f>IFERROR($H$8:INDEX($H$8:$H$3000,COUNTIF($H$8:$H$3000,"?*")),"")</f>
        <v>0</v>
      </c>
    </row>
    <row r="2955" spans="1:9" x14ac:dyDescent="0.25">
      <c r="A2955">
        <f>--ISNUMBER(IFERROR(SEARCH('Project Costing'!#REF!,'Equipment &amp; Materials'!J2961,1),""))</f>
        <v>0</v>
      </c>
      <c r="B2955" t="str">
        <f>IF(A2955=1,COUNTIF($A$8:A2955,1),"")</f>
        <v/>
      </c>
      <c r="D2955" s="158">
        <f>IFERROR($C$8:INDEX($C$8:$C$3000,COUNTIF($C$8:$C$3000,"?*")),"")</f>
        <v>0</v>
      </c>
      <c r="F2955">
        <f>--ISNUMBER(IFERROR(SEARCH('Project Costing'!#REF!,'Equipment &amp; Materials'!J2961,1),""))</f>
        <v>0</v>
      </c>
      <c r="G2955" t="str">
        <f>IF(F2955=1,COUNTIF($F$8:F2955,1),"")</f>
        <v/>
      </c>
      <c r="I2955" s="157">
        <f>IFERROR($H$8:INDEX($H$8:$H$3000,COUNTIF($H$8:$H$3000,"?*")),"")</f>
        <v>0</v>
      </c>
    </row>
    <row r="2956" spans="1:9" x14ac:dyDescent="0.25">
      <c r="A2956">
        <f>--ISNUMBER(IFERROR(SEARCH('Project Costing'!#REF!,'Equipment &amp; Materials'!J2962,1),""))</f>
        <v>0</v>
      </c>
      <c r="B2956" t="str">
        <f>IF(A2956=1,COUNTIF($A$8:A2956,1),"")</f>
        <v/>
      </c>
      <c r="D2956" s="158">
        <f>IFERROR($C$8:INDEX($C$8:$C$3000,COUNTIF($C$8:$C$3000,"?*")),"")</f>
        <v>0</v>
      </c>
      <c r="F2956">
        <f>--ISNUMBER(IFERROR(SEARCH('Project Costing'!#REF!,'Equipment &amp; Materials'!J2962,1),""))</f>
        <v>0</v>
      </c>
      <c r="G2956" t="str">
        <f>IF(F2956=1,COUNTIF($F$8:F2956,1),"")</f>
        <v/>
      </c>
      <c r="I2956" s="157">
        <f>IFERROR($H$8:INDEX($H$8:$H$3000,COUNTIF($H$8:$H$3000,"?*")),"")</f>
        <v>0</v>
      </c>
    </row>
    <row r="2957" spans="1:9" x14ac:dyDescent="0.25">
      <c r="A2957">
        <f>--ISNUMBER(IFERROR(SEARCH('Project Costing'!#REF!,'Equipment &amp; Materials'!J2963,1),""))</f>
        <v>0</v>
      </c>
      <c r="B2957" t="str">
        <f>IF(A2957=1,COUNTIF($A$8:A2957,1),"")</f>
        <v/>
      </c>
      <c r="D2957" s="158">
        <f>IFERROR($C$8:INDEX($C$8:$C$3000,COUNTIF($C$8:$C$3000,"?*")),"")</f>
        <v>0</v>
      </c>
      <c r="F2957">
        <f>--ISNUMBER(IFERROR(SEARCH('Project Costing'!#REF!,'Equipment &amp; Materials'!J2963,1),""))</f>
        <v>0</v>
      </c>
      <c r="G2957" t="str">
        <f>IF(F2957=1,COUNTIF($F$8:F2957,1),"")</f>
        <v/>
      </c>
      <c r="I2957" s="157">
        <f>IFERROR($H$8:INDEX($H$8:$H$3000,COUNTIF($H$8:$H$3000,"?*")),"")</f>
        <v>0</v>
      </c>
    </row>
    <row r="2958" spans="1:9" x14ac:dyDescent="0.25">
      <c r="A2958">
        <f>--ISNUMBER(IFERROR(SEARCH('Project Costing'!#REF!,'Equipment &amp; Materials'!J2964,1),""))</f>
        <v>0</v>
      </c>
      <c r="B2958" t="str">
        <f>IF(A2958=1,COUNTIF($A$8:A2958,1),"")</f>
        <v/>
      </c>
      <c r="D2958" s="158">
        <f>IFERROR($C$8:INDEX($C$8:$C$3000,COUNTIF($C$8:$C$3000,"?*")),"")</f>
        <v>0</v>
      </c>
      <c r="F2958">
        <f>--ISNUMBER(IFERROR(SEARCH('Project Costing'!#REF!,'Equipment &amp; Materials'!J2964,1),""))</f>
        <v>0</v>
      </c>
      <c r="G2958" t="str">
        <f>IF(F2958=1,COUNTIF($F$8:F2958,1),"")</f>
        <v/>
      </c>
      <c r="I2958" s="157">
        <f>IFERROR($H$8:INDEX($H$8:$H$3000,COUNTIF($H$8:$H$3000,"?*")),"")</f>
        <v>0</v>
      </c>
    </row>
    <row r="2959" spans="1:9" x14ac:dyDescent="0.25">
      <c r="A2959">
        <f>--ISNUMBER(IFERROR(SEARCH('Project Costing'!#REF!,'Equipment &amp; Materials'!J2965,1),""))</f>
        <v>0</v>
      </c>
      <c r="B2959" t="str">
        <f>IF(A2959=1,COUNTIF($A$8:A2959,1),"")</f>
        <v/>
      </c>
      <c r="D2959" s="158">
        <f>IFERROR($C$8:INDEX($C$8:$C$3000,COUNTIF($C$8:$C$3000,"?*")),"")</f>
        <v>0</v>
      </c>
      <c r="F2959">
        <f>--ISNUMBER(IFERROR(SEARCH('Project Costing'!#REF!,'Equipment &amp; Materials'!J2965,1),""))</f>
        <v>0</v>
      </c>
      <c r="G2959" t="str">
        <f>IF(F2959=1,COUNTIF($F$8:F2959,1),"")</f>
        <v/>
      </c>
      <c r="I2959" s="157">
        <f>IFERROR($H$8:INDEX($H$8:$H$3000,COUNTIF($H$8:$H$3000,"?*")),"")</f>
        <v>0</v>
      </c>
    </row>
    <row r="2960" spans="1:9" x14ac:dyDescent="0.25">
      <c r="A2960">
        <f>--ISNUMBER(IFERROR(SEARCH('Project Costing'!#REF!,'Equipment &amp; Materials'!J2966,1),""))</f>
        <v>0</v>
      </c>
      <c r="B2960" t="str">
        <f>IF(A2960=1,COUNTIF($A$8:A2960,1),"")</f>
        <v/>
      </c>
      <c r="D2960" s="158">
        <f>IFERROR($C$8:INDEX($C$8:$C$3000,COUNTIF($C$8:$C$3000,"?*")),"")</f>
        <v>0</v>
      </c>
      <c r="F2960">
        <f>--ISNUMBER(IFERROR(SEARCH('Project Costing'!#REF!,'Equipment &amp; Materials'!J2966,1),""))</f>
        <v>0</v>
      </c>
      <c r="G2960" t="str">
        <f>IF(F2960=1,COUNTIF($F$8:F2960,1),"")</f>
        <v/>
      </c>
      <c r="I2960" s="157">
        <f>IFERROR($H$8:INDEX($H$8:$H$3000,COUNTIF($H$8:$H$3000,"?*")),"")</f>
        <v>0</v>
      </c>
    </row>
    <row r="2961" spans="1:9" x14ac:dyDescent="0.25">
      <c r="A2961">
        <f>--ISNUMBER(IFERROR(SEARCH('Project Costing'!#REF!,'Equipment &amp; Materials'!J2967,1),""))</f>
        <v>0</v>
      </c>
      <c r="B2961" t="str">
        <f>IF(A2961=1,COUNTIF($A$8:A2961,1),"")</f>
        <v/>
      </c>
      <c r="D2961" s="158">
        <f>IFERROR($C$8:INDEX($C$8:$C$3000,COUNTIF($C$8:$C$3000,"?*")),"")</f>
        <v>0</v>
      </c>
      <c r="F2961">
        <f>--ISNUMBER(IFERROR(SEARCH('Project Costing'!#REF!,'Equipment &amp; Materials'!J2967,1),""))</f>
        <v>0</v>
      </c>
      <c r="G2961" t="str">
        <f>IF(F2961=1,COUNTIF($F$8:F2961,1),"")</f>
        <v/>
      </c>
      <c r="I2961" s="157">
        <f>IFERROR($H$8:INDEX($H$8:$H$3000,COUNTIF($H$8:$H$3000,"?*")),"")</f>
        <v>0</v>
      </c>
    </row>
    <row r="2962" spans="1:9" x14ac:dyDescent="0.25">
      <c r="A2962">
        <f>--ISNUMBER(IFERROR(SEARCH('Project Costing'!#REF!,'Equipment &amp; Materials'!J2968,1),""))</f>
        <v>0</v>
      </c>
      <c r="B2962" t="str">
        <f>IF(A2962=1,COUNTIF($A$8:A2962,1),"")</f>
        <v/>
      </c>
      <c r="D2962" s="158">
        <f>IFERROR($C$8:INDEX($C$8:$C$3000,COUNTIF($C$8:$C$3000,"?*")),"")</f>
        <v>0</v>
      </c>
      <c r="F2962">
        <f>--ISNUMBER(IFERROR(SEARCH('Project Costing'!#REF!,'Equipment &amp; Materials'!J2968,1),""))</f>
        <v>0</v>
      </c>
      <c r="G2962" t="str">
        <f>IF(F2962=1,COUNTIF($F$8:F2962,1),"")</f>
        <v/>
      </c>
      <c r="I2962" s="157">
        <f>IFERROR($H$8:INDEX($H$8:$H$3000,COUNTIF($H$8:$H$3000,"?*")),"")</f>
        <v>0</v>
      </c>
    </row>
    <row r="2963" spans="1:9" x14ac:dyDescent="0.25">
      <c r="A2963">
        <f>--ISNUMBER(IFERROR(SEARCH('Project Costing'!#REF!,'Equipment &amp; Materials'!J2969,1),""))</f>
        <v>0</v>
      </c>
      <c r="B2963" t="str">
        <f>IF(A2963=1,COUNTIF($A$8:A2963,1),"")</f>
        <v/>
      </c>
      <c r="D2963" s="158">
        <f>IFERROR($C$8:INDEX($C$8:$C$3000,COUNTIF($C$8:$C$3000,"?*")),"")</f>
        <v>0</v>
      </c>
      <c r="F2963">
        <f>--ISNUMBER(IFERROR(SEARCH('Project Costing'!#REF!,'Equipment &amp; Materials'!J2969,1),""))</f>
        <v>0</v>
      </c>
      <c r="G2963" t="str">
        <f>IF(F2963=1,COUNTIF($F$8:F2963,1),"")</f>
        <v/>
      </c>
      <c r="I2963" s="157">
        <f>IFERROR($H$8:INDEX($H$8:$H$3000,COUNTIF($H$8:$H$3000,"?*")),"")</f>
        <v>0</v>
      </c>
    </row>
    <row r="2964" spans="1:9" x14ac:dyDescent="0.25">
      <c r="A2964">
        <f>--ISNUMBER(IFERROR(SEARCH('Project Costing'!#REF!,'Equipment &amp; Materials'!J2970,1),""))</f>
        <v>0</v>
      </c>
      <c r="B2964" t="str">
        <f>IF(A2964=1,COUNTIF($A$8:A2964,1),"")</f>
        <v/>
      </c>
      <c r="D2964" s="158">
        <f>IFERROR($C$8:INDEX($C$8:$C$3000,COUNTIF($C$8:$C$3000,"?*")),"")</f>
        <v>0</v>
      </c>
      <c r="F2964">
        <f>--ISNUMBER(IFERROR(SEARCH('Project Costing'!#REF!,'Equipment &amp; Materials'!J2970,1),""))</f>
        <v>0</v>
      </c>
      <c r="G2964" t="str">
        <f>IF(F2964=1,COUNTIF($F$8:F2964,1),"")</f>
        <v/>
      </c>
      <c r="I2964" s="157">
        <f>IFERROR($H$8:INDEX($H$8:$H$3000,COUNTIF($H$8:$H$3000,"?*")),"")</f>
        <v>0</v>
      </c>
    </row>
    <row r="2965" spans="1:9" x14ac:dyDescent="0.25">
      <c r="A2965">
        <f>--ISNUMBER(IFERROR(SEARCH('Project Costing'!#REF!,'Equipment &amp; Materials'!J2971,1),""))</f>
        <v>0</v>
      </c>
      <c r="B2965" t="str">
        <f>IF(A2965=1,COUNTIF($A$8:A2965,1),"")</f>
        <v/>
      </c>
      <c r="D2965" s="158">
        <f>IFERROR($C$8:INDEX($C$8:$C$3000,COUNTIF($C$8:$C$3000,"?*")),"")</f>
        <v>0</v>
      </c>
      <c r="F2965">
        <f>--ISNUMBER(IFERROR(SEARCH('Project Costing'!#REF!,'Equipment &amp; Materials'!J2971,1),""))</f>
        <v>0</v>
      </c>
      <c r="G2965" t="str">
        <f>IF(F2965=1,COUNTIF($F$8:F2965,1),"")</f>
        <v/>
      </c>
      <c r="I2965" s="157">
        <f>IFERROR($H$8:INDEX($H$8:$H$3000,COUNTIF($H$8:$H$3000,"?*")),"")</f>
        <v>0</v>
      </c>
    </row>
    <row r="2966" spans="1:9" x14ac:dyDescent="0.25">
      <c r="A2966">
        <f>--ISNUMBER(IFERROR(SEARCH('Project Costing'!#REF!,'Equipment &amp; Materials'!J2972,1),""))</f>
        <v>0</v>
      </c>
      <c r="B2966" t="str">
        <f>IF(A2966=1,COUNTIF($A$8:A2966,1),"")</f>
        <v/>
      </c>
      <c r="D2966" s="158">
        <f>IFERROR($C$8:INDEX($C$8:$C$3000,COUNTIF($C$8:$C$3000,"?*")),"")</f>
        <v>0</v>
      </c>
      <c r="F2966">
        <f>--ISNUMBER(IFERROR(SEARCH('Project Costing'!#REF!,'Equipment &amp; Materials'!J2972,1),""))</f>
        <v>0</v>
      </c>
      <c r="G2966" t="str">
        <f>IF(F2966=1,COUNTIF($F$8:F2966,1),"")</f>
        <v/>
      </c>
      <c r="I2966" s="157">
        <f>IFERROR($H$8:INDEX($H$8:$H$3000,COUNTIF($H$8:$H$3000,"?*")),"")</f>
        <v>0</v>
      </c>
    </row>
    <row r="2967" spans="1:9" x14ac:dyDescent="0.25">
      <c r="A2967">
        <f>--ISNUMBER(IFERROR(SEARCH('Project Costing'!#REF!,'Equipment &amp; Materials'!J2973,1),""))</f>
        <v>0</v>
      </c>
      <c r="B2967" t="str">
        <f>IF(A2967=1,COUNTIF($A$8:A2967,1),"")</f>
        <v/>
      </c>
      <c r="D2967" s="158">
        <f>IFERROR($C$8:INDEX($C$8:$C$3000,COUNTIF($C$8:$C$3000,"?*")),"")</f>
        <v>0</v>
      </c>
      <c r="F2967">
        <f>--ISNUMBER(IFERROR(SEARCH('Project Costing'!#REF!,'Equipment &amp; Materials'!J2973,1),""))</f>
        <v>0</v>
      </c>
      <c r="G2967" t="str">
        <f>IF(F2967=1,COUNTIF($F$8:F2967,1),"")</f>
        <v/>
      </c>
      <c r="I2967" s="157">
        <f>IFERROR($H$8:INDEX($H$8:$H$3000,COUNTIF($H$8:$H$3000,"?*")),"")</f>
        <v>0</v>
      </c>
    </row>
    <row r="2968" spans="1:9" x14ac:dyDescent="0.25">
      <c r="A2968">
        <f>--ISNUMBER(IFERROR(SEARCH('Project Costing'!#REF!,'Equipment &amp; Materials'!J2974,1),""))</f>
        <v>0</v>
      </c>
      <c r="B2968" t="str">
        <f>IF(A2968=1,COUNTIF($A$8:A2968,1),"")</f>
        <v/>
      </c>
      <c r="D2968" s="158">
        <f>IFERROR($C$8:INDEX($C$8:$C$3000,COUNTIF($C$8:$C$3000,"?*")),"")</f>
        <v>0</v>
      </c>
      <c r="F2968">
        <f>--ISNUMBER(IFERROR(SEARCH('Project Costing'!#REF!,'Equipment &amp; Materials'!J2974,1),""))</f>
        <v>0</v>
      </c>
      <c r="G2968" t="str">
        <f>IF(F2968=1,COUNTIF($F$8:F2968,1),"")</f>
        <v/>
      </c>
      <c r="I2968" s="157">
        <f>IFERROR($H$8:INDEX($H$8:$H$3000,COUNTIF($H$8:$H$3000,"?*")),"")</f>
        <v>0</v>
      </c>
    </row>
    <row r="2969" spans="1:9" x14ac:dyDescent="0.25">
      <c r="A2969">
        <f>--ISNUMBER(IFERROR(SEARCH('Project Costing'!#REF!,'Equipment &amp; Materials'!J2975,1),""))</f>
        <v>0</v>
      </c>
      <c r="B2969" t="str">
        <f>IF(A2969=1,COUNTIF($A$8:A2969,1),"")</f>
        <v/>
      </c>
      <c r="D2969" s="158">
        <f>IFERROR($C$8:INDEX($C$8:$C$3000,COUNTIF($C$8:$C$3000,"?*")),"")</f>
        <v>0</v>
      </c>
      <c r="F2969">
        <f>--ISNUMBER(IFERROR(SEARCH('Project Costing'!#REF!,'Equipment &amp; Materials'!J2975,1),""))</f>
        <v>0</v>
      </c>
      <c r="G2969" t="str">
        <f>IF(F2969=1,COUNTIF($F$8:F2969,1),"")</f>
        <v/>
      </c>
      <c r="I2969" s="157">
        <f>IFERROR($H$8:INDEX($H$8:$H$3000,COUNTIF($H$8:$H$3000,"?*")),"")</f>
        <v>0</v>
      </c>
    </row>
    <row r="2970" spans="1:9" x14ac:dyDescent="0.25">
      <c r="A2970">
        <f>--ISNUMBER(IFERROR(SEARCH('Project Costing'!#REF!,'Equipment &amp; Materials'!J2976,1),""))</f>
        <v>0</v>
      </c>
      <c r="B2970" t="str">
        <f>IF(A2970=1,COUNTIF($A$8:A2970,1),"")</f>
        <v/>
      </c>
      <c r="D2970" s="158">
        <f>IFERROR($C$8:INDEX($C$8:$C$3000,COUNTIF($C$8:$C$3000,"?*")),"")</f>
        <v>0</v>
      </c>
      <c r="F2970">
        <f>--ISNUMBER(IFERROR(SEARCH('Project Costing'!#REF!,'Equipment &amp; Materials'!J2976,1),""))</f>
        <v>0</v>
      </c>
      <c r="G2970" t="str">
        <f>IF(F2970=1,COUNTIF($F$8:F2970,1),"")</f>
        <v/>
      </c>
      <c r="I2970" s="157">
        <f>IFERROR($H$8:INDEX($H$8:$H$3000,COUNTIF($H$8:$H$3000,"?*")),"")</f>
        <v>0</v>
      </c>
    </row>
    <row r="2971" spans="1:9" x14ac:dyDescent="0.25">
      <c r="A2971">
        <f>--ISNUMBER(IFERROR(SEARCH('Project Costing'!#REF!,'Equipment &amp; Materials'!J2977,1),""))</f>
        <v>0</v>
      </c>
      <c r="B2971" t="str">
        <f>IF(A2971=1,COUNTIF($A$8:A2971,1),"")</f>
        <v/>
      </c>
      <c r="D2971" s="158">
        <f>IFERROR($C$8:INDEX($C$8:$C$3000,COUNTIF($C$8:$C$3000,"?*")),"")</f>
        <v>0</v>
      </c>
      <c r="F2971">
        <f>--ISNUMBER(IFERROR(SEARCH('Project Costing'!#REF!,'Equipment &amp; Materials'!J2977,1),""))</f>
        <v>0</v>
      </c>
      <c r="G2971" t="str">
        <f>IF(F2971=1,COUNTIF($F$8:F2971,1),"")</f>
        <v/>
      </c>
      <c r="I2971" s="157">
        <f>IFERROR($H$8:INDEX($H$8:$H$3000,COUNTIF($H$8:$H$3000,"?*")),"")</f>
        <v>0</v>
      </c>
    </row>
    <row r="2972" spans="1:9" x14ac:dyDescent="0.25">
      <c r="A2972">
        <f>--ISNUMBER(IFERROR(SEARCH('Project Costing'!#REF!,'Equipment &amp; Materials'!J2978,1),""))</f>
        <v>0</v>
      </c>
      <c r="B2972" t="str">
        <f>IF(A2972=1,COUNTIF($A$8:A2972,1),"")</f>
        <v/>
      </c>
      <c r="D2972" s="158">
        <f>IFERROR($C$8:INDEX($C$8:$C$3000,COUNTIF($C$8:$C$3000,"?*")),"")</f>
        <v>0</v>
      </c>
      <c r="F2972">
        <f>--ISNUMBER(IFERROR(SEARCH('Project Costing'!#REF!,'Equipment &amp; Materials'!J2978,1),""))</f>
        <v>0</v>
      </c>
      <c r="G2972" t="str">
        <f>IF(F2972=1,COUNTIF($F$8:F2972,1),"")</f>
        <v/>
      </c>
      <c r="I2972" s="157">
        <f>IFERROR($H$8:INDEX($H$8:$H$3000,COUNTIF($H$8:$H$3000,"?*")),"")</f>
        <v>0</v>
      </c>
    </row>
    <row r="2973" spans="1:9" x14ac:dyDescent="0.25">
      <c r="A2973">
        <f>--ISNUMBER(IFERROR(SEARCH('Project Costing'!#REF!,'Equipment &amp; Materials'!J2979,1),""))</f>
        <v>0</v>
      </c>
      <c r="B2973" t="str">
        <f>IF(A2973=1,COUNTIF($A$8:A2973,1),"")</f>
        <v/>
      </c>
      <c r="D2973" s="158">
        <f>IFERROR($C$8:INDEX($C$8:$C$3000,COUNTIF($C$8:$C$3000,"?*")),"")</f>
        <v>0</v>
      </c>
      <c r="F2973">
        <f>--ISNUMBER(IFERROR(SEARCH('Project Costing'!#REF!,'Equipment &amp; Materials'!J2979,1),""))</f>
        <v>0</v>
      </c>
      <c r="G2973" t="str">
        <f>IF(F2973=1,COUNTIF($F$8:F2973,1),"")</f>
        <v/>
      </c>
      <c r="I2973" s="157">
        <f>IFERROR($H$8:INDEX($H$8:$H$3000,COUNTIF($H$8:$H$3000,"?*")),"")</f>
        <v>0</v>
      </c>
    </row>
    <row r="2974" spans="1:9" x14ac:dyDescent="0.25">
      <c r="A2974">
        <f>--ISNUMBER(IFERROR(SEARCH('Project Costing'!#REF!,'Equipment &amp; Materials'!J2980,1),""))</f>
        <v>0</v>
      </c>
      <c r="B2974" t="str">
        <f>IF(A2974=1,COUNTIF($A$8:A2974,1),"")</f>
        <v/>
      </c>
      <c r="D2974" s="158">
        <f>IFERROR($C$8:INDEX($C$8:$C$3000,COUNTIF($C$8:$C$3000,"?*")),"")</f>
        <v>0</v>
      </c>
      <c r="F2974">
        <f>--ISNUMBER(IFERROR(SEARCH('Project Costing'!#REF!,'Equipment &amp; Materials'!J2980,1),""))</f>
        <v>0</v>
      </c>
      <c r="G2974" t="str">
        <f>IF(F2974=1,COUNTIF($F$8:F2974,1),"")</f>
        <v/>
      </c>
      <c r="I2974" s="157">
        <f>IFERROR($H$8:INDEX($H$8:$H$3000,COUNTIF($H$8:$H$3000,"?*")),"")</f>
        <v>0</v>
      </c>
    </row>
    <row r="2975" spans="1:9" x14ac:dyDescent="0.25">
      <c r="A2975">
        <f>--ISNUMBER(IFERROR(SEARCH('Project Costing'!#REF!,'Equipment &amp; Materials'!J2981,1),""))</f>
        <v>0</v>
      </c>
      <c r="B2975" t="str">
        <f>IF(A2975=1,COUNTIF($A$8:A2975,1),"")</f>
        <v/>
      </c>
      <c r="D2975" s="158">
        <f>IFERROR($C$8:INDEX($C$8:$C$3000,COUNTIF($C$8:$C$3000,"?*")),"")</f>
        <v>0</v>
      </c>
      <c r="F2975">
        <f>--ISNUMBER(IFERROR(SEARCH('Project Costing'!#REF!,'Equipment &amp; Materials'!J2981,1),""))</f>
        <v>0</v>
      </c>
      <c r="G2975" t="str">
        <f>IF(F2975=1,COUNTIF($F$8:F2975,1),"")</f>
        <v/>
      </c>
      <c r="I2975" s="157">
        <f>IFERROR($H$8:INDEX($H$8:$H$3000,COUNTIF($H$8:$H$3000,"?*")),"")</f>
        <v>0</v>
      </c>
    </row>
    <row r="2976" spans="1:9" x14ac:dyDescent="0.25">
      <c r="A2976">
        <f>--ISNUMBER(IFERROR(SEARCH('Project Costing'!#REF!,'Equipment &amp; Materials'!J2982,1),""))</f>
        <v>0</v>
      </c>
      <c r="B2976" t="str">
        <f>IF(A2976=1,COUNTIF($A$8:A2976,1),"")</f>
        <v/>
      </c>
      <c r="D2976" s="158">
        <f>IFERROR($C$8:INDEX($C$8:$C$3000,COUNTIF($C$8:$C$3000,"?*")),"")</f>
        <v>0</v>
      </c>
      <c r="F2976">
        <f>--ISNUMBER(IFERROR(SEARCH('Project Costing'!#REF!,'Equipment &amp; Materials'!J2982,1),""))</f>
        <v>0</v>
      </c>
      <c r="G2976" t="str">
        <f>IF(F2976=1,COUNTIF($F$8:F2976,1),"")</f>
        <v/>
      </c>
      <c r="I2976" s="157">
        <f>IFERROR($H$8:INDEX($H$8:$H$3000,COUNTIF($H$8:$H$3000,"?*")),"")</f>
        <v>0</v>
      </c>
    </row>
    <row r="2977" spans="1:9" x14ac:dyDescent="0.25">
      <c r="A2977">
        <f>--ISNUMBER(IFERROR(SEARCH('Project Costing'!#REF!,'Equipment &amp; Materials'!J2983,1),""))</f>
        <v>0</v>
      </c>
      <c r="B2977" t="str">
        <f>IF(A2977=1,COUNTIF($A$8:A2977,1),"")</f>
        <v/>
      </c>
      <c r="D2977" s="158">
        <f>IFERROR($C$8:INDEX($C$8:$C$3000,COUNTIF($C$8:$C$3000,"?*")),"")</f>
        <v>0</v>
      </c>
      <c r="F2977">
        <f>--ISNUMBER(IFERROR(SEARCH('Project Costing'!#REF!,'Equipment &amp; Materials'!J2983,1),""))</f>
        <v>0</v>
      </c>
      <c r="G2977" t="str">
        <f>IF(F2977=1,COUNTIF($F$8:F2977,1),"")</f>
        <v/>
      </c>
      <c r="I2977" s="157">
        <f>IFERROR($H$8:INDEX($H$8:$H$3000,COUNTIF($H$8:$H$3000,"?*")),"")</f>
        <v>0</v>
      </c>
    </row>
    <row r="2978" spans="1:9" x14ac:dyDescent="0.25">
      <c r="A2978">
        <f>--ISNUMBER(IFERROR(SEARCH('Project Costing'!#REF!,'Equipment &amp; Materials'!J2984,1),""))</f>
        <v>0</v>
      </c>
      <c r="B2978" t="str">
        <f>IF(A2978=1,COUNTIF($A$8:A2978,1),"")</f>
        <v/>
      </c>
      <c r="D2978" s="158">
        <f>IFERROR($C$8:INDEX($C$8:$C$3000,COUNTIF($C$8:$C$3000,"?*")),"")</f>
        <v>0</v>
      </c>
      <c r="F2978">
        <f>--ISNUMBER(IFERROR(SEARCH('Project Costing'!#REF!,'Equipment &amp; Materials'!J2984,1),""))</f>
        <v>0</v>
      </c>
      <c r="G2978" t="str">
        <f>IF(F2978=1,COUNTIF($F$8:F2978,1),"")</f>
        <v/>
      </c>
      <c r="I2978" s="157">
        <f>IFERROR($H$8:INDEX($H$8:$H$3000,COUNTIF($H$8:$H$3000,"?*")),"")</f>
        <v>0</v>
      </c>
    </row>
    <row r="2979" spans="1:9" x14ac:dyDescent="0.25">
      <c r="A2979">
        <f>--ISNUMBER(IFERROR(SEARCH('Project Costing'!#REF!,'Equipment &amp; Materials'!J2985,1),""))</f>
        <v>0</v>
      </c>
      <c r="B2979" t="str">
        <f>IF(A2979=1,COUNTIF($A$8:A2979,1),"")</f>
        <v/>
      </c>
      <c r="D2979" s="158">
        <f>IFERROR($C$8:INDEX($C$8:$C$3000,COUNTIF($C$8:$C$3000,"?*")),"")</f>
        <v>0</v>
      </c>
      <c r="F2979">
        <f>--ISNUMBER(IFERROR(SEARCH('Project Costing'!#REF!,'Equipment &amp; Materials'!J2985,1),""))</f>
        <v>0</v>
      </c>
      <c r="G2979" t="str">
        <f>IF(F2979=1,COUNTIF($F$8:F2979,1),"")</f>
        <v/>
      </c>
      <c r="I2979" s="157">
        <f>IFERROR($H$8:INDEX($H$8:$H$3000,COUNTIF($H$8:$H$3000,"?*")),"")</f>
        <v>0</v>
      </c>
    </row>
    <row r="2980" spans="1:9" x14ac:dyDescent="0.25">
      <c r="A2980">
        <f>--ISNUMBER(IFERROR(SEARCH('Project Costing'!#REF!,'Equipment &amp; Materials'!J2986,1),""))</f>
        <v>0</v>
      </c>
      <c r="B2980" t="str">
        <f>IF(A2980=1,COUNTIF($A$8:A2980,1),"")</f>
        <v/>
      </c>
      <c r="D2980" s="158">
        <f>IFERROR($C$8:INDEX($C$8:$C$3000,COUNTIF($C$8:$C$3000,"?*")),"")</f>
        <v>0</v>
      </c>
      <c r="F2980">
        <f>--ISNUMBER(IFERROR(SEARCH('Project Costing'!#REF!,'Equipment &amp; Materials'!J2986,1),""))</f>
        <v>0</v>
      </c>
      <c r="G2980" t="str">
        <f>IF(F2980=1,COUNTIF($F$8:F2980,1),"")</f>
        <v/>
      </c>
      <c r="I2980" s="157">
        <f>IFERROR($H$8:INDEX($H$8:$H$3000,COUNTIF($H$8:$H$3000,"?*")),"")</f>
        <v>0</v>
      </c>
    </row>
    <row r="2981" spans="1:9" x14ac:dyDescent="0.25">
      <c r="A2981">
        <f>--ISNUMBER(IFERROR(SEARCH('Project Costing'!#REF!,'Equipment &amp; Materials'!J2987,1),""))</f>
        <v>0</v>
      </c>
      <c r="B2981" t="str">
        <f>IF(A2981=1,COUNTIF($A$8:A2981,1),"")</f>
        <v/>
      </c>
      <c r="D2981" s="158">
        <f>IFERROR($C$8:INDEX($C$8:$C$3000,COUNTIF($C$8:$C$3000,"?*")),"")</f>
        <v>0</v>
      </c>
      <c r="F2981">
        <f>--ISNUMBER(IFERROR(SEARCH('Project Costing'!#REF!,'Equipment &amp; Materials'!J2987,1),""))</f>
        <v>0</v>
      </c>
      <c r="G2981" t="str">
        <f>IF(F2981=1,COUNTIF($F$8:F2981,1),"")</f>
        <v/>
      </c>
      <c r="I2981" s="157">
        <f>IFERROR($H$8:INDEX($H$8:$H$3000,COUNTIF($H$8:$H$3000,"?*")),"")</f>
        <v>0</v>
      </c>
    </row>
    <row r="2982" spans="1:9" x14ac:dyDescent="0.25">
      <c r="A2982">
        <f>--ISNUMBER(IFERROR(SEARCH('Project Costing'!#REF!,'Equipment &amp; Materials'!J2988,1),""))</f>
        <v>0</v>
      </c>
      <c r="B2982" t="str">
        <f>IF(A2982=1,COUNTIF($A$8:A2982,1),"")</f>
        <v/>
      </c>
      <c r="D2982" s="158">
        <f>IFERROR($C$8:INDEX($C$8:$C$3000,COUNTIF($C$8:$C$3000,"?*")),"")</f>
        <v>0</v>
      </c>
      <c r="F2982">
        <f>--ISNUMBER(IFERROR(SEARCH('Project Costing'!#REF!,'Equipment &amp; Materials'!J2988,1),""))</f>
        <v>0</v>
      </c>
      <c r="G2982" t="str">
        <f>IF(F2982=1,COUNTIF($F$8:F2982,1),"")</f>
        <v/>
      </c>
      <c r="I2982" s="157">
        <f>IFERROR($H$8:INDEX($H$8:$H$3000,COUNTIF($H$8:$H$3000,"?*")),"")</f>
        <v>0</v>
      </c>
    </row>
    <row r="2983" spans="1:9" x14ac:dyDescent="0.25">
      <c r="A2983">
        <f>--ISNUMBER(IFERROR(SEARCH('Project Costing'!#REF!,'Equipment &amp; Materials'!J2989,1),""))</f>
        <v>0</v>
      </c>
      <c r="B2983" t="str">
        <f>IF(A2983=1,COUNTIF($A$8:A2983,1),"")</f>
        <v/>
      </c>
      <c r="D2983" s="158">
        <f>IFERROR($C$8:INDEX($C$8:$C$3000,COUNTIF($C$8:$C$3000,"?*")),"")</f>
        <v>0</v>
      </c>
      <c r="F2983">
        <f>--ISNUMBER(IFERROR(SEARCH('Project Costing'!#REF!,'Equipment &amp; Materials'!J2989,1),""))</f>
        <v>0</v>
      </c>
      <c r="G2983" t="str">
        <f>IF(F2983=1,COUNTIF($F$8:F2983,1),"")</f>
        <v/>
      </c>
      <c r="I2983" s="157">
        <f>IFERROR($H$8:INDEX($H$8:$H$3000,COUNTIF($H$8:$H$3000,"?*")),"")</f>
        <v>0</v>
      </c>
    </row>
    <row r="2984" spans="1:9" x14ac:dyDescent="0.25">
      <c r="A2984">
        <f>--ISNUMBER(IFERROR(SEARCH('Project Costing'!#REF!,'Equipment &amp; Materials'!J2990,1),""))</f>
        <v>0</v>
      </c>
      <c r="B2984" t="str">
        <f>IF(A2984=1,COUNTIF($A$8:A2984,1),"")</f>
        <v/>
      </c>
      <c r="D2984" s="158">
        <f>IFERROR($C$8:INDEX($C$8:$C$3000,COUNTIF($C$8:$C$3000,"?*")),"")</f>
        <v>0</v>
      </c>
      <c r="F2984">
        <f>--ISNUMBER(IFERROR(SEARCH('Project Costing'!#REF!,'Equipment &amp; Materials'!J2990,1),""))</f>
        <v>0</v>
      </c>
      <c r="G2984" t="str">
        <f>IF(F2984=1,COUNTIF($F$8:F2984,1),"")</f>
        <v/>
      </c>
      <c r="I2984" s="157">
        <f>IFERROR($H$8:INDEX($H$8:$H$3000,COUNTIF($H$8:$H$3000,"?*")),"")</f>
        <v>0</v>
      </c>
    </row>
    <row r="2985" spans="1:9" x14ac:dyDescent="0.25">
      <c r="A2985">
        <f>--ISNUMBER(IFERROR(SEARCH('Project Costing'!#REF!,'Equipment &amp; Materials'!J2991,1),""))</f>
        <v>0</v>
      </c>
      <c r="B2985" t="str">
        <f>IF(A2985=1,COUNTIF($A$8:A2985,1),"")</f>
        <v/>
      </c>
      <c r="D2985" s="158">
        <f>IFERROR($C$8:INDEX($C$8:$C$3000,COUNTIF($C$8:$C$3000,"?*")),"")</f>
        <v>0</v>
      </c>
      <c r="F2985">
        <f>--ISNUMBER(IFERROR(SEARCH('Project Costing'!#REF!,'Equipment &amp; Materials'!J2991,1),""))</f>
        <v>0</v>
      </c>
      <c r="G2985" t="str">
        <f>IF(F2985=1,COUNTIF($F$8:F2985,1),"")</f>
        <v/>
      </c>
      <c r="I2985" s="157">
        <f>IFERROR($H$8:INDEX($H$8:$H$3000,COUNTIF($H$8:$H$3000,"?*")),"")</f>
        <v>0</v>
      </c>
    </row>
    <row r="2986" spans="1:9" x14ac:dyDescent="0.25">
      <c r="A2986">
        <f>--ISNUMBER(IFERROR(SEARCH('Project Costing'!#REF!,'Equipment &amp; Materials'!J2992,1),""))</f>
        <v>0</v>
      </c>
      <c r="B2986" t="str">
        <f>IF(A2986=1,COUNTIF($A$8:A2986,1),"")</f>
        <v/>
      </c>
      <c r="D2986" s="158">
        <f>IFERROR($C$8:INDEX($C$8:$C$3000,COUNTIF($C$8:$C$3000,"?*")),"")</f>
        <v>0</v>
      </c>
      <c r="F2986">
        <f>--ISNUMBER(IFERROR(SEARCH('Project Costing'!#REF!,'Equipment &amp; Materials'!J2992,1),""))</f>
        <v>0</v>
      </c>
      <c r="G2986" t="str">
        <f>IF(F2986=1,COUNTIF($F$8:F2986,1),"")</f>
        <v/>
      </c>
      <c r="I2986" s="157">
        <f>IFERROR($H$8:INDEX($H$8:$H$3000,COUNTIF($H$8:$H$3000,"?*")),"")</f>
        <v>0</v>
      </c>
    </row>
    <row r="2987" spans="1:9" x14ac:dyDescent="0.25">
      <c r="A2987">
        <f>--ISNUMBER(IFERROR(SEARCH('Project Costing'!#REF!,'Equipment &amp; Materials'!J2993,1),""))</f>
        <v>0</v>
      </c>
      <c r="B2987" t="str">
        <f>IF(A2987=1,COUNTIF($A$8:A2987,1),"")</f>
        <v/>
      </c>
      <c r="D2987" s="158">
        <f>IFERROR($C$8:INDEX($C$8:$C$3000,COUNTIF($C$8:$C$3000,"?*")),"")</f>
        <v>0</v>
      </c>
      <c r="F2987">
        <f>--ISNUMBER(IFERROR(SEARCH('Project Costing'!#REF!,'Equipment &amp; Materials'!J2993,1),""))</f>
        <v>0</v>
      </c>
      <c r="G2987" t="str">
        <f>IF(F2987=1,COUNTIF($F$8:F2987,1),"")</f>
        <v/>
      </c>
      <c r="I2987" s="157">
        <f>IFERROR($H$8:INDEX($H$8:$H$3000,COUNTIF($H$8:$H$3000,"?*")),"")</f>
        <v>0</v>
      </c>
    </row>
    <row r="2988" spans="1:9" x14ac:dyDescent="0.25">
      <c r="A2988">
        <f>--ISNUMBER(IFERROR(SEARCH('Project Costing'!#REF!,'Equipment &amp; Materials'!J2994,1),""))</f>
        <v>0</v>
      </c>
      <c r="B2988" t="str">
        <f>IF(A2988=1,COUNTIF($A$8:A2988,1),"")</f>
        <v/>
      </c>
      <c r="D2988" s="158">
        <f>IFERROR($C$8:INDEX($C$8:$C$3000,COUNTIF($C$8:$C$3000,"?*")),"")</f>
        <v>0</v>
      </c>
      <c r="F2988">
        <f>--ISNUMBER(IFERROR(SEARCH('Project Costing'!#REF!,'Equipment &amp; Materials'!J2994,1),""))</f>
        <v>0</v>
      </c>
      <c r="G2988" t="str">
        <f>IF(F2988=1,COUNTIF($F$8:F2988,1),"")</f>
        <v/>
      </c>
      <c r="I2988" s="157">
        <f>IFERROR($H$8:INDEX($H$8:$H$3000,COUNTIF($H$8:$H$3000,"?*")),"")</f>
        <v>0</v>
      </c>
    </row>
    <row r="2989" spans="1:9" x14ac:dyDescent="0.25">
      <c r="A2989">
        <f>--ISNUMBER(IFERROR(SEARCH('Project Costing'!#REF!,'Equipment &amp; Materials'!J2995,1),""))</f>
        <v>0</v>
      </c>
      <c r="B2989" t="str">
        <f>IF(A2989=1,COUNTIF($A$8:A2989,1),"")</f>
        <v/>
      </c>
      <c r="D2989" s="158">
        <f>IFERROR($C$8:INDEX($C$8:$C$3000,COUNTIF($C$8:$C$3000,"?*")),"")</f>
        <v>0</v>
      </c>
      <c r="F2989">
        <f>--ISNUMBER(IFERROR(SEARCH('Project Costing'!#REF!,'Equipment &amp; Materials'!J2995,1),""))</f>
        <v>0</v>
      </c>
      <c r="G2989" t="str">
        <f>IF(F2989=1,COUNTIF($F$8:F2989,1),"")</f>
        <v/>
      </c>
      <c r="I2989" s="157">
        <f>IFERROR($H$8:INDEX($H$8:$H$3000,COUNTIF($H$8:$H$3000,"?*")),"")</f>
        <v>0</v>
      </c>
    </row>
    <row r="2990" spans="1:9" x14ac:dyDescent="0.25">
      <c r="A2990">
        <f>--ISNUMBER(IFERROR(SEARCH('Project Costing'!#REF!,'Equipment &amp; Materials'!J2996,1),""))</f>
        <v>0</v>
      </c>
      <c r="B2990" t="str">
        <f>IF(A2990=1,COUNTIF($A$8:A2990,1),"")</f>
        <v/>
      </c>
      <c r="D2990" s="158">
        <f>IFERROR($C$8:INDEX($C$8:$C$3000,COUNTIF($C$8:$C$3000,"?*")),"")</f>
        <v>0</v>
      </c>
      <c r="F2990">
        <f>--ISNUMBER(IFERROR(SEARCH('Project Costing'!#REF!,'Equipment &amp; Materials'!J2996,1),""))</f>
        <v>0</v>
      </c>
      <c r="G2990" t="str">
        <f>IF(F2990=1,COUNTIF($F$8:F2990,1),"")</f>
        <v/>
      </c>
      <c r="I2990" s="157">
        <f>IFERROR($H$8:INDEX($H$8:$H$3000,COUNTIF($H$8:$H$3000,"?*")),"")</f>
        <v>0</v>
      </c>
    </row>
    <row r="2991" spans="1:9" x14ac:dyDescent="0.25">
      <c r="A2991">
        <f>--ISNUMBER(IFERROR(SEARCH('Project Costing'!#REF!,'Equipment &amp; Materials'!J2997,1),""))</f>
        <v>0</v>
      </c>
      <c r="B2991" t="str">
        <f>IF(A2991=1,COUNTIF($A$8:A2991,1),"")</f>
        <v/>
      </c>
      <c r="D2991" s="158">
        <f>IFERROR($C$8:INDEX($C$8:$C$3000,COUNTIF($C$8:$C$3000,"?*")),"")</f>
        <v>0</v>
      </c>
      <c r="F2991">
        <f>--ISNUMBER(IFERROR(SEARCH('Project Costing'!#REF!,'Equipment &amp; Materials'!J2997,1),""))</f>
        <v>0</v>
      </c>
      <c r="G2991" t="str">
        <f>IF(F2991=1,COUNTIF($F$8:F2991,1),"")</f>
        <v/>
      </c>
      <c r="I2991" s="157">
        <f>IFERROR($H$8:INDEX($H$8:$H$3000,COUNTIF($H$8:$H$3000,"?*")),"")</f>
        <v>0</v>
      </c>
    </row>
    <row r="2992" spans="1:9" x14ac:dyDescent="0.25">
      <c r="A2992">
        <f>--ISNUMBER(IFERROR(SEARCH('Project Costing'!#REF!,'Equipment &amp; Materials'!J2998,1),""))</f>
        <v>0</v>
      </c>
      <c r="B2992" t="str">
        <f>IF(A2992=1,COUNTIF($A$8:A2992,1),"")</f>
        <v/>
      </c>
      <c r="D2992" s="158">
        <f>IFERROR($C$8:INDEX($C$8:$C$3000,COUNTIF($C$8:$C$3000,"?*")),"")</f>
        <v>0</v>
      </c>
      <c r="F2992">
        <f>--ISNUMBER(IFERROR(SEARCH('Project Costing'!#REF!,'Equipment &amp; Materials'!J2998,1),""))</f>
        <v>0</v>
      </c>
      <c r="G2992" t="str">
        <f>IF(F2992=1,COUNTIF($F$8:F2992,1),"")</f>
        <v/>
      </c>
      <c r="I2992" s="157">
        <f>IFERROR($H$8:INDEX($H$8:$H$3000,COUNTIF($H$8:$H$3000,"?*")),"")</f>
        <v>0</v>
      </c>
    </row>
    <row r="2993" spans="1:9" x14ac:dyDescent="0.25">
      <c r="A2993">
        <f>--ISNUMBER(IFERROR(SEARCH('Project Costing'!#REF!,'Equipment &amp; Materials'!J2999,1),""))</f>
        <v>0</v>
      </c>
      <c r="B2993" t="str">
        <f>IF(A2993=1,COUNTIF($A$8:A2993,1),"")</f>
        <v/>
      </c>
      <c r="D2993" s="158">
        <f>IFERROR($C$8:INDEX($C$8:$C$3000,COUNTIF($C$8:$C$3000,"?*")),"")</f>
        <v>0</v>
      </c>
      <c r="F2993">
        <f>--ISNUMBER(IFERROR(SEARCH('Project Costing'!#REF!,'Equipment &amp; Materials'!J2999,1),""))</f>
        <v>0</v>
      </c>
      <c r="G2993" t="str">
        <f>IF(F2993=1,COUNTIF($F$8:F2993,1),"")</f>
        <v/>
      </c>
      <c r="I2993" s="157">
        <f>IFERROR($H$8:INDEX($H$8:$H$3000,COUNTIF($H$8:$H$3000,"?*")),"")</f>
        <v>0</v>
      </c>
    </row>
    <row r="2994" spans="1:9" x14ac:dyDescent="0.25">
      <c r="A2994">
        <f>--ISNUMBER(IFERROR(SEARCH('Project Costing'!#REF!,'Equipment &amp; Materials'!J3000,1),""))</f>
        <v>0</v>
      </c>
      <c r="B2994" t="str">
        <f>IF(A2994=1,COUNTIF($A$8:A2994,1),"")</f>
        <v/>
      </c>
      <c r="D2994" s="158">
        <f>IFERROR($C$8:INDEX($C$8:$C$3000,COUNTIF($C$8:$C$3000,"?*")),"")</f>
        <v>0</v>
      </c>
      <c r="F2994">
        <f>--ISNUMBER(IFERROR(SEARCH('Project Costing'!#REF!,'Equipment &amp; Materials'!J3000,1),""))</f>
        <v>0</v>
      </c>
      <c r="G2994" t="str">
        <f>IF(F2994=1,COUNTIF($F$8:F2994,1),"")</f>
        <v/>
      </c>
      <c r="I2994" s="157">
        <f>IFERROR($H$8:INDEX($H$8:$H$3000,COUNTIF($H$8:$H$3000,"?*")),"")</f>
        <v>0</v>
      </c>
    </row>
    <row r="2995" spans="1:9" x14ac:dyDescent="0.25">
      <c r="A2995">
        <f>--ISNUMBER(IFERROR(SEARCH('Project Costing'!#REF!,'Equipment &amp; Materials'!J3001,1),""))</f>
        <v>0</v>
      </c>
      <c r="B2995" t="str">
        <f>IF(A2995=1,COUNTIF($A$8:A2995,1),"")</f>
        <v/>
      </c>
      <c r="D2995" s="158">
        <f>IFERROR($C$8:INDEX($C$8:$C$3000,COUNTIF($C$8:$C$3000,"?*")),"")</f>
        <v>0</v>
      </c>
      <c r="F2995">
        <f>--ISNUMBER(IFERROR(SEARCH('Project Costing'!#REF!,'Equipment &amp; Materials'!J3001,1),""))</f>
        <v>0</v>
      </c>
      <c r="G2995" t="str">
        <f>IF(F2995=1,COUNTIF($F$8:F2995,1),"")</f>
        <v/>
      </c>
      <c r="I2995" s="157">
        <f>IFERROR($H$8:INDEX($H$8:$H$3000,COUNTIF($H$8:$H$3000,"?*")),"")</f>
        <v>0</v>
      </c>
    </row>
    <row r="2996" spans="1:9" x14ac:dyDescent="0.25">
      <c r="A2996">
        <f>--ISNUMBER(IFERROR(SEARCH('Project Costing'!#REF!,'Equipment &amp; Materials'!J3002,1),""))</f>
        <v>0</v>
      </c>
      <c r="B2996" t="str">
        <f>IF(A2996=1,COUNTIF($A$8:A2996,1),"")</f>
        <v/>
      </c>
      <c r="D2996" s="158">
        <f>IFERROR($C$8:INDEX($C$8:$C$3000,COUNTIF($C$8:$C$3000,"?*")),"")</f>
        <v>0</v>
      </c>
      <c r="F2996">
        <f>--ISNUMBER(IFERROR(SEARCH('Project Costing'!#REF!,'Equipment &amp; Materials'!J3002,1),""))</f>
        <v>0</v>
      </c>
      <c r="G2996" t="str">
        <f>IF(F2996=1,COUNTIF($F$8:F2996,1),"")</f>
        <v/>
      </c>
      <c r="I2996" s="157">
        <f>IFERROR($H$8:INDEX($H$8:$H$3000,COUNTIF($H$8:$H$3000,"?*")),"")</f>
        <v>0</v>
      </c>
    </row>
    <row r="2997" spans="1:9" x14ac:dyDescent="0.25">
      <c r="A2997">
        <f>--ISNUMBER(IFERROR(SEARCH('Project Costing'!#REF!,'Equipment &amp; Materials'!J3003,1),""))</f>
        <v>0</v>
      </c>
      <c r="B2997" t="str">
        <f>IF(A2997=1,COUNTIF($A$8:A2997,1),"")</f>
        <v/>
      </c>
      <c r="D2997" s="158">
        <f>IFERROR($C$8:INDEX($C$8:$C$3000,COUNTIF($C$8:$C$3000,"?*")),"")</f>
        <v>0</v>
      </c>
      <c r="F2997">
        <f>--ISNUMBER(IFERROR(SEARCH('Project Costing'!#REF!,'Equipment &amp; Materials'!J3003,1),""))</f>
        <v>0</v>
      </c>
      <c r="G2997" t="str">
        <f>IF(F2997=1,COUNTIF($F$8:F2997,1),"")</f>
        <v/>
      </c>
      <c r="I2997" s="157">
        <f>IFERROR($H$8:INDEX($H$8:$H$3000,COUNTIF($H$8:$H$3000,"?*")),"")</f>
        <v>0</v>
      </c>
    </row>
    <row r="2998" spans="1:9" x14ac:dyDescent="0.25">
      <c r="A2998">
        <f>--ISNUMBER(IFERROR(SEARCH('Project Costing'!#REF!,'Equipment &amp; Materials'!J3004,1),""))</f>
        <v>0</v>
      </c>
      <c r="B2998" t="str">
        <f>IF(A2998=1,COUNTIF($A$8:A2998,1),"")</f>
        <v/>
      </c>
      <c r="D2998" s="158">
        <f>IFERROR($C$8:INDEX($C$8:$C$3000,COUNTIF($C$8:$C$3000,"?*")),"")</f>
        <v>0</v>
      </c>
      <c r="F2998">
        <f>--ISNUMBER(IFERROR(SEARCH('Project Costing'!#REF!,'Equipment &amp; Materials'!J3004,1),""))</f>
        <v>0</v>
      </c>
      <c r="G2998" t="str">
        <f>IF(F2998=1,COUNTIF($F$8:F2998,1),"")</f>
        <v/>
      </c>
      <c r="I2998" s="157">
        <f>IFERROR($H$8:INDEX($H$8:$H$3000,COUNTIF($H$8:$H$3000,"?*")),"")</f>
        <v>0</v>
      </c>
    </row>
    <row r="2999" spans="1:9" x14ac:dyDescent="0.25">
      <c r="A2999">
        <f>--ISNUMBER(IFERROR(SEARCH('Project Costing'!#REF!,'Equipment &amp; Materials'!J3005,1),""))</f>
        <v>0</v>
      </c>
      <c r="B2999" t="str">
        <f>IF(A2999=1,COUNTIF($A$8:A2999,1),"")</f>
        <v/>
      </c>
      <c r="D2999" s="158">
        <f>IFERROR($C$8:INDEX($C$8:$C$3000,COUNTIF($C$8:$C$3000,"?*")),"")</f>
        <v>0</v>
      </c>
      <c r="F2999">
        <f>--ISNUMBER(IFERROR(SEARCH('Project Costing'!#REF!,'Equipment &amp; Materials'!J3005,1),""))</f>
        <v>0</v>
      </c>
      <c r="G2999" t="str">
        <f>IF(F2999=1,COUNTIF($F$8:F2999,1),"")</f>
        <v/>
      </c>
      <c r="I2999" s="157">
        <f>IFERROR($H$8:INDEX($H$8:$H$3000,COUNTIF($H$8:$H$3000,"?*")),"")</f>
        <v>0</v>
      </c>
    </row>
    <row r="3000" spans="1:9" x14ac:dyDescent="0.25">
      <c r="A3000">
        <f>--ISNUMBER(IFERROR(SEARCH('Project Costing'!#REF!,'Equipment &amp; Materials'!J3006,1),""))</f>
        <v>0</v>
      </c>
      <c r="B3000" t="str">
        <f>IF(A3000=1,COUNTIF($A$8:A3000,1),"")</f>
        <v/>
      </c>
      <c r="D3000" s="158">
        <f>IFERROR($C$8:INDEX($C$8:$C$3000,COUNTIF($C$8:$C$3000,"?*")),"")</f>
        <v>0</v>
      </c>
      <c r="F3000">
        <f>--ISNUMBER(IFERROR(SEARCH('Project Costing'!#REF!,'Equipment &amp; Materials'!J3006,1),""))</f>
        <v>0</v>
      </c>
      <c r="G3000" t="str">
        <f>IF(F3000=1,COUNTIF($F$8:F3000,1),"")</f>
        <v/>
      </c>
      <c r="I3000" s="157">
        <f>IFERROR($H$8:INDEX($H$8:$H$3000,COUNTIF($H$8:$H$3000,"?*")),"")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D2:J6504"/>
  <sheetViews>
    <sheetView zoomScale="70" zoomScaleNormal="70" workbookViewId="0">
      <pane xSplit="6" ySplit="12" topLeftCell="H212" activePane="bottomRight" state="frozen"/>
      <selection pane="topRight" activeCell="E1" sqref="E1"/>
      <selection pane="bottomLeft" activeCell="A6" sqref="A6"/>
      <selection pane="bottomRight" activeCell="O223" sqref="O223"/>
    </sheetView>
  </sheetViews>
  <sheetFormatPr defaultRowHeight="15" x14ac:dyDescent="0.25"/>
  <cols>
    <col min="1" max="4" width="9.140625" style="56"/>
    <col min="5" max="5" width="34.85546875" style="56" customWidth="1"/>
    <col min="6" max="6" width="52" style="56" customWidth="1"/>
    <col min="7" max="7" width="40.5703125" style="56" customWidth="1"/>
    <col min="8" max="8" width="15" style="56" customWidth="1"/>
    <col min="9" max="9" width="59" style="56" customWidth="1"/>
    <col min="10" max="10" width="16.7109375" style="56" customWidth="1"/>
    <col min="11" max="16384" width="9.140625" style="56"/>
  </cols>
  <sheetData>
    <row r="2" spans="4:10" x14ac:dyDescent="0.25">
      <c r="D2" s="326" t="s">
        <v>549</v>
      </c>
      <c r="E2" s="326"/>
      <c r="F2" s="326"/>
      <c r="G2" s="326"/>
      <c r="H2" s="326"/>
      <c r="I2" s="326"/>
      <c r="J2" s="326"/>
    </row>
    <row r="3" spans="4:10" x14ac:dyDescent="0.25">
      <c r="D3" s="154" t="s">
        <v>2466</v>
      </c>
      <c r="E3" s="254"/>
      <c r="F3" s="254"/>
      <c r="G3" s="254"/>
      <c r="H3" s="254"/>
      <c r="I3" s="254"/>
      <c r="J3" s="254"/>
    </row>
    <row r="4" spans="4:10" x14ac:dyDescent="0.25">
      <c r="D4" s="254"/>
      <c r="E4" s="254"/>
      <c r="F4" s="254"/>
      <c r="G4" s="254"/>
      <c r="H4" s="254"/>
      <c r="I4" s="254"/>
      <c r="J4" s="254"/>
    </row>
    <row r="5" spans="4:10" x14ac:dyDescent="0.25">
      <c r="D5" s="254"/>
      <c r="E5" s="254"/>
      <c r="F5" s="254"/>
      <c r="G5" s="254"/>
      <c r="H5" s="254"/>
      <c r="I5" s="254"/>
      <c r="J5" s="254"/>
    </row>
    <row r="6" spans="4:10" x14ac:dyDescent="0.25">
      <c r="D6" s="254"/>
      <c r="E6" s="254"/>
      <c r="F6" s="254"/>
      <c r="G6" s="254"/>
      <c r="H6" s="254"/>
      <c r="I6" s="254"/>
      <c r="J6" s="254"/>
    </row>
    <row r="7" spans="4:10" x14ac:dyDescent="0.25">
      <c r="D7" s="254"/>
      <c r="E7" s="254"/>
      <c r="F7" s="254"/>
      <c r="G7" s="254"/>
      <c r="H7" s="254"/>
      <c r="I7" s="254"/>
      <c r="J7" s="254"/>
    </row>
    <row r="8" spans="4:10" x14ac:dyDescent="0.25">
      <c r="D8" s="254"/>
      <c r="E8" s="254"/>
      <c r="F8" s="254"/>
      <c r="G8" s="254"/>
      <c r="H8" s="254"/>
      <c r="I8" s="254"/>
      <c r="J8" s="254"/>
    </row>
    <row r="9" spans="4:10" x14ac:dyDescent="0.25">
      <c r="D9" s="254"/>
      <c r="E9" s="254"/>
      <c r="F9" s="254"/>
      <c r="G9" s="254"/>
      <c r="H9" s="254"/>
      <c r="I9" s="254"/>
      <c r="J9" s="254"/>
    </row>
    <row r="10" spans="4:10" ht="15.75" thickBot="1" x14ac:dyDescent="0.3">
      <c r="D10" s="127"/>
      <c r="E10" s="127"/>
      <c r="F10" s="127"/>
      <c r="G10" s="127"/>
      <c r="H10" s="127"/>
      <c r="I10" s="127"/>
      <c r="J10" s="127"/>
    </row>
    <row r="11" spans="4:10" ht="32.25" customHeight="1" thickTop="1" x14ac:dyDescent="0.3">
      <c r="D11" s="67" t="s">
        <v>3</v>
      </c>
      <c r="E11" s="327" t="s">
        <v>616</v>
      </c>
      <c r="F11" s="328"/>
      <c r="G11" s="327"/>
      <c r="H11" s="329" t="s">
        <v>5</v>
      </c>
      <c r="I11" s="330"/>
      <c r="J11" s="331"/>
    </row>
    <row r="12" spans="4:10" ht="15.75" customHeight="1" thickBot="1" x14ac:dyDescent="0.3">
      <c r="D12" s="107"/>
      <c r="E12" s="108"/>
      <c r="F12" s="109"/>
      <c r="G12" s="110"/>
      <c r="H12" s="59" t="s">
        <v>552</v>
      </c>
      <c r="I12" s="74" t="s">
        <v>624</v>
      </c>
      <c r="J12" s="204" t="s">
        <v>553</v>
      </c>
    </row>
    <row r="13" spans="4:10" ht="15.75" thickTop="1" x14ac:dyDescent="0.25">
      <c r="D13" s="128"/>
      <c r="E13" s="78"/>
      <c r="F13" s="57"/>
      <c r="G13" s="57"/>
      <c r="H13" s="78"/>
      <c r="I13" s="78"/>
      <c r="J13" s="205"/>
    </row>
    <row r="14" spans="4:10" ht="15" customHeight="1" x14ac:dyDescent="0.25">
      <c r="D14" s="95">
        <v>1</v>
      </c>
      <c r="E14" s="62" t="s">
        <v>299</v>
      </c>
      <c r="F14" s="57"/>
      <c r="G14" s="57"/>
      <c r="H14" s="57"/>
      <c r="I14" s="57"/>
      <c r="J14" s="208"/>
    </row>
    <row r="15" spans="4:10" ht="15" customHeight="1" x14ac:dyDescent="0.25">
      <c r="D15" s="80"/>
      <c r="E15" s="57" t="s">
        <v>299</v>
      </c>
      <c r="F15" s="62" t="s">
        <v>300</v>
      </c>
      <c r="G15" s="57"/>
      <c r="H15" s="57"/>
      <c r="I15" s="57"/>
      <c r="J15" s="208"/>
    </row>
    <row r="16" spans="4:10" ht="15" customHeight="1" x14ac:dyDescent="0.25">
      <c r="D16" s="80"/>
      <c r="E16" s="57" t="s">
        <v>299</v>
      </c>
      <c r="F16" s="57" t="s">
        <v>300</v>
      </c>
      <c r="G16" s="57"/>
      <c r="H16" s="57" t="s">
        <v>318</v>
      </c>
      <c r="I16" s="57" t="s">
        <v>839</v>
      </c>
      <c r="J16" s="206">
        <v>5000</v>
      </c>
    </row>
    <row r="17" spans="4:10" ht="15" customHeight="1" x14ac:dyDescent="0.25">
      <c r="D17" s="80"/>
      <c r="E17" s="57" t="s">
        <v>299</v>
      </c>
      <c r="F17" s="57" t="s">
        <v>300</v>
      </c>
      <c r="G17" s="57"/>
      <c r="H17" s="57" t="s">
        <v>318</v>
      </c>
      <c r="I17" s="57" t="s">
        <v>840</v>
      </c>
      <c r="J17" s="206">
        <v>1500</v>
      </c>
    </row>
    <row r="18" spans="4:10" ht="15" customHeight="1" x14ac:dyDescent="0.25">
      <c r="D18" s="80"/>
      <c r="E18" s="57" t="s">
        <v>299</v>
      </c>
      <c r="F18" s="57" t="s">
        <v>300</v>
      </c>
      <c r="G18" s="57"/>
      <c r="H18" s="57" t="s">
        <v>318</v>
      </c>
      <c r="I18" s="57" t="s">
        <v>841</v>
      </c>
      <c r="J18" s="206">
        <v>2500</v>
      </c>
    </row>
    <row r="19" spans="4:10" ht="15" customHeight="1" x14ac:dyDescent="0.25">
      <c r="D19" s="80"/>
      <c r="E19" s="57" t="s">
        <v>299</v>
      </c>
      <c r="F19" s="57" t="s">
        <v>300</v>
      </c>
      <c r="G19" s="57"/>
      <c r="H19" s="113" t="s">
        <v>313</v>
      </c>
      <c r="I19" s="57" t="s">
        <v>842</v>
      </c>
      <c r="J19" s="206">
        <v>35</v>
      </c>
    </row>
    <row r="20" spans="4:10" ht="15" customHeight="1" x14ac:dyDescent="0.25">
      <c r="D20" s="80"/>
      <c r="E20" s="57" t="s">
        <v>299</v>
      </c>
      <c r="F20" s="57" t="s">
        <v>300</v>
      </c>
      <c r="G20" s="57"/>
      <c r="H20" s="113" t="s">
        <v>311</v>
      </c>
      <c r="I20" s="57" t="s">
        <v>843</v>
      </c>
      <c r="J20" s="206">
        <v>39.75</v>
      </c>
    </row>
    <row r="21" spans="4:10" ht="15" customHeight="1" x14ac:dyDescent="0.25">
      <c r="D21" s="80"/>
      <c r="E21" s="57" t="s">
        <v>299</v>
      </c>
      <c r="F21" s="57" t="s">
        <v>300</v>
      </c>
      <c r="G21" s="57"/>
      <c r="H21" s="83" t="s">
        <v>305</v>
      </c>
      <c r="I21" s="57" t="s">
        <v>844</v>
      </c>
      <c r="J21" s="206">
        <v>48.5</v>
      </c>
    </row>
    <row r="22" spans="4:10" ht="15" customHeight="1" x14ac:dyDescent="0.25">
      <c r="D22" s="80"/>
      <c r="E22" s="57" t="s">
        <v>299</v>
      </c>
      <c r="F22" s="57" t="s">
        <v>300</v>
      </c>
      <c r="G22" s="57"/>
      <c r="H22" s="83" t="s">
        <v>306</v>
      </c>
      <c r="I22" s="57" t="s">
        <v>845</v>
      </c>
      <c r="J22" s="206">
        <v>25</v>
      </c>
    </row>
    <row r="23" spans="4:10" ht="15" customHeight="1" x14ac:dyDescent="0.25">
      <c r="D23" s="80"/>
      <c r="E23" s="57" t="s">
        <v>299</v>
      </c>
      <c r="F23" s="57" t="s">
        <v>300</v>
      </c>
      <c r="G23" s="57"/>
      <c r="H23" s="83" t="s">
        <v>312</v>
      </c>
      <c r="I23" s="57" t="s">
        <v>846</v>
      </c>
      <c r="J23" s="206">
        <v>370</v>
      </c>
    </row>
    <row r="24" spans="4:10" ht="15" customHeight="1" x14ac:dyDescent="0.25">
      <c r="D24" s="80"/>
      <c r="E24" s="57" t="s">
        <v>299</v>
      </c>
      <c r="F24" s="57" t="s">
        <v>300</v>
      </c>
      <c r="G24" s="57"/>
      <c r="H24" s="83" t="s">
        <v>307</v>
      </c>
      <c r="I24" s="57" t="s">
        <v>847</v>
      </c>
      <c r="J24" s="206">
        <v>650</v>
      </c>
    </row>
    <row r="25" spans="4:10" ht="15" customHeight="1" x14ac:dyDescent="0.25">
      <c r="D25" s="80"/>
      <c r="E25" s="57" t="s">
        <v>299</v>
      </c>
      <c r="F25" s="57" t="s">
        <v>300</v>
      </c>
      <c r="G25" s="57"/>
      <c r="H25" s="83" t="s">
        <v>308</v>
      </c>
      <c r="I25" s="57" t="s">
        <v>848</v>
      </c>
      <c r="J25" s="206">
        <v>1000</v>
      </c>
    </row>
    <row r="26" spans="4:10" ht="15" customHeight="1" x14ac:dyDescent="0.25">
      <c r="D26" s="80"/>
      <c r="E26" s="57" t="s">
        <v>299</v>
      </c>
      <c r="F26" s="57" t="s">
        <v>300</v>
      </c>
      <c r="G26" s="57"/>
      <c r="H26" s="83" t="s">
        <v>304</v>
      </c>
      <c r="I26" s="57" t="s">
        <v>849</v>
      </c>
      <c r="J26" s="206">
        <v>30</v>
      </c>
    </row>
    <row r="27" spans="4:10" ht="15" customHeight="1" x14ac:dyDescent="0.25">
      <c r="D27" s="80"/>
      <c r="E27" s="57" t="s">
        <v>299</v>
      </c>
      <c r="F27" s="57" t="s">
        <v>300</v>
      </c>
      <c r="G27" s="57"/>
      <c r="H27" s="83" t="s">
        <v>309</v>
      </c>
      <c r="I27" s="57" t="s">
        <v>850</v>
      </c>
      <c r="J27" s="206">
        <v>55</v>
      </c>
    </row>
    <row r="28" spans="4:10" ht="15" customHeight="1" x14ac:dyDescent="0.25">
      <c r="D28" s="80"/>
      <c r="E28" s="57" t="s">
        <v>299</v>
      </c>
      <c r="F28" s="57" t="s">
        <v>300</v>
      </c>
      <c r="G28" s="57"/>
      <c r="H28" s="83" t="s">
        <v>310</v>
      </c>
      <c r="I28" s="57" t="s">
        <v>851</v>
      </c>
      <c r="J28" s="206">
        <v>1.67</v>
      </c>
    </row>
    <row r="29" spans="4:10" ht="15" customHeight="1" x14ac:dyDescent="0.25">
      <c r="D29" s="80"/>
      <c r="E29" s="57" t="s">
        <v>299</v>
      </c>
      <c r="F29" s="57" t="s">
        <v>300</v>
      </c>
      <c r="G29" s="57"/>
      <c r="H29" s="83" t="s">
        <v>307</v>
      </c>
      <c r="I29" s="57" t="s">
        <v>852</v>
      </c>
      <c r="J29" s="206">
        <v>1200</v>
      </c>
    </row>
    <row r="30" spans="4:10" ht="15" customHeight="1" x14ac:dyDescent="0.25">
      <c r="D30" s="80"/>
      <c r="E30" s="57" t="s">
        <v>299</v>
      </c>
      <c r="F30" s="57" t="s">
        <v>300</v>
      </c>
      <c r="G30" s="57"/>
      <c r="H30" s="83" t="s">
        <v>307</v>
      </c>
      <c r="I30" s="57" t="s">
        <v>853</v>
      </c>
      <c r="J30" s="206">
        <v>1000</v>
      </c>
    </row>
    <row r="31" spans="4:10" ht="15" customHeight="1" x14ac:dyDescent="0.25">
      <c r="D31" s="80"/>
      <c r="E31" s="57" t="s">
        <v>299</v>
      </c>
      <c r="F31" s="57" t="s">
        <v>300</v>
      </c>
      <c r="G31" s="57"/>
      <c r="H31" s="83" t="s">
        <v>302</v>
      </c>
      <c r="I31" s="57" t="s">
        <v>854</v>
      </c>
      <c r="J31" s="209">
        <v>1200</v>
      </c>
    </row>
    <row r="32" spans="4:10" ht="15" customHeight="1" x14ac:dyDescent="0.25">
      <c r="D32" s="80"/>
      <c r="E32" s="57" t="s">
        <v>299</v>
      </c>
      <c r="F32" s="57" t="s">
        <v>300</v>
      </c>
      <c r="G32" s="57"/>
      <c r="H32" s="83" t="s">
        <v>308</v>
      </c>
      <c r="I32" s="57" t="s">
        <v>855</v>
      </c>
      <c r="J32" s="209">
        <v>2000</v>
      </c>
    </row>
    <row r="33" spans="4:10" ht="15" customHeight="1" x14ac:dyDescent="0.25">
      <c r="D33" s="80"/>
      <c r="E33" s="57" t="s">
        <v>299</v>
      </c>
      <c r="F33" s="57" t="s">
        <v>300</v>
      </c>
      <c r="G33" s="57"/>
      <c r="H33" s="83"/>
      <c r="I33" s="57" t="s">
        <v>572</v>
      </c>
      <c r="J33" s="206"/>
    </row>
    <row r="34" spans="4:10" ht="15" customHeight="1" thickBot="1" x14ac:dyDescent="0.3">
      <c r="D34" s="80"/>
      <c r="E34" s="57" t="s">
        <v>299</v>
      </c>
      <c r="F34" s="57" t="s">
        <v>300</v>
      </c>
      <c r="G34" s="57"/>
      <c r="H34" s="83"/>
      <c r="I34" s="57" t="s">
        <v>572</v>
      </c>
      <c r="J34" s="206"/>
    </row>
    <row r="35" spans="4:10" ht="15" customHeight="1" thickBot="1" x14ac:dyDescent="0.3">
      <c r="D35" s="129"/>
      <c r="E35" s="175"/>
      <c r="F35" s="169"/>
      <c r="G35" s="169"/>
      <c r="H35" s="169"/>
      <c r="I35" s="169"/>
      <c r="J35" s="211"/>
    </row>
    <row r="36" spans="4:10" ht="15" customHeight="1" x14ac:dyDescent="0.25">
      <c r="D36" s="88">
        <v>2</v>
      </c>
      <c r="E36" s="65" t="s">
        <v>555</v>
      </c>
      <c r="F36" s="57"/>
      <c r="G36" s="57"/>
      <c r="H36" s="57"/>
      <c r="I36" s="57"/>
      <c r="J36" s="208"/>
    </row>
    <row r="37" spans="4:10" ht="15" customHeight="1" x14ac:dyDescent="0.25">
      <c r="D37" s="80"/>
      <c r="E37" s="83" t="s">
        <v>672</v>
      </c>
      <c r="G37" s="57"/>
      <c r="H37" s="57" t="s">
        <v>316</v>
      </c>
      <c r="I37" s="57" t="s">
        <v>856</v>
      </c>
      <c r="J37" s="206">
        <v>100</v>
      </c>
    </row>
    <row r="38" spans="4:10" ht="15" customHeight="1" x14ac:dyDescent="0.25">
      <c r="D38" s="80"/>
      <c r="E38" s="83" t="s">
        <v>672</v>
      </c>
      <c r="G38" s="57"/>
      <c r="H38" s="57" t="s">
        <v>316</v>
      </c>
      <c r="I38" s="57" t="s">
        <v>857</v>
      </c>
      <c r="J38" s="206">
        <v>500</v>
      </c>
    </row>
    <row r="39" spans="4:10" ht="15" customHeight="1" x14ac:dyDescent="0.25">
      <c r="D39" s="80"/>
      <c r="E39" s="83" t="s">
        <v>672</v>
      </c>
      <c r="G39" s="57"/>
      <c r="H39" s="57" t="s">
        <v>316</v>
      </c>
      <c r="I39" s="57" t="s">
        <v>858</v>
      </c>
      <c r="J39" s="206">
        <v>400</v>
      </c>
    </row>
    <row r="40" spans="4:10" ht="15" customHeight="1" x14ac:dyDescent="0.25">
      <c r="D40" s="80"/>
      <c r="E40" s="83" t="s">
        <v>672</v>
      </c>
      <c r="G40" s="57"/>
      <c r="H40" s="57" t="s">
        <v>316</v>
      </c>
      <c r="I40" s="57" t="s">
        <v>859</v>
      </c>
      <c r="J40" s="209">
        <v>600</v>
      </c>
    </row>
    <row r="41" spans="4:10" ht="15" customHeight="1" x14ac:dyDescent="0.25">
      <c r="D41" s="80"/>
      <c r="E41" s="83" t="s">
        <v>672</v>
      </c>
      <c r="G41" s="57"/>
      <c r="H41" s="57" t="s">
        <v>316</v>
      </c>
      <c r="I41" s="57" t="s">
        <v>860</v>
      </c>
      <c r="J41" s="209">
        <v>400</v>
      </c>
    </row>
    <row r="42" spans="4:10" ht="15" customHeight="1" x14ac:dyDescent="0.25">
      <c r="D42" s="80"/>
      <c r="E42" s="83" t="s">
        <v>672</v>
      </c>
      <c r="G42" s="62"/>
      <c r="H42" s="57" t="s">
        <v>316</v>
      </c>
      <c r="I42" s="57" t="s">
        <v>861</v>
      </c>
      <c r="J42" s="209">
        <v>200</v>
      </c>
    </row>
    <row r="43" spans="4:10" ht="15" customHeight="1" x14ac:dyDescent="0.25">
      <c r="D43" s="80"/>
      <c r="E43" s="83" t="s">
        <v>672</v>
      </c>
      <c r="G43" s="57"/>
      <c r="H43" s="57" t="s">
        <v>316</v>
      </c>
      <c r="I43" s="57" t="s">
        <v>862</v>
      </c>
      <c r="J43" s="209">
        <v>150</v>
      </c>
    </row>
    <row r="44" spans="4:10" ht="15" customHeight="1" x14ac:dyDescent="0.25">
      <c r="D44" s="80"/>
      <c r="E44" s="83" t="s">
        <v>672</v>
      </c>
      <c r="G44" s="57"/>
      <c r="H44" s="83" t="s">
        <v>316</v>
      </c>
      <c r="I44" s="57" t="s">
        <v>863</v>
      </c>
      <c r="J44" s="209">
        <v>200</v>
      </c>
    </row>
    <row r="45" spans="4:10" ht="15" customHeight="1" x14ac:dyDescent="0.25">
      <c r="D45" s="80"/>
      <c r="E45" s="83" t="s">
        <v>672</v>
      </c>
      <c r="G45" s="57"/>
      <c r="H45" s="57"/>
      <c r="I45" s="57" t="s">
        <v>559</v>
      </c>
      <c r="J45" s="206"/>
    </row>
    <row r="46" spans="4:10" ht="15" customHeight="1" thickBot="1" x14ac:dyDescent="0.3">
      <c r="D46" s="80"/>
      <c r="E46" s="83" t="s">
        <v>672</v>
      </c>
      <c r="G46" s="57"/>
      <c r="H46" s="57"/>
      <c r="I46" s="57" t="s">
        <v>559</v>
      </c>
      <c r="J46" s="206"/>
    </row>
    <row r="47" spans="4:10" ht="15" customHeight="1" thickBot="1" x14ac:dyDescent="0.3">
      <c r="D47" s="130"/>
      <c r="E47" s="176"/>
      <c r="F47" s="165"/>
      <c r="G47" s="165"/>
      <c r="H47" s="165"/>
      <c r="I47" s="165"/>
      <c r="J47" s="212"/>
    </row>
    <row r="48" spans="4:10" ht="15" customHeight="1" x14ac:dyDescent="0.25">
      <c r="D48" s="95">
        <v>3</v>
      </c>
      <c r="E48" s="62" t="s">
        <v>569</v>
      </c>
      <c r="F48" s="57"/>
      <c r="G48" s="57"/>
      <c r="H48" s="57"/>
      <c r="I48" s="57"/>
      <c r="J48" s="208"/>
    </row>
    <row r="49" spans="4:10" ht="15" customHeight="1" x14ac:dyDescent="0.25">
      <c r="D49" s="80"/>
      <c r="E49" s="57"/>
      <c r="F49" s="76" t="s">
        <v>570</v>
      </c>
      <c r="G49" s="57"/>
      <c r="H49" s="57"/>
      <c r="I49" s="57"/>
      <c r="J49" s="208"/>
    </row>
    <row r="50" spans="4:10" ht="15" customHeight="1" x14ac:dyDescent="0.25">
      <c r="D50" s="80"/>
      <c r="E50" s="57" t="s">
        <v>569</v>
      </c>
      <c r="F50" s="78" t="s">
        <v>570</v>
      </c>
      <c r="G50" s="57"/>
      <c r="H50" s="57" t="s">
        <v>314</v>
      </c>
      <c r="I50" s="57" t="s">
        <v>864</v>
      </c>
      <c r="J50" s="206">
        <v>3100</v>
      </c>
    </row>
    <row r="51" spans="4:10" ht="15" customHeight="1" x14ac:dyDescent="0.25">
      <c r="D51" s="80"/>
      <c r="E51" s="57" t="s">
        <v>569</v>
      </c>
      <c r="F51" s="78" t="s">
        <v>570</v>
      </c>
      <c r="G51" s="57"/>
      <c r="H51" s="57" t="s">
        <v>307</v>
      </c>
      <c r="I51" s="57" t="s">
        <v>563</v>
      </c>
      <c r="J51" s="206">
        <v>35000</v>
      </c>
    </row>
    <row r="52" spans="4:10" ht="15" customHeight="1" x14ac:dyDescent="0.25">
      <c r="D52" s="80"/>
      <c r="E52" s="57" t="s">
        <v>569</v>
      </c>
      <c r="F52" s="78" t="s">
        <v>570</v>
      </c>
      <c r="G52" s="57"/>
      <c r="H52" s="57" t="s">
        <v>314</v>
      </c>
      <c r="I52" s="57" t="s">
        <v>564</v>
      </c>
      <c r="J52" s="206">
        <v>3100</v>
      </c>
    </row>
    <row r="53" spans="4:10" ht="15" customHeight="1" x14ac:dyDescent="0.25">
      <c r="D53" s="80"/>
      <c r="E53" s="57" t="s">
        <v>569</v>
      </c>
      <c r="F53" s="78" t="s">
        <v>570</v>
      </c>
      <c r="G53" s="57"/>
      <c r="H53" s="57" t="s">
        <v>314</v>
      </c>
      <c r="I53" s="57" t="s">
        <v>565</v>
      </c>
      <c r="J53" s="206">
        <v>2600</v>
      </c>
    </row>
    <row r="54" spans="4:10" ht="15" customHeight="1" x14ac:dyDescent="0.25">
      <c r="D54" s="80"/>
      <c r="E54" s="57" t="s">
        <v>569</v>
      </c>
      <c r="F54" s="78" t="s">
        <v>570</v>
      </c>
      <c r="G54" s="57"/>
      <c r="H54" s="57" t="s">
        <v>314</v>
      </c>
      <c r="I54" s="57" t="s">
        <v>566</v>
      </c>
      <c r="J54" s="206">
        <v>3100</v>
      </c>
    </row>
    <row r="55" spans="4:10" ht="15" customHeight="1" x14ac:dyDescent="0.25">
      <c r="D55" s="80"/>
      <c r="E55" s="57" t="s">
        <v>569</v>
      </c>
      <c r="F55" s="78" t="s">
        <v>570</v>
      </c>
      <c r="G55" s="57"/>
      <c r="H55" s="57" t="s">
        <v>304</v>
      </c>
      <c r="I55" s="57" t="s">
        <v>865</v>
      </c>
      <c r="J55" s="209">
        <v>1200</v>
      </c>
    </row>
    <row r="56" spans="4:10" ht="15" customHeight="1" x14ac:dyDescent="0.25">
      <c r="D56" s="80"/>
      <c r="E56" s="57" t="s">
        <v>569</v>
      </c>
      <c r="F56" s="78" t="s">
        <v>570</v>
      </c>
      <c r="G56" s="57"/>
      <c r="H56" s="57" t="s">
        <v>676</v>
      </c>
      <c r="I56" s="57" t="s">
        <v>866</v>
      </c>
      <c r="J56" s="209">
        <v>11500</v>
      </c>
    </row>
    <row r="57" spans="4:10" ht="15" customHeight="1" x14ac:dyDescent="0.25">
      <c r="D57" s="80"/>
      <c r="E57" s="57" t="s">
        <v>569</v>
      </c>
      <c r="F57" s="78" t="s">
        <v>570</v>
      </c>
      <c r="G57" s="57"/>
      <c r="H57" s="57"/>
      <c r="I57" s="57" t="s">
        <v>558</v>
      </c>
      <c r="J57" s="206"/>
    </row>
    <row r="58" spans="4:10" ht="15" customHeight="1" x14ac:dyDescent="0.25">
      <c r="D58" s="80"/>
      <c r="E58" s="57" t="s">
        <v>569</v>
      </c>
      <c r="F58" s="78" t="s">
        <v>570</v>
      </c>
      <c r="G58" s="57"/>
      <c r="H58" s="57"/>
      <c r="I58" s="57" t="s">
        <v>558</v>
      </c>
      <c r="J58" s="206"/>
    </row>
    <row r="59" spans="4:10" ht="15" customHeight="1" x14ac:dyDescent="0.25">
      <c r="D59" s="80"/>
      <c r="E59" s="57" t="s">
        <v>569</v>
      </c>
      <c r="F59" s="78" t="s">
        <v>570</v>
      </c>
      <c r="G59" s="57"/>
      <c r="H59" s="57"/>
      <c r="I59" s="57" t="s">
        <v>558</v>
      </c>
      <c r="J59" s="206"/>
    </row>
    <row r="60" spans="4:10" ht="15" customHeight="1" x14ac:dyDescent="0.25">
      <c r="D60" s="80"/>
      <c r="E60" s="57" t="s">
        <v>569</v>
      </c>
      <c r="F60" s="78" t="s">
        <v>570</v>
      </c>
      <c r="G60" s="57"/>
      <c r="H60" s="57"/>
      <c r="I60" s="57" t="s">
        <v>558</v>
      </c>
      <c r="J60" s="206"/>
    </row>
    <row r="61" spans="4:10" ht="15" customHeight="1" x14ac:dyDescent="0.25">
      <c r="D61" s="80"/>
      <c r="E61" s="57" t="s">
        <v>569</v>
      </c>
      <c r="F61" s="65" t="s">
        <v>670</v>
      </c>
      <c r="G61" s="57"/>
      <c r="H61" s="57"/>
      <c r="I61" s="57"/>
      <c r="J61" s="206"/>
    </row>
    <row r="62" spans="4:10" ht="15" customHeight="1" x14ac:dyDescent="0.25">
      <c r="D62" s="80"/>
      <c r="E62" s="57" t="s">
        <v>569</v>
      </c>
      <c r="F62" s="60" t="s">
        <v>670</v>
      </c>
      <c r="G62" s="57"/>
      <c r="H62" s="57" t="s">
        <v>676</v>
      </c>
      <c r="I62" s="57" t="s">
        <v>867</v>
      </c>
      <c r="J62" s="206">
        <v>11500</v>
      </c>
    </row>
    <row r="63" spans="4:10" ht="15" customHeight="1" x14ac:dyDescent="0.25">
      <c r="D63" s="80"/>
      <c r="E63" s="57" t="s">
        <v>569</v>
      </c>
      <c r="F63" s="60" t="s">
        <v>670</v>
      </c>
      <c r="G63" s="57"/>
      <c r="H63" s="57" t="s">
        <v>304</v>
      </c>
      <c r="I63" s="57" t="s">
        <v>868</v>
      </c>
      <c r="J63" s="206">
        <v>1250</v>
      </c>
    </row>
    <row r="64" spans="4:10" ht="15" customHeight="1" x14ac:dyDescent="0.25">
      <c r="D64" s="80"/>
      <c r="E64" s="57" t="s">
        <v>569</v>
      </c>
      <c r="F64" s="60" t="s">
        <v>670</v>
      </c>
      <c r="G64" s="57"/>
      <c r="H64" s="57" t="s">
        <v>677</v>
      </c>
      <c r="I64" s="57" t="s">
        <v>869</v>
      </c>
      <c r="J64" s="206">
        <v>6</v>
      </c>
    </row>
    <row r="65" spans="4:10" ht="15" customHeight="1" x14ac:dyDescent="0.25">
      <c r="D65" s="80"/>
      <c r="E65" s="57" t="s">
        <v>569</v>
      </c>
      <c r="F65" s="60" t="s">
        <v>670</v>
      </c>
      <c r="G65" s="57"/>
      <c r="H65" s="83" t="s">
        <v>306</v>
      </c>
      <c r="I65" s="57" t="s">
        <v>870</v>
      </c>
      <c r="J65" s="209">
        <v>45</v>
      </c>
    </row>
    <row r="66" spans="4:10" ht="15" customHeight="1" x14ac:dyDescent="0.25">
      <c r="D66" s="80"/>
      <c r="E66" s="57" t="s">
        <v>569</v>
      </c>
      <c r="F66" s="60" t="s">
        <v>670</v>
      </c>
      <c r="G66" s="57"/>
      <c r="H66" s="57"/>
      <c r="I66" s="57" t="s">
        <v>558</v>
      </c>
      <c r="J66" s="206"/>
    </row>
    <row r="67" spans="4:10" ht="15" customHeight="1" x14ac:dyDescent="0.25">
      <c r="D67" s="80"/>
      <c r="E67" s="57" t="s">
        <v>569</v>
      </c>
      <c r="F67" s="60" t="s">
        <v>670</v>
      </c>
      <c r="G67" s="57"/>
      <c r="H67" s="57"/>
      <c r="I67" s="57" t="s">
        <v>558</v>
      </c>
      <c r="J67" s="206"/>
    </row>
    <row r="68" spans="4:10" ht="15" customHeight="1" x14ac:dyDescent="0.25">
      <c r="D68" s="80"/>
      <c r="E68" s="57" t="s">
        <v>569</v>
      </c>
      <c r="F68" s="60" t="s">
        <v>670</v>
      </c>
      <c r="G68" s="57"/>
      <c r="H68" s="57"/>
      <c r="I68" s="57" t="s">
        <v>558</v>
      </c>
      <c r="J68" s="206"/>
    </row>
    <row r="69" spans="4:10" ht="15" customHeight="1" x14ac:dyDescent="0.25">
      <c r="D69" s="80"/>
      <c r="E69" s="57" t="s">
        <v>569</v>
      </c>
      <c r="F69" s="62" t="s">
        <v>571</v>
      </c>
      <c r="G69" s="57"/>
      <c r="H69" s="57"/>
      <c r="I69" s="57"/>
      <c r="J69" s="206"/>
    </row>
    <row r="70" spans="4:10" ht="15" customHeight="1" x14ac:dyDescent="0.25">
      <c r="D70" s="80"/>
      <c r="E70" s="57" t="s">
        <v>569</v>
      </c>
      <c r="F70" s="57" t="s">
        <v>571</v>
      </c>
      <c r="G70" s="57"/>
      <c r="H70" s="57" t="s">
        <v>677</v>
      </c>
      <c r="I70" s="57" t="s">
        <v>871</v>
      </c>
      <c r="J70" s="206">
        <v>6</v>
      </c>
    </row>
    <row r="71" spans="4:10" ht="15" customHeight="1" x14ac:dyDescent="0.25">
      <c r="D71" s="80"/>
      <c r="E71" s="57" t="s">
        <v>569</v>
      </c>
      <c r="F71" s="57" t="s">
        <v>571</v>
      </c>
      <c r="G71" s="57"/>
      <c r="H71" s="57" t="s">
        <v>306</v>
      </c>
      <c r="I71" s="57" t="s">
        <v>872</v>
      </c>
      <c r="J71" s="206">
        <v>40</v>
      </c>
    </row>
    <row r="72" spans="4:10" ht="15" customHeight="1" x14ac:dyDescent="0.25">
      <c r="D72" s="80"/>
      <c r="E72" s="57" t="s">
        <v>569</v>
      </c>
      <c r="F72" s="57" t="s">
        <v>571</v>
      </c>
      <c r="G72" s="57"/>
      <c r="H72" s="57" t="s">
        <v>304</v>
      </c>
      <c r="I72" s="57" t="s">
        <v>873</v>
      </c>
      <c r="J72" s="206">
        <v>1875</v>
      </c>
    </row>
    <row r="73" spans="4:10" ht="15" customHeight="1" x14ac:dyDescent="0.25">
      <c r="D73" s="80"/>
      <c r="E73" s="57" t="s">
        <v>569</v>
      </c>
      <c r="F73" s="57" t="s">
        <v>571</v>
      </c>
      <c r="G73" s="57"/>
      <c r="H73" s="83" t="s">
        <v>304</v>
      </c>
      <c r="I73" s="57" t="s">
        <v>874</v>
      </c>
      <c r="J73" s="206">
        <v>1250</v>
      </c>
    </row>
    <row r="74" spans="4:10" ht="15" customHeight="1" x14ac:dyDescent="0.25">
      <c r="D74" s="80"/>
      <c r="E74" s="57" t="s">
        <v>569</v>
      </c>
      <c r="F74" s="57" t="s">
        <v>571</v>
      </c>
      <c r="G74" s="57"/>
      <c r="H74" s="83" t="s">
        <v>304</v>
      </c>
      <c r="I74" s="57" t="s">
        <v>875</v>
      </c>
      <c r="J74" s="206">
        <v>1250</v>
      </c>
    </row>
    <row r="75" spans="4:10" ht="15" customHeight="1" x14ac:dyDescent="0.25">
      <c r="D75" s="80"/>
      <c r="E75" s="57" t="s">
        <v>569</v>
      </c>
      <c r="F75" s="57" t="s">
        <v>571</v>
      </c>
      <c r="G75" s="57"/>
      <c r="H75" s="83" t="s">
        <v>678</v>
      </c>
      <c r="I75" s="57" t="s">
        <v>876</v>
      </c>
      <c r="J75" s="206">
        <v>150</v>
      </c>
    </row>
    <row r="76" spans="4:10" ht="15" customHeight="1" x14ac:dyDescent="0.25">
      <c r="D76" s="80"/>
      <c r="E76" s="57" t="s">
        <v>569</v>
      </c>
      <c r="F76" s="57" t="s">
        <v>571</v>
      </c>
      <c r="G76" s="57"/>
      <c r="H76" s="57" t="s">
        <v>676</v>
      </c>
      <c r="I76" s="57" t="s">
        <v>877</v>
      </c>
      <c r="J76" s="206">
        <v>11500</v>
      </c>
    </row>
    <row r="77" spans="4:10" ht="15" customHeight="1" x14ac:dyDescent="0.25">
      <c r="D77" s="80"/>
      <c r="E77" s="57" t="s">
        <v>569</v>
      </c>
      <c r="F77" s="57" t="s">
        <v>571</v>
      </c>
      <c r="G77" s="57"/>
      <c r="H77" s="83" t="s">
        <v>315</v>
      </c>
      <c r="I77" s="57" t="s">
        <v>878</v>
      </c>
      <c r="J77" s="206">
        <v>31920</v>
      </c>
    </row>
    <row r="78" spans="4:10" ht="15" customHeight="1" x14ac:dyDescent="0.25">
      <c r="D78" s="80"/>
      <c r="E78" s="57" t="s">
        <v>569</v>
      </c>
      <c r="F78" s="57" t="s">
        <v>571</v>
      </c>
      <c r="G78" s="57"/>
      <c r="H78" s="83" t="s">
        <v>679</v>
      </c>
      <c r="I78" s="57" t="s">
        <v>879</v>
      </c>
      <c r="J78" s="206">
        <v>1600</v>
      </c>
    </row>
    <row r="79" spans="4:10" ht="15" customHeight="1" x14ac:dyDescent="0.25">
      <c r="D79" s="80"/>
      <c r="E79" s="57" t="s">
        <v>569</v>
      </c>
      <c r="F79" s="57" t="s">
        <v>571</v>
      </c>
      <c r="G79" s="57"/>
      <c r="H79" s="83" t="s">
        <v>307</v>
      </c>
      <c r="I79" s="57" t="s">
        <v>880</v>
      </c>
      <c r="J79" s="206">
        <v>450</v>
      </c>
    </row>
    <row r="80" spans="4:10" ht="15" customHeight="1" x14ac:dyDescent="0.25">
      <c r="D80" s="80"/>
      <c r="E80" s="57" t="s">
        <v>569</v>
      </c>
      <c r="F80" s="57" t="s">
        <v>571</v>
      </c>
      <c r="G80" s="57"/>
      <c r="H80" s="57"/>
      <c r="I80" s="57" t="s">
        <v>558</v>
      </c>
      <c r="J80" s="206"/>
    </row>
    <row r="81" spans="4:10" ht="15" customHeight="1" x14ac:dyDescent="0.25">
      <c r="D81" s="80"/>
      <c r="E81" s="57" t="s">
        <v>569</v>
      </c>
      <c r="F81" s="57" t="s">
        <v>571</v>
      </c>
      <c r="G81" s="57"/>
      <c r="H81" s="57"/>
      <c r="I81" s="57" t="s">
        <v>558</v>
      </c>
      <c r="J81" s="206"/>
    </row>
    <row r="82" spans="4:10" ht="15" customHeight="1" x14ac:dyDescent="0.25">
      <c r="D82" s="80"/>
      <c r="E82" s="57" t="s">
        <v>569</v>
      </c>
      <c r="F82" s="57" t="s">
        <v>571</v>
      </c>
      <c r="G82" s="57"/>
      <c r="H82" s="57"/>
      <c r="I82" s="57" t="s">
        <v>558</v>
      </c>
      <c r="J82" s="206"/>
    </row>
    <row r="83" spans="4:10" ht="15" customHeight="1" x14ac:dyDescent="0.25">
      <c r="D83" s="80"/>
      <c r="E83" s="57" t="s">
        <v>569</v>
      </c>
      <c r="F83" s="62" t="s">
        <v>579</v>
      </c>
      <c r="G83" s="57"/>
      <c r="H83" s="57"/>
      <c r="I83" s="57"/>
      <c r="J83" s="206"/>
    </row>
    <row r="84" spans="4:10" ht="15" customHeight="1" x14ac:dyDescent="0.25">
      <c r="D84" s="80"/>
      <c r="E84" s="57" t="s">
        <v>569</v>
      </c>
      <c r="F84" s="57" t="s">
        <v>579</v>
      </c>
      <c r="G84" s="57"/>
      <c r="H84" s="57" t="s">
        <v>677</v>
      </c>
      <c r="I84" s="57" t="s">
        <v>881</v>
      </c>
      <c r="J84" s="206">
        <v>6</v>
      </c>
    </row>
    <row r="85" spans="4:10" ht="15" customHeight="1" x14ac:dyDescent="0.25">
      <c r="D85" s="80"/>
      <c r="E85" s="57" t="s">
        <v>569</v>
      </c>
      <c r="F85" s="57" t="s">
        <v>579</v>
      </c>
      <c r="G85" s="57"/>
      <c r="H85" s="57" t="s">
        <v>306</v>
      </c>
      <c r="I85" s="57" t="s">
        <v>882</v>
      </c>
      <c r="J85" s="206">
        <v>40</v>
      </c>
    </row>
    <row r="86" spans="4:10" ht="15" customHeight="1" x14ac:dyDescent="0.25">
      <c r="D86" s="80"/>
      <c r="E86" s="57" t="s">
        <v>569</v>
      </c>
      <c r="F86" s="57" t="s">
        <v>579</v>
      </c>
      <c r="G86" s="57"/>
      <c r="H86" s="57" t="s">
        <v>304</v>
      </c>
      <c r="I86" s="57" t="s">
        <v>883</v>
      </c>
      <c r="J86" s="206">
        <v>1250</v>
      </c>
    </row>
    <row r="87" spans="4:10" ht="15" customHeight="1" x14ac:dyDescent="0.25">
      <c r="D87" s="80"/>
      <c r="E87" s="57" t="s">
        <v>569</v>
      </c>
      <c r="F87" s="57" t="s">
        <v>579</v>
      </c>
      <c r="G87" s="57"/>
      <c r="H87" s="83" t="s">
        <v>678</v>
      </c>
      <c r="I87" s="57" t="s">
        <v>884</v>
      </c>
      <c r="J87" s="206">
        <v>150</v>
      </c>
    </row>
    <row r="88" spans="4:10" ht="15" customHeight="1" x14ac:dyDescent="0.25">
      <c r="D88" s="80"/>
      <c r="E88" s="57" t="s">
        <v>569</v>
      </c>
      <c r="F88" s="57" t="s">
        <v>579</v>
      </c>
      <c r="G88" s="57"/>
      <c r="H88" s="83" t="s">
        <v>676</v>
      </c>
      <c r="I88" s="57" t="s">
        <v>885</v>
      </c>
      <c r="J88" s="206">
        <v>11500</v>
      </c>
    </row>
    <row r="89" spans="4:10" ht="15" customHeight="1" x14ac:dyDescent="0.25">
      <c r="D89" s="80"/>
      <c r="E89" s="57" t="s">
        <v>569</v>
      </c>
      <c r="F89" s="57" t="s">
        <v>579</v>
      </c>
      <c r="G89" s="57"/>
      <c r="H89" s="83" t="s">
        <v>315</v>
      </c>
      <c r="I89" s="57" t="s">
        <v>886</v>
      </c>
      <c r="J89" s="206">
        <v>31920</v>
      </c>
    </row>
    <row r="90" spans="4:10" ht="15" customHeight="1" x14ac:dyDescent="0.25">
      <c r="D90" s="80"/>
      <c r="E90" s="57" t="s">
        <v>569</v>
      </c>
      <c r="F90" s="57" t="s">
        <v>579</v>
      </c>
      <c r="G90" s="57"/>
      <c r="H90" s="57" t="s">
        <v>679</v>
      </c>
      <c r="I90" s="57" t="s">
        <v>887</v>
      </c>
      <c r="J90" s="206">
        <v>1600</v>
      </c>
    </row>
    <row r="91" spans="4:10" ht="15" customHeight="1" x14ac:dyDescent="0.25">
      <c r="D91" s="80"/>
      <c r="E91" s="57" t="s">
        <v>569</v>
      </c>
      <c r="F91" s="57" t="s">
        <v>579</v>
      </c>
      <c r="G91" s="57"/>
      <c r="H91" s="83" t="s">
        <v>307</v>
      </c>
      <c r="I91" s="57" t="s">
        <v>888</v>
      </c>
      <c r="J91" s="206">
        <v>450</v>
      </c>
    </row>
    <row r="92" spans="4:10" ht="15" customHeight="1" x14ac:dyDescent="0.25">
      <c r="D92" s="80"/>
      <c r="E92" s="57" t="s">
        <v>569</v>
      </c>
      <c r="F92" s="57" t="s">
        <v>579</v>
      </c>
      <c r="G92" s="57"/>
      <c r="H92" s="83"/>
      <c r="I92" s="57" t="s">
        <v>558</v>
      </c>
      <c r="J92" s="206"/>
    </row>
    <row r="93" spans="4:10" ht="15" customHeight="1" x14ac:dyDescent="0.25">
      <c r="D93" s="80"/>
      <c r="E93" s="57" t="s">
        <v>569</v>
      </c>
      <c r="F93" s="57" t="s">
        <v>579</v>
      </c>
      <c r="G93" s="57"/>
      <c r="H93" s="83"/>
      <c r="I93" s="57" t="s">
        <v>558</v>
      </c>
      <c r="J93" s="206"/>
    </row>
    <row r="94" spans="4:10" ht="15" customHeight="1" x14ac:dyDescent="0.25">
      <c r="D94" s="80"/>
      <c r="E94" s="57" t="s">
        <v>569</v>
      </c>
      <c r="F94" s="57" t="s">
        <v>579</v>
      </c>
      <c r="G94" s="57"/>
      <c r="H94" s="57"/>
      <c r="I94" s="57" t="s">
        <v>558</v>
      </c>
      <c r="J94" s="206"/>
    </row>
    <row r="95" spans="4:10" ht="15" customHeight="1" x14ac:dyDescent="0.25">
      <c r="D95" s="80"/>
      <c r="E95" s="57" t="s">
        <v>569</v>
      </c>
      <c r="F95" s="62" t="s">
        <v>554</v>
      </c>
      <c r="G95" s="57"/>
      <c r="H95" s="57"/>
      <c r="I95" s="57"/>
      <c r="J95" s="206"/>
    </row>
    <row r="96" spans="4:10" ht="15" customHeight="1" x14ac:dyDescent="0.25">
      <c r="D96" s="80"/>
      <c r="E96" s="57" t="s">
        <v>569</v>
      </c>
      <c r="F96" s="57" t="s">
        <v>554</v>
      </c>
      <c r="G96" s="57"/>
      <c r="H96" s="57" t="s">
        <v>677</v>
      </c>
      <c r="I96" s="57" t="s">
        <v>889</v>
      </c>
      <c r="J96" s="206">
        <v>6</v>
      </c>
    </row>
    <row r="97" spans="4:10" ht="15" customHeight="1" x14ac:dyDescent="0.25">
      <c r="D97" s="80"/>
      <c r="E97" s="57" t="s">
        <v>569</v>
      </c>
      <c r="F97" s="57" t="s">
        <v>554</v>
      </c>
      <c r="G97" s="57"/>
      <c r="H97" s="57" t="s">
        <v>306</v>
      </c>
      <c r="I97" s="57" t="s">
        <v>890</v>
      </c>
      <c r="J97" s="206">
        <v>40</v>
      </c>
    </row>
    <row r="98" spans="4:10" ht="15" customHeight="1" x14ac:dyDescent="0.25">
      <c r="D98" s="80"/>
      <c r="E98" s="57" t="s">
        <v>569</v>
      </c>
      <c r="F98" s="57" t="s">
        <v>554</v>
      </c>
      <c r="G98" s="57"/>
      <c r="H98" s="57" t="s">
        <v>304</v>
      </c>
      <c r="I98" s="57" t="s">
        <v>891</v>
      </c>
      <c r="J98" s="206">
        <v>1250</v>
      </c>
    </row>
    <row r="99" spans="4:10" ht="15" customHeight="1" x14ac:dyDescent="0.25">
      <c r="D99" s="80"/>
      <c r="E99" s="57" t="s">
        <v>569</v>
      </c>
      <c r="F99" s="57" t="s">
        <v>554</v>
      </c>
      <c r="G99" s="57"/>
      <c r="H99" s="83" t="s">
        <v>678</v>
      </c>
      <c r="I99" s="57" t="s">
        <v>892</v>
      </c>
      <c r="J99" s="206">
        <v>150</v>
      </c>
    </row>
    <row r="100" spans="4:10" ht="15" customHeight="1" x14ac:dyDescent="0.25">
      <c r="D100" s="80"/>
      <c r="E100" s="57" t="s">
        <v>569</v>
      </c>
      <c r="F100" s="57" t="s">
        <v>554</v>
      </c>
      <c r="G100" s="57"/>
      <c r="H100" s="83" t="s">
        <v>676</v>
      </c>
      <c r="I100" s="57" t="s">
        <v>893</v>
      </c>
      <c r="J100" s="206">
        <v>11500</v>
      </c>
    </row>
    <row r="101" spans="4:10" ht="15" customHeight="1" x14ac:dyDescent="0.25">
      <c r="D101" s="80"/>
      <c r="E101" s="57" t="s">
        <v>569</v>
      </c>
      <c r="F101" s="57" t="s">
        <v>554</v>
      </c>
      <c r="G101" s="57"/>
      <c r="H101" s="83" t="s">
        <v>315</v>
      </c>
      <c r="I101" s="57" t="s">
        <v>894</v>
      </c>
      <c r="J101" s="206">
        <v>31920</v>
      </c>
    </row>
    <row r="102" spans="4:10" ht="15" customHeight="1" x14ac:dyDescent="0.25">
      <c r="D102" s="80"/>
      <c r="E102" s="57" t="s">
        <v>569</v>
      </c>
      <c r="F102" s="57" t="s">
        <v>554</v>
      </c>
      <c r="G102" s="57"/>
      <c r="H102" s="57" t="s">
        <v>679</v>
      </c>
      <c r="I102" s="57" t="s">
        <v>895</v>
      </c>
      <c r="J102" s="206">
        <v>1600</v>
      </c>
    </row>
    <row r="103" spans="4:10" ht="15" customHeight="1" x14ac:dyDescent="0.25">
      <c r="D103" s="80"/>
      <c r="E103" s="57" t="s">
        <v>569</v>
      </c>
      <c r="F103" s="57" t="s">
        <v>554</v>
      </c>
      <c r="G103" s="57"/>
      <c r="H103" s="83" t="s">
        <v>307</v>
      </c>
      <c r="I103" s="57" t="s">
        <v>898</v>
      </c>
      <c r="J103" s="206">
        <v>450</v>
      </c>
    </row>
    <row r="104" spans="4:10" ht="15" customHeight="1" x14ac:dyDescent="0.25">
      <c r="D104" s="80"/>
      <c r="E104" s="57" t="s">
        <v>569</v>
      </c>
      <c r="F104" s="57" t="s">
        <v>554</v>
      </c>
      <c r="G104" s="57"/>
      <c r="H104" s="57"/>
      <c r="I104" s="57" t="s">
        <v>558</v>
      </c>
      <c r="J104" s="206"/>
    </row>
    <row r="105" spans="4:10" ht="15" customHeight="1" x14ac:dyDescent="0.25">
      <c r="D105" s="80"/>
      <c r="E105" s="57" t="s">
        <v>569</v>
      </c>
      <c r="F105" s="57" t="s">
        <v>554</v>
      </c>
      <c r="G105" s="57"/>
      <c r="H105" s="57"/>
      <c r="I105" s="57" t="s">
        <v>558</v>
      </c>
      <c r="J105" s="206"/>
    </row>
    <row r="106" spans="4:10" ht="15" customHeight="1" x14ac:dyDescent="0.25">
      <c r="D106" s="80"/>
      <c r="E106" s="57" t="s">
        <v>569</v>
      </c>
      <c r="F106" s="57" t="s">
        <v>554</v>
      </c>
      <c r="G106" s="57"/>
      <c r="H106" s="57"/>
      <c r="I106" s="57" t="s">
        <v>558</v>
      </c>
      <c r="J106" s="206"/>
    </row>
    <row r="107" spans="4:10" ht="15" customHeight="1" x14ac:dyDescent="0.25">
      <c r="D107" s="80"/>
      <c r="E107" s="57" t="s">
        <v>569</v>
      </c>
      <c r="F107" s="57" t="s">
        <v>554</v>
      </c>
      <c r="G107" s="57"/>
      <c r="H107" s="57"/>
      <c r="I107" s="57"/>
      <c r="J107" s="206"/>
    </row>
    <row r="108" spans="4:10" ht="15" customHeight="1" x14ac:dyDescent="0.25">
      <c r="D108" s="80"/>
      <c r="E108" s="57" t="s">
        <v>569</v>
      </c>
      <c r="F108" s="62" t="s">
        <v>593</v>
      </c>
      <c r="G108" s="57"/>
      <c r="H108" s="57" t="s">
        <v>677</v>
      </c>
      <c r="I108" s="57" t="s">
        <v>896</v>
      </c>
      <c r="J108" s="206">
        <v>6</v>
      </c>
    </row>
    <row r="109" spans="4:10" ht="15" customHeight="1" x14ac:dyDescent="0.25">
      <c r="D109" s="80"/>
      <c r="E109" s="57" t="s">
        <v>569</v>
      </c>
      <c r="F109" s="57" t="s">
        <v>593</v>
      </c>
      <c r="G109" s="57"/>
      <c r="H109" s="57" t="s">
        <v>306</v>
      </c>
      <c r="I109" s="57" t="s">
        <v>897</v>
      </c>
      <c r="J109" s="206">
        <v>40</v>
      </c>
    </row>
    <row r="110" spans="4:10" ht="15" customHeight="1" x14ac:dyDescent="0.25">
      <c r="D110" s="80"/>
      <c r="E110" s="57" t="s">
        <v>569</v>
      </c>
      <c r="F110" s="57" t="s">
        <v>593</v>
      </c>
      <c r="G110" s="57"/>
      <c r="H110" s="57" t="s">
        <v>304</v>
      </c>
      <c r="I110" s="57" t="s">
        <v>899</v>
      </c>
      <c r="J110" s="206">
        <v>1250</v>
      </c>
    </row>
    <row r="111" spans="4:10" ht="15" customHeight="1" x14ac:dyDescent="0.25">
      <c r="D111" s="80"/>
      <c r="E111" s="57" t="s">
        <v>569</v>
      </c>
      <c r="F111" s="57" t="s">
        <v>593</v>
      </c>
      <c r="G111" s="57"/>
      <c r="H111" s="83" t="s">
        <v>678</v>
      </c>
      <c r="I111" s="57" t="s">
        <v>900</v>
      </c>
      <c r="J111" s="206">
        <v>150</v>
      </c>
    </row>
    <row r="112" spans="4:10" ht="15" customHeight="1" x14ac:dyDescent="0.25">
      <c r="D112" s="80"/>
      <c r="E112" s="57" t="s">
        <v>569</v>
      </c>
      <c r="F112" s="57" t="s">
        <v>593</v>
      </c>
      <c r="G112" s="57"/>
      <c r="H112" s="83" t="s">
        <v>676</v>
      </c>
      <c r="I112" s="57" t="s">
        <v>901</v>
      </c>
      <c r="J112" s="206">
        <v>11500</v>
      </c>
    </row>
    <row r="113" spans="4:10" ht="15" customHeight="1" x14ac:dyDescent="0.25">
      <c r="D113" s="80"/>
      <c r="E113" s="57" t="s">
        <v>569</v>
      </c>
      <c r="F113" s="57" t="s">
        <v>593</v>
      </c>
      <c r="G113" s="57"/>
      <c r="H113" s="83" t="s">
        <v>315</v>
      </c>
      <c r="I113" s="57" t="s">
        <v>902</v>
      </c>
      <c r="J113" s="206">
        <v>31920</v>
      </c>
    </row>
    <row r="114" spans="4:10" ht="15" customHeight="1" x14ac:dyDescent="0.25">
      <c r="D114" s="80"/>
      <c r="E114" s="57" t="s">
        <v>569</v>
      </c>
      <c r="F114" s="57" t="s">
        <v>593</v>
      </c>
      <c r="G114" s="57"/>
      <c r="H114" s="57" t="s">
        <v>679</v>
      </c>
      <c r="I114" s="57" t="s">
        <v>903</v>
      </c>
      <c r="J114" s="206">
        <v>1600</v>
      </c>
    </row>
    <row r="115" spans="4:10" ht="15" customHeight="1" x14ac:dyDescent="0.25">
      <c r="D115" s="80"/>
      <c r="E115" s="57" t="s">
        <v>569</v>
      </c>
      <c r="F115" s="57" t="s">
        <v>593</v>
      </c>
      <c r="G115" s="57"/>
      <c r="H115" s="83" t="s">
        <v>307</v>
      </c>
      <c r="I115" s="57" t="s">
        <v>904</v>
      </c>
      <c r="J115" s="206">
        <v>450</v>
      </c>
    </row>
    <row r="116" spans="4:10" ht="15" customHeight="1" x14ac:dyDescent="0.25">
      <c r="D116" s="80"/>
      <c r="E116" s="57" t="s">
        <v>569</v>
      </c>
      <c r="F116" s="57" t="s">
        <v>593</v>
      </c>
      <c r="G116" s="57"/>
      <c r="H116" s="57"/>
      <c r="I116" s="57" t="s">
        <v>558</v>
      </c>
      <c r="J116" s="206"/>
    </row>
    <row r="117" spans="4:10" ht="15" customHeight="1" x14ac:dyDescent="0.25">
      <c r="D117" s="80"/>
      <c r="E117" s="57" t="s">
        <v>569</v>
      </c>
      <c r="F117" s="57" t="s">
        <v>593</v>
      </c>
      <c r="G117" s="57"/>
      <c r="H117" s="57"/>
      <c r="I117" s="57" t="s">
        <v>558</v>
      </c>
      <c r="J117" s="206"/>
    </row>
    <row r="118" spans="4:10" ht="15" customHeight="1" x14ac:dyDescent="0.25">
      <c r="D118" s="80"/>
      <c r="E118" s="57" t="s">
        <v>569</v>
      </c>
      <c r="F118" s="57" t="s">
        <v>593</v>
      </c>
      <c r="G118" s="57"/>
      <c r="H118" s="57"/>
      <c r="I118" s="57" t="s">
        <v>558</v>
      </c>
      <c r="J118" s="206"/>
    </row>
    <row r="119" spans="4:10" ht="15" customHeight="1" x14ac:dyDescent="0.25">
      <c r="D119" s="80"/>
      <c r="E119" s="57" t="s">
        <v>569</v>
      </c>
      <c r="F119" s="62" t="s">
        <v>580</v>
      </c>
      <c r="G119" s="57"/>
      <c r="H119" s="57"/>
      <c r="I119" s="57"/>
      <c r="J119" s="206"/>
    </row>
    <row r="120" spans="4:10" ht="15" customHeight="1" x14ac:dyDescent="0.25">
      <c r="D120" s="80"/>
      <c r="E120" s="57" t="s">
        <v>569</v>
      </c>
      <c r="F120" s="57" t="s">
        <v>580</v>
      </c>
      <c r="G120" s="57"/>
      <c r="H120" s="57" t="s">
        <v>315</v>
      </c>
      <c r="I120" s="57" t="s">
        <v>906</v>
      </c>
      <c r="J120" s="206">
        <v>0</v>
      </c>
    </row>
    <row r="121" spans="4:10" ht="15" customHeight="1" x14ac:dyDescent="0.25">
      <c r="D121" s="80"/>
      <c r="E121" s="57" t="s">
        <v>569</v>
      </c>
      <c r="F121" s="57" t="s">
        <v>580</v>
      </c>
      <c r="G121" s="57"/>
      <c r="H121" s="57" t="s">
        <v>304</v>
      </c>
      <c r="I121" s="57" t="s">
        <v>905</v>
      </c>
      <c r="J121" s="206">
        <v>0</v>
      </c>
    </row>
    <row r="122" spans="4:10" ht="15" customHeight="1" x14ac:dyDescent="0.25">
      <c r="D122" s="80"/>
      <c r="E122" s="57" t="s">
        <v>569</v>
      </c>
      <c r="F122" s="57" t="s">
        <v>580</v>
      </c>
      <c r="G122" s="57"/>
      <c r="H122" s="57"/>
      <c r="I122" s="57" t="s">
        <v>558</v>
      </c>
      <c r="J122" s="206">
        <v>0</v>
      </c>
    </row>
    <row r="123" spans="4:10" ht="15" customHeight="1" thickBot="1" x14ac:dyDescent="0.3">
      <c r="D123" s="80"/>
      <c r="E123" s="57" t="s">
        <v>569</v>
      </c>
      <c r="F123" s="57" t="s">
        <v>580</v>
      </c>
      <c r="G123" s="57"/>
      <c r="H123" s="57"/>
      <c r="I123" s="57" t="s">
        <v>558</v>
      </c>
      <c r="J123" s="209">
        <v>0</v>
      </c>
    </row>
    <row r="124" spans="4:10" ht="15" customHeight="1" thickBot="1" x14ac:dyDescent="0.3">
      <c r="D124" s="131"/>
      <c r="E124" s="177"/>
      <c r="F124" s="178"/>
      <c r="G124" s="178"/>
      <c r="H124" s="178"/>
      <c r="I124" s="178"/>
      <c r="J124" s="213"/>
    </row>
    <row r="125" spans="4:10" ht="15" customHeight="1" x14ac:dyDescent="0.25">
      <c r="D125" s="95">
        <v>4</v>
      </c>
      <c r="E125" s="62" t="s">
        <v>301</v>
      </c>
      <c r="F125" s="57"/>
      <c r="G125" s="57"/>
      <c r="H125" s="57"/>
      <c r="I125" s="57"/>
      <c r="J125" s="208"/>
    </row>
    <row r="126" spans="4:10" ht="15" customHeight="1" x14ac:dyDescent="0.25">
      <c r="D126" s="80"/>
      <c r="E126" s="83" t="s">
        <v>301</v>
      </c>
      <c r="G126" s="57"/>
      <c r="H126" s="57" t="s">
        <v>315</v>
      </c>
      <c r="I126" s="57" t="s">
        <v>907</v>
      </c>
      <c r="J126" s="206">
        <v>125000</v>
      </c>
    </row>
    <row r="127" spans="4:10" ht="15" customHeight="1" x14ac:dyDescent="0.25">
      <c r="D127" s="80"/>
      <c r="E127" s="83" t="s">
        <v>301</v>
      </c>
      <c r="G127" s="57"/>
      <c r="H127" s="57" t="s">
        <v>315</v>
      </c>
      <c r="I127" s="57" t="s">
        <v>908</v>
      </c>
      <c r="J127" s="206">
        <v>290000</v>
      </c>
    </row>
    <row r="128" spans="4:10" ht="15" customHeight="1" x14ac:dyDescent="0.25">
      <c r="D128" s="80"/>
      <c r="E128" s="83" t="s">
        <v>301</v>
      </c>
      <c r="G128" s="57"/>
      <c r="H128" s="57" t="s">
        <v>315</v>
      </c>
      <c r="I128" s="57" t="s">
        <v>909</v>
      </c>
      <c r="J128" s="206">
        <v>250000</v>
      </c>
    </row>
    <row r="129" spans="4:10" ht="15" customHeight="1" x14ac:dyDescent="0.25">
      <c r="D129" s="80"/>
      <c r="E129" s="83" t="s">
        <v>301</v>
      </c>
      <c r="G129" s="57"/>
      <c r="H129" s="57" t="s">
        <v>307</v>
      </c>
      <c r="I129" s="57" t="s">
        <v>910</v>
      </c>
      <c r="J129" s="206">
        <v>66500</v>
      </c>
    </row>
    <row r="130" spans="4:10" ht="15" customHeight="1" x14ac:dyDescent="0.25">
      <c r="D130" s="80"/>
      <c r="E130" s="83" t="s">
        <v>301</v>
      </c>
      <c r="G130" s="57"/>
      <c r="H130" s="57" t="s">
        <v>307</v>
      </c>
      <c r="I130" s="57" t="s">
        <v>911</v>
      </c>
      <c r="J130" s="206">
        <v>85500</v>
      </c>
    </row>
    <row r="131" spans="4:10" ht="15" customHeight="1" x14ac:dyDescent="0.25">
      <c r="D131" s="80"/>
      <c r="E131" s="83" t="s">
        <v>301</v>
      </c>
      <c r="G131" s="57"/>
      <c r="H131" s="57" t="s">
        <v>315</v>
      </c>
      <c r="I131" s="57" t="s">
        <v>912</v>
      </c>
      <c r="J131" s="206">
        <v>288000</v>
      </c>
    </row>
    <row r="132" spans="4:10" ht="15" customHeight="1" x14ac:dyDescent="0.25">
      <c r="D132" s="80"/>
      <c r="E132" s="83" t="s">
        <v>301</v>
      </c>
      <c r="G132" s="57"/>
      <c r="H132" s="57" t="s">
        <v>315</v>
      </c>
      <c r="I132" s="57" t="s">
        <v>913</v>
      </c>
      <c r="J132" s="206">
        <v>175000</v>
      </c>
    </row>
    <row r="133" spans="4:10" ht="15" customHeight="1" x14ac:dyDescent="0.25">
      <c r="D133" s="80"/>
      <c r="E133" s="83" t="s">
        <v>301</v>
      </c>
      <c r="G133" s="57"/>
      <c r="H133" s="57" t="s">
        <v>315</v>
      </c>
      <c r="I133" s="57" t="s">
        <v>914</v>
      </c>
      <c r="J133" s="206">
        <v>50000</v>
      </c>
    </row>
    <row r="134" spans="4:10" ht="15" customHeight="1" x14ac:dyDescent="0.25">
      <c r="D134" s="80"/>
      <c r="E134" s="83" t="s">
        <v>301</v>
      </c>
      <c r="G134" s="57"/>
      <c r="H134" s="57"/>
      <c r="I134" s="83" t="s">
        <v>671</v>
      </c>
      <c r="J134" s="206"/>
    </row>
    <row r="135" spans="4:10" ht="15" customHeight="1" x14ac:dyDescent="0.25">
      <c r="D135" s="80"/>
      <c r="E135" s="83" t="s">
        <v>301</v>
      </c>
      <c r="G135" s="57"/>
      <c r="H135" s="57"/>
      <c r="I135" s="83" t="s">
        <v>671</v>
      </c>
      <c r="J135" s="206"/>
    </row>
    <row r="136" spans="4:10" ht="15" customHeight="1" thickBot="1" x14ac:dyDescent="0.3">
      <c r="D136" s="80"/>
      <c r="E136" s="83" t="s">
        <v>301</v>
      </c>
      <c r="G136" s="57"/>
      <c r="H136" s="57"/>
      <c r="I136" s="83" t="s">
        <v>671</v>
      </c>
      <c r="J136" s="206"/>
    </row>
    <row r="137" spans="4:10" ht="15" customHeight="1" thickBot="1" x14ac:dyDescent="0.3">
      <c r="D137" s="132"/>
      <c r="E137" s="179"/>
      <c r="F137" s="180"/>
      <c r="G137" s="180"/>
      <c r="H137" s="180"/>
      <c r="I137" s="180"/>
      <c r="J137" s="214"/>
    </row>
    <row r="138" spans="4:10" ht="45.75" customHeight="1" x14ac:dyDescent="0.25">
      <c r="D138" s="95">
        <v>5</v>
      </c>
      <c r="E138" s="65" t="s">
        <v>556</v>
      </c>
      <c r="F138" s="57"/>
      <c r="G138" s="57"/>
      <c r="H138" s="57"/>
      <c r="I138" s="57"/>
      <c r="J138" s="208"/>
    </row>
    <row r="139" spans="4:10" ht="15" customHeight="1" x14ac:dyDescent="0.25">
      <c r="D139" s="80"/>
      <c r="E139" s="83" t="s">
        <v>673</v>
      </c>
      <c r="G139" s="57"/>
      <c r="H139" s="57" t="s">
        <v>307</v>
      </c>
      <c r="I139" s="78" t="s">
        <v>915</v>
      </c>
      <c r="J139" s="206">
        <v>5500</v>
      </c>
    </row>
    <row r="140" spans="4:10" ht="15" customHeight="1" x14ac:dyDescent="0.25">
      <c r="D140" s="80"/>
      <c r="E140" s="83" t="s">
        <v>673</v>
      </c>
      <c r="G140" s="57"/>
      <c r="H140" s="57" t="s">
        <v>315</v>
      </c>
      <c r="I140" s="57" t="s">
        <v>916</v>
      </c>
      <c r="J140" s="206">
        <v>30000</v>
      </c>
    </row>
    <row r="141" spans="4:10" ht="32.25" customHeight="1" x14ac:dyDescent="0.25">
      <c r="D141" s="80"/>
      <c r="E141" s="83" t="s">
        <v>673</v>
      </c>
      <c r="G141" s="57"/>
      <c r="H141" s="57" t="s">
        <v>315</v>
      </c>
      <c r="I141" s="60" t="s">
        <v>917</v>
      </c>
      <c r="J141" s="206">
        <v>3500</v>
      </c>
    </row>
    <row r="142" spans="4:10" ht="15" customHeight="1" x14ac:dyDescent="0.25">
      <c r="D142" s="80"/>
      <c r="E142" s="83" t="s">
        <v>673</v>
      </c>
      <c r="G142" s="57"/>
      <c r="H142" s="57" t="s">
        <v>317</v>
      </c>
      <c r="I142" s="57" t="s">
        <v>918</v>
      </c>
      <c r="J142" s="206">
        <v>12000</v>
      </c>
    </row>
    <row r="143" spans="4:10" ht="15" customHeight="1" x14ac:dyDescent="0.25">
      <c r="D143" s="80"/>
      <c r="E143" s="83" t="s">
        <v>673</v>
      </c>
      <c r="G143" s="57"/>
      <c r="H143" s="57" t="s">
        <v>317</v>
      </c>
      <c r="I143" s="57" t="s">
        <v>919</v>
      </c>
      <c r="J143" s="206">
        <v>5600</v>
      </c>
    </row>
    <row r="144" spans="4:10" ht="15" customHeight="1" x14ac:dyDescent="0.25">
      <c r="D144" s="80"/>
      <c r="E144" s="83" t="s">
        <v>673</v>
      </c>
      <c r="G144" s="57"/>
      <c r="H144" s="57" t="s">
        <v>317</v>
      </c>
      <c r="I144" s="57" t="s">
        <v>920</v>
      </c>
      <c r="J144" s="206">
        <v>6000</v>
      </c>
    </row>
    <row r="145" spans="4:10" ht="15" customHeight="1" x14ac:dyDescent="0.25">
      <c r="D145" s="80"/>
      <c r="E145" s="83" t="s">
        <v>673</v>
      </c>
      <c r="G145" s="57"/>
      <c r="H145" s="57" t="s">
        <v>317</v>
      </c>
      <c r="I145" s="57" t="s">
        <v>921</v>
      </c>
      <c r="J145" s="206">
        <v>9000</v>
      </c>
    </row>
    <row r="146" spans="4:10" ht="15" customHeight="1" x14ac:dyDescent="0.25">
      <c r="D146" s="80"/>
      <c r="E146" s="83" t="s">
        <v>673</v>
      </c>
      <c r="G146" s="57"/>
      <c r="H146" s="57" t="s">
        <v>317</v>
      </c>
      <c r="I146" s="57" t="s">
        <v>922</v>
      </c>
      <c r="J146" s="206">
        <v>5500</v>
      </c>
    </row>
    <row r="147" spans="4:10" ht="15" customHeight="1" x14ac:dyDescent="0.25">
      <c r="D147" s="80"/>
      <c r="E147" s="83" t="s">
        <v>673</v>
      </c>
      <c r="G147" s="57"/>
      <c r="H147" s="57" t="s">
        <v>316</v>
      </c>
      <c r="I147" s="57" t="s">
        <v>923</v>
      </c>
      <c r="J147" s="209">
        <v>35</v>
      </c>
    </row>
    <row r="148" spans="4:10" ht="15" customHeight="1" x14ac:dyDescent="0.25">
      <c r="D148" s="80"/>
      <c r="E148" s="83" t="s">
        <v>673</v>
      </c>
      <c r="G148" s="57"/>
      <c r="H148" s="57" t="s">
        <v>316</v>
      </c>
      <c r="I148" s="57" t="s">
        <v>924</v>
      </c>
      <c r="J148" s="209">
        <v>80</v>
      </c>
    </row>
    <row r="149" spans="4:10" ht="15" customHeight="1" x14ac:dyDescent="0.25">
      <c r="D149" s="80"/>
      <c r="E149" s="83" t="s">
        <v>673</v>
      </c>
      <c r="G149" s="57"/>
      <c r="H149" s="57" t="s">
        <v>316</v>
      </c>
      <c r="I149" s="57" t="s">
        <v>925</v>
      </c>
      <c r="J149" s="209">
        <v>100</v>
      </c>
    </row>
    <row r="150" spans="4:10" ht="15" customHeight="1" x14ac:dyDescent="0.25">
      <c r="D150" s="80"/>
      <c r="E150" s="83" t="s">
        <v>673</v>
      </c>
      <c r="G150" s="57"/>
      <c r="H150" s="57" t="s">
        <v>316</v>
      </c>
      <c r="I150" s="57" t="s">
        <v>926</v>
      </c>
      <c r="J150" s="209">
        <v>100</v>
      </c>
    </row>
    <row r="151" spans="4:10" ht="15" customHeight="1" x14ac:dyDescent="0.25">
      <c r="D151" s="80"/>
      <c r="E151" s="83" t="s">
        <v>673</v>
      </c>
      <c r="G151" s="57"/>
      <c r="H151" s="57" t="s">
        <v>316</v>
      </c>
      <c r="I151" s="57" t="s">
        <v>927</v>
      </c>
      <c r="J151" s="209">
        <v>100</v>
      </c>
    </row>
    <row r="152" spans="4:10" ht="15" customHeight="1" x14ac:dyDescent="0.25">
      <c r="D152" s="80"/>
      <c r="E152" s="83" t="s">
        <v>673</v>
      </c>
      <c r="G152" s="57"/>
      <c r="H152" s="57" t="s">
        <v>316</v>
      </c>
      <c r="I152" s="57" t="s">
        <v>928</v>
      </c>
      <c r="J152" s="209">
        <v>100</v>
      </c>
    </row>
    <row r="153" spans="4:10" ht="15" customHeight="1" x14ac:dyDescent="0.25">
      <c r="D153" s="80"/>
      <c r="E153" s="83" t="s">
        <v>673</v>
      </c>
      <c r="G153" s="57"/>
      <c r="H153" s="57" t="s">
        <v>316</v>
      </c>
      <c r="I153" s="57" t="s">
        <v>929</v>
      </c>
      <c r="J153" s="209">
        <v>100</v>
      </c>
    </row>
    <row r="154" spans="4:10" ht="15" customHeight="1" x14ac:dyDescent="0.25">
      <c r="D154" s="80"/>
      <c r="E154" s="83" t="s">
        <v>673</v>
      </c>
      <c r="G154" s="57"/>
      <c r="H154" s="57" t="s">
        <v>316</v>
      </c>
      <c r="I154" s="57" t="s">
        <v>930</v>
      </c>
      <c r="J154" s="209">
        <v>100</v>
      </c>
    </row>
    <row r="155" spans="4:10" ht="15" customHeight="1" x14ac:dyDescent="0.25">
      <c r="D155" s="80"/>
      <c r="E155" s="83" t="s">
        <v>673</v>
      </c>
      <c r="G155" s="57"/>
      <c r="H155" s="57" t="s">
        <v>316</v>
      </c>
      <c r="I155" s="57" t="s">
        <v>931</v>
      </c>
      <c r="J155" s="209">
        <v>100</v>
      </c>
    </row>
    <row r="156" spans="4:10" ht="15" customHeight="1" x14ac:dyDescent="0.25">
      <c r="D156" s="80"/>
      <c r="E156" s="83" t="s">
        <v>673</v>
      </c>
      <c r="G156" s="57"/>
      <c r="H156" s="57" t="s">
        <v>316</v>
      </c>
      <c r="I156" s="57" t="s">
        <v>932</v>
      </c>
      <c r="J156" s="209">
        <v>100</v>
      </c>
    </row>
    <row r="157" spans="4:10" ht="15" customHeight="1" x14ac:dyDescent="0.25">
      <c r="D157" s="80"/>
      <c r="E157" s="83" t="s">
        <v>673</v>
      </c>
      <c r="G157" s="57"/>
      <c r="H157" s="57" t="s">
        <v>316</v>
      </c>
      <c r="I157" s="57" t="s">
        <v>933</v>
      </c>
      <c r="J157" s="209">
        <v>100</v>
      </c>
    </row>
    <row r="158" spans="4:10" ht="15" customHeight="1" x14ac:dyDescent="0.25">
      <c r="D158" s="80"/>
      <c r="E158" s="83" t="s">
        <v>673</v>
      </c>
      <c r="G158" s="57"/>
      <c r="H158" s="57" t="s">
        <v>316</v>
      </c>
      <c r="I158" s="57" t="s">
        <v>934</v>
      </c>
      <c r="J158" s="209">
        <v>100</v>
      </c>
    </row>
    <row r="159" spans="4:10" ht="15" customHeight="1" x14ac:dyDescent="0.25">
      <c r="D159" s="80"/>
      <c r="E159" s="83" t="s">
        <v>673</v>
      </c>
      <c r="G159" s="57"/>
      <c r="H159" s="57" t="s">
        <v>316</v>
      </c>
      <c r="I159" s="57" t="s">
        <v>935</v>
      </c>
      <c r="J159" s="209">
        <v>100</v>
      </c>
    </row>
    <row r="160" spans="4:10" ht="15" customHeight="1" x14ac:dyDescent="0.25">
      <c r="D160" s="80"/>
      <c r="E160" s="83" t="s">
        <v>673</v>
      </c>
      <c r="G160" s="57"/>
      <c r="H160" s="57" t="s">
        <v>316</v>
      </c>
      <c r="I160" s="57" t="s">
        <v>936</v>
      </c>
      <c r="J160" s="209">
        <v>100</v>
      </c>
    </row>
    <row r="161" spans="4:10" ht="15" customHeight="1" x14ac:dyDescent="0.25">
      <c r="D161" s="80"/>
      <c r="E161" s="83" t="s">
        <v>673</v>
      </c>
      <c r="G161" s="57"/>
      <c r="H161" s="57" t="s">
        <v>316</v>
      </c>
      <c r="I161" s="57" t="s">
        <v>937</v>
      </c>
      <c r="J161" s="209">
        <v>100</v>
      </c>
    </row>
    <row r="162" spans="4:10" ht="15" customHeight="1" x14ac:dyDescent="0.25">
      <c r="D162" s="80"/>
      <c r="E162" s="83" t="s">
        <v>673</v>
      </c>
      <c r="G162" s="57"/>
      <c r="H162" s="57" t="s">
        <v>316</v>
      </c>
      <c r="I162" s="57" t="s">
        <v>938</v>
      </c>
      <c r="J162" s="209">
        <v>100</v>
      </c>
    </row>
    <row r="163" spans="4:10" ht="15" customHeight="1" x14ac:dyDescent="0.25">
      <c r="D163" s="80"/>
      <c r="E163" s="83" t="s">
        <v>673</v>
      </c>
      <c r="G163" s="57"/>
      <c r="H163" s="57" t="s">
        <v>316</v>
      </c>
      <c r="I163" s="57" t="s">
        <v>939</v>
      </c>
      <c r="J163" s="209">
        <v>100</v>
      </c>
    </row>
    <row r="164" spans="4:10" ht="15" customHeight="1" x14ac:dyDescent="0.25">
      <c r="D164" s="80"/>
      <c r="E164" s="83" t="s">
        <v>673</v>
      </c>
      <c r="G164" s="57"/>
      <c r="H164" s="57" t="s">
        <v>314</v>
      </c>
      <c r="I164" s="57" t="s">
        <v>940</v>
      </c>
      <c r="J164" s="209">
        <v>250</v>
      </c>
    </row>
    <row r="165" spans="4:10" ht="15" customHeight="1" x14ac:dyDescent="0.25">
      <c r="D165" s="80"/>
      <c r="E165" s="83" t="s">
        <v>673</v>
      </c>
      <c r="G165" s="57"/>
      <c r="H165" s="57" t="s">
        <v>315</v>
      </c>
      <c r="I165" s="57" t="s">
        <v>941</v>
      </c>
      <c r="J165" s="209">
        <v>55000</v>
      </c>
    </row>
    <row r="166" spans="4:10" ht="15" customHeight="1" x14ac:dyDescent="0.25">
      <c r="D166" s="80"/>
      <c r="E166" s="83" t="s">
        <v>673</v>
      </c>
      <c r="G166" s="57"/>
      <c r="H166" s="57" t="s">
        <v>315</v>
      </c>
      <c r="I166" s="57" t="s">
        <v>942</v>
      </c>
      <c r="J166" s="209">
        <v>10000</v>
      </c>
    </row>
    <row r="167" spans="4:10" ht="15" customHeight="1" x14ac:dyDescent="0.25">
      <c r="D167" s="80"/>
      <c r="E167" s="83" t="s">
        <v>673</v>
      </c>
      <c r="G167" s="57"/>
      <c r="H167" s="57"/>
      <c r="I167" s="57" t="s">
        <v>943</v>
      </c>
      <c r="J167" s="209">
        <v>200000</v>
      </c>
    </row>
    <row r="168" spans="4:10" ht="15" customHeight="1" x14ac:dyDescent="0.25">
      <c r="D168" s="80"/>
      <c r="E168" s="83" t="s">
        <v>673</v>
      </c>
      <c r="G168" s="57"/>
      <c r="H168" s="57"/>
      <c r="I168" s="57" t="s">
        <v>944</v>
      </c>
      <c r="J168" s="209">
        <v>80000</v>
      </c>
    </row>
    <row r="169" spans="4:10" ht="15" customHeight="1" x14ac:dyDescent="0.25">
      <c r="D169" s="80"/>
      <c r="E169" s="83" t="s">
        <v>673</v>
      </c>
      <c r="G169" s="57"/>
      <c r="H169" s="57"/>
      <c r="I169" s="57" t="s">
        <v>558</v>
      </c>
      <c r="J169" s="206"/>
    </row>
    <row r="170" spans="4:10" ht="15" customHeight="1" x14ac:dyDescent="0.25">
      <c r="D170" s="80"/>
      <c r="E170" s="83" t="s">
        <v>673</v>
      </c>
      <c r="G170" s="57"/>
      <c r="H170" s="57"/>
      <c r="I170" s="57" t="s">
        <v>558</v>
      </c>
      <c r="J170" s="206"/>
    </row>
    <row r="171" spans="4:10" ht="15" customHeight="1" x14ac:dyDescent="0.25">
      <c r="D171" s="80"/>
      <c r="E171" s="83" t="s">
        <v>673</v>
      </c>
      <c r="G171" s="57"/>
      <c r="H171" s="57"/>
      <c r="I171" s="57" t="s">
        <v>558</v>
      </c>
      <c r="J171" s="206"/>
    </row>
    <row r="172" spans="4:10" ht="15" customHeight="1" thickBot="1" x14ac:dyDescent="0.3">
      <c r="D172" s="80"/>
      <c r="E172" s="83" t="s">
        <v>673</v>
      </c>
      <c r="G172" s="57"/>
      <c r="H172" s="57"/>
      <c r="I172" s="57" t="s">
        <v>558</v>
      </c>
      <c r="J172" s="206"/>
    </row>
    <row r="173" spans="4:10" ht="15" customHeight="1" thickBot="1" x14ac:dyDescent="0.3">
      <c r="D173" s="133"/>
      <c r="E173" s="181"/>
      <c r="F173" s="168"/>
      <c r="G173" s="168"/>
      <c r="H173" s="168"/>
      <c r="I173" s="168"/>
      <c r="J173" s="215"/>
    </row>
    <row r="174" spans="4:10" ht="52.5" customHeight="1" x14ac:dyDescent="0.25">
      <c r="D174" s="95">
        <v>6</v>
      </c>
      <c r="E174" s="65" t="s">
        <v>557</v>
      </c>
      <c r="F174" s="57"/>
      <c r="G174" s="57"/>
      <c r="H174" s="57"/>
      <c r="I174" s="57"/>
      <c r="J174" s="208"/>
    </row>
    <row r="175" spans="4:10" ht="15" customHeight="1" x14ac:dyDescent="0.25">
      <c r="D175" s="80"/>
      <c r="E175" s="83" t="s">
        <v>674</v>
      </c>
      <c r="G175" s="57"/>
      <c r="H175" s="57" t="s">
        <v>307</v>
      </c>
      <c r="I175" s="57" t="s">
        <v>945</v>
      </c>
      <c r="J175" s="206">
        <v>5500</v>
      </c>
    </row>
    <row r="176" spans="4:10" ht="15" customHeight="1" x14ac:dyDescent="0.25">
      <c r="D176" s="80"/>
      <c r="E176" s="83" t="s">
        <v>674</v>
      </c>
      <c r="G176" s="57"/>
      <c r="H176" s="57" t="s">
        <v>315</v>
      </c>
      <c r="I176" s="57" t="s">
        <v>946</v>
      </c>
      <c r="J176" s="206">
        <v>30000</v>
      </c>
    </row>
    <row r="177" spans="4:10" ht="15" customHeight="1" x14ac:dyDescent="0.25">
      <c r="D177" s="80"/>
      <c r="E177" s="83" t="s">
        <v>674</v>
      </c>
      <c r="G177" s="57"/>
      <c r="H177" s="57" t="s">
        <v>315</v>
      </c>
      <c r="I177" s="57" t="s">
        <v>947</v>
      </c>
      <c r="J177" s="206">
        <v>3500</v>
      </c>
    </row>
    <row r="178" spans="4:10" ht="15" customHeight="1" x14ac:dyDescent="0.25">
      <c r="D178" s="80"/>
      <c r="E178" s="83" t="s">
        <v>674</v>
      </c>
      <c r="G178" s="57"/>
      <c r="H178" s="57" t="s">
        <v>317</v>
      </c>
      <c r="I178" s="57" t="s">
        <v>948</v>
      </c>
      <c r="J178" s="206">
        <v>12000</v>
      </c>
    </row>
    <row r="179" spans="4:10" ht="15" customHeight="1" x14ac:dyDescent="0.25">
      <c r="D179" s="80"/>
      <c r="E179" s="83" t="s">
        <v>674</v>
      </c>
      <c r="G179" s="57"/>
      <c r="H179" s="57" t="s">
        <v>317</v>
      </c>
      <c r="I179" s="57" t="s">
        <v>949</v>
      </c>
      <c r="J179" s="206">
        <v>5600</v>
      </c>
    </row>
    <row r="180" spans="4:10" ht="15" customHeight="1" x14ac:dyDescent="0.25">
      <c r="D180" s="80"/>
      <c r="E180" s="83" t="s">
        <v>674</v>
      </c>
      <c r="G180" s="57"/>
      <c r="H180" s="57" t="s">
        <v>317</v>
      </c>
      <c r="I180" s="57" t="s">
        <v>950</v>
      </c>
      <c r="J180" s="206">
        <v>6000</v>
      </c>
    </row>
    <row r="181" spans="4:10" ht="15" customHeight="1" x14ac:dyDescent="0.25">
      <c r="D181" s="80"/>
      <c r="E181" s="83" t="s">
        <v>674</v>
      </c>
      <c r="G181" s="57"/>
      <c r="H181" s="57" t="s">
        <v>317</v>
      </c>
      <c r="I181" s="57" t="s">
        <v>951</v>
      </c>
      <c r="J181" s="206">
        <v>9000</v>
      </c>
    </row>
    <row r="182" spans="4:10" ht="15" customHeight="1" x14ac:dyDescent="0.25">
      <c r="D182" s="80"/>
      <c r="E182" s="83" t="s">
        <v>674</v>
      </c>
      <c r="G182" s="57"/>
      <c r="H182" s="57" t="s">
        <v>317</v>
      </c>
      <c r="I182" s="57" t="s">
        <v>952</v>
      </c>
      <c r="J182" s="206">
        <v>5500</v>
      </c>
    </row>
    <row r="183" spans="4:10" ht="15" customHeight="1" x14ac:dyDescent="0.25">
      <c r="D183" s="80"/>
      <c r="E183" s="83" t="s">
        <v>674</v>
      </c>
      <c r="G183" s="57"/>
      <c r="H183" s="57" t="s">
        <v>316</v>
      </c>
      <c r="I183" s="57" t="s">
        <v>953</v>
      </c>
      <c r="J183" s="209">
        <v>35</v>
      </c>
    </row>
    <row r="184" spans="4:10" ht="15" customHeight="1" x14ac:dyDescent="0.25">
      <c r="D184" s="80"/>
      <c r="E184" s="83" t="s">
        <v>674</v>
      </c>
      <c r="G184" s="57"/>
      <c r="H184" s="57" t="s">
        <v>316</v>
      </c>
      <c r="I184" s="57" t="s">
        <v>954</v>
      </c>
      <c r="J184" s="209">
        <v>80</v>
      </c>
    </row>
    <row r="185" spans="4:10" ht="15" customHeight="1" x14ac:dyDescent="0.25">
      <c r="D185" s="80"/>
      <c r="E185" s="83" t="s">
        <v>674</v>
      </c>
      <c r="G185" s="57"/>
      <c r="H185" s="57" t="s">
        <v>316</v>
      </c>
      <c r="I185" s="57" t="s">
        <v>955</v>
      </c>
      <c r="J185" s="209">
        <v>100</v>
      </c>
    </row>
    <row r="186" spans="4:10" ht="15" customHeight="1" x14ac:dyDescent="0.25">
      <c r="D186" s="80"/>
      <c r="E186" s="83" t="s">
        <v>674</v>
      </c>
      <c r="G186" s="57"/>
      <c r="H186" s="57" t="s">
        <v>316</v>
      </c>
      <c r="I186" s="57" t="s">
        <v>956</v>
      </c>
      <c r="J186" s="209">
        <v>100</v>
      </c>
    </row>
    <row r="187" spans="4:10" ht="15" customHeight="1" x14ac:dyDescent="0.25">
      <c r="D187" s="80"/>
      <c r="E187" s="83" t="s">
        <v>674</v>
      </c>
      <c r="G187" s="57"/>
      <c r="H187" s="57" t="s">
        <v>316</v>
      </c>
      <c r="I187" s="57" t="s">
        <v>957</v>
      </c>
      <c r="J187" s="209">
        <v>100</v>
      </c>
    </row>
    <row r="188" spans="4:10" ht="15" customHeight="1" x14ac:dyDescent="0.25">
      <c r="D188" s="80"/>
      <c r="E188" s="83" t="s">
        <v>674</v>
      </c>
      <c r="G188" s="57"/>
      <c r="H188" s="57" t="s">
        <v>316</v>
      </c>
      <c r="I188" s="57" t="s">
        <v>958</v>
      </c>
      <c r="J188" s="209">
        <v>100</v>
      </c>
    </row>
    <row r="189" spans="4:10" ht="15" customHeight="1" x14ac:dyDescent="0.25">
      <c r="D189" s="80"/>
      <c r="E189" s="83" t="s">
        <v>674</v>
      </c>
      <c r="G189" s="57"/>
      <c r="H189" s="57" t="s">
        <v>316</v>
      </c>
      <c r="I189" s="57" t="s">
        <v>959</v>
      </c>
      <c r="J189" s="209">
        <v>100</v>
      </c>
    </row>
    <row r="190" spans="4:10" ht="15" customHeight="1" x14ac:dyDescent="0.25">
      <c r="D190" s="80"/>
      <c r="E190" s="83" t="s">
        <v>674</v>
      </c>
      <c r="G190" s="57"/>
      <c r="H190" s="57" t="s">
        <v>316</v>
      </c>
      <c r="I190" s="57" t="s">
        <v>960</v>
      </c>
      <c r="J190" s="209">
        <v>100</v>
      </c>
    </row>
    <row r="191" spans="4:10" ht="15" customHeight="1" x14ac:dyDescent="0.25">
      <c r="D191" s="80"/>
      <c r="E191" s="83" t="s">
        <v>674</v>
      </c>
      <c r="G191" s="57"/>
      <c r="H191" s="57" t="s">
        <v>316</v>
      </c>
      <c r="I191" s="57" t="s">
        <v>961</v>
      </c>
      <c r="J191" s="209">
        <v>100</v>
      </c>
    </row>
    <row r="192" spans="4:10" ht="15" customHeight="1" x14ac:dyDescent="0.25">
      <c r="D192" s="80"/>
      <c r="E192" s="83" t="s">
        <v>674</v>
      </c>
      <c r="G192" s="57"/>
      <c r="H192" s="57" t="s">
        <v>316</v>
      </c>
      <c r="I192" s="57" t="s">
        <v>962</v>
      </c>
      <c r="J192" s="209">
        <v>100</v>
      </c>
    </row>
    <row r="193" spans="4:10" ht="15" customHeight="1" x14ac:dyDescent="0.25">
      <c r="D193" s="80"/>
      <c r="E193" s="83" t="s">
        <v>674</v>
      </c>
      <c r="G193" s="57"/>
      <c r="H193" s="57" t="s">
        <v>316</v>
      </c>
      <c r="I193" s="57" t="s">
        <v>963</v>
      </c>
      <c r="J193" s="209">
        <v>100</v>
      </c>
    </row>
    <row r="194" spans="4:10" ht="15" customHeight="1" x14ac:dyDescent="0.25">
      <c r="D194" s="80"/>
      <c r="E194" s="83" t="s">
        <v>674</v>
      </c>
      <c r="G194" s="57"/>
      <c r="H194" s="57" t="s">
        <v>316</v>
      </c>
      <c r="I194" s="57" t="s">
        <v>964</v>
      </c>
      <c r="J194" s="209">
        <v>100</v>
      </c>
    </row>
    <row r="195" spans="4:10" ht="15" customHeight="1" x14ac:dyDescent="0.25">
      <c r="D195" s="80"/>
      <c r="E195" s="83" t="s">
        <v>674</v>
      </c>
      <c r="G195" s="57"/>
      <c r="H195" s="57" t="s">
        <v>316</v>
      </c>
      <c r="I195" s="57" t="s">
        <v>965</v>
      </c>
      <c r="J195" s="209">
        <v>100</v>
      </c>
    </row>
    <row r="196" spans="4:10" ht="15" customHeight="1" x14ac:dyDescent="0.25">
      <c r="D196" s="80"/>
      <c r="E196" s="83" t="s">
        <v>674</v>
      </c>
      <c r="G196" s="57"/>
      <c r="H196" s="57" t="s">
        <v>316</v>
      </c>
      <c r="I196" s="57" t="s">
        <v>966</v>
      </c>
      <c r="J196" s="209">
        <v>100</v>
      </c>
    </row>
    <row r="197" spans="4:10" ht="15" customHeight="1" x14ac:dyDescent="0.25">
      <c r="D197" s="80"/>
      <c r="E197" s="83" t="s">
        <v>674</v>
      </c>
      <c r="G197" s="57"/>
      <c r="H197" s="57" t="s">
        <v>316</v>
      </c>
      <c r="I197" s="57" t="s">
        <v>967</v>
      </c>
      <c r="J197" s="209">
        <v>100</v>
      </c>
    </row>
    <row r="198" spans="4:10" ht="15" customHeight="1" x14ac:dyDescent="0.25">
      <c r="D198" s="80"/>
      <c r="E198" s="83" t="s">
        <v>674</v>
      </c>
      <c r="G198" s="57"/>
      <c r="H198" s="57" t="s">
        <v>316</v>
      </c>
      <c r="I198" s="57" t="s">
        <v>968</v>
      </c>
      <c r="J198" s="209">
        <v>100</v>
      </c>
    </row>
    <row r="199" spans="4:10" ht="15" customHeight="1" x14ac:dyDescent="0.25">
      <c r="D199" s="80"/>
      <c r="E199" s="83" t="s">
        <v>674</v>
      </c>
      <c r="G199" s="57"/>
      <c r="H199" s="57" t="s">
        <v>316</v>
      </c>
      <c r="I199" s="57" t="s">
        <v>969</v>
      </c>
      <c r="J199" s="209">
        <v>100</v>
      </c>
    </row>
    <row r="200" spans="4:10" ht="15" customHeight="1" x14ac:dyDescent="0.25">
      <c r="D200" s="80"/>
      <c r="E200" s="83" t="s">
        <v>674</v>
      </c>
      <c r="G200" s="57"/>
      <c r="H200" s="57" t="s">
        <v>314</v>
      </c>
      <c r="I200" s="57" t="s">
        <v>970</v>
      </c>
      <c r="J200" s="209">
        <v>250</v>
      </c>
    </row>
    <row r="201" spans="4:10" ht="15" customHeight="1" x14ac:dyDescent="0.25">
      <c r="D201" s="80"/>
      <c r="E201" s="83" t="s">
        <v>674</v>
      </c>
      <c r="G201" s="57"/>
      <c r="H201" s="57" t="s">
        <v>315</v>
      </c>
      <c r="I201" s="57" t="s">
        <v>971</v>
      </c>
      <c r="J201" s="209">
        <v>55000</v>
      </c>
    </row>
    <row r="202" spans="4:10" ht="15" customHeight="1" x14ac:dyDescent="0.25">
      <c r="D202" s="80"/>
      <c r="E202" s="83" t="s">
        <v>674</v>
      </c>
      <c r="G202" s="57"/>
      <c r="H202" s="57" t="s">
        <v>315</v>
      </c>
      <c r="I202" s="57" t="s">
        <v>972</v>
      </c>
      <c r="J202" s="209">
        <v>10000</v>
      </c>
    </row>
    <row r="203" spans="4:10" ht="15" customHeight="1" x14ac:dyDescent="0.25">
      <c r="D203" s="80"/>
      <c r="E203" s="83" t="s">
        <v>674</v>
      </c>
      <c r="G203" s="57"/>
      <c r="H203" s="57"/>
      <c r="I203" s="57" t="s">
        <v>973</v>
      </c>
      <c r="J203" s="209">
        <v>200000</v>
      </c>
    </row>
    <row r="204" spans="4:10" ht="15" customHeight="1" x14ac:dyDescent="0.25">
      <c r="D204" s="80"/>
      <c r="E204" s="83" t="s">
        <v>674</v>
      </c>
      <c r="G204" s="57"/>
      <c r="H204" s="57"/>
      <c r="I204" s="57" t="s">
        <v>974</v>
      </c>
      <c r="J204" s="209">
        <v>80000</v>
      </c>
    </row>
    <row r="205" spans="4:10" ht="15" customHeight="1" x14ac:dyDescent="0.25">
      <c r="D205" s="80"/>
      <c r="E205" s="83" t="s">
        <v>674</v>
      </c>
      <c r="G205" s="57"/>
      <c r="H205" s="57"/>
      <c r="I205" s="57" t="s">
        <v>558</v>
      </c>
      <c r="J205" s="206"/>
    </row>
    <row r="206" spans="4:10" ht="15" customHeight="1" x14ac:dyDescent="0.25">
      <c r="D206" s="80"/>
      <c r="E206" s="83" t="s">
        <v>674</v>
      </c>
      <c r="G206" s="57"/>
      <c r="H206" s="57"/>
      <c r="I206" s="57" t="s">
        <v>558</v>
      </c>
      <c r="J206" s="206"/>
    </row>
    <row r="207" spans="4:10" ht="15" customHeight="1" x14ac:dyDescent="0.25">
      <c r="D207" s="80"/>
      <c r="E207" s="83" t="s">
        <v>674</v>
      </c>
      <c r="G207" s="57"/>
      <c r="H207" s="57"/>
      <c r="I207" s="57" t="s">
        <v>558</v>
      </c>
      <c r="J207" s="206"/>
    </row>
    <row r="208" spans="4:10" ht="15" customHeight="1" thickBot="1" x14ac:dyDescent="0.3">
      <c r="D208" s="80"/>
      <c r="E208" s="83" t="s">
        <v>674</v>
      </c>
      <c r="G208" s="57"/>
      <c r="H208" s="57"/>
      <c r="I208" s="57" t="s">
        <v>558</v>
      </c>
      <c r="J208" s="206"/>
    </row>
    <row r="209" spans="4:10" ht="15" customHeight="1" thickBot="1" x14ac:dyDescent="0.3">
      <c r="D209" s="134"/>
      <c r="E209" s="139"/>
      <c r="F209" s="166"/>
      <c r="G209" s="166"/>
      <c r="H209" s="166"/>
      <c r="I209" s="166"/>
      <c r="J209" s="216"/>
    </row>
    <row r="210" spans="4:10" ht="15" customHeight="1" x14ac:dyDescent="0.25">
      <c r="D210" s="124">
        <v>7</v>
      </c>
      <c r="E210" s="65" t="s">
        <v>567</v>
      </c>
      <c r="F210" s="57"/>
      <c r="G210" s="57"/>
      <c r="H210" s="57"/>
      <c r="I210" s="57"/>
      <c r="J210" s="208"/>
    </row>
    <row r="211" spans="4:10" ht="15" customHeight="1" x14ac:dyDescent="0.25">
      <c r="D211" s="80"/>
      <c r="E211" s="83" t="s">
        <v>675</v>
      </c>
      <c r="F211" s="57"/>
      <c r="H211" s="57" t="s">
        <v>314</v>
      </c>
      <c r="I211" s="57" t="s">
        <v>975</v>
      </c>
      <c r="J211" s="206">
        <v>240</v>
      </c>
    </row>
    <row r="212" spans="4:10" ht="15" customHeight="1" x14ac:dyDescent="0.25">
      <c r="D212" s="80"/>
      <c r="E212" s="83" t="s">
        <v>675</v>
      </c>
      <c r="F212" s="57"/>
      <c r="H212" s="57" t="s">
        <v>314</v>
      </c>
      <c r="I212" s="57" t="s">
        <v>976</v>
      </c>
      <c r="J212" s="206">
        <v>240</v>
      </c>
    </row>
    <row r="213" spans="4:10" ht="15" customHeight="1" x14ac:dyDescent="0.25">
      <c r="D213" s="80"/>
      <c r="E213" s="83" t="s">
        <v>675</v>
      </c>
      <c r="F213" s="57"/>
      <c r="H213" s="57" t="s">
        <v>314</v>
      </c>
      <c r="I213" s="57" t="s">
        <v>977</v>
      </c>
      <c r="J213" s="206">
        <v>240</v>
      </c>
    </row>
    <row r="214" spans="4:10" ht="15" customHeight="1" x14ac:dyDescent="0.25">
      <c r="D214" s="80"/>
      <c r="E214" s="83" t="s">
        <v>675</v>
      </c>
      <c r="F214" s="57"/>
      <c r="H214" s="57" t="s">
        <v>314</v>
      </c>
      <c r="I214" s="57" t="s">
        <v>978</v>
      </c>
      <c r="J214" s="209">
        <v>240</v>
      </c>
    </row>
    <row r="215" spans="4:10" ht="15" customHeight="1" x14ac:dyDescent="0.25">
      <c r="D215" s="80"/>
      <c r="E215" s="83" t="s">
        <v>675</v>
      </c>
      <c r="F215" s="57"/>
      <c r="H215" s="57" t="s">
        <v>314</v>
      </c>
      <c r="I215" s="57" t="s">
        <v>979</v>
      </c>
      <c r="J215" s="209">
        <v>240</v>
      </c>
    </row>
    <row r="216" spans="4:10" ht="15" customHeight="1" x14ac:dyDescent="0.25">
      <c r="D216" s="80"/>
      <c r="E216" s="83" t="s">
        <v>675</v>
      </c>
      <c r="F216" s="57"/>
      <c r="H216" s="57" t="s">
        <v>314</v>
      </c>
      <c r="I216" s="57" t="s">
        <v>980</v>
      </c>
      <c r="J216" s="209">
        <v>240</v>
      </c>
    </row>
    <row r="217" spans="4:10" ht="15" customHeight="1" x14ac:dyDescent="0.25">
      <c r="D217" s="80"/>
      <c r="E217" s="83" t="s">
        <v>675</v>
      </c>
      <c r="F217" s="57"/>
      <c r="H217" s="57" t="s">
        <v>314</v>
      </c>
      <c r="I217" s="57" t="s">
        <v>981</v>
      </c>
      <c r="J217" s="209">
        <v>240</v>
      </c>
    </row>
    <row r="218" spans="4:10" ht="15" customHeight="1" x14ac:dyDescent="0.25">
      <c r="D218" s="80"/>
      <c r="E218" s="83" t="s">
        <v>675</v>
      </c>
      <c r="F218" s="57"/>
      <c r="H218" s="57" t="s">
        <v>314</v>
      </c>
      <c r="I218" s="57" t="s">
        <v>982</v>
      </c>
      <c r="J218" s="209">
        <v>240</v>
      </c>
    </row>
    <row r="219" spans="4:10" ht="15" customHeight="1" x14ac:dyDescent="0.25">
      <c r="D219" s="80"/>
      <c r="E219" s="83" t="s">
        <v>675</v>
      </c>
      <c r="F219" s="57"/>
      <c r="H219" s="57" t="s">
        <v>314</v>
      </c>
      <c r="I219" s="57" t="s">
        <v>983</v>
      </c>
      <c r="J219" s="209">
        <v>240</v>
      </c>
    </row>
    <row r="220" spans="4:10" ht="15" customHeight="1" x14ac:dyDescent="0.25">
      <c r="D220" s="80"/>
      <c r="E220" s="83" t="s">
        <v>675</v>
      </c>
      <c r="F220" s="57"/>
      <c r="H220" s="57" t="s">
        <v>314</v>
      </c>
      <c r="I220" s="57" t="s">
        <v>984</v>
      </c>
      <c r="J220" s="209">
        <v>240</v>
      </c>
    </row>
    <row r="221" spans="4:10" ht="15" customHeight="1" x14ac:dyDescent="0.25">
      <c r="D221" s="80"/>
      <c r="E221" s="83" t="s">
        <v>675</v>
      </c>
      <c r="F221" s="57"/>
      <c r="H221" s="57" t="s">
        <v>314</v>
      </c>
      <c r="I221" s="57" t="s">
        <v>985</v>
      </c>
      <c r="J221" s="209">
        <v>240</v>
      </c>
    </row>
    <row r="222" spans="4:10" ht="15" customHeight="1" x14ac:dyDescent="0.25">
      <c r="D222" s="80"/>
      <c r="E222" s="83" t="s">
        <v>675</v>
      </c>
      <c r="F222" s="57"/>
      <c r="H222" s="57" t="s">
        <v>314</v>
      </c>
      <c r="I222" s="57" t="s">
        <v>986</v>
      </c>
      <c r="J222" s="209">
        <v>240</v>
      </c>
    </row>
    <row r="223" spans="4:10" ht="15" customHeight="1" x14ac:dyDescent="0.25">
      <c r="D223" s="80"/>
      <c r="E223" s="83" t="s">
        <v>675</v>
      </c>
      <c r="F223" s="57"/>
      <c r="H223" s="57" t="s">
        <v>314</v>
      </c>
      <c r="I223" s="57" t="s">
        <v>987</v>
      </c>
      <c r="J223" s="209">
        <v>240</v>
      </c>
    </row>
    <row r="224" spans="4:10" ht="15" customHeight="1" x14ac:dyDescent="0.25">
      <c r="D224" s="80"/>
      <c r="E224" s="83" t="s">
        <v>675</v>
      </c>
      <c r="F224" s="57"/>
      <c r="H224" s="57" t="s">
        <v>314</v>
      </c>
      <c r="I224" s="57" t="s">
        <v>988</v>
      </c>
      <c r="J224" s="209">
        <v>240</v>
      </c>
    </row>
    <row r="225" spans="4:10" ht="15" customHeight="1" x14ac:dyDescent="0.25">
      <c r="D225" s="80"/>
      <c r="E225" s="83" t="s">
        <v>675</v>
      </c>
      <c r="F225" s="57"/>
      <c r="H225" s="57" t="s">
        <v>314</v>
      </c>
      <c r="I225" s="57" t="s">
        <v>989</v>
      </c>
      <c r="J225" s="209">
        <v>240</v>
      </c>
    </row>
    <row r="226" spans="4:10" ht="15" customHeight="1" x14ac:dyDescent="0.25">
      <c r="D226" s="80"/>
      <c r="E226" s="83" t="s">
        <v>675</v>
      </c>
      <c r="F226" s="57"/>
      <c r="H226" s="57" t="s">
        <v>314</v>
      </c>
      <c r="I226" s="57" t="s">
        <v>990</v>
      </c>
      <c r="J226" s="209">
        <v>240</v>
      </c>
    </row>
    <row r="227" spans="4:10" ht="15" customHeight="1" x14ac:dyDescent="0.25">
      <c r="D227" s="80"/>
      <c r="E227" s="83" t="s">
        <v>675</v>
      </c>
      <c r="F227" s="57"/>
      <c r="H227" s="57" t="s">
        <v>314</v>
      </c>
      <c r="I227" s="57" t="s">
        <v>991</v>
      </c>
      <c r="J227" s="209">
        <v>240</v>
      </c>
    </row>
    <row r="228" spans="4:10" ht="15" customHeight="1" x14ac:dyDescent="0.25">
      <c r="D228" s="80"/>
      <c r="E228" s="83" t="s">
        <v>675</v>
      </c>
      <c r="F228" s="57"/>
      <c r="H228" s="57" t="s">
        <v>561</v>
      </c>
      <c r="I228" s="57" t="s">
        <v>992</v>
      </c>
      <c r="J228" s="209">
        <v>6</v>
      </c>
    </row>
    <row r="229" spans="4:10" ht="15" customHeight="1" x14ac:dyDescent="0.25">
      <c r="D229" s="80"/>
      <c r="E229" s="83" t="s">
        <v>675</v>
      </c>
      <c r="F229" s="62" t="s">
        <v>560</v>
      </c>
      <c r="H229" s="57"/>
      <c r="I229" s="57"/>
      <c r="J229" s="206"/>
    </row>
    <row r="230" spans="4:10" ht="15" customHeight="1" x14ac:dyDescent="0.25">
      <c r="D230" s="80"/>
      <c r="E230" s="83" t="s">
        <v>675</v>
      </c>
      <c r="F230" s="57" t="s">
        <v>560</v>
      </c>
      <c r="H230" s="83" t="s">
        <v>314</v>
      </c>
      <c r="I230" s="57" t="s">
        <v>993</v>
      </c>
      <c r="J230" s="209">
        <v>240</v>
      </c>
    </row>
    <row r="231" spans="4:10" ht="15" customHeight="1" x14ac:dyDescent="0.25">
      <c r="D231" s="80"/>
      <c r="E231" s="83" t="s">
        <v>675</v>
      </c>
      <c r="F231" s="57" t="s">
        <v>560</v>
      </c>
      <c r="H231" s="83" t="s">
        <v>314</v>
      </c>
      <c r="I231" s="57" t="s">
        <v>994</v>
      </c>
      <c r="J231" s="209">
        <v>240</v>
      </c>
    </row>
    <row r="232" spans="4:10" ht="15" customHeight="1" x14ac:dyDescent="0.25">
      <c r="D232" s="80"/>
      <c r="E232" s="83" t="s">
        <v>675</v>
      </c>
      <c r="F232" s="57" t="s">
        <v>560</v>
      </c>
      <c r="H232" s="83" t="s">
        <v>314</v>
      </c>
      <c r="I232" s="57" t="s">
        <v>995</v>
      </c>
      <c r="J232" s="209">
        <v>240</v>
      </c>
    </row>
    <row r="233" spans="4:10" ht="15" customHeight="1" x14ac:dyDescent="0.25">
      <c r="D233" s="80"/>
      <c r="E233" s="83" t="s">
        <v>675</v>
      </c>
      <c r="F233" s="57" t="s">
        <v>560</v>
      </c>
      <c r="H233" s="83" t="s">
        <v>314</v>
      </c>
      <c r="I233" s="57" t="s">
        <v>996</v>
      </c>
      <c r="J233" s="209">
        <v>240</v>
      </c>
    </row>
    <row r="234" spans="4:10" ht="15" customHeight="1" x14ac:dyDescent="0.25">
      <c r="D234" s="80"/>
      <c r="E234" s="83" t="s">
        <v>675</v>
      </c>
      <c r="F234" s="62" t="s">
        <v>562</v>
      </c>
      <c r="H234" s="57"/>
      <c r="I234" s="57"/>
      <c r="J234" s="206"/>
    </row>
    <row r="235" spans="4:10" ht="15" customHeight="1" x14ac:dyDescent="0.25">
      <c r="D235" s="80"/>
      <c r="E235" s="83" t="s">
        <v>675</v>
      </c>
      <c r="F235" s="57" t="s">
        <v>562</v>
      </c>
      <c r="H235" s="57" t="s">
        <v>314</v>
      </c>
      <c r="I235" s="57" t="s">
        <v>997</v>
      </c>
      <c r="J235" s="209">
        <v>200</v>
      </c>
    </row>
    <row r="236" spans="4:10" ht="15" customHeight="1" x14ac:dyDescent="0.25">
      <c r="D236" s="80"/>
      <c r="E236" s="83" t="s">
        <v>675</v>
      </c>
      <c r="F236" s="57" t="s">
        <v>562</v>
      </c>
      <c r="H236" s="57" t="s">
        <v>314</v>
      </c>
      <c r="I236" s="57" t="s">
        <v>998</v>
      </c>
      <c r="J236" s="209">
        <v>200</v>
      </c>
    </row>
    <row r="237" spans="4:10" ht="15" customHeight="1" x14ac:dyDescent="0.25">
      <c r="D237" s="80"/>
      <c r="E237" s="83" t="s">
        <v>675</v>
      </c>
      <c r="F237" s="57" t="s">
        <v>562</v>
      </c>
      <c r="H237" s="57" t="s">
        <v>314</v>
      </c>
      <c r="I237" s="57" t="s">
        <v>999</v>
      </c>
      <c r="J237" s="209">
        <v>200</v>
      </c>
    </row>
    <row r="238" spans="4:10" ht="15" customHeight="1" x14ac:dyDescent="0.25">
      <c r="D238" s="80"/>
      <c r="E238" s="83" t="s">
        <v>675</v>
      </c>
      <c r="F238" s="57" t="s">
        <v>562</v>
      </c>
      <c r="H238" s="57" t="s">
        <v>314</v>
      </c>
      <c r="I238" s="57" t="s">
        <v>1000</v>
      </c>
      <c r="J238" s="209">
        <v>200</v>
      </c>
    </row>
    <row r="239" spans="4:10" ht="15" customHeight="1" x14ac:dyDescent="0.25">
      <c r="D239" s="80"/>
      <c r="E239" s="83" t="s">
        <v>675</v>
      </c>
      <c r="F239" s="57" t="s">
        <v>562</v>
      </c>
      <c r="H239" s="57" t="s">
        <v>314</v>
      </c>
      <c r="I239" s="57" t="s">
        <v>1001</v>
      </c>
      <c r="J239" s="209">
        <v>200</v>
      </c>
    </row>
    <row r="240" spans="4:10" ht="15" customHeight="1" x14ac:dyDescent="0.25">
      <c r="D240" s="80"/>
      <c r="E240" s="83" t="s">
        <v>675</v>
      </c>
      <c r="F240" s="57" t="s">
        <v>562</v>
      </c>
      <c r="H240" s="57" t="s">
        <v>314</v>
      </c>
      <c r="I240" s="57" t="s">
        <v>1002</v>
      </c>
      <c r="J240" s="209">
        <v>200</v>
      </c>
    </row>
    <row r="241" spans="4:10" ht="15" customHeight="1" x14ac:dyDescent="0.25">
      <c r="D241" s="80"/>
      <c r="E241" s="83" t="s">
        <v>675</v>
      </c>
      <c r="F241" s="57" t="s">
        <v>562</v>
      </c>
      <c r="H241" s="57" t="s">
        <v>314</v>
      </c>
      <c r="I241" s="57" t="s">
        <v>1003</v>
      </c>
      <c r="J241" s="209">
        <v>200</v>
      </c>
    </row>
    <row r="242" spans="4:10" ht="15" customHeight="1" x14ac:dyDescent="0.25">
      <c r="D242" s="80"/>
      <c r="E242" s="83" t="s">
        <v>675</v>
      </c>
      <c r="F242" s="57" t="s">
        <v>562</v>
      </c>
      <c r="H242" s="57" t="s">
        <v>314</v>
      </c>
      <c r="I242" s="57" t="s">
        <v>1004</v>
      </c>
      <c r="J242" s="209">
        <v>200</v>
      </c>
    </row>
    <row r="243" spans="4:10" ht="15" customHeight="1" x14ac:dyDescent="0.25">
      <c r="D243" s="80"/>
      <c r="E243" s="83" t="s">
        <v>675</v>
      </c>
      <c r="F243" s="57" t="s">
        <v>562</v>
      </c>
      <c r="H243" s="57" t="s">
        <v>314</v>
      </c>
      <c r="I243" s="57" t="s">
        <v>1005</v>
      </c>
      <c r="J243" s="209">
        <v>200</v>
      </c>
    </row>
    <row r="244" spans="4:10" ht="15" customHeight="1" x14ac:dyDescent="0.25">
      <c r="D244" s="80"/>
      <c r="E244" s="83" t="s">
        <v>675</v>
      </c>
      <c r="F244" s="57" t="s">
        <v>562</v>
      </c>
      <c r="H244" s="57" t="s">
        <v>314</v>
      </c>
      <c r="I244" s="57" t="s">
        <v>1006</v>
      </c>
      <c r="J244" s="209">
        <v>200</v>
      </c>
    </row>
    <row r="245" spans="4:10" ht="15" customHeight="1" x14ac:dyDescent="0.25">
      <c r="D245" s="80"/>
      <c r="E245" s="83" t="s">
        <v>675</v>
      </c>
      <c r="F245" s="57" t="s">
        <v>562</v>
      </c>
      <c r="H245" s="57" t="s">
        <v>314</v>
      </c>
      <c r="I245" s="57" t="s">
        <v>1007</v>
      </c>
      <c r="J245" s="209">
        <v>200</v>
      </c>
    </row>
    <row r="246" spans="4:10" ht="15" customHeight="1" x14ac:dyDescent="0.25">
      <c r="D246" s="80"/>
      <c r="E246" s="83" t="s">
        <v>675</v>
      </c>
      <c r="F246" s="57" t="s">
        <v>562</v>
      </c>
      <c r="H246" s="57" t="s">
        <v>314</v>
      </c>
      <c r="I246" s="57" t="s">
        <v>1008</v>
      </c>
      <c r="J246" s="209">
        <v>200</v>
      </c>
    </row>
    <row r="247" spans="4:10" ht="15" customHeight="1" x14ac:dyDescent="0.25">
      <c r="D247" s="80"/>
      <c r="E247" s="83" t="s">
        <v>675</v>
      </c>
      <c r="F247" s="57" t="s">
        <v>562</v>
      </c>
      <c r="H247" s="57" t="s">
        <v>314</v>
      </c>
      <c r="I247" s="57" t="s">
        <v>1009</v>
      </c>
      <c r="J247" s="209">
        <v>600</v>
      </c>
    </row>
    <row r="248" spans="4:10" ht="15" customHeight="1" thickBot="1" x14ac:dyDescent="0.3">
      <c r="D248" s="80"/>
      <c r="E248" s="83" t="s">
        <v>675</v>
      </c>
      <c r="F248" s="57" t="s">
        <v>562</v>
      </c>
      <c r="H248" s="57" t="s">
        <v>314</v>
      </c>
      <c r="I248" s="57" t="s">
        <v>1010</v>
      </c>
      <c r="J248" s="209">
        <v>180</v>
      </c>
    </row>
    <row r="249" spans="4:10" ht="15" customHeight="1" thickBot="1" x14ac:dyDescent="0.3">
      <c r="D249" s="135"/>
      <c r="E249" s="182"/>
      <c r="F249" s="183"/>
      <c r="G249" s="183"/>
      <c r="H249" s="183"/>
      <c r="I249" s="183"/>
      <c r="J249" s="217"/>
    </row>
    <row r="250" spans="4:10" ht="15" customHeight="1" x14ac:dyDescent="0.25">
      <c r="D250" s="95">
        <v>8</v>
      </c>
      <c r="E250" s="62" t="s">
        <v>573</v>
      </c>
      <c r="F250" s="57"/>
      <c r="G250" s="57"/>
      <c r="H250" s="57"/>
      <c r="I250" s="57"/>
      <c r="J250" s="208"/>
    </row>
    <row r="251" spans="4:10" ht="15" customHeight="1" x14ac:dyDescent="0.25">
      <c r="D251" s="80"/>
      <c r="E251" s="83" t="s">
        <v>573</v>
      </c>
      <c r="H251" s="57" t="s">
        <v>308</v>
      </c>
      <c r="I251" s="57" t="s">
        <v>1011</v>
      </c>
      <c r="J251" s="209">
        <v>1000</v>
      </c>
    </row>
    <row r="252" spans="4:10" ht="15" customHeight="1" x14ac:dyDescent="0.25">
      <c r="D252" s="80"/>
      <c r="E252" s="83" t="s">
        <v>573</v>
      </c>
      <c r="H252" s="57" t="s">
        <v>308</v>
      </c>
      <c r="I252" s="57" t="s">
        <v>1012</v>
      </c>
      <c r="J252" s="209">
        <v>500</v>
      </c>
    </row>
    <row r="253" spans="4:10" ht="15" customHeight="1" x14ac:dyDescent="0.25">
      <c r="D253" s="80"/>
      <c r="E253" s="83" t="s">
        <v>573</v>
      </c>
      <c r="G253" s="62" t="s">
        <v>574</v>
      </c>
      <c r="H253" s="57"/>
      <c r="I253" s="57"/>
      <c r="J253" s="206"/>
    </row>
    <row r="254" spans="4:10" ht="15" customHeight="1" x14ac:dyDescent="0.25">
      <c r="D254" s="80"/>
      <c r="E254" s="83" t="s">
        <v>573</v>
      </c>
      <c r="G254" s="83" t="s">
        <v>574</v>
      </c>
      <c r="H254" s="57" t="s">
        <v>315</v>
      </c>
      <c r="I254" s="57" t="s">
        <v>1013</v>
      </c>
      <c r="J254" s="206">
        <v>480</v>
      </c>
    </row>
    <row r="255" spans="4:10" ht="15" customHeight="1" x14ac:dyDescent="0.25">
      <c r="D255" s="80"/>
      <c r="E255" s="83" t="s">
        <v>573</v>
      </c>
      <c r="G255" s="83" t="s">
        <v>574</v>
      </c>
      <c r="H255" s="57" t="s">
        <v>575</v>
      </c>
      <c r="I255" s="57" t="s">
        <v>1014</v>
      </c>
      <c r="J255" s="209">
        <v>200</v>
      </c>
    </row>
    <row r="256" spans="4:10" ht="15" customHeight="1" x14ac:dyDescent="0.25">
      <c r="D256" s="80"/>
      <c r="E256" s="83" t="s">
        <v>573</v>
      </c>
      <c r="G256" s="83" t="s">
        <v>574</v>
      </c>
      <c r="H256" s="57" t="s">
        <v>315</v>
      </c>
      <c r="I256" s="57" t="s">
        <v>1015</v>
      </c>
      <c r="J256" s="209">
        <v>6000</v>
      </c>
    </row>
    <row r="257" spans="4:10" ht="15" customHeight="1" x14ac:dyDescent="0.25">
      <c r="D257" s="80"/>
      <c r="E257" s="83" t="s">
        <v>573</v>
      </c>
      <c r="G257" s="83" t="s">
        <v>574</v>
      </c>
      <c r="H257" s="57" t="s">
        <v>315</v>
      </c>
      <c r="I257" s="57" t="s">
        <v>1016</v>
      </c>
      <c r="J257" s="209">
        <v>8000</v>
      </c>
    </row>
    <row r="258" spans="4:10" ht="15" customHeight="1" x14ac:dyDescent="0.25">
      <c r="D258" s="80"/>
      <c r="E258" s="83" t="s">
        <v>573</v>
      </c>
      <c r="G258" s="57" t="s">
        <v>577</v>
      </c>
      <c r="H258" s="57"/>
      <c r="I258" s="57"/>
      <c r="J258" s="206"/>
    </row>
    <row r="259" spans="4:10" ht="15" customHeight="1" x14ac:dyDescent="0.25">
      <c r="D259" s="80"/>
      <c r="E259" s="83" t="s">
        <v>573</v>
      </c>
      <c r="G259" s="57" t="s">
        <v>577</v>
      </c>
      <c r="H259" s="57"/>
      <c r="I259" s="57"/>
      <c r="J259" s="206"/>
    </row>
    <row r="260" spans="4:10" ht="15" customHeight="1" thickBot="1" x14ac:dyDescent="0.3">
      <c r="D260" s="80"/>
      <c r="E260" s="83" t="s">
        <v>573</v>
      </c>
      <c r="G260" s="57" t="s">
        <v>577</v>
      </c>
      <c r="H260" s="57"/>
      <c r="I260" s="57"/>
      <c r="J260" s="206"/>
    </row>
    <row r="261" spans="4:10" ht="15" customHeight="1" thickBot="1" x14ac:dyDescent="0.3">
      <c r="D261" s="136"/>
      <c r="E261" s="184"/>
      <c r="F261" s="185"/>
      <c r="G261" s="185"/>
      <c r="H261" s="185"/>
      <c r="I261" s="185"/>
      <c r="J261" s="218"/>
    </row>
    <row r="262" spans="4:10" ht="15" customHeight="1" x14ac:dyDescent="0.25">
      <c r="D262" s="95">
        <v>9</v>
      </c>
      <c r="E262" s="62" t="s">
        <v>576</v>
      </c>
      <c r="F262" s="57"/>
      <c r="G262" s="57"/>
      <c r="H262" s="57"/>
      <c r="I262" s="57"/>
      <c r="J262" s="208"/>
    </row>
    <row r="263" spans="4:10" ht="15" customHeight="1" x14ac:dyDescent="0.25">
      <c r="D263" s="80"/>
      <c r="E263" s="83" t="s">
        <v>576</v>
      </c>
      <c r="G263" s="57"/>
      <c r="H263" s="57" t="s">
        <v>315</v>
      </c>
      <c r="I263" s="57" t="s">
        <v>1017</v>
      </c>
      <c r="J263" s="206">
        <v>5000</v>
      </c>
    </row>
    <row r="264" spans="4:10" ht="15" customHeight="1" x14ac:dyDescent="0.25">
      <c r="D264" s="80"/>
      <c r="E264" s="83" t="s">
        <v>576</v>
      </c>
      <c r="G264" s="57"/>
      <c r="H264" s="57" t="s">
        <v>315</v>
      </c>
      <c r="I264" s="57" t="s">
        <v>1018</v>
      </c>
      <c r="J264" s="206">
        <v>6000</v>
      </c>
    </row>
    <row r="265" spans="4:10" ht="15" customHeight="1" x14ac:dyDescent="0.25">
      <c r="D265" s="80"/>
      <c r="E265" s="83" t="s">
        <v>576</v>
      </c>
      <c r="G265" s="57"/>
      <c r="H265" s="57" t="s">
        <v>315</v>
      </c>
      <c r="I265" s="57" t="s">
        <v>1019</v>
      </c>
      <c r="J265" s="206">
        <v>4800</v>
      </c>
    </row>
    <row r="266" spans="4:10" ht="15" customHeight="1" x14ac:dyDescent="0.25">
      <c r="D266" s="80"/>
      <c r="E266" s="83" t="s">
        <v>576</v>
      </c>
      <c r="G266" s="57"/>
      <c r="H266" s="57" t="s">
        <v>315</v>
      </c>
      <c r="I266" s="57" t="s">
        <v>1020</v>
      </c>
      <c r="J266" s="209">
        <v>15000</v>
      </c>
    </row>
    <row r="267" spans="4:10" ht="15" customHeight="1" x14ac:dyDescent="0.25">
      <c r="D267" s="80"/>
      <c r="E267" s="83" t="s">
        <v>576</v>
      </c>
      <c r="G267" s="57"/>
      <c r="H267" s="57" t="s">
        <v>315</v>
      </c>
      <c r="I267" s="57" t="s">
        <v>1021</v>
      </c>
      <c r="J267" s="209">
        <v>18000</v>
      </c>
    </row>
    <row r="268" spans="4:10" ht="15" customHeight="1" x14ac:dyDescent="0.25">
      <c r="D268" s="80"/>
      <c r="E268" s="83" t="s">
        <v>576</v>
      </c>
      <c r="G268" s="57"/>
      <c r="H268" s="57" t="s">
        <v>315</v>
      </c>
      <c r="I268" s="57" t="s">
        <v>1022</v>
      </c>
      <c r="J268" s="209">
        <v>30000</v>
      </c>
    </row>
    <row r="269" spans="4:10" ht="15" customHeight="1" x14ac:dyDescent="0.25">
      <c r="D269" s="80"/>
      <c r="E269" s="83" t="s">
        <v>576</v>
      </c>
      <c r="G269" s="57"/>
      <c r="H269" s="57" t="s">
        <v>315</v>
      </c>
      <c r="I269" s="57" t="s">
        <v>1023</v>
      </c>
      <c r="J269" s="209">
        <v>45000</v>
      </c>
    </row>
    <row r="270" spans="4:10" ht="15" customHeight="1" x14ac:dyDescent="0.25">
      <c r="D270" s="80"/>
      <c r="E270" s="83" t="s">
        <v>576</v>
      </c>
      <c r="G270" s="57"/>
      <c r="H270" s="57" t="s">
        <v>315</v>
      </c>
      <c r="I270" s="57" t="s">
        <v>1024</v>
      </c>
      <c r="J270" s="209">
        <v>18000</v>
      </c>
    </row>
    <row r="271" spans="4:10" ht="15" customHeight="1" x14ac:dyDescent="0.25">
      <c r="D271" s="80"/>
      <c r="E271" s="83" t="s">
        <v>576</v>
      </c>
      <c r="G271" s="57"/>
      <c r="H271" s="57" t="s">
        <v>315</v>
      </c>
      <c r="I271" s="57" t="s">
        <v>1025</v>
      </c>
      <c r="J271" s="209">
        <v>10000</v>
      </c>
    </row>
    <row r="272" spans="4:10" ht="15" customHeight="1" x14ac:dyDescent="0.25">
      <c r="D272" s="80"/>
      <c r="E272" s="83" t="s">
        <v>576</v>
      </c>
      <c r="G272" s="57"/>
      <c r="H272" s="57" t="s">
        <v>315</v>
      </c>
      <c r="I272" s="57" t="s">
        <v>1026</v>
      </c>
      <c r="J272" s="209">
        <v>15000</v>
      </c>
    </row>
    <row r="273" spans="4:10" ht="15" customHeight="1" x14ac:dyDescent="0.25">
      <c r="D273" s="80"/>
      <c r="E273" s="83" t="s">
        <v>576</v>
      </c>
      <c r="G273" s="57"/>
      <c r="H273" s="57" t="s">
        <v>315</v>
      </c>
      <c r="I273" s="57" t="s">
        <v>1027</v>
      </c>
      <c r="J273" s="209">
        <v>30000</v>
      </c>
    </row>
    <row r="274" spans="4:10" ht="15" customHeight="1" x14ac:dyDescent="0.25">
      <c r="D274" s="80"/>
      <c r="E274" s="83" t="s">
        <v>576</v>
      </c>
      <c r="G274" s="57"/>
      <c r="H274" s="57" t="s">
        <v>315</v>
      </c>
      <c r="I274" s="57" t="s">
        <v>1028</v>
      </c>
      <c r="J274" s="209">
        <v>12000</v>
      </c>
    </row>
    <row r="275" spans="4:10" ht="15" customHeight="1" x14ac:dyDescent="0.25">
      <c r="D275" s="80"/>
      <c r="E275" s="83" t="s">
        <v>576</v>
      </c>
      <c r="G275" s="57"/>
      <c r="H275" s="57" t="s">
        <v>315</v>
      </c>
      <c r="I275" s="57" t="s">
        <v>1029</v>
      </c>
      <c r="J275" s="209">
        <v>3000</v>
      </c>
    </row>
    <row r="276" spans="4:10" ht="15" customHeight="1" x14ac:dyDescent="0.25">
      <c r="D276" s="80"/>
      <c r="E276" s="83" t="s">
        <v>576</v>
      </c>
      <c r="G276" s="57"/>
      <c r="H276" s="57" t="s">
        <v>315</v>
      </c>
      <c r="I276" s="57" t="s">
        <v>1030</v>
      </c>
      <c r="J276" s="209">
        <v>4500</v>
      </c>
    </row>
    <row r="277" spans="4:10" ht="15" customHeight="1" x14ac:dyDescent="0.25">
      <c r="D277" s="80"/>
      <c r="E277" s="83" t="s">
        <v>576</v>
      </c>
      <c r="G277" s="57"/>
      <c r="H277" s="57" t="s">
        <v>315</v>
      </c>
      <c r="I277" s="57" t="s">
        <v>1031</v>
      </c>
      <c r="J277" s="209">
        <v>2500</v>
      </c>
    </row>
    <row r="278" spans="4:10" ht="15" customHeight="1" x14ac:dyDescent="0.25">
      <c r="D278" s="80"/>
      <c r="E278" s="83" t="s">
        <v>576</v>
      </c>
      <c r="G278" s="57"/>
      <c r="H278" s="57" t="s">
        <v>315</v>
      </c>
      <c r="I278" s="57" t="s">
        <v>1032</v>
      </c>
      <c r="J278" s="209">
        <v>6000</v>
      </c>
    </row>
    <row r="279" spans="4:10" ht="15" customHeight="1" x14ac:dyDescent="0.25">
      <c r="D279" s="80"/>
      <c r="E279" s="83" t="s">
        <v>576</v>
      </c>
      <c r="G279" s="57"/>
      <c r="H279" s="57" t="s">
        <v>315</v>
      </c>
      <c r="I279" s="57" t="s">
        <v>1033</v>
      </c>
      <c r="J279" s="209">
        <v>7000</v>
      </c>
    </row>
    <row r="280" spans="4:10" ht="15" customHeight="1" x14ac:dyDescent="0.25">
      <c r="D280" s="80"/>
      <c r="E280" s="83" t="s">
        <v>576</v>
      </c>
      <c r="G280" s="57"/>
      <c r="H280" s="57" t="s">
        <v>315</v>
      </c>
      <c r="I280" s="57" t="s">
        <v>1034</v>
      </c>
      <c r="J280" s="209">
        <v>25000</v>
      </c>
    </row>
    <row r="281" spans="4:10" ht="15" customHeight="1" x14ac:dyDescent="0.25">
      <c r="D281" s="80"/>
      <c r="E281" s="83" t="s">
        <v>576</v>
      </c>
      <c r="G281" s="57"/>
      <c r="H281" s="57" t="s">
        <v>315</v>
      </c>
      <c r="I281" s="57" t="s">
        <v>1035</v>
      </c>
      <c r="J281" s="209">
        <v>13000</v>
      </c>
    </row>
    <row r="282" spans="4:10" ht="15" customHeight="1" x14ac:dyDescent="0.25">
      <c r="D282" s="80"/>
      <c r="E282" s="83" t="s">
        <v>576</v>
      </c>
      <c r="G282" s="57"/>
      <c r="H282" s="57" t="s">
        <v>315</v>
      </c>
      <c r="I282" s="57" t="s">
        <v>1036</v>
      </c>
      <c r="J282" s="209">
        <v>4500</v>
      </c>
    </row>
    <row r="283" spans="4:10" ht="15" customHeight="1" x14ac:dyDescent="0.25">
      <c r="D283" s="80"/>
      <c r="E283" s="83" t="s">
        <v>576</v>
      </c>
      <c r="G283" s="57"/>
      <c r="H283" s="57" t="s">
        <v>315</v>
      </c>
      <c r="I283" s="57" t="s">
        <v>1037</v>
      </c>
      <c r="J283" s="209">
        <v>14500</v>
      </c>
    </row>
    <row r="284" spans="4:10" ht="15" customHeight="1" x14ac:dyDescent="0.25">
      <c r="D284" s="80"/>
      <c r="E284" s="83" t="s">
        <v>576</v>
      </c>
      <c r="G284" s="57"/>
      <c r="H284" s="57" t="s">
        <v>315</v>
      </c>
      <c r="I284" s="57" t="s">
        <v>1038</v>
      </c>
      <c r="J284" s="209">
        <v>25000</v>
      </c>
    </row>
    <row r="285" spans="4:10" ht="15" customHeight="1" x14ac:dyDescent="0.25">
      <c r="D285" s="80"/>
      <c r="E285" s="83" t="s">
        <v>576</v>
      </c>
      <c r="G285" s="57"/>
      <c r="H285" s="57" t="s">
        <v>315</v>
      </c>
      <c r="I285" s="57" t="s">
        <v>578</v>
      </c>
      <c r="J285" s="206"/>
    </row>
    <row r="286" spans="4:10" ht="15" customHeight="1" x14ac:dyDescent="0.25">
      <c r="D286" s="80"/>
      <c r="E286" s="83" t="s">
        <v>576</v>
      </c>
      <c r="G286" s="57"/>
      <c r="H286" s="57"/>
      <c r="I286" s="57" t="s">
        <v>578</v>
      </c>
      <c r="J286" s="206"/>
    </row>
    <row r="287" spans="4:10" ht="15" customHeight="1" x14ac:dyDescent="0.25">
      <c r="D287" s="80"/>
      <c r="E287" s="83" t="s">
        <v>576</v>
      </c>
      <c r="G287" s="57"/>
      <c r="H287" s="57"/>
      <c r="I287" s="57" t="s">
        <v>578</v>
      </c>
      <c r="J287" s="206"/>
    </row>
    <row r="288" spans="4:10" ht="15" customHeight="1" thickBot="1" x14ac:dyDescent="0.3">
      <c r="D288" s="80"/>
      <c r="E288" s="83" t="s">
        <v>576</v>
      </c>
      <c r="G288" s="57"/>
      <c r="H288" s="57"/>
      <c r="I288" s="57" t="s">
        <v>578</v>
      </c>
      <c r="J288" s="206"/>
    </row>
    <row r="289" spans="4:10" ht="15" customHeight="1" thickBot="1" x14ac:dyDescent="0.3">
      <c r="D289" s="137"/>
      <c r="E289" s="186"/>
      <c r="F289" s="187"/>
      <c r="G289" s="187"/>
      <c r="H289" s="187"/>
      <c r="I289" s="187"/>
      <c r="J289" s="219"/>
    </row>
    <row r="290" spans="4:10" ht="15" customHeight="1" thickTop="1" x14ac:dyDescent="0.25"/>
    <row r="291" spans="4:10" ht="15" customHeight="1" x14ac:dyDescent="0.25"/>
    <row r="292" spans="4:10" ht="15" customHeight="1" x14ac:dyDescent="0.25"/>
    <row r="293" spans="4:10" ht="15" customHeight="1" x14ac:dyDescent="0.25"/>
    <row r="294" spans="4:10" ht="15" customHeight="1" x14ac:dyDescent="0.25"/>
    <row r="295" spans="4:10" ht="15" customHeight="1" x14ac:dyDescent="0.25"/>
    <row r="296" spans="4:10" ht="15" customHeight="1" x14ac:dyDescent="0.25"/>
    <row r="297" spans="4:10" ht="15" customHeight="1" x14ac:dyDescent="0.25"/>
    <row r="298" spans="4:10" ht="15" customHeight="1" x14ac:dyDescent="0.25"/>
    <row r="299" spans="4:10" ht="15" customHeight="1" x14ac:dyDescent="0.25"/>
    <row r="300" spans="4:10" ht="15" customHeight="1" x14ac:dyDescent="0.25"/>
    <row r="301" spans="4:10" ht="15" customHeight="1" x14ac:dyDescent="0.25"/>
    <row r="302" spans="4:10" ht="15" customHeight="1" x14ac:dyDescent="0.25"/>
    <row r="303" spans="4:10" ht="15" customHeight="1" x14ac:dyDescent="0.25"/>
    <row r="304" spans="4:10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  <row r="5947" ht="15" customHeight="1" x14ac:dyDescent="0.25"/>
    <row r="5948" ht="15" customHeight="1" x14ac:dyDescent="0.25"/>
    <row r="5949" ht="15" customHeight="1" x14ac:dyDescent="0.25"/>
    <row r="5950" ht="15" customHeight="1" x14ac:dyDescent="0.25"/>
    <row r="5951" ht="15" customHeight="1" x14ac:dyDescent="0.25"/>
    <row r="5952" ht="15" customHeight="1" x14ac:dyDescent="0.25"/>
    <row r="5953" ht="15" customHeight="1" x14ac:dyDescent="0.25"/>
    <row r="5954" ht="15" customHeight="1" x14ac:dyDescent="0.25"/>
    <row r="5955" ht="15" customHeight="1" x14ac:dyDescent="0.25"/>
    <row r="5956" ht="15" customHeight="1" x14ac:dyDescent="0.25"/>
    <row r="5957" ht="15" customHeight="1" x14ac:dyDescent="0.25"/>
    <row r="5958" ht="15" customHeight="1" x14ac:dyDescent="0.25"/>
    <row r="5959" ht="15" customHeight="1" x14ac:dyDescent="0.25"/>
    <row r="5960" ht="15" customHeight="1" x14ac:dyDescent="0.25"/>
    <row r="5961" ht="15" customHeight="1" x14ac:dyDescent="0.25"/>
    <row r="5962" ht="15" customHeight="1" x14ac:dyDescent="0.25"/>
    <row r="5963" ht="15" customHeight="1" x14ac:dyDescent="0.25"/>
    <row r="5964" ht="15" customHeight="1" x14ac:dyDescent="0.25"/>
    <row r="5965" ht="15" customHeight="1" x14ac:dyDescent="0.25"/>
    <row r="5966" ht="15" customHeight="1" x14ac:dyDescent="0.25"/>
    <row r="5967" ht="15" customHeight="1" x14ac:dyDescent="0.25"/>
    <row r="5968" ht="15" customHeight="1" x14ac:dyDescent="0.25"/>
    <row r="5969" ht="15" customHeight="1" x14ac:dyDescent="0.25"/>
    <row r="5970" ht="15" customHeight="1" x14ac:dyDescent="0.25"/>
    <row r="5971" ht="15" customHeight="1" x14ac:dyDescent="0.25"/>
    <row r="5972" ht="15" customHeight="1" x14ac:dyDescent="0.25"/>
    <row r="5973" ht="15" customHeight="1" x14ac:dyDescent="0.25"/>
    <row r="5974" ht="15" customHeight="1" x14ac:dyDescent="0.25"/>
    <row r="5975" ht="15" customHeight="1" x14ac:dyDescent="0.25"/>
    <row r="5976" ht="15" customHeight="1" x14ac:dyDescent="0.25"/>
    <row r="5977" ht="15" customHeight="1" x14ac:dyDescent="0.25"/>
    <row r="5978" ht="15" customHeight="1" x14ac:dyDescent="0.25"/>
    <row r="5979" ht="15" customHeight="1" x14ac:dyDescent="0.25"/>
    <row r="5980" ht="15" customHeight="1" x14ac:dyDescent="0.25"/>
    <row r="5981" ht="15" customHeight="1" x14ac:dyDescent="0.25"/>
    <row r="5982" ht="15" customHeight="1" x14ac:dyDescent="0.25"/>
    <row r="5983" ht="15" customHeight="1" x14ac:dyDescent="0.25"/>
    <row r="5984" ht="15" customHeight="1" x14ac:dyDescent="0.25"/>
    <row r="5985" ht="15" customHeight="1" x14ac:dyDescent="0.25"/>
    <row r="5986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2" ht="15" customHeight="1" x14ac:dyDescent="0.25"/>
    <row r="5993" ht="15" customHeight="1" x14ac:dyDescent="0.25"/>
    <row r="5994" ht="15" customHeight="1" x14ac:dyDescent="0.25"/>
    <row r="5995" ht="15" customHeight="1" x14ac:dyDescent="0.25"/>
    <row r="5996" ht="15" customHeight="1" x14ac:dyDescent="0.25"/>
    <row r="5997" ht="15" customHeight="1" x14ac:dyDescent="0.25"/>
    <row r="5998" ht="15" customHeight="1" x14ac:dyDescent="0.25"/>
    <row r="5999" ht="15" customHeight="1" x14ac:dyDescent="0.25"/>
    <row r="6000" ht="15" customHeight="1" x14ac:dyDescent="0.25"/>
    <row r="6001" ht="15" customHeight="1" x14ac:dyDescent="0.25"/>
    <row r="6002" ht="15" customHeight="1" x14ac:dyDescent="0.25"/>
    <row r="6003" ht="15" customHeight="1" x14ac:dyDescent="0.25"/>
    <row r="6004" ht="15" customHeight="1" x14ac:dyDescent="0.25"/>
    <row r="6005" ht="15" customHeight="1" x14ac:dyDescent="0.25"/>
    <row r="6006" ht="15" customHeight="1" x14ac:dyDescent="0.25"/>
    <row r="6007" ht="15" customHeight="1" x14ac:dyDescent="0.25"/>
    <row r="6008" ht="15" customHeight="1" x14ac:dyDescent="0.25"/>
    <row r="6009" ht="15" customHeight="1" x14ac:dyDescent="0.25"/>
    <row r="6010" ht="15" customHeight="1" x14ac:dyDescent="0.25"/>
    <row r="6011" ht="15" customHeight="1" x14ac:dyDescent="0.25"/>
    <row r="6012" ht="15" customHeight="1" x14ac:dyDescent="0.25"/>
    <row r="6013" ht="15" customHeight="1" x14ac:dyDescent="0.25"/>
    <row r="6014" ht="15" customHeight="1" x14ac:dyDescent="0.25"/>
    <row r="6015" ht="15" customHeight="1" x14ac:dyDescent="0.25"/>
    <row r="6016" ht="15" customHeight="1" x14ac:dyDescent="0.25"/>
    <row r="6017" ht="15" customHeight="1" x14ac:dyDescent="0.25"/>
    <row r="6018" ht="15" customHeight="1" x14ac:dyDescent="0.25"/>
    <row r="6019" ht="15" customHeight="1" x14ac:dyDescent="0.25"/>
    <row r="6020" ht="15" customHeight="1" x14ac:dyDescent="0.25"/>
    <row r="6021" ht="15" customHeight="1" x14ac:dyDescent="0.25"/>
    <row r="6022" ht="15" customHeight="1" x14ac:dyDescent="0.25"/>
    <row r="6023" ht="15" customHeight="1" x14ac:dyDescent="0.25"/>
    <row r="6024" ht="15" customHeight="1" x14ac:dyDescent="0.25"/>
    <row r="6025" ht="15" customHeight="1" x14ac:dyDescent="0.25"/>
    <row r="6026" ht="15" customHeight="1" x14ac:dyDescent="0.25"/>
    <row r="6027" ht="15" customHeight="1" x14ac:dyDescent="0.25"/>
    <row r="6028" ht="15" customHeight="1" x14ac:dyDescent="0.25"/>
    <row r="6029" ht="15" customHeight="1" x14ac:dyDescent="0.25"/>
    <row r="6030" ht="15" customHeight="1" x14ac:dyDescent="0.25"/>
    <row r="6031" ht="15" customHeight="1" x14ac:dyDescent="0.25"/>
    <row r="6032" ht="15" customHeight="1" x14ac:dyDescent="0.25"/>
    <row r="6033" ht="15" customHeight="1" x14ac:dyDescent="0.25"/>
    <row r="6034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0" ht="15" customHeight="1" x14ac:dyDescent="0.25"/>
    <row r="6041" ht="15" customHeight="1" x14ac:dyDescent="0.25"/>
    <row r="6042" ht="15" customHeight="1" x14ac:dyDescent="0.25"/>
    <row r="6043" ht="15" customHeight="1" x14ac:dyDescent="0.25"/>
    <row r="6044" ht="15" customHeight="1" x14ac:dyDescent="0.25"/>
    <row r="6045" ht="15" customHeight="1" x14ac:dyDescent="0.25"/>
    <row r="6046" ht="15" customHeight="1" x14ac:dyDescent="0.25"/>
    <row r="6047" ht="15" customHeight="1" x14ac:dyDescent="0.25"/>
    <row r="6048" ht="15" customHeight="1" x14ac:dyDescent="0.25"/>
    <row r="6049" ht="15" customHeight="1" x14ac:dyDescent="0.25"/>
    <row r="6050" ht="15" customHeight="1" x14ac:dyDescent="0.25"/>
    <row r="6051" ht="15" customHeight="1" x14ac:dyDescent="0.25"/>
    <row r="6052" ht="15" customHeight="1" x14ac:dyDescent="0.25"/>
    <row r="6053" ht="15" customHeight="1" x14ac:dyDescent="0.25"/>
    <row r="6054" ht="15" customHeight="1" x14ac:dyDescent="0.25"/>
    <row r="6055" ht="15" customHeight="1" x14ac:dyDescent="0.25"/>
    <row r="6056" ht="15" customHeight="1" x14ac:dyDescent="0.25"/>
    <row r="6057" ht="15" customHeight="1" x14ac:dyDescent="0.25"/>
    <row r="6058" ht="15" customHeight="1" x14ac:dyDescent="0.25"/>
    <row r="6059" ht="15" customHeight="1" x14ac:dyDescent="0.25"/>
    <row r="6060" ht="15" customHeight="1" x14ac:dyDescent="0.25"/>
    <row r="6061" ht="15" customHeight="1" x14ac:dyDescent="0.25"/>
    <row r="6062" ht="15" customHeight="1" x14ac:dyDescent="0.25"/>
    <row r="6063" ht="15" customHeight="1" x14ac:dyDescent="0.25"/>
    <row r="6064" ht="15" customHeight="1" x14ac:dyDescent="0.25"/>
    <row r="6065" ht="15" customHeight="1" x14ac:dyDescent="0.25"/>
    <row r="6066" ht="15" customHeight="1" x14ac:dyDescent="0.25"/>
    <row r="6067" ht="15" customHeight="1" x14ac:dyDescent="0.25"/>
    <row r="6068" ht="15" customHeight="1" x14ac:dyDescent="0.25"/>
    <row r="6069" ht="15" customHeight="1" x14ac:dyDescent="0.25"/>
    <row r="6070" ht="15" customHeight="1" x14ac:dyDescent="0.25"/>
    <row r="6071" ht="15" customHeight="1" x14ac:dyDescent="0.25"/>
    <row r="6072" ht="15" customHeight="1" x14ac:dyDescent="0.25"/>
    <row r="6073" ht="15" customHeight="1" x14ac:dyDescent="0.25"/>
    <row r="6074" ht="15" customHeight="1" x14ac:dyDescent="0.25"/>
    <row r="6075" ht="15" customHeight="1" x14ac:dyDescent="0.25"/>
    <row r="6076" ht="15" customHeight="1" x14ac:dyDescent="0.25"/>
    <row r="6077" ht="15" customHeight="1" x14ac:dyDescent="0.25"/>
    <row r="6078" ht="15" customHeight="1" x14ac:dyDescent="0.25"/>
    <row r="6079" ht="15" customHeight="1" x14ac:dyDescent="0.25"/>
    <row r="6080" ht="15" customHeight="1" x14ac:dyDescent="0.25"/>
    <row r="6081" ht="15" customHeight="1" x14ac:dyDescent="0.25"/>
    <row r="6082" ht="15" customHeight="1" x14ac:dyDescent="0.25"/>
    <row r="6083" ht="15" customHeight="1" x14ac:dyDescent="0.25"/>
    <row r="6084" ht="15" customHeight="1" x14ac:dyDescent="0.25"/>
    <row r="6085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1" ht="15" customHeight="1" x14ac:dyDescent="0.25"/>
    <row r="6092" ht="15" customHeight="1" x14ac:dyDescent="0.25"/>
    <row r="6093" ht="15" customHeight="1" x14ac:dyDescent="0.25"/>
    <row r="6094" ht="15" customHeight="1" x14ac:dyDescent="0.25"/>
    <row r="6095" ht="15" customHeight="1" x14ac:dyDescent="0.25"/>
    <row r="6096" ht="15" customHeight="1" x14ac:dyDescent="0.25"/>
    <row r="6097" ht="15" customHeight="1" x14ac:dyDescent="0.25"/>
    <row r="6098" ht="15" customHeight="1" x14ac:dyDescent="0.25"/>
    <row r="6099" ht="15" customHeight="1" x14ac:dyDescent="0.25"/>
    <row r="6100" ht="15" customHeight="1" x14ac:dyDescent="0.25"/>
    <row r="6101" ht="15" customHeight="1" x14ac:dyDescent="0.25"/>
    <row r="6102" ht="15" customHeight="1" x14ac:dyDescent="0.25"/>
    <row r="6103" ht="15" customHeight="1" x14ac:dyDescent="0.25"/>
    <row r="6104" ht="15" customHeight="1" x14ac:dyDescent="0.25"/>
    <row r="6105" ht="15" customHeight="1" x14ac:dyDescent="0.25"/>
    <row r="6106" ht="15" customHeight="1" x14ac:dyDescent="0.25"/>
    <row r="6107" ht="15" customHeight="1" x14ac:dyDescent="0.25"/>
    <row r="6108" ht="15" customHeight="1" x14ac:dyDescent="0.25"/>
    <row r="6109" ht="15" customHeight="1" x14ac:dyDescent="0.25"/>
    <row r="6110" ht="15" customHeight="1" x14ac:dyDescent="0.25"/>
    <row r="6111" ht="15" customHeight="1" x14ac:dyDescent="0.25"/>
    <row r="6112" ht="15" customHeight="1" x14ac:dyDescent="0.25"/>
    <row r="6113" ht="15" customHeight="1" x14ac:dyDescent="0.25"/>
    <row r="6114" ht="15" customHeight="1" x14ac:dyDescent="0.25"/>
    <row r="6115" ht="15" customHeight="1" x14ac:dyDescent="0.25"/>
    <row r="6116" ht="15" customHeight="1" x14ac:dyDescent="0.25"/>
    <row r="6117" ht="15" customHeight="1" x14ac:dyDescent="0.25"/>
    <row r="6118" ht="15" customHeight="1" x14ac:dyDescent="0.25"/>
    <row r="6119" ht="15" customHeight="1" x14ac:dyDescent="0.25"/>
    <row r="6120" ht="15" customHeight="1" x14ac:dyDescent="0.25"/>
    <row r="6121" ht="15" customHeight="1" x14ac:dyDescent="0.25"/>
    <row r="6122" ht="15" customHeight="1" x14ac:dyDescent="0.25"/>
    <row r="6123" ht="15" customHeight="1" x14ac:dyDescent="0.25"/>
    <row r="6124" ht="15" customHeight="1" x14ac:dyDescent="0.25"/>
    <row r="6125" ht="15" customHeight="1" x14ac:dyDescent="0.25"/>
    <row r="6126" ht="15" customHeight="1" x14ac:dyDescent="0.25"/>
    <row r="6127" ht="15" customHeight="1" x14ac:dyDescent="0.25"/>
    <row r="6128" ht="15" customHeight="1" x14ac:dyDescent="0.25"/>
    <row r="6129" ht="15" customHeight="1" x14ac:dyDescent="0.25"/>
    <row r="6130" ht="15" customHeight="1" x14ac:dyDescent="0.25"/>
    <row r="6131" ht="15" customHeight="1" x14ac:dyDescent="0.25"/>
    <row r="6132" ht="15" customHeight="1" x14ac:dyDescent="0.25"/>
    <row r="6133" ht="15" customHeight="1" x14ac:dyDescent="0.25"/>
    <row r="6134" ht="15" customHeight="1" x14ac:dyDescent="0.25"/>
    <row r="6135" ht="15" customHeight="1" x14ac:dyDescent="0.25"/>
    <row r="6136" ht="15" customHeight="1" x14ac:dyDescent="0.25"/>
    <row r="6137" ht="15" customHeight="1" x14ac:dyDescent="0.25"/>
    <row r="6138" ht="15" customHeight="1" x14ac:dyDescent="0.25"/>
    <row r="6139" ht="15" customHeight="1" x14ac:dyDescent="0.25"/>
    <row r="6140" ht="15" customHeight="1" x14ac:dyDescent="0.25"/>
    <row r="6141" ht="15" customHeight="1" x14ac:dyDescent="0.25"/>
    <row r="6142" ht="15" customHeight="1" x14ac:dyDescent="0.25"/>
    <row r="6143" ht="15" customHeight="1" x14ac:dyDescent="0.25"/>
    <row r="6144" ht="15" customHeight="1" x14ac:dyDescent="0.25"/>
    <row r="6145" ht="15" customHeight="1" x14ac:dyDescent="0.25"/>
    <row r="6146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2" ht="15" customHeight="1" x14ac:dyDescent="0.25"/>
    <row r="6153" ht="15" customHeight="1" x14ac:dyDescent="0.25"/>
    <row r="6154" ht="15" customHeight="1" x14ac:dyDescent="0.25"/>
    <row r="6155" ht="15" customHeight="1" x14ac:dyDescent="0.25"/>
    <row r="6156" ht="15" customHeight="1" x14ac:dyDescent="0.25"/>
    <row r="6157" ht="15" customHeight="1" x14ac:dyDescent="0.25"/>
    <row r="6158" ht="15" customHeight="1" x14ac:dyDescent="0.25"/>
    <row r="6159" ht="15" customHeight="1" x14ac:dyDescent="0.25"/>
    <row r="6160" ht="15" customHeight="1" x14ac:dyDescent="0.25"/>
    <row r="6161" ht="15" customHeight="1" x14ac:dyDescent="0.25"/>
    <row r="6162" ht="15" customHeight="1" x14ac:dyDescent="0.25"/>
    <row r="6163" ht="15" customHeight="1" x14ac:dyDescent="0.25"/>
    <row r="6164" ht="15" customHeight="1" x14ac:dyDescent="0.25"/>
    <row r="6165" ht="15" customHeight="1" x14ac:dyDescent="0.25"/>
    <row r="6166" ht="15" customHeight="1" x14ac:dyDescent="0.25"/>
    <row r="6167" ht="15" customHeight="1" x14ac:dyDescent="0.25"/>
    <row r="6168" ht="15" customHeight="1" x14ac:dyDescent="0.25"/>
    <row r="6169" ht="15" customHeight="1" x14ac:dyDescent="0.25"/>
    <row r="6170" ht="15" customHeight="1" x14ac:dyDescent="0.25"/>
    <row r="6171" ht="15" customHeight="1" x14ac:dyDescent="0.25"/>
    <row r="6172" ht="15" customHeight="1" x14ac:dyDescent="0.25"/>
    <row r="6173" ht="15" customHeight="1" x14ac:dyDescent="0.25"/>
    <row r="6174" ht="15" customHeight="1" x14ac:dyDescent="0.25"/>
    <row r="6175" ht="15" customHeight="1" x14ac:dyDescent="0.25"/>
    <row r="6176" ht="15" customHeight="1" x14ac:dyDescent="0.25"/>
    <row r="6177" ht="15" customHeight="1" x14ac:dyDescent="0.25"/>
    <row r="6178" ht="15" customHeight="1" x14ac:dyDescent="0.25"/>
    <row r="6179" ht="15" customHeight="1" x14ac:dyDescent="0.25"/>
    <row r="6180" ht="15" customHeight="1" x14ac:dyDescent="0.25"/>
    <row r="6181" ht="15" customHeight="1" x14ac:dyDescent="0.25"/>
    <row r="6182" ht="15" customHeight="1" x14ac:dyDescent="0.25"/>
    <row r="6183" ht="15" customHeight="1" x14ac:dyDescent="0.25"/>
    <row r="6184" ht="15" customHeight="1" x14ac:dyDescent="0.25"/>
    <row r="6185" ht="15" customHeight="1" x14ac:dyDescent="0.25"/>
    <row r="6186" ht="15" customHeight="1" x14ac:dyDescent="0.25"/>
    <row r="6187" ht="15" customHeight="1" x14ac:dyDescent="0.25"/>
    <row r="6188" ht="15" customHeight="1" x14ac:dyDescent="0.25"/>
    <row r="6189" ht="15" customHeight="1" x14ac:dyDescent="0.25"/>
    <row r="6190" ht="15" customHeight="1" x14ac:dyDescent="0.25"/>
    <row r="6191" ht="15" customHeight="1" x14ac:dyDescent="0.25"/>
    <row r="6192" ht="15" customHeight="1" x14ac:dyDescent="0.25"/>
    <row r="6193" ht="15" customHeight="1" x14ac:dyDescent="0.25"/>
    <row r="6194" ht="15" customHeight="1" x14ac:dyDescent="0.25"/>
    <row r="6195" ht="15" customHeight="1" x14ac:dyDescent="0.25"/>
    <row r="6196" ht="15" customHeight="1" x14ac:dyDescent="0.25"/>
    <row r="6197" ht="15" customHeight="1" x14ac:dyDescent="0.25"/>
    <row r="6198" ht="15" customHeight="1" x14ac:dyDescent="0.25"/>
    <row r="6199" ht="15" customHeight="1" x14ac:dyDescent="0.25"/>
    <row r="6200" ht="15" customHeight="1" x14ac:dyDescent="0.25"/>
    <row r="6201" ht="15" customHeight="1" x14ac:dyDescent="0.25"/>
    <row r="6202" ht="15" customHeight="1" x14ac:dyDescent="0.25"/>
    <row r="6203" ht="15" customHeight="1" x14ac:dyDescent="0.25"/>
    <row r="6204" ht="15" customHeight="1" x14ac:dyDescent="0.25"/>
    <row r="6205" ht="15" customHeight="1" x14ac:dyDescent="0.25"/>
    <row r="6206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2" ht="15" customHeight="1" x14ac:dyDescent="0.25"/>
    <row r="6213" ht="15" customHeight="1" x14ac:dyDescent="0.25"/>
    <row r="6214" ht="15" customHeight="1" x14ac:dyDescent="0.25"/>
    <row r="6215" ht="15" customHeight="1" x14ac:dyDescent="0.25"/>
    <row r="6216" ht="15" customHeight="1" x14ac:dyDescent="0.25"/>
    <row r="6217" ht="15" customHeight="1" x14ac:dyDescent="0.25"/>
    <row r="6218" ht="15" customHeight="1" x14ac:dyDescent="0.25"/>
    <row r="6219" ht="15" customHeight="1" x14ac:dyDescent="0.25"/>
    <row r="6220" ht="15" customHeight="1" x14ac:dyDescent="0.25"/>
    <row r="6221" ht="15" customHeight="1" x14ac:dyDescent="0.25"/>
    <row r="6222" ht="15" customHeight="1" x14ac:dyDescent="0.25"/>
    <row r="6223" ht="15" customHeight="1" x14ac:dyDescent="0.25"/>
    <row r="6224" ht="15" customHeight="1" x14ac:dyDescent="0.25"/>
    <row r="6225" ht="15" customHeight="1" x14ac:dyDescent="0.25"/>
    <row r="6226" ht="15" customHeight="1" x14ac:dyDescent="0.25"/>
    <row r="6227" ht="15" customHeight="1" x14ac:dyDescent="0.25"/>
    <row r="6228" ht="15" customHeight="1" x14ac:dyDescent="0.25"/>
    <row r="6229" ht="15" customHeight="1" x14ac:dyDescent="0.25"/>
    <row r="6230" ht="15" customHeight="1" x14ac:dyDescent="0.25"/>
    <row r="6231" ht="15" customHeight="1" x14ac:dyDescent="0.25"/>
    <row r="6232" ht="15" customHeight="1" x14ac:dyDescent="0.25"/>
    <row r="6233" ht="15" customHeight="1" x14ac:dyDescent="0.25"/>
    <row r="6234" ht="15" customHeight="1" x14ac:dyDescent="0.25"/>
    <row r="6235" ht="15" customHeight="1" x14ac:dyDescent="0.25"/>
    <row r="6236" ht="15" customHeight="1" x14ac:dyDescent="0.25"/>
    <row r="6237" ht="15" customHeight="1" x14ac:dyDescent="0.25"/>
    <row r="6238" ht="15" customHeight="1" x14ac:dyDescent="0.25"/>
    <row r="6239" ht="15" customHeight="1" x14ac:dyDescent="0.25"/>
    <row r="6240" ht="15" customHeight="1" x14ac:dyDescent="0.25"/>
    <row r="6241" ht="15" customHeight="1" x14ac:dyDescent="0.25"/>
    <row r="6242" ht="15" customHeight="1" x14ac:dyDescent="0.25"/>
    <row r="6243" ht="15" customHeight="1" x14ac:dyDescent="0.25"/>
    <row r="6244" ht="15" customHeight="1" x14ac:dyDescent="0.25"/>
    <row r="6245" ht="15" customHeight="1" x14ac:dyDescent="0.25"/>
    <row r="6246" ht="15" customHeight="1" x14ac:dyDescent="0.25"/>
    <row r="6247" ht="15" customHeight="1" x14ac:dyDescent="0.25"/>
    <row r="6248" ht="15" customHeight="1" x14ac:dyDescent="0.25"/>
    <row r="6249" ht="15" customHeight="1" x14ac:dyDescent="0.25"/>
    <row r="6250" ht="15" customHeight="1" x14ac:dyDescent="0.25"/>
    <row r="6251" ht="15" customHeight="1" x14ac:dyDescent="0.25"/>
    <row r="6252" ht="15" customHeight="1" x14ac:dyDescent="0.25"/>
    <row r="6253" ht="15" customHeight="1" x14ac:dyDescent="0.25"/>
    <row r="6254" ht="15" customHeight="1" x14ac:dyDescent="0.25"/>
    <row r="6255" ht="15" customHeight="1" x14ac:dyDescent="0.25"/>
    <row r="6256" ht="15" customHeight="1" x14ac:dyDescent="0.25"/>
    <row r="6257" ht="15" customHeight="1" x14ac:dyDescent="0.25"/>
    <row r="6258" ht="15" customHeight="1" x14ac:dyDescent="0.25"/>
    <row r="6259" ht="15" customHeight="1" x14ac:dyDescent="0.25"/>
    <row r="6260" ht="15" customHeight="1" x14ac:dyDescent="0.25"/>
    <row r="6261" ht="15" customHeight="1" x14ac:dyDescent="0.25"/>
    <row r="6262" ht="15" customHeight="1" x14ac:dyDescent="0.25"/>
    <row r="6263" ht="15" customHeight="1" x14ac:dyDescent="0.25"/>
    <row r="6264" ht="15" customHeight="1" x14ac:dyDescent="0.25"/>
    <row r="6265" ht="15" customHeight="1" x14ac:dyDescent="0.25"/>
    <row r="6266" ht="15" customHeight="1" x14ac:dyDescent="0.25"/>
    <row r="6267" ht="15" customHeight="1" x14ac:dyDescent="0.25"/>
    <row r="6268" ht="15" customHeight="1" x14ac:dyDescent="0.25"/>
    <row r="6269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5" ht="15" customHeight="1" x14ac:dyDescent="0.25"/>
    <row r="6276" ht="15" customHeight="1" x14ac:dyDescent="0.25"/>
    <row r="6277" ht="15" customHeight="1" x14ac:dyDescent="0.25"/>
    <row r="6278" ht="15" customHeight="1" x14ac:dyDescent="0.25"/>
    <row r="6279" ht="15" customHeight="1" x14ac:dyDescent="0.25"/>
    <row r="6280" ht="15" customHeight="1" x14ac:dyDescent="0.25"/>
    <row r="6281" ht="15" customHeight="1" x14ac:dyDescent="0.25"/>
    <row r="6282" ht="15" customHeight="1" x14ac:dyDescent="0.25"/>
    <row r="6283" ht="15" customHeight="1" x14ac:dyDescent="0.25"/>
    <row r="6284" ht="15" customHeight="1" x14ac:dyDescent="0.25"/>
    <row r="6285" ht="15" customHeight="1" x14ac:dyDescent="0.25"/>
    <row r="6286" ht="15" customHeight="1" x14ac:dyDescent="0.25"/>
    <row r="6287" ht="15" customHeight="1" x14ac:dyDescent="0.25"/>
    <row r="6288" ht="15" customHeight="1" x14ac:dyDescent="0.25"/>
    <row r="6289" ht="15" customHeight="1" x14ac:dyDescent="0.25"/>
    <row r="6290" ht="15" customHeight="1" x14ac:dyDescent="0.25"/>
    <row r="6291" ht="15" customHeight="1" x14ac:dyDescent="0.25"/>
    <row r="6292" ht="15" customHeight="1" x14ac:dyDescent="0.25"/>
    <row r="6293" ht="15" customHeight="1" x14ac:dyDescent="0.25"/>
    <row r="6294" ht="15" customHeight="1" x14ac:dyDescent="0.25"/>
    <row r="6295" ht="15" customHeight="1" x14ac:dyDescent="0.25"/>
    <row r="6296" ht="15" customHeight="1" x14ac:dyDescent="0.25"/>
    <row r="6297" ht="15" customHeight="1" x14ac:dyDescent="0.25"/>
    <row r="6298" ht="15" customHeight="1" x14ac:dyDescent="0.25"/>
    <row r="6299" ht="15" customHeight="1" x14ac:dyDescent="0.25"/>
    <row r="6300" ht="15" customHeight="1" x14ac:dyDescent="0.25"/>
    <row r="6301" ht="15" customHeight="1" x14ac:dyDescent="0.25"/>
    <row r="6302" ht="15" customHeight="1" x14ac:dyDescent="0.25"/>
    <row r="6303" ht="15" customHeight="1" x14ac:dyDescent="0.25"/>
    <row r="6304" ht="15" customHeight="1" x14ac:dyDescent="0.25"/>
    <row r="6305" ht="15" customHeight="1" x14ac:dyDescent="0.25"/>
    <row r="6306" ht="15" customHeight="1" x14ac:dyDescent="0.25"/>
    <row r="6307" ht="15" customHeight="1" x14ac:dyDescent="0.25"/>
    <row r="6308" ht="15" customHeight="1" x14ac:dyDescent="0.25"/>
    <row r="6309" ht="15" customHeight="1" x14ac:dyDescent="0.25"/>
    <row r="6310" ht="15" customHeight="1" x14ac:dyDescent="0.25"/>
    <row r="6311" ht="15" customHeight="1" x14ac:dyDescent="0.25"/>
    <row r="6312" ht="15" customHeight="1" x14ac:dyDescent="0.25"/>
    <row r="6313" ht="15" customHeight="1" x14ac:dyDescent="0.25"/>
    <row r="6314" ht="15" customHeight="1" x14ac:dyDescent="0.25"/>
    <row r="6315" ht="15" customHeight="1" x14ac:dyDescent="0.25"/>
    <row r="6316" ht="15" customHeight="1" x14ac:dyDescent="0.25"/>
    <row r="6317" ht="15" customHeight="1" x14ac:dyDescent="0.25"/>
    <row r="6318" ht="15" customHeight="1" x14ac:dyDescent="0.25"/>
    <row r="6319" ht="15" customHeight="1" x14ac:dyDescent="0.25"/>
    <row r="6320" ht="15" customHeight="1" x14ac:dyDescent="0.25"/>
    <row r="6321" ht="15" customHeight="1" x14ac:dyDescent="0.25"/>
    <row r="6322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28" ht="15" customHeight="1" x14ac:dyDescent="0.25"/>
    <row r="6329" ht="15" customHeight="1" x14ac:dyDescent="0.25"/>
    <row r="6330" ht="15" customHeight="1" x14ac:dyDescent="0.25"/>
    <row r="6331" ht="15" customHeight="1" x14ac:dyDescent="0.25"/>
    <row r="6332" ht="15" customHeight="1" x14ac:dyDescent="0.25"/>
    <row r="6333" ht="15" customHeight="1" x14ac:dyDescent="0.25"/>
    <row r="6334" ht="15" customHeight="1" x14ac:dyDescent="0.25"/>
    <row r="6335" ht="15" customHeight="1" x14ac:dyDescent="0.25"/>
    <row r="6336" ht="15" customHeight="1" x14ac:dyDescent="0.25"/>
    <row r="6337" ht="15" customHeight="1" x14ac:dyDescent="0.25"/>
    <row r="6338" ht="15" customHeight="1" x14ac:dyDescent="0.25"/>
    <row r="6339" ht="15" customHeight="1" x14ac:dyDescent="0.25"/>
    <row r="6340" ht="15" customHeight="1" x14ac:dyDescent="0.25"/>
    <row r="6341" ht="15" customHeight="1" x14ac:dyDescent="0.25"/>
    <row r="6342" ht="15" customHeight="1" x14ac:dyDescent="0.25"/>
    <row r="6343" ht="15" customHeight="1" x14ac:dyDescent="0.25"/>
    <row r="6344" ht="15" customHeight="1" x14ac:dyDescent="0.25"/>
    <row r="6345" ht="15" customHeight="1" x14ac:dyDescent="0.25"/>
    <row r="6346" ht="15" customHeight="1" x14ac:dyDescent="0.25"/>
    <row r="6347" ht="15" customHeight="1" x14ac:dyDescent="0.25"/>
    <row r="6348" ht="15" customHeight="1" x14ac:dyDescent="0.25"/>
    <row r="6349" ht="15" customHeight="1" x14ac:dyDescent="0.25"/>
    <row r="6350" ht="15" customHeight="1" x14ac:dyDescent="0.25"/>
    <row r="6351" ht="15" customHeight="1" x14ac:dyDescent="0.25"/>
    <row r="6352" ht="15" customHeight="1" x14ac:dyDescent="0.25"/>
    <row r="6353" ht="15" customHeight="1" x14ac:dyDescent="0.25"/>
    <row r="6354" ht="15" customHeight="1" x14ac:dyDescent="0.25"/>
    <row r="6355" ht="15" customHeight="1" x14ac:dyDescent="0.25"/>
    <row r="6356" ht="15" customHeight="1" x14ac:dyDescent="0.25"/>
    <row r="6357" ht="15" customHeight="1" x14ac:dyDescent="0.25"/>
    <row r="6358" ht="15" customHeight="1" x14ac:dyDescent="0.25"/>
    <row r="6359" ht="15" customHeight="1" x14ac:dyDescent="0.25"/>
    <row r="6360" ht="15" customHeight="1" x14ac:dyDescent="0.25"/>
    <row r="6361" ht="15" customHeight="1" x14ac:dyDescent="0.25"/>
    <row r="6362" ht="15" customHeight="1" x14ac:dyDescent="0.25"/>
    <row r="6363" ht="15" customHeight="1" x14ac:dyDescent="0.25"/>
    <row r="6364" ht="15" customHeight="1" x14ac:dyDescent="0.25"/>
    <row r="6365" ht="15" customHeight="1" x14ac:dyDescent="0.25"/>
    <row r="6366" ht="15" customHeight="1" x14ac:dyDescent="0.25"/>
    <row r="6367" ht="15" customHeight="1" x14ac:dyDescent="0.25"/>
    <row r="6368" ht="15" customHeight="1" x14ac:dyDescent="0.25"/>
    <row r="6369" ht="15" customHeight="1" x14ac:dyDescent="0.25"/>
    <row r="6370" ht="15" customHeight="1" x14ac:dyDescent="0.25"/>
    <row r="6371" ht="15" customHeight="1" x14ac:dyDescent="0.25"/>
    <row r="6372" ht="15" customHeight="1" x14ac:dyDescent="0.25"/>
    <row r="6373" ht="15" customHeight="1" x14ac:dyDescent="0.25"/>
    <row r="6374" ht="15" customHeight="1" x14ac:dyDescent="0.25"/>
    <row r="6375" ht="15" customHeight="1" x14ac:dyDescent="0.25"/>
    <row r="6376" ht="15" customHeight="1" x14ac:dyDescent="0.25"/>
    <row r="6377" ht="15" customHeight="1" x14ac:dyDescent="0.25"/>
    <row r="6378" ht="15" customHeight="1" x14ac:dyDescent="0.25"/>
    <row r="6379" ht="15" customHeight="1" x14ac:dyDescent="0.25"/>
    <row r="6380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6" ht="15" customHeight="1" x14ac:dyDescent="0.25"/>
    <row r="6387" ht="15" customHeight="1" x14ac:dyDescent="0.25"/>
    <row r="6388" ht="15" customHeight="1" x14ac:dyDescent="0.25"/>
    <row r="6389" ht="15" customHeight="1" x14ac:dyDescent="0.25"/>
    <row r="6390" ht="15" customHeight="1" x14ac:dyDescent="0.25"/>
    <row r="6391" ht="15" customHeight="1" x14ac:dyDescent="0.25"/>
    <row r="6392" ht="15" customHeight="1" x14ac:dyDescent="0.25"/>
    <row r="6393" ht="15" customHeight="1" x14ac:dyDescent="0.25"/>
    <row r="6394" ht="15" customHeight="1" x14ac:dyDescent="0.25"/>
    <row r="6395" ht="15" customHeight="1" x14ac:dyDescent="0.25"/>
    <row r="6396" ht="15" customHeight="1" x14ac:dyDescent="0.25"/>
    <row r="6397" ht="15" customHeight="1" x14ac:dyDescent="0.25"/>
    <row r="6398" ht="15" customHeight="1" x14ac:dyDescent="0.25"/>
    <row r="6399" ht="15" customHeight="1" x14ac:dyDescent="0.25"/>
    <row r="6400" ht="15" customHeight="1" x14ac:dyDescent="0.25"/>
    <row r="6401" ht="15" customHeight="1" x14ac:dyDescent="0.25"/>
    <row r="6402" ht="15" customHeight="1" x14ac:dyDescent="0.25"/>
    <row r="6403" ht="15" customHeight="1" x14ac:dyDescent="0.25"/>
    <row r="6404" ht="15" customHeight="1" x14ac:dyDescent="0.25"/>
    <row r="6405" ht="15" customHeight="1" x14ac:dyDescent="0.25"/>
    <row r="6406" ht="15" customHeight="1" x14ac:dyDescent="0.25"/>
    <row r="6407" ht="15" customHeight="1" x14ac:dyDescent="0.25"/>
    <row r="6408" ht="15" customHeight="1" x14ac:dyDescent="0.25"/>
    <row r="6409" ht="15" customHeight="1" x14ac:dyDescent="0.25"/>
    <row r="6410" ht="15" customHeight="1" x14ac:dyDescent="0.25"/>
    <row r="6411" ht="15" customHeight="1" x14ac:dyDescent="0.25"/>
    <row r="6412" ht="15" customHeight="1" x14ac:dyDescent="0.25"/>
    <row r="6413" ht="15" customHeight="1" x14ac:dyDescent="0.25"/>
    <row r="6414" ht="15" customHeight="1" x14ac:dyDescent="0.25"/>
    <row r="6415" ht="15" customHeight="1" x14ac:dyDescent="0.25"/>
    <row r="6416" ht="15" customHeight="1" x14ac:dyDescent="0.25"/>
    <row r="6417" ht="15" customHeight="1" x14ac:dyDescent="0.25"/>
    <row r="6418" ht="15" customHeight="1" x14ac:dyDescent="0.25"/>
    <row r="6419" ht="15" customHeight="1" x14ac:dyDescent="0.25"/>
    <row r="6420" ht="15" customHeight="1" x14ac:dyDescent="0.25"/>
    <row r="6421" ht="15" customHeight="1" x14ac:dyDescent="0.25"/>
    <row r="6422" ht="15" customHeight="1" x14ac:dyDescent="0.25"/>
    <row r="6423" ht="15" customHeight="1" x14ac:dyDescent="0.25"/>
    <row r="6424" ht="15" customHeight="1" x14ac:dyDescent="0.25"/>
    <row r="6425" ht="15" customHeight="1" x14ac:dyDescent="0.25"/>
    <row r="6426" ht="15" customHeight="1" x14ac:dyDescent="0.25"/>
    <row r="6427" ht="15" customHeight="1" x14ac:dyDescent="0.25"/>
    <row r="6428" ht="15" customHeight="1" x14ac:dyDescent="0.25"/>
    <row r="6429" ht="15" customHeight="1" x14ac:dyDescent="0.25"/>
    <row r="6430" ht="15" customHeight="1" x14ac:dyDescent="0.25"/>
    <row r="6431" ht="15" customHeight="1" x14ac:dyDescent="0.25"/>
    <row r="6432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38" ht="15" customHeight="1" x14ac:dyDescent="0.25"/>
    <row r="6439" ht="15" customHeight="1" x14ac:dyDescent="0.25"/>
    <row r="6440" ht="15" customHeight="1" x14ac:dyDescent="0.25"/>
    <row r="6441" ht="15" customHeight="1" x14ac:dyDescent="0.25"/>
    <row r="6442" ht="15" customHeight="1" x14ac:dyDescent="0.25"/>
    <row r="6443" ht="15" customHeight="1" x14ac:dyDescent="0.25"/>
    <row r="6444" ht="15" customHeight="1" x14ac:dyDescent="0.25"/>
    <row r="6445" ht="15" customHeight="1" x14ac:dyDescent="0.25"/>
    <row r="6446" ht="15" customHeight="1" x14ac:dyDescent="0.25"/>
    <row r="6447" ht="15" customHeight="1" x14ac:dyDescent="0.25"/>
    <row r="6448" ht="15" customHeight="1" x14ac:dyDescent="0.25"/>
    <row r="6449" ht="15" customHeight="1" x14ac:dyDescent="0.25"/>
    <row r="6450" ht="15" customHeight="1" x14ac:dyDescent="0.25"/>
    <row r="6451" ht="15" customHeight="1" x14ac:dyDescent="0.25"/>
    <row r="6452" ht="15" customHeight="1" x14ac:dyDescent="0.25"/>
    <row r="6453" ht="15" customHeight="1" x14ac:dyDescent="0.25"/>
    <row r="6454" ht="15" customHeight="1" x14ac:dyDescent="0.25"/>
    <row r="6455" ht="15" customHeight="1" x14ac:dyDescent="0.25"/>
    <row r="6456" ht="15" customHeight="1" x14ac:dyDescent="0.25"/>
    <row r="6457" ht="15" customHeight="1" x14ac:dyDescent="0.25"/>
    <row r="6458" ht="15" customHeight="1" x14ac:dyDescent="0.25"/>
    <row r="6459" ht="15" customHeight="1" x14ac:dyDescent="0.25"/>
    <row r="6460" ht="15" customHeight="1" x14ac:dyDescent="0.25"/>
    <row r="6461" ht="15" customHeight="1" x14ac:dyDescent="0.25"/>
    <row r="6462" ht="15" customHeight="1" x14ac:dyDescent="0.25"/>
    <row r="6463" ht="15" customHeight="1" x14ac:dyDescent="0.25"/>
    <row r="6464" ht="15" customHeight="1" x14ac:dyDescent="0.25"/>
    <row r="6465" ht="15" customHeight="1" x14ac:dyDescent="0.25"/>
    <row r="6466" ht="15" customHeight="1" x14ac:dyDescent="0.25"/>
    <row r="6467" ht="15" customHeight="1" x14ac:dyDescent="0.25"/>
    <row r="6468" ht="15" customHeight="1" x14ac:dyDescent="0.25"/>
    <row r="6469" ht="15" customHeight="1" x14ac:dyDescent="0.25"/>
    <row r="6470" ht="15" customHeight="1" x14ac:dyDescent="0.25"/>
    <row r="6471" ht="15" customHeight="1" x14ac:dyDescent="0.25"/>
    <row r="6472" ht="15" customHeight="1" x14ac:dyDescent="0.25"/>
    <row r="6473" ht="15" customHeight="1" x14ac:dyDescent="0.25"/>
    <row r="6474" ht="15" customHeight="1" x14ac:dyDescent="0.25"/>
    <row r="6475" ht="15" customHeight="1" x14ac:dyDescent="0.25"/>
    <row r="6476" ht="15" customHeight="1" x14ac:dyDescent="0.25"/>
    <row r="6477" ht="15" customHeight="1" x14ac:dyDescent="0.25"/>
    <row r="6478" ht="15" customHeight="1" x14ac:dyDescent="0.25"/>
    <row r="6479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5" ht="15" customHeight="1" x14ac:dyDescent="0.25"/>
    <row r="6486" ht="15" customHeight="1" x14ac:dyDescent="0.25"/>
    <row r="6487" ht="15" customHeight="1" x14ac:dyDescent="0.25"/>
    <row r="6488" ht="15" customHeight="1" x14ac:dyDescent="0.25"/>
    <row r="6489" ht="15" customHeight="1" x14ac:dyDescent="0.25"/>
    <row r="6490" ht="15" customHeight="1" x14ac:dyDescent="0.25"/>
    <row r="6491" ht="15" customHeight="1" x14ac:dyDescent="0.25"/>
    <row r="6492" ht="15" customHeight="1" x14ac:dyDescent="0.25"/>
    <row r="6493" ht="15" customHeight="1" x14ac:dyDescent="0.25"/>
    <row r="6494" ht="15" customHeight="1" x14ac:dyDescent="0.25"/>
    <row r="6495" ht="15" customHeight="1" x14ac:dyDescent="0.25"/>
    <row r="6496" ht="15" customHeight="1" x14ac:dyDescent="0.25"/>
    <row r="6497" ht="15" customHeight="1" x14ac:dyDescent="0.25"/>
    <row r="6498" ht="15" customHeight="1" x14ac:dyDescent="0.25"/>
    <row r="6499" ht="15" customHeight="1" x14ac:dyDescent="0.25"/>
    <row r="6500" ht="15" customHeight="1" x14ac:dyDescent="0.25"/>
    <row r="6501" ht="15" customHeight="1" x14ac:dyDescent="0.25"/>
    <row r="6502" ht="15" customHeight="1" x14ac:dyDescent="0.25"/>
    <row r="6503" ht="15" customHeight="1" x14ac:dyDescent="0.25"/>
    <row r="6504" ht="15" customHeight="1" x14ac:dyDescent="0.25"/>
  </sheetData>
  <sheetProtection selectLockedCells="1"/>
  <mergeCells count="3">
    <mergeCell ref="D2:J2"/>
    <mergeCell ref="E11:G11"/>
    <mergeCell ref="H11:J11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6:I3000"/>
  <sheetViews>
    <sheetView workbookViewId="0">
      <selection activeCell="C8" sqref="C8"/>
    </sheetView>
  </sheetViews>
  <sheetFormatPr defaultRowHeight="15" x14ac:dyDescent="0.25"/>
  <cols>
    <col min="3" max="3" width="20.28515625" customWidth="1"/>
    <col min="4" max="4" width="17" customWidth="1"/>
    <col min="8" max="8" width="17.42578125" customWidth="1"/>
    <col min="9" max="9" width="24.28515625" customWidth="1"/>
  </cols>
  <sheetData>
    <row r="6" spans="1:9" x14ac:dyDescent="0.25">
      <c r="A6" s="173" t="s">
        <v>731</v>
      </c>
      <c r="B6" s="174"/>
      <c r="C6" s="174"/>
      <c r="D6" s="174"/>
      <c r="E6" s="174"/>
      <c r="F6" s="173" t="s">
        <v>732</v>
      </c>
      <c r="G6" s="174"/>
      <c r="H6" s="174"/>
      <c r="I6" s="174"/>
    </row>
    <row r="7" spans="1:9" x14ac:dyDescent="0.25">
      <c r="A7" s="174" t="s">
        <v>727</v>
      </c>
      <c r="B7" s="174" t="s">
        <v>728</v>
      </c>
      <c r="C7" s="174" t="s">
        <v>729</v>
      </c>
      <c r="D7" s="174" t="s">
        <v>730</v>
      </c>
      <c r="E7" s="174"/>
      <c r="F7" s="174" t="s">
        <v>727</v>
      </c>
      <c r="G7" s="174" t="s">
        <v>728</v>
      </c>
      <c r="H7" s="174" t="s">
        <v>729</v>
      </c>
      <c r="I7" s="174" t="s">
        <v>730</v>
      </c>
    </row>
    <row r="8" spans="1:9" x14ac:dyDescent="0.25">
      <c r="A8" s="174">
        <f>--ISNUMBER(IFERROR(SEARCH('Project Costing'!#REF!,Services!I15,1),""))</f>
        <v>0</v>
      </c>
      <c r="B8" s="174" t="str">
        <f>IF(A8=1,COUNTIF($A$8:A8,1),"")</f>
        <v/>
      </c>
      <c r="C8" s="157" t="str">
        <f>IFERROR(INDEX(Services!$I$15:$I$3007,MATCH(ROWS($C$8:C8),$B$8:$B$3000,0)),"")</f>
        <v/>
      </c>
      <c r="D8" s="157" t="str">
        <f>IFERROR($C$8:INDEX($C$8:$C$3000,COUNTIF($C$8:$C$3000,"?*")),"")</f>
        <v/>
      </c>
      <c r="E8" s="174"/>
      <c r="F8" s="174">
        <f>--ISNUMBER(IFERROR(SEARCH('Project Costing'!#REF!,Services!I15,1),""))</f>
        <v>0</v>
      </c>
      <c r="G8" s="174" t="str">
        <f>IF(F8=1,COUNTIF($F$8:F8,1),"")</f>
        <v/>
      </c>
      <c r="H8" s="157" t="str">
        <f>IFERROR(INDEX(Services!$I$15:$I$3007,MATCH(ROWS($H$8:H8),$G$8:$G$3000,0)),"")</f>
        <v/>
      </c>
      <c r="I8" s="157" t="str">
        <f>IFERROR($H$8:INDEX($H$8:$H$3000,COUNTIF($H$8:$H$3000,"?*")),"")</f>
        <v/>
      </c>
    </row>
    <row r="9" spans="1:9" x14ac:dyDescent="0.25">
      <c r="A9" s="174">
        <f>--ISNUMBER(IFERROR(SEARCH('Project Costing'!#REF!,Services!I16,1),""))</f>
        <v>0</v>
      </c>
      <c r="B9" s="174" t="str">
        <f>IF(A9=1,COUNTIF($A$8:A9,1),"")</f>
        <v/>
      </c>
      <c r="C9" s="157" t="str">
        <f>IFERROR(INDEX(Services!$I$15:$I$3007,MATCH(ROWS($C$8:C9),$B$8:$B$3000,0)),"")</f>
        <v/>
      </c>
      <c r="D9" s="157" t="str">
        <f>IFERROR($C$8:INDEX($C$8:$C$3000,COUNTIF($C$8:$C$3000,"?*")),"")</f>
        <v/>
      </c>
      <c r="E9" s="174"/>
      <c r="F9" s="174">
        <f>--ISNUMBER(IFERROR(SEARCH('Project Costing'!#REF!,Services!I16,1),""))</f>
        <v>0</v>
      </c>
      <c r="G9" s="174" t="str">
        <f>IF(F9=1,COUNTIF($F$8:F9,1),"")</f>
        <v/>
      </c>
      <c r="H9" s="157" t="str">
        <f>IFERROR(INDEX(Services!$I$15:$I$3007,MATCH(ROWS($H$8:H9),$G$8:$G$3000,0)),"")</f>
        <v/>
      </c>
      <c r="I9" s="157" t="str">
        <f>IFERROR($H$8:INDEX($H$8:$H$3000,COUNTIF($H$8:$H$3000,"?*")),"")</f>
        <v/>
      </c>
    </row>
    <row r="10" spans="1:9" x14ac:dyDescent="0.25">
      <c r="A10" s="174">
        <f>--ISNUMBER(IFERROR(SEARCH('Project Costing'!#REF!,Services!I17,1),""))</f>
        <v>0</v>
      </c>
      <c r="B10" s="174" t="str">
        <f>IF(A10=1,COUNTIF($A$8:A10,1),"")</f>
        <v/>
      </c>
      <c r="C10" s="157" t="str">
        <f>IFERROR(INDEX(Services!$I$15:$I$3007,MATCH(ROWS($C$8:C10),$B$8:$B$3000,0)),"")</f>
        <v/>
      </c>
      <c r="D10" s="157" t="str">
        <f>IFERROR($C$8:INDEX($C$8:$C$3000,COUNTIF($C$8:$C$3000,"?*")),"")</f>
        <v/>
      </c>
      <c r="E10" s="174"/>
      <c r="F10" s="174">
        <f>--ISNUMBER(IFERROR(SEARCH('Project Costing'!#REF!,Services!I17,1),""))</f>
        <v>0</v>
      </c>
      <c r="G10" s="174" t="str">
        <f>IF(F10=1,COUNTIF($F$8:F10,1),"")</f>
        <v/>
      </c>
      <c r="H10" s="157" t="str">
        <f>IFERROR(INDEX(Services!$I$15:$I$3007,MATCH(ROWS($H$8:H10),$G$8:$G$3000,0)),"")</f>
        <v/>
      </c>
      <c r="I10" s="157" t="str">
        <f>IFERROR($H$8:INDEX($H$8:$H$3000,COUNTIF($H$8:$H$3000,"?*")),"")</f>
        <v/>
      </c>
    </row>
    <row r="11" spans="1:9" x14ac:dyDescent="0.25">
      <c r="A11" s="174">
        <f>--ISNUMBER(IFERROR(SEARCH('Project Costing'!#REF!,Services!I18,1),""))</f>
        <v>0</v>
      </c>
      <c r="B11" s="174" t="str">
        <f>IF(A11=1,COUNTIF($A$8:A11,1),"")</f>
        <v/>
      </c>
      <c r="C11" s="157" t="str">
        <f>IFERROR(INDEX(Services!$I$15:$I$3007,MATCH(ROWS($C$8:C11),$B$8:$B$3000,0)),"")</f>
        <v/>
      </c>
      <c r="D11" s="157" t="str">
        <f>IFERROR($C$8:INDEX($C$8:$C$3000,COUNTIF($C$8:$C$3000,"?*")),"")</f>
        <v/>
      </c>
      <c r="E11" s="174"/>
      <c r="F11" s="174">
        <f>--ISNUMBER(IFERROR(SEARCH('Project Costing'!#REF!,Services!I18,1),""))</f>
        <v>0</v>
      </c>
      <c r="G11" s="174" t="str">
        <f>IF(F11=1,COUNTIF($F$8:F11,1),"")</f>
        <v/>
      </c>
      <c r="H11" s="157" t="str">
        <f>IFERROR(INDEX(Services!$I$15:$I$3007,MATCH(ROWS($H$8:H11),$G$8:$G$3000,0)),"")</f>
        <v/>
      </c>
      <c r="I11" s="157" t="str">
        <f>IFERROR($H$8:INDEX($H$8:$H$3000,COUNTIF($H$8:$H$3000,"?*")),"")</f>
        <v/>
      </c>
    </row>
    <row r="12" spans="1:9" x14ac:dyDescent="0.25">
      <c r="A12" s="174">
        <f>--ISNUMBER(IFERROR(SEARCH('Project Costing'!#REF!,Services!I19,1),""))</f>
        <v>0</v>
      </c>
      <c r="B12" s="174" t="str">
        <f>IF(A12=1,COUNTIF($A$8:A12,1),"")</f>
        <v/>
      </c>
      <c r="C12" s="157" t="str">
        <f>IFERROR(INDEX(Services!$I$15:$I$3007,MATCH(ROWS($C$8:C12),$B$8:$B$3000,0)),"")</f>
        <v/>
      </c>
      <c r="D12" s="157" t="str">
        <f>IFERROR($C$8:INDEX($C$8:$C$3000,COUNTIF($C$8:$C$3000,"?*")),"")</f>
        <v/>
      </c>
      <c r="E12" s="174"/>
      <c r="F12" s="174">
        <f>--ISNUMBER(IFERROR(SEARCH('Project Costing'!#REF!,Services!I19,1),""))</f>
        <v>0</v>
      </c>
      <c r="G12" s="174" t="str">
        <f>IF(F12=1,COUNTIF($F$8:F12,1),"")</f>
        <v/>
      </c>
      <c r="H12" s="157" t="str">
        <f>IFERROR(INDEX(Services!$I$15:$I$3007,MATCH(ROWS($H$8:H12),$G$8:$G$3000,0)),"")</f>
        <v/>
      </c>
      <c r="I12" s="157" t="str">
        <f>IFERROR($H$8:INDEX($H$8:$H$3000,COUNTIF($H$8:$H$3000,"?*")),"")</f>
        <v/>
      </c>
    </row>
    <row r="13" spans="1:9" x14ac:dyDescent="0.25">
      <c r="A13" s="174">
        <f>--ISNUMBER(IFERROR(SEARCH('Project Costing'!#REF!,Services!I20,1),""))</f>
        <v>0</v>
      </c>
      <c r="B13" s="174" t="str">
        <f>IF(A13=1,COUNTIF($A$8:A13,1),"")</f>
        <v/>
      </c>
      <c r="C13" s="157" t="str">
        <f>IFERROR(INDEX(Services!$I$15:$I$3007,MATCH(ROWS($C$8:C13),$B$8:$B$3000,0)),"")</f>
        <v/>
      </c>
      <c r="D13" s="157" t="str">
        <f>IFERROR($C$8:INDEX($C$8:$C$3000,COUNTIF($C$8:$C$3000,"?*")),"")</f>
        <v/>
      </c>
      <c r="E13" s="174"/>
      <c r="F13" s="174">
        <f>--ISNUMBER(IFERROR(SEARCH('Project Costing'!#REF!,Services!I20,1),""))</f>
        <v>0</v>
      </c>
      <c r="G13" s="174" t="str">
        <f>IF(F13=1,COUNTIF($F$8:F13,1),"")</f>
        <v/>
      </c>
      <c r="H13" s="157" t="str">
        <f>IFERROR(INDEX(Services!$I$15:$I$3007,MATCH(ROWS($H$8:H13),$G$8:$G$3000,0)),"")</f>
        <v/>
      </c>
      <c r="I13" s="157" t="str">
        <f>IFERROR($H$8:INDEX($H$8:$H$3000,COUNTIF($H$8:$H$3000,"?*")),"")</f>
        <v/>
      </c>
    </row>
    <row r="14" spans="1:9" x14ac:dyDescent="0.25">
      <c r="A14" s="174">
        <f>--ISNUMBER(IFERROR(SEARCH('Project Costing'!#REF!,Services!I21,1),""))</f>
        <v>0</v>
      </c>
      <c r="B14" s="174" t="str">
        <f>IF(A14=1,COUNTIF($A$8:A14,1),"")</f>
        <v/>
      </c>
      <c r="C14" s="157" t="str">
        <f>IFERROR(INDEX(Services!$I$15:$I$3007,MATCH(ROWS($C$8:C14),$B$8:$B$3000,0)),"")</f>
        <v/>
      </c>
      <c r="D14" s="157" t="str">
        <f>IFERROR($C$8:INDEX($C$8:$C$3000,COUNTIF($C$8:$C$3000,"?*")),"")</f>
        <v/>
      </c>
      <c r="E14" s="174"/>
      <c r="F14" s="174">
        <f>--ISNUMBER(IFERROR(SEARCH('Project Costing'!#REF!,Services!I21,1),""))</f>
        <v>0</v>
      </c>
      <c r="G14" s="174" t="str">
        <f>IF(F14=1,COUNTIF($F$8:F14,1),"")</f>
        <v/>
      </c>
      <c r="H14" s="157" t="str">
        <f>IFERROR(INDEX(Services!$I$15:$I$3007,MATCH(ROWS($H$8:H14),$G$8:$G$3000,0)),"")</f>
        <v/>
      </c>
      <c r="I14" s="157" t="str">
        <f>IFERROR($H$8:INDEX($H$8:$H$3000,COUNTIF($H$8:$H$3000,"?*")),"")</f>
        <v/>
      </c>
    </row>
    <row r="15" spans="1:9" x14ac:dyDescent="0.25">
      <c r="A15" s="174">
        <f>--ISNUMBER(IFERROR(SEARCH('Project Costing'!#REF!,Services!I22,1),""))</f>
        <v>0</v>
      </c>
      <c r="B15" s="174" t="str">
        <f>IF(A15=1,COUNTIF($A$8:A15,1),"")</f>
        <v/>
      </c>
      <c r="C15" s="157" t="str">
        <f>IFERROR(INDEX(Services!$I$15:$I$3007,MATCH(ROWS($C$8:C15),$B$8:$B$3000,0)),"")</f>
        <v/>
      </c>
      <c r="D15" s="157" t="str">
        <f>IFERROR($C$8:INDEX($C$8:$C$3000,COUNTIF($C$8:$C$3000,"?*")),"")</f>
        <v/>
      </c>
      <c r="E15" s="174"/>
      <c r="F15" s="174">
        <f>--ISNUMBER(IFERROR(SEARCH('Project Costing'!#REF!,Services!I22,1),""))</f>
        <v>0</v>
      </c>
      <c r="G15" s="174" t="str">
        <f>IF(F15=1,COUNTIF($F$8:F15,1),"")</f>
        <v/>
      </c>
      <c r="H15" s="157" t="str">
        <f>IFERROR(INDEX(Services!$I$15:$I$3007,MATCH(ROWS($H$8:H15),$G$8:$G$3000,0)),"")</f>
        <v/>
      </c>
      <c r="I15" s="157" t="str">
        <f>IFERROR($H$8:INDEX($H$8:$H$3000,COUNTIF($H$8:$H$3000,"?*")),"")</f>
        <v/>
      </c>
    </row>
    <row r="16" spans="1:9" x14ac:dyDescent="0.25">
      <c r="A16" s="174">
        <f>--ISNUMBER(IFERROR(SEARCH('Project Costing'!#REF!,Services!I23,1),""))</f>
        <v>0</v>
      </c>
      <c r="B16" s="174" t="str">
        <f>IF(A16=1,COUNTIF($A$8:A16,1),"")</f>
        <v/>
      </c>
      <c r="C16" s="157" t="str">
        <f>IFERROR(INDEX(Services!$I$15:$I$3007,MATCH(ROWS($C$8:C16),$B$8:$B$3000,0)),"")</f>
        <v/>
      </c>
      <c r="D16" s="157" t="str">
        <f>IFERROR($C$8:INDEX($C$8:$C$3000,COUNTIF($C$8:$C$3000,"?*")),"")</f>
        <v/>
      </c>
      <c r="E16" s="174"/>
      <c r="F16" s="174">
        <f>--ISNUMBER(IFERROR(SEARCH('Project Costing'!#REF!,Services!I23,1),""))</f>
        <v>0</v>
      </c>
      <c r="G16" s="174" t="str">
        <f>IF(F16=1,COUNTIF($F$8:F16,1),"")</f>
        <v/>
      </c>
      <c r="H16" s="157" t="str">
        <f>IFERROR(INDEX(Services!$I$15:$I$3007,MATCH(ROWS($H$8:H16),$G$8:$G$3000,0)),"")</f>
        <v/>
      </c>
      <c r="I16" s="157" t="str">
        <f>IFERROR($H$8:INDEX($H$8:$H$3000,COUNTIF($H$8:$H$3000,"?*")),"")</f>
        <v/>
      </c>
    </row>
    <row r="17" spans="1:9" x14ac:dyDescent="0.25">
      <c r="A17" s="174">
        <f>--ISNUMBER(IFERROR(SEARCH('Project Costing'!#REF!,Services!I24,1),""))</f>
        <v>0</v>
      </c>
      <c r="B17" s="174" t="str">
        <f>IF(A17=1,COUNTIF($A$8:A17,1),"")</f>
        <v/>
      </c>
      <c r="C17" s="157" t="str">
        <f>IFERROR(INDEX(Services!$I$15:$I$3007,MATCH(ROWS($C$8:C17),$B$8:$B$3000,0)),"")</f>
        <v/>
      </c>
      <c r="D17" s="157" t="str">
        <f>IFERROR($C$8:INDEX($C$8:$C$3000,COUNTIF($C$8:$C$3000,"?*")),"")</f>
        <v/>
      </c>
      <c r="E17" s="174"/>
      <c r="F17" s="174">
        <f>--ISNUMBER(IFERROR(SEARCH('Project Costing'!#REF!,Services!I24,1),""))</f>
        <v>0</v>
      </c>
      <c r="G17" s="174" t="str">
        <f>IF(F17=1,COUNTIF($F$8:F17,1),"")</f>
        <v/>
      </c>
      <c r="H17" s="157" t="str">
        <f>IFERROR(INDEX(Services!$I$15:$I$3007,MATCH(ROWS($H$8:H17),$G$8:$G$3000,0)),"")</f>
        <v/>
      </c>
      <c r="I17" s="157" t="str">
        <f>IFERROR($H$8:INDEX($H$8:$H$3000,COUNTIF($H$8:$H$3000,"?*")),"")</f>
        <v/>
      </c>
    </row>
    <row r="18" spans="1:9" x14ac:dyDescent="0.25">
      <c r="A18" s="174">
        <f>--ISNUMBER(IFERROR(SEARCH('Project Costing'!#REF!,Services!I25,1),""))</f>
        <v>0</v>
      </c>
      <c r="B18" s="174" t="str">
        <f>IF(A18=1,COUNTIF($A$8:A18,1),"")</f>
        <v/>
      </c>
      <c r="C18" s="157" t="str">
        <f>IFERROR(INDEX(Services!$I$15:$I$3007,MATCH(ROWS($C$8:C18),$B$8:$B$3000,0)),"")</f>
        <v/>
      </c>
      <c r="D18" s="157" t="str">
        <f>IFERROR($C$8:INDEX($C$8:$C$3000,COUNTIF($C$8:$C$3000,"?*")),"")</f>
        <v/>
      </c>
      <c r="E18" s="174"/>
      <c r="F18" s="174">
        <f>--ISNUMBER(IFERROR(SEARCH('Project Costing'!#REF!,Services!I25,1),""))</f>
        <v>0</v>
      </c>
      <c r="G18" s="174" t="str">
        <f>IF(F18=1,COUNTIF($F$8:F18,1),"")</f>
        <v/>
      </c>
      <c r="H18" s="157" t="str">
        <f>IFERROR(INDEX(Services!$I$15:$I$3007,MATCH(ROWS($H$8:H18),$G$8:$G$3000,0)),"")</f>
        <v/>
      </c>
      <c r="I18" s="157" t="str">
        <f>IFERROR($H$8:INDEX($H$8:$H$3000,COUNTIF($H$8:$H$3000,"?*")),"")</f>
        <v/>
      </c>
    </row>
    <row r="19" spans="1:9" x14ac:dyDescent="0.25">
      <c r="A19" s="174">
        <f>--ISNUMBER(IFERROR(SEARCH('Project Costing'!#REF!,Services!I26,1),""))</f>
        <v>0</v>
      </c>
      <c r="B19" s="174" t="str">
        <f>IF(A19=1,COUNTIF($A$8:A19,1),"")</f>
        <v/>
      </c>
      <c r="C19" s="157" t="str">
        <f>IFERROR(INDEX(Services!$I$15:$I$3007,MATCH(ROWS($C$8:C19),$B$8:$B$3000,0)),"")</f>
        <v/>
      </c>
      <c r="D19" s="157" t="str">
        <f>IFERROR($C$8:INDEX($C$8:$C$3000,COUNTIF($C$8:$C$3000,"?*")),"")</f>
        <v/>
      </c>
      <c r="E19" s="174"/>
      <c r="F19" s="174">
        <f>--ISNUMBER(IFERROR(SEARCH('Project Costing'!#REF!,Services!I26,1),""))</f>
        <v>0</v>
      </c>
      <c r="G19" s="174" t="str">
        <f>IF(F19=1,COUNTIF($F$8:F19,1),"")</f>
        <v/>
      </c>
      <c r="H19" s="157" t="str">
        <f>IFERROR(INDEX(Services!$I$15:$I$3007,MATCH(ROWS($H$8:H19),$G$8:$G$3000,0)),"")</f>
        <v/>
      </c>
      <c r="I19" s="157" t="str">
        <f>IFERROR($H$8:INDEX($H$8:$H$3000,COUNTIF($H$8:$H$3000,"?*")),"")</f>
        <v/>
      </c>
    </row>
    <row r="20" spans="1:9" x14ac:dyDescent="0.25">
      <c r="A20" s="174">
        <f>--ISNUMBER(IFERROR(SEARCH('Project Costing'!#REF!,Services!I27,1),""))</f>
        <v>0</v>
      </c>
      <c r="B20" s="174" t="str">
        <f>IF(A20=1,COUNTIF($A$8:A20,1),"")</f>
        <v/>
      </c>
      <c r="C20" s="157" t="str">
        <f>IFERROR(INDEX(Services!$I$15:$I$3007,MATCH(ROWS($C$8:C20),$B$8:$B$3000,0)),"")</f>
        <v/>
      </c>
      <c r="D20" s="157" t="str">
        <f>IFERROR($C$8:INDEX($C$8:$C$3000,COUNTIF($C$8:$C$3000,"?*")),"")</f>
        <v/>
      </c>
      <c r="E20" s="174"/>
      <c r="F20" s="174">
        <f>--ISNUMBER(IFERROR(SEARCH('Project Costing'!#REF!,Services!I27,1),""))</f>
        <v>0</v>
      </c>
      <c r="G20" s="174" t="str">
        <f>IF(F20=1,COUNTIF($F$8:F20,1),"")</f>
        <v/>
      </c>
      <c r="H20" s="157" t="str">
        <f>IFERROR(INDEX(Services!$I$15:$I$3007,MATCH(ROWS($H$8:H20),$G$8:$G$3000,0)),"")</f>
        <v/>
      </c>
      <c r="I20" s="157" t="str">
        <f>IFERROR($H$8:INDEX($H$8:$H$3000,COUNTIF($H$8:$H$3000,"?*")),"")</f>
        <v/>
      </c>
    </row>
    <row r="21" spans="1:9" x14ac:dyDescent="0.25">
      <c r="A21" s="174">
        <f>--ISNUMBER(IFERROR(SEARCH('Project Costing'!#REF!,Services!I28,1),""))</f>
        <v>0</v>
      </c>
      <c r="B21" s="174" t="str">
        <f>IF(A21=1,COUNTIF($A$8:A21,1),"")</f>
        <v/>
      </c>
      <c r="C21" s="157" t="str">
        <f>IFERROR(INDEX(Services!$I$15:$I$3007,MATCH(ROWS($C$8:C21),$B$8:$B$3000,0)),"")</f>
        <v/>
      </c>
      <c r="D21" s="157" t="str">
        <f>IFERROR($C$8:INDEX($C$8:$C$3000,COUNTIF($C$8:$C$3000,"?*")),"")</f>
        <v/>
      </c>
      <c r="E21" s="174"/>
      <c r="F21" s="174">
        <f>--ISNUMBER(IFERROR(SEARCH('Project Costing'!#REF!,Services!I28,1),""))</f>
        <v>0</v>
      </c>
      <c r="G21" s="174" t="str">
        <f>IF(F21=1,COUNTIF($F$8:F21,1),"")</f>
        <v/>
      </c>
      <c r="H21" s="157" t="str">
        <f>IFERROR(INDEX(Services!$I$15:$I$3007,MATCH(ROWS($H$8:H21),$G$8:$G$3000,0)),"")</f>
        <v/>
      </c>
      <c r="I21" s="157" t="str">
        <f>IFERROR($H$8:INDEX($H$8:$H$3000,COUNTIF($H$8:$H$3000,"?*")),"")</f>
        <v/>
      </c>
    </row>
    <row r="22" spans="1:9" x14ac:dyDescent="0.25">
      <c r="A22" s="174">
        <f>--ISNUMBER(IFERROR(SEARCH('Project Costing'!#REF!,Services!I29,1),""))</f>
        <v>0</v>
      </c>
      <c r="B22" s="174" t="str">
        <f>IF(A22=1,COUNTIF($A$8:A22,1),"")</f>
        <v/>
      </c>
      <c r="C22" s="157" t="str">
        <f>IFERROR(INDEX(Services!$I$15:$I$3007,MATCH(ROWS($C$8:C22),$B$8:$B$3000,0)),"")</f>
        <v/>
      </c>
      <c r="D22" s="157" t="str">
        <f>IFERROR($C$8:INDEX($C$8:$C$3000,COUNTIF($C$8:$C$3000,"?*")),"")</f>
        <v/>
      </c>
      <c r="E22" s="174"/>
      <c r="F22" s="174">
        <f>--ISNUMBER(IFERROR(SEARCH('Project Costing'!#REF!,Services!I29,1),""))</f>
        <v>0</v>
      </c>
      <c r="G22" s="174" t="str">
        <f>IF(F22=1,COUNTIF($F$8:F22,1),"")</f>
        <v/>
      </c>
      <c r="H22" s="157" t="str">
        <f>IFERROR(INDEX(Services!$I$15:$I$3007,MATCH(ROWS($H$8:H22),$G$8:$G$3000,0)),"")</f>
        <v/>
      </c>
      <c r="I22" s="157" t="str">
        <f>IFERROR($H$8:INDEX($H$8:$H$3000,COUNTIF($H$8:$H$3000,"?*")),"")</f>
        <v/>
      </c>
    </row>
    <row r="23" spans="1:9" x14ac:dyDescent="0.25">
      <c r="A23" s="174">
        <f>--ISNUMBER(IFERROR(SEARCH('Project Costing'!#REF!,Services!I30,1),""))</f>
        <v>0</v>
      </c>
      <c r="B23" s="174" t="str">
        <f>IF(A23=1,COUNTIF($A$8:A23,1),"")</f>
        <v/>
      </c>
      <c r="C23" s="157" t="str">
        <f>IFERROR(INDEX(Services!$I$15:$I$3007,MATCH(ROWS($C$8:C23),$B$8:$B$3000,0)),"")</f>
        <v/>
      </c>
      <c r="D23" s="157" t="str">
        <f>IFERROR($C$8:INDEX($C$8:$C$3000,COUNTIF($C$8:$C$3000,"?*")),"")</f>
        <v/>
      </c>
      <c r="E23" s="174"/>
      <c r="F23" s="174">
        <f>--ISNUMBER(IFERROR(SEARCH('Project Costing'!#REF!,Services!I30,1),""))</f>
        <v>0</v>
      </c>
      <c r="G23" s="174" t="str">
        <f>IF(F23=1,COUNTIF($F$8:F23,1),"")</f>
        <v/>
      </c>
      <c r="H23" s="157" t="str">
        <f>IFERROR(INDEX(Services!$I$15:$I$3007,MATCH(ROWS($H$8:H23),$G$8:$G$3000,0)),"")</f>
        <v/>
      </c>
      <c r="I23" s="157" t="str">
        <f>IFERROR($H$8:INDEX($H$8:$H$3000,COUNTIF($H$8:$H$3000,"?*")),"")</f>
        <v/>
      </c>
    </row>
    <row r="24" spans="1:9" x14ac:dyDescent="0.25">
      <c r="A24" s="174">
        <f>--ISNUMBER(IFERROR(SEARCH('Project Costing'!#REF!,Services!I31,1),""))</f>
        <v>0</v>
      </c>
      <c r="B24" s="174" t="str">
        <f>IF(A24=1,COUNTIF($A$8:A24,1),"")</f>
        <v/>
      </c>
      <c r="C24" s="157" t="str">
        <f>IFERROR(INDEX(Services!$I$15:$I$3007,MATCH(ROWS($C$8:C24),$B$8:$B$3000,0)),"")</f>
        <v/>
      </c>
      <c r="D24" s="157" t="str">
        <f>IFERROR($C$8:INDEX($C$8:$C$3000,COUNTIF($C$8:$C$3000,"?*")),"")</f>
        <v/>
      </c>
      <c r="E24" s="174"/>
      <c r="F24" s="174">
        <f>--ISNUMBER(IFERROR(SEARCH('Project Costing'!#REF!,Services!I31,1),""))</f>
        <v>0</v>
      </c>
      <c r="G24" s="174" t="str">
        <f>IF(F24=1,COUNTIF($F$8:F24,1),"")</f>
        <v/>
      </c>
      <c r="H24" s="157" t="str">
        <f>IFERROR(INDEX(Services!$I$15:$I$3007,MATCH(ROWS($H$8:H24),$G$8:$G$3000,0)),"")</f>
        <v/>
      </c>
      <c r="I24" s="157" t="str">
        <f>IFERROR($H$8:INDEX($H$8:$H$3000,COUNTIF($H$8:$H$3000,"?*")),"")</f>
        <v/>
      </c>
    </row>
    <row r="25" spans="1:9" x14ac:dyDescent="0.25">
      <c r="A25" s="174">
        <f>--ISNUMBER(IFERROR(SEARCH('Project Costing'!#REF!,Services!I32,1),""))</f>
        <v>0</v>
      </c>
      <c r="B25" s="174" t="str">
        <f>IF(A25=1,COUNTIF($A$8:A25,1),"")</f>
        <v/>
      </c>
      <c r="C25" s="157" t="str">
        <f>IFERROR(INDEX(Services!$I$15:$I$3007,MATCH(ROWS($C$8:C25),$B$8:$B$3000,0)),"")</f>
        <v/>
      </c>
      <c r="D25" s="157" t="str">
        <f>IFERROR($C$8:INDEX($C$8:$C$3000,COUNTIF($C$8:$C$3000,"?*")),"")</f>
        <v/>
      </c>
      <c r="E25" s="174"/>
      <c r="F25" s="174">
        <f>--ISNUMBER(IFERROR(SEARCH('Project Costing'!#REF!,Services!I32,1),""))</f>
        <v>0</v>
      </c>
      <c r="G25" s="174" t="str">
        <f>IF(F25=1,COUNTIF($F$8:F25,1),"")</f>
        <v/>
      </c>
      <c r="H25" s="157" t="str">
        <f>IFERROR(INDEX(Services!$I$15:$I$3007,MATCH(ROWS($H$8:H25),$G$8:$G$3000,0)),"")</f>
        <v/>
      </c>
      <c r="I25" s="157" t="str">
        <f>IFERROR($H$8:INDEX($H$8:$H$3000,COUNTIF($H$8:$H$3000,"?*")),"")</f>
        <v/>
      </c>
    </row>
    <row r="26" spans="1:9" x14ac:dyDescent="0.25">
      <c r="A26" s="174">
        <f>--ISNUMBER(IFERROR(SEARCH('Project Costing'!#REF!,Services!I33,1),""))</f>
        <v>0</v>
      </c>
      <c r="B26" s="174" t="str">
        <f>IF(A26=1,COUNTIF($A$8:A26,1),"")</f>
        <v/>
      </c>
      <c r="C26" s="157" t="str">
        <f>IFERROR(INDEX(Services!$I$15:$I$3007,MATCH(ROWS($C$8:C26),$B$8:$B$3000,0)),"")</f>
        <v/>
      </c>
      <c r="D26" s="157" t="str">
        <f>IFERROR($C$8:INDEX($C$8:$C$3000,COUNTIF($C$8:$C$3000,"?*")),"")</f>
        <v/>
      </c>
      <c r="E26" s="174"/>
      <c r="F26" s="174">
        <f>--ISNUMBER(IFERROR(SEARCH('Project Costing'!#REF!,Services!I33,1),""))</f>
        <v>0</v>
      </c>
      <c r="G26" s="174" t="str">
        <f>IF(F26=1,COUNTIF($F$8:F26,1),"")</f>
        <v/>
      </c>
      <c r="H26" s="157" t="str">
        <f>IFERROR(INDEX(Services!$I$15:$I$3007,MATCH(ROWS($H$8:H26),$G$8:$G$3000,0)),"")</f>
        <v/>
      </c>
      <c r="I26" s="157" t="str">
        <f>IFERROR($H$8:INDEX($H$8:$H$3000,COUNTIF($H$8:$H$3000,"?*")),"")</f>
        <v/>
      </c>
    </row>
    <row r="27" spans="1:9" x14ac:dyDescent="0.25">
      <c r="A27" s="174">
        <f>--ISNUMBER(IFERROR(SEARCH('Project Costing'!#REF!,Services!I34,1),""))</f>
        <v>0</v>
      </c>
      <c r="B27" s="174" t="str">
        <f>IF(A27=1,COUNTIF($A$8:A27,1),"")</f>
        <v/>
      </c>
      <c r="C27" s="157" t="str">
        <f>IFERROR(INDEX(Services!$I$15:$I$3007,MATCH(ROWS($C$8:C27),$B$8:$B$3000,0)),"")</f>
        <v/>
      </c>
      <c r="D27" s="157" t="str">
        <f>IFERROR($C$8:INDEX($C$8:$C$3000,COUNTIF($C$8:$C$3000,"?*")),"")</f>
        <v/>
      </c>
      <c r="E27" s="174"/>
      <c r="F27" s="174">
        <f>--ISNUMBER(IFERROR(SEARCH('Project Costing'!#REF!,Services!I34,1),""))</f>
        <v>0</v>
      </c>
      <c r="G27" s="174" t="str">
        <f>IF(F27=1,COUNTIF($F$8:F27,1),"")</f>
        <v/>
      </c>
      <c r="H27" s="157" t="str">
        <f>IFERROR(INDEX(Services!$I$15:$I$3007,MATCH(ROWS($H$8:H27),$G$8:$G$3000,0)),"")</f>
        <v/>
      </c>
      <c r="I27" s="157" t="str">
        <f>IFERROR($H$8:INDEX($H$8:$H$3000,COUNTIF($H$8:$H$3000,"?*")),"")</f>
        <v/>
      </c>
    </row>
    <row r="28" spans="1:9" x14ac:dyDescent="0.25">
      <c r="A28" s="174">
        <f>--ISNUMBER(IFERROR(SEARCH('Project Costing'!#REF!,Services!I35,1),""))</f>
        <v>0</v>
      </c>
      <c r="B28" s="174" t="str">
        <f>IF(A28=1,COUNTIF($A$8:A28,1),"")</f>
        <v/>
      </c>
      <c r="C28" s="157" t="str">
        <f>IFERROR(INDEX(Services!$I$15:$I$3007,MATCH(ROWS($C$8:C28),$B$8:$B$3000,0)),"")</f>
        <v/>
      </c>
      <c r="D28" s="157" t="str">
        <f>IFERROR($C$8:INDEX($C$8:$C$3000,COUNTIF($C$8:$C$3000,"?*")),"")</f>
        <v/>
      </c>
      <c r="E28" s="174"/>
      <c r="F28" s="174">
        <f>--ISNUMBER(IFERROR(SEARCH('Project Costing'!#REF!,Services!I35,1),""))</f>
        <v>0</v>
      </c>
      <c r="G28" s="174" t="str">
        <f>IF(F28=1,COUNTIF($F$8:F28,1),"")</f>
        <v/>
      </c>
      <c r="H28" s="157" t="str">
        <f>IFERROR(INDEX(Services!$I$15:$I$3007,MATCH(ROWS($H$8:H28),$G$8:$G$3000,0)),"")</f>
        <v/>
      </c>
      <c r="I28" s="157" t="str">
        <f>IFERROR($H$8:INDEX($H$8:$H$3000,COUNTIF($H$8:$H$3000,"?*")),"")</f>
        <v/>
      </c>
    </row>
    <row r="29" spans="1:9" x14ac:dyDescent="0.25">
      <c r="A29" s="174">
        <f>--ISNUMBER(IFERROR(SEARCH('Project Costing'!#REF!,Services!I36,1),""))</f>
        <v>0</v>
      </c>
      <c r="B29" s="174" t="str">
        <f>IF(A29=1,COUNTIF($A$8:A29,1),"")</f>
        <v/>
      </c>
      <c r="C29" s="157" t="str">
        <f>IFERROR(INDEX(Services!$I$15:$I$3007,MATCH(ROWS($C$8:C29),$B$8:$B$3000,0)),"")</f>
        <v/>
      </c>
      <c r="D29" s="157" t="str">
        <f>IFERROR($C$8:INDEX($C$8:$C$3000,COUNTIF($C$8:$C$3000,"?*")),"")</f>
        <v/>
      </c>
      <c r="E29" s="174"/>
      <c r="F29" s="174">
        <f>--ISNUMBER(IFERROR(SEARCH('Project Costing'!#REF!,Services!I36,1),""))</f>
        <v>0</v>
      </c>
      <c r="G29" s="174" t="str">
        <f>IF(F29=1,COUNTIF($F$8:F29,1),"")</f>
        <v/>
      </c>
      <c r="H29" s="157" t="str">
        <f>IFERROR(INDEX(Services!$I$15:$I$3007,MATCH(ROWS($H$8:H29),$G$8:$G$3000,0)),"")</f>
        <v/>
      </c>
      <c r="I29" s="157" t="str">
        <f>IFERROR($H$8:INDEX($H$8:$H$3000,COUNTIF($H$8:$H$3000,"?*")),"")</f>
        <v/>
      </c>
    </row>
    <row r="30" spans="1:9" x14ac:dyDescent="0.25">
      <c r="A30" s="174">
        <f>--ISNUMBER(IFERROR(SEARCH('Project Costing'!#REF!,Services!I37,1),""))</f>
        <v>0</v>
      </c>
      <c r="B30" s="174" t="str">
        <f>IF(A30=1,COUNTIF($A$8:A30,1),"")</f>
        <v/>
      </c>
      <c r="C30" s="157" t="str">
        <f>IFERROR(INDEX(Services!$I$15:$I$3007,MATCH(ROWS($C$8:C30),$B$8:$B$3000,0)),"")</f>
        <v/>
      </c>
      <c r="D30" s="157" t="str">
        <f>IFERROR($C$8:INDEX($C$8:$C$3000,COUNTIF($C$8:$C$3000,"?*")),"")</f>
        <v/>
      </c>
      <c r="E30" s="174"/>
      <c r="F30" s="174">
        <f>--ISNUMBER(IFERROR(SEARCH('Project Costing'!#REF!,Services!I37,1),""))</f>
        <v>0</v>
      </c>
      <c r="G30" s="174" t="str">
        <f>IF(F30=1,COUNTIF($F$8:F30,1),"")</f>
        <v/>
      </c>
      <c r="H30" s="157" t="str">
        <f>IFERROR(INDEX(Services!$I$15:$I$3007,MATCH(ROWS($H$8:H30),$G$8:$G$3000,0)),"")</f>
        <v/>
      </c>
      <c r="I30" s="157" t="str">
        <f>IFERROR($H$8:INDEX($H$8:$H$3000,COUNTIF($H$8:$H$3000,"?*")),"")</f>
        <v/>
      </c>
    </row>
    <row r="31" spans="1:9" x14ac:dyDescent="0.25">
      <c r="A31" s="174">
        <f>--ISNUMBER(IFERROR(SEARCH('Project Costing'!#REF!,Services!I38,1),""))</f>
        <v>0</v>
      </c>
      <c r="B31" s="174" t="str">
        <f>IF(A31=1,COUNTIF($A$8:A31,1),"")</f>
        <v/>
      </c>
      <c r="C31" s="157" t="str">
        <f>IFERROR(INDEX(Services!$I$15:$I$3007,MATCH(ROWS($C$8:C31),$B$8:$B$3000,0)),"")</f>
        <v/>
      </c>
      <c r="D31" s="157" t="str">
        <f>IFERROR($C$8:INDEX($C$8:$C$3000,COUNTIF($C$8:$C$3000,"?*")),"")</f>
        <v/>
      </c>
      <c r="E31" s="174"/>
      <c r="F31" s="174">
        <f>--ISNUMBER(IFERROR(SEARCH('Project Costing'!#REF!,Services!I38,1),""))</f>
        <v>0</v>
      </c>
      <c r="G31" s="174" t="str">
        <f>IF(F31=1,COUNTIF($F$8:F31,1),"")</f>
        <v/>
      </c>
      <c r="H31" s="157" t="str">
        <f>IFERROR(INDEX(Services!$I$15:$I$3007,MATCH(ROWS($H$8:H31),$G$8:$G$3000,0)),"")</f>
        <v/>
      </c>
      <c r="I31" s="157" t="str">
        <f>IFERROR($H$8:INDEX($H$8:$H$3000,COUNTIF($H$8:$H$3000,"?*")),"")</f>
        <v/>
      </c>
    </row>
    <row r="32" spans="1:9" x14ac:dyDescent="0.25">
      <c r="A32" s="174">
        <f>--ISNUMBER(IFERROR(SEARCH('Project Costing'!#REF!,Services!I39,1),""))</f>
        <v>0</v>
      </c>
      <c r="B32" s="174" t="str">
        <f>IF(A32=1,COUNTIF($A$8:A32,1),"")</f>
        <v/>
      </c>
      <c r="C32" s="157" t="str">
        <f>IFERROR(INDEX(Services!$I$15:$I$3007,MATCH(ROWS($C$8:C32),$B$8:$B$3000,0)),"")</f>
        <v/>
      </c>
      <c r="D32" s="157" t="str">
        <f>IFERROR($C$8:INDEX($C$8:$C$3000,COUNTIF($C$8:$C$3000,"?*")),"")</f>
        <v/>
      </c>
      <c r="E32" s="174"/>
      <c r="F32" s="174">
        <f>--ISNUMBER(IFERROR(SEARCH('Project Costing'!#REF!,Services!I39,1),""))</f>
        <v>0</v>
      </c>
      <c r="G32" s="174" t="str">
        <f>IF(F32=1,COUNTIF($F$8:F32,1),"")</f>
        <v/>
      </c>
      <c r="H32" s="157" t="str">
        <f>IFERROR(INDEX(Services!$I$15:$I$3007,MATCH(ROWS($H$8:H32),$G$8:$G$3000,0)),"")</f>
        <v/>
      </c>
      <c r="I32" s="157" t="str">
        <f>IFERROR($H$8:INDEX($H$8:$H$3000,COUNTIF($H$8:$H$3000,"?*")),"")</f>
        <v/>
      </c>
    </row>
    <row r="33" spans="1:9" x14ac:dyDescent="0.25">
      <c r="A33" s="174">
        <f>--ISNUMBER(IFERROR(SEARCH('Project Costing'!#REF!,Services!I40,1),""))</f>
        <v>0</v>
      </c>
      <c r="B33" s="174" t="str">
        <f>IF(A33=1,COUNTIF($A$8:A33,1),"")</f>
        <v/>
      </c>
      <c r="C33" s="157" t="str">
        <f>IFERROR(INDEX(Services!$I$15:$I$3007,MATCH(ROWS($C$8:C33),$B$8:$B$3000,0)),"")</f>
        <v/>
      </c>
      <c r="D33" s="157" t="str">
        <f>IFERROR($C$8:INDEX($C$8:$C$3000,COUNTIF($C$8:$C$3000,"?*")),"")</f>
        <v/>
      </c>
      <c r="E33" s="174"/>
      <c r="F33" s="174">
        <f>--ISNUMBER(IFERROR(SEARCH('Project Costing'!#REF!,Services!I40,1),""))</f>
        <v>0</v>
      </c>
      <c r="G33" s="174" t="str">
        <f>IF(F33=1,COUNTIF($F$8:F33,1),"")</f>
        <v/>
      </c>
      <c r="H33" s="157" t="str">
        <f>IFERROR(INDEX(Services!$I$15:$I$3007,MATCH(ROWS($H$8:H33),$G$8:$G$3000,0)),"")</f>
        <v/>
      </c>
      <c r="I33" s="157" t="str">
        <f>IFERROR($H$8:INDEX($H$8:$H$3000,COUNTIF($H$8:$H$3000,"?*")),"")</f>
        <v/>
      </c>
    </row>
    <row r="34" spans="1:9" x14ac:dyDescent="0.25">
      <c r="A34" s="174">
        <f>--ISNUMBER(IFERROR(SEARCH('Project Costing'!#REF!,Services!I41,1),""))</f>
        <v>0</v>
      </c>
      <c r="B34" s="174" t="str">
        <f>IF(A34=1,COUNTIF($A$8:A34,1),"")</f>
        <v/>
      </c>
      <c r="C34" s="157" t="str">
        <f>IFERROR(INDEX(Services!$I$15:$I$3007,MATCH(ROWS($C$8:C34),$B$8:$B$3000,0)),"")</f>
        <v/>
      </c>
      <c r="D34" s="157" t="str">
        <f>IFERROR($C$8:INDEX($C$8:$C$3000,COUNTIF($C$8:$C$3000,"?*")),"")</f>
        <v/>
      </c>
      <c r="E34" s="174"/>
      <c r="F34" s="174">
        <f>--ISNUMBER(IFERROR(SEARCH('Project Costing'!#REF!,Services!I41,1),""))</f>
        <v>0</v>
      </c>
      <c r="G34" s="174" t="str">
        <f>IF(F34=1,COUNTIF($F$8:F34,1),"")</f>
        <v/>
      </c>
      <c r="H34" s="157" t="str">
        <f>IFERROR(INDEX(Services!$I$15:$I$3007,MATCH(ROWS($H$8:H34),$G$8:$G$3000,0)),"")</f>
        <v/>
      </c>
      <c r="I34" s="157" t="str">
        <f>IFERROR($H$8:INDEX($H$8:$H$3000,COUNTIF($H$8:$H$3000,"?*")),"")</f>
        <v/>
      </c>
    </row>
    <row r="35" spans="1:9" x14ac:dyDescent="0.25">
      <c r="A35" s="174">
        <f>--ISNUMBER(IFERROR(SEARCH('Project Costing'!#REF!,Services!I42,1),""))</f>
        <v>0</v>
      </c>
      <c r="B35" s="174" t="str">
        <f>IF(A35=1,COUNTIF($A$8:A35,1),"")</f>
        <v/>
      </c>
      <c r="C35" s="157" t="str">
        <f>IFERROR(INDEX(Services!$I$15:$I$3007,MATCH(ROWS($C$8:C35),$B$8:$B$3000,0)),"")</f>
        <v/>
      </c>
      <c r="D35" s="157" t="str">
        <f>IFERROR($C$8:INDEX($C$8:$C$3000,COUNTIF($C$8:$C$3000,"?*")),"")</f>
        <v/>
      </c>
      <c r="E35" s="174"/>
      <c r="F35" s="174">
        <f>--ISNUMBER(IFERROR(SEARCH('Project Costing'!#REF!,Services!I42,1),""))</f>
        <v>0</v>
      </c>
      <c r="G35" s="174" t="str">
        <f>IF(F35=1,COUNTIF($F$8:F35,1),"")</f>
        <v/>
      </c>
      <c r="H35" s="157" t="str">
        <f>IFERROR(INDEX(Services!$I$15:$I$3007,MATCH(ROWS($H$8:H35),$G$8:$G$3000,0)),"")</f>
        <v/>
      </c>
      <c r="I35" s="157" t="str">
        <f>IFERROR($H$8:INDEX($H$8:$H$3000,COUNTIF($H$8:$H$3000,"?*")),"")</f>
        <v/>
      </c>
    </row>
    <row r="36" spans="1:9" x14ac:dyDescent="0.25">
      <c r="A36" s="174">
        <f>--ISNUMBER(IFERROR(SEARCH('Project Costing'!#REF!,Services!I43,1),""))</f>
        <v>0</v>
      </c>
      <c r="B36" s="174" t="str">
        <f>IF(A36=1,COUNTIF($A$8:A36,1),"")</f>
        <v/>
      </c>
      <c r="C36" s="157" t="str">
        <f>IFERROR(INDEX(Services!$I$15:$I$3007,MATCH(ROWS($C$8:C36),$B$8:$B$3000,0)),"")</f>
        <v/>
      </c>
      <c r="D36" s="157" t="str">
        <f>IFERROR($C$8:INDEX($C$8:$C$3000,COUNTIF($C$8:$C$3000,"?*")),"")</f>
        <v/>
      </c>
      <c r="E36" s="174"/>
      <c r="F36" s="174">
        <f>--ISNUMBER(IFERROR(SEARCH('Project Costing'!#REF!,Services!I43,1),""))</f>
        <v>0</v>
      </c>
      <c r="G36" s="174" t="str">
        <f>IF(F36=1,COUNTIF($F$8:F36,1),"")</f>
        <v/>
      </c>
      <c r="H36" s="157" t="str">
        <f>IFERROR(INDEX(Services!$I$15:$I$3007,MATCH(ROWS($H$8:H36),$G$8:$G$3000,0)),"")</f>
        <v/>
      </c>
      <c r="I36" s="157" t="str">
        <f>IFERROR($H$8:INDEX($H$8:$H$3000,COUNTIF($H$8:$H$3000,"?*")),"")</f>
        <v/>
      </c>
    </row>
    <row r="37" spans="1:9" x14ac:dyDescent="0.25">
      <c r="A37" s="174">
        <f>--ISNUMBER(IFERROR(SEARCH('Project Costing'!#REF!,Services!I44,1),""))</f>
        <v>0</v>
      </c>
      <c r="B37" s="174" t="str">
        <f>IF(A37=1,COUNTIF($A$8:A37,1),"")</f>
        <v/>
      </c>
      <c r="C37" s="157" t="str">
        <f>IFERROR(INDEX(Services!$I$15:$I$3007,MATCH(ROWS($C$8:C37),$B$8:$B$3000,0)),"")</f>
        <v/>
      </c>
      <c r="D37" s="157" t="str">
        <f>IFERROR($C$8:INDEX($C$8:$C$3000,COUNTIF($C$8:$C$3000,"?*")),"")</f>
        <v/>
      </c>
      <c r="E37" s="174"/>
      <c r="F37" s="174">
        <f>--ISNUMBER(IFERROR(SEARCH('Project Costing'!#REF!,Services!I44,1),""))</f>
        <v>0</v>
      </c>
      <c r="G37" s="174" t="str">
        <f>IF(F37=1,COUNTIF($F$8:F37,1),"")</f>
        <v/>
      </c>
      <c r="H37" s="157" t="str">
        <f>IFERROR(INDEX(Services!$I$15:$I$3007,MATCH(ROWS($H$8:H37),$G$8:$G$3000,0)),"")</f>
        <v/>
      </c>
      <c r="I37" s="157" t="str">
        <f>IFERROR($H$8:INDEX($H$8:$H$3000,COUNTIF($H$8:$H$3000,"?*")),"")</f>
        <v/>
      </c>
    </row>
    <row r="38" spans="1:9" x14ac:dyDescent="0.25">
      <c r="A38" s="174">
        <f>--ISNUMBER(IFERROR(SEARCH('Project Costing'!#REF!,Services!I45,1),""))</f>
        <v>0</v>
      </c>
      <c r="B38" s="174" t="str">
        <f>IF(A38=1,COUNTIF($A$8:A38,1),"")</f>
        <v/>
      </c>
      <c r="C38" s="157" t="str">
        <f>IFERROR(INDEX(Services!$I$15:$I$3007,MATCH(ROWS($C$8:C38),$B$8:$B$3000,0)),"")</f>
        <v/>
      </c>
      <c r="D38" s="157" t="str">
        <f>IFERROR($C$8:INDEX($C$8:$C$3000,COUNTIF($C$8:$C$3000,"?*")),"")</f>
        <v/>
      </c>
      <c r="E38" s="174"/>
      <c r="F38" s="174">
        <f>--ISNUMBER(IFERROR(SEARCH('Project Costing'!#REF!,Services!I45,1),""))</f>
        <v>0</v>
      </c>
      <c r="G38" s="174" t="str">
        <f>IF(F38=1,COUNTIF($F$8:F38,1),"")</f>
        <v/>
      </c>
      <c r="H38" s="157" t="str">
        <f>IFERROR(INDEX(Services!$I$15:$I$3007,MATCH(ROWS($H$8:H38),$G$8:$G$3000,0)),"")</f>
        <v/>
      </c>
      <c r="I38" s="157" t="str">
        <f>IFERROR($H$8:INDEX($H$8:$H$3000,COUNTIF($H$8:$H$3000,"?*")),"")</f>
        <v/>
      </c>
    </row>
    <row r="39" spans="1:9" x14ac:dyDescent="0.25">
      <c r="A39" s="174">
        <f>--ISNUMBER(IFERROR(SEARCH('Project Costing'!#REF!,Services!I46,1),""))</f>
        <v>0</v>
      </c>
      <c r="B39" s="174" t="str">
        <f>IF(A39=1,COUNTIF($A$8:A39,1),"")</f>
        <v/>
      </c>
      <c r="C39" s="157" t="str">
        <f>IFERROR(INDEX(Services!$I$15:$I$3007,MATCH(ROWS($C$8:C39),$B$8:$B$3000,0)),"")</f>
        <v/>
      </c>
      <c r="D39" s="157" t="str">
        <f>IFERROR($C$8:INDEX($C$8:$C$3000,COUNTIF($C$8:$C$3000,"?*")),"")</f>
        <v/>
      </c>
      <c r="E39" s="174"/>
      <c r="F39" s="174">
        <f>--ISNUMBER(IFERROR(SEARCH('Project Costing'!#REF!,Services!I46,1),""))</f>
        <v>0</v>
      </c>
      <c r="G39" s="174" t="str">
        <f>IF(F39=1,COUNTIF($F$8:F39,1),"")</f>
        <v/>
      </c>
      <c r="H39" s="157" t="str">
        <f>IFERROR(INDEX(Services!$I$15:$I$3007,MATCH(ROWS($H$8:H39),$G$8:$G$3000,0)),"")</f>
        <v/>
      </c>
      <c r="I39" s="157" t="str">
        <f>IFERROR($H$8:INDEX($H$8:$H$3000,COUNTIF($H$8:$H$3000,"?*")),"")</f>
        <v/>
      </c>
    </row>
    <row r="40" spans="1:9" x14ac:dyDescent="0.25">
      <c r="A40" s="174">
        <f>--ISNUMBER(IFERROR(SEARCH('Project Costing'!#REF!,Services!I47,1),""))</f>
        <v>0</v>
      </c>
      <c r="B40" s="174" t="str">
        <f>IF(A40=1,COUNTIF($A$8:A40,1),"")</f>
        <v/>
      </c>
      <c r="C40" s="157" t="str">
        <f>IFERROR(INDEX(Services!$I$15:$I$3007,MATCH(ROWS($C$8:C40),$B$8:$B$3000,0)),"")</f>
        <v/>
      </c>
      <c r="D40" s="157" t="str">
        <f>IFERROR($C$8:INDEX($C$8:$C$3000,COUNTIF($C$8:$C$3000,"?*")),"")</f>
        <v/>
      </c>
      <c r="E40" s="174"/>
      <c r="F40" s="174">
        <f>--ISNUMBER(IFERROR(SEARCH('Project Costing'!#REF!,Services!I47,1),""))</f>
        <v>0</v>
      </c>
      <c r="G40" s="174" t="str">
        <f>IF(F40=1,COUNTIF($F$8:F40,1),"")</f>
        <v/>
      </c>
      <c r="H40" s="157" t="str">
        <f>IFERROR(INDEX(Services!$I$15:$I$3007,MATCH(ROWS($H$8:H40),$G$8:$G$3000,0)),"")</f>
        <v/>
      </c>
      <c r="I40" s="157" t="str">
        <f>IFERROR($H$8:INDEX($H$8:$H$3000,COUNTIF($H$8:$H$3000,"?*")),"")</f>
        <v/>
      </c>
    </row>
    <row r="41" spans="1:9" x14ac:dyDescent="0.25">
      <c r="A41" s="174">
        <f>--ISNUMBER(IFERROR(SEARCH('Project Costing'!#REF!,Services!I48,1),""))</f>
        <v>0</v>
      </c>
      <c r="B41" s="174" t="str">
        <f>IF(A41=1,COUNTIF($A$8:A41,1),"")</f>
        <v/>
      </c>
      <c r="C41" s="157" t="str">
        <f>IFERROR(INDEX(Services!$I$15:$I$3007,MATCH(ROWS($C$8:C41),$B$8:$B$3000,0)),"")</f>
        <v/>
      </c>
      <c r="D41" s="157" t="str">
        <f>IFERROR($C$8:INDEX($C$8:$C$3000,COUNTIF($C$8:$C$3000,"?*")),"")</f>
        <v/>
      </c>
      <c r="E41" s="174"/>
      <c r="F41" s="174">
        <f>--ISNUMBER(IFERROR(SEARCH('Project Costing'!#REF!,Services!I48,1),""))</f>
        <v>0</v>
      </c>
      <c r="G41" s="174" t="str">
        <f>IF(F41=1,COUNTIF($F$8:F41,1),"")</f>
        <v/>
      </c>
      <c r="H41" s="157" t="str">
        <f>IFERROR(INDEX(Services!$I$15:$I$3007,MATCH(ROWS($H$8:H41),$G$8:$G$3000,0)),"")</f>
        <v/>
      </c>
      <c r="I41" s="157" t="str">
        <f>IFERROR($H$8:INDEX($H$8:$H$3000,COUNTIF($H$8:$H$3000,"?*")),"")</f>
        <v/>
      </c>
    </row>
    <row r="42" spans="1:9" x14ac:dyDescent="0.25">
      <c r="A42" s="174">
        <f>--ISNUMBER(IFERROR(SEARCH('Project Costing'!#REF!,Services!I49,1),""))</f>
        <v>0</v>
      </c>
      <c r="B42" s="174" t="str">
        <f>IF(A42=1,COUNTIF($A$8:A42,1),"")</f>
        <v/>
      </c>
      <c r="C42" s="157" t="str">
        <f>IFERROR(INDEX(Services!$I$15:$I$3007,MATCH(ROWS($C$8:C42),$B$8:$B$3000,0)),"")</f>
        <v/>
      </c>
      <c r="D42" s="157" t="str">
        <f>IFERROR($C$8:INDEX($C$8:$C$3000,COUNTIF($C$8:$C$3000,"?*")),"")</f>
        <v/>
      </c>
      <c r="E42" s="174"/>
      <c r="F42" s="174">
        <f>--ISNUMBER(IFERROR(SEARCH('Project Costing'!#REF!,Services!I49,1),""))</f>
        <v>0</v>
      </c>
      <c r="G42" s="174" t="str">
        <f>IF(F42=1,COUNTIF($F$8:F42,1),"")</f>
        <v/>
      </c>
      <c r="H42" s="157" t="str">
        <f>IFERROR(INDEX(Services!$I$15:$I$3007,MATCH(ROWS($H$8:H42),$G$8:$G$3000,0)),"")</f>
        <v/>
      </c>
      <c r="I42" s="157" t="str">
        <f>IFERROR($H$8:INDEX($H$8:$H$3000,COUNTIF($H$8:$H$3000,"?*")),"")</f>
        <v/>
      </c>
    </row>
    <row r="43" spans="1:9" x14ac:dyDescent="0.25">
      <c r="A43" s="174">
        <f>--ISNUMBER(IFERROR(SEARCH('Project Costing'!#REF!,Services!I50,1),""))</f>
        <v>0</v>
      </c>
      <c r="B43" s="174" t="str">
        <f>IF(A43=1,COUNTIF($A$8:A43,1),"")</f>
        <v/>
      </c>
      <c r="C43" s="157" t="str">
        <f>IFERROR(INDEX(Services!$I$15:$I$3007,MATCH(ROWS($C$8:C43),$B$8:$B$3000,0)),"")</f>
        <v/>
      </c>
      <c r="D43" s="157" t="str">
        <f>IFERROR($C$8:INDEX($C$8:$C$3000,COUNTIF($C$8:$C$3000,"?*")),"")</f>
        <v/>
      </c>
      <c r="E43" s="174"/>
      <c r="F43" s="174">
        <f>--ISNUMBER(IFERROR(SEARCH('Project Costing'!#REF!,Services!I50,1),""))</f>
        <v>0</v>
      </c>
      <c r="G43" s="174" t="str">
        <f>IF(F43=1,COUNTIF($F$8:F43,1),"")</f>
        <v/>
      </c>
      <c r="H43" s="157" t="str">
        <f>IFERROR(INDEX(Services!$I$15:$I$3007,MATCH(ROWS($H$8:H43),$G$8:$G$3000,0)),"")</f>
        <v/>
      </c>
      <c r="I43" s="157" t="str">
        <f>IFERROR($H$8:INDEX($H$8:$H$3000,COUNTIF($H$8:$H$3000,"?*")),"")</f>
        <v/>
      </c>
    </row>
    <row r="44" spans="1:9" x14ac:dyDescent="0.25">
      <c r="A44" s="174">
        <f>--ISNUMBER(IFERROR(SEARCH('Project Costing'!#REF!,Services!I51,1),""))</f>
        <v>0</v>
      </c>
      <c r="B44" s="174" t="str">
        <f>IF(A44=1,COUNTIF($A$8:A44,1),"")</f>
        <v/>
      </c>
      <c r="C44" s="157" t="str">
        <f>IFERROR(INDEX(Services!$I$15:$I$3007,MATCH(ROWS($C$8:C44),$B$8:$B$3000,0)),"")</f>
        <v/>
      </c>
      <c r="D44" s="157" t="str">
        <f>IFERROR($C$8:INDEX($C$8:$C$3000,COUNTIF($C$8:$C$3000,"?*")),"")</f>
        <v/>
      </c>
      <c r="E44" s="174"/>
      <c r="F44" s="174">
        <f>--ISNUMBER(IFERROR(SEARCH('Project Costing'!#REF!,Services!I51,1),""))</f>
        <v>0</v>
      </c>
      <c r="G44" s="174" t="str">
        <f>IF(F44=1,COUNTIF($F$8:F44,1),"")</f>
        <v/>
      </c>
      <c r="H44" s="157" t="str">
        <f>IFERROR(INDEX(Services!$I$15:$I$3007,MATCH(ROWS($H$8:H44),$G$8:$G$3000,0)),"")</f>
        <v/>
      </c>
      <c r="I44" s="157" t="str">
        <f>IFERROR($H$8:INDEX($H$8:$H$3000,COUNTIF($H$8:$H$3000,"?*")),"")</f>
        <v/>
      </c>
    </row>
    <row r="45" spans="1:9" x14ac:dyDescent="0.25">
      <c r="A45" s="174">
        <f>--ISNUMBER(IFERROR(SEARCH('Project Costing'!#REF!,Services!I52,1),""))</f>
        <v>0</v>
      </c>
      <c r="B45" s="174" t="str">
        <f>IF(A45=1,COUNTIF($A$8:A45,1),"")</f>
        <v/>
      </c>
      <c r="C45" s="157" t="str">
        <f>IFERROR(INDEX(Services!$I$15:$I$3007,MATCH(ROWS($C$8:C45),$B$8:$B$3000,0)),"")</f>
        <v/>
      </c>
      <c r="D45" s="157" t="str">
        <f>IFERROR($C$8:INDEX($C$8:$C$3000,COUNTIF($C$8:$C$3000,"?*")),"")</f>
        <v/>
      </c>
      <c r="E45" s="174"/>
      <c r="F45" s="174">
        <f>--ISNUMBER(IFERROR(SEARCH('Project Costing'!#REF!,Services!I52,1),""))</f>
        <v>0</v>
      </c>
      <c r="G45" s="174" t="str">
        <f>IF(F45=1,COUNTIF($F$8:F45,1),"")</f>
        <v/>
      </c>
      <c r="H45" s="157" t="str">
        <f>IFERROR(INDEX(Services!$I$15:$I$3007,MATCH(ROWS($H$8:H45),$G$8:$G$3000,0)),"")</f>
        <v/>
      </c>
      <c r="I45" s="157" t="str">
        <f>IFERROR($H$8:INDEX($H$8:$H$3000,COUNTIF($H$8:$H$3000,"?*")),"")</f>
        <v/>
      </c>
    </row>
    <row r="46" spans="1:9" x14ac:dyDescent="0.25">
      <c r="A46" s="174">
        <f>--ISNUMBER(IFERROR(SEARCH('Project Costing'!#REF!,Services!I53,1),""))</f>
        <v>0</v>
      </c>
      <c r="B46" s="174" t="str">
        <f>IF(A46=1,COUNTIF($A$8:A46,1),"")</f>
        <v/>
      </c>
      <c r="C46" s="157" t="str">
        <f>IFERROR(INDEX(Services!$I$15:$I$3007,MATCH(ROWS($C$8:C46),$B$8:$B$3000,0)),"")</f>
        <v/>
      </c>
      <c r="D46" s="157" t="str">
        <f>IFERROR($C$8:INDEX($C$8:$C$3000,COUNTIF($C$8:$C$3000,"?*")),"")</f>
        <v/>
      </c>
      <c r="E46" s="174"/>
      <c r="F46" s="174">
        <f>--ISNUMBER(IFERROR(SEARCH('Project Costing'!#REF!,Services!I53,1),""))</f>
        <v>0</v>
      </c>
      <c r="G46" s="174" t="str">
        <f>IF(F46=1,COUNTIF($F$8:F46,1),"")</f>
        <v/>
      </c>
      <c r="H46" s="157" t="str">
        <f>IFERROR(INDEX(Services!$I$15:$I$3007,MATCH(ROWS($H$8:H46),$G$8:$G$3000,0)),"")</f>
        <v/>
      </c>
      <c r="I46" s="157" t="str">
        <f>IFERROR($H$8:INDEX($H$8:$H$3000,COUNTIF($H$8:$H$3000,"?*")),"")</f>
        <v/>
      </c>
    </row>
    <row r="47" spans="1:9" x14ac:dyDescent="0.25">
      <c r="A47" s="174">
        <f>--ISNUMBER(IFERROR(SEARCH('Project Costing'!#REF!,Services!I54,1),""))</f>
        <v>0</v>
      </c>
      <c r="B47" s="174" t="str">
        <f>IF(A47=1,COUNTIF($A$8:A47,1),"")</f>
        <v/>
      </c>
      <c r="C47" s="157" t="str">
        <f>IFERROR(INDEX(Services!$I$15:$I$3007,MATCH(ROWS($C$8:C47),$B$8:$B$3000,0)),"")</f>
        <v/>
      </c>
      <c r="D47" s="157" t="str">
        <f>IFERROR($C$8:INDEX($C$8:$C$3000,COUNTIF($C$8:$C$3000,"?*")),"")</f>
        <v/>
      </c>
      <c r="E47" s="174"/>
      <c r="F47" s="174">
        <f>--ISNUMBER(IFERROR(SEARCH('Project Costing'!#REF!,Services!I54,1),""))</f>
        <v>0</v>
      </c>
      <c r="G47" s="174" t="str">
        <f>IF(F47=1,COUNTIF($F$8:F47,1),"")</f>
        <v/>
      </c>
      <c r="H47" s="157" t="str">
        <f>IFERROR(INDEX(Services!$I$15:$I$3007,MATCH(ROWS($H$8:H47),$G$8:$G$3000,0)),"")</f>
        <v/>
      </c>
      <c r="I47" s="157" t="str">
        <f>IFERROR($H$8:INDEX($H$8:$H$3000,COUNTIF($H$8:$H$3000,"?*")),"")</f>
        <v/>
      </c>
    </row>
    <row r="48" spans="1:9" x14ac:dyDescent="0.25">
      <c r="A48" s="174">
        <f>--ISNUMBER(IFERROR(SEARCH('Project Costing'!#REF!,Services!I55,1),""))</f>
        <v>0</v>
      </c>
      <c r="B48" s="174" t="str">
        <f>IF(A48=1,COUNTIF($A$8:A48,1),"")</f>
        <v/>
      </c>
      <c r="C48" s="157" t="str">
        <f>IFERROR(INDEX(Services!$I$15:$I$3007,MATCH(ROWS($C$8:C48),$B$8:$B$3000,0)),"")</f>
        <v/>
      </c>
      <c r="D48" s="157" t="str">
        <f>IFERROR($C$8:INDEX($C$8:$C$3000,COUNTIF($C$8:$C$3000,"?*")),"")</f>
        <v/>
      </c>
      <c r="E48" s="174"/>
      <c r="F48" s="174">
        <f>--ISNUMBER(IFERROR(SEARCH('Project Costing'!#REF!,Services!I55,1),""))</f>
        <v>0</v>
      </c>
      <c r="G48" s="174" t="str">
        <f>IF(F48=1,COUNTIF($F$8:F48,1),"")</f>
        <v/>
      </c>
      <c r="H48" s="157" t="str">
        <f>IFERROR(INDEX(Services!$I$15:$I$3007,MATCH(ROWS($H$8:H48),$G$8:$G$3000,0)),"")</f>
        <v/>
      </c>
      <c r="I48" s="157" t="str">
        <f>IFERROR($H$8:INDEX($H$8:$H$3000,COUNTIF($H$8:$H$3000,"?*")),"")</f>
        <v/>
      </c>
    </row>
    <row r="49" spans="1:9" x14ac:dyDescent="0.25">
      <c r="A49" s="174">
        <f>--ISNUMBER(IFERROR(SEARCH('Project Costing'!#REF!,Services!I56,1),""))</f>
        <v>0</v>
      </c>
      <c r="B49" s="174" t="str">
        <f>IF(A49=1,COUNTIF($A$8:A49,1),"")</f>
        <v/>
      </c>
      <c r="C49" s="157" t="str">
        <f>IFERROR(INDEX(Services!$I$15:$I$3007,MATCH(ROWS($C$8:C49),$B$8:$B$3000,0)),"")</f>
        <v/>
      </c>
      <c r="D49" s="157" t="str">
        <f>IFERROR($C$8:INDEX($C$8:$C$3000,COUNTIF($C$8:$C$3000,"?*")),"")</f>
        <v/>
      </c>
      <c r="E49" s="174"/>
      <c r="F49" s="174">
        <f>--ISNUMBER(IFERROR(SEARCH('Project Costing'!#REF!,Services!I56,1),""))</f>
        <v>0</v>
      </c>
      <c r="G49" s="174" t="str">
        <f>IF(F49=1,COUNTIF($F$8:F49,1),"")</f>
        <v/>
      </c>
      <c r="H49" s="157" t="str">
        <f>IFERROR(INDEX(Services!$I$15:$I$3007,MATCH(ROWS($H$8:H49),$G$8:$G$3000,0)),"")</f>
        <v/>
      </c>
      <c r="I49" s="157" t="str">
        <f>IFERROR($H$8:INDEX($H$8:$H$3000,COUNTIF($H$8:$H$3000,"?*")),"")</f>
        <v/>
      </c>
    </row>
    <row r="50" spans="1:9" x14ac:dyDescent="0.25">
      <c r="A50" s="174">
        <f>--ISNUMBER(IFERROR(SEARCH('Project Costing'!#REF!,Services!I57,1),""))</f>
        <v>0</v>
      </c>
      <c r="B50" s="174" t="str">
        <f>IF(A50=1,COUNTIF($A$8:A50,1),"")</f>
        <v/>
      </c>
      <c r="C50" s="157" t="str">
        <f>IFERROR(INDEX(Services!$I$15:$I$3007,MATCH(ROWS($C$8:C50),$B$8:$B$3000,0)),"")</f>
        <v/>
      </c>
      <c r="D50" s="157" t="str">
        <f>IFERROR($C$8:INDEX($C$8:$C$3000,COUNTIF($C$8:$C$3000,"?*")),"")</f>
        <v/>
      </c>
      <c r="E50" s="174"/>
      <c r="F50" s="174">
        <f>--ISNUMBER(IFERROR(SEARCH('Project Costing'!#REF!,Services!I57,1),""))</f>
        <v>0</v>
      </c>
      <c r="G50" s="174" t="str">
        <f>IF(F50=1,COUNTIF($F$8:F50,1),"")</f>
        <v/>
      </c>
      <c r="H50" s="157" t="str">
        <f>IFERROR(INDEX(Services!$I$15:$I$3007,MATCH(ROWS($H$8:H50),$G$8:$G$3000,0)),"")</f>
        <v/>
      </c>
      <c r="I50" s="157" t="str">
        <f>IFERROR($H$8:INDEX($H$8:$H$3000,COUNTIF($H$8:$H$3000,"?*")),"")</f>
        <v/>
      </c>
    </row>
    <row r="51" spans="1:9" x14ac:dyDescent="0.25">
      <c r="A51" s="174">
        <f>--ISNUMBER(IFERROR(SEARCH('Project Costing'!#REF!,Services!I58,1),""))</f>
        <v>0</v>
      </c>
      <c r="B51" s="174" t="str">
        <f>IF(A51=1,COUNTIF($A$8:A51,1),"")</f>
        <v/>
      </c>
      <c r="C51" s="157" t="str">
        <f>IFERROR(INDEX(Services!$I$15:$I$3007,MATCH(ROWS($C$8:C51),$B$8:$B$3000,0)),"")</f>
        <v/>
      </c>
      <c r="D51" s="157" t="str">
        <f>IFERROR($C$8:INDEX($C$8:$C$3000,COUNTIF($C$8:$C$3000,"?*")),"")</f>
        <v/>
      </c>
      <c r="E51" s="174"/>
      <c r="F51" s="174">
        <f>--ISNUMBER(IFERROR(SEARCH('Project Costing'!#REF!,Services!I58,1),""))</f>
        <v>0</v>
      </c>
      <c r="G51" s="174" t="str">
        <f>IF(F51=1,COUNTIF($F$8:F51,1),"")</f>
        <v/>
      </c>
      <c r="H51" s="157" t="str">
        <f>IFERROR(INDEX(Services!$I$15:$I$3007,MATCH(ROWS($H$8:H51),$G$8:$G$3000,0)),"")</f>
        <v/>
      </c>
      <c r="I51" s="157" t="str">
        <f>IFERROR($H$8:INDEX($H$8:$H$3000,COUNTIF($H$8:$H$3000,"?*")),"")</f>
        <v/>
      </c>
    </row>
    <row r="52" spans="1:9" x14ac:dyDescent="0.25">
      <c r="A52" s="174">
        <f>--ISNUMBER(IFERROR(SEARCH('Project Costing'!#REF!,Services!I59,1),""))</f>
        <v>0</v>
      </c>
      <c r="B52" s="174" t="str">
        <f>IF(A52=1,COUNTIF($A$8:A52,1),"")</f>
        <v/>
      </c>
      <c r="C52" s="157" t="str">
        <f>IFERROR(INDEX(Services!$I$15:$I$3007,MATCH(ROWS($C$8:C52),$B$8:$B$3000,0)),"")</f>
        <v/>
      </c>
      <c r="D52" s="157" t="str">
        <f>IFERROR($C$8:INDEX($C$8:$C$3000,COUNTIF($C$8:$C$3000,"?*")),"")</f>
        <v/>
      </c>
      <c r="E52" s="174"/>
      <c r="F52" s="174">
        <f>--ISNUMBER(IFERROR(SEARCH('Project Costing'!#REF!,Services!I59,1),""))</f>
        <v>0</v>
      </c>
      <c r="G52" s="174" t="str">
        <f>IF(F52=1,COUNTIF($F$8:F52,1),"")</f>
        <v/>
      </c>
      <c r="H52" s="157" t="str">
        <f>IFERROR(INDEX(Services!$I$15:$I$3007,MATCH(ROWS($H$8:H52),$G$8:$G$3000,0)),"")</f>
        <v/>
      </c>
      <c r="I52" s="157" t="str">
        <f>IFERROR($H$8:INDEX($H$8:$H$3000,COUNTIF($H$8:$H$3000,"?*")),"")</f>
        <v/>
      </c>
    </row>
    <row r="53" spans="1:9" x14ac:dyDescent="0.25">
      <c r="A53" s="174">
        <f>--ISNUMBER(IFERROR(SEARCH('Project Costing'!#REF!,Services!I60,1),""))</f>
        <v>0</v>
      </c>
      <c r="B53" s="174" t="str">
        <f>IF(A53=1,COUNTIF($A$8:A53,1),"")</f>
        <v/>
      </c>
      <c r="C53" s="157" t="str">
        <f>IFERROR(INDEX(Services!$I$15:$I$3007,MATCH(ROWS($C$8:C53),$B$8:$B$3000,0)),"")</f>
        <v/>
      </c>
      <c r="D53" s="157" t="str">
        <f>IFERROR($C$8:INDEX($C$8:$C$3000,COUNTIF($C$8:$C$3000,"?*")),"")</f>
        <v/>
      </c>
      <c r="E53" s="174"/>
      <c r="F53" s="174">
        <f>--ISNUMBER(IFERROR(SEARCH('Project Costing'!#REF!,Services!I60,1),""))</f>
        <v>0</v>
      </c>
      <c r="G53" s="174" t="str">
        <f>IF(F53=1,COUNTIF($F$8:F53,1),"")</f>
        <v/>
      </c>
      <c r="H53" s="157" t="str">
        <f>IFERROR(INDEX(Services!$I$15:$I$3007,MATCH(ROWS($H$8:H53),$G$8:$G$3000,0)),"")</f>
        <v/>
      </c>
      <c r="I53" s="157" t="str">
        <f>IFERROR($H$8:INDEX($H$8:$H$3000,COUNTIF($H$8:$H$3000,"?*")),"")</f>
        <v/>
      </c>
    </row>
    <row r="54" spans="1:9" x14ac:dyDescent="0.25">
      <c r="A54" s="174">
        <f>--ISNUMBER(IFERROR(SEARCH('Project Costing'!#REF!,Services!I61,1),""))</f>
        <v>0</v>
      </c>
      <c r="B54" s="174" t="str">
        <f>IF(A54=1,COUNTIF($A$8:A54,1),"")</f>
        <v/>
      </c>
      <c r="C54" s="157" t="str">
        <f>IFERROR(INDEX(Services!$I$15:$I$3007,MATCH(ROWS($C$8:C54),$B$8:$B$3000,0)),"")</f>
        <v/>
      </c>
      <c r="D54" s="157" t="str">
        <f>IFERROR($C$8:INDEX($C$8:$C$3000,COUNTIF($C$8:$C$3000,"?*")),"")</f>
        <v/>
      </c>
      <c r="E54" s="174"/>
      <c r="F54" s="174">
        <f>--ISNUMBER(IFERROR(SEARCH('Project Costing'!#REF!,Services!I61,1),""))</f>
        <v>0</v>
      </c>
      <c r="G54" s="174" t="str">
        <f>IF(F54=1,COUNTIF($F$8:F54,1),"")</f>
        <v/>
      </c>
      <c r="H54" s="157" t="str">
        <f>IFERROR(INDEX(Services!$I$15:$I$3007,MATCH(ROWS($H$8:H54),$G$8:$G$3000,0)),"")</f>
        <v/>
      </c>
      <c r="I54" s="157" t="str">
        <f>IFERROR($H$8:INDEX($H$8:$H$3000,COUNTIF($H$8:$H$3000,"?*")),"")</f>
        <v/>
      </c>
    </row>
    <row r="55" spans="1:9" x14ac:dyDescent="0.25">
      <c r="A55" s="174">
        <f>--ISNUMBER(IFERROR(SEARCH('Project Costing'!#REF!,Services!I62,1),""))</f>
        <v>0</v>
      </c>
      <c r="B55" s="174" t="str">
        <f>IF(A55=1,COUNTIF($A$8:A55,1),"")</f>
        <v/>
      </c>
      <c r="C55" s="157" t="str">
        <f>IFERROR(INDEX(Services!$I$15:$I$3007,MATCH(ROWS($C$8:C55),$B$8:$B$3000,0)),"")</f>
        <v/>
      </c>
      <c r="D55" s="157" t="str">
        <f>IFERROR($C$8:INDEX($C$8:$C$3000,COUNTIF($C$8:$C$3000,"?*")),"")</f>
        <v/>
      </c>
      <c r="E55" s="174"/>
      <c r="F55" s="174">
        <f>--ISNUMBER(IFERROR(SEARCH('Project Costing'!#REF!,Services!I62,1),""))</f>
        <v>0</v>
      </c>
      <c r="G55" s="174" t="str">
        <f>IF(F55=1,COUNTIF($F$8:F55,1),"")</f>
        <v/>
      </c>
      <c r="H55" s="157" t="str">
        <f>IFERROR(INDEX(Services!$I$15:$I$3007,MATCH(ROWS($H$8:H55),$G$8:$G$3000,0)),"")</f>
        <v/>
      </c>
      <c r="I55" s="157" t="str">
        <f>IFERROR($H$8:INDEX($H$8:$H$3000,COUNTIF($H$8:$H$3000,"?*")),"")</f>
        <v/>
      </c>
    </row>
    <row r="56" spans="1:9" x14ac:dyDescent="0.25">
      <c r="A56" s="174">
        <f>--ISNUMBER(IFERROR(SEARCH('Project Costing'!#REF!,Services!I63,1),""))</f>
        <v>0</v>
      </c>
      <c r="B56" s="174" t="str">
        <f>IF(A56=1,COUNTIF($A$8:A56,1),"")</f>
        <v/>
      </c>
      <c r="C56" s="157" t="str">
        <f>IFERROR(INDEX(Services!$I$15:$I$3007,MATCH(ROWS($C$8:C56),$B$8:$B$3000,0)),"")</f>
        <v/>
      </c>
      <c r="D56" s="157" t="str">
        <f>IFERROR($C$8:INDEX($C$8:$C$3000,COUNTIF($C$8:$C$3000,"?*")),"")</f>
        <v/>
      </c>
      <c r="E56" s="174"/>
      <c r="F56" s="174">
        <f>--ISNUMBER(IFERROR(SEARCH('Project Costing'!#REF!,Services!I63,1),""))</f>
        <v>0</v>
      </c>
      <c r="G56" s="174" t="str">
        <f>IF(F56=1,COUNTIF($F$8:F56,1),"")</f>
        <v/>
      </c>
      <c r="H56" s="157" t="str">
        <f>IFERROR(INDEX(Services!$I$15:$I$3007,MATCH(ROWS($H$8:H56),$G$8:$G$3000,0)),"")</f>
        <v/>
      </c>
      <c r="I56" s="157" t="str">
        <f>IFERROR($H$8:INDEX($H$8:$H$3000,COUNTIF($H$8:$H$3000,"?*")),"")</f>
        <v/>
      </c>
    </row>
    <row r="57" spans="1:9" x14ac:dyDescent="0.25">
      <c r="A57" s="174">
        <f>--ISNUMBER(IFERROR(SEARCH('Project Costing'!#REF!,Services!I64,1),""))</f>
        <v>0</v>
      </c>
      <c r="B57" s="174" t="str">
        <f>IF(A57=1,COUNTIF($A$8:A57,1),"")</f>
        <v/>
      </c>
      <c r="C57" s="157" t="str">
        <f>IFERROR(INDEX(Services!$I$15:$I$3007,MATCH(ROWS($C$8:C57),$B$8:$B$3000,0)),"")</f>
        <v/>
      </c>
      <c r="D57" s="157" t="str">
        <f>IFERROR($C$8:INDEX($C$8:$C$3000,COUNTIF($C$8:$C$3000,"?*")),"")</f>
        <v/>
      </c>
      <c r="E57" s="174"/>
      <c r="F57" s="174">
        <f>--ISNUMBER(IFERROR(SEARCH('Project Costing'!#REF!,Services!I64,1),""))</f>
        <v>0</v>
      </c>
      <c r="G57" s="174" t="str">
        <f>IF(F57=1,COUNTIF($F$8:F57,1),"")</f>
        <v/>
      </c>
      <c r="H57" s="157" t="str">
        <f>IFERROR(INDEX(Services!$I$15:$I$3007,MATCH(ROWS($H$8:H57),$G$8:$G$3000,0)),"")</f>
        <v/>
      </c>
      <c r="I57" s="157" t="str">
        <f>IFERROR($H$8:INDEX($H$8:$H$3000,COUNTIF($H$8:$H$3000,"?*")),"")</f>
        <v/>
      </c>
    </row>
    <row r="58" spans="1:9" x14ac:dyDescent="0.25">
      <c r="A58" s="174">
        <f>--ISNUMBER(IFERROR(SEARCH('Project Costing'!#REF!,Services!I65,1),""))</f>
        <v>0</v>
      </c>
      <c r="B58" s="174" t="str">
        <f>IF(A58=1,COUNTIF($A$8:A58,1),"")</f>
        <v/>
      </c>
      <c r="C58" s="157" t="str">
        <f>IFERROR(INDEX(Services!$I$15:$I$3007,MATCH(ROWS($C$8:C58),$B$8:$B$3000,0)),"")</f>
        <v/>
      </c>
      <c r="D58" s="157" t="str">
        <f>IFERROR($C$8:INDEX($C$8:$C$3000,COUNTIF($C$8:$C$3000,"?*")),"")</f>
        <v/>
      </c>
      <c r="E58" s="174"/>
      <c r="F58" s="174">
        <f>--ISNUMBER(IFERROR(SEARCH('Project Costing'!#REF!,Services!I65,1),""))</f>
        <v>0</v>
      </c>
      <c r="G58" s="174" t="str">
        <f>IF(F58=1,COUNTIF($F$8:F58,1),"")</f>
        <v/>
      </c>
      <c r="H58" s="157" t="str">
        <f>IFERROR(INDEX(Services!$I$15:$I$3007,MATCH(ROWS($H$8:H58),$G$8:$G$3000,0)),"")</f>
        <v/>
      </c>
      <c r="I58" s="157" t="str">
        <f>IFERROR($H$8:INDEX($H$8:$H$3000,COUNTIF($H$8:$H$3000,"?*")),"")</f>
        <v/>
      </c>
    </row>
    <row r="59" spans="1:9" x14ac:dyDescent="0.25">
      <c r="A59" s="174">
        <f>--ISNUMBER(IFERROR(SEARCH('Project Costing'!#REF!,Services!I66,1),""))</f>
        <v>0</v>
      </c>
      <c r="B59" s="174" t="str">
        <f>IF(A59=1,COUNTIF($A$8:A59,1),"")</f>
        <v/>
      </c>
      <c r="C59" s="157" t="str">
        <f>IFERROR(INDEX(Services!$I$15:$I$3007,MATCH(ROWS($C$8:C59),$B$8:$B$3000,0)),"")</f>
        <v/>
      </c>
      <c r="D59" s="157" t="str">
        <f>IFERROR($C$8:INDEX($C$8:$C$3000,COUNTIF($C$8:$C$3000,"?*")),"")</f>
        <v/>
      </c>
      <c r="E59" s="174"/>
      <c r="F59" s="174">
        <f>--ISNUMBER(IFERROR(SEARCH('Project Costing'!#REF!,Services!I66,1),""))</f>
        <v>0</v>
      </c>
      <c r="G59" s="174" t="str">
        <f>IF(F59=1,COUNTIF($F$8:F59,1),"")</f>
        <v/>
      </c>
      <c r="H59" s="157" t="str">
        <f>IFERROR(INDEX(Services!$I$15:$I$3007,MATCH(ROWS($H$8:H59),$G$8:$G$3000,0)),"")</f>
        <v/>
      </c>
      <c r="I59" s="157" t="str">
        <f>IFERROR($H$8:INDEX($H$8:$H$3000,COUNTIF($H$8:$H$3000,"?*")),"")</f>
        <v/>
      </c>
    </row>
    <row r="60" spans="1:9" x14ac:dyDescent="0.25">
      <c r="A60" s="174">
        <f>--ISNUMBER(IFERROR(SEARCH('Project Costing'!#REF!,Services!I67,1),""))</f>
        <v>0</v>
      </c>
      <c r="B60" s="174" t="str">
        <f>IF(A60=1,COUNTIF($A$8:A60,1),"")</f>
        <v/>
      </c>
      <c r="C60" s="157" t="str">
        <f>IFERROR(INDEX(Services!$I$15:$I$3007,MATCH(ROWS($C$8:C60),$B$8:$B$3000,0)),"")</f>
        <v/>
      </c>
      <c r="D60" s="157" t="str">
        <f>IFERROR($C$8:INDEX($C$8:$C$3000,COUNTIF($C$8:$C$3000,"?*")),"")</f>
        <v/>
      </c>
      <c r="E60" s="174"/>
      <c r="F60" s="174">
        <f>--ISNUMBER(IFERROR(SEARCH('Project Costing'!#REF!,Services!I67,1),""))</f>
        <v>0</v>
      </c>
      <c r="G60" s="174" t="str">
        <f>IF(F60=1,COUNTIF($F$8:F60,1),"")</f>
        <v/>
      </c>
      <c r="H60" s="157" t="str">
        <f>IFERROR(INDEX(Services!$I$15:$I$3007,MATCH(ROWS($H$8:H60),$G$8:$G$3000,0)),"")</f>
        <v/>
      </c>
      <c r="I60" s="157" t="str">
        <f>IFERROR($H$8:INDEX($H$8:$H$3000,COUNTIF($H$8:$H$3000,"?*")),"")</f>
        <v/>
      </c>
    </row>
    <row r="61" spans="1:9" x14ac:dyDescent="0.25">
      <c r="A61" s="174">
        <f>--ISNUMBER(IFERROR(SEARCH('Project Costing'!#REF!,Services!I68,1),""))</f>
        <v>0</v>
      </c>
      <c r="B61" s="174" t="str">
        <f>IF(A61=1,COUNTIF($A$8:A61,1),"")</f>
        <v/>
      </c>
      <c r="C61" s="157" t="str">
        <f>IFERROR(INDEX(Services!$I$15:$I$3007,MATCH(ROWS($C$8:C61),$B$8:$B$3000,0)),"")</f>
        <v/>
      </c>
      <c r="D61" s="157" t="str">
        <f>IFERROR($C$8:INDEX($C$8:$C$3000,COUNTIF($C$8:$C$3000,"?*")),"")</f>
        <v/>
      </c>
      <c r="E61" s="174"/>
      <c r="F61" s="174">
        <f>--ISNUMBER(IFERROR(SEARCH('Project Costing'!#REF!,Services!I68,1),""))</f>
        <v>0</v>
      </c>
      <c r="G61" s="174" t="str">
        <f>IF(F61=1,COUNTIF($F$8:F61,1),"")</f>
        <v/>
      </c>
      <c r="H61" s="157" t="str">
        <f>IFERROR(INDEX(Services!$I$15:$I$3007,MATCH(ROWS($H$8:H61),$G$8:$G$3000,0)),"")</f>
        <v/>
      </c>
      <c r="I61" s="157" t="str">
        <f>IFERROR($H$8:INDEX($H$8:$H$3000,COUNTIF($H$8:$H$3000,"?*")),"")</f>
        <v/>
      </c>
    </row>
    <row r="62" spans="1:9" x14ac:dyDescent="0.25">
      <c r="A62" s="174">
        <f>--ISNUMBER(IFERROR(SEARCH('Project Costing'!#REF!,Services!I69,1),""))</f>
        <v>0</v>
      </c>
      <c r="B62" s="174" t="str">
        <f>IF(A62=1,COUNTIF($A$8:A62,1),"")</f>
        <v/>
      </c>
      <c r="C62" s="157" t="str">
        <f>IFERROR(INDEX(Services!$I$15:$I$3007,MATCH(ROWS($C$8:C62),$B$8:$B$3000,0)),"")</f>
        <v/>
      </c>
      <c r="D62" s="157" t="str">
        <f>IFERROR($C$8:INDEX($C$8:$C$3000,COUNTIF($C$8:$C$3000,"?*")),"")</f>
        <v/>
      </c>
      <c r="E62" s="174"/>
      <c r="F62" s="174">
        <f>--ISNUMBER(IFERROR(SEARCH('Project Costing'!#REF!,Services!I69,1),""))</f>
        <v>0</v>
      </c>
      <c r="G62" s="174" t="str">
        <f>IF(F62=1,COUNTIF($F$8:F62,1),"")</f>
        <v/>
      </c>
      <c r="H62" s="157" t="str">
        <f>IFERROR(INDEX(Services!$I$15:$I$3007,MATCH(ROWS($H$8:H62),$G$8:$G$3000,0)),"")</f>
        <v/>
      </c>
      <c r="I62" s="157" t="str">
        <f>IFERROR($H$8:INDEX($H$8:$H$3000,COUNTIF($H$8:$H$3000,"?*")),"")</f>
        <v/>
      </c>
    </row>
    <row r="63" spans="1:9" x14ac:dyDescent="0.25">
      <c r="A63" s="174">
        <f>--ISNUMBER(IFERROR(SEARCH('Project Costing'!#REF!,Services!I70,1),""))</f>
        <v>0</v>
      </c>
      <c r="B63" s="174" t="str">
        <f>IF(A63=1,COUNTIF($A$8:A63,1),"")</f>
        <v/>
      </c>
      <c r="C63" s="157" t="str">
        <f>IFERROR(INDEX(Services!$I$15:$I$3007,MATCH(ROWS($C$8:C63),$B$8:$B$3000,0)),"")</f>
        <v/>
      </c>
      <c r="D63" s="157" t="str">
        <f>IFERROR($C$8:INDEX($C$8:$C$3000,COUNTIF($C$8:$C$3000,"?*")),"")</f>
        <v/>
      </c>
      <c r="E63" s="174"/>
      <c r="F63" s="174">
        <f>--ISNUMBER(IFERROR(SEARCH('Project Costing'!#REF!,Services!I70,1),""))</f>
        <v>0</v>
      </c>
      <c r="G63" s="174" t="str">
        <f>IF(F63=1,COUNTIF($F$8:F63,1),"")</f>
        <v/>
      </c>
      <c r="H63" s="157" t="str">
        <f>IFERROR(INDEX(Services!$I$15:$I$3007,MATCH(ROWS($H$8:H63),$G$8:$G$3000,0)),"")</f>
        <v/>
      </c>
      <c r="I63" s="157" t="str">
        <f>IFERROR($H$8:INDEX($H$8:$H$3000,COUNTIF($H$8:$H$3000,"?*")),"")</f>
        <v/>
      </c>
    </row>
    <row r="64" spans="1:9" x14ac:dyDescent="0.25">
      <c r="A64" s="174">
        <f>--ISNUMBER(IFERROR(SEARCH('Project Costing'!#REF!,Services!I71,1),""))</f>
        <v>0</v>
      </c>
      <c r="B64" s="174" t="str">
        <f>IF(A64=1,COUNTIF($A$8:A64,1),"")</f>
        <v/>
      </c>
      <c r="C64" s="157" t="str">
        <f>IFERROR(INDEX(Services!$I$15:$I$3007,MATCH(ROWS($C$8:C64),$B$8:$B$3000,0)),"")</f>
        <v/>
      </c>
      <c r="D64" s="157" t="str">
        <f>IFERROR($C$8:INDEX($C$8:$C$3000,COUNTIF($C$8:$C$3000,"?*")),"")</f>
        <v/>
      </c>
      <c r="E64" s="174"/>
      <c r="F64" s="174">
        <f>--ISNUMBER(IFERROR(SEARCH('Project Costing'!#REF!,Services!I71,1),""))</f>
        <v>0</v>
      </c>
      <c r="G64" s="174" t="str">
        <f>IF(F64=1,COUNTIF($F$8:F64,1),"")</f>
        <v/>
      </c>
      <c r="H64" s="157" t="str">
        <f>IFERROR(INDEX(Services!$I$15:$I$3007,MATCH(ROWS($H$8:H64),$G$8:$G$3000,0)),"")</f>
        <v/>
      </c>
      <c r="I64" s="157" t="str">
        <f>IFERROR($H$8:INDEX($H$8:$H$3000,COUNTIF($H$8:$H$3000,"?*")),"")</f>
        <v/>
      </c>
    </row>
    <row r="65" spans="1:9" x14ac:dyDescent="0.25">
      <c r="A65" s="174">
        <f>--ISNUMBER(IFERROR(SEARCH('Project Costing'!#REF!,Services!I72,1),""))</f>
        <v>0</v>
      </c>
      <c r="B65" s="174" t="str">
        <f>IF(A65=1,COUNTIF($A$8:A65,1),"")</f>
        <v/>
      </c>
      <c r="C65" s="157" t="str">
        <f>IFERROR(INDEX(Services!$I$15:$I$3007,MATCH(ROWS($C$8:C65),$B$8:$B$3000,0)),"")</f>
        <v/>
      </c>
      <c r="D65" s="157" t="str">
        <f>IFERROR($C$8:INDEX($C$8:$C$3000,COUNTIF($C$8:$C$3000,"?*")),"")</f>
        <v/>
      </c>
      <c r="E65" s="174"/>
      <c r="F65" s="174">
        <f>--ISNUMBER(IFERROR(SEARCH('Project Costing'!#REF!,Services!I72,1),""))</f>
        <v>0</v>
      </c>
      <c r="G65" s="174" t="str">
        <f>IF(F65=1,COUNTIF($F$8:F65,1),"")</f>
        <v/>
      </c>
      <c r="H65" s="157" t="str">
        <f>IFERROR(INDEX(Services!$I$15:$I$3007,MATCH(ROWS($H$8:H65),$G$8:$G$3000,0)),"")</f>
        <v/>
      </c>
      <c r="I65" s="157" t="str">
        <f>IFERROR($H$8:INDEX($H$8:$H$3000,COUNTIF($H$8:$H$3000,"?*")),"")</f>
        <v/>
      </c>
    </row>
    <row r="66" spans="1:9" x14ac:dyDescent="0.25">
      <c r="A66" s="174">
        <f>--ISNUMBER(IFERROR(SEARCH('Project Costing'!#REF!,Services!I73,1),""))</f>
        <v>0</v>
      </c>
      <c r="B66" s="174" t="str">
        <f>IF(A66=1,COUNTIF($A$8:A66,1),"")</f>
        <v/>
      </c>
      <c r="C66" s="157" t="str">
        <f>IFERROR(INDEX(Services!$I$15:$I$3007,MATCH(ROWS($C$8:C66),$B$8:$B$3000,0)),"")</f>
        <v/>
      </c>
      <c r="D66" s="157" t="str">
        <f>IFERROR($C$8:INDEX($C$8:$C$3000,COUNTIF($C$8:$C$3000,"?*")),"")</f>
        <v/>
      </c>
      <c r="E66" s="174"/>
      <c r="F66" s="174">
        <f>--ISNUMBER(IFERROR(SEARCH('Project Costing'!#REF!,Services!I73,1),""))</f>
        <v>0</v>
      </c>
      <c r="G66" s="174" t="str">
        <f>IF(F66=1,COUNTIF($F$8:F66,1),"")</f>
        <v/>
      </c>
      <c r="H66" s="157" t="str">
        <f>IFERROR(INDEX(Services!$I$15:$I$3007,MATCH(ROWS($H$8:H66),$G$8:$G$3000,0)),"")</f>
        <v/>
      </c>
      <c r="I66" s="157" t="str">
        <f>IFERROR($H$8:INDEX($H$8:$H$3000,COUNTIF($H$8:$H$3000,"?*")),"")</f>
        <v/>
      </c>
    </row>
    <row r="67" spans="1:9" x14ac:dyDescent="0.25">
      <c r="A67" s="174">
        <f>--ISNUMBER(IFERROR(SEARCH('Project Costing'!#REF!,Services!I74,1),""))</f>
        <v>0</v>
      </c>
      <c r="B67" s="174" t="str">
        <f>IF(A67=1,COUNTIF($A$8:A67,1),"")</f>
        <v/>
      </c>
      <c r="C67" s="157" t="str">
        <f>IFERROR(INDEX(Services!$I$15:$I$3007,MATCH(ROWS($C$8:C67),$B$8:$B$3000,0)),"")</f>
        <v/>
      </c>
      <c r="D67" s="157" t="str">
        <f>IFERROR($C$8:INDEX($C$8:$C$3000,COUNTIF($C$8:$C$3000,"?*")),"")</f>
        <v/>
      </c>
      <c r="E67" s="174"/>
      <c r="F67" s="174">
        <f>--ISNUMBER(IFERROR(SEARCH('Project Costing'!#REF!,Services!I74,1),""))</f>
        <v>0</v>
      </c>
      <c r="G67" s="174" t="str">
        <f>IF(F67=1,COUNTIF($F$8:F67,1),"")</f>
        <v/>
      </c>
      <c r="H67" s="157" t="str">
        <f>IFERROR(INDEX(Services!$I$15:$I$3007,MATCH(ROWS($H$8:H67),$G$8:$G$3000,0)),"")</f>
        <v/>
      </c>
      <c r="I67" s="157" t="str">
        <f>IFERROR($H$8:INDEX($H$8:$H$3000,COUNTIF($H$8:$H$3000,"?*")),"")</f>
        <v/>
      </c>
    </row>
    <row r="68" spans="1:9" x14ac:dyDescent="0.25">
      <c r="A68" s="174">
        <f>--ISNUMBER(IFERROR(SEARCH('Project Costing'!#REF!,Services!I75,1),""))</f>
        <v>0</v>
      </c>
      <c r="B68" s="174" t="str">
        <f>IF(A68=1,COUNTIF($A$8:A68,1),"")</f>
        <v/>
      </c>
      <c r="C68" s="157" t="str">
        <f>IFERROR(INDEX(Services!$I$15:$I$3007,MATCH(ROWS($C$8:C68),$B$8:$B$3000,0)),"")</f>
        <v/>
      </c>
      <c r="D68" s="157" t="str">
        <f>IFERROR($C$8:INDEX($C$8:$C$3000,COUNTIF($C$8:$C$3000,"?*")),"")</f>
        <v/>
      </c>
      <c r="E68" s="174"/>
      <c r="F68" s="174">
        <f>--ISNUMBER(IFERROR(SEARCH('Project Costing'!#REF!,Services!I75,1),""))</f>
        <v>0</v>
      </c>
      <c r="G68" s="174" t="str">
        <f>IF(F68=1,COUNTIF($F$8:F68,1),"")</f>
        <v/>
      </c>
      <c r="H68" s="157" t="str">
        <f>IFERROR(INDEX(Services!$I$15:$I$3007,MATCH(ROWS($H$8:H68),$G$8:$G$3000,0)),"")</f>
        <v/>
      </c>
      <c r="I68" s="157" t="str">
        <f>IFERROR($H$8:INDEX($H$8:$H$3000,COUNTIF($H$8:$H$3000,"?*")),"")</f>
        <v/>
      </c>
    </row>
    <row r="69" spans="1:9" x14ac:dyDescent="0.25">
      <c r="A69" s="174">
        <f>--ISNUMBER(IFERROR(SEARCH('Project Costing'!#REF!,Services!I76,1),""))</f>
        <v>0</v>
      </c>
      <c r="B69" s="174" t="str">
        <f>IF(A69=1,COUNTIF($A$8:A69,1),"")</f>
        <v/>
      </c>
      <c r="C69" s="157" t="str">
        <f>IFERROR(INDEX(Services!$I$15:$I$3007,MATCH(ROWS($C$8:C69),$B$8:$B$3000,0)),"")</f>
        <v/>
      </c>
      <c r="D69" s="157" t="str">
        <f>IFERROR($C$8:INDEX($C$8:$C$3000,COUNTIF($C$8:$C$3000,"?*")),"")</f>
        <v/>
      </c>
      <c r="E69" s="174"/>
      <c r="F69" s="174">
        <f>--ISNUMBER(IFERROR(SEARCH('Project Costing'!#REF!,Services!I76,1),""))</f>
        <v>0</v>
      </c>
      <c r="G69" s="174" t="str">
        <f>IF(F69=1,COUNTIF($F$8:F69,1),"")</f>
        <v/>
      </c>
      <c r="H69" s="157" t="str">
        <f>IFERROR(INDEX(Services!$I$15:$I$3007,MATCH(ROWS($H$8:H69),$G$8:$G$3000,0)),"")</f>
        <v/>
      </c>
      <c r="I69" s="157" t="str">
        <f>IFERROR($H$8:INDEX($H$8:$H$3000,COUNTIF($H$8:$H$3000,"?*")),"")</f>
        <v/>
      </c>
    </row>
    <row r="70" spans="1:9" x14ac:dyDescent="0.25">
      <c r="A70" s="174">
        <f>--ISNUMBER(IFERROR(SEARCH('Project Costing'!#REF!,Services!I77,1),""))</f>
        <v>0</v>
      </c>
      <c r="B70" s="174" t="str">
        <f>IF(A70=1,COUNTIF($A$8:A70,1),"")</f>
        <v/>
      </c>
      <c r="C70" s="157" t="str">
        <f>IFERROR(INDEX(Services!$I$15:$I$3007,MATCH(ROWS($C$8:C70),$B$8:$B$3000,0)),"")</f>
        <v/>
      </c>
      <c r="D70" s="157" t="str">
        <f>IFERROR($C$8:INDEX($C$8:$C$3000,COUNTIF($C$8:$C$3000,"?*")),"")</f>
        <v/>
      </c>
      <c r="E70" s="174"/>
      <c r="F70" s="174">
        <f>--ISNUMBER(IFERROR(SEARCH('Project Costing'!#REF!,Services!I77,1),""))</f>
        <v>0</v>
      </c>
      <c r="G70" s="174" t="str">
        <f>IF(F70=1,COUNTIF($F$8:F70,1),"")</f>
        <v/>
      </c>
      <c r="H70" s="157" t="str">
        <f>IFERROR(INDEX(Services!$I$15:$I$3007,MATCH(ROWS($H$8:H70),$G$8:$G$3000,0)),"")</f>
        <v/>
      </c>
      <c r="I70" s="157" t="str">
        <f>IFERROR($H$8:INDEX($H$8:$H$3000,COUNTIF($H$8:$H$3000,"?*")),"")</f>
        <v/>
      </c>
    </row>
    <row r="71" spans="1:9" x14ac:dyDescent="0.25">
      <c r="A71" s="174">
        <f>--ISNUMBER(IFERROR(SEARCH('Project Costing'!#REF!,Services!I78,1),""))</f>
        <v>0</v>
      </c>
      <c r="B71" s="174" t="str">
        <f>IF(A71=1,COUNTIF($A$8:A71,1),"")</f>
        <v/>
      </c>
      <c r="C71" s="157" t="str">
        <f>IFERROR(INDEX(Services!$I$15:$I$3007,MATCH(ROWS($C$8:C71),$B$8:$B$3000,0)),"")</f>
        <v/>
      </c>
      <c r="D71" s="157" t="str">
        <f>IFERROR($C$8:INDEX($C$8:$C$3000,COUNTIF($C$8:$C$3000,"?*")),"")</f>
        <v/>
      </c>
      <c r="E71" s="174"/>
      <c r="F71" s="174">
        <f>--ISNUMBER(IFERROR(SEARCH('Project Costing'!#REF!,Services!I78,1),""))</f>
        <v>0</v>
      </c>
      <c r="G71" s="174" t="str">
        <f>IF(F71=1,COUNTIF($F$8:F71,1),"")</f>
        <v/>
      </c>
      <c r="H71" s="157" t="str">
        <f>IFERROR(INDEX(Services!$I$15:$I$3007,MATCH(ROWS($H$8:H71),$G$8:$G$3000,0)),"")</f>
        <v/>
      </c>
      <c r="I71" s="157" t="str">
        <f>IFERROR($H$8:INDEX($H$8:$H$3000,COUNTIF($H$8:$H$3000,"?*")),"")</f>
        <v/>
      </c>
    </row>
    <row r="72" spans="1:9" x14ac:dyDescent="0.25">
      <c r="A72" s="174">
        <f>--ISNUMBER(IFERROR(SEARCH('Project Costing'!#REF!,Services!I79,1),""))</f>
        <v>0</v>
      </c>
      <c r="B72" s="174" t="str">
        <f>IF(A72=1,COUNTIF($A$8:A72,1),"")</f>
        <v/>
      </c>
      <c r="C72" s="157" t="str">
        <f>IFERROR(INDEX(Services!$I$15:$I$3007,MATCH(ROWS($C$8:C72),$B$8:$B$3000,0)),"")</f>
        <v/>
      </c>
      <c r="D72" s="157" t="str">
        <f>IFERROR($C$8:INDEX($C$8:$C$3000,COUNTIF($C$8:$C$3000,"?*")),"")</f>
        <v/>
      </c>
      <c r="E72" s="174"/>
      <c r="F72" s="174">
        <f>--ISNUMBER(IFERROR(SEARCH('Project Costing'!#REF!,Services!I79,1),""))</f>
        <v>0</v>
      </c>
      <c r="G72" s="174" t="str">
        <f>IF(F72=1,COUNTIF($F$8:F72,1),"")</f>
        <v/>
      </c>
      <c r="H72" s="157" t="str">
        <f>IFERROR(INDEX(Services!$I$15:$I$3007,MATCH(ROWS($H$8:H72),$G$8:$G$3000,0)),"")</f>
        <v/>
      </c>
      <c r="I72" s="157" t="str">
        <f>IFERROR($H$8:INDEX($H$8:$H$3000,COUNTIF($H$8:$H$3000,"?*")),"")</f>
        <v/>
      </c>
    </row>
    <row r="73" spans="1:9" x14ac:dyDescent="0.25">
      <c r="A73" s="174">
        <f>--ISNUMBER(IFERROR(SEARCH('Project Costing'!#REF!,Services!I80,1),""))</f>
        <v>0</v>
      </c>
      <c r="B73" s="174" t="str">
        <f>IF(A73=1,COUNTIF($A$8:A73,1),"")</f>
        <v/>
      </c>
      <c r="C73" s="157" t="str">
        <f>IFERROR(INDEX(Services!$I$15:$I$3007,MATCH(ROWS($C$8:C73),$B$8:$B$3000,0)),"")</f>
        <v/>
      </c>
      <c r="D73" s="157" t="str">
        <f>IFERROR($C$8:INDEX($C$8:$C$3000,COUNTIF($C$8:$C$3000,"?*")),"")</f>
        <v/>
      </c>
      <c r="E73" s="174"/>
      <c r="F73" s="174">
        <f>--ISNUMBER(IFERROR(SEARCH('Project Costing'!#REF!,Services!I80,1),""))</f>
        <v>0</v>
      </c>
      <c r="G73" s="174" t="str">
        <f>IF(F73=1,COUNTIF($F$8:F73,1),"")</f>
        <v/>
      </c>
      <c r="H73" s="157" t="str">
        <f>IFERROR(INDEX(Services!$I$15:$I$3007,MATCH(ROWS($H$8:H73),$G$8:$G$3000,0)),"")</f>
        <v/>
      </c>
      <c r="I73" s="157" t="str">
        <f>IFERROR($H$8:INDEX($H$8:$H$3000,COUNTIF($H$8:$H$3000,"?*")),"")</f>
        <v/>
      </c>
    </row>
    <row r="74" spans="1:9" x14ac:dyDescent="0.25">
      <c r="A74" s="174">
        <f>--ISNUMBER(IFERROR(SEARCH('Project Costing'!#REF!,Services!I81,1),""))</f>
        <v>0</v>
      </c>
      <c r="B74" s="174" t="str">
        <f>IF(A74=1,COUNTIF($A$8:A74,1),"")</f>
        <v/>
      </c>
      <c r="C74" s="157" t="str">
        <f>IFERROR(INDEX(Services!$I$15:$I$3007,MATCH(ROWS($C$8:C74),$B$8:$B$3000,0)),"")</f>
        <v/>
      </c>
      <c r="D74" s="157" t="str">
        <f>IFERROR($C$8:INDEX($C$8:$C$3000,COUNTIF($C$8:$C$3000,"?*")),"")</f>
        <v/>
      </c>
      <c r="E74" s="174"/>
      <c r="F74" s="174">
        <f>--ISNUMBER(IFERROR(SEARCH('Project Costing'!#REF!,Services!I81,1),""))</f>
        <v>0</v>
      </c>
      <c r="G74" s="174" t="str">
        <f>IF(F74=1,COUNTIF($F$8:F74,1),"")</f>
        <v/>
      </c>
      <c r="H74" s="157" t="str">
        <f>IFERROR(INDEX(Services!$I$15:$I$3007,MATCH(ROWS($H$8:H74),$G$8:$G$3000,0)),"")</f>
        <v/>
      </c>
      <c r="I74" s="157" t="str">
        <f>IFERROR($H$8:INDEX($H$8:$H$3000,COUNTIF($H$8:$H$3000,"?*")),"")</f>
        <v/>
      </c>
    </row>
    <row r="75" spans="1:9" x14ac:dyDescent="0.25">
      <c r="A75" s="174">
        <f>--ISNUMBER(IFERROR(SEARCH('Project Costing'!#REF!,Services!I82,1),""))</f>
        <v>0</v>
      </c>
      <c r="B75" s="174" t="str">
        <f>IF(A75=1,COUNTIF($A$8:A75,1),"")</f>
        <v/>
      </c>
      <c r="C75" s="157" t="str">
        <f>IFERROR(INDEX(Services!$I$15:$I$3007,MATCH(ROWS($C$8:C75),$B$8:$B$3000,0)),"")</f>
        <v/>
      </c>
      <c r="D75" s="157" t="str">
        <f>IFERROR($C$8:INDEX($C$8:$C$3000,COUNTIF($C$8:$C$3000,"?*")),"")</f>
        <v/>
      </c>
      <c r="E75" s="174"/>
      <c r="F75" s="174">
        <f>--ISNUMBER(IFERROR(SEARCH('Project Costing'!#REF!,Services!I82,1),""))</f>
        <v>0</v>
      </c>
      <c r="G75" s="174" t="str">
        <f>IF(F75=1,COUNTIF($F$8:F75,1),"")</f>
        <v/>
      </c>
      <c r="H75" s="157" t="str">
        <f>IFERROR(INDEX(Services!$I$15:$I$3007,MATCH(ROWS($H$8:H75),$G$8:$G$3000,0)),"")</f>
        <v/>
      </c>
      <c r="I75" s="157" t="str">
        <f>IFERROR($H$8:INDEX($H$8:$H$3000,COUNTIF($H$8:$H$3000,"?*")),"")</f>
        <v/>
      </c>
    </row>
    <row r="76" spans="1:9" x14ac:dyDescent="0.25">
      <c r="A76" s="174">
        <f>--ISNUMBER(IFERROR(SEARCH('Project Costing'!#REF!,Services!I83,1),""))</f>
        <v>0</v>
      </c>
      <c r="B76" s="174" t="str">
        <f>IF(A76=1,COUNTIF($A$8:A76,1),"")</f>
        <v/>
      </c>
      <c r="C76" s="157" t="str">
        <f>IFERROR(INDEX(Services!$I$15:$I$3007,MATCH(ROWS($C$8:C76),$B$8:$B$3000,0)),"")</f>
        <v/>
      </c>
      <c r="D76" s="157" t="str">
        <f>IFERROR($C$8:INDEX($C$8:$C$3000,COUNTIF($C$8:$C$3000,"?*")),"")</f>
        <v/>
      </c>
      <c r="E76" s="174"/>
      <c r="F76" s="174">
        <f>--ISNUMBER(IFERROR(SEARCH('Project Costing'!#REF!,Services!I83,1),""))</f>
        <v>0</v>
      </c>
      <c r="G76" s="174" t="str">
        <f>IF(F76=1,COUNTIF($F$8:F76,1),"")</f>
        <v/>
      </c>
      <c r="H76" s="157" t="str">
        <f>IFERROR(INDEX(Services!$I$15:$I$3007,MATCH(ROWS($H$8:H76),$G$8:$G$3000,0)),"")</f>
        <v/>
      </c>
      <c r="I76" s="157" t="str">
        <f>IFERROR($H$8:INDEX($H$8:$H$3000,COUNTIF($H$8:$H$3000,"?*")),"")</f>
        <v/>
      </c>
    </row>
    <row r="77" spans="1:9" x14ac:dyDescent="0.25">
      <c r="A77" s="174">
        <f>--ISNUMBER(IFERROR(SEARCH('Project Costing'!#REF!,Services!I84,1),""))</f>
        <v>0</v>
      </c>
      <c r="B77" s="174" t="str">
        <f>IF(A77=1,COUNTIF($A$8:A77,1),"")</f>
        <v/>
      </c>
      <c r="C77" s="157" t="str">
        <f>IFERROR(INDEX(Services!$I$15:$I$3007,MATCH(ROWS($C$8:C77),$B$8:$B$3000,0)),"")</f>
        <v/>
      </c>
      <c r="D77" s="157" t="str">
        <f>IFERROR($C$8:INDEX($C$8:$C$3000,COUNTIF($C$8:$C$3000,"?*")),"")</f>
        <v/>
      </c>
      <c r="E77" s="174"/>
      <c r="F77" s="174">
        <f>--ISNUMBER(IFERROR(SEARCH('Project Costing'!#REF!,Services!I84,1),""))</f>
        <v>0</v>
      </c>
      <c r="G77" s="174" t="str">
        <f>IF(F77=1,COUNTIF($F$8:F77,1),"")</f>
        <v/>
      </c>
      <c r="H77" s="157" t="str">
        <f>IFERROR(INDEX(Services!$I$15:$I$3007,MATCH(ROWS($H$8:H77),$G$8:$G$3000,0)),"")</f>
        <v/>
      </c>
      <c r="I77" s="157" t="str">
        <f>IFERROR($H$8:INDEX($H$8:$H$3000,COUNTIF($H$8:$H$3000,"?*")),"")</f>
        <v/>
      </c>
    </row>
    <row r="78" spans="1:9" x14ac:dyDescent="0.25">
      <c r="A78" s="174">
        <f>--ISNUMBER(IFERROR(SEARCH('Project Costing'!#REF!,Services!I85,1),""))</f>
        <v>0</v>
      </c>
      <c r="B78" s="174" t="str">
        <f>IF(A78=1,COUNTIF($A$8:A78,1),"")</f>
        <v/>
      </c>
      <c r="C78" s="157" t="str">
        <f>IFERROR(INDEX(Services!$I$15:$I$3007,MATCH(ROWS($C$8:C78),$B$8:$B$3000,0)),"")</f>
        <v/>
      </c>
      <c r="D78" s="157" t="str">
        <f>IFERROR($C$8:INDEX($C$8:$C$3000,COUNTIF($C$8:$C$3000,"?*")),"")</f>
        <v/>
      </c>
      <c r="E78" s="174"/>
      <c r="F78" s="174">
        <f>--ISNUMBER(IFERROR(SEARCH('Project Costing'!#REF!,Services!I85,1),""))</f>
        <v>0</v>
      </c>
      <c r="G78" s="174" t="str">
        <f>IF(F78=1,COUNTIF($F$8:F78,1),"")</f>
        <v/>
      </c>
      <c r="H78" s="157" t="str">
        <f>IFERROR(INDEX(Services!$I$15:$I$3007,MATCH(ROWS($H$8:H78),$G$8:$G$3000,0)),"")</f>
        <v/>
      </c>
      <c r="I78" s="157" t="str">
        <f>IFERROR($H$8:INDEX($H$8:$H$3000,COUNTIF($H$8:$H$3000,"?*")),"")</f>
        <v/>
      </c>
    </row>
    <row r="79" spans="1:9" x14ac:dyDescent="0.25">
      <c r="A79" s="174">
        <f>--ISNUMBER(IFERROR(SEARCH('Project Costing'!#REF!,Services!I86,1),""))</f>
        <v>0</v>
      </c>
      <c r="B79" s="174" t="str">
        <f>IF(A79=1,COUNTIF($A$8:A79,1),"")</f>
        <v/>
      </c>
      <c r="C79" s="157" t="str">
        <f>IFERROR(INDEX(Services!$I$15:$I$3007,MATCH(ROWS($C$8:C79),$B$8:$B$3000,0)),"")</f>
        <v/>
      </c>
      <c r="D79" s="157" t="str">
        <f>IFERROR($C$8:INDEX($C$8:$C$3000,COUNTIF($C$8:$C$3000,"?*")),"")</f>
        <v/>
      </c>
      <c r="E79" s="174"/>
      <c r="F79" s="174">
        <f>--ISNUMBER(IFERROR(SEARCH('Project Costing'!#REF!,Services!I86,1),""))</f>
        <v>0</v>
      </c>
      <c r="G79" s="174" t="str">
        <f>IF(F79=1,COUNTIF($F$8:F79,1),"")</f>
        <v/>
      </c>
      <c r="H79" s="157" t="str">
        <f>IFERROR(INDEX(Services!$I$15:$I$3007,MATCH(ROWS($H$8:H79),$G$8:$G$3000,0)),"")</f>
        <v/>
      </c>
      <c r="I79" s="157" t="str">
        <f>IFERROR($H$8:INDEX($H$8:$H$3000,COUNTIF($H$8:$H$3000,"?*")),"")</f>
        <v/>
      </c>
    </row>
    <row r="80" spans="1:9" x14ac:dyDescent="0.25">
      <c r="A80" s="174">
        <f>--ISNUMBER(IFERROR(SEARCH('Project Costing'!#REF!,Services!I87,1),""))</f>
        <v>0</v>
      </c>
      <c r="B80" s="174" t="str">
        <f>IF(A80=1,COUNTIF($A$8:A80,1),"")</f>
        <v/>
      </c>
      <c r="C80" s="157" t="str">
        <f>IFERROR(INDEX(Services!$I$15:$I$3007,MATCH(ROWS($C$8:C80),$B$8:$B$3000,0)),"")</f>
        <v/>
      </c>
      <c r="D80" s="157" t="str">
        <f>IFERROR($C$8:INDEX($C$8:$C$3000,COUNTIF($C$8:$C$3000,"?*")),"")</f>
        <v/>
      </c>
      <c r="E80" s="174"/>
      <c r="F80" s="174">
        <f>--ISNUMBER(IFERROR(SEARCH('Project Costing'!#REF!,Services!I87,1),""))</f>
        <v>0</v>
      </c>
      <c r="G80" s="174" t="str">
        <f>IF(F80=1,COUNTIF($F$8:F80,1),"")</f>
        <v/>
      </c>
      <c r="H80" s="157" t="str">
        <f>IFERROR(INDEX(Services!$I$15:$I$3007,MATCH(ROWS($H$8:H80),$G$8:$G$3000,0)),"")</f>
        <v/>
      </c>
      <c r="I80" s="157" t="str">
        <f>IFERROR($H$8:INDEX($H$8:$H$3000,COUNTIF($H$8:$H$3000,"?*")),"")</f>
        <v/>
      </c>
    </row>
    <row r="81" spans="1:9" x14ac:dyDescent="0.25">
      <c r="A81" s="174">
        <f>--ISNUMBER(IFERROR(SEARCH('Project Costing'!#REF!,Services!I88,1),""))</f>
        <v>0</v>
      </c>
      <c r="B81" s="174" t="str">
        <f>IF(A81=1,COUNTIF($A$8:A81,1),"")</f>
        <v/>
      </c>
      <c r="C81" s="157" t="str">
        <f>IFERROR(INDEX(Services!$I$15:$I$3007,MATCH(ROWS($C$8:C81),$B$8:$B$3000,0)),"")</f>
        <v/>
      </c>
      <c r="D81" s="157" t="str">
        <f>IFERROR($C$8:INDEX($C$8:$C$3000,COUNTIF($C$8:$C$3000,"?*")),"")</f>
        <v/>
      </c>
      <c r="E81" s="174"/>
      <c r="F81" s="174">
        <f>--ISNUMBER(IFERROR(SEARCH('Project Costing'!#REF!,Services!I88,1),""))</f>
        <v>0</v>
      </c>
      <c r="G81" s="174" t="str">
        <f>IF(F81=1,COUNTIF($F$8:F81,1),"")</f>
        <v/>
      </c>
      <c r="H81" s="157" t="str">
        <f>IFERROR(INDEX(Services!$I$15:$I$3007,MATCH(ROWS($H$8:H81),$G$8:$G$3000,0)),"")</f>
        <v/>
      </c>
      <c r="I81" s="157" t="str">
        <f>IFERROR($H$8:INDEX($H$8:$H$3000,COUNTIF($H$8:$H$3000,"?*")),"")</f>
        <v/>
      </c>
    </row>
    <row r="82" spans="1:9" x14ac:dyDescent="0.25">
      <c r="A82" s="174">
        <f>--ISNUMBER(IFERROR(SEARCH('Project Costing'!#REF!,Services!I89,1),""))</f>
        <v>0</v>
      </c>
      <c r="B82" s="174" t="str">
        <f>IF(A82=1,COUNTIF($A$8:A82,1),"")</f>
        <v/>
      </c>
      <c r="C82" s="157" t="str">
        <f>IFERROR(INDEX(Services!$I$15:$I$3007,MATCH(ROWS($C$8:C82),$B$8:$B$3000,0)),"")</f>
        <v/>
      </c>
      <c r="D82" s="157" t="str">
        <f>IFERROR($C$8:INDEX($C$8:$C$3000,COUNTIF($C$8:$C$3000,"?*")),"")</f>
        <v/>
      </c>
      <c r="E82" s="174"/>
      <c r="F82" s="174">
        <f>--ISNUMBER(IFERROR(SEARCH('Project Costing'!#REF!,Services!I89,1),""))</f>
        <v>0</v>
      </c>
      <c r="G82" s="174" t="str">
        <f>IF(F82=1,COUNTIF($F$8:F82,1),"")</f>
        <v/>
      </c>
      <c r="H82" s="157" t="str">
        <f>IFERROR(INDEX(Services!$I$15:$I$3007,MATCH(ROWS($H$8:H82),$G$8:$G$3000,0)),"")</f>
        <v/>
      </c>
      <c r="I82" s="157" t="str">
        <f>IFERROR($H$8:INDEX($H$8:$H$3000,COUNTIF($H$8:$H$3000,"?*")),"")</f>
        <v/>
      </c>
    </row>
    <row r="83" spans="1:9" x14ac:dyDescent="0.25">
      <c r="A83" s="174">
        <f>--ISNUMBER(IFERROR(SEARCH('Project Costing'!#REF!,Services!I90,1),""))</f>
        <v>0</v>
      </c>
      <c r="B83" s="174" t="str">
        <f>IF(A83=1,COUNTIF($A$8:A83,1),"")</f>
        <v/>
      </c>
      <c r="C83" s="157" t="str">
        <f>IFERROR(INDEX(Services!$I$15:$I$3007,MATCH(ROWS($C$8:C83),$B$8:$B$3000,0)),"")</f>
        <v/>
      </c>
      <c r="D83" s="157" t="str">
        <f>IFERROR($C$8:INDEX($C$8:$C$3000,COUNTIF($C$8:$C$3000,"?*")),"")</f>
        <v/>
      </c>
      <c r="E83" s="174"/>
      <c r="F83" s="174">
        <f>--ISNUMBER(IFERROR(SEARCH('Project Costing'!#REF!,Services!I90,1),""))</f>
        <v>0</v>
      </c>
      <c r="G83" s="174" t="str">
        <f>IF(F83=1,COUNTIF($F$8:F83,1),"")</f>
        <v/>
      </c>
      <c r="H83" s="157" t="str">
        <f>IFERROR(INDEX(Services!$I$15:$I$3007,MATCH(ROWS($H$8:H83),$G$8:$G$3000,0)),"")</f>
        <v/>
      </c>
      <c r="I83" s="157" t="str">
        <f>IFERROR($H$8:INDEX($H$8:$H$3000,COUNTIF($H$8:$H$3000,"?*")),"")</f>
        <v/>
      </c>
    </row>
    <row r="84" spans="1:9" x14ac:dyDescent="0.25">
      <c r="A84" s="174">
        <f>--ISNUMBER(IFERROR(SEARCH('Project Costing'!#REF!,Services!I91,1),""))</f>
        <v>0</v>
      </c>
      <c r="B84" s="174" t="str">
        <f>IF(A84=1,COUNTIF($A$8:A84,1),"")</f>
        <v/>
      </c>
      <c r="C84" s="157" t="str">
        <f>IFERROR(INDEX(Services!$I$15:$I$3007,MATCH(ROWS($C$8:C84),$B$8:$B$3000,0)),"")</f>
        <v/>
      </c>
      <c r="D84" s="157" t="str">
        <f>IFERROR($C$8:INDEX($C$8:$C$3000,COUNTIF($C$8:$C$3000,"?*")),"")</f>
        <v/>
      </c>
      <c r="E84" s="174"/>
      <c r="F84" s="174">
        <f>--ISNUMBER(IFERROR(SEARCH('Project Costing'!#REF!,Services!I91,1),""))</f>
        <v>0</v>
      </c>
      <c r="G84" s="174" t="str">
        <f>IF(F84=1,COUNTIF($F$8:F84,1),"")</f>
        <v/>
      </c>
      <c r="H84" s="157" t="str">
        <f>IFERROR(INDEX(Services!$I$15:$I$3007,MATCH(ROWS($H$8:H84),$G$8:$G$3000,0)),"")</f>
        <v/>
      </c>
      <c r="I84" s="157" t="str">
        <f>IFERROR($H$8:INDEX($H$8:$H$3000,COUNTIF($H$8:$H$3000,"?*")),"")</f>
        <v/>
      </c>
    </row>
    <row r="85" spans="1:9" x14ac:dyDescent="0.25">
      <c r="A85" s="174">
        <f>--ISNUMBER(IFERROR(SEARCH('Project Costing'!#REF!,Services!I92,1),""))</f>
        <v>0</v>
      </c>
      <c r="B85" s="174" t="str">
        <f>IF(A85=1,COUNTIF($A$8:A85,1),"")</f>
        <v/>
      </c>
      <c r="C85" s="157" t="str">
        <f>IFERROR(INDEX(Services!$I$15:$I$3007,MATCH(ROWS($C$8:C85),$B$8:$B$3000,0)),"")</f>
        <v/>
      </c>
      <c r="D85" s="157" t="str">
        <f>IFERROR($C$8:INDEX($C$8:$C$3000,COUNTIF($C$8:$C$3000,"?*")),"")</f>
        <v/>
      </c>
      <c r="E85" s="174"/>
      <c r="F85" s="174">
        <f>--ISNUMBER(IFERROR(SEARCH('Project Costing'!#REF!,Services!I92,1),""))</f>
        <v>0</v>
      </c>
      <c r="G85" s="174" t="str">
        <f>IF(F85=1,COUNTIF($F$8:F85,1),"")</f>
        <v/>
      </c>
      <c r="H85" s="157" t="str">
        <f>IFERROR(INDEX(Services!$I$15:$I$3007,MATCH(ROWS($H$8:H85),$G$8:$G$3000,0)),"")</f>
        <v/>
      </c>
      <c r="I85" s="157" t="str">
        <f>IFERROR($H$8:INDEX($H$8:$H$3000,COUNTIF($H$8:$H$3000,"?*")),"")</f>
        <v/>
      </c>
    </row>
    <row r="86" spans="1:9" x14ac:dyDescent="0.25">
      <c r="A86" s="174">
        <f>--ISNUMBER(IFERROR(SEARCH('Project Costing'!#REF!,Services!I93,1),""))</f>
        <v>0</v>
      </c>
      <c r="B86" s="174" t="str">
        <f>IF(A86=1,COUNTIF($A$8:A86,1),"")</f>
        <v/>
      </c>
      <c r="C86" s="157" t="str">
        <f>IFERROR(INDEX(Services!$I$15:$I$3007,MATCH(ROWS($C$8:C86),$B$8:$B$3000,0)),"")</f>
        <v/>
      </c>
      <c r="D86" s="157" t="str">
        <f>IFERROR($C$8:INDEX($C$8:$C$3000,COUNTIF($C$8:$C$3000,"?*")),"")</f>
        <v/>
      </c>
      <c r="E86" s="174"/>
      <c r="F86" s="174">
        <f>--ISNUMBER(IFERROR(SEARCH('Project Costing'!#REF!,Services!I93,1),""))</f>
        <v>0</v>
      </c>
      <c r="G86" s="174" t="str">
        <f>IF(F86=1,COUNTIF($F$8:F86,1),"")</f>
        <v/>
      </c>
      <c r="H86" s="157" t="str">
        <f>IFERROR(INDEX(Services!$I$15:$I$3007,MATCH(ROWS($H$8:H86),$G$8:$G$3000,0)),"")</f>
        <v/>
      </c>
      <c r="I86" s="157" t="str">
        <f>IFERROR($H$8:INDEX($H$8:$H$3000,COUNTIF($H$8:$H$3000,"?*")),"")</f>
        <v/>
      </c>
    </row>
    <row r="87" spans="1:9" x14ac:dyDescent="0.25">
      <c r="A87" s="174">
        <f>--ISNUMBER(IFERROR(SEARCH('Project Costing'!#REF!,Services!I94,1),""))</f>
        <v>0</v>
      </c>
      <c r="B87" s="174" t="str">
        <f>IF(A87=1,COUNTIF($A$8:A87,1),"")</f>
        <v/>
      </c>
      <c r="C87" s="157" t="str">
        <f>IFERROR(INDEX(Services!$I$15:$I$3007,MATCH(ROWS($C$8:C87),$B$8:$B$3000,0)),"")</f>
        <v/>
      </c>
      <c r="D87" s="157" t="str">
        <f>IFERROR($C$8:INDEX($C$8:$C$3000,COUNTIF($C$8:$C$3000,"?*")),"")</f>
        <v/>
      </c>
      <c r="E87" s="174"/>
      <c r="F87" s="174">
        <f>--ISNUMBER(IFERROR(SEARCH('Project Costing'!#REF!,Services!I94,1),""))</f>
        <v>0</v>
      </c>
      <c r="G87" s="174" t="str">
        <f>IF(F87=1,COUNTIF($F$8:F87,1),"")</f>
        <v/>
      </c>
      <c r="H87" s="157" t="str">
        <f>IFERROR(INDEX(Services!$I$15:$I$3007,MATCH(ROWS($H$8:H87),$G$8:$G$3000,0)),"")</f>
        <v/>
      </c>
      <c r="I87" s="157" t="str">
        <f>IFERROR($H$8:INDEX($H$8:$H$3000,COUNTIF($H$8:$H$3000,"?*")),"")</f>
        <v/>
      </c>
    </row>
    <row r="88" spans="1:9" x14ac:dyDescent="0.25">
      <c r="A88" s="174">
        <f>--ISNUMBER(IFERROR(SEARCH('Project Costing'!#REF!,Services!I95,1),""))</f>
        <v>0</v>
      </c>
      <c r="B88" s="174" t="str">
        <f>IF(A88=1,COUNTIF($A$8:A88,1),"")</f>
        <v/>
      </c>
      <c r="C88" s="157" t="str">
        <f>IFERROR(INDEX(Services!$I$15:$I$3007,MATCH(ROWS($C$8:C88),$B$8:$B$3000,0)),"")</f>
        <v/>
      </c>
      <c r="D88" s="157" t="str">
        <f>IFERROR($C$8:INDEX($C$8:$C$3000,COUNTIF($C$8:$C$3000,"?*")),"")</f>
        <v/>
      </c>
      <c r="E88" s="174"/>
      <c r="F88" s="174">
        <f>--ISNUMBER(IFERROR(SEARCH('Project Costing'!#REF!,Services!I95,1),""))</f>
        <v>0</v>
      </c>
      <c r="G88" s="174" t="str">
        <f>IF(F88=1,COUNTIF($F$8:F88,1),"")</f>
        <v/>
      </c>
      <c r="H88" s="157" t="str">
        <f>IFERROR(INDEX(Services!$I$15:$I$3007,MATCH(ROWS($H$8:H88),$G$8:$G$3000,0)),"")</f>
        <v/>
      </c>
      <c r="I88" s="157" t="str">
        <f>IFERROR($H$8:INDEX($H$8:$H$3000,COUNTIF($H$8:$H$3000,"?*")),"")</f>
        <v/>
      </c>
    </row>
    <row r="89" spans="1:9" x14ac:dyDescent="0.25">
      <c r="A89" s="174">
        <f>--ISNUMBER(IFERROR(SEARCH('Project Costing'!#REF!,Services!I96,1),""))</f>
        <v>0</v>
      </c>
      <c r="B89" s="174" t="str">
        <f>IF(A89=1,COUNTIF($A$8:A89,1),"")</f>
        <v/>
      </c>
      <c r="C89" s="157" t="str">
        <f>IFERROR(INDEX(Services!$I$15:$I$3007,MATCH(ROWS($C$8:C89),$B$8:$B$3000,0)),"")</f>
        <v/>
      </c>
      <c r="D89" s="157" t="str">
        <f>IFERROR($C$8:INDEX($C$8:$C$3000,COUNTIF($C$8:$C$3000,"?*")),"")</f>
        <v/>
      </c>
      <c r="E89" s="174"/>
      <c r="F89" s="174">
        <f>--ISNUMBER(IFERROR(SEARCH('Project Costing'!#REF!,Services!I96,1),""))</f>
        <v>0</v>
      </c>
      <c r="G89" s="174" t="str">
        <f>IF(F89=1,COUNTIF($F$8:F89,1),"")</f>
        <v/>
      </c>
      <c r="H89" s="157" t="str">
        <f>IFERROR(INDEX(Services!$I$15:$I$3007,MATCH(ROWS($H$8:H89),$G$8:$G$3000,0)),"")</f>
        <v/>
      </c>
      <c r="I89" s="157" t="str">
        <f>IFERROR($H$8:INDEX($H$8:$H$3000,COUNTIF($H$8:$H$3000,"?*")),"")</f>
        <v/>
      </c>
    </row>
    <row r="90" spans="1:9" x14ac:dyDescent="0.25">
      <c r="A90" s="174">
        <f>--ISNUMBER(IFERROR(SEARCH('Project Costing'!#REF!,Services!I97,1),""))</f>
        <v>0</v>
      </c>
      <c r="B90" s="174" t="str">
        <f>IF(A90=1,COUNTIF($A$8:A90,1),"")</f>
        <v/>
      </c>
      <c r="C90" s="157" t="str">
        <f>IFERROR(INDEX(Services!$I$15:$I$3007,MATCH(ROWS($C$8:C90),$B$8:$B$3000,0)),"")</f>
        <v/>
      </c>
      <c r="D90" s="157" t="str">
        <f>IFERROR($C$8:INDEX($C$8:$C$3000,COUNTIF($C$8:$C$3000,"?*")),"")</f>
        <v/>
      </c>
      <c r="E90" s="174"/>
      <c r="F90" s="174">
        <f>--ISNUMBER(IFERROR(SEARCH('Project Costing'!#REF!,Services!I97,1),""))</f>
        <v>0</v>
      </c>
      <c r="G90" s="174" t="str">
        <f>IF(F90=1,COUNTIF($F$8:F90,1),"")</f>
        <v/>
      </c>
      <c r="H90" s="157" t="str">
        <f>IFERROR(INDEX(Services!$I$15:$I$3007,MATCH(ROWS($H$8:H90),$G$8:$G$3000,0)),"")</f>
        <v/>
      </c>
      <c r="I90" s="157" t="str">
        <f>IFERROR($H$8:INDEX($H$8:$H$3000,COUNTIF($H$8:$H$3000,"?*")),"")</f>
        <v/>
      </c>
    </row>
    <row r="91" spans="1:9" x14ac:dyDescent="0.25">
      <c r="A91" s="174">
        <f>--ISNUMBER(IFERROR(SEARCH('Project Costing'!#REF!,Services!I98,1),""))</f>
        <v>0</v>
      </c>
      <c r="B91" s="174" t="str">
        <f>IF(A91=1,COUNTIF($A$8:A91,1),"")</f>
        <v/>
      </c>
      <c r="C91" s="174"/>
      <c r="D91" s="157">
        <f>IFERROR($C$8:INDEX($C$8:$C$3000,COUNTIF($C$8:$C$3000,"?*")),"")</f>
        <v>0</v>
      </c>
      <c r="E91" s="174"/>
      <c r="F91" s="174">
        <f>--ISNUMBER(IFERROR(SEARCH('Project Costing'!#REF!,Services!I98,1),""))</f>
        <v>0</v>
      </c>
      <c r="G91" s="174" t="str">
        <f>IF(F91=1,COUNTIF($F$8:F91,1),"")</f>
        <v/>
      </c>
      <c r="H91" s="174"/>
      <c r="I91" s="157">
        <f>IFERROR($H$8:INDEX($H$8:$H$3000,COUNTIF($H$8:$H$3000,"?*")),"")</f>
        <v>0</v>
      </c>
    </row>
    <row r="92" spans="1:9" x14ac:dyDescent="0.25">
      <c r="A92" s="174">
        <f>--ISNUMBER(IFERROR(SEARCH('Project Costing'!#REF!,Services!I99,1),""))</f>
        <v>0</v>
      </c>
      <c r="B92" s="174" t="str">
        <f>IF(A92=1,COUNTIF($A$8:A92,1),"")</f>
        <v/>
      </c>
      <c r="C92" s="174"/>
      <c r="D92" s="157">
        <f>IFERROR($C$8:INDEX($C$8:$C$3000,COUNTIF($C$8:$C$3000,"?*")),"")</f>
        <v>0</v>
      </c>
      <c r="E92" s="174"/>
      <c r="F92" s="174">
        <f>--ISNUMBER(IFERROR(SEARCH('Project Costing'!#REF!,Services!I99,1),""))</f>
        <v>0</v>
      </c>
      <c r="G92" s="174" t="str">
        <f>IF(F92=1,COUNTIF($F$8:F92,1),"")</f>
        <v/>
      </c>
      <c r="H92" s="174"/>
      <c r="I92" s="157">
        <f>IFERROR($H$8:INDEX($H$8:$H$3000,COUNTIF($H$8:$H$3000,"?*")),"")</f>
        <v>0</v>
      </c>
    </row>
    <row r="93" spans="1:9" x14ac:dyDescent="0.25">
      <c r="A93" s="174">
        <f>--ISNUMBER(IFERROR(SEARCH('Project Costing'!#REF!,Services!I100,1),""))</f>
        <v>0</v>
      </c>
      <c r="B93" s="174" t="str">
        <f>IF(A93=1,COUNTIF($A$8:A93,1),"")</f>
        <v/>
      </c>
      <c r="C93" s="174"/>
      <c r="D93" s="157">
        <f>IFERROR($C$8:INDEX($C$8:$C$3000,COUNTIF($C$8:$C$3000,"?*")),"")</f>
        <v>0</v>
      </c>
      <c r="E93" s="174"/>
      <c r="F93" s="174">
        <f>--ISNUMBER(IFERROR(SEARCH('Project Costing'!#REF!,Services!I100,1),""))</f>
        <v>0</v>
      </c>
      <c r="G93" s="174" t="str">
        <f>IF(F93=1,COUNTIF($F$8:F93,1),"")</f>
        <v/>
      </c>
      <c r="H93" s="174"/>
      <c r="I93" s="157">
        <f>IFERROR($H$8:INDEX($H$8:$H$3000,COUNTIF($H$8:$H$3000,"?*")),"")</f>
        <v>0</v>
      </c>
    </row>
    <row r="94" spans="1:9" x14ac:dyDescent="0.25">
      <c r="A94" s="174">
        <f>--ISNUMBER(IFERROR(SEARCH('Project Costing'!#REF!,Services!I101,1),""))</f>
        <v>0</v>
      </c>
      <c r="B94" s="174" t="str">
        <f>IF(A94=1,COUNTIF($A$8:A94,1),"")</f>
        <v/>
      </c>
      <c r="C94" s="174"/>
      <c r="D94" s="157">
        <f>IFERROR($C$8:INDEX($C$8:$C$3000,COUNTIF($C$8:$C$3000,"?*")),"")</f>
        <v>0</v>
      </c>
      <c r="E94" s="174"/>
      <c r="F94" s="174">
        <f>--ISNUMBER(IFERROR(SEARCH('Project Costing'!#REF!,Services!I101,1),""))</f>
        <v>0</v>
      </c>
      <c r="G94" s="174" t="str">
        <f>IF(F94=1,COUNTIF($F$8:F94,1),"")</f>
        <v/>
      </c>
      <c r="H94" s="174"/>
      <c r="I94" s="157">
        <f>IFERROR($H$8:INDEX($H$8:$H$3000,COUNTIF($H$8:$H$3000,"?*")),"")</f>
        <v>0</v>
      </c>
    </row>
    <row r="95" spans="1:9" x14ac:dyDescent="0.25">
      <c r="A95" s="174">
        <f>--ISNUMBER(IFERROR(SEARCH('Project Costing'!#REF!,Services!I102,1),""))</f>
        <v>0</v>
      </c>
      <c r="B95" s="174" t="str">
        <f>IF(A95=1,COUNTIF($A$8:A95,1),"")</f>
        <v/>
      </c>
      <c r="C95" s="174"/>
      <c r="D95" s="157">
        <f>IFERROR($C$8:INDEX($C$8:$C$3000,COUNTIF($C$8:$C$3000,"?*")),"")</f>
        <v>0</v>
      </c>
      <c r="E95" s="174"/>
      <c r="F95" s="174">
        <f>--ISNUMBER(IFERROR(SEARCH('Project Costing'!#REF!,Services!I102,1),""))</f>
        <v>0</v>
      </c>
      <c r="G95" s="174" t="str">
        <f>IF(F95=1,COUNTIF($F$8:F95,1),"")</f>
        <v/>
      </c>
      <c r="H95" s="174"/>
      <c r="I95" s="157">
        <f>IFERROR($H$8:INDEX($H$8:$H$3000,COUNTIF($H$8:$H$3000,"?*")),"")</f>
        <v>0</v>
      </c>
    </row>
    <row r="96" spans="1:9" x14ac:dyDescent="0.25">
      <c r="A96" s="174">
        <f>--ISNUMBER(IFERROR(SEARCH('Project Costing'!#REF!,Services!I103,1),""))</f>
        <v>0</v>
      </c>
      <c r="B96" s="174" t="str">
        <f>IF(A96=1,COUNTIF($A$8:A96,1),"")</f>
        <v/>
      </c>
      <c r="C96" s="174"/>
      <c r="D96" s="157">
        <f>IFERROR($C$8:INDEX($C$8:$C$3000,COUNTIF($C$8:$C$3000,"?*")),"")</f>
        <v>0</v>
      </c>
      <c r="E96" s="174"/>
      <c r="F96" s="174">
        <f>--ISNUMBER(IFERROR(SEARCH('Project Costing'!#REF!,Services!I103,1),""))</f>
        <v>0</v>
      </c>
      <c r="G96" s="174" t="str">
        <f>IF(F96=1,COUNTIF($F$8:F96,1),"")</f>
        <v/>
      </c>
      <c r="H96" s="174"/>
      <c r="I96" s="157">
        <f>IFERROR($H$8:INDEX($H$8:$H$3000,COUNTIF($H$8:$H$3000,"?*")),"")</f>
        <v>0</v>
      </c>
    </row>
    <row r="97" spans="1:9" x14ac:dyDescent="0.25">
      <c r="A97" s="174">
        <f>--ISNUMBER(IFERROR(SEARCH('Project Costing'!#REF!,Services!I104,1),""))</f>
        <v>0</v>
      </c>
      <c r="B97" s="174" t="str">
        <f>IF(A97=1,COUNTIF($A$8:A97,1),"")</f>
        <v/>
      </c>
      <c r="C97" s="174"/>
      <c r="D97" s="157">
        <f>IFERROR($C$8:INDEX($C$8:$C$3000,COUNTIF($C$8:$C$3000,"?*")),"")</f>
        <v>0</v>
      </c>
      <c r="E97" s="174"/>
      <c r="F97" s="174">
        <f>--ISNUMBER(IFERROR(SEARCH('Project Costing'!#REF!,Services!I104,1),""))</f>
        <v>0</v>
      </c>
      <c r="G97" s="174" t="str">
        <f>IF(F97=1,COUNTIF($F$8:F97,1),"")</f>
        <v/>
      </c>
      <c r="H97" s="174"/>
      <c r="I97" s="157">
        <f>IFERROR($H$8:INDEX($H$8:$H$3000,COUNTIF($H$8:$H$3000,"?*")),"")</f>
        <v>0</v>
      </c>
    </row>
    <row r="98" spans="1:9" x14ac:dyDescent="0.25">
      <c r="A98" s="174">
        <f>--ISNUMBER(IFERROR(SEARCH('Project Costing'!#REF!,Services!I105,1),""))</f>
        <v>0</v>
      </c>
      <c r="B98" s="174" t="str">
        <f>IF(A98=1,COUNTIF($A$8:A98,1),"")</f>
        <v/>
      </c>
      <c r="C98" s="174"/>
      <c r="D98" s="157">
        <f>IFERROR($C$8:INDEX($C$8:$C$3000,COUNTIF($C$8:$C$3000,"?*")),"")</f>
        <v>0</v>
      </c>
      <c r="E98" s="174"/>
      <c r="F98" s="174">
        <f>--ISNUMBER(IFERROR(SEARCH('Project Costing'!#REF!,Services!I105,1),""))</f>
        <v>0</v>
      </c>
      <c r="G98" s="174" t="str">
        <f>IF(F98=1,COUNTIF($F$8:F98,1),"")</f>
        <v/>
      </c>
      <c r="H98" s="174"/>
      <c r="I98" s="157">
        <f>IFERROR($H$8:INDEX($H$8:$H$3000,COUNTIF($H$8:$H$3000,"?*")),"")</f>
        <v>0</v>
      </c>
    </row>
    <row r="99" spans="1:9" x14ac:dyDescent="0.25">
      <c r="A99" s="174">
        <f>--ISNUMBER(IFERROR(SEARCH('Project Costing'!#REF!,Services!I106,1),""))</f>
        <v>0</v>
      </c>
      <c r="B99" s="174" t="str">
        <f>IF(A99=1,COUNTIF($A$8:A99,1),"")</f>
        <v/>
      </c>
      <c r="C99" s="174"/>
      <c r="D99" s="157">
        <f>IFERROR($C$8:INDEX($C$8:$C$3000,COUNTIF($C$8:$C$3000,"?*")),"")</f>
        <v>0</v>
      </c>
      <c r="E99" s="174"/>
      <c r="F99" s="174">
        <f>--ISNUMBER(IFERROR(SEARCH('Project Costing'!#REF!,Services!I106,1),""))</f>
        <v>0</v>
      </c>
      <c r="G99" s="174" t="str">
        <f>IF(F99=1,COUNTIF($F$8:F99,1),"")</f>
        <v/>
      </c>
      <c r="H99" s="174"/>
      <c r="I99" s="157">
        <f>IFERROR($H$8:INDEX($H$8:$H$3000,COUNTIF($H$8:$H$3000,"?*")),"")</f>
        <v>0</v>
      </c>
    </row>
    <row r="100" spans="1:9" x14ac:dyDescent="0.25">
      <c r="A100" s="174">
        <f>--ISNUMBER(IFERROR(SEARCH('Project Costing'!#REF!,Services!I107,1),""))</f>
        <v>0</v>
      </c>
      <c r="B100" s="174" t="str">
        <f>IF(A100=1,COUNTIF($A$8:A100,1),"")</f>
        <v/>
      </c>
      <c r="C100" s="174"/>
      <c r="D100" s="157">
        <f>IFERROR($C$8:INDEX($C$8:$C$3000,COUNTIF($C$8:$C$3000,"?*")),"")</f>
        <v>0</v>
      </c>
      <c r="E100" s="174"/>
      <c r="F100" s="174">
        <f>--ISNUMBER(IFERROR(SEARCH('Project Costing'!#REF!,Services!I107,1),""))</f>
        <v>0</v>
      </c>
      <c r="G100" s="174" t="str">
        <f>IF(F100=1,COUNTIF($F$8:F100,1),"")</f>
        <v/>
      </c>
      <c r="H100" s="174"/>
      <c r="I100" s="157">
        <f>IFERROR($H$8:INDEX($H$8:$H$3000,COUNTIF($H$8:$H$3000,"?*")),"")</f>
        <v>0</v>
      </c>
    </row>
    <row r="101" spans="1:9" x14ac:dyDescent="0.25">
      <c r="A101" s="174">
        <f>--ISNUMBER(IFERROR(SEARCH('Project Costing'!#REF!,Services!I108,1),""))</f>
        <v>0</v>
      </c>
      <c r="B101" s="174" t="str">
        <f>IF(A101=1,COUNTIF($A$8:A101,1),"")</f>
        <v/>
      </c>
      <c r="C101" s="174"/>
      <c r="D101" s="157">
        <f>IFERROR($C$8:INDEX($C$8:$C$3000,COUNTIF($C$8:$C$3000,"?*")),"")</f>
        <v>0</v>
      </c>
      <c r="E101" s="174"/>
      <c r="F101" s="174">
        <f>--ISNUMBER(IFERROR(SEARCH('Project Costing'!#REF!,Services!I108,1),""))</f>
        <v>0</v>
      </c>
      <c r="G101" s="174" t="str">
        <f>IF(F101=1,COUNTIF($F$8:F101,1),"")</f>
        <v/>
      </c>
      <c r="H101" s="174"/>
      <c r="I101" s="157">
        <f>IFERROR($H$8:INDEX($H$8:$H$3000,COUNTIF($H$8:$H$3000,"?*")),"")</f>
        <v>0</v>
      </c>
    </row>
    <row r="102" spans="1:9" x14ac:dyDescent="0.25">
      <c r="A102" s="174">
        <f>--ISNUMBER(IFERROR(SEARCH('Project Costing'!#REF!,Services!I109,1),""))</f>
        <v>0</v>
      </c>
      <c r="B102" s="174" t="str">
        <f>IF(A102=1,COUNTIF($A$8:A102,1),"")</f>
        <v/>
      </c>
      <c r="C102" s="174"/>
      <c r="D102" s="157">
        <f>IFERROR($C$8:INDEX($C$8:$C$3000,COUNTIF($C$8:$C$3000,"?*")),"")</f>
        <v>0</v>
      </c>
      <c r="E102" s="174"/>
      <c r="F102" s="174">
        <f>--ISNUMBER(IFERROR(SEARCH('Project Costing'!#REF!,Services!I109,1),""))</f>
        <v>0</v>
      </c>
      <c r="G102" s="174" t="str">
        <f>IF(F102=1,COUNTIF($F$8:F102,1),"")</f>
        <v/>
      </c>
      <c r="H102" s="174"/>
      <c r="I102" s="157">
        <f>IFERROR($H$8:INDEX($H$8:$H$3000,COUNTIF($H$8:$H$3000,"?*")),"")</f>
        <v>0</v>
      </c>
    </row>
    <row r="103" spans="1:9" x14ac:dyDescent="0.25">
      <c r="A103" s="174">
        <f>--ISNUMBER(IFERROR(SEARCH('Project Costing'!#REF!,Services!I110,1),""))</f>
        <v>0</v>
      </c>
      <c r="B103" s="174" t="str">
        <f>IF(A103=1,COUNTIF($A$8:A103,1),"")</f>
        <v/>
      </c>
      <c r="C103" s="174"/>
      <c r="D103" s="157">
        <f>IFERROR($C$8:INDEX($C$8:$C$3000,COUNTIF($C$8:$C$3000,"?*")),"")</f>
        <v>0</v>
      </c>
      <c r="E103" s="174"/>
      <c r="F103" s="174">
        <f>--ISNUMBER(IFERROR(SEARCH('Project Costing'!#REF!,Services!I110,1),""))</f>
        <v>0</v>
      </c>
      <c r="G103" s="174" t="str">
        <f>IF(F103=1,COUNTIF($F$8:F103,1),"")</f>
        <v/>
      </c>
      <c r="H103" s="174"/>
      <c r="I103" s="157">
        <f>IFERROR($H$8:INDEX($H$8:$H$3000,COUNTIF($H$8:$H$3000,"?*")),"")</f>
        <v>0</v>
      </c>
    </row>
    <row r="104" spans="1:9" x14ac:dyDescent="0.25">
      <c r="A104" s="174">
        <f>--ISNUMBER(IFERROR(SEARCH('Project Costing'!#REF!,Services!I111,1),""))</f>
        <v>0</v>
      </c>
      <c r="B104" s="174" t="str">
        <f>IF(A104=1,COUNTIF($A$8:A104,1),"")</f>
        <v/>
      </c>
      <c r="C104" s="174"/>
      <c r="D104" s="157">
        <f>IFERROR($C$8:INDEX($C$8:$C$3000,COUNTIF($C$8:$C$3000,"?*")),"")</f>
        <v>0</v>
      </c>
      <c r="E104" s="174"/>
      <c r="F104" s="174">
        <f>--ISNUMBER(IFERROR(SEARCH('Project Costing'!#REF!,Services!I111,1),""))</f>
        <v>0</v>
      </c>
      <c r="G104" s="174" t="str">
        <f>IF(F104=1,COUNTIF($F$8:F104,1),"")</f>
        <v/>
      </c>
      <c r="H104" s="174"/>
      <c r="I104" s="157">
        <f>IFERROR($H$8:INDEX($H$8:$H$3000,COUNTIF($H$8:$H$3000,"?*")),"")</f>
        <v>0</v>
      </c>
    </row>
    <row r="105" spans="1:9" x14ac:dyDescent="0.25">
      <c r="A105" s="174">
        <f>--ISNUMBER(IFERROR(SEARCH('Project Costing'!#REF!,Services!I112,1),""))</f>
        <v>0</v>
      </c>
      <c r="B105" s="174" t="str">
        <f>IF(A105=1,COUNTIF($A$8:A105,1),"")</f>
        <v/>
      </c>
      <c r="C105" s="174"/>
      <c r="D105" s="157">
        <f>IFERROR($C$8:INDEX($C$8:$C$3000,COUNTIF($C$8:$C$3000,"?*")),"")</f>
        <v>0</v>
      </c>
      <c r="E105" s="174"/>
      <c r="F105" s="174">
        <f>--ISNUMBER(IFERROR(SEARCH('Project Costing'!#REF!,Services!I112,1),""))</f>
        <v>0</v>
      </c>
      <c r="G105" s="174" t="str">
        <f>IF(F105=1,COUNTIF($F$8:F105,1),"")</f>
        <v/>
      </c>
      <c r="H105" s="174"/>
      <c r="I105" s="157">
        <f>IFERROR($H$8:INDEX($H$8:$H$3000,COUNTIF($H$8:$H$3000,"?*")),"")</f>
        <v>0</v>
      </c>
    </row>
    <row r="106" spans="1:9" x14ac:dyDescent="0.25">
      <c r="A106" s="174">
        <f>--ISNUMBER(IFERROR(SEARCH('Project Costing'!#REF!,Services!I113,1),""))</f>
        <v>0</v>
      </c>
      <c r="B106" s="174" t="str">
        <f>IF(A106=1,COUNTIF($A$8:A106,1),"")</f>
        <v/>
      </c>
      <c r="C106" s="174"/>
      <c r="D106" s="157">
        <f>IFERROR($C$8:INDEX($C$8:$C$3000,COUNTIF($C$8:$C$3000,"?*")),"")</f>
        <v>0</v>
      </c>
      <c r="E106" s="174"/>
      <c r="F106" s="174">
        <f>--ISNUMBER(IFERROR(SEARCH('Project Costing'!#REF!,Services!I113,1),""))</f>
        <v>0</v>
      </c>
      <c r="G106" s="174" t="str">
        <f>IF(F106=1,COUNTIF($F$8:F106,1),"")</f>
        <v/>
      </c>
      <c r="H106" s="174"/>
      <c r="I106" s="157">
        <f>IFERROR($H$8:INDEX($H$8:$H$3000,COUNTIF($H$8:$H$3000,"?*")),"")</f>
        <v>0</v>
      </c>
    </row>
    <row r="107" spans="1:9" x14ac:dyDescent="0.25">
      <c r="A107" s="174">
        <f>--ISNUMBER(IFERROR(SEARCH('Project Costing'!#REF!,Services!I114,1),""))</f>
        <v>0</v>
      </c>
      <c r="B107" s="174" t="str">
        <f>IF(A107=1,COUNTIF($A$8:A107,1),"")</f>
        <v/>
      </c>
      <c r="C107" s="174"/>
      <c r="D107" s="157">
        <f>IFERROR($C$8:INDEX($C$8:$C$3000,COUNTIF($C$8:$C$3000,"?*")),"")</f>
        <v>0</v>
      </c>
      <c r="E107" s="174"/>
      <c r="F107" s="174">
        <f>--ISNUMBER(IFERROR(SEARCH('Project Costing'!#REF!,Services!I114,1),""))</f>
        <v>0</v>
      </c>
      <c r="G107" s="174" t="str">
        <f>IF(F107=1,COUNTIF($F$8:F107,1),"")</f>
        <v/>
      </c>
      <c r="H107" s="174"/>
      <c r="I107" s="157">
        <f>IFERROR($H$8:INDEX($H$8:$H$3000,COUNTIF($H$8:$H$3000,"?*")),"")</f>
        <v>0</v>
      </c>
    </row>
    <row r="108" spans="1:9" x14ac:dyDescent="0.25">
      <c r="A108" s="174">
        <f>--ISNUMBER(IFERROR(SEARCH('Project Costing'!#REF!,Services!I115,1),""))</f>
        <v>0</v>
      </c>
      <c r="B108" s="174" t="str">
        <f>IF(A108=1,COUNTIF($A$8:A108,1),"")</f>
        <v/>
      </c>
      <c r="C108" s="174"/>
      <c r="D108" s="157">
        <f>IFERROR($C$8:INDEX($C$8:$C$3000,COUNTIF($C$8:$C$3000,"?*")),"")</f>
        <v>0</v>
      </c>
      <c r="E108" s="174"/>
      <c r="F108" s="174">
        <f>--ISNUMBER(IFERROR(SEARCH('Project Costing'!#REF!,Services!I115,1),""))</f>
        <v>0</v>
      </c>
      <c r="G108" s="174" t="str">
        <f>IF(F108=1,COUNTIF($F$8:F108,1),"")</f>
        <v/>
      </c>
      <c r="H108" s="174"/>
      <c r="I108" s="157">
        <f>IFERROR($H$8:INDEX($H$8:$H$3000,COUNTIF($H$8:$H$3000,"?*")),"")</f>
        <v>0</v>
      </c>
    </row>
    <row r="109" spans="1:9" x14ac:dyDescent="0.25">
      <c r="A109" s="174">
        <f>--ISNUMBER(IFERROR(SEARCH('Project Costing'!#REF!,Services!I116,1),""))</f>
        <v>0</v>
      </c>
      <c r="B109" s="174" t="str">
        <f>IF(A109=1,COUNTIF($A$8:A109,1),"")</f>
        <v/>
      </c>
      <c r="C109" s="174"/>
      <c r="D109" s="157">
        <f>IFERROR($C$8:INDEX($C$8:$C$3000,COUNTIF($C$8:$C$3000,"?*")),"")</f>
        <v>0</v>
      </c>
      <c r="E109" s="174"/>
      <c r="F109" s="174">
        <f>--ISNUMBER(IFERROR(SEARCH('Project Costing'!#REF!,Services!I116,1),""))</f>
        <v>0</v>
      </c>
      <c r="G109" s="174" t="str">
        <f>IF(F109=1,COUNTIF($F$8:F109,1),"")</f>
        <v/>
      </c>
      <c r="H109" s="174"/>
      <c r="I109" s="157">
        <f>IFERROR($H$8:INDEX($H$8:$H$3000,COUNTIF($H$8:$H$3000,"?*")),"")</f>
        <v>0</v>
      </c>
    </row>
    <row r="110" spans="1:9" x14ac:dyDescent="0.25">
      <c r="A110" s="174">
        <f>--ISNUMBER(IFERROR(SEARCH('Project Costing'!#REF!,Services!I117,1),""))</f>
        <v>0</v>
      </c>
      <c r="B110" s="174" t="str">
        <f>IF(A110=1,COUNTIF($A$8:A110,1),"")</f>
        <v/>
      </c>
      <c r="C110" s="174"/>
      <c r="D110" s="157">
        <f>IFERROR($C$8:INDEX($C$8:$C$3000,COUNTIF($C$8:$C$3000,"?*")),"")</f>
        <v>0</v>
      </c>
      <c r="E110" s="174"/>
      <c r="F110" s="174">
        <f>--ISNUMBER(IFERROR(SEARCH('Project Costing'!#REF!,Services!I117,1),""))</f>
        <v>0</v>
      </c>
      <c r="G110" s="174" t="str">
        <f>IF(F110=1,COUNTIF($F$8:F110,1),"")</f>
        <v/>
      </c>
      <c r="H110" s="174"/>
      <c r="I110" s="157">
        <f>IFERROR($H$8:INDEX($H$8:$H$3000,COUNTIF($H$8:$H$3000,"?*")),"")</f>
        <v>0</v>
      </c>
    </row>
    <row r="111" spans="1:9" x14ac:dyDescent="0.25">
      <c r="A111" s="174">
        <f>--ISNUMBER(IFERROR(SEARCH('Project Costing'!#REF!,Services!I118,1),""))</f>
        <v>0</v>
      </c>
      <c r="B111" s="174" t="str">
        <f>IF(A111=1,COUNTIF($A$8:A111,1),"")</f>
        <v/>
      </c>
      <c r="C111" s="174"/>
      <c r="D111" s="157">
        <f>IFERROR($C$8:INDEX($C$8:$C$3000,COUNTIF($C$8:$C$3000,"?*")),"")</f>
        <v>0</v>
      </c>
      <c r="E111" s="174"/>
      <c r="F111" s="174">
        <f>--ISNUMBER(IFERROR(SEARCH('Project Costing'!#REF!,Services!I118,1),""))</f>
        <v>0</v>
      </c>
      <c r="G111" s="174" t="str">
        <f>IF(F111=1,COUNTIF($F$8:F111,1),"")</f>
        <v/>
      </c>
      <c r="H111" s="174"/>
      <c r="I111" s="157">
        <f>IFERROR($H$8:INDEX($H$8:$H$3000,COUNTIF($H$8:$H$3000,"?*")),"")</f>
        <v>0</v>
      </c>
    </row>
    <row r="112" spans="1:9" x14ac:dyDescent="0.25">
      <c r="A112" s="174">
        <f>--ISNUMBER(IFERROR(SEARCH('Project Costing'!#REF!,Services!I119,1),""))</f>
        <v>0</v>
      </c>
      <c r="B112" s="174" t="str">
        <f>IF(A112=1,COUNTIF($A$8:A112,1),"")</f>
        <v/>
      </c>
      <c r="C112" s="174"/>
      <c r="D112" s="157">
        <f>IFERROR($C$8:INDEX($C$8:$C$3000,COUNTIF($C$8:$C$3000,"?*")),"")</f>
        <v>0</v>
      </c>
      <c r="E112" s="174"/>
      <c r="F112" s="174">
        <f>--ISNUMBER(IFERROR(SEARCH('Project Costing'!#REF!,Services!I119,1),""))</f>
        <v>0</v>
      </c>
      <c r="G112" s="174" t="str">
        <f>IF(F112=1,COUNTIF($F$8:F112,1),"")</f>
        <v/>
      </c>
      <c r="H112" s="174"/>
      <c r="I112" s="157">
        <f>IFERROR($H$8:INDEX($H$8:$H$3000,COUNTIF($H$8:$H$3000,"?*")),"")</f>
        <v>0</v>
      </c>
    </row>
    <row r="113" spans="1:9" x14ac:dyDescent="0.25">
      <c r="A113" s="174">
        <f>--ISNUMBER(IFERROR(SEARCH('Project Costing'!#REF!,Services!I120,1),""))</f>
        <v>0</v>
      </c>
      <c r="B113" s="174" t="str">
        <f>IF(A113=1,COUNTIF($A$8:A113,1),"")</f>
        <v/>
      </c>
      <c r="C113" s="174"/>
      <c r="D113" s="157">
        <f>IFERROR($C$8:INDEX($C$8:$C$3000,COUNTIF($C$8:$C$3000,"?*")),"")</f>
        <v>0</v>
      </c>
      <c r="E113" s="174"/>
      <c r="F113" s="174">
        <f>--ISNUMBER(IFERROR(SEARCH('Project Costing'!#REF!,Services!I120,1),""))</f>
        <v>0</v>
      </c>
      <c r="G113" s="174" t="str">
        <f>IF(F113=1,COUNTIF($F$8:F113,1),"")</f>
        <v/>
      </c>
      <c r="H113" s="174"/>
      <c r="I113" s="157">
        <f>IFERROR($H$8:INDEX($H$8:$H$3000,COUNTIF($H$8:$H$3000,"?*")),"")</f>
        <v>0</v>
      </c>
    </row>
    <row r="114" spans="1:9" x14ac:dyDescent="0.25">
      <c r="A114" s="174">
        <f>--ISNUMBER(IFERROR(SEARCH('Project Costing'!#REF!,Services!I121,1),""))</f>
        <v>0</v>
      </c>
      <c r="B114" s="174" t="str">
        <f>IF(A114=1,COUNTIF($A$8:A114,1),"")</f>
        <v/>
      </c>
      <c r="C114" s="174"/>
      <c r="D114" s="157">
        <f>IFERROR($C$8:INDEX($C$8:$C$3000,COUNTIF($C$8:$C$3000,"?*")),"")</f>
        <v>0</v>
      </c>
      <c r="E114" s="174"/>
      <c r="F114" s="174">
        <f>--ISNUMBER(IFERROR(SEARCH('Project Costing'!#REF!,Services!I121,1),""))</f>
        <v>0</v>
      </c>
      <c r="G114" s="174" t="str">
        <f>IF(F114=1,COUNTIF($F$8:F114,1),"")</f>
        <v/>
      </c>
      <c r="H114" s="174"/>
      <c r="I114" s="157">
        <f>IFERROR($H$8:INDEX($H$8:$H$3000,COUNTIF($H$8:$H$3000,"?*")),"")</f>
        <v>0</v>
      </c>
    </row>
    <row r="115" spans="1:9" x14ac:dyDescent="0.25">
      <c r="A115" s="174">
        <f>--ISNUMBER(IFERROR(SEARCH('Project Costing'!#REF!,Services!I122,1),""))</f>
        <v>0</v>
      </c>
      <c r="B115" s="174" t="str">
        <f>IF(A115=1,COUNTIF($A$8:A115,1),"")</f>
        <v/>
      </c>
      <c r="C115" s="174"/>
      <c r="D115" s="157">
        <f>IFERROR($C$8:INDEX($C$8:$C$3000,COUNTIF($C$8:$C$3000,"?*")),"")</f>
        <v>0</v>
      </c>
      <c r="E115" s="174"/>
      <c r="F115" s="174">
        <f>--ISNUMBER(IFERROR(SEARCH('Project Costing'!#REF!,Services!I122,1),""))</f>
        <v>0</v>
      </c>
      <c r="G115" s="174" t="str">
        <f>IF(F115=1,COUNTIF($F$8:F115,1),"")</f>
        <v/>
      </c>
      <c r="H115" s="174"/>
      <c r="I115" s="157">
        <f>IFERROR($H$8:INDEX($H$8:$H$3000,COUNTIF($H$8:$H$3000,"?*")),"")</f>
        <v>0</v>
      </c>
    </row>
    <row r="116" spans="1:9" x14ac:dyDescent="0.25">
      <c r="A116" s="174">
        <f>--ISNUMBER(IFERROR(SEARCH('Project Costing'!#REF!,Services!I123,1),""))</f>
        <v>0</v>
      </c>
      <c r="B116" s="174" t="str">
        <f>IF(A116=1,COUNTIF($A$8:A116,1),"")</f>
        <v/>
      </c>
      <c r="C116" s="174"/>
      <c r="D116" s="157">
        <f>IFERROR($C$8:INDEX($C$8:$C$3000,COUNTIF($C$8:$C$3000,"?*")),"")</f>
        <v>0</v>
      </c>
      <c r="E116" s="174"/>
      <c r="F116" s="174">
        <f>--ISNUMBER(IFERROR(SEARCH('Project Costing'!#REF!,Services!I123,1),""))</f>
        <v>0</v>
      </c>
      <c r="G116" s="174" t="str">
        <f>IF(F116=1,COUNTIF($F$8:F116,1),"")</f>
        <v/>
      </c>
      <c r="H116" s="174"/>
      <c r="I116" s="157">
        <f>IFERROR($H$8:INDEX($H$8:$H$3000,COUNTIF($H$8:$H$3000,"?*")),"")</f>
        <v>0</v>
      </c>
    </row>
    <row r="117" spans="1:9" x14ac:dyDescent="0.25">
      <c r="A117" s="174">
        <f>--ISNUMBER(IFERROR(SEARCH('Project Costing'!#REF!,Services!I124,1),""))</f>
        <v>0</v>
      </c>
      <c r="B117" s="174" t="str">
        <f>IF(A117=1,COUNTIF($A$8:A117,1),"")</f>
        <v/>
      </c>
      <c r="C117" s="174"/>
      <c r="D117" s="157">
        <f>IFERROR($C$8:INDEX($C$8:$C$3000,COUNTIF($C$8:$C$3000,"?*")),"")</f>
        <v>0</v>
      </c>
      <c r="E117" s="174"/>
      <c r="F117" s="174">
        <f>--ISNUMBER(IFERROR(SEARCH('Project Costing'!#REF!,Services!I124,1),""))</f>
        <v>0</v>
      </c>
      <c r="G117" s="174" t="str">
        <f>IF(F117=1,COUNTIF($F$8:F117,1),"")</f>
        <v/>
      </c>
      <c r="H117" s="174"/>
      <c r="I117" s="157">
        <f>IFERROR($H$8:INDEX($H$8:$H$3000,COUNTIF($H$8:$H$3000,"?*")),"")</f>
        <v>0</v>
      </c>
    </row>
    <row r="118" spans="1:9" x14ac:dyDescent="0.25">
      <c r="A118" s="174">
        <f>--ISNUMBER(IFERROR(SEARCH('Project Costing'!#REF!,Services!I125,1),""))</f>
        <v>0</v>
      </c>
      <c r="B118" s="174" t="str">
        <f>IF(A118=1,COUNTIF($A$8:A118,1),"")</f>
        <v/>
      </c>
      <c r="C118" s="174"/>
      <c r="D118" s="157">
        <f>IFERROR($C$8:INDEX($C$8:$C$3000,COUNTIF($C$8:$C$3000,"?*")),"")</f>
        <v>0</v>
      </c>
      <c r="E118" s="174"/>
      <c r="F118" s="174">
        <f>--ISNUMBER(IFERROR(SEARCH('Project Costing'!#REF!,Services!I125,1),""))</f>
        <v>0</v>
      </c>
      <c r="G118" s="174" t="str">
        <f>IF(F118=1,COUNTIF($F$8:F118,1),"")</f>
        <v/>
      </c>
      <c r="H118" s="174"/>
      <c r="I118" s="157">
        <f>IFERROR($H$8:INDEX($H$8:$H$3000,COUNTIF($H$8:$H$3000,"?*")),"")</f>
        <v>0</v>
      </c>
    </row>
    <row r="119" spans="1:9" x14ac:dyDescent="0.25">
      <c r="A119" s="174">
        <f>--ISNUMBER(IFERROR(SEARCH('Project Costing'!#REF!,Services!I126,1),""))</f>
        <v>0</v>
      </c>
      <c r="B119" s="174" t="str">
        <f>IF(A119=1,COUNTIF($A$8:A119,1),"")</f>
        <v/>
      </c>
      <c r="C119" s="174"/>
      <c r="D119" s="157">
        <f>IFERROR($C$8:INDEX($C$8:$C$3000,COUNTIF($C$8:$C$3000,"?*")),"")</f>
        <v>0</v>
      </c>
      <c r="E119" s="174"/>
      <c r="F119" s="174">
        <f>--ISNUMBER(IFERROR(SEARCH('Project Costing'!#REF!,Services!I126,1),""))</f>
        <v>0</v>
      </c>
      <c r="G119" s="174" t="str">
        <f>IF(F119=1,COUNTIF($F$8:F119,1),"")</f>
        <v/>
      </c>
      <c r="H119" s="174"/>
      <c r="I119" s="157">
        <f>IFERROR($H$8:INDEX($H$8:$H$3000,COUNTIF($H$8:$H$3000,"?*")),"")</f>
        <v>0</v>
      </c>
    </row>
    <row r="120" spans="1:9" x14ac:dyDescent="0.25">
      <c r="A120" s="174">
        <f>--ISNUMBER(IFERROR(SEARCH('Project Costing'!#REF!,Services!I127,1),""))</f>
        <v>0</v>
      </c>
      <c r="B120" s="174" t="str">
        <f>IF(A120=1,COUNTIF($A$8:A120,1),"")</f>
        <v/>
      </c>
      <c r="C120" s="174"/>
      <c r="D120" s="157">
        <f>IFERROR($C$8:INDEX($C$8:$C$3000,COUNTIF($C$8:$C$3000,"?*")),"")</f>
        <v>0</v>
      </c>
      <c r="E120" s="174"/>
      <c r="F120" s="174">
        <f>--ISNUMBER(IFERROR(SEARCH('Project Costing'!#REF!,Services!I127,1),""))</f>
        <v>0</v>
      </c>
      <c r="G120" s="174" t="str">
        <f>IF(F120=1,COUNTIF($F$8:F120,1),"")</f>
        <v/>
      </c>
      <c r="H120" s="174"/>
      <c r="I120" s="157">
        <f>IFERROR($H$8:INDEX($H$8:$H$3000,COUNTIF($H$8:$H$3000,"?*")),"")</f>
        <v>0</v>
      </c>
    </row>
    <row r="121" spans="1:9" x14ac:dyDescent="0.25">
      <c r="A121" s="174">
        <f>--ISNUMBER(IFERROR(SEARCH('Project Costing'!#REF!,Services!I128,1),""))</f>
        <v>0</v>
      </c>
      <c r="B121" s="174" t="str">
        <f>IF(A121=1,COUNTIF($A$8:A121,1),"")</f>
        <v/>
      </c>
      <c r="C121" s="174"/>
      <c r="D121" s="157">
        <f>IFERROR($C$8:INDEX($C$8:$C$3000,COUNTIF($C$8:$C$3000,"?*")),"")</f>
        <v>0</v>
      </c>
      <c r="E121" s="174"/>
      <c r="F121" s="174">
        <f>--ISNUMBER(IFERROR(SEARCH('Project Costing'!#REF!,Services!I128,1),""))</f>
        <v>0</v>
      </c>
      <c r="G121" s="174" t="str">
        <f>IF(F121=1,COUNTIF($F$8:F121,1),"")</f>
        <v/>
      </c>
      <c r="H121" s="174"/>
      <c r="I121" s="157">
        <f>IFERROR($H$8:INDEX($H$8:$H$3000,COUNTIF($H$8:$H$3000,"?*")),"")</f>
        <v>0</v>
      </c>
    </row>
    <row r="122" spans="1:9" x14ac:dyDescent="0.25">
      <c r="A122" s="174">
        <f>--ISNUMBER(IFERROR(SEARCH('Project Costing'!#REF!,Services!I129,1),""))</f>
        <v>0</v>
      </c>
      <c r="B122" s="174" t="str">
        <f>IF(A122=1,COUNTIF($A$8:A122,1),"")</f>
        <v/>
      </c>
      <c r="C122" s="174"/>
      <c r="D122" s="157">
        <f>IFERROR($C$8:INDEX($C$8:$C$3000,COUNTIF($C$8:$C$3000,"?*")),"")</f>
        <v>0</v>
      </c>
      <c r="E122" s="174"/>
      <c r="F122" s="174">
        <f>--ISNUMBER(IFERROR(SEARCH('Project Costing'!#REF!,Services!I129,1),""))</f>
        <v>0</v>
      </c>
      <c r="G122" s="174" t="str">
        <f>IF(F122=1,COUNTIF($F$8:F122,1),"")</f>
        <v/>
      </c>
      <c r="H122" s="174"/>
      <c r="I122" s="157">
        <f>IFERROR($H$8:INDEX($H$8:$H$3000,COUNTIF($H$8:$H$3000,"?*")),"")</f>
        <v>0</v>
      </c>
    </row>
    <row r="123" spans="1:9" x14ac:dyDescent="0.25">
      <c r="A123" s="174">
        <f>--ISNUMBER(IFERROR(SEARCH('Project Costing'!#REF!,Services!I130,1),""))</f>
        <v>0</v>
      </c>
      <c r="B123" s="174" t="str">
        <f>IF(A123=1,COUNTIF($A$8:A123,1),"")</f>
        <v/>
      </c>
      <c r="C123" s="174"/>
      <c r="D123" s="157">
        <f>IFERROR($C$8:INDEX($C$8:$C$3000,COUNTIF($C$8:$C$3000,"?*")),"")</f>
        <v>0</v>
      </c>
      <c r="E123" s="174"/>
      <c r="F123" s="174">
        <f>--ISNUMBER(IFERROR(SEARCH('Project Costing'!#REF!,Services!I130,1),""))</f>
        <v>0</v>
      </c>
      <c r="G123" s="174" t="str">
        <f>IF(F123=1,COUNTIF($F$8:F123,1),"")</f>
        <v/>
      </c>
      <c r="H123" s="174"/>
      <c r="I123" s="157">
        <f>IFERROR($H$8:INDEX($H$8:$H$3000,COUNTIF($H$8:$H$3000,"?*")),"")</f>
        <v>0</v>
      </c>
    </row>
    <row r="124" spans="1:9" x14ac:dyDescent="0.25">
      <c r="A124" s="174">
        <f>--ISNUMBER(IFERROR(SEARCH('Project Costing'!#REF!,Services!I131,1),""))</f>
        <v>0</v>
      </c>
      <c r="B124" s="174" t="str">
        <f>IF(A124=1,COUNTIF($A$8:A124,1),"")</f>
        <v/>
      </c>
      <c r="C124" s="174"/>
      <c r="D124" s="157">
        <f>IFERROR($C$8:INDEX($C$8:$C$3000,COUNTIF($C$8:$C$3000,"?*")),"")</f>
        <v>0</v>
      </c>
      <c r="E124" s="174"/>
      <c r="F124" s="174">
        <f>--ISNUMBER(IFERROR(SEARCH('Project Costing'!#REF!,Services!I131,1),""))</f>
        <v>0</v>
      </c>
      <c r="G124" s="174" t="str">
        <f>IF(F124=1,COUNTIF($F$8:F124,1),"")</f>
        <v/>
      </c>
      <c r="H124" s="174"/>
      <c r="I124" s="157">
        <f>IFERROR($H$8:INDEX($H$8:$H$3000,COUNTIF($H$8:$H$3000,"?*")),"")</f>
        <v>0</v>
      </c>
    </row>
    <row r="125" spans="1:9" x14ac:dyDescent="0.25">
      <c r="A125" s="174">
        <f>--ISNUMBER(IFERROR(SEARCH('Project Costing'!#REF!,Services!I132,1),""))</f>
        <v>0</v>
      </c>
      <c r="B125" s="174" t="str">
        <f>IF(A125=1,COUNTIF($A$8:A125,1),"")</f>
        <v/>
      </c>
      <c r="C125" s="174"/>
      <c r="D125" s="157">
        <f>IFERROR($C$8:INDEX($C$8:$C$3000,COUNTIF($C$8:$C$3000,"?*")),"")</f>
        <v>0</v>
      </c>
      <c r="E125" s="174"/>
      <c r="F125" s="174">
        <f>--ISNUMBER(IFERROR(SEARCH('Project Costing'!#REF!,Services!I132,1),""))</f>
        <v>0</v>
      </c>
      <c r="G125" s="174" t="str">
        <f>IF(F125=1,COUNTIF($F$8:F125,1),"")</f>
        <v/>
      </c>
      <c r="H125" s="174"/>
      <c r="I125" s="157">
        <f>IFERROR($H$8:INDEX($H$8:$H$3000,COUNTIF($H$8:$H$3000,"?*")),"")</f>
        <v>0</v>
      </c>
    </row>
    <row r="126" spans="1:9" x14ac:dyDescent="0.25">
      <c r="A126" s="174">
        <f>--ISNUMBER(IFERROR(SEARCH('Project Costing'!#REF!,Services!I133,1),""))</f>
        <v>0</v>
      </c>
      <c r="B126" s="174" t="str">
        <f>IF(A126=1,COUNTIF($A$8:A126,1),"")</f>
        <v/>
      </c>
      <c r="C126" s="174"/>
      <c r="D126" s="157">
        <f>IFERROR($C$8:INDEX($C$8:$C$3000,COUNTIF($C$8:$C$3000,"?*")),"")</f>
        <v>0</v>
      </c>
      <c r="E126" s="174"/>
      <c r="F126" s="174">
        <f>--ISNUMBER(IFERROR(SEARCH('Project Costing'!#REF!,Services!I133,1),""))</f>
        <v>0</v>
      </c>
      <c r="G126" s="174" t="str">
        <f>IF(F126=1,COUNTIF($F$8:F126,1),"")</f>
        <v/>
      </c>
      <c r="H126" s="174"/>
      <c r="I126" s="157">
        <f>IFERROR($H$8:INDEX($H$8:$H$3000,COUNTIF($H$8:$H$3000,"?*")),"")</f>
        <v>0</v>
      </c>
    </row>
    <row r="127" spans="1:9" x14ac:dyDescent="0.25">
      <c r="A127" s="174">
        <f>--ISNUMBER(IFERROR(SEARCH('Project Costing'!#REF!,Services!I134,1),""))</f>
        <v>0</v>
      </c>
      <c r="B127" s="174" t="str">
        <f>IF(A127=1,COUNTIF($A$8:A127,1),"")</f>
        <v/>
      </c>
      <c r="C127" s="174"/>
      <c r="D127" s="157">
        <f>IFERROR($C$8:INDEX($C$8:$C$3000,COUNTIF($C$8:$C$3000,"?*")),"")</f>
        <v>0</v>
      </c>
      <c r="E127" s="174"/>
      <c r="F127" s="174">
        <f>--ISNUMBER(IFERROR(SEARCH('Project Costing'!#REF!,Services!I134,1),""))</f>
        <v>0</v>
      </c>
      <c r="G127" s="174" t="str">
        <f>IF(F127=1,COUNTIF($F$8:F127,1),"")</f>
        <v/>
      </c>
      <c r="H127" s="174"/>
      <c r="I127" s="157">
        <f>IFERROR($H$8:INDEX($H$8:$H$3000,COUNTIF($H$8:$H$3000,"?*")),"")</f>
        <v>0</v>
      </c>
    </row>
    <row r="128" spans="1:9" x14ac:dyDescent="0.25">
      <c r="A128" s="174">
        <f>--ISNUMBER(IFERROR(SEARCH('Project Costing'!#REF!,Services!I135,1),""))</f>
        <v>0</v>
      </c>
      <c r="B128" s="174" t="str">
        <f>IF(A128=1,COUNTIF($A$8:A128,1),"")</f>
        <v/>
      </c>
      <c r="C128" s="174"/>
      <c r="D128" s="157">
        <f>IFERROR($C$8:INDEX($C$8:$C$3000,COUNTIF($C$8:$C$3000,"?*")),"")</f>
        <v>0</v>
      </c>
      <c r="E128" s="174"/>
      <c r="F128" s="174">
        <f>--ISNUMBER(IFERROR(SEARCH('Project Costing'!#REF!,Services!I135,1),""))</f>
        <v>0</v>
      </c>
      <c r="G128" s="174" t="str">
        <f>IF(F128=1,COUNTIF($F$8:F128,1),"")</f>
        <v/>
      </c>
      <c r="H128" s="174"/>
      <c r="I128" s="157">
        <f>IFERROR($H$8:INDEX($H$8:$H$3000,COUNTIF($H$8:$H$3000,"?*")),"")</f>
        <v>0</v>
      </c>
    </row>
    <row r="129" spans="1:9" x14ac:dyDescent="0.25">
      <c r="A129" s="174">
        <f>--ISNUMBER(IFERROR(SEARCH('Project Costing'!#REF!,Services!I136,1),""))</f>
        <v>0</v>
      </c>
      <c r="B129" s="174" t="str">
        <f>IF(A129=1,COUNTIF($A$8:A129,1),"")</f>
        <v/>
      </c>
      <c r="C129" s="174"/>
      <c r="D129" s="157">
        <f>IFERROR($C$8:INDEX($C$8:$C$3000,COUNTIF($C$8:$C$3000,"?*")),"")</f>
        <v>0</v>
      </c>
      <c r="E129" s="174"/>
      <c r="F129" s="174">
        <f>--ISNUMBER(IFERROR(SEARCH('Project Costing'!#REF!,Services!I136,1),""))</f>
        <v>0</v>
      </c>
      <c r="G129" s="174" t="str">
        <f>IF(F129=1,COUNTIF($F$8:F129,1),"")</f>
        <v/>
      </c>
      <c r="H129" s="174"/>
      <c r="I129" s="157">
        <f>IFERROR($H$8:INDEX($H$8:$H$3000,COUNTIF($H$8:$H$3000,"?*")),"")</f>
        <v>0</v>
      </c>
    </row>
    <row r="130" spans="1:9" x14ac:dyDescent="0.25">
      <c r="A130" s="174">
        <f>--ISNUMBER(IFERROR(SEARCH('Project Costing'!#REF!,Services!I137,1),""))</f>
        <v>0</v>
      </c>
      <c r="B130" s="174" t="str">
        <f>IF(A130=1,COUNTIF($A$8:A130,1),"")</f>
        <v/>
      </c>
      <c r="C130" s="174"/>
      <c r="D130" s="157">
        <f>IFERROR($C$8:INDEX($C$8:$C$3000,COUNTIF($C$8:$C$3000,"?*")),"")</f>
        <v>0</v>
      </c>
      <c r="E130" s="174"/>
      <c r="F130" s="174">
        <f>--ISNUMBER(IFERROR(SEARCH('Project Costing'!#REF!,Services!I137,1),""))</f>
        <v>0</v>
      </c>
      <c r="G130" s="174" t="str">
        <f>IF(F130=1,COUNTIF($F$8:F130,1),"")</f>
        <v/>
      </c>
      <c r="H130" s="174"/>
      <c r="I130" s="157">
        <f>IFERROR($H$8:INDEX($H$8:$H$3000,COUNTIF($H$8:$H$3000,"?*")),"")</f>
        <v>0</v>
      </c>
    </row>
    <row r="131" spans="1:9" x14ac:dyDescent="0.25">
      <c r="A131" s="174">
        <f>--ISNUMBER(IFERROR(SEARCH('Project Costing'!#REF!,Services!I138,1),""))</f>
        <v>0</v>
      </c>
      <c r="B131" s="174" t="str">
        <f>IF(A131=1,COUNTIF($A$8:A131,1),"")</f>
        <v/>
      </c>
      <c r="C131" s="174"/>
      <c r="D131" s="157">
        <f>IFERROR($C$8:INDEX($C$8:$C$3000,COUNTIF($C$8:$C$3000,"?*")),"")</f>
        <v>0</v>
      </c>
      <c r="E131" s="174"/>
      <c r="F131" s="174">
        <f>--ISNUMBER(IFERROR(SEARCH('Project Costing'!#REF!,Services!I138,1),""))</f>
        <v>0</v>
      </c>
      <c r="G131" s="174" t="str">
        <f>IF(F131=1,COUNTIF($F$8:F131,1),"")</f>
        <v/>
      </c>
      <c r="H131" s="174"/>
      <c r="I131" s="157">
        <f>IFERROR($H$8:INDEX($H$8:$H$3000,COUNTIF($H$8:$H$3000,"?*")),"")</f>
        <v>0</v>
      </c>
    </row>
    <row r="132" spans="1:9" x14ac:dyDescent="0.25">
      <c r="A132" s="174">
        <f>--ISNUMBER(IFERROR(SEARCH('Project Costing'!#REF!,Services!I139,1),""))</f>
        <v>0</v>
      </c>
      <c r="B132" s="174" t="str">
        <f>IF(A132=1,COUNTIF($A$8:A132,1),"")</f>
        <v/>
      </c>
      <c r="C132" s="174"/>
      <c r="D132" s="157">
        <f>IFERROR($C$8:INDEX($C$8:$C$3000,COUNTIF($C$8:$C$3000,"?*")),"")</f>
        <v>0</v>
      </c>
      <c r="E132" s="174"/>
      <c r="F132" s="174">
        <f>--ISNUMBER(IFERROR(SEARCH('Project Costing'!#REF!,Services!I139,1),""))</f>
        <v>0</v>
      </c>
      <c r="G132" s="174" t="str">
        <f>IF(F132=1,COUNTIF($F$8:F132,1),"")</f>
        <v/>
      </c>
      <c r="H132" s="174"/>
      <c r="I132" s="157">
        <f>IFERROR($H$8:INDEX($H$8:$H$3000,COUNTIF($H$8:$H$3000,"?*")),"")</f>
        <v>0</v>
      </c>
    </row>
    <row r="133" spans="1:9" x14ac:dyDescent="0.25">
      <c r="A133" s="174">
        <f>--ISNUMBER(IFERROR(SEARCH('Project Costing'!#REF!,Services!I140,1),""))</f>
        <v>0</v>
      </c>
      <c r="B133" s="174" t="str">
        <f>IF(A133=1,COUNTIF($A$8:A133,1),"")</f>
        <v/>
      </c>
      <c r="C133" s="174"/>
      <c r="D133" s="157">
        <f>IFERROR($C$8:INDEX($C$8:$C$3000,COUNTIF($C$8:$C$3000,"?*")),"")</f>
        <v>0</v>
      </c>
      <c r="E133" s="174"/>
      <c r="F133" s="174">
        <f>--ISNUMBER(IFERROR(SEARCH('Project Costing'!#REF!,Services!I140,1),""))</f>
        <v>0</v>
      </c>
      <c r="G133" s="174" t="str">
        <f>IF(F133=1,COUNTIF($F$8:F133,1),"")</f>
        <v/>
      </c>
      <c r="H133" s="174"/>
      <c r="I133" s="157">
        <f>IFERROR($H$8:INDEX($H$8:$H$3000,COUNTIF($H$8:$H$3000,"?*")),"")</f>
        <v>0</v>
      </c>
    </row>
    <row r="134" spans="1:9" x14ac:dyDescent="0.25">
      <c r="A134" s="174">
        <f>--ISNUMBER(IFERROR(SEARCH('Project Costing'!#REF!,Services!I141,1),""))</f>
        <v>0</v>
      </c>
      <c r="B134" s="174" t="str">
        <f>IF(A134=1,COUNTIF($A$8:A134,1),"")</f>
        <v/>
      </c>
      <c r="C134" s="174"/>
      <c r="D134" s="157">
        <f>IFERROR($C$8:INDEX($C$8:$C$3000,COUNTIF($C$8:$C$3000,"?*")),"")</f>
        <v>0</v>
      </c>
      <c r="E134" s="174"/>
      <c r="F134" s="174">
        <f>--ISNUMBER(IFERROR(SEARCH('Project Costing'!#REF!,Services!I141,1),""))</f>
        <v>0</v>
      </c>
      <c r="G134" s="174" t="str">
        <f>IF(F134=1,COUNTIF($F$8:F134,1),"")</f>
        <v/>
      </c>
      <c r="H134" s="174"/>
      <c r="I134" s="157">
        <f>IFERROR($H$8:INDEX($H$8:$H$3000,COUNTIF($H$8:$H$3000,"?*")),"")</f>
        <v>0</v>
      </c>
    </row>
    <row r="135" spans="1:9" x14ac:dyDescent="0.25">
      <c r="A135" s="174">
        <f>--ISNUMBER(IFERROR(SEARCH('Project Costing'!#REF!,Services!I142,1),""))</f>
        <v>0</v>
      </c>
      <c r="B135" s="174" t="str">
        <f>IF(A135=1,COUNTIF($A$8:A135,1),"")</f>
        <v/>
      </c>
      <c r="C135" s="174"/>
      <c r="D135" s="157">
        <f>IFERROR($C$8:INDEX($C$8:$C$3000,COUNTIF($C$8:$C$3000,"?*")),"")</f>
        <v>0</v>
      </c>
      <c r="E135" s="174"/>
      <c r="F135" s="174">
        <f>--ISNUMBER(IFERROR(SEARCH('Project Costing'!#REF!,Services!I142,1),""))</f>
        <v>0</v>
      </c>
      <c r="G135" s="174" t="str">
        <f>IF(F135=1,COUNTIF($F$8:F135,1),"")</f>
        <v/>
      </c>
      <c r="H135" s="174"/>
      <c r="I135" s="157">
        <f>IFERROR($H$8:INDEX($H$8:$H$3000,COUNTIF($H$8:$H$3000,"?*")),"")</f>
        <v>0</v>
      </c>
    </row>
    <row r="136" spans="1:9" x14ac:dyDescent="0.25">
      <c r="A136" s="174">
        <f>--ISNUMBER(IFERROR(SEARCH('Project Costing'!#REF!,Services!I143,1),""))</f>
        <v>0</v>
      </c>
      <c r="B136" s="174" t="str">
        <f>IF(A136=1,COUNTIF($A$8:A136,1),"")</f>
        <v/>
      </c>
      <c r="C136" s="174"/>
      <c r="D136" s="157">
        <f>IFERROR($C$8:INDEX($C$8:$C$3000,COUNTIF($C$8:$C$3000,"?*")),"")</f>
        <v>0</v>
      </c>
      <c r="E136" s="174"/>
      <c r="F136" s="174">
        <f>--ISNUMBER(IFERROR(SEARCH('Project Costing'!#REF!,Services!I143,1),""))</f>
        <v>0</v>
      </c>
      <c r="G136" s="174" t="str">
        <f>IF(F136=1,COUNTIF($F$8:F136,1),"")</f>
        <v/>
      </c>
      <c r="H136" s="174"/>
      <c r="I136" s="157">
        <f>IFERROR($H$8:INDEX($H$8:$H$3000,COUNTIF($H$8:$H$3000,"?*")),"")</f>
        <v>0</v>
      </c>
    </row>
    <row r="137" spans="1:9" x14ac:dyDescent="0.25">
      <c r="A137" s="174">
        <f>--ISNUMBER(IFERROR(SEARCH('Project Costing'!#REF!,Services!I144,1),""))</f>
        <v>0</v>
      </c>
      <c r="B137" s="174" t="str">
        <f>IF(A137=1,COUNTIF($A$8:A137,1),"")</f>
        <v/>
      </c>
      <c r="C137" s="174"/>
      <c r="D137" s="157">
        <f>IFERROR($C$8:INDEX($C$8:$C$3000,COUNTIF($C$8:$C$3000,"?*")),"")</f>
        <v>0</v>
      </c>
      <c r="E137" s="174"/>
      <c r="F137" s="174">
        <f>--ISNUMBER(IFERROR(SEARCH('Project Costing'!#REF!,Services!I144,1),""))</f>
        <v>0</v>
      </c>
      <c r="G137" s="174" t="str">
        <f>IF(F137=1,COUNTIF($F$8:F137,1),"")</f>
        <v/>
      </c>
      <c r="H137" s="174"/>
      <c r="I137" s="157">
        <f>IFERROR($H$8:INDEX($H$8:$H$3000,COUNTIF($H$8:$H$3000,"?*")),"")</f>
        <v>0</v>
      </c>
    </row>
    <row r="138" spans="1:9" x14ac:dyDescent="0.25">
      <c r="A138" s="174">
        <f>--ISNUMBER(IFERROR(SEARCH('Project Costing'!#REF!,Services!I145,1),""))</f>
        <v>0</v>
      </c>
      <c r="B138" s="174" t="str">
        <f>IF(A138=1,COUNTIF($A$8:A138,1),"")</f>
        <v/>
      </c>
      <c r="C138" s="174"/>
      <c r="D138" s="157">
        <f>IFERROR($C$8:INDEX($C$8:$C$3000,COUNTIF($C$8:$C$3000,"?*")),"")</f>
        <v>0</v>
      </c>
      <c r="E138" s="174"/>
      <c r="F138" s="174">
        <f>--ISNUMBER(IFERROR(SEARCH('Project Costing'!#REF!,Services!I145,1),""))</f>
        <v>0</v>
      </c>
      <c r="G138" s="174" t="str">
        <f>IF(F138=1,COUNTIF($F$8:F138,1),"")</f>
        <v/>
      </c>
      <c r="H138" s="174"/>
      <c r="I138" s="157">
        <f>IFERROR($H$8:INDEX($H$8:$H$3000,COUNTIF($H$8:$H$3000,"?*")),"")</f>
        <v>0</v>
      </c>
    </row>
    <row r="139" spans="1:9" x14ac:dyDescent="0.25">
      <c r="A139" s="174">
        <f>--ISNUMBER(IFERROR(SEARCH('Project Costing'!#REF!,Services!I146,1),""))</f>
        <v>0</v>
      </c>
      <c r="B139" s="174" t="str">
        <f>IF(A139=1,COUNTIF($A$8:A139,1),"")</f>
        <v/>
      </c>
      <c r="C139" s="174"/>
      <c r="D139" s="157">
        <f>IFERROR($C$8:INDEX($C$8:$C$3000,COUNTIF($C$8:$C$3000,"?*")),"")</f>
        <v>0</v>
      </c>
      <c r="E139" s="174"/>
      <c r="F139" s="174">
        <f>--ISNUMBER(IFERROR(SEARCH('Project Costing'!#REF!,Services!I146,1),""))</f>
        <v>0</v>
      </c>
      <c r="G139" s="174" t="str">
        <f>IF(F139=1,COUNTIF($F$8:F139,1),"")</f>
        <v/>
      </c>
      <c r="H139" s="174"/>
      <c r="I139" s="157">
        <f>IFERROR($H$8:INDEX($H$8:$H$3000,COUNTIF($H$8:$H$3000,"?*")),"")</f>
        <v>0</v>
      </c>
    </row>
    <row r="140" spans="1:9" x14ac:dyDescent="0.25">
      <c r="A140" s="174">
        <f>--ISNUMBER(IFERROR(SEARCH('Project Costing'!#REF!,Services!I147,1),""))</f>
        <v>0</v>
      </c>
      <c r="B140" s="174" t="str">
        <f>IF(A140=1,COUNTIF($A$8:A140,1),"")</f>
        <v/>
      </c>
      <c r="C140" s="174"/>
      <c r="D140" s="157">
        <f>IFERROR($C$8:INDEX($C$8:$C$3000,COUNTIF($C$8:$C$3000,"?*")),"")</f>
        <v>0</v>
      </c>
      <c r="E140" s="174"/>
      <c r="F140" s="174">
        <f>--ISNUMBER(IFERROR(SEARCH('Project Costing'!#REF!,Services!I147,1),""))</f>
        <v>0</v>
      </c>
      <c r="G140" s="174" t="str">
        <f>IF(F140=1,COUNTIF($F$8:F140,1),"")</f>
        <v/>
      </c>
      <c r="H140" s="174"/>
      <c r="I140" s="157">
        <f>IFERROR($H$8:INDEX($H$8:$H$3000,COUNTIF($H$8:$H$3000,"?*")),"")</f>
        <v>0</v>
      </c>
    </row>
    <row r="141" spans="1:9" x14ac:dyDescent="0.25">
      <c r="A141" s="174">
        <f>--ISNUMBER(IFERROR(SEARCH('Project Costing'!#REF!,Services!I148,1),""))</f>
        <v>0</v>
      </c>
      <c r="B141" s="174" t="str">
        <f>IF(A141=1,COUNTIF($A$8:A141,1),"")</f>
        <v/>
      </c>
      <c r="C141" s="174"/>
      <c r="D141" s="157">
        <f>IFERROR($C$8:INDEX($C$8:$C$3000,COUNTIF($C$8:$C$3000,"?*")),"")</f>
        <v>0</v>
      </c>
      <c r="E141" s="174"/>
      <c r="F141" s="174">
        <f>--ISNUMBER(IFERROR(SEARCH('Project Costing'!#REF!,Services!I148,1),""))</f>
        <v>0</v>
      </c>
      <c r="G141" s="174" t="str">
        <f>IF(F141=1,COUNTIF($F$8:F141,1),"")</f>
        <v/>
      </c>
      <c r="H141" s="174"/>
      <c r="I141" s="157">
        <f>IFERROR($H$8:INDEX($H$8:$H$3000,COUNTIF($H$8:$H$3000,"?*")),"")</f>
        <v>0</v>
      </c>
    </row>
    <row r="142" spans="1:9" x14ac:dyDescent="0.25">
      <c r="A142" s="174">
        <f>--ISNUMBER(IFERROR(SEARCH('Project Costing'!#REF!,Services!I149,1),""))</f>
        <v>0</v>
      </c>
      <c r="B142" s="174" t="str">
        <f>IF(A142=1,COUNTIF($A$8:A142,1),"")</f>
        <v/>
      </c>
      <c r="C142" s="174"/>
      <c r="D142" s="157">
        <f>IFERROR($C$8:INDEX($C$8:$C$3000,COUNTIF($C$8:$C$3000,"?*")),"")</f>
        <v>0</v>
      </c>
      <c r="E142" s="174"/>
      <c r="F142" s="174">
        <f>--ISNUMBER(IFERROR(SEARCH('Project Costing'!#REF!,Services!I149,1),""))</f>
        <v>0</v>
      </c>
      <c r="G142" s="174" t="str">
        <f>IF(F142=1,COUNTIF($F$8:F142,1),"")</f>
        <v/>
      </c>
      <c r="H142" s="174"/>
      <c r="I142" s="157">
        <f>IFERROR($H$8:INDEX($H$8:$H$3000,COUNTIF($H$8:$H$3000,"?*")),"")</f>
        <v>0</v>
      </c>
    </row>
    <row r="143" spans="1:9" x14ac:dyDescent="0.25">
      <c r="A143" s="174">
        <f>--ISNUMBER(IFERROR(SEARCH('Project Costing'!#REF!,Services!I150,1),""))</f>
        <v>0</v>
      </c>
      <c r="B143" s="174" t="str">
        <f>IF(A143=1,COUNTIF($A$8:A143,1),"")</f>
        <v/>
      </c>
      <c r="C143" s="174"/>
      <c r="D143" s="157">
        <f>IFERROR($C$8:INDEX($C$8:$C$3000,COUNTIF($C$8:$C$3000,"?*")),"")</f>
        <v>0</v>
      </c>
      <c r="E143" s="174"/>
      <c r="F143" s="174">
        <f>--ISNUMBER(IFERROR(SEARCH('Project Costing'!#REF!,Services!I150,1),""))</f>
        <v>0</v>
      </c>
      <c r="G143" s="174" t="str">
        <f>IF(F143=1,COUNTIF($F$8:F143,1),"")</f>
        <v/>
      </c>
      <c r="H143" s="174"/>
      <c r="I143" s="157">
        <f>IFERROR($H$8:INDEX($H$8:$H$3000,COUNTIF($H$8:$H$3000,"?*")),"")</f>
        <v>0</v>
      </c>
    </row>
    <row r="144" spans="1:9" x14ac:dyDescent="0.25">
      <c r="A144" s="174">
        <f>--ISNUMBER(IFERROR(SEARCH('Project Costing'!#REF!,Services!I151,1),""))</f>
        <v>0</v>
      </c>
      <c r="B144" s="174" t="str">
        <f>IF(A144=1,COUNTIF($A$8:A144,1),"")</f>
        <v/>
      </c>
      <c r="C144" s="174"/>
      <c r="D144" s="157">
        <f>IFERROR($C$8:INDEX($C$8:$C$3000,COUNTIF($C$8:$C$3000,"?*")),"")</f>
        <v>0</v>
      </c>
      <c r="E144" s="174"/>
      <c r="F144" s="174">
        <f>--ISNUMBER(IFERROR(SEARCH('Project Costing'!#REF!,Services!I151,1),""))</f>
        <v>0</v>
      </c>
      <c r="G144" s="174" t="str">
        <f>IF(F144=1,COUNTIF($F$8:F144,1),"")</f>
        <v/>
      </c>
      <c r="H144" s="174"/>
      <c r="I144" s="157">
        <f>IFERROR($H$8:INDEX($H$8:$H$3000,COUNTIF($H$8:$H$3000,"?*")),"")</f>
        <v>0</v>
      </c>
    </row>
    <row r="145" spans="1:9" x14ac:dyDescent="0.25">
      <c r="A145" s="174">
        <f>--ISNUMBER(IFERROR(SEARCH('Project Costing'!#REF!,Services!I152,1),""))</f>
        <v>0</v>
      </c>
      <c r="B145" s="174" t="str">
        <f>IF(A145=1,COUNTIF($A$8:A145,1),"")</f>
        <v/>
      </c>
      <c r="C145" s="174"/>
      <c r="D145" s="157">
        <f>IFERROR($C$8:INDEX($C$8:$C$3000,COUNTIF($C$8:$C$3000,"?*")),"")</f>
        <v>0</v>
      </c>
      <c r="E145" s="174"/>
      <c r="F145" s="174">
        <f>--ISNUMBER(IFERROR(SEARCH('Project Costing'!#REF!,Services!I152,1),""))</f>
        <v>0</v>
      </c>
      <c r="G145" s="174" t="str">
        <f>IF(F145=1,COUNTIF($F$8:F145,1),"")</f>
        <v/>
      </c>
      <c r="H145" s="174"/>
      <c r="I145" s="157">
        <f>IFERROR($H$8:INDEX($H$8:$H$3000,COUNTIF($H$8:$H$3000,"?*")),"")</f>
        <v>0</v>
      </c>
    </row>
    <row r="146" spans="1:9" x14ac:dyDescent="0.25">
      <c r="A146" s="174">
        <f>--ISNUMBER(IFERROR(SEARCH('Project Costing'!#REF!,Services!I153,1),""))</f>
        <v>0</v>
      </c>
      <c r="B146" s="174" t="str">
        <f>IF(A146=1,COUNTIF($A$8:A146,1),"")</f>
        <v/>
      </c>
      <c r="C146" s="174"/>
      <c r="D146" s="157">
        <f>IFERROR($C$8:INDEX($C$8:$C$3000,COUNTIF($C$8:$C$3000,"?*")),"")</f>
        <v>0</v>
      </c>
      <c r="E146" s="174"/>
      <c r="F146" s="174">
        <f>--ISNUMBER(IFERROR(SEARCH('Project Costing'!#REF!,Services!I153,1),""))</f>
        <v>0</v>
      </c>
      <c r="G146" s="174" t="str">
        <f>IF(F146=1,COUNTIF($F$8:F146,1),"")</f>
        <v/>
      </c>
      <c r="H146" s="174"/>
      <c r="I146" s="157">
        <f>IFERROR($H$8:INDEX($H$8:$H$3000,COUNTIF($H$8:$H$3000,"?*")),"")</f>
        <v>0</v>
      </c>
    </row>
    <row r="147" spans="1:9" x14ac:dyDescent="0.25">
      <c r="A147" s="174">
        <f>--ISNUMBER(IFERROR(SEARCH('Project Costing'!#REF!,Services!I154,1),""))</f>
        <v>0</v>
      </c>
      <c r="B147" s="174" t="str">
        <f>IF(A147=1,COUNTIF($A$8:A147,1),"")</f>
        <v/>
      </c>
      <c r="C147" s="174"/>
      <c r="D147" s="157">
        <f>IFERROR($C$8:INDEX($C$8:$C$3000,COUNTIF($C$8:$C$3000,"?*")),"")</f>
        <v>0</v>
      </c>
      <c r="E147" s="174"/>
      <c r="F147" s="174">
        <f>--ISNUMBER(IFERROR(SEARCH('Project Costing'!#REF!,Services!I154,1),""))</f>
        <v>0</v>
      </c>
      <c r="G147" s="174" t="str">
        <f>IF(F147=1,COUNTIF($F$8:F147,1),"")</f>
        <v/>
      </c>
      <c r="H147" s="174"/>
      <c r="I147" s="157">
        <f>IFERROR($H$8:INDEX($H$8:$H$3000,COUNTIF($H$8:$H$3000,"?*")),"")</f>
        <v>0</v>
      </c>
    </row>
    <row r="148" spans="1:9" x14ac:dyDescent="0.25">
      <c r="A148" s="174">
        <f>--ISNUMBER(IFERROR(SEARCH('Project Costing'!#REF!,Services!I155,1),""))</f>
        <v>0</v>
      </c>
      <c r="B148" s="174" t="str">
        <f>IF(A148=1,COUNTIF($A$8:A148,1),"")</f>
        <v/>
      </c>
      <c r="C148" s="174"/>
      <c r="D148" s="157">
        <f>IFERROR($C$8:INDEX($C$8:$C$3000,COUNTIF($C$8:$C$3000,"?*")),"")</f>
        <v>0</v>
      </c>
      <c r="E148" s="174"/>
      <c r="F148" s="174">
        <f>--ISNUMBER(IFERROR(SEARCH('Project Costing'!#REF!,Services!I155,1),""))</f>
        <v>0</v>
      </c>
      <c r="G148" s="174" t="str">
        <f>IF(F148=1,COUNTIF($F$8:F148,1),"")</f>
        <v/>
      </c>
      <c r="H148" s="174"/>
      <c r="I148" s="157">
        <f>IFERROR($H$8:INDEX($H$8:$H$3000,COUNTIF($H$8:$H$3000,"?*")),"")</f>
        <v>0</v>
      </c>
    </row>
    <row r="149" spans="1:9" x14ac:dyDescent="0.25">
      <c r="A149" s="174">
        <f>--ISNUMBER(IFERROR(SEARCH('Project Costing'!#REF!,Services!I156,1),""))</f>
        <v>0</v>
      </c>
      <c r="B149" s="174" t="str">
        <f>IF(A149=1,COUNTIF($A$8:A149,1),"")</f>
        <v/>
      </c>
      <c r="C149" s="174"/>
      <c r="D149" s="157">
        <f>IFERROR($C$8:INDEX($C$8:$C$3000,COUNTIF($C$8:$C$3000,"?*")),"")</f>
        <v>0</v>
      </c>
      <c r="E149" s="174"/>
      <c r="F149" s="174">
        <f>--ISNUMBER(IFERROR(SEARCH('Project Costing'!#REF!,Services!I156,1),""))</f>
        <v>0</v>
      </c>
      <c r="G149" s="174" t="str">
        <f>IF(F149=1,COUNTIF($F$8:F149,1),"")</f>
        <v/>
      </c>
      <c r="H149" s="174"/>
      <c r="I149" s="157">
        <f>IFERROR($H$8:INDEX($H$8:$H$3000,COUNTIF($H$8:$H$3000,"?*")),"")</f>
        <v>0</v>
      </c>
    </row>
    <row r="150" spans="1:9" x14ac:dyDescent="0.25">
      <c r="A150" s="174">
        <f>--ISNUMBER(IFERROR(SEARCH('Project Costing'!#REF!,Services!I157,1),""))</f>
        <v>0</v>
      </c>
      <c r="B150" s="174" t="str">
        <f>IF(A150=1,COUNTIF($A$8:A150,1),"")</f>
        <v/>
      </c>
      <c r="C150" s="174"/>
      <c r="D150" s="157">
        <f>IFERROR($C$8:INDEX($C$8:$C$3000,COUNTIF($C$8:$C$3000,"?*")),"")</f>
        <v>0</v>
      </c>
      <c r="E150" s="174"/>
      <c r="F150" s="174">
        <f>--ISNUMBER(IFERROR(SEARCH('Project Costing'!#REF!,Services!I157,1),""))</f>
        <v>0</v>
      </c>
      <c r="G150" s="174" t="str">
        <f>IF(F150=1,COUNTIF($F$8:F150,1),"")</f>
        <v/>
      </c>
      <c r="H150" s="174"/>
      <c r="I150" s="157">
        <f>IFERROR($H$8:INDEX($H$8:$H$3000,COUNTIF($H$8:$H$3000,"?*")),"")</f>
        <v>0</v>
      </c>
    </row>
    <row r="151" spans="1:9" x14ac:dyDescent="0.25">
      <c r="A151" s="174">
        <f>--ISNUMBER(IFERROR(SEARCH('Project Costing'!#REF!,Services!I158,1),""))</f>
        <v>0</v>
      </c>
      <c r="B151" s="174" t="str">
        <f>IF(A151=1,COUNTIF($A$8:A151,1),"")</f>
        <v/>
      </c>
      <c r="C151" s="174"/>
      <c r="D151" s="157">
        <f>IFERROR($C$8:INDEX($C$8:$C$3000,COUNTIF($C$8:$C$3000,"?*")),"")</f>
        <v>0</v>
      </c>
      <c r="E151" s="174"/>
      <c r="F151" s="174">
        <f>--ISNUMBER(IFERROR(SEARCH('Project Costing'!#REF!,Services!I158,1),""))</f>
        <v>0</v>
      </c>
      <c r="G151" s="174" t="str">
        <f>IF(F151=1,COUNTIF($F$8:F151,1),"")</f>
        <v/>
      </c>
      <c r="H151" s="174"/>
      <c r="I151" s="157">
        <f>IFERROR($H$8:INDEX($H$8:$H$3000,COUNTIF($H$8:$H$3000,"?*")),"")</f>
        <v>0</v>
      </c>
    </row>
    <row r="152" spans="1:9" x14ac:dyDescent="0.25">
      <c r="A152" s="174">
        <f>--ISNUMBER(IFERROR(SEARCH('Project Costing'!#REF!,Services!I159,1),""))</f>
        <v>0</v>
      </c>
      <c r="B152" s="174" t="str">
        <f>IF(A152=1,COUNTIF($A$8:A152,1),"")</f>
        <v/>
      </c>
      <c r="C152" s="174"/>
      <c r="D152" s="157">
        <f>IFERROR($C$8:INDEX($C$8:$C$3000,COUNTIF($C$8:$C$3000,"?*")),"")</f>
        <v>0</v>
      </c>
      <c r="E152" s="174"/>
      <c r="F152" s="174">
        <f>--ISNUMBER(IFERROR(SEARCH('Project Costing'!#REF!,Services!I159,1),""))</f>
        <v>0</v>
      </c>
      <c r="G152" s="174" t="str">
        <f>IF(F152=1,COUNTIF($F$8:F152,1),"")</f>
        <v/>
      </c>
      <c r="H152" s="174"/>
      <c r="I152" s="157">
        <f>IFERROR($H$8:INDEX($H$8:$H$3000,COUNTIF($H$8:$H$3000,"?*")),"")</f>
        <v>0</v>
      </c>
    </row>
    <row r="153" spans="1:9" x14ac:dyDescent="0.25">
      <c r="A153" s="174">
        <f>--ISNUMBER(IFERROR(SEARCH('Project Costing'!#REF!,Services!I160,1),""))</f>
        <v>0</v>
      </c>
      <c r="B153" s="174" t="str">
        <f>IF(A153=1,COUNTIF($A$8:A153,1),"")</f>
        <v/>
      </c>
      <c r="C153" s="174"/>
      <c r="D153" s="157">
        <f>IFERROR($C$8:INDEX($C$8:$C$3000,COUNTIF($C$8:$C$3000,"?*")),"")</f>
        <v>0</v>
      </c>
      <c r="E153" s="174"/>
      <c r="F153" s="174">
        <f>--ISNUMBER(IFERROR(SEARCH('Project Costing'!#REF!,Services!I160,1),""))</f>
        <v>0</v>
      </c>
      <c r="G153" s="174" t="str">
        <f>IF(F153=1,COUNTIF($F$8:F153,1),"")</f>
        <v/>
      </c>
      <c r="H153" s="174"/>
      <c r="I153" s="157">
        <f>IFERROR($H$8:INDEX($H$8:$H$3000,COUNTIF($H$8:$H$3000,"?*")),"")</f>
        <v>0</v>
      </c>
    </row>
    <row r="154" spans="1:9" x14ac:dyDescent="0.25">
      <c r="A154" s="174">
        <f>--ISNUMBER(IFERROR(SEARCH('Project Costing'!#REF!,Services!I161,1),""))</f>
        <v>0</v>
      </c>
      <c r="B154" s="174" t="str">
        <f>IF(A154=1,COUNTIF($A$8:A154,1),"")</f>
        <v/>
      </c>
      <c r="C154" s="174"/>
      <c r="D154" s="157">
        <f>IFERROR($C$8:INDEX($C$8:$C$3000,COUNTIF($C$8:$C$3000,"?*")),"")</f>
        <v>0</v>
      </c>
      <c r="E154" s="174"/>
      <c r="F154" s="174">
        <f>--ISNUMBER(IFERROR(SEARCH('Project Costing'!#REF!,Services!I161,1),""))</f>
        <v>0</v>
      </c>
      <c r="G154" s="174" t="str">
        <f>IF(F154=1,COUNTIF($F$8:F154,1),"")</f>
        <v/>
      </c>
      <c r="H154" s="174"/>
      <c r="I154" s="157">
        <f>IFERROR($H$8:INDEX($H$8:$H$3000,COUNTIF($H$8:$H$3000,"?*")),"")</f>
        <v>0</v>
      </c>
    </row>
    <row r="155" spans="1:9" x14ac:dyDescent="0.25">
      <c r="A155" s="174">
        <f>--ISNUMBER(IFERROR(SEARCH('Project Costing'!#REF!,Services!I162,1),""))</f>
        <v>0</v>
      </c>
      <c r="B155" s="174" t="str">
        <f>IF(A155=1,COUNTIF($A$8:A155,1),"")</f>
        <v/>
      </c>
      <c r="C155" s="174"/>
      <c r="D155" s="157">
        <f>IFERROR($C$8:INDEX($C$8:$C$3000,COUNTIF($C$8:$C$3000,"?*")),"")</f>
        <v>0</v>
      </c>
      <c r="E155" s="174"/>
      <c r="F155" s="174">
        <f>--ISNUMBER(IFERROR(SEARCH('Project Costing'!#REF!,Services!I162,1),""))</f>
        <v>0</v>
      </c>
      <c r="G155" s="174" t="str">
        <f>IF(F155=1,COUNTIF($F$8:F155,1),"")</f>
        <v/>
      </c>
      <c r="H155" s="174"/>
      <c r="I155" s="157">
        <f>IFERROR($H$8:INDEX($H$8:$H$3000,COUNTIF($H$8:$H$3000,"?*")),"")</f>
        <v>0</v>
      </c>
    </row>
    <row r="156" spans="1:9" x14ac:dyDescent="0.25">
      <c r="A156" s="174">
        <f>--ISNUMBER(IFERROR(SEARCH('Project Costing'!#REF!,Services!I163,1),""))</f>
        <v>0</v>
      </c>
      <c r="B156" s="174" t="str">
        <f>IF(A156=1,COUNTIF($A$8:A156,1),"")</f>
        <v/>
      </c>
      <c r="C156" s="174"/>
      <c r="D156" s="157">
        <f>IFERROR($C$8:INDEX($C$8:$C$3000,COUNTIF($C$8:$C$3000,"?*")),"")</f>
        <v>0</v>
      </c>
      <c r="E156" s="174"/>
      <c r="F156" s="174">
        <f>--ISNUMBER(IFERROR(SEARCH('Project Costing'!#REF!,Services!I163,1),""))</f>
        <v>0</v>
      </c>
      <c r="G156" s="174" t="str">
        <f>IF(F156=1,COUNTIF($F$8:F156,1),"")</f>
        <v/>
      </c>
      <c r="H156" s="174"/>
      <c r="I156" s="157">
        <f>IFERROR($H$8:INDEX($H$8:$H$3000,COUNTIF($H$8:$H$3000,"?*")),"")</f>
        <v>0</v>
      </c>
    </row>
    <row r="157" spans="1:9" x14ac:dyDescent="0.25">
      <c r="A157" s="174">
        <f>--ISNUMBER(IFERROR(SEARCH('Project Costing'!#REF!,Services!I164,1),""))</f>
        <v>0</v>
      </c>
      <c r="B157" s="174" t="str">
        <f>IF(A157=1,COUNTIF($A$8:A157,1),"")</f>
        <v/>
      </c>
      <c r="C157" s="174"/>
      <c r="D157" s="157">
        <f>IFERROR($C$8:INDEX($C$8:$C$3000,COUNTIF($C$8:$C$3000,"?*")),"")</f>
        <v>0</v>
      </c>
      <c r="E157" s="174"/>
      <c r="F157" s="174">
        <f>--ISNUMBER(IFERROR(SEARCH('Project Costing'!#REF!,Services!I164,1),""))</f>
        <v>0</v>
      </c>
      <c r="G157" s="174" t="str">
        <f>IF(F157=1,COUNTIF($F$8:F157,1),"")</f>
        <v/>
      </c>
      <c r="H157" s="174"/>
      <c r="I157" s="157">
        <f>IFERROR($H$8:INDEX($H$8:$H$3000,COUNTIF($H$8:$H$3000,"?*")),"")</f>
        <v>0</v>
      </c>
    </row>
    <row r="158" spans="1:9" x14ac:dyDescent="0.25">
      <c r="A158" s="174">
        <f>--ISNUMBER(IFERROR(SEARCH('Project Costing'!#REF!,Services!I165,1),""))</f>
        <v>0</v>
      </c>
      <c r="B158" s="174" t="str">
        <f>IF(A158=1,COUNTIF($A$8:A158,1),"")</f>
        <v/>
      </c>
      <c r="C158" s="174"/>
      <c r="D158" s="157">
        <f>IFERROR($C$8:INDEX($C$8:$C$3000,COUNTIF($C$8:$C$3000,"?*")),"")</f>
        <v>0</v>
      </c>
      <c r="E158" s="174"/>
      <c r="F158" s="174">
        <f>--ISNUMBER(IFERROR(SEARCH('Project Costing'!#REF!,Services!I165,1),""))</f>
        <v>0</v>
      </c>
      <c r="G158" s="174" t="str">
        <f>IF(F158=1,COUNTIF($F$8:F158,1),"")</f>
        <v/>
      </c>
      <c r="H158" s="174"/>
      <c r="I158" s="157">
        <f>IFERROR($H$8:INDEX($H$8:$H$3000,COUNTIF($H$8:$H$3000,"?*")),"")</f>
        <v>0</v>
      </c>
    </row>
    <row r="159" spans="1:9" x14ac:dyDescent="0.25">
      <c r="A159" s="174">
        <f>--ISNUMBER(IFERROR(SEARCH('Project Costing'!#REF!,Services!I166,1),""))</f>
        <v>0</v>
      </c>
      <c r="B159" s="174" t="str">
        <f>IF(A159=1,COUNTIF($A$8:A159,1),"")</f>
        <v/>
      </c>
      <c r="C159" s="174"/>
      <c r="D159" s="157">
        <f>IFERROR($C$8:INDEX($C$8:$C$3000,COUNTIF($C$8:$C$3000,"?*")),"")</f>
        <v>0</v>
      </c>
      <c r="E159" s="174"/>
      <c r="F159" s="174">
        <f>--ISNUMBER(IFERROR(SEARCH('Project Costing'!#REF!,Services!I166,1),""))</f>
        <v>0</v>
      </c>
      <c r="G159" s="174" t="str">
        <f>IF(F159=1,COUNTIF($F$8:F159,1),"")</f>
        <v/>
      </c>
      <c r="H159" s="174"/>
      <c r="I159" s="157">
        <f>IFERROR($H$8:INDEX($H$8:$H$3000,COUNTIF($H$8:$H$3000,"?*")),"")</f>
        <v>0</v>
      </c>
    </row>
    <row r="160" spans="1:9" x14ac:dyDescent="0.25">
      <c r="A160" s="174">
        <f>--ISNUMBER(IFERROR(SEARCH('Project Costing'!#REF!,Services!I167,1),""))</f>
        <v>0</v>
      </c>
      <c r="B160" s="174" t="str">
        <f>IF(A160=1,COUNTIF($A$8:A160,1),"")</f>
        <v/>
      </c>
      <c r="C160" s="174"/>
      <c r="D160" s="157">
        <f>IFERROR($C$8:INDEX($C$8:$C$3000,COUNTIF($C$8:$C$3000,"?*")),"")</f>
        <v>0</v>
      </c>
      <c r="E160" s="174"/>
      <c r="F160" s="174">
        <f>--ISNUMBER(IFERROR(SEARCH('Project Costing'!#REF!,Services!I167,1),""))</f>
        <v>0</v>
      </c>
      <c r="G160" s="174" t="str">
        <f>IF(F160=1,COUNTIF($F$8:F160,1),"")</f>
        <v/>
      </c>
      <c r="H160" s="174"/>
      <c r="I160" s="157">
        <f>IFERROR($H$8:INDEX($H$8:$H$3000,COUNTIF($H$8:$H$3000,"?*")),"")</f>
        <v>0</v>
      </c>
    </row>
    <row r="161" spans="1:9" x14ac:dyDescent="0.25">
      <c r="A161" s="174">
        <f>--ISNUMBER(IFERROR(SEARCH('Project Costing'!#REF!,Services!I168,1),""))</f>
        <v>0</v>
      </c>
      <c r="B161" s="174" t="str">
        <f>IF(A161=1,COUNTIF($A$8:A161,1),"")</f>
        <v/>
      </c>
      <c r="C161" s="174"/>
      <c r="D161" s="157">
        <f>IFERROR($C$8:INDEX($C$8:$C$3000,COUNTIF($C$8:$C$3000,"?*")),"")</f>
        <v>0</v>
      </c>
      <c r="E161" s="174"/>
      <c r="F161" s="174">
        <f>--ISNUMBER(IFERROR(SEARCH('Project Costing'!#REF!,Services!I168,1),""))</f>
        <v>0</v>
      </c>
      <c r="G161" s="174" t="str">
        <f>IF(F161=1,COUNTIF($F$8:F161,1),"")</f>
        <v/>
      </c>
      <c r="H161" s="174"/>
      <c r="I161" s="157">
        <f>IFERROR($H$8:INDEX($H$8:$H$3000,COUNTIF($H$8:$H$3000,"?*")),"")</f>
        <v>0</v>
      </c>
    </row>
    <row r="162" spans="1:9" x14ac:dyDescent="0.25">
      <c r="A162" s="174">
        <f>--ISNUMBER(IFERROR(SEARCH('Project Costing'!#REF!,Services!I169,1),""))</f>
        <v>0</v>
      </c>
      <c r="B162" s="174" t="str">
        <f>IF(A162=1,COUNTIF($A$8:A162,1),"")</f>
        <v/>
      </c>
      <c r="C162" s="174"/>
      <c r="D162" s="157">
        <f>IFERROR($C$8:INDEX($C$8:$C$3000,COUNTIF($C$8:$C$3000,"?*")),"")</f>
        <v>0</v>
      </c>
      <c r="E162" s="174"/>
      <c r="F162" s="174">
        <f>--ISNUMBER(IFERROR(SEARCH('Project Costing'!#REF!,Services!I169,1),""))</f>
        <v>0</v>
      </c>
      <c r="G162" s="174" t="str">
        <f>IF(F162=1,COUNTIF($F$8:F162,1),"")</f>
        <v/>
      </c>
      <c r="H162" s="174"/>
      <c r="I162" s="157">
        <f>IFERROR($H$8:INDEX($H$8:$H$3000,COUNTIF($H$8:$H$3000,"?*")),"")</f>
        <v>0</v>
      </c>
    </row>
    <row r="163" spans="1:9" x14ac:dyDescent="0.25">
      <c r="A163" s="174">
        <f>--ISNUMBER(IFERROR(SEARCH('Project Costing'!#REF!,Services!I170,1),""))</f>
        <v>0</v>
      </c>
      <c r="B163" s="174" t="str">
        <f>IF(A163=1,COUNTIF($A$8:A163,1),"")</f>
        <v/>
      </c>
      <c r="C163" s="174"/>
      <c r="D163" s="157">
        <f>IFERROR($C$8:INDEX($C$8:$C$3000,COUNTIF($C$8:$C$3000,"?*")),"")</f>
        <v>0</v>
      </c>
      <c r="E163" s="174"/>
      <c r="F163" s="174">
        <f>--ISNUMBER(IFERROR(SEARCH('Project Costing'!#REF!,Services!I170,1),""))</f>
        <v>0</v>
      </c>
      <c r="G163" s="174" t="str">
        <f>IF(F163=1,COUNTIF($F$8:F163,1),"")</f>
        <v/>
      </c>
      <c r="H163" s="174"/>
      <c r="I163" s="157">
        <f>IFERROR($H$8:INDEX($H$8:$H$3000,COUNTIF($H$8:$H$3000,"?*")),"")</f>
        <v>0</v>
      </c>
    </row>
    <row r="164" spans="1:9" x14ac:dyDescent="0.25">
      <c r="A164" s="174">
        <f>--ISNUMBER(IFERROR(SEARCH('Project Costing'!#REF!,Services!I171,1),""))</f>
        <v>0</v>
      </c>
      <c r="B164" s="174" t="str">
        <f>IF(A164=1,COUNTIF($A$8:A164,1),"")</f>
        <v/>
      </c>
      <c r="C164" s="174"/>
      <c r="D164" s="157">
        <f>IFERROR($C$8:INDEX($C$8:$C$3000,COUNTIF($C$8:$C$3000,"?*")),"")</f>
        <v>0</v>
      </c>
      <c r="E164" s="174"/>
      <c r="F164" s="174">
        <f>--ISNUMBER(IFERROR(SEARCH('Project Costing'!#REF!,Services!I171,1),""))</f>
        <v>0</v>
      </c>
      <c r="G164" s="174" t="str">
        <f>IF(F164=1,COUNTIF($F$8:F164,1),"")</f>
        <v/>
      </c>
      <c r="H164" s="174"/>
      <c r="I164" s="157">
        <f>IFERROR($H$8:INDEX($H$8:$H$3000,COUNTIF($H$8:$H$3000,"?*")),"")</f>
        <v>0</v>
      </c>
    </row>
    <row r="165" spans="1:9" x14ac:dyDescent="0.25">
      <c r="A165" s="174">
        <f>--ISNUMBER(IFERROR(SEARCH('Project Costing'!#REF!,Services!I172,1),""))</f>
        <v>0</v>
      </c>
      <c r="B165" s="174" t="str">
        <f>IF(A165=1,COUNTIF($A$8:A165,1),"")</f>
        <v/>
      </c>
      <c r="C165" s="174"/>
      <c r="D165" s="157">
        <f>IFERROR($C$8:INDEX($C$8:$C$3000,COUNTIF($C$8:$C$3000,"?*")),"")</f>
        <v>0</v>
      </c>
      <c r="E165" s="174"/>
      <c r="F165" s="174">
        <f>--ISNUMBER(IFERROR(SEARCH('Project Costing'!#REF!,Services!I172,1),""))</f>
        <v>0</v>
      </c>
      <c r="G165" s="174" t="str">
        <f>IF(F165=1,COUNTIF($F$8:F165,1),"")</f>
        <v/>
      </c>
      <c r="H165" s="174"/>
      <c r="I165" s="157">
        <f>IFERROR($H$8:INDEX($H$8:$H$3000,COUNTIF($H$8:$H$3000,"?*")),"")</f>
        <v>0</v>
      </c>
    </row>
    <row r="166" spans="1:9" x14ac:dyDescent="0.25">
      <c r="A166" s="174">
        <f>--ISNUMBER(IFERROR(SEARCH('Project Costing'!#REF!,Services!I173,1),""))</f>
        <v>0</v>
      </c>
      <c r="B166" s="174" t="str">
        <f>IF(A166=1,COUNTIF($A$8:A166,1),"")</f>
        <v/>
      </c>
      <c r="C166" s="174"/>
      <c r="D166" s="157">
        <f>IFERROR($C$8:INDEX($C$8:$C$3000,COUNTIF($C$8:$C$3000,"?*")),"")</f>
        <v>0</v>
      </c>
      <c r="E166" s="174"/>
      <c r="F166" s="174">
        <f>--ISNUMBER(IFERROR(SEARCH('Project Costing'!#REF!,Services!I173,1),""))</f>
        <v>0</v>
      </c>
      <c r="G166" s="174" t="str">
        <f>IF(F166=1,COUNTIF($F$8:F166,1),"")</f>
        <v/>
      </c>
      <c r="H166" s="174"/>
      <c r="I166" s="157">
        <f>IFERROR($H$8:INDEX($H$8:$H$3000,COUNTIF($H$8:$H$3000,"?*")),"")</f>
        <v>0</v>
      </c>
    </row>
    <row r="167" spans="1:9" x14ac:dyDescent="0.25">
      <c r="A167" s="174">
        <f>--ISNUMBER(IFERROR(SEARCH('Project Costing'!#REF!,Services!I174,1),""))</f>
        <v>0</v>
      </c>
      <c r="B167" s="174" t="str">
        <f>IF(A167=1,COUNTIF($A$8:A167,1),"")</f>
        <v/>
      </c>
      <c r="C167" s="174"/>
      <c r="D167" s="157">
        <f>IFERROR($C$8:INDEX($C$8:$C$3000,COUNTIF($C$8:$C$3000,"?*")),"")</f>
        <v>0</v>
      </c>
      <c r="E167" s="174"/>
      <c r="F167" s="174">
        <f>--ISNUMBER(IFERROR(SEARCH('Project Costing'!#REF!,Services!I174,1),""))</f>
        <v>0</v>
      </c>
      <c r="G167" s="174" t="str">
        <f>IF(F167=1,COUNTIF($F$8:F167,1),"")</f>
        <v/>
      </c>
      <c r="H167" s="174"/>
      <c r="I167" s="157">
        <f>IFERROR($H$8:INDEX($H$8:$H$3000,COUNTIF($H$8:$H$3000,"?*")),"")</f>
        <v>0</v>
      </c>
    </row>
    <row r="168" spans="1:9" x14ac:dyDescent="0.25">
      <c r="A168" s="174">
        <f>--ISNUMBER(IFERROR(SEARCH('Project Costing'!#REF!,Services!I175,1),""))</f>
        <v>0</v>
      </c>
      <c r="B168" s="174" t="str">
        <f>IF(A168=1,COUNTIF($A$8:A168,1),"")</f>
        <v/>
      </c>
      <c r="C168" s="174"/>
      <c r="D168" s="157">
        <f>IFERROR($C$8:INDEX($C$8:$C$3000,COUNTIF($C$8:$C$3000,"?*")),"")</f>
        <v>0</v>
      </c>
      <c r="E168" s="174"/>
      <c r="F168" s="174">
        <f>--ISNUMBER(IFERROR(SEARCH('Project Costing'!#REF!,Services!I175,1),""))</f>
        <v>0</v>
      </c>
      <c r="G168" s="174" t="str">
        <f>IF(F168=1,COUNTIF($F$8:F168,1),"")</f>
        <v/>
      </c>
      <c r="H168" s="174"/>
      <c r="I168" s="157">
        <f>IFERROR($H$8:INDEX($H$8:$H$3000,COUNTIF($H$8:$H$3000,"?*")),"")</f>
        <v>0</v>
      </c>
    </row>
    <row r="169" spans="1:9" x14ac:dyDescent="0.25">
      <c r="A169" s="174">
        <f>--ISNUMBER(IFERROR(SEARCH('Project Costing'!#REF!,Services!I176,1),""))</f>
        <v>0</v>
      </c>
      <c r="B169" s="174" t="str">
        <f>IF(A169=1,COUNTIF($A$8:A169,1),"")</f>
        <v/>
      </c>
      <c r="C169" s="174"/>
      <c r="D169" s="157">
        <f>IFERROR($C$8:INDEX($C$8:$C$3000,COUNTIF($C$8:$C$3000,"?*")),"")</f>
        <v>0</v>
      </c>
      <c r="E169" s="174"/>
      <c r="F169" s="174">
        <f>--ISNUMBER(IFERROR(SEARCH('Project Costing'!#REF!,Services!I176,1),""))</f>
        <v>0</v>
      </c>
      <c r="G169" s="174" t="str">
        <f>IF(F169=1,COUNTIF($F$8:F169,1),"")</f>
        <v/>
      </c>
      <c r="H169" s="174"/>
      <c r="I169" s="157">
        <f>IFERROR($H$8:INDEX($H$8:$H$3000,COUNTIF($H$8:$H$3000,"?*")),"")</f>
        <v>0</v>
      </c>
    </row>
    <row r="170" spans="1:9" x14ac:dyDescent="0.25">
      <c r="A170" s="174">
        <f>--ISNUMBER(IFERROR(SEARCH('Project Costing'!#REF!,Services!I177,1),""))</f>
        <v>0</v>
      </c>
      <c r="B170" s="174" t="str">
        <f>IF(A170=1,COUNTIF($A$8:A170,1),"")</f>
        <v/>
      </c>
      <c r="C170" s="174"/>
      <c r="D170" s="157">
        <f>IFERROR($C$8:INDEX($C$8:$C$3000,COUNTIF($C$8:$C$3000,"?*")),"")</f>
        <v>0</v>
      </c>
      <c r="E170" s="174"/>
      <c r="F170" s="174">
        <f>--ISNUMBER(IFERROR(SEARCH('Project Costing'!#REF!,Services!I177,1),""))</f>
        <v>0</v>
      </c>
      <c r="G170" s="174" t="str">
        <f>IF(F170=1,COUNTIF($F$8:F170,1),"")</f>
        <v/>
      </c>
      <c r="H170" s="174"/>
      <c r="I170" s="157">
        <f>IFERROR($H$8:INDEX($H$8:$H$3000,COUNTIF($H$8:$H$3000,"?*")),"")</f>
        <v>0</v>
      </c>
    </row>
    <row r="171" spans="1:9" x14ac:dyDescent="0.25">
      <c r="A171" s="174">
        <f>--ISNUMBER(IFERROR(SEARCH('Project Costing'!#REF!,Services!I178,1),""))</f>
        <v>0</v>
      </c>
      <c r="B171" s="174" t="str">
        <f>IF(A171=1,COUNTIF($A$8:A171,1),"")</f>
        <v/>
      </c>
      <c r="C171" s="174"/>
      <c r="D171" s="157">
        <f>IFERROR($C$8:INDEX($C$8:$C$3000,COUNTIF($C$8:$C$3000,"?*")),"")</f>
        <v>0</v>
      </c>
      <c r="E171" s="174"/>
      <c r="F171" s="174">
        <f>--ISNUMBER(IFERROR(SEARCH('Project Costing'!#REF!,Services!I178,1),""))</f>
        <v>0</v>
      </c>
      <c r="G171" s="174" t="str">
        <f>IF(F171=1,COUNTIF($F$8:F171,1),"")</f>
        <v/>
      </c>
      <c r="H171" s="174"/>
      <c r="I171" s="157">
        <f>IFERROR($H$8:INDEX($H$8:$H$3000,COUNTIF($H$8:$H$3000,"?*")),"")</f>
        <v>0</v>
      </c>
    </row>
    <row r="172" spans="1:9" x14ac:dyDescent="0.25">
      <c r="A172" s="174">
        <f>--ISNUMBER(IFERROR(SEARCH('Project Costing'!#REF!,Services!I179,1),""))</f>
        <v>0</v>
      </c>
      <c r="B172" s="174" t="str">
        <f>IF(A172=1,COUNTIF($A$8:A172,1),"")</f>
        <v/>
      </c>
      <c r="C172" s="174"/>
      <c r="D172" s="157">
        <f>IFERROR($C$8:INDEX($C$8:$C$3000,COUNTIF($C$8:$C$3000,"?*")),"")</f>
        <v>0</v>
      </c>
      <c r="E172" s="174"/>
      <c r="F172" s="174">
        <f>--ISNUMBER(IFERROR(SEARCH('Project Costing'!#REF!,Services!I179,1),""))</f>
        <v>0</v>
      </c>
      <c r="G172" s="174" t="str">
        <f>IF(F172=1,COUNTIF($F$8:F172,1),"")</f>
        <v/>
      </c>
      <c r="H172" s="174"/>
      <c r="I172" s="157">
        <f>IFERROR($H$8:INDEX($H$8:$H$3000,COUNTIF($H$8:$H$3000,"?*")),"")</f>
        <v>0</v>
      </c>
    </row>
    <row r="173" spans="1:9" x14ac:dyDescent="0.25">
      <c r="A173" s="174">
        <f>--ISNUMBER(IFERROR(SEARCH('Project Costing'!#REF!,Services!I180,1),""))</f>
        <v>0</v>
      </c>
      <c r="B173" s="174" t="str">
        <f>IF(A173=1,COUNTIF($A$8:A173,1),"")</f>
        <v/>
      </c>
      <c r="C173" s="174"/>
      <c r="D173" s="157">
        <f>IFERROR($C$8:INDEX($C$8:$C$3000,COUNTIF($C$8:$C$3000,"?*")),"")</f>
        <v>0</v>
      </c>
      <c r="E173" s="174"/>
      <c r="F173" s="174">
        <f>--ISNUMBER(IFERROR(SEARCH('Project Costing'!#REF!,Services!I180,1),""))</f>
        <v>0</v>
      </c>
      <c r="G173" s="174" t="str">
        <f>IF(F173=1,COUNTIF($F$8:F173,1),"")</f>
        <v/>
      </c>
      <c r="H173" s="174"/>
      <c r="I173" s="157">
        <f>IFERROR($H$8:INDEX($H$8:$H$3000,COUNTIF($H$8:$H$3000,"?*")),"")</f>
        <v>0</v>
      </c>
    </row>
    <row r="174" spans="1:9" x14ac:dyDescent="0.25">
      <c r="A174" s="174">
        <f>--ISNUMBER(IFERROR(SEARCH('Project Costing'!#REF!,Services!I181,1),""))</f>
        <v>0</v>
      </c>
      <c r="B174" s="174" t="str">
        <f>IF(A174=1,COUNTIF($A$8:A174,1),"")</f>
        <v/>
      </c>
      <c r="C174" s="174"/>
      <c r="D174" s="157">
        <f>IFERROR($C$8:INDEX($C$8:$C$3000,COUNTIF($C$8:$C$3000,"?*")),"")</f>
        <v>0</v>
      </c>
      <c r="E174" s="174"/>
      <c r="F174" s="174">
        <f>--ISNUMBER(IFERROR(SEARCH('Project Costing'!#REF!,Services!I181,1),""))</f>
        <v>0</v>
      </c>
      <c r="G174" s="174" t="str">
        <f>IF(F174=1,COUNTIF($F$8:F174,1),"")</f>
        <v/>
      </c>
      <c r="H174" s="174"/>
      <c r="I174" s="157">
        <f>IFERROR($H$8:INDEX($H$8:$H$3000,COUNTIF($H$8:$H$3000,"?*")),"")</f>
        <v>0</v>
      </c>
    </row>
    <row r="175" spans="1:9" x14ac:dyDescent="0.25">
      <c r="A175" s="174">
        <f>--ISNUMBER(IFERROR(SEARCH('Project Costing'!#REF!,Services!I182,1),""))</f>
        <v>0</v>
      </c>
      <c r="B175" s="174" t="str">
        <f>IF(A175=1,COUNTIF($A$8:A175,1),"")</f>
        <v/>
      </c>
      <c r="C175" s="174"/>
      <c r="D175" s="157">
        <f>IFERROR($C$8:INDEX($C$8:$C$3000,COUNTIF($C$8:$C$3000,"?*")),"")</f>
        <v>0</v>
      </c>
      <c r="E175" s="174"/>
      <c r="F175" s="174">
        <f>--ISNUMBER(IFERROR(SEARCH('Project Costing'!#REF!,Services!I182,1),""))</f>
        <v>0</v>
      </c>
      <c r="G175" s="174" t="str">
        <f>IF(F175=1,COUNTIF($F$8:F175,1),"")</f>
        <v/>
      </c>
      <c r="H175" s="174"/>
      <c r="I175" s="157">
        <f>IFERROR($H$8:INDEX($H$8:$H$3000,COUNTIF($H$8:$H$3000,"?*")),"")</f>
        <v>0</v>
      </c>
    </row>
    <row r="176" spans="1:9" x14ac:dyDescent="0.25">
      <c r="A176" s="174">
        <f>--ISNUMBER(IFERROR(SEARCH('Project Costing'!#REF!,Services!I183,1),""))</f>
        <v>0</v>
      </c>
      <c r="B176" s="174" t="str">
        <f>IF(A176=1,COUNTIF($A$8:A176,1),"")</f>
        <v/>
      </c>
      <c r="C176" s="174"/>
      <c r="D176" s="157">
        <f>IFERROR($C$8:INDEX($C$8:$C$3000,COUNTIF($C$8:$C$3000,"?*")),"")</f>
        <v>0</v>
      </c>
      <c r="E176" s="174"/>
      <c r="F176" s="174">
        <f>--ISNUMBER(IFERROR(SEARCH('Project Costing'!#REF!,Services!I183,1),""))</f>
        <v>0</v>
      </c>
      <c r="G176" s="174" t="str">
        <f>IF(F176=1,COUNTIF($F$8:F176,1),"")</f>
        <v/>
      </c>
      <c r="H176" s="174"/>
      <c r="I176" s="157">
        <f>IFERROR($H$8:INDEX($H$8:$H$3000,COUNTIF($H$8:$H$3000,"?*")),"")</f>
        <v>0</v>
      </c>
    </row>
    <row r="177" spans="1:9" x14ac:dyDescent="0.25">
      <c r="A177" s="174">
        <f>--ISNUMBER(IFERROR(SEARCH('Project Costing'!#REF!,Services!I184,1),""))</f>
        <v>0</v>
      </c>
      <c r="B177" s="174" t="str">
        <f>IF(A177=1,COUNTIF($A$8:A177,1),"")</f>
        <v/>
      </c>
      <c r="C177" s="174"/>
      <c r="D177" s="157">
        <f>IFERROR($C$8:INDEX($C$8:$C$3000,COUNTIF($C$8:$C$3000,"?*")),"")</f>
        <v>0</v>
      </c>
      <c r="E177" s="174"/>
      <c r="F177" s="174">
        <f>--ISNUMBER(IFERROR(SEARCH('Project Costing'!#REF!,Services!I184,1),""))</f>
        <v>0</v>
      </c>
      <c r="G177" s="174" t="str">
        <f>IF(F177=1,COUNTIF($F$8:F177,1),"")</f>
        <v/>
      </c>
      <c r="H177" s="174"/>
      <c r="I177" s="157">
        <f>IFERROR($H$8:INDEX($H$8:$H$3000,COUNTIF($H$8:$H$3000,"?*")),"")</f>
        <v>0</v>
      </c>
    </row>
    <row r="178" spans="1:9" x14ac:dyDescent="0.25">
      <c r="A178" s="174">
        <f>--ISNUMBER(IFERROR(SEARCH('Project Costing'!#REF!,Services!I185,1),""))</f>
        <v>0</v>
      </c>
      <c r="B178" s="174" t="str">
        <f>IF(A178=1,COUNTIF($A$8:A178,1),"")</f>
        <v/>
      </c>
      <c r="C178" s="174"/>
      <c r="D178" s="157">
        <f>IFERROR($C$8:INDEX($C$8:$C$3000,COUNTIF($C$8:$C$3000,"?*")),"")</f>
        <v>0</v>
      </c>
      <c r="E178" s="174"/>
      <c r="F178" s="174">
        <f>--ISNUMBER(IFERROR(SEARCH('Project Costing'!#REF!,Services!I185,1),""))</f>
        <v>0</v>
      </c>
      <c r="G178" s="174" t="str">
        <f>IF(F178=1,COUNTIF($F$8:F178,1),"")</f>
        <v/>
      </c>
      <c r="H178" s="174"/>
      <c r="I178" s="157">
        <f>IFERROR($H$8:INDEX($H$8:$H$3000,COUNTIF($H$8:$H$3000,"?*")),"")</f>
        <v>0</v>
      </c>
    </row>
    <row r="179" spans="1:9" x14ac:dyDescent="0.25">
      <c r="A179" s="174">
        <f>--ISNUMBER(IFERROR(SEARCH('Project Costing'!#REF!,Services!I186,1),""))</f>
        <v>0</v>
      </c>
      <c r="B179" s="174" t="str">
        <f>IF(A179=1,COUNTIF($A$8:A179,1),"")</f>
        <v/>
      </c>
      <c r="C179" s="174"/>
      <c r="D179" s="157">
        <f>IFERROR($C$8:INDEX($C$8:$C$3000,COUNTIF($C$8:$C$3000,"?*")),"")</f>
        <v>0</v>
      </c>
      <c r="E179" s="174"/>
      <c r="F179" s="174">
        <f>--ISNUMBER(IFERROR(SEARCH('Project Costing'!#REF!,Services!I186,1),""))</f>
        <v>0</v>
      </c>
      <c r="G179" s="174" t="str">
        <f>IF(F179=1,COUNTIF($F$8:F179,1),"")</f>
        <v/>
      </c>
      <c r="H179" s="174"/>
      <c r="I179" s="157">
        <f>IFERROR($H$8:INDEX($H$8:$H$3000,COUNTIF($H$8:$H$3000,"?*")),"")</f>
        <v>0</v>
      </c>
    </row>
    <row r="180" spans="1:9" x14ac:dyDescent="0.25">
      <c r="A180" s="174">
        <f>--ISNUMBER(IFERROR(SEARCH('Project Costing'!#REF!,Services!I187,1),""))</f>
        <v>0</v>
      </c>
      <c r="B180" s="174" t="str">
        <f>IF(A180=1,COUNTIF($A$8:A180,1),"")</f>
        <v/>
      </c>
      <c r="C180" s="174"/>
      <c r="D180" s="157">
        <f>IFERROR($C$8:INDEX($C$8:$C$3000,COUNTIF($C$8:$C$3000,"?*")),"")</f>
        <v>0</v>
      </c>
      <c r="E180" s="174"/>
      <c r="F180" s="174">
        <f>--ISNUMBER(IFERROR(SEARCH('Project Costing'!#REF!,Services!I187,1),""))</f>
        <v>0</v>
      </c>
      <c r="G180" s="174" t="str">
        <f>IF(F180=1,COUNTIF($F$8:F180,1),"")</f>
        <v/>
      </c>
      <c r="H180" s="174"/>
      <c r="I180" s="157">
        <f>IFERROR($H$8:INDEX($H$8:$H$3000,COUNTIF($H$8:$H$3000,"?*")),"")</f>
        <v>0</v>
      </c>
    </row>
    <row r="181" spans="1:9" x14ac:dyDescent="0.25">
      <c r="A181" s="174">
        <f>--ISNUMBER(IFERROR(SEARCH('Project Costing'!#REF!,Services!I188,1),""))</f>
        <v>0</v>
      </c>
      <c r="B181" s="174" t="str">
        <f>IF(A181=1,COUNTIF($A$8:A181,1),"")</f>
        <v/>
      </c>
      <c r="C181" s="174"/>
      <c r="D181" s="157">
        <f>IFERROR($C$8:INDEX($C$8:$C$3000,COUNTIF($C$8:$C$3000,"?*")),"")</f>
        <v>0</v>
      </c>
      <c r="E181" s="174"/>
      <c r="F181" s="174">
        <f>--ISNUMBER(IFERROR(SEARCH('Project Costing'!#REF!,Services!I188,1),""))</f>
        <v>0</v>
      </c>
      <c r="G181" s="174" t="str">
        <f>IF(F181=1,COUNTIF($F$8:F181,1),"")</f>
        <v/>
      </c>
      <c r="H181" s="174"/>
      <c r="I181" s="157">
        <f>IFERROR($H$8:INDEX($H$8:$H$3000,COUNTIF($H$8:$H$3000,"?*")),"")</f>
        <v>0</v>
      </c>
    </row>
    <row r="182" spans="1:9" x14ac:dyDescent="0.25">
      <c r="A182" s="174">
        <f>--ISNUMBER(IFERROR(SEARCH('Project Costing'!#REF!,Services!I189,1),""))</f>
        <v>0</v>
      </c>
      <c r="B182" s="174" t="str">
        <f>IF(A182=1,COUNTIF($A$8:A182,1),"")</f>
        <v/>
      </c>
      <c r="C182" s="174"/>
      <c r="D182" s="157">
        <f>IFERROR($C$8:INDEX($C$8:$C$3000,COUNTIF($C$8:$C$3000,"?*")),"")</f>
        <v>0</v>
      </c>
      <c r="E182" s="174"/>
      <c r="F182" s="174">
        <f>--ISNUMBER(IFERROR(SEARCH('Project Costing'!#REF!,Services!I189,1),""))</f>
        <v>0</v>
      </c>
      <c r="G182" s="174" t="str">
        <f>IF(F182=1,COUNTIF($F$8:F182,1),"")</f>
        <v/>
      </c>
      <c r="H182" s="174"/>
      <c r="I182" s="157">
        <f>IFERROR($H$8:INDEX($H$8:$H$3000,COUNTIF($H$8:$H$3000,"?*")),"")</f>
        <v>0</v>
      </c>
    </row>
    <row r="183" spans="1:9" x14ac:dyDescent="0.25">
      <c r="A183" s="174">
        <f>--ISNUMBER(IFERROR(SEARCH('Project Costing'!#REF!,Services!I190,1),""))</f>
        <v>0</v>
      </c>
      <c r="B183" s="174" t="str">
        <f>IF(A183=1,COUNTIF($A$8:A183,1),"")</f>
        <v/>
      </c>
      <c r="C183" s="174"/>
      <c r="D183" s="157">
        <f>IFERROR($C$8:INDEX($C$8:$C$3000,COUNTIF($C$8:$C$3000,"?*")),"")</f>
        <v>0</v>
      </c>
      <c r="E183" s="174"/>
      <c r="F183" s="174">
        <f>--ISNUMBER(IFERROR(SEARCH('Project Costing'!#REF!,Services!I190,1),""))</f>
        <v>0</v>
      </c>
      <c r="G183" s="174" t="str">
        <f>IF(F183=1,COUNTIF($F$8:F183,1),"")</f>
        <v/>
      </c>
      <c r="H183" s="174"/>
      <c r="I183" s="157">
        <f>IFERROR($H$8:INDEX($H$8:$H$3000,COUNTIF($H$8:$H$3000,"?*")),"")</f>
        <v>0</v>
      </c>
    </row>
    <row r="184" spans="1:9" x14ac:dyDescent="0.25">
      <c r="A184" s="174">
        <f>--ISNUMBER(IFERROR(SEARCH('Project Costing'!#REF!,Services!I191,1),""))</f>
        <v>0</v>
      </c>
      <c r="B184" s="174" t="str">
        <f>IF(A184=1,COUNTIF($A$8:A184,1),"")</f>
        <v/>
      </c>
      <c r="C184" s="174"/>
      <c r="D184" s="157">
        <f>IFERROR($C$8:INDEX($C$8:$C$3000,COUNTIF($C$8:$C$3000,"?*")),"")</f>
        <v>0</v>
      </c>
      <c r="E184" s="174"/>
      <c r="F184" s="174">
        <f>--ISNUMBER(IFERROR(SEARCH('Project Costing'!#REF!,Services!I191,1),""))</f>
        <v>0</v>
      </c>
      <c r="G184" s="174" t="str">
        <f>IF(F184=1,COUNTIF($F$8:F184,1),"")</f>
        <v/>
      </c>
      <c r="H184" s="174"/>
      <c r="I184" s="157">
        <f>IFERROR($H$8:INDEX($H$8:$H$3000,COUNTIF($H$8:$H$3000,"?*")),"")</f>
        <v>0</v>
      </c>
    </row>
    <row r="185" spans="1:9" x14ac:dyDescent="0.25">
      <c r="A185" s="174">
        <f>--ISNUMBER(IFERROR(SEARCH('Project Costing'!#REF!,Services!I192,1),""))</f>
        <v>0</v>
      </c>
      <c r="B185" s="174" t="str">
        <f>IF(A185=1,COUNTIF($A$8:A185,1),"")</f>
        <v/>
      </c>
      <c r="C185" s="174"/>
      <c r="D185" s="157">
        <f>IFERROR($C$8:INDEX($C$8:$C$3000,COUNTIF($C$8:$C$3000,"?*")),"")</f>
        <v>0</v>
      </c>
      <c r="E185" s="174"/>
      <c r="F185" s="174">
        <f>--ISNUMBER(IFERROR(SEARCH('Project Costing'!#REF!,Services!I192,1),""))</f>
        <v>0</v>
      </c>
      <c r="G185" s="174" t="str">
        <f>IF(F185=1,COUNTIF($F$8:F185,1),"")</f>
        <v/>
      </c>
      <c r="H185" s="174"/>
      <c r="I185" s="157">
        <f>IFERROR($H$8:INDEX($H$8:$H$3000,COUNTIF($H$8:$H$3000,"?*")),"")</f>
        <v>0</v>
      </c>
    </row>
    <row r="186" spans="1:9" x14ac:dyDescent="0.25">
      <c r="A186" s="174">
        <f>--ISNUMBER(IFERROR(SEARCH('Project Costing'!#REF!,Services!I193,1),""))</f>
        <v>0</v>
      </c>
      <c r="B186" s="174" t="str">
        <f>IF(A186=1,COUNTIF($A$8:A186,1),"")</f>
        <v/>
      </c>
      <c r="C186" s="174"/>
      <c r="D186" s="157">
        <f>IFERROR($C$8:INDEX($C$8:$C$3000,COUNTIF($C$8:$C$3000,"?*")),"")</f>
        <v>0</v>
      </c>
      <c r="E186" s="174"/>
      <c r="F186" s="174">
        <f>--ISNUMBER(IFERROR(SEARCH('Project Costing'!#REF!,Services!I193,1),""))</f>
        <v>0</v>
      </c>
      <c r="G186" s="174" t="str">
        <f>IF(F186=1,COUNTIF($F$8:F186,1),"")</f>
        <v/>
      </c>
      <c r="H186" s="174"/>
      <c r="I186" s="157">
        <f>IFERROR($H$8:INDEX($H$8:$H$3000,COUNTIF($H$8:$H$3000,"?*")),"")</f>
        <v>0</v>
      </c>
    </row>
    <row r="187" spans="1:9" x14ac:dyDescent="0.25">
      <c r="A187" s="174">
        <f>--ISNUMBER(IFERROR(SEARCH('Project Costing'!#REF!,Services!I194,1),""))</f>
        <v>0</v>
      </c>
      <c r="B187" s="174" t="str">
        <f>IF(A187=1,COUNTIF($A$8:A187,1),"")</f>
        <v/>
      </c>
      <c r="C187" s="174"/>
      <c r="D187" s="157">
        <f>IFERROR($C$8:INDEX($C$8:$C$3000,COUNTIF($C$8:$C$3000,"?*")),"")</f>
        <v>0</v>
      </c>
      <c r="E187" s="174"/>
      <c r="F187" s="174">
        <f>--ISNUMBER(IFERROR(SEARCH('Project Costing'!#REF!,Services!I194,1),""))</f>
        <v>0</v>
      </c>
      <c r="G187" s="174" t="str">
        <f>IF(F187=1,COUNTIF($F$8:F187,1),"")</f>
        <v/>
      </c>
      <c r="H187" s="174"/>
      <c r="I187" s="157">
        <f>IFERROR($H$8:INDEX($H$8:$H$3000,COUNTIF($H$8:$H$3000,"?*")),"")</f>
        <v>0</v>
      </c>
    </row>
    <row r="188" spans="1:9" x14ac:dyDescent="0.25">
      <c r="A188" s="174">
        <f>--ISNUMBER(IFERROR(SEARCH('Project Costing'!#REF!,Services!I195,1),""))</f>
        <v>0</v>
      </c>
      <c r="B188" s="174" t="str">
        <f>IF(A188=1,COUNTIF($A$8:A188,1),"")</f>
        <v/>
      </c>
      <c r="C188" s="174"/>
      <c r="D188" s="157">
        <f>IFERROR($C$8:INDEX($C$8:$C$3000,COUNTIF($C$8:$C$3000,"?*")),"")</f>
        <v>0</v>
      </c>
      <c r="E188" s="174"/>
      <c r="F188" s="174">
        <f>--ISNUMBER(IFERROR(SEARCH('Project Costing'!#REF!,Services!I195,1),""))</f>
        <v>0</v>
      </c>
      <c r="G188" s="174" t="str">
        <f>IF(F188=1,COUNTIF($F$8:F188,1),"")</f>
        <v/>
      </c>
      <c r="H188" s="174"/>
      <c r="I188" s="157">
        <f>IFERROR($H$8:INDEX($H$8:$H$3000,COUNTIF($H$8:$H$3000,"?*")),"")</f>
        <v>0</v>
      </c>
    </row>
    <row r="189" spans="1:9" x14ac:dyDescent="0.25">
      <c r="A189" s="174">
        <f>--ISNUMBER(IFERROR(SEARCH('Project Costing'!#REF!,Services!I196,1),""))</f>
        <v>0</v>
      </c>
      <c r="B189" s="174" t="str">
        <f>IF(A189=1,COUNTIF($A$8:A189,1),"")</f>
        <v/>
      </c>
      <c r="C189" s="174"/>
      <c r="D189" s="157">
        <f>IFERROR($C$8:INDEX($C$8:$C$3000,COUNTIF($C$8:$C$3000,"?*")),"")</f>
        <v>0</v>
      </c>
      <c r="E189" s="174"/>
      <c r="F189" s="174">
        <f>--ISNUMBER(IFERROR(SEARCH('Project Costing'!#REF!,Services!I196,1),""))</f>
        <v>0</v>
      </c>
      <c r="G189" s="174" t="str">
        <f>IF(F189=1,COUNTIF($F$8:F189,1),"")</f>
        <v/>
      </c>
      <c r="H189" s="174"/>
      <c r="I189" s="157">
        <f>IFERROR($H$8:INDEX($H$8:$H$3000,COUNTIF($H$8:$H$3000,"?*")),"")</f>
        <v>0</v>
      </c>
    </row>
    <row r="190" spans="1:9" x14ac:dyDescent="0.25">
      <c r="A190" s="174">
        <f>--ISNUMBER(IFERROR(SEARCH('Project Costing'!#REF!,Services!I197,1),""))</f>
        <v>0</v>
      </c>
      <c r="B190" s="174" t="str">
        <f>IF(A190=1,COUNTIF($A$8:A190,1),"")</f>
        <v/>
      </c>
      <c r="C190" s="174"/>
      <c r="D190" s="157">
        <f>IFERROR($C$8:INDEX($C$8:$C$3000,COUNTIF($C$8:$C$3000,"?*")),"")</f>
        <v>0</v>
      </c>
      <c r="E190" s="174"/>
      <c r="F190" s="174">
        <f>--ISNUMBER(IFERROR(SEARCH('Project Costing'!#REF!,Services!I197,1),""))</f>
        <v>0</v>
      </c>
      <c r="G190" s="174" t="str">
        <f>IF(F190=1,COUNTIF($F$8:F190,1),"")</f>
        <v/>
      </c>
      <c r="H190" s="174"/>
      <c r="I190" s="157">
        <f>IFERROR($H$8:INDEX($H$8:$H$3000,COUNTIF($H$8:$H$3000,"?*")),"")</f>
        <v>0</v>
      </c>
    </row>
    <row r="191" spans="1:9" x14ac:dyDescent="0.25">
      <c r="A191" s="174">
        <f>--ISNUMBER(IFERROR(SEARCH('Project Costing'!#REF!,Services!I198,1),""))</f>
        <v>0</v>
      </c>
      <c r="B191" s="174" t="str">
        <f>IF(A191=1,COUNTIF($A$8:A191,1),"")</f>
        <v/>
      </c>
      <c r="C191" s="174"/>
      <c r="D191" s="157">
        <f>IFERROR($C$8:INDEX($C$8:$C$3000,COUNTIF($C$8:$C$3000,"?*")),"")</f>
        <v>0</v>
      </c>
      <c r="E191" s="174"/>
      <c r="F191" s="174">
        <f>--ISNUMBER(IFERROR(SEARCH('Project Costing'!#REF!,Services!I198,1),""))</f>
        <v>0</v>
      </c>
      <c r="G191" s="174" t="str">
        <f>IF(F191=1,COUNTIF($F$8:F191,1),"")</f>
        <v/>
      </c>
      <c r="H191" s="174"/>
      <c r="I191" s="157">
        <f>IFERROR($H$8:INDEX($H$8:$H$3000,COUNTIF($H$8:$H$3000,"?*")),"")</f>
        <v>0</v>
      </c>
    </row>
    <row r="192" spans="1:9" x14ac:dyDescent="0.25">
      <c r="A192" s="174">
        <f>--ISNUMBER(IFERROR(SEARCH('Project Costing'!#REF!,Services!I199,1),""))</f>
        <v>0</v>
      </c>
      <c r="B192" s="174" t="str">
        <f>IF(A192=1,COUNTIF($A$8:A192,1),"")</f>
        <v/>
      </c>
      <c r="C192" s="174"/>
      <c r="D192" s="157">
        <f>IFERROR($C$8:INDEX($C$8:$C$3000,COUNTIF($C$8:$C$3000,"?*")),"")</f>
        <v>0</v>
      </c>
      <c r="E192" s="174"/>
      <c r="F192" s="174">
        <f>--ISNUMBER(IFERROR(SEARCH('Project Costing'!#REF!,Services!I199,1),""))</f>
        <v>0</v>
      </c>
      <c r="G192" s="174" t="str">
        <f>IF(F192=1,COUNTIF($F$8:F192,1),"")</f>
        <v/>
      </c>
      <c r="H192" s="174"/>
      <c r="I192" s="157">
        <f>IFERROR($H$8:INDEX($H$8:$H$3000,COUNTIF($H$8:$H$3000,"?*")),"")</f>
        <v>0</v>
      </c>
    </row>
    <row r="193" spans="1:9" x14ac:dyDescent="0.25">
      <c r="A193" s="174">
        <f>--ISNUMBER(IFERROR(SEARCH('Project Costing'!#REF!,Services!I200,1),""))</f>
        <v>0</v>
      </c>
      <c r="B193" s="174" t="str">
        <f>IF(A193=1,COUNTIF($A$8:A193,1),"")</f>
        <v/>
      </c>
      <c r="C193" s="174"/>
      <c r="D193" s="157">
        <f>IFERROR($C$8:INDEX($C$8:$C$3000,COUNTIF($C$8:$C$3000,"?*")),"")</f>
        <v>0</v>
      </c>
      <c r="E193" s="174"/>
      <c r="F193" s="174">
        <f>--ISNUMBER(IFERROR(SEARCH('Project Costing'!#REF!,Services!I200,1),""))</f>
        <v>0</v>
      </c>
      <c r="G193" s="174" t="str">
        <f>IF(F193=1,COUNTIF($F$8:F193,1),"")</f>
        <v/>
      </c>
      <c r="H193" s="174"/>
      <c r="I193" s="157">
        <f>IFERROR($H$8:INDEX($H$8:$H$3000,COUNTIF($H$8:$H$3000,"?*")),"")</f>
        <v>0</v>
      </c>
    </row>
    <row r="194" spans="1:9" x14ac:dyDescent="0.25">
      <c r="A194" s="174">
        <f>--ISNUMBER(IFERROR(SEARCH('Project Costing'!#REF!,Services!I201,1),""))</f>
        <v>0</v>
      </c>
      <c r="B194" s="174" t="str">
        <f>IF(A194=1,COUNTIF($A$8:A194,1),"")</f>
        <v/>
      </c>
      <c r="C194" s="174"/>
      <c r="D194" s="157">
        <f>IFERROR($C$8:INDEX($C$8:$C$3000,COUNTIF($C$8:$C$3000,"?*")),"")</f>
        <v>0</v>
      </c>
      <c r="E194" s="174"/>
      <c r="F194" s="174">
        <f>--ISNUMBER(IFERROR(SEARCH('Project Costing'!#REF!,Services!I201,1),""))</f>
        <v>0</v>
      </c>
      <c r="G194" s="174" t="str">
        <f>IF(F194=1,COUNTIF($F$8:F194,1),"")</f>
        <v/>
      </c>
      <c r="H194" s="174"/>
      <c r="I194" s="157">
        <f>IFERROR($H$8:INDEX($H$8:$H$3000,COUNTIF($H$8:$H$3000,"?*")),"")</f>
        <v>0</v>
      </c>
    </row>
    <row r="195" spans="1:9" x14ac:dyDescent="0.25">
      <c r="A195" s="174">
        <f>--ISNUMBER(IFERROR(SEARCH('Project Costing'!#REF!,Services!I202,1),""))</f>
        <v>0</v>
      </c>
      <c r="B195" s="174" t="str">
        <f>IF(A195=1,COUNTIF($A$8:A195,1),"")</f>
        <v/>
      </c>
      <c r="C195" s="174"/>
      <c r="D195" s="157">
        <f>IFERROR($C$8:INDEX($C$8:$C$3000,COUNTIF($C$8:$C$3000,"?*")),"")</f>
        <v>0</v>
      </c>
      <c r="E195" s="174"/>
      <c r="F195" s="174">
        <f>--ISNUMBER(IFERROR(SEARCH('Project Costing'!#REF!,Services!I202,1),""))</f>
        <v>0</v>
      </c>
      <c r="G195" s="174" t="str">
        <f>IF(F195=1,COUNTIF($F$8:F195,1),"")</f>
        <v/>
      </c>
      <c r="H195" s="174"/>
      <c r="I195" s="157">
        <f>IFERROR($H$8:INDEX($H$8:$H$3000,COUNTIF($H$8:$H$3000,"?*")),"")</f>
        <v>0</v>
      </c>
    </row>
    <row r="196" spans="1:9" x14ac:dyDescent="0.25">
      <c r="A196" s="174">
        <f>--ISNUMBER(IFERROR(SEARCH('Project Costing'!#REF!,Services!I203,1),""))</f>
        <v>0</v>
      </c>
      <c r="B196" s="174" t="str">
        <f>IF(A196=1,COUNTIF($A$8:A196,1),"")</f>
        <v/>
      </c>
      <c r="C196" s="174"/>
      <c r="D196" s="157">
        <f>IFERROR($C$8:INDEX($C$8:$C$3000,COUNTIF($C$8:$C$3000,"?*")),"")</f>
        <v>0</v>
      </c>
      <c r="E196" s="174"/>
      <c r="F196" s="174">
        <f>--ISNUMBER(IFERROR(SEARCH('Project Costing'!#REF!,Services!I203,1),""))</f>
        <v>0</v>
      </c>
      <c r="G196" s="174" t="str">
        <f>IF(F196=1,COUNTIF($F$8:F196,1),"")</f>
        <v/>
      </c>
      <c r="H196" s="174"/>
      <c r="I196" s="157">
        <f>IFERROR($H$8:INDEX($H$8:$H$3000,COUNTIF($H$8:$H$3000,"?*")),"")</f>
        <v>0</v>
      </c>
    </row>
    <row r="197" spans="1:9" x14ac:dyDescent="0.25">
      <c r="A197" s="174">
        <f>--ISNUMBER(IFERROR(SEARCH('Project Costing'!#REF!,Services!I204,1),""))</f>
        <v>0</v>
      </c>
      <c r="B197" s="174" t="str">
        <f>IF(A197=1,COUNTIF($A$8:A197,1),"")</f>
        <v/>
      </c>
      <c r="C197" s="174"/>
      <c r="D197" s="157">
        <f>IFERROR($C$8:INDEX($C$8:$C$3000,COUNTIF($C$8:$C$3000,"?*")),"")</f>
        <v>0</v>
      </c>
      <c r="E197" s="174"/>
      <c r="F197" s="174">
        <f>--ISNUMBER(IFERROR(SEARCH('Project Costing'!#REF!,Services!I204,1),""))</f>
        <v>0</v>
      </c>
      <c r="G197" s="174" t="str">
        <f>IF(F197=1,COUNTIF($F$8:F197,1),"")</f>
        <v/>
      </c>
      <c r="H197" s="174"/>
      <c r="I197" s="157">
        <f>IFERROR($H$8:INDEX($H$8:$H$3000,COUNTIF($H$8:$H$3000,"?*")),"")</f>
        <v>0</v>
      </c>
    </row>
    <row r="198" spans="1:9" x14ac:dyDescent="0.25">
      <c r="A198" s="174">
        <f>--ISNUMBER(IFERROR(SEARCH('Project Costing'!#REF!,Services!I205,1),""))</f>
        <v>0</v>
      </c>
      <c r="B198" s="174" t="str">
        <f>IF(A198=1,COUNTIF($A$8:A198,1),"")</f>
        <v/>
      </c>
      <c r="C198" s="174"/>
      <c r="D198" s="157">
        <f>IFERROR($C$8:INDEX($C$8:$C$3000,COUNTIF($C$8:$C$3000,"?*")),"")</f>
        <v>0</v>
      </c>
      <c r="E198" s="174"/>
      <c r="F198" s="174">
        <f>--ISNUMBER(IFERROR(SEARCH('Project Costing'!#REF!,Services!I205,1),""))</f>
        <v>0</v>
      </c>
      <c r="G198" s="174" t="str">
        <f>IF(F198=1,COUNTIF($F$8:F198,1),"")</f>
        <v/>
      </c>
      <c r="H198" s="174"/>
      <c r="I198" s="157">
        <f>IFERROR($H$8:INDEX($H$8:$H$3000,COUNTIF($H$8:$H$3000,"?*")),"")</f>
        <v>0</v>
      </c>
    </row>
    <row r="199" spans="1:9" x14ac:dyDescent="0.25">
      <c r="A199" s="174">
        <f>--ISNUMBER(IFERROR(SEARCH('Project Costing'!#REF!,Services!I206,1),""))</f>
        <v>0</v>
      </c>
      <c r="B199" s="174" t="str">
        <f>IF(A199=1,COUNTIF($A$8:A199,1),"")</f>
        <v/>
      </c>
      <c r="C199" s="174"/>
      <c r="D199" s="157">
        <f>IFERROR($C$8:INDEX($C$8:$C$3000,COUNTIF($C$8:$C$3000,"?*")),"")</f>
        <v>0</v>
      </c>
      <c r="E199" s="174"/>
      <c r="F199" s="174">
        <f>--ISNUMBER(IFERROR(SEARCH('Project Costing'!#REF!,Services!I206,1),""))</f>
        <v>0</v>
      </c>
      <c r="G199" s="174" t="str">
        <f>IF(F199=1,COUNTIF($F$8:F199,1),"")</f>
        <v/>
      </c>
      <c r="H199" s="174"/>
      <c r="I199" s="157">
        <f>IFERROR($H$8:INDEX($H$8:$H$3000,COUNTIF($H$8:$H$3000,"?*")),"")</f>
        <v>0</v>
      </c>
    </row>
    <row r="200" spans="1:9" x14ac:dyDescent="0.25">
      <c r="A200" s="174">
        <f>--ISNUMBER(IFERROR(SEARCH('Project Costing'!#REF!,Services!I207,1),""))</f>
        <v>0</v>
      </c>
      <c r="B200" s="174" t="str">
        <f>IF(A200=1,COUNTIF($A$8:A200,1),"")</f>
        <v/>
      </c>
      <c r="C200" s="174"/>
      <c r="D200" s="157">
        <f>IFERROR($C$8:INDEX($C$8:$C$3000,COUNTIF($C$8:$C$3000,"?*")),"")</f>
        <v>0</v>
      </c>
      <c r="E200" s="174"/>
      <c r="F200" s="174">
        <f>--ISNUMBER(IFERROR(SEARCH('Project Costing'!#REF!,Services!I207,1),""))</f>
        <v>0</v>
      </c>
      <c r="G200" s="174" t="str">
        <f>IF(F200=1,COUNTIF($F$8:F200,1),"")</f>
        <v/>
      </c>
      <c r="H200" s="174"/>
      <c r="I200" s="157">
        <f>IFERROR($H$8:INDEX($H$8:$H$3000,COUNTIF($H$8:$H$3000,"?*")),"")</f>
        <v>0</v>
      </c>
    </row>
    <row r="201" spans="1:9" x14ac:dyDescent="0.25">
      <c r="A201" s="174">
        <f>--ISNUMBER(IFERROR(SEARCH('Project Costing'!#REF!,Services!I208,1),""))</f>
        <v>0</v>
      </c>
      <c r="B201" s="174" t="str">
        <f>IF(A201=1,COUNTIF($A$8:A201,1),"")</f>
        <v/>
      </c>
      <c r="C201" s="174"/>
      <c r="D201" s="157">
        <f>IFERROR($C$8:INDEX($C$8:$C$3000,COUNTIF($C$8:$C$3000,"?*")),"")</f>
        <v>0</v>
      </c>
      <c r="E201" s="174"/>
      <c r="F201" s="174">
        <f>--ISNUMBER(IFERROR(SEARCH('Project Costing'!#REF!,Services!I208,1),""))</f>
        <v>0</v>
      </c>
      <c r="G201" s="174" t="str">
        <f>IF(F201=1,COUNTIF($F$8:F201,1),"")</f>
        <v/>
      </c>
      <c r="H201" s="174"/>
      <c r="I201" s="157">
        <f>IFERROR($H$8:INDEX($H$8:$H$3000,COUNTIF($H$8:$H$3000,"?*")),"")</f>
        <v>0</v>
      </c>
    </row>
    <row r="202" spans="1:9" x14ac:dyDescent="0.25">
      <c r="A202" s="174">
        <f>--ISNUMBER(IFERROR(SEARCH('Project Costing'!#REF!,Services!I209,1),""))</f>
        <v>0</v>
      </c>
      <c r="B202" s="174" t="str">
        <f>IF(A202=1,COUNTIF($A$8:A202,1),"")</f>
        <v/>
      </c>
      <c r="C202" s="174"/>
      <c r="D202" s="157">
        <f>IFERROR($C$8:INDEX($C$8:$C$3000,COUNTIF($C$8:$C$3000,"?*")),"")</f>
        <v>0</v>
      </c>
      <c r="E202" s="174"/>
      <c r="F202" s="174">
        <f>--ISNUMBER(IFERROR(SEARCH('Project Costing'!#REF!,Services!I209,1),""))</f>
        <v>0</v>
      </c>
      <c r="G202" s="174" t="str">
        <f>IF(F202=1,COUNTIF($F$8:F202,1),"")</f>
        <v/>
      </c>
      <c r="H202" s="174"/>
      <c r="I202" s="157">
        <f>IFERROR($H$8:INDEX($H$8:$H$3000,COUNTIF($H$8:$H$3000,"?*")),"")</f>
        <v>0</v>
      </c>
    </row>
    <row r="203" spans="1:9" x14ac:dyDescent="0.25">
      <c r="A203" s="174">
        <f>--ISNUMBER(IFERROR(SEARCH('Project Costing'!#REF!,Services!I210,1),""))</f>
        <v>0</v>
      </c>
      <c r="B203" s="174" t="str">
        <f>IF(A203=1,COUNTIF($A$8:A203,1),"")</f>
        <v/>
      </c>
      <c r="C203" s="174"/>
      <c r="D203" s="157">
        <f>IFERROR($C$8:INDEX($C$8:$C$3000,COUNTIF($C$8:$C$3000,"?*")),"")</f>
        <v>0</v>
      </c>
      <c r="E203" s="174"/>
      <c r="F203" s="174">
        <f>--ISNUMBER(IFERROR(SEARCH('Project Costing'!#REF!,Services!I210,1),""))</f>
        <v>0</v>
      </c>
      <c r="G203" s="174" t="str">
        <f>IF(F203=1,COUNTIF($F$8:F203,1),"")</f>
        <v/>
      </c>
      <c r="H203" s="174"/>
      <c r="I203" s="157">
        <f>IFERROR($H$8:INDEX($H$8:$H$3000,COUNTIF($H$8:$H$3000,"?*")),"")</f>
        <v>0</v>
      </c>
    </row>
    <row r="204" spans="1:9" x14ac:dyDescent="0.25">
      <c r="A204" s="174">
        <f>--ISNUMBER(IFERROR(SEARCH('Project Costing'!#REF!,Services!I211,1),""))</f>
        <v>0</v>
      </c>
      <c r="B204" s="174" t="str">
        <f>IF(A204=1,COUNTIF($A$8:A204,1),"")</f>
        <v/>
      </c>
      <c r="C204" s="174"/>
      <c r="D204" s="157">
        <f>IFERROR($C$8:INDEX($C$8:$C$3000,COUNTIF($C$8:$C$3000,"?*")),"")</f>
        <v>0</v>
      </c>
      <c r="E204" s="174"/>
      <c r="F204" s="174">
        <f>--ISNUMBER(IFERROR(SEARCH('Project Costing'!#REF!,Services!I211,1),""))</f>
        <v>0</v>
      </c>
      <c r="G204" s="174" t="str">
        <f>IF(F204=1,COUNTIF($F$8:F204,1),"")</f>
        <v/>
      </c>
      <c r="H204" s="174"/>
      <c r="I204" s="157">
        <f>IFERROR($H$8:INDEX($H$8:$H$3000,COUNTIF($H$8:$H$3000,"?*")),"")</f>
        <v>0</v>
      </c>
    </row>
    <row r="205" spans="1:9" x14ac:dyDescent="0.25">
      <c r="A205" s="174">
        <f>--ISNUMBER(IFERROR(SEARCH('Project Costing'!#REF!,Services!I212,1),""))</f>
        <v>0</v>
      </c>
      <c r="B205" s="174" t="str">
        <f>IF(A205=1,COUNTIF($A$8:A205,1),"")</f>
        <v/>
      </c>
      <c r="C205" s="174"/>
      <c r="D205" s="157">
        <f>IFERROR($C$8:INDEX($C$8:$C$3000,COUNTIF($C$8:$C$3000,"?*")),"")</f>
        <v>0</v>
      </c>
      <c r="E205" s="174"/>
      <c r="F205" s="174">
        <f>--ISNUMBER(IFERROR(SEARCH('Project Costing'!#REF!,Services!I212,1),""))</f>
        <v>0</v>
      </c>
      <c r="G205" s="174" t="str">
        <f>IF(F205=1,COUNTIF($F$8:F205,1),"")</f>
        <v/>
      </c>
      <c r="H205" s="174"/>
      <c r="I205" s="157">
        <f>IFERROR($H$8:INDEX($H$8:$H$3000,COUNTIF($H$8:$H$3000,"?*")),"")</f>
        <v>0</v>
      </c>
    </row>
    <row r="206" spans="1:9" x14ac:dyDescent="0.25">
      <c r="A206" s="174">
        <f>--ISNUMBER(IFERROR(SEARCH('Project Costing'!#REF!,Services!I213,1),""))</f>
        <v>0</v>
      </c>
      <c r="B206" s="174" t="str">
        <f>IF(A206=1,COUNTIF($A$8:A206,1),"")</f>
        <v/>
      </c>
      <c r="C206" s="174"/>
      <c r="D206" s="157">
        <f>IFERROR($C$8:INDEX($C$8:$C$3000,COUNTIF($C$8:$C$3000,"?*")),"")</f>
        <v>0</v>
      </c>
      <c r="E206" s="174"/>
      <c r="F206" s="174">
        <f>--ISNUMBER(IFERROR(SEARCH('Project Costing'!#REF!,Services!I213,1),""))</f>
        <v>0</v>
      </c>
      <c r="G206" s="174" t="str">
        <f>IF(F206=1,COUNTIF($F$8:F206,1),"")</f>
        <v/>
      </c>
      <c r="H206" s="174"/>
      <c r="I206" s="157">
        <f>IFERROR($H$8:INDEX($H$8:$H$3000,COUNTIF($H$8:$H$3000,"?*")),"")</f>
        <v>0</v>
      </c>
    </row>
    <row r="207" spans="1:9" x14ac:dyDescent="0.25">
      <c r="A207" s="174">
        <f>--ISNUMBER(IFERROR(SEARCH('Project Costing'!#REF!,Services!I214,1),""))</f>
        <v>0</v>
      </c>
      <c r="B207" s="174" t="str">
        <f>IF(A207=1,COUNTIF($A$8:A207,1),"")</f>
        <v/>
      </c>
      <c r="C207" s="174"/>
      <c r="D207" s="157">
        <f>IFERROR($C$8:INDEX($C$8:$C$3000,COUNTIF($C$8:$C$3000,"?*")),"")</f>
        <v>0</v>
      </c>
      <c r="E207" s="174"/>
      <c r="F207" s="174">
        <f>--ISNUMBER(IFERROR(SEARCH('Project Costing'!#REF!,Services!I214,1),""))</f>
        <v>0</v>
      </c>
      <c r="G207" s="174" t="str">
        <f>IF(F207=1,COUNTIF($F$8:F207,1),"")</f>
        <v/>
      </c>
      <c r="H207" s="174"/>
      <c r="I207" s="157">
        <f>IFERROR($H$8:INDEX($H$8:$H$3000,COUNTIF($H$8:$H$3000,"?*")),"")</f>
        <v>0</v>
      </c>
    </row>
    <row r="208" spans="1:9" x14ac:dyDescent="0.25">
      <c r="A208" s="174">
        <f>--ISNUMBER(IFERROR(SEARCH('Project Costing'!#REF!,Services!I215,1),""))</f>
        <v>0</v>
      </c>
      <c r="B208" s="174" t="str">
        <f>IF(A208=1,COUNTIF($A$8:A208,1),"")</f>
        <v/>
      </c>
      <c r="C208" s="174"/>
      <c r="D208" s="157">
        <f>IFERROR($C$8:INDEX($C$8:$C$3000,COUNTIF($C$8:$C$3000,"?*")),"")</f>
        <v>0</v>
      </c>
      <c r="E208" s="174"/>
      <c r="F208" s="174">
        <f>--ISNUMBER(IFERROR(SEARCH('Project Costing'!#REF!,Services!I215,1),""))</f>
        <v>0</v>
      </c>
      <c r="G208" s="174" t="str">
        <f>IF(F208=1,COUNTIF($F$8:F208,1),"")</f>
        <v/>
      </c>
      <c r="H208" s="174"/>
      <c r="I208" s="157">
        <f>IFERROR($H$8:INDEX($H$8:$H$3000,COUNTIF($H$8:$H$3000,"?*")),"")</f>
        <v>0</v>
      </c>
    </row>
    <row r="209" spans="1:9" x14ac:dyDescent="0.25">
      <c r="A209" s="174">
        <f>--ISNUMBER(IFERROR(SEARCH('Project Costing'!#REF!,Services!I216,1),""))</f>
        <v>0</v>
      </c>
      <c r="B209" s="174" t="str">
        <f>IF(A209=1,COUNTIF($A$8:A209,1),"")</f>
        <v/>
      </c>
      <c r="C209" s="174"/>
      <c r="D209" s="157">
        <f>IFERROR($C$8:INDEX($C$8:$C$3000,COUNTIF($C$8:$C$3000,"?*")),"")</f>
        <v>0</v>
      </c>
      <c r="E209" s="174"/>
      <c r="F209" s="174">
        <f>--ISNUMBER(IFERROR(SEARCH('Project Costing'!#REF!,Services!I216,1),""))</f>
        <v>0</v>
      </c>
      <c r="G209" s="174" t="str">
        <f>IF(F209=1,COUNTIF($F$8:F209,1),"")</f>
        <v/>
      </c>
      <c r="H209" s="174"/>
      <c r="I209" s="157">
        <f>IFERROR($H$8:INDEX($H$8:$H$3000,COUNTIF($H$8:$H$3000,"?*")),"")</f>
        <v>0</v>
      </c>
    </row>
    <row r="210" spans="1:9" x14ac:dyDescent="0.25">
      <c r="A210" s="174">
        <f>--ISNUMBER(IFERROR(SEARCH('Project Costing'!#REF!,Services!I217,1),""))</f>
        <v>0</v>
      </c>
      <c r="B210" s="174" t="str">
        <f>IF(A210=1,COUNTIF($A$8:A210,1),"")</f>
        <v/>
      </c>
      <c r="C210" s="174"/>
      <c r="D210" s="157">
        <f>IFERROR($C$8:INDEX($C$8:$C$3000,COUNTIF($C$8:$C$3000,"?*")),"")</f>
        <v>0</v>
      </c>
      <c r="E210" s="174"/>
      <c r="F210" s="174">
        <f>--ISNUMBER(IFERROR(SEARCH('Project Costing'!#REF!,Services!I217,1),""))</f>
        <v>0</v>
      </c>
      <c r="G210" s="174" t="str">
        <f>IF(F210=1,COUNTIF($F$8:F210,1),"")</f>
        <v/>
      </c>
      <c r="H210" s="174"/>
      <c r="I210" s="157">
        <f>IFERROR($H$8:INDEX($H$8:$H$3000,COUNTIF($H$8:$H$3000,"?*")),"")</f>
        <v>0</v>
      </c>
    </row>
    <row r="211" spans="1:9" x14ac:dyDescent="0.25">
      <c r="A211" s="174">
        <f>--ISNUMBER(IFERROR(SEARCH('Project Costing'!#REF!,Services!I218,1),""))</f>
        <v>0</v>
      </c>
      <c r="B211" s="174" t="str">
        <f>IF(A211=1,COUNTIF($A$8:A211,1),"")</f>
        <v/>
      </c>
      <c r="C211" s="174"/>
      <c r="D211" s="157">
        <f>IFERROR($C$8:INDEX($C$8:$C$3000,COUNTIF($C$8:$C$3000,"?*")),"")</f>
        <v>0</v>
      </c>
      <c r="E211" s="174"/>
      <c r="F211" s="174">
        <f>--ISNUMBER(IFERROR(SEARCH('Project Costing'!#REF!,Services!I218,1),""))</f>
        <v>0</v>
      </c>
      <c r="G211" s="174" t="str">
        <f>IF(F211=1,COUNTIF($F$8:F211,1),"")</f>
        <v/>
      </c>
      <c r="H211" s="174"/>
      <c r="I211" s="157">
        <f>IFERROR($H$8:INDEX($H$8:$H$3000,COUNTIF($H$8:$H$3000,"?*")),"")</f>
        <v>0</v>
      </c>
    </row>
    <row r="212" spans="1:9" x14ac:dyDescent="0.25">
      <c r="A212" s="174">
        <f>--ISNUMBER(IFERROR(SEARCH('Project Costing'!#REF!,Services!I219,1),""))</f>
        <v>0</v>
      </c>
      <c r="B212" s="174" t="str">
        <f>IF(A212=1,COUNTIF($A$8:A212,1),"")</f>
        <v/>
      </c>
      <c r="C212" s="174"/>
      <c r="D212" s="157">
        <f>IFERROR($C$8:INDEX($C$8:$C$3000,COUNTIF($C$8:$C$3000,"?*")),"")</f>
        <v>0</v>
      </c>
      <c r="E212" s="174"/>
      <c r="F212" s="174">
        <f>--ISNUMBER(IFERROR(SEARCH('Project Costing'!#REF!,Services!I219,1),""))</f>
        <v>0</v>
      </c>
      <c r="G212" s="174" t="str">
        <f>IF(F212=1,COUNTIF($F$8:F212,1),"")</f>
        <v/>
      </c>
      <c r="H212" s="174"/>
      <c r="I212" s="157">
        <f>IFERROR($H$8:INDEX($H$8:$H$3000,COUNTIF($H$8:$H$3000,"?*")),"")</f>
        <v>0</v>
      </c>
    </row>
    <row r="213" spans="1:9" x14ac:dyDescent="0.25">
      <c r="A213" s="174">
        <f>--ISNUMBER(IFERROR(SEARCH('Project Costing'!#REF!,Services!I220,1),""))</f>
        <v>0</v>
      </c>
      <c r="B213" s="174" t="str">
        <f>IF(A213=1,COUNTIF($A$8:A213,1),"")</f>
        <v/>
      </c>
      <c r="C213" s="174"/>
      <c r="D213" s="157">
        <f>IFERROR($C$8:INDEX($C$8:$C$3000,COUNTIF($C$8:$C$3000,"?*")),"")</f>
        <v>0</v>
      </c>
      <c r="E213" s="174"/>
      <c r="F213" s="174">
        <f>--ISNUMBER(IFERROR(SEARCH('Project Costing'!#REF!,Services!I220,1),""))</f>
        <v>0</v>
      </c>
      <c r="G213" s="174" t="str">
        <f>IF(F213=1,COUNTIF($F$8:F213,1),"")</f>
        <v/>
      </c>
      <c r="H213" s="174"/>
      <c r="I213" s="157">
        <f>IFERROR($H$8:INDEX($H$8:$H$3000,COUNTIF($H$8:$H$3000,"?*")),"")</f>
        <v>0</v>
      </c>
    </row>
    <row r="214" spans="1:9" x14ac:dyDescent="0.25">
      <c r="A214" s="174">
        <f>--ISNUMBER(IFERROR(SEARCH('Project Costing'!#REF!,Services!I221,1),""))</f>
        <v>0</v>
      </c>
      <c r="B214" s="174" t="str">
        <f>IF(A214=1,COUNTIF($A$8:A214,1),"")</f>
        <v/>
      </c>
      <c r="C214" s="174"/>
      <c r="D214" s="157">
        <f>IFERROR($C$8:INDEX($C$8:$C$3000,COUNTIF($C$8:$C$3000,"?*")),"")</f>
        <v>0</v>
      </c>
      <c r="E214" s="174"/>
      <c r="F214" s="174">
        <f>--ISNUMBER(IFERROR(SEARCH('Project Costing'!#REF!,Services!I221,1),""))</f>
        <v>0</v>
      </c>
      <c r="G214" s="174" t="str">
        <f>IF(F214=1,COUNTIF($F$8:F214,1),"")</f>
        <v/>
      </c>
      <c r="H214" s="174"/>
      <c r="I214" s="157">
        <f>IFERROR($H$8:INDEX($H$8:$H$3000,COUNTIF($H$8:$H$3000,"?*")),"")</f>
        <v>0</v>
      </c>
    </row>
    <row r="215" spans="1:9" x14ac:dyDescent="0.25">
      <c r="A215" s="174">
        <f>--ISNUMBER(IFERROR(SEARCH('Project Costing'!#REF!,Services!I222,1),""))</f>
        <v>0</v>
      </c>
      <c r="B215" s="174" t="str">
        <f>IF(A215=1,COUNTIF($A$8:A215,1),"")</f>
        <v/>
      </c>
      <c r="C215" s="174"/>
      <c r="D215" s="157">
        <f>IFERROR($C$8:INDEX($C$8:$C$3000,COUNTIF($C$8:$C$3000,"?*")),"")</f>
        <v>0</v>
      </c>
      <c r="E215" s="174"/>
      <c r="F215" s="174">
        <f>--ISNUMBER(IFERROR(SEARCH('Project Costing'!#REF!,Services!I222,1),""))</f>
        <v>0</v>
      </c>
      <c r="G215" s="174" t="str">
        <f>IF(F215=1,COUNTIF($F$8:F215,1),"")</f>
        <v/>
      </c>
      <c r="H215" s="174"/>
      <c r="I215" s="157">
        <f>IFERROR($H$8:INDEX($H$8:$H$3000,COUNTIF($H$8:$H$3000,"?*")),"")</f>
        <v>0</v>
      </c>
    </row>
    <row r="216" spans="1:9" x14ac:dyDescent="0.25">
      <c r="A216" s="174">
        <f>--ISNUMBER(IFERROR(SEARCH('Project Costing'!#REF!,Services!I223,1),""))</f>
        <v>0</v>
      </c>
      <c r="B216" s="174" t="str">
        <f>IF(A216=1,COUNTIF($A$8:A216,1),"")</f>
        <v/>
      </c>
      <c r="C216" s="174"/>
      <c r="D216" s="157">
        <f>IFERROR($C$8:INDEX($C$8:$C$3000,COUNTIF($C$8:$C$3000,"?*")),"")</f>
        <v>0</v>
      </c>
      <c r="E216" s="174"/>
      <c r="F216" s="174">
        <f>--ISNUMBER(IFERROR(SEARCH('Project Costing'!#REF!,Services!I223,1),""))</f>
        <v>0</v>
      </c>
      <c r="G216" s="174" t="str">
        <f>IF(F216=1,COUNTIF($F$8:F216,1),"")</f>
        <v/>
      </c>
      <c r="H216" s="174"/>
      <c r="I216" s="157">
        <f>IFERROR($H$8:INDEX($H$8:$H$3000,COUNTIF($H$8:$H$3000,"?*")),"")</f>
        <v>0</v>
      </c>
    </row>
    <row r="217" spans="1:9" x14ac:dyDescent="0.25">
      <c r="A217" s="174">
        <f>--ISNUMBER(IFERROR(SEARCH('Project Costing'!#REF!,Services!I224,1),""))</f>
        <v>0</v>
      </c>
      <c r="B217" s="174" t="str">
        <f>IF(A217=1,COUNTIF($A$8:A217,1),"")</f>
        <v/>
      </c>
      <c r="C217" s="174"/>
      <c r="D217" s="157">
        <f>IFERROR($C$8:INDEX($C$8:$C$3000,COUNTIF($C$8:$C$3000,"?*")),"")</f>
        <v>0</v>
      </c>
      <c r="E217" s="174"/>
      <c r="F217" s="174">
        <f>--ISNUMBER(IFERROR(SEARCH('Project Costing'!#REF!,Services!I224,1),""))</f>
        <v>0</v>
      </c>
      <c r="G217" s="174" t="str">
        <f>IF(F217=1,COUNTIF($F$8:F217,1),"")</f>
        <v/>
      </c>
      <c r="H217" s="174"/>
      <c r="I217" s="157">
        <f>IFERROR($H$8:INDEX($H$8:$H$3000,COUNTIF($H$8:$H$3000,"?*")),"")</f>
        <v>0</v>
      </c>
    </row>
    <row r="218" spans="1:9" x14ac:dyDescent="0.25">
      <c r="A218" s="174">
        <f>--ISNUMBER(IFERROR(SEARCH('Project Costing'!#REF!,Services!I225,1),""))</f>
        <v>0</v>
      </c>
      <c r="B218" s="174" t="str">
        <f>IF(A218=1,COUNTIF($A$8:A218,1),"")</f>
        <v/>
      </c>
      <c r="C218" s="174"/>
      <c r="D218" s="157">
        <f>IFERROR($C$8:INDEX($C$8:$C$3000,COUNTIF($C$8:$C$3000,"?*")),"")</f>
        <v>0</v>
      </c>
      <c r="E218" s="174"/>
      <c r="F218" s="174">
        <f>--ISNUMBER(IFERROR(SEARCH('Project Costing'!#REF!,Services!I225,1),""))</f>
        <v>0</v>
      </c>
      <c r="G218" s="174" t="str">
        <f>IF(F218=1,COUNTIF($F$8:F218,1),"")</f>
        <v/>
      </c>
      <c r="H218" s="174"/>
      <c r="I218" s="157">
        <f>IFERROR($H$8:INDEX($H$8:$H$3000,COUNTIF($H$8:$H$3000,"?*")),"")</f>
        <v>0</v>
      </c>
    </row>
    <row r="219" spans="1:9" x14ac:dyDescent="0.25">
      <c r="A219" s="174">
        <f>--ISNUMBER(IFERROR(SEARCH('Project Costing'!#REF!,Services!I226,1),""))</f>
        <v>0</v>
      </c>
      <c r="B219" s="174" t="str">
        <f>IF(A219=1,COUNTIF($A$8:A219,1),"")</f>
        <v/>
      </c>
      <c r="C219" s="174"/>
      <c r="D219" s="157">
        <f>IFERROR($C$8:INDEX($C$8:$C$3000,COUNTIF($C$8:$C$3000,"?*")),"")</f>
        <v>0</v>
      </c>
      <c r="E219" s="174"/>
      <c r="F219" s="174">
        <f>--ISNUMBER(IFERROR(SEARCH('Project Costing'!#REF!,Services!I226,1),""))</f>
        <v>0</v>
      </c>
      <c r="G219" s="174" t="str">
        <f>IF(F219=1,COUNTIF($F$8:F219,1),"")</f>
        <v/>
      </c>
      <c r="H219" s="174"/>
      <c r="I219" s="157">
        <f>IFERROR($H$8:INDEX($H$8:$H$3000,COUNTIF($H$8:$H$3000,"?*")),"")</f>
        <v>0</v>
      </c>
    </row>
    <row r="220" spans="1:9" x14ac:dyDescent="0.25">
      <c r="A220" s="174">
        <f>--ISNUMBER(IFERROR(SEARCH('Project Costing'!#REF!,Services!I227,1),""))</f>
        <v>0</v>
      </c>
      <c r="B220" s="174" t="str">
        <f>IF(A220=1,COUNTIF($A$8:A220,1),"")</f>
        <v/>
      </c>
      <c r="C220" s="174"/>
      <c r="D220" s="157">
        <f>IFERROR($C$8:INDEX($C$8:$C$3000,COUNTIF($C$8:$C$3000,"?*")),"")</f>
        <v>0</v>
      </c>
      <c r="E220" s="174"/>
      <c r="F220" s="174">
        <f>--ISNUMBER(IFERROR(SEARCH('Project Costing'!#REF!,Services!I227,1),""))</f>
        <v>0</v>
      </c>
      <c r="G220" s="174" t="str">
        <f>IF(F220=1,COUNTIF($F$8:F220,1),"")</f>
        <v/>
      </c>
      <c r="H220" s="174"/>
      <c r="I220" s="157">
        <f>IFERROR($H$8:INDEX($H$8:$H$3000,COUNTIF($H$8:$H$3000,"?*")),"")</f>
        <v>0</v>
      </c>
    </row>
    <row r="221" spans="1:9" x14ac:dyDescent="0.25">
      <c r="A221" s="174">
        <f>--ISNUMBER(IFERROR(SEARCH('Project Costing'!#REF!,Services!I228,1),""))</f>
        <v>0</v>
      </c>
      <c r="B221" s="174" t="str">
        <f>IF(A221=1,COUNTIF($A$8:A221,1),"")</f>
        <v/>
      </c>
      <c r="C221" s="174"/>
      <c r="D221" s="157">
        <f>IFERROR($C$8:INDEX($C$8:$C$3000,COUNTIF($C$8:$C$3000,"?*")),"")</f>
        <v>0</v>
      </c>
      <c r="E221" s="174"/>
      <c r="F221" s="174">
        <f>--ISNUMBER(IFERROR(SEARCH('Project Costing'!#REF!,Services!I228,1),""))</f>
        <v>0</v>
      </c>
      <c r="G221" s="174" t="str">
        <f>IF(F221=1,COUNTIF($F$8:F221,1),"")</f>
        <v/>
      </c>
      <c r="H221" s="174"/>
      <c r="I221" s="157">
        <f>IFERROR($H$8:INDEX($H$8:$H$3000,COUNTIF($H$8:$H$3000,"?*")),"")</f>
        <v>0</v>
      </c>
    </row>
    <row r="222" spans="1:9" x14ac:dyDescent="0.25">
      <c r="A222" s="174">
        <f>--ISNUMBER(IFERROR(SEARCH('Project Costing'!#REF!,Services!I229,1),""))</f>
        <v>0</v>
      </c>
      <c r="B222" s="174" t="str">
        <f>IF(A222=1,COUNTIF($A$8:A222,1),"")</f>
        <v/>
      </c>
      <c r="C222" s="174"/>
      <c r="D222" s="157">
        <f>IFERROR($C$8:INDEX($C$8:$C$3000,COUNTIF($C$8:$C$3000,"?*")),"")</f>
        <v>0</v>
      </c>
      <c r="E222" s="174"/>
      <c r="F222" s="174">
        <f>--ISNUMBER(IFERROR(SEARCH('Project Costing'!#REF!,Services!I229,1),""))</f>
        <v>0</v>
      </c>
      <c r="G222" s="174" t="str">
        <f>IF(F222=1,COUNTIF($F$8:F222,1),"")</f>
        <v/>
      </c>
      <c r="H222" s="174"/>
      <c r="I222" s="157">
        <f>IFERROR($H$8:INDEX($H$8:$H$3000,COUNTIF($H$8:$H$3000,"?*")),"")</f>
        <v>0</v>
      </c>
    </row>
    <row r="223" spans="1:9" x14ac:dyDescent="0.25">
      <c r="A223" s="174">
        <f>--ISNUMBER(IFERROR(SEARCH('Project Costing'!#REF!,Services!I230,1),""))</f>
        <v>0</v>
      </c>
      <c r="B223" s="174" t="str">
        <f>IF(A223=1,COUNTIF($A$8:A223,1),"")</f>
        <v/>
      </c>
      <c r="C223" s="174"/>
      <c r="D223" s="157">
        <f>IFERROR($C$8:INDEX($C$8:$C$3000,COUNTIF($C$8:$C$3000,"?*")),"")</f>
        <v>0</v>
      </c>
      <c r="E223" s="174"/>
      <c r="F223" s="174">
        <f>--ISNUMBER(IFERROR(SEARCH('Project Costing'!#REF!,Services!I230,1),""))</f>
        <v>0</v>
      </c>
      <c r="G223" s="174" t="str">
        <f>IF(F223=1,COUNTIF($F$8:F223,1),"")</f>
        <v/>
      </c>
      <c r="H223" s="174"/>
      <c r="I223" s="157">
        <f>IFERROR($H$8:INDEX($H$8:$H$3000,COUNTIF($H$8:$H$3000,"?*")),"")</f>
        <v>0</v>
      </c>
    </row>
    <row r="224" spans="1:9" x14ac:dyDescent="0.25">
      <c r="A224" s="174">
        <f>--ISNUMBER(IFERROR(SEARCH('Project Costing'!#REF!,Services!I231,1),""))</f>
        <v>0</v>
      </c>
      <c r="B224" s="174" t="str">
        <f>IF(A224=1,COUNTIF($A$8:A224,1),"")</f>
        <v/>
      </c>
      <c r="C224" s="174"/>
      <c r="D224" s="157">
        <f>IFERROR($C$8:INDEX($C$8:$C$3000,COUNTIF($C$8:$C$3000,"?*")),"")</f>
        <v>0</v>
      </c>
      <c r="E224" s="174"/>
      <c r="F224" s="174">
        <f>--ISNUMBER(IFERROR(SEARCH('Project Costing'!#REF!,Services!I231,1),""))</f>
        <v>0</v>
      </c>
      <c r="G224" s="174" t="str">
        <f>IF(F224=1,COUNTIF($F$8:F224,1),"")</f>
        <v/>
      </c>
      <c r="H224" s="174"/>
      <c r="I224" s="157">
        <f>IFERROR($H$8:INDEX($H$8:$H$3000,COUNTIF($H$8:$H$3000,"?*")),"")</f>
        <v>0</v>
      </c>
    </row>
    <row r="225" spans="1:9" x14ac:dyDescent="0.25">
      <c r="A225" s="174">
        <f>--ISNUMBER(IFERROR(SEARCH('Project Costing'!#REF!,Services!I232,1),""))</f>
        <v>0</v>
      </c>
      <c r="B225" s="174" t="str">
        <f>IF(A225=1,COUNTIF($A$8:A225,1),"")</f>
        <v/>
      </c>
      <c r="C225" s="174"/>
      <c r="D225" s="157">
        <f>IFERROR($C$8:INDEX($C$8:$C$3000,COUNTIF($C$8:$C$3000,"?*")),"")</f>
        <v>0</v>
      </c>
      <c r="E225" s="174"/>
      <c r="F225" s="174">
        <f>--ISNUMBER(IFERROR(SEARCH('Project Costing'!#REF!,Services!I232,1),""))</f>
        <v>0</v>
      </c>
      <c r="G225" s="174" t="str">
        <f>IF(F225=1,COUNTIF($F$8:F225,1),"")</f>
        <v/>
      </c>
      <c r="H225" s="174"/>
      <c r="I225" s="157">
        <f>IFERROR($H$8:INDEX($H$8:$H$3000,COUNTIF($H$8:$H$3000,"?*")),"")</f>
        <v>0</v>
      </c>
    </row>
    <row r="226" spans="1:9" x14ac:dyDescent="0.25">
      <c r="A226" s="174">
        <f>--ISNUMBER(IFERROR(SEARCH('Project Costing'!#REF!,Services!I233,1),""))</f>
        <v>0</v>
      </c>
      <c r="B226" s="174" t="str">
        <f>IF(A226=1,COUNTIF($A$8:A226,1),"")</f>
        <v/>
      </c>
      <c r="C226" s="174"/>
      <c r="D226" s="157">
        <f>IFERROR($C$8:INDEX($C$8:$C$3000,COUNTIF($C$8:$C$3000,"?*")),"")</f>
        <v>0</v>
      </c>
      <c r="E226" s="174"/>
      <c r="F226" s="174">
        <f>--ISNUMBER(IFERROR(SEARCH('Project Costing'!#REF!,Services!I233,1),""))</f>
        <v>0</v>
      </c>
      <c r="G226" s="174" t="str">
        <f>IF(F226=1,COUNTIF($F$8:F226,1),"")</f>
        <v/>
      </c>
      <c r="H226" s="174"/>
      <c r="I226" s="157">
        <f>IFERROR($H$8:INDEX($H$8:$H$3000,COUNTIF($H$8:$H$3000,"?*")),"")</f>
        <v>0</v>
      </c>
    </row>
    <row r="227" spans="1:9" x14ac:dyDescent="0.25">
      <c r="A227" s="174">
        <f>--ISNUMBER(IFERROR(SEARCH('Project Costing'!#REF!,Services!I234,1),""))</f>
        <v>0</v>
      </c>
      <c r="B227" s="174" t="str">
        <f>IF(A227=1,COUNTIF($A$8:A227,1),"")</f>
        <v/>
      </c>
      <c r="C227" s="174"/>
      <c r="D227" s="157">
        <f>IFERROR($C$8:INDEX($C$8:$C$3000,COUNTIF($C$8:$C$3000,"?*")),"")</f>
        <v>0</v>
      </c>
      <c r="E227" s="174"/>
      <c r="F227" s="174">
        <f>--ISNUMBER(IFERROR(SEARCH('Project Costing'!#REF!,Services!I234,1),""))</f>
        <v>0</v>
      </c>
      <c r="G227" s="174" t="str">
        <f>IF(F227=1,COUNTIF($F$8:F227,1),"")</f>
        <v/>
      </c>
      <c r="H227" s="174"/>
      <c r="I227" s="157">
        <f>IFERROR($H$8:INDEX($H$8:$H$3000,COUNTIF($H$8:$H$3000,"?*")),"")</f>
        <v>0</v>
      </c>
    </row>
    <row r="228" spans="1:9" x14ac:dyDescent="0.25">
      <c r="A228" s="174">
        <f>--ISNUMBER(IFERROR(SEARCH('Project Costing'!#REF!,Services!I235,1),""))</f>
        <v>0</v>
      </c>
      <c r="B228" s="174" t="str">
        <f>IF(A228=1,COUNTIF($A$8:A228,1),"")</f>
        <v/>
      </c>
      <c r="C228" s="174"/>
      <c r="D228" s="157">
        <f>IFERROR($C$8:INDEX($C$8:$C$3000,COUNTIF($C$8:$C$3000,"?*")),"")</f>
        <v>0</v>
      </c>
      <c r="E228" s="174"/>
      <c r="F228" s="174">
        <f>--ISNUMBER(IFERROR(SEARCH('Project Costing'!#REF!,Services!I235,1),""))</f>
        <v>0</v>
      </c>
      <c r="G228" s="174" t="str">
        <f>IF(F228=1,COUNTIF($F$8:F228,1),"")</f>
        <v/>
      </c>
      <c r="H228" s="174"/>
      <c r="I228" s="157">
        <f>IFERROR($H$8:INDEX($H$8:$H$3000,COUNTIF($H$8:$H$3000,"?*")),"")</f>
        <v>0</v>
      </c>
    </row>
    <row r="229" spans="1:9" x14ac:dyDescent="0.25">
      <c r="A229" s="174">
        <f>--ISNUMBER(IFERROR(SEARCH('Project Costing'!#REF!,Services!I236,1),""))</f>
        <v>0</v>
      </c>
      <c r="B229" s="174" t="str">
        <f>IF(A229=1,COUNTIF($A$8:A229,1),"")</f>
        <v/>
      </c>
      <c r="C229" s="174"/>
      <c r="D229" s="157">
        <f>IFERROR($C$8:INDEX($C$8:$C$3000,COUNTIF($C$8:$C$3000,"?*")),"")</f>
        <v>0</v>
      </c>
      <c r="E229" s="174"/>
      <c r="F229" s="174">
        <f>--ISNUMBER(IFERROR(SEARCH('Project Costing'!#REF!,Services!I236,1),""))</f>
        <v>0</v>
      </c>
      <c r="G229" s="174" t="str">
        <f>IF(F229=1,COUNTIF($F$8:F229,1),"")</f>
        <v/>
      </c>
      <c r="H229" s="174"/>
      <c r="I229" s="157">
        <f>IFERROR($H$8:INDEX($H$8:$H$3000,COUNTIF($H$8:$H$3000,"?*")),"")</f>
        <v>0</v>
      </c>
    </row>
    <row r="230" spans="1:9" x14ac:dyDescent="0.25">
      <c r="A230" s="174">
        <f>--ISNUMBER(IFERROR(SEARCH('Project Costing'!#REF!,Services!I237,1),""))</f>
        <v>0</v>
      </c>
      <c r="B230" s="174" t="str">
        <f>IF(A230=1,COUNTIF($A$8:A230,1),"")</f>
        <v/>
      </c>
      <c r="C230" s="174"/>
      <c r="D230" s="157">
        <f>IFERROR($C$8:INDEX($C$8:$C$3000,COUNTIF($C$8:$C$3000,"?*")),"")</f>
        <v>0</v>
      </c>
      <c r="E230" s="174"/>
      <c r="F230" s="174">
        <f>--ISNUMBER(IFERROR(SEARCH('Project Costing'!#REF!,Services!I237,1),""))</f>
        <v>0</v>
      </c>
      <c r="G230" s="174" t="str">
        <f>IF(F230=1,COUNTIF($F$8:F230,1),"")</f>
        <v/>
      </c>
      <c r="H230" s="174"/>
      <c r="I230" s="157">
        <f>IFERROR($H$8:INDEX($H$8:$H$3000,COUNTIF($H$8:$H$3000,"?*")),"")</f>
        <v>0</v>
      </c>
    </row>
    <row r="231" spans="1:9" x14ac:dyDescent="0.25">
      <c r="A231" s="174">
        <f>--ISNUMBER(IFERROR(SEARCH('Project Costing'!#REF!,Services!I238,1),""))</f>
        <v>0</v>
      </c>
      <c r="B231" s="174" t="str">
        <f>IF(A231=1,COUNTIF($A$8:A231,1),"")</f>
        <v/>
      </c>
      <c r="C231" s="174"/>
      <c r="D231" s="157">
        <f>IFERROR($C$8:INDEX($C$8:$C$3000,COUNTIF($C$8:$C$3000,"?*")),"")</f>
        <v>0</v>
      </c>
      <c r="E231" s="174"/>
      <c r="F231" s="174">
        <f>--ISNUMBER(IFERROR(SEARCH('Project Costing'!#REF!,Services!I238,1),""))</f>
        <v>0</v>
      </c>
      <c r="G231" s="174" t="str">
        <f>IF(F231=1,COUNTIF($F$8:F231,1),"")</f>
        <v/>
      </c>
      <c r="H231" s="174"/>
      <c r="I231" s="157">
        <f>IFERROR($H$8:INDEX($H$8:$H$3000,COUNTIF($H$8:$H$3000,"?*")),"")</f>
        <v>0</v>
      </c>
    </row>
    <row r="232" spans="1:9" x14ac:dyDescent="0.25">
      <c r="A232" s="174">
        <f>--ISNUMBER(IFERROR(SEARCH('Project Costing'!#REF!,Services!I239,1),""))</f>
        <v>0</v>
      </c>
      <c r="B232" s="174" t="str">
        <f>IF(A232=1,COUNTIF($A$8:A232,1),"")</f>
        <v/>
      </c>
      <c r="C232" s="174"/>
      <c r="D232" s="157">
        <f>IFERROR($C$8:INDEX($C$8:$C$3000,COUNTIF($C$8:$C$3000,"?*")),"")</f>
        <v>0</v>
      </c>
      <c r="E232" s="174"/>
      <c r="F232" s="174">
        <f>--ISNUMBER(IFERROR(SEARCH('Project Costing'!#REF!,Services!I239,1),""))</f>
        <v>0</v>
      </c>
      <c r="G232" s="174" t="str">
        <f>IF(F232=1,COUNTIF($F$8:F232,1),"")</f>
        <v/>
      </c>
      <c r="H232" s="174"/>
      <c r="I232" s="157">
        <f>IFERROR($H$8:INDEX($H$8:$H$3000,COUNTIF($H$8:$H$3000,"?*")),"")</f>
        <v>0</v>
      </c>
    </row>
    <row r="233" spans="1:9" x14ac:dyDescent="0.25">
      <c r="A233" s="174">
        <f>--ISNUMBER(IFERROR(SEARCH('Project Costing'!#REF!,Services!I240,1),""))</f>
        <v>0</v>
      </c>
      <c r="B233" s="174" t="str">
        <f>IF(A233=1,COUNTIF($A$8:A233,1),"")</f>
        <v/>
      </c>
      <c r="C233" s="174"/>
      <c r="D233" s="157">
        <f>IFERROR($C$8:INDEX($C$8:$C$3000,COUNTIF($C$8:$C$3000,"?*")),"")</f>
        <v>0</v>
      </c>
      <c r="E233" s="174"/>
      <c r="F233" s="174">
        <f>--ISNUMBER(IFERROR(SEARCH('Project Costing'!#REF!,Services!I240,1),""))</f>
        <v>0</v>
      </c>
      <c r="G233" s="174" t="str">
        <f>IF(F233=1,COUNTIF($F$8:F233,1),"")</f>
        <v/>
      </c>
      <c r="H233" s="174"/>
      <c r="I233" s="157">
        <f>IFERROR($H$8:INDEX($H$8:$H$3000,COUNTIF($H$8:$H$3000,"?*")),"")</f>
        <v>0</v>
      </c>
    </row>
    <row r="234" spans="1:9" x14ac:dyDescent="0.25">
      <c r="A234" s="174">
        <f>--ISNUMBER(IFERROR(SEARCH('Project Costing'!#REF!,Services!I241,1),""))</f>
        <v>0</v>
      </c>
      <c r="B234" s="174" t="str">
        <f>IF(A234=1,COUNTIF($A$8:A234,1),"")</f>
        <v/>
      </c>
      <c r="C234" s="174"/>
      <c r="D234" s="157">
        <f>IFERROR($C$8:INDEX($C$8:$C$3000,COUNTIF($C$8:$C$3000,"?*")),"")</f>
        <v>0</v>
      </c>
      <c r="E234" s="174"/>
      <c r="F234" s="174">
        <f>--ISNUMBER(IFERROR(SEARCH('Project Costing'!#REF!,Services!I241,1),""))</f>
        <v>0</v>
      </c>
      <c r="G234" s="174" t="str">
        <f>IF(F234=1,COUNTIF($F$8:F234,1),"")</f>
        <v/>
      </c>
      <c r="H234" s="174"/>
      <c r="I234" s="157">
        <f>IFERROR($H$8:INDEX($H$8:$H$3000,COUNTIF($H$8:$H$3000,"?*")),"")</f>
        <v>0</v>
      </c>
    </row>
    <row r="235" spans="1:9" x14ac:dyDescent="0.25">
      <c r="A235" s="174">
        <f>--ISNUMBER(IFERROR(SEARCH('Project Costing'!#REF!,Services!I242,1),""))</f>
        <v>0</v>
      </c>
      <c r="B235" s="174" t="str">
        <f>IF(A235=1,COUNTIF($A$8:A235,1),"")</f>
        <v/>
      </c>
      <c r="C235" s="174"/>
      <c r="D235" s="157">
        <f>IFERROR($C$8:INDEX($C$8:$C$3000,COUNTIF($C$8:$C$3000,"?*")),"")</f>
        <v>0</v>
      </c>
      <c r="E235" s="174"/>
      <c r="F235" s="174">
        <f>--ISNUMBER(IFERROR(SEARCH('Project Costing'!#REF!,Services!I242,1),""))</f>
        <v>0</v>
      </c>
      <c r="G235" s="174" t="str">
        <f>IF(F235=1,COUNTIF($F$8:F235,1),"")</f>
        <v/>
      </c>
      <c r="H235" s="174"/>
      <c r="I235" s="157">
        <f>IFERROR($H$8:INDEX($H$8:$H$3000,COUNTIF($H$8:$H$3000,"?*")),"")</f>
        <v>0</v>
      </c>
    </row>
    <row r="236" spans="1:9" x14ac:dyDescent="0.25">
      <c r="A236" s="174">
        <f>--ISNUMBER(IFERROR(SEARCH('Project Costing'!#REF!,Services!I243,1),""))</f>
        <v>0</v>
      </c>
      <c r="B236" s="174" t="str">
        <f>IF(A236=1,COUNTIF($A$8:A236,1),"")</f>
        <v/>
      </c>
      <c r="C236" s="174"/>
      <c r="D236" s="157">
        <f>IFERROR($C$8:INDEX($C$8:$C$3000,COUNTIF($C$8:$C$3000,"?*")),"")</f>
        <v>0</v>
      </c>
      <c r="E236" s="174"/>
      <c r="F236" s="174">
        <f>--ISNUMBER(IFERROR(SEARCH('Project Costing'!#REF!,Services!I243,1),""))</f>
        <v>0</v>
      </c>
      <c r="G236" s="174" t="str">
        <f>IF(F236=1,COUNTIF($F$8:F236,1),"")</f>
        <v/>
      </c>
      <c r="H236" s="174"/>
      <c r="I236" s="157">
        <f>IFERROR($H$8:INDEX($H$8:$H$3000,COUNTIF($H$8:$H$3000,"?*")),"")</f>
        <v>0</v>
      </c>
    </row>
    <row r="237" spans="1:9" x14ac:dyDescent="0.25">
      <c r="A237" s="174">
        <f>--ISNUMBER(IFERROR(SEARCH('Project Costing'!#REF!,Services!I244,1),""))</f>
        <v>0</v>
      </c>
      <c r="B237" s="174" t="str">
        <f>IF(A237=1,COUNTIF($A$8:A237,1),"")</f>
        <v/>
      </c>
      <c r="C237" s="174"/>
      <c r="D237" s="157">
        <f>IFERROR($C$8:INDEX($C$8:$C$3000,COUNTIF($C$8:$C$3000,"?*")),"")</f>
        <v>0</v>
      </c>
      <c r="E237" s="174"/>
      <c r="F237" s="174">
        <f>--ISNUMBER(IFERROR(SEARCH('Project Costing'!#REF!,Services!I244,1),""))</f>
        <v>0</v>
      </c>
      <c r="G237" s="174" t="str">
        <f>IF(F237=1,COUNTIF($F$8:F237,1),"")</f>
        <v/>
      </c>
      <c r="H237" s="174"/>
      <c r="I237" s="157">
        <f>IFERROR($H$8:INDEX($H$8:$H$3000,COUNTIF($H$8:$H$3000,"?*")),"")</f>
        <v>0</v>
      </c>
    </row>
    <row r="238" spans="1:9" x14ac:dyDescent="0.25">
      <c r="A238" s="174">
        <f>--ISNUMBER(IFERROR(SEARCH('Project Costing'!#REF!,Services!I245,1),""))</f>
        <v>0</v>
      </c>
      <c r="B238" s="174" t="str">
        <f>IF(A238=1,COUNTIF($A$8:A238,1),"")</f>
        <v/>
      </c>
      <c r="C238" s="174"/>
      <c r="D238" s="157">
        <f>IFERROR($C$8:INDEX($C$8:$C$3000,COUNTIF($C$8:$C$3000,"?*")),"")</f>
        <v>0</v>
      </c>
      <c r="E238" s="174"/>
      <c r="F238" s="174">
        <f>--ISNUMBER(IFERROR(SEARCH('Project Costing'!#REF!,Services!I245,1),""))</f>
        <v>0</v>
      </c>
      <c r="G238" s="174" t="str">
        <f>IF(F238=1,COUNTIF($F$8:F238,1),"")</f>
        <v/>
      </c>
      <c r="H238" s="174"/>
      <c r="I238" s="157">
        <f>IFERROR($H$8:INDEX($H$8:$H$3000,COUNTIF($H$8:$H$3000,"?*")),"")</f>
        <v>0</v>
      </c>
    </row>
    <row r="239" spans="1:9" x14ac:dyDescent="0.25">
      <c r="A239" s="174">
        <f>--ISNUMBER(IFERROR(SEARCH('Project Costing'!#REF!,Services!I246,1),""))</f>
        <v>0</v>
      </c>
      <c r="B239" s="174" t="str">
        <f>IF(A239=1,COUNTIF($A$8:A239,1),"")</f>
        <v/>
      </c>
      <c r="C239" s="174"/>
      <c r="D239" s="157">
        <f>IFERROR($C$8:INDEX($C$8:$C$3000,COUNTIF($C$8:$C$3000,"?*")),"")</f>
        <v>0</v>
      </c>
      <c r="E239" s="174"/>
      <c r="F239" s="174">
        <f>--ISNUMBER(IFERROR(SEARCH('Project Costing'!#REF!,Services!I246,1),""))</f>
        <v>0</v>
      </c>
      <c r="G239" s="174" t="str">
        <f>IF(F239=1,COUNTIF($F$8:F239,1),"")</f>
        <v/>
      </c>
      <c r="H239" s="174"/>
      <c r="I239" s="157">
        <f>IFERROR($H$8:INDEX($H$8:$H$3000,COUNTIF($H$8:$H$3000,"?*")),"")</f>
        <v>0</v>
      </c>
    </row>
    <row r="240" spans="1:9" x14ac:dyDescent="0.25">
      <c r="A240" s="174">
        <f>--ISNUMBER(IFERROR(SEARCH('Project Costing'!#REF!,Services!I247,1),""))</f>
        <v>0</v>
      </c>
      <c r="B240" s="174" t="str">
        <f>IF(A240=1,COUNTIF($A$8:A240,1),"")</f>
        <v/>
      </c>
      <c r="C240" s="174"/>
      <c r="D240" s="157">
        <f>IFERROR($C$8:INDEX($C$8:$C$3000,COUNTIF($C$8:$C$3000,"?*")),"")</f>
        <v>0</v>
      </c>
      <c r="E240" s="174"/>
      <c r="F240" s="174">
        <f>--ISNUMBER(IFERROR(SEARCH('Project Costing'!#REF!,Services!I247,1),""))</f>
        <v>0</v>
      </c>
      <c r="G240" s="174" t="str">
        <f>IF(F240=1,COUNTIF($F$8:F240,1),"")</f>
        <v/>
      </c>
      <c r="H240" s="174"/>
      <c r="I240" s="157">
        <f>IFERROR($H$8:INDEX($H$8:$H$3000,COUNTIF($H$8:$H$3000,"?*")),"")</f>
        <v>0</v>
      </c>
    </row>
    <row r="241" spans="1:9" x14ac:dyDescent="0.25">
      <c r="A241" s="174">
        <f>--ISNUMBER(IFERROR(SEARCH('Project Costing'!#REF!,Services!I248,1),""))</f>
        <v>0</v>
      </c>
      <c r="B241" s="174" t="str">
        <f>IF(A241=1,COUNTIF($A$8:A241,1),"")</f>
        <v/>
      </c>
      <c r="C241" s="174"/>
      <c r="D241" s="157">
        <f>IFERROR($C$8:INDEX($C$8:$C$3000,COUNTIF($C$8:$C$3000,"?*")),"")</f>
        <v>0</v>
      </c>
      <c r="E241" s="174"/>
      <c r="F241" s="174">
        <f>--ISNUMBER(IFERROR(SEARCH('Project Costing'!#REF!,Services!I248,1),""))</f>
        <v>0</v>
      </c>
      <c r="G241" s="174" t="str">
        <f>IF(F241=1,COUNTIF($F$8:F241,1),"")</f>
        <v/>
      </c>
      <c r="H241" s="174"/>
      <c r="I241" s="157">
        <f>IFERROR($H$8:INDEX($H$8:$H$3000,COUNTIF($H$8:$H$3000,"?*")),"")</f>
        <v>0</v>
      </c>
    </row>
    <row r="242" spans="1:9" x14ac:dyDescent="0.25">
      <c r="A242" s="174">
        <f>--ISNUMBER(IFERROR(SEARCH('Project Costing'!#REF!,Services!I249,1),""))</f>
        <v>0</v>
      </c>
      <c r="B242" s="174" t="str">
        <f>IF(A242=1,COUNTIF($A$8:A242,1),"")</f>
        <v/>
      </c>
      <c r="C242" s="174"/>
      <c r="D242" s="157">
        <f>IFERROR($C$8:INDEX($C$8:$C$3000,COUNTIF($C$8:$C$3000,"?*")),"")</f>
        <v>0</v>
      </c>
      <c r="E242" s="174"/>
      <c r="F242" s="174">
        <f>--ISNUMBER(IFERROR(SEARCH('Project Costing'!#REF!,Services!I249,1),""))</f>
        <v>0</v>
      </c>
      <c r="G242" s="174" t="str">
        <f>IF(F242=1,COUNTIF($F$8:F242,1),"")</f>
        <v/>
      </c>
      <c r="H242" s="174"/>
      <c r="I242" s="157">
        <f>IFERROR($H$8:INDEX($H$8:$H$3000,COUNTIF($H$8:$H$3000,"?*")),"")</f>
        <v>0</v>
      </c>
    </row>
    <row r="243" spans="1:9" x14ac:dyDescent="0.25">
      <c r="A243" s="174">
        <f>--ISNUMBER(IFERROR(SEARCH('Project Costing'!#REF!,Services!I250,1),""))</f>
        <v>0</v>
      </c>
      <c r="B243" s="174" t="str">
        <f>IF(A243=1,COUNTIF($A$8:A243,1),"")</f>
        <v/>
      </c>
      <c r="C243" s="174"/>
      <c r="D243" s="157">
        <f>IFERROR($C$8:INDEX($C$8:$C$3000,COUNTIF($C$8:$C$3000,"?*")),"")</f>
        <v>0</v>
      </c>
      <c r="E243" s="174"/>
      <c r="F243" s="174">
        <f>--ISNUMBER(IFERROR(SEARCH('Project Costing'!#REF!,Services!I250,1),""))</f>
        <v>0</v>
      </c>
      <c r="G243" s="174" t="str">
        <f>IF(F243=1,COUNTIF($F$8:F243,1),"")</f>
        <v/>
      </c>
      <c r="H243" s="174"/>
      <c r="I243" s="157">
        <f>IFERROR($H$8:INDEX($H$8:$H$3000,COUNTIF($H$8:$H$3000,"?*")),"")</f>
        <v>0</v>
      </c>
    </row>
    <row r="244" spans="1:9" x14ac:dyDescent="0.25">
      <c r="A244" s="174">
        <f>--ISNUMBER(IFERROR(SEARCH('Project Costing'!#REF!,Services!#REF!,1),""))</f>
        <v>0</v>
      </c>
      <c r="B244" s="174" t="str">
        <f>IF(A244=1,COUNTIF($A$8:A244,1),"")</f>
        <v/>
      </c>
      <c r="C244" s="174"/>
      <c r="D244" s="157">
        <f>IFERROR($C$8:INDEX($C$8:$C$3000,COUNTIF($C$8:$C$3000,"?*")),"")</f>
        <v>0</v>
      </c>
      <c r="E244" s="174"/>
      <c r="F244" s="174">
        <f>--ISNUMBER(IFERROR(SEARCH('Project Costing'!#REF!,Services!#REF!,1),""))</f>
        <v>0</v>
      </c>
      <c r="G244" s="174" t="str">
        <f>IF(F244=1,COUNTIF($F$8:F244,1),"")</f>
        <v/>
      </c>
      <c r="H244" s="174"/>
      <c r="I244" s="157">
        <f>IFERROR($H$8:INDEX($H$8:$H$3000,COUNTIF($H$8:$H$3000,"?*")),"")</f>
        <v>0</v>
      </c>
    </row>
    <row r="245" spans="1:9" x14ac:dyDescent="0.25">
      <c r="A245" s="174">
        <f>--ISNUMBER(IFERROR(SEARCH('Project Costing'!#REF!,Services!#REF!,1),""))</f>
        <v>0</v>
      </c>
      <c r="B245" s="174" t="str">
        <f>IF(A245=1,COUNTIF($A$8:A245,1),"")</f>
        <v/>
      </c>
      <c r="C245" s="174"/>
      <c r="D245" s="157">
        <f>IFERROR($C$8:INDEX($C$8:$C$3000,COUNTIF($C$8:$C$3000,"?*")),"")</f>
        <v>0</v>
      </c>
      <c r="E245" s="174"/>
      <c r="F245" s="174">
        <f>--ISNUMBER(IFERROR(SEARCH('Project Costing'!#REF!,Services!#REF!,1),""))</f>
        <v>0</v>
      </c>
      <c r="G245" s="174" t="str">
        <f>IF(F245=1,COUNTIF($F$8:F245,1),"")</f>
        <v/>
      </c>
      <c r="H245" s="174"/>
      <c r="I245" s="157">
        <f>IFERROR($H$8:INDEX($H$8:$H$3000,COUNTIF($H$8:$H$3000,"?*")),"")</f>
        <v>0</v>
      </c>
    </row>
    <row r="246" spans="1:9" x14ac:dyDescent="0.25">
      <c r="A246" s="174">
        <f>--ISNUMBER(IFERROR(SEARCH('Project Costing'!#REF!,Services!I253,1),""))</f>
        <v>0</v>
      </c>
      <c r="B246" s="174" t="str">
        <f>IF(A246=1,COUNTIF($A$8:A246,1),"")</f>
        <v/>
      </c>
      <c r="C246" s="174"/>
      <c r="D246" s="157">
        <f>IFERROR($C$8:INDEX($C$8:$C$3000,COUNTIF($C$8:$C$3000,"?*")),"")</f>
        <v>0</v>
      </c>
      <c r="E246" s="174"/>
      <c r="F246" s="174">
        <f>--ISNUMBER(IFERROR(SEARCH('Project Costing'!#REF!,Services!I253,1),""))</f>
        <v>0</v>
      </c>
      <c r="G246" s="174" t="str">
        <f>IF(F246=1,COUNTIF($F$8:F246,1),"")</f>
        <v/>
      </c>
      <c r="H246" s="174"/>
      <c r="I246" s="157">
        <f>IFERROR($H$8:INDEX($H$8:$H$3000,COUNTIF($H$8:$H$3000,"?*")),"")</f>
        <v>0</v>
      </c>
    </row>
    <row r="247" spans="1:9" x14ac:dyDescent="0.25">
      <c r="A247" s="174">
        <f>--ISNUMBER(IFERROR(SEARCH('Project Costing'!#REF!,Services!I254,1),""))</f>
        <v>0</v>
      </c>
      <c r="B247" s="174" t="str">
        <f>IF(A247=1,COUNTIF($A$8:A247,1),"")</f>
        <v/>
      </c>
      <c r="C247" s="174"/>
      <c r="D247" s="157">
        <f>IFERROR($C$8:INDEX($C$8:$C$3000,COUNTIF($C$8:$C$3000,"?*")),"")</f>
        <v>0</v>
      </c>
      <c r="E247" s="174"/>
      <c r="F247" s="174">
        <f>--ISNUMBER(IFERROR(SEARCH('Project Costing'!#REF!,Services!I254,1),""))</f>
        <v>0</v>
      </c>
      <c r="G247" s="174" t="str">
        <f>IF(F247=1,COUNTIF($F$8:F247,1),"")</f>
        <v/>
      </c>
      <c r="H247" s="174"/>
      <c r="I247" s="157">
        <f>IFERROR($H$8:INDEX($H$8:$H$3000,COUNTIF($H$8:$H$3000,"?*")),"")</f>
        <v>0</v>
      </c>
    </row>
    <row r="248" spans="1:9" x14ac:dyDescent="0.25">
      <c r="A248" s="174">
        <f>--ISNUMBER(IFERROR(SEARCH('Project Costing'!#REF!,Services!I255,1),""))</f>
        <v>0</v>
      </c>
      <c r="B248" s="174" t="str">
        <f>IF(A248=1,COUNTIF($A$8:A248,1),"")</f>
        <v/>
      </c>
      <c r="C248" s="174"/>
      <c r="D248" s="157">
        <f>IFERROR($C$8:INDEX($C$8:$C$3000,COUNTIF($C$8:$C$3000,"?*")),"")</f>
        <v>0</v>
      </c>
      <c r="E248" s="174"/>
      <c r="F248" s="174">
        <f>--ISNUMBER(IFERROR(SEARCH('Project Costing'!#REF!,Services!I255,1),""))</f>
        <v>0</v>
      </c>
      <c r="G248" s="174" t="str">
        <f>IF(F248=1,COUNTIF($F$8:F248,1),"")</f>
        <v/>
      </c>
      <c r="H248" s="174"/>
      <c r="I248" s="157">
        <f>IFERROR($H$8:INDEX($H$8:$H$3000,COUNTIF($H$8:$H$3000,"?*")),"")</f>
        <v>0</v>
      </c>
    </row>
    <row r="249" spans="1:9" x14ac:dyDescent="0.25">
      <c r="A249" s="174">
        <f>--ISNUMBER(IFERROR(SEARCH('Project Costing'!#REF!,Services!I256,1),""))</f>
        <v>0</v>
      </c>
      <c r="B249" s="174" t="str">
        <f>IF(A249=1,COUNTIF($A$8:A249,1),"")</f>
        <v/>
      </c>
      <c r="C249" s="174"/>
      <c r="D249" s="157">
        <f>IFERROR($C$8:INDEX($C$8:$C$3000,COUNTIF($C$8:$C$3000,"?*")),"")</f>
        <v>0</v>
      </c>
      <c r="E249" s="174"/>
      <c r="F249" s="174">
        <f>--ISNUMBER(IFERROR(SEARCH('Project Costing'!#REF!,Services!I256,1),""))</f>
        <v>0</v>
      </c>
      <c r="G249" s="174" t="str">
        <f>IF(F249=1,COUNTIF($F$8:F249,1),"")</f>
        <v/>
      </c>
      <c r="H249" s="174"/>
      <c r="I249" s="157">
        <f>IFERROR($H$8:INDEX($H$8:$H$3000,COUNTIF($H$8:$H$3000,"?*")),"")</f>
        <v>0</v>
      </c>
    </row>
    <row r="250" spans="1:9" x14ac:dyDescent="0.25">
      <c r="A250" s="174">
        <f>--ISNUMBER(IFERROR(SEARCH('Project Costing'!#REF!,Services!I257,1),""))</f>
        <v>0</v>
      </c>
      <c r="B250" s="174" t="str">
        <f>IF(A250=1,COUNTIF($A$8:A250,1),"")</f>
        <v/>
      </c>
      <c r="C250" s="174"/>
      <c r="D250" s="157">
        <f>IFERROR($C$8:INDEX($C$8:$C$3000,COUNTIF($C$8:$C$3000,"?*")),"")</f>
        <v>0</v>
      </c>
      <c r="E250" s="174"/>
      <c r="F250" s="174">
        <f>--ISNUMBER(IFERROR(SEARCH('Project Costing'!#REF!,Services!I257,1),""))</f>
        <v>0</v>
      </c>
      <c r="G250" s="174" t="str">
        <f>IF(F250=1,COUNTIF($F$8:F250,1),"")</f>
        <v/>
      </c>
      <c r="H250" s="174"/>
      <c r="I250" s="157">
        <f>IFERROR($H$8:INDEX($H$8:$H$3000,COUNTIF($H$8:$H$3000,"?*")),"")</f>
        <v>0</v>
      </c>
    </row>
    <row r="251" spans="1:9" x14ac:dyDescent="0.25">
      <c r="A251" s="174">
        <f>--ISNUMBER(IFERROR(SEARCH('Project Costing'!#REF!,Services!I258,1),""))</f>
        <v>0</v>
      </c>
      <c r="B251" s="174" t="str">
        <f>IF(A251=1,COUNTIF($A$8:A251,1),"")</f>
        <v/>
      </c>
      <c r="C251" s="174"/>
      <c r="D251" s="157">
        <f>IFERROR($C$8:INDEX($C$8:$C$3000,COUNTIF($C$8:$C$3000,"?*")),"")</f>
        <v>0</v>
      </c>
      <c r="E251" s="174"/>
      <c r="F251" s="174">
        <f>--ISNUMBER(IFERROR(SEARCH('Project Costing'!#REF!,Services!I258,1),""))</f>
        <v>0</v>
      </c>
      <c r="G251" s="174" t="str">
        <f>IF(F251=1,COUNTIF($F$8:F251,1),"")</f>
        <v/>
      </c>
      <c r="H251" s="174"/>
      <c r="I251" s="157">
        <f>IFERROR($H$8:INDEX($H$8:$H$3000,COUNTIF($H$8:$H$3000,"?*")),"")</f>
        <v>0</v>
      </c>
    </row>
    <row r="252" spans="1:9" x14ac:dyDescent="0.25">
      <c r="A252" s="174">
        <f>--ISNUMBER(IFERROR(SEARCH('Project Costing'!#REF!,Services!I259,1),""))</f>
        <v>0</v>
      </c>
      <c r="B252" s="174" t="str">
        <f>IF(A252=1,COUNTIF($A$8:A252,1),"")</f>
        <v/>
      </c>
      <c r="C252" s="174"/>
      <c r="D252" s="157">
        <f>IFERROR($C$8:INDEX($C$8:$C$3000,COUNTIF($C$8:$C$3000,"?*")),"")</f>
        <v>0</v>
      </c>
      <c r="E252" s="174"/>
      <c r="F252" s="174">
        <f>--ISNUMBER(IFERROR(SEARCH('Project Costing'!#REF!,Services!I259,1),""))</f>
        <v>0</v>
      </c>
      <c r="G252" s="174" t="str">
        <f>IF(F252=1,COUNTIF($F$8:F252,1),"")</f>
        <v/>
      </c>
      <c r="H252" s="174"/>
      <c r="I252" s="157">
        <f>IFERROR($H$8:INDEX($H$8:$H$3000,COUNTIF($H$8:$H$3000,"?*")),"")</f>
        <v>0</v>
      </c>
    </row>
    <row r="253" spans="1:9" x14ac:dyDescent="0.25">
      <c r="A253" s="174">
        <f>--ISNUMBER(IFERROR(SEARCH('Project Costing'!#REF!,Services!I260,1),""))</f>
        <v>0</v>
      </c>
      <c r="B253" s="174" t="str">
        <f>IF(A253=1,COUNTIF($A$8:A253,1),"")</f>
        <v/>
      </c>
      <c r="C253" s="174"/>
      <c r="D253" s="157">
        <f>IFERROR($C$8:INDEX($C$8:$C$3000,COUNTIF($C$8:$C$3000,"?*")),"")</f>
        <v>0</v>
      </c>
      <c r="E253" s="174"/>
      <c r="F253" s="174">
        <f>--ISNUMBER(IFERROR(SEARCH('Project Costing'!#REF!,Services!I260,1),""))</f>
        <v>0</v>
      </c>
      <c r="G253" s="174" t="str">
        <f>IF(F253=1,COUNTIF($F$8:F253,1),"")</f>
        <v/>
      </c>
      <c r="H253" s="174"/>
      <c r="I253" s="157">
        <f>IFERROR($H$8:INDEX($H$8:$H$3000,COUNTIF($H$8:$H$3000,"?*")),"")</f>
        <v>0</v>
      </c>
    </row>
    <row r="254" spans="1:9" x14ac:dyDescent="0.25">
      <c r="A254" s="174">
        <f>--ISNUMBER(IFERROR(SEARCH('Project Costing'!#REF!,Services!I261,1),""))</f>
        <v>0</v>
      </c>
      <c r="B254" s="174" t="str">
        <f>IF(A254=1,COUNTIF($A$8:A254,1),"")</f>
        <v/>
      </c>
      <c r="C254" s="174"/>
      <c r="D254" s="157">
        <f>IFERROR($C$8:INDEX($C$8:$C$3000,COUNTIF($C$8:$C$3000,"?*")),"")</f>
        <v>0</v>
      </c>
      <c r="E254" s="174"/>
      <c r="F254" s="174">
        <f>--ISNUMBER(IFERROR(SEARCH('Project Costing'!#REF!,Services!I261,1),""))</f>
        <v>0</v>
      </c>
      <c r="G254" s="174" t="str">
        <f>IF(F254=1,COUNTIF($F$8:F254,1),"")</f>
        <v/>
      </c>
      <c r="H254" s="174"/>
      <c r="I254" s="157">
        <f>IFERROR($H$8:INDEX($H$8:$H$3000,COUNTIF($H$8:$H$3000,"?*")),"")</f>
        <v>0</v>
      </c>
    </row>
    <row r="255" spans="1:9" x14ac:dyDescent="0.25">
      <c r="A255" s="174">
        <f>--ISNUMBER(IFERROR(SEARCH('Project Costing'!#REF!,Services!I262,1),""))</f>
        <v>0</v>
      </c>
      <c r="B255" s="174" t="str">
        <f>IF(A255=1,COUNTIF($A$8:A255,1),"")</f>
        <v/>
      </c>
      <c r="C255" s="174"/>
      <c r="D255" s="157">
        <f>IFERROR($C$8:INDEX($C$8:$C$3000,COUNTIF($C$8:$C$3000,"?*")),"")</f>
        <v>0</v>
      </c>
      <c r="E255" s="174"/>
      <c r="F255" s="174">
        <f>--ISNUMBER(IFERROR(SEARCH('Project Costing'!#REF!,Services!I262,1),""))</f>
        <v>0</v>
      </c>
      <c r="G255" s="174" t="str">
        <f>IF(F255=1,COUNTIF($F$8:F255,1),"")</f>
        <v/>
      </c>
      <c r="H255" s="174"/>
      <c r="I255" s="157">
        <f>IFERROR($H$8:INDEX($H$8:$H$3000,COUNTIF($H$8:$H$3000,"?*")),"")</f>
        <v>0</v>
      </c>
    </row>
    <row r="256" spans="1:9" x14ac:dyDescent="0.25">
      <c r="A256" s="174">
        <f>--ISNUMBER(IFERROR(SEARCH('Project Costing'!#REF!,Services!I263,1),""))</f>
        <v>0</v>
      </c>
      <c r="B256" s="174" t="str">
        <f>IF(A256=1,COUNTIF($A$8:A256,1),"")</f>
        <v/>
      </c>
      <c r="C256" s="174"/>
      <c r="D256" s="157">
        <f>IFERROR($C$8:INDEX($C$8:$C$3000,COUNTIF($C$8:$C$3000,"?*")),"")</f>
        <v>0</v>
      </c>
      <c r="E256" s="174"/>
      <c r="F256" s="174">
        <f>--ISNUMBER(IFERROR(SEARCH('Project Costing'!#REF!,Services!I263,1),""))</f>
        <v>0</v>
      </c>
      <c r="G256" s="174" t="str">
        <f>IF(F256=1,COUNTIF($F$8:F256,1),"")</f>
        <v/>
      </c>
      <c r="H256" s="174"/>
      <c r="I256" s="157">
        <f>IFERROR($H$8:INDEX($H$8:$H$3000,COUNTIF($H$8:$H$3000,"?*")),"")</f>
        <v>0</v>
      </c>
    </row>
    <row r="257" spans="1:9" x14ac:dyDescent="0.25">
      <c r="A257" s="174">
        <f>--ISNUMBER(IFERROR(SEARCH('Project Costing'!#REF!,Services!I264,1),""))</f>
        <v>0</v>
      </c>
      <c r="B257" s="174" t="str">
        <f>IF(A257=1,COUNTIF($A$8:A257,1),"")</f>
        <v/>
      </c>
      <c r="C257" s="174"/>
      <c r="D257" s="157">
        <f>IFERROR($C$8:INDEX($C$8:$C$3000,COUNTIF($C$8:$C$3000,"?*")),"")</f>
        <v>0</v>
      </c>
      <c r="E257" s="174"/>
      <c r="F257" s="174">
        <f>--ISNUMBER(IFERROR(SEARCH('Project Costing'!#REF!,Services!I264,1),""))</f>
        <v>0</v>
      </c>
      <c r="G257" s="174" t="str">
        <f>IF(F257=1,COUNTIF($F$8:F257,1),"")</f>
        <v/>
      </c>
      <c r="H257" s="174"/>
      <c r="I257" s="157">
        <f>IFERROR($H$8:INDEX($H$8:$H$3000,COUNTIF($H$8:$H$3000,"?*")),"")</f>
        <v>0</v>
      </c>
    </row>
    <row r="258" spans="1:9" x14ac:dyDescent="0.25">
      <c r="A258" s="174">
        <f>--ISNUMBER(IFERROR(SEARCH('Project Costing'!#REF!,Services!I265,1),""))</f>
        <v>0</v>
      </c>
      <c r="B258" s="174" t="str">
        <f>IF(A258=1,COUNTIF($A$8:A258,1),"")</f>
        <v/>
      </c>
      <c r="C258" s="174"/>
      <c r="D258" s="157">
        <f>IFERROR($C$8:INDEX($C$8:$C$3000,COUNTIF($C$8:$C$3000,"?*")),"")</f>
        <v>0</v>
      </c>
      <c r="E258" s="174"/>
      <c r="F258" s="174">
        <f>--ISNUMBER(IFERROR(SEARCH('Project Costing'!#REF!,Services!I265,1),""))</f>
        <v>0</v>
      </c>
      <c r="G258" s="174" t="str">
        <f>IF(F258=1,COUNTIF($F$8:F258,1),"")</f>
        <v/>
      </c>
      <c r="H258" s="174"/>
      <c r="I258" s="157">
        <f>IFERROR($H$8:INDEX($H$8:$H$3000,COUNTIF($H$8:$H$3000,"?*")),"")</f>
        <v>0</v>
      </c>
    </row>
    <row r="259" spans="1:9" x14ac:dyDescent="0.25">
      <c r="A259" s="174">
        <f>--ISNUMBER(IFERROR(SEARCH('Project Costing'!#REF!,Services!I266,1),""))</f>
        <v>0</v>
      </c>
      <c r="B259" s="174" t="str">
        <f>IF(A259=1,COUNTIF($A$8:A259,1),"")</f>
        <v/>
      </c>
      <c r="C259" s="174"/>
      <c r="D259" s="157">
        <f>IFERROR($C$8:INDEX($C$8:$C$3000,COUNTIF($C$8:$C$3000,"?*")),"")</f>
        <v>0</v>
      </c>
      <c r="E259" s="174"/>
      <c r="F259" s="174">
        <f>--ISNUMBER(IFERROR(SEARCH('Project Costing'!#REF!,Services!I266,1),""))</f>
        <v>0</v>
      </c>
      <c r="G259" s="174" t="str">
        <f>IF(F259=1,COUNTIF($F$8:F259,1),"")</f>
        <v/>
      </c>
      <c r="H259" s="174"/>
      <c r="I259" s="157">
        <f>IFERROR($H$8:INDEX($H$8:$H$3000,COUNTIF($H$8:$H$3000,"?*")),"")</f>
        <v>0</v>
      </c>
    </row>
    <row r="260" spans="1:9" x14ac:dyDescent="0.25">
      <c r="A260" s="174">
        <f>--ISNUMBER(IFERROR(SEARCH('Project Costing'!#REF!,Services!I267,1),""))</f>
        <v>0</v>
      </c>
      <c r="B260" s="174" t="str">
        <f>IF(A260=1,COUNTIF($A$8:A260,1),"")</f>
        <v/>
      </c>
      <c r="C260" s="174"/>
      <c r="D260" s="157">
        <f>IFERROR($C$8:INDEX($C$8:$C$3000,COUNTIF($C$8:$C$3000,"?*")),"")</f>
        <v>0</v>
      </c>
      <c r="E260" s="174"/>
      <c r="F260" s="174">
        <f>--ISNUMBER(IFERROR(SEARCH('Project Costing'!#REF!,Services!I267,1),""))</f>
        <v>0</v>
      </c>
      <c r="G260" s="174" t="str">
        <f>IF(F260=1,COUNTIF($F$8:F260,1),"")</f>
        <v/>
      </c>
      <c r="H260" s="174"/>
      <c r="I260" s="157">
        <f>IFERROR($H$8:INDEX($H$8:$H$3000,COUNTIF($H$8:$H$3000,"?*")),"")</f>
        <v>0</v>
      </c>
    </row>
    <row r="261" spans="1:9" x14ac:dyDescent="0.25">
      <c r="A261" s="174">
        <f>--ISNUMBER(IFERROR(SEARCH('Project Costing'!#REF!,Services!I268,1),""))</f>
        <v>0</v>
      </c>
      <c r="B261" s="174" t="str">
        <f>IF(A261=1,COUNTIF($A$8:A261,1),"")</f>
        <v/>
      </c>
      <c r="C261" s="174"/>
      <c r="D261" s="157">
        <f>IFERROR($C$8:INDEX($C$8:$C$3000,COUNTIF($C$8:$C$3000,"?*")),"")</f>
        <v>0</v>
      </c>
      <c r="E261" s="174"/>
      <c r="F261" s="174">
        <f>--ISNUMBER(IFERROR(SEARCH('Project Costing'!#REF!,Services!I268,1),""))</f>
        <v>0</v>
      </c>
      <c r="G261" s="174" t="str">
        <f>IF(F261=1,COUNTIF($F$8:F261,1),"")</f>
        <v/>
      </c>
      <c r="H261" s="174"/>
      <c r="I261" s="157">
        <f>IFERROR($H$8:INDEX($H$8:$H$3000,COUNTIF($H$8:$H$3000,"?*")),"")</f>
        <v>0</v>
      </c>
    </row>
    <row r="262" spans="1:9" x14ac:dyDescent="0.25">
      <c r="A262" s="174">
        <f>--ISNUMBER(IFERROR(SEARCH('Project Costing'!#REF!,Services!I269,1),""))</f>
        <v>0</v>
      </c>
      <c r="B262" s="174" t="str">
        <f>IF(A262=1,COUNTIF($A$8:A262,1),"")</f>
        <v/>
      </c>
      <c r="C262" s="174"/>
      <c r="D262" s="157">
        <f>IFERROR($C$8:INDEX($C$8:$C$3000,COUNTIF($C$8:$C$3000,"?*")),"")</f>
        <v>0</v>
      </c>
      <c r="E262" s="174"/>
      <c r="F262" s="174">
        <f>--ISNUMBER(IFERROR(SEARCH('Project Costing'!#REF!,Services!I269,1),""))</f>
        <v>0</v>
      </c>
      <c r="G262" s="174" t="str">
        <f>IF(F262=1,COUNTIF($F$8:F262,1),"")</f>
        <v/>
      </c>
      <c r="H262" s="174"/>
      <c r="I262" s="157">
        <f>IFERROR($H$8:INDEX($H$8:$H$3000,COUNTIF($H$8:$H$3000,"?*")),"")</f>
        <v>0</v>
      </c>
    </row>
    <row r="263" spans="1:9" x14ac:dyDescent="0.25">
      <c r="A263" s="174">
        <f>--ISNUMBER(IFERROR(SEARCH('Project Costing'!#REF!,Services!I270,1),""))</f>
        <v>0</v>
      </c>
      <c r="B263" s="174" t="str">
        <f>IF(A263=1,COUNTIF($A$8:A263,1),"")</f>
        <v/>
      </c>
      <c r="C263" s="174"/>
      <c r="D263" s="157">
        <f>IFERROR($C$8:INDEX($C$8:$C$3000,COUNTIF($C$8:$C$3000,"?*")),"")</f>
        <v>0</v>
      </c>
      <c r="E263" s="174"/>
      <c r="F263" s="174">
        <f>--ISNUMBER(IFERROR(SEARCH('Project Costing'!#REF!,Services!I270,1),""))</f>
        <v>0</v>
      </c>
      <c r="G263" s="174" t="str">
        <f>IF(F263=1,COUNTIF($F$8:F263,1),"")</f>
        <v/>
      </c>
      <c r="H263" s="174"/>
      <c r="I263" s="157">
        <f>IFERROR($H$8:INDEX($H$8:$H$3000,COUNTIF($H$8:$H$3000,"?*")),"")</f>
        <v>0</v>
      </c>
    </row>
    <row r="264" spans="1:9" x14ac:dyDescent="0.25">
      <c r="A264" s="174">
        <f>--ISNUMBER(IFERROR(SEARCH('Project Costing'!#REF!,Services!I271,1),""))</f>
        <v>0</v>
      </c>
      <c r="B264" s="174" t="str">
        <f>IF(A264=1,COUNTIF($A$8:A264,1),"")</f>
        <v/>
      </c>
      <c r="C264" s="174"/>
      <c r="D264" s="157">
        <f>IFERROR($C$8:INDEX($C$8:$C$3000,COUNTIF($C$8:$C$3000,"?*")),"")</f>
        <v>0</v>
      </c>
      <c r="E264" s="174"/>
      <c r="F264" s="174">
        <f>--ISNUMBER(IFERROR(SEARCH('Project Costing'!#REF!,Services!I271,1),""))</f>
        <v>0</v>
      </c>
      <c r="G264" s="174" t="str">
        <f>IF(F264=1,COUNTIF($F$8:F264,1),"")</f>
        <v/>
      </c>
      <c r="H264" s="174"/>
      <c r="I264" s="157">
        <f>IFERROR($H$8:INDEX($H$8:$H$3000,COUNTIF($H$8:$H$3000,"?*")),"")</f>
        <v>0</v>
      </c>
    </row>
    <row r="265" spans="1:9" x14ac:dyDescent="0.25">
      <c r="A265" s="174">
        <f>--ISNUMBER(IFERROR(SEARCH('Project Costing'!#REF!,Services!I272,1),""))</f>
        <v>0</v>
      </c>
      <c r="B265" s="174" t="str">
        <f>IF(A265=1,COUNTIF($A$8:A265,1),"")</f>
        <v/>
      </c>
      <c r="C265" s="174"/>
      <c r="D265" s="157">
        <f>IFERROR($C$8:INDEX($C$8:$C$3000,COUNTIF($C$8:$C$3000,"?*")),"")</f>
        <v>0</v>
      </c>
      <c r="E265" s="174"/>
      <c r="F265" s="174">
        <f>--ISNUMBER(IFERROR(SEARCH('Project Costing'!#REF!,Services!I272,1),""))</f>
        <v>0</v>
      </c>
      <c r="G265" s="174" t="str">
        <f>IF(F265=1,COUNTIF($F$8:F265,1),"")</f>
        <v/>
      </c>
      <c r="H265" s="174"/>
      <c r="I265" s="157">
        <f>IFERROR($H$8:INDEX($H$8:$H$3000,COUNTIF($H$8:$H$3000,"?*")),"")</f>
        <v>0</v>
      </c>
    </row>
    <row r="266" spans="1:9" x14ac:dyDescent="0.25">
      <c r="A266" s="174">
        <f>--ISNUMBER(IFERROR(SEARCH('Project Costing'!#REF!,Services!I273,1),""))</f>
        <v>0</v>
      </c>
      <c r="B266" s="174" t="str">
        <f>IF(A266=1,COUNTIF($A$8:A266,1),"")</f>
        <v/>
      </c>
      <c r="C266" s="174"/>
      <c r="D266" s="157">
        <f>IFERROR($C$8:INDEX($C$8:$C$3000,COUNTIF($C$8:$C$3000,"?*")),"")</f>
        <v>0</v>
      </c>
      <c r="E266" s="174"/>
      <c r="F266" s="174">
        <f>--ISNUMBER(IFERROR(SEARCH('Project Costing'!#REF!,Services!I273,1),""))</f>
        <v>0</v>
      </c>
      <c r="G266" s="174" t="str">
        <f>IF(F266=1,COUNTIF($F$8:F266,1),"")</f>
        <v/>
      </c>
      <c r="H266" s="174"/>
      <c r="I266" s="157">
        <f>IFERROR($H$8:INDEX($H$8:$H$3000,COUNTIF($H$8:$H$3000,"?*")),"")</f>
        <v>0</v>
      </c>
    </row>
    <row r="267" spans="1:9" x14ac:dyDescent="0.25">
      <c r="A267" s="174">
        <f>--ISNUMBER(IFERROR(SEARCH('Project Costing'!#REF!,Services!I274,1),""))</f>
        <v>0</v>
      </c>
      <c r="B267" s="174" t="str">
        <f>IF(A267=1,COUNTIF($A$8:A267,1),"")</f>
        <v/>
      </c>
      <c r="C267" s="174"/>
      <c r="D267" s="157">
        <f>IFERROR($C$8:INDEX($C$8:$C$3000,COUNTIF($C$8:$C$3000,"?*")),"")</f>
        <v>0</v>
      </c>
      <c r="E267" s="174"/>
      <c r="F267" s="174">
        <f>--ISNUMBER(IFERROR(SEARCH('Project Costing'!#REF!,Services!I274,1),""))</f>
        <v>0</v>
      </c>
      <c r="G267" s="174" t="str">
        <f>IF(F267=1,COUNTIF($F$8:F267,1),"")</f>
        <v/>
      </c>
      <c r="H267" s="174"/>
      <c r="I267" s="157">
        <f>IFERROR($H$8:INDEX($H$8:$H$3000,COUNTIF($H$8:$H$3000,"?*")),"")</f>
        <v>0</v>
      </c>
    </row>
    <row r="268" spans="1:9" x14ac:dyDescent="0.25">
      <c r="A268" s="174">
        <f>--ISNUMBER(IFERROR(SEARCH('Project Costing'!#REF!,Services!I275,1),""))</f>
        <v>0</v>
      </c>
      <c r="B268" s="174" t="str">
        <f>IF(A268=1,COUNTIF($A$8:A268,1),"")</f>
        <v/>
      </c>
      <c r="C268" s="174"/>
      <c r="D268" s="157">
        <f>IFERROR($C$8:INDEX($C$8:$C$3000,COUNTIF($C$8:$C$3000,"?*")),"")</f>
        <v>0</v>
      </c>
      <c r="E268" s="174"/>
      <c r="F268" s="174">
        <f>--ISNUMBER(IFERROR(SEARCH('Project Costing'!#REF!,Services!I275,1),""))</f>
        <v>0</v>
      </c>
      <c r="G268" s="174" t="str">
        <f>IF(F268=1,COUNTIF($F$8:F268,1),"")</f>
        <v/>
      </c>
      <c r="H268" s="174"/>
      <c r="I268" s="157">
        <f>IFERROR($H$8:INDEX($H$8:$H$3000,COUNTIF($H$8:$H$3000,"?*")),"")</f>
        <v>0</v>
      </c>
    </row>
    <row r="269" spans="1:9" x14ac:dyDescent="0.25">
      <c r="A269" s="174">
        <f>--ISNUMBER(IFERROR(SEARCH('Project Costing'!#REF!,Services!I276,1),""))</f>
        <v>0</v>
      </c>
      <c r="B269" s="174" t="str">
        <f>IF(A269=1,COUNTIF($A$8:A269,1),"")</f>
        <v/>
      </c>
      <c r="C269" s="174"/>
      <c r="D269" s="157">
        <f>IFERROR($C$8:INDEX($C$8:$C$3000,COUNTIF($C$8:$C$3000,"?*")),"")</f>
        <v>0</v>
      </c>
      <c r="E269" s="174"/>
      <c r="F269" s="174">
        <f>--ISNUMBER(IFERROR(SEARCH('Project Costing'!#REF!,Services!I276,1),""))</f>
        <v>0</v>
      </c>
      <c r="G269" s="174" t="str">
        <f>IF(F269=1,COUNTIF($F$8:F269,1),"")</f>
        <v/>
      </c>
      <c r="H269" s="174"/>
      <c r="I269" s="157">
        <f>IFERROR($H$8:INDEX($H$8:$H$3000,COUNTIF($H$8:$H$3000,"?*")),"")</f>
        <v>0</v>
      </c>
    </row>
    <row r="270" spans="1:9" x14ac:dyDescent="0.25">
      <c r="A270" s="174">
        <f>--ISNUMBER(IFERROR(SEARCH('Project Costing'!#REF!,Services!I277,1),""))</f>
        <v>0</v>
      </c>
      <c r="B270" s="174" t="str">
        <f>IF(A270=1,COUNTIF($A$8:A270,1),"")</f>
        <v/>
      </c>
      <c r="C270" s="174"/>
      <c r="D270" s="157">
        <f>IFERROR($C$8:INDEX($C$8:$C$3000,COUNTIF($C$8:$C$3000,"?*")),"")</f>
        <v>0</v>
      </c>
      <c r="E270" s="174"/>
      <c r="F270" s="174">
        <f>--ISNUMBER(IFERROR(SEARCH('Project Costing'!#REF!,Services!I277,1),""))</f>
        <v>0</v>
      </c>
      <c r="G270" s="174" t="str">
        <f>IF(F270=1,COUNTIF($F$8:F270,1),"")</f>
        <v/>
      </c>
      <c r="H270" s="174"/>
      <c r="I270" s="157">
        <f>IFERROR($H$8:INDEX($H$8:$H$3000,COUNTIF($H$8:$H$3000,"?*")),"")</f>
        <v>0</v>
      </c>
    </row>
    <row r="271" spans="1:9" x14ac:dyDescent="0.25">
      <c r="A271" s="174">
        <f>--ISNUMBER(IFERROR(SEARCH('Project Costing'!#REF!,Services!I278,1),""))</f>
        <v>0</v>
      </c>
      <c r="B271" s="174" t="str">
        <f>IF(A271=1,COUNTIF($A$8:A271,1),"")</f>
        <v/>
      </c>
      <c r="C271" s="174"/>
      <c r="D271" s="157">
        <f>IFERROR($C$8:INDEX($C$8:$C$3000,COUNTIF($C$8:$C$3000,"?*")),"")</f>
        <v>0</v>
      </c>
      <c r="E271" s="174"/>
      <c r="F271" s="174">
        <f>--ISNUMBER(IFERROR(SEARCH('Project Costing'!#REF!,Services!I278,1),""))</f>
        <v>0</v>
      </c>
      <c r="G271" s="174" t="str">
        <f>IF(F271=1,COUNTIF($F$8:F271,1),"")</f>
        <v/>
      </c>
      <c r="H271" s="174"/>
      <c r="I271" s="157">
        <f>IFERROR($H$8:INDEX($H$8:$H$3000,COUNTIF($H$8:$H$3000,"?*")),"")</f>
        <v>0</v>
      </c>
    </row>
    <row r="272" spans="1:9" x14ac:dyDescent="0.25">
      <c r="A272" s="174">
        <f>--ISNUMBER(IFERROR(SEARCH('Project Costing'!#REF!,Services!I279,1),""))</f>
        <v>0</v>
      </c>
      <c r="B272" s="174" t="str">
        <f>IF(A272=1,COUNTIF($A$8:A272,1),"")</f>
        <v/>
      </c>
      <c r="C272" s="174"/>
      <c r="D272" s="157">
        <f>IFERROR($C$8:INDEX($C$8:$C$3000,COUNTIF($C$8:$C$3000,"?*")),"")</f>
        <v>0</v>
      </c>
      <c r="E272" s="174"/>
      <c r="F272" s="174">
        <f>--ISNUMBER(IFERROR(SEARCH('Project Costing'!#REF!,Services!I279,1),""))</f>
        <v>0</v>
      </c>
      <c r="G272" s="174" t="str">
        <f>IF(F272=1,COUNTIF($F$8:F272,1),"")</f>
        <v/>
      </c>
      <c r="H272" s="174"/>
      <c r="I272" s="157">
        <f>IFERROR($H$8:INDEX($H$8:$H$3000,COUNTIF($H$8:$H$3000,"?*")),"")</f>
        <v>0</v>
      </c>
    </row>
    <row r="273" spans="1:9" x14ac:dyDescent="0.25">
      <c r="A273" s="174">
        <f>--ISNUMBER(IFERROR(SEARCH('Project Costing'!#REF!,Services!I280,1),""))</f>
        <v>0</v>
      </c>
      <c r="B273" s="174" t="str">
        <f>IF(A273=1,COUNTIF($A$8:A273,1),"")</f>
        <v/>
      </c>
      <c r="C273" s="174"/>
      <c r="D273" s="157">
        <f>IFERROR($C$8:INDEX($C$8:$C$3000,COUNTIF($C$8:$C$3000,"?*")),"")</f>
        <v>0</v>
      </c>
      <c r="E273" s="174"/>
      <c r="F273" s="174">
        <f>--ISNUMBER(IFERROR(SEARCH('Project Costing'!#REF!,Services!I280,1),""))</f>
        <v>0</v>
      </c>
      <c r="G273" s="174" t="str">
        <f>IF(F273=1,COUNTIF($F$8:F273,1),"")</f>
        <v/>
      </c>
      <c r="H273" s="174"/>
      <c r="I273" s="157">
        <f>IFERROR($H$8:INDEX($H$8:$H$3000,COUNTIF($H$8:$H$3000,"?*")),"")</f>
        <v>0</v>
      </c>
    </row>
    <row r="274" spans="1:9" x14ac:dyDescent="0.25">
      <c r="A274" s="174">
        <f>--ISNUMBER(IFERROR(SEARCH('Project Costing'!#REF!,Services!I281,1),""))</f>
        <v>0</v>
      </c>
      <c r="B274" s="174" t="str">
        <f>IF(A274=1,COUNTIF($A$8:A274,1),"")</f>
        <v/>
      </c>
      <c r="C274" s="174"/>
      <c r="D274" s="157">
        <f>IFERROR($C$8:INDEX($C$8:$C$3000,COUNTIF($C$8:$C$3000,"?*")),"")</f>
        <v>0</v>
      </c>
      <c r="E274" s="174"/>
      <c r="F274" s="174">
        <f>--ISNUMBER(IFERROR(SEARCH('Project Costing'!#REF!,Services!I281,1),""))</f>
        <v>0</v>
      </c>
      <c r="G274" s="174" t="str">
        <f>IF(F274=1,COUNTIF($F$8:F274,1),"")</f>
        <v/>
      </c>
      <c r="H274" s="174"/>
      <c r="I274" s="157">
        <f>IFERROR($H$8:INDEX($H$8:$H$3000,COUNTIF($H$8:$H$3000,"?*")),"")</f>
        <v>0</v>
      </c>
    </row>
    <row r="275" spans="1:9" x14ac:dyDescent="0.25">
      <c r="A275" s="174">
        <f>--ISNUMBER(IFERROR(SEARCH('Project Costing'!#REF!,Services!I282,1),""))</f>
        <v>0</v>
      </c>
      <c r="B275" s="174" t="str">
        <f>IF(A275=1,COUNTIF($A$8:A275,1),"")</f>
        <v/>
      </c>
      <c r="C275" s="174"/>
      <c r="D275" s="157">
        <f>IFERROR($C$8:INDEX($C$8:$C$3000,COUNTIF($C$8:$C$3000,"?*")),"")</f>
        <v>0</v>
      </c>
      <c r="E275" s="174"/>
      <c r="F275" s="174">
        <f>--ISNUMBER(IFERROR(SEARCH('Project Costing'!#REF!,Services!I282,1),""))</f>
        <v>0</v>
      </c>
      <c r="G275" s="174" t="str">
        <f>IF(F275=1,COUNTIF($F$8:F275,1),"")</f>
        <v/>
      </c>
      <c r="H275" s="174"/>
      <c r="I275" s="157">
        <f>IFERROR($H$8:INDEX($H$8:$H$3000,COUNTIF($H$8:$H$3000,"?*")),"")</f>
        <v>0</v>
      </c>
    </row>
    <row r="276" spans="1:9" x14ac:dyDescent="0.25">
      <c r="A276" s="174">
        <f>--ISNUMBER(IFERROR(SEARCH('Project Costing'!#REF!,Services!I283,1),""))</f>
        <v>0</v>
      </c>
      <c r="B276" s="174" t="str">
        <f>IF(A276=1,COUNTIF($A$8:A276,1),"")</f>
        <v/>
      </c>
      <c r="C276" s="174"/>
      <c r="D276" s="157">
        <f>IFERROR($C$8:INDEX($C$8:$C$3000,COUNTIF($C$8:$C$3000,"?*")),"")</f>
        <v>0</v>
      </c>
      <c r="E276" s="174"/>
      <c r="F276" s="174">
        <f>--ISNUMBER(IFERROR(SEARCH('Project Costing'!#REF!,Services!I283,1),""))</f>
        <v>0</v>
      </c>
      <c r="G276" s="174" t="str">
        <f>IF(F276=1,COUNTIF($F$8:F276,1),"")</f>
        <v/>
      </c>
      <c r="H276" s="174"/>
      <c r="I276" s="157">
        <f>IFERROR($H$8:INDEX($H$8:$H$3000,COUNTIF($H$8:$H$3000,"?*")),"")</f>
        <v>0</v>
      </c>
    </row>
    <row r="277" spans="1:9" x14ac:dyDescent="0.25">
      <c r="A277" s="174">
        <f>--ISNUMBER(IFERROR(SEARCH('Project Costing'!#REF!,Services!I284,1),""))</f>
        <v>0</v>
      </c>
      <c r="B277" s="174" t="str">
        <f>IF(A277=1,COUNTIF($A$8:A277,1),"")</f>
        <v/>
      </c>
      <c r="C277" s="174"/>
      <c r="D277" s="157">
        <f>IFERROR($C$8:INDEX($C$8:$C$3000,COUNTIF($C$8:$C$3000,"?*")),"")</f>
        <v>0</v>
      </c>
      <c r="E277" s="174"/>
      <c r="F277" s="174">
        <f>--ISNUMBER(IFERROR(SEARCH('Project Costing'!#REF!,Services!I284,1),""))</f>
        <v>0</v>
      </c>
      <c r="G277" s="174" t="str">
        <f>IF(F277=1,COUNTIF($F$8:F277,1),"")</f>
        <v/>
      </c>
      <c r="H277" s="174"/>
      <c r="I277" s="157">
        <f>IFERROR($H$8:INDEX($H$8:$H$3000,COUNTIF($H$8:$H$3000,"?*")),"")</f>
        <v>0</v>
      </c>
    </row>
    <row r="278" spans="1:9" x14ac:dyDescent="0.25">
      <c r="A278" s="174">
        <f>--ISNUMBER(IFERROR(SEARCH('Project Costing'!#REF!,Services!I285,1),""))</f>
        <v>0</v>
      </c>
      <c r="B278" s="174" t="str">
        <f>IF(A278=1,COUNTIF($A$8:A278,1),"")</f>
        <v/>
      </c>
      <c r="C278" s="174"/>
      <c r="D278" s="157">
        <f>IFERROR($C$8:INDEX($C$8:$C$3000,COUNTIF($C$8:$C$3000,"?*")),"")</f>
        <v>0</v>
      </c>
      <c r="E278" s="174"/>
      <c r="F278" s="174">
        <f>--ISNUMBER(IFERROR(SEARCH('Project Costing'!#REF!,Services!I285,1),""))</f>
        <v>0</v>
      </c>
      <c r="G278" s="174" t="str">
        <f>IF(F278=1,COUNTIF($F$8:F278,1),"")</f>
        <v/>
      </c>
      <c r="H278" s="174"/>
      <c r="I278" s="157">
        <f>IFERROR($H$8:INDEX($H$8:$H$3000,COUNTIF($H$8:$H$3000,"?*")),"")</f>
        <v>0</v>
      </c>
    </row>
    <row r="279" spans="1:9" x14ac:dyDescent="0.25">
      <c r="A279" s="174">
        <f>--ISNUMBER(IFERROR(SEARCH('Project Costing'!#REF!,Services!I286,1),""))</f>
        <v>0</v>
      </c>
      <c r="B279" s="174" t="str">
        <f>IF(A279=1,COUNTIF($A$8:A279,1),"")</f>
        <v/>
      </c>
      <c r="C279" s="174"/>
      <c r="D279" s="157">
        <f>IFERROR($C$8:INDEX($C$8:$C$3000,COUNTIF($C$8:$C$3000,"?*")),"")</f>
        <v>0</v>
      </c>
      <c r="E279" s="174"/>
      <c r="F279" s="174">
        <f>--ISNUMBER(IFERROR(SEARCH('Project Costing'!#REF!,Services!I286,1),""))</f>
        <v>0</v>
      </c>
      <c r="G279" s="174" t="str">
        <f>IF(F279=1,COUNTIF($F$8:F279,1),"")</f>
        <v/>
      </c>
      <c r="H279" s="174"/>
      <c r="I279" s="157">
        <f>IFERROR($H$8:INDEX($H$8:$H$3000,COUNTIF($H$8:$H$3000,"?*")),"")</f>
        <v>0</v>
      </c>
    </row>
    <row r="280" spans="1:9" x14ac:dyDescent="0.25">
      <c r="A280" s="174">
        <f>--ISNUMBER(IFERROR(SEARCH('Project Costing'!#REF!,Services!I287,1),""))</f>
        <v>0</v>
      </c>
      <c r="B280" s="174" t="str">
        <f>IF(A280=1,COUNTIF($A$8:A280,1),"")</f>
        <v/>
      </c>
      <c r="C280" s="174"/>
      <c r="D280" s="157">
        <f>IFERROR($C$8:INDEX($C$8:$C$3000,COUNTIF($C$8:$C$3000,"?*")),"")</f>
        <v>0</v>
      </c>
      <c r="E280" s="174"/>
      <c r="F280" s="174">
        <f>--ISNUMBER(IFERROR(SEARCH('Project Costing'!#REF!,Services!I287,1),""))</f>
        <v>0</v>
      </c>
      <c r="G280" s="174" t="str">
        <f>IF(F280=1,COUNTIF($F$8:F280,1),"")</f>
        <v/>
      </c>
      <c r="H280" s="174"/>
      <c r="I280" s="157">
        <f>IFERROR($H$8:INDEX($H$8:$H$3000,COUNTIF($H$8:$H$3000,"?*")),"")</f>
        <v>0</v>
      </c>
    </row>
    <row r="281" spans="1:9" x14ac:dyDescent="0.25">
      <c r="A281" s="174">
        <f>--ISNUMBER(IFERROR(SEARCH('Project Costing'!#REF!,Services!I288,1),""))</f>
        <v>0</v>
      </c>
      <c r="B281" s="174" t="str">
        <f>IF(A281=1,COUNTIF($A$8:A281,1),"")</f>
        <v/>
      </c>
      <c r="C281" s="174"/>
      <c r="D281" s="157">
        <f>IFERROR($C$8:INDEX($C$8:$C$3000,COUNTIF($C$8:$C$3000,"?*")),"")</f>
        <v>0</v>
      </c>
      <c r="E281" s="174"/>
      <c r="F281" s="174">
        <f>--ISNUMBER(IFERROR(SEARCH('Project Costing'!#REF!,Services!I288,1),""))</f>
        <v>0</v>
      </c>
      <c r="G281" s="174" t="str">
        <f>IF(F281=1,COUNTIF($F$8:F281,1),"")</f>
        <v/>
      </c>
      <c r="H281" s="174"/>
      <c r="I281" s="157">
        <f>IFERROR($H$8:INDEX($H$8:$H$3000,COUNTIF($H$8:$H$3000,"?*")),"")</f>
        <v>0</v>
      </c>
    </row>
    <row r="282" spans="1:9" x14ac:dyDescent="0.25">
      <c r="A282" s="174">
        <f>--ISNUMBER(IFERROR(SEARCH('Project Costing'!#REF!,Services!I289,1),""))</f>
        <v>0</v>
      </c>
      <c r="B282" s="174" t="str">
        <f>IF(A282=1,COUNTIF($A$8:A282,1),"")</f>
        <v/>
      </c>
      <c r="C282" s="174"/>
      <c r="D282" s="157">
        <f>IFERROR($C$8:INDEX($C$8:$C$3000,COUNTIF($C$8:$C$3000,"?*")),"")</f>
        <v>0</v>
      </c>
      <c r="E282" s="174"/>
      <c r="F282" s="174">
        <f>--ISNUMBER(IFERROR(SEARCH('Project Costing'!#REF!,Services!I289,1),""))</f>
        <v>0</v>
      </c>
      <c r="G282" s="174" t="str">
        <f>IF(F282=1,COUNTIF($F$8:F282,1),"")</f>
        <v/>
      </c>
      <c r="H282" s="174"/>
      <c r="I282" s="157">
        <f>IFERROR($H$8:INDEX($H$8:$H$3000,COUNTIF($H$8:$H$3000,"?*")),"")</f>
        <v>0</v>
      </c>
    </row>
    <row r="283" spans="1:9" x14ac:dyDescent="0.25">
      <c r="A283" s="174">
        <f>--ISNUMBER(IFERROR(SEARCH('Project Costing'!#REF!,Services!I290,1),""))</f>
        <v>0</v>
      </c>
      <c r="B283" s="174" t="str">
        <f>IF(A283=1,COUNTIF($A$8:A283,1),"")</f>
        <v/>
      </c>
      <c r="C283" s="174"/>
      <c r="D283" s="157">
        <f>IFERROR($C$8:INDEX($C$8:$C$3000,COUNTIF($C$8:$C$3000,"?*")),"")</f>
        <v>0</v>
      </c>
      <c r="E283" s="174"/>
      <c r="F283" s="174">
        <f>--ISNUMBER(IFERROR(SEARCH('Project Costing'!#REF!,Services!I290,1),""))</f>
        <v>0</v>
      </c>
      <c r="G283" s="174" t="str">
        <f>IF(F283=1,COUNTIF($F$8:F283,1),"")</f>
        <v/>
      </c>
      <c r="H283" s="174"/>
      <c r="I283" s="157">
        <f>IFERROR($H$8:INDEX($H$8:$H$3000,COUNTIF($H$8:$H$3000,"?*")),"")</f>
        <v>0</v>
      </c>
    </row>
    <row r="284" spans="1:9" x14ac:dyDescent="0.25">
      <c r="A284" s="174">
        <f>--ISNUMBER(IFERROR(SEARCH('Project Costing'!#REF!,Services!I291,1),""))</f>
        <v>0</v>
      </c>
      <c r="B284" s="174" t="str">
        <f>IF(A284=1,COUNTIF($A$8:A284,1),"")</f>
        <v/>
      </c>
      <c r="C284" s="174"/>
      <c r="D284" s="157">
        <f>IFERROR($C$8:INDEX($C$8:$C$3000,COUNTIF($C$8:$C$3000,"?*")),"")</f>
        <v>0</v>
      </c>
      <c r="E284" s="174"/>
      <c r="F284" s="174">
        <f>--ISNUMBER(IFERROR(SEARCH('Project Costing'!#REF!,Services!I291,1),""))</f>
        <v>0</v>
      </c>
      <c r="G284" s="174" t="str">
        <f>IF(F284=1,COUNTIF($F$8:F284,1),"")</f>
        <v/>
      </c>
      <c r="H284" s="174"/>
      <c r="I284" s="157">
        <f>IFERROR($H$8:INDEX($H$8:$H$3000,COUNTIF($H$8:$H$3000,"?*")),"")</f>
        <v>0</v>
      </c>
    </row>
    <row r="285" spans="1:9" x14ac:dyDescent="0.25">
      <c r="A285" s="174">
        <f>--ISNUMBER(IFERROR(SEARCH('Project Costing'!#REF!,Services!I292,1),""))</f>
        <v>0</v>
      </c>
      <c r="B285" s="174" t="str">
        <f>IF(A285=1,COUNTIF($A$8:A285,1),"")</f>
        <v/>
      </c>
      <c r="C285" s="174"/>
      <c r="D285" s="157">
        <f>IFERROR($C$8:INDEX($C$8:$C$3000,COUNTIF($C$8:$C$3000,"?*")),"")</f>
        <v>0</v>
      </c>
      <c r="E285" s="174"/>
      <c r="F285" s="174">
        <f>--ISNUMBER(IFERROR(SEARCH('Project Costing'!#REF!,Services!I292,1),""))</f>
        <v>0</v>
      </c>
      <c r="G285" s="174" t="str">
        <f>IF(F285=1,COUNTIF($F$8:F285,1),"")</f>
        <v/>
      </c>
      <c r="H285" s="174"/>
      <c r="I285" s="157">
        <f>IFERROR($H$8:INDEX($H$8:$H$3000,COUNTIF($H$8:$H$3000,"?*")),"")</f>
        <v>0</v>
      </c>
    </row>
    <row r="286" spans="1:9" x14ac:dyDescent="0.25">
      <c r="A286" s="174">
        <f>--ISNUMBER(IFERROR(SEARCH('Project Costing'!#REF!,Services!I293,1),""))</f>
        <v>0</v>
      </c>
      <c r="B286" s="174" t="str">
        <f>IF(A286=1,COUNTIF($A$8:A286,1),"")</f>
        <v/>
      </c>
      <c r="C286" s="174"/>
      <c r="D286" s="157">
        <f>IFERROR($C$8:INDEX($C$8:$C$3000,COUNTIF($C$8:$C$3000,"?*")),"")</f>
        <v>0</v>
      </c>
      <c r="E286" s="174"/>
      <c r="F286" s="174">
        <f>--ISNUMBER(IFERROR(SEARCH('Project Costing'!#REF!,Services!I293,1),""))</f>
        <v>0</v>
      </c>
      <c r="G286" s="174" t="str">
        <f>IF(F286=1,COUNTIF($F$8:F286,1),"")</f>
        <v/>
      </c>
      <c r="H286" s="174"/>
      <c r="I286" s="157">
        <f>IFERROR($H$8:INDEX($H$8:$H$3000,COUNTIF($H$8:$H$3000,"?*")),"")</f>
        <v>0</v>
      </c>
    </row>
    <row r="287" spans="1:9" x14ac:dyDescent="0.25">
      <c r="A287" s="174">
        <f>--ISNUMBER(IFERROR(SEARCH('Project Costing'!#REF!,Services!I294,1),""))</f>
        <v>0</v>
      </c>
      <c r="B287" s="174" t="str">
        <f>IF(A287=1,COUNTIF($A$8:A287,1),"")</f>
        <v/>
      </c>
      <c r="C287" s="174"/>
      <c r="D287" s="157">
        <f>IFERROR($C$8:INDEX($C$8:$C$3000,COUNTIF($C$8:$C$3000,"?*")),"")</f>
        <v>0</v>
      </c>
      <c r="E287" s="174"/>
      <c r="F287" s="174">
        <f>--ISNUMBER(IFERROR(SEARCH('Project Costing'!#REF!,Services!I294,1),""))</f>
        <v>0</v>
      </c>
      <c r="G287" s="174" t="str">
        <f>IF(F287=1,COUNTIF($F$8:F287,1),"")</f>
        <v/>
      </c>
      <c r="H287" s="174"/>
      <c r="I287" s="157">
        <f>IFERROR($H$8:INDEX($H$8:$H$3000,COUNTIF($H$8:$H$3000,"?*")),"")</f>
        <v>0</v>
      </c>
    </row>
    <row r="288" spans="1:9" x14ac:dyDescent="0.25">
      <c r="A288" s="174">
        <f>--ISNUMBER(IFERROR(SEARCH('Project Costing'!#REF!,Services!I295,1),""))</f>
        <v>0</v>
      </c>
      <c r="B288" s="174" t="str">
        <f>IF(A288=1,COUNTIF($A$8:A288,1),"")</f>
        <v/>
      </c>
      <c r="C288" s="174"/>
      <c r="D288" s="157">
        <f>IFERROR($C$8:INDEX($C$8:$C$3000,COUNTIF($C$8:$C$3000,"?*")),"")</f>
        <v>0</v>
      </c>
      <c r="E288" s="174"/>
      <c r="F288" s="174">
        <f>--ISNUMBER(IFERROR(SEARCH('Project Costing'!#REF!,Services!I295,1),""))</f>
        <v>0</v>
      </c>
      <c r="G288" s="174" t="str">
        <f>IF(F288=1,COUNTIF($F$8:F288,1),"")</f>
        <v/>
      </c>
      <c r="H288" s="174"/>
      <c r="I288" s="157">
        <f>IFERROR($H$8:INDEX($H$8:$H$3000,COUNTIF($H$8:$H$3000,"?*")),"")</f>
        <v>0</v>
      </c>
    </row>
    <row r="289" spans="1:9" x14ac:dyDescent="0.25">
      <c r="A289" s="174">
        <f>--ISNUMBER(IFERROR(SEARCH('Project Costing'!#REF!,Services!I296,1),""))</f>
        <v>0</v>
      </c>
      <c r="B289" s="174" t="str">
        <f>IF(A289=1,COUNTIF($A$8:A289,1),"")</f>
        <v/>
      </c>
      <c r="C289" s="174"/>
      <c r="D289" s="157">
        <f>IFERROR($C$8:INDEX($C$8:$C$3000,COUNTIF($C$8:$C$3000,"?*")),"")</f>
        <v>0</v>
      </c>
      <c r="E289" s="174"/>
      <c r="F289" s="174">
        <f>--ISNUMBER(IFERROR(SEARCH('Project Costing'!#REF!,Services!I296,1),""))</f>
        <v>0</v>
      </c>
      <c r="G289" s="174" t="str">
        <f>IF(F289=1,COUNTIF($F$8:F289,1),"")</f>
        <v/>
      </c>
      <c r="H289" s="174"/>
      <c r="I289" s="157">
        <f>IFERROR($H$8:INDEX($H$8:$H$3000,COUNTIF($H$8:$H$3000,"?*")),"")</f>
        <v>0</v>
      </c>
    </row>
    <row r="290" spans="1:9" x14ac:dyDescent="0.25">
      <c r="A290" s="174">
        <f>--ISNUMBER(IFERROR(SEARCH('Project Costing'!#REF!,Services!I297,1),""))</f>
        <v>0</v>
      </c>
      <c r="B290" s="174" t="str">
        <f>IF(A290=1,COUNTIF($A$8:A290,1),"")</f>
        <v/>
      </c>
      <c r="C290" s="174"/>
      <c r="D290" s="157">
        <f>IFERROR($C$8:INDEX($C$8:$C$3000,COUNTIF($C$8:$C$3000,"?*")),"")</f>
        <v>0</v>
      </c>
      <c r="E290" s="174"/>
      <c r="F290" s="174">
        <f>--ISNUMBER(IFERROR(SEARCH('Project Costing'!#REF!,Services!I297,1),""))</f>
        <v>0</v>
      </c>
      <c r="G290" s="174" t="str">
        <f>IF(F290=1,COUNTIF($F$8:F290,1),"")</f>
        <v/>
      </c>
      <c r="H290" s="174"/>
      <c r="I290" s="157">
        <f>IFERROR($H$8:INDEX($H$8:$H$3000,COUNTIF($H$8:$H$3000,"?*")),"")</f>
        <v>0</v>
      </c>
    </row>
    <row r="291" spans="1:9" x14ac:dyDescent="0.25">
      <c r="A291" s="174">
        <f>--ISNUMBER(IFERROR(SEARCH('Project Costing'!#REF!,Services!I298,1),""))</f>
        <v>0</v>
      </c>
      <c r="B291" s="174" t="str">
        <f>IF(A291=1,COUNTIF($A$8:A291,1),"")</f>
        <v/>
      </c>
      <c r="C291" s="174"/>
      <c r="D291" s="157">
        <f>IFERROR($C$8:INDEX($C$8:$C$3000,COUNTIF($C$8:$C$3000,"?*")),"")</f>
        <v>0</v>
      </c>
      <c r="E291" s="174"/>
      <c r="F291" s="174">
        <f>--ISNUMBER(IFERROR(SEARCH('Project Costing'!#REF!,Services!I298,1),""))</f>
        <v>0</v>
      </c>
      <c r="G291" s="174" t="str">
        <f>IF(F291=1,COUNTIF($F$8:F291,1),"")</f>
        <v/>
      </c>
      <c r="H291" s="174"/>
      <c r="I291" s="157">
        <f>IFERROR($H$8:INDEX($H$8:$H$3000,COUNTIF($H$8:$H$3000,"?*")),"")</f>
        <v>0</v>
      </c>
    </row>
    <row r="292" spans="1:9" x14ac:dyDescent="0.25">
      <c r="A292" s="174">
        <f>--ISNUMBER(IFERROR(SEARCH('Project Costing'!#REF!,Services!I299,1),""))</f>
        <v>0</v>
      </c>
      <c r="B292" s="174" t="str">
        <f>IF(A292=1,COUNTIF($A$8:A292,1),"")</f>
        <v/>
      </c>
      <c r="C292" s="174"/>
      <c r="D292" s="157">
        <f>IFERROR($C$8:INDEX($C$8:$C$3000,COUNTIF($C$8:$C$3000,"?*")),"")</f>
        <v>0</v>
      </c>
      <c r="E292" s="174"/>
      <c r="F292" s="174">
        <f>--ISNUMBER(IFERROR(SEARCH('Project Costing'!#REF!,Services!I299,1),""))</f>
        <v>0</v>
      </c>
      <c r="G292" s="174" t="str">
        <f>IF(F292=1,COUNTIF($F$8:F292,1),"")</f>
        <v/>
      </c>
      <c r="H292" s="174"/>
      <c r="I292" s="157">
        <f>IFERROR($H$8:INDEX($H$8:$H$3000,COUNTIF($H$8:$H$3000,"?*")),"")</f>
        <v>0</v>
      </c>
    </row>
    <row r="293" spans="1:9" x14ac:dyDescent="0.25">
      <c r="A293" s="174">
        <f>--ISNUMBER(IFERROR(SEARCH('Project Costing'!#REF!,Services!I300,1),""))</f>
        <v>0</v>
      </c>
      <c r="B293" s="174" t="str">
        <f>IF(A293=1,COUNTIF($A$8:A293,1),"")</f>
        <v/>
      </c>
      <c r="C293" s="174"/>
      <c r="D293" s="157">
        <f>IFERROR($C$8:INDEX($C$8:$C$3000,COUNTIF($C$8:$C$3000,"?*")),"")</f>
        <v>0</v>
      </c>
      <c r="E293" s="174"/>
      <c r="F293" s="174">
        <f>--ISNUMBER(IFERROR(SEARCH('Project Costing'!#REF!,Services!I300,1),""))</f>
        <v>0</v>
      </c>
      <c r="G293" s="174" t="str">
        <f>IF(F293=1,COUNTIF($F$8:F293,1),"")</f>
        <v/>
      </c>
      <c r="H293" s="174"/>
      <c r="I293" s="157">
        <f>IFERROR($H$8:INDEX($H$8:$H$3000,COUNTIF($H$8:$H$3000,"?*")),"")</f>
        <v>0</v>
      </c>
    </row>
    <row r="294" spans="1:9" x14ac:dyDescent="0.25">
      <c r="A294" s="174">
        <f>--ISNUMBER(IFERROR(SEARCH('Project Costing'!#REF!,Services!I301,1),""))</f>
        <v>0</v>
      </c>
      <c r="B294" s="174" t="str">
        <f>IF(A294=1,COUNTIF($A$8:A294,1),"")</f>
        <v/>
      </c>
      <c r="C294" s="174"/>
      <c r="D294" s="157">
        <f>IFERROR($C$8:INDEX($C$8:$C$3000,COUNTIF($C$8:$C$3000,"?*")),"")</f>
        <v>0</v>
      </c>
      <c r="E294" s="174"/>
      <c r="F294" s="174">
        <f>--ISNUMBER(IFERROR(SEARCH('Project Costing'!#REF!,Services!I301,1),""))</f>
        <v>0</v>
      </c>
      <c r="G294" s="174" t="str">
        <f>IF(F294=1,COUNTIF($F$8:F294,1),"")</f>
        <v/>
      </c>
      <c r="H294" s="174"/>
      <c r="I294" s="157">
        <f>IFERROR($H$8:INDEX($H$8:$H$3000,COUNTIF($H$8:$H$3000,"?*")),"")</f>
        <v>0</v>
      </c>
    </row>
    <row r="295" spans="1:9" x14ac:dyDescent="0.25">
      <c r="A295" s="174">
        <f>--ISNUMBER(IFERROR(SEARCH('Project Costing'!#REF!,Services!I302,1),""))</f>
        <v>0</v>
      </c>
      <c r="B295" s="174" t="str">
        <f>IF(A295=1,COUNTIF($A$8:A295,1),"")</f>
        <v/>
      </c>
      <c r="C295" s="174"/>
      <c r="D295" s="157">
        <f>IFERROR($C$8:INDEX($C$8:$C$3000,COUNTIF($C$8:$C$3000,"?*")),"")</f>
        <v>0</v>
      </c>
      <c r="E295" s="174"/>
      <c r="F295" s="174">
        <f>--ISNUMBER(IFERROR(SEARCH('Project Costing'!#REF!,Services!I302,1),""))</f>
        <v>0</v>
      </c>
      <c r="G295" s="174" t="str">
        <f>IF(F295=1,COUNTIF($F$8:F295,1),"")</f>
        <v/>
      </c>
      <c r="H295" s="174"/>
      <c r="I295" s="157">
        <f>IFERROR($H$8:INDEX($H$8:$H$3000,COUNTIF($H$8:$H$3000,"?*")),"")</f>
        <v>0</v>
      </c>
    </row>
    <row r="296" spans="1:9" x14ac:dyDescent="0.25">
      <c r="A296" s="174">
        <f>--ISNUMBER(IFERROR(SEARCH('Project Costing'!#REF!,Services!I303,1),""))</f>
        <v>0</v>
      </c>
      <c r="B296" s="174" t="str">
        <f>IF(A296=1,COUNTIF($A$8:A296,1),"")</f>
        <v/>
      </c>
      <c r="C296" s="174"/>
      <c r="D296" s="157">
        <f>IFERROR($C$8:INDEX($C$8:$C$3000,COUNTIF($C$8:$C$3000,"?*")),"")</f>
        <v>0</v>
      </c>
      <c r="E296" s="174"/>
      <c r="F296" s="174">
        <f>--ISNUMBER(IFERROR(SEARCH('Project Costing'!#REF!,Services!I303,1),""))</f>
        <v>0</v>
      </c>
      <c r="G296" s="174" t="str">
        <f>IF(F296=1,COUNTIF($F$8:F296,1),"")</f>
        <v/>
      </c>
      <c r="H296" s="174"/>
      <c r="I296" s="157">
        <f>IFERROR($H$8:INDEX($H$8:$H$3000,COUNTIF($H$8:$H$3000,"?*")),"")</f>
        <v>0</v>
      </c>
    </row>
    <row r="297" spans="1:9" x14ac:dyDescent="0.25">
      <c r="A297" s="174">
        <f>--ISNUMBER(IFERROR(SEARCH('Project Costing'!#REF!,Services!I304,1),""))</f>
        <v>0</v>
      </c>
      <c r="B297" s="174" t="str">
        <f>IF(A297=1,COUNTIF($A$8:A297,1),"")</f>
        <v/>
      </c>
      <c r="C297" s="174"/>
      <c r="D297" s="157">
        <f>IFERROR($C$8:INDEX($C$8:$C$3000,COUNTIF($C$8:$C$3000,"?*")),"")</f>
        <v>0</v>
      </c>
      <c r="E297" s="174"/>
      <c r="F297" s="174">
        <f>--ISNUMBER(IFERROR(SEARCH('Project Costing'!#REF!,Services!I304,1),""))</f>
        <v>0</v>
      </c>
      <c r="G297" s="174" t="str">
        <f>IF(F297=1,COUNTIF($F$8:F297,1),"")</f>
        <v/>
      </c>
      <c r="H297" s="174"/>
      <c r="I297" s="157">
        <f>IFERROR($H$8:INDEX($H$8:$H$3000,COUNTIF($H$8:$H$3000,"?*")),"")</f>
        <v>0</v>
      </c>
    </row>
    <row r="298" spans="1:9" x14ac:dyDescent="0.25">
      <c r="A298" s="174">
        <f>--ISNUMBER(IFERROR(SEARCH('Project Costing'!#REF!,Services!I305,1),""))</f>
        <v>0</v>
      </c>
      <c r="B298" s="174" t="str">
        <f>IF(A298=1,COUNTIF($A$8:A298,1),"")</f>
        <v/>
      </c>
      <c r="C298" s="174"/>
      <c r="D298" s="157">
        <f>IFERROR($C$8:INDEX($C$8:$C$3000,COUNTIF($C$8:$C$3000,"?*")),"")</f>
        <v>0</v>
      </c>
      <c r="E298" s="174"/>
      <c r="F298" s="174">
        <f>--ISNUMBER(IFERROR(SEARCH('Project Costing'!#REF!,Services!I305,1),""))</f>
        <v>0</v>
      </c>
      <c r="G298" s="174" t="str">
        <f>IF(F298=1,COUNTIF($F$8:F298,1),"")</f>
        <v/>
      </c>
      <c r="H298" s="174"/>
      <c r="I298" s="157">
        <f>IFERROR($H$8:INDEX($H$8:$H$3000,COUNTIF($H$8:$H$3000,"?*")),"")</f>
        <v>0</v>
      </c>
    </row>
    <row r="299" spans="1:9" x14ac:dyDescent="0.25">
      <c r="A299" s="174">
        <f>--ISNUMBER(IFERROR(SEARCH('Project Costing'!#REF!,Services!I306,1),""))</f>
        <v>0</v>
      </c>
      <c r="B299" s="174" t="str">
        <f>IF(A299=1,COUNTIF($A$8:A299,1),"")</f>
        <v/>
      </c>
      <c r="C299" s="174"/>
      <c r="D299" s="157">
        <f>IFERROR($C$8:INDEX($C$8:$C$3000,COUNTIF($C$8:$C$3000,"?*")),"")</f>
        <v>0</v>
      </c>
      <c r="E299" s="174"/>
      <c r="F299" s="174">
        <f>--ISNUMBER(IFERROR(SEARCH('Project Costing'!#REF!,Services!I306,1),""))</f>
        <v>0</v>
      </c>
      <c r="G299" s="174" t="str">
        <f>IF(F299=1,COUNTIF($F$8:F299,1),"")</f>
        <v/>
      </c>
      <c r="H299" s="174"/>
      <c r="I299" s="157">
        <f>IFERROR($H$8:INDEX($H$8:$H$3000,COUNTIF($H$8:$H$3000,"?*")),"")</f>
        <v>0</v>
      </c>
    </row>
    <row r="300" spans="1:9" x14ac:dyDescent="0.25">
      <c r="A300" s="174">
        <f>--ISNUMBER(IFERROR(SEARCH('Project Costing'!#REF!,Services!I307,1),""))</f>
        <v>0</v>
      </c>
      <c r="B300" s="174" t="str">
        <f>IF(A300=1,COUNTIF($A$8:A300,1),"")</f>
        <v/>
      </c>
      <c r="C300" s="174"/>
      <c r="D300" s="157">
        <f>IFERROR($C$8:INDEX($C$8:$C$3000,COUNTIF($C$8:$C$3000,"?*")),"")</f>
        <v>0</v>
      </c>
      <c r="E300" s="174"/>
      <c r="F300" s="174">
        <f>--ISNUMBER(IFERROR(SEARCH('Project Costing'!#REF!,Services!I307,1),""))</f>
        <v>0</v>
      </c>
      <c r="G300" s="174" t="str">
        <f>IF(F300=1,COUNTIF($F$8:F300,1),"")</f>
        <v/>
      </c>
      <c r="H300" s="174"/>
      <c r="I300" s="157">
        <f>IFERROR($H$8:INDEX($H$8:$H$3000,COUNTIF($H$8:$H$3000,"?*")),"")</f>
        <v>0</v>
      </c>
    </row>
    <row r="301" spans="1:9" x14ac:dyDescent="0.25">
      <c r="A301" s="174">
        <f>--ISNUMBER(IFERROR(SEARCH('Project Costing'!#REF!,Services!I308,1),""))</f>
        <v>0</v>
      </c>
      <c r="B301" s="174" t="str">
        <f>IF(A301=1,COUNTIF($A$8:A301,1),"")</f>
        <v/>
      </c>
      <c r="C301" s="174"/>
      <c r="D301" s="157">
        <f>IFERROR($C$8:INDEX($C$8:$C$3000,COUNTIF($C$8:$C$3000,"?*")),"")</f>
        <v>0</v>
      </c>
      <c r="E301" s="174"/>
      <c r="F301" s="174">
        <f>--ISNUMBER(IFERROR(SEARCH('Project Costing'!#REF!,Services!I308,1),""))</f>
        <v>0</v>
      </c>
      <c r="G301" s="174" t="str">
        <f>IF(F301=1,COUNTIF($F$8:F301,1),"")</f>
        <v/>
      </c>
      <c r="H301" s="174"/>
      <c r="I301" s="157">
        <f>IFERROR($H$8:INDEX($H$8:$H$3000,COUNTIF($H$8:$H$3000,"?*")),"")</f>
        <v>0</v>
      </c>
    </row>
    <row r="302" spans="1:9" x14ac:dyDescent="0.25">
      <c r="A302" s="174">
        <f>--ISNUMBER(IFERROR(SEARCH('Project Costing'!#REF!,Services!I309,1),""))</f>
        <v>0</v>
      </c>
      <c r="B302" s="174" t="str">
        <f>IF(A302=1,COUNTIF($A$8:A302,1),"")</f>
        <v/>
      </c>
      <c r="C302" s="174"/>
      <c r="D302" s="157">
        <f>IFERROR($C$8:INDEX($C$8:$C$3000,COUNTIF($C$8:$C$3000,"?*")),"")</f>
        <v>0</v>
      </c>
      <c r="E302" s="174"/>
      <c r="F302" s="174">
        <f>--ISNUMBER(IFERROR(SEARCH('Project Costing'!#REF!,Services!I309,1),""))</f>
        <v>0</v>
      </c>
      <c r="G302" s="174" t="str">
        <f>IF(F302=1,COUNTIF($F$8:F302,1),"")</f>
        <v/>
      </c>
      <c r="H302" s="174"/>
      <c r="I302" s="157">
        <f>IFERROR($H$8:INDEX($H$8:$H$3000,COUNTIF($H$8:$H$3000,"?*")),"")</f>
        <v>0</v>
      </c>
    </row>
    <row r="303" spans="1:9" x14ac:dyDescent="0.25">
      <c r="A303" s="174">
        <f>--ISNUMBER(IFERROR(SEARCH('Project Costing'!#REF!,Services!I310,1),""))</f>
        <v>0</v>
      </c>
      <c r="B303" s="174" t="str">
        <f>IF(A303=1,COUNTIF($A$8:A303,1),"")</f>
        <v/>
      </c>
      <c r="C303" s="174"/>
      <c r="D303" s="157">
        <f>IFERROR($C$8:INDEX($C$8:$C$3000,COUNTIF($C$8:$C$3000,"?*")),"")</f>
        <v>0</v>
      </c>
      <c r="E303" s="174"/>
      <c r="F303" s="174">
        <f>--ISNUMBER(IFERROR(SEARCH('Project Costing'!#REF!,Services!I310,1),""))</f>
        <v>0</v>
      </c>
      <c r="G303" s="174" t="str">
        <f>IF(F303=1,COUNTIF($F$8:F303,1),"")</f>
        <v/>
      </c>
      <c r="H303" s="174"/>
      <c r="I303" s="157">
        <f>IFERROR($H$8:INDEX($H$8:$H$3000,COUNTIF($H$8:$H$3000,"?*")),"")</f>
        <v>0</v>
      </c>
    </row>
    <row r="304" spans="1:9" x14ac:dyDescent="0.25">
      <c r="A304" s="174">
        <f>--ISNUMBER(IFERROR(SEARCH('Project Costing'!#REF!,Services!I311,1),""))</f>
        <v>0</v>
      </c>
      <c r="B304" s="174" t="str">
        <f>IF(A304=1,COUNTIF($A$8:A304,1),"")</f>
        <v/>
      </c>
      <c r="C304" s="174"/>
      <c r="D304" s="157">
        <f>IFERROR($C$8:INDEX($C$8:$C$3000,COUNTIF($C$8:$C$3000,"?*")),"")</f>
        <v>0</v>
      </c>
      <c r="E304" s="174"/>
      <c r="F304" s="174">
        <f>--ISNUMBER(IFERROR(SEARCH('Project Costing'!#REF!,Services!I311,1),""))</f>
        <v>0</v>
      </c>
      <c r="G304" s="174" t="str">
        <f>IF(F304=1,COUNTIF($F$8:F304,1),"")</f>
        <v/>
      </c>
      <c r="H304" s="174"/>
      <c r="I304" s="157">
        <f>IFERROR($H$8:INDEX($H$8:$H$3000,COUNTIF($H$8:$H$3000,"?*")),"")</f>
        <v>0</v>
      </c>
    </row>
    <row r="305" spans="1:9" x14ac:dyDescent="0.25">
      <c r="A305" s="174">
        <f>--ISNUMBER(IFERROR(SEARCH('Project Costing'!#REF!,Services!I312,1),""))</f>
        <v>0</v>
      </c>
      <c r="B305" s="174" t="str">
        <f>IF(A305=1,COUNTIF($A$8:A305,1),"")</f>
        <v/>
      </c>
      <c r="C305" s="174"/>
      <c r="D305" s="157">
        <f>IFERROR($C$8:INDEX($C$8:$C$3000,COUNTIF($C$8:$C$3000,"?*")),"")</f>
        <v>0</v>
      </c>
      <c r="E305" s="174"/>
      <c r="F305" s="174">
        <f>--ISNUMBER(IFERROR(SEARCH('Project Costing'!#REF!,Services!I312,1),""))</f>
        <v>0</v>
      </c>
      <c r="G305" s="174" t="str">
        <f>IF(F305=1,COUNTIF($F$8:F305,1),"")</f>
        <v/>
      </c>
      <c r="H305" s="174"/>
      <c r="I305" s="157">
        <f>IFERROR($H$8:INDEX($H$8:$H$3000,COUNTIF($H$8:$H$3000,"?*")),"")</f>
        <v>0</v>
      </c>
    </row>
    <row r="306" spans="1:9" x14ac:dyDescent="0.25">
      <c r="A306" s="174">
        <f>--ISNUMBER(IFERROR(SEARCH('Project Costing'!#REF!,Services!I313,1),""))</f>
        <v>0</v>
      </c>
      <c r="B306" s="174" t="str">
        <f>IF(A306=1,COUNTIF($A$8:A306,1),"")</f>
        <v/>
      </c>
      <c r="C306" s="174"/>
      <c r="D306" s="157">
        <f>IFERROR($C$8:INDEX($C$8:$C$3000,COUNTIF($C$8:$C$3000,"?*")),"")</f>
        <v>0</v>
      </c>
      <c r="E306" s="174"/>
      <c r="F306" s="174">
        <f>--ISNUMBER(IFERROR(SEARCH('Project Costing'!#REF!,Services!I313,1),""))</f>
        <v>0</v>
      </c>
      <c r="G306" s="174" t="str">
        <f>IF(F306=1,COUNTIF($F$8:F306,1),"")</f>
        <v/>
      </c>
      <c r="H306" s="174"/>
      <c r="I306" s="157">
        <f>IFERROR($H$8:INDEX($H$8:$H$3000,COUNTIF($H$8:$H$3000,"?*")),"")</f>
        <v>0</v>
      </c>
    </row>
    <row r="307" spans="1:9" x14ac:dyDescent="0.25">
      <c r="A307" s="174">
        <f>--ISNUMBER(IFERROR(SEARCH('Project Costing'!#REF!,Services!I314,1),""))</f>
        <v>0</v>
      </c>
      <c r="B307" s="174" t="str">
        <f>IF(A307=1,COUNTIF($A$8:A307,1),"")</f>
        <v/>
      </c>
      <c r="C307" s="174"/>
      <c r="D307" s="157">
        <f>IFERROR($C$8:INDEX($C$8:$C$3000,COUNTIF($C$8:$C$3000,"?*")),"")</f>
        <v>0</v>
      </c>
      <c r="E307" s="174"/>
      <c r="F307" s="174">
        <f>--ISNUMBER(IFERROR(SEARCH('Project Costing'!#REF!,Services!I314,1),""))</f>
        <v>0</v>
      </c>
      <c r="G307" s="174" t="str">
        <f>IF(F307=1,COUNTIF($F$8:F307,1),"")</f>
        <v/>
      </c>
      <c r="H307" s="174"/>
      <c r="I307" s="157">
        <f>IFERROR($H$8:INDEX($H$8:$H$3000,COUNTIF($H$8:$H$3000,"?*")),"")</f>
        <v>0</v>
      </c>
    </row>
    <row r="308" spans="1:9" x14ac:dyDescent="0.25">
      <c r="A308" s="174">
        <f>--ISNUMBER(IFERROR(SEARCH('Project Costing'!#REF!,Services!I315,1),""))</f>
        <v>0</v>
      </c>
      <c r="B308" s="174" t="str">
        <f>IF(A308=1,COUNTIF($A$8:A308,1),"")</f>
        <v/>
      </c>
      <c r="C308" s="174"/>
      <c r="D308" s="157">
        <f>IFERROR($C$8:INDEX($C$8:$C$3000,COUNTIF($C$8:$C$3000,"?*")),"")</f>
        <v>0</v>
      </c>
      <c r="E308" s="174"/>
      <c r="F308" s="174">
        <f>--ISNUMBER(IFERROR(SEARCH('Project Costing'!#REF!,Services!I315,1),""))</f>
        <v>0</v>
      </c>
      <c r="G308" s="174" t="str">
        <f>IF(F308=1,COUNTIF($F$8:F308,1),"")</f>
        <v/>
      </c>
      <c r="H308" s="174"/>
      <c r="I308" s="157">
        <f>IFERROR($H$8:INDEX($H$8:$H$3000,COUNTIF($H$8:$H$3000,"?*")),"")</f>
        <v>0</v>
      </c>
    </row>
    <row r="309" spans="1:9" x14ac:dyDescent="0.25">
      <c r="A309" s="174">
        <f>--ISNUMBER(IFERROR(SEARCH('Project Costing'!#REF!,Services!I316,1),""))</f>
        <v>0</v>
      </c>
      <c r="B309" s="174" t="str">
        <f>IF(A309=1,COUNTIF($A$8:A309,1),"")</f>
        <v/>
      </c>
      <c r="C309" s="174"/>
      <c r="D309" s="157">
        <f>IFERROR($C$8:INDEX($C$8:$C$3000,COUNTIF($C$8:$C$3000,"?*")),"")</f>
        <v>0</v>
      </c>
      <c r="E309" s="174"/>
      <c r="F309" s="174">
        <f>--ISNUMBER(IFERROR(SEARCH('Project Costing'!#REF!,Services!I316,1),""))</f>
        <v>0</v>
      </c>
      <c r="G309" s="174" t="str">
        <f>IF(F309=1,COUNTIF($F$8:F309,1),"")</f>
        <v/>
      </c>
      <c r="H309" s="174"/>
      <c r="I309" s="157">
        <f>IFERROR($H$8:INDEX($H$8:$H$3000,COUNTIF($H$8:$H$3000,"?*")),"")</f>
        <v>0</v>
      </c>
    </row>
    <row r="310" spans="1:9" x14ac:dyDescent="0.25">
      <c r="A310" s="174">
        <f>--ISNUMBER(IFERROR(SEARCH('Project Costing'!#REF!,Services!I317,1),""))</f>
        <v>0</v>
      </c>
      <c r="B310" s="174" t="str">
        <f>IF(A310=1,COUNTIF($A$8:A310,1),"")</f>
        <v/>
      </c>
      <c r="C310" s="174"/>
      <c r="D310" s="157">
        <f>IFERROR($C$8:INDEX($C$8:$C$3000,COUNTIF($C$8:$C$3000,"?*")),"")</f>
        <v>0</v>
      </c>
      <c r="E310" s="174"/>
      <c r="F310" s="174">
        <f>--ISNUMBER(IFERROR(SEARCH('Project Costing'!#REF!,Services!I317,1),""))</f>
        <v>0</v>
      </c>
      <c r="G310" s="174" t="str">
        <f>IF(F310=1,COUNTIF($F$8:F310,1),"")</f>
        <v/>
      </c>
      <c r="H310" s="174"/>
      <c r="I310" s="157">
        <f>IFERROR($H$8:INDEX($H$8:$H$3000,COUNTIF($H$8:$H$3000,"?*")),"")</f>
        <v>0</v>
      </c>
    </row>
    <row r="311" spans="1:9" x14ac:dyDescent="0.25">
      <c r="A311" s="174">
        <f>--ISNUMBER(IFERROR(SEARCH('Project Costing'!#REF!,Services!I318,1),""))</f>
        <v>0</v>
      </c>
      <c r="B311" s="174" t="str">
        <f>IF(A311=1,COUNTIF($A$8:A311,1),"")</f>
        <v/>
      </c>
      <c r="C311" s="174"/>
      <c r="D311" s="157">
        <f>IFERROR($C$8:INDEX($C$8:$C$3000,COUNTIF($C$8:$C$3000,"?*")),"")</f>
        <v>0</v>
      </c>
      <c r="E311" s="174"/>
      <c r="F311" s="174">
        <f>--ISNUMBER(IFERROR(SEARCH('Project Costing'!#REF!,Services!I318,1),""))</f>
        <v>0</v>
      </c>
      <c r="G311" s="174" t="str">
        <f>IF(F311=1,COUNTIF($F$8:F311,1),"")</f>
        <v/>
      </c>
      <c r="H311" s="174"/>
      <c r="I311" s="157">
        <f>IFERROR($H$8:INDEX($H$8:$H$3000,COUNTIF($H$8:$H$3000,"?*")),"")</f>
        <v>0</v>
      </c>
    </row>
    <row r="312" spans="1:9" x14ac:dyDescent="0.25">
      <c r="A312" s="174">
        <f>--ISNUMBER(IFERROR(SEARCH('Project Costing'!#REF!,Services!I319,1),""))</f>
        <v>0</v>
      </c>
      <c r="B312" s="174" t="str">
        <f>IF(A312=1,COUNTIF($A$8:A312,1),"")</f>
        <v/>
      </c>
      <c r="C312" s="174"/>
      <c r="D312" s="157">
        <f>IFERROR($C$8:INDEX($C$8:$C$3000,COUNTIF($C$8:$C$3000,"?*")),"")</f>
        <v>0</v>
      </c>
      <c r="E312" s="174"/>
      <c r="F312" s="174">
        <f>--ISNUMBER(IFERROR(SEARCH('Project Costing'!#REF!,Services!I319,1),""))</f>
        <v>0</v>
      </c>
      <c r="G312" s="174" t="str">
        <f>IF(F312=1,COUNTIF($F$8:F312,1),"")</f>
        <v/>
      </c>
      <c r="H312" s="174"/>
      <c r="I312" s="157">
        <f>IFERROR($H$8:INDEX($H$8:$H$3000,COUNTIF($H$8:$H$3000,"?*")),"")</f>
        <v>0</v>
      </c>
    </row>
    <row r="313" spans="1:9" x14ac:dyDescent="0.25">
      <c r="A313" s="174">
        <f>--ISNUMBER(IFERROR(SEARCH('Project Costing'!#REF!,Services!I320,1),""))</f>
        <v>0</v>
      </c>
      <c r="B313" s="174" t="str">
        <f>IF(A313=1,COUNTIF($A$8:A313,1),"")</f>
        <v/>
      </c>
      <c r="C313" s="174"/>
      <c r="D313" s="157">
        <f>IFERROR($C$8:INDEX($C$8:$C$3000,COUNTIF($C$8:$C$3000,"?*")),"")</f>
        <v>0</v>
      </c>
      <c r="E313" s="174"/>
      <c r="F313" s="174">
        <f>--ISNUMBER(IFERROR(SEARCH('Project Costing'!#REF!,Services!I320,1),""))</f>
        <v>0</v>
      </c>
      <c r="G313" s="174" t="str">
        <f>IF(F313=1,COUNTIF($F$8:F313,1),"")</f>
        <v/>
      </c>
      <c r="H313" s="174"/>
      <c r="I313" s="157">
        <f>IFERROR($H$8:INDEX($H$8:$H$3000,COUNTIF($H$8:$H$3000,"?*")),"")</f>
        <v>0</v>
      </c>
    </row>
    <row r="314" spans="1:9" x14ac:dyDescent="0.25">
      <c r="A314" s="174">
        <f>--ISNUMBER(IFERROR(SEARCH('Project Costing'!#REF!,Services!I321,1),""))</f>
        <v>0</v>
      </c>
      <c r="B314" s="174" t="str">
        <f>IF(A314=1,COUNTIF($A$8:A314,1),"")</f>
        <v/>
      </c>
      <c r="C314" s="174"/>
      <c r="D314" s="157">
        <f>IFERROR($C$8:INDEX($C$8:$C$3000,COUNTIF($C$8:$C$3000,"?*")),"")</f>
        <v>0</v>
      </c>
      <c r="E314" s="174"/>
      <c r="F314" s="174">
        <f>--ISNUMBER(IFERROR(SEARCH('Project Costing'!#REF!,Services!I321,1),""))</f>
        <v>0</v>
      </c>
      <c r="G314" s="174" t="str">
        <f>IF(F314=1,COUNTIF($F$8:F314,1),"")</f>
        <v/>
      </c>
      <c r="H314" s="174"/>
      <c r="I314" s="157">
        <f>IFERROR($H$8:INDEX($H$8:$H$3000,COUNTIF($H$8:$H$3000,"?*")),"")</f>
        <v>0</v>
      </c>
    </row>
    <row r="315" spans="1:9" x14ac:dyDescent="0.25">
      <c r="A315" s="174">
        <f>--ISNUMBER(IFERROR(SEARCH('Project Costing'!#REF!,Services!I322,1),""))</f>
        <v>0</v>
      </c>
      <c r="B315" s="174" t="str">
        <f>IF(A315=1,COUNTIF($A$8:A315,1),"")</f>
        <v/>
      </c>
      <c r="C315" s="174"/>
      <c r="D315" s="157">
        <f>IFERROR($C$8:INDEX($C$8:$C$3000,COUNTIF($C$8:$C$3000,"?*")),"")</f>
        <v>0</v>
      </c>
      <c r="E315" s="174"/>
      <c r="F315" s="174">
        <f>--ISNUMBER(IFERROR(SEARCH('Project Costing'!#REF!,Services!I322,1),""))</f>
        <v>0</v>
      </c>
      <c r="G315" s="174" t="str">
        <f>IF(F315=1,COUNTIF($F$8:F315,1),"")</f>
        <v/>
      </c>
      <c r="H315" s="174"/>
      <c r="I315" s="157">
        <f>IFERROR($H$8:INDEX($H$8:$H$3000,COUNTIF($H$8:$H$3000,"?*")),"")</f>
        <v>0</v>
      </c>
    </row>
    <row r="316" spans="1:9" x14ac:dyDescent="0.25">
      <c r="A316" s="174">
        <f>--ISNUMBER(IFERROR(SEARCH('Project Costing'!#REF!,Services!I323,1),""))</f>
        <v>0</v>
      </c>
      <c r="B316" s="174" t="str">
        <f>IF(A316=1,COUNTIF($A$8:A316,1),"")</f>
        <v/>
      </c>
      <c r="C316" s="174"/>
      <c r="D316" s="157">
        <f>IFERROR($C$8:INDEX($C$8:$C$3000,COUNTIF($C$8:$C$3000,"?*")),"")</f>
        <v>0</v>
      </c>
      <c r="E316" s="174"/>
      <c r="F316" s="174">
        <f>--ISNUMBER(IFERROR(SEARCH('Project Costing'!#REF!,Services!I323,1),""))</f>
        <v>0</v>
      </c>
      <c r="G316" s="174" t="str">
        <f>IF(F316=1,COUNTIF($F$8:F316,1),"")</f>
        <v/>
      </c>
      <c r="H316" s="174"/>
      <c r="I316" s="157">
        <f>IFERROR($H$8:INDEX($H$8:$H$3000,COUNTIF($H$8:$H$3000,"?*")),"")</f>
        <v>0</v>
      </c>
    </row>
    <row r="317" spans="1:9" x14ac:dyDescent="0.25">
      <c r="A317" s="174">
        <f>--ISNUMBER(IFERROR(SEARCH('Project Costing'!#REF!,Services!I324,1),""))</f>
        <v>0</v>
      </c>
      <c r="B317" s="174" t="str">
        <f>IF(A317=1,COUNTIF($A$8:A317,1),"")</f>
        <v/>
      </c>
      <c r="C317" s="174"/>
      <c r="D317" s="157">
        <f>IFERROR($C$8:INDEX($C$8:$C$3000,COUNTIF($C$8:$C$3000,"?*")),"")</f>
        <v>0</v>
      </c>
      <c r="E317" s="174"/>
      <c r="F317" s="174">
        <f>--ISNUMBER(IFERROR(SEARCH('Project Costing'!#REF!,Services!I324,1),""))</f>
        <v>0</v>
      </c>
      <c r="G317" s="174" t="str">
        <f>IF(F317=1,COUNTIF($F$8:F317,1),"")</f>
        <v/>
      </c>
      <c r="H317" s="174"/>
      <c r="I317" s="157">
        <f>IFERROR($H$8:INDEX($H$8:$H$3000,COUNTIF($H$8:$H$3000,"?*")),"")</f>
        <v>0</v>
      </c>
    </row>
    <row r="318" spans="1:9" x14ac:dyDescent="0.25">
      <c r="A318" s="174">
        <f>--ISNUMBER(IFERROR(SEARCH('Project Costing'!#REF!,Services!I325,1),""))</f>
        <v>0</v>
      </c>
      <c r="B318" s="174" t="str">
        <f>IF(A318=1,COUNTIF($A$8:A318,1),"")</f>
        <v/>
      </c>
      <c r="C318" s="174"/>
      <c r="D318" s="157">
        <f>IFERROR($C$8:INDEX($C$8:$C$3000,COUNTIF($C$8:$C$3000,"?*")),"")</f>
        <v>0</v>
      </c>
      <c r="E318" s="174"/>
      <c r="F318" s="174">
        <f>--ISNUMBER(IFERROR(SEARCH('Project Costing'!#REF!,Services!I325,1),""))</f>
        <v>0</v>
      </c>
      <c r="G318" s="174" t="str">
        <f>IF(F318=1,COUNTIF($F$8:F318,1),"")</f>
        <v/>
      </c>
      <c r="H318" s="174"/>
      <c r="I318" s="157">
        <f>IFERROR($H$8:INDEX($H$8:$H$3000,COUNTIF($H$8:$H$3000,"?*")),"")</f>
        <v>0</v>
      </c>
    </row>
    <row r="319" spans="1:9" x14ac:dyDescent="0.25">
      <c r="A319" s="174">
        <f>--ISNUMBER(IFERROR(SEARCH('Project Costing'!#REF!,Services!I326,1),""))</f>
        <v>0</v>
      </c>
      <c r="B319" s="174" t="str">
        <f>IF(A319=1,COUNTIF($A$8:A319,1),"")</f>
        <v/>
      </c>
      <c r="C319" s="174"/>
      <c r="D319" s="157">
        <f>IFERROR($C$8:INDEX($C$8:$C$3000,COUNTIF($C$8:$C$3000,"?*")),"")</f>
        <v>0</v>
      </c>
      <c r="E319" s="174"/>
      <c r="F319" s="174">
        <f>--ISNUMBER(IFERROR(SEARCH('Project Costing'!#REF!,Services!I326,1),""))</f>
        <v>0</v>
      </c>
      <c r="G319" s="174" t="str">
        <f>IF(F319=1,COUNTIF($F$8:F319,1),"")</f>
        <v/>
      </c>
      <c r="H319" s="174"/>
      <c r="I319" s="157">
        <f>IFERROR($H$8:INDEX($H$8:$H$3000,COUNTIF($H$8:$H$3000,"?*")),"")</f>
        <v>0</v>
      </c>
    </row>
    <row r="320" spans="1:9" x14ac:dyDescent="0.25">
      <c r="A320" s="174">
        <f>--ISNUMBER(IFERROR(SEARCH('Project Costing'!#REF!,Services!I327,1),""))</f>
        <v>0</v>
      </c>
      <c r="B320" s="174" t="str">
        <f>IF(A320=1,COUNTIF($A$8:A320,1),"")</f>
        <v/>
      </c>
      <c r="C320" s="174"/>
      <c r="D320" s="157">
        <f>IFERROR($C$8:INDEX($C$8:$C$3000,COUNTIF($C$8:$C$3000,"?*")),"")</f>
        <v>0</v>
      </c>
      <c r="E320" s="174"/>
      <c r="F320" s="174">
        <f>--ISNUMBER(IFERROR(SEARCH('Project Costing'!#REF!,Services!I327,1),""))</f>
        <v>0</v>
      </c>
      <c r="G320" s="174" t="str">
        <f>IF(F320=1,COUNTIF($F$8:F320,1),"")</f>
        <v/>
      </c>
      <c r="H320" s="174"/>
      <c r="I320" s="157">
        <f>IFERROR($H$8:INDEX($H$8:$H$3000,COUNTIF($H$8:$H$3000,"?*")),"")</f>
        <v>0</v>
      </c>
    </row>
    <row r="321" spans="1:9" x14ac:dyDescent="0.25">
      <c r="A321" s="174">
        <f>--ISNUMBER(IFERROR(SEARCH('Project Costing'!#REF!,Services!I328,1),""))</f>
        <v>0</v>
      </c>
      <c r="B321" s="174" t="str">
        <f>IF(A321=1,COUNTIF($A$8:A321,1),"")</f>
        <v/>
      </c>
      <c r="C321" s="174"/>
      <c r="D321" s="157">
        <f>IFERROR($C$8:INDEX($C$8:$C$3000,COUNTIF($C$8:$C$3000,"?*")),"")</f>
        <v>0</v>
      </c>
      <c r="E321" s="174"/>
      <c r="F321" s="174">
        <f>--ISNUMBER(IFERROR(SEARCH('Project Costing'!#REF!,Services!I328,1),""))</f>
        <v>0</v>
      </c>
      <c r="G321" s="174" t="str">
        <f>IF(F321=1,COUNTIF($F$8:F321,1),"")</f>
        <v/>
      </c>
      <c r="H321" s="174"/>
      <c r="I321" s="157">
        <f>IFERROR($H$8:INDEX($H$8:$H$3000,COUNTIF($H$8:$H$3000,"?*")),"")</f>
        <v>0</v>
      </c>
    </row>
    <row r="322" spans="1:9" x14ac:dyDescent="0.25">
      <c r="A322" s="174">
        <f>--ISNUMBER(IFERROR(SEARCH('Project Costing'!#REF!,Services!I329,1),""))</f>
        <v>0</v>
      </c>
      <c r="B322" s="174" t="str">
        <f>IF(A322=1,COUNTIF($A$8:A322,1),"")</f>
        <v/>
      </c>
      <c r="C322" s="174"/>
      <c r="D322" s="157">
        <f>IFERROR($C$8:INDEX($C$8:$C$3000,COUNTIF($C$8:$C$3000,"?*")),"")</f>
        <v>0</v>
      </c>
      <c r="E322" s="174"/>
      <c r="F322" s="174">
        <f>--ISNUMBER(IFERROR(SEARCH('Project Costing'!#REF!,Services!I329,1),""))</f>
        <v>0</v>
      </c>
      <c r="G322" s="174" t="str">
        <f>IF(F322=1,COUNTIF($F$8:F322,1),"")</f>
        <v/>
      </c>
      <c r="H322" s="174"/>
      <c r="I322" s="157">
        <f>IFERROR($H$8:INDEX($H$8:$H$3000,COUNTIF($H$8:$H$3000,"?*")),"")</f>
        <v>0</v>
      </c>
    </row>
    <row r="323" spans="1:9" x14ac:dyDescent="0.25">
      <c r="A323" s="174">
        <f>--ISNUMBER(IFERROR(SEARCH('Project Costing'!#REF!,Services!I330,1),""))</f>
        <v>0</v>
      </c>
      <c r="B323" s="174" t="str">
        <f>IF(A323=1,COUNTIF($A$8:A323,1),"")</f>
        <v/>
      </c>
      <c r="C323" s="174"/>
      <c r="D323" s="157">
        <f>IFERROR($C$8:INDEX($C$8:$C$3000,COUNTIF($C$8:$C$3000,"?*")),"")</f>
        <v>0</v>
      </c>
      <c r="E323" s="174"/>
      <c r="F323" s="174">
        <f>--ISNUMBER(IFERROR(SEARCH('Project Costing'!#REF!,Services!I330,1),""))</f>
        <v>0</v>
      </c>
      <c r="G323" s="174" t="str">
        <f>IF(F323=1,COUNTIF($F$8:F323,1),"")</f>
        <v/>
      </c>
      <c r="H323" s="174"/>
      <c r="I323" s="157">
        <f>IFERROR($H$8:INDEX($H$8:$H$3000,COUNTIF($H$8:$H$3000,"?*")),"")</f>
        <v>0</v>
      </c>
    </row>
    <row r="324" spans="1:9" x14ac:dyDescent="0.25">
      <c r="A324" s="174">
        <f>--ISNUMBER(IFERROR(SEARCH('Project Costing'!#REF!,Services!I331,1),""))</f>
        <v>0</v>
      </c>
      <c r="B324" s="174" t="str">
        <f>IF(A324=1,COUNTIF($A$8:A324,1),"")</f>
        <v/>
      </c>
      <c r="C324" s="174"/>
      <c r="D324" s="157">
        <f>IFERROR($C$8:INDEX($C$8:$C$3000,COUNTIF($C$8:$C$3000,"?*")),"")</f>
        <v>0</v>
      </c>
      <c r="E324" s="174"/>
      <c r="F324" s="174">
        <f>--ISNUMBER(IFERROR(SEARCH('Project Costing'!#REF!,Services!I331,1),""))</f>
        <v>0</v>
      </c>
      <c r="G324" s="174" t="str">
        <f>IF(F324=1,COUNTIF($F$8:F324,1),"")</f>
        <v/>
      </c>
      <c r="H324" s="174"/>
      <c r="I324" s="157">
        <f>IFERROR($H$8:INDEX($H$8:$H$3000,COUNTIF($H$8:$H$3000,"?*")),"")</f>
        <v>0</v>
      </c>
    </row>
    <row r="325" spans="1:9" x14ac:dyDescent="0.25">
      <c r="A325" s="174">
        <f>--ISNUMBER(IFERROR(SEARCH('Project Costing'!#REF!,Services!I332,1),""))</f>
        <v>0</v>
      </c>
      <c r="B325" s="174" t="str">
        <f>IF(A325=1,COUNTIF($A$8:A325,1),"")</f>
        <v/>
      </c>
      <c r="C325" s="174"/>
      <c r="D325" s="157">
        <f>IFERROR($C$8:INDEX($C$8:$C$3000,COUNTIF($C$8:$C$3000,"?*")),"")</f>
        <v>0</v>
      </c>
      <c r="E325" s="174"/>
      <c r="F325" s="174">
        <f>--ISNUMBER(IFERROR(SEARCH('Project Costing'!#REF!,Services!I332,1),""))</f>
        <v>0</v>
      </c>
      <c r="G325" s="174" t="str">
        <f>IF(F325=1,COUNTIF($F$8:F325,1),"")</f>
        <v/>
      </c>
      <c r="H325" s="174"/>
      <c r="I325" s="157">
        <f>IFERROR($H$8:INDEX($H$8:$H$3000,COUNTIF($H$8:$H$3000,"?*")),"")</f>
        <v>0</v>
      </c>
    </row>
    <row r="326" spans="1:9" x14ac:dyDescent="0.25">
      <c r="A326" s="174">
        <f>--ISNUMBER(IFERROR(SEARCH('Project Costing'!#REF!,Services!I333,1),""))</f>
        <v>0</v>
      </c>
      <c r="B326" s="174" t="str">
        <f>IF(A326=1,COUNTIF($A$8:A326,1),"")</f>
        <v/>
      </c>
      <c r="C326" s="174"/>
      <c r="D326" s="157">
        <f>IFERROR($C$8:INDEX($C$8:$C$3000,COUNTIF($C$8:$C$3000,"?*")),"")</f>
        <v>0</v>
      </c>
      <c r="E326" s="174"/>
      <c r="F326" s="174">
        <f>--ISNUMBER(IFERROR(SEARCH('Project Costing'!#REF!,Services!I333,1),""))</f>
        <v>0</v>
      </c>
      <c r="G326" s="174" t="str">
        <f>IF(F326=1,COUNTIF($F$8:F326,1),"")</f>
        <v/>
      </c>
      <c r="H326" s="174"/>
      <c r="I326" s="157">
        <f>IFERROR($H$8:INDEX($H$8:$H$3000,COUNTIF($H$8:$H$3000,"?*")),"")</f>
        <v>0</v>
      </c>
    </row>
    <row r="327" spans="1:9" x14ac:dyDescent="0.25">
      <c r="A327" s="174">
        <f>--ISNUMBER(IFERROR(SEARCH('Project Costing'!#REF!,Services!I334,1),""))</f>
        <v>0</v>
      </c>
      <c r="B327" s="174" t="str">
        <f>IF(A327=1,COUNTIF($A$8:A327,1),"")</f>
        <v/>
      </c>
      <c r="C327" s="174"/>
      <c r="D327" s="157">
        <f>IFERROR($C$8:INDEX($C$8:$C$3000,COUNTIF($C$8:$C$3000,"?*")),"")</f>
        <v>0</v>
      </c>
      <c r="E327" s="174"/>
      <c r="F327" s="174">
        <f>--ISNUMBER(IFERROR(SEARCH('Project Costing'!#REF!,Services!I334,1),""))</f>
        <v>0</v>
      </c>
      <c r="G327" s="174" t="str">
        <f>IF(F327=1,COUNTIF($F$8:F327,1),"")</f>
        <v/>
      </c>
      <c r="H327" s="174"/>
      <c r="I327" s="157">
        <f>IFERROR($H$8:INDEX($H$8:$H$3000,COUNTIF($H$8:$H$3000,"?*")),"")</f>
        <v>0</v>
      </c>
    </row>
    <row r="328" spans="1:9" x14ac:dyDescent="0.25">
      <c r="A328" s="174">
        <f>--ISNUMBER(IFERROR(SEARCH('Project Costing'!#REF!,Services!I335,1),""))</f>
        <v>0</v>
      </c>
      <c r="B328" s="174" t="str">
        <f>IF(A328=1,COUNTIF($A$8:A328,1),"")</f>
        <v/>
      </c>
      <c r="C328" s="174"/>
      <c r="D328" s="157">
        <f>IFERROR($C$8:INDEX($C$8:$C$3000,COUNTIF($C$8:$C$3000,"?*")),"")</f>
        <v>0</v>
      </c>
      <c r="E328" s="174"/>
      <c r="F328" s="174">
        <f>--ISNUMBER(IFERROR(SEARCH('Project Costing'!#REF!,Services!I335,1),""))</f>
        <v>0</v>
      </c>
      <c r="G328" s="174" t="str">
        <f>IF(F328=1,COUNTIF($F$8:F328,1),"")</f>
        <v/>
      </c>
      <c r="H328" s="174"/>
      <c r="I328" s="157">
        <f>IFERROR($H$8:INDEX($H$8:$H$3000,COUNTIF($H$8:$H$3000,"?*")),"")</f>
        <v>0</v>
      </c>
    </row>
    <row r="329" spans="1:9" x14ac:dyDescent="0.25">
      <c r="A329" s="174">
        <f>--ISNUMBER(IFERROR(SEARCH('Project Costing'!#REF!,Services!I336,1),""))</f>
        <v>0</v>
      </c>
      <c r="B329" s="174" t="str">
        <f>IF(A329=1,COUNTIF($A$8:A329,1),"")</f>
        <v/>
      </c>
      <c r="C329" s="174"/>
      <c r="D329" s="157">
        <f>IFERROR($C$8:INDEX($C$8:$C$3000,COUNTIF($C$8:$C$3000,"?*")),"")</f>
        <v>0</v>
      </c>
      <c r="E329" s="174"/>
      <c r="F329" s="174">
        <f>--ISNUMBER(IFERROR(SEARCH('Project Costing'!#REF!,Services!I336,1),""))</f>
        <v>0</v>
      </c>
      <c r="G329" s="174" t="str">
        <f>IF(F329=1,COUNTIF($F$8:F329,1),"")</f>
        <v/>
      </c>
      <c r="H329" s="174"/>
      <c r="I329" s="157">
        <f>IFERROR($H$8:INDEX($H$8:$H$3000,COUNTIF($H$8:$H$3000,"?*")),"")</f>
        <v>0</v>
      </c>
    </row>
    <row r="330" spans="1:9" x14ac:dyDescent="0.25">
      <c r="A330" s="174">
        <f>--ISNUMBER(IFERROR(SEARCH('Project Costing'!#REF!,Services!I337,1),""))</f>
        <v>0</v>
      </c>
      <c r="B330" s="174" t="str">
        <f>IF(A330=1,COUNTIF($A$8:A330,1),"")</f>
        <v/>
      </c>
      <c r="C330" s="174"/>
      <c r="D330" s="157">
        <f>IFERROR($C$8:INDEX($C$8:$C$3000,COUNTIF($C$8:$C$3000,"?*")),"")</f>
        <v>0</v>
      </c>
      <c r="E330" s="174"/>
      <c r="F330" s="174">
        <f>--ISNUMBER(IFERROR(SEARCH('Project Costing'!#REF!,Services!I337,1),""))</f>
        <v>0</v>
      </c>
      <c r="G330" s="174" t="str">
        <f>IF(F330=1,COUNTIF($F$8:F330,1),"")</f>
        <v/>
      </c>
      <c r="H330" s="174"/>
      <c r="I330" s="157">
        <f>IFERROR($H$8:INDEX($H$8:$H$3000,COUNTIF($H$8:$H$3000,"?*")),"")</f>
        <v>0</v>
      </c>
    </row>
    <row r="331" spans="1:9" x14ac:dyDescent="0.25">
      <c r="A331" s="174">
        <f>--ISNUMBER(IFERROR(SEARCH('Project Costing'!#REF!,Services!I338,1),""))</f>
        <v>0</v>
      </c>
      <c r="B331" s="174" t="str">
        <f>IF(A331=1,COUNTIF($A$8:A331,1),"")</f>
        <v/>
      </c>
      <c r="C331" s="174"/>
      <c r="D331" s="157">
        <f>IFERROR($C$8:INDEX($C$8:$C$3000,COUNTIF($C$8:$C$3000,"?*")),"")</f>
        <v>0</v>
      </c>
      <c r="E331" s="174"/>
      <c r="F331" s="174">
        <f>--ISNUMBER(IFERROR(SEARCH('Project Costing'!#REF!,Services!I338,1),""))</f>
        <v>0</v>
      </c>
      <c r="G331" s="174" t="str">
        <f>IF(F331=1,COUNTIF($F$8:F331,1),"")</f>
        <v/>
      </c>
      <c r="H331" s="174"/>
      <c r="I331" s="157">
        <f>IFERROR($H$8:INDEX($H$8:$H$3000,COUNTIF($H$8:$H$3000,"?*")),"")</f>
        <v>0</v>
      </c>
    </row>
    <row r="332" spans="1:9" x14ac:dyDescent="0.25">
      <c r="A332" s="174">
        <f>--ISNUMBER(IFERROR(SEARCH('Project Costing'!#REF!,Services!I339,1),""))</f>
        <v>0</v>
      </c>
      <c r="B332" s="174" t="str">
        <f>IF(A332=1,COUNTIF($A$8:A332,1),"")</f>
        <v/>
      </c>
      <c r="C332" s="174"/>
      <c r="D332" s="157">
        <f>IFERROR($C$8:INDEX($C$8:$C$3000,COUNTIF($C$8:$C$3000,"?*")),"")</f>
        <v>0</v>
      </c>
      <c r="E332" s="174"/>
      <c r="F332" s="174">
        <f>--ISNUMBER(IFERROR(SEARCH('Project Costing'!#REF!,Services!I339,1),""))</f>
        <v>0</v>
      </c>
      <c r="G332" s="174" t="str">
        <f>IF(F332=1,COUNTIF($F$8:F332,1),"")</f>
        <v/>
      </c>
      <c r="H332" s="174"/>
      <c r="I332" s="157">
        <f>IFERROR($H$8:INDEX($H$8:$H$3000,COUNTIF($H$8:$H$3000,"?*")),"")</f>
        <v>0</v>
      </c>
    </row>
    <row r="333" spans="1:9" x14ac:dyDescent="0.25">
      <c r="A333" s="174">
        <f>--ISNUMBER(IFERROR(SEARCH('Project Costing'!#REF!,Services!I340,1),""))</f>
        <v>0</v>
      </c>
      <c r="B333" s="174" t="str">
        <f>IF(A333=1,COUNTIF($A$8:A333,1),"")</f>
        <v/>
      </c>
      <c r="C333" s="174"/>
      <c r="D333" s="157">
        <f>IFERROR($C$8:INDEX($C$8:$C$3000,COUNTIF($C$8:$C$3000,"?*")),"")</f>
        <v>0</v>
      </c>
      <c r="E333" s="174"/>
      <c r="F333" s="174">
        <f>--ISNUMBER(IFERROR(SEARCH('Project Costing'!#REF!,Services!I340,1),""))</f>
        <v>0</v>
      </c>
      <c r="G333" s="174" t="str">
        <f>IF(F333=1,COUNTIF($F$8:F333,1),"")</f>
        <v/>
      </c>
      <c r="H333" s="174"/>
      <c r="I333" s="157">
        <f>IFERROR($H$8:INDEX($H$8:$H$3000,COUNTIF($H$8:$H$3000,"?*")),"")</f>
        <v>0</v>
      </c>
    </row>
    <row r="334" spans="1:9" x14ac:dyDescent="0.25">
      <c r="A334" s="174">
        <f>--ISNUMBER(IFERROR(SEARCH('Project Costing'!#REF!,Services!I341,1),""))</f>
        <v>0</v>
      </c>
      <c r="B334" s="174" t="str">
        <f>IF(A334=1,COUNTIF($A$8:A334,1),"")</f>
        <v/>
      </c>
      <c r="C334" s="174"/>
      <c r="D334" s="157">
        <f>IFERROR($C$8:INDEX($C$8:$C$3000,COUNTIF($C$8:$C$3000,"?*")),"")</f>
        <v>0</v>
      </c>
      <c r="E334" s="174"/>
      <c r="F334" s="174">
        <f>--ISNUMBER(IFERROR(SEARCH('Project Costing'!#REF!,Services!I341,1),""))</f>
        <v>0</v>
      </c>
      <c r="G334" s="174" t="str">
        <f>IF(F334=1,COUNTIF($F$8:F334,1),"")</f>
        <v/>
      </c>
      <c r="H334" s="174"/>
      <c r="I334" s="157">
        <f>IFERROR($H$8:INDEX($H$8:$H$3000,COUNTIF($H$8:$H$3000,"?*")),"")</f>
        <v>0</v>
      </c>
    </row>
    <row r="335" spans="1:9" x14ac:dyDescent="0.25">
      <c r="A335" s="174">
        <f>--ISNUMBER(IFERROR(SEARCH('Project Costing'!#REF!,Services!I342,1),""))</f>
        <v>0</v>
      </c>
      <c r="B335" s="174" t="str">
        <f>IF(A335=1,COUNTIF($A$8:A335,1),"")</f>
        <v/>
      </c>
      <c r="C335" s="174"/>
      <c r="D335" s="157">
        <f>IFERROR($C$8:INDEX($C$8:$C$3000,COUNTIF($C$8:$C$3000,"?*")),"")</f>
        <v>0</v>
      </c>
      <c r="E335" s="174"/>
      <c r="F335" s="174">
        <f>--ISNUMBER(IFERROR(SEARCH('Project Costing'!#REF!,Services!I342,1),""))</f>
        <v>0</v>
      </c>
      <c r="G335" s="174" t="str">
        <f>IF(F335=1,COUNTIF($F$8:F335,1),"")</f>
        <v/>
      </c>
      <c r="H335" s="174"/>
      <c r="I335" s="157">
        <f>IFERROR($H$8:INDEX($H$8:$H$3000,COUNTIF($H$8:$H$3000,"?*")),"")</f>
        <v>0</v>
      </c>
    </row>
    <row r="336" spans="1:9" x14ac:dyDescent="0.25">
      <c r="A336" s="174">
        <f>--ISNUMBER(IFERROR(SEARCH('Project Costing'!#REF!,Services!I343,1),""))</f>
        <v>0</v>
      </c>
      <c r="B336" s="174" t="str">
        <f>IF(A336=1,COUNTIF($A$8:A336,1),"")</f>
        <v/>
      </c>
      <c r="C336" s="174"/>
      <c r="D336" s="157">
        <f>IFERROR($C$8:INDEX($C$8:$C$3000,COUNTIF($C$8:$C$3000,"?*")),"")</f>
        <v>0</v>
      </c>
      <c r="E336" s="174"/>
      <c r="F336" s="174">
        <f>--ISNUMBER(IFERROR(SEARCH('Project Costing'!#REF!,Services!I343,1),""))</f>
        <v>0</v>
      </c>
      <c r="G336" s="174" t="str">
        <f>IF(F336=1,COUNTIF($F$8:F336,1),"")</f>
        <v/>
      </c>
      <c r="H336" s="174"/>
      <c r="I336" s="157">
        <f>IFERROR($H$8:INDEX($H$8:$H$3000,COUNTIF($H$8:$H$3000,"?*")),"")</f>
        <v>0</v>
      </c>
    </row>
    <row r="337" spans="1:9" x14ac:dyDescent="0.25">
      <c r="A337" s="174">
        <f>--ISNUMBER(IFERROR(SEARCH('Project Costing'!#REF!,Services!I344,1),""))</f>
        <v>0</v>
      </c>
      <c r="B337" s="174" t="str">
        <f>IF(A337=1,COUNTIF($A$8:A337,1),"")</f>
        <v/>
      </c>
      <c r="C337" s="174"/>
      <c r="D337" s="157">
        <f>IFERROR($C$8:INDEX($C$8:$C$3000,COUNTIF($C$8:$C$3000,"?*")),"")</f>
        <v>0</v>
      </c>
      <c r="E337" s="174"/>
      <c r="F337" s="174">
        <f>--ISNUMBER(IFERROR(SEARCH('Project Costing'!#REF!,Services!I344,1),""))</f>
        <v>0</v>
      </c>
      <c r="G337" s="174" t="str">
        <f>IF(F337=1,COUNTIF($F$8:F337,1),"")</f>
        <v/>
      </c>
      <c r="H337" s="174"/>
      <c r="I337" s="157">
        <f>IFERROR($H$8:INDEX($H$8:$H$3000,COUNTIF($H$8:$H$3000,"?*")),"")</f>
        <v>0</v>
      </c>
    </row>
    <row r="338" spans="1:9" x14ac:dyDescent="0.25">
      <c r="A338" s="174">
        <f>--ISNUMBER(IFERROR(SEARCH('Project Costing'!#REF!,Services!I345,1),""))</f>
        <v>0</v>
      </c>
      <c r="B338" s="174" t="str">
        <f>IF(A338=1,COUNTIF($A$8:A338,1),"")</f>
        <v/>
      </c>
      <c r="C338" s="174"/>
      <c r="D338" s="157">
        <f>IFERROR($C$8:INDEX($C$8:$C$3000,COUNTIF($C$8:$C$3000,"?*")),"")</f>
        <v>0</v>
      </c>
      <c r="E338" s="174"/>
      <c r="F338" s="174">
        <f>--ISNUMBER(IFERROR(SEARCH('Project Costing'!#REF!,Services!I345,1),""))</f>
        <v>0</v>
      </c>
      <c r="G338" s="174" t="str">
        <f>IF(F338=1,COUNTIF($F$8:F338,1),"")</f>
        <v/>
      </c>
      <c r="H338" s="174"/>
      <c r="I338" s="157">
        <f>IFERROR($H$8:INDEX($H$8:$H$3000,COUNTIF($H$8:$H$3000,"?*")),"")</f>
        <v>0</v>
      </c>
    </row>
    <row r="339" spans="1:9" x14ac:dyDescent="0.25">
      <c r="A339" s="174">
        <f>--ISNUMBER(IFERROR(SEARCH('Project Costing'!#REF!,Services!I346,1),""))</f>
        <v>0</v>
      </c>
      <c r="B339" s="174" t="str">
        <f>IF(A339=1,COUNTIF($A$8:A339,1),"")</f>
        <v/>
      </c>
      <c r="C339" s="174"/>
      <c r="D339" s="157">
        <f>IFERROR($C$8:INDEX($C$8:$C$3000,COUNTIF($C$8:$C$3000,"?*")),"")</f>
        <v>0</v>
      </c>
      <c r="E339" s="174"/>
      <c r="F339" s="174">
        <f>--ISNUMBER(IFERROR(SEARCH('Project Costing'!#REF!,Services!I346,1),""))</f>
        <v>0</v>
      </c>
      <c r="G339" s="174" t="str">
        <f>IF(F339=1,COUNTIF($F$8:F339,1),"")</f>
        <v/>
      </c>
      <c r="H339" s="174"/>
      <c r="I339" s="157">
        <f>IFERROR($H$8:INDEX($H$8:$H$3000,COUNTIF($H$8:$H$3000,"?*")),"")</f>
        <v>0</v>
      </c>
    </row>
    <row r="340" spans="1:9" x14ac:dyDescent="0.25">
      <c r="A340" s="174">
        <f>--ISNUMBER(IFERROR(SEARCH('Project Costing'!#REF!,Services!I347,1),""))</f>
        <v>0</v>
      </c>
      <c r="B340" s="174" t="str">
        <f>IF(A340=1,COUNTIF($A$8:A340,1),"")</f>
        <v/>
      </c>
      <c r="C340" s="174"/>
      <c r="D340" s="157">
        <f>IFERROR($C$8:INDEX($C$8:$C$3000,COUNTIF($C$8:$C$3000,"?*")),"")</f>
        <v>0</v>
      </c>
      <c r="E340" s="174"/>
      <c r="F340" s="174">
        <f>--ISNUMBER(IFERROR(SEARCH('Project Costing'!#REF!,Services!I347,1),""))</f>
        <v>0</v>
      </c>
      <c r="G340" s="174" t="str">
        <f>IF(F340=1,COUNTIF($F$8:F340,1),"")</f>
        <v/>
      </c>
      <c r="H340" s="174"/>
      <c r="I340" s="157">
        <f>IFERROR($H$8:INDEX($H$8:$H$3000,COUNTIF($H$8:$H$3000,"?*")),"")</f>
        <v>0</v>
      </c>
    </row>
    <row r="341" spans="1:9" x14ac:dyDescent="0.25">
      <c r="A341" s="174">
        <f>--ISNUMBER(IFERROR(SEARCH('Project Costing'!#REF!,Services!I348,1),""))</f>
        <v>0</v>
      </c>
      <c r="B341" s="174" t="str">
        <f>IF(A341=1,COUNTIF($A$8:A341,1),"")</f>
        <v/>
      </c>
      <c r="C341" s="174"/>
      <c r="D341" s="157">
        <f>IFERROR($C$8:INDEX($C$8:$C$3000,COUNTIF($C$8:$C$3000,"?*")),"")</f>
        <v>0</v>
      </c>
      <c r="E341" s="174"/>
      <c r="F341" s="174">
        <f>--ISNUMBER(IFERROR(SEARCH('Project Costing'!#REF!,Services!I348,1),""))</f>
        <v>0</v>
      </c>
      <c r="G341" s="174" t="str">
        <f>IF(F341=1,COUNTIF($F$8:F341,1),"")</f>
        <v/>
      </c>
      <c r="H341" s="174"/>
      <c r="I341" s="157">
        <f>IFERROR($H$8:INDEX($H$8:$H$3000,COUNTIF($H$8:$H$3000,"?*")),"")</f>
        <v>0</v>
      </c>
    </row>
    <row r="342" spans="1:9" x14ac:dyDescent="0.25">
      <c r="A342" s="174">
        <f>--ISNUMBER(IFERROR(SEARCH('Project Costing'!#REF!,Services!I349,1),""))</f>
        <v>0</v>
      </c>
      <c r="B342" s="174" t="str">
        <f>IF(A342=1,COUNTIF($A$8:A342,1),"")</f>
        <v/>
      </c>
      <c r="C342" s="174"/>
      <c r="D342" s="157">
        <f>IFERROR($C$8:INDEX($C$8:$C$3000,COUNTIF($C$8:$C$3000,"?*")),"")</f>
        <v>0</v>
      </c>
      <c r="E342" s="174"/>
      <c r="F342" s="174">
        <f>--ISNUMBER(IFERROR(SEARCH('Project Costing'!#REF!,Services!I349,1),""))</f>
        <v>0</v>
      </c>
      <c r="G342" s="174" t="str">
        <f>IF(F342=1,COUNTIF($F$8:F342,1),"")</f>
        <v/>
      </c>
      <c r="H342" s="174"/>
      <c r="I342" s="157">
        <f>IFERROR($H$8:INDEX($H$8:$H$3000,COUNTIF($H$8:$H$3000,"?*")),"")</f>
        <v>0</v>
      </c>
    </row>
    <row r="343" spans="1:9" x14ac:dyDescent="0.25">
      <c r="A343" s="174">
        <f>--ISNUMBER(IFERROR(SEARCH('Project Costing'!#REF!,Services!I350,1),""))</f>
        <v>0</v>
      </c>
      <c r="B343" s="174" t="str">
        <f>IF(A343=1,COUNTIF($A$8:A343,1),"")</f>
        <v/>
      </c>
      <c r="C343" s="174"/>
      <c r="D343" s="157">
        <f>IFERROR($C$8:INDEX($C$8:$C$3000,COUNTIF($C$8:$C$3000,"?*")),"")</f>
        <v>0</v>
      </c>
      <c r="E343" s="174"/>
      <c r="F343" s="174">
        <f>--ISNUMBER(IFERROR(SEARCH('Project Costing'!#REF!,Services!I350,1),""))</f>
        <v>0</v>
      </c>
      <c r="G343" s="174" t="str">
        <f>IF(F343=1,COUNTIF($F$8:F343,1),"")</f>
        <v/>
      </c>
      <c r="H343" s="174"/>
      <c r="I343" s="157">
        <f>IFERROR($H$8:INDEX($H$8:$H$3000,COUNTIF($H$8:$H$3000,"?*")),"")</f>
        <v>0</v>
      </c>
    </row>
    <row r="344" spans="1:9" x14ac:dyDescent="0.25">
      <c r="A344" s="174">
        <f>--ISNUMBER(IFERROR(SEARCH('Project Costing'!#REF!,Services!I351,1),""))</f>
        <v>0</v>
      </c>
      <c r="B344" s="174" t="str">
        <f>IF(A344=1,COUNTIF($A$8:A344,1),"")</f>
        <v/>
      </c>
      <c r="C344" s="174"/>
      <c r="D344" s="157">
        <f>IFERROR($C$8:INDEX($C$8:$C$3000,COUNTIF($C$8:$C$3000,"?*")),"")</f>
        <v>0</v>
      </c>
      <c r="E344" s="174"/>
      <c r="F344" s="174">
        <f>--ISNUMBER(IFERROR(SEARCH('Project Costing'!#REF!,Services!I351,1),""))</f>
        <v>0</v>
      </c>
      <c r="G344" s="174" t="str">
        <f>IF(F344=1,COUNTIF($F$8:F344,1),"")</f>
        <v/>
      </c>
      <c r="H344" s="174"/>
      <c r="I344" s="157">
        <f>IFERROR($H$8:INDEX($H$8:$H$3000,COUNTIF($H$8:$H$3000,"?*")),"")</f>
        <v>0</v>
      </c>
    </row>
    <row r="345" spans="1:9" x14ac:dyDescent="0.25">
      <c r="A345" s="174">
        <f>--ISNUMBER(IFERROR(SEARCH('Project Costing'!#REF!,Services!I352,1),""))</f>
        <v>0</v>
      </c>
      <c r="B345" s="174" t="str">
        <f>IF(A345=1,COUNTIF($A$8:A345,1),"")</f>
        <v/>
      </c>
      <c r="C345" s="174"/>
      <c r="D345" s="157">
        <f>IFERROR($C$8:INDEX($C$8:$C$3000,COUNTIF($C$8:$C$3000,"?*")),"")</f>
        <v>0</v>
      </c>
      <c r="E345" s="174"/>
      <c r="F345" s="174">
        <f>--ISNUMBER(IFERROR(SEARCH('Project Costing'!#REF!,Services!I352,1),""))</f>
        <v>0</v>
      </c>
      <c r="G345" s="174" t="str">
        <f>IF(F345=1,COUNTIF($F$8:F345,1),"")</f>
        <v/>
      </c>
      <c r="H345" s="174"/>
      <c r="I345" s="157">
        <f>IFERROR($H$8:INDEX($H$8:$H$3000,COUNTIF($H$8:$H$3000,"?*")),"")</f>
        <v>0</v>
      </c>
    </row>
    <row r="346" spans="1:9" x14ac:dyDescent="0.25">
      <c r="A346" s="174">
        <f>--ISNUMBER(IFERROR(SEARCH('Project Costing'!#REF!,Services!I353,1),""))</f>
        <v>0</v>
      </c>
      <c r="B346" s="174" t="str">
        <f>IF(A346=1,COUNTIF($A$8:A346,1),"")</f>
        <v/>
      </c>
      <c r="C346" s="174"/>
      <c r="D346" s="157">
        <f>IFERROR($C$8:INDEX($C$8:$C$3000,COUNTIF($C$8:$C$3000,"?*")),"")</f>
        <v>0</v>
      </c>
      <c r="E346" s="174"/>
      <c r="F346" s="174">
        <f>--ISNUMBER(IFERROR(SEARCH('Project Costing'!#REF!,Services!I353,1),""))</f>
        <v>0</v>
      </c>
      <c r="G346" s="174" t="str">
        <f>IF(F346=1,COUNTIF($F$8:F346,1),"")</f>
        <v/>
      </c>
      <c r="H346" s="174"/>
      <c r="I346" s="157">
        <f>IFERROR($H$8:INDEX($H$8:$H$3000,COUNTIF($H$8:$H$3000,"?*")),"")</f>
        <v>0</v>
      </c>
    </row>
    <row r="347" spans="1:9" x14ac:dyDescent="0.25">
      <c r="A347" s="174">
        <f>--ISNUMBER(IFERROR(SEARCH('Project Costing'!#REF!,Services!I354,1),""))</f>
        <v>0</v>
      </c>
      <c r="B347" s="174" t="str">
        <f>IF(A347=1,COUNTIF($A$8:A347,1),"")</f>
        <v/>
      </c>
      <c r="C347" s="174"/>
      <c r="D347" s="157">
        <f>IFERROR($C$8:INDEX($C$8:$C$3000,COUNTIF($C$8:$C$3000,"?*")),"")</f>
        <v>0</v>
      </c>
      <c r="E347" s="174"/>
      <c r="F347" s="174">
        <f>--ISNUMBER(IFERROR(SEARCH('Project Costing'!#REF!,Services!I354,1),""))</f>
        <v>0</v>
      </c>
      <c r="G347" s="174" t="str">
        <f>IF(F347=1,COUNTIF($F$8:F347,1),"")</f>
        <v/>
      </c>
      <c r="H347" s="174"/>
      <c r="I347" s="157">
        <f>IFERROR($H$8:INDEX($H$8:$H$3000,COUNTIF($H$8:$H$3000,"?*")),"")</f>
        <v>0</v>
      </c>
    </row>
    <row r="348" spans="1:9" x14ac:dyDescent="0.25">
      <c r="A348" s="174">
        <f>--ISNUMBER(IFERROR(SEARCH('Project Costing'!#REF!,Services!I355,1),""))</f>
        <v>0</v>
      </c>
      <c r="B348" s="174" t="str">
        <f>IF(A348=1,COUNTIF($A$8:A348,1),"")</f>
        <v/>
      </c>
      <c r="C348" s="174"/>
      <c r="D348" s="157">
        <f>IFERROR($C$8:INDEX($C$8:$C$3000,COUNTIF($C$8:$C$3000,"?*")),"")</f>
        <v>0</v>
      </c>
      <c r="E348" s="174"/>
      <c r="F348" s="174">
        <f>--ISNUMBER(IFERROR(SEARCH('Project Costing'!#REF!,Services!I355,1),""))</f>
        <v>0</v>
      </c>
      <c r="G348" s="174" t="str">
        <f>IF(F348=1,COUNTIF($F$8:F348,1),"")</f>
        <v/>
      </c>
      <c r="H348" s="174"/>
      <c r="I348" s="157">
        <f>IFERROR($H$8:INDEX($H$8:$H$3000,COUNTIF($H$8:$H$3000,"?*")),"")</f>
        <v>0</v>
      </c>
    </row>
    <row r="349" spans="1:9" x14ac:dyDescent="0.25">
      <c r="A349" s="174">
        <f>--ISNUMBER(IFERROR(SEARCH('Project Costing'!#REF!,Services!I356,1),""))</f>
        <v>0</v>
      </c>
      <c r="B349" s="174" t="str">
        <f>IF(A349=1,COUNTIF($A$8:A349,1),"")</f>
        <v/>
      </c>
      <c r="C349" s="174"/>
      <c r="D349" s="157">
        <f>IFERROR($C$8:INDEX($C$8:$C$3000,COUNTIF($C$8:$C$3000,"?*")),"")</f>
        <v>0</v>
      </c>
      <c r="E349" s="174"/>
      <c r="F349" s="174">
        <f>--ISNUMBER(IFERROR(SEARCH('Project Costing'!#REF!,Services!I356,1),""))</f>
        <v>0</v>
      </c>
      <c r="G349" s="174" t="str">
        <f>IF(F349=1,COUNTIF($F$8:F349,1),"")</f>
        <v/>
      </c>
      <c r="H349" s="174"/>
      <c r="I349" s="157">
        <f>IFERROR($H$8:INDEX($H$8:$H$3000,COUNTIF($H$8:$H$3000,"?*")),"")</f>
        <v>0</v>
      </c>
    </row>
    <row r="350" spans="1:9" x14ac:dyDescent="0.25">
      <c r="A350" s="174">
        <f>--ISNUMBER(IFERROR(SEARCH('Project Costing'!#REF!,Services!I357,1),""))</f>
        <v>0</v>
      </c>
      <c r="B350" s="174" t="str">
        <f>IF(A350=1,COUNTIF($A$8:A350,1),"")</f>
        <v/>
      </c>
      <c r="C350" s="174"/>
      <c r="D350" s="157">
        <f>IFERROR($C$8:INDEX($C$8:$C$3000,COUNTIF($C$8:$C$3000,"?*")),"")</f>
        <v>0</v>
      </c>
      <c r="E350" s="174"/>
      <c r="F350" s="174">
        <f>--ISNUMBER(IFERROR(SEARCH('Project Costing'!#REF!,Services!I357,1),""))</f>
        <v>0</v>
      </c>
      <c r="G350" s="174" t="str">
        <f>IF(F350=1,COUNTIF($F$8:F350,1),"")</f>
        <v/>
      </c>
      <c r="H350" s="174"/>
      <c r="I350" s="157">
        <f>IFERROR($H$8:INDEX($H$8:$H$3000,COUNTIF($H$8:$H$3000,"?*")),"")</f>
        <v>0</v>
      </c>
    </row>
    <row r="351" spans="1:9" x14ac:dyDescent="0.25">
      <c r="A351" s="174">
        <f>--ISNUMBER(IFERROR(SEARCH('Project Costing'!#REF!,Services!I358,1),""))</f>
        <v>0</v>
      </c>
      <c r="B351" s="174" t="str">
        <f>IF(A351=1,COUNTIF($A$8:A351,1),"")</f>
        <v/>
      </c>
      <c r="C351" s="174"/>
      <c r="D351" s="157">
        <f>IFERROR($C$8:INDEX($C$8:$C$3000,COUNTIF($C$8:$C$3000,"?*")),"")</f>
        <v>0</v>
      </c>
      <c r="E351" s="174"/>
      <c r="F351" s="174">
        <f>--ISNUMBER(IFERROR(SEARCH('Project Costing'!#REF!,Services!I358,1),""))</f>
        <v>0</v>
      </c>
      <c r="G351" s="174" t="str">
        <f>IF(F351=1,COUNTIF($F$8:F351,1),"")</f>
        <v/>
      </c>
      <c r="H351" s="174"/>
      <c r="I351" s="157">
        <f>IFERROR($H$8:INDEX($H$8:$H$3000,COUNTIF($H$8:$H$3000,"?*")),"")</f>
        <v>0</v>
      </c>
    </row>
    <row r="352" spans="1:9" x14ac:dyDescent="0.25">
      <c r="A352" s="174">
        <f>--ISNUMBER(IFERROR(SEARCH('Project Costing'!#REF!,Services!I359,1),""))</f>
        <v>0</v>
      </c>
      <c r="B352" s="174" t="str">
        <f>IF(A352=1,COUNTIF($A$8:A352,1),"")</f>
        <v/>
      </c>
      <c r="C352" s="174"/>
      <c r="D352" s="157">
        <f>IFERROR($C$8:INDEX($C$8:$C$3000,COUNTIF($C$8:$C$3000,"?*")),"")</f>
        <v>0</v>
      </c>
      <c r="E352" s="174"/>
      <c r="F352" s="174">
        <f>--ISNUMBER(IFERROR(SEARCH('Project Costing'!#REF!,Services!I359,1),""))</f>
        <v>0</v>
      </c>
      <c r="G352" s="174" t="str">
        <f>IF(F352=1,COUNTIF($F$8:F352,1),"")</f>
        <v/>
      </c>
      <c r="H352" s="174"/>
      <c r="I352" s="157">
        <f>IFERROR($H$8:INDEX($H$8:$H$3000,COUNTIF($H$8:$H$3000,"?*")),"")</f>
        <v>0</v>
      </c>
    </row>
    <row r="353" spans="1:9" x14ac:dyDescent="0.25">
      <c r="A353" s="174">
        <f>--ISNUMBER(IFERROR(SEARCH('Project Costing'!#REF!,Services!I360,1),""))</f>
        <v>0</v>
      </c>
      <c r="B353" s="174" t="str">
        <f>IF(A353=1,COUNTIF($A$8:A353,1),"")</f>
        <v/>
      </c>
      <c r="C353" s="174"/>
      <c r="D353" s="157">
        <f>IFERROR($C$8:INDEX($C$8:$C$3000,COUNTIF($C$8:$C$3000,"?*")),"")</f>
        <v>0</v>
      </c>
      <c r="E353" s="174"/>
      <c r="F353" s="174">
        <f>--ISNUMBER(IFERROR(SEARCH('Project Costing'!#REF!,Services!I360,1),""))</f>
        <v>0</v>
      </c>
      <c r="G353" s="174" t="str">
        <f>IF(F353=1,COUNTIF($F$8:F353,1),"")</f>
        <v/>
      </c>
      <c r="H353" s="174"/>
      <c r="I353" s="157">
        <f>IFERROR($H$8:INDEX($H$8:$H$3000,COUNTIF($H$8:$H$3000,"?*")),"")</f>
        <v>0</v>
      </c>
    </row>
    <row r="354" spans="1:9" x14ac:dyDescent="0.25">
      <c r="A354" s="174">
        <f>--ISNUMBER(IFERROR(SEARCH('Project Costing'!#REF!,Services!I361,1),""))</f>
        <v>0</v>
      </c>
      <c r="B354" s="174" t="str">
        <f>IF(A354=1,COUNTIF($A$8:A354,1),"")</f>
        <v/>
      </c>
      <c r="C354" s="174"/>
      <c r="D354" s="157">
        <f>IFERROR($C$8:INDEX($C$8:$C$3000,COUNTIF($C$8:$C$3000,"?*")),"")</f>
        <v>0</v>
      </c>
      <c r="E354" s="174"/>
      <c r="F354" s="174">
        <f>--ISNUMBER(IFERROR(SEARCH('Project Costing'!#REF!,Services!I361,1),""))</f>
        <v>0</v>
      </c>
      <c r="G354" s="174" t="str">
        <f>IF(F354=1,COUNTIF($F$8:F354,1),"")</f>
        <v/>
      </c>
      <c r="H354" s="174"/>
      <c r="I354" s="157">
        <f>IFERROR($H$8:INDEX($H$8:$H$3000,COUNTIF($H$8:$H$3000,"?*")),"")</f>
        <v>0</v>
      </c>
    </row>
    <row r="355" spans="1:9" x14ac:dyDescent="0.25">
      <c r="A355" s="174">
        <f>--ISNUMBER(IFERROR(SEARCH('Project Costing'!#REF!,Services!I362,1),""))</f>
        <v>0</v>
      </c>
      <c r="B355" s="174" t="str">
        <f>IF(A355=1,COUNTIF($A$8:A355,1),"")</f>
        <v/>
      </c>
      <c r="C355" s="174"/>
      <c r="D355" s="157">
        <f>IFERROR($C$8:INDEX($C$8:$C$3000,COUNTIF($C$8:$C$3000,"?*")),"")</f>
        <v>0</v>
      </c>
      <c r="E355" s="174"/>
      <c r="F355" s="174">
        <f>--ISNUMBER(IFERROR(SEARCH('Project Costing'!#REF!,Services!I362,1),""))</f>
        <v>0</v>
      </c>
      <c r="G355" s="174" t="str">
        <f>IF(F355=1,COUNTIF($F$8:F355,1),"")</f>
        <v/>
      </c>
      <c r="H355" s="174"/>
      <c r="I355" s="157">
        <f>IFERROR($H$8:INDEX($H$8:$H$3000,COUNTIF($H$8:$H$3000,"?*")),"")</f>
        <v>0</v>
      </c>
    </row>
    <row r="356" spans="1:9" x14ac:dyDescent="0.25">
      <c r="A356" s="174">
        <f>--ISNUMBER(IFERROR(SEARCH('Project Costing'!#REF!,Services!I363,1),""))</f>
        <v>0</v>
      </c>
      <c r="B356" s="174" t="str">
        <f>IF(A356=1,COUNTIF($A$8:A356,1),"")</f>
        <v/>
      </c>
      <c r="C356" s="174"/>
      <c r="D356" s="157">
        <f>IFERROR($C$8:INDEX($C$8:$C$3000,COUNTIF($C$8:$C$3000,"?*")),"")</f>
        <v>0</v>
      </c>
      <c r="E356" s="174"/>
      <c r="F356" s="174">
        <f>--ISNUMBER(IFERROR(SEARCH('Project Costing'!#REF!,Services!I363,1),""))</f>
        <v>0</v>
      </c>
      <c r="G356" s="174" t="str">
        <f>IF(F356=1,COUNTIF($F$8:F356,1),"")</f>
        <v/>
      </c>
      <c r="H356" s="174"/>
      <c r="I356" s="157">
        <f>IFERROR($H$8:INDEX($H$8:$H$3000,COUNTIF($H$8:$H$3000,"?*")),"")</f>
        <v>0</v>
      </c>
    </row>
    <row r="357" spans="1:9" x14ac:dyDescent="0.25">
      <c r="A357" s="174">
        <f>--ISNUMBER(IFERROR(SEARCH('Project Costing'!#REF!,Services!I364,1),""))</f>
        <v>0</v>
      </c>
      <c r="B357" s="174" t="str">
        <f>IF(A357=1,COUNTIF($A$8:A357,1),"")</f>
        <v/>
      </c>
      <c r="C357" s="174"/>
      <c r="D357" s="157">
        <f>IFERROR($C$8:INDEX($C$8:$C$3000,COUNTIF($C$8:$C$3000,"?*")),"")</f>
        <v>0</v>
      </c>
      <c r="E357" s="174"/>
      <c r="F357" s="174">
        <f>--ISNUMBER(IFERROR(SEARCH('Project Costing'!#REF!,Services!I364,1),""))</f>
        <v>0</v>
      </c>
      <c r="G357" s="174" t="str">
        <f>IF(F357=1,COUNTIF($F$8:F357,1),"")</f>
        <v/>
      </c>
      <c r="H357" s="174"/>
      <c r="I357" s="157">
        <f>IFERROR($H$8:INDEX($H$8:$H$3000,COUNTIF($H$8:$H$3000,"?*")),"")</f>
        <v>0</v>
      </c>
    </row>
    <row r="358" spans="1:9" x14ac:dyDescent="0.25">
      <c r="A358" s="174">
        <f>--ISNUMBER(IFERROR(SEARCH('Project Costing'!#REF!,Services!I365,1),""))</f>
        <v>0</v>
      </c>
      <c r="B358" s="174" t="str">
        <f>IF(A358=1,COUNTIF($A$8:A358,1),"")</f>
        <v/>
      </c>
      <c r="C358" s="174"/>
      <c r="D358" s="157">
        <f>IFERROR($C$8:INDEX($C$8:$C$3000,COUNTIF($C$8:$C$3000,"?*")),"")</f>
        <v>0</v>
      </c>
      <c r="E358" s="174"/>
      <c r="F358" s="174">
        <f>--ISNUMBER(IFERROR(SEARCH('Project Costing'!#REF!,Services!I365,1),""))</f>
        <v>0</v>
      </c>
      <c r="G358" s="174" t="str">
        <f>IF(F358=1,COUNTIF($F$8:F358,1),"")</f>
        <v/>
      </c>
      <c r="H358" s="174"/>
      <c r="I358" s="157">
        <f>IFERROR($H$8:INDEX($H$8:$H$3000,COUNTIF($H$8:$H$3000,"?*")),"")</f>
        <v>0</v>
      </c>
    </row>
    <row r="359" spans="1:9" x14ac:dyDescent="0.25">
      <c r="A359" s="174">
        <f>--ISNUMBER(IFERROR(SEARCH('Project Costing'!#REF!,Services!I366,1),""))</f>
        <v>0</v>
      </c>
      <c r="B359" s="174" t="str">
        <f>IF(A359=1,COUNTIF($A$8:A359,1),"")</f>
        <v/>
      </c>
      <c r="C359" s="174"/>
      <c r="D359" s="157">
        <f>IFERROR($C$8:INDEX($C$8:$C$3000,COUNTIF($C$8:$C$3000,"?*")),"")</f>
        <v>0</v>
      </c>
      <c r="E359" s="174"/>
      <c r="F359" s="174">
        <f>--ISNUMBER(IFERROR(SEARCH('Project Costing'!#REF!,Services!I366,1),""))</f>
        <v>0</v>
      </c>
      <c r="G359" s="174" t="str">
        <f>IF(F359=1,COUNTIF($F$8:F359,1),"")</f>
        <v/>
      </c>
      <c r="H359" s="174"/>
      <c r="I359" s="157">
        <f>IFERROR($H$8:INDEX($H$8:$H$3000,COUNTIF($H$8:$H$3000,"?*")),"")</f>
        <v>0</v>
      </c>
    </row>
    <row r="360" spans="1:9" x14ac:dyDescent="0.25">
      <c r="A360" s="174">
        <f>--ISNUMBER(IFERROR(SEARCH('Project Costing'!#REF!,Services!I367,1),""))</f>
        <v>0</v>
      </c>
      <c r="B360" s="174" t="str">
        <f>IF(A360=1,COUNTIF($A$8:A360,1),"")</f>
        <v/>
      </c>
      <c r="C360" s="174"/>
      <c r="D360" s="157">
        <f>IFERROR($C$8:INDEX($C$8:$C$3000,COUNTIF($C$8:$C$3000,"?*")),"")</f>
        <v>0</v>
      </c>
      <c r="E360" s="174"/>
      <c r="F360" s="174">
        <f>--ISNUMBER(IFERROR(SEARCH('Project Costing'!#REF!,Services!I367,1),""))</f>
        <v>0</v>
      </c>
      <c r="G360" s="174" t="str">
        <f>IF(F360=1,COUNTIF($F$8:F360,1),"")</f>
        <v/>
      </c>
      <c r="H360" s="174"/>
      <c r="I360" s="157">
        <f>IFERROR($H$8:INDEX($H$8:$H$3000,COUNTIF($H$8:$H$3000,"?*")),"")</f>
        <v>0</v>
      </c>
    </row>
    <row r="361" spans="1:9" x14ac:dyDescent="0.25">
      <c r="A361" s="174">
        <f>--ISNUMBER(IFERROR(SEARCH('Project Costing'!#REF!,Services!I368,1),""))</f>
        <v>0</v>
      </c>
      <c r="B361" s="174" t="str">
        <f>IF(A361=1,COUNTIF($A$8:A361,1),"")</f>
        <v/>
      </c>
      <c r="C361" s="174"/>
      <c r="D361" s="157">
        <f>IFERROR($C$8:INDEX($C$8:$C$3000,COUNTIF($C$8:$C$3000,"?*")),"")</f>
        <v>0</v>
      </c>
      <c r="E361" s="174"/>
      <c r="F361" s="174">
        <f>--ISNUMBER(IFERROR(SEARCH('Project Costing'!#REF!,Services!I368,1),""))</f>
        <v>0</v>
      </c>
      <c r="G361" s="174" t="str">
        <f>IF(F361=1,COUNTIF($F$8:F361,1),"")</f>
        <v/>
      </c>
      <c r="H361" s="174"/>
      <c r="I361" s="157">
        <f>IFERROR($H$8:INDEX($H$8:$H$3000,COUNTIF($H$8:$H$3000,"?*")),"")</f>
        <v>0</v>
      </c>
    </row>
    <row r="362" spans="1:9" x14ac:dyDescent="0.25">
      <c r="A362" s="174">
        <f>--ISNUMBER(IFERROR(SEARCH('Project Costing'!#REF!,Services!I369,1),""))</f>
        <v>0</v>
      </c>
      <c r="B362" s="174" t="str">
        <f>IF(A362=1,COUNTIF($A$8:A362,1),"")</f>
        <v/>
      </c>
      <c r="C362" s="174"/>
      <c r="D362" s="157">
        <f>IFERROR($C$8:INDEX($C$8:$C$3000,COUNTIF($C$8:$C$3000,"?*")),"")</f>
        <v>0</v>
      </c>
      <c r="E362" s="174"/>
      <c r="F362" s="174">
        <f>--ISNUMBER(IFERROR(SEARCH('Project Costing'!#REF!,Services!I369,1),""))</f>
        <v>0</v>
      </c>
      <c r="G362" s="174" t="str">
        <f>IF(F362=1,COUNTIF($F$8:F362,1),"")</f>
        <v/>
      </c>
      <c r="H362" s="174"/>
      <c r="I362" s="157">
        <f>IFERROR($H$8:INDEX($H$8:$H$3000,COUNTIF($H$8:$H$3000,"?*")),"")</f>
        <v>0</v>
      </c>
    </row>
    <row r="363" spans="1:9" x14ac:dyDescent="0.25">
      <c r="A363" s="174">
        <f>--ISNUMBER(IFERROR(SEARCH('Project Costing'!#REF!,Services!I370,1),""))</f>
        <v>0</v>
      </c>
      <c r="B363" s="174" t="str">
        <f>IF(A363=1,COUNTIF($A$8:A363,1),"")</f>
        <v/>
      </c>
      <c r="C363" s="174"/>
      <c r="D363" s="157">
        <f>IFERROR($C$8:INDEX($C$8:$C$3000,COUNTIF($C$8:$C$3000,"?*")),"")</f>
        <v>0</v>
      </c>
      <c r="E363" s="174"/>
      <c r="F363" s="174">
        <f>--ISNUMBER(IFERROR(SEARCH('Project Costing'!#REF!,Services!I370,1),""))</f>
        <v>0</v>
      </c>
      <c r="G363" s="174" t="str">
        <f>IF(F363=1,COUNTIF($F$8:F363,1),"")</f>
        <v/>
      </c>
      <c r="H363" s="174"/>
      <c r="I363" s="157">
        <f>IFERROR($H$8:INDEX($H$8:$H$3000,COUNTIF($H$8:$H$3000,"?*")),"")</f>
        <v>0</v>
      </c>
    </row>
    <row r="364" spans="1:9" x14ac:dyDescent="0.25">
      <c r="A364" s="174">
        <f>--ISNUMBER(IFERROR(SEARCH('Project Costing'!#REF!,Services!I371,1),""))</f>
        <v>0</v>
      </c>
      <c r="B364" s="174" t="str">
        <f>IF(A364=1,COUNTIF($A$8:A364,1),"")</f>
        <v/>
      </c>
      <c r="C364" s="174"/>
      <c r="D364" s="157">
        <f>IFERROR($C$8:INDEX($C$8:$C$3000,COUNTIF($C$8:$C$3000,"?*")),"")</f>
        <v>0</v>
      </c>
      <c r="E364" s="174"/>
      <c r="F364" s="174">
        <f>--ISNUMBER(IFERROR(SEARCH('Project Costing'!#REF!,Services!I371,1),""))</f>
        <v>0</v>
      </c>
      <c r="G364" s="174" t="str">
        <f>IF(F364=1,COUNTIF($F$8:F364,1),"")</f>
        <v/>
      </c>
      <c r="H364" s="174"/>
      <c r="I364" s="157">
        <f>IFERROR($H$8:INDEX($H$8:$H$3000,COUNTIF($H$8:$H$3000,"?*")),"")</f>
        <v>0</v>
      </c>
    </row>
    <row r="365" spans="1:9" x14ac:dyDescent="0.25">
      <c r="A365" s="174">
        <f>--ISNUMBER(IFERROR(SEARCH('Project Costing'!#REF!,Services!I372,1),""))</f>
        <v>0</v>
      </c>
      <c r="B365" s="174" t="str">
        <f>IF(A365=1,COUNTIF($A$8:A365,1),"")</f>
        <v/>
      </c>
      <c r="C365" s="174"/>
      <c r="D365" s="157">
        <f>IFERROR($C$8:INDEX($C$8:$C$3000,COUNTIF($C$8:$C$3000,"?*")),"")</f>
        <v>0</v>
      </c>
      <c r="E365" s="174"/>
      <c r="F365" s="174">
        <f>--ISNUMBER(IFERROR(SEARCH('Project Costing'!#REF!,Services!I372,1),""))</f>
        <v>0</v>
      </c>
      <c r="G365" s="174" t="str">
        <f>IF(F365=1,COUNTIF($F$8:F365,1),"")</f>
        <v/>
      </c>
      <c r="H365" s="174"/>
      <c r="I365" s="157">
        <f>IFERROR($H$8:INDEX($H$8:$H$3000,COUNTIF($H$8:$H$3000,"?*")),"")</f>
        <v>0</v>
      </c>
    </row>
    <row r="366" spans="1:9" x14ac:dyDescent="0.25">
      <c r="A366" s="174">
        <f>--ISNUMBER(IFERROR(SEARCH('Project Costing'!#REF!,Services!I373,1),""))</f>
        <v>0</v>
      </c>
      <c r="B366" s="174" t="str">
        <f>IF(A366=1,COUNTIF($A$8:A366,1),"")</f>
        <v/>
      </c>
      <c r="C366" s="174"/>
      <c r="D366" s="157">
        <f>IFERROR($C$8:INDEX($C$8:$C$3000,COUNTIF($C$8:$C$3000,"?*")),"")</f>
        <v>0</v>
      </c>
      <c r="E366" s="174"/>
      <c r="F366" s="174">
        <f>--ISNUMBER(IFERROR(SEARCH('Project Costing'!#REF!,Services!I373,1),""))</f>
        <v>0</v>
      </c>
      <c r="G366" s="174" t="str">
        <f>IF(F366=1,COUNTIF($F$8:F366,1),"")</f>
        <v/>
      </c>
      <c r="H366" s="174"/>
      <c r="I366" s="157">
        <f>IFERROR($H$8:INDEX($H$8:$H$3000,COUNTIF($H$8:$H$3000,"?*")),"")</f>
        <v>0</v>
      </c>
    </row>
    <row r="367" spans="1:9" x14ac:dyDescent="0.25">
      <c r="A367" s="174">
        <f>--ISNUMBER(IFERROR(SEARCH('Project Costing'!#REF!,Services!I374,1),""))</f>
        <v>0</v>
      </c>
      <c r="B367" s="174" t="str">
        <f>IF(A367=1,COUNTIF($A$8:A367,1),"")</f>
        <v/>
      </c>
      <c r="C367" s="174"/>
      <c r="D367" s="157">
        <f>IFERROR($C$8:INDEX($C$8:$C$3000,COUNTIF($C$8:$C$3000,"?*")),"")</f>
        <v>0</v>
      </c>
      <c r="E367" s="174"/>
      <c r="F367" s="174">
        <f>--ISNUMBER(IFERROR(SEARCH('Project Costing'!#REF!,Services!I374,1),""))</f>
        <v>0</v>
      </c>
      <c r="G367" s="174" t="str">
        <f>IF(F367=1,COUNTIF($F$8:F367,1),"")</f>
        <v/>
      </c>
      <c r="H367" s="174"/>
      <c r="I367" s="157">
        <f>IFERROR($H$8:INDEX($H$8:$H$3000,COUNTIF($H$8:$H$3000,"?*")),"")</f>
        <v>0</v>
      </c>
    </row>
    <row r="368" spans="1:9" x14ac:dyDescent="0.25">
      <c r="A368" s="174">
        <f>--ISNUMBER(IFERROR(SEARCH('Project Costing'!#REF!,Services!I375,1),""))</f>
        <v>0</v>
      </c>
      <c r="B368" s="174" t="str">
        <f>IF(A368=1,COUNTIF($A$8:A368,1),"")</f>
        <v/>
      </c>
      <c r="C368" s="174"/>
      <c r="D368" s="157">
        <f>IFERROR($C$8:INDEX($C$8:$C$3000,COUNTIF($C$8:$C$3000,"?*")),"")</f>
        <v>0</v>
      </c>
      <c r="E368" s="174"/>
      <c r="F368" s="174">
        <f>--ISNUMBER(IFERROR(SEARCH('Project Costing'!#REF!,Services!I375,1),""))</f>
        <v>0</v>
      </c>
      <c r="G368" s="174" t="str">
        <f>IF(F368=1,COUNTIF($F$8:F368,1),"")</f>
        <v/>
      </c>
      <c r="H368" s="174"/>
      <c r="I368" s="157">
        <f>IFERROR($H$8:INDEX($H$8:$H$3000,COUNTIF($H$8:$H$3000,"?*")),"")</f>
        <v>0</v>
      </c>
    </row>
    <row r="369" spans="1:9" x14ac:dyDescent="0.25">
      <c r="A369" s="174">
        <f>--ISNUMBER(IFERROR(SEARCH('Project Costing'!#REF!,Services!I376,1),""))</f>
        <v>0</v>
      </c>
      <c r="B369" s="174" t="str">
        <f>IF(A369=1,COUNTIF($A$8:A369,1),"")</f>
        <v/>
      </c>
      <c r="C369" s="174"/>
      <c r="D369" s="157">
        <f>IFERROR($C$8:INDEX($C$8:$C$3000,COUNTIF($C$8:$C$3000,"?*")),"")</f>
        <v>0</v>
      </c>
      <c r="E369" s="174"/>
      <c r="F369" s="174">
        <f>--ISNUMBER(IFERROR(SEARCH('Project Costing'!#REF!,Services!I376,1),""))</f>
        <v>0</v>
      </c>
      <c r="G369" s="174" t="str">
        <f>IF(F369=1,COUNTIF($F$8:F369,1),"")</f>
        <v/>
      </c>
      <c r="H369" s="174"/>
      <c r="I369" s="157">
        <f>IFERROR($H$8:INDEX($H$8:$H$3000,COUNTIF($H$8:$H$3000,"?*")),"")</f>
        <v>0</v>
      </c>
    </row>
    <row r="370" spans="1:9" x14ac:dyDescent="0.25">
      <c r="A370" s="174">
        <f>--ISNUMBER(IFERROR(SEARCH('Project Costing'!#REF!,Services!I377,1),""))</f>
        <v>0</v>
      </c>
      <c r="B370" s="174" t="str">
        <f>IF(A370=1,COUNTIF($A$8:A370,1),"")</f>
        <v/>
      </c>
      <c r="C370" s="174"/>
      <c r="D370" s="157">
        <f>IFERROR($C$8:INDEX($C$8:$C$3000,COUNTIF($C$8:$C$3000,"?*")),"")</f>
        <v>0</v>
      </c>
      <c r="E370" s="174"/>
      <c r="F370" s="174">
        <f>--ISNUMBER(IFERROR(SEARCH('Project Costing'!#REF!,Services!I377,1),""))</f>
        <v>0</v>
      </c>
      <c r="G370" s="174" t="str">
        <f>IF(F370=1,COUNTIF($F$8:F370,1),"")</f>
        <v/>
      </c>
      <c r="H370" s="174"/>
      <c r="I370" s="157">
        <f>IFERROR($H$8:INDEX($H$8:$H$3000,COUNTIF($H$8:$H$3000,"?*")),"")</f>
        <v>0</v>
      </c>
    </row>
    <row r="371" spans="1:9" x14ac:dyDescent="0.25">
      <c r="A371" s="174">
        <f>--ISNUMBER(IFERROR(SEARCH('Project Costing'!#REF!,Services!I378,1),""))</f>
        <v>0</v>
      </c>
      <c r="B371" s="174" t="str">
        <f>IF(A371=1,COUNTIF($A$8:A371,1),"")</f>
        <v/>
      </c>
      <c r="C371" s="174"/>
      <c r="D371" s="157">
        <f>IFERROR($C$8:INDEX($C$8:$C$3000,COUNTIF($C$8:$C$3000,"?*")),"")</f>
        <v>0</v>
      </c>
      <c r="E371" s="174"/>
      <c r="F371" s="174">
        <f>--ISNUMBER(IFERROR(SEARCH('Project Costing'!#REF!,Services!I378,1),""))</f>
        <v>0</v>
      </c>
      <c r="G371" s="174" t="str">
        <f>IF(F371=1,COUNTIF($F$8:F371,1),"")</f>
        <v/>
      </c>
      <c r="H371" s="174"/>
      <c r="I371" s="157">
        <f>IFERROR($H$8:INDEX($H$8:$H$3000,COUNTIF($H$8:$H$3000,"?*")),"")</f>
        <v>0</v>
      </c>
    </row>
    <row r="372" spans="1:9" x14ac:dyDescent="0.25">
      <c r="A372" s="174">
        <f>--ISNUMBER(IFERROR(SEARCH('Project Costing'!#REF!,Services!I379,1),""))</f>
        <v>0</v>
      </c>
      <c r="B372" s="174" t="str">
        <f>IF(A372=1,COUNTIF($A$8:A372,1),"")</f>
        <v/>
      </c>
      <c r="C372" s="174"/>
      <c r="D372" s="157">
        <f>IFERROR($C$8:INDEX($C$8:$C$3000,COUNTIF($C$8:$C$3000,"?*")),"")</f>
        <v>0</v>
      </c>
      <c r="E372" s="174"/>
      <c r="F372" s="174">
        <f>--ISNUMBER(IFERROR(SEARCH('Project Costing'!#REF!,Services!I379,1),""))</f>
        <v>0</v>
      </c>
      <c r="G372" s="174" t="str">
        <f>IF(F372=1,COUNTIF($F$8:F372,1),"")</f>
        <v/>
      </c>
      <c r="H372" s="174"/>
      <c r="I372" s="157">
        <f>IFERROR($H$8:INDEX($H$8:$H$3000,COUNTIF($H$8:$H$3000,"?*")),"")</f>
        <v>0</v>
      </c>
    </row>
    <row r="373" spans="1:9" x14ac:dyDescent="0.25">
      <c r="A373" s="174">
        <f>--ISNUMBER(IFERROR(SEARCH('Project Costing'!#REF!,Services!I380,1),""))</f>
        <v>0</v>
      </c>
      <c r="B373" s="174" t="str">
        <f>IF(A373=1,COUNTIF($A$8:A373,1),"")</f>
        <v/>
      </c>
      <c r="C373" s="174"/>
      <c r="D373" s="157">
        <f>IFERROR($C$8:INDEX($C$8:$C$3000,COUNTIF($C$8:$C$3000,"?*")),"")</f>
        <v>0</v>
      </c>
      <c r="E373" s="174"/>
      <c r="F373" s="174">
        <f>--ISNUMBER(IFERROR(SEARCH('Project Costing'!#REF!,Services!I380,1),""))</f>
        <v>0</v>
      </c>
      <c r="G373" s="174" t="str">
        <f>IF(F373=1,COUNTIF($F$8:F373,1),"")</f>
        <v/>
      </c>
      <c r="H373" s="174"/>
      <c r="I373" s="157">
        <f>IFERROR($H$8:INDEX($H$8:$H$3000,COUNTIF($H$8:$H$3000,"?*")),"")</f>
        <v>0</v>
      </c>
    </row>
    <row r="374" spans="1:9" x14ac:dyDescent="0.25">
      <c r="A374" s="174">
        <f>--ISNUMBER(IFERROR(SEARCH('Project Costing'!#REF!,Services!I381,1),""))</f>
        <v>0</v>
      </c>
      <c r="B374" s="174" t="str">
        <f>IF(A374=1,COUNTIF($A$8:A374,1),"")</f>
        <v/>
      </c>
      <c r="C374" s="174"/>
      <c r="D374" s="157">
        <f>IFERROR($C$8:INDEX($C$8:$C$3000,COUNTIF($C$8:$C$3000,"?*")),"")</f>
        <v>0</v>
      </c>
      <c r="E374" s="174"/>
      <c r="F374" s="174">
        <f>--ISNUMBER(IFERROR(SEARCH('Project Costing'!#REF!,Services!I381,1),""))</f>
        <v>0</v>
      </c>
      <c r="G374" s="174" t="str">
        <f>IF(F374=1,COUNTIF($F$8:F374,1),"")</f>
        <v/>
      </c>
      <c r="H374" s="174"/>
      <c r="I374" s="157">
        <f>IFERROR($H$8:INDEX($H$8:$H$3000,COUNTIF($H$8:$H$3000,"?*")),"")</f>
        <v>0</v>
      </c>
    </row>
    <row r="375" spans="1:9" x14ac:dyDescent="0.25">
      <c r="A375" s="174">
        <f>--ISNUMBER(IFERROR(SEARCH('Project Costing'!#REF!,Services!I382,1),""))</f>
        <v>0</v>
      </c>
      <c r="B375" s="174" t="str">
        <f>IF(A375=1,COUNTIF($A$8:A375,1),"")</f>
        <v/>
      </c>
      <c r="C375" s="174"/>
      <c r="D375" s="157">
        <f>IFERROR($C$8:INDEX($C$8:$C$3000,COUNTIF($C$8:$C$3000,"?*")),"")</f>
        <v>0</v>
      </c>
      <c r="E375" s="174"/>
      <c r="F375" s="174">
        <f>--ISNUMBER(IFERROR(SEARCH('Project Costing'!#REF!,Services!I382,1),""))</f>
        <v>0</v>
      </c>
      <c r="G375" s="174" t="str">
        <f>IF(F375=1,COUNTIF($F$8:F375,1),"")</f>
        <v/>
      </c>
      <c r="H375" s="174"/>
      <c r="I375" s="157">
        <f>IFERROR($H$8:INDEX($H$8:$H$3000,COUNTIF($H$8:$H$3000,"?*")),"")</f>
        <v>0</v>
      </c>
    </row>
    <row r="376" spans="1:9" x14ac:dyDescent="0.25">
      <c r="A376" s="174">
        <f>--ISNUMBER(IFERROR(SEARCH('Project Costing'!#REF!,Services!I383,1),""))</f>
        <v>0</v>
      </c>
      <c r="B376" s="174" t="str">
        <f>IF(A376=1,COUNTIF($A$8:A376,1),"")</f>
        <v/>
      </c>
      <c r="C376" s="174"/>
      <c r="D376" s="157">
        <f>IFERROR($C$8:INDEX($C$8:$C$3000,COUNTIF($C$8:$C$3000,"?*")),"")</f>
        <v>0</v>
      </c>
      <c r="E376" s="174"/>
      <c r="F376" s="174">
        <f>--ISNUMBER(IFERROR(SEARCH('Project Costing'!#REF!,Services!I383,1),""))</f>
        <v>0</v>
      </c>
      <c r="G376" s="174" t="str">
        <f>IF(F376=1,COUNTIF($F$8:F376,1),"")</f>
        <v/>
      </c>
      <c r="H376" s="174"/>
      <c r="I376" s="157">
        <f>IFERROR($H$8:INDEX($H$8:$H$3000,COUNTIF($H$8:$H$3000,"?*")),"")</f>
        <v>0</v>
      </c>
    </row>
    <row r="377" spans="1:9" x14ac:dyDescent="0.25">
      <c r="A377" s="174">
        <f>--ISNUMBER(IFERROR(SEARCH('Project Costing'!#REF!,Services!I384,1),""))</f>
        <v>0</v>
      </c>
      <c r="B377" s="174" t="str">
        <f>IF(A377=1,COUNTIF($A$8:A377,1),"")</f>
        <v/>
      </c>
      <c r="C377" s="174"/>
      <c r="D377" s="157">
        <f>IFERROR($C$8:INDEX($C$8:$C$3000,COUNTIF($C$8:$C$3000,"?*")),"")</f>
        <v>0</v>
      </c>
      <c r="E377" s="174"/>
      <c r="F377" s="174">
        <f>--ISNUMBER(IFERROR(SEARCH('Project Costing'!#REF!,Services!I384,1),""))</f>
        <v>0</v>
      </c>
      <c r="G377" s="174" t="str">
        <f>IF(F377=1,COUNTIF($F$8:F377,1),"")</f>
        <v/>
      </c>
      <c r="H377" s="174"/>
      <c r="I377" s="157">
        <f>IFERROR($H$8:INDEX($H$8:$H$3000,COUNTIF($H$8:$H$3000,"?*")),"")</f>
        <v>0</v>
      </c>
    </row>
    <row r="378" spans="1:9" x14ac:dyDescent="0.25">
      <c r="A378" s="174">
        <f>--ISNUMBER(IFERROR(SEARCH('Project Costing'!#REF!,Services!I385,1),""))</f>
        <v>0</v>
      </c>
      <c r="B378" s="174" t="str">
        <f>IF(A378=1,COUNTIF($A$8:A378,1),"")</f>
        <v/>
      </c>
      <c r="C378" s="174"/>
      <c r="D378" s="157">
        <f>IFERROR($C$8:INDEX($C$8:$C$3000,COUNTIF($C$8:$C$3000,"?*")),"")</f>
        <v>0</v>
      </c>
      <c r="E378" s="174"/>
      <c r="F378" s="174">
        <f>--ISNUMBER(IFERROR(SEARCH('Project Costing'!#REF!,Services!I385,1),""))</f>
        <v>0</v>
      </c>
      <c r="G378" s="174" t="str">
        <f>IF(F378=1,COUNTIF($F$8:F378,1),"")</f>
        <v/>
      </c>
      <c r="H378" s="174"/>
      <c r="I378" s="157">
        <f>IFERROR($H$8:INDEX($H$8:$H$3000,COUNTIF($H$8:$H$3000,"?*")),"")</f>
        <v>0</v>
      </c>
    </row>
    <row r="379" spans="1:9" x14ac:dyDescent="0.25">
      <c r="A379" s="174">
        <f>--ISNUMBER(IFERROR(SEARCH('Project Costing'!#REF!,Services!I386,1),""))</f>
        <v>0</v>
      </c>
      <c r="B379" s="174" t="str">
        <f>IF(A379=1,COUNTIF($A$8:A379,1),"")</f>
        <v/>
      </c>
      <c r="C379" s="174"/>
      <c r="D379" s="157">
        <f>IFERROR($C$8:INDEX($C$8:$C$3000,COUNTIF($C$8:$C$3000,"?*")),"")</f>
        <v>0</v>
      </c>
      <c r="E379" s="174"/>
      <c r="F379" s="174">
        <f>--ISNUMBER(IFERROR(SEARCH('Project Costing'!#REF!,Services!I386,1),""))</f>
        <v>0</v>
      </c>
      <c r="G379" s="174" t="str">
        <f>IF(F379=1,COUNTIF($F$8:F379,1),"")</f>
        <v/>
      </c>
      <c r="H379" s="174"/>
      <c r="I379" s="157">
        <f>IFERROR($H$8:INDEX($H$8:$H$3000,COUNTIF($H$8:$H$3000,"?*")),"")</f>
        <v>0</v>
      </c>
    </row>
    <row r="380" spans="1:9" x14ac:dyDescent="0.25">
      <c r="A380" s="174">
        <f>--ISNUMBER(IFERROR(SEARCH('Project Costing'!#REF!,Services!I387,1),""))</f>
        <v>0</v>
      </c>
      <c r="B380" s="174" t="str">
        <f>IF(A380=1,COUNTIF($A$8:A380,1),"")</f>
        <v/>
      </c>
      <c r="C380" s="174"/>
      <c r="D380" s="157">
        <f>IFERROR($C$8:INDEX($C$8:$C$3000,COUNTIF($C$8:$C$3000,"?*")),"")</f>
        <v>0</v>
      </c>
      <c r="E380" s="174"/>
      <c r="F380" s="174">
        <f>--ISNUMBER(IFERROR(SEARCH('Project Costing'!#REF!,Services!I387,1),""))</f>
        <v>0</v>
      </c>
      <c r="G380" s="174" t="str">
        <f>IF(F380=1,COUNTIF($F$8:F380,1),"")</f>
        <v/>
      </c>
      <c r="H380" s="174"/>
      <c r="I380" s="157">
        <f>IFERROR($H$8:INDEX($H$8:$H$3000,COUNTIF($H$8:$H$3000,"?*")),"")</f>
        <v>0</v>
      </c>
    </row>
    <row r="381" spans="1:9" x14ac:dyDescent="0.25">
      <c r="A381" s="174">
        <f>--ISNUMBER(IFERROR(SEARCH('Project Costing'!#REF!,Services!I388,1),""))</f>
        <v>0</v>
      </c>
      <c r="B381" s="174" t="str">
        <f>IF(A381=1,COUNTIF($A$8:A381,1),"")</f>
        <v/>
      </c>
      <c r="C381" s="174"/>
      <c r="D381" s="157">
        <f>IFERROR($C$8:INDEX($C$8:$C$3000,COUNTIF($C$8:$C$3000,"?*")),"")</f>
        <v>0</v>
      </c>
      <c r="E381" s="174"/>
      <c r="F381" s="174">
        <f>--ISNUMBER(IFERROR(SEARCH('Project Costing'!#REF!,Services!I388,1),""))</f>
        <v>0</v>
      </c>
      <c r="G381" s="174" t="str">
        <f>IF(F381=1,COUNTIF($F$8:F381,1),"")</f>
        <v/>
      </c>
      <c r="H381" s="174"/>
      <c r="I381" s="157">
        <f>IFERROR($H$8:INDEX($H$8:$H$3000,COUNTIF($H$8:$H$3000,"?*")),"")</f>
        <v>0</v>
      </c>
    </row>
    <row r="382" spans="1:9" x14ac:dyDescent="0.25">
      <c r="A382" s="174">
        <f>--ISNUMBER(IFERROR(SEARCH('Project Costing'!#REF!,Services!I389,1),""))</f>
        <v>0</v>
      </c>
      <c r="B382" s="174" t="str">
        <f>IF(A382=1,COUNTIF($A$8:A382,1),"")</f>
        <v/>
      </c>
      <c r="C382" s="174"/>
      <c r="D382" s="157">
        <f>IFERROR($C$8:INDEX($C$8:$C$3000,COUNTIF($C$8:$C$3000,"?*")),"")</f>
        <v>0</v>
      </c>
      <c r="E382" s="174"/>
      <c r="F382" s="174">
        <f>--ISNUMBER(IFERROR(SEARCH('Project Costing'!#REF!,Services!I389,1),""))</f>
        <v>0</v>
      </c>
      <c r="G382" s="174" t="str">
        <f>IF(F382=1,COUNTIF($F$8:F382,1),"")</f>
        <v/>
      </c>
      <c r="H382" s="174"/>
      <c r="I382" s="157">
        <f>IFERROR($H$8:INDEX($H$8:$H$3000,COUNTIF($H$8:$H$3000,"?*")),"")</f>
        <v>0</v>
      </c>
    </row>
    <row r="383" spans="1:9" x14ac:dyDescent="0.25">
      <c r="A383" s="174">
        <f>--ISNUMBER(IFERROR(SEARCH('Project Costing'!#REF!,Services!I390,1),""))</f>
        <v>0</v>
      </c>
      <c r="B383" s="174" t="str">
        <f>IF(A383=1,COUNTIF($A$8:A383,1),"")</f>
        <v/>
      </c>
      <c r="C383" s="174"/>
      <c r="D383" s="157">
        <f>IFERROR($C$8:INDEX($C$8:$C$3000,COUNTIF($C$8:$C$3000,"?*")),"")</f>
        <v>0</v>
      </c>
      <c r="E383" s="174"/>
      <c r="F383" s="174">
        <f>--ISNUMBER(IFERROR(SEARCH('Project Costing'!#REF!,Services!I390,1),""))</f>
        <v>0</v>
      </c>
      <c r="G383" s="174" t="str">
        <f>IF(F383=1,COUNTIF($F$8:F383,1),"")</f>
        <v/>
      </c>
      <c r="H383" s="174"/>
      <c r="I383" s="157">
        <f>IFERROR($H$8:INDEX($H$8:$H$3000,COUNTIF($H$8:$H$3000,"?*")),"")</f>
        <v>0</v>
      </c>
    </row>
    <row r="384" spans="1:9" x14ac:dyDescent="0.25">
      <c r="A384" s="174">
        <f>--ISNUMBER(IFERROR(SEARCH('Project Costing'!#REF!,Services!I391,1),""))</f>
        <v>0</v>
      </c>
      <c r="B384" s="174" t="str">
        <f>IF(A384=1,COUNTIF($A$8:A384,1),"")</f>
        <v/>
      </c>
      <c r="C384" s="174"/>
      <c r="D384" s="157">
        <f>IFERROR($C$8:INDEX($C$8:$C$3000,COUNTIF($C$8:$C$3000,"?*")),"")</f>
        <v>0</v>
      </c>
      <c r="E384" s="174"/>
      <c r="F384" s="174">
        <f>--ISNUMBER(IFERROR(SEARCH('Project Costing'!#REF!,Services!I391,1),""))</f>
        <v>0</v>
      </c>
      <c r="G384" s="174" t="str">
        <f>IF(F384=1,COUNTIF($F$8:F384,1),"")</f>
        <v/>
      </c>
      <c r="H384" s="174"/>
      <c r="I384" s="157">
        <f>IFERROR($H$8:INDEX($H$8:$H$3000,COUNTIF($H$8:$H$3000,"?*")),"")</f>
        <v>0</v>
      </c>
    </row>
    <row r="385" spans="1:9" x14ac:dyDescent="0.25">
      <c r="A385" s="174">
        <f>--ISNUMBER(IFERROR(SEARCH('Project Costing'!#REF!,Services!I392,1),""))</f>
        <v>0</v>
      </c>
      <c r="B385" s="174" t="str">
        <f>IF(A385=1,COUNTIF($A$8:A385,1),"")</f>
        <v/>
      </c>
      <c r="C385" s="174"/>
      <c r="D385" s="157">
        <f>IFERROR($C$8:INDEX($C$8:$C$3000,COUNTIF($C$8:$C$3000,"?*")),"")</f>
        <v>0</v>
      </c>
      <c r="E385" s="174"/>
      <c r="F385" s="174">
        <f>--ISNUMBER(IFERROR(SEARCH('Project Costing'!#REF!,Services!I392,1),""))</f>
        <v>0</v>
      </c>
      <c r="G385" s="174" t="str">
        <f>IF(F385=1,COUNTIF($F$8:F385,1),"")</f>
        <v/>
      </c>
      <c r="H385" s="174"/>
      <c r="I385" s="157">
        <f>IFERROR($H$8:INDEX($H$8:$H$3000,COUNTIF($H$8:$H$3000,"?*")),"")</f>
        <v>0</v>
      </c>
    </row>
    <row r="386" spans="1:9" x14ac:dyDescent="0.25">
      <c r="A386" s="174">
        <f>--ISNUMBER(IFERROR(SEARCH('Project Costing'!#REF!,Services!I393,1),""))</f>
        <v>0</v>
      </c>
      <c r="B386" s="174" t="str">
        <f>IF(A386=1,COUNTIF($A$8:A386,1),"")</f>
        <v/>
      </c>
      <c r="C386" s="174"/>
      <c r="D386" s="157">
        <f>IFERROR($C$8:INDEX($C$8:$C$3000,COUNTIF($C$8:$C$3000,"?*")),"")</f>
        <v>0</v>
      </c>
      <c r="E386" s="174"/>
      <c r="F386" s="174">
        <f>--ISNUMBER(IFERROR(SEARCH('Project Costing'!#REF!,Services!I393,1),""))</f>
        <v>0</v>
      </c>
      <c r="G386" s="174" t="str">
        <f>IF(F386=1,COUNTIF($F$8:F386,1),"")</f>
        <v/>
      </c>
      <c r="H386" s="174"/>
      <c r="I386" s="157">
        <f>IFERROR($H$8:INDEX($H$8:$H$3000,COUNTIF($H$8:$H$3000,"?*")),"")</f>
        <v>0</v>
      </c>
    </row>
    <row r="387" spans="1:9" x14ac:dyDescent="0.25">
      <c r="A387" s="174">
        <f>--ISNUMBER(IFERROR(SEARCH('Project Costing'!#REF!,Services!I394,1),""))</f>
        <v>0</v>
      </c>
      <c r="B387" s="174" t="str">
        <f>IF(A387=1,COUNTIF($A$8:A387,1),"")</f>
        <v/>
      </c>
      <c r="C387" s="174"/>
      <c r="D387" s="157">
        <f>IFERROR($C$8:INDEX($C$8:$C$3000,COUNTIF($C$8:$C$3000,"?*")),"")</f>
        <v>0</v>
      </c>
      <c r="E387" s="174"/>
      <c r="F387" s="174">
        <f>--ISNUMBER(IFERROR(SEARCH('Project Costing'!#REF!,Services!I394,1),""))</f>
        <v>0</v>
      </c>
      <c r="G387" s="174" t="str">
        <f>IF(F387=1,COUNTIF($F$8:F387,1),"")</f>
        <v/>
      </c>
      <c r="H387" s="174"/>
      <c r="I387" s="157">
        <f>IFERROR($H$8:INDEX($H$8:$H$3000,COUNTIF($H$8:$H$3000,"?*")),"")</f>
        <v>0</v>
      </c>
    </row>
    <row r="388" spans="1:9" x14ac:dyDescent="0.25">
      <c r="A388" s="174">
        <f>--ISNUMBER(IFERROR(SEARCH('Project Costing'!#REF!,Services!I395,1),""))</f>
        <v>0</v>
      </c>
      <c r="B388" s="174" t="str">
        <f>IF(A388=1,COUNTIF($A$8:A388,1),"")</f>
        <v/>
      </c>
      <c r="C388" s="174"/>
      <c r="D388" s="157">
        <f>IFERROR($C$8:INDEX($C$8:$C$3000,COUNTIF($C$8:$C$3000,"?*")),"")</f>
        <v>0</v>
      </c>
      <c r="E388" s="174"/>
      <c r="F388" s="174">
        <f>--ISNUMBER(IFERROR(SEARCH('Project Costing'!#REF!,Services!I395,1),""))</f>
        <v>0</v>
      </c>
      <c r="G388" s="174" t="str">
        <f>IF(F388=1,COUNTIF($F$8:F388,1),"")</f>
        <v/>
      </c>
      <c r="H388" s="174"/>
      <c r="I388" s="157">
        <f>IFERROR($H$8:INDEX($H$8:$H$3000,COUNTIF($H$8:$H$3000,"?*")),"")</f>
        <v>0</v>
      </c>
    </row>
    <row r="389" spans="1:9" x14ac:dyDescent="0.25">
      <c r="A389" s="174">
        <f>--ISNUMBER(IFERROR(SEARCH('Project Costing'!#REF!,Services!I396,1),""))</f>
        <v>0</v>
      </c>
      <c r="B389" s="174" t="str">
        <f>IF(A389=1,COUNTIF($A$8:A389,1),"")</f>
        <v/>
      </c>
      <c r="C389" s="174"/>
      <c r="D389" s="157">
        <f>IFERROR($C$8:INDEX($C$8:$C$3000,COUNTIF($C$8:$C$3000,"?*")),"")</f>
        <v>0</v>
      </c>
      <c r="E389" s="174"/>
      <c r="F389" s="174">
        <f>--ISNUMBER(IFERROR(SEARCH('Project Costing'!#REF!,Services!I396,1),""))</f>
        <v>0</v>
      </c>
      <c r="G389" s="174" t="str">
        <f>IF(F389=1,COUNTIF($F$8:F389,1),"")</f>
        <v/>
      </c>
      <c r="H389" s="174"/>
      <c r="I389" s="157">
        <f>IFERROR($H$8:INDEX($H$8:$H$3000,COUNTIF($H$8:$H$3000,"?*")),"")</f>
        <v>0</v>
      </c>
    </row>
    <row r="390" spans="1:9" x14ac:dyDescent="0.25">
      <c r="A390" s="174">
        <f>--ISNUMBER(IFERROR(SEARCH('Project Costing'!#REF!,Services!I397,1),""))</f>
        <v>0</v>
      </c>
      <c r="B390" s="174" t="str">
        <f>IF(A390=1,COUNTIF($A$8:A390,1),"")</f>
        <v/>
      </c>
      <c r="C390" s="174"/>
      <c r="D390" s="157">
        <f>IFERROR($C$8:INDEX($C$8:$C$3000,COUNTIF($C$8:$C$3000,"?*")),"")</f>
        <v>0</v>
      </c>
      <c r="E390" s="174"/>
      <c r="F390" s="174">
        <f>--ISNUMBER(IFERROR(SEARCH('Project Costing'!#REF!,Services!I397,1),""))</f>
        <v>0</v>
      </c>
      <c r="G390" s="174" t="str">
        <f>IF(F390=1,COUNTIF($F$8:F390,1),"")</f>
        <v/>
      </c>
      <c r="H390" s="174"/>
      <c r="I390" s="157">
        <f>IFERROR($H$8:INDEX($H$8:$H$3000,COUNTIF($H$8:$H$3000,"?*")),"")</f>
        <v>0</v>
      </c>
    </row>
    <row r="391" spans="1:9" x14ac:dyDescent="0.25">
      <c r="A391" s="174">
        <f>--ISNUMBER(IFERROR(SEARCH('Project Costing'!#REF!,Services!I398,1),""))</f>
        <v>0</v>
      </c>
      <c r="B391" s="174" t="str">
        <f>IF(A391=1,COUNTIF($A$8:A391,1),"")</f>
        <v/>
      </c>
      <c r="C391" s="174"/>
      <c r="D391" s="157">
        <f>IFERROR($C$8:INDEX($C$8:$C$3000,COUNTIF($C$8:$C$3000,"?*")),"")</f>
        <v>0</v>
      </c>
      <c r="E391" s="174"/>
      <c r="F391" s="174">
        <f>--ISNUMBER(IFERROR(SEARCH('Project Costing'!#REF!,Services!I398,1),""))</f>
        <v>0</v>
      </c>
      <c r="G391" s="174" t="str">
        <f>IF(F391=1,COUNTIF($F$8:F391,1),"")</f>
        <v/>
      </c>
      <c r="H391" s="174"/>
      <c r="I391" s="157">
        <f>IFERROR($H$8:INDEX($H$8:$H$3000,COUNTIF($H$8:$H$3000,"?*")),"")</f>
        <v>0</v>
      </c>
    </row>
    <row r="392" spans="1:9" x14ac:dyDescent="0.25">
      <c r="A392" s="174">
        <f>--ISNUMBER(IFERROR(SEARCH('Project Costing'!#REF!,Services!I399,1),""))</f>
        <v>0</v>
      </c>
      <c r="B392" s="174" t="str">
        <f>IF(A392=1,COUNTIF($A$8:A392,1),"")</f>
        <v/>
      </c>
      <c r="C392" s="174"/>
      <c r="D392" s="157">
        <f>IFERROR($C$8:INDEX($C$8:$C$3000,COUNTIF($C$8:$C$3000,"?*")),"")</f>
        <v>0</v>
      </c>
      <c r="E392" s="174"/>
      <c r="F392" s="174">
        <f>--ISNUMBER(IFERROR(SEARCH('Project Costing'!#REF!,Services!I399,1),""))</f>
        <v>0</v>
      </c>
      <c r="G392" s="174" t="str">
        <f>IF(F392=1,COUNTIF($F$8:F392,1),"")</f>
        <v/>
      </c>
      <c r="H392" s="174"/>
      <c r="I392" s="157">
        <f>IFERROR($H$8:INDEX($H$8:$H$3000,COUNTIF($H$8:$H$3000,"?*")),"")</f>
        <v>0</v>
      </c>
    </row>
    <row r="393" spans="1:9" x14ac:dyDescent="0.25">
      <c r="A393" s="174">
        <f>--ISNUMBER(IFERROR(SEARCH('Project Costing'!#REF!,Services!I400,1),""))</f>
        <v>0</v>
      </c>
      <c r="B393" s="174" t="str">
        <f>IF(A393=1,COUNTIF($A$8:A393,1),"")</f>
        <v/>
      </c>
      <c r="C393" s="174"/>
      <c r="D393" s="157">
        <f>IFERROR($C$8:INDEX($C$8:$C$3000,COUNTIF($C$8:$C$3000,"?*")),"")</f>
        <v>0</v>
      </c>
      <c r="E393" s="174"/>
      <c r="F393" s="174">
        <f>--ISNUMBER(IFERROR(SEARCH('Project Costing'!#REF!,Services!I400,1),""))</f>
        <v>0</v>
      </c>
      <c r="G393" s="174" t="str">
        <f>IF(F393=1,COUNTIF($F$8:F393,1),"")</f>
        <v/>
      </c>
      <c r="H393" s="174"/>
      <c r="I393" s="157">
        <f>IFERROR($H$8:INDEX($H$8:$H$3000,COUNTIF($H$8:$H$3000,"?*")),"")</f>
        <v>0</v>
      </c>
    </row>
    <row r="394" spans="1:9" x14ac:dyDescent="0.25">
      <c r="A394" s="174">
        <f>--ISNUMBER(IFERROR(SEARCH('Project Costing'!#REF!,Services!I401,1),""))</f>
        <v>0</v>
      </c>
      <c r="B394" s="174" t="str">
        <f>IF(A394=1,COUNTIF($A$8:A394,1),"")</f>
        <v/>
      </c>
      <c r="C394" s="174"/>
      <c r="D394" s="157">
        <f>IFERROR($C$8:INDEX($C$8:$C$3000,COUNTIF($C$8:$C$3000,"?*")),"")</f>
        <v>0</v>
      </c>
      <c r="E394" s="174"/>
      <c r="F394" s="174">
        <f>--ISNUMBER(IFERROR(SEARCH('Project Costing'!#REF!,Services!I401,1),""))</f>
        <v>0</v>
      </c>
      <c r="G394" s="174" t="str">
        <f>IF(F394=1,COUNTIF($F$8:F394,1),"")</f>
        <v/>
      </c>
      <c r="H394" s="174"/>
      <c r="I394" s="157">
        <f>IFERROR($H$8:INDEX($H$8:$H$3000,COUNTIF($H$8:$H$3000,"?*")),"")</f>
        <v>0</v>
      </c>
    </row>
    <row r="395" spans="1:9" x14ac:dyDescent="0.25">
      <c r="A395" s="174">
        <f>--ISNUMBER(IFERROR(SEARCH('Project Costing'!#REF!,Services!I402,1),""))</f>
        <v>0</v>
      </c>
      <c r="B395" s="174" t="str">
        <f>IF(A395=1,COUNTIF($A$8:A395,1),"")</f>
        <v/>
      </c>
      <c r="C395" s="174"/>
      <c r="D395" s="157">
        <f>IFERROR($C$8:INDEX($C$8:$C$3000,COUNTIF($C$8:$C$3000,"?*")),"")</f>
        <v>0</v>
      </c>
      <c r="E395" s="174"/>
      <c r="F395" s="174">
        <f>--ISNUMBER(IFERROR(SEARCH('Project Costing'!#REF!,Services!I402,1),""))</f>
        <v>0</v>
      </c>
      <c r="G395" s="174" t="str">
        <f>IF(F395=1,COUNTIF($F$8:F395,1),"")</f>
        <v/>
      </c>
      <c r="H395" s="174"/>
      <c r="I395" s="157">
        <f>IFERROR($H$8:INDEX($H$8:$H$3000,COUNTIF($H$8:$H$3000,"?*")),"")</f>
        <v>0</v>
      </c>
    </row>
    <row r="396" spans="1:9" x14ac:dyDescent="0.25">
      <c r="A396" s="174">
        <f>--ISNUMBER(IFERROR(SEARCH('Project Costing'!#REF!,Services!I403,1),""))</f>
        <v>0</v>
      </c>
      <c r="B396" s="174" t="str">
        <f>IF(A396=1,COUNTIF($A$8:A396,1),"")</f>
        <v/>
      </c>
      <c r="C396" s="174"/>
      <c r="D396" s="157">
        <f>IFERROR($C$8:INDEX($C$8:$C$3000,COUNTIF($C$8:$C$3000,"?*")),"")</f>
        <v>0</v>
      </c>
      <c r="E396" s="174"/>
      <c r="F396" s="174">
        <f>--ISNUMBER(IFERROR(SEARCH('Project Costing'!#REF!,Services!I403,1),""))</f>
        <v>0</v>
      </c>
      <c r="G396" s="174" t="str">
        <f>IF(F396=1,COUNTIF($F$8:F396,1),"")</f>
        <v/>
      </c>
      <c r="H396" s="174"/>
      <c r="I396" s="157">
        <f>IFERROR($H$8:INDEX($H$8:$H$3000,COUNTIF($H$8:$H$3000,"?*")),"")</f>
        <v>0</v>
      </c>
    </row>
    <row r="397" spans="1:9" x14ac:dyDescent="0.25">
      <c r="A397" s="174">
        <f>--ISNUMBER(IFERROR(SEARCH('Project Costing'!#REF!,Services!I404,1),""))</f>
        <v>0</v>
      </c>
      <c r="B397" s="174" t="str">
        <f>IF(A397=1,COUNTIF($A$8:A397,1),"")</f>
        <v/>
      </c>
      <c r="C397" s="174"/>
      <c r="D397" s="157">
        <f>IFERROR($C$8:INDEX($C$8:$C$3000,COUNTIF($C$8:$C$3000,"?*")),"")</f>
        <v>0</v>
      </c>
      <c r="E397" s="174"/>
      <c r="F397" s="174">
        <f>--ISNUMBER(IFERROR(SEARCH('Project Costing'!#REF!,Services!I404,1),""))</f>
        <v>0</v>
      </c>
      <c r="G397" s="174" t="str">
        <f>IF(F397=1,COUNTIF($F$8:F397,1),"")</f>
        <v/>
      </c>
      <c r="H397" s="174"/>
      <c r="I397" s="157">
        <f>IFERROR($H$8:INDEX($H$8:$H$3000,COUNTIF($H$8:$H$3000,"?*")),"")</f>
        <v>0</v>
      </c>
    </row>
    <row r="398" spans="1:9" x14ac:dyDescent="0.25">
      <c r="A398" s="174">
        <f>--ISNUMBER(IFERROR(SEARCH('Project Costing'!#REF!,Services!I405,1),""))</f>
        <v>0</v>
      </c>
      <c r="B398" s="174" t="str">
        <f>IF(A398=1,COUNTIF($A$8:A398,1),"")</f>
        <v/>
      </c>
      <c r="C398" s="174"/>
      <c r="D398" s="157">
        <f>IFERROR($C$8:INDEX($C$8:$C$3000,COUNTIF($C$8:$C$3000,"?*")),"")</f>
        <v>0</v>
      </c>
      <c r="E398" s="174"/>
      <c r="F398" s="174">
        <f>--ISNUMBER(IFERROR(SEARCH('Project Costing'!#REF!,Services!I405,1),""))</f>
        <v>0</v>
      </c>
      <c r="G398" s="174" t="str">
        <f>IF(F398=1,COUNTIF($F$8:F398,1),"")</f>
        <v/>
      </c>
      <c r="H398" s="174"/>
      <c r="I398" s="157">
        <f>IFERROR($H$8:INDEX($H$8:$H$3000,COUNTIF($H$8:$H$3000,"?*")),"")</f>
        <v>0</v>
      </c>
    </row>
    <row r="399" spans="1:9" x14ac:dyDescent="0.25">
      <c r="A399" s="174">
        <f>--ISNUMBER(IFERROR(SEARCH('Project Costing'!#REF!,Services!I406,1),""))</f>
        <v>0</v>
      </c>
      <c r="B399" s="174" t="str">
        <f>IF(A399=1,COUNTIF($A$8:A399,1),"")</f>
        <v/>
      </c>
      <c r="C399" s="174"/>
      <c r="D399" s="157">
        <f>IFERROR($C$8:INDEX($C$8:$C$3000,COUNTIF($C$8:$C$3000,"?*")),"")</f>
        <v>0</v>
      </c>
      <c r="E399" s="174"/>
      <c r="F399" s="174">
        <f>--ISNUMBER(IFERROR(SEARCH('Project Costing'!#REF!,Services!I406,1),""))</f>
        <v>0</v>
      </c>
      <c r="G399" s="174" t="str">
        <f>IF(F399=1,COUNTIF($F$8:F399,1),"")</f>
        <v/>
      </c>
      <c r="H399" s="174"/>
      <c r="I399" s="157">
        <f>IFERROR($H$8:INDEX($H$8:$H$3000,COUNTIF($H$8:$H$3000,"?*")),"")</f>
        <v>0</v>
      </c>
    </row>
    <row r="400" spans="1:9" x14ac:dyDescent="0.25">
      <c r="A400" s="174">
        <f>--ISNUMBER(IFERROR(SEARCH('Project Costing'!#REF!,Services!I407,1),""))</f>
        <v>0</v>
      </c>
      <c r="B400" s="174" t="str">
        <f>IF(A400=1,COUNTIF($A$8:A400,1),"")</f>
        <v/>
      </c>
      <c r="C400" s="174"/>
      <c r="D400" s="157">
        <f>IFERROR($C$8:INDEX($C$8:$C$3000,COUNTIF($C$8:$C$3000,"?*")),"")</f>
        <v>0</v>
      </c>
      <c r="E400" s="174"/>
      <c r="F400" s="174">
        <f>--ISNUMBER(IFERROR(SEARCH('Project Costing'!#REF!,Services!I407,1),""))</f>
        <v>0</v>
      </c>
      <c r="G400" s="174" t="str">
        <f>IF(F400=1,COUNTIF($F$8:F400,1),"")</f>
        <v/>
      </c>
      <c r="H400" s="174"/>
      <c r="I400" s="157">
        <f>IFERROR($H$8:INDEX($H$8:$H$3000,COUNTIF($H$8:$H$3000,"?*")),"")</f>
        <v>0</v>
      </c>
    </row>
    <row r="401" spans="1:9" x14ac:dyDescent="0.25">
      <c r="A401" s="174">
        <f>--ISNUMBER(IFERROR(SEARCH('Project Costing'!#REF!,Services!I408,1),""))</f>
        <v>0</v>
      </c>
      <c r="B401" s="174" t="str">
        <f>IF(A401=1,COUNTIF($A$8:A401,1),"")</f>
        <v/>
      </c>
      <c r="C401" s="174"/>
      <c r="D401" s="157">
        <f>IFERROR($C$8:INDEX($C$8:$C$3000,COUNTIF($C$8:$C$3000,"?*")),"")</f>
        <v>0</v>
      </c>
      <c r="E401" s="174"/>
      <c r="F401" s="174">
        <f>--ISNUMBER(IFERROR(SEARCH('Project Costing'!#REF!,Services!I408,1),""))</f>
        <v>0</v>
      </c>
      <c r="G401" s="174" t="str">
        <f>IF(F401=1,COUNTIF($F$8:F401,1),"")</f>
        <v/>
      </c>
      <c r="H401" s="174"/>
      <c r="I401" s="157">
        <f>IFERROR($H$8:INDEX($H$8:$H$3000,COUNTIF($H$8:$H$3000,"?*")),"")</f>
        <v>0</v>
      </c>
    </row>
    <row r="402" spans="1:9" x14ac:dyDescent="0.25">
      <c r="A402" s="174">
        <f>--ISNUMBER(IFERROR(SEARCH('Project Costing'!#REF!,Services!I409,1),""))</f>
        <v>0</v>
      </c>
      <c r="B402" s="174" t="str">
        <f>IF(A402=1,COUNTIF($A$8:A402,1),"")</f>
        <v/>
      </c>
      <c r="C402" s="174"/>
      <c r="D402" s="157">
        <f>IFERROR($C$8:INDEX($C$8:$C$3000,COUNTIF($C$8:$C$3000,"?*")),"")</f>
        <v>0</v>
      </c>
      <c r="E402" s="174"/>
      <c r="F402" s="174">
        <f>--ISNUMBER(IFERROR(SEARCH('Project Costing'!#REF!,Services!I409,1),""))</f>
        <v>0</v>
      </c>
      <c r="G402" s="174" t="str">
        <f>IF(F402=1,COUNTIF($F$8:F402,1),"")</f>
        <v/>
      </c>
      <c r="H402" s="174"/>
      <c r="I402" s="157">
        <f>IFERROR($H$8:INDEX($H$8:$H$3000,COUNTIF($H$8:$H$3000,"?*")),"")</f>
        <v>0</v>
      </c>
    </row>
    <row r="403" spans="1:9" x14ac:dyDescent="0.25">
      <c r="A403" s="174">
        <f>--ISNUMBER(IFERROR(SEARCH('Project Costing'!#REF!,Services!I410,1),""))</f>
        <v>0</v>
      </c>
      <c r="B403" s="174" t="str">
        <f>IF(A403=1,COUNTIF($A$8:A403,1),"")</f>
        <v/>
      </c>
      <c r="C403" s="174"/>
      <c r="D403" s="157">
        <f>IFERROR($C$8:INDEX($C$8:$C$3000,COUNTIF($C$8:$C$3000,"?*")),"")</f>
        <v>0</v>
      </c>
      <c r="E403" s="174"/>
      <c r="F403" s="174">
        <f>--ISNUMBER(IFERROR(SEARCH('Project Costing'!#REF!,Services!I410,1),""))</f>
        <v>0</v>
      </c>
      <c r="G403" s="174" t="str">
        <f>IF(F403=1,COUNTIF($F$8:F403,1),"")</f>
        <v/>
      </c>
      <c r="H403" s="174"/>
      <c r="I403" s="157">
        <f>IFERROR($H$8:INDEX($H$8:$H$3000,COUNTIF($H$8:$H$3000,"?*")),"")</f>
        <v>0</v>
      </c>
    </row>
    <row r="404" spans="1:9" x14ac:dyDescent="0.25">
      <c r="A404" s="174">
        <f>--ISNUMBER(IFERROR(SEARCH('Project Costing'!#REF!,Services!I411,1),""))</f>
        <v>0</v>
      </c>
      <c r="B404" s="174" t="str">
        <f>IF(A404=1,COUNTIF($A$8:A404,1),"")</f>
        <v/>
      </c>
      <c r="C404" s="174"/>
      <c r="D404" s="157">
        <f>IFERROR($C$8:INDEX($C$8:$C$3000,COUNTIF($C$8:$C$3000,"?*")),"")</f>
        <v>0</v>
      </c>
      <c r="E404" s="174"/>
      <c r="F404" s="174">
        <f>--ISNUMBER(IFERROR(SEARCH('Project Costing'!#REF!,Services!I411,1),""))</f>
        <v>0</v>
      </c>
      <c r="G404" s="174" t="str">
        <f>IF(F404=1,COUNTIF($F$8:F404,1),"")</f>
        <v/>
      </c>
      <c r="H404" s="174"/>
      <c r="I404" s="157">
        <f>IFERROR($H$8:INDEX($H$8:$H$3000,COUNTIF($H$8:$H$3000,"?*")),"")</f>
        <v>0</v>
      </c>
    </row>
    <row r="405" spans="1:9" x14ac:dyDescent="0.25">
      <c r="A405" s="174">
        <f>--ISNUMBER(IFERROR(SEARCH('Project Costing'!#REF!,Services!I412,1),""))</f>
        <v>0</v>
      </c>
      <c r="B405" s="174" t="str">
        <f>IF(A405=1,COUNTIF($A$8:A405,1),"")</f>
        <v/>
      </c>
      <c r="C405" s="174"/>
      <c r="D405" s="157">
        <f>IFERROR($C$8:INDEX($C$8:$C$3000,COUNTIF($C$8:$C$3000,"?*")),"")</f>
        <v>0</v>
      </c>
      <c r="E405" s="174"/>
      <c r="F405" s="174">
        <f>--ISNUMBER(IFERROR(SEARCH('Project Costing'!#REF!,Services!I412,1),""))</f>
        <v>0</v>
      </c>
      <c r="G405" s="174" t="str">
        <f>IF(F405=1,COUNTIF($F$8:F405,1),"")</f>
        <v/>
      </c>
      <c r="H405" s="174"/>
      <c r="I405" s="157">
        <f>IFERROR($H$8:INDEX($H$8:$H$3000,COUNTIF($H$8:$H$3000,"?*")),"")</f>
        <v>0</v>
      </c>
    </row>
    <row r="406" spans="1:9" x14ac:dyDescent="0.25">
      <c r="A406" s="174">
        <f>--ISNUMBER(IFERROR(SEARCH('Project Costing'!#REF!,Services!I413,1),""))</f>
        <v>0</v>
      </c>
      <c r="B406" s="174" t="str">
        <f>IF(A406=1,COUNTIF($A$8:A406,1),"")</f>
        <v/>
      </c>
      <c r="C406" s="174"/>
      <c r="D406" s="157">
        <f>IFERROR($C$8:INDEX($C$8:$C$3000,COUNTIF($C$8:$C$3000,"?*")),"")</f>
        <v>0</v>
      </c>
      <c r="E406" s="174"/>
      <c r="F406" s="174">
        <f>--ISNUMBER(IFERROR(SEARCH('Project Costing'!#REF!,Services!I413,1),""))</f>
        <v>0</v>
      </c>
      <c r="G406" s="174" t="str">
        <f>IF(F406=1,COUNTIF($F$8:F406,1),"")</f>
        <v/>
      </c>
      <c r="H406" s="174"/>
      <c r="I406" s="157">
        <f>IFERROR($H$8:INDEX($H$8:$H$3000,COUNTIF($H$8:$H$3000,"?*")),"")</f>
        <v>0</v>
      </c>
    </row>
    <row r="407" spans="1:9" x14ac:dyDescent="0.25">
      <c r="A407" s="174">
        <f>--ISNUMBER(IFERROR(SEARCH('Project Costing'!#REF!,Services!I414,1),""))</f>
        <v>0</v>
      </c>
      <c r="B407" s="174" t="str">
        <f>IF(A407=1,COUNTIF($A$8:A407,1),"")</f>
        <v/>
      </c>
      <c r="C407" s="174"/>
      <c r="D407" s="157">
        <f>IFERROR($C$8:INDEX($C$8:$C$3000,COUNTIF($C$8:$C$3000,"?*")),"")</f>
        <v>0</v>
      </c>
      <c r="E407" s="174"/>
      <c r="F407" s="174">
        <f>--ISNUMBER(IFERROR(SEARCH('Project Costing'!#REF!,Services!I414,1),""))</f>
        <v>0</v>
      </c>
      <c r="G407" s="174" t="str">
        <f>IF(F407=1,COUNTIF($F$8:F407,1),"")</f>
        <v/>
      </c>
      <c r="H407" s="174"/>
      <c r="I407" s="157">
        <f>IFERROR($H$8:INDEX($H$8:$H$3000,COUNTIF($H$8:$H$3000,"?*")),"")</f>
        <v>0</v>
      </c>
    </row>
    <row r="408" spans="1:9" x14ac:dyDescent="0.25">
      <c r="A408" s="174">
        <f>--ISNUMBER(IFERROR(SEARCH('Project Costing'!#REF!,Services!I415,1),""))</f>
        <v>0</v>
      </c>
      <c r="B408" s="174" t="str">
        <f>IF(A408=1,COUNTIF($A$8:A408,1),"")</f>
        <v/>
      </c>
      <c r="C408" s="174"/>
      <c r="D408" s="157">
        <f>IFERROR($C$8:INDEX($C$8:$C$3000,COUNTIF($C$8:$C$3000,"?*")),"")</f>
        <v>0</v>
      </c>
      <c r="E408" s="174"/>
      <c r="F408" s="174">
        <f>--ISNUMBER(IFERROR(SEARCH('Project Costing'!#REF!,Services!I415,1),""))</f>
        <v>0</v>
      </c>
      <c r="G408" s="174" t="str">
        <f>IF(F408=1,COUNTIF($F$8:F408,1),"")</f>
        <v/>
      </c>
      <c r="H408" s="174"/>
      <c r="I408" s="157">
        <f>IFERROR($H$8:INDEX($H$8:$H$3000,COUNTIF($H$8:$H$3000,"?*")),"")</f>
        <v>0</v>
      </c>
    </row>
    <row r="409" spans="1:9" x14ac:dyDescent="0.25">
      <c r="A409" s="174">
        <f>--ISNUMBER(IFERROR(SEARCH('Project Costing'!#REF!,Services!I416,1),""))</f>
        <v>0</v>
      </c>
      <c r="B409" s="174" t="str">
        <f>IF(A409=1,COUNTIF($A$8:A409,1),"")</f>
        <v/>
      </c>
      <c r="C409" s="174"/>
      <c r="D409" s="157">
        <f>IFERROR($C$8:INDEX($C$8:$C$3000,COUNTIF($C$8:$C$3000,"?*")),"")</f>
        <v>0</v>
      </c>
      <c r="E409" s="174"/>
      <c r="F409" s="174">
        <f>--ISNUMBER(IFERROR(SEARCH('Project Costing'!#REF!,Services!I416,1),""))</f>
        <v>0</v>
      </c>
      <c r="G409" s="174" t="str">
        <f>IF(F409=1,COUNTIF($F$8:F409,1),"")</f>
        <v/>
      </c>
      <c r="H409" s="174"/>
      <c r="I409" s="157">
        <f>IFERROR($H$8:INDEX($H$8:$H$3000,COUNTIF($H$8:$H$3000,"?*")),"")</f>
        <v>0</v>
      </c>
    </row>
    <row r="410" spans="1:9" x14ac:dyDescent="0.25">
      <c r="A410" s="174">
        <f>--ISNUMBER(IFERROR(SEARCH('Project Costing'!#REF!,Services!I417,1),""))</f>
        <v>0</v>
      </c>
      <c r="B410" s="174" t="str">
        <f>IF(A410=1,COUNTIF($A$8:A410,1),"")</f>
        <v/>
      </c>
      <c r="C410" s="174"/>
      <c r="D410" s="157">
        <f>IFERROR($C$8:INDEX($C$8:$C$3000,COUNTIF($C$8:$C$3000,"?*")),"")</f>
        <v>0</v>
      </c>
      <c r="E410" s="174"/>
      <c r="F410" s="174">
        <f>--ISNUMBER(IFERROR(SEARCH('Project Costing'!#REF!,Services!I417,1),""))</f>
        <v>0</v>
      </c>
      <c r="G410" s="174" t="str">
        <f>IF(F410=1,COUNTIF($F$8:F410,1),"")</f>
        <v/>
      </c>
      <c r="H410" s="174"/>
      <c r="I410" s="157">
        <f>IFERROR($H$8:INDEX($H$8:$H$3000,COUNTIF($H$8:$H$3000,"?*")),"")</f>
        <v>0</v>
      </c>
    </row>
    <row r="411" spans="1:9" x14ac:dyDescent="0.25">
      <c r="A411" s="174">
        <f>--ISNUMBER(IFERROR(SEARCH('Project Costing'!#REF!,Services!I418,1),""))</f>
        <v>0</v>
      </c>
      <c r="B411" s="174" t="str">
        <f>IF(A411=1,COUNTIF($A$8:A411,1),"")</f>
        <v/>
      </c>
      <c r="C411" s="174"/>
      <c r="D411" s="157">
        <f>IFERROR($C$8:INDEX($C$8:$C$3000,COUNTIF($C$8:$C$3000,"?*")),"")</f>
        <v>0</v>
      </c>
      <c r="E411" s="174"/>
      <c r="F411" s="174">
        <f>--ISNUMBER(IFERROR(SEARCH('Project Costing'!#REF!,Services!I418,1),""))</f>
        <v>0</v>
      </c>
      <c r="G411" s="174" t="str">
        <f>IF(F411=1,COUNTIF($F$8:F411,1),"")</f>
        <v/>
      </c>
      <c r="H411" s="174"/>
      <c r="I411" s="157">
        <f>IFERROR($H$8:INDEX($H$8:$H$3000,COUNTIF($H$8:$H$3000,"?*")),"")</f>
        <v>0</v>
      </c>
    </row>
    <row r="412" spans="1:9" x14ac:dyDescent="0.25">
      <c r="A412" s="174">
        <f>--ISNUMBER(IFERROR(SEARCH('Project Costing'!#REF!,Services!I419,1),""))</f>
        <v>0</v>
      </c>
      <c r="B412" s="174" t="str">
        <f>IF(A412=1,COUNTIF($A$8:A412,1),"")</f>
        <v/>
      </c>
      <c r="C412" s="174"/>
      <c r="D412" s="157">
        <f>IFERROR($C$8:INDEX($C$8:$C$3000,COUNTIF($C$8:$C$3000,"?*")),"")</f>
        <v>0</v>
      </c>
      <c r="E412" s="174"/>
      <c r="F412" s="174">
        <f>--ISNUMBER(IFERROR(SEARCH('Project Costing'!#REF!,Services!I419,1),""))</f>
        <v>0</v>
      </c>
      <c r="G412" s="174" t="str">
        <f>IF(F412=1,COUNTIF($F$8:F412,1),"")</f>
        <v/>
      </c>
      <c r="H412" s="174"/>
      <c r="I412" s="157">
        <f>IFERROR($H$8:INDEX($H$8:$H$3000,COUNTIF($H$8:$H$3000,"?*")),"")</f>
        <v>0</v>
      </c>
    </row>
    <row r="413" spans="1:9" x14ac:dyDescent="0.25">
      <c r="A413" s="174">
        <f>--ISNUMBER(IFERROR(SEARCH('Project Costing'!#REF!,Services!I420,1),""))</f>
        <v>0</v>
      </c>
      <c r="B413" s="174" t="str">
        <f>IF(A413=1,COUNTIF($A$8:A413,1),"")</f>
        <v/>
      </c>
      <c r="C413" s="174"/>
      <c r="D413" s="157">
        <f>IFERROR($C$8:INDEX($C$8:$C$3000,COUNTIF($C$8:$C$3000,"?*")),"")</f>
        <v>0</v>
      </c>
      <c r="E413" s="174"/>
      <c r="F413" s="174">
        <f>--ISNUMBER(IFERROR(SEARCH('Project Costing'!#REF!,Services!I420,1),""))</f>
        <v>0</v>
      </c>
      <c r="G413" s="174" t="str">
        <f>IF(F413=1,COUNTIF($F$8:F413,1),"")</f>
        <v/>
      </c>
      <c r="H413" s="174"/>
      <c r="I413" s="157">
        <f>IFERROR($H$8:INDEX($H$8:$H$3000,COUNTIF($H$8:$H$3000,"?*")),"")</f>
        <v>0</v>
      </c>
    </row>
    <row r="414" spans="1:9" x14ac:dyDescent="0.25">
      <c r="A414" s="174">
        <f>--ISNUMBER(IFERROR(SEARCH('Project Costing'!#REF!,Services!I421,1),""))</f>
        <v>0</v>
      </c>
      <c r="B414" s="174" t="str">
        <f>IF(A414=1,COUNTIF($A$8:A414,1),"")</f>
        <v/>
      </c>
      <c r="C414" s="174"/>
      <c r="D414" s="157">
        <f>IFERROR($C$8:INDEX($C$8:$C$3000,COUNTIF($C$8:$C$3000,"?*")),"")</f>
        <v>0</v>
      </c>
      <c r="E414" s="174"/>
      <c r="F414" s="174">
        <f>--ISNUMBER(IFERROR(SEARCH('Project Costing'!#REF!,Services!I421,1),""))</f>
        <v>0</v>
      </c>
      <c r="G414" s="174" t="str">
        <f>IF(F414=1,COUNTIF($F$8:F414,1),"")</f>
        <v/>
      </c>
      <c r="H414" s="174"/>
      <c r="I414" s="157">
        <f>IFERROR($H$8:INDEX($H$8:$H$3000,COUNTIF($H$8:$H$3000,"?*")),"")</f>
        <v>0</v>
      </c>
    </row>
    <row r="415" spans="1:9" x14ac:dyDescent="0.25">
      <c r="A415" s="174">
        <f>--ISNUMBER(IFERROR(SEARCH('Project Costing'!#REF!,Services!I422,1),""))</f>
        <v>0</v>
      </c>
      <c r="B415" s="174" t="str">
        <f>IF(A415=1,COUNTIF($A$8:A415,1),"")</f>
        <v/>
      </c>
      <c r="C415" s="174"/>
      <c r="D415" s="157">
        <f>IFERROR($C$8:INDEX($C$8:$C$3000,COUNTIF($C$8:$C$3000,"?*")),"")</f>
        <v>0</v>
      </c>
      <c r="E415" s="174"/>
      <c r="F415" s="174">
        <f>--ISNUMBER(IFERROR(SEARCH('Project Costing'!#REF!,Services!I422,1),""))</f>
        <v>0</v>
      </c>
      <c r="G415" s="174" t="str">
        <f>IF(F415=1,COUNTIF($F$8:F415,1),"")</f>
        <v/>
      </c>
      <c r="H415" s="174"/>
      <c r="I415" s="157">
        <f>IFERROR($H$8:INDEX($H$8:$H$3000,COUNTIF($H$8:$H$3000,"?*")),"")</f>
        <v>0</v>
      </c>
    </row>
    <row r="416" spans="1:9" x14ac:dyDescent="0.25">
      <c r="A416" s="174">
        <f>--ISNUMBER(IFERROR(SEARCH('Project Costing'!#REF!,Services!I423,1),""))</f>
        <v>0</v>
      </c>
      <c r="B416" s="174" t="str">
        <f>IF(A416=1,COUNTIF($A$8:A416,1),"")</f>
        <v/>
      </c>
      <c r="C416" s="174"/>
      <c r="D416" s="157">
        <f>IFERROR($C$8:INDEX($C$8:$C$3000,COUNTIF($C$8:$C$3000,"?*")),"")</f>
        <v>0</v>
      </c>
      <c r="E416" s="174"/>
      <c r="F416" s="174">
        <f>--ISNUMBER(IFERROR(SEARCH('Project Costing'!#REF!,Services!I423,1),""))</f>
        <v>0</v>
      </c>
      <c r="G416" s="174" t="str">
        <f>IF(F416=1,COUNTIF($F$8:F416,1),"")</f>
        <v/>
      </c>
      <c r="H416" s="174"/>
      <c r="I416" s="157">
        <f>IFERROR($H$8:INDEX($H$8:$H$3000,COUNTIF($H$8:$H$3000,"?*")),"")</f>
        <v>0</v>
      </c>
    </row>
    <row r="417" spans="1:9" x14ac:dyDescent="0.25">
      <c r="A417" s="174">
        <f>--ISNUMBER(IFERROR(SEARCH('Project Costing'!#REF!,Services!I424,1),""))</f>
        <v>0</v>
      </c>
      <c r="B417" s="174" t="str">
        <f>IF(A417=1,COUNTIF($A$8:A417,1),"")</f>
        <v/>
      </c>
      <c r="C417" s="174"/>
      <c r="D417" s="157">
        <f>IFERROR($C$8:INDEX($C$8:$C$3000,COUNTIF($C$8:$C$3000,"?*")),"")</f>
        <v>0</v>
      </c>
      <c r="E417" s="174"/>
      <c r="F417" s="174">
        <f>--ISNUMBER(IFERROR(SEARCH('Project Costing'!#REF!,Services!I424,1),""))</f>
        <v>0</v>
      </c>
      <c r="G417" s="174" t="str">
        <f>IF(F417=1,COUNTIF($F$8:F417,1),"")</f>
        <v/>
      </c>
      <c r="H417" s="174"/>
      <c r="I417" s="157">
        <f>IFERROR($H$8:INDEX($H$8:$H$3000,COUNTIF($H$8:$H$3000,"?*")),"")</f>
        <v>0</v>
      </c>
    </row>
    <row r="418" spans="1:9" x14ac:dyDescent="0.25">
      <c r="A418" s="174">
        <f>--ISNUMBER(IFERROR(SEARCH('Project Costing'!#REF!,Services!I425,1),""))</f>
        <v>0</v>
      </c>
      <c r="B418" s="174" t="str">
        <f>IF(A418=1,COUNTIF($A$8:A418,1),"")</f>
        <v/>
      </c>
      <c r="C418" s="174"/>
      <c r="D418" s="157">
        <f>IFERROR($C$8:INDEX($C$8:$C$3000,COUNTIF($C$8:$C$3000,"?*")),"")</f>
        <v>0</v>
      </c>
      <c r="E418" s="174"/>
      <c r="F418" s="174">
        <f>--ISNUMBER(IFERROR(SEARCH('Project Costing'!#REF!,Services!I425,1),""))</f>
        <v>0</v>
      </c>
      <c r="G418" s="174" t="str">
        <f>IF(F418=1,COUNTIF($F$8:F418,1),"")</f>
        <v/>
      </c>
      <c r="H418" s="174"/>
      <c r="I418" s="157">
        <f>IFERROR($H$8:INDEX($H$8:$H$3000,COUNTIF($H$8:$H$3000,"?*")),"")</f>
        <v>0</v>
      </c>
    </row>
    <row r="419" spans="1:9" x14ac:dyDescent="0.25">
      <c r="A419" s="174">
        <f>--ISNUMBER(IFERROR(SEARCH('Project Costing'!#REF!,Services!I426,1),""))</f>
        <v>0</v>
      </c>
      <c r="B419" s="174" t="str">
        <f>IF(A419=1,COUNTIF($A$8:A419,1),"")</f>
        <v/>
      </c>
      <c r="C419" s="174"/>
      <c r="D419" s="157">
        <f>IFERROR($C$8:INDEX($C$8:$C$3000,COUNTIF($C$8:$C$3000,"?*")),"")</f>
        <v>0</v>
      </c>
      <c r="E419" s="174"/>
      <c r="F419" s="174">
        <f>--ISNUMBER(IFERROR(SEARCH('Project Costing'!#REF!,Services!I426,1),""))</f>
        <v>0</v>
      </c>
      <c r="G419" s="174" t="str">
        <f>IF(F419=1,COUNTIF($F$8:F419,1),"")</f>
        <v/>
      </c>
      <c r="H419" s="174"/>
      <c r="I419" s="157">
        <f>IFERROR($H$8:INDEX($H$8:$H$3000,COUNTIF($H$8:$H$3000,"?*")),"")</f>
        <v>0</v>
      </c>
    </row>
    <row r="420" spans="1:9" x14ac:dyDescent="0.25">
      <c r="A420" s="174">
        <f>--ISNUMBER(IFERROR(SEARCH('Project Costing'!#REF!,Services!I427,1),""))</f>
        <v>0</v>
      </c>
      <c r="B420" s="174" t="str">
        <f>IF(A420=1,COUNTIF($A$8:A420,1),"")</f>
        <v/>
      </c>
      <c r="C420" s="174"/>
      <c r="D420" s="157">
        <f>IFERROR($C$8:INDEX($C$8:$C$3000,COUNTIF($C$8:$C$3000,"?*")),"")</f>
        <v>0</v>
      </c>
      <c r="E420" s="174"/>
      <c r="F420" s="174">
        <f>--ISNUMBER(IFERROR(SEARCH('Project Costing'!#REF!,Services!I427,1),""))</f>
        <v>0</v>
      </c>
      <c r="G420" s="174" t="str">
        <f>IF(F420=1,COUNTIF($F$8:F420,1),"")</f>
        <v/>
      </c>
      <c r="H420" s="174"/>
      <c r="I420" s="157">
        <f>IFERROR($H$8:INDEX($H$8:$H$3000,COUNTIF($H$8:$H$3000,"?*")),"")</f>
        <v>0</v>
      </c>
    </row>
    <row r="421" spans="1:9" x14ac:dyDescent="0.25">
      <c r="A421" s="174">
        <f>--ISNUMBER(IFERROR(SEARCH('Project Costing'!#REF!,Services!I428,1),""))</f>
        <v>0</v>
      </c>
      <c r="B421" s="174" t="str">
        <f>IF(A421=1,COUNTIF($A$8:A421,1),"")</f>
        <v/>
      </c>
      <c r="C421" s="174"/>
      <c r="D421" s="157">
        <f>IFERROR($C$8:INDEX($C$8:$C$3000,COUNTIF($C$8:$C$3000,"?*")),"")</f>
        <v>0</v>
      </c>
      <c r="E421" s="174"/>
      <c r="F421" s="174">
        <f>--ISNUMBER(IFERROR(SEARCH('Project Costing'!#REF!,Services!I428,1),""))</f>
        <v>0</v>
      </c>
      <c r="G421" s="174" t="str">
        <f>IF(F421=1,COUNTIF($F$8:F421,1),"")</f>
        <v/>
      </c>
      <c r="H421" s="174"/>
      <c r="I421" s="157">
        <f>IFERROR($H$8:INDEX($H$8:$H$3000,COUNTIF($H$8:$H$3000,"?*")),"")</f>
        <v>0</v>
      </c>
    </row>
    <row r="422" spans="1:9" x14ac:dyDescent="0.25">
      <c r="A422" s="174">
        <f>--ISNUMBER(IFERROR(SEARCH('Project Costing'!#REF!,Services!I429,1),""))</f>
        <v>0</v>
      </c>
      <c r="B422" s="174" t="str">
        <f>IF(A422=1,COUNTIF($A$8:A422,1),"")</f>
        <v/>
      </c>
      <c r="C422" s="174"/>
      <c r="D422" s="157">
        <f>IFERROR($C$8:INDEX($C$8:$C$3000,COUNTIF($C$8:$C$3000,"?*")),"")</f>
        <v>0</v>
      </c>
      <c r="E422" s="174"/>
      <c r="F422" s="174">
        <f>--ISNUMBER(IFERROR(SEARCH('Project Costing'!#REF!,Services!I429,1),""))</f>
        <v>0</v>
      </c>
      <c r="G422" s="174" t="str">
        <f>IF(F422=1,COUNTIF($F$8:F422,1),"")</f>
        <v/>
      </c>
      <c r="H422" s="174"/>
      <c r="I422" s="157">
        <f>IFERROR($H$8:INDEX($H$8:$H$3000,COUNTIF($H$8:$H$3000,"?*")),"")</f>
        <v>0</v>
      </c>
    </row>
    <row r="423" spans="1:9" x14ac:dyDescent="0.25">
      <c r="A423" s="174">
        <f>--ISNUMBER(IFERROR(SEARCH('Project Costing'!#REF!,Services!I430,1),""))</f>
        <v>0</v>
      </c>
      <c r="B423" s="174" t="str">
        <f>IF(A423=1,COUNTIF($A$8:A423,1),"")</f>
        <v/>
      </c>
      <c r="C423" s="174"/>
      <c r="D423" s="157">
        <f>IFERROR($C$8:INDEX($C$8:$C$3000,COUNTIF($C$8:$C$3000,"?*")),"")</f>
        <v>0</v>
      </c>
      <c r="E423" s="174"/>
      <c r="F423" s="174">
        <f>--ISNUMBER(IFERROR(SEARCH('Project Costing'!#REF!,Services!I430,1),""))</f>
        <v>0</v>
      </c>
      <c r="G423" s="174" t="str">
        <f>IF(F423=1,COUNTIF($F$8:F423,1),"")</f>
        <v/>
      </c>
      <c r="H423" s="174"/>
      <c r="I423" s="157">
        <f>IFERROR($H$8:INDEX($H$8:$H$3000,COUNTIF($H$8:$H$3000,"?*")),"")</f>
        <v>0</v>
      </c>
    </row>
    <row r="424" spans="1:9" x14ac:dyDescent="0.25">
      <c r="A424" s="174">
        <f>--ISNUMBER(IFERROR(SEARCH('Project Costing'!#REF!,Services!I431,1),""))</f>
        <v>0</v>
      </c>
      <c r="B424" s="174" t="str">
        <f>IF(A424=1,COUNTIF($A$8:A424,1),"")</f>
        <v/>
      </c>
      <c r="C424" s="174"/>
      <c r="D424" s="157">
        <f>IFERROR($C$8:INDEX($C$8:$C$3000,COUNTIF($C$8:$C$3000,"?*")),"")</f>
        <v>0</v>
      </c>
      <c r="E424" s="174"/>
      <c r="F424" s="174">
        <f>--ISNUMBER(IFERROR(SEARCH('Project Costing'!#REF!,Services!I431,1),""))</f>
        <v>0</v>
      </c>
      <c r="G424" s="174" t="str">
        <f>IF(F424=1,COUNTIF($F$8:F424,1),"")</f>
        <v/>
      </c>
      <c r="H424" s="174"/>
      <c r="I424" s="157">
        <f>IFERROR($H$8:INDEX($H$8:$H$3000,COUNTIF($H$8:$H$3000,"?*")),"")</f>
        <v>0</v>
      </c>
    </row>
    <row r="425" spans="1:9" x14ac:dyDescent="0.25">
      <c r="A425" s="174">
        <f>--ISNUMBER(IFERROR(SEARCH('Project Costing'!#REF!,Services!I432,1),""))</f>
        <v>0</v>
      </c>
      <c r="B425" s="174" t="str">
        <f>IF(A425=1,COUNTIF($A$8:A425,1),"")</f>
        <v/>
      </c>
      <c r="C425" s="174"/>
      <c r="D425" s="157">
        <f>IFERROR($C$8:INDEX($C$8:$C$3000,COUNTIF($C$8:$C$3000,"?*")),"")</f>
        <v>0</v>
      </c>
      <c r="E425" s="174"/>
      <c r="F425" s="174">
        <f>--ISNUMBER(IFERROR(SEARCH('Project Costing'!#REF!,Services!I432,1),""))</f>
        <v>0</v>
      </c>
      <c r="G425" s="174" t="str">
        <f>IF(F425=1,COUNTIF($F$8:F425,1),"")</f>
        <v/>
      </c>
      <c r="H425" s="174"/>
      <c r="I425" s="157">
        <f>IFERROR($H$8:INDEX($H$8:$H$3000,COUNTIF($H$8:$H$3000,"?*")),"")</f>
        <v>0</v>
      </c>
    </row>
    <row r="426" spans="1:9" x14ac:dyDescent="0.25">
      <c r="A426" s="174">
        <f>--ISNUMBER(IFERROR(SEARCH('Project Costing'!#REF!,Services!I433,1),""))</f>
        <v>0</v>
      </c>
      <c r="B426" s="174" t="str">
        <f>IF(A426=1,COUNTIF($A$8:A426,1),"")</f>
        <v/>
      </c>
      <c r="C426" s="174"/>
      <c r="D426" s="157">
        <f>IFERROR($C$8:INDEX($C$8:$C$3000,COUNTIF($C$8:$C$3000,"?*")),"")</f>
        <v>0</v>
      </c>
      <c r="E426" s="174"/>
      <c r="F426" s="174">
        <f>--ISNUMBER(IFERROR(SEARCH('Project Costing'!#REF!,Services!I433,1),""))</f>
        <v>0</v>
      </c>
      <c r="G426" s="174" t="str">
        <f>IF(F426=1,COUNTIF($F$8:F426,1),"")</f>
        <v/>
      </c>
      <c r="H426" s="174"/>
      <c r="I426" s="157">
        <f>IFERROR($H$8:INDEX($H$8:$H$3000,COUNTIF($H$8:$H$3000,"?*")),"")</f>
        <v>0</v>
      </c>
    </row>
    <row r="427" spans="1:9" x14ac:dyDescent="0.25">
      <c r="A427" s="174">
        <f>--ISNUMBER(IFERROR(SEARCH('Project Costing'!#REF!,Services!I434,1),""))</f>
        <v>0</v>
      </c>
      <c r="B427" s="174" t="str">
        <f>IF(A427=1,COUNTIF($A$8:A427,1),"")</f>
        <v/>
      </c>
      <c r="C427" s="174"/>
      <c r="D427" s="157">
        <f>IFERROR($C$8:INDEX($C$8:$C$3000,COUNTIF($C$8:$C$3000,"?*")),"")</f>
        <v>0</v>
      </c>
      <c r="E427" s="174"/>
      <c r="F427" s="174">
        <f>--ISNUMBER(IFERROR(SEARCH('Project Costing'!#REF!,Services!I434,1),""))</f>
        <v>0</v>
      </c>
      <c r="G427" s="174" t="str">
        <f>IF(F427=1,COUNTIF($F$8:F427,1),"")</f>
        <v/>
      </c>
      <c r="H427" s="174"/>
      <c r="I427" s="157">
        <f>IFERROR($H$8:INDEX($H$8:$H$3000,COUNTIF($H$8:$H$3000,"?*")),"")</f>
        <v>0</v>
      </c>
    </row>
    <row r="428" spans="1:9" x14ac:dyDescent="0.25">
      <c r="A428" s="174">
        <f>--ISNUMBER(IFERROR(SEARCH('Project Costing'!#REF!,Services!I435,1),""))</f>
        <v>0</v>
      </c>
      <c r="B428" s="174" t="str">
        <f>IF(A428=1,COUNTIF($A$8:A428,1),"")</f>
        <v/>
      </c>
      <c r="C428" s="174"/>
      <c r="D428" s="157">
        <f>IFERROR($C$8:INDEX($C$8:$C$3000,COUNTIF($C$8:$C$3000,"?*")),"")</f>
        <v>0</v>
      </c>
      <c r="E428" s="174"/>
      <c r="F428" s="174">
        <f>--ISNUMBER(IFERROR(SEARCH('Project Costing'!#REF!,Services!I435,1),""))</f>
        <v>0</v>
      </c>
      <c r="G428" s="174" t="str">
        <f>IF(F428=1,COUNTIF($F$8:F428,1),"")</f>
        <v/>
      </c>
      <c r="H428" s="174"/>
      <c r="I428" s="157">
        <f>IFERROR($H$8:INDEX($H$8:$H$3000,COUNTIF($H$8:$H$3000,"?*")),"")</f>
        <v>0</v>
      </c>
    </row>
    <row r="429" spans="1:9" x14ac:dyDescent="0.25">
      <c r="A429" s="174">
        <f>--ISNUMBER(IFERROR(SEARCH('Project Costing'!#REF!,Services!I436,1),""))</f>
        <v>0</v>
      </c>
      <c r="B429" s="174" t="str">
        <f>IF(A429=1,COUNTIF($A$8:A429,1),"")</f>
        <v/>
      </c>
      <c r="C429" s="174"/>
      <c r="D429" s="157">
        <f>IFERROR($C$8:INDEX($C$8:$C$3000,COUNTIF($C$8:$C$3000,"?*")),"")</f>
        <v>0</v>
      </c>
      <c r="E429" s="174"/>
      <c r="F429" s="174">
        <f>--ISNUMBER(IFERROR(SEARCH('Project Costing'!#REF!,Services!I436,1),""))</f>
        <v>0</v>
      </c>
      <c r="G429" s="174" t="str">
        <f>IF(F429=1,COUNTIF($F$8:F429,1),"")</f>
        <v/>
      </c>
      <c r="H429" s="174"/>
      <c r="I429" s="157">
        <f>IFERROR($H$8:INDEX($H$8:$H$3000,COUNTIF($H$8:$H$3000,"?*")),"")</f>
        <v>0</v>
      </c>
    </row>
    <row r="430" spans="1:9" x14ac:dyDescent="0.25">
      <c r="A430" s="174">
        <f>--ISNUMBER(IFERROR(SEARCH('Project Costing'!#REF!,Services!I437,1),""))</f>
        <v>0</v>
      </c>
      <c r="B430" s="174" t="str">
        <f>IF(A430=1,COUNTIF($A$8:A430,1),"")</f>
        <v/>
      </c>
      <c r="C430" s="174"/>
      <c r="D430" s="157">
        <f>IFERROR($C$8:INDEX($C$8:$C$3000,COUNTIF($C$8:$C$3000,"?*")),"")</f>
        <v>0</v>
      </c>
      <c r="E430" s="174"/>
      <c r="F430" s="174">
        <f>--ISNUMBER(IFERROR(SEARCH('Project Costing'!#REF!,Services!I437,1),""))</f>
        <v>0</v>
      </c>
      <c r="G430" s="174" t="str">
        <f>IF(F430=1,COUNTIF($F$8:F430,1),"")</f>
        <v/>
      </c>
      <c r="H430" s="174"/>
      <c r="I430" s="157">
        <f>IFERROR($H$8:INDEX($H$8:$H$3000,COUNTIF($H$8:$H$3000,"?*")),"")</f>
        <v>0</v>
      </c>
    </row>
    <row r="431" spans="1:9" x14ac:dyDescent="0.25">
      <c r="A431" s="174">
        <f>--ISNUMBER(IFERROR(SEARCH('Project Costing'!#REF!,Services!I438,1),""))</f>
        <v>0</v>
      </c>
      <c r="B431" s="174" t="str">
        <f>IF(A431=1,COUNTIF($A$8:A431,1),"")</f>
        <v/>
      </c>
      <c r="C431" s="174"/>
      <c r="D431" s="157">
        <f>IFERROR($C$8:INDEX($C$8:$C$3000,COUNTIF($C$8:$C$3000,"?*")),"")</f>
        <v>0</v>
      </c>
      <c r="E431" s="174"/>
      <c r="F431" s="174">
        <f>--ISNUMBER(IFERROR(SEARCH('Project Costing'!#REF!,Services!I438,1),""))</f>
        <v>0</v>
      </c>
      <c r="G431" s="174" t="str">
        <f>IF(F431=1,COUNTIF($F$8:F431,1),"")</f>
        <v/>
      </c>
      <c r="H431" s="174"/>
      <c r="I431" s="157">
        <f>IFERROR($H$8:INDEX($H$8:$H$3000,COUNTIF($H$8:$H$3000,"?*")),"")</f>
        <v>0</v>
      </c>
    </row>
    <row r="432" spans="1:9" x14ac:dyDescent="0.25">
      <c r="A432" s="174">
        <f>--ISNUMBER(IFERROR(SEARCH('Project Costing'!#REF!,Services!I439,1),""))</f>
        <v>0</v>
      </c>
      <c r="B432" s="174" t="str">
        <f>IF(A432=1,COUNTIF($A$8:A432,1),"")</f>
        <v/>
      </c>
      <c r="C432" s="174"/>
      <c r="D432" s="157">
        <f>IFERROR($C$8:INDEX($C$8:$C$3000,COUNTIF($C$8:$C$3000,"?*")),"")</f>
        <v>0</v>
      </c>
      <c r="E432" s="174"/>
      <c r="F432" s="174">
        <f>--ISNUMBER(IFERROR(SEARCH('Project Costing'!#REF!,Services!I439,1),""))</f>
        <v>0</v>
      </c>
      <c r="G432" s="174" t="str">
        <f>IF(F432=1,COUNTIF($F$8:F432,1),"")</f>
        <v/>
      </c>
      <c r="H432" s="174"/>
      <c r="I432" s="157">
        <f>IFERROR($H$8:INDEX($H$8:$H$3000,COUNTIF($H$8:$H$3000,"?*")),"")</f>
        <v>0</v>
      </c>
    </row>
    <row r="433" spans="1:9" x14ac:dyDescent="0.25">
      <c r="A433" s="174">
        <f>--ISNUMBER(IFERROR(SEARCH('Project Costing'!#REF!,Services!I440,1),""))</f>
        <v>0</v>
      </c>
      <c r="B433" s="174" t="str">
        <f>IF(A433=1,COUNTIF($A$8:A433,1),"")</f>
        <v/>
      </c>
      <c r="C433" s="174"/>
      <c r="D433" s="157">
        <f>IFERROR($C$8:INDEX($C$8:$C$3000,COUNTIF($C$8:$C$3000,"?*")),"")</f>
        <v>0</v>
      </c>
      <c r="E433" s="174"/>
      <c r="F433" s="174">
        <f>--ISNUMBER(IFERROR(SEARCH('Project Costing'!#REF!,Services!I440,1),""))</f>
        <v>0</v>
      </c>
      <c r="G433" s="174" t="str">
        <f>IF(F433=1,COUNTIF($F$8:F433,1),"")</f>
        <v/>
      </c>
      <c r="H433" s="174"/>
      <c r="I433" s="157">
        <f>IFERROR($H$8:INDEX($H$8:$H$3000,COUNTIF($H$8:$H$3000,"?*")),"")</f>
        <v>0</v>
      </c>
    </row>
    <row r="434" spans="1:9" x14ac:dyDescent="0.25">
      <c r="A434" s="174">
        <f>--ISNUMBER(IFERROR(SEARCH('Project Costing'!#REF!,Services!I441,1),""))</f>
        <v>0</v>
      </c>
      <c r="B434" s="174" t="str">
        <f>IF(A434=1,COUNTIF($A$8:A434,1),"")</f>
        <v/>
      </c>
      <c r="C434" s="174"/>
      <c r="D434" s="157">
        <f>IFERROR($C$8:INDEX($C$8:$C$3000,COUNTIF($C$8:$C$3000,"?*")),"")</f>
        <v>0</v>
      </c>
      <c r="E434" s="174"/>
      <c r="F434" s="174">
        <f>--ISNUMBER(IFERROR(SEARCH('Project Costing'!#REF!,Services!I441,1),""))</f>
        <v>0</v>
      </c>
      <c r="G434" s="174" t="str">
        <f>IF(F434=1,COUNTIF($F$8:F434,1),"")</f>
        <v/>
      </c>
      <c r="H434" s="174"/>
      <c r="I434" s="157">
        <f>IFERROR($H$8:INDEX($H$8:$H$3000,COUNTIF($H$8:$H$3000,"?*")),"")</f>
        <v>0</v>
      </c>
    </row>
    <row r="435" spans="1:9" x14ac:dyDescent="0.25">
      <c r="A435" s="174">
        <f>--ISNUMBER(IFERROR(SEARCH('Project Costing'!#REF!,Services!I442,1),""))</f>
        <v>0</v>
      </c>
      <c r="B435" s="174" t="str">
        <f>IF(A435=1,COUNTIF($A$8:A435,1),"")</f>
        <v/>
      </c>
      <c r="C435" s="174"/>
      <c r="D435" s="157">
        <f>IFERROR($C$8:INDEX($C$8:$C$3000,COUNTIF($C$8:$C$3000,"?*")),"")</f>
        <v>0</v>
      </c>
      <c r="E435" s="174"/>
      <c r="F435" s="174">
        <f>--ISNUMBER(IFERROR(SEARCH('Project Costing'!#REF!,Services!I442,1),""))</f>
        <v>0</v>
      </c>
      <c r="G435" s="174" t="str">
        <f>IF(F435=1,COUNTIF($F$8:F435,1),"")</f>
        <v/>
      </c>
      <c r="H435" s="174"/>
      <c r="I435" s="157">
        <f>IFERROR($H$8:INDEX($H$8:$H$3000,COUNTIF($H$8:$H$3000,"?*")),"")</f>
        <v>0</v>
      </c>
    </row>
    <row r="436" spans="1:9" x14ac:dyDescent="0.25">
      <c r="A436" s="174">
        <f>--ISNUMBER(IFERROR(SEARCH('Project Costing'!#REF!,Services!I443,1),""))</f>
        <v>0</v>
      </c>
      <c r="B436" s="174" t="str">
        <f>IF(A436=1,COUNTIF($A$8:A436,1),"")</f>
        <v/>
      </c>
      <c r="C436" s="174"/>
      <c r="D436" s="157">
        <f>IFERROR($C$8:INDEX($C$8:$C$3000,COUNTIF($C$8:$C$3000,"?*")),"")</f>
        <v>0</v>
      </c>
      <c r="E436" s="174"/>
      <c r="F436" s="174">
        <f>--ISNUMBER(IFERROR(SEARCH('Project Costing'!#REF!,Services!I443,1),""))</f>
        <v>0</v>
      </c>
      <c r="G436" s="174" t="str">
        <f>IF(F436=1,COUNTIF($F$8:F436,1),"")</f>
        <v/>
      </c>
      <c r="H436" s="174"/>
      <c r="I436" s="157">
        <f>IFERROR($H$8:INDEX($H$8:$H$3000,COUNTIF($H$8:$H$3000,"?*")),"")</f>
        <v>0</v>
      </c>
    </row>
    <row r="437" spans="1:9" x14ac:dyDescent="0.25">
      <c r="A437" s="174">
        <f>--ISNUMBER(IFERROR(SEARCH('Project Costing'!#REF!,Services!I444,1),""))</f>
        <v>0</v>
      </c>
      <c r="B437" s="174" t="str">
        <f>IF(A437=1,COUNTIF($A$8:A437,1),"")</f>
        <v/>
      </c>
      <c r="C437" s="174"/>
      <c r="D437" s="157">
        <f>IFERROR($C$8:INDEX($C$8:$C$3000,COUNTIF($C$8:$C$3000,"?*")),"")</f>
        <v>0</v>
      </c>
      <c r="E437" s="174"/>
      <c r="F437" s="174">
        <f>--ISNUMBER(IFERROR(SEARCH('Project Costing'!#REF!,Services!I444,1),""))</f>
        <v>0</v>
      </c>
      <c r="G437" s="174" t="str">
        <f>IF(F437=1,COUNTIF($F$8:F437,1),"")</f>
        <v/>
      </c>
      <c r="H437" s="174"/>
      <c r="I437" s="157">
        <f>IFERROR($H$8:INDEX($H$8:$H$3000,COUNTIF($H$8:$H$3000,"?*")),"")</f>
        <v>0</v>
      </c>
    </row>
    <row r="438" spans="1:9" x14ac:dyDescent="0.25">
      <c r="A438" s="174">
        <f>--ISNUMBER(IFERROR(SEARCH('Project Costing'!#REF!,Services!I445,1),""))</f>
        <v>0</v>
      </c>
      <c r="B438" s="174" t="str">
        <f>IF(A438=1,COUNTIF($A$8:A438,1),"")</f>
        <v/>
      </c>
      <c r="C438" s="174"/>
      <c r="D438" s="157">
        <f>IFERROR($C$8:INDEX($C$8:$C$3000,COUNTIF($C$8:$C$3000,"?*")),"")</f>
        <v>0</v>
      </c>
      <c r="E438" s="174"/>
      <c r="F438" s="174">
        <f>--ISNUMBER(IFERROR(SEARCH('Project Costing'!#REF!,Services!I445,1),""))</f>
        <v>0</v>
      </c>
      <c r="G438" s="174" t="str">
        <f>IF(F438=1,COUNTIF($F$8:F438,1),"")</f>
        <v/>
      </c>
      <c r="H438" s="174"/>
      <c r="I438" s="157">
        <f>IFERROR($H$8:INDEX($H$8:$H$3000,COUNTIF($H$8:$H$3000,"?*")),"")</f>
        <v>0</v>
      </c>
    </row>
    <row r="439" spans="1:9" x14ac:dyDescent="0.25">
      <c r="A439" s="174">
        <f>--ISNUMBER(IFERROR(SEARCH('Project Costing'!#REF!,Services!I446,1),""))</f>
        <v>0</v>
      </c>
      <c r="B439" s="174" t="str">
        <f>IF(A439=1,COUNTIF($A$8:A439,1),"")</f>
        <v/>
      </c>
      <c r="C439" s="174"/>
      <c r="D439" s="157">
        <f>IFERROR($C$8:INDEX($C$8:$C$3000,COUNTIF($C$8:$C$3000,"?*")),"")</f>
        <v>0</v>
      </c>
      <c r="E439" s="174"/>
      <c r="F439" s="174">
        <f>--ISNUMBER(IFERROR(SEARCH('Project Costing'!#REF!,Services!I446,1),""))</f>
        <v>0</v>
      </c>
      <c r="G439" s="174" t="str">
        <f>IF(F439=1,COUNTIF($F$8:F439,1),"")</f>
        <v/>
      </c>
      <c r="H439" s="174"/>
      <c r="I439" s="157">
        <f>IFERROR($H$8:INDEX($H$8:$H$3000,COUNTIF($H$8:$H$3000,"?*")),"")</f>
        <v>0</v>
      </c>
    </row>
    <row r="440" spans="1:9" x14ac:dyDescent="0.25">
      <c r="A440" s="174">
        <f>--ISNUMBER(IFERROR(SEARCH('Project Costing'!#REF!,Services!I447,1),""))</f>
        <v>0</v>
      </c>
      <c r="B440" s="174" t="str">
        <f>IF(A440=1,COUNTIF($A$8:A440,1),"")</f>
        <v/>
      </c>
      <c r="C440" s="174"/>
      <c r="D440" s="157">
        <f>IFERROR($C$8:INDEX($C$8:$C$3000,COUNTIF($C$8:$C$3000,"?*")),"")</f>
        <v>0</v>
      </c>
      <c r="E440" s="174"/>
      <c r="F440" s="174">
        <f>--ISNUMBER(IFERROR(SEARCH('Project Costing'!#REF!,Services!I447,1),""))</f>
        <v>0</v>
      </c>
      <c r="G440" s="174" t="str">
        <f>IF(F440=1,COUNTIF($F$8:F440,1),"")</f>
        <v/>
      </c>
      <c r="H440" s="174"/>
      <c r="I440" s="157">
        <f>IFERROR($H$8:INDEX($H$8:$H$3000,COUNTIF($H$8:$H$3000,"?*")),"")</f>
        <v>0</v>
      </c>
    </row>
    <row r="441" spans="1:9" x14ac:dyDescent="0.25">
      <c r="A441" s="174">
        <f>--ISNUMBER(IFERROR(SEARCH('Project Costing'!#REF!,Services!I448,1),""))</f>
        <v>0</v>
      </c>
      <c r="B441" s="174" t="str">
        <f>IF(A441=1,COUNTIF($A$8:A441,1),"")</f>
        <v/>
      </c>
      <c r="C441" s="174"/>
      <c r="D441" s="157">
        <f>IFERROR($C$8:INDEX($C$8:$C$3000,COUNTIF($C$8:$C$3000,"?*")),"")</f>
        <v>0</v>
      </c>
      <c r="E441" s="174"/>
      <c r="F441" s="174">
        <f>--ISNUMBER(IFERROR(SEARCH('Project Costing'!#REF!,Services!I448,1),""))</f>
        <v>0</v>
      </c>
      <c r="G441" s="174" t="str">
        <f>IF(F441=1,COUNTIF($F$8:F441,1),"")</f>
        <v/>
      </c>
      <c r="H441" s="174"/>
      <c r="I441" s="157">
        <f>IFERROR($H$8:INDEX($H$8:$H$3000,COUNTIF($H$8:$H$3000,"?*")),"")</f>
        <v>0</v>
      </c>
    </row>
    <row r="442" spans="1:9" x14ac:dyDescent="0.25">
      <c r="A442" s="174">
        <f>--ISNUMBER(IFERROR(SEARCH('Project Costing'!#REF!,Services!I449,1),""))</f>
        <v>0</v>
      </c>
      <c r="B442" s="174" t="str">
        <f>IF(A442=1,COUNTIF($A$8:A442,1),"")</f>
        <v/>
      </c>
      <c r="C442" s="174"/>
      <c r="D442" s="157">
        <f>IFERROR($C$8:INDEX($C$8:$C$3000,COUNTIF($C$8:$C$3000,"?*")),"")</f>
        <v>0</v>
      </c>
      <c r="E442" s="174"/>
      <c r="F442" s="174">
        <f>--ISNUMBER(IFERROR(SEARCH('Project Costing'!#REF!,Services!I449,1),""))</f>
        <v>0</v>
      </c>
      <c r="G442" s="174" t="str">
        <f>IF(F442=1,COUNTIF($F$8:F442,1),"")</f>
        <v/>
      </c>
      <c r="H442" s="174"/>
      <c r="I442" s="157">
        <f>IFERROR($H$8:INDEX($H$8:$H$3000,COUNTIF($H$8:$H$3000,"?*")),"")</f>
        <v>0</v>
      </c>
    </row>
    <row r="443" spans="1:9" x14ac:dyDescent="0.25">
      <c r="A443" s="174">
        <f>--ISNUMBER(IFERROR(SEARCH('Project Costing'!#REF!,Services!I450,1),""))</f>
        <v>0</v>
      </c>
      <c r="B443" s="174" t="str">
        <f>IF(A443=1,COUNTIF($A$8:A443,1),"")</f>
        <v/>
      </c>
      <c r="C443" s="174"/>
      <c r="D443" s="157">
        <f>IFERROR($C$8:INDEX($C$8:$C$3000,COUNTIF($C$8:$C$3000,"?*")),"")</f>
        <v>0</v>
      </c>
      <c r="E443" s="174"/>
      <c r="F443" s="174">
        <f>--ISNUMBER(IFERROR(SEARCH('Project Costing'!#REF!,Services!I450,1),""))</f>
        <v>0</v>
      </c>
      <c r="G443" s="174" t="str">
        <f>IF(F443=1,COUNTIF($F$8:F443,1),"")</f>
        <v/>
      </c>
      <c r="H443" s="174"/>
      <c r="I443" s="157">
        <f>IFERROR($H$8:INDEX($H$8:$H$3000,COUNTIF($H$8:$H$3000,"?*")),"")</f>
        <v>0</v>
      </c>
    </row>
    <row r="444" spans="1:9" x14ac:dyDescent="0.25">
      <c r="A444" s="174">
        <f>--ISNUMBER(IFERROR(SEARCH('Project Costing'!#REF!,Services!I451,1),""))</f>
        <v>0</v>
      </c>
      <c r="B444" s="174" t="str">
        <f>IF(A444=1,COUNTIF($A$8:A444,1),"")</f>
        <v/>
      </c>
      <c r="C444" s="174"/>
      <c r="D444" s="157">
        <f>IFERROR($C$8:INDEX($C$8:$C$3000,COUNTIF($C$8:$C$3000,"?*")),"")</f>
        <v>0</v>
      </c>
      <c r="E444" s="174"/>
      <c r="F444" s="174">
        <f>--ISNUMBER(IFERROR(SEARCH('Project Costing'!#REF!,Services!I451,1),""))</f>
        <v>0</v>
      </c>
      <c r="G444" s="174" t="str">
        <f>IF(F444=1,COUNTIF($F$8:F444,1),"")</f>
        <v/>
      </c>
      <c r="H444" s="174"/>
      <c r="I444" s="157">
        <f>IFERROR($H$8:INDEX($H$8:$H$3000,COUNTIF($H$8:$H$3000,"?*")),"")</f>
        <v>0</v>
      </c>
    </row>
    <row r="445" spans="1:9" x14ac:dyDescent="0.25">
      <c r="A445" s="174">
        <f>--ISNUMBER(IFERROR(SEARCH('Project Costing'!#REF!,Services!I452,1),""))</f>
        <v>0</v>
      </c>
      <c r="B445" s="174" t="str">
        <f>IF(A445=1,COUNTIF($A$8:A445,1),"")</f>
        <v/>
      </c>
      <c r="C445" s="174"/>
      <c r="D445" s="157">
        <f>IFERROR($C$8:INDEX($C$8:$C$3000,COUNTIF($C$8:$C$3000,"?*")),"")</f>
        <v>0</v>
      </c>
      <c r="E445" s="174"/>
      <c r="F445" s="174">
        <f>--ISNUMBER(IFERROR(SEARCH('Project Costing'!#REF!,Services!I452,1),""))</f>
        <v>0</v>
      </c>
      <c r="G445" s="174" t="str">
        <f>IF(F445=1,COUNTIF($F$8:F445,1),"")</f>
        <v/>
      </c>
      <c r="H445" s="174"/>
      <c r="I445" s="157">
        <f>IFERROR($H$8:INDEX($H$8:$H$3000,COUNTIF($H$8:$H$3000,"?*")),"")</f>
        <v>0</v>
      </c>
    </row>
    <row r="446" spans="1:9" x14ac:dyDescent="0.25">
      <c r="A446" s="174">
        <f>--ISNUMBER(IFERROR(SEARCH('Project Costing'!#REF!,Services!I453,1),""))</f>
        <v>0</v>
      </c>
      <c r="B446" s="174" t="str">
        <f>IF(A446=1,COUNTIF($A$8:A446,1),"")</f>
        <v/>
      </c>
      <c r="C446" s="174"/>
      <c r="D446" s="157">
        <f>IFERROR($C$8:INDEX($C$8:$C$3000,COUNTIF($C$8:$C$3000,"?*")),"")</f>
        <v>0</v>
      </c>
      <c r="E446" s="174"/>
      <c r="F446" s="174">
        <f>--ISNUMBER(IFERROR(SEARCH('Project Costing'!#REF!,Services!I453,1),""))</f>
        <v>0</v>
      </c>
      <c r="G446" s="174" t="str">
        <f>IF(F446=1,COUNTIF($F$8:F446,1),"")</f>
        <v/>
      </c>
      <c r="H446" s="174"/>
      <c r="I446" s="157">
        <f>IFERROR($H$8:INDEX($H$8:$H$3000,COUNTIF($H$8:$H$3000,"?*")),"")</f>
        <v>0</v>
      </c>
    </row>
    <row r="447" spans="1:9" x14ac:dyDescent="0.25">
      <c r="A447" s="174">
        <f>--ISNUMBER(IFERROR(SEARCH('Project Costing'!#REF!,Services!I454,1),""))</f>
        <v>0</v>
      </c>
      <c r="B447" s="174" t="str">
        <f>IF(A447=1,COUNTIF($A$8:A447,1),"")</f>
        <v/>
      </c>
      <c r="C447" s="174"/>
      <c r="D447" s="157">
        <f>IFERROR($C$8:INDEX($C$8:$C$3000,COUNTIF($C$8:$C$3000,"?*")),"")</f>
        <v>0</v>
      </c>
      <c r="E447" s="174"/>
      <c r="F447" s="174">
        <f>--ISNUMBER(IFERROR(SEARCH('Project Costing'!#REF!,Services!I454,1),""))</f>
        <v>0</v>
      </c>
      <c r="G447" s="174" t="str">
        <f>IF(F447=1,COUNTIF($F$8:F447,1),"")</f>
        <v/>
      </c>
      <c r="H447" s="174"/>
      <c r="I447" s="157">
        <f>IFERROR($H$8:INDEX($H$8:$H$3000,COUNTIF($H$8:$H$3000,"?*")),"")</f>
        <v>0</v>
      </c>
    </row>
    <row r="448" spans="1:9" x14ac:dyDescent="0.25">
      <c r="A448" s="174">
        <f>--ISNUMBER(IFERROR(SEARCH('Project Costing'!#REF!,Services!I455,1),""))</f>
        <v>0</v>
      </c>
      <c r="B448" s="174" t="str">
        <f>IF(A448=1,COUNTIF($A$8:A448,1),"")</f>
        <v/>
      </c>
      <c r="C448" s="174"/>
      <c r="D448" s="157">
        <f>IFERROR($C$8:INDEX($C$8:$C$3000,COUNTIF($C$8:$C$3000,"?*")),"")</f>
        <v>0</v>
      </c>
      <c r="E448" s="174"/>
      <c r="F448" s="174">
        <f>--ISNUMBER(IFERROR(SEARCH('Project Costing'!#REF!,Services!I455,1),""))</f>
        <v>0</v>
      </c>
      <c r="G448" s="174" t="str">
        <f>IF(F448=1,COUNTIF($F$8:F448,1),"")</f>
        <v/>
      </c>
      <c r="H448" s="174"/>
      <c r="I448" s="157">
        <f>IFERROR($H$8:INDEX($H$8:$H$3000,COUNTIF($H$8:$H$3000,"?*")),"")</f>
        <v>0</v>
      </c>
    </row>
    <row r="449" spans="1:9" x14ac:dyDescent="0.25">
      <c r="A449" s="174">
        <f>--ISNUMBER(IFERROR(SEARCH('Project Costing'!#REF!,Services!I456,1),""))</f>
        <v>0</v>
      </c>
      <c r="B449" s="174" t="str">
        <f>IF(A449=1,COUNTIF($A$8:A449,1),"")</f>
        <v/>
      </c>
      <c r="C449" s="174"/>
      <c r="D449" s="157">
        <f>IFERROR($C$8:INDEX($C$8:$C$3000,COUNTIF($C$8:$C$3000,"?*")),"")</f>
        <v>0</v>
      </c>
      <c r="E449" s="174"/>
      <c r="F449" s="174">
        <f>--ISNUMBER(IFERROR(SEARCH('Project Costing'!#REF!,Services!I456,1),""))</f>
        <v>0</v>
      </c>
      <c r="G449" s="174" t="str">
        <f>IF(F449=1,COUNTIF($F$8:F449,1),"")</f>
        <v/>
      </c>
      <c r="H449" s="174"/>
      <c r="I449" s="157">
        <f>IFERROR($H$8:INDEX($H$8:$H$3000,COUNTIF($H$8:$H$3000,"?*")),"")</f>
        <v>0</v>
      </c>
    </row>
    <row r="450" spans="1:9" x14ac:dyDescent="0.25">
      <c r="A450" s="174">
        <f>--ISNUMBER(IFERROR(SEARCH('Project Costing'!#REF!,Services!I457,1),""))</f>
        <v>0</v>
      </c>
      <c r="B450" s="174" t="str">
        <f>IF(A450=1,COUNTIF($A$8:A450,1),"")</f>
        <v/>
      </c>
      <c r="C450" s="174"/>
      <c r="D450" s="157">
        <f>IFERROR($C$8:INDEX($C$8:$C$3000,COUNTIF($C$8:$C$3000,"?*")),"")</f>
        <v>0</v>
      </c>
      <c r="E450" s="174"/>
      <c r="F450" s="174">
        <f>--ISNUMBER(IFERROR(SEARCH('Project Costing'!#REF!,Services!I457,1),""))</f>
        <v>0</v>
      </c>
      <c r="G450" s="174" t="str">
        <f>IF(F450=1,COUNTIF($F$8:F450,1),"")</f>
        <v/>
      </c>
      <c r="H450" s="174"/>
      <c r="I450" s="157">
        <f>IFERROR($H$8:INDEX($H$8:$H$3000,COUNTIF($H$8:$H$3000,"?*")),"")</f>
        <v>0</v>
      </c>
    </row>
    <row r="451" spans="1:9" x14ac:dyDescent="0.25">
      <c r="A451" s="174">
        <f>--ISNUMBER(IFERROR(SEARCH('Project Costing'!#REF!,Services!I458,1),""))</f>
        <v>0</v>
      </c>
      <c r="B451" s="174" t="str">
        <f>IF(A451=1,COUNTIF($A$8:A451,1),"")</f>
        <v/>
      </c>
      <c r="C451" s="174"/>
      <c r="D451" s="157">
        <f>IFERROR($C$8:INDEX($C$8:$C$3000,COUNTIF($C$8:$C$3000,"?*")),"")</f>
        <v>0</v>
      </c>
      <c r="E451" s="174"/>
      <c r="F451" s="174">
        <f>--ISNUMBER(IFERROR(SEARCH('Project Costing'!#REF!,Services!I458,1),""))</f>
        <v>0</v>
      </c>
      <c r="G451" s="174" t="str">
        <f>IF(F451=1,COUNTIF($F$8:F451,1),"")</f>
        <v/>
      </c>
      <c r="H451" s="174"/>
      <c r="I451" s="157">
        <f>IFERROR($H$8:INDEX($H$8:$H$3000,COUNTIF($H$8:$H$3000,"?*")),"")</f>
        <v>0</v>
      </c>
    </row>
    <row r="452" spans="1:9" x14ac:dyDescent="0.25">
      <c r="A452" s="174">
        <f>--ISNUMBER(IFERROR(SEARCH('Project Costing'!#REF!,Services!I459,1),""))</f>
        <v>0</v>
      </c>
      <c r="B452" s="174" t="str">
        <f>IF(A452=1,COUNTIF($A$8:A452,1),"")</f>
        <v/>
      </c>
      <c r="C452" s="174"/>
      <c r="D452" s="157">
        <f>IFERROR($C$8:INDEX($C$8:$C$3000,COUNTIF($C$8:$C$3000,"?*")),"")</f>
        <v>0</v>
      </c>
      <c r="E452" s="174"/>
      <c r="F452" s="174">
        <f>--ISNUMBER(IFERROR(SEARCH('Project Costing'!#REF!,Services!I459,1),""))</f>
        <v>0</v>
      </c>
      <c r="G452" s="174" t="str">
        <f>IF(F452=1,COUNTIF($F$8:F452,1),"")</f>
        <v/>
      </c>
      <c r="H452" s="174"/>
      <c r="I452" s="157">
        <f>IFERROR($H$8:INDEX($H$8:$H$3000,COUNTIF($H$8:$H$3000,"?*")),"")</f>
        <v>0</v>
      </c>
    </row>
    <row r="453" spans="1:9" x14ac:dyDescent="0.25">
      <c r="A453" s="174">
        <f>--ISNUMBER(IFERROR(SEARCH('Project Costing'!#REF!,Services!I460,1),""))</f>
        <v>0</v>
      </c>
      <c r="B453" s="174" t="str">
        <f>IF(A453=1,COUNTIF($A$8:A453,1),"")</f>
        <v/>
      </c>
      <c r="C453" s="174"/>
      <c r="D453" s="157">
        <f>IFERROR($C$8:INDEX($C$8:$C$3000,COUNTIF($C$8:$C$3000,"?*")),"")</f>
        <v>0</v>
      </c>
      <c r="E453" s="174"/>
      <c r="F453" s="174">
        <f>--ISNUMBER(IFERROR(SEARCH('Project Costing'!#REF!,Services!I460,1),""))</f>
        <v>0</v>
      </c>
      <c r="G453" s="174" t="str">
        <f>IF(F453=1,COUNTIF($F$8:F453,1),"")</f>
        <v/>
      </c>
      <c r="H453" s="174"/>
      <c r="I453" s="157">
        <f>IFERROR($H$8:INDEX($H$8:$H$3000,COUNTIF($H$8:$H$3000,"?*")),"")</f>
        <v>0</v>
      </c>
    </row>
    <row r="454" spans="1:9" x14ac:dyDescent="0.25">
      <c r="A454" s="174">
        <f>--ISNUMBER(IFERROR(SEARCH('Project Costing'!#REF!,Services!I461,1),""))</f>
        <v>0</v>
      </c>
      <c r="B454" s="174" t="str">
        <f>IF(A454=1,COUNTIF($A$8:A454,1),"")</f>
        <v/>
      </c>
      <c r="C454" s="174"/>
      <c r="D454" s="157">
        <f>IFERROR($C$8:INDEX($C$8:$C$3000,COUNTIF($C$8:$C$3000,"?*")),"")</f>
        <v>0</v>
      </c>
      <c r="E454" s="174"/>
      <c r="F454" s="174">
        <f>--ISNUMBER(IFERROR(SEARCH('Project Costing'!#REF!,Services!I461,1),""))</f>
        <v>0</v>
      </c>
      <c r="G454" s="174" t="str">
        <f>IF(F454=1,COUNTIF($F$8:F454,1),"")</f>
        <v/>
      </c>
      <c r="H454" s="174"/>
      <c r="I454" s="157">
        <f>IFERROR($H$8:INDEX($H$8:$H$3000,COUNTIF($H$8:$H$3000,"?*")),"")</f>
        <v>0</v>
      </c>
    </row>
    <row r="455" spans="1:9" x14ac:dyDescent="0.25">
      <c r="A455" s="174">
        <f>--ISNUMBER(IFERROR(SEARCH('Project Costing'!#REF!,Services!I462,1),""))</f>
        <v>0</v>
      </c>
      <c r="B455" s="174" t="str">
        <f>IF(A455=1,COUNTIF($A$8:A455,1),"")</f>
        <v/>
      </c>
      <c r="C455" s="174"/>
      <c r="D455" s="157">
        <f>IFERROR($C$8:INDEX($C$8:$C$3000,COUNTIF($C$8:$C$3000,"?*")),"")</f>
        <v>0</v>
      </c>
      <c r="E455" s="174"/>
      <c r="F455" s="174">
        <f>--ISNUMBER(IFERROR(SEARCH('Project Costing'!#REF!,Services!I462,1),""))</f>
        <v>0</v>
      </c>
      <c r="G455" s="174" t="str">
        <f>IF(F455=1,COUNTIF($F$8:F455,1),"")</f>
        <v/>
      </c>
      <c r="H455" s="174"/>
      <c r="I455" s="157">
        <f>IFERROR($H$8:INDEX($H$8:$H$3000,COUNTIF($H$8:$H$3000,"?*")),"")</f>
        <v>0</v>
      </c>
    </row>
    <row r="456" spans="1:9" x14ac:dyDescent="0.25">
      <c r="A456" s="174">
        <f>--ISNUMBER(IFERROR(SEARCH('Project Costing'!#REF!,Services!I463,1),""))</f>
        <v>0</v>
      </c>
      <c r="B456" s="174" t="str">
        <f>IF(A456=1,COUNTIF($A$8:A456,1),"")</f>
        <v/>
      </c>
      <c r="C456" s="174"/>
      <c r="D456" s="157">
        <f>IFERROR($C$8:INDEX($C$8:$C$3000,COUNTIF($C$8:$C$3000,"?*")),"")</f>
        <v>0</v>
      </c>
      <c r="E456" s="174"/>
      <c r="F456" s="174">
        <f>--ISNUMBER(IFERROR(SEARCH('Project Costing'!#REF!,Services!I463,1),""))</f>
        <v>0</v>
      </c>
      <c r="G456" s="174" t="str">
        <f>IF(F456=1,COUNTIF($F$8:F456,1),"")</f>
        <v/>
      </c>
      <c r="H456" s="174"/>
      <c r="I456" s="157">
        <f>IFERROR($H$8:INDEX($H$8:$H$3000,COUNTIF($H$8:$H$3000,"?*")),"")</f>
        <v>0</v>
      </c>
    </row>
    <row r="457" spans="1:9" x14ac:dyDescent="0.25">
      <c r="A457" s="174">
        <f>--ISNUMBER(IFERROR(SEARCH('Project Costing'!#REF!,Services!I464,1),""))</f>
        <v>0</v>
      </c>
      <c r="B457" s="174" t="str">
        <f>IF(A457=1,COUNTIF($A$8:A457,1),"")</f>
        <v/>
      </c>
      <c r="C457" s="174"/>
      <c r="D457" s="157">
        <f>IFERROR($C$8:INDEX($C$8:$C$3000,COUNTIF($C$8:$C$3000,"?*")),"")</f>
        <v>0</v>
      </c>
      <c r="E457" s="174"/>
      <c r="F457" s="174">
        <f>--ISNUMBER(IFERROR(SEARCH('Project Costing'!#REF!,Services!I464,1),""))</f>
        <v>0</v>
      </c>
      <c r="G457" s="174" t="str">
        <f>IF(F457=1,COUNTIF($F$8:F457,1),"")</f>
        <v/>
      </c>
      <c r="H457" s="174"/>
      <c r="I457" s="157">
        <f>IFERROR($H$8:INDEX($H$8:$H$3000,COUNTIF($H$8:$H$3000,"?*")),"")</f>
        <v>0</v>
      </c>
    </row>
    <row r="458" spans="1:9" x14ac:dyDescent="0.25">
      <c r="A458" s="174">
        <f>--ISNUMBER(IFERROR(SEARCH('Project Costing'!#REF!,Services!I465,1),""))</f>
        <v>0</v>
      </c>
      <c r="B458" s="174" t="str">
        <f>IF(A458=1,COUNTIF($A$8:A458,1),"")</f>
        <v/>
      </c>
      <c r="C458" s="174"/>
      <c r="D458" s="157">
        <f>IFERROR($C$8:INDEX($C$8:$C$3000,COUNTIF($C$8:$C$3000,"?*")),"")</f>
        <v>0</v>
      </c>
      <c r="E458" s="174"/>
      <c r="F458" s="174">
        <f>--ISNUMBER(IFERROR(SEARCH('Project Costing'!#REF!,Services!I465,1),""))</f>
        <v>0</v>
      </c>
      <c r="G458" s="174" t="str">
        <f>IF(F458=1,COUNTIF($F$8:F458,1),"")</f>
        <v/>
      </c>
      <c r="H458" s="174"/>
      <c r="I458" s="157">
        <f>IFERROR($H$8:INDEX($H$8:$H$3000,COUNTIF($H$8:$H$3000,"?*")),"")</f>
        <v>0</v>
      </c>
    </row>
    <row r="459" spans="1:9" x14ac:dyDescent="0.25">
      <c r="A459" s="174">
        <f>--ISNUMBER(IFERROR(SEARCH('Project Costing'!#REF!,Services!I466,1),""))</f>
        <v>0</v>
      </c>
      <c r="B459" s="174" t="str">
        <f>IF(A459=1,COUNTIF($A$8:A459,1),"")</f>
        <v/>
      </c>
      <c r="C459" s="174"/>
      <c r="D459" s="157">
        <f>IFERROR($C$8:INDEX($C$8:$C$3000,COUNTIF($C$8:$C$3000,"?*")),"")</f>
        <v>0</v>
      </c>
      <c r="E459" s="174"/>
      <c r="F459" s="174">
        <f>--ISNUMBER(IFERROR(SEARCH('Project Costing'!#REF!,Services!I466,1),""))</f>
        <v>0</v>
      </c>
      <c r="G459" s="174" t="str">
        <f>IF(F459=1,COUNTIF($F$8:F459,1),"")</f>
        <v/>
      </c>
      <c r="H459" s="174"/>
      <c r="I459" s="157">
        <f>IFERROR($H$8:INDEX($H$8:$H$3000,COUNTIF($H$8:$H$3000,"?*")),"")</f>
        <v>0</v>
      </c>
    </row>
    <row r="460" spans="1:9" x14ac:dyDescent="0.25">
      <c r="A460" s="174">
        <f>--ISNUMBER(IFERROR(SEARCH('Project Costing'!#REF!,Services!I467,1),""))</f>
        <v>0</v>
      </c>
      <c r="B460" s="174" t="str">
        <f>IF(A460=1,COUNTIF($A$8:A460,1),"")</f>
        <v/>
      </c>
      <c r="C460" s="174"/>
      <c r="D460" s="157">
        <f>IFERROR($C$8:INDEX($C$8:$C$3000,COUNTIF($C$8:$C$3000,"?*")),"")</f>
        <v>0</v>
      </c>
      <c r="E460" s="174"/>
      <c r="F460" s="174">
        <f>--ISNUMBER(IFERROR(SEARCH('Project Costing'!#REF!,Services!I467,1),""))</f>
        <v>0</v>
      </c>
      <c r="G460" s="174" t="str">
        <f>IF(F460=1,COUNTIF($F$8:F460,1),"")</f>
        <v/>
      </c>
      <c r="H460" s="174"/>
      <c r="I460" s="157">
        <f>IFERROR($H$8:INDEX($H$8:$H$3000,COUNTIF($H$8:$H$3000,"?*")),"")</f>
        <v>0</v>
      </c>
    </row>
    <row r="461" spans="1:9" x14ac:dyDescent="0.25">
      <c r="A461" s="174">
        <f>--ISNUMBER(IFERROR(SEARCH('Project Costing'!#REF!,Services!I468,1),""))</f>
        <v>0</v>
      </c>
      <c r="B461" s="174" t="str">
        <f>IF(A461=1,COUNTIF($A$8:A461,1),"")</f>
        <v/>
      </c>
      <c r="C461" s="174"/>
      <c r="D461" s="157">
        <f>IFERROR($C$8:INDEX($C$8:$C$3000,COUNTIF($C$8:$C$3000,"?*")),"")</f>
        <v>0</v>
      </c>
      <c r="E461" s="174"/>
      <c r="F461" s="174">
        <f>--ISNUMBER(IFERROR(SEARCH('Project Costing'!#REF!,Services!I468,1),""))</f>
        <v>0</v>
      </c>
      <c r="G461" s="174" t="str">
        <f>IF(F461=1,COUNTIF($F$8:F461,1),"")</f>
        <v/>
      </c>
      <c r="H461" s="174"/>
      <c r="I461" s="157">
        <f>IFERROR($H$8:INDEX($H$8:$H$3000,COUNTIF($H$8:$H$3000,"?*")),"")</f>
        <v>0</v>
      </c>
    </row>
    <row r="462" spans="1:9" x14ac:dyDescent="0.25">
      <c r="A462" s="174">
        <f>--ISNUMBER(IFERROR(SEARCH('Project Costing'!#REF!,Services!I469,1),""))</f>
        <v>0</v>
      </c>
      <c r="B462" s="174" t="str">
        <f>IF(A462=1,COUNTIF($A$8:A462,1),"")</f>
        <v/>
      </c>
      <c r="C462" s="174"/>
      <c r="D462" s="157">
        <f>IFERROR($C$8:INDEX($C$8:$C$3000,COUNTIF($C$8:$C$3000,"?*")),"")</f>
        <v>0</v>
      </c>
      <c r="E462" s="174"/>
      <c r="F462" s="174">
        <f>--ISNUMBER(IFERROR(SEARCH('Project Costing'!#REF!,Services!I469,1),""))</f>
        <v>0</v>
      </c>
      <c r="G462" s="174" t="str">
        <f>IF(F462=1,COUNTIF($F$8:F462,1),"")</f>
        <v/>
      </c>
      <c r="H462" s="174"/>
      <c r="I462" s="157">
        <f>IFERROR($H$8:INDEX($H$8:$H$3000,COUNTIF($H$8:$H$3000,"?*")),"")</f>
        <v>0</v>
      </c>
    </row>
    <row r="463" spans="1:9" x14ac:dyDescent="0.25">
      <c r="A463" s="174">
        <f>--ISNUMBER(IFERROR(SEARCH('Project Costing'!#REF!,Services!I470,1),""))</f>
        <v>0</v>
      </c>
      <c r="B463" s="174" t="str">
        <f>IF(A463=1,COUNTIF($A$8:A463,1),"")</f>
        <v/>
      </c>
      <c r="C463" s="174"/>
      <c r="D463" s="157">
        <f>IFERROR($C$8:INDEX($C$8:$C$3000,COUNTIF($C$8:$C$3000,"?*")),"")</f>
        <v>0</v>
      </c>
      <c r="E463" s="174"/>
      <c r="F463" s="174">
        <f>--ISNUMBER(IFERROR(SEARCH('Project Costing'!#REF!,Services!I470,1),""))</f>
        <v>0</v>
      </c>
      <c r="G463" s="174" t="str">
        <f>IF(F463=1,COUNTIF($F$8:F463,1),"")</f>
        <v/>
      </c>
      <c r="H463" s="174"/>
      <c r="I463" s="157">
        <f>IFERROR($H$8:INDEX($H$8:$H$3000,COUNTIF($H$8:$H$3000,"?*")),"")</f>
        <v>0</v>
      </c>
    </row>
    <row r="464" spans="1:9" x14ac:dyDescent="0.25">
      <c r="A464" s="174">
        <f>--ISNUMBER(IFERROR(SEARCH('Project Costing'!#REF!,Services!I471,1),""))</f>
        <v>0</v>
      </c>
      <c r="B464" s="174" t="str">
        <f>IF(A464=1,COUNTIF($A$8:A464,1),"")</f>
        <v/>
      </c>
      <c r="C464" s="174"/>
      <c r="D464" s="157">
        <f>IFERROR($C$8:INDEX($C$8:$C$3000,COUNTIF($C$8:$C$3000,"?*")),"")</f>
        <v>0</v>
      </c>
      <c r="E464" s="174"/>
      <c r="F464" s="174">
        <f>--ISNUMBER(IFERROR(SEARCH('Project Costing'!#REF!,Services!I471,1),""))</f>
        <v>0</v>
      </c>
      <c r="G464" s="174" t="str">
        <f>IF(F464=1,COUNTIF($F$8:F464,1),"")</f>
        <v/>
      </c>
      <c r="H464" s="174"/>
      <c r="I464" s="157">
        <f>IFERROR($H$8:INDEX($H$8:$H$3000,COUNTIF($H$8:$H$3000,"?*")),"")</f>
        <v>0</v>
      </c>
    </row>
    <row r="465" spans="1:9" x14ac:dyDescent="0.25">
      <c r="A465" s="174">
        <f>--ISNUMBER(IFERROR(SEARCH('Project Costing'!#REF!,Services!I472,1),""))</f>
        <v>0</v>
      </c>
      <c r="B465" s="174" t="str">
        <f>IF(A465=1,COUNTIF($A$8:A465,1),"")</f>
        <v/>
      </c>
      <c r="C465" s="174"/>
      <c r="D465" s="157">
        <f>IFERROR($C$8:INDEX($C$8:$C$3000,COUNTIF($C$8:$C$3000,"?*")),"")</f>
        <v>0</v>
      </c>
      <c r="E465" s="174"/>
      <c r="F465" s="174">
        <f>--ISNUMBER(IFERROR(SEARCH('Project Costing'!#REF!,Services!I472,1),""))</f>
        <v>0</v>
      </c>
      <c r="G465" s="174" t="str">
        <f>IF(F465=1,COUNTIF($F$8:F465,1),"")</f>
        <v/>
      </c>
      <c r="H465" s="174"/>
      <c r="I465" s="157">
        <f>IFERROR($H$8:INDEX($H$8:$H$3000,COUNTIF($H$8:$H$3000,"?*")),"")</f>
        <v>0</v>
      </c>
    </row>
    <row r="466" spans="1:9" x14ac:dyDescent="0.25">
      <c r="A466" s="174">
        <f>--ISNUMBER(IFERROR(SEARCH('Project Costing'!#REF!,Services!I473,1),""))</f>
        <v>0</v>
      </c>
      <c r="B466" s="174" t="str">
        <f>IF(A466=1,COUNTIF($A$8:A466,1),"")</f>
        <v/>
      </c>
      <c r="C466" s="174"/>
      <c r="D466" s="157">
        <f>IFERROR($C$8:INDEX($C$8:$C$3000,COUNTIF($C$8:$C$3000,"?*")),"")</f>
        <v>0</v>
      </c>
      <c r="E466" s="174"/>
      <c r="F466" s="174">
        <f>--ISNUMBER(IFERROR(SEARCH('Project Costing'!#REF!,Services!I473,1),""))</f>
        <v>0</v>
      </c>
      <c r="G466" s="174" t="str">
        <f>IF(F466=1,COUNTIF($F$8:F466,1),"")</f>
        <v/>
      </c>
      <c r="H466" s="174"/>
      <c r="I466" s="157">
        <f>IFERROR($H$8:INDEX($H$8:$H$3000,COUNTIF($H$8:$H$3000,"?*")),"")</f>
        <v>0</v>
      </c>
    </row>
    <row r="467" spans="1:9" x14ac:dyDescent="0.25">
      <c r="A467" s="174">
        <f>--ISNUMBER(IFERROR(SEARCH('Project Costing'!#REF!,Services!I474,1),""))</f>
        <v>0</v>
      </c>
      <c r="B467" s="174" t="str">
        <f>IF(A467=1,COUNTIF($A$8:A467,1),"")</f>
        <v/>
      </c>
      <c r="C467" s="174"/>
      <c r="D467" s="157">
        <f>IFERROR($C$8:INDEX($C$8:$C$3000,COUNTIF($C$8:$C$3000,"?*")),"")</f>
        <v>0</v>
      </c>
      <c r="E467" s="174"/>
      <c r="F467" s="174">
        <f>--ISNUMBER(IFERROR(SEARCH('Project Costing'!#REF!,Services!I474,1),""))</f>
        <v>0</v>
      </c>
      <c r="G467" s="174" t="str">
        <f>IF(F467=1,COUNTIF($F$8:F467,1),"")</f>
        <v/>
      </c>
      <c r="H467" s="174"/>
      <c r="I467" s="157">
        <f>IFERROR($H$8:INDEX($H$8:$H$3000,COUNTIF($H$8:$H$3000,"?*")),"")</f>
        <v>0</v>
      </c>
    </row>
    <row r="468" spans="1:9" x14ac:dyDescent="0.25">
      <c r="A468" s="174">
        <f>--ISNUMBER(IFERROR(SEARCH('Project Costing'!#REF!,Services!I475,1),""))</f>
        <v>0</v>
      </c>
      <c r="B468" s="174" t="str">
        <f>IF(A468=1,COUNTIF($A$8:A468,1),"")</f>
        <v/>
      </c>
      <c r="C468" s="174"/>
      <c r="D468" s="157">
        <f>IFERROR($C$8:INDEX($C$8:$C$3000,COUNTIF($C$8:$C$3000,"?*")),"")</f>
        <v>0</v>
      </c>
      <c r="E468" s="174"/>
      <c r="F468" s="174">
        <f>--ISNUMBER(IFERROR(SEARCH('Project Costing'!#REF!,Services!I475,1),""))</f>
        <v>0</v>
      </c>
      <c r="G468" s="174" t="str">
        <f>IF(F468=1,COUNTIF($F$8:F468,1),"")</f>
        <v/>
      </c>
      <c r="H468" s="174"/>
      <c r="I468" s="157">
        <f>IFERROR($H$8:INDEX($H$8:$H$3000,COUNTIF($H$8:$H$3000,"?*")),"")</f>
        <v>0</v>
      </c>
    </row>
    <row r="469" spans="1:9" x14ac:dyDescent="0.25">
      <c r="A469" s="174">
        <f>--ISNUMBER(IFERROR(SEARCH('Project Costing'!#REF!,Services!I476,1),""))</f>
        <v>0</v>
      </c>
      <c r="B469" s="174" t="str">
        <f>IF(A469=1,COUNTIF($A$8:A469,1),"")</f>
        <v/>
      </c>
      <c r="C469" s="174"/>
      <c r="D469" s="157">
        <f>IFERROR($C$8:INDEX($C$8:$C$3000,COUNTIF($C$8:$C$3000,"?*")),"")</f>
        <v>0</v>
      </c>
      <c r="E469" s="174"/>
      <c r="F469" s="174">
        <f>--ISNUMBER(IFERROR(SEARCH('Project Costing'!#REF!,Services!I476,1),""))</f>
        <v>0</v>
      </c>
      <c r="G469" s="174" t="str">
        <f>IF(F469=1,COUNTIF($F$8:F469,1),"")</f>
        <v/>
      </c>
      <c r="H469" s="174"/>
      <c r="I469" s="157">
        <f>IFERROR($H$8:INDEX($H$8:$H$3000,COUNTIF($H$8:$H$3000,"?*")),"")</f>
        <v>0</v>
      </c>
    </row>
    <row r="470" spans="1:9" x14ac:dyDescent="0.25">
      <c r="A470" s="174">
        <f>--ISNUMBER(IFERROR(SEARCH('Project Costing'!#REF!,Services!I477,1),""))</f>
        <v>0</v>
      </c>
      <c r="B470" s="174" t="str">
        <f>IF(A470=1,COUNTIF($A$8:A470,1),"")</f>
        <v/>
      </c>
      <c r="C470" s="174"/>
      <c r="D470" s="157">
        <f>IFERROR($C$8:INDEX($C$8:$C$3000,COUNTIF($C$8:$C$3000,"?*")),"")</f>
        <v>0</v>
      </c>
      <c r="E470" s="174"/>
      <c r="F470" s="174">
        <f>--ISNUMBER(IFERROR(SEARCH('Project Costing'!#REF!,Services!I477,1),""))</f>
        <v>0</v>
      </c>
      <c r="G470" s="174" t="str">
        <f>IF(F470=1,COUNTIF($F$8:F470,1),"")</f>
        <v/>
      </c>
      <c r="H470" s="174"/>
      <c r="I470" s="157">
        <f>IFERROR($H$8:INDEX($H$8:$H$3000,COUNTIF($H$8:$H$3000,"?*")),"")</f>
        <v>0</v>
      </c>
    </row>
    <row r="471" spans="1:9" x14ac:dyDescent="0.25">
      <c r="A471" s="174">
        <f>--ISNUMBER(IFERROR(SEARCH('Project Costing'!#REF!,Services!I478,1),""))</f>
        <v>0</v>
      </c>
      <c r="B471" s="174" t="str">
        <f>IF(A471=1,COUNTIF($A$8:A471,1),"")</f>
        <v/>
      </c>
      <c r="C471" s="174"/>
      <c r="D471" s="157">
        <f>IFERROR($C$8:INDEX($C$8:$C$3000,COUNTIF($C$8:$C$3000,"?*")),"")</f>
        <v>0</v>
      </c>
      <c r="E471" s="174"/>
      <c r="F471" s="174">
        <f>--ISNUMBER(IFERROR(SEARCH('Project Costing'!#REF!,Services!I478,1),""))</f>
        <v>0</v>
      </c>
      <c r="G471" s="174" t="str">
        <f>IF(F471=1,COUNTIF($F$8:F471,1),"")</f>
        <v/>
      </c>
      <c r="H471" s="174"/>
      <c r="I471" s="157">
        <f>IFERROR($H$8:INDEX($H$8:$H$3000,COUNTIF($H$8:$H$3000,"?*")),"")</f>
        <v>0</v>
      </c>
    </row>
    <row r="472" spans="1:9" x14ac:dyDescent="0.25">
      <c r="A472" s="174">
        <f>--ISNUMBER(IFERROR(SEARCH('Project Costing'!#REF!,Services!I479,1),""))</f>
        <v>0</v>
      </c>
      <c r="B472" s="174" t="str">
        <f>IF(A472=1,COUNTIF($A$8:A472,1),"")</f>
        <v/>
      </c>
      <c r="C472" s="174"/>
      <c r="D472" s="157">
        <f>IFERROR($C$8:INDEX($C$8:$C$3000,COUNTIF($C$8:$C$3000,"?*")),"")</f>
        <v>0</v>
      </c>
      <c r="E472" s="174"/>
      <c r="F472" s="174">
        <f>--ISNUMBER(IFERROR(SEARCH('Project Costing'!#REF!,Services!I479,1),""))</f>
        <v>0</v>
      </c>
      <c r="G472" s="174" t="str">
        <f>IF(F472=1,COUNTIF($F$8:F472,1),"")</f>
        <v/>
      </c>
      <c r="H472" s="174"/>
      <c r="I472" s="157">
        <f>IFERROR($H$8:INDEX($H$8:$H$3000,COUNTIF($H$8:$H$3000,"?*")),"")</f>
        <v>0</v>
      </c>
    </row>
    <row r="473" spans="1:9" x14ac:dyDescent="0.25">
      <c r="A473" s="174">
        <f>--ISNUMBER(IFERROR(SEARCH('Project Costing'!#REF!,Services!I480,1),""))</f>
        <v>0</v>
      </c>
      <c r="B473" s="174" t="str">
        <f>IF(A473=1,COUNTIF($A$8:A473,1),"")</f>
        <v/>
      </c>
      <c r="C473" s="174"/>
      <c r="D473" s="157">
        <f>IFERROR($C$8:INDEX($C$8:$C$3000,COUNTIF($C$8:$C$3000,"?*")),"")</f>
        <v>0</v>
      </c>
      <c r="E473" s="174"/>
      <c r="F473" s="174">
        <f>--ISNUMBER(IFERROR(SEARCH('Project Costing'!#REF!,Services!I480,1),""))</f>
        <v>0</v>
      </c>
      <c r="G473" s="174" t="str">
        <f>IF(F473=1,COUNTIF($F$8:F473,1),"")</f>
        <v/>
      </c>
      <c r="H473" s="174"/>
      <c r="I473" s="157">
        <f>IFERROR($H$8:INDEX($H$8:$H$3000,COUNTIF($H$8:$H$3000,"?*")),"")</f>
        <v>0</v>
      </c>
    </row>
    <row r="474" spans="1:9" x14ac:dyDescent="0.25">
      <c r="A474" s="174">
        <f>--ISNUMBER(IFERROR(SEARCH('Project Costing'!#REF!,Services!I481,1),""))</f>
        <v>0</v>
      </c>
      <c r="B474" s="174" t="str">
        <f>IF(A474=1,COUNTIF($A$8:A474,1),"")</f>
        <v/>
      </c>
      <c r="C474" s="174"/>
      <c r="D474" s="157">
        <f>IFERROR($C$8:INDEX($C$8:$C$3000,COUNTIF($C$8:$C$3000,"?*")),"")</f>
        <v>0</v>
      </c>
      <c r="E474" s="174"/>
      <c r="F474" s="174">
        <f>--ISNUMBER(IFERROR(SEARCH('Project Costing'!#REF!,Services!I481,1),""))</f>
        <v>0</v>
      </c>
      <c r="G474" s="174" t="str">
        <f>IF(F474=1,COUNTIF($F$8:F474,1),"")</f>
        <v/>
      </c>
      <c r="H474" s="174"/>
      <c r="I474" s="157">
        <f>IFERROR($H$8:INDEX($H$8:$H$3000,COUNTIF($H$8:$H$3000,"?*")),"")</f>
        <v>0</v>
      </c>
    </row>
    <row r="475" spans="1:9" x14ac:dyDescent="0.25">
      <c r="A475" s="174">
        <f>--ISNUMBER(IFERROR(SEARCH('Project Costing'!#REF!,Services!I482,1),""))</f>
        <v>0</v>
      </c>
      <c r="B475" s="174" t="str">
        <f>IF(A475=1,COUNTIF($A$8:A475,1),"")</f>
        <v/>
      </c>
      <c r="C475" s="174"/>
      <c r="D475" s="157">
        <f>IFERROR($C$8:INDEX($C$8:$C$3000,COUNTIF($C$8:$C$3000,"?*")),"")</f>
        <v>0</v>
      </c>
      <c r="E475" s="174"/>
      <c r="F475" s="174">
        <f>--ISNUMBER(IFERROR(SEARCH('Project Costing'!#REF!,Services!I482,1),""))</f>
        <v>0</v>
      </c>
      <c r="G475" s="174" t="str">
        <f>IF(F475=1,COUNTIF($F$8:F475,1),"")</f>
        <v/>
      </c>
      <c r="H475" s="174"/>
      <c r="I475" s="157">
        <f>IFERROR($H$8:INDEX($H$8:$H$3000,COUNTIF($H$8:$H$3000,"?*")),"")</f>
        <v>0</v>
      </c>
    </row>
    <row r="476" spans="1:9" x14ac:dyDescent="0.25">
      <c r="A476" s="174">
        <f>--ISNUMBER(IFERROR(SEARCH('Project Costing'!#REF!,Services!I483,1),""))</f>
        <v>0</v>
      </c>
      <c r="B476" s="174" t="str">
        <f>IF(A476=1,COUNTIF($A$8:A476,1),"")</f>
        <v/>
      </c>
      <c r="C476" s="174"/>
      <c r="D476" s="157">
        <f>IFERROR($C$8:INDEX($C$8:$C$3000,COUNTIF($C$8:$C$3000,"?*")),"")</f>
        <v>0</v>
      </c>
      <c r="E476" s="174"/>
      <c r="F476" s="174">
        <f>--ISNUMBER(IFERROR(SEARCH('Project Costing'!#REF!,Services!I483,1),""))</f>
        <v>0</v>
      </c>
      <c r="G476" s="174" t="str">
        <f>IF(F476=1,COUNTIF($F$8:F476,1),"")</f>
        <v/>
      </c>
      <c r="H476" s="174"/>
      <c r="I476" s="157">
        <f>IFERROR($H$8:INDEX($H$8:$H$3000,COUNTIF($H$8:$H$3000,"?*")),"")</f>
        <v>0</v>
      </c>
    </row>
    <row r="477" spans="1:9" x14ac:dyDescent="0.25">
      <c r="A477" s="174">
        <f>--ISNUMBER(IFERROR(SEARCH('Project Costing'!#REF!,Services!I484,1),""))</f>
        <v>0</v>
      </c>
      <c r="B477" s="174" t="str">
        <f>IF(A477=1,COUNTIF($A$8:A477,1),"")</f>
        <v/>
      </c>
      <c r="C477" s="174"/>
      <c r="D477" s="157">
        <f>IFERROR($C$8:INDEX($C$8:$C$3000,COUNTIF($C$8:$C$3000,"?*")),"")</f>
        <v>0</v>
      </c>
      <c r="E477" s="174"/>
      <c r="F477" s="174">
        <f>--ISNUMBER(IFERROR(SEARCH('Project Costing'!#REF!,Services!I484,1),""))</f>
        <v>0</v>
      </c>
      <c r="G477" s="174" t="str">
        <f>IF(F477=1,COUNTIF($F$8:F477,1),"")</f>
        <v/>
      </c>
      <c r="H477" s="174"/>
      <c r="I477" s="157">
        <f>IFERROR($H$8:INDEX($H$8:$H$3000,COUNTIF($H$8:$H$3000,"?*")),"")</f>
        <v>0</v>
      </c>
    </row>
    <row r="478" spans="1:9" x14ac:dyDescent="0.25">
      <c r="A478" s="174">
        <f>--ISNUMBER(IFERROR(SEARCH('Project Costing'!#REF!,Services!I485,1),""))</f>
        <v>0</v>
      </c>
      <c r="B478" s="174" t="str">
        <f>IF(A478=1,COUNTIF($A$8:A478,1),"")</f>
        <v/>
      </c>
      <c r="C478" s="174"/>
      <c r="D478" s="157">
        <f>IFERROR($C$8:INDEX($C$8:$C$3000,COUNTIF($C$8:$C$3000,"?*")),"")</f>
        <v>0</v>
      </c>
      <c r="E478" s="174"/>
      <c r="F478" s="174">
        <f>--ISNUMBER(IFERROR(SEARCH('Project Costing'!#REF!,Services!I485,1),""))</f>
        <v>0</v>
      </c>
      <c r="G478" s="174" t="str">
        <f>IF(F478=1,COUNTIF($F$8:F478,1),"")</f>
        <v/>
      </c>
      <c r="H478" s="174"/>
      <c r="I478" s="157">
        <f>IFERROR($H$8:INDEX($H$8:$H$3000,COUNTIF($H$8:$H$3000,"?*")),"")</f>
        <v>0</v>
      </c>
    </row>
    <row r="479" spans="1:9" x14ac:dyDescent="0.25">
      <c r="A479" s="174">
        <f>--ISNUMBER(IFERROR(SEARCH('Project Costing'!#REF!,Services!I486,1),""))</f>
        <v>0</v>
      </c>
      <c r="B479" s="174" t="str">
        <f>IF(A479=1,COUNTIF($A$8:A479,1),"")</f>
        <v/>
      </c>
      <c r="C479" s="174"/>
      <c r="D479" s="157">
        <f>IFERROR($C$8:INDEX($C$8:$C$3000,COUNTIF($C$8:$C$3000,"?*")),"")</f>
        <v>0</v>
      </c>
      <c r="E479" s="174"/>
      <c r="F479" s="174">
        <f>--ISNUMBER(IFERROR(SEARCH('Project Costing'!#REF!,Services!I486,1),""))</f>
        <v>0</v>
      </c>
      <c r="G479" s="174" t="str">
        <f>IF(F479=1,COUNTIF($F$8:F479,1),"")</f>
        <v/>
      </c>
      <c r="H479" s="174"/>
      <c r="I479" s="157">
        <f>IFERROR($H$8:INDEX($H$8:$H$3000,COUNTIF($H$8:$H$3000,"?*")),"")</f>
        <v>0</v>
      </c>
    </row>
    <row r="480" spans="1:9" x14ac:dyDescent="0.25">
      <c r="A480" s="174">
        <f>--ISNUMBER(IFERROR(SEARCH('Project Costing'!#REF!,Services!I487,1),""))</f>
        <v>0</v>
      </c>
      <c r="B480" s="174" t="str">
        <f>IF(A480=1,COUNTIF($A$8:A480,1),"")</f>
        <v/>
      </c>
      <c r="C480" s="174"/>
      <c r="D480" s="157">
        <f>IFERROR($C$8:INDEX($C$8:$C$3000,COUNTIF($C$8:$C$3000,"?*")),"")</f>
        <v>0</v>
      </c>
      <c r="E480" s="174"/>
      <c r="F480" s="174">
        <f>--ISNUMBER(IFERROR(SEARCH('Project Costing'!#REF!,Services!I487,1),""))</f>
        <v>0</v>
      </c>
      <c r="G480" s="174" t="str">
        <f>IF(F480=1,COUNTIF($F$8:F480,1),"")</f>
        <v/>
      </c>
      <c r="H480" s="174"/>
      <c r="I480" s="157">
        <f>IFERROR($H$8:INDEX($H$8:$H$3000,COUNTIF($H$8:$H$3000,"?*")),"")</f>
        <v>0</v>
      </c>
    </row>
    <row r="481" spans="1:9" x14ac:dyDescent="0.25">
      <c r="A481" s="174">
        <f>--ISNUMBER(IFERROR(SEARCH('Project Costing'!#REF!,Services!I488,1),""))</f>
        <v>0</v>
      </c>
      <c r="B481" s="174" t="str">
        <f>IF(A481=1,COUNTIF($A$8:A481,1),"")</f>
        <v/>
      </c>
      <c r="C481" s="174"/>
      <c r="D481" s="157">
        <f>IFERROR($C$8:INDEX($C$8:$C$3000,COUNTIF($C$8:$C$3000,"?*")),"")</f>
        <v>0</v>
      </c>
      <c r="E481" s="174"/>
      <c r="F481" s="174">
        <f>--ISNUMBER(IFERROR(SEARCH('Project Costing'!#REF!,Services!I488,1),""))</f>
        <v>0</v>
      </c>
      <c r="G481" s="174" t="str">
        <f>IF(F481=1,COUNTIF($F$8:F481,1),"")</f>
        <v/>
      </c>
      <c r="H481" s="174"/>
      <c r="I481" s="157">
        <f>IFERROR($H$8:INDEX($H$8:$H$3000,COUNTIF($H$8:$H$3000,"?*")),"")</f>
        <v>0</v>
      </c>
    </row>
    <row r="482" spans="1:9" x14ac:dyDescent="0.25">
      <c r="A482" s="174">
        <f>--ISNUMBER(IFERROR(SEARCH('Project Costing'!#REF!,Services!I489,1),""))</f>
        <v>0</v>
      </c>
      <c r="B482" s="174" t="str">
        <f>IF(A482=1,COUNTIF($A$8:A482,1),"")</f>
        <v/>
      </c>
      <c r="C482" s="174"/>
      <c r="D482" s="157">
        <f>IFERROR($C$8:INDEX($C$8:$C$3000,COUNTIF($C$8:$C$3000,"?*")),"")</f>
        <v>0</v>
      </c>
      <c r="E482" s="174"/>
      <c r="F482" s="174">
        <f>--ISNUMBER(IFERROR(SEARCH('Project Costing'!#REF!,Services!I489,1),""))</f>
        <v>0</v>
      </c>
      <c r="G482" s="174" t="str">
        <f>IF(F482=1,COUNTIF($F$8:F482,1),"")</f>
        <v/>
      </c>
      <c r="H482" s="174"/>
      <c r="I482" s="157">
        <f>IFERROR($H$8:INDEX($H$8:$H$3000,COUNTIF($H$8:$H$3000,"?*")),"")</f>
        <v>0</v>
      </c>
    </row>
    <row r="483" spans="1:9" x14ac:dyDescent="0.25">
      <c r="A483" s="174">
        <f>--ISNUMBER(IFERROR(SEARCH('Project Costing'!#REF!,Services!I490,1),""))</f>
        <v>0</v>
      </c>
      <c r="B483" s="174" t="str">
        <f>IF(A483=1,COUNTIF($A$8:A483,1),"")</f>
        <v/>
      </c>
      <c r="C483" s="174"/>
      <c r="D483" s="157">
        <f>IFERROR($C$8:INDEX($C$8:$C$3000,COUNTIF($C$8:$C$3000,"?*")),"")</f>
        <v>0</v>
      </c>
      <c r="E483" s="174"/>
      <c r="F483" s="174">
        <f>--ISNUMBER(IFERROR(SEARCH('Project Costing'!#REF!,Services!I490,1),""))</f>
        <v>0</v>
      </c>
      <c r="G483" s="174" t="str">
        <f>IF(F483=1,COUNTIF($F$8:F483,1),"")</f>
        <v/>
      </c>
      <c r="H483" s="174"/>
      <c r="I483" s="157">
        <f>IFERROR($H$8:INDEX($H$8:$H$3000,COUNTIF($H$8:$H$3000,"?*")),"")</f>
        <v>0</v>
      </c>
    </row>
    <row r="484" spans="1:9" x14ac:dyDescent="0.25">
      <c r="A484" s="174">
        <f>--ISNUMBER(IFERROR(SEARCH('Project Costing'!#REF!,Services!I491,1),""))</f>
        <v>0</v>
      </c>
      <c r="B484" s="174" t="str">
        <f>IF(A484=1,COUNTIF($A$8:A484,1),"")</f>
        <v/>
      </c>
      <c r="C484" s="174"/>
      <c r="D484" s="157">
        <f>IFERROR($C$8:INDEX($C$8:$C$3000,COUNTIF($C$8:$C$3000,"?*")),"")</f>
        <v>0</v>
      </c>
      <c r="E484" s="174"/>
      <c r="F484" s="174">
        <f>--ISNUMBER(IFERROR(SEARCH('Project Costing'!#REF!,Services!I491,1),""))</f>
        <v>0</v>
      </c>
      <c r="G484" s="174" t="str">
        <f>IF(F484=1,COUNTIF($F$8:F484,1),"")</f>
        <v/>
      </c>
      <c r="H484" s="174"/>
      <c r="I484" s="157">
        <f>IFERROR($H$8:INDEX($H$8:$H$3000,COUNTIF($H$8:$H$3000,"?*")),"")</f>
        <v>0</v>
      </c>
    </row>
    <row r="485" spans="1:9" x14ac:dyDescent="0.25">
      <c r="A485" s="174">
        <f>--ISNUMBER(IFERROR(SEARCH('Project Costing'!#REF!,Services!I492,1),""))</f>
        <v>0</v>
      </c>
      <c r="B485" s="174" t="str">
        <f>IF(A485=1,COUNTIF($A$8:A485,1),"")</f>
        <v/>
      </c>
      <c r="C485" s="174"/>
      <c r="D485" s="157">
        <f>IFERROR($C$8:INDEX($C$8:$C$3000,COUNTIF($C$8:$C$3000,"?*")),"")</f>
        <v>0</v>
      </c>
      <c r="E485" s="174"/>
      <c r="F485" s="174">
        <f>--ISNUMBER(IFERROR(SEARCH('Project Costing'!#REF!,Services!I492,1),""))</f>
        <v>0</v>
      </c>
      <c r="G485" s="174" t="str">
        <f>IF(F485=1,COUNTIF($F$8:F485,1),"")</f>
        <v/>
      </c>
      <c r="H485" s="174"/>
      <c r="I485" s="157">
        <f>IFERROR($H$8:INDEX($H$8:$H$3000,COUNTIF($H$8:$H$3000,"?*")),"")</f>
        <v>0</v>
      </c>
    </row>
    <row r="486" spans="1:9" x14ac:dyDescent="0.25">
      <c r="A486" s="174">
        <f>--ISNUMBER(IFERROR(SEARCH('Project Costing'!#REF!,Services!I493,1),""))</f>
        <v>0</v>
      </c>
      <c r="B486" s="174" t="str">
        <f>IF(A486=1,COUNTIF($A$8:A486,1),"")</f>
        <v/>
      </c>
      <c r="C486" s="174"/>
      <c r="D486" s="157">
        <f>IFERROR($C$8:INDEX($C$8:$C$3000,COUNTIF($C$8:$C$3000,"?*")),"")</f>
        <v>0</v>
      </c>
      <c r="E486" s="174"/>
      <c r="F486" s="174">
        <f>--ISNUMBER(IFERROR(SEARCH('Project Costing'!#REF!,Services!I493,1),""))</f>
        <v>0</v>
      </c>
      <c r="G486" s="174" t="str">
        <f>IF(F486=1,COUNTIF($F$8:F486,1),"")</f>
        <v/>
      </c>
      <c r="H486" s="174"/>
      <c r="I486" s="157">
        <f>IFERROR($H$8:INDEX($H$8:$H$3000,COUNTIF($H$8:$H$3000,"?*")),"")</f>
        <v>0</v>
      </c>
    </row>
    <row r="487" spans="1:9" x14ac:dyDescent="0.25">
      <c r="A487" s="174">
        <f>--ISNUMBER(IFERROR(SEARCH('Project Costing'!#REF!,Services!I494,1),""))</f>
        <v>0</v>
      </c>
      <c r="B487" s="174" t="str">
        <f>IF(A487=1,COUNTIF($A$8:A487,1),"")</f>
        <v/>
      </c>
      <c r="C487" s="174"/>
      <c r="D487" s="157">
        <f>IFERROR($C$8:INDEX($C$8:$C$3000,COUNTIF($C$8:$C$3000,"?*")),"")</f>
        <v>0</v>
      </c>
      <c r="E487" s="174"/>
      <c r="F487" s="174">
        <f>--ISNUMBER(IFERROR(SEARCH('Project Costing'!#REF!,Services!I494,1),""))</f>
        <v>0</v>
      </c>
      <c r="G487" s="174" t="str">
        <f>IF(F487=1,COUNTIF($F$8:F487,1),"")</f>
        <v/>
      </c>
      <c r="H487" s="174"/>
      <c r="I487" s="157">
        <f>IFERROR($H$8:INDEX($H$8:$H$3000,COUNTIF($H$8:$H$3000,"?*")),"")</f>
        <v>0</v>
      </c>
    </row>
    <row r="488" spans="1:9" x14ac:dyDescent="0.25">
      <c r="A488" s="174">
        <f>--ISNUMBER(IFERROR(SEARCH('Project Costing'!#REF!,Services!I495,1),""))</f>
        <v>0</v>
      </c>
      <c r="B488" s="174" t="str">
        <f>IF(A488=1,COUNTIF($A$8:A488,1),"")</f>
        <v/>
      </c>
      <c r="C488" s="174"/>
      <c r="D488" s="157">
        <f>IFERROR($C$8:INDEX($C$8:$C$3000,COUNTIF($C$8:$C$3000,"?*")),"")</f>
        <v>0</v>
      </c>
      <c r="E488" s="174"/>
      <c r="F488" s="174">
        <f>--ISNUMBER(IFERROR(SEARCH('Project Costing'!#REF!,Services!I495,1),""))</f>
        <v>0</v>
      </c>
      <c r="G488" s="174" t="str">
        <f>IF(F488=1,COUNTIF($F$8:F488,1),"")</f>
        <v/>
      </c>
      <c r="H488" s="174"/>
      <c r="I488" s="157">
        <f>IFERROR($H$8:INDEX($H$8:$H$3000,COUNTIF($H$8:$H$3000,"?*")),"")</f>
        <v>0</v>
      </c>
    </row>
    <row r="489" spans="1:9" x14ac:dyDescent="0.25">
      <c r="A489" s="174">
        <f>--ISNUMBER(IFERROR(SEARCH('Project Costing'!#REF!,Services!I496,1),""))</f>
        <v>0</v>
      </c>
      <c r="B489" s="174" t="str">
        <f>IF(A489=1,COUNTIF($A$8:A489,1),"")</f>
        <v/>
      </c>
      <c r="C489" s="174"/>
      <c r="D489" s="157">
        <f>IFERROR($C$8:INDEX($C$8:$C$3000,COUNTIF($C$8:$C$3000,"?*")),"")</f>
        <v>0</v>
      </c>
      <c r="E489" s="174"/>
      <c r="F489" s="174">
        <f>--ISNUMBER(IFERROR(SEARCH('Project Costing'!#REF!,Services!I496,1),""))</f>
        <v>0</v>
      </c>
      <c r="G489" s="174" t="str">
        <f>IF(F489=1,COUNTIF($F$8:F489,1),"")</f>
        <v/>
      </c>
      <c r="H489" s="174"/>
      <c r="I489" s="157">
        <f>IFERROR($H$8:INDEX($H$8:$H$3000,COUNTIF($H$8:$H$3000,"?*")),"")</f>
        <v>0</v>
      </c>
    </row>
    <row r="490" spans="1:9" x14ac:dyDescent="0.25">
      <c r="A490" s="174">
        <f>--ISNUMBER(IFERROR(SEARCH('Project Costing'!#REF!,Services!I497,1),""))</f>
        <v>0</v>
      </c>
      <c r="B490" s="174" t="str">
        <f>IF(A490=1,COUNTIF($A$8:A490,1),"")</f>
        <v/>
      </c>
      <c r="C490" s="174"/>
      <c r="D490" s="157">
        <f>IFERROR($C$8:INDEX($C$8:$C$3000,COUNTIF($C$8:$C$3000,"?*")),"")</f>
        <v>0</v>
      </c>
      <c r="E490" s="174"/>
      <c r="F490" s="174">
        <f>--ISNUMBER(IFERROR(SEARCH('Project Costing'!#REF!,Services!I497,1),""))</f>
        <v>0</v>
      </c>
      <c r="G490" s="174" t="str">
        <f>IF(F490=1,COUNTIF($F$8:F490,1),"")</f>
        <v/>
      </c>
      <c r="H490" s="174"/>
      <c r="I490" s="157">
        <f>IFERROR($H$8:INDEX($H$8:$H$3000,COUNTIF($H$8:$H$3000,"?*")),"")</f>
        <v>0</v>
      </c>
    </row>
    <row r="491" spans="1:9" x14ac:dyDescent="0.25">
      <c r="A491" s="174">
        <f>--ISNUMBER(IFERROR(SEARCH('Project Costing'!#REF!,Services!I498,1),""))</f>
        <v>0</v>
      </c>
      <c r="B491" s="174" t="str">
        <f>IF(A491=1,COUNTIF($A$8:A491,1),"")</f>
        <v/>
      </c>
      <c r="C491" s="174"/>
      <c r="D491" s="157">
        <f>IFERROR($C$8:INDEX($C$8:$C$3000,COUNTIF($C$8:$C$3000,"?*")),"")</f>
        <v>0</v>
      </c>
      <c r="E491" s="174"/>
      <c r="F491" s="174">
        <f>--ISNUMBER(IFERROR(SEARCH('Project Costing'!#REF!,Services!I498,1),""))</f>
        <v>0</v>
      </c>
      <c r="G491" s="174" t="str">
        <f>IF(F491=1,COUNTIF($F$8:F491,1),"")</f>
        <v/>
      </c>
      <c r="H491" s="174"/>
      <c r="I491" s="157">
        <f>IFERROR($H$8:INDEX($H$8:$H$3000,COUNTIF($H$8:$H$3000,"?*")),"")</f>
        <v>0</v>
      </c>
    </row>
    <row r="492" spans="1:9" x14ac:dyDescent="0.25">
      <c r="A492" s="174">
        <f>--ISNUMBER(IFERROR(SEARCH('Project Costing'!#REF!,Services!I499,1),""))</f>
        <v>0</v>
      </c>
      <c r="B492" s="174" t="str">
        <f>IF(A492=1,COUNTIF($A$8:A492,1),"")</f>
        <v/>
      </c>
      <c r="C492" s="174"/>
      <c r="D492" s="157">
        <f>IFERROR($C$8:INDEX($C$8:$C$3000,COUNTIF($C$8:$C$3000,"?*")),"")</f>
        <v>0</v>
      </c>
      <c r="E492" s="174"/>
      <c r="F492" s="174">
        <f>--ISNUMBER(IFERROR(SEARCH('Project Costing'!#REF!,Services!I499,1),""))</f>
        <v>0</v>
      </c>
      <c r="G492" s="174" t="str">
        <f>IF(F492=1,COUNTIF($F$8:F492,1),"")</f>
        <v/>
      </c>
      <c r="H492" s="174"/>
      <c r="I492" s="157">
        <f>IFERROR($H$8:INDEX($H$8:$H$3000,COUNTIF($H$8:$H$3000,"?*")),"")</f>
        <v>0</v>
      </c>
    </row>
    <row r="493" spans="1:9" x14ac:dyDescent="0.25">
      <c r="A493" s="174">
        <f>--ISNUMBER(IFERROR(SEARCH('Project Costing'!#REF!,Services!I500,1),""))</f>
        <v>0</v>
      </c>
      <c r="B493" s="174" t="str">
        <f>IF(A493=1,COUNTIF($A$8:A493,1),"")</f>
        <v/>
      </c>
      <c r="C493" s="174"/>
      <c r="D493" s="157">
        <f>IFERROR($C$8:INDEX($C$8:$C$3000,COUNTIF($C$8:$C$3000,"?*")),"")</f>
        <v>0</v>
      </c>
      <c r="E493" s="174"/>
      <c r="F493" s="174">
        <f>--ISNUMBER(IFERROR(SEARCH('Project Costing'!#REF!,Services!I500,1),""))</f>
        <v>0</v>
      </c>
      <c r="G493" s="174" t="str">
        <f>IF(F493=1,COUNTIF($F$8:F493,1),"")</f>
        <v/>
      </c>
      <c r="H493" s="174"/>
      <c r="I493" s="157">
        <f>IFERROR($H$8:INDEX($H$8:$H$3000,COUNTIF($H$8:$H$3000,"?*")),"")</f>
        <v>0</v>
      </c>
    </row>
    <row r="494" spans="1:9" x14ac:dyDescent="0.25">
      <c r="A494" s="174">
        <f>--ISNUMBER(IFERROR(SEARCH('Project Costing'!#REF!,Services!I501,1),""))</f>
        <v>0</v>
      </c>
      <c r="B494" s="174" t="str">
        <f>IF(A494=1,COUNTIF($A$8:A494,1),"")</f>
        <v/>
      </c>
      <c r="C494" s="174"/>
      <c r="D494" s="157">
        <f>IFERROR($C$8:INDEX($C$8:$C$3000,COUNTIF($C$8:$C$3000,"?*")),"")</f>
        <v>0</v>
      </c>
      <c r="E494" s="174"/>
      <c r="F494" s="174">
        <f>--ISNUMBER(IFERROR(SEARCH('Project Costing'!#REF!,Services!I501,1),""))</f>
        <v>0</v>
      </c>
      <c r="G494" s="174" t="str">
        <f>IF(F494=1,COUNTIF($F$8:F494,1),"")</f>
        <v/>
      </c>
      <c r="H494" s="174"/>
      <c r="I494" s="157">
        <f>IFERROR($H$8:INDEX($H$8:$H$3000,COUNTIF($H$8:$H$3000,"?*")),"")</f>
        <v>0</v>
      </c>
    </row>
    <row r="495" spans="1:9" x14ac:dyDescent="0.25">
      <c r="A495" s="174">
        <f>--ISNUMBER(IFERROR(SEARCH('Project Costing'!#REF!,Services!I502,1),""))</f>
        <v>0</v>
      </c>
      <c r="B495" s="174" t="str">
        <f>IF(A495=1,COUNTIF($A$8:A495,1),"")</f>
        <v/>
      </c>
      <c r="C495" s="174"/>
      <c r="D495" s="157">
        <f>IFERROR($C$8:INDEX($C$8:$C$3000,COUNTIF($C$8:$C$3000,"?*")),"")</f>
        <v>0</v>
      </c>
      <c r="E495" s="174"/>
      <c r="F495" s="174">
        <f>--ISNUMBER(IFERROR(SEARCH('Project Costing'!#REF!,Services!I502,1),""))</f>
        <v>0</v>
      </c>
      <c r="G495" s="174" t="str">
        <f>IF(F495=1,COUNTIF($F$8:F495,1),"")</f>
        <v/>
      </c>
      <c r="H495" s="174"/>
      <c r="I495" s="157">
        <f>IFERROR($H$8:INDEX($H$8:$H$3000,COUNTIF($H$8:$H$3000,"?*")),"")</f>
        <v>0</v>
      </c>
    </row>
    <row r="496" spans="1:9" x14ac:dyDescent="0.25">
      <c r="A496" s="174">
        <f>--ISNUMBER(IFERROR(SEARCH('Project Costing'!#REF!,Services!I503,1),""))</f>
        <v>0</v>
      </c>
      <c r="B496" s="174" t="str">
        <f>IF(A496=1,COUNTIF($A$8:A496,1),"")</f>
        <v/>
      </c>
      <c r="C496" s="174"/>
      <c r="D496" s="157">
        <f>IFERROR($C$8:INDEX($C$8:$C$3000,COUNTIF($C$8:$C$3000,"?*")),"")</f>
        <v>0</v>
      </c>
      <c r="E496" s="174"/>
      <c r="F496" s="174">
        <f>--ISNUMBER(IFERROR(SEARCH('Project Costing'!#REF!,Services!I503,1),""))</f>
        <v>0</v>
      </c>
      <c r="G496" s="174" t="str">
        <f>IF(F496=1,COUNTIF($F$8:F496,1),"")</f>
        <v/>
      </c>
      <c r="H496" s="174"/>
      <c r="I496" s="157">
        <f>IFERROR($H$8:INDEX($H$8:$H$3000,COUNTIF($H$8:$H$3000,"?*")),"")</f>
        <v>0</v>
      </c>
    </row>
    <row r="497" spans="1:9" x14ac:dyDescent="0.25">
      <c r="A497" s="174">
        <f>--ISNUMBER(IFERROR(SEARCH('Project Costing'!#REF!,Services!I504,1),""))</f>
        <v>0</v>
      </c>
      <c r="B497" s="174" t="str">
        <f>IF(A497=1,COUNTIF($A$8:A497,1),"")</f>
        <v/>
      </c>
      <c r="C497" s="174"/>
      <c r="D497" s="157">
        <f>IFERROR($C$8:INDEX($C$8:$C$3000,COUNTIF($C$8:$C$3000,"?*")),"")</f>
        <v>0</v>
      </c>
      <c r="E497" s="174"/>
      <c r="F497" s="174">
        <f>--ISNUMBER(IFERROR(SEARCH('Project Costing'!#REF!,Services!I504,1),""))</f>
        <v>0</v>
      </c>
      <c r="G497" s="174" t="str">
        <f>IF(F497=1,COUNTIF($F$8:F497,1),"")</f>
        <v/>
      </c>
      <c r="H497" s="174"/>
      <c r="I497" s="157">
        <f>IFERROR($H$8:INDEX($H$8:$H$3000,COUNTIF($H$8:$H$3000,"?*")),"")</f>
        <v>0</v>
      </c>
    </row>
    <row r="498" spans="1:9" x14ac:dyDescent="0.25">
      <c r="A498" s="174">
        <f>--ISNUMBER(IFERROR(SEARCH('Project Costing'!#REF!,Services!I505,1),""))</f>
        <v>0</v>
      </c>
      <c r="B498" s="174" t="str">
        <f>IF(A498=1,COUNTIF($A$8:A498,1),"")</f>
        <v/>
      </c>
      <c r="C498" s="174"/>
      <c r="D498" s="157">
        <f>IFERROR($C$8:INDEX($C$8:$C$3000,COUNTIF($C$8:$C$3000,"?*")),"")</f>
        <v>0</v>
      </c>
      <c r="E498" s="174"/>
      <c r="F498" s="174">
        <f>--ISNUMBER(IFERROR(SEARCH('Project Costing'!#REF!,Services!I505,1),""))</f>
        <v>0</v>
      </c>
      <c r="G498" s="174" t="str">
        <f>IF(F498=1,COUNTIF($F$8:F498,1),"")</f>
        <v/>
      </c>
      <c r="H498" s="174"/>
      <c r="I498" s="157">
        <f>IFERROR($H$8:INDEX($H$8:$H$3000,COUNTIF($H$8:$H$3000,"?*")),"")</f>
        <v>0</v>
      </c>
    </row>
    <row r="499" spans="1:9" x14ac:dyDescent="0.25">
      <c r="A499" s="174">
        <f>--ISNUMBER(IFERROR(SEARCH('Project Costing'!#REF!,Services!I506,1),""))</f>
        <v>0</v>
      </c>
      <c r="B499" s="174" t="str">
        <f>IF(A499=1,COUNTIF($A$8:A499,1),"")</f>
        <v/>
      </c>
      <c r="C499" s="174"/>
      <c r="D499" s="157">
        <f>IFERROR($C$8:INDEX($C$8:$C$3000,COUNTIF($C$8:$C$3000,"?*")),"")</f>
        <v>0</v>
      </c>
      <c r="E499" s="174"/>
      <c r="F499" s="174">
        <f>--ISNUMBER(IFERROR(SEARCH('Project Costing'!#REF!,Services!I506,1),""))</f>
        <v>0</v>
      </c>
      <c r="G499" s="174" t="str">
        <f>IF(F499=1,COUNTIF($F$8:F499,1),"")</f>
        <v/>
      </c>
      <c r="H499" s="174"/>
      <c r="I499" s="157">
        <f>IFERROR($H$8:INDEX($H$8:$H$3000,COUNTIF($H$8:$H$3000,"?*")),"")</f>
        <v>0</v>
      </c>
    </row>
    <row r="500" spans="1:9" x14ac:dyDescent="0.25">
      <c r="A500" s="174">
        <f>--ISNUMBER(IFERROR(SEARCH('Project Costing'!#REF!,Services!I507,1),""))</f>
        <v>0</v>
      </c>
      <c r="B500" s="174" t="str">
        <f>IF(A500=1,COUNTIF($A$8:A500,1),"")</f>
        <v/>
      </c>
      <c r="C500" s="174"/>
      <c r="D500" s="157">
        <f>IFERROR($C$8:INDEX($C$8:$C$3000,COUNTIF($C$8:$C$3000,"?*")),"")</f>
        <v>0</v>
      </c>
      <c r="E500" s="174"/>
      <c r="F500" s="174">
        <f>--ISNUMBER(IFERROR(SEARCH('Project Costing'!#REF!,Services!I507,1),""))</f>
        <v>0</v>
      </c>
      <c r="G500" s="174" t="str">
        <f>IF(F500=1,COUNTIF($F$8:F500,1),"")</f>
        <v/>
      </c>
      <c r="H500" s="174"/>
      <c r="I500" s="157">
        <f>IFERROR($H$8:INDEX($H$8:$H$3000,COUNTIF($H$8:$H$3000,"?*")),"")</f>
        <v>0</v>
      </c>
    </row>
    <row r="501" spans="1:9" x14ac:dyDescent="0.25">
      <c r="A501" s="174">
        <f>--ISNUMBER(IFERROR(SEARCH('Project Costing'!#REF!,Services!I508,1),""))</f>
        <v>0</v>
      </c>
      <c r="B501" s="174" t="str">
        <f>IF(A501=1,COUNTIF($A$8:A501,1),"")</f>
        <v/>
      </c>
      <c r="C501" s="174"/>
      <c r="D501" s="157">
        <f>IFERROR($C$8:INDEX($C$8:$C$3000,COUNTIF($C$8:$C$3000,"?*")),"")</f>
        <v>0</v>
      </c>
      <c r="E501" s="174"/>
      <c r="F501" s="174">
        <f>--ISNUMBER(IFERROR(SEARCH('Project Costing'!#REF!,Services!I508,1),""))</f>
        <v>0</v>
      </c>
      <c r="G501" s="174" t="str">
        <f>IF(F501=1,COUNTIF($F$8:F501,1),"")</f>
        <v/>
      </c>
      <c r="H501" s="174"/>
      <c r="I501" s="157">
        <f>IFERROR($H$8:INDEX($H$8:$H$3000,COUNTIF($H$8:$H$3000,"?*")),"")</f>
        <v>0</v>
      </c>
    </row>
    <row r="502" spans="1:9" x14ac:dyDescent="0.25">
      <c r="A502" s="174">
        <f>--ISNUMBER(IFERROR(SEARCH('Project Costing'!#REF!,Services!I509,1),""))</f>
        <v>0</v>
      </c>
      <c r="B502" s="174" t="str">
        <f>IF(A502=1,COUNTIF($A$8:A502,1),"")</f>
        <v/>
      </c>
      <c r="C502" s="174"/>
      <c r="D502" s="157">
        <f>IFERROR($C$8:INDEX($C$8:$C$3000,COUNTIF($C$8:$C$3000,"?*")),"")</f>
        <v>0</v>
      </c>
      <c r="E502" s="174"/>
      <c r="F502" s="174">
        <f>--ISNUMBER(IFERROR(SEARCH('Project Costing'!#REF!,Services!I509,1),""))</f>
        <v>0</v>
      </c>
      <c r="G502" s="174" t="str">
        <f>IF(F502=1,COUNTIF($F$8:F502,1),"")</f>
        <v/>
      </c>
      <c r="H502" s="174"/>
      <c r="I502" s="157">
        <f>IFERROR($H$8:INDEX($H$8:$H$3000,COUNTIF($H$8:$H$3000,"?*")),"")</f>
        <v>0</v>
      </c>
    </row>
    <row r="503" spans="1:9" x14ac:dyDescent="0.25">
      <c r="A503" s="174">
        <f>--ISNUMBER(IFERROR(SEARCH('Project Costing'!#REF!,Services!I510,1),""))</f>
        <v>0</v>
      </c>
      <c r="B503" s="174" t="str">
        <f>IF(A503=1,COUNTIF($A$8:A503,1),"")</f>
        <v/>
      </c>
      <c r="C503" s="174"/>
      <c r="D503" s="157">
        <f>IFERROR($C$8:INDEX($C$8:$C$3000,COUNTIF($C$8:$C$3000,"?*")),"")</f>
        <v>0</v>
      </c>
      <c r="E503" s="174"/>
      <c r="F503" s="174">
        <f>--ISNUMBER(IFERROR(SEARCH('Project Costing'!#REF!,Services!I510,1),""))</f>
        <v>0</v>
      </c>
      <c r="G503" s="174" t="str">
        <f>IF(F503=1,COUNTIF($F$8:F503,1),"")</f>
        <v/>
      </c>
      <c r="H503" s="174"/>
      <c r="I503" s="157">
        <f>IFERROR($H$8:INDEX($H$8:$H$3000,COUNTIF($H$8:$H$3000,"?*")),"")</f>
        <v>0</v>
      </c>
    </row>
    <row r="504" spans="1:9" x14ac:dyDescent="0.25">
      <c r="A504" s="174">
        <f>--ISNUMBER(IFERROR(SEARCH('Project Costing'!#REF!,Services!I511,1),""))</f>
        <v>0</v>
      </c>
      <c r="B504" s="174" t="str">
        <f>IF(A504=1,COUNTIF($A$8:A504,1),"")</f>
        <v/>
      </c>
      <c r="C504" s="174"/>
      <c r="D504" s="157">
        <f>IFERROR($C$8:INDEX($C$8:$C$3000,COUNTIF($C$8:$C$3000,"?*")),"")</f>
        <v>0</v>
      </c>
      <c r="E504" s="174"/>
      <c r="F504" s="174">
        <f>--ISNUMBER(IFERROR(SEARCH('Project Costing'!#REF!,Services!I511,1),""))</f>
        <v>0</v>
      </c>
      <c r="G504" s="174" t="str">
        <f>IF(F504=1,COUNTIF($F$8:F504,1),"")</f>
        <v/>
      </c>
      <c r="H504" s="174"/>
      <c r="I504" s="157">
        <f>IFERROR($H$8:INDEX($H$8:$H$3000,COUNTIF($H$8:$H$3000,"?*")),"")</f>
        <v>0</v>
      </c>
    </row>
    <row r="505" spans="1:9" x14ac:dyDescent="0.25">
      <c r="A505" s="174">
        <f>--ISNUMBER(IFERROR(SEARCH('Project Costing'!#REF!,Services!I512,1),""))</f>
        <v>0</v>
      </c>
      <c r="B505" s="174" t="str">
        <f>IF(A505=1,COUNTIF($A$8:A505,1),"")</f>
        <v/>
      </c>
      <c r="C505" s="174"/>
      <c r="D505" s="157">
        <f>IFERROR($C$8:INDEX($C$8:$C$3000,COUNTIF($C$8:$C$3000,"?*")),"")</f>
        <v>0</v>
      </c>
      <c r="E505" s="174"/>
      <c r="F505" s="174">
        <f>--ISNUMBER(IFERROR(SEARCH('Project Costing'!#REF!,Services!I512,1),""))</f>
        <v>0</v>
      </c>
      <c r="G505" s="174" t="str">
        <f>IF(F505=1,COUNTIF($F$8:F505,1),"")</f>
        <v/>
      </c>
      <c r="H505" s="174"/>
      <c r="I505" s="157">
        <f>IFERROR($H$8:INDEX($H$8:$H$3000,COUNTIF($H$8:$H$3000,"?*")),"")</f>
        <v>0</v>
      </c>
    </row>
    <row r="506" spans="1:9" x14ac:dyDescent="0.25">
      <c r="A506" s="174">
        <f>--ISNUMBER(IFERROR(SEARCH('Project Costing'!#REF!,Services!I513,1),""))</f>
        <v>0</v>
      </c>
      <c r="B506" s="174" t="str">
        <f>IF(A506=1,COUNTIF($A$8:A506,1),"")</f>
        <v/>
      </c>
      <c r="C506" s="174"/>
      <c r="D506" s="157">
        <f>IFERROR($C$8:INDEX($C$8:$C$3000,COUNTIF($C$8:$C$3000,"?*")),"")</f>
        <v>0</v>
      </c>
      <c r="E506" s="174"/>
      <c r="F506" s="174">
        <f>--ISNUMBER(IFERROR(SEARCH('Project Costing'!#REF!,Services!I513,1),""))</f>
        <v>0</v>
      </c>
      <c r="G506" s="174" t="str">
        <f>IF(F506=1,COUNTIF($F$8:F506,1),"")</f>
        <v/>
      </c>
      <c r="H506" s="174"/>
      <c r="I506" s="157">
        <f>IFERROR($H$8:INDEX($H$8:$H$3000,COUNTIF($H$8:$H$3000,"?*")),"")</f>
        <v>0</v>
      </c>
    </row>
    <row r="507" spans="1:9" x14ac:dyDescent="0.25">
      <c r="A507" s="174">
        <f>--ISNUMBER(IFERROR(SEARCH('Project Costing'!#REF!,Services!I514,1),""))</f>
        <v>0</v>
      </c>
      <c r="B507" s="174" t="str">
        <f>IF(A507=1,COUNTIF($A$8:A507,1),"")</f>
        <v/>
      </c>
      <c r="C507" s="174"/>
      <c r="D507" s="157">
        <f>IFERROR($C$8:INDEX($C$8:$C$3000,COUNTIF($C$8:$C$3000,"?*")),"")</f>
        <v>0</v>
      </c>
      <c r="E507" s="174"/>
      <c r="F507" s="174">
        <f>--ISNUMBER(IFERROR(SEARCH('Project Costing'!#REF!,Services!I514,1),""))</f>
        <v>0</v>
      </c>
      <c r="G507" s="174" t="str">
        <f>IF(F507=1,COUNTIF($F$8:F507,1),"")</f>
        <v/>
      </c>
      <c r="H507" s="174"/>
      <c r="I507" s="157">
        <f>IFERROR($H$8:INDEX($H$8:$H$3000,COUNTIF($H$8:$H$3000,"?*")),"")</f>
        <v>0</v>
      </c>
    </row>
    <row r="508" spans="1:9" x14ac:dyDescent="0.25">
      <c r="A508" s="174">
        <f>--ISNUMBER(IFERROR(SEARCH('Project Costing'!#REF!,Services!I515,1),""))</f>
        <v>0</v>
      </c>
      <c r="B508" s="174" t="str">
        <f>IF(A508=1,COUNTIF($A$8:A508,1),"")</f>
        <v/>
      </c>
      <c r="C508" s="174"/>
      <c r="D508" s="157">
        <f>IFERROR($C$8:INDEX($C$8:$C$3000,COUNTIF($C$8:$C$3000,"?*")),"")</f>
        <v>0</v>
      </c>
      <c r="E508" s="174"/>
      <c r="F508" s="174">
        <f>--ISNUMBER(IFERROR(SEARCH('Project Costing'!#REF!,Services!I515,1),""))</f>
        <v>0</v>
      </c>
      <c r="G508" s="174" t="str">
        <f>IF(F508=1,COUNTIF($F$8:F508,1),"")</f>
        <v/>
      </c>
      <c r="H508" s="174"/>
      <c r="I508" s="157">
        <f>IFERROR($H$8:INDEX($H$8:$H$3000,COUNTIF($H$8:$H$3000,"?*")),"")</f>
        <v>0</v>
      </c>
    </row>
    <row r="509" spans="1:9" x14ac:dyDescent="0.25">
      <c r="A509" s="174">
        <f>--ISNUMBER(IFERROR(SEARCH('Project Costing'!#REF!,Services!I516,1),""))</f>
        <v>0</v>
      </c>
      <c r="B509" s="174" t="str">
        <f>IF(A509=1,COUNTIF($A$8:A509,1),"")</f>
        <v/>
      </c>
      <c r="C509" s="174"/>
      <c r="D509" s="157">
        <f>IFERROR($C$8:INDEX($C$8:$C$3000,COUNTIF($C$8:$C$3000,"?*")),"")</f>
        <v>0</v>
      </c>
      <c r="E509" s="174"/>
      <c r="F509" s="174">
        <f>--ISNUMBER(IFERROR(SEARCH('Project Costing'!#REF!,Services!I516,1),""))</f>
        <v>0</v>
      </c>
      <c r="G509" s="174" t="str">
        <f>IF(F509=1,COUNTIF($F$8:F509,1),"")</f>
        <v/>
      </c>
      <c r="H509" s="174"/>
      <c r="I509" s="157">
        <f>IFERROR($H$8:INDEX($H$8:$H$3000,COUNTIF($H$8:$H$3000,"?*")),"")</f>
        <v>0</v>
      </c>
    </row>
    <row r="510" spans="1:9" x14ac:dyDescent="0.25">
      <c r="A510" s="174">
        <f>--ISNUMBER(IFERROR(SEARCH('Project Costing'!#REF!,Services!I517,1),""))</f>
        <v>0</v>
      </c>
      <c r="B510" s="174" t="str">
        <f>IF(A510=1,COUNTIF($A$8:A510,1),"")</f>
        <v/>
      </c>
      <c r="C510" s="174"/>
      <c r="D510" s="157">
        <f>IFERROR($C$8:INDEX($C$8:$C$3000,COUNTIF($C$8:$C$3000,"?*")),"")</f>
        <v>0</v>
      </c>
      <c r="E510" s="174"/>
      <c r="F510" s="174">
        <f>--ISNUMBER(IFERROR(SEARCH('Project Costing'!#REF!,Services!I517,1),""))</f>
        <v>0</v>
      </c>
      <c r="G510" s="174" t="str">
        <f>IF(F510=1,COUNTIF($F$8:F510,1),"")</f>
        <v/>
      </c>
      <c r="H510" s="174"/>
      <c r="I510" s="157">
        <f>IFERROR($H$8:INDEX($H$8:$H$3000,COUNTIF($H$8:$H$3000,"?*")),"")</f>
        <v>0</v>
      </c>
    </row>
    <row r="511" spans="1:9" x14ac:dyDescent="0.25">
      <c r="A511" s="174">
        <f>--ISNUMBER(IFERROR(SEARCH('Project Costing'!#REF!,Services!I518,1),""))</f>
        <v>0</v>
      </c>
      <c r="B511" s="174" t="str">
        <f>IF(A511=1,COUNTIF($A$8:A511,1),"")</f>
        <v/>
      </c>
      <c r="C511" s="174"/>
      <c r="D511" s="157">
        <f>IFERROR($C$8:INDEX($C$8:$C$3000,COUNTIF($C$8:$C$3000,"?*")),"")</f>
        <v>0</v>
      </c>
      <c r="E511" s="174"/>
      <c r="F511" s="174">
        <f>--ISNUMBER(IFERROR(SEARCH('Project Costing'!#REF!,Services!I518,1),""))</f>
        <v>0</v>
      </c>
      <c r="G511" s="174" t="str">
        <f>IF(F511=1,COUNTIF($F$8:F511,1),"")</f>
        <v/>
      </c>
      <c r="H511" s="174"/>
      <c r="I511" s="157">
        <f>IFERROR($H$8:INDEX($H$8:$H$3000,COUNTIF($H$8:$H$3000,"?*")),"")</f>
        <v>0</v>
      </c>
    </row>
    <row r="512" spans="1:9" x14ac:dyDescent="0.25">
      <c r="A512" s="174">
        <f>--ISNUMBER(IFERROR(SEARCH('Project Costing'!#REF!,Services!I519,1),""))</f>
        <v>0</v>
      </c>
      <c r="B512" s="174" t="str">
        <f>IF(A512=1,COUNTIF($A$8:A512,1),"")</f>
        <v/>
      </c>
      <c r="C512" s="174"/>
      <c r="D512" s="157">
        <f>IFERROR($C$8:INDEX($C$8:$C$3000,COUNTIF($C$8:$C$3000,"?*")),"")</f>
        <v>0</v>
      </c>
      <c r="E512" s="174"/>
      <c r="F512" s="174">
        <f>--ISNUMBER(IFERROR(SEARCH('Project Costing'!#REF!,Services!I519,1),""))</f>
        <v>0</v>
      </c>
      <c r="G512" s="174" t="str">
        <f>IF(F512=1,COUNTIF($F$8:F512,1),"")</f>
        <v/>
      </c>
      <c r="H512" s="174"/>
      <c r="I512" s="157">
        <f>IFERROR($H$8:INDEX($H$8:$H$3000,COUNTIF($H$8:$H$3000,"?*")),"")</f>
        <v>0</v>
      </c>
    </row>
    <row r="513" spans="1:9" x14ac:dyDescent="0.25">
      <c r="A513" s="174">
        <f>--ISNUMBER(IFERROR(SEARCH('Project Costing'!#REF!,Services!I520,1),""))</f>
        <v>0</v>
      </c>
      <c r="B513" s="174" t="str">
        <f>IF(A513=1,COUNTIF($A$8:A513,1),"")</f>
        <v/>
      </c>
      <c r="C513" s="174"/>
      <c r="D513" s="157">
        <f>IFERROR($C$8:INDEX($C$8:$C$3000,COUNTIF($C$8:$C$3000,"?*")),"")</f>
        <v>0</v>
      </c>
      <c r="E513" s="174"/>
      <c r="F513" s="174">
        <f>--ISNUMBER(IFERROR(SEARCH('Project Costing'!#REF!,Services!I520,1),""))</f>
        <v>0</v>
      </c>
      <c r="G513" s="174" t="str">
        <f>IF(F513=1,COUNTIF($F$8:F513,1),"")</f>
        <v/>
      </c>
      <c r="H513" s="174"/>
      <c r="I513" s="157">
        <f>IFERROR($H$8:INDEX($H$8:$H$3000,COUNTIF($H$8:$H$3000,"?*")),"")</f>
        <v>0</v>
      </c>
    </row>
    <row r="514" spans="1:9" x14ac:dyDescent="0.25">
      <c r="A514" s="174">
        <f>--ISNUMBER(IFERROR(SEARCH('Project Costing'!#REF!,Services!I521,1),""))</f>
        <v>0</v>
      </c>
      <c r="B514" s="174" t="str">
        <f>IF(A514=1,COUNTIF($A$8:A514,1),"")</f>
        <v/>
      </c>
      <c r="C514" s="174"/>
      <c r="D514" s="157">
        <f>IFERROR($C$8:INDEX($C$8:$C$3000,COUNTIF($C$8:$C$3000,"?*")),"")</f>
        <v>0</v>
      </c>
      <c r="E514" s="174"/>
      <c r="F514" s="174">
        <f>--ISNUMBER(IFERROR(SEARCH('Project Costing'!#REF!,Services!I521,1),""))</f>
        <v>0</v>
      </c>
      <c r="G514" s="174" t="str">
        <f>IF(F514=1,COUNTIF($F$8:F514,1),"")</f>
        <v/>
      </c>
      <c r="H514" s="174"/>
      <c r="I514" s="157">
        <f>IFERROR($H$8:INDEX($H$8:$H$3000,COUNTIF($H$8:$H$3000,"?*")),"")</f>
        <v>0</v>
      </c>
    </row>
    <row r="515" spans="1:9" x14ac:dyDescent="0.25">
      <c r="A515" s="174">
        <f>--ISNUMBER(IFERROR(SEARCH('Project Costing'!#REF!,Services!I522,1),""))</f>
        <v>0</v>
      </c>
      <c r="B515" s="174" t="str">
        <f>IF(A515=1,COUNTIF($A$8:A515,1),"")</f>
        <v/>
      </c>
      <c r="C515" s="174"/>
      <c r="D515" s="157">
        <f>IFERROR($C$8:INDEX($C$8:$C$3000,COUNTIF($C$8:$C$3000,"?*")),"")</f>
        <v>0</v>
      </c>
      <c r="E515" s="174"/>
      <c r="F515" s="174">
        <f>--ISNUMBER(IFERROR(SEARCH('Project Costing'!#REF!,Services!I522,1),""))</f>
        <v>0</v>
      </c>
      <c r="G515" s="174" t="str">
        <f>IF(F515=1,COUNTIF($F$8:F515,1),"")</f>
        <v/>
      </c>
      <c r="H515" s="174"/>
      <c r="I515" s="157">
        <f>IFERROR($H$8:INDEX($H$8:$H$3000,COUNTIF($H$8:$H$3000,"?*")),"")</f>
        <v>0</v>
      </c>
    </row>
    <row r="516" spans="1:9" x14ac:dyDescent="0.25">
      <c r="A516" s="174">
        <f>--ISNUMBER(IFERROR(SEARCH('Project Costing'!#REF!,Services!I523,1),""))</f>
        <v>0</v>
      </c>
      <c r="B516" s="174" t="str">
        <f>IF(A516=1,COUNTIF($A$8:A516,1),"")</f>
        <v/>
      </c>
      <c r="C516" s="174"/>
      <c r="D516" s="157">
        <f>IFERROR($C$8:INDEX($C$8:$C$3000,COUNTIF($C$8:$C$3000,"?*")),"")</f>
        <v>0</v>
      </c>
      <c r="E516" s="174"/>
      <c r="F516" s="174">
        <f>--ISNUMBER(IFERROR(SEARCH('Project Costing'!#REF!,Services!I523,1),""))</f>
        <v>0</v>
      </c>
      <c r="G516" s="174" t="str">
        <f>IF(F516=1,COUNTIF($F$8:F516,1),"")</f>
        <v/>
      </c>
      <c r="H516" s="174"/>
      <c r="I516" s="157">
        <f>IFERROR($H$8:INDEX($H$8:$H$3000,COUNTIF($H$8:$H$3000,"?*")),"")</f>
        <v>0</v>
      </c>
    </row>
    <row r="517" spans="1:9" x14ac:dyDescent="0.25">
      <c r="A517" s="174">
        <f>--ISNUMBER(IFERROR(SEARCH('Project Costing'!#REF!,Services!I524,1),""))</f>
        <v>0</v>
      </c>
      <c r="B517" s="174" t="str">
        <f>IF(A517=1,COUNTIF($A$8:A517,1),"")</f>
        <v/>
      </c>
      <c r="C517" s="174"/>
      <c r="D517" s="157">
        <f>IFERROR($C$8:INDEX($C$8:$C$3000,COUNTIF($C$8:$C$3000,"?*")),"")</f>
        <v>0</v>
      </c>
      <c r="E517" s="174"/>
      <c r="F517" s="174">
        <f>--ISNUMBER(IFERROR(SEARCH('Project Costing'!#REF!,Services!I524,1),""))</f>
        <v>0</v>
      </c>
      <c r="G517" s="174" t="str">
        <f>IF(F517=1,COUNTIF($F$8:F517,1),"")</f>
        <v/>
      </c>
      <c r="H517" s="174"/>
      <c r="I517" s="157">
        <f>IFERROR($H$8:INDEX($H$8:$H$3000,COUNTIF($H$8:$H$3000,"?*")),"")</f>
        <v>0</v>
      </c>
    </row>
    <row r="518" spans="1:9" x14ac:dyDescent="0.25">
      <c r="A518" s="174">
        <f>--ISNUMBER(IFERROR(SEARCH('Project Costing'!#REF!,Services!I525,1),""))</f>
        <v>0</v>
      </c>
      <c r="B518" s="174" t="str">
        <f>IF(A518=1,COUNTIF($A$8:A518,1),"")</f>
        <v/>
      </c>
      <c r="C518" s="174"/>
      <c r="D518" s="157">
        <f>IFERROR($C$8:INDEX($C$8:$C$3000,COUNTIF($C$8:$C$3000,"?*")),"")</f>
        <v>0</v>
      </c>
      <c r="E518" s="174"/>
      <c r="F518" s="174">
        <f>--ISNUMBER(IFERROR(SEARCH('Project Costing'!#REF!,Services!I525,1),""))</f>
        <v>0</v>
      </c>
      <c r="G518" s="174" t="str">
        <f>IF(F518=1,COUNTIF($F$8:F518,1),"")</f>
        <v/>
      </c>
      <c r="H518" s="174"/>
      <c r="I518" s="157">
        <f>IFERROR($H$8:INDEX($H$8:$H$3000,COUNTIF($H$8:$H$3000,"?*")),"")</f>
        <v>0</v>
      </c>
    </row>
    <row r="519" spans="1:9" x14ac:dyDescent="0.25">
      <c r="A519" s="174">
        <f>--ISNUMBER(IFERROR(SEARCH('Project Costing'!#REF!,Services!I526,1),""))</f>
        <v>0</v>
      </c>
      <c r="B519" s="174" t="str">
        <f>IF(A519=1,COUNTIF($A$8:A519,1),"")</f>
        <v/>
      </c>
      <c r="C519" s="174"/>
      <c r="D519" s="157">
        <f>IFERROR($C$8:INDEX($C$8:$C$3000,COUNTIF($C$8:$C$3000,"?*")),"")</f>
        <v>0</v>
      </c>
      <c r="E519" s="174"/>
      <c r="F519" s="174">
        <f>--ISNUMBER(IFERROR(SEARCH('Project Costing'!#REF!,Services!I526,1),""))</f>
        <v>0</v>
      </c>
      <c r="G519" s="174" t="str">
        <f>IF(F519=1,COUNTIF($F$8:F519,1),"")</f>
        <v/>
      </c>
      <c r="H519" s="174"/>
      <c r="I519" s="157">
        <f>IFERROR($H$8:INDEX($H$8:$H$3000,COUNTIF($H$8:$H$3000,"?*")),"")</f>
        <v>0</v>
      </c>
    </row>
    <row r="520" spans="1:9" x14ac:dyDescent="0.25">
      <c r="A520" s="174">
        <f>--ISNUMBER(IFERROR(SEARCH('Project Costing'!#REF!,Services!I527,1),""))</f>
        <v>0</v>
      </c>
      <c r="B520" s="174" t="str">
        <f>IF(A520=1,COUNTIF($A$8:A520,1),"")</f>
        <v/>
      </c>
      <c r="C520" s="174"/>
      <c r="D520" s="157">
        <f>IFERROR($C$8:INDEX($C$8:$C$3000,COUNTIF($C$8:$C$3000,"?*")),"")</f>
        <v>0</v>
      </c>
      <c r="E520" s="174"/>
      <c r="F520" s="174">
        <f>--ISNUMBER(IFERROR(SEARCH('Project Costing'!#REF!,Services!I527,1),""))</f>
        <v>0</v>
      </c>
      <c r="G520" s="174" t="str">
        <f>IF(F520=1,COUNTIF($F$8:F520,1),"")</f>
        <v/>
      </c>
      <c r="H520" s="174"/>
      <c r="I520" s="157">
        <f>IFERROR($H$8:INDEX($H$8:$H$3000,COUNTIF($H$8:$H$3000,"?*")),"")</f>
        <v>0</v>
      </c>
    </row>
    <row r="521" spans="1:9" x14ac:dyDescent="0.25">
      <c r="A521" s="174">
        <f>--ISNUMBER(IFERROR(SEARCH('Project Costing'!#REF!,Services!I528,1),""))</f>
        <v>0</v>
      </c>
      <c r="B521" s="174" t="str">
        <f>IF(A521=1,COUNTIF($A$8:A521,1),"")</f>
        <v/>
      </c>
      <c r="C521" s="174"/>
      <c r="D521" s="157">
        <f>IFERROR($C$8:INDEX($C$8:$C$3000,COUNTIF($C$8:$C$3000,"?*")),"")</f>
        <v>0</v>
      </c>
      <c r="E521" s="174"/>
      <c r="F521" s="174">
        <f>--ISNUMBER(IFERROR(SEARCH('Project Costing'!#REF!,Services!I528,1),""))</f>
        <v>0</v>
      </c>
      <c r="G521" s="174" t="str">
        <f>IF(F521=1,COUNTIF($F$8:F521,1),"")</f>
        <v/>
      </c>
      <c r="H521" s="174"/>
      <c r="I521" s="157">
        <f>IFERROR($H$8:INDEX($H$8:$H$3000,COUNTIF($H$8:$H$3000,"?*")),"")</f>
        <v>0</v>
      </c>
    </row>
    <row r="522" spans="1:9" x14ac:dyDescent="0.25">
      <c r="A522" s="174">
        <f>--ISNUMBER(IFERROR(SEARCH('Project Costing'!#REF!,Services!I529,1),""))</f>
        <v>0</v>
      </c>
      <c r="B522" s="174" t="str">
        <f>IF(A522=1,COUNTIF($A$8:A522,1),"")</f>
        <v/>
      </c>
      <c r="C522" s="174"/>
      <c r="D522" s="157">
        <f>IFERROR($C$8:INDEX($C$8:$C$3000,COUNTIF($C$8:$C$3000,"?*")),"")</f>
        <v>0</v>
      </c>
      <c r="E522" s="174"/>
      <c r="F522" s="174">
        <f>--ISNUMBER(IFERROR(SEARCH('Project Costing'!#REF!,Services!I529,1),""))</f>
        <v>0</v>
      </c>
      <c r="G522" s="174" t="str">
        <f>IF(F522=1,COUNTIF($F$8:F522,1),"")</f>
        <v/>
      </c>
      <c r="H522" s="174"/>
      <c r="I522" s="157">
        <f>IFERROR($H$8:INDEX($H$8:$H$3000,COUNTIF($H$8:$H$3000,"?*")),"")</f>
        <v>0</v>
      </c>
    </row>
    <row r="523" spans="1:9" x14ac:dyDescent="0.25">
      <c r="A523" s="174">
        <f>--ISNUMBER(IFERROR(SEARCH('Project Costing'!#REF!,Services!I530,1),""))</f>
        <v>0</v>
      </c>
      <c r="B523" s="174" t="str">
        <f>IF(A523=1,COUNTIF($A$8:A523,1),"")</f>
        <v/>
      </c>
      <c r="C523" s="174"/>
      <c r="D523" s="157">
        <f>IFERROR($C$8:INDEX($C$8:$C$3000,COUNTIF($C$8:$C$3000,"?*")),"")</f>
        <v>0</v>
      </c>
      <c r="E523" s="174"/>
      <c r="F523" s="174">
        <f>--ISNUMBER(IFERROR(SEARCH('Project Costing'!#REF!,Services!I530,1),""))</f>
        <v>0</v>
      </c>
      <c r="G523" s="174" t="str">
        <f>IF(F523=1,COUNTIF($F$8:F523,1),"")</f>
        <v/>
      </c>
      <c r="H523" s="174"/>
      <c r="I523" s="157">
        <f>IFERROR($H$8:INDEX($H$8:$H$3000,COUNTIF($H$8:$H$3000,"?*")),"")</f>
        <v>0</v>
      </c>
    </row>
    <row r="524" spans="1:9" x14ac:dyDescent="0.25">
      <c r="A524" s="174">
        <f>--ISNUMBER(IFERROR(SEARCH('Project Costing'!#REF!,Services!I531,1),""))</f>
        <v>0</v>
      </c>
      <c r="B524" s="174" t="str">
        <f>IF(A524=1,COUNTIF($A$8:A524,1),"")</f>
        <v/>
      </c>
      <c r="C524" s="174"/>
      <c r="D524" s="157">
        <f>IFERROR($C$8:INDEX($C$8:$C$3000,COUNTIF($C$8:$C$3000,"?*")),"")</f>
        <v>0</v>
      </c>
      <c r="E524" s="174"/>
      <c r="F524" s="174">
        <f>--ISNUMBER(IFERROR(SEARCH('Project Costing'!#REF!,Services!I531,1),""))</f>
        <v>0</v>
      </c>
      <c r="G524" s="174" t="str">
        <f>IF(F524=1,COUNTIF($F$8:F524,1),"")</f>
        <v/>
      </c>
      <c r="H524" s="174"/>
      <c r="I524" s="157">
        <f>IFERROR($H$8:INDEX($H$8:$H$3000,COUNTIF($H$8:$H$3000,"?*")),"")</f>
        <v>0</v>
      </c>
    </row>
    <row r="525" spans="1:9" x14ac:dyDescent="0.25">
      <c r="A525" s="174">
        <f>--ISNUMBER(IFERROR(SEARCH('Project Costing'!#REF!,Services!I532,1),""))</f>
        <v>0</v>
      </c>
      <c r="B525" s="174" t="str">
        <f>IF(A525=1,COUNTIF($A$8:A525,1),"")</f>
        <v/>
      </c>
      <c r="C525" s="174"/>
      <c r="D525" s="157">
        <f>IFERROR($C$8:INDEX($C$8:$C$3000,COUNTIF($C$8:$C$3000,"?*")),"")</f>
        <v>0</v>
      </c>
      <c r="E525" s="174"/>
      <c r="F525" s="174">
        <f>--ISNUMBER(IFERROR(SEARCH('Project Costing'!#REF!,Services!I532,1),""))</f>
        <v>0</v>
      </c>
      <c r="G525" s="174" t="str">
        <f>IF(F525=1,COUNTIF($F$8:F525,1),"")</f>
        <v/>
      </c>
      <c r="H525" s="174"/>
      <c r="I525" s="157">
        <f>IFERROR($H$8:INDEX($H$8:$H$3000,COUNTIF($H$8:$H$3000,"?*")),"")</f>
        <v>0</v>
      </c>
    </row>
    <row r="526" spans="1:9" x14ac:dyDescent="0.25">
      <c r="A526" s="174">
        <f>--ISNUMBER(IFERROR(SEARCH('Project Costing'!#REF!,Services!I533,1),""))</f>
        <v>0</v>
      </c>
      <c r="B526" s="174" t="str">
        <f>IF(A526=1,COUNTIF($A$8:A526,1),"")</f>
        <v/>
      </c>
      <c r="C526" s="174"/>
      <c r="D526" s="157">
        <f>IFERROR($C$8:INDEX($C$8:$C$3000,COUNTIF($C$8:$C$3000,"?*")),"")</f>
        <v>0</v>
      </c>
      <c r="E526" s="174"/>
      <c r="F526" s="174">
        <f>--ISNUMBER(IFERROR(SEARCH('Project Costing'!#REF!,Services!I533,1),""))</f>
        <v>0</v>
      </c>
      <c r="G526" s="174" t="str">
        <f>IF(F526=1,COUNTIF($F$8:F526,1),"")</f>
        <v/>
      </c>
      <c r="H526" s="174"/>
      <c r="I526" s="157">
        <f>IFERROR($H$8:INDEX($H$8:$H$3000,COUNTIF($H$8:$H$3000,"?*")),"")</f>
        <v>0</v>
      </c>
    </row>
    <row r="527" spans="1:9" x14ac:dyDescent="0.25">
      <c r="A527" s="174">
        <f>--ISNUMBER(IFERROR(SEARCH('Project Costing'!#REF!,Services!I534,1),""))</f>
        <v>0</v>
      </c>
      <c r="B527" s="174" t="str">
        <f>IF(A527=1,COUNTIF($A$8:A527,1),"")</f>
        <v/>
      </c>
      <c r="C527" s="174"/>
      <c r="D527" s="157">
        <f>IFERROR($C$8:INDEX($C$8:$C$3000,COUNTIF($C$8:$C$3000,"?*")),"")</f>
        <v>0</v>
      </c>
      <c r="E527" s="174"/>
      <c r="F527" s="174">
        <f>--ISNUMBER(IFERROR(SEARCH('Project Costing'!#REF!,Services!I534,1),""))</f>
        <v>0</v>
      </c>
      <c r="G527" s="174" t="str">
        <f>IF(F527=1,COUNTIF($F$8:F527,1),"")</f>
        <v/>
      </c>
      <c r="H527" s="174"/>
      <c r="I527" s="157">
        <f>IFERROR($H$8:INDEX($H$8:$H$3000,COUNTIF($H$8:$H$3000,"?*")),"")</f>
        <v>0</v>
      </c>
    </row>
    <row r="528" spans="1:9" x14ac:dyDescent="0.25">
      <c r="A528" s="174">
        <f>--ISNUMBER(IFERROR(SEARCH('Project Costing'!#REF!,Services!I535,1),""))</f>
        <v>0</v>
      </c>
      <c r="B528" s="174" t="str">
        <f>IF(A528=1,COUNTIF($A$8:A528,1),"")</f>
        <v/>
      </c>
      <c r="C528" s="174"/>
      <c r="D528" s="157">
        <f>IFERROR($C$8:INDEX($C$8:$C$3000,COUNTIF($C$8:$C$3000,"?*")),"")</f>
        <v>0</v>
      </c>
      <c r="E528" s="174"/>
      <c r="F528" s="174">
        <f>--ISNUMBER(IFERROR(SEARCH('Project Costing'!#REF!,Services!I535,1),""))</f>
        <v>0</v>
      </c>
      <c r="G528" s="174" t="str">
        <f>IF(F528=1,COUNTIF($F$8:F528,1),"")</f>
        <v/>
      </c>
      <c r="H528" s="174"/>
      <c r="I528" s="157">
        <f>IFERROR($H$8:INDEX($H$8:$H$3000,COUNTIF($H$8:$H$3000,"?*")),"")</f>
        <v>0</v>
      </c>
    </row>
    <row r="529" spans="1:9" x14ac:dyDescent="0.25">
      <c r="A529" s="174">
        <f>--ISNUMBER(IFERROR(SEARCH('Project Costing'!#REF!,Services!I536,1),""))</f>
        <v>0</v>
      </c>
      <c r="B529" s="174" t="str">
        <f>IF(A529=1,COUNTIF($A$8:A529,1),"")</f>
        <v/>
      </c>
      <c r="C529" s="174"/>
      <c r="D529" s="157">
        <f>IFERROR($C$8:INDEX($C$8:$C$3000,COUNTIF($C$8:$C$3000,"?*")),"")</f>
        <v>0</v>
      </c>
      <c r="E529" s="174"/>
      <c r="F529" s="174">
        <f>--ISNUMBER(IFERROR(SEARCH('Project Costing'!#REF!,Services!I536,1),""))</f>
        <v>0</v>
      </c>
      <c r="G529" s="174" t="str">
        <f>IF(F529=1,COUNTIF($F$8:F529,1),"")</f>
        <v/>
      </c>
      <c r="H529" s="174"/>
      <c r="I529" s="157">
        <f>IFERROR($H$8:INDEX($H$8:$H$3000,COUNTIF($H$8:$H$3000,"?*")),"")</f>
        <v>0</v>
      </c>
    </row>
    <row r="530" spans="1:9" x14ac:dyDescent="0.25">
      <c r="A530" s="174">
        <f>--ISNUMBER(IFERROR(SEARCH('Project Costing'!#REF!,Services!I537,1),""))</f>
        <v>0</v>
      </c>
      <c r="B530" s="174" t="str">
        <f>IF(A530=1,COUNTIF($A$8:A530,1),"")</f>
        <v/>
      </c>
      <c r="C530" s="174"/>
      <c r="D530" s="157">
        <f>IFERROR($C$8:INDEX($C$8:$C$3000,COUNTIF($C$8:$C$3000,"?*")),"")</f>
        <v>0</v>
      </c>
      <c r="E530" s="174"/>
      <c r="F530" s="174">
        <f>--ISNUMBER(IFERROR(SEARCH('Project Costing'!#REF!,Services!I537,1),""))</f>
        <v>0</v>
      </c>
      <c r="G530" s="174" t="str">
        <f>IF(F530=1,COUNTIF($F$8:F530,1),"")</f>
        <v/>
      </c>
      <c r="H530" s="174"/>
      <c r="I530" s="157">
        <f>IFERROR($H$8:INDEX($H$8:$H$3000,COUNTIF($H$8:$H$3000,"?*")),"")</f>
        <v>0</v>
      </c>
    </row>
    <row r="531" spans="1:9" x14ac:dyDescent="0.25">
      <c r="A531" s="174">
        <f>--ISNUMBER(IFERROR(SEARCH('Project Costing'!#REF!,Services!I538,1),""))</f>
        <v>0</v>
      </c>
      <c r="B531" s="174" t="str">
        <f>IF(A531=1,COUNTIF($A$8:A531,1),"")</f>
        <v/>
      </c>
      <c r="C531" s="174"/>
      <c r="D531" s="157">
        <f>IFERROR($C$8:INDEX($C$8:$C$3000,COUNTIF($C$8:$C$3000,"?*")),"")</f>
        <v>0</v>
      </c>
      <c r="E531" s="174"/>
      <c r="F531" s="174">
        <f>--ISNUMBER(IFERROR(SEARCH('Project Costing'!#REF!,Services!I538,1),""))</f>
        <v>0</v>
      </c>
      <c r="G531" s="174" t="str">
        <f>IF(F531=1,COUNTIF($F$8:F531,1),"")</f>
        <v/>
      </c>
      <c r="H531" s="174"/>
      <c r="I531" s="157">
        <f>IFERROR($H$8:INDEX($H$8:$H$3000,COUNTIF($H$8:$H$3000,"?*")),"")</f>
        <v>0</v>
      </c>
    </row>
    <row r="532" spans="1:9" x14ac:dyDescent="0.25">
      <c r="A532" s="174">
        <f>--ISNUMBER(IFERROR(SEARCH('Project Costing'!#REF!,Services!I539,1),""))</f>
        <v>0</v>
      </c>
      <c r="B532" s="174" t="str">
        <f>IF(A532=1,COUNTIF($A$8:A532,1),"")</f>
        <v/>
      </c>
      <c r="C532" s="174"/>
      <c r="D532" s="157">
        <f>IFERROR($C$8:INDEX($C$8:$C$3000,COUNTIF($C$8:$C$3000,"?*")),"")</f>
        <v>0</v>
      </c>
      <c r="E532" s="174"/>
      <c r="F532" s="174">
        <f>--ISNUMBER(IFERROR(SEARCH('Project Costing'!#REF!,Services!I539,1),""))</f>
        <v>0</v>
      </c>
      <c r="G532" s="174" t="str">
        <f>IF(F532=1,COUNTIF($F$8:F532,1),"")</f>
        <v/>
      </c>
      <c r="H532" s="174"/>
      <c r="I532" s="157">
        <f>IFERROR($H$8:INDEX($H$8:$H$3000,COUNTIF($H$8:$H$3000,"?*")),"")</f>
        <v>0</v>
      </c>
    </row>
    <row r="533" spans="1:9" x14ac:dyDescent="0.25">
      <c r="A533" s="174">
        <f>--ISNUMBER(IFERROR(SEARCH('Project Costing'!#REF!,Services!I540,1),""))</f>
        <v>0</v>
      </c>
      <c r="B533" s="174" t="str">
        <f>IF(A533=1,COUNTIF($A$8:A533,1),"")</f>
        <v/>
      </c>
      <c r="C533" s="174"/>
      <c r="D533" s="157">
        <f>IFERROR($C$8:INDEX($C$8:$C$3000,COUNTIF($C$8:$C$3000,"?*")),"")</f>
        <v>0</v>
      </c>
      <c r="E533" s="174"/>
      <c r="F533" s="174">
        <f>--ISNUMBER(IFERROR(SEARCH('Project Costing'!#REF!,Services!I540,1),""))</f>
        <v>0</v>
      </c>
      <c r="G533" s="174" t="str">
        <f>IF(F533=1,COUNTIF($F$8:F533,1),"")</f>
        <v/>
      </c>
      <c r="H533" s="174"/>
      <c r="I533" s="157">
        <f>IFERROR($H$8:INDEX($H$8:$H$3000,COUNTIF($H$8:$H$3000,"?*")),"")</f>
        <v>0</v>
      </c>
    </row>
    <row r="534" spans="1:9" x14ac:dyDescent="0.25">
      <c r="A534" s="174">
        <f>--ISNUMBER(IFERROR(SEARCH('Project Costing'!#REF!,Services!I541,1),""))</f>
        <v>0</v>
      </c>
      <c r="B534" s="174" t="str">
        <f>IF(A534=1,COUNTIF($A$8:A534,1),"")</f>
        <v/>
      </c>
      <c r="C534" s="174"/>
      <c r="D534" s="157">
        <f>IFERROR($C$8:INDEX($C$8:$C$3000,COUNTIF($C$8:$C$3000,"?*")),"")</f>
        <v>0</v>
      </c>
      <c r="E534" s="174"/>
      <c r="F534" s="174">
        <f>--ISNUMBER(IFERROR(SEARCH('Project Costing'!#REF!,Services!I541,1),""))</f>
        <v>0</v>
      </c>
      <c r="G534" s="174" t="str">
        <f>IF(F534=1,COUNTIF($F$8:F534,1),"")</f>
        <v/>
      </c>
      <c r="H534" s="174"/>
      <c r="I534" s="157">
        <f>IFERROR($H$8:INDEX($H$8:$H$3000,COUNTIF($H$8:$H$3000,"?*")),"")</f>
        <v>0</v>
      </c>
    </row>
    <row r="535" spans="1:9" x14ac:dyDescent="0.25">
      <c r="A535" s="174">
        <f>--ISNUMBER(IFERROR(SEARCH('Project Costing'!#REF!,Services!I542,1),""))</f>
        <v>0</v>
      </c>
      <c r="B535" s="174" t="str">
        <f>IF(A535=1,COUNTIF($A$8:A535,1),"")</f>
        <v/>
      </c>
      <c r="C535" s="174"/>
      <c r="D535" s="157">
        <f>IFERROR($C$8:INDEX($C$8:$C$3000,COUNTIF($C$8:$C$3000,"?*")),"")</f>
        <v>0</v>
      </c>
      <c r="E535" s="174"/>
      <c r="F535" s="174">
        <f>--ISNUMBER(IFERROR(SEARCH('Project Costing'!#REF!,Services!I542,1),""))</f>
        <v>0</v>
      </c>
      <c r="G535" s="174" t="str">
        <f>IF(F535=1,COUNTIF($F$8:F535,1),"")</f>
        <v/>
      </c>
      <c r="H535" s="174"/>
      <c r="I535" s="157">
        <f>IFERROR($H$8:INDEX($H$8:$H$3000,COUNTIF($H$8:$H$3000,"?*")),"")</f>
        <v>0</v>
      </c>
    </row>
    <row r="536" spans="1:9" x14ac:dyDescent="0.25">
      <c r="A536" s="174">
        <f>--ISNUMBER(IFERROR(SEARCH('Project Costing'!#REF!,Services!I543,1),""))</f>
        <v>0</v>
      </c>
      <c r="B536" s="174" t="str">
        <f>IF(A536=1,COUNTIF($A$8:A536,1),"")</f>
        <v/>
      </c>
      <c r="C536" s="174"/>
      <c r="D536" s="157">
        <f>IFERROR($C$8:INDEX($C$8:$C$3000,COUNTIF($C$8:$C$3000,"?*")),"")</f>
        <v>0</v>
      </c>
      <c r="E536" s="174"/>
      <c r="F536" s="174">
        <f>--ISNUMBER(IFERROR(SEARCH('Project Costing'!#REF!,Services!I543,1),""))</f>
        <v>0</v>
      </c>
      <c r="G536" s="174" t="str">
        <f>IF(F536=1,COUNTIF($F$8:F536,1),"")</f>
        <v/>
      </c>
      <c r="H536" s="174"/>
      <c r="I536" s="157">
        <f>IFERROR($H$8:INDEX($H$8:$H$3000,COUNTIF($H$8:$H$3000,"?*")),"")</f>
        <v>0</v>
      </c>
    </row>
    <row r="537" spans="1:9" x14ac:dyDescent="0.25">
      <c r="A537" s="174">
        <f>--ISNUMBER(IFERROR(SEARCH('Project Costing'!#REF!,Services!I544,1),""))</f>
        <v>0</v>
      </c>
      <c r="B537" s="174" t="str">
        <f>IF(A537=1,COUNTIF($A$8:A537,1),"")</f>
        <v/>
      </c>
      <c r="C537" s="174"/>
      <c r="D537" s="157">
        <f>IFERROR($C$8:INDEX($C$8:$C$3000,COUNTIF($C$8:$C$3000,"?*")),"")</f>
        <v>0</v>
      </c>
      <c r="E537" s="174"/>
      <c r="F537" s="174">
        <f>--ISNUMBER(IFERROR(SEARCH('Project Costing'!#REF!,Services!I544,1),""))</f>
        <v>0</v>
      </c>
      <c r="G537" s="174" t="str">
        <f>IF(F537=1,COUNTIF($F$8:F537,1),"")</f>
        <v/>
      </c>
      <c r="H537" s="174"/>
      <c r="I537" s="157">
        <f>IFERROR($H$8:INDEX($H$8:$H$3000,COUNTIF($H$8:$H$3000,"?*")),"")</f>
        <v>0</v>
      </c>
    </row>
    <row r="538" spans="1:9" x14ac:dyDescent="0.25">
      <c r="A538" s="174">
        <f>--ISNUMBER(IFERROR(SEARCH('Project Costing'!#REF!,Services!I545,1),""))</f>
        <v>0</v>
      </c>
      <c r="B538" s="174" t="str">
        <f>IF(A538=1,COUNTIF($A$8:A538,1),"")</f>
        <v/>
      </c>
      <c r="C538" s="174"/>
      <c r="D538" s="157">
        <f>IFERROR($C$8:INDEX($C$8:$C$3000,COUNTIF($C$8:$C$3000,"?*")),"")</f>
        <v>0</v>
      </c>
      <c r="E538" s="174"/>
      <c r="F538" s="174">
        <f>--ISNUMBER(IFERROR(SEARCH('Project Costing'!#REF!,Services!I545,1),""))</f>
        <v>0</v>
      </c>
      <c r="G538" s="174" t="str">
        <f>IF(F538=1,COUNTIF($F$8:F538,1),"")</f>
        <v/>
      </c>
      <c r="H538" s="174"/>
      <c r="I538" s="157">
        <f>IFERROR($H$8:INDEX($H$8:$H$3000,COUNTIF($H$8:$H$3000,"?*")),"")</f>
        <v>0</v>
      </c>
    </row>
    <row r="539" spans="1:9" x14ac:dyDescent="0.25">
      <c r="A539" s="174">
        <f>--ISNUMBER(IFERROR(SEARCH('Project Costing'!#REF!,Services!I546,1),""))</f>
        <v>0</v>
      </c>
      <c r="B539" s="174" t="str">
        <f>IF(A539=1,COUNTIF($A$8:A539,1),"")</f>
        <v/>
      </c>
      <c r="C539" s="174"/>
      <c r="D539" s="157">
        <f>IFERROR($C$8:INDEX($C$8:$C$3000,COUNTIF($C$8:$C$3000,"?*")),"")</f>
        <v>0</v>
      </c>
      <c r="E539" s="174"/>
      <c r="F539" s="174">
        <f>--ISNUMBER(IFERROR(SEARCH('Project Costing'!#REF!,Services!I546,1),""))</f>
        <v>0</v>
      </c>
      <c r="G539" s="174" t="str">
        <f>IF(F539=1,COUNTIF($F$8:F539,1),"")</f>
        <v/>
      </c>
      <c r="H539" s="174"/>
      <c r="I539" s="157">
        <f>IFERROR($H$8:INDEX($H$8:$H$3000,COUNTIF($H$8:$H$3000,"?*")),"")</f>
        <v>0</v>
      </c>
    </row>
    <row r="540" spans="1:9" x14ac:dyDescent="0.25">
      <c r="A540" s="174">
        <f>--ISNUMBER(IFERROR(SEARCH('Project Costing'!#REF!,Services!I547,1),""))</f>
        <v>0</v>
      </c>
      <c r="B540" s="174" t="str">
        <f>IF(A540=1,COUNTIF($A$8:A540,1),"")</f>
        <v/>
      </c>
      <c r="C540" s="174"/>
      <c r="D540" s="157">
        <f>IFERROR($C$8:INDEX($C$8:$C$3000,COUNTIF($C$8:$C$3000,"?*")),"")</f>
        <v>0</v>
      </c>
      <c r="E540" s="174"/>
      <c r="F540" s="174">
        <f>--ISNUMBER(IFERROR(SEARCH('Project Costing'!#REF!,Services!I547,1),""))</f>
        <v>0</v>
      </c>
      <c r="G540" s="174" t="str">
        <f>IF(F540=1,COUNTIF($F$8:F540,1),"")</f>
        <v/>
      </c>
      <c r="H540" s="174"/>
      <c r="I540" s="157">
        <f>IFERROR($H$8:INDEX($H$8:$H$3000,COUNTIF($H$8:$H$3000,"?*")),"")</f>
        <v>0</v>
      </c>
    </row>
    <row r="541" spans="1:9" x14ac:dyDescent="0.25">
      <c r="A541" s="174">
        <f>--ISNUMBER(IFERROR(SEARCH('Project Costing'!#REF!,Services!I548,1),""))</f>
        <v>0</v>
      </c>
      <c r="B541" s="174" t="str">
        <f>IF(A541=1,COUNTIF($A$8:A541,1),"")</f>
        <v/>
      </c>
      <c r="C541" s="174"/>
      <c r="D541" s="157">
        <f>IFERROR($C$8:INDEX($C$8:$C$3000,COUNTIF($C$8:$C$3000,"?*")),"")</f>
        <v>0</v>
      </c>
      <c r="E541" s="174"/>
      <c r="F541" s="174">
        <f>--ISNUMBER(IFERROR(SEARCH('Project Costing'!#REF!,Services!I548,1),""))</f>
        <v>0</v>
      </c>
      <c r="G541" s="174" t="str">
        <f>IF(F541=1,COUNTIF($F$8:F541,1),"")</f>
        <v/>
      </c>
      <c r="H541" s="174"/>
      <c r="I541" s="157">
        <f>IFERROR($H$8:INDEX($H$8:$H$3000,COUNTIF($H$8:$H$3000,"?*")),"")</f>
        <v>0</v>
      </c>
    </row>
    <row r="542" spans="1:9" x14ac:dyDescent="0.25">
      <c r="A542" s="174">
        <f>--ISNUMBER(IFERROR(SEARCH('Project Costing'!#REF!,Services!I549,1),""))</f>
        <v>0</v>
      </c>
      <c r="B542" s="174" t="str">
        <f>IF(A542=1,COUNTIF($A$8:A542,1),"")</f>
        <v/>
      </c>
      <c r="C542" s="174"/>
      <c r="D542" s="157">
        <f>IFERROR($C$8:INDEX($C$8:$C$3000,COUNTIF($C$8:$C$3000,"?*")),"")</f>
        <v>0</v>
      </c>
      <c r="E542" s="174"/>
      <c r="F542" s="174">
        <f>--ISNUMBER(IFERROR(SEARCH('Project Costing'!#REF!,Services!I549,1),""))</f>
        <v>0</v>
      </c>
      <c r="G542" s="174" t="str">
        <f>IF(F542=1,COUNTIF($F$8:F542,1),"")</f>
        <v/>
      </c>
      <c r="H542" s="174"/>
      <c r="I542" s="157">
        <f>IFERROR($H$8:INDEX($H$8:$H$3000,COUNTIF($H$8:$H$3000,"?*")),"")</f>
        <v>0</v>
      </c>
    </row>
    <row r="543" spans="1:9" x14ac:dyDescent="0.25">
      <c r="A543" s="174">
        <f>--ISNUMBER(IFERROR(SEARCH('Project Costing'!#REF!,Services!I550,1),""))</f>
        <v>0</v>
      </c>
      <c r="B543" s="174" t="str">
        <f>IF(A543=1,COUNTIF($A$8:A543,1),"")</f>
        <v/>
      </c>
      <c r="C543" s="174"/>
      <c r="D543" s="157">
        <f>IFERROR($C$8:INDEX($C$8:$C$3000,COUNTIF($C$8:$C$3000,"?*")),"")</f>
        <v>0</v>
      </c>
      <c r="E543" s="174"/>
      <c r="F543" s="174">
        <f>--ISNUMBER(IFERROR(SEARCH('Project Costing'!#REF!,Services!I550,1),""))</f>
        <v>0</v>
      </c>
      <c r="G543" s="174" t="str">
        <f>IF(F543=1,COUNTIF($F$8:F543,1),"")</f>
        <v/>
      </c>
      <c r="H543" s="174"/>
      <c r="I543" s="157">
        <f>IFERROR($H$8:INDEX($H$8:$H$3000,COUNTIF($H$8:$H$3000,"?*")),"")</f>
        <v>0</v>
      </c>
    </row>
    <row r="544" spans="1:9" x14ac:dyDescent="0.25">
      <c r="A544" s="174">
        <f>--ISNUMBER(IFERROR(SEARCH('Project Costing'!#REF!,Services!I551,1),""))</f>
        <v>0</v>
      </c>
      <c r="B544" s="174" t="str">
        <f>IF(A544=1,COUNTIF($A$8:A544,1),"")</f>
        <v/>
      </c>
      <c r="C544" s="174"/>
      <c r="D544" s="157">
        <f>IFERROR($C$8:INDEX($C$8:$C$3000,COUNTIF($C$8:$C$3000,"?*")),"")</f>
        <v>0</v>
      </c>
      <c r="E544" s="174"/>
      <c r="F544" s="174">
        <f>--ISNUMBER(IFERROR(SEARCH('Project Costing'!#REF!,Services!I551,1),""))</f>
        <v>0</v>
      </c>
      <c r="G544" s="174" t="str">
        <f>IF(F544=1,COUNTIF($F$8:F544,1),"")</f>
        <v/>
      </c>
      <c r="H544" s="174"/>
      <c r="I544" s="157">
        <f>IFERROR($H$8:INDEX($H$8:$H$3000,COUNTIF($H$8:$H$3000,"?*")),"")</f>
        <v>0</v>
      </c>
    </row>
    <row r="545" spans="1:9" x14ac:dyDescent="0.25">
      <c r="A545" s="174">
        <f>--ISNUMBER(IFERROR(SEARCH('Project Costing'!#REF!,Services!I552,1),""))</f>
        <v>0</v>
      </c>
      <c r="B545" s="174" t="str">
        <f>IF(A545=1,COUNTIF($A$8:A545,1),"")</f>
        <v/>
      </c>
      <c r="C545" s="174"/>
      <c r="D545" s="157">
        <f>IFERROR($C$8:INDEX($C$8:$C$3000,COUNTIF($C$8:$C$3000,"?*")),"")</f>
        <v>0</v>
      </c>
      <c r="E545" s="174"/>
      <c r="F545" s="174">
        <f>--ISNUMBER(IFERROR(SEARCH('Project Costing'!#REF!,Services!I552,1),""))</f>
        <v>0</v>
      </c>
      <c r="G545" s="174" t="str">
        <f>IF(F545=1,COUNTIF($F$8:F545,1),"")</f>
        <v/>
      </c>
      <c r="H545" s="174"/>
      <c r="I545" s="157">
        <f>IFERROR($H$8:INDEX($H$8:$H$3000,COUNTIF($H$8:$H$3000,"?*")),"")</f>
        <v>0</v>
      </c>
    </row>
    <row r="546" spans="1:9" x14ac:dyDescent="0.25">
      <c r="A546" s="174">
        <f>--ISNUMBER(IFERROR(SEARCH('Project Costing'!#REF!,Services!I553,1),""))</f>
        <v>0</v>
      </c>
      <c r="B546" s="174" t="str">
        <f>IF(A546=1,COUNTIF($A$8:A546,1),"")</f>
        <v/>
      </c>
      <c r="C546" s="174"/>
      <c r="D546" s="157">
        <f>IFERROR($C$8:INDEX($C$8:$C$3000,COUNTIF($C$8:$C$3000,"?*")),"")</f>
        <v>0</v>
      </c>
      <c r="E546" s="174"/>
      <c r="F546" s="174">
        <f>--ISNUMBER(IFERROR(SEARCH('Project Costing'!#REF!,Services!I553,1),""))</f>
        <v>0</v>
      </c>
      <c r="G546" s="174" t="str">
        <f>IF(F546=1,COUNTIF($F$8:F546,1),"")</f>
        <v/>
      </c>
      <c r="H546" s="174"/>
      <c r="I546" s="157">
        <f>IFERROR($H$8:INDEX($H$8:$H$3000,COUNTIF($H$8:$H$3000,"?*")),"")</f>
        <v>0</v>
      </c>
    </row>
    <row r="547" spans="1:9" x14ac:dyDescent="0.25">
      <c r="A547" s="174">
        <f>--ISNUMBER(IFERROR(SEARCH('Project Costing'!#REF!,Services!I554,1),""))</f>
        <v>0</v>
      </c>
      <c r="B547" s="174" t="str">
        <f>IF(A547=1,COUNTIF($A$8:A547,1),"")</f>
        <v/>
      </c>
      <c r="C547" s="174"/>
      <c r="D547" s="157">
        <f>IFERROR($C$8:INDEX($C$8:$C$3000,COUNTIF($C$8:$C$3000,"?*")),"")</f>
        <v>0</v>
      </c>
      <c r="E547" s="174"/>
      <c r="F547" s="174">
        <f>--ISNUMBER(IFERROR(SEARCH('Project Costing'!#REF!,Services!I554,1),""))</f>
        <v>0</v>
      </c>
      <c r="G547" s="174" t="str">
        <f>IF(F547=1,COUNTIF($F$8:F547,1),"")</f>
        <v/>
      </c>
      <c r="H547" s="174"/>
      <c r="I547" s="157">
        <f>IFERROR($H$8:INDEX($H$8:$H$3000,COUNTIF($H$8:$H$3000,"?*")),"")</f>
        <v>0</v>
      </c>
    </row>
    <row r="548" spans="1:9" x14ac:dyDescent="0.25">
      <c r="A548" s="174">
        <f>--ISNUMBER(IFERROR(SEARCH('Project Costing'!#REF!,Services!I555,1),""))</f>
        <v>0</v>
      </c>
      <c r="B548" s="174" t="str">
        <f>IF(A548=1,COUNTIF($A$8:A548,1),"")</f>
        <v/>
      </c>
      <c r="C548" s="174"/>
      <c r="D548" s="157">
        <f>IFERROR($C$8:INDEX($C$8:$C$3000,COUNTIF($C$8:$C$3000,"?*")),"")</f>
        <v>0</v>
      </c>
      <c r="E548" s="174"/>
      <c r="F548" s="174">
        <f>--ISNUMBER(IFERROR(SEARCH('Project Costing'!#REF!,Services!I555,1),""))</f>
        <v>0</v>
      </c>
      <c r="G548" s="174" t="str">
        <f>IF(F548=1,COUNTIF($F$8:F548,1),"")</f>
        <v/>
      </c>
      <c r="H548" s="174"/>
      <c r="I548" s="157">
        <f>IFERROR($H$8:INDEX($H$8:$H$3000,COUNTIF($H$8:$H$3000,"?*")),"")</f>
        <v>0</v>
      </c>
    </row>
    <row r="549" spans="1:9" x14ac:dyDescent="0.25">
      <c r="A549" s="174">
        <f>--ISNUMBER(IFERROR(SEARCH('Project Costing'!#REF!,Services!I556,1),""))</f>
        <v>0</v>
      </c>
      <c r="B549" s="174" t="str">
        <f>IF(A549=1,COUNTIF($A$8:A549,1),"")</f>
        <v/>
      </c>
      <c r="C549" s="174"/>
      <c r="D549" s="157">
        <f>IFERROR($C$8:INDEX($C$8:$C$3000,COUNTIF($C$8:$C$3000,"?*")),"")</f>
        <v>0</v>
      </c>
      <c r="E549" s="174"/>
      <c r="F549" s="174">
        <f>--ISNUMBER(IFERROR(SEARCH('Project Costing'!#REF!,Services!I556,1),""))</f>
        <v>0</v>
      </c>
      <c r="G549" s="174" t="str">
        <f>IF(F549=1,COUNTIF($F$8:F549,1),"")</f>
        <v/>
      </c>
      <c r="H549" s="174"/>
      <c r="I549" s="157">
        <f>IFERROR($H$8:INDEX($H$8:$H$3000,COUNTIF($H$8:$H$3000,"?*")),"")</f>
        <v>0</v>
      </c>
    </row>
    <row r="550" spans="1:9" x14ac:dyDescent="0.25">
      <c r="A550" s="174">
        <f>--ISNUMBER(IFERROR(SEARCH('Project Costing'!#REF!,Services!I557,1),""))</f>
        <v>0</v>
      </c>
      <c r="B550" s="174" t="str">
        <f>IF(A550=1,COUNTIF($A$8:A550,1),"")</f>
        <v/>
      </c>
      <c r="C550" s="174"/>
      <c r="D550" s="157">
        <f>IFERROR($C$8:INDEX($C$8:$C$3000,COUNTIF($C$8:$C$3000,"?*")),"")</f>
        <v>0</v>
      </c>
      <c r="E550" s="174"/>
      <c r="F550" s="174">
        <f>--ISNUMBER(IFERROR(SEARCH('Project Costing'!#REF!,Services!I557,1),""))</f>
        <v>0</v>
      </c>
      <c r="G550" s="174" t="str">
        <f>IF(F550=1,COUNTIF($F$8:F550,1),"")</f>
        <v/>
      </c>
      <c r="H550" s="174"/>
      <c r="I550" s="157">
        <f>IFERROR($H$8:INDEX($H$8:$H$3000,COUNTIF($H$8:$H$3000,"?*")),"")</f>
        <v>0</v>
      </c>
    </row>
    <row r="551" spans="1:9" x14ac:dyDescent="0.25">
      <c r="A551" s="174">
        <f>--ISNUMBER(IFERROR(SEARCH('Project Costing'!#REF!,Services!I558,1),""))</f>
        <v>0</v>
      </c>
      <c r="B551" s="174" t="str">
        <f>IF(A551=1,COUNTIF($A$8:A551,1),"")</f>
        <v/>
      </c>
      <c r="C551" s="174"/>
      <c r="D551" s="157">
        <f>IFERROR($C$8:INDEX($C$8:$C$3000,COUNTIF($C$8:$C$3000,"?*")),"")</f>
        <v>0</v>
      </c>
      <c r="E551" s="174"/>
      <c r="F551" s="174">
        <f>--ISNUMBER(IFERROR(SEARCH('Project Costing'!#REF!,Services!I558,1),""))</f>
        <v>0</v>
      </c>
      <c r="G551" s="174" t="str">
        <f>IF(F551=1,COUNTIF($F$8:F551,1),"")</f>
        <v/>
      </c>
      <c r="H551" s="174"/>
      <c r="I551" s="157">
        <f>IFERROR($H$8:INDEX($H$8:$H$3000,COUNTIF($H$8:$H$3000,"?*")),"")</f>
        <v>0</v>
      </c>
    </row>
    <row r="552" spans="1:9" x14ac:dyDescent="0.25">
      <c r="A552" s="174">
        <f>--ISNUMBER(IFERROR(SEARCH('Project Costing'!#REF!,Services!I559,1),""))</f>
        <v>0</v>
      </c>
      <c r="B552" s="174" t="str">
        <f>IF(A552=1,COUNTIF($A$8:A552,1),"")</f>
        <v/>
      </c>
      <c r="C552" s="174"/>
      <c r="D552" s="157">
        <f>IFERROR($C$8:INDEX($C$8:$C$3000,COUNTIF($C$8:$C$3000,"?*")),"")</f>
        <v>0</v>
      </c>
      <c r="E552" s="174"/>
      <c r="F552" s="174">
        <f>--ISNUMBER(IFERROR(SEARCH('Project Costing'!#REF!,Services!I559,1),""))</f>
        <v>0</v>
      </c>
      <c r="G552" s="174" t="str">
        <f>IF(F552=1,COUNTIF($F$8:F552,1),"")</f>
        <v/>
      </c>
      <c r="H552" s="174"/>
      <c r="I552" s="157">
        <f>IFERROR($H$8:INDEX($H$8:$H$3000,COUNTIF($H$8:$H$3000,"?*")),"")</f>
        <v>0</v>
      </c>
    </row>
    <row r="553" spans="1:9" x14ac:dyDescent="0.25">
      <c r="A553" s="174">
        <f>--ISNUMBER(IFERROR(SEARCH('Project Costing'!#REF!,Services!I560,1),""))</f>
        <v>0</v>
      </c>
      <c r="B553" s="174" t="str">
        <f>IF(A553=1,COUNTIF($A$8:A553,1),"")</f>
        <v/>
      </c>
      <c r="C553" s="174"/>
      <c r="D553" s="157">
        <f>IFERROR($C$8:INDEX($C$8:$C$3000,COUNTIF($C$8:$C$3000,"?*")),"")</f>
        <v>0</v>
      </c>
      <c r="E553" s="174"/>
      <c r="F553" s="174">
        <f>--ISNUMBER(IFERROR(SEARCH('Project Costing'!#REF!,Services!I560,1),""))</f>
        <v>0</v>
      </c>
      <c r="G553" s="174" t="str">
        <f>IF(F553=1,COUNTIF($F$8:F553,1),"")</f>
        <v/>
      </c>
      <c r="H553" s="174"/>
      <c r="I553" s="157">
        <f>IFERROR($H$8:INDEX($H$8:$H$3000,COUNTIF($H$8:$H$3000,"?*")),"")</f>
        <v>0</v>
      </c>
    </row>
    <row r="554" spans="1:9" x14ac:dyDescent="0.25">
      <c r="A554" s="174">
        <f>--ISNUMBER(IFERROR(SEARCH('Project Costing'!#REF!,Services!I561,1),""))</f>
        <v>0</v>
      </c>
      <c r="B554" s="174" t="str">
        <f>IF(A554=1,COUNTIF($A$8:A554,1),"")</f>
        <v/>
      </c>
      <c r="C554" s="174"/>
      <c r="D554" s="157">
        <f>IFERROR($C$8:INDEX($C$8:$C$3000,COUNTIF($C$8:$C$3000,"?*")),"")</f>
        <v>0</v>
      </c>
      <c r="E554" s="174"/>
      <c r="F554" s="174">
        <f>--ISNUMBER(IFERROR(SEARCH('Project Costing'!#REF!,Services!I561,1),""))</f>
        <v>0</v>
      </c>
      <c r="G554" s="174" t="str">
        <f>IF(F554=1,COUNTIF($F$8:F554,1),"")</f>
        <v/>
      </c>
      <c r="H554" s="174"/>
      <c r="I554" s="157">
        <f>IFERROR($H$8:INDEX($H$8:$H$3000,COUNTIF($H$8:$H$3000,"?*")),"")</f>
        <v>0</v>
      </c>
    </row>
    <row r="555" spans="1:9" x14ac:dyDescent="0.25">
      <c r="A555" s="174">
        <f>--ISNUMBER(IFERROR(SEARCH('Project Costing'!#REF!,Services!I562,1),""))</f>
        <v>0</v>
      </c>
      <c r="B555" s="174" t="str">
        <f>IF(A555=1,COUNTIF($A$8:A555,1),"")</f>
        <v/>
      </c>
      <c r="C555" s="174"/>
      <c r="D555" s="157">
        <f>IFERROR($C$8:INDEX($C$8:$C$3000,COUNTIF($C$8:$C$3000,"?*")),"")</f>
        <v>0</v>
      </c>
      <c r="E555" s="174"/>
      <c r="F555" s="174">
        <f>--ISNUMBER(IFERROR(SEARCH('Project Costing'!#REF!,Services!I562,1),""))</f>
        <v>0</v>
      </c>
      <c r="G555" s="174" t="str">
        <f>IF(F555=1,COUNTIF($F$8:F555,1),"")</f>
        <v/>
      </c>
      <c r="H555" s="174"/>
      <c r="I555" s="157">
        <f>IFERROR($H$8:INDEX($H$8:$H$3000,COUNTIF($H$8:$H$3000,"?*")),"")</f>
        <v>0</v>
      </c>
    </row>
    <row r="556" spans="1:9" x14ac:dyDescent="0.25">
      <c r="A556" s="174">
        <f>--ISNUMBER(IFERROR(SEARCH('Project Costing'!#REF!,Services!I563,1),""))</f>
        <v>0</v>
      </c>
      <c r="B556" s="174" t="str">
        <f>IF(A556=1,COUNTIF($A$8:A556,1),"")</f>
        <v/>
      </c>
      <c r="C556" s="174"/>
      <c r="D556" s="157">
        <f>IFERROR($C$8:INDEX($C$8:$C$3000,COUNTIF($C$8:$C$3000,"?*")),"")</f>
        <v>0</v>
      </c>
      <c r="E556" s="174"/>
      <c r="F556" s="174">
        <f>--ISNUMBER(IFERROR(SEARCH('Project Costing'!#REF!,Services!I563,1),""))</f>
        <v>0</v>
      </c>
      <c r="G556" s="174" t="str">
        <f>IF(F556=1,COUNTIF($F$8:F556,1),"")</f>
        <v/>
      </c>
      <c r="H556" s="174"/>
      <c r="I556" s="157">
        <f>IFERROR($H$8:INDEX($H$8:$H$3000,COUNTIF($H$8:$H$3000,"?*")),"")</f>
        <v>0</v>
      </c>
    </row>
    <row r="557" spans="1:9" x14ac:dyDescent="0.25">
      <c r="A557" s="174">
        <f>--ISNUMBER(IFERROR(SEARCH('Project Costing'!#REF!,Services!I564,1),""))</f>
        <v>0</v>
      </c>
      <c r="B557" s="174" t="str">
        <f>IF(A557=1,COUNTIF($A$8:A557,1),"")</f>
        <v/>
      </c>
      <c r="C557" s="174"/>
      <c r="D557" s="157">
        <f>IFERROR($C$8:INDEX($C$8:$C$3000,COUNTIF($C$8:$C$3000,"?*")),"")</f>
        <v>0</v>
      </c>
      <c r="E557" s="174"/>
      <c r="F557" s="174">
        <f>--ISNUMBER(IFERROR(SEARCH('Project Costing'!#REF!,Services!I564,1),""))</f>
        <v>0</v>
      </c>
      <c r="G557" s="174" t="str">
        <f>IF(F557=1,COUNTIF($F$8:F557,1),"")</f>
        <v/>
      </c>
      <c r="H557" s="174"/>
      <c r="I557" s="157">
        <f>IFERROR($H$8:INDEX($H$8:$H$3000,COUNTIF($H$8:$H$3000,"?*")),"")</f>
        <v>0</v>
      </c>
    </row>
    <row r="558" spans="1:9" x14ac:dyDescent="0.25">
      <c r="A558" s="174">
        <f>--ISNUMBER(IFERROR(SEARCH('Project Costing'!#REF!,Services!I565,1),""))</f>
        <v>0</v>
      </c>
      <c r="B558" s="174" t="str">
        <f>IF(A558=1,COUNTIF($A$8:A558,1),"")</f>
        <v/>
      </c>
      <c r="C558" s="174"/>
      <c r="D558" s="157">
        <f>IFERROR($C$8:INDEX($C$8:$C$3000,COUNTIF($C$8:$C$3000,"?*")),"")</f>
        <v>0</v>
      </c>
      <c r="E558" s="174"/>
      <c r="F558" s="174">
        <f>--ISNUMBER(IFERROR(SEARCH('Project Costing'!#REF!,Services!I565,1),""))</f>
        <v>0</v>
      </c>
      <c r="G558" s="174" t="str">
        <f>IF(F558=1,COUNTIF($F$8:F558,1),"")</f>
        <v/>
      </c>
      <c r="H558" s="174"/>
      <c r="I558" s="157">
        <f>IFERROR($H$8:INDEX($H$8:$H$3000,COUNTIF($H$8:$H$3000,"?*")),"")</f>
        <v>0</v>
      </c>
    </row>
    <row r="559" spans="1:9" x14ac:dyDescent="0.25">
      <c r="A559" s="174">
        <f>--ISNUMBER(IFERROR(SEARCH('Project Costing'!#REF!,Services!I566,1),""))</f>
        <v>0</v>
      </c>
      <c r="B559" s="174" t="str">
        <f>IF(A559=1,COUNTIF($A$8:A559,1),"")</f>
        <v/>
      </c>
      <c r="C559" s="174"/>
      <c r="D559" s="157">
        <f>IFERROR($C$8:INDEX($C$8:$C$3000,COUNTIF($C$8:$C$3000,"?*")),"")</f>
        <v>0</v>
      </c>
      <c r="E559" s="174"/>
      <c r="F559" s="174">
        <f>--ISNUMBER(IFERROR(SEARCH('Project Costing'!#REF!,Services!I566,1),""))</f>
        <v>0</v>
      </c>
      <c r="G559" s="174" t="str">
        <f>IF(F559=1,COUNTIF($F$8:F559,1),"")</f>
        <v/>
      </c>
      <c r="H559" s="174"/>
      <c r="I559" s="157">
        <f>IFERROR($H$8:INDEX($H$8:$H$3000,COUNTIF($H$8:$H$3000,"?*")),"")</f>
        <v>0</v>
      </c>
    </row>
    <row r="560" spans="1:9" x14ac:dyDescent="0.25">
      <c r="A560" s="174">
        <f>--ISNUMBER(IFERROR(SEARCH('Project Costing'!#REF!,Services!I567,1),""))</f>
        <v>0</v>
      </c>
      <c r="B560" s="174" t="str">
        <f>IF(A560=1,COUNTIF($A$8:A560,1),"")</f>
        <v/>
      </c>
      <c r="C560" s="174"/>
      <c r="D560" s="157">
        <f>IFERROR($C$8:INDEX($C$8:$C$3000,COUNTIF($C$8:$C$3000,"?*")),"")</f>
        <v>0</v>
      </c>
      <c r="E560" s="174"/>
      <c r="F560" s="174">
        <f>--ISNUMBER(IFERROR(SEARCH('Project Costing'!#REF!,Services!I567,1),""))</f>
        <v>0</v>
      </c>
      <c r="G560" s="174" t="str">
        <f>IF(F560=1,COUNTIF($F$8:F560,1),"")</f>
        <v/>
      </c>
      <c r="H560" s="174"/>
      <c r="I560" s="157">
        <f>IFERROR($H$8:INDEX($H$8:$H$3000,COUNTIF($H$8:$H$3000,"?*")),"")</f>
        <v>0</v>
      </c>
    </row>
    <row r="561" spans="1:9" x14ac:dyDescent="0.25">
      <c r="A561" s="174">
        <f>--ISNUMBER(IFERROR(SEARCH('Project Costing'!#REF!,Services!I568,1),""))</f>
        <v>0</v>
      </c>
      <c r="B561" s="174" t="str">
        <f>IF(A561=1,COUNTIF($A$8:A561,1),"")</f>
        <v/>
      </c>
      <c r="C561" s="174"/>
      <c r="D561" s="157">
        <f>IFERROR($C$8:INDEX($C$8:$C$3000,COUNTIF($C$8:$C$3000,"?*")),"")</f>
        <v>0</v>
      </c>
      <c r="E561" s="174"/>
      <c r="F561" s="174">
        <f>--ISNUMBER(IFERROR(SEARCH('Project Costing'!#REF!,Services!I568,1),""))</f>
        <v>0</v>
      </c>
      <c r="G561" s="174" t="str">
        <f>IF(F561=1,COUNTIF($F$8:F561,1),"")</f>
        <v/>
      </c>
      <c r="H561" s="174"/>
      <c r="I561" s="157">
        <f>IFERROR($H$8:INDEX($H$8:$H$3000,COUNTIF($H$8:$H$3000,"?*")),"")</f>
        <v>0</v>
      </c>
    </row>
    <row r="562" spans="1:9" x14ac:dyDescent="0.25">
      <c r="A562" s="174">
        <f>--ISNUMBER(IFERROR(SEARCH('Project Costing'!#REF!,Services!I569,1),""))</f>
        <v>0</v>
      </c>
      <c r="B562" s="174" t="str">
        <f>IF(A562=1,COUNTIF($A$8:A562,1),"")</f>
        <v/>
      </c>
      <c r="C562" s="174"/>
      <c r="D562" s="157">
        <f>IFERROR($C$8:INDEX($C$8:$C$3000,COUNTIF($C$8:$C$3000,"?*")),"")</f>
        <v>0</v>
      </c>
      <c r="E562" s="174"/>
      <c r="F562" s="174">
        <f>--ISNUMBER(IFERROR(SEARCH('Project Costing'!#REF!,Services!I569,1),""))</f>
        <v>0</v>
      </c>
      <c r="G562" s="174" t="str">
        <f>IF(F562=1,COUNTIF($F$8:F562,1),"")</f>
        <v/>
      </c>
      <c r="H562" s="174"/>
      <c r="I562" s="157">
        <f>IFERROR($H$8:INDEX($H$8:$H$3000,COUNTIF($H$8:$H$3000,"?*")),"")</f>
        <v>0</v>
      </c>
    </row>
    <row r="563" spans="1:9" x14ac:dyDescent="0.25">
      <c r="A563" s="174">
        <f>--ISNUMBER(IFERROR(SEARCH('Project Costing'!#REF!,Services!I570,1),""))</f>
        <v>0</v>
      </c>
      <c r="B563" s="174" t="str">
        <f>IF(A563=1,COUNTIF($A$8:A563,1),"")</f>
        <v/>
      </c>
      <c r="C563" s="174"/>
      <c r="D563" s="157">
        <f>IFERROR($C$8:INDEX($C$8:$C$3000,COUNTIF($C$8:$C$3000,"?*")),"")</f>
        <v>0</v>
      </c>
      <c r="E563" s="174"/>
      <c r="F563" s="174">
        <f>--ISNUMBER(IFERROR(SEARCH('Project Costing'!#REF!,Services!I570,1),""))</f>
        <v>0</v>
      </c>
      <c r="G563" s="174" t="str">
        <f>IF(F563=1,COUNTIF($F$8:F563,1),"")</f>
        <v/>
      </c>
      <c r="H563" s="174"/>
      <c r="I563" s="157">
        <f>IFERROR($H$8:INDEX($H$8:$H$3000,COUNTIF($H$8:$H$3000,"?*")),"")</f>
        <v>0</v>
      </c>
    </row>
    <row r="564" spans="1:9" x14ac:dyDescent="0.25">
      <c r="A564" s="174">
        <f>--ISNUMBER(IFERROR(SEARCH('Project Costing'!#REF!,Services!I571,1),""))</f>
        <v>0</v>
      </c>
      <c r="B564" s="174" t="str">
        <f>IF(A564=1,COUNTIF($A$8:A564,1),"")</f>
        <v/>
      </c>
      <c r="C564" s="174"/>
      <c r="D564" s="157">
        <f>IFERROR($C$8:INDEX($C$8:$C$3000,COUNTIF($C$8:$C$3000,"?*")),"")</f>
        <v>0</v>
      </c>
      <c r="E564" s="174"/>
      <c r="F564" s="174">
        <f>--ISNUMBER(IFERROR(SEARCH('Project Costing'!#REF!,Services!I571,1),""))</f>
        <v>0</v>
      </c>
      <c r="G564" s="174" t="str">
        <f>IF(F564=1,COUNTIF($F$8:F564,1),"")</f>
        <v/>
      </c>
      <c r="H564" s="174"/>
      <c r="I564" s="157">
        <f>IFERROR($H$8:INDEX($H$8:$H$3000,COUNTIF($H$8:$H$3000,"?*")),"")</f>
        <v>0</v>
      </c>
    </row>
    <row r="565" spans="1:9" x14ac:dyDescent="0.25">
      <c r="A565" s="174">
        <f>--ISNUMBER(IFERROR(SEARCH('Project Costing'!#REF!,Services!I572,1),""))</f>
        <v>0</v>
      </c>
      <c r="B565" s="174" t="str">
        <f>IF(A565=1,COUNTIF($A$8:A565,1),"")</f>
        <v/>
      </c>
      <c r="C565" s="174"/>
      <c r="D565" s="157">
        <f>IFERROR($C$8:INDEX($C$8:$C$3000,COUNTIF($C$8:$C$3000,"?*")),"")</f>
        <v>0</v>
      </c>
      <c r="E565" s="174"/>
      <c r="F565" s="174">
        <f>--ISNUMBER(IFERROR(SEARCH('Project Costing'!#REF!,Services!I572,1),""))</f>
        <v>0</v>
      </c>
      <c r="G565" s="174" t="str">
        <f>IF(F565=1,COUNTIF($F$8:F565,1),"")</f>
        <v/>
      </c>
      <c r="H565" s="174"/>
      <c r="I565" s="157">
        <f>IFERROR($H$8:INDEX($H$8:$H$3000,COUNTIF($H$8:$H$3000,"?*")),"")</f>
        <v>0</v>
      </c>
    </row>
    <row r="566" spans="1:9" x14ac:dyDescent="0.25">
      <c r="A566" s="174">
        <f>--ISNUMBER(IFERROR(SEARCH('Project Costing'!#REF!,Services!I573,1),""))</f>
        <v>0</v>
      </c>
      <c r="B566" s="174" t="str">
        <f>IF(A566=1,COUNTIF($A$8:A566,1),"")</f>
        <v/>
      </c>
      <c r="C566" s="174"/>
      <c r="D566" s="157">
        <f>IFERROR($C$8:INDEX($C$8:$C$3000,COUNTIF($C$8:$C$3000,"?*")),"")</f>
        <v>0</v>
      </c>
      <c r="E566" s="174"/>
      <c r="F566" s="174">
        <f>--ISNUMBER(IFERROR(SEARCH('Project Costing'!#REF!,Services!I573,1),""))</f>
        <v>0</v>
      </c>
      <c r="G566" s="174" t="str">
        <f>IF(F566=1,COUNTIF($F$8:F566,1),"")</f>
        <v/>
      </c>
      <c r="H566" s="174"/>
      <c r="I566" s="157">
        <f>IFERROR($H$8:INDEX($H$8:$H$3000,COUNTIF($H$8:$H$3000,"?*")),"")</f>
        <v>0</v>
      </c>
    </row>
    <row r="567" spans="1:9" x14ac:dyDescent="0.25">
      <c r="A567" s="174">
        <f>--ISNUMBER(IFERROR(SEARCH('Project Costing'!#REF!,Services!I574,1),""))</f>
        <v>0</v>
      </c>
      <c r="B567" s="174" t="str">
        <f>IF(A567=1,COUNTIF($A$8:A567,1),"")</f>
        <v/>
      </c>
      <c r="C567" s="174"/>
      <c r="D567" s="157">
        <f>IFERROR($C$8:INDEX($C$8:$C$3000,COUNTIF($C$8:$C$3000,"?*")),"")</f>
        <v>0</v>
      </c>
      <c r="E567" s="174"/>
      <c r="F567" s="174">
        <f>--ISNUMBER(IFERROR(SEARCH('Project Costing'!#REF!,Services!I574,1),""))</f>
        <v>0</v>
      </c>
      <c r="G567" s="174" t="str">
        <f>IF(F567=1,COUNTIF($F$8:F567,1),"")</f>
        <v/>
      </c>
      <c r="H567" s="174"/>
      <c r="I567" s="157">
        <f>IFERROR($H$8:INDEX($H$8:$H$3000,COUNTIF($H$8:$H$3000,"?*")),"")</f>
        <v>0</v>
      </c>
    </row>
    <row r="568" spans="1:9" x14ac:dyDescent="0.25">
      <c r="A568" s="174">
        <f>--ISNUMBER(IFERROR(SEARCH('Project Costing'!#REF!,Services!I575,1),""))</f>
        <v>0</v>
      </c>
      <c r="B568" s="174" t="str">
        <f>IF(A568=1,COUNTIF($A$8:A568,1),"")</f>
        <v/>
      </c>
      <c r="C568" s="174"/>
      <c r="D568" s="157">
        <f>IFERROR($C$8:INDEX($C$8:$C$3000,COUNTIF($C$8:$C$3000,"?*")),"")</f>
        <v>0</v>
      </c>
      <c r="E568" s="174"/>
      <c r="F568" s="174">
        <f>--ISNUMBER(IFERROR(SEARCH('Project Costing'!#REF!,Services!I575,1),""))</f>
        <v>0</v>
      </c>
      <c r="G568" s="174" t="str">
        <f>IF(F568=1,COUNTIF($F$8:F568,1),"")</f>
        <v/>
      </c>
      <c r="H568" s="174"/>
      <c r="I568" s="157">
        <f>IFERROR($H$8:INDEX($H$8:$H$3000,COUNTIF($H$8:$H$3000,"?*")),"")</f>
        <v>0</v>
      </c>
    </row>
    <row r="569" spans="1:9" x14ac:dyDescent="0.25">
      <c r="A569" s="174">
        <f>--ISNUMBER(IFERROR(SEARCH('Project Costing'!#REF!,Services!I576,1),""))</f>
        <v>0</v>
      </c>
      <c r="B569" s="174" t="str">
        <f>IF(A569=1,COUNTIF($A$8:A569,1),"")</f>
        <v/>
      </c>
      <c r="C569" s="174"/>
      <c r="D569" s="157">
        <f>IFERROR($C$8:INDEX($C$8:$C$3000,COUNTIF($C$8:$C$3000,"?*")),"")</f>
        <v>0</v>
      </c>
      <c r="E569" s="174"/>
      <c r="F569" s="174">
        <f>--ISNUMBER(IFERROR(SEARCH('Project Costing'!#REF!,Services!I576,1),""))</f>
        <v>0</v>
      </c>
      <c r="G569" s="174" t="str">
        <f>IF(F569=1,COUNTIF($F$8:F569,1),"")</f>
        <v/>
      </c>
      <c r="H569" s="174"/>
      <c r="I569" s="157">
        <f>IFERROR($H$8:INDEX($H$8:$H$3000,COUNTIF($H$8:$H$3000,"?*")),"")</f>
        <v>0</v>
      </c>
    </row>
    <row r="570" spans="1:9" x14ac:dyDescent="0.25">
      <c r="A570" s="174">
        <f>--ISNUMBER(IFERROR(SEARCH('Project Costing'!#REF!,Services!I577,1),""))</f>
        <v>0</v>
      </c>
      <c r="B570" s="174" t="str">
        <f>IF(A570=1,COUNTIF($A$8:A570,1),"")</f>
        <v/>
      </c>
      <c r="C570" s="174"/>
      <c r="D570" s="157">
        <f>IFERROR($C$8:INDEX($C$8:$C$3000,COUNTIF($C$8:$C$3000,"?*")),"")</f>
        <v>0</v>
      </c>
      <c r="E570" s="174"/>
      <c r="F570" s="174">
        <f>--ISNUMBER(IFERROR(SEARCH('Project Costing'!#REF!,Services!I577,1),""))</f>
        <v>0</v>
      </c>
      <c r="G570" s="174" t="str">
        <f>IF(F570=1,COUNTIF($F$8:F570,1),"")</f>
        <v/>
      </c>
      <c r="H570" s="174"/>
      <c r="I570" s="157">
        <f>IFERROR($H$8:INDEX($H$8:$H$3000,COUNTIF($H$8:$H$3000,"?*")),"")</f>
        <v>0</v>
      </c>
    </row>
    <row r="571" spans="1:9" x14ac:dyDescent="0.25">
      <c r="A571" s="174">
        <f>--ISNUMBER(IFERROR(SEARCH('Project Costing'!#REF!,Services!I578,1),""))</f>
        <v>0</v>
      </c>
      <c r="B571" s="174" t="str">
        <f>IF(A571=1,COUNTIF($A$8:A571,1),"")</f>
        <v/>
      </c>
      <c r="C571" s="174"/>
      <c r="D571" s="157">
        <f>IFERROR($C$8:INDEX($C$8:$C$3000,COUNTIF($C$8:$C$3000,"?*")),"")</f>
        <v>0</v>
      </c>
      <c r="E571" s="174"/>
      <c r="F571" s="174">
        <f>--ISNUMBER(IFERROR(SEARCH('Project Costing'!#REF!,Services!I578,1),""))</f>
        <v>0</v>
      </c>
      <c r="G571" s="174" t="str">
        <f>IF(F571=1,COUNTIF($F$8:F571,1),"")</f>
        <v/>
      </c>
      <c r="H571" s="174"/>
      <c r="I571" s="157">
        <f>IFERROR($H$8:INDEX($H$8:$H$3000,COUNTIF($H$8:$H$3000,"?*")),"")</f>
        <v>0</v>
      </c>
    </row>
    <row r="572" spans="1:9" x14ac:dyDescent="0.25">
      <c r="A572" s="174">
        <f>--ISNUMBER(IFERROR(SEARCH('Project Costing'!#REF!,Services!I579,1),""))</f>
        <v>0</v>
      </c>
      <c r="B572" s="174" t="str">
        <f>IF(A572=1,COUNTIF($A$8:A572,1),"")</f>
        <v/>
      </c>
      <c r="C572" s="174"/>
      <c r="D572" s="157">
        <f>IFERROR($C$8:INDEX($C$8:$C$3000,COUNTIF($C$8:$C$3000,"?*")),"")</f>
        <v>0</v>
      </c>
      <c r="E572" s="174"/>
      <c r="F572" s="174">
        <f>--ISNUMBER(IFERROR(SEARCH('Project Costing'!#REF!,Services!I579,1),""))</f>
        <v>0</v>
      </c>
      <c r="G572" s="174" t="str">
        <f>IF(F572=1,COUNTIF($F$8:F572,1),"")</f>
        <v/>
      </c>
      <c r="H572" s="174"/>
      <c r="I572" s="157">
        <f>IFERROR($H$8:INDEX($H$8:$H$3000,COUNTIF($H$8:$H$3000,"?*")),"")</f>
        <v>0</v>
      </c>
    </row>
    <row r="573" spans="1:9" x14ac:dyDescent="0.25">
      <c r="A573" s="174">
        <f>--ISNUMBER(IFERROR(SEARCH('Project Costing'!#REF!,Services!I580,1),""))</f>
        <v>0</v>
      </c>
      <c r="B573" s="174" t="str">
        <f>IF(A573=1,COUNTIF($A$8:A573,1),"")</f>
        <v/>
      </c>
      <c r="C573" s="174"/>
      <c r="D573" s="157">
        <f>IFERROR($C$8:INDEX($C$8:$C$3000,COUNTIF($C$8:$C$3000,"?*")),"")</f>
        <v>0</v>
      </c>
      <c r="E573" s="174"/>
      <c r="F573" s="174">
        <f>--ISNUMBER(IFERROR(SEARCH('Project Costing'!#REF!,Services!I580,1),""))</f>
        <v>0</v>
      </c>
      <c r="G573" s="174" t="str">
        <f>IF(F573=1,COUNTIF($F$8:F573,1),"")</f>
        <v/>
      </c>
      <c r="H573" s="174"/>
      <c r="I573" s="157">
        <f>IFERROR($H$8:INDEX($H$8:$H$3000,COUNTIF($H$8:$H$3000,"?*")),"")</f>
        <v>0</v>
      </c>
    </row>
    <row r="574" spans="1:9" x14ac:dyDescent="0.25">
      <c r="A574" s="174">
        <f>--ISNUMBER(IFERROR(SEARCH('Project Costing'!#REF!,Services!I581,1),""))</f>
        <v>0</v>
      </c>
      <c r="B574" s="174" t="str">
        <f>IF(A574=1,COUNTIF($A$8:A574,1),"")</f>
        <v/>
      </c>
      <c r="C574" s="174"/>
      <c r="D574" s="157">
        <f>IFERROR($C$8:INDEX($C$8:$C$3000,COUNTIF($C$8:$C$3000,"?*")),"")</f>
        <v>0</v>
      </c>
      <c r="E574" s="174"/>
      <c r="F574" s="174">
        <f>--ISNUMBER(IFERROR(SEARCH('Project Costing'!#REF!,Services!I581,1),""))</f>
        <v>0</v>
      </c>
      <c r="G574" s="174" t="str">
        <f>IF(F574=1,COUNTIF($F$8:F574,1),"")</f>
        <v/>
      </c>
      <c r="H574" s="174"/>
      <c r="I574" s="157">
        <f>IFERROR($H$8:INDEX($H$8:$H$3000,COUNTIF($H$8:$H$3000,"?*")),"")</f>
        <v>0</v>
      </c>
    </row>
    <row r="575" spans="1:9" x14ac:dyDescent="0.25">
      <c r="A575" s="174">
        <f>--ISNUMBER(IFERROR(SEARCH('Project Costing'!#REF!,Services!I582,1),""))</f>
        <v>0</v>
      </c>
      <c r="B575" s="174" t="str">
        <f>IF(A575=1,COUNTIF($A$8:A575,1),"")</f>
        <v/>
      </c>
      <c r="C575" s="174"/>
      <c r="D575" s="157">
        <f>IFERROR($C$8:INDEX($C$8:$C$3000,COUNTIF($C$8:$C$3000,"?*")),"")</f>
        <v>0</v>
      </c>
      <c r="E575" s="174"/>
      <c r="F575" s="174">
        <f>--ISNUMBER(IFERROR(SEARCH('Project Costing'!#REF!,Services!I582,1),""))</f>
        <v>0</v>
      </c>
      <c r="G575" s="174" t="str">
        <f>IF(F575=1,COUNTIF($F$8:F575,1),"")</f>
        <v/>
      </c>
      <c r="H575" s="174"/>
      <c r="I575" s="157">
        <f>IFERROR($H$8:INDEX($H$8:$H$3000,COUNTIF($H$8:$H$3000,"?*")),"")</f>
        <v>0</v>
      </c>
    </row>
    <row r="576" spans="1:9" x14ac:dyDescent="0.25">
      <c r="A576" s="174">
        <f>--ISNUMBER(IFERROR(SEARCH('Project Costing'!#REF!,Services!I583,1),""))</f>
        <v>0</v>
      </c>
      <c r="B576" s="174" t="str">
        <f>IF(A576=1,COUNTIF($A$8:A576,1),"")</f>
        <v/>
      </c>
      <c r="C576" s="174"/>
      <c r="D576" s="157">
        <f>IFERROR($C$8:INDEX($C$8:$C$3000,COUNTIF($C$8:$C$3000,"?*")),"")</f>
        <v>0</v>
      </c>
      <c r="E576" s="174"/>
      <c r="F576" s="174">
        <f>--ISNUMBER(IFERROR(SEARCH('Project Costing'!#REF!,Services!I583,1),""))</f>
        <v>0</v>
      </c>
      <c r="G576" s="174" t="str">
        <f>IF(F576=1,COUNTIF($F$8:F576,1),"")</f>
        <v/>
      </c>
      <c r="H576" s="174"/>
      <c r="I576" s="157">
        <f>IFERROR($H$8:INDEX($H$8:$H$3000,COUNTIF($H$8:$H$3000,"?*")),"")</f>
        <v>0</v>
      </c>
    </row>
    <row r="577" spans="1:9" x14ac:dyDescent="0.25">
      <c r="A577" s="174">
        <f>--ISNUMBER(IFERROR(SEARCH('Project Costing'!#REF!,Services!I584,1),""))</f>
        <v>0</v>
      </c>
      <c r="B577" s="174" t="str">
        <f>IF(A577=1,COUNTIF($A$8:A577,1),"")</f>
        <v/>
      </c>
      <c r="C577" s="174"/>
      <c r="D577" s="157">
        <f>IFERROR($C$8:INDEX($C$8:$C$3000,COUNTIF($C$8:$C$3000,"?*")),"")</f>
        <v>0</v>
      </c>
      <c r="E577" s="174"/>
      <c r="F577" s="174">
        <f>--ISNUMBER(IFERROR(SEARCH('Project Costing'!#REF!,Services!I584,1),""))</f>
        <v>0</v>
      </c>
      <c r="G577" s="174" t="str">
        <f>IF(F577=1,COUNTIF($F$8:F577,1),"")</f>
        <v/>
      </c>
      <c r="H577" s="174"/>
      <c r="I577" s="157">
        <f>IFERROR($H$8:INDEX($H$8:$H$3000,COUNTIF($H$8:$H$3000,"?*")),"")</f>
        <v>0</v>
      </c>
    </row>
    <row r="578" spans="1:9" x14ac:dyDescent="0.25">
      <c r="A578" s="174">
        <f>--ISNUMBER(IFERROR(SEARCH('Project Costing'!#REF!,Services!I585,1),""))</f>
        <v>0</v>
      </c>
      <c r="B578" s="174" t="str">
        <f>IF(A578=1,COUNTIF($A$8:A578,1),"")</f>
        <v/>
      </c>
      <c r="C578" s="174"/>
      <c r="D578" s="157">
        <f>IFERROR($C$8:INDEX($C$8:$C$3000,COUNTIF($C$8:$C$3000,"?*")),"")</f>
        <v>0</v>
      </c>
      <c r="E578" s="174"/>
      <c r="F578" s="174">
        <f>--ISNUMBER(IFERROR(SEARCH('Project Costing'!#REF!,Services!I585,1),""))</f>
        <v>0</v>
      </c>
      <c r="G578" s="174" t="str">
        <f>IF(F578=1,COUNTIF($F$8:F578,1),"")</f>
        <v/>
      </c>
      <c r="H578" s="174"/>
      <c r="I578" s="157">
        <f>IFERROR($H$8:INDEX($H$8:$H$3000,COUNTIF($H$8:$H$3000,"?*")),"")</f>
        <v>0</v>
      </c>
    </row>
    <row r="579" spans="1:9" x14ac:dyDescent="0.25">
      <c r="A579" s="174">
        <f>--ISNUMBER(IFERROR(SEARCH('Project Costing'!#REF!,Services!I586,1),""))</f>
        <v>0</v>
      </c>
      <c r="B579" s="174" t="str">
        <f>IF(A579=1,COUNTIF($A$8:A579,1),"")</f>
        <v/>
      </c>
      <c r="C579" s="174"/>
      <c r="D579" s="157">
        <f>IFERROR($C$8:INDEX($C$8:$C$3000,COUNTIF($C$8:$C$3000,"?*")),"")</f>
        <v>0</v>
      </c>
      <c r="E579" s="174"/>
      <c r="F579" s="174">
        <f>--ISNUMBER(IFERROR(SEARCH('Project Costing'!#REF!,Services!I586,1),""))</f>
        <v>0</v>
      </c>
      <c r="G579" s="174" t="str">
        <f>IF(F579=1,COUNTIF($F$8:F579,1),"")</f>
        <v/>
      </c>
      <c r="H579" s="174"/>
      <c r="I579" s="157">
        <f>IFERROR($H$8:INDEX($H$8:$H$3000,COUNTIF($H$8:$H$3000,"?*")),"")</f>
        <v>0</v>
      </c>
    </row>
    <row r="580" spans="1:9" x14ac:dyDescent="0.25">
      <c r="A580" s="174">
        <f>--ISNUMBER(IFERROR(SEARCH('Project Costing'!#REF!,Services!I587,1),""))</f>
        <v>0</v>
      </c>
      <c r="B580" s="174" t="str">
        <f>IF(A580=1,COUNTIF($A$8:A580,1),"")</f>
        <v/>
      </c>
      <c r="C580" s="174"/>
      <c r="D580" s="157">
        <f>IFERROR($C$8:INDEX($C$8:$C$3000,COUNTIF($C$8:$C$3000,"?*")),"")</f>
        <v>0</v>
      </c>
      <c r="E580" s="174"/>
      <c r="F580" s="174">
        <f>--ISNUMBER(IFERROR(SEARCH('Project Costing'!#REF!,Services!I587,1),""))</f>
        <v>0</v>
      </c>
      <c r="G580" s="174" t="str">
        <f>IF(F580=1,COUNTIF($F$8:F580,1),"")</f>
        <v/>
      </c>
      <c r="H580" s="174"/>
      <c r="I580" s="157">
        <f>IFERROR($H$8:INDEX($H$8:$H$3000,COUNTIF($H$8:$H$3000,"?*")),"")</f>
        <v>0</v>
      </c>
    </row>
    <row r="581" spans="1:9" x14ac:dyDescent="0.25">
      <c r="A581" s="174">
        <f>--ISNUMBER(IFERROR(SEARCH('Project Costing'!#REF!,Services!I588,1),""))</f>
        <v>0</v>
      </c>
      <c r="B581" s="174" t="str">
        <f>IF(A581=1,COUNTIF($A$8:A581,1),"")</f>
        <v/>
      </c>
      <c r="C581" s="174"/>
      <c r="D581" s="157">
        <f>IFERROR($C$8:INDEX($C$8:$C$3000,COUNTIF($C$8:$C$3000,"?*")),"")</f>
        <v>0</v>
      </c>
      <c r="E581" s="174"/>
      <c r="F581" s="174">
        <f>--ISNUMBER(IFERROR(SEARCH('Project Costing'!#REF!,Services!I588,1),""))</f>
        <v>0</v>
      </c>
      <c r="G581" s="174" t="str">
        <f>IF(F581=1,COUNTIF($F$8:F581,1),"")</f>
        <v/>
      </c>
      <c r="H581" s="174"/>
      <c r="I581" s="157">
        <f>IFERROR($H$8:INDEX($H$8:$H$3000,COUNTIF($H$8:$H$3000,"?*")),"")</f>
        <v>0</v>
      </c>
    </row>
    <row r="582" spans="1:9" x14ac:dyDescent="0.25">
      <c r="A582" s="174">
        <f>--ISNUMBER(IFERROR(SEARCH('Project Costing'!#REF!,Services!I589,1),""))</f>
        <v>0</v>
      </c>
      <c r="B582" s="174" t="str">
        <f>IF(A582=1,COUNTIF($A$8:A582,1),"")</f>
        <v/>
      </c>
      <c r="C582" s="174"/>
      <c r="D582" s="157">
        <f>IFERROR($C$8:INDEX($C$8:$C$3000,COUNTIF($C$8:$C$3000,"?*")),"")</f>
        <v>0</v>
      </c>
      <c r="E582" s="174"/>
      <c r="F582" s="174">
        <f>--ISNUMBER(IFERROR(SEARCH('Project Costing'!#REF!,Services!I589,1),""))</f>
        <v>0</v>
      </c>
      <c r="G582" s="174" t="str">
        <f>IF(F582=1,COUNTIF($F$8:F582,1),"")</f>
        <v/>
      </c>
      <c r="H582" s="174"/>
      <c r="I582" s="157">
        <f>IFERROR($H$8:INDEX($H$8:$H$3000,COUNTIF($H$8:$H$3000,"?*")),"")</f>
        <v>0</v>
      </c>
    </row>
    <row r="583" spans="1:9" x14ac:dyDescent="0.25">
      <c r="A583" s="174">
        <f>--ISNUMBER(IFERROR(SEARCH('Project Costing'!#REF!,Services!I590,1),""))</f>
        <v>0</v>
      </c>
      <c r="B583" s="174" t="str">
        <f>IF(A583=1,COUNTIF($A$8:A583,1),"")</f>
        <v/>
      </c>
      <c r="C583" s="174"/>
      <c r="D583" s="157">
        <f>IFERROR($C$8:INDEX($C$8:$C$3000,COUNTIF($C$8:$C$3000,"?*")),"")</f>
        <v>0</v>
      </c>
      <c r="E583" s="174"/>
      <c r="F583" s="174">
        <f>--ISNUMBER(IFERROR(SEARCH('Project Costing'!#REF!,Services!I590,1),""))</f>
        <v>0</v>
      </c>
      <c r="G583" s="174" t="str">
        <f>IF(F583=1,COUNTIF($F$8:F583,1),"")</f>
        <v/>
      </c>
      <c r="H583" s="174"/>
      <c r="I583" s="157">
        <f>IFERROR($H$8:INDEX($H$8:$H$3000,COUNTIF($H$8:$H$3000,"?*")),"")</f>
        <v>0</v>
      </c>
    </row>
    <row r="584" spans="1:9" x14ac:dyDescent="0.25">
      <c r="A584" s="174">
        <f>--ISNUMBER(IFERROR(SEARCH('Project Costing'!#REF!,Services!I591,1),""))</f>
        <v>0</v>
      </c>
      <c r="B584" s="174" t="str">
        <f>IF(A584=1,COUNTIF($A$8:A584,1),"")</f>
        <v/>
      </c>
      <c r="C584" s="174"/>
      <c r="D584" s="157">
        <f>IFERROR($C$8:INDEX($C$8:$C$3000,COUNTIF($C$8:$C$3000,"?*")),"")</f>
        <v>0</v>
      </c>
      <c r="E584" s="174"/>
      <c r="F584" s="174">
        <f>--ISNUMBER(IFERROR(SEARCH('Project Costing'!#REF!,Services!I591,1),""))</f>
        <v>0</v>
      </c>
      <c r="G584" s="174" t="str">
        <f>IF(F584=1,COUNTIF($F$8:F584,1),"")</f>
        <v/>
      </c>
      <c r="H584" s="174"/>
      <c r="I584" s="157">
        <f>IFERROR($H$8:INDEX($H$8:$H$3000,COUNTIF($H$8:$H$3000,"?*")),"")</f>
        <v>0</v>
      </c>
    </row>
    <row r="585" spans="1:9" x14ac:dyDescent="0.25">
      <c r="A585" s="174">
        <f>--ISNUMBER(IFERROR(SEARCH('Project Costing'!#REF!,Services!I592,1),""))</f>
        <v>0</v>
      </c>
      <c r="B585" s="174" t="str">
        <f>IF(A585=1,COUNTIF($A$8:A585,1),"")</f>
        <v/>
      </c>
      <c r="C585" s="174"/>
      <c r="D585" s="157">
        <f>IFERROR($C$8:INDEX($C$8:$C$3000,COUNTIF($C$8:$C$3000,"?*")),"")</f>
        <v>0</v>
      </c>
      <c r="E585" s="174"/>
      <c r="F585" s="174">
        <f>--ISNUMBER(IFERROR(SEARCH('Project Costing'!#REF!,Services!I592,1),""))</f>
        <v>0</v>
      </c>
      <c r="G585" s="174" t="str">
        <f>IF(F585=1,COUNTIF($F$8:F585,1),"")</f>
        <v/>
      </c>
      <c r="H585" s="174"/>
      <c r="I585" s="157">
        <f>IFERROR($H$8:INDEX($H$8:$H$3000,COUNTIF($H$8:$H$3000,"?*")),"")</f>
        <v>0</v>
      </c>
    </row>
    <row r="586" spans="1:9" x14ac:dyDescent="0.25">
      <c r="A586" s="174">
        <f>--ISNUMBER(IFERROR(SEARCH('Project Costing'!#REF!,Services!I593,1),""))</f>
        <v>0</v>
      </c>
      <c r="B586" s="174" t="str">
        <f>IF(A586=1,COUNTIF($A$8:A586,1),"")</f>
        <v/>
      </c>
      <c r="C586" s="174"/>
      <c r="D586" s="157">
        <f>IFERROR($C$8:INDEX($C$8:$C$3000,COUNTIF($C$8:$C$3000,"?*")),"")</f>
        <v>0</v>
      </c>
      <c r="E586" s="174"/>
      <c r="F586" s="174">
        <f>--ISNUMBER(IFERROR(SEARCH('Project Costing'!#REF!,Services!I593,1),""))</f>
        <v>0</v>
      </c>
      <c r="G586" s="174" t="str">
        <f>IF(F586=1,COUNTIF($F$8:F586,1),"")</f>
        <v/>
      </c>
      <c r="H586" s="174"/>
      <c r="I586" s="157">
        <f>IFERROR($H$8:INDEX($H$8:$H$3000,COUNTIF($H$8:$H$3000,"?*")),"")</f>
        <v>0</v>
      </c>
    </row>
    <row r="587" spans="1:9" x14ac:dyDescent="0.25">
      <c r="A587" s="174">
        <f>--ISNUMBER(IFERROR(SEARCH('Project Costing'!#REF!,Services!I594,1),""))</f>
        <v>0</v>
      </c>
      <c r="B587" s="174" t="str">
        <f>IF(A587=1,COUNTIF($A$8:A587,1),"")</f>
        <v/>
      </c>
      <c r="C587" s="174"/>
      <c r="D587" s="157">
        <f>IFERROR($C$8:INDEX($C$8:$C$3000,COUNTIF($C$8:$C$3000,"?*")),"")</f>
        <v>0</v>
      </c>
      <c r="E587" s="174"/>
      <c r="F587" s="174">
        <f>--ISNUMBER(IFERROR(SEARCH('Project Costing'!#REF!,Services!I594,1),""))</f>
        <v>0</v>
      </c>
      <c r="G587" s="174" t="str">
        <f>IF(F587=1,COUNTIF($F$8:F587,1),"")</f>
        <v/>
      </c>
      <c r="H587" s="174"/>
      <c r="I587" s="157">
        <f>IFERROR($H$8:INDEX($H$8:$H$3000,COUNTIF($H$8:$H$3000,"?*")),"")</f>
        <v>0</v>
      </c>
    </row>
    <row r="588" spans="1:9" x14ac:dyDescent="0.25">
      <c r="A588" s="174">
        <f>--ISNUMBER(IFERROR(SEARCH('Project Costing'!#REF!,Services!I595,1),""))</f>
        <v>0</v>
      </c>
      <c r="B588" s="174" t="str">
        <f>IF(A588=1,COUNTIF($A$8:A588,1),"")</f>
        <v/>
      </c>
      <c r="C588" s="174"/>
      <c r="D588" s="157">
        <f>IFERROR($C$8:INDEX($C$8:$C$3000,COUNTIF($C$8:$C$3000,"?*")),"")</f>
        <v>0</v>
      </c>
      <c r="E588" s="174"/>
      <c r="F588" s="174">
        <f>--ISNUMBER(IFERROR(SEARCH('Project Costing'!#REF!,Services!I595,1),""))</f>
        <v>0</v>
      </c>
      <c r="G588" s="174" t="str">
        <f>IF(F588=1,COUNTIF($F$8:F588,1),"")</f>
        <v/>
      </c>
      <c r="H588" s="174"/>
      <c r="I588" s="157">
        <f>IFERROR($H$8:INDEX($H$8:$H$3000,COUNTIF($H$8:$H$3000,"?*")),"")</f>
        <v>0</v>
      </c>
    </row>
    <row r="589" spans="1:9" x14ac:dyDescent="0.25">
      <c r="A589" s="174">
        <f>--ISNUMBER(IFERROR(SEARCH('Project Costing'!#REF!,Services!I596,1),""))</f>
        <v>0</v>
      </c>
      <c r="B589" s="174" t="str">
        <f>IF(A589=1,COUNTIF($A$8:A589,1),"")</f>
        <v/>
      </c>
      <c r="C589" s="174"/>
      <c r="D589" s="157">
        <f>IFERROR($C$8:INDEX($C$8:$C$3000,COUNTIF($C$8:$C$3000,"?*")),"")</f>
        <v>0</v>
      </c>
      <c r="E589" s="174"/>
      <c r="F589" s="174">
        <f>--ISNUMBER(IFERROR(SEARCH('Project Costing'!#REF!,Services!I596,1),""))</f>
        <v>0</v>
      </c>
      <c r="G589" s="174" t="str">
        <f>IF(F589=1,COUNTIF($F$8:F589,1),"")</f>
        <v/>
      </c>
      <c r="H589" s="174"/>
      <c r="I589" s="157">
        <f>IFERROR($H$8:INDEX($H$8:$H$3000,COUNTIF($H$8:$H$3000,"?*")),"")</f>
        <v>0</v>
      </c>
    </row>
    <row r="590" spans="1:9" x14ac:dyDescent="0.25">
      <c r="A590" s="174">
        <f>--ISNUMBER(IFERROR(SEARCH('Project Costing'!#REF!,Services!I597,1),""))</f>
        <v>0</v>
      </c>
      <c r="B590" s="174" t="str">
        <f>IF(A590=1,COUNTIF($A$8:A590,1),"")</f>
        <v/>
      </c>
      <c r="C590" s="174"/>
      <c r="D590" s="157">
        <f>IFERROR($C$8:INDEX($C$8:$C$3000,COUNTIF($C$8:$C$3000,"?*")),"")</f>
        <v>0</v>
      </c>
      <c r="E590" s="174"/>
      <c r="F590" s="174">
        <f>--ISNUMBER(IFERROR(SEARCH('Project Costing'!#REF!,Services!I597,1),""))</f>
        <v>0</v>
      </c>
      <c r="G590" s="174" t="str">
        <f>IF(F590=1,COUNTIF($F$8:F590,1),"")</f>
        <v/>
      </c>
      <c r="H590" s="174"/>
      <c r="I590" s="157">
        <f>IFERROR($H$8:INDEX($H$8:$H$3000,COUNTIF($H$8:$H$3000,"?*")),"")</f>
        <v>0</v>
      </c>
    </row>
    <row r="591" spans="1:9" x14ac:dyDescent="0.25">
      <c r="A591" s="174">
        <f>--ISNUMBER(IFERROR(SEARCH('Project Costing'!#REF!,Services!I598,1),""))</f>
        <v>0</v>
      </c>
      <c r="B591" s="174" t="str">
        <f>IF(A591=1,COUNTIF($A$8:A591,1),"")</f>
        <v/>
      </c>
      <c r="C591" s="174"/>
      <c r="D591" s="157">
        <f>IFERROR($C$8:INDEX($C$8:$C$3000,COUNTIF($C$8:$C$3000,"?*")),"")</f>
        <v>0</v>
      </c>
      <c r="E591" s="174"/>
      <c r="F591" s="174">
        <f>--ISNUMBER(IFERROR(SEARCH('Project Costing'!#REF!,Services!I598,1),""))</f>
        <v>0</v>
      </c>
      <c r="G591" s="174" t="str">
        <f>IF(F591=1,COUNTIF($F$8:F591,1),"")</f>
        <v/>
      </c>
      <c r="H591" s="174"/>
      <c r="I591" s="157">
        <f>IFERROR($H$8:INDEX($H$8:$H$3000,COUNTIF($H$8:$H$3000,"?*")),"")</f>
        <v>0</v>
      </c>
    </row>
    <row r="592" spans="1:9" x14ac:dyDescent="0.25">
      <c r="A592" s="174">
        <f>--ISNUMBER(IFERROR(SEARCH('Project Costing'!#REF!,Services!I599,1),""))</f>
        <v>0</v>
      </c>
      <c r="B592" s="174" t="str">
        <f>IF(A592=1,COUNTIF($A$8:A592,1),"")</f>
        <v/>
      </c>
      <c r="C592" s="174"/>
      <c r="D592" s="157">
        <f>IFERROR($C$8:INDEX($C$8:$C$3000,COUNTIF($C$8:$C$3000,"?*")),"")</f>
        <v>0</v>
      </c>
      <c r="E592" s="174"/>
      <c r="F592" s="174">
        <f>--ISNUMBER(IFERROR(SEARCH('Project Costing'!#REF!,Services!I599,1),""))</f>
        <v>0</v>
      </c>
      <c r="G592" s="174" t="str">
        <f>IF(F592=1,COUNTIF($F$8:F592,1),"")</f>
        <v/>
      </c>
      <c r="H592" s="174"/>
      <c r="I592" s="157">
        <f>IFERROR($H$8:INDEX($H$8:$H$3000,COUNTIF($H$8:$H$3000,"?*")),"")</f>
        <v>0</v>
      </c>
    </row>
    <row r="593" spans="1:9" x14ac:dyDescent="0.25">
      <c r="A593" s="174">
        <f>--ISNUMBER(IFERROR(SEARCH('Project Costing'!#REF!,Services!I600,1),""))</f>
        <v>0</v>
      </c>
      <c r="B593" s="174" t="str">
        <f>IF(A593=1,COUNTIF($A$8:A593,1),"")</f>
        <v/>
      </c>
      <c r="C593" s="174"/>
      <c r="D593" s="157">
        <f>IFERROR($C$8:INDEX($C$8:$C$3000,COUNTIF($C$8:$C$3000,"?*")),"")</f>
        <v>0</v>
      </c>
      <c r="E593" s="174"/>
      <c r="F593" s="174">
        <f>--ISNUMBER(IFERROR(SEARCH('Project Costing'!#REF!,Services!I600,1),""))</f>
        <v>0</v>
      </c>
      <c r="G593" s="174" t="str">
        <f>IF(F593=1,COUNTIF($F$8:F593,1),"")</f>
        <v/>
      </c>
      <c r="H593" s="174"/>
      <c r="I593" s="157">
        <f>IFERROR($H$8:INDEX($H$8:$H$3000,COUNTIF($H$8:$H$3000,"?*")),"")</f>
        <v>0</v>
      </c>
    </row>
    <row r="594" spans="1:9" x14ac:dyDescent="0.25">
      <c r="A594" s="174">
        <f>--ISNUMBER(IFERROR(SEARCH('Project Costing'!#REF!,Services!I601,1),""))</f>
        <v>0</v>
      </c>
      <c r="B594" s="174" t="str">
        <f>IF(A594=1,COUNTIF($A$8:A594,1),"")</f>
        <v/>
      </c>
      <c r="C594" s="174"/>
      <c r="D594" s="157">
        <f>IFERROR($C$8:INDEX($C$8:$C$3000,COUNTIF($C$8:$C$3000,"?*")),"")</f>
        <v>0</v>
      </c>
      <c r="E594" s="174"/>
      <c r="F594" s="174">
        <f>--ISNUMBER(IFERROR(SEARCH('Project Costing'!#REF!,Services!I601,1),""))</f>
        <v>0</v>
      </c>
      <c r="G594" s="174" t="str">
        <f>IF(F594=1,COUNTIF($F$8:F594,1),"")</f>
        <v/>
      </c>
      <c r="H594" s="174"/>
      <c r="I594" s="157">
        <f>IFERROR($H$8:INDEX($H$8:$H$3000,COUNTIF($H$8:$H$3000,"?*")),"")</f>
        <v>0</v>
      </c>
    </row>
    <row r="595" spans="1:9" x14ac:dyDescent="0.25">
      <c r="A595" s="174">
        <f>--ISNUMBER(IFERROR(SEARCH('Project Costing'!#REF!,Services!I602,1),""))</f>
        <v>0</v>
      </c>
      <c r="B595" s="174" t="str">
        <f>IF(A595=1,COUNTIF($A$8:A595,1),"")</f>
        <v/>
      </c>
      <c r="C595" s="174"/>
      <c r="D595" s="157">
        <f>IFERROR($C$8:INDEX($C$8:$C$3000,COUNTIF($C$8:$C$3000,"?*")),"")</f>
        <v>0</v>
      </c>
      <c r="E595" s="174"/>
      <c r="F595" s="174">
        <f>--ISNUMBER(IFERROR(SEARCH('Project Costing'!#REF!,Services!I602,1),""))</f>
        <v>0</v>
      </c>
      <c r="G595" s="174" t="str">
        <f>IF(F595=1,COUNTIF($F$8:F595,1),"")</f>
        <v/>
      </c>
      <c r="H595" s="174"/>
      <c r="I595" s="157">
        <f>IFERROR($H$8:INDEX($H$8:$H$3000,COUNTIF($H$8:$H$3000,"?*")),"")</f>
        <v>0</v>
      </c>
    </row>
    <row r="596" spans="1:9" x14ac:dyDescent="0.25">
      <c r="A596" s="174">
        <f>--ISNUMBER(IFERROR(SEARCH('Project Costing'!#REF!,Services!I603,1),""))</f>
        <v>0</v>
      </c>
      <c r="B596" s="174" t="str">
        <f>IF(A596=1,COUNTIF($A$8:A596,1),"")</f>
        <v/>
      </c>
      <c r="C596" s="174"/>
      <c r="D596" s="157">
        <f>IFERROR($C$8:INDEX($C$8:$C$3000,COUNTIF($C$8:$C$3000,"?*")),"")</f>
        <v>0</v>
      </c>
      <c r="E596" s="174"/>
      <c r="F596" s="174">
        <f>--ISNUMBER(IFERROR(SEARCH('Project Costing'!#REF!,Services!I603,1),""))</f>
        <v>0</v>
      </c>
      <c r="G596" s="174" t="str">
        <f>IF(F596=1,COUNTIF($F$8:F596,1),"")</f>
        <v/>
      </c>
      <c r="H596" s="174"/>
      <c r="I596" s="157">
        <f>IFERROR($H$8:INDEX($H$8:$H$3000,COUNTIF($H$8:$H$3000,"?*")),"")</f>
        <v>0</v>
      </c>
    </row>
    <row r="597" spans="1:9" x14ac:dyDescent="0.25">
      <c r="A597" s="174">
        <f>--ISNUMBER(IFERROR(SEARCH('Project Costing'!#REF!,Services!I604,1),""))</f>
        <v>0</v>
      </c>
      <c r="B597" s="174" t="str">
        <f>IF(A597=1,COUNTIF($A$8:A597,1),"")</f>
        <v/>
      </c>
      <c r="C597" s="174"/>
      <c r="D597" s="157">
        <f>IFERROR($C$8:INDEX($C$8:$C$3000,COUNTIF($C$8:$C$3000,"?*")),"")</f>
        <v>0</v>
      </c>
      <c r="E597" s="174"/>
      <c r="F597" s="174">
        <f>--ISNUMBER(IFERROR(SEARCH('Project Costing'!#REF!,Services!I604,1),""))</f>
        <v>0</v>
      </c>
      <c r="G597" s="174" t="str">
        <f>IF(F597=1,COUNTIF($F$8:F597,1),"")</f>
        <v/>
      </c>
      <c r="H597" s="174"/>
      <c r="I597" s="157">
        <f>IFERROR($H$8:INDEX($H$8:$H$3000,COUNTIF($H$8:$H$3000,"?*")),"")</f>
        <v>0</v>
      </c>
    </row>
    <row r="598" spans="1:9" x14ac:dyDescent="0.25">
      <c r="A598" s="174">
        <f>--ISNUMBER(IFERROR(SEARCH('Project Costing'!#REF!,Services!I605,1),""))</f>
        <v>0</v>
      </c>
      <c r="B598" s="174" t="str">
        <f>IF(A598=1,COUNTIF($A$8:A598,1),"")</f>
        <v/>
      </c>
      <c r="C598" s="174"/>
      <c r="D598" s="157">
        <f>IFERROR($C$8:INDEX($C$8:$C$3000,COUNTIF($C$8:$C$3000,"?*")),"")</f>
        <v>0</v>
      </c>
      <c r="E598" s="174"/>
      <c r="F598" s="174">
        <f>--ISNUMBER(IFERROR(SEARCH('Project Costing'!#REF!,Services!I605,1),""))</f>
        <v>0</v>
      </c>
      <c r="G598" s="174" t="str">
        <f>IF(F598=1,COUNTIF($F$8:F598,1),"")</f>
        <v/>
      </c>
      <c r="H598" s="174"/>
      <c r="I598" s="157">
        <f>IFERROR($H$8:INDEX($H$8:$H$3000,COUNTIF($H$8:$H$3000,"?*")),"")</f>
        <v>0</v>
      </c>
    </row>
    <row r="599" spans="1:9" x14ac:dyDescent="0.25">
      <c r="A599" s="174">
        <f>--ISNUMBER(IFERROR(SEARCH('Project Costing'!#REF!,Services!I606,1),""))</f>
        <v>0</v>
      </c>
      <c r="B599" s="174" t="str">
        <f>IF(A599=1,COUNTIF($A$8:A599,1),"")</f>
        <v/>
      </c>
      <c r="C599" s="174"/>
      <c r="D599" s="157">
        <f>IFERROR($C$8:INDEX($C$8:$C$3000,COUNTIF($C$8:$C$3000,"?*")),"")</f>
        <v>0</v>
      </c>
      <c r="E599" s="174"/>
      <c r="F599" s="174">
        <f>--ISNUMBER(IFERROR(SEARCH('Project Costing'!#REF!,Services!I606,1),""))</f>
        <v>0</v>
      </c>
      <c r="G599" s="174" t="str">
        <f>IF(F599=1,COUNTIF($F$8:F599,1),"")</f>
        <v/>
      </c>
      <c r="H599" s="174"/>
      <c r="I599" s="157">
        <f>IFERROR($H$8:INDEX($H$8:$H$3000,COUNTIF($H$8:$H$3000,"?*")),"")</f>
        <v>0</v>
      </c>
    </row>
    <row r="600" spans="1:9" x14ac:dyDescent="0.25">
      <c r="A600" s="174">
        <f>--ISNUMBER(IFERROR(SEARCH('Project Costing'!#REF!,Services!I607,1),""))</f>
        <v>0</v>
      </c>
      <c r="B600" s="174" t="str">
        <f>IF(A600=1,COUNTIF($A$8:A600,1),"")</f>
        <v/>
      </c>
      <c r="C600" s="174"/>
      <c r="D600" s="157">
        <f>IFERROR($C$8:INDEX($C$8:$C$3000,COUNTIF($C$8:$C$3000,"?*")),"")</f>
        <v>0</v>
      </c>
      <c r="E600" s="174"/>
      <c r="F600" s="174">
        <f>--ISNUMBER(IFERROR(SEARCH('Project Costing'!#REF!,Services!I607,1),""))</f>
        <v>0</v>
      </c>
      <c r="G600" s="174" t="str">
        <f>IF(F600=1,COUNTIF($F$8:F600,1),"")</f>
        <v/>
      </c>
      <c r="H600" s="174"/>
      <c r="I600" s="157">
        <f>IFERROR($H$8:INDEX($H$8:$H$3000,COUNTIF($H$8:$H$3000,"?*")),"")</f>
        <v>0</v>
      </c>
    </row>
    <row r="601" spans="1:9" x14ac:dyDescent="0.25">
      <c r="A601" s="174">
        <f>--ISNUMBER(IFERROR(SEARCH('Project Costing'!#REF!,Services!I608,1),""))</f>
        <v>0</v>
      </c>
      <c r="B601" s="174" t="str">
        <f>IF(A601=1,COUNTIF($A$8:A601,1),"")</f>
        <v/>
      </c>
      <c r="C601" s="174"/>
      <c r="D601" s="157">
        <f>IFERROR($C$8:INDEX($C$8:$C$3000,COUNTIF($C$8:$C$3000,"?*")),"")</f>
        <v>0</v>
      </c>
      <c r="E601" s="174"/>
      <c r="F601" s="174">
        <f>--ISNUMBER(IFERROR(SEARCH('Project Costing'!#REF!,Services!I608,1),""))</f>
        <v>0</v>
      </c>
      <c r="G601" s="174" t="str">
        <f>IF(F601=1,COUNTIF($F$8:F601,1),"")</f>
        <v/>
      </c>
      <c r="H601" s="174"/>
      <c r="I601" s="157">
        <f>IFERROR($H$8:INDEX($H$8:$H$3000,COUNTIF($H$8:$H$3000,"?*")),"")</f>
        <v>0</v>
      </c>
    </row>
    <row r="602" spans="1:9" x14ac:dyDescent="0.25">
      <c r="A602" s="174">
        <f>--ISNUMBER(IFERROR(SEARCH('Project Costing'!#REF!,Services!I609,1),""))</f>
        <v>0</v>
      </c>
      <c r="B602" s="174" t="str">
        <f>IF(A602=1,COUNTIF($A$8:A602,1),"")</f>
        <v/>
      </c>
      <c r="C602" s="174"/>
      <c r="D602" s="157">
        <f>IFERROR($C$8:INDEX($C$8:$C$3000,COUNTIF($C$8:$C$3000,"?*")),"")</f>
        <v>0</v>
      </c>
      <c r="E602" s="174"/>
      <c r="F602" s="174">
        <f>--ISNUMBER(IFERROR(SEARCH('Project Costing'!#REF!,Services!I609,1),""))</f>
        <v>0</v>
      </c>
      <c r="G602" s="174" t="str">
        <f>IF(F602=1,COUNTIF($F$8:F602,1),"")</f>
        <v/>
      </c>
      <c r="H602" s="174"/>
      <c r="I602" s="157">
        <f>IFERROR($H$8:INDEX($H$8:$H$3000,COUNTIF($H$8:$H$3000,"?*")),"")</f>
        <v>0</v>
      </c>
    </row>
    <row r="603" spans="1:9" x14ac:dyDescent="0.25">
      <c r="A603" s="174">
        <f>--ISNUMBER(IFERROR(SEARCH('Project Costing'!#REF!,Services!I610,1),""))</f>
        <v>0</v>
      </c>
      <c r="B603" s="174" t="str">
        <f>IF(A603=1,COUNTIF($A$8:A603,1),"")</f>
        <v/>
      </c>
      <c r="C603" s="174"/>
      <c r="D603" s="157">
        <f>IFERROR($C$8:INDEX($C$8:$C$3000,COUNTIF($C$8:$C$3000,"?*")),"")</f>
        <v>0</v>
      </c>
      <c r="E603" s="174"/>
      <c r="F603" s="174">
        <f>--ISNUMBER(IFERROR(SEARCH('Project Costing'!#REF!,Services!I610,1),""))</f>
        <v>0</v>
      </c>
      <c r="G603" s="174" t="str">
        <f>IF(F603=1,COUNTIF($F$8:F603,1),"")</f>
        <v/>
      </c>
      <c r="H603" s="174"/>
      <c r="I603" s="157">
        <f>IFERROR($H$8:INDEX($H$8:$H$3000,COUNTIF($H$8:$H$3000,"?*")),"")</f>
        <v>0</v>
      </c>
    </row>
    <row r="604" spans="1:9" x14ac:dyDescent="0.25">
      <c r="A604" s="174">
        <f>--ISNUMBER(IFERROR(SEARCH('Project Costing'!#REF!,Services!I611,1),""))</f>
        <v>0</v>
      </c>
      <c r="B604" s="174" t="str">
        <f>IF(A604=1,COUNTIF($A$8:A604,1),"")</f>
        <v/>
      </c>
      <c r="C604" s="174"/>
      <c r="D604" s="157">
        <f>IFERROR($C$8:INDEX($C$8:$C$3000,COUNTIF($C$8:$C$3000,"?*")),"")</f>
        <v>0</v>
      </c>
      <c r="E604" s="174"/>
      <c r="F604" s="174">
        <f>--ISNUMBER(IFERROR(SEARCH('Project Costing'!#REF!,Services!I611,1),""))</f>
        <v>0</v>
      </c>
      <c r="G604" s="174" t="str">
        <f>IF(F604=1,COUNTIF($F$8:F604,1),"")</f>
        <v/>
      </c>
      <c r="H604" s="174"/>
      <c r="I604" s="157">
        <f>IFERROR($H$8:INDEX($H$8:$H$3000,COUNTIF($H$8:$H$3000,"?*")),"")</f>
        <v>0</v>
      </c>
    </row>
    <row r="605" spans="1:9" x14ac:dyDescent="0.25">
      <c r="A605" s="174">
        <f>--ISNUMBER(IFERROR(SEARCH('Project Costing'!#REF!,Services!I612,1),""))</f>
        <v>0</v>
      </c>
      <c r="B605" s="174" t="str">
        <f>IF(A605=1,COUNTIF($A$8:A605,1),"")</f>
        <v/>
      </c>
      <c r="C605" s="174"/>
      <c r="D605" s="157">
        <f>IFERROR($C$8:INDEX($C$8:$C$3000,COUNTIF($C$8:$C$3000,"?*")),"")</f>
        <v>0</v>
      </c>
      <c r="E605" s="174"/>
      <c r="F605" s="174">
        <f>--ISNUMBER(IFERROR(SEARCH('Project Costing'!#REF!,Services!I612,1),""))</f>
        <v>0</v>
      </c>
      <c r="G605" s="174" t="str">
        <f>IF(F605=1,COUNTIF($F$8:F605,1),"")</f>
        <v/>
      </c>
      <c r="H605" s="174"/>
      <c r="I605" s="157">
        <f>IFERROR($H$8:INDEX($H$8:$H$3000,COUNTIF($H$8:$H$3000,"?*")),"")</f>
        <v>0</v>
      </c>
    </row>
    <row r="606" spans="1:9" x14ac:dyDescent="0.25">
      <c r="A606" s="174">
        <f>--ISNUMBER(IFERROR(SEARCH('Project Costing'!#REF!,Services!I613,1),""))</f>
        <v>0</v>
      </c>
      <c r="B606" s="174" t="str">
        <f>IF(A606=1,COUNTIF($A$8:A606,1),"")</f>
        <v/>
      </c>
      <c r="C606" s="174"/>
      <c r="D606" s="157">
        <f>IFERROR($C$8:INDEX($C$8:$C$3000,COUNTIF($C$8:$C$3000,"?*")),"")</f>
        <v>0</v>
      </c>
      <c r="E606" s="174"/>
      <c r="F606" s="174">
        <f>--ISNUMBER(IFERROR(SEARCH('Project Costing'!#REF!,Services!I613,1),""))</f>
        <v>0</v>
      </c>
      <c r="G606" s="174" t="str">
        <f>IF(F606=1,COUNTIF($F$8:F606,1),"")</f>
        <v/>
      </c>
      <c r="H606" s="174"/>
      <c r="I606" s="157">
        <f>IFERROR($H$8:INDEX($H$8:$H$3000,COUNTIF($H$8:$H$3000,"?*")),"")</f>
        <v>0</v>
      </c>
    </row>
    <row r="607" spans="1:9" x14ac:dyDescent="0.25">
      <c r="A607" s="174">
        <f>--ISNUMBER(IFERROR(SEARCH('Project Costing'!#REF!,Services!I614,1),""))</f>
        <v>0</v>
      </c>
      <c r="B607" s="174" t="str">
        <f>IF(A607=1,COUNTIF($A$8:A607,1),"")</f>
        <v/>
      </c>
      <c r="C607" s="174"/>
      <c r="D607" s="157">
        <f>IFERROR($C$8:INDEX($C$8:$C$3000,COUNTIF($C$8:$C$3000,"?*")),"")</f>
        <v>0</v>
      </c>
      <c r="E607" s="174"/>
      <c r="F607" s="174">
        <f>--ISNUMBER(IFERROR(SEARCH('Project Costing'!#REF!,Services!I614,1),""))</f>
        <v>0</v>
      </c>
      <c r="G607" s="174" t="str">
        <f>IF(F607=1,COUNTIF($F$8:F607,1),"")</f>
        <v/>
      </c>
      <c r="H607" s="174"/>
      <c r="I607" s="157">
        <f>IFERROR($H$8:INDEX($H$8:$H$3000,COUNTIF($H$8:$H$3000,"?*")),"")</f>
        <v>0</v>
      </c>
    </row>
    <row r="608" spans="1:9" x14ac:dyDescent="0.25">
      <c r="A608" s="174">
        <f>--ISNUMBER(IFERROR(SEARCH('Project Costing'!#REF!,Services!I615,1),""))</f>
        <v>0</v>
      </c>
      <c r="B608" s="174" t="str">
        <f>IF(A608=1,COUNTIF($A$8:A608,1),"")</f>
        <v/>
      </c>
      <c r="C608" s="174"/>
      <c r="D608" s="157">
        <f>IFERROR($C$8:INDEX($C$8:$C$3000,COUNTIF($C$8:$C$3000,"?*")),"")</f>
        <v>0</v>
      </c>
      <c r="E608" s="174"/>
      <c r="F608" s="174">
        <f>--ISNUMBER(IFERROR(SEARCH('Project Costing'!#REF!,Services!I615,1),""))</f>
        <v>0</v>
      </c>
      <c r="G608" s="174" t="str">
        <f>IF(F608=1,COUNTIF($F$8:F608,1),"")</f>
        <v/>
      </c>
      <c r="H608" s="174"/>
      <c r="I608" s="157">
        <f>IFERROR($H$8:INDEX($H$8:$H$3000,COUNTIF($H$8:$H$3000,"?*")),"")</f>
        <v>0</v>
      </c>
    </row>
    <row r="609" spans="1:9" x14ac:dyDescent="0.25">
      <c r="A609" s="174">
        <f>--ISNUMBER(IFERROR(SEARCH('Project Costing'!#REF!,Services!I616,1),""))</f>
        <v>0</v>
      </c>
      <c r="B609" s="174" t="str">
        <f>IF(A609=1,COUNTIF($A$8:A609,1),"")</f>
        <v/>
      </c>
      <c r="C609" s="174"/>
      <c r="D609" s="157">
        <f>IFERROR($C$8:INDEX($C$8:$C$3000,COUNTIF($C$8:$C$3000,"?*")),"")</f>
        <v>0</v>
      </c>
      <c r="E609" s="174"/>
      <c r="F609" s="174">
        <f>--ISNUMBER(IFERROR(SEARCH('Project Costing'!#REF!,Services!I616,1),""))</f>
        <v>0</v>
      </c>
      <c r="G609" s="174" t="str">
        <f>IF(F609=1,COUNTIF($F$8:F609,1),"")</f>
        <v/>
      </c>
      <c r="H609" s="174"/>
      <c r="I609" s="157">
        <f>IFERROR($H$8:INDEX($H$8:$H$3000,COUNTIF($H$8:$H$3000,"?*")),"")</f>
        <v>0</v>
      </c>
    </row>
    <row r="610" spans="1:9" x14ac:dyDescent="0.25">
      <c r="A610" s="174">
        <f>--ISNUMBER(IFERROR(SEARCH('Project Costing'!#REF!,Services!I617,1),""))</f>
        <v>0</v>
      </c>
      <c r="B610" s="174" t="str">
        <f>IF(A610=1,COUNTIF($A$8:A610,1),"")</f>
        <v/>
      </c>
      <c r="C610" s="174"/>
      <c r="D610" s="157">
        <f>IFERROR($C$8:INDEX($C$8:$C$3000,COUNTIF($C$8:$C$3000,"?*")),"")</f>
        <v>0</v>
      </c>
      <c r="E610" s="174"/>
      <c r="F610" s="174">
        <f>--ISNUMBER(IFERROR(SEARCH('Project Costing'!#REF!,Services!I617,1),""))</f>
        <v>0</v>
      </c>
      <c r="G610" s="174" t="str">
        <f>IF(F610=1,COUNTIF($F$8:F610,1),"")</f>
        <v/>
      </c>
      <c r="H610" s="174"/>
      <c r="I610" s="157">
        <f>IFERROR($H$8:INDEX($H$8:$H$3000,COUNTIF($H$8:$H$3000,"?*")),"")</f>
        <v>0</v>
      </c>
    </row>
    <row r="611" spans="1:9" x14ac:dyDescent="0.25">
      <c r="A611" s="174">
        <f>--ISNUMBER(IFERROR(SEARCH('Project Costing'!#REF!,Services!I618,1),""))</f>
        <v>0</v>
      </c>
      <c r="B611" s="174" t="str">
        <f>IF(A611=1,COUNTIF($A$8:A611,1),"")</f>
        <v/>
      </c>
      <c r="C611" s="174"/>
      <c r="D611" s="157">
        <f>IFERROR($C$8:INDEX($C$8:$C$3000,COUNTIF($C$8:$C$3000,"?*")),"")</f>
        <v>0</v>
      </c>
      <c r="E611" s="174"/>
      <c r="F611" s="174">
        <f>--ISNUMBER(IFERROR(SEARCH('Project Costing'!#REF!,Services!I618,1),""))</f>
        <v>0</v>
      </c>
      <c r="G611" s="174" t="str">
        <f>IF(F611=1,COUNTIF($F$8:F611,1),"")</f>
        <v/>
      </c>
      <c r="H611" s="174"/>
      <c r="I611" s="157">
        <f>IFERROR($H$8:INDEX($H$8:$H$3000,COUNTIF($H$8:$H$3000,"?*")),"")</f>
        <v>0</v>
      </c>
    </row>
    <row r="612" spans="1:9" x14ac:dyDescent="0.25">
      <c r="A612" s="174">
        <f>--ISNUMBER(IFERROR(SEARCH('Project Costing'!#REF!,Services!I619,1),""))</f>
        <v>0</v>
      </c>
      <c r="B612" s="174" t="str">
        <f>IF(A612=1,COUNTIF($A$8:A612,1),"")</f>
        <v/>
      </c>
      <c r="C612" s="174"/>
      <c r="D612" s="157">
        <f>IFERROR($C$8:INDEX($C$8:$C$3000,COUNTIF($C$8:$C$3000,"?*")),"")</f>
        <v>0</v>
      </c>
      <c r="E612" s="174"/>
      <c r="F612" s="174">
        <f>--ISNUMBER(IFERROR(SEARCH('Project Costing'!#REF!,Services!I619,1),""))</f>
        <v>0</v>
      </c>
      <c r="G612" s="174" t="str">
        <f>IF(F612=1,COUNTIF($F$8:F612,1),"")</f>
        <v/>
      </c>
      <c r="H612" s="174"/>
      <c r="I612" s="157">
        <f>IFERROR($H$8:INDEX($H$8:$H$3000,COUNTIF($H$8:$H$3000,"?*")),"")</f>
        <v>0</v>
      </c>
    </row>
    <row r="613" spans="1:9" x14ac:dyDescent="0.25">
      <c r="A613" s="174">
        <f>--ISNUMBER(IFERROR(SEARCH('Project Costing'!#REF!,Services!I620,1),""))</f>
        <v>0</v>
      </c>
      <c r="B613" s="174" t="str">
        <f>IF(A613=1,COUNTIF($A$8:A613,1),"")</f>
        <v/>
      </c>
      <c r="C613" s="174"/>
      <c r="D613" s="157">
        <f>IFERROR($C$8:INDEX($C$8:$C$3000,COUNTIF($C$8:$C$3000,"?*")),"")</f>
        <v>0</v>
      </c>
      <c r="E613" s="174"/>
      <c r="F613" s="174">
        <f>--ISNUMBER(IFERROR(SEARCH('Project Costing'!#REF!,Services!I620,1),""))</f>
        <v>0</v>
      </c>
      <c r="G613" s="174" t="str">
        <f>IF(F613=1,COUNTIF($F$8:F613,1),"")</f>
        <v/>
      </c>
      <c r="H613" s="174"/>
      <c r="I613" s="157">
        <f>IFERROR($H$8:INDEX($H$8:$H$3000,COUNTIF($H$8:$H$3000,"?*")),"")</f>
        <v>0</v>
      </c>
    </row>
    <row r="614" spans="1:9" x14ac:dyDescent="0.25">
      <c r="A614" s="174">
        <f>--ISNUMBER(IFERROR(SEARCH('Project Costing'!#REF!,Services!I621,1),""))</f>
        <v>0</v>
      </c>
      <c r="B614" s="174" t="str">
        <f>IF(A614=1,COUNTIF($A$8:A614,1),"")</f>
        <v/>
      </c>
      <c r="C614" s="174"/>
      <c r="D614" s="157">
        <f>IFERROR($C$8:INDEX($C$8:$C$3000,COUNTIF($C$8:$C$3000,"?*")),"")</f>
        <v>0</v>
      </c>
      <c r="E614" s="174"/>
      <c r="F614" s="174">
        <f>--ISNUMBER(IFERROR(SEARCH('Project Costing'!#REF!,Services!I621,1),""))</f>
        <v>0</v>
      </c>
      <c r="G614" s="174" t="str">
        <f>IF(F614=1,COUNTIF($F$8:F614,1),"")</f>
        <v/>
      </c>
      <c r="H614" s="174"/>
      <c r="I614" s="157">
        <f>IFERROR($H$8:INDEX($H$8:$H$3000,COUNTIF($H$8:$H$3000,"?*")),"")</f>
        <v>0</v>
      </c>
    </row>
    <row r="615" spans="1:9" x14ac:dyDescent="0.25">
      <c r="A615" s="174">
        <f>--ISNUMBER(IFERROR(SEARCH('Project Costing'!#REF!,Services!I622,1),""))</f>
        <v>0</v>
      </c>
      <c r="B615" s="174" t="str">
        <f>IF(A615=1,COUNTIF($A$8:A615,1),"")</f>
        <v/>
      </c>
      <c r="C615" s="174"/>
      <c r="D615" s="157">
        <f>IFERROR($C$8:INDEX($C$8:$C$3000,COUNTIF($C$8:$C$3000,"?*")),"")</f>
        <v>0</v>
      </c>
      <c r="E615" s="174"/>
      <c r="F615" s="174">
        <f>--ISNUMBER(IFERROR(SEARCH('Project Costing'!#REF!,Services!I622,1),""))</f>
        <v>0</v>
      </c>
      <c r="G615" s="174" t="str">
        <f>IF(F615=1,COUNTIF($F$8:F615,1),"")</f>
        <v/>
      </c>
      <c r="H615" s="174"/>
      <c r="I615" s="157">
        <f>IFERROR($H$8:INDEX($H$8:$H$3000,COUNTIF($H$8:$H$3000,"?*")),"")</f>
        <v>0</v>
      </c>
    </row>
    <row r="616" spans="1:9" x14ac:dyDescent="0.25">
      <c r="A616" s="174">
        <f>--ISNUMBER(IFERROR(SEARCH('Project Costing'!#REF!,Services!I623,1),""))</f>
        <v>0</v>
      </c>
      <c r="B616" s="174" t="str">
        <f>IF(A616=1,COUNTIF($A$8:A616,1),"")</f>
        <v/>
      </c>
      <c r="C616" s="174"/>
      <c r="D616" s="157">
        <f>IFERROR($C$8:INDEX($C$8:$C$3000,COUNTIF($C$8:$C$3000,"?*")),"")</f>
        <v>0</v>
      </c>
      <c r="E616" s="174"/>
      <c r="F616" s="174">
        <f>--ISNUMBER(IFERROR(SEARCH('Project Costing'!#REF!,Services!I623,1),""))</f>
        <v>0</v>
      </c>
      <c r="G616" s="174" t="str">
        <f>IF(F616=1,COUNTIF($F$8:F616,1),"")</f>
        <v/>
      </c>
      <c r="H616" s="174"/>
      <c r="I616" s="157">
        <f>IFERROR($H$8:INDEX($H$8:$H$3000,COUNTIF($H$8:$H$3000,"?*")),"")</f>
        <v>0</v>
      </c>
    </row>
    <row r="617" spans="1:9" x14ac:dyDescent="0.25">
      <c r="A617" s="174">
        <f>--ISNUMBER(IFERROR(SEARCH('Project Costing'!#REF!,Services!I624,1),""))</f>
        <v>0</v>
      </c>
      <c r="B617" s="174" t="str">
        <f>IF(A617=1,COUNTIF($A$8:A617,1),"")</f>
        <v/>
      </c>
      <c r="C617" s="174"/>
      <c r="D617" s="157">
        <f>IFERROR($C$8:INDEX($C$8:$C$3000,COUNTIF($C$8:$C$3000,"?*")),"")</f>
        <v>0</v>
      </c>
      <c r="E617" s="174"/>
      <c r="F617" s="174">
        <f>--ISNUMBER(IFERROR(SEARCH('Project Costing'!#REF!,Services!I624,1),""))</f>
        <v>0</v>
      </c>
      <c r="G617" s="174" t="str">
        <f>IF(F617=1,COUNTIF($F$8:F617,1),"")</f>
        <v/>
      </c>
      <c r="H617" s="174"/>
      <c r="I617" s="157">
        <f>IFERROR($H$8:INDEX($H$8:$H$3000,COUNTIF($H$8:$H$3000,"?*")),"")</f>
        <v>0</v>
      </c>
    </row>
    <row r="618" spans="1:9" x14ac:dyDescent="0.25">
      <c r="A618" s="174">
        <f>--ISNUMBER(IFERROR(SEARCH('Project Costing'!#REF!,Services!I625,1),""))</f>
        <v>0</v>
      </c>
      <c r="B618" s="174" t="str">
        <f>IF(A618=1,COUNTIF($A$8:A618,1),"")</f>
        <v/>
      </c>
      <c r="C618" s="174"/>
      <c r="D618" s="157">
        <f>IFERROR($C$8:INDEX($C$8:$C$3000,COUNTIF($C$8:$C$3000,"?*")),"")</f>
        <v>0</v>
      </c>
      <c r="E618" s="174"/>
      <c r="F618" s="174">
        <f>--ISNUMBER(IFERROR(SEARCH('Project Costing'!#REF!,Services!I625,1),""))</f>
        <v>0</v>
      </c>
      <c r="G618" s="174" t="str">
        <f>IF(F618=1,COUNTIF($F$8:F618,1),"")</f>
        <v/>
      </c>
      <c r="H618" s="174"/>
      <c r="I618" s="157">
        <f>IFERROR($H$8:INDEX($H$8:$H$3000,COUNTIF($H$8:$H$3000,"?*")),"")</f>
        <v>0</v>
      </c>
    </row>
    <row r="619" spans="1:9" x14ac:dyDescent="0.25">
      <c r="A619" s="174">
        <f>--ISNUMBER(IFERROR(SEARCH('Project Costing'!#REF!,Services!I626,1),""))</f>
        <v>0</v>
      </c>
      <c r="B619" s="174" t="str">
        <f>IF(A619=1,COUNTIF($A$8:A619,1),"")</f>
        <v/>
      </c>
      <c r="C619" s="174"/>
      <c r="D619" s="157">
        <f>IFERROR($C$8:INDEX($C$8:$C$3000,COUNTIF($C$8:$C$3000,"?*")),"")</f>
        <v>0</v>
      </c>
      <c r="E619" s="174"/>
      <c r="F619" s="174">
        <f>--ISNUMBER(IFERROR(SEARCH('Project Costing'!#REF!,Services!I626,1),""))</f>
        <v>0</v>
      </c>
      <c r="G619" s="174" t="str">
        <f>IF(F619=1,COUNTIF($F$8:F619,1),"")</f>
        <v/>
      </c>
      <c r="H619" s="174"/>
      <c r="I619" s="157">
        <f>IFERROR($H$8:INDEX($H$8:$H$3000,COUNTIF($H$8:$H$3000,"?*")),"")</f>
        <v>0</v>
      </c>
    </row>
    <row r="620" spans="1:9" x14ac:dyDescent="0.25">
      <c r="A620" s="174">
        <f>--ISNUMBER(IFERROR(SEARCH('Project Costing'!#REF!,Services!I627,1),""))</f>
        <v>0</v>
      </c>
      <c r="B620" s="174" t="str">
        <f>IF(A620=1,COUNTIF($A$8:A620,1),"")</f>
        <v/>
      </c>
      <c r="C620" s="174"/>
      <c r="D620" s="157">
        <f>IFERROR($C$8:INDEX($C$8:$C$3000,COUNTIF($C$8:$C$3000,"?*")),"")</f>
        <v>0</v>
      </c>
      <c r="E620" s="174"/>
      <c r="F620" s="174">
        <f>--ISNUMBER(IFERROR(SEARCH('Project Costing'!#REF!,Services!I627,1),""))</f>
        <v>0</v>
      </c>
      <c r="G620" s="174" t="str">
        <f>IF(F620=1,COUNTIF($F$8:F620,1),"")</f>
        <v/>
      </c>
      <c r="H620" s="174"/>
      <c r="I620" s="157">
        <f>IFERROR($H$8:INDEX($H$8:$H$3000,COUNTIF($H$8:$H$3000,"?*")),"")</f>
        <v>0</v>
      </c>
    </row>
    <row r="621" spans="1:9" x14ac:dyDescent="0.25">
      <c r="A621" s="174">
        <f>--ISNUMBER(IFERROR(SEARCH('Project Costing'!#REF!,Services!I628,1),""))</f>
        <v>0</v>
      </c>
      <c r="B621" s="174" t="str">
        <f>IF(A621=1,COUNTIF($A$8:A621,1),"")</f>
        <v/>
      </c>
      <c r="C621" s="174"/>
      <c r="D621" s="157">
        <f>IFERROR($C$8:INDEX($C$8:$C$3000,COUNTIF($C$8:$C$3000,"?*")),"")</f>
        <v>0</v>
      </c>
      <c r="E621" s="174"/>
      <c r="F621" s="174">
        <f>--ISNUMBER(IFERROR(SEARCH('Project Costing'!#REF!,Services!I628,1),""))</f>
        <v>0</v>
      </c>
      <c r="G621" s="174" t="str">
        <f>IF(F621=1,COUNTIF($F$8:F621,1),"")</f>
        <v/>
      </c>
      <c r="H621" s="174"/>
      <c r="I621" s="157">
        <f>IFERROR($H$8:INDEX($H$8:$H$3000,COUNTIF($H$8:$H$3000,"?*")),"")</f>
        <v>0</v>
      </c>
    </row>
    <row r="622" spans="1:9" x14ac:dyDescent="0.25">
      <c r="A622" s="174">
        <f>--ISNUMBER(IFERROR(SEARCH('Project Costing'!#REF!,Services!I629,1),""))</f>
        <v>0</v>
      </c>
      <c r="B622" s="174" t="str">
        <f>IF(A622=1,COUNTIF($A$8:A622,1),"")</f>
        <v/>
      </c>
      <c r="C622" s="174"/>
      <c r="D622" s="157">
        <f>IFERROR($C$8:INDEX($C$8:$C$3000,COUNTIF($C$8:$C$3000,"?*")),"")</f>
        <v>0</v>
      </c>
      <c r="E622" s="174"/>
      <c r="F622" s="174">
        <f>--ISNUMBER(IFERROR(SEARCH('Project Costing'!#REF!,Services!I629,1),""))</f>
        <v>0</v>
      </c>
      <c r="G622" s="174" t="str">
        <f>IF(F622=1,COUNTIF($F$8:F622,1),"")</f>
        <v/>
      </c>
      <c r="H622" s="174"/>
      <c r="I622" s="157">
        <f>IFERROR($H$8:INDEX($H$8:$H$3000,COUNTIF($H$8:$H$3000,"?*")),"")</f>
        <v>0</v>
      </c>
    </row>
    <row r="623" spans="1:9" x14ac:dyDescent="0.25">
      <c r="A623" s="174">
        <f>--ISNUMBER(IFERROR(SEARCH('Project Costing'!#REF!,Services!I630,1),""))</f>
        <v>0</v>
      </c>
      <c r="B623" s="174" t="str">
        <f>IF(A623=1,COUNTIF($A$8:A623,1),"")</f>
        <v/>
      </c>
      <c r="C623" s="174"/>
      <c r="D623" s="157">
        <f>IFERROR($C$8:INDEX($C$8:$C$3000,COUNTIF($C$8:$C$3000,"?*")),"")</f>
        <v>0</v>
      </c>
      <c r="E623" s="174"/>
      <c r="F623" s="174">
        <f>--ISNUMBER(IFERROR(SEARCH('Project Costing'!#REF!,Services!I630,1),""))</f>
        <v>0</v>
      </c>
      <c r="G623" s="174" t="str">
        <f>IF(F623=1,COUNTIF($F$8:F623,1),"")</f>
        <v/>
      </c>
      <c r="H623" s="174"/>
      <c r="I623" s="157">
        <f>IFERROR($H$8:INDEX($H$8:$H$3000,COUNTIF($H$8:$H$3000,"?*")),"")</f>
        <v>0</v>
      </c>
    </row>
    <row r="624" spans="1:9" x14ac:dyDescent="0.25">
      <c r="A624" s="174">
        <f>--ISNUMBER(IFERROR(SEARCH('Project Costing'!#REF!,Services!I631,1),""))</f>
        <v>0</v>
      </c>
      <c r="B624" s="174" t="str">
        <f>IF(A624=1,COUNTIF($A$8:A624,1),"")</f>
        <v/>
      </c>
      <c r="C624" s="174"/>
      <c r="D624" s="157">
        <f>IFERROR($C$8:INDEX($C$8:$C$3000,COUNTIF($C$8:$C$3000,"?*")),"")</f>
        <v>0</v>
      </c>
      <c r="E624" s="174"/>
      <c r="F624" s="174">
        <f>--ISNUMBER(IFERROR(SEARCH('Project Costing'!#REF!,Services!I631,1),""))</f>
        <v>0</v>
      </c>
      <c r="G624" s="174" t="str">
        <f>IF(F624=1,COUNTIF($F$8:F624,1),"")</f>
        <v/>
      </c>
      <c r="H624" s="174"/>
      <c r="I624" s="157">
        <f>IFERROR($H$8:INDEX($H$8:$H$3000,COUNTIF($H$8:$H$3000,"?*")),"")</f>
        <v>0</v>
      </c>
    </row>
    <row r="625" spans="1:9" x14ac:dyDescent="0.25">
      <c r="A625" s="174">
        <f>--ISNUMBER(IFERROR(SEARCH('Project Costing'!#REF!,Services!I632,1),""))</f>
        <v>0</v>
      </c>
      <c r="B625" s="174" t="str">
        <f>IF(A625=1,COUNTIF($A$8:A625,1),"")</f>
        <v/>
      </c>
      <c r="C625" s="174"/>
      <c r="D625" s="157">
        <f>IFERROR($C$8:INDEX($C$8:$C$3000,COUNTIF($C$8:$C$3000,"?*")),"")</f>
        <v>0</v>
      </c>
      <c r="E625" s="174"/>
      <c r="F625" s="174">
        <f>--ISNUMBER(IFERROR(SEARCH('Project Costing'!#REF!,Services!I632,1),""))</f>
        <v>0</v>
      </c>
      <c r="G625" s="174" t="str">
        <f>IF(F625=1,COUNTIF($F$8:F625,1),"")</f>
        <v/>
      </c>
      <c r="H625" s="174"/>
      <c r="I625" s="157">
        <f>IFERROR($H$8:INDEX($H$8:$H$3000,COUNTIF($H$8:$H$3000,"?*")),"")</f>
        <v>0</v>
      </c>
    </row>
    <row r="626" spans="1:9" x14ac:dyDescent="0.25">
      <c r="A626" s="174">
        <f>--ISNUMBER(IFERROR(SEARCH('Project Costing'!#REF!,Services!I633,1),""))</f>
        <v>0</v>
      </c>
      <c r="B626" s="174" t="str">
        <f>IF(A626=1,COUNTIF($A$8:A626,1),"")</f>
        <v/>
      </c>
      <c r="C626" s="174"/>
      <c r="D626" s="157">
        <f>IFERROR($C$8:INDEX($C$8:$C$3000,COUNTIF($C$8:$C$3000,"?*")),"")</f>
        <v>0</v>
      </c>
      <c r="E626" s="174"/>
      <c r="F626" s="174">
        <f>--ISNUMBER(IFERROR(SEARCH('Project Costing'!#REF!,Services!I633,1),""))</f>
        <v>0</v>
      </c>
      <c r="G626" s="174" t="str">
        <f>IF(F626=1,COUNTIF($F$8:F626,1),"")</f>
        <v/>
      </c>
      <c r="H626" s="174"/>
      <c r="I626" s="157">
        <f>IFERROR($H$8:INDEX($H$8:$H$3000,COUNTIF($H$8:$H$3000,"?*")),"")</f>
        <v>0</v>
      </c>
    </row>
    <row r="627" spans="1:9" x14ac:dyDescent="0.25">
      <c r="A627" s="174">
        <f>--ISNUMBER(IFERROR(SEARCH('Project Costing'!#REF!,Services!I634,1),""))</f>
        <v>0</v>
      </c>
      <c r="B627" s="174" t="str">
        <f>IF(A627=1,COUNTIF($A$8:A627,1),"")</f>
        <v/>
      </c>
      <c r="C627" s="174"/>
      <c r="D627" s="157">
        <f>IFERROR($C$8:INDEX($C$8:$C$3000,COUNTIF($C$8:$C$3000,"?*")),"")</f>
        <v>0</v>
      </c>
      <c r="E627" s="174"/>
      <c r="F627" s="174">
        <f>--ISNUMBER(IFERROR(SEARCH('Project Costing'!#REF!,Services!I634,1),""))</f>
        <v>0</v>
      </c>
      <c r="G627" s="174" t="str">
        <f>IF(F627=1,COUNTIF($F$8:F627,1),"")</f>
        <v/>
      </c>
      <c r="H627" s="174"/>
      <c r="I627" s="157">
        <f>IFERROR($H$8:INDEX($H$8:$H$3000,COUNTIF($H$8:$H$3000,"?*")),"")</f>
        <v>0</v>
      </c>
    </row>
    <row r="628" spans="1:9" x14ac:dyDescent="0.25">
      <c r="A628" s="174">
        <f>--ISNUMBER(IFERROR(SEARCH('Project Costing'!#REF!,Services!I635,1),""))</f>
        <v>0</v>
      </c>
      <c r="B628" s="174" t="str">
        <f>IF(A628=1,COUNTIF($A$8:A628,1),"")</f>
        <v/>
      </c>
      <c r="C628" s="174"/>
      <c r="D628" s="157">
        <f>IFERROR($C$8:INDEX($C$8:$C$3000,COUNTIF($C$8:$C$3000,"?*")),"")</f>
        <v>0</v>
      </c>
      <c r="E628" s="174"/>
      <c r="F628" s="174">
        <f>--ISNUMBER(IFERROR(SEARCH('Project Costing'!#REF!,Services!I635,1),""))</f>
        <v>0</v>
      </c>
      <c r="G628" s="174" t="str">
        <f>IF(F628=1,COUNTIF($F$8:F628,1),"")</f>
        <v/>
      </c>
      <c r="H628" s="174"/>
      <c r="I628" s="157">
        <f>IFERROR($H$8:INDEX($H$8:$H$3000,COUNTIF($H$8:$H$3000,"?*")),"")</f>
        <v>0</v>
      </c>
    </row>
    <row r="629" spans="1:9" x14ac:dyDescent="0.25">
      <c r="A629" s="174">
        <f>--ISNUMBER(IFERROR(SEARCH('Project Costing'!#REF!,Services!I636,1),""))</f>
        <v>0</v>
      </c>
      <c r="B629" s="174" t="str">
        <f>IF(A629=1,COUNTIF($A$8:A629,1),"")</f>
        <v/>
      </c>
      <c r="C629" s="174"/>
      <c r="D629" s="157">
        <f>IFERROR($C$8:INDEX($C$8:$C$3000,COUNTIF($C$8:$C$3000,"?*")),"")</f>
        <v>0</v>
      </c>
      <c r="E629" s="174"/>
      <c r="F629" s="174">
        <f>--ISNUMBER(IFERROR(SEARCH('Project Costing'!#REF!,Services!I636,1),""))</f>
        <v>0</v>
      </c>
      <c r="G629" s="174" t="str">
        <f>IF(F629=1,COUNTIF($F$8:F629,1),"")</f>
        <v/>
      </c>
      <c r="H629" s="174"/>
      <c r="I629" s="157">
        <f>IFERROR($H$8:INDEX($H$8:$H$3000,COUNTIF($H$8:$H$3000,"?*")),"")</f>
        <v>0</v>
      </c>
    </row>
    <row r="630" spans="1:9" x14ac:dyDescent="0.25">
      <c r="A630" s="174">
        <f>--ISNUMBER(IFERROR(SEARCH('Project Costing'!#REF!,Services!I637,1),""))</f>
        <v>0</v>
      </c>
      <c r="B630" s="174" t="str">
        <f>IF(A630=1,COUNTIF($A$8:A630,1),"")</f>
        <v/>
      </c>
      <c r="C630" s="174"/>
      <c r="D630" s="157">
        <f>IFERROR($C$8:INDEX($C$8:$C$3000,COUNTIF($C$8:$C$3000,"?*")),"")</f>
        <v>0</v>
      </c>
      <c r="E630" s="174"/>
      <c r="F630" s="174">
        <f>--ISNUMBER(IFERROR(SEARCH('Project Costing'!#REF!,Services!I637,1),""))</f>
        <v>0</v>
      </c>
      <c r="G630" s="174" t="str">
        <f>IF(F630=1,COUNTIF($F$8:F630,1),"")</f>
        <v/>
      </c>
      <c r="H630" s="174"/>
      <c r="I630" s="157">
        <f>IFERROR($H$8:INDEX($H$8:$H$3000,COUNTIF($H$8:$H$3000,"?*")),"")</f>
        <v>0</v>
      </c>
    </row>
    <row r="631" spans="1:9" x14ac:dyDescent="0.25">
      <c r="A631" s="174">
        <f>--ISNUMBER(IFERROR(SEARCH('Project Costing'!#REF!,Services!I638,1),""))</f>
        <v>0</v>
      </c>
      <c r="B631" s="174" t="str">
        <f>IF(A631=1,COUNTIF($A$8:A631,1),"")</f>
        <v/>
      </c>
      <c r="C631" s="174"/>
      <c r="D631" s="157">
        <f>IFERROR($C$8:INDEX($C$8:$C$3000,COUNTIF($C$8:$C$3000,"?*")),"")</f>
        <v>0</v>
      </c>
      <c r="E631" s="174"/>
      <c r="F631" s="174">
        <f>--ISNUMBER(IFERROR(SEARCH('Project Costing'!#REF!,Services!I638,1),""))</f>
        <v>0</v>
      </c>
      <c r="G631" s="174" t="str">
        <f>IF(F631=1,COUNTIF($F$8:F631,1),"")</f>
        <v/>
      </c>
      <c r="H631" s="174"/>
      <c r="I631" s="157">
        <f>IFERROR($H$8:INDEX($H$8:$H$3000,COUNTIF($H$8:$H$3000,"?*")),"")</f>
        <v>0</v>
      </c>
    </row>
    <row r="632" spans="1:9" x14ac:dyDescent="0.25">
      <c r="A632" s="174">
        <f>--ISNUMBER(IFERROR(SEARCH('Project Costing'!#REF!,Services!I639,1),""))</f>
        <v>0</v>
      </c>
      <c r="B632" s="174" t="str">
        <f>IF(A632=1,COUNTIF($A$8:A632,1),"")</f>
        <v/>
      </c>
      <c r="C632" s="174"/>
      <c r="D632" s="157">
        <f>IFERROR($C$8:INDEX($C$8:$C$3000,COUNTIF($C$8:$C$3000,"?*")),"")</f>
        <v>0</v>
      </c>
      <c r="E632" s="174"/>
      <c r="F632" s="174">
        <f>--ISNUMBER(IFERROR(SEARCH('Project Costing'!#REF!,Services!I639,1),""))</f>
        <v>0</v>
      </c>
      <c r="G632" s="174" t="str">
        <f>IF(F632=1,COUNTIF($F$8:F632,1),"")</f>
        <v/>
      </c>
      <c r="H632" s="174"/>
      <c r="I632" s="157">
        <f>IFERROR($H$8:INDEX($H$8:$H$3000,COUNTIF($H$8:$H$3000,"?*")),"")</f>
        <v>0</v>
      </c>
    </row>
    <row r="633" spans="1:9" x14ac:dyDescent="0.25">
      <c r="A633" s="174">
        <f>--ISNUMBER(IFERROR(SEARCH('Project Costing'!#REF!,Services!I640,1),""))</f>
        <v>0</v>
      </c>
      <c r="B633" s="174" t="str">
        <f>IF(A633=1,COUNTIF($A$8:A633,1),"")</f>
        <v/>
      </c>
      <c r="C633" s="174"/>
      <c r="D633" s="157">
        <f>IFERROR($C$8:INDEX($C$8:$C$3000,COUNTIF($C$8:$C$3000,"?*")),"")</f>
        <v>0</v>
      </c>
      <c r="E633" s="174"/>
      <c r="F633" s="174">
        <f>--ISNUMBER(IFERROR(SEARCH('Project Costing'!#REF!,Services!I640,1),""))</f>
        <v>0</v>
      </c>
      <c r="G633" s="174" t="str">
        <f>IF(F633=1,COUNTIF($F$8:F633,1),"")</f>
        <v/>
      </c>
      <c r="H633" s="174"/>
      <c r="I633" s="157">
        <f>IFERROR($H$8:INDEX($H$8:$H$3000,COUNTIF($H$8:$H$3000,"?*")),"")</f>
        <v>0</v>
      </c>
    </row>
    <row r="634" spans="1:9" x14ac:dyDescent="0.25">
      <c r="A634" s="174">
        <f>--ISNUMBER(IFERROR(SEARCH('Project Costing'!#REF!,Services!I641,1),""))</f>
        <v>0</v>
      </c>
      <c r="B634" s="174" t="str">
        <f>IF(A634=1,COUNTIF($A$8:A634,1),"")</f>
        <v/>
      </c>
      <c r="C634" s="174"/>
      <c r="D634" s="157">
        <f>IFERROR($C$8:INDEX($C$8:$C$3000,COUNTIF($C$8:$C$3000,"?*")),"")</f>
        <v>0</v>
      </c>
      <c r="E634" s="174"/>
      <c r="F634" s="174">
        <f>--ISNUMBER(IFERROR(SEARCH('Project Costing'!#REF!,Services!I641,1),""))</f>
        <v>0</v>
      </c>
      <c r="G634" s="174" t="str">
        <f>IF(F634=1,COUNTIF($F$8:F634,1),"")</f>
        <v/>
      </c>
      <c r="H634" s="174"/>
      <c r="I634" s="157">
        <f>IFERROR($H$8:INDEX($H$8:$H$3000,COUNTIF($H$8:$H$3000,"?*")),"")</f>
        <v>0</v>
      </c>
    </row>
    <row r="635" spans="1:9" x14ac:dyDescent="0.25">
      <c r="A635" s="174">
        <f>--ISNUMBER(IFERROR(SEARCH('Project Costing'!#REF!,Services!I642,1),""))</f>
        <v>0</v>
      </c>
      <c r="B635" s="174" t="str">
        <f>IF(A635=1,COUNTIF($A$8:A635,1),"")</f>
        <v/>
      </c>
      <c r="C635" s="174"/>
      <c r="D635" s="157">
        <f>IFERROR($C$8:INDEX($C$8:$C$3000,COUNTIF($C$8:$C$3000,"?*")),"")</f>
        <v>0</v>
      </c>
      <c r="E635" s="174"/>
      <c r="F635" s="174">
        <f>--ISNUMBER(IFERROR(SEARCH('Project Costing'!#REF!,Services!I642,1),""))</f>
        <v>0</v>
      </c>
      <c r="G635" s="174" t="str">
        <f>IF(F635=1,COUNTIF($F$8:F635,1),"")</f>
        <v/>
      </c>
      <c r="H635" s="174"/>
      <c r="I635" s="157">
        <f>IFERROR($H$8:INDEX($H$8:$H$3000,COUNTIF($H$8:$H$3000,"?*")),"")</f>
        <v>0</v>
      </c>
    </row>
    <row r="636" spans="1:9" x14ac:dyDescent="0.25">
      <c r="A636" s="174">
        <f>--ISNUMBER(IFERROR(SEARCH('Project Costing'!#REF!,Services!I643,1),""))</f>
        <v>0</v>
      </c>
      <c r="B636" s="174" t="str">
        <f>IF(A636=1,COUNTIF($A$8:A636,1),"")</f>
        <v/>
      </c>
      <c r="C636" s="174"/>
      <c r="D636" s="157">
        <f>IFERROR($C$8:INDEX($C$8:$C$3000,COUNTIF($C$8:$C$3000,"?*")),"")</f>
        <v>0</v>
      </c>
      <c r="E636" s="174"/>
      <c r="F636" s="174">
        <f>--ISNUMBER(IFERROR(SEARCH('Project Costing'!#REF!,Services!I643,1),""))</f>
        <v>0</v>
      </c>
      <c r="G636" s="174" t="str">
        <f>IF(F636=1,COUNTIF($F$8:F636,1),"")</f>
        <v/>
      </c>
      <c r="H636" s="174"/>
      <c r="I636" s="157">
        <f>IFERROR($H$8:INDEX($H$8:$H$3000,COUNTIF($H$8:$H$3000,"?*")),"")</f>
        <v>0</v>
      </c>
    </row>
    <row r="637" spans="1:9" x14ac:dyDescent="0.25">
      <c r="A637" s="174">
        <f>--ISNUMBER(IFERROR(SEARCH('Project Costing'!#REF!,Services!I644,1),""))</f>
        <v>0</v>
      </c>
      <c r="B637" s="174" t="str">
        <f>IF(A637=1,COUNTIF($A$8:A637,1),"")</f>
        <v/>
      </c>
      <c r="C637" s="174"/>
      <c r="D637" s="157">
        <f>IFERROR($C$8:INDEX($C$8:$C$3000,COUNTIF($C$8:$C$3000,"?*")),"")</f>
        <v>0</v>
      </c>
      <c r="E637" s="174"/>
      <c r="F637" s="174">
        <f>--ISNUMBER(IFERROR(SEARCH('Project Costing'!#REF!,Services!I644,1),""))</f>
        <v>0</v>
      </c>
      <c r="G637" s="174" t="str">
        <f>IF(F637=1,COUNTIF($F$8:F637,1),"")</f>
        <v/>
      </c>
      <c r="H637" s="174"/>
      <c r="I637" s="157">
        <f>IFERROR($H$8:INDEX($H$8:$H$3000,COUNTIF($H$8:$H$3000,"?*")),"")</f>
        <v>0</v>
      </c>
    </row>
    <row r="638" spans="1:9" x14ac:dyDescent="0.25">
      <c r="A638" s="174">
        <f>--ISNUMBER(IFERROR(SEARCH('Project Costing'!#REF!,Services!I645,1),""))</f>
        <v>0</v>
      </c>
      <c r="B638" s="174" t="str">
        <f>IF(A638=1,COUNTIF($A$8:A638,1),"")</f>
        <v/>
      </c>
      <c r="C638" s="174"/>
      <c r="D638" s="157">
        <f>IFERROR($C$8:INDEX($C$8:$C$3000,COUNTIF($C$8:$C$3000,"?*")),"")</f>
        <v>0</v>
      </c>
      <c r="E638" s="174"/>
      <c r="F638" s="174">
        <f>--ISNUMBER(IFERROR(SEARCH('Project Costing'!#REF!,Services!I645,1),""))</f>
        <v>0</v>
      </c>
      <c r="G638" s="174" t="str">
        <f>IF(F638=1,COUNTIF($F$8:F638,1),"")</f>
        <v/>
      </c>
      <c r="H638" s="174"/>
      <c r="I638" s="157">
        <f>IFERROR($H$8:INDEX($H$8:$H$3000,COUNTIF($H$8:$H$3000,"?*")),"")</f>
        <v>0</v>
      </c>
    </row>
    <row r="639" spans="1:9" x14ac:dyDescent="0.25">
      <c r="A639" s="174">
        <f>--ISNUMBER(IFERROR(SEARCH('Project Costing'!#REF!,Services!I646,1),""))</f>
        <v>0</v>
      </c>
      <c r="B639" s="174" t="str">
        <f>IF(A639=1,COUNTIF($A$8:A639,1),"")</f>
        <v/>
      </c>
      <c r="C639" s="174"/>
      <c r="D639" s="157">
        <f>IFERROR($C$8:INDEX($C$8:$C$3000,COUNTIF($C$8:$C$3000,"?*")),"")</f>
        <v>0</v>
      </c>
      <c r="E639" s="174"/>
      <c r="F639" s="174">
        <f>--ISNUMBER(IFERROR(SEARCH('Project Costing'!#REF!,Services!I646,1),""))</f>
        <v>0</v>
      </c>
      <c r="G639" s="174" t="str">
        <f>IF(F639=1,COUNTIF($F$8:F639,1),"")</f>
        <v/>
      </c>
      <c r="H639" s="174"/>
      <c r="I639" s="157">
        <f>IFERROR($H$8:INDEX($H$8:$H$3000,COUNTIF($H$8:$H$3000,"?*")),"")</f>
        <v>0</v>
      </c>
    </row>
    <row r="640" spans="1:9" x14ac:dyDescent="0.25">
      <c r="A640" s="174">
        <f>--ISNUMBER(IFERROR(SEARCH('Project Costing'!#REF!,Services!I647,1),""))</f>
        <v>0</v>
      </c>
      <c r="B640" s="174" t="str">
        <f>IF(A640=1,COUNTIF($A$8:A640,1),"")</f>
        <v/>
      </c>
      <c r="C640" s="174"/>
      <c r="D640" s="157">
        <f>IFERROR($C$8:INDEX($C$8:$C$3000,COUNTIF($C$8:$C$3000,"?*")),"")</f>
        <v>0</v>
      </c>
      <c r="E640" s="174"/>
      <c r="F640" s="174">
        <f>--ISNUMBER(IFERROR(SEARCH('Project Costing'!#REF!,Services!I647,1),""))</f>
        <v>0</v>
      </c>
      <c r="G640" s="174" t="str">
        <f>IF(F640=1,COUNTIF($F$8:F640,1),"")</f>
        <v/>
      </c>
      <c r="H640" s="174"/>
      <c r="I640" s="157">
        <f>IFERROR($H$8:INDEX($H$8:$H$3000,COUNTIF($H$8:$H$3000,"?*")),"")</f>
        <v>0</v>
      </c>
    </row>
    <row r="641" spans="1:9" x14ac:dyDescent="0.25">
      <c r="A641" s="174">
        <f>--ISNUMBER(IFERROR(SEARCH('Project Costing'!#REF!,Services!I648,1),""))</f>
        <v>0</v>
      </c>
      <c r="B641" s="174" t="str">
        <f>IF(A641=1,COUNTIF($A$8:A641,1),"")</f>
        <v/>
      </c>
      <c r="C641" s="174"/>
      <c r="D641" s="157">
        <f>IFERROR($C$8:INDEX($C$8:$C$3000,COUNTIF($C$8:$C$3000,"?*")),"")</f>
        <v>0</v>
      </c>
      <c r="E641" s="174"/>
      <c r="F641" s="174">
        <f>--ISNUMBER(IFERROR(SEARCH('Project Costing'!#REF!,Services!I648,1),""))</f>
        <v>0</v>
      </c>
      <c r="G641" s="174" t="str">
        <f>IF(F641=1,COUNTIF($F$8:F641,1),"")</f>
        <v/>
      </c>
      <c r="H641" s="174"/>
      <c r="I641" s="157">
        <f>IFERROR($H$8:INDEX($H$8:$H$3000,COUNTIF($H$8:$H$3000,"?*")),"")</f>
        <v>0</v>
      </c>
    </row>
    <row r="642" spans="1:9" x14ac:dyDescent="0.25">
      <c r="A642" s="174">
        <f>--ISNUMBER(IFERROR(SEARCH('Project Costing'!#REF!,Services!I649,1),""))</f>
        <v>0</v>
      </c>
      <c r="B642" s="174" t="str">
        <f>IF(A642=1,COUNTIF($A$8:A642,1),"")</f>
        <v/>
      </c>
      <c r="C642" s="174"/>
      <c r="D642" s="157">
        <f>IFERROR($C$8:INDEX($C$8:$C$3000,COUNTIF($C$8:$C$3000,"?*")),"")</f>
        <v>0</v>
      </c>
      <c r="E642" s="174"/>
      <c r="F642" s="174">
        <f>--ISNUMBER(IFERROR(SEARCH('Project Costing'!#REF!,Services!I649,1),""))</f>
        <v>0</v>
      </c>
      <c r="G642" s="174" t="str">
        <f>IF(F642=1,COUNTIF($F$8:F642,1),"")</f>
        <v/>
      </c>
      <c r="H642" s="174"/>
      <c r="I642" s="157">
        <f>IFERROR($H$8:INDEX($H$8:$H$3000,COUNTIF($H$8:$H$3000,"?*")),"")</f>
        <v>0</v>
      </c>
    </row>
    <row r="643" spans="1:9" x14ac:dyDescent="0.25">
      <c r="A643" s="174">
        <f>--ISNUMBER(IFERROR(SEARCH('Project Costing'!#REF!,Services!I650,1),""))</f>
        <v>0</v>
      </c>
      <c r="B643" s="174" t="str">
        <f>IF(A643=1,COUNTIF($A$8:A643,1),"")</f>
        <v/>
      </c>
      <c r="C643" s="174"/>
      <c r="D643" s="157">
        <f>IFERROR($C$8:INDEX($C$8:$C$3000,COUNTIF($C$8:$C$3000,"?*")),"")</f>
        <v>0</v>
      </c>
      <c r="E643" s="174"/>
      <c r="F643" s="174">
        <f>--ISNUMBER(IFERROR(SEARCH('Project Costing'!#REF!,Services!I650,1),""))</f>
        <v>0</v>
      </c>
      <c r="G643" s="174" t="str">
        <f>IF(F643=1,COUNTIF($F$8:F643,1),"")</f>
        <v/>
      </c>
      <c r="H643" s="174"/>
      <c r="I643" s="157">
        <f>IFERROR($H$8:INDEX($H$8:$H$3000,COUNTIF($H$8:$H$3000,"?*")),"")</f>
        <v>0</v>
      </c>
    </row>
    <row r="644" spans="1:9" x14ac:dyDescent="0.25">
      <c r="A644" s="174">
        <f>--ISNUMBER(IFERROR(SEARCH('Project Costing'!#REF!,Services!I651,1),""))</f>
        <v>0</v>
      </c>
      <c r="B644" s="174" t="str">
        <f>IF(A644=1,COUNTIF($A$8:A644,1),"")</f>
        <v/>
      </c>
      <c r="C644" s="174"/>
      <c r="D644" s="157">
        <f>IFERROR($C$8:INDEX($C$8:$C$3000,COUNTIF($C$8:$C$3000,"?*")),"")</f>
        <v>0</v>
      </c>
      <c r="E644" s="174"/>
      <c r="F644" s="174">
        <f>--ISNUMBER(IFERROR(SEARCH('Project Costing'!#REF!,Services!I651,1),""))</f>
        <v>0</v>
      </c>
      <c r="G644" s="174" t="str">
        <f>IF(F644=1,COUNTIF($F$8:F644,1),"")</f>
        <v/>
      </c>
      <c r="H644" s="174"/>
      <c r="I644" s="157">
        <f>IFERROR($H$8:INDEX($H$8:$H$3000,COUNTIF($H$8:$H$3000,"?*")),"")</f>
        <v>0</v>
      </c>
    </row>
    <row r="645" spans="1:9" x14ac:dyDescent="0.25">
      <c r="A645" s="174">
        <f>--ISNUMBER(IFERROR(SEARCH('Project Costing'!#REF!,Services!I652,1),""))</f>
        <v>0</v>
      </c>
      <c r="B645" s="174" t="str">
        <f>IF(A645=1,COUNTIF($A$8:A645,1),"")</f>
        <v/>
      </c>
      <c r="C645" s="174"/>
      <c r="D645" s="157">
        <f>IFERROR($C$8:INDEX($C$8:$C$3000,COUNTIF($C$8:$C$3000,"?*")),"")</f>
        <v>0</v>
      </c>
      <c r="E645" s="174"/>
      <c r="F645" s="174">
        <f>--ISNUMBER(IFERROR(SEARCH('Project Costing'!#REF!,Services!I652,1),""))</f>
        <v>0</v>
      </c>
      <c r="G645" s="174" t="str">
        <f>IF(F645=1,COUNTIF($F$8:F645,1),"")</f>
        <v/>
      </c>
      <c r="H645" s="174"/>
      <c r="I645" s="157">
        <f>IFERROR($H$8:INDEX($H$8:$H$3000,COUNTIF($H$8:$H$3000,"?*")),"")</f>
        <v>0</v>
      </c>
    </row>
    <row r="646" spans="1:9" x14ac:dyDescent="0.25">
      <c r="A646" s="174">
        <f>--ISNUMBER(IFERROR(SEARCH('Project Costing'!#REF!,Services!I653,1),""))</f>
        <v>0</v>
      </c>
      <c r="B646" s="174" t="str">
        <f>IF(A646=1,COUNTIF($A$8:A646,1),"")</f>
        <v/>
      </c>
      <c r="C646" s="174"/>
      <c r="D646" s="157">
        <f>IFERROR($C$8:INDEX($C$8:$C$3000,COUNTIF($C$8:$C$3000,"?*")),"")</f>
        <v>0</v>
      </c>
      <c r="E646" s="174"/>
      <c r="F646" s="174">
        <f>--ISNUMBER(IFERROR(SEARCH('Project Costing'!#REF!,Services!I653,1),""))</f>
        <v>0</v>
      </c>
      <c r="G646" s="174" t="str">
        <f>IF(F646=1,COUNTIF($F$8:F646,1),"")</f>
        <v/>
      </c>
      <c r="H646" s="174"/>
      <c r="I646" s="157">
        <f>IFERROR($H$8:INDEX($H$8:$H$3000,COUNTIF($H$8:$H$3000,"?*")),"")</f>
        <v>0</v>
      </c>
    </row>
    <row r="647" spans="1:9" x14ac:dyDescent="0.25">
      <c r="A647" s="174">
        <f>--ISNUMBER(IFERROR(SEARCH('Project Costing'!#REF!,Services!I654,1),""))</f>
        <v>0</v>
      </c>
      <c r="B647" s="174" t="str">
        <f>IF(A647=1,COUNTIF($A$8:A647,1),"")</f>
        <v/>
      </c>
      <c r="C647" s="174"/>
      <c r="D647" s="157">
        <f>IFERROR($C$8:INDEX($C$8:$C$3000,COUNTIF($C$8:$C$3000,"?*")),"")</f>
        <v>0</v>
      </c>
      <c r="E647" s="174"/>
      <c r="F647" s="174">
        <f>--ISNUMBER(IFERROR(SEARCH('Project Costing'!#REF!,Services!I654,1),""))</f>
        <v>0</v>
      </c>
      <c r="G647" s="174" t="str">
        <f>IF(F647=1,COUNTIF($F$8:F647,1),"")</f>
        <v/>
      </c>
      <c r="H647" s="174"/>
      <c r="I647" s="157">
        <f>IFERROR($H$8:INDEX($H$8:$H$3000,COUNTIF($H$8:$H$3000,"?*")),"")</f>
        <v>0</v>
      </c>
    </row>
    <row r="648" spans="1:9" x14ac:dyDescent="0.25">
      <c r="A648" s="174">
        <f>--ISNUMBER(IFERROR(SEARCH('Project Costing'!#REF!,Services!I655,1),""))</f>
        <v>0</v>
      </c>
      <c r="B648" s="174" t="str">
        <f>IF(A648=1,COUNTIF($A$8:A648,1),"")</f>
        <v/>
      </c>
      <c r="C648" s="174"/>
      <c r="D648" s="157">
        <f>IFERROR($C$8:INDEX($C$8:$C$3000,COUNTIF($C$8:$C$3000,"?*")),"")</f>
        <v>0</v>
      </c>
      <c r="E648" s="174"/>
      <c r="F648" s="174">
        <f>--ISNUMBER(IFERROR(SEARCH('Project Costing'!#REF!,Services!I655,1),""))</f>
        <v>0</v>
      </c>
      <c r="G648" s="174" t="str">
        <f>IF(F648=1,COUNTIF($F$8:F648,1),"")</f>
        <v/>
      </c>
      <c r="H648" s="174"/>
      <c r="I648" s="157">
        <f>IFERROR($H$8:INDEX($H$8:$H$3000,COUNTIF($H$8:$H$3000,"?*")),"")</f>
        <v>0</v>
      </c>
    </row>
    <row r="649" spans="1:9" x14ac:dyDescent="0.25">
      <c r="A649" s="174">
        <f>--ISNUMBER(IFERROR(SEARCH('Project Costing'!#REF!,Services!I656,1),""))</f>
        <v>0</v>
      </c>
      <c r="B649" s="174" t="str">
        <f>IF(A649=1,COUNTIF($A$8:A649,1),"")</f>
        <v/>
      </c>
      <c r="C649" s="174"/>
      <c r="D649" s="157">
        <f>IFERROR($C$8:INDEX($C$8:$C$3000,COUNTIF($C$8:$C$3000,"?*")),"")</f>
        <v>0</v>
      </c>
      <c r="E649" s="174"/>
      <c r="F649" s="174">
        <f>--ISNUMBER(IFERROR(SEARCH('Project Costing'!#REF!,Services!I656,1),""))</f>
        <v>0</v>
      </c>
      <c r="G649" s="174" t="str">
        <f>IF(F649=1,COUNTIF($F$8:F649,1),"")</f>
        <v/>
      </c>
      <c r="H649" s="174"/>
      <c r="I649" s="157">
        <f>IFERROR($H$8:INDEX($H$8:$H$3000,COUNTIF($H$8:$H$3000,"?*")),"")</f>
        <v>0</v>
      </c>
    </row>
    <row r="650" spans="1:9" x14ac:dyDescent="0.25">
      <c r="A650" s="174">
        <f>--ISNUMBER(IFERROR(SEARCH('Project Costing'!#REF!,Services!I657,1),""))</f>
        <v>0</v>
      </c>
      <c r="B650" s="174" t="str">
        <f>IF(A650=1,COUNTIF($A$8:A650,1),"")</f>
        <v/>
      </c>
      <c r="C650" s="174"/>
      <c r="D650" s="157">
        <f>IFERROR($C$8:INDEX($C$8:$C$3000,COUNTIF($C$8:$C$3000,"?*")),"")</f>
        <v>0</v>
      </c>
      <c r="E650" s="174"/>
      <c r="F650" s="174">
        <f>--ISNUMBER(IFERROR(SEARCH('Project Costing'!#REF!,Services!I657,1),""))</f>
        <v>0</v>
      </c>
      <c r="G650" s="174" t="str">
        <f>IF(F650=1,COUNTIF($F$8:F650,1),"")</f>
        <v/>
      </c>
      <c r="H650" s="174"/>
      <c r="I650" s="157">
        <f>IFERROR($H$8:INDEX($H$8:$H$3000,COUNTIF($H$8:$H$3000,"?*")),"")</f>
        <v>0</v>
      </c>
    </row>
    <row r="651" spans="1:9" x14ac:dyDescent="0.25">
      <c r="A651" s="174">
        <f>--ISNUMBER(IFERROR(SEARCH('Project Costing'!#REF!,Services!I658,1),""))</f>
        <v>0</v>
      </c>
      <c r="B651" s="174" t="str">
        <f>IF(A651=1,COUNTIF($A$8:A651,1),"")</f>
        <v/>
      </c>
      <c r="C651" s="174"/>
      <c r="D651" s="157">
        <f>IFERROR($C$8:INDEX($C$8:$C$3000,COUNTIF($C$8:$C$3000,"?*")),"")</f>
        <v>0</v>
      </c>
      <c r="E651" s="174"/>
      <c r="F651" s="174">
        <f>--ISNUMBER(IFERROR(SEARCH('Project Costing'!#REF!,Services!I658,1),""))</f>
        <v>0</v>
      </c>
      <c r="G651" s="174" t="str">
        <f>IF(F651=1,COUNTIF($F$8:F651,1),"")</f>
        <v/>
      </c>
      <c r="H651" s="174"/>
      <c r="I651" s="157">
        <f>IFERROR($H$8:INDEX($H$8:$H$3000,COUNTIF($H$8:$H$3000,"?*")),"")</f>
        <v>0</v>
      </c>
    </row>
    <row r="652" spans="1:9" x14ac:dyDescent="0.25">
      <c r="A652" s="174">
        <f>--ISNUMBER(IFERROR(SEARCH('Project Costing'!#REF!,Services!I659,1),""))</f>
        <v>0</v>
      </c>
      <c r="B652" s="174" t="str">
        <f>IF(A652=1,COUNTIF($A$8:A652,1),"")</f>
        <v/>
      </c>
      <c r="C652" s="174"/>
      <c r="D652" s="157">
        <f>IFERROR($C$8:INDEX($C$8:$C$3000,COUNTIF($C$8:$C$3000,"?*")),"")</f>
        <v>0</v>
      </c>
      <c r="E652" s="174"/>
      <c r="F652" s="174">
        <f>--ISNUMBER(IFERROR(SEARCH('Project Costing'!#REF!,Services!I659,1),""))</f>
        <v>0</v>
      </c>
      <c r="G652" s="174" t="str">
        <f>IF(F652=1,COUNTIF($F$8:F652,1),"")</f>
        <v/>
      </c>
      <c r="H652" s="174"/>
      <c r="I652" s="157">
        <f>IFERROR($H$8:INDEX($H$8:$H$3000,COUNTIF($H$8:$H$3000,"?*")),"")</f>
        <v>0</v>
      </c>
    </row>
    <row r="653" spans="1:9" x14ac:dyDescent="0.25">
      <c r="A653" s="174">
        <f>--ISNUMBER(IFERROR(SEARCH('Project Costing'!#REF!,Services!I660,1),""))</f>
        <v>0</v>
      </c>
      <c r="B653" s="174" t="str">
        <f>IF(A653=1,COUNTIF($A$8:A653,1),"")</f>
        <v/>
      </c>
      <c r="C653" s="174"/>
      <c r="D653" s="157">
        <f>IFERROR($C$8:INDEX($C$8:$C$3000,COUNTIF($C$8:$C$3000,"?*")),"")</f>
        <v>0</v>
      </c>
      <c r="E653" s="174"/>
      <c r="F653" s="174">
        <f>--ISNUMBER(IFERROR(SEARCH('Project Costing'!#REF!,Services!I660,1),""))</f>
        <v>0</v>
      </c>
      <c r="G653" s="174" t="str">
        <f>IF(F653=1,COUNTIF($F$8:F653,1),"")</f>
        <v/>
      </c>
      <c r="H653" s="174"/>
      <c r="I653" s="157">
        <f>IFERROR($H$8:INDEX($H$8:$H$3000,COUNTIF($H$8:$H$3000,"?*")),"")</f>
        <v>0</v>
      </c>
    </row>
    <row r="654" spans="1:9" x14ac:dyDescent="0.25">
      <c r="A654" s="174">
        <f>--ISNUMBER(IFERROR(SEARCH('Project Costing'!#REF!,Services!I661,1),""))</f>
        <v>0</v>
      </c>
      <c r="B654" s="174" t="str">
        <f>IF(A654=1,COUNTIF($A$8:A654,1),"")</f>
        <v/>
      </c>
      <c r="C654" s="174"/>
      <c r="D654" s="157">
        <f>IFERROR($C$8:INDEX($C$8:$C$3000,COUNTIF($C$8:$C$3000,"?*")),"")</f>
        <v>0</v>
      </c>
      <c r="E654" s="174"/>
      <c r="F654" s="174">
        <f>--ISNUMBER(IFERROR(SEARCH('Project Costing'!#REF!,Services!I661,1),""))</f>
        <v>0</v>
      </c>
      <c r="G654" s="174" t="str">
        <f>IF(F654=1,COUNTIF($F$8:F654,1),"")</f>
        <v/>
      </c>
      <c r="H654" s="174"/>
      <c r="I654" s="157">
        <f>IFERROR($H$8:INDEX($H$8:$H$3000,COUNTIF($H$8:$H$3000,"?*")),"")</f>
        <v>0</v>
      </c>
    </row>
    <row r="655" spans="1:9" x14ac:dyDescent="0.25">
      <c r="A655" s="174">
        <f>--ISNUMBER(IFERROR(SEARCH('Project Costing'!#REF!,Services!I662,1),""))</f>
        <v>0</v>
      </c>
      <c r="B655" s="174" t="str">
        <f>IF(A655=1,COUNTIF($A$8:A655,1),"")</f>
        <v/>
      </c>
      <c r="C655" s="174"/>
      <c r="D655" s="157">
        <f>IFERROR($C$8:INDEX($C$8:$C$3000,COUNTIF($C$8:$C$3000,"?*")),"")</f>
        <v>0</v>
      </c>
      <c r="E655" s="174"/>
      <c r="F655" s="174">
        <f>--ISNUMBER(IFERROR(SEARCH('Project Costing'!#REF!,Services!I662,1),""))</f>
        <v>0</v>
      </c>
      <c r="G655" s="174" t="str">
        <f>IF(F655=1,COUNTIF($F$8:F655,1),"")</f>
        <v/>
      </c>
      <c r="H655" s="174"/>
      <c r="I655" s="157">
        <f>IFERROR($H$8:INDEX($H$8:$H$3000,COUNTIF($H$8:$H$3000,"?*")),"")</f>
        <v>0</v>
      </c>
    </row>
    <row r="656" spans="1:9" x14ac:dyDescent="0.25">
      <c r="A656" s="174">
        <f>--ISNUMBER(IFERROR(SEARCH('Project Costing'!#REF!,Services!I663,1),""))</f>
        <v>0</v>
      </c>
      <c r="B656" s="174" t="str">
        <f>IF(A656=1,COUNTIF($A$8:A656,1),"")</f>
        <v/>
      </c>
      <c r="C656" s="174"/>
      <c r="D656" s="157">
        <f>IFERROR($C$8:INDEX($C$8:$C$3000,COUNTIF($C$8:$C$3000,"?*")),"")</f>
        <v>0</v>
      </c>
      <c r="E656" s="174"/>
      <c r="F656" s="174">
        <f>--ISNUMBER(IFERROR(SEARCH('Project Costing'!#REF!,Services!I663,1),""))</f>
        <v>0</v>
      </c>
      <c r="G656" s="174" t="str">
        <f>IF(F656=1,COUNTIF($F$8:F656,1),"")</f>
        <v/>
      </c>
      <c r="H656" s="174"/>
      <c r="I656" s="157">
        <f>IFERROR($H$8:INDEX($H$8:$H$3000,COUNTIF($H$8:$H$3000,"?*")),"")</f>
        <v>0</v>
      </c>
    </row>
    <row r="657" spans="1:9" x14ac:dyDescent="0.25">
      <c r="A657" s="174">
        <f>--ISNUMBER(IFERROR(SEARCH('Project Costing'!#REF!,Services!I664,1),""))</f>
        <v>0</v>
      </c>
      <c r="B657" s="174" t="str">
        <f>IF(A657=1,COUNTIF($A$8:A657,1),"")</f>
        <v/>
      </c>
      <c r="C657" s="174"/>
      <c r="D657" s="157">
        <f>IFERROR($C$8:INDEX($C$8:$C$3000,COUNTIF($C$8:$C$3000,"?*")),"")</f>
        <v>0</v>
      </c>
      <c r="E657" s="174"/>
      <c r="F657" s="174">
        <f>--ISNUMBER(IFERROR(SEARCH('Project Costing'!#REF!,Services!I664,1),""))</f>
        <v>0</v>
      </c>
      <c r="G657" s="174" t="str">
        <f>IF(F657=1,COUNTIF($F$8:F657,1),"")</f>
        <v/>
      </c>
      <c r="H657" s="174"/>
      <c r="I657" s="157">
        <f>IFERROR($H$8:INDEX($H$8:$H$3000,COUNTIF($H$8:$H$3000,"?*")),"")</f>
        <v>0</v>
      </c>
    </row>
    <row r="658" spans="1:9" x14ac:dyDescent="0.25">
      <c r="A658" s="174">
        <f>--ISNUMBER(IFERROR(SEARCH('Project Costing'!#REF!,Services!I665,1),""))</f>
        <v>0</v>
      </c>
      <c r="B658" s="174" t="str">
        <f>IF(A658=1,COUNTIF($A$8:A658,1),"")</f>
        <v/>
      </c>
      <c r="C658" s="174"/>
      <c r="D658" s="157">
        <f>IFERROR($C$8:INDEX($C$8:$C$3000,COUNTIF($C$8:$C$3000,"?*")),"")</f>
        <v>0</v>
      </c>
      <c r="E658" s="174"/>
      <c r="F658" s="174">
        <f>--ISNUMBER(IFERROR(SEARCH('Project Costing'!#REF!,Services!I665,1),""))</f>
        <v>0</v>
      </c>
      <c r="G658" s="174" t="str">
        <f>IF(F658=1,COUNTIF($F$8:F658,1),"")</f>
        <v/>
      </c>
      <c r="H658" s="174"/>
      <c r="I658" s="157">
        <f>IFERROR($H$8:INDEX($H$8:$H$3000,COUNTIF($H$8:$H$3000,"?*")),"")</f>
        <v>0</v>
      </c>
    </row>
    <row r="659" spans="1:9" x14ac:dyDescent="0.25">
      <c r="A659" s="174">
        <f>--ISNUMBER(IFERROR(SEARCH('Project Costing'!#REF!,Services!I666,1),""))</f>
        <v>0</v>
      </c>
      <c r="B659" s="174" t="str">
        <f>IF(A659=1,COUNTIF($A$8:A659,1),"")</f>
        <v/>
      </c>
      <c r="C659" s="174"/>
      <c r="D659" s="157">
        <f>IFERROR($C$8:INDEX($C$8:$C$3000,COUNTIF($C$8:$C$3000,"?*")),"")</f>
        <v>0</v>
      </c>
      <c r="E659" s="174"/>
      <c r="F659" s="174">
        <f>--ISNUMBER(IFERROR(SEARCH('Project Costing'!#REF!,Services!I666,1),""))</f>
        <v>0</v>
      </c>
      <c r="G659" s="174" t="str">
        <f>IF(F659=1,COUNTIF($F$8:F659,1),"")</f>
        <v/>
      </c>
      <c r="H659" s="174"/>
      <c r="I659" s="157">
        <f>IFERROR($H$8:INDEX($H$8:$H$3000,COUNTIF($H$8:$H$3000,"?*")),"")</f>
        <v>0</v>
      </c>
    </row>
    <row r="660" spans="1:9" x14ac:dyDescent="0.25">
      <c r="A660" s="174">
        <f>--ISNUMBER(IFERROR(SEARCH('Project Costing'!#REF!,Services!I667,1),""))</f>
        <v>0</v>
      </c>
      <c r="B660" s="174" t="str">
        <f>IF(A660=1,COUNTIF($A$8:A660,1),"")</f>
        <v/>
      </c>
      <c r="C660" s="174"/>
      <c r="D660" s="157">
        <f>IFERROR($C$8:INDEX($C$8:$C$3000,COUNTIF($C$8:$C$3000,"?*")),"")</f>
        <v>0</v>
      </c>
      <c r="E660" s="174"/>
      <c r="F660" s="174">
        <f>--ISNUMBER(IFERROR(SEARCH('Project Costing'!#REF!,Services!I667,1),""))</f>
        <v>0</v>
      </c>
      <c r="G660" s="174" t="str">
        <f>IF(F660=1,COUNTIF($F$8:F660,1),"")</f>
        <v/>
      </c>
      <c r="H660" s="174"/>
      <c r="I660" s="157">
        <f>IFERROR($H$8:INDEX($H$8:$H$3000,COUNTIF($H$8:$H$3000,"?*")),"")</f>
        <v>0</v>
      </c>
    </row>
    <row r="661" spans="1:9" x14ac:dyDescent="0.25">
      <c r="A661" s="174">
        <f>--ISNUMBER(IFERROR(SEARCH('Project Costing'!#REF!,Services!I668,1),""))</f>
        <v>0</v>
      </c>
      <c r="B661" s="174" t="str">
        <f>IF(A661=1,COUNTIF($A$8:A661,1),"")</f>
        <v/>
      </c>
      <c r="C661" s="174"/>
      <c r="D661" s="157">
        <f>IFERROR($C$8:INDEX($C$8:$C$3000,COUNTIF($C$8:$C$3000,"?*")),"")</f>
        <v>0</v>
      </c>
      <c r="E661" s="174"/>
      <c r="F661" s="174">
        <f>--ISNUMBER(IFERROR(SEARCH('Project Costing'!#REF!,Services!I668,1),""))</f>
        <v>0</v>
      </c>
      <c r="G661" s="174" t="str">
        <f>IF(F661=1,COUNTIF($F$8:F661,1),"")</f>
        <v/>
      </c>
      <c r="H661" s="174"/>
      <c r="I661" s="157">
        <f>IFERROR($H$8:INDEX($H$8:$H$3000,COUNTIF($H$8:$H$3000,"?*")),"")</f>
        <v>0</v>
      </c>
    </row>
    <row r="662" spans="1:9" x14ac:dyDescent="0.25">
      <c r="A662" s="174">
        <f>--ISNUMBER(IFERROR(SEARCH('Project Costing'!#REF!,Services!I669,1),""))</f>
        <v>0</v>
      </c>
      <c r="B662" s="174" t="str">
        <f>IF(A662=1,COUNTIF($A$8:A662,1),"")</f>
        <v/>
      </c>
      <c r="C662" s="174"/>
      <c r="D662" s="157">
        <f>IFERROR($C$8:INDEX($C$8:$C$3000,COUNTIF($C$8:$C$3000,"?*")),"")</f>
        <v>0</v>
      </c>
      <c r="E662" s="174"/>
      <c r="F662" s="174">
        <f>--ISNUMBER(IFERROR(SEARCH('Project Costing'!#REF!,Services!I669,1),""))</f>
        <v>0</v>
      </c>
      <c r="G662" s="174" t="str">
        <f>IF(F662=1,COUNTIF($F$8:F662,1),"")</f>
        <v/>
      </c>
      <c r="H662" s="174"/>
      <c r="I662" s="157">
        <f>IFERROR($H$8:INDEX($H$8:$H$3000,COUNTIF($H$8:$H$3000,"?*")),"")</f>
        <v>0</v>
      </c>
    </row>
    <row r="663" spans="1:9" x14ac:dyDescent="0.25">
      <c r="A663" s="174">
        <f>--ISNUMBER(IFERROR(SEARCH('Project Costing'!#REF!,Services!I670,1),""))</f>
        <v>0</v>
      </c>
      <c r="B663" s="174" t="str">
        <f>IF(A663=1,COUNTIF($A$8:A663,1),"")</f>
        <v/>
      </c>
      <c r="C663" s="174"/>
      <c r="D663" s="157">
        <f>IFERROR($C$8:INDEX($C$8:$C$3000,COUNTIF($C$8:$C$3000,"?*")),"")</f>
        <v>0</v>
      </c>
      <c r="E663" s="174"/>
      <c r="F663" s="174">
        <f>--ISNUMBER(IFERROR(SEARCH('Project Costing'!#REF!,Services!I670,1),""))</f>
        <v>0</v>
      </c>
      <c r="G663" s="174" t="str">
        <f>IF(F663=1,COUNTIF($F$8:F663,1),"")</f>
        <v/>
      </c>
      <c r="H663" s="174"/>
      <c r="I663" s="157">
        <f>IFERROR($H$8:INDEX($H$8:$H$3000,COUNTIF($H$8:$H$3000,"?*")),"")</f>
        <v>0</v>
      </c>
    </row>
    <row r="664" spans="1:9" x14ac:dyDescent="0.25">
      <c r="A664" s="174">
        <f>--ISNUMBER(IFERROR(SEARCH('Project Costing'!#REF!,Services!I671,1),""))</f>
        <v>0</v>
      </c>
      <c r="B664" s="174" t="str">
        <f>IF(A664=1,COUNTIF($A$8:A664,1),"")</f>
        <v/>
      </c>
      <c r="C664" s="174"/>
      <c r="D664" s="157">
        <f>IFERROR($C$8:INDEX($C$8:$C$3000,COUNTIF($C$8:$C$3000,"?*")),"")</f>
        <v>0</v>
      </c>
      <c r="E664" s="174"/>
      <c r="F664" s="174">
        <f>--ISNUMBER(IFERROR(SEARCH('Project Costing'!#REF!,Services!I671,1),""))</f>
        <v>0</v>
      </c>
      <c r="G664" s="174" t="str">
        <f>IF(F664=1,COUNTIF($F$8:F664,1),"")</f>
        <v/>
      </c>
      <c r="H664" s="174"/>
      <c r="I664" s="157">
        <f>IFERROR($H$8:INDEX($H$8:$H$3000,COUNTIF($H$8:$H$3000,"?*")),"")</f>
        <v>0</v>
      </c>
    </row>
    <row r="665" spans="1:9" x14ac:dyDescent="0.25">
      <c r="A665" s="174">
        <f>--ISNUMBER(IFERROR(SEARCH('Project Costing'!#REF!,Services!I672,1),""))</f>
        <v>0</v>
      </c>
      <c r="B665" s="174" t="str">
        <f>IF(A665=1,COUNTIF($A$8:A665,1),"")</f>
        <v/>
      </c>
      <c r="C665" s="174"/>
      <c r="D665" s="157">
        <f>IFERROR($C$8:INDEX($C$8:$C$3000,COUNTIF($C$8:$C$3000,"?*")),"")</f>
        <v>0</v>
      </c>
      <c r="E665" s="174"/>
      <c r="F665" s="174">
        <f>--ISNUMBER(IFERROR(SEARCH('Project Costing'!#REF!,Services!I672,1),""))</f>
        <v>0</v>
      </c>
      <c r="G665" s="174" t="str">
        <f>IF(F665=1,COUNTIF($F$8:F665,1),"")</f>
        <v/>
      </c>
      <c r="H665" s="174"/>
      <c r="I665" s="157">
        <f>IFERROR($H$8:INDEX($H$8:$H$3000,COUNTIF($H$8:$H$3000,"?*")),"")</f>
        <v>0</v>
      </c>
    </row>
    <row r="666" spans="1:9" x14ac:dyDescent="0.25">
      <c r="A666" s="174">
        <f>--ISNUMBER(IFERROR(SEARCH('Project Costing'!#REF!,Services!I673,1),""))</f>
        <v>0</v>
      </c>
      <c r="B666" s="174" t="str">
        <f>IF(A666=1,COUNTIF($A$8:A666,1),"")</f>
        <v/>
      </c>
      <c r="C666" s="174"/>
      <c r="D666" s="157">
        <f>IFERROR($C$8:INDEX($C$8:$C$3000,COUNTIF($C$8:$C$3000,"?*")),"")</f>
        <v>0</v>
      </c>
      <c r="E666" s="174"/>
      <c r="F666" s="174">
        <f>--ISNUMBER(IFERROR(SEARCH('Project Costing'!#REF!,Services!I673,1),""))</f>
        <v>0</v>
      </c>
      <c r="G666" s="174" t="str">
        <f>IF(F666=1,COUNTIF($F$8:F666,1),"")</f>
        <v/>
      </c>
      <c r="H666" s="174"/>
      <c r="I666" s="157">
        <f>IFERROR($H$8:INDEX($H$8:$H$3000,COUNTIF($H$8:$H$3000,"?*")),"")</f>
        <v>0</v>
      </c>
    </row>
    <row r="667" spans="1:9" x14ac:dyDescent="0.25">
      <c r="A667" s="174">
        <f>--ISNUMBER(IFERROR(SEARCH('Project Costing'!#REF!,Services!I674,1),""))</f>
        <v>0</v>
      </c>
      <c r="B667" s="174" t="str">
        <f>IF(A667=1,COUNTIF($A$8:A667,1),"")</f>
        <v/>
      </c>
      <c r="C667" s="174"/>
      <c r="D667" s="157">
        <f>IFERROR($C$8:INDEX($C$8:$C$3000,COUNTIF($C$8:$C$3000,"?*")),"")</f>
        <v>0</v>
      </c>
      <c r="E667" s="174"/>
      <c r="F667" s="174">
        <f>--ISNUMBER(IFERROR(SEARCH('Project Costing'!#REF!,Services!I674,1),""))</f>
        <v>0</v>
      </c>
      <c r="G667" s="174" t="str">
        <f>IF(F667=1,COUNTIF($F$8:F667,1),"")</f>
        <v/>
      </c>
      <c r="H667" s="174"/>
      <c r="I667" s="157">
        <f>IFERROR($H$8:INDEX($H$8:$H$3000,COUNTIF($H$8:$H$3000,"?*")),"")</f>
        <v>0</v>
      </c>
    </row>
    <row r="668" spans="1:9" x14ac:dyDescent="0.25">
      <c r="A668" s="174">
        <f>--ISNUMBER(IFERROR(SEARCH('Project Costing'!#REF!,Services!I675,1),""))</f>
        <v>0</v>
      </c>
      <c r="B668" s="174" t="str">
        <f>IF(A668=1,COUNTIF($A$8:A668,1),"")</f>
        <v/>
      </c>
      <c r="C668" s="174"/>
      <c r="D668" s="157">
        <f>IFERROR($C$8:INDEX($C$8:$C$3000,COUNTIF($C$8:$C$3000,"?*")),"")</f>
        <v>0</v>
      </c>
      <c r="E668" s="174"/>
      <c r="F668" s="174">
        <f>--ISNUMBER(IFERROR(SEARCH('Project Costing'!#REF!,Services!I675,1),""))</f>
        <v>0</v>
      </c>
      <c r="G668" s="174" t="str">
        <f>IF(F668=1,COUNTIF($F$8:F668,1),"")</f>
        <v/>
      </c>
      <c r="H668" s="174"/>
      <c r="I668" s="157">
        <f>IFERROR($H$8:INDEX($H$8:$H$3000,COUNTIF($H$8:$H$3000,"?*")),"")</f>
        <v>0</v>
      </c>
    </row>
    <row r="669" spans="1:9" x14ac:dyDescent="0.25">
      <c r="A669" s="174">
        <f>--ISNUMBER(IFERROR(SEARCH('Project Costing'!#REF!,Services!I676,1),""))</f>
        <v>0</v>
      </c>
      <c r="B669" s="174" t="str">
        <f>IF(A669=1,COUNTIF($A$8:A669,1),"")</f>
        <v/>
      </c>
      <c r="C669" s="174"/>
      <c r="D669" s="157">
        <f>IFERROR($C$8:INDEX($C$8:$C$3000,COUNTIF($C$8:$C$3000,"?*")),"")</f>
        <v>0</v>
      </c>
      <c r="E669" s="174"/>
      <c r="F669" s="174">
        <f>--ISNUMBER(IFERROR(SEARCH('Project Costing'!#REF!,Services!I676,1),""))</f>
        <v>0</v>
      </c>
      <c r="G669" s="174" t="str">
        <f>IF(F669=1,COUNTIF($F$8:F669,1),"")</f>
        <v/>
      </c>
      <c r="H669" s="174"/>
      <c r="I669" s="157">
        <f>IFERROR($H$8:INDEX($H$8:$H$3000,COUNTIF($H$8:$H$3000,"?*")),"")</f>
        <v>0</v>
      </c>
    </row>
    <row r="670" spans="1:9" x14ac:dyDescent="0.25">
      <c r="A670" s="174">
        <f>--ISNUMBER(IFERROR(SEARCH('Project Costing'!#REF!,Services!I677,1),""))</f>
        <v>0</v>
      </c>
      <c r="B670" s="174" t="str">
        <f>IF(A670=1,COUNTIF($A$8:A670,1),"")</f>
        <v/>
      </c>
      <c r="C670" s="174"/>
      <c r="D670" s="157">
        <f>IFERROR($C$8:INDEX($C$8:$C$3000,COUNTIF($C$8:$C$3000,"?*")),"")</f>
        <v>0</v>
      </c>
      <c r="E670" s="174"/>
      <c r="F670" s="174">
        <f>--ISNUMBER(IFERROR(SEARCH('Project Costing'!#REF!,Services!I677,1),""))</f>
        <v>0</v>
      </c>
      <c r="G670" s="174" t="str">
        <f>IF(F670=1,COUNTIF($F$8:F670,1),"")</f>
        <v/>
      </c>
      <c r="H670" s="174"/>
      <c r="I670" s="157">
        <f>IFERROR($H$8:INDEX($H$8:$H$3000,COUNTIF($H$8:$H$3000,"?*")),"")</f>
        <v>0</v>
      </c>
    </row>
    <row r="671" spans="1:9" x14ac:dyDescent="0.25">
      <c r="A671" s="174">
        <f>--ISNUMBER(IFERROR(SEARCH('Project Costing'!#REF!,Services!I678,1),""))</f>
        <v>0</v>
      </c>
      <c r="B671" s="174" t="str">
        <f>IF(A671=1,COUNTIF($A$8:A671,1),"")</f>
        <v/>
      </c>
      <c r="C671" s="174"/>
      <c r="D671" s="157">
        <f>IFERROR($C$8:INDEX($C$8:$C$3000,COUNTIF($C$8:$C$3000,"?*")),"")</f>
        <v>0</v>
      </c>
      <c r="E671" s="174"/>
      <c r="F671" s="174">
        <f>--ISNUMBER(IFERROR(SEARCH('Project Costing'!#REF!,Services!I678,1),""))</f>
        <v>0</v>
      </c>
      <c r="G671" s="174" t="str">
        <f>IF(F671=1,COUNTIF($F$8:F671,1),"")</f>
        <v/>
      </c>
      <c r="H671" s="174"/>
      <c r="I671" s="157">
        <f>IFERROR($H$8:INDEX($H$8:$H$3000,COUNTIF($H$8:$H$3000,"?*")),"")</f>
        <v>0</v>
      </c>
    </row>
    <row r="672" spans="1:9" x14ac:dyDescent="0.25">
      <c r="A672" s="174">
        <f>--ISNUMBER(IFERROR(SEARCH('Project Costing'!#REF!,Services!I679,1),""))</f>
        <v>0</v>
      </c>
      <c r="B672" s="174" t="str">
        <f>IF(A672=1,COUNTIF($A$8:A672,1),"")</f>
        <v/>
      </c>
      <c r="C672" s="174"/>
      <c r="D672" s="157">
        <f>IFERROR($C$8:INDEX($C$8:$C$3000,COUNTIF($C$8:$C$3000,"?*")),"")</f>
        <v>0</v>
      </c>
      <c r="E672" s="174"/>
      <c r="F672" s="174">
        <f>--ISNUMBER(IFERROR(SEARCH('Project Costing'!#REF!,Services!I679,1),""))</f>
        <v>0</v>
      </c>
      <c r="G672" s="174" t="str">
        <f>IF(F672=1,COUNTIF($F$8:F672,1),"")</f>
        <v/>
      </c>
      <c r="H672" s="174"/>
      <c r="I672" s="157">
        <f>IFERROR($H$8:INDEX($H$8:$H$3000,COUNTIF($H$8:$H$3000,"?*")),"")</f>
        <v>0</v>
      </c>
    </row>
    <row r="673" spans="1:9" x14ac:dyDescent="0.25">
      <c r="A673" s="174">
        <f>--ISNUMBER(IFERROR(SEARCH('Project Costing'!#REF!,Services!I680,1),""))</f>
        <v>0</v>
      </c>
      <c r="B673" s="174" t="str">
        <f>IF(A673=1,COUNTIF($A$8:A673,1),"")</f>
        <v/>
      </c>
      <c r="C673" s="174"/>
      <c r="D673" s="157">
        <f>IFERROR($C$8:INDEX($C$8:$C$3000,COUNTIF($C$8:$C$3000,"?*")),"")</f>
        <v>0</v>
      </c>
      <c r="E673" s="174"/>
      <c r="F673" s="174">
        <f>--ISNUMBER(IFERROR(SEARCH('Project Costing'!#REF!,Services!I680,1),""))</f>
        <v>0</v>
      </c>
      <c r="G673" s="174" t="str">
        <f>IF(F673=1,COUNTIF($F$8:F673,1),"")</f>
        <v/>
      </c>
      <c r="H673" s="174"/>
      <c r="I673" s="157">
        <f>IFERROR($H$8:INDEX($H$8:$H$3000,COUNTIF($H$8:$H$3000,"?*")),"")</f>
        <v>0</v>
      </c>
    </row>
    <row r="674" spans="1:9" x14ac:dyDescent="0.25">
      <c r="A674" s="174">
        <f>--ISNUMBER(IFERROR(SEARCH('Project Costing'!#REF!,Services!I681,1),""))</f>
        <v>0</v>
      </c>
      <c r="B674" s="174" t="str">
        <f>IF(A674=1,COUNTIF($A$8:A674,1),"")</f>
        <v/>
      </c>
      <c r="C674" s="174"/>
      <c r="D674" s="157">
        <f>IFERROR($C$8:INDEX($C$8:$C$3000,COUNTIF($C$8:$C$3000,"?*")),"")</f>
        <v>0</v>
      </c>
      <c r="E674" s="174"/>
      <c r="F674" s="174">
        <f>--ISNUMBER(IFERROR(SEARCH('Project Costing'!#REF!,Services!I681,1),""))</f>
        <v>0</v>
      </c>
      <c r="G674" s="174" t="str">
        <f>IF(F674=1,COUNTIF($F$8:F674,1),"")</f>
        <v/>
      </c>
      <c r="H674" s="174"/>
      <c r="I674" s="157">
        <f>IFERROR($H$8:INDEX($H$8:$H$3000,COUNTIF($H$8:$H$3000,"?*")),"")</f>
        <v>0</v>
      </c>
    </row>
    <row r="675" spans="1:9" x14ac:dyDescent="0.25">
      <c r="A675" s="174">
        <f>--ISNUMBER(IFERROR(SEARCH('Project Costing'!#REF!,Services!I682,1),""))</f>
        <v>0</v>
      </c>
      <c r="B675" s="174" t="str">
        <f>IF(A675=1,COUNTIF($A$8:A675,1),"")</f>
        <v/>
      </c>
      <c r="C675" s="174"/>
      <c r="D675" s="157">
        <f>IFERROR($C$8:INDEX($C$8:$C$3000,COUNTIF($C$8:$C$3000,"?*")),"")</f>
        <v>0</v>
      </c>
      <c r="E675" s="174"/>
      <c r="F675" s="174">
        <f>--ISNUMBER(IFERROR(SEARCH('Project Costing'!#REF!,Services!I682,1),""))</f>
        <v>0</v>
      </c>
      <c r="G675" s="174" t="str">
        <f>IF(F675=1,COUNTIF($F$8:F675,1),"")</f>
        <v/>
      </c>
      <c r="H675" s="174"/>
      <c r="I675" s="157">
        <f>IFERROR($H$8:INDEX($H$8:$H$3000,COUNTIF($H$8:$H$3000,"?*")),"")</f>
        <v>0</v>
      </c>
    </row>
    <row r="676" spans="1:9" x14ac:dyDescent="0.25">
      <c r="A676" s="174">
        <f>--ISNUMBER(IFERROR(SEARCH('Project Costing'!#REF!,Services!I683,1),""))</f>
        <v>0</v>
      </c>
      <c r="B676" s="174" t="str">
        <f>IF(A676=1,COUNTIF($A$8:A676,1),"")</f>
        <v/>
      </c>
      <c r="C676" s="174"/>
      <c r="D676" s="157">
        <f>IFERROR($C$8:INDEX($C$8:$C$3000,COUNTIF($C$8:$C$3000,"?*")),"")</f>
        <v>0</v>
      </c>
      <c r="E676" s="174"/>
      <c r="F676" s="174">
        <f>--ISNUMBER(IFERROR(SEARCH('Project Costing'!#REF!,Services!I683,1),""))</f>
        <v>0</v>
      </c>
      <c r="G676" s="174" t="str">
        <f>IF(F676=1,COUNTIF($F$8:F676,1),"")</f>
        <v/>
      </c>
      <c r="H676" s="174"/>
      <c r="I676" s="157">
        <f>IFERROR($H$8:INDEX($H$8:$H$3000,COUNTIF($H$8:$H$3000,"?*")),"")</f>
        <v>0</v>
      </c>
    </row>
    <row r="677" spans="1:9" x14ac:dyDescent="0.25">
      <c r="A677" s="174">
        <f>--ISNUMBER(IFERROR(SEARCH('Project Costing'!#REF!,Services!I684,1),""))</f>
        <v>0</v>
      </c>
      <c r="B677" s="174" t="str">
        <f>IF(A677=1,COUNTIF($A$8:A677,1),"")</f>
        <v/>
      </c>
      <c r="C677" s="174"/>
      <c r="D677" s="157">
        <f>IFERROR($C$8:INDEX($C$8:$C$3000,COUNTIF($C$8:$C$3000,"?*")),"")</f>
        <v>0</v>
      </c>
      <c r="E677" s="174"/>
      <c r="F677" s="174">
        <f>--ISNUMBER(IFERROR(SEARCH('Project Costing'!#REF!,Services!I684,1),""))</f>
        <v>0</v>
      </c>
      <c r="G677" s="174" t="str">
        <f>IF(F677=1,COUNTIF($F$8:F677,1),"")</f>
        <v/>
      </c>
      <c r="H677" s="174"/>
      <c r="I677" s="157">
        <f>IFERROR($H$8:INDEX($H$8:$H$3000,COUNTIF($H$8:$H$3000,"?*")),"")</f>
        <v>0</v>
      </c>
    </row>
    <row r="678" spans="1:9" x14ac:dyDescent="0.25">
      <c r="A678" s="174">
        <f>--ISNUMBER(IFERROR(SEARCH('Project Costing'!#REF!,Services!I685,1),""))</f>
        <v>0</v>
      </c>
      <c r="B678" s="174" t="str">
        <f>IF(A678=1,COUNTIF($A$8:A678,1),"")</f>
        <v/>
      </c>
      <c r="C678" s="174"/>
      <c r="D678" s="157">
        <f>IFERROR($C$8:INDEX($C$8:$C$3000,COUNTIF($C$8:$C$3000,"?*")),"")</f>
        <v>0</v>
      </c>
      <c r="E678" s="174"/>
      <c r="F678" s="174">
        <f>--ISNUMBER(IFERROR(SEARCH('Project Costing'!#REF!,Services!I685,1),""))</f>
        <v>0</v>
      </c>
      <c r="G678" s="174" t="str">
        <f>IF(F678=1,COUNTIF($F$8:F678,1),"")</f>
        <v/>
      </c>
      <c r="H678" s="174"/>
      <c r="I678" s="157">
        <f>IFERROR($H$8:INDEX($H$8:$H$3000,COUNTIF($H$8:$H$3000,"?*")),"")</f>
        <v>0</v>
      </c>
    </row>
    <row r="679" spans="1:9" x14ac:dyDescent="0.25">
      <c r="A679" s="174">
        <f>--ISNUMBER(IFERROR(SEARCH('Project Costing'!#REF!,Services!I686,1),""))</f>
        <v>0</v>
      </c>
      <c r="B679" s="174" t="str">
        <f>IF(A679=1,COUNTIF($A$8:A679,1),"")</f>
        <v/>
      </c>
      <c r="C679" s="174"/>
      <c r="D679" s="157">
        <f>IFERROR($C$8:INDEX($C$8:$C$3000,COUNTIF($C$8:$C$3000,"?*")),"")</f>
        <v>0</v>
      </c>
      <c r="E679" s="174"/>
      <c r="F679" s="174">
        <f>--ISNUMBER(IFERROR(SEARCH('Project Costing'!#REF!,Services!I686,1),""))</f>
        <v>0</v>
      </c>
      <c r="G679" s="174" t="str">
        <f>IF(F679=1,COUNTIF($F$8:F679,1),"")</f>
        <v/>
      </c>
      <c r="H679" s="174"/>
      <c r="I679" s="157">
        <f>IFERROR($H$8:INDEX($H$8:$H$3000,COUNTIF($H$8:$H$3000,"?*")),"")</f>
        <v>0</v>
      </c>
    </row>
    <row r="680" spans="1:9" x14ac:dyDescent="0.25">
      <c r="A680" s="174">
        <f>--ISNUMBER(IFERROR(SEARCH('Project Costing'!#REF!,Services!I687,1),""))</f>
        <v>0</v>
      </c>
      <c r="B680" s="174" t="str">
        <f>IF(A680=1,COUNTIF($A$8:A680,1),"")</f>
        <v/>
      </c>
      <c r="C680" s="174"/>
      <c r="D680" s="157">
        <f>IFERROR($C$8:INDEX($C$8:$C$3000,COUNTIF($C$8:$C$3000,"?*")),"")</f>
        <v>0</v>
      </c>
      <c r="E680" s="174"/>
      <c r="F680" s="174">
        <f>--ISNUMBER(IFERROR(SEARCH('Project Costing'!#REF!,Services!I687,1),""))</f>
        <v>0</v>
      </c>
      <c r="G680" s="174" t="str">
        <f>IF(F680=1,COUNTIF($F$8:F680,1),"")</f>
        <v/>
      </c>
      <c r="H680" s="174"/>
      <c r="I680" s="157">
        <f>IFERROR($H$8:INDEX($H$8:$H$3000,COUNTIF($H$8:$H$3000,"?*")),"")</f>
        <v>0</v>
      </c>
    </row>
    <row r="681" spans="1:9" x14ac:dyDescent="0.25">
      <c r="A681" s="174">
        <f>--ISNUMBER(IFERROR(SEARCH('Project Costing'!#REF!,Services!I688,1),""))</f>
        <v>0</v>
      </c>
      <c r="B681" s="174" t="str">
        <f>IF(A681=1,COUNTIF($A$8:A681,1),"")</f>
        <v/>
      </c>
      <c r="C681" s="174"/>
      <c r="D681" s="157">
        <f>IFERROR($C$8:INDEX($C$8:$C$3000,COUNTIF($C$8:$C$3000,"?*")),"")</f>
        <v>0</v>
      </c>
      <c r="E681" s="174"/>
      <c r="F681" s="174">
        <f>--ISNUMBER(IFERROR(SEARCH('Project Costing'!#REF!,Services!I688,1),""))</f>
        <v>0</v>
      </c>
      <c r="G681" s="174" t="str">
        <f>IF(F681=1,COUNTIF($F$8:F681,1),"")</f>
        <v/>
      </c>
      <c r="H681" s="174"/>
      <c r="I681" s="157">
        <f>IFERROR($H$8:INDEX($H$8:$H$3000,COUNTIF($H$8:$H$3000,"?*")),"")</f>
        <v>0</v>
      </c>
    </row>
    <row r="682" spans="1:9" x14ac:dyDescent="0.25">
      <c r="A682" s="174">
        <f>--ISNUMBER(IFERROR(SEARCH('Project Costing'!#REF!,Services!I689,1),""))</f>
        <v>0</v>
      </c>
      <c r="B682" s="174" t="str">
        <f>IF(A682=1,COUNTIF($A$8:A682,1),"")</f>
        <v/>
      </c>
      <c r="C682" s="174"/>
      <c r="D682" s="157">
        <f>IFERROR($C$8:INDEX($C$8:$C$3000,COUNTIF($C$8:$C$3000,"?*")),"")</f>
        <v>0</v>
      </c>
      <c r="E682" s="174"/>
      <c r="F682" s="174">
        <f>--ISNUMBER(IFERROR(SEARCH('Project Costing'!#REF!,Services!I689,1),""))</f>
        <v>0</v>
      </c>
      <c r="G682" s="174" t="str">
        <f>IF(F682=1,COUNTIF($F$8:F682,1),"")</f>
        <v/>
      </c>
      <c r="H682" s="174"/>
      <c r="I682" s="157">
        <f>IFERROR($H$8:INDEX($H$8:$H$3000,COUNTIF($H$8:$H$3000,"?*")),"")</f>
        <v>0</v>
      </c>
    </row>
    <row r="683" spans="1:9" x14ac:dyDescent="0.25">
      <c r="A683" s="174">
        <f>--ISNUMBER(IFERROR(SEARCH('Project Costing'!#REF!,Services!I690,1),""))</f>
        <v>0</v>
      </c>
      <c r="B683" s="174" t="str">
        <f>IF(A683=1,COUNTIF($A$8:A683,1),"")</f>
        <v/>
      </c>
      <c r="C683" s="174"/>
      <c r="D683" s="157">
        <f>IFERROR($C$8:INDEX($C$8:$C$3000,COUNTIF($C$8:$C$3000,"?*")),"")</f>
        <v>0</v>
      </c>
      <c r="E683" s="174"/>
      <c r="F683" s="174">
        <f>--ISNUMBER(IFERROR(SEARCH('Project Costing'!#REF!,Services!I690,1),""))</f>
        <v>0</v>
      </c>
      <c r="G683" s="174" t="str">
        <f>IF(F683=1,COUNTIF($F$8:F683,1),"")</f>
        <v/>
      </c>
      <c r="H683" s="174"/>
      <c r="I683" s="157">
        <f>IFERROR($H$8:INDEX($H$8:$H$3000,COUNTIF($H$8:$H$3000,"?*")),"")</f>
        <v>0</v>
      </c>
    </row>
    <row r="684" spans="1:9" x14ac:dyDescent="0.25">
      <c r="A684" s="174">
        <f>--ISNUMBER(IFERROR(SEARCH('Project Costing'!#REF!,Services!I691,1),""))</f>
        <v>0</v>
      </c>
      <c r="B684" s="174" t="str">
        <f>IF(A684=1,COUNTIF($A$8:A684,1),"")</f>
        <v/>
      </c>
      <c r="C684" s="174"/>
      <c r="D684" s="157">
        <f>IFERROR($C$8:INDEX($C$8:$C$3000,COUNTIF($C$8:$C$3000,"?*")),"")</f>
        <v>0</v>
      </c>
      <c r="E684" s="174"/>
      <c r="F684" s="174">
        <f>--ISNUMBER(IFERROR(SEARCH('Project Costing'!#REF!,Services!I691,1),""))</f>
        <v>0</v>
      </c>
      <c r="G684" s="174" t="str">
        <f>IF(F684=1,COUNTIF($F$8:F684,1),"")</f>
        <v/>
      </c>
      <c r="H684" s="174"/>
      <c r="I684" s="157">
        <f>IFERROR($H$8:INDEX($H$8:$H$3000,COUNTIF($H$8:$H$3000,"?*")),"")</f>
        <v>0</v>
      </c>
    </row>
    <row r="685" spans="1:9" x14ac:dyDescent="0.25">
      <c r="A685" s="174">
        <f>--ISNUMBER(IFERROR(SEARCH('Project Costing'!#REF!,Services!I692,1),""))</f>
        <v>0</v>
      </c>
      <c r="B685" s="174" t="str">
        <f>IF(A685=1,COUNTIF($A$8:A685,1),"")</f>
        <v/>
      </c>
      <c r="C685" s="174"/>
      <c r="D685" s="157">
        <f>IFERROR($C$8:INDEX($C$8:$C$3000,COUNTIF($C$8:$C$3000,"?*")),"")</f>
        <v>0</v>
      </c>
      <c r="E685" s="174"/>
      <c r="F685" s="174">
        <f>--ISNUMBER(IFERROR(SEARCH('Project Costing'!#REF!,Services!I692,1),""))</f>
        <v>0</v>
      </c>
      <c r="G685" s="174" t="str">
        <f>IF(F685=1,COUNTIF($F$8:F685,1),"")</f>
        <v/>
      </c>
      <c r="H685" s="174"/>
      <c r="I685" s="157">
        <f>IFERROR($H$8:INDEX($H$8:$H$3000,COUNTIF($H$8:$H$3000,"?*")),"")</f>
        <v>0</v>
      </c>
    </row>
    <row r="686" spans="1:9" x14ac:dyDescent="0.25">
      <c r="A686" s="174">
        <f>--ISNUMBER(IFERROR(SEARCH('Project Costing'!#REF!,Services!I693,1),""))</f>
        <v>0</v>
      </c>
      <c r="B686" s="174" t="str">
        <f>IF(A686=1,COUNTIF($A$8:A686,1),"")</f>
        <v/>
      </c>
      <c r="C686" s="174"/>
      <c r="D686" s="157">
        <f>IFERROR($C$8:INDEX($C$8:$C$3000,COUNTIF($C$8:$C$3000,"?*")),"")</f>
        <v>0</v>
      </c>
      <c r="E686" s="174"/>
      <c r="F686" s="174">
        <f>--ISNUMBER(IFERROR(SEARCH('Project Costing'!#REF!,Services!I693,1),""))</f>
        <v>0</v>
      </c>
      <c r="G686" s="174" t="str">
        <f>IF(F686=1,COUNTIF($F$8:F686,1),"")</f>
        <v/>
      </c>
      <c r="H686" s="174"/>
      <c r="I686" s="157">
        <f>IFERROR($H$8:INDEX($H$8:$H$3000,COUNTIF($H$8:$H$3000,"?*")),"")</f>
        <v>0</v>
      </c>
    </row>
    <row r="687" spans="1:9" x14ac:dyDescent="0.25">
      <c r="A687" s="174">
        <f>--ISNUMBER(IFERROR(SEARCH('Project Costing'!#REF!,Services!I694,1),""))</f>
        <v>0</v>
      </c>
      <c r="B687" s="174" t="str">
        <f>IF(A687=1,COUNTIF($A$8:A687,1),"")</f>
        <v/>
      </c>
      <c r="C687" s="174"/>
      <c r="D687" s="157">
        <f>IFERROR($C$8:INDEX($C$8:$C$3000,COUNTIF($C$8:$C$3000,"?*")),"")</f>
        <v>0</v>
      </c>
      <c r="E687" s="174"/>
      <c r="F687" s="174">
        <f>--ISNUMBER(IFERROR(SEARCH('Project Costing'!#REF!,Services!I694,1),""))</f>
        <v>0</v>
      </c>
      <c r="G687" s="174" t="str">
        <f>IF(F687=1,COUNTIF($F$8:F687,1),"")</f>
        <v/>
      </c>
      <c r="H687" s="174"/>
      <c r="I687" s="157">
        <f>IFERROR($H$8:INDEX($H$8:$H$3000,COUNTIF($H$8:$H$3000,"?*")),"")</f>
        <v>0</v>
      </c>
    </row>
    <row r="688" spans="1:9" x14ac:dyDescent="0.25">
      <c r="A688" s="174">
        <f>--ISNUMBER(IFERROR(SEARCH('Project Costing'!#REF!,Services!I695,1),""))</f>
        <v>0</v>
      </c>
      <c r="B688" s="174" t="str">
        <f>IF(A688=1,COUNTIF($A$8:A688,1),"")</f>
        <v/>
      </c>
      <c r="C688" s="174"/>
      <c r="D688" s="157">
        <f>IFERROR($C$8:INDEX($C$8:$C$3000,COUNTIF($C$8:$C$3000,"?*")),"")</f>
        <v>0</v>
      </c>
      <c r="E688" s="174"/>
      <c r="F688" s="174">
        <f>--ISNUMBER(IFERROR(SEARCH('Project Costing'!#REF!,Services!I695,1),""))</f>
        <v>0</v>
      </c>
      <c r="G688" s="174" t="str">
        <f>IF(F688=1,COUNTIF($F$8:F688,1),"")</f>
        <v/>
      </c>
      <c r="H688" s="174"/>
      <c r="I688" s="157">
        <f>IFERROR($H$8:INDEX($H$8:$H$3000,COUNTIF($H$8:$H$3000,"?*")),"")</f>
        <v>0</v>
      </c>
    </row>
    <row r="689" spans="1:9" x14ac:dyDescent="0.25">
      <c r="A689" s="174">
        <f>--ISNUMBER(IFERROR(SEARCH('Project Costing'!#REF!,Services!I696,1),""))</f>
        <v>0</v>
      </c>
      <c r="B689" s="174" t="str">
        <f>IF(A689=1,COUNTIF($A$8:A689,1),"")</f>
        <v/>
      </c>
      <c r="C689" s="174"/>
      <c r="D689" s="157">
        <f>IFERROR($C$8:INDEX($C$8:$C$3000,COUNTIF($C$8:$C$3000,"?*")),"")</f>
        <v>0</v>
      </c>
      <c r="E689" s="174"/>
      <c r="F689" s="174">
        <f>--ISNUMBER(IFERROR(SEARCH('Project Costing'!#REF!,Services!I696,1),""))</f>
        <v>0</v>
      </c>
      <c r="G689" s="174" t="str">
        <f>IF(F689=1,COUNTIF($F$8:F689,1),"")</f>
        <v/>
      </c>
      <c r="H689" s="174"/>
      <c r="I689" s="157">
        <f>IFERROR($H$8:INDEX($H$8:$H$3000,COUNTIF($H$8:$H$3000,"?*")),"")</f>
        <v>0</v>
      </c>
    </row>
    <row r="690" spans="1:9" x14ac:dyDescent="0.25">
      <c r="A690" s="174">
        <f>--ISNUMBER(IFERROR(SEARCH('Project Costing'!#REF!,Services!I697,1),""))</f>
        <v>0</v>
      </c>
      <c r="B690" s="174" t="str">
        <f>IF(A690=1,COUNTIF($A$8:A690,1),"")</f>
        <v/>
      </c>
      <c r="C690" s="174"/>
      <c r="D690" s="157">
        <f>IFERROR($C$8:INDEX($C$8:$C$3000,COUNTIF($C$8:$C$3000,"?*")),"")</f>
        <v>0</v>
      </c>
      <c r="E690" s="174"/>
      <c r="F690" s="174">
        <f>--ISNUMBER(IFERROR(SEARCH('Project Costing'!#REF!,Services!I697,1),""))</f>
        <v>0</v>
      </c>
      <c r="G690" s="174" t="str">
        <f>IF(F690=1,COUNTIF($F$8:F690,1),"")</f>
        <v/>
      </c>
      <c r="H690" s="174"/>
      <c r="I690" s="157">
        <f>IFERROR($H$8:INDEX($H$8:$H$3000,COUNTIF($H$8:$H$3000,"?*")),"")</f>
        <v>0</v>
      </c>
    </row>
    <row r="691" spans="1:9" x14ac:dyDescent="0.25">
      <c r="A691" s="174">
        <f>--ISNUMBER(IFERROR(SEARCH('Project Costing'!#REF!,Services!I698,1),""))</f>
        <v>0</v>
      </c>
      <c r="B691" s="174" t="str">
        <f>IF(A691=1,COUNTIF($A$8:A691,1),"")</f>
        <v/>
      </c>
      <c r="C691" s="174"/>
      <c r="D691" s="157">
        <f>IFERROR($C$8:INDEX($C$8:$C$3000,COUNTIF($C$8:$C$3000,"?*")),"")</f>
        <v>0</v>
      </c>
      <c r="E691" s="174"/>
      <c r="F691" s="174">
        <f>--ISNUMBER(IFERROR(SEARCH('Project Costing'!#REF!,Services!I698,1),""))</f>
        <v>0</v>
      </c>
      <c r="G691" s="174" t="str">
        <f>IF(F691=1,COUNTIF($F$8:F691,1),"")</f>
        <v/>
      </c>
      <c r="H691" s="174"/>
      <c r="I691" s="157">
        <f>IFERROR($H$8:INDEX($H$8:$H$3000,COUNTIF($H$8:$H$3000,"?*")),"")</f>
        <v>0</v>
      </c>
    </row>
    <row r="692" spans="1:9" x14ac:dyDescent="0.25">
      <c r="A692" s="174">
        <f>--ISNUMBER(IFERROR(SEARCH('Project Costing'!#REF!,Services!I699,1),""))</f>
        <v>0</v>
      </c>
      <c r="B692" s="174" t="str">
        <f>IF(A692=1,COUNTIF($A$8:A692,1),"")</f>
        <v/>
      </c>
      <c r="C692" s="174"/>
      <c r="D692" s="157">
        <f>IFERROR($C$8:INDEX($C$8:$C$3000,COUNTIF($C$8:$C$3000,"?*")),"")</f>
        <v>0</v>
      </c>
      <c r="E692" s="174"/>
      <c r="F692" s="174">
        <f>--ISNUMBER(IFERROR(SEARCH('Project Costing'!#REF!,Services!I699,1),""))</f>
        <v>0</v>
      </c>
      <c r="G692" s="174" t="str">
        <f>IF(F692=1,COUNTIF($F$8:F692,1),"")</f>
        <v/>
      </c>
      <c r="H692" s="174"/>
      <c r="I692" s="157">
        <f>IFERROR($H$8:INDEX($H$8:$H$3000,COUNTIF($H$8:$H$3000,"?*")),"")</f>
        <v>0</v>
      </c>
    </row>
    <row r="693" spans="1:9" x14ac:dyDescent="0.25">
      <c r="A693" s="174">
        <f>--ISNUMBER(IFERROR(SEARCH('Project Costing'!#REF!,Services!I700,1),""))</f>
        <v>0</v>
      </c>
      <c r="B693" s="174" t="str">
        <f>IF(A693=1,COUNTIF($A$8:A693,1),"")</f>
        <v/>
      </c>
      <c r="C693" s="174"/>
      <c r="D693" s="157">
        <f>IFERROR($C$8:INDEX($C$8:$C$3000,COUNTIF($C$8:$C$3000,"?*")),"")</f>
        <v>0</v>
      </c>
      <c r="E693" s="174"/>
      <c r="F693" s="174">
        <f>--ISNUMBER(IFERROR(SEARCH('Project Costing'!#REF!,Services!I700,1),""))</f>
        <v>0</v>
      </c>
      <c r="G693" s="174" t="str">
        <f>IF(F693=1,COUNTIF($F$8:F693,1),"")</f>
        <v/>
      </c>
      <c r="H693" s="174"/>
      <c r="I693" s="157">
        <f>IFERROR($H$8:INDEX($H$8:$H$3000,COUNTIF($H$8:$H$3000,"?*")),"")</f>
        <v>0</v>
      </c>
    </row>
    <row r="694" spans="1:9" x14ac:dyDescent="0.25">
      <c r="A694" s="174">
        <f>--ISNUMBER(IFERROR(SEARCH('Project Costing'!#REF!,Services!I701,1),""))</f>
        <v>0</v>
      </c>
      <c r="B694" s="174" t="str">
        <f>IF(A694=1,COUNTIF($A$8:A694,1),"")</f>
        <v/>
      </c>
      <c r="C694" s="174"/>
      <c r="D694" s="157">
        <f>IFERROR($C$8:INDEX($C$8:$C$3000,COUNTIF($C$8:$C$3000,"?*")),"")</f>
        <v>0</v>
      </c>
      <c r="E694" s="174"/>
      <c r="F694" s="174">
        <f>--ISNUMBER(IFERROR(SEARCH('Project Costing'!#REF!,Services!I701,1),""))</f>
        <v>0</v>
      </c>
      <c r="G694" s="174" t="str">
        <f>IF(F694=1,COUNTIF($F$8:F694,1),"")</f>
        <v/>
      </c>
      <c r="H694" s="174"/>
      <c r="I694" s="157">
        <f>IFERROR($H$8:INDEX($H$8:$H$3000,COUNTIF($H$8:$H$3000,"?*")),"")</f>
        <v>0</v>
      </c>
    </row>
    <row r="695" spans="1:9" x14ac:dyDescent="0.25">
      <c r="A695" s="174">
        <f>--ISNUMBER(IFERROR(SEARCH('Project Costing'!#REF!,Services!I702,1),""))</f>
        <v>0</v>
      </c>
      <c r="B695" s="174" t="str">
        <f>IF(A695=1,COUNTIF($A$8:A695,1),"")</f>
        <v/>
      </c>
      <c r="C695" s="174"/>
      <c r="D695" s="157">
        <f>IFERROR($C$8:INDEX($C$8:$C$3000,COUNTIF($C$8:$C$3000,"?*")),"")</f>
        <v>0</v>
      </c>
      <c r="E695" s="174"/>
      <c r="F695" s="174">
        <f>--ISNUMBER(IFERROR(SEARCH('Project Costing'!#REF!,Services!I702,1),""))</f>
        <v>0</v>
      </c>
      <c r="G695" s="174" t="str">
        <f>IF(F695=1,COUNTIF($F$8:F695,1),"")</f>
        <v/>
      </c>
      <c r="H695" s="174"/>
      <c r="I695" s="157">
        <f>IFERROR($H$8:INDEX($H$8:$H$3000,COUNTIF($H$8:$H$3000,"?*")),"")</f>
        <v>0</v>
      </c>
    </row>
    <row r="696" spans="1:9" x14ac:dyDescent="0.25">
      <c r="A696" s="174">
        <f>--ISNUMBER(IFERROR(SEARCH('Project Costing'!#REF!,Services!I703,1),""))</f>
        <v>0</v>
      </c>
      <c r="B696" s="174" t="str">
        <f>IF(A696=1,COUNTIF($A$8:A696,1),"")</f>
        <v/>
      </c>
      <c r="C696" s="174"/>
      <c r="D696" s="157">
        <f>IFERROR($C$8:INDEX($C$8:$C$3000,COUNTIF($C$8:$C$3000,"?*")),"")</f>
        <v>0</v>
      </c>
      <c r="E696" s="174"/>
      <c r="F696" s="174">
        <f>--ISNUMBER(IFERROR(SEARCH('Project Costing'!#REF!,Services!I703,1),""))</f>
        <v>0</v>
      </c>
      <c r="G696" s="174" t="str">
        <f>IF(F696=1,COUNTIF($F$8:F696,1),"")</f>
        <v/>
      </c>
      <c r="H696" s="174"/>
      <c r="I696" s="157">
        <f>IFERROR($H$8:INDEX($H$8:$H$3000,COUNTIF($H$8:$H$3000,"?*")),"")</f>
        <v>0</v>
      </c>
    </row>
    <row r="697" spans="1:9" x14ac:dyDescent="0.25">
      <c r="A697" s="174">
        <f>--ISNUMBER(IFERROR(SEARCH('Project Costing'!#REF!,Services!I704,1),""))</f>
        <v>0</v>
      </c>
      <c r="B697" s="174" t="str">
        <f>IF(A697=1,COUNTIF($A$8:A697,1),"")</f>
        <v/>
      </c>
      <c r="C697" s="174"/>
      <c r="D697" s="157">
        <f>IFERROR($C$8:INDEX($C$8:$C$3000,COUNTIF($C$8:$C$3000,"?*")),"")</f>
        <v>0</v>
      </c>
      <c r="E697" s="174"/>
      <c r="F697" s="174">
        <f>--ISNUMBER(IFERROR(SEARCH('Project Costing'!#REF!,Services!I704,1),""))</f>
        <v>0</v>
      </c>
      <c r="G697" s="174" t="str">
        <f>IF(F697=1,COUNTIF($F$8:F697,1),"")</f>
        <v/>
      </c>
      <c r="H697" s="174"/>
      <c r="I697" s="157">
        <f>IFERROR($H$8:INDEX($H$8:$H$3000,COUNTIF($H$8:$H$3000,"?*")),"")</f>
        <v>0</v>
      </c>
    </row>
    <row r="698" spans="1:9" x14ac:dyDescent="0.25">
      <c r="A698" s="174">
        <f>--ISNUMBER(IFERROR(SEARCH('Project Costing'!#REF!,Services!I705,1),""))</f>
        <v>0</v>
      </c>
      <c r="B698" s="174" t="str">
        <f>IF(A698=1,COUNTIF($A$8:A698,1),"")</f>
        <v/>
      </c>
      <c r="C698" s="174"/>
      <c r="D698" s="157">
        <f>IFERROR($C$8:INDEX($C$8:$C$3000,COUNTIF($C$8:$C$3000,"?*")),"")</f>
        <v>0</v>
      </c>
      <c r="E698" s="174"/>
      <c r="F698" s="174">
        <f>--ISNUMBER(IFERROR(SEARCH('Project Costing'!#REF!,Services!I705,1),""))</f>
        <v>0</v>
      </c>
      <c r="G698" s="174" t="str">
        <f>IF(F698=1,COUNTIF($F$8:F698,1),"")</f>
        <v/>
      </c>
      <c r="H698" s="174"/>
      <c r="I698" s="157">
        <f>IFERROR($H$8:INDEX($H$8:$H$3000,COUNTIF($H$8:$H$3000,"?*")),"")</f>
        <v>0</v>
      </c>
    </row>
    <row r="699" spans="1:9" x14ac:dyDescent="0.25">
      <c r="A699" s="174">
        <f>--ISNUMBER(IFERROR(SEARCH('Project Costing'!#REF!,Services!I706,1),""))</f>
        <v>0</v>
      </c>
      <c r="B699" s="174" t="str">
        <f>IF(A699=1,COUNTIF($A$8:A699,1),"")</f>
        <v/>
      </c>
      <c r="C699" s="174"/>
      <c r="D699" s="157">
        <f>IFERROR($C$8:INDEX($C$8:$C$3000,COUNTIF($C$8:$C$3000,"?*")),"")</f>
        <v>0</v>
      </c>
      <c r="E699" s="174"/>
      <c r="F699" s="174">
        <f>--ISNUMBER(IFERROR(SEARCH('Project Costing'!#REF!,Services!I706,1),""))</f>
        <v>0</v>
      </c>
      <c r="G699" s="174" t="str">
        <f>IF(F699=1,COUNTIF($F$8:F699,1),"")</f>
        <v/>
      </c>
      <c r="H699" s="174"/>
      <c r="I699" s="157">
        <f>IFERROR($H$8:INDEX($H$8:$H$3000,COUNTIF($H$8:$H$3000,"?*")),"")</f>
        <v>0</v>
      </c>
    </row>
    <row r="700" spans="1:9" x14ac:dyDescent="0.25">
      <c r="A700" s="174">
        <f>--ISNUMBER(IFERROR(SEARCH('Project Costing'!#REF!,Services!I707,1),""))</f>
        <v>0</v>
      </c>
      <c r="B700" s="174" t="str">
        <f>IF(A700=1,COUNTIF($A$8:A700,1),"")</f>
        <v/>
      </c>
      <c r="C700" s="174"/>
      <c r="D700" s="157">
        <f>IFERROR($C$8:INDEX($C$8:$C$3000,COUNTIF($C$8:$C$3000,"?*")),"")</f>
        <v>0</v>
      </c>
      <c r="E700" s="174"/>
      <c r="F700" s="174">
        <f>--ISNUMBER(IFERROR(SEARCH('Project Costing'!#REF!,Services!I707,1),""))</f>
        <v>0</v>
      </c>
      <c r="G700" s="174" t="str">
        <f>IF(F700=1,COUNTIF($F$8:F700,1),"")</f>
        <v/>
      </c>
      <c r="H700" s="174"/>
      <c r="I700" s="157">
        <f>IFERROR($H$8:INDEX($H$8:$H$3000,COUNTIF($H$8:$H$3000,"?*")),"")</f>
        <v>0</v>
      </c>
    </row>
    <row r="701" spans="1:9" x14ac:dyDescent="0.25">
      <c r="A701" s="174">
        <f>--ISNUMBER(IFERROR(SEARCH('Project Costing'!#REF!,Services!I708,1),""))</f>
        <v>0</v>
      </c>
      <c r="B701" s="174" t="str">
        <f>IF(A701=1,COUNTIF($A$8:A701,1),"")</f>
        <v/>
      </c>
      <c r="C701" s="174"/>
      <c r="D701" s="157">
        <f>IFERROR($C$8:INDEX($C$8:$C$3000,COUNTIF($C$8:$C$3000,"?*")),"")</f>
        <v>0</v>
      </c>
      <c r="E701" s="174"/>
      <c r="F701" s="174">
        <f>--ISNUMBER(IFERROR(SEARCH('Project Costing'!#REF!,Services!I708,1),""))</f>
        <v>0</v>
      </c>
      <c r="G701" s="174" t="str">
        <f>IF(F701=1,COUNTIF($F$8:F701,1),"")</f>
        <v/>
      </c>
      <c r="H701" s="174"/>
      <c r="I701" s="157">
        <f>IFERROR($H$8:INDEX($H$8:$H$3000,COUNTIF($H$8:$H$3000,"?*")),"")</f>
        <v>0</v>
      </c>
    </row>
    <row r="702" spans="1:9" x14ac:dyDescent="0.25">
      <c r="A702" s="174">
        <f>--ISNUMBER(IFERROR(SEARCH('Project Costing'!#REF!,Services!I709,1),""))</f>
        <v>0</v>
      </c>
      <c r="B702" s="174" t="str">
        <f>IF(A702=1,COUNTIF($A$8:A702,1),"")</f>
        <v/>
      </c>
      <c r="C702" s="174"/>
      <c r="D702" s="157">
        <f>IFERROR($C$8:INDEX($C$8:$C$3000,COUNTIF($C$8:$C$3000,"?*")),"")</f>
        <v>0</v>
      </c>
      <c r="E702" s="174"/>
      <c r="F702" s="174">
        <f>--ISNUMBER(IFERROR(SEARCH('Project Costing'!#REF!,Services!I709,1),""))</f>
        <v>0</v>
      </c>
      <c r="G702" s="174" t="str">
        <f>IF(F702=1,COUNTIF($F$8:F702,1),"")</f>
        <v/>
      </c>
      <c r="H702" s="174"/>
      <c r="I702" s="157">
        <f>IFERROR($H$8:INDEX($H$8:$H$3000,COUNTIF($H$8:$H$3000,"?*")),"")</f>
        <v>0</v>
      </c>
    </row>
    <row r="703" spans="1:9" x14ac:dyDescent="0.25">
      <c r="A703" s="174">
        <f>--ISNUMBER(IFERROR(SEARCH('Project Costing'!#REF!,Services!I710,1),""))</f>
        <v>0</v>
      </c>
      <c r="B703" s="174" t="str">
        <f>IF(A703=1,COUNTIF($A$8:A703,1),"")</f>
        <v/>
      </c>
      <c r="C703" s="174"/>
      <c r="D703" s="157">
        <f>IFERROR($C$8:INDEX($C$8:$C$3000,COUNTIF($C$8:$C$3000,"?*")),"")</f>
        <v>0</v>
      </c>
      <c r="E703" s="174"/>
      <c r="F703" s="174">
        <f>--ISNUMBER(IFERROR(SEARCH('Project Costing'!#REF!,Services!I710,1),""))</f>
        <v>0</v>
      </c>
      <c r="G703" s="174" t="str">
        <f>IF(F703=1,COUNTIF($F$8:F703,1),"")</f>
        <v/>
      </c>
      <c r="H703" s="174"/>
      <c r="I703" s="157">
        <f>IFERROR($H$8:INDEX($H$8:$H$3000,COUNTIF($H$8:$H$3000,"?*")),"")</f>
        <v>0</v>
      </c>
    </row>
    <row r="704" spans="1:9" x14ac:dyDescent="0.25">
      <c r="A704" s="174">
        <f>--ISNUMBER(IFERROR(SEARCH('Project Costing'!#REF!,Services!I711,1),""))</f>
        <v>0</v>
      </c>
      <c r="B704" s="174" t="str">
        <f>IF(A704=1,COUNTIF($A$8:A704,1),"")</f>
        <v/>
      </c>
      <c r="C704" s="174"/>
      <c r="D704" s="157">
        <f>IFERROR($C$8:INDEX($C$8:$C$3000,COUNTIF($C$8:$C$3000,"?*")),"")</f>
        <v>0</v>
      </c>
      <c r="E704" s="174"/>
      <c r="F704" s="174">
        <f>--ISNUMBER(IFERROR(SEARCH('Project Costing'!#REF!,Services!I711,1),""))</f>
        <v>0</v>
      </c>
      <c r="G704" s="174" t="str">
        <f>IF(F704=1,COUNTIF($F$8:F704,1),"")</f>
        <v/>
      </c>
      <c r="H704" s="174"/>
      <c r="I704" s="157">
        <f>IFERROR($H$8:INDEX($H$8:$H$3000,COUNTIF($H$8:$H$3000,"?*")),"")</f>
        <v>0</v>
      </c>
    </row>
    <row r="705" spans="1:9" x14ac:dyDescent="0.25">
      <c r="A705" s="174">
        <f>--ISNUMBER(IFERROR(SEARCH('Project Costing'!#REF!,Services!I712,1),""))</f>
        <v>0</v>
      </c>
      <c r="B705" s="174" t="str">
        <f>IF(A705=1,COUNTIF($A$8:A705,1),"")</f>
        <v/>
      </c>
      <c r="C705" s="174"/>
      <c r="D705" s="157">
        <f>IFERROR($C$8:INDEX($C$8:$C$3000,COUNTIF($C$8:$C$3000,"?*")),"")</f>
        <v>0</v>
      </c>
      <c r="E705" s="174"/>
      <c r="F705" s="174">
        <f>--ISNUMBER(IFERROR(SEARCH('Project Costing'!#REF!,Services!I712,1),""))</f>
        <v>0</v>
      </c>
      <c r="G705" s="174" t="str">
        <f>IF(F705=1,COUNTIF($F$8:F705,1),"")</f>
        <v/>
      </c>
      <c r="H705" s="174"/>
      <c r="I705" s="157">
        <f>IFERROR($H$8:INDEX($H$8:$H$3000,COUNTIF($H$8:$H$3000,"?*")),"")</f>
        <v>0</v>
      </c>
    </row>
    <row r="706" spans="1:9" x14ac:dyDescent="0.25">
      <c r="A706" s="174">
        <f>--ISNUMBER(IFERROR(SEARCH('Project Costing'!#REF!,Services!I713,1),""))</f>
        <v>0</v>
      </c>
      <c r="B706" s="174" t="str">
        <f>IF(A706=1,COUNTIF($A$8:A706,1),"")</f>
        <v/>
      </c>
      <c r="C706" s="174"/>
      <c r="D706" s="157">
        <f>IFERROR($C$8:INDEX($C$8:$C$3000,COUNTIF($C$8:$C$3000,"?*")),"")</f>
        <v>0</v>
      </c>
      <c r="E706" s="174"/>
      <c r="F706" s="174">
        <f>--ISNUMBER(IFERROR(SEARCH('Project Costing'!#REF!,Services!I713,1),""))</f>
        <v>0</v>
      </c>
      <c r="G706" s="174" t="str">
        <f>IF(F706=1,COUNTIF($F$8:F706,1),"")</f>
        <v/>
      </c>
      <c r="H706" s="174"/>
      <c r="I706" s="157">
        <f>IFERROR($H$8:INDEX($H$8:$H$3000,COUNTIF($H$8:$H$3000,"?*")),"")</f>
        <v>0</v>
      </c>
    </row>
    <row r="707" spans="1:9" x14ac:dyDescent="0.25">
      <c r="A707" s="174">
        <f>--ISNUMBER(IFERROR(SEARCH('Project Costing'!#REF!,Services!I714,1),""))</f>
        <v>0</v>
      </c>
      <c r="B707" s="174" t="str">
        <f>IF(A707=1,COUNTIF($A$8:A707,1),"")</f>
        <v/>
      </c>
      <c r="C707" s="174"/>
      <c r="D707" s="157">
        <f>IFERROR($C$8:INDEX($C$8:$C$3000,COUNTIF($C$8:$C$3000,"?*")),"")</f>
        <v>0</v>
      </c>
      <c r="E707" s="174"/>
      <c r="F707" s="174">
        <f>--ISNUMBER(IFERROR(SEARCH('Project Costing'!#REF!,Services!I714,1),""))</f>
        <v>0</v>
      </c>
      <c r="G707" s="174" t="str">
        <f>IF(F707=1,COUNTIF($F$8:F707,1),"")</f>
        <v/>
      </c>
      <c r="H707" s="174"/>
      <c r="I707" s="157">
        <f>IFERROR($H$8:INDEX($H$8:$H$3000,COUNTIF($H$8:$H$3000,"?*")),"")</f>
        <v>0</v>
      </c>
    </row>
    <row r="708" spans="1:9" x14ac:dyDescent="0.25">
      <c r="A708" s="174">
        <f>--ISNUMBER(IFERROR(SEARCH('Project Costing'!#REF!,Services!I715,1),""))</f>
        <v>0</v>
      </c>
      <c r="B708" s="174" t="str">
        <f>IF(A708=1,COUNTIF($A$8:A708,1),"")</f>
        <v/>
      </c>
      <c r="C708" s="174"/>
      <c r="D708" s="157">
        <f>IFERROR($C$8:INDEX($C$8:$C$3000,COUNTIF($C$8:$C$3000,"?*")),"")</f>
        <v>0</v>
      </c>
      <c r="E708" s="174"/>
      <c r="F708" s="174">
        <f>--ISNUMBER(IFERROR(SEARCH('Project Costing'!#REF!,Services!I715,1),""))</f>
        <v>0</v>
      </c>
      <c r="G708" s="174" t="str">
        <f>IF(F708=1,COUNTIF($F$8:F708,1),"")</f>
        <v/>
      </c>
      <c r="H708" s="174"/>
      <c r="I708" s="157">
        <f>IFERROR($H$8:INDEX($H$8:$H$3000,COUNTIF($H$8:$H$3000,"?*")),"")</f>
        <v>0</v>
      </c>
    </row>
    <row r="709" spans="1:9" x14ac:dyDescent="0.25">
      <c r="A709" s="174">
        <f>--ISNUMBER(IFERROR(SEARCH('Project Costing'!#REF!,Services!I716,1),""))</f>
        <v>0</v>
      </c>
      <c r="B709" s="174" t="str">
        <f>IF(A709=1,COUNTIF($A$8:A709,1),"")</f>
        <v/>
      </c>
      <c r="C709" s="174"/>
      <c r="D709" s="157">
        <f>IFERROR($C$8:INDEX($C$8:$C$3000,COUNTIF($C$8:$C$3000,"?*")),"")</f>
        <v>0</v>
      </c>
      <c r="E709" s="174"/>
      <c r="F709" s="174">
        <f>--ISNUMBER(IFERROR(SEARCH('Project Costing'!#REF!,Services!I716,1),""))</f>
        <v>0</v>
      </c>
      <c r="G709" s="174" t="str">
        <f>IF(F709=1,COUNTIF($F$8:F709,1),"")</f>
        <v/>
      </c>
      <c r="H709" s="174"/>
      <c r="I709" s="157">
        <f>IFERROR($H$8:INDEX($H$8:$H$3000,COUNTIF($H$8:$H$3000,"?*")),"")</f>
        <v>0</v>
      </c>
    </row>
    <row r="710" spans="1:9" x14ac:dyDescent="0.25">
      <c r="A710" s="174">
        <f>--ISNUMBER(IFERROR(SEARCH('Project Costing'!#REF!,Services!I717,1),""))</f>
        <v>0</v>
      </c>
      <c r="B710" s="174" t="str">
        <f>IF(A710=1,COUNTIF($A$8:A710,1),"")</f>
        <v/>
      </c>
      <c r="C710" s="174"/>
      <c r="D710" s="157">
        <f>IFERROR($C$8:INDEX($C$8:$C$3000,COUNTIF($C$8:$C$3000,"?*")),"")</f>
        <v>0</v>
      </c>
      <c r="E710" s="174"/>
      <c r="F710" s="174">
        <f>--ISNUMBER(IFERROR(SEARCH('Project Costing'!#REF!,Services!I717,1),""))</f>
        <v>0</v>
      </c>
      <c r="G710" s="174" t="str">
        <f>IF(F710=1,COUNTIF($F$8:F710,1),"")</f>
        <v/>
      </c>
      <c r="H710" s="174"/>
      <c r="I710" s="157">
        <f>IFERROR($H$8:INDEX($H$8:$H$3000,COUNTIF($H$8:$H$3000,"?*")),"")</f>
        <v>0</v>
      </c>
    </row>
    <row r="711" spans="1:9" x14ac:dyDescent="0.25">
      <c r="A711" s="174">
        <f>--ISNUMBER(IFERROR(SEARCH('Project Costing'!#REF!,Services!I718,1),""))</f>
        <v>0</v>
      </c>
      <c r="B711" s="174" t="str">
        <f>IF(A711=1,COUNTIF($A$8:A711,1),"")</f>
        <v/>
      </c>
      <c r="C711" s="174"/>
      <c r="D711" s="157">
        <f>IFERROR($C$8:INDEX($C$8:$C$3000,COUNTIF($C$8:$C$3000,"?*")),"")</f>
        <v>0</v>
      </c>
      <c r="E711" s="174"/>
      <c r="F711" s="174">
        <f>--ISNUMBER(IFERROR(SEARCH('Project Costing'!#REF!,Services!I718,1),""))</f>
        <v>0</v>
      </c>
      <c r="G711" s="174" t="str">
        <f>IF(F711=1,COUNTIF($F$8:F711,1),"")</f>
        <v/>
      </c>
      <c r="H711" s="174"/>
      <c r="I711" s="157">
        <f>IFERROR($H$8:INDEX($H$8:$H$3000,COUNTIF($H$8:$H$3000,"?*")),"")</f>
        <v>0</v>
      </c>
    </row>
    <row r="712" spans="1:9" x14ac:dyDescent="0.25">
      <c r="A712" s="174">
        <f>--ISNUMBER(IFERROR(SEARCH('Project Costing'!#REF!,Services!I719,1),""))</f>
        <v>0</v>
      </c>
      <c r="B712" s="174" t="str">
        <f>IF(A712=1,COUNTIF($A$8:A712,1),"")</f>
        <v/>
      </c>
      <c r="C712" s="174"/>
      <c r="D712" s="157">
        <f>IFERROR($C$8:INDEX($C$8:$C$3000,COUNTIF($C$8:$C$3000,"?*")),"")</f>
        <v>0</v>
      </c>
      <c r="E712" s="174"/>
      <c r="F712" s="174">
        <f>--ISNUMBER(IFERROR(SEARCH('Project Costing'!#REF!,Services!I719,1),""))</f>
        <v>0</v>
      </c>
      <c r="G712" s="174" t="str">
        <f>IF(F712=1,COUNTIF($F$8:F712,1),"")</f>
        <v/>
      </c>
      <c r="H712" s="174"/>
      <c r="I712" s="157">
        <f>IFERROR($H$8:INDEX($H$8:$H$3000,COUNTIF($H$8:$H$3000,"?*")),"")</f>
        <v>0</v>
      </c>
    </row>
    <row r="713" spans="1:9" x14ac:dyDescent="0.25">
      <c r="A713" s="174">
        <f>--ISNUMBER(IFERROR(SEARCH('Project Costing'!#REF!,Services!I720,1),""))</f>
        <v>0</v>
      </c>
      <c r="B713" s="174" t="str">
        <f>IF(A713=1,COUNTIF($A$8:A713,1),"")</f>
        <v/>
      </c>
      <c r="C713" s="174"/>
      <c r="D713" s="157">
        <f>IFERROR($C$8:INDEX($C$8:$C$3000,COUNTIF($C$8:$C$3000,"?*")),"")</f>
        <v>0</v>
      </c>
      <c r="E713" s="174"/>
      <c r="F713" s="174">
        <f>--ISNUMBER(IFERROR(SEARCH('Project Costing'!#REF!,Services!I720,1),""))</f>
        <v>0</v>
      </c>
      <c r="G713" s="174" t="str">
        <f>IF(F713=1,COUNTIF($F$8:F713,1),"")</f>
        <v/>
      </c>
      <c r="H713" s="174"/>
      <c r="I713" s="157">
        <f>IFERROR($H$8:INDEX($H$8:$H$3000,COUNTIF($H$8:$H$3000,"?*")),"")</f>
        <v>0</v>
      </c>
    </row>
    <row r="714" spans="1:9" x14ac:dyDescent="0.25">
      <c r="A714" s="174">
        <f>--ISNUMBER(IFERROR(SEARCH('Project Costing'!#REF!,Services!I721,1),""))</f>
        <v>0</v>
      </c>
      <c r="B714" s="174" t="str">
        <f>IF(A714=1,COUNTIF($A$8:A714,1),"")</f>
        <v/>
      </c>
      <c r="C714" s="174"/>
      <c r="D714" s="157">
        <f>IFERROR($C$8:INDEX($C$8:$C$3000,COUNTIF($C$8:$C$3000,"?*")),"")</f>
        <v>0</v>
      </c>
      <c r="E714" s="174"/>
      <c r="F714" s="174">
        <f>--ISNUMBER(IFERROR(SEARCH('Project Costing'!#REF!,Services!I721,1),""))</f>
        <v>0</v>
      </c>
      <c r="G714" s="174" t="str">
        <f>IF(F714=1,COUNTIF($F$8:F714,1),"")</f>
        <v/>
      </c>
      <c r="H714" s="174"/>
      <c r="I714" s="157">
        <f>IFERROR($H$8:INDEX($H$8:$H$3000,COUNTIF($H$8:$H$3000,"?*")),"")</f>
        <v>0</v>
      </c>
    </row>
    <row r="715" spans="1:9" x14ac:dyDescent="0.25">
      <c r="A715" s="174">
        <f>--ISNUMBER(IFERROR(SEARCH('Project Costing'!#REF!,Services!I722,1),""))</f>
        <v>0</v>
      </c>
      <c r="B715" s="174" t="str">
        <f>IF(A715=1,COUNTIF($A$8:A715,1),"")</f>
        <v/>
      </c>
      <c r="C715" s="174"/>
      <c r="D715" s="157">
        <f>IFERROR($C$8:INDEX($C$8:$C$3000,COUNTIF($C$8:$C$3000,"?*")),"")</f>
        <v>0</v>
      </c>
      <c r="E715" s="174"/>
      <c r="F715" s="174">
        <f>--ISNUMBER(IFERROR(SEARCH('Project Costing'!#REF!,Services!I722,1),""))</f>
        <v>0</v>
      </c>
      <c r="G715" s="174" t="str">
        <f>IF(F715=1,COUNTIF($F$8:F715,1),"")</f>
        <v/>
      </c>
      <c r="H715" s="174"/>
      <c r="I715" s="157">
        <f>IFERROR($H$8:INDEX($H$8:$H$3000,COUNTIF($H$8:$H$3000,"?*")),"")</f>
        <v>0</v>
      </c>
    </row>
    <row r="716" spans="1:9" x14ac:dyDescent="0.25">
      <c r="A716" s="174">
        <f>--ISNUMBER(IFERROR(SEARCH('Project Costing'!#REF!,Services!I723,1),""))</f>
        <v>0</v>
      </c>
      <c r="B716" s="174" t="str">
        <f>IF(A716=1,COUNTIF($A$8:A716,1),"")</f>
        <v/>
      </c>
      <c r="C716" s="174"/>
      <c r="D716" s="157">
        <f>IFERROR($C$8:INDEX($C$8:$C$3000,COUNTIF($C$8:$C$3000,"?*")),"")</f>
        <v>0</v>
      </c>
      <c r="E716" s="174"/>
      <c r="F716" s="174">
        <f>--ISNUMBER(IFERROR(SEARCH('Project Costing'!#REF!,Services!I723,1),""))</f>
        <v>0</v>
      </c>
      <c r="G716" s="174" t="str">
        <f>IF(F716=1,COUNTIF($F$8:F716,1),"")</f>
        <v/>
      </c>
      <c r="H716" s="174"/>
      <c r="I716" s="157">
        <f>IFERROR($H$8:INDEX($H$8:$H$3000,COUNTIF($H$8:$H$3000,"?*")),"")</f>
        <v>0</v>
      </c>
    </row>
    <row r="717" spans="1:9" x14ac:dyDescent="0.25">
      <c r="A717" s="174">
        <f>--ISNUMBER(IFERROR(SEARCH('Project Costing'!#REF!,Services!I724,1),""))</f>
        <v>0</v>
      </c>
      <c r="B717" s="174" t="str">
        <f>IF(A717=1,COUNTIF($A$8:A717,1),"")</f>
        <v/>
      </c>
      <c r="C717" s="174"/>
      <c r="D717" s="157">
        <f>IFERROR($C$8:INDEX($C$8:$C$3000,COUNTIF($C$8:$C$3000,"?*")),"")</f>
        <v>0</v>
      </c>
      <c r="E717" s="174"/>
      <c r="F717" s="174">
        <f>--ISNUMBER(IFERROR(SEARCH('Project Costing'!#REF!,Services!I724,1),""))</f>
        <v>0</v>
      </c>
      <c r="G717" s="174" t="str">
        <f>IF(F717=1,COUNTIF($F$8:F717,1),"")</f>
        <v/>
      </c>
      <c r="H717" s="174"/>
      <c r="I717" s="157">
        <f>IFERROR($H$8:INDEX($H$8:$H$3000,COUNTIF($H$8:$H$3000,"?*")),"")</f>
        <v>0</v>
      </c>
    </row>
    <row r="718" spans="1:9" x14ac:dyDescent="0.25">
      <c r="A718" s="174">
        <f>--ISNUMBER(IFERROR(SEARCH('Project Costing'!#REF!,Services!I725,1),""))</f>
        <v>0</v>
      </c>
      <c r="B718" s="174" t="str">
        <f>IF(A718=1,COUNTIF($A$8:A718,1),"")</f>
        <v/>
      </c>
      <c r="C718" s="174"/>
      <c r="D718" s="157">
        <f>IFERROR($C$8:INDEX($C$8:$C$3000,COUNTIF($C$8:$C$3000,"?*")),"")</f>
        <v>0</v>
      </c>
      <c r="E718" s="174"/>
      <c r="F718" s="174">
        <f>--ISNUMBER(IFERROR(SEARCH('Project Costing'!#REF!,Services!I725,1),""))</f>
        <v>0</v>
      </c>
      <c r="G718" s="174" t="str">
        <f>IF(F718=1,COUNTIF($F$8:F718,1),"")</f>
        <v/>
      </c>
      <c r="H718" s="174"/>
      <c r="I718" s="157">
        <f>IFERROR($H$8:INDEX($H$8:$H$3000,COUNTIF($H$8:$H$3000,"?*")),"")</f>
        <v>0</v>
      </c>
    </row>
    <row r="719" spans="1:9" x14ac:dyDescent="0.25">
      <c r="A719" s="174">
        <f>--ISNUMBER(IFERROR(SEARCH('Project Costing'!#REF!,Services!I726,1),""))</f>
        <v>0</v>
      </c>
      <c r="B719" s="174" t="str">
        <f>IF(A719=1,COUNTIF($A$8:A719,1),"")</f>
        <v/>
      </c>
      <c r="C719" s="174"/>
      <c r="D719" s="157">
        <f>IFERROR($C$8:INDEX($C$8:$C$3000,COUNTIF($C$8:$C$3000,"?*")),"")</f>
        <v>0</v>
      </c>
      <c r="E719" s="174"/>
      <c r="F719" s="174">
        <f>--ISNUMBER(IFERROR(SEARCH('Project Costing'!#REF!,Services!I726,1),""))</f>
        <v>0</v>
      </c>
      <c r="G719" s="174" t="str">
        <f>IF(F719=1,COUNTIF($F$8:F719,1),"")</f>
        <v/>
      </c>
      <c r="H719" s="174"/>
      <c r="I719" s="157">
        <f>IFERROR($H$8:INDEX($H$8:$H$3000,COUNTIF($H$8:$H$3000,"?*")),"")</f>
        <v>0</v>
      </c>
    </row>
    <row r="720" spans="1:9" x14ac:dyDescent="0.25">
      <c r="A720" s="174">
        <f>--ISNUMBER(IFERROR(SEARCH('Project Costing'!#REF!,Services!I727,1),""))</f>
        <v>0</v>
      </c>
      <c r="B720" s="174" t="str">
        <f>IF(A720=1,COUNTIF($A$8:A720,1),"")</f>
        <v/>
      </c>
      <c r="C720" s="174"/>
      <c r="D720" s="157">
        <f>IFERROR($C$8:INDEX($C$8:$C$3000,COUNTIF($C$8:$C$3000,"?*")),"")</f>
        <v>0</v>
      </c>
      <c r="E720" s="174"/>
      <c r="F720" s="174">
        <f>--ISNUMBER(IFERROR(SEARCH('Project Costing'!#REF!,Services!I727,1),""))</f>
        <v>0</v>
      </c>
      <c r="G720" s="174" t="str">
        <f>IF(F720=1,COUNTIF($F$8:F720,1),"")</f>
        <v/>
      </c>
      <c r="H720" s="174"/>
      <c r="I720" s="157">
        <f>IFERROR($H$8:INDEX($H$8:$H$3000,COUNTIF($H$8:$H$3000,"?*")),"")</f>
        <v>0</v>
      </c>
    </row>
    <row r="721" spans="1:9" x14ac:dyDescent="0.25">
      <c r="A721" s="174">
        <f>--ISNUMBER(IFERROR(SEARCH('Project Costing'!#REF!,Services!I728,1),""))</f>
        <v>0</v>
      </c>
      <c r="B721" s="174" t="str">
        <f>IF(A721=1,COUNTIF($A$8:A721,1),"")</f>
        <v/>
      </c>
      <c r="C721" s="174"/>
      <c r="D721" s="157">
        <f>IFERROR($C$8:INDEX($C$8:$C$3000,COUNTIF($C$8:$C$3000,"?*")),"")</f>
        <v>0</v>
      </c>
      <c r="E721" s="174"/>
      <c r="F721" s="174">
        <f>--ISNUMBER(IFERROR(SEARCH('Project Costing'!#REF!,Services!I728,1),""))</f>
        <v>0</v>
      </c>
      <c r="G721" s="174" t="str">
        <f>IF(F721=1,COUNTIF($F$8:F721,1),"")</f>
        <v/>
      </c>
      <c r="H721" s="174"/>
      <c r="I721" s="157">
        <f>IFERROR($H$8:INDEX($H$8:$H$3000,COUNTIF($H$8:$H$3000,"?*")),"")</f>
        <v>0</v>
      </c>
    </row>
    <row r="722" spans="1:9" x14ac:dyDescent="0.25">
      <c r="A722" s="174">
        <f>--ISNUMBER(IFERROR(SEARCH('Project Costing'!#REF!,Services!I729,1),""))</f>
        <v>0</v>
      </c>
      <c r="B722" s="174" t="str">
        <f>IF(A722=1,COUNTIF($A$8:A722,1),"")</f>
        <v/>
      </c>
      <c r="C722" s="174"/>
      <c r="D722" s="157">
        <f>IFERROR($C$8:INDEX($C$8:$C$3000,COUNTIF($C$8:$C$3000,"?*")),"")</f>
        <v>0</v>
      </c>
      <c r="E722" s="174"/>
      <c r="F722" s="174">
        <f>--ISNUMBER(IFERROR(SEARCH('Project Costing'!#REF!,Services!I729,1),""))</f>
        <v>0</v>
      </c>
      <c r="G722" s="174" t="str">
        <f>IF(F722=1,COUNTIF($F$8:F722,1),"")</f>
        <v/>
      </c>
      <c r="H722" s="174"/>
      <c r="I722" s="157">
        <f>IFERROR($H$8:INDEX($H$8:$H$3000,COUNTIF($H$8:$H$3000,"?*")),"")</f>
        <v>0</v>
      </c>
    </row>
    <row r="723" spans="1:9" x14ac:dyDescent="0.25">
      <c r="A723" s="174">
        <f>--ISNUMBER(IFERROR(SEARCH('Project Costing'!#REF!,Services!I730,1),""))</f>
        <v>0</v>
      </c>
      <c r="B723" s="174" t="str">
        <f>IF(A723=1,COUNTIF($A$8:A723,1),"")</f>
        <v/>
      </c>
      <c r="C723" s="174"/>
      <c r="D723" s="157">
        <f>IFERROR($C$8:INDEX($C$8:$C$3000,COUNTIF($C$8:$C$3000,"?*")),"")</f>
        <v>0</v>
      </c>
      <c r="E723" s="174"/>
      <c r="F723" s="174">
        <f>--ISNUMBER(IFERROR(SEARCH('Project Costing'!#REF!,Services!I730,1),""))</f>
        <v>0</v>
      </c>
      <c r="G723" s="174" t="str">
        <f>IF(F723=1,COUNTIF($F$8:F723,1),"")</f>
        <v/>
      </c>
      <c r="H723" s="174"/>
      <c r="I723" s="157">
        <f>IFERROR($H$8:INDEX($H$8:$H$3000,COUNTIF($H$8:$H$3000,"?*")),"")</f>
        <v>0</v>
      </c>
    </row>
    <row r="724" spans="1:9" x14ac:dyDescent="0.25">
      <c r="A724" s="174">
        <f>--ISNUMBER(IFERROR(SEARCH('Project Costing'!#REF!,Services!I731,1),""))</f>
        <v>0</v>
      </c>
      <c r="B724" s="174" t="str">
        <f>IF(A724=1,COUNTIF($A$8:A724,1),"")</f>
        <v/>
      </c>
      <c r="C724" s="174"/>
      <c r="D724" s="157">
        <f>IFERROR($C$8:INDEX($C$8:$C$3000,COUNTIF($C$8:$C$3000,"?*")),"")</f>
        <v>0</v>
      </c>
      <c r="E724" s="174"/>
      <c r="F724" s="174">
        <f>--ISNUMBER(IFERROR(SEARCH('Project Costing'!#REF!,Services!I731,1),""))</f>
        <v>0</v>
      </c>
      <c r="G724" s="174" t="str">
        <f>IF(F724=1,COUNTIF($F$8:F724,1),"")</f>
        <v/>
      </c>
      <c r="H724" s="174"/>
      <c r="I724" s="157">
        <f>IFERROR($H$8:INDEX($H$8:$H$3000,COUNTIF($H$8:$H$3000,"?*")),"")</f>
        <v>0</v>
      </c>
    </row>
    <row r="725" spans="1:9" x14ac:dyDescent="0.25">
      <c r="A725" s="174">
        <f>--ISNUMBER(IFERROR(SEARCH('Project Costing'!#REF!,Services!I732,1),""))</f>
        <v>0</v>
      </c>
      <c r="B725" s="174" t="str">
        <f>IF(A725=1,COUNTIF($A$8:A725,1),"")</f>
        <v/>
      </c>
      <c r="C725" s="174"/>
      <c r="D725" s="157">
        <f>IFERROR($C$8:INDEX($C$8:$C$3000,COUNTIF($C$8:$C$3000,"?*")),"")</f>
        <v>0</v>
      </c>
      <c r="E725" s="174"/>
      <c r="F725" s="174">
        <f>--ISNUMBER(IFERROR(SEARCH('Project Costing'!#REF!,Services!I732,1),""))</f>
        <v>0</v>
      </c>
      <c r="G725" s="174" t="str">
        <f>IF(F725=1,COUNTIF($F$8:F725,1),"")</f>
        <v/>
      </c>
      <c r="H725" s="174"/>
      <c r="I725" s="157">
        <f>IFERROR($H$8:INDEX($H$8:$H$3000,COUNTIF($H$8:$H$3000,"?*")),"")</f>
        <v>0</v>
      </c>
    </row>
    <row r="726" spans="1:9" x14ac:dyDescent="0.25">
      <c r="A726" s="174">
        <f>--ISNUMBER(IFERROR(SEARCH('Project Costing'!#REF!,Services!I733,1),""))</f>
        <v>0</v>
      </c>
      <c r="B726" s="174" t="str">
        <f>IF(A726=1,COUNTIF($A$8:A726,1),"")</f>
        <v/>
      </c>
      <c r="C726" s="174"/>
      <c r="D726" s="157">
        <f>IFERROR($C$8:INDEX($C$8:$C$3000,COUNTIF($C$8:$C$3000,"?*")),"")</f>
        <v>0</v>
      </c>
      <c r="E726" s="174"/>
      <c r="F726" s="174">
        <f>--ISNUMBER(IFERROR(SEARCH('Project Costing'!#REF!,Services!I733,1),""))</f>
        <v>0</v>
      </c>
      <c r="G726" s="174" t="str">
        <f>IF(F726=1,COUNTIF($F$8:F726,1),"")</f>
        <v/>
      </c>
      <c r="H726" s="174"/>
      <c r="I726" s="157">
        <f>IFERROR($H$8:INDEX($H$8:$H$3000,COUNTIF($H$8:$H$3000,"?*")),"")</f>
        <v>0</v>
      </c>
    </row>
    <row r="727" spans="1:9" x14ac:dyDescent="0.25">
      <c r="A727" s="174">
        <f>--ISNUMBER(IFERROR(SEARCH('Project Costing'!#REF!,Services!I734,1),""))</f>
        <v>0</v>
      </c>
      <c r="B727" s="174" t="str">
        <f>IF(A727=1,COUNTIF($A$8:A727,1),"")</f>
        <v/>
      </c>
      <c r="C727" s="174"/>
      <c r="D727" s="157">
        <f>IFERROR($C$8:INDEX($C$8:$C$3000,COUNTIF($C$8:$C$3000,"?*")),"")</f>
        <v>0</v>
      </c>
      <c r="E727" s="174"/>
      <c r="F727" s="174">
        <f>--ISNUMBER(IFERROR(SEARCH('Project Costing'!#REF!,Services!I734,1),""))</f>
        <v>0</v>
      </c>
      <c r="G727" s="174" t="str">
        <f>IF(F727=1,COUNTIF($F$8:F727,1),"")</f>
        <v/>
      </c>
      <c r="H727" s="174"/>
      <c r="I727" s="157">
        <f>IFERROR($H$8:INDEX($H$8:$H$3000,COUNTIF($H$8:$H$3000,"?*")),"")</f>
        <v>0</v>
      </c>
    </row>
    <row r="728" spans="1:9" x14ac:dyDescent="0.25">
      <c r="A728" s="174">
        <f>--ISNUMBER(IFERROR(SEARCH('Project Costing'!#REF!,Services!I735,1),""))</f>
        <v>0</v>
      </c>
      <c r="B728" s="174" t="str">
        <f>IF(A728=1,COUNTIF($A$8:A728,1),"")</f>
        <v/>
      </c>
      <c r="C728" s="174"/>
      <c r="D728" s="157">
        <f>IFERROR($C$8:INDEX($C$8:$C$3000,COUNTIF($C$8:$C$3000,"?*")),"")</f>
        <v>0</v>
      </c>
      <c r="E728" s="174"/>
      <c r="F728" s="174">
        <f>--ISNUMBER(IFERROR(SEARCH('Project Costing'!#REF!,Services!I735,1),""))</f>
        <v>0</v>
      </c>
      <c r="G728" s="174" t="str">
        <f>IF(F728=1,COUNTIF($F$8:F728,1),"")</f>
        <v/>
      </c>
      <c r="H728" s="174"/>
      <c r="I728" s="157">
        <f>IFERROR($H$8:INDEX($H$8:$H$3000,COUNTIF($H$8:$H$3000,"?*")),"")</f>
        <v>0</v>
      </c>
    </row>
    <row r="729" spans="1:9" x14ac:dyDescent="0.25">
      <c r="A729" s="174">
        <f>--ISNUMBER(IFERROR(SEARCH('Project Costing'!#REF!,Services!I736,1),""))</f>
        <v>0</v>
      </c>
      <c r="B729" s="174" t="str">
        <f>IF(A729=1,COUNTIF($A$8:A729,1),"")</f>
        <v/>
      </c>
      <c r="C729" s="174"/>
      <c r="D729" s="157">
        <f>IFERROR($C$8:INDEX($C$8:$C$3000,COUNTIF($C$8:$C$3000,"?*")),"")</f>
        <v>0</v>
      </c>
      <c r="E729" s="174"/>
      <c r="F729" s="174">
        <f>--ISNUMBER(IFERROR(SEARCH('Project Costing'!#REF!,Services!I736,1),""))</f>
        <v>0</v>
      </c>
      <c r="G729" s="174" t="str">
        <f>IF(F729=1,COUNTIF($F$8:F729,1),"")</f>
        <v/>
      </c>
      <c r="H729" s="174"/>
      <c r="I729" s="157">
        <f>IFERROR($H$8:INDEX($H$8:$H$3000,COUNTIF($H$8:$H$3000,"?*")),"")</f>
        <v>0</v>
      </c>
    </row>
    <row r="730" spans="1:9" x14ac:dyDescent="0.25">
      <c r="A730" s="174">
        <f>--ISNUMBER(IFERROR(SEARCH('Project Costing'!#REF!,Services!I737,1),""))</f>
        <v>0</v>
      </c>
      <c r="B730" s="174" t="str">
        <f>IF(A730=1,COUNTIF($A$8:A730,1),"")</f>
        <v/>
      </c>
      <c r="C730" s="174"/>
      <c r="D730" s="157">
        <f>IFERROR($C$8:INDEX($C$8:$C$3000,COUNTIF($C$8:$C$3000,"?*")),"")</f>
        <v>0</v>
      </c>
      <c r="E730" s="174"/>
      <c r="F730" s="174">
        <f>--ISNUMBER(IFERROR(SEARCH('Project Costing'!#REF!,Services!I737,1),""))</f>
        <v>0</v>
      </c>
      <c r="G730" s="174" t="str">
        <f>IF(F730=1,COUNTIF($F$8:F730,1),"")</f>
        <v/>
      </c>
      <c r="H730" s="174"/>
      <c r="I730" s="157">
        <f>IFERROR($H$8:INDEX($H$8:$H$3000,COUNTIF($H$8:$H$3000,"?*")),"")</f>
        <v>0</v>
      </c>
    </row>
    <row r="731" spans="1:9" x14ac:dyDescent="0.25">
      <c r="A731" s="174">
        <f>--ISNUMBER(IFERROR(SEARCH('Project Costing'!#REF!,Services!I738,1),""))</f>
        <v>0</v>
      </c>
      <c r="B731" s="174" t="str">
        <f>IF(A731=1,COUNTIF($A$8:A731,1),"")</f>
        <v/>
      </c>
      <c r="C731" s="174"/>
      <c r="D731" s="157">
        <f>IFERROR($C$8:INDEX($C$8:$C$3000,COUNTIF($C$8:$C$3000,"?*")),"")</f>
        <v>0</v>
      </c>
      <c r="E731" s="174"/>
      <c r="F731" s="174">
        <f>--ISNUMBER(IFERROR(SEARCH('Project Costing'!#REF!,Services!I738,1),""))</f>
        <v>0</v>
      </c>
      <c r="G731" s="174" t="str">
        <f>IF(F731=1,COUNTIF($F$8:F731,1),"")</f>
        <v/>
      </c>
      <c r="H731" s="174"/>
      <c r="I731" s="157">
        <f>IFERROR($H$8:INDEX($H$8:$H$3000,COUNTIF($H$8:$H$3000,"?*")),"")</f>
        <v>0</v>
      </c>
    </row>
    <row r="732" spans="1:9" x14ac:dyDescent="0.25">
      <c r="A732" s="174">
        <f>--ISNUMBER(IFERROR(SEARCH('Project Costing'!#REF!,Services!I739,1),""))</f>
        <v>0</v>
      </c>
      <c r="B732" s="174" t="str">
        <f>IF(A732=1,COUNTIF($A$8:A732,1),"")</f>
        <v/>
      </c>
      <c r="C732" s="174"/>
      <c r="D732" s="157">
        <f>IFERROR($C$8:INDEX($C$8:$C$3000,COUNTIF($C$8:$C$3000,"?*")),"")</f>
        <v>0</v>
      </c>
      <c r="E732" s="174"/>
      <c r="F732" s="174">
        <f>--ISNUMBER(IFERROR(SEARCH('Project Costing'!#REF!,Services!I739,1),""))</f>
        <v>0</v>
      </c>
      <c r="G732" s="174" t="str">
        <f>IF(F732=1,COUNTIF($F$8:F732,1),"")</f>
        <v/>
      </c>
      <c r="H732" s="174"/>
      <c r="I732" s="157">
        <f>IFERROR($H$8:INDEX($H$8:$H$3000,COUNTIF($H$8:$H$3000,"?*")),"")</f>
        <v>0</v>
      </c>
    </row>
    <row r="733" spans="1:9" x14ac:dyDescent="0.25">
      <c r="A733" s="174">
        <f>--ISNUMBER(IFERROR(SEARCH('Project Costing'!#REF!,Services!I740,1),""))</f>
        <v>0</v>
      </c>
      <c r="B733" s="174" t="str">
        <f>IF(A733=1,COUNTIF($A$8:A733,1),"")</f>
        <v/>
      </c>
      <c r="C733" s="174"/>
      <c r="D733" s="157">
        <f>IFERROR($C$8:INDEX($C$8:$C$3000,COUNTIF($C$8:$C$3000,"?*")),"")</f>
        <v>0</v>
      </c>
      <c r="E733" s="174"/>
      <c r="F733" s="174">
        <f>--ISNUMBER(IFERROR(SEARCH('Project Costing'!#REF!,Services!I740,1),""))</f>
        <v>0</v>
      </c>
      <c r="G733" s="174" t="str">
        <f>IF(F733=1,COUNTIF($F$8:F733,1),"")</f>
        <v/>
      </c>
      <c r="H733" s="174"/>
      <c r="I733" s="157">
        <f>IFERROR($H$8:INDEX($H$8:$H$3000,COUNTIF($H$8:$H$3000,"?*")),"")</f>
        <v>0</v>
      </c>
    </row>
    <row r="734" spans="1:9" x14ac:dyDescent="0.25">
      <c r="A734" s="174">
        <f>--ISNUMBER(IFERROR(SEARCH('Project Costing'!#REF!,Services!I741,1),""))</f>
        <v>0</v>
      </c>
      <c r="B734" s="174" t="str">
        <f>IF(A734=1,COUNTIF($A$8:A734,1),"")</f>
        <v/>
      </c>
      <c r="C734" s="174"/>
      <c r="D734" s="157">
        <f>IFERROR($C$8:INDEX($C$8:$C$3000,COUNTIF($C$8:$C$3000,"?*")),"")</f>
        <v>0</v>
      </c>
      <c r="E734" s="174"/>
      <c r="F734" s="174">
        <f>--ISNUMBER(IFERROR(SEARCH('Project Costing'!#REF!,Services!I741,1),""))</f>
        <v>0</v>
      </c>
      <c r="G734" s="174" t="str">
        <f>IF(F734=1,COUNTIF($F$8:F734,1),"")</f>
        <v/>
      </c>
      <c r="H734" s="174"/>
      <c r="I734" s="157">
        <f>IFERROR($H$8:INDEX($H$8:$H$3000,COUNTIF($H$8:$H$3000,"?*")),"")</f>
        <v>0</v>
      </c>
    </row>
    <row r="735" spans="1:9" x14ac:dyDescent="0.25">
      <c r="A735" s="174">
        <f>--ISNUMBER(IFERROR(SEARCH('Project Costing'!#REF!,Services!I742,1),""))</f>
        <v>0</v>
      </c>
      <c r="B735" s="174" t="str">
        <f>IF(A735=1,COUNTIF($A$8:A735,1),"")</f>
        <v/>
      </c>
      <c r="C735" s="174"/>
      <c r="D735" s="157">
        <f>IFERROR($C$8:INDEX($C$8:$C$3000,COUNTIF($C$8:$C$3000,"?*")),"")</f>
        <v>0</v>
      </c>
      <c r="E735" s="174"/>
      <c r="F735" s="174">
        <f>--ISNUMBER(IFERROR(SEARCH('Project Costing'!#REF!,Services!I742,1),""))</f>
        <v>0</v>
      </c>
      <c r="G735" s="174" t="str">
        <f>IF(F735=1,COUNTIF($F$8:F735,1),"")</f>
        <v/>
      </c>
      <c r="H735" s="174"/>
      <c r="I735" s="157">
        <f>IFERROR($H$8:INDEX($H$8:$H$3000,COUNTIF($H$8:$H$3000,"?*")),"")</f>
        <v>0</v>
      </c>
    </row>
    <row r="736" spans="1:9" x14ac:dyDescent="0.25">
      <c r="A736" s="174">
        <f>--ISNUMBER(IFERROR(SEARCH('Project Costing'!#REF!,Services!I743,1),""))</f>
        <v>0</v>
      </c>
      <c r="B736" s="174" t="str">
        <f>IF(A736=1,COUNTIF($A$8:A736,1),"")</f>
        <v/>
      </c>
      <c r="C736" s="174"/>
      <c r="D736" s="157">
        <f>IFERROR($C$8:INDEX($C$8:$C$3000,COUNTIF($C$8:$C$3000,"?*")),"")</f>
        <v>0</v>
      </c>
      <c r="E736" s="174"/>
      <c r="F736" s="174">
        <f>--ISNUMBER(IFERROR(SEARCH('Project Costing'!#REF!,Services!I743,1),""))</f>
        <v>0</v>
      </c>
      <c r="G736" s="174" t="str">
        <f>IF(F736=1,COUNTIF($F$8:F736,1),"")</f>
        <v/>
      </c>
      <c r="H736" s="174"/>
      <c r="I736" s="157">
        <f>IFERROR($H$8:INDEX($H$8:$H$3000,COUNTIF($H$8:$H$3000,"?*")),"")</f>
        <v>0</v>
      </c>
    </row>
    <row r="737" spans="1:9" x14ac:dyDescent="0.25">
      <c r="A737" s="174">
        <f>--ISNUMBER(IFERROR(SEARCH('Project Costing'!#REF!,Services!I744,1),""))</f>
        <v>0</v>
      </c>
      <c r="B737" s="174" t="str">
        <f>IF(A737=1,COUNTIF($A$8:A737,1),"")</f>
        <v/>
      </c>
      <c r="C737" s="174"/>
      <c r="D737" s="157">
        <f>IFERROR($C$8:INDEX($C$8:$C$3000,COUNTIF($C$8:$C$3000,"?*")),"")</f>
        <v>0</v>
      </c>
      <c r="E737" s="174"/>
      <c r="F737" s="174">
        <f>--ISNUMBER(IFERROR(SEARCH('Project Costing'!#REF!,Services!I744,1),""))</f>
        <v>0</v>
      </c>
      <c r="G737" s="174" t="str">
        <f>IF(F737=1,COUNTIF($F$8:F737,1),"")</f>
        <v/>
      </c>
      <c r="H737" s="174"/>
      <c r="I737" s="157">
        <f>IFERROR($H$8:INDEX($H$8:$H$3000,COUNTIF($H$8:$H$3000,"?*")),"")</f>
        <v>0</v>
      </c>
    </row>
    <row r="738" spans="1:9" x14ac:dyDescent="0.25">
      <c r="A738" s="174">
        <f>--ISNUMBER(IFERROR(SEARCH('Project Costing'!#REF!,Services!I745,1),""))</f>
        <v>0</v>
      </c>
      <c r="B738" s="174" t="str">
        <f>IF(A738=1,COUNTIF($A$8:A738,1),"")</f>
        <v/>
      </c>
      <c r="C738" s="174"/>
      <c r="D738" s="157">
        <f>IFERROR($C$8:INDEX($C$8:$C$3000,COUNTIF($C$8:$C$3000,"?*")),"")</f>
        <v>0</v>
      </c>
      <c r="E738" s="174"/>
      <c r="F738" s="174">
        <f>--ISNUMBER(IFERROR(SEARCH('Project Costing'!#REF!,Services!I745,1),""))</f>
        <v>0</v>
      </c>
      <c r="G738" s="174" t="str">
        <f>IF(F738=1,COUNTIF($F$8:F738,1),"")</f>
        <v/>
      </c>
      <c r="H738" s="174"/>
      <c r="I738" s="157">
        <f>IFERROR($H$8:INDEX($H$8:$H$3000,COUNTIF($H$8:$H$3000,"?*")),"")</f>
        <v>0</v>
      </c>
    </row>
    <row r="739" spans="1:9" x14ac:dyDescent="0.25">
      <c r="A739" s="174">
        <f>--ISNUMBER(IFERROR(SEARCH('Project Costing'!#REF!,Services!I746,1),""))</f>
        <v>0</v>
      </c>
      <c r="B739" s="174" t="str">
        <f>IF(A739=1,COUNTIF($A$8:A739,1),"")</f>
        <v/>
      </c>
      <c r="C739" s="174"/>
      <c r="D739" s="157">
        <f>IFERROR($C$8:INDEX($C$8:$C$3000,COUNTIF($C$8:$C$3000,"?*")),"")</f>
        <v>0</v>
      </c>
      <c r="E739" s="174"/>
      <c r="F739" s="174">
        <f>--ISNUMBER(IFERROR(SEARCH('Project Costing'!#REF!,Services!I746,1),""))</f>
        <v>0</v>
      </c>
      <c r="G739" s="174" t="str">
        <f>IF(F739=1,COUNTIF($F$8:F739,1),"")</f>
        <v/>
      </c>
      <c r="H739" s="174"/>
      <c r="I739" s="157">
        <f>IFERROR($H$8:INDEX($H$8:$H$3000,COUNTIF($H$8:$H$3000,"?*")),"")</f>
        <v>0</v>
      </c>
    </row>
    <row r="740" spans="1:9" x14ac:dyDescent="0.25">
      <c r="A740" s="174">
        <f>--ISNUMBER(IFERROR(SEARCH('Project Costing'!#REF!,Services!I747,1),""))</f>
        <v>0</v>
      </c>
      <c r="B740" s="174" t="str">
        <f>IF(A740=1,COUNTIF($A$8:A740,1),"")</f>
        <v/>
      </c>
      <c r="C740" s="174"/>
      <c r="D740" s="157">
        <f>IFERROR($C$8:INDEX($C$8:$C$3000,COUNTIF($C$8:$C$3000,"?*")),"")</f>
        <v>0</v>
      </c>
      <c r="E740" s="174"/>
      <c r="F740" s="174">
        <f>--ISNUMBER(IFERROR(SEARCH('Project Costing'!#REF!,Services!I747,1),""))</f>
        <v>0</v>
      </c>
      <c r="G740" s="174" t="str">
        <f>IF(F740=1,COUNTIF($F$8:F740,1),"")</f>
        <v/>
      </c>
      <c r="H740" s="174"/>
      <c r="I740" s="157">
        <f>IFERROR($H$8:INDEX($H$8:$H$3000,COUNTIF($H$8:$H$3000,"?*")),"")</f>
        <v>0</v>
      </c>
    </row>
    <row r="741" spans="1:9" x14ac:dyDescent="0.25">
      <c r="A741" s="174">
        <f>--ISNUMBER(IFERROR(SEARCH('Project Costing'!#REF!,Services!I748,1),""))</f>
        <v>0</v>
      </c>
      <c r="B741" s="174" t="str">
        <f>IF(A741=1,COUNTIF($A$8:A741,1),"")</f>
        <v/>
      </c>
      <c r="C741" s="174"/>
      <c r="D741" s="157">
        <f>IFERROR($C$8:INDEX($C$8:$C$3000,COUNTIF($C$8:$C$3000,"?*")),"")</f>
        <v>0</v>
      </c>
      <c r="E741" s="174"/>
      <c r="F741" s="174">
        <f>--ISNUMBER(IFERROR(SEARCH('Project Costing'!#REF!,Services!I748,1),""))</f>
        <v>0</v>
      </c>
      <c r="G741" s="174" t="str">
        <f>IF(F741=1,COUNTIF($F$8:F741,1),"")</f>
        <v/>
      </c>
      <c r="H741" s="174"/>
      <c r="I741" s="157">
        <f>IFERROR($H$8:INDEX($H$8:$H$3000,COUNTIF($H$8:$H$3000,"?*")),"")</f>
        <v>0</v>
      </c>
    </row>
    <row r="742" spans="1:9" x14ac:dyDescent="0.25">
      <c r="A742" s="174">
        <f>--ISNUMBER(IFERROR(SEARCH('Project Costing'!#REF!,Services!I749,1),""))</f>
        <v>0</v>
      </c>
      <c r="B742" s="174" t="str">
        <f>IF(A742=1,COUNTIF($A$8:A742,1),"")</f>
        <v/>
      </c>
      <c r="C742" s="174"/>
      <c r="D742" s="157">
        <f>IFERROR($C$8:INDEX($C$8:$C$3000,COUNTIF($C$8:$C$3000,"?*")),"")</f>
        <v>0</v>
      </c>
      <c r="E742" s="174"/>
      <c r="F742" s="174">
        <f>--ISNUMBER(IFERROR(SEARCH('Project Costing'!#REF!,Services!I749,1),""))</f>
        <v>0</v>
      </c>
      <c r="G742" s="174" t="str">
        <f>IF(F742=1,COUNTIF($F$8:F742,1),"")</f>
        <v/>
      </c>
      <c r="H742" s="174"/>
      <c r="I742" s="157">
        <f>IFERROR($H$8:INDEX($H$8:$H$3000,COUNTIF($H$8:$H$3000,"?*")),"")</f>
        <v>0</v>
      </c>
    </row>
    <row r="743" spans="1:9" x14ac:dyDescent="0.25">
      <c r="A743" s="174">
        <f>--ISNUMBER(IFERROR(SEARCH('Project Costing'!#REF!,Services!I750,1),""))</f>
        <v>0</v>
      </c>
      <c r="B743" s="174" t="str">
        <f>IF(A743=1,COUNTIF($A$8:A743,1),"")</f>
        <v/>
      </c>
      <c r="C743" s="174"/>
      <c r="D743" s="157">
        <f>IFERROR($C$8:INDEX($C$8:$C$3000,COUNTIF($C$8:$C$3000,"?*")),"")</f>
        <v>0</v>
      </c>
      <c r="E743" s="174"/>
      <c r="F743" s="174">
        <f>--ISNUMBER(IFERROR(SEARCH('Project Costing'!#REF!,Services!I750,1),""))</f>
        <v>0</v>
      </c>
      <c r="G743" s="174" t="str">
        <f>IF(F743=1,COUNTIF($F$8:F743,1),"")</f>
        <v/>
      </c>
      <c r="H743" s="174"/>
      <c r="I743" s="157">
        <f>IFERROR($H$8:INDEX($H$8:$H$3000,COUNTIF($H$8:$H$3000,"?*")),"")</f>
        <v>0</v>
      </c>
    </row>
    <row r="744" spans="1:9" x14ac:dyDescent="0.25">
      <c r="A744" s="174">
        <f>--ISNUMBER(IFERROR(SEARCH('Project Costing'!#REF!,Services!I751,1),""))</f>
        <v>0</v>
      </c>
      <c r="B744" s="174" t="str">
        <f>IF(A744=1,COUNTIF($A$8:A744,1),"")</f>
        <v/>
      </c>
      <c r="C744" s="174"/>
      <c r="D744" s="157">
        <f>IFERROR($C$8:INDEX($C$8:$C$3000,COUNTIF($C$8:$C$3000,"?*")),"")</f>
        <v>0</v>
      </c>
      <c r="E744" s="174"/>
      <c r="F744" s="174">
        <f>--ISNUMBER(IFERROR(SEARCH('Project Costing'!#REF!,Services!I751,1),""))</f>
        <v>0</v>
      </c>
      <c r="G744" s="174" t="str">
        <f>IF(F744=1,COUNTIF($F$8:F744,1),"")</f>
        <v/>
      </c>
      <c r="H744" s="174"/>
      <c r="I744" s="157">
        <f>IFERROR($H$8:INDEX($H$8:$H$3000,COUNTIF($H$8:$H$3000,"?*")),"")</f>
        <v>0</v>
      </c>
    </row>
    <row r="745" spans="1:9" x14ac:dyDescent="0.25">
      <c r="A745" s="174">
        <f>--ISNUMBER(IFERROR(SEARCH('Project Costing'!#REF!,Services!I752,1),""))</f>
        <v>0</v>
      </c>
      <c r="B745" s="174" t="str">
        <f>IF(A745=1,COUNTIF($A$8:A745,1),"")</f>
        <v/>
      </c>
      <c r="C745" s="174"/>
      <c r="D745" s="157">
        <f>IFERROR($C$8:INDEX($C$8:$C$3000,COUNTIF($C$8:$C$3000,"?*")),"")</f>
        <v>0</v>
      </c>
      <c r="E745" s="174"/>
      <c r="F745" s="174">
        <f>--ISNUMBER(IFERROR(SEARCH('Project Costing'!#REF!,Services!I752,1),""))</f>
        <v>0</v>
      </c>
      <c r="G745" s="174" t="str">
        <f>IF(F745=1,COUNTIF($F$8:F745,1),"")</f>
        <v/>
      </c>
      <c r="H745" s="174"/>
      <c r="I745" s="157">
        <f>IFERROR($H$8:INDEX($H$8:$H$3000,COUNTIF($H$8:$H$3000,"?*")),"")</f>
        <v>0</v>
      </c>
    </row>
    <row r="746" spans="1:9" x14ac:dyDescent="0.25">
      <c r="A746" s="174">
        <f>--ISNUMBER(IFERROR(SEARCH('Project Costing'!#REF!,Services!I753,1),""))</f>
        <v>0</v>
      </c>
      <c r="B746" s="174" t="str">
        <f>IF(A746=1,COUNTIF($A$8:A746,1),"")</f>
        <v/>
      </c>
      <c r="C746" s="174"/>
      <c r="D746" s="157">
        <f>IFERROR($C$8:INDEX($C$8:$C$3000,COUNTIF($C$8:$C$3000,"?*")),"")</f>
        <v>0</v>
      </c>
      <c r="E746" s="174"/>
      <c r="F746" s="174">
        <f>--ISNUMBER(IFERROR(SEARCH('Project Costing'!#REF!,Services!I753,1),""))</f>
        <v>0</v>
      </c>
      <c r="G746" s="174" t="str">
        <f>IF(F746=1,COUNTIF($F$8:F746,1),"")</f>
        <v/>
      </c>
      <c r="H746" s="174"/>
      <c r="I746" s="157">
        <f>IFERROR($H$8:INDEX($H$8:$H$3000,COUNTIF($H$8:$H$3000,"?*")),"")</f>
        <v>0</v>
      </c>
    </row>
    <row r="747" spans="1:9" x14ac:dyDescent="0.25">
      <c r="A747" s="174">
        <f>--ISNUMBER(IFERROR(SEARCH('Project Costing'!#REF!,Services!I754,1),""))</f>
        <v>0</v>
      </c>
      <c r="B747" s="174" t="str">
        <f>IF(A747=1,COUNTIF($A$8:A747,1),"")</f>
        <v/>
      </c>
      <c r="C747" s="174"/>
      <c r="D747" s="157">
        <f>IFERROR($C$8:INDEX($C$8:$C$3000,COUNTIF($C$8:$C$3000,"?*")),"")</f>
        <v>0</v>
      </c>
      <c r="E747" s="174"/>
      <c r="F747" s="174">
        <f>--ISNUMBER(IFERROR(SEARCH('Project Costing'!#REF!,Services!I754,1),""))</f>
        <v>0</v>
      </c>
      <c r="G747" s="174" t="str">
        <f>IF(F747=1,COUNTIF($F$8:F747,1),"")</f>
        <v/>
      </c>
      <c r="H747" s="174"/>
      <c r="I747" s="157">
        <f>IFERROR($H$8:INDEX($H$8:$H$3000,COUNTIF($H$8:$H$3000,"?*")),"")</f>
        <v>0</v>
      </c>
    </row>
    <row r="748" spans="1:9" x14ac:dyDescent="0.25">
      <c r="A748" s="174">
        <f>--ISNUMBER(IFERROR(SEARCH('Project Costing'!#REF!,Services!I755,1),""))</f>
        <v>0</v>
      </c>
      <c r="B748" s="174" t="str">
        <f>IF(A748=1,COUNTIF($A$8:A748,1),"")</f>
        <v/>
      </c>
      <c r="C748" s="174"/>
      <c r="D748" s="157">
        <f>IFERROR($C$8:INDEX($C$8:$C$3000,COUNTIF($C$8:$C$3000,"?*")),"")</f>
        <v>0</v>
      </c>
      <c r="E748" s="174"/>
      <c r="F748" s="174">
        <f>--ISNUMBER(IFERROR(SEARCH('Project Costing'!#REF!,Services!I755,1),""))</f>
        <v>0</v>
      </c>
      <c r="G748" s="174" t="str">
        <f>IF(F748=1,COUNTIF($F$8:F748,1),"")</f>
        <v/>
      </c>
      <c r="H748" s="174"/>
      <c r="I748" s="157">
        <f>IFERROR($H$8:INDEX($H$8:$H$3000,COUNTIF($H$8:$H$3000,"?*")),"")</f>
        <v>0</v>
      </c>
    </row>
    <row r="749" spans="1:9" x14ac:dyDescent="0.25">
      <c r="A749" s="174">
        <f>--ISNUMBER(IFERROR(SEARCH('Project Costing'!#REF!,Services!I756,1),""))</f>
        <v>0</v>
      </c>
      <c r="B749" s="174" t="str">
        <f>IF(A749=1,COUNTIF($A$8:A749,1),"")</f>
        <v/>
      </c>
      <c r="C749" s="174"/>
      <c r="D749" s="157">
        <f>IFERROR($C$8:INDEX($C$8:$C$3000,COUNTIF($C$8:$C$3000,"?*")),"")</f>
        <v>0</v>
      </c>
      <c r="E749" s="174"/>
      <c r="F749" s="174">
        <f>--ISNUMBER(IFERROR(SEARCH('Project Costing'!#REF!,Services!I756,1),""))</f>
        <v>0</v>
      </c>
      <c r="G749" s="174" t="str">
        <f>IF(F749=1,COUNTIF($F$8:F749,1),"")</f>
        <v/>
      </c>
      <c r="H749" s="174"/>
      <c r="I749" s="157">
        <f>IFERROR($H$8:INDEX($H$8:$H$3000,COUNTIF($H$8:$H$3000,"?*")),"")</f>
        <v>0</v>
      </c>
    </row>
    <row r="750" spans="1:9" x14ac:dyDescent="0.25">
      <c r="A750" s="174">
        <f>--ISNUMBER(IFERROR(SEARCH('Project Costing'!#REF!,Services!I757,1),""))</f>
        <v>0</v>
      </c>
      <c r="B750" s="174" t="str">
        <f>IF(A750=1,COUNTIF($A$8:A750,1),"")</f>
        <v/>
      </c>
      <c r="C750" s="174"/>
      <c r="D750" s="157">
        <f>IFERROR($C$8:INDEX($C$8:$C$3000,COUNTIF($C$8:$C$3000,"?*")),"")</f>
        <v>0</v>
      </c>
      <c r="E750" s="174"/>
      <c r="F750" s="174">
        <f>--ISNUMBER(IFERROR(SEARCH('Project Costing'!#REF!,Services!I757,1),""))</f>
        <v>0</v>
      </c>
      <c r="G750" s="174" t="str">
        <f>IF(F750=1,COUNTIF($F$8:F750,1),"")</f>
        <v/>
      </c>
      <c r="H750" s="174"/>
      <c r="I750" s="157">
        <f>IFERROR($H$8:INDEX($H$8:$H$3000,COUNTIF($H$8:$H$3000,"?*")),"")</f>
        <v>0</v>
      </c>
    </row>
    <row r="751" spans="1:9" x14ac:dyDescent="0.25">
      <c r="A751" s="174">
        <f>--ISNUMBER(IFERROR(SEARCH('Project Costing'!#REF!,Services!I758,1),""))</f>
        <v>0</v>
      </c>
      <c r="B751" s="174" t="str">
        <f>IF(A751=1,COUNTIF($A$8:A751,1),"")</f>
        <v/>
      </c>
      <c r="C751" s="174"/>
      <c r="D751" s="157">
        <f>IFERROR($C$8:INDEX($C$8:$C$3000,COUNTIF($C$8:$C$3000,"?*")),"")</f>
        <v>0</v>
      </c>
      <c r="E751" s="174"/>
      <c r="F751" s="174">
        <f>--ISNUMBER(IFERROR(SEARCH('Project Costing'!#REF!,Services!I758,1),""))</f>
        <v>0</v>
      </c>
      <c r="G751" s="174" t="str">
        <f>IF(F751=1,COUNTIF($F$8:F751,1),"")</f>
        <v/>
      </c>
      <c r="H751" s="174"/>
      <c r="I751" s="157">
        <f>IFERROR($H$8:INDEX($H$8:$H$3000,COUNTIF($H$8:$H$3000,"?*")),"")</f>
        <v>0</v>
      </c>
    </row>
    <row r="752" spans="1:9" x14ac:dyDescent="0.25">
      <c r="A752" s="174">
        <f>--ISNUMBER(IFERROR(SEARCH('Project Costing'!#REF!,Services!I759,1),""))</f>
        <v>0</v>
      </c>
      <c r="B752" s="174" t="str">
        <f>IF(A752=1,COUNTIF($A$8:A752,1),"")</f>
        <v/>
      </c>
      <c r="C752" s="174"/>
      <c r="D752" s="157">
        <f>IFERROR($C$8:INDEX($C$8:$C$3000,COUNTIF($C$8:$C$3000,"?*")),"")</f>
        <v>0</v>
      </c>
      <c r="E752" s="174"/>
      <c r="F752" s="174">
        <f>--ISNUMBER(IFERROR(SEARCH('Project Costing'!#REF!,Services!I759,1),""))</f>
        <v>0</v>
      </c>
      <c r="G752" s="174" t="str">
        <f>IF(F752=1,COUNTIF($F$8:F752,1),"")</f>
        <v/>
      </c>
      <c r="H752" s="174"/>
      <c r="I752" s="157">
        <f>IFERROR($H$8:INDEX($H$8:$H$3000,COUNTIF($H$8:$H$3000,"?*")),"")</f>
        <v>0</v>
      </c>
    </row>
    <row r="753" spans="1:9" x14ac:dyDescent="0.25">
      <c r="A753" s="174">
        <f>--ISNUMBER(IFERROR(SEARCH('Project Costing'!#REF!,Services!I760,1),""))</f>
        <v>0</v>
      </c>
      <c r="B753" s="174" t="str">
        <f>IF(A753=1,COUNTIF($A$8:A753,1),"")</f>
        <v/>
      </c>
      <c r="C753" s="174"/>
      <c r="D753" s="157">
        <f>IFERROR($C$8:INDEX($C$8:$C$3000,COUNTIF($C$8:$C$3000,"?*")),"")</f>
        <v>0</v>
      </c>
      <c r="E753" s="174"/>
      <c r="F753" s="174">
        <f>--ISNUMBER(IFERROR(SEARCH('Project Costing'!#REF!,Services!I760,1),""))</f>
        <v>0</v>
      </c>
      <c r="G753" s="174" t="str">
        <f>IF(F753=1,COUNTIF($F$8:F753,1),"")</f>
        <v/>
      </c>
      <c r="H753" s="174"/>
      <c r="I753" s="157">
        <f>IFERROR($H$8:INDEX($H$8:$H$3000,COUNTIF($H$8:$H$3000,"?*")),"")</f>
        <v>0</v>
      </c>
    </row>
    <row r="754" spans="1:9" x14ac:dyDescent="0.25">
      <c r="A754" s="174">
        <f>--ISNUMBER(IFERROR(SEARCH('Project Costing'!#REF!,Services!I761,1),""))</f>
        <v>0</v>
      </c>
      <c r="B754" s="174" t="str">
        <f>IF(A754=1,COUNTIF($A$8:A754,1),"")</f>
        <v/>
      </c>
      <c r="C754" s="174"/>
      <c r="D754" s="157">
        <f>IFERROR($C$8:INDEX($C$8:$C$3000,COUNTIF($C$8:$C$3000,"?*")),"")</f>
        <v>0</v>
      </c>
      <c r="E754" s="174"/>
      <c r="F754" s="174">
        <f>--ISNUMBER(IFERROR(SEARCH('Project Costing'!#REF!,Services!I761,1),""))</f>
        <v>0</v>
      </c>
      <c r="G754" s="174" t="str">
        <f>IF(F754=1,COUNTIF($F$8:F754,1),"")</f>
        <v/>
      </c>
      <c r="H754" s="174"/>
      <c r="I754" s="157">
        <f>IFERROR($H$8:INDEX($H$8:$H$3000,COUNTIF($H$8:$H$3000,"?*")),"")</f>
        <v>0</v>
      </c>
    </row>
    <row r="755" spans="1:9" x14ac:dyDescent="0.25">
      <c r="A755" s="174">
        <f>--ISNUMBER(IFERROR(SEARCH('Project Costing'!#REF!,Services!I762,1),""))</f>
        <v>0</v>
      </c>
      <c r="B755" s="174" t="str">
        <f>IF(A755=1,COUNTIF($A$8:A755,1),"")</f>
        <v/>
      </c>
      <c r="C755" s="174"/>
      <c r="D755" s="157">
        <f>IFERROR($C$8:INDEX($C$8:$C$3000,COUNTIF($C$8:$C$3000,"?*")),"")</f>
        <v>0</v>
      </c>
      <c r="E755" s="174"/>
      <c r="F755" s="174">
        <f>--ISNUMBER(IFERROR(SEARCH('Project Costing'!#REF!,Services!I762,1),""))</f>
        <v>0</v>
      </c>
      <c r="G755" s="174" t="str">
        <f>IF(F755=1,COUNTIF($F$8:F755,1),"")</f>
        <v/>
      </c>
      <c r="H755" s="174"/>
      <c r="I755" s="157">
        <f>IFERROR($H$8:INDEX($H$8:$H$3000,COUNTIF($H$8:$H$3000,"?*")),"")</f>
        <v>0</v>
      </c>
    </row>
    <row r="756" spans="1:9" x14ac:dyDescent="0.25">
      <c r="A756" s="174">
        <f>--ISNUMBER(IFERROR(SEARCH('Project Costing'!#REF!,Services!I763,1),""))</f>
        <v>0</v>
      </c>
      <c r="B756" s="174" t="str">
        <f>IF(A756=1,COUNTIF($A$8:A756,1),"")</f>
        <v/>
      </c>
      <c r="C756" s="174"/>
      <c r="D756" s="157">
        <f>IFERROR($C$8:INDEX($C$8:$C$3000,COUNTIF($C$8:$C$3000,"?*")),"")</f>
        <v>0</v>
      </c>
      <c r="E756" s="174"/>
      <c r="F756" s="174">
        <f>--ISNUMBER(IFERROR(SEARCH('Project Costing'!#REF!,Services!I763,1),""))</f>
        <v>0</v>
      </c>
      <c r="G756" s="174" t="str">
        <f>IF(F756=1,COUNTIF($F$8:F756,1),"")</f>
        <v/>
      </c>
      <c r="H756" s="174"/>
      <c r="I756" s="157">
        <f>IFERROR($H$8:INDEX($H$8:$H$3000,COUNTIF($H$8:$H$3000,"?*")),"")</f>
        <v>0</v>
      </c>
    </row>
    <row r="757" spans="1:9" x14ac:dyDescent="0.25">
      <c r="A757" s="174">
        <f>--ISNUMBER(IFERROR(SEARCH('Project Costing'!#REF!,Services!I764,1),""))</f>
        <v>0</v>
      </c>
      <c r="B757" s="174" t="str">
        <f>IF(A757=1,COUNTIF($A$8:A757,1),"")</f>
        <v/>
      </c>
      <c r="C757" s="174"/>
      <c r="D757" s="157">
        <f>IFERROR($C$8:INDEX($C$8:$C$3000,COUNTIF($C$8:$C$3000,"?*")),"")</f>
        <v>0</v>
      </c>
      <c r="E757" s="174"/>
      <c r="F757" s="174">
        <f>--ISNUMBER(IFERROR(SEARCH('Project Costing'!#REF!,Services!I764,1),""))</f>
        <v>0</v>
      </c>
      <c r="G757" s="174" t="str">
        <f>IF(F757=1,COUNTIF($F$8:F757,1),"")</f>
        <v/>
      </c>
      <c r="H757" s="174"/>
      <c r="I757" s="157">
        <f>IFERROR($H$8:INDEX($H$8:$H$3000,COUNTIF($H$8:$H$3000,"?*")),"")</f>
        <v>0</v>
      </c>
    </row>
    <row r="758" spans="1:9" x14ac:dyDescent="0.25">
      <c r="A758" s="174">
        <f>--ISNUMBER(IFERROR(SEARCH('Project Costing'!#REF!,Services!I765,1),""))</f>
        <v>0</v>
      </c>
      <c r="B758" s="174" t="str">
        <f>IF(A758=1,COUNTIF($A$8:A758,1),"")</f>
        <v/>
      </c>
      <c r="C758" s="174"/>
      <c r="D758" s="157">
        <f>IFERROR($C$8:INDEX($C$8:$C$3000,COUNTIF($C$8:$C$3000,"?*")),"")</f>
        <v>0</v>
      </c>
      <c r="E758" s="174"/>
      <c r="F758" s="174">
        <f>--ISNUMBER(IFERROR(SEARCH('Project Costing'!#REF!,Services!I765,1),""))</f>
        <v>0</v>
      </c>
      <c r="G758" s="174" t="str">
        <f>IF(F758=1,COUNTIF($F$8:F758,1),"")</f>
        <v/>
      </c>
      <c r="H758" s="174"/>
      <c r="I758" s="157">
        <f>IFERROR($H$8:INDEX($H$8:$H$3000,COUNTIF($H$8:$H$3000,"?*")),"")</f>
        <v>0</v>
      </c>
    </row>
    <row r="759" spans="1:9" x14ac:dyDescent="0.25">
      <c r="A759" s="174">
        <f>--ISNUMBER(IFERROR(SEARCH('Project Costing'!#REF!,Services!I766,1),""))</f>
        <v>0</v>
      </c>
      <c r="B759" s="174" t="str">
        <f>IF(A759=1,COUNTIF($A$8:A759,1),"")</f>
        <v/>
      </c>
      <c r="C759" s="174"/>
      <c r="D759" s="157">
        <f>IFERROR($C$8:INDEX($C$8:$C$3000,COUNTIF($C$8:$C$3000,"?*")),"")</f>
        <v>0</v>
      </c>
      <c r="E759" s="174"/>
      <c r="F759" s="174">
        <f>--ISNUMBER(IFERROR(SEARCH('Project Costing'!#REF!,Services!I766,1),""))</f>
        <v>0</v>
      </c>
      <c r="G759" s="174" t="str">
        <f>IF(F759=1,COUNTIF($F$8:F759,1),"")</f>
        <v/>
      </c>
      <c r="H759" s="174"/>
      <c r="I759" s="157">
        <f>IFERROR($H$8:INDEX($H$8:$H$3000,COUNTIF($H$8:$H$3000,"?*")),"")</f>
        <v>0</v>
      </c>
    </row>
    <row r="760" spans="1:9" x14ac:dyDescent="0.25">
      <c r="A760" s="174">
        <f>--ISNUMBER(IFERROR(SEARCH('Project Costing'!#REF!,Services!I767,1),""))</f>
        <v>0</v>
      </c>
      <c r="B760" s="174" t="str">
        <f>IF(A760=1,COUNTIF($A$8:A760,1),"")</f>
        <v/>
      </c>
      <c r="C760" s="174"/>
      <c r="D760" s="157">
        <f>IFERROR($C$8:INDEX($C$8:$C$3000,COUNTIF($C$8:$C$3000,"?*")),"")</f>
        <v>0</v>
      </c>
      <c r="E760" s="174"/>
      <c r="F760" s="174">
        <f>--ISNUMBER(IFERROR(SEARCH('Project Costing'!#REF!,Services!I767,1),""))</f>
        <v>0</v>
      </c>
      <c r="G760" s="174" t="str">
        <f>IF(F760=1,COUNTIF($F$8:F760,1),"")</f>
        <v/>
      </c>
      <c r="H760" s="174"/>
      <c r="I760" s="157">
        <f>IFERROR($H$8:INDEX($H$8:$H$3000,COUNTIF($H$8:$H$3000,"?*")),"")</f>
        <v>0</v>
      </c>
    </row>
    <row r="761" spans="1:9" x14ac:dyDescent="0.25">
      <c r="A761" s="174">
        <f>--ISNUMBER(IFERROR(SEARCH('Project Costing'!#REF!,Services!I768,1),""))</f>
        <v>0</v>
      </c>
      <c r="B761" s="174" t="str">
        <f>IF(A761=1,COUNTIF($A$8:A761,1),"")</f>
        <v/>
      </c>
      <c r="C761" s="174"/>
      <c r="D761" s="157">
        <f>IFERROR($C$8:INDEX($C$8:$C$3000,COUNTIF($C$8:$C$3000,"?*")),"")</f>
        <v>0</v>
      </c>
      <c r="E761" s="174"/>
      <c r="F761" s="174">
        <f>--ISNUMBER(IFERROR(SEARCH('Project Costing'!#REF!,Services!I768,1),""))</f>
        <v>0</v>
      </c>
      <c r="G761" s="174" t="str">
        <f>IF(F761=1,COUNTIF($F$8:F761,1),"")</f>
        <v/>
      </c>
      <c r="H761" s="174"/>
      <c r="I761" s="157">
        <f>IFERROR($H$8:INDEX($H$8:$H$3000,COUNTIF($H$8:$H$3000,"?*")),"")</f>
        <v>0</v>
      </c>
    </row>
    <row r="762" spans="1:9" x14ac:dyDescent="0.25">
      <c r="A762" s="174">
        <f>--ISNUMBER(IFERROR(SEARCH('Project Costing'!#REF!,Services!I769,1),""))</f>
        <v>0</v>
      </c>
      <c r="B762" s="174" t="str">
        <f>IF(A762=1,COUNTIF($A$8:A762,1),"")</f>
        <v/>
      </c>
      <c r="C762" s="174"/>
      <c r="D762" s="157">
        <f>IFERROR($C$8:INDEX($C$8:$C$3000,COUNTIF($C$8:$C$3000,"?*")),"")</f>
        <v>0</v>
      </c>
      <c r="E762" s="174"/>
      <c r="F762" s="174">
        <f>--ISNUMBER(IFERROR(SEARCH('Project Costing'!#REF!,Services!I769,1),""))</f>
        <v>0</v>
      </c>
      <c r="G762" s="174" t="str">
        <f>IF(F762=1,COUNTIF($F$8:F762,1),"")</f>
        <v/>
      </c>
      <c r="H762" s="174"/>
      <c r="I762" s="157">
        <f>IFERROR($H$8:INDEX($H$8:$H$3000,COUNTIF($H$8:$H$3000,"?*")),"")</f>
        <v>0</v>
      </c>
    </row>
    <row r="763" spans="1:9" x14ac:dyDescent="0.25">
      <c r="A763" s="174">
        <f>--ISNUMBER(IFERROR(SEARCH('Project Costing'!#REF!,Services!I770,1),""))</f>
        <v>0</v>
      </c>
      <c r="B763" s="174" t="str">
        <f>IF(A763=1,COUNTIF($A$8:A763,1),"")</f>
        <v/>
      </c>
      <c r="C763" s="174"/>
      <c r="D763" s="157">
        <f>IFERROR($C$8:INDEX($C$8:$C$3000,COUNTIF($C$8:$C$3000,"?*")),"")</f>
        <v>0</v>
      </c>
      <c r="E763" s="174"/>
      <c r="F763" s="174">
        <f>--ISNUMBER(IFERROR(SEARCH('Project Costing'!#REF!,Services!I770,1),""))</f>
        <v>0</v>
      </c>
      <c r="G763" s="174" t="str">
        <f>IF(F763=1,COUNTIF($F$8:F763,1),"")</f>
        <v/>
      </c>
      <c r="H763" s="174"/>
      <c r="I763" s="157">
        <f>IFERROR($H$8:INDEX($H$8:$H$3000,COUNTIF($H$8:$H$3000,"?*")),"")</f>
        <v>0</v>
      </c>
    </row>
    <row r="764" spans="1:9" x14ac:dyDescent="0.25">
      <c r="A764" s="174">
        <f>--ISNUMBER(IFERROR(SEARCH('Project Costing'!#REF!,Services!I771,1),""))</f>
        <v>0</v>
      </c>
      <c r="B764" s="174" t="str">
        <f>IF(A764=1,COUNTIF($A$8:A764,1),"")</f>
        <v/>
      </c>
      <c r="C764" s="174"/>
      <c r="D764" s="157">
        <f>IFERROR($C$8:INDEX($C$8:$C$3000,COUNTIF($C$8:$C$3000,"?*")),"")</f>
        <v>0</v>
      </c>
      <c r="E764" s="174"/>
      <c r="F764" s="174">
        <f>--ISNUMBER(IFERROR(SEARCH('Project Costing'!#REF!,Services!I771,1),""))</f>
        <v>0</v>
      </c>
      <c r="G764" s="174" t="str">
        <f>IF(F764=1,COUNTIF($F$8:F764,1),"")</f>
        <v/>
      </c>
      <c r="H764" s="174"/>
      <c r="I764" s="157">
        <f>IFERROR($H$8:INDEX($H$8:$H$3000,COUNTIF($H$8:$H$3000,"?*")),"")</f>
        <v>0</v>
      </c>
    </row>
    <row r="765" spans="1:9" x14ac:dyDescent="0.25">
      <c r="A765" s="174">
        <f>--ISNUMBER(IFERROR(SEARCH('Project Costing'!#REF!,Services!I772,1),""))</f>
        <v>0</v>
      </c>
      <c r="B765" s="174" t="str">
        <f>IF(A765=1,COUNTIF($A$8:A765,1),"")</f>
        <v/>
      </c>
      <c r="C765" s="174"/>
      <c r="D765" s="157">
        <f>IFERROR($C$8:INDEX($C$8:$C$3000,COUNTIF($C$8:$C$3000,"?*")),"")</f>
        <v>0</v>
      </c>
      <c r="E765" s="174"/>
      <c r="F765" s="174">
        <f>--ISNUMBER(IFERROR(SEARCH('Project Costing'!#REF!,Services!I772,1),""))</f>
        <v>0</v>
      </c>
      <c r="G765" s="174" t="str">
        <f>IF(F765=1,COUNTIF($F$8:F765,1),"")</f>
        <v/>
      </c>
      <c r="H765" s="174"/>
      <c r="I765" s="157">
        <f>IFERROR($H$8:INDEX($H$8:$H$3000,COUNTIF($H$8:$H$3000,"?*")),"")</f>
        <v>0</v>
      </c>
    </row>
    <row r="766" spans="1:9" x14ac:dyDescent="0.25">
      <c r="A766" s="174">
        <f>--ISNUMBER(IFERROR(SEARCH('Project Costing'!#REF!,Services!I773,1),""))</f>
        <v>0</v>
      </c>
      <c r="B766" s="174" t="str">
        <f>IF(A766=1,COUNTIF($A$8:A766,1),"")</f>
        <v/>
      </c>
      <c r="C766" s="174"/>
      <c r="D766" s="157">
        <f>IFERROR($C$8:INDEX($C$8:$C$3000,COUNTIF($C$8:$C$3000,"?*")),"")</f>
        <v>0</v>
      </c>
      <c r="E766" s="174"/>
      <c r="F766" s="174">
        <f>--ISNUMBER(IFERROR(SEARCH('Project Costing'!#REF!,Services!I773,1),""))</f>
        <v>0</v>
      </c>
      <c r="G766" s="174" t="str">
        <f>IF(F766=1,COUNTIF($F$8:F766,1),"")</f>
        <v/>
      </c>
      <c r="H766" s="174"/>
      <c r="I766" s="157">
        <f>IFERROR($H$8:INDEX($H$8:$H$3000,COUNTIF($H$8:$H$3000,"?*")),"")</f>
        <v>0</v>
      </c>
    </row>
    <row r="767" spans="1:9" x14ac:dyDescent="0.25">
      <c r="A767" s="174">
        <f>--ISNUMBER(IFERROR(SEARCH('Project Costing'!#REF!,Services!I774,1),""))</f>
        <v>0</v>
      </c>
      <c r="B767" s="174" t="str">
        <f>IF(A767=1,COUNTIF($A$8:A767,1),"")</f>
        <v/>
      </c>
      <c r="C767" s="174"/>
      <c r="D767" s="157">
        <f>IFERROR($C$8:INDEX($C$8:$C$3000,COUNTIF($C$8:$C$3000,"?*")),"")</f>
        <v>0</v>
      </c>
      <c r="E767" s="174"/>
      <c r="F767" s="174">
        <f>--ISNUMBER(IFERROR(SEARCH('Project Costing'!#REF!,Services!I774,1),""))</f>
        <v>0</v>
      </c>
      <c r="G767" s="174" t="str">
        <f>IF(F767=1,COUNTIF($F$8:F767,1),"")</f>
        <v/>
      </c>
      <c r="H767" s="174"/>
      <c r="I767" s="157">
        <f>IFERROR($H$8:INDEX($H$8:$H$3000,COUNTIF($H$8:$H$3000,"?*")),"")</f>
        <v>0</v>
      </c>
    </row>
    <row r="768" spans="1:9" x14ac:dyDescent="0.25">
      <c r="A768" s="174">
        <f>--ISNUMBER(IFERROR(SEARCH('Project Costing'!#REF!,Services!I775,1),""))</f>
        <v>0</v>
      </c>
      <c r="B768" s="174" t="str">
        <f>IF(A768=1,COUNTIF($A$8:A768,1),"")</f>
        <v/>
      </c>
      <c r="C768" s="174"/>
      <c r="D768" s="157">
        <f>IFERROR($C$8:INDEX($C$8:$C$3000,COUNTIF($C$8:$C$3000,"?*")),"")</f>
        <v>0</v>
      </c>
      <c r="E768" s="174"/>
      <c r="F768" s="174">
        <f>--ISNUMBER(IFERROR(SEARCH('Project Costing'!#REF!,Services!I775,1),""))</f>
        <v>0</v>
      </c>
      <c r="G768" s="174" t="str">
        <f>IF(F768=1,COUNTIF($F$8:F768,1),"")</f>
        <v/>
      </c>
      <c r="H768" s="174"/>
      <c r="I768" s="157">
        <f>IFERROR($H$8:INDEX($H$8:$H$3000,COUNTIF($H$8:$H$3000,"?*")),"")</f>
        <v>0</v>
      </c>
    </row>
    <row r="769" spans="1:9" x14ac:dyDescent="0.25">
      <c r="A769" s="174">
        <f>--ISNUMBER(IFERROR(SEARCH('Project Costing'!#REF!,Services!I776,1),""))</f>
        <v>0</v>
      </c>
      <c r="B769" s="174" t="str">
        <f>IF(A769=1,COUNTIF($A$8:A769,1),"")</f>
        <v/>
      </c>
      <c r="C769" s="174"/>
      <c r="D769" s="157">
        <f>IFERROR($C$8:INDEX($C$8:$C$3000,COUNTIF($C$8:$C$3000,"?*")),"")</f>
        <v>0</v>
      </c>
      <c r="E769" s="174"/>
      <c r="F769" s="174">
        <f>--ISNUMBER(IFERROR(SEARCH('Project Costing'!#REF!,Services!I776,1),""))</f>
        <v>0</v>
      </c>
      <c r="G769" s="174" t="str">
        <f>IF(F769=1,COUNTIF($F$8:F769,1),"")</f>
        <v/>
      </c>
      <c r="H769" s="174"/>
      <c r="I769" s="157">
        <f>IFERROR($H$8:INDEX($H$8:$H$3000,COUNTIF($H$8:$H$3000,"?*")),"")</f>
        <v>0</v>
      </c>
    </row>
    <row r="770" spans="1:9" x14ac:dyDescent="0.25">
      <c r="A770" s="174">
        <f>--ISNUMBER(IFERROR(SEARCH('Project Costing'!#REF!,Services!I777,1),""))</f>
        <v>0</v>
      </c>
      <c r="B770" s="174" t="str">
        <f>IF(A770=1,COUNTIF($A$8:A770,1),"")</f>
        <v/>
      </c>
      <c r="C770" s="174"/>
      <c r="D770" s="157">
        <f>IFERROR($C$8:INDEX($C$8:$C$3000,COUNTIF($C$8:$C$3000,"?*")),"")</f>
        <v>0</v>
      </c>
      <c r="E770" s="174"/>
      <c r="F770" s="174">
        <f>--ISNUMBER(IFERROR(SEARCH('Project Costing'!#REF!,Services!I777,1),""))</f>
        <v>0</v>
      </c>
      <c r="G770" s="174" t="str">
        <f>IF(F770=1,COUNTIF($F$8:F770,1),"")</f>
        <v/>
      </c>
      <c r="H770" s="174"/>
      <c r="I770" s="157">
        <f>IFERROR($H$8:INDEX($H$8:$H$3000,COUNTIF($H$8:$H$3000,"?*")),"")</f>
        <v>0</v>
      </c>
    </row>
    <row r="771" spans="1:9" x14ac:dyDescent="0.25">
      <c r="A771" s="174">
        <f>--ISNUMBER(IFERROR(SEARCH('Project Costing'!#REF!,Services!I778,1),""))</f>
        <v>0</v>
      </c>
      <c r="B771" s="174" t="str">
        <f>IF(A771=1,COUNTIF($A$8:A771,1),"")</f>
        <v/>
      </c>
      <c r="C771" s="174"/>
      <c r="D771" s="157">
        <f>IFERROR($C$8:INDEX($C$8:$C$3000,COUNTIF($C$8:$C$3000,"?*")),"")</f>
        <v>0</v>
      </c>
      <c r="E771" s="174"/>
      <c r="F771" s="174">
        <f>--ISNUMBER(IFERROR(SEARCH('Project Costing'!#REF!,Services!I778,1),""))</f>
        <v>0</v>
      </c>
      <c r="G771" s="174" t="str">
        <f>IF(F771=1,COUNTIF($F$8:F771,1),"")</f>
        <v/>
      </c>
      <c r="H771" s="174"/>
      <c r="I771" s="157">
        <f>IFERROR($H$8:INDEX($H$8:$H$3000,COUNTIF($H$8:$H$3000,"?*")),"")</f>
        <v>0</v>
      </c>
    </row>
    <row r="772" spans="1:9" x14ac:dyDescent="0.25">
      <c r="A772" s="174">
        <f>--ISNUMBER(IFERROR(SEARCH('Project Costing'!#REF!,Services!I779,1),""))</f>
        <v>0</v>
      </c>
      <c r="B772" s="174" t="str">
        <f>IF(A772=1,COUNTIF($A$8:A772,1),"")</f>
        <v/>
      </c>
      <c r="C772" s="174"/>
      <c r="D772" s="157">
        <f>IFERROR($C$8:INDEX($C$8:$C$3000,COUNTIF($C$8:$C$3000,"?*")),"")</f>
        <v>0</v>
      </c>
      <c r="E772" s="174"/>
      <c r="F772" s="174">
        <f>--ISNUMBER(IFERROR(SEARCH('Project Costing'!#REF!,Services!I779,1),""))</f>
        <v>0</v>
      </c>
      <c r="G772" s="174" t="str">
        <f>IF(F772=1,COUNTIF($F$8:F772,1),"")</f>
        <v/>
      </c>
      <c r="H772" s="174"/>
      <c r="I772" s="157">
        <f>IFERROR($H$8:INDEX($H$8:$H$3000,COUNTIF($H$8:$H$3000,"?*")),"")</f>
        <v>0</v>
      </c>
    </row>
    <row r="773" spans="1:9" x14ac:dyDescent="0.25">
      <c r="A773" s="174">
        <f>--ISNUMBER(IFERROR(SEARCH('Project Costing'!#REF!,Services!I780,1),""))</f>
        <v>0</v>
      </c>
      <c r="B773" s="174" t="str">
        <f>IF(A773=1,COUNTIF($A$8:A773,1),"")</f>
        <v/>
      </c>
      <c r="C773" s="174"/>
      <c r="D773" s="157">
        <f>IFERROR($C$8:INDEX($C$8:$C$3000,COUNTIF($C$8:$C$3000,"?*")),"")</f>
        <v>0</v>
      </c>
      <c r="E773" s="174"/>
      <c r="F773" s="174">
        <f>--ISNUMBER(IFERROR(SEARCH('Project Costing'!#REF!,Services!I780,1),""))</f>
        <v>0</v>
      </c>
      <c r="G773" s="174" t="str">
        <f>IF(F773=1,COUNTIF($F$8:F773,1),"")</f>
        <v/>
      </c>
      <c r="H773" s="174"/>
      <c r="I773" s="157">
        <f>IFERROR($H$8:INDEX($H$8:$H$3000,COUNTIF($H$8:$H$3000,"?*")),"")</f>
        <v>0</v>
      </c>
    </row>
    <row r="774" spans="1:9" x14ac:dyDescent="0.25">
      <c r="A774" s="174">
        <f>--ISNUMBER(IFERROR(SEARCH('Project Costing'!#REF!,Services!I781,1),""))</f>
        <v>0</v>
      </c>
      <c r="B774" s="174" t="str">
        <f>IF(A774=1,COUNTIF($A$8:A774,1),"")</f>
        <v/>
      </c>
      <c r="C774" s="174"/>
      <c r="D774" s="157">
        <f>IFERROR($C$8:INDEX($C$8:$C$3000,COUNTIF($C$8:$C$3000,"?*")),"")</f>
        <v>0</v>
      </c>
      <c r="E774" s="174"/>
      <c r="F774" s="174">
        <f>--ISNUMBER(IFERROR(SEARCH('Project Costing'!#REF!,Services!I781,1),""))</f>
        <v>0</v>
      </c>
      <c r="G774" s="174" t="str">
        <f>IF(F774=1,COUNTIF($F$8:F774,1),"")</f>
        <v/>
      </c>
      <c r="H774" s="174"/>
      <c r="I774" s="157">
        <f>IFERROR($H$8:INDEX($H$8:$H$3000,COUNTIF($H$8:$H$3000,"?*")),"")</f>
        <v>0</v>
      </c>
    </row>
    <row r="775" spans="1:9" x14ac:dyDescent="0.25">
      <c r="A775" s="174">
        <f>--ISNUMBER(IFERROR(SEARCH('Project Costing'!#REF!,Services!I782,1),""))</f>
        <v>0</v>
      </c>
      <c r="B775" s="174" t="str">
        <f>IF(A775=1,COUNTIF($A$8:A775,1),"")</f>
        <v/>
      </c>
      <c r="C775" s="174"/>
      <c r="D775" s="157">
        <f>IFERROR($C$8:INDEX($C$8:$C$3000,COUNTIF($C$8:$C$3000,"?*")),"")</f>
        <v>0</v>
      </c>
      <c r="E775" s="174"/>
      <c r="F775" s="174">
        <f>--ISNUMBER(IFERROR(SEARCH('Project Costing'!#REF!,Services!I782,1),""))</f>
        <v>0</v>
      </c>
      <c r="G775" s="174" t="str">
        <f>IF(F775=1,COUNTIF($F$8:F775,1),"")</f>
        <v/>
      </c>
      <c r="H775" s="174"/>
      <c r="I775" s="157">
        <f>IFERROR($H$8:INDEX($H$8:$H$3000,COUNTIF($H$8:$H$3000,"?*")),"")</f>
        <v>0</v>
      </c>
    </row>
    <row r="776" spans="1:9" x14ac:dyDescent="0.25">
      <c r="A776" s="174">
        <f>--ISNUMBER(IFERROR(SEARCH('Project Costing'!#REF!,Services!I783,1),""))</f>
        <v>0</v>
      </c>
      <c r="B776" s="174" t="str">
        <f>IF(A776=1,COUNTIF($A$8:A776,1),"")</f>
        <v/>
      </c>
      <c r="C776" s="174"/>
      <c r="D776" s="157">
        <f>IFERROR($C$8:INDEX($C$8:$C$3000,COUNTIF($C$8:$C$3000,"?*")),"")</f>
        <v>0</v>
      </c>
      <c r="E776" s="174"/>
      <c r="F776" s="174">
        <f>--ISNUMBER(IFERROR(SEARCH('Project Costing'!#REF!,Services!I783,1),""))</f>
        <v>0</v>
      </c>
      <c r="G776" s="174" t="str">
        <f>IF(F776=1,COUNTIF($F$8:F776,1),"")</f>
        <v/>
      </c>
      <c r="H776" s="174"/>
      <c r="I776" s="157">
        <f>IFERROR($H$8:INDEX($H$8:$H$3000,COUNTIF($H$8:$H$3000,"?*")),"")</f>
        <v>0</v>
      </c>
    </row>
    <row r="777" spans="1:9" x14ac:dyDescent="0.25">
      <c r="A777" s="174">
        <f>--ISNUMBER(IFERROR(SEARCH('Project Costing'!#REF!,Services!I784,1),""))</f>
        <v>0</v>
      </c>
      <c r="B777" s="174" t="str">
        <f>IF(A777=1,COUNTIF($A$8:A777,1),"")</f>
        <v/>
      </c>
      <c r="C777" s="174"/>
      <c r="D777" s="157">
        <f>IFERROR($C$8:INDEX($C$8:$C$3000,COUNTIF($C$8:$C$3000,"?*")),"")</f>
        <v>0</v>
      </c>
      <c r="E777" s="174"/>
      <c r="F777" s="174">
        <f>--ISNUMBER(IFERROR(SEARCH('Project Costing'!#REF!,Services!I784,1),""))</f>
        <v>0</v>
      </c>
      <c r="G777" s="174" t="str">
        <f>IF(F777=1,COUNTIF($F$8:F777,1),"")</f>
        <v/>
      </c>
      <c r="H777" s="174"/>
      <c r="I777" s="157">
        <f>IFERROR($H$8:INDEX($H$8:$H$3000,COUNTIF($H$8:$H$3000,"?*")),"")</f>
        <v>0</v>
      </c>
    </row>
    <row r="778" spans="1:9" x14ac:dyDescent="0.25">
      <c r="A778" s="174">
        <f>--ISNUMBER(IFERROR(SEARCH('Project Costing'!#REF!,Services!I785,1),""))</f>
        <v>0</v>
      </c>
      <c r="B778" s="174" t="str">
        <f>IF(A778=1,COUNTIF($A$8:A778,1),"")</f>
        <v/>
      </c>
      <c r="C778" s="174"/>
      <c r="D778" s="157">
        <f>IFERROR($C$8:INDEX($C$8:$C$3000,COUNTIF($C$8:$C$3000,"?*")),"")</f>
        <v>0</v>
      </c>
      <c r="E778" s="174"/>
      <c r="F778" s="174">
        <f>--ISNUMBER(IFERROR(SEARCH('Project Costing'!#REF!,Services!I785,1),""))</f>
        <v>0</v>
      </c>
      <c r="G778" s="174" t="str">
        <f>IF(F778=1,COUNTIF($F$8:F778,1),"")</f>
        <v/>
      </c>
      <c r="H778" s="174"/>
      <c r="I778" s="157">
        <f>IFERROR($H$8:INDEX($H$8:$H$3000,COUNTIF($H$8:$H$3000,"?*")),"")</f>
        <v>0</v>
      </c>
    </row>
    <row r="779" spans="1:9" x14ac:dyDescent="0.25">
      <c r="A779" s="174">
        <f>--ISNUMBER(IFERROR(SEARCH('Project Costing'!#REF!,Services!I786,1),""))</f>
        <v>0</v>
      </c>
      <c r="B779" s="174" t="str">
        <f>IF(A779=1,COUNTIF($A$8:A779,1),"")</f>
        <v/>
      </c>
      <c r="C779" s="174"/>
      <c r="D779" s="157">
        <f>IFERROR($C$8:INDEX($C$8:$C$3000,COUNTIF($C$8:$C$3000,"?*")),"")</f>
        <v>0</v>
      </c>
      <c r="E779" s="174"/>
      <c r="F779" s="174">
        <f>--ISNUMBER(IFERROR(SEARCH('Project Costing'!#REF!,Services!I786,1),""))</f>
        <v>0</v>
      </c>
      <c r="G779" s="174" t="str">
        <f>IF(F779=1,COUNTIF($F$8:F779,1),"")</f>
        <v/>
      </c>
      <c r="H779" s="174"/>
      <c r="I779" s="157">
        <f>IFERROR($H$8:INDEX($H$8:$H$3000,COUNTIF($H$8:$H$3000,"?*")),"")</f>
        <v>0</v>
      </c>
    </row>
    <row r="780" spans="1:9" x14ac:dyDescent="0.25">
      <c r="A780" s="174">
        <f>--ISNUMBER(IFERROR(SEARCH('Project Costing'!#REF!,Services!I787,1),""))</f>
        <v>0</v>
      </c>
      <c r="B780" s="174" t="str">
        <f>IF(A780=1,COUNTIF($A$8:A780,1),"")</f>
        <v/>
      </c>
      <c r="C780" s="174"/>
      <c r="D780" s="157">
        <f>IFERROR($C$8:INDEX($C$8:$C$3000,COUNTIF($C$8:$C$3000,"?*")),"")</f>
        <v>0</v>
      </c>
      <c r="E780" s="174"/>
      <c r="F780" s="174">
        <f>--ISNUMBER(IFERROR(SEARCH('Project Costing'!#REF!,Services!I787,1),""))</f>
        <v>0</v>
      </c>
      <c r="G780" s="174" t="str">
        <f>IF(F780=1,COUNTIF($F$8:F780,1),"")</f>
        <v/>
      </c>
      <c r="H780" s="174"/>
      <c r="I780" s="157">
        <f>IFERROR($H$8:INDEX($H$8:$H$3000,COUNTIF($H$8:$H$3000,"?*")),"")</f>
        <v>0</v>
      </c>
    </row>
    <row r="781" spans="1:9" x14ac:dyDescent="0.25">
      <c r="A781" s="174">
        <f>--ISNUMBER(IFERROR(SEARCH('Project Costing'!#REF!,Services!I788,1),""))</f>
        <v>0</v>
      </c>
      <c r="B781" s="174" t="str">
        <f>IF(A781=1,COUNTIF($A$8:A781,1),"")</f>
        <v/>
      </c>
      <c r="C781" s="174"/>
      <c r="D781" s="157">
        <f>IFERROR($C$8:INDEX($C$8:$C$3000,COUNTIF($C$8:$C$3000,"?*")),"")</f>
        <v>0</v>
      </c>
      <c r="E781" s="174"/>
      <c r="F781" s="174">
        <f>--ISNUMBER(IFERROR(SEARCH('Project Costing'!#REF!,Services!I788,1),""))</f>
        <v>0</v>
      </c>
      <c r="G781" s="174" t="str">
        <f>IF(F781=1,COUNTIF($F$8:F781,1),"")</f>
        <v/>
      </c>
      <c r="H781" s="174"/>
      <c r="I781" s="157">
        <f>IFERROR($H$8:INDEX($H$8:$H$3000,COUNTIF($H$8:$H$3000,"?*")),"")</f>
        <v>0</v>
      </c>
    </row>
    <row r="782" spans="1:9" x14ac:dyDescent="0.25">
      <c r="A782" s="174">
        <f>--ISNUMBER(IFERROR(SEARCH('Project Costing'!#REF!,Services!I789,1),""))</f>
        <v>0</v>
      </c>
      <c r="B782" s="174" t="str">
        <f>IF(A782=1,COUNTIF($A$8:A782,1),"")</f>
        <v/>
      </c>
      <c r="C782" s="174"/>
      <c r="D782" s="157">
        <f>IFERROR($C$8:INDEX($C$8:$C$3000,COUNTIF($C$8:$C$3000,"?*")),"")</f>
        <v>0</v>
      </c>
      <c r="E782" s="174"/>
      <c r="F782" s="174">
        <f>--ISNUMBER(IFERROR(SEARCH('Project Costing'!#REF!,Services!I789,1),""))</f>
        <v>0</v>
      </c>
      <c r="G782" s="174" t="str">
        <f>IF(F782=1,COUNTIF($F$8:F782,1),"")</f>
        <v/>
      </c>
      <c r="H782" s="174"/>
      <c r="I782" s="157">
        <f>IFERROR($H$8:INDEX($H$8:$H$3000,COUNTIF($H$8:$H$3000,"?*")),"")</f>
        <v>0</v>
      </c>
    </row>
    <row r="783" spans="1:9" x14ac:dyDescent="0.25">
      <c r="A783" s="174">
        <f>--ISNUMBER(IFERROR(SEARCH('Project Costing'!#REF!,Services!I790,1),""))</f>
        <v>0</v>
      </c>
      <c r="B783" s="174" t="str">
        <f>IF(A783=1,COUNTIF($A$8:A783,1),"")</f>
        <v/>
      </c>
      <c r="C783" s="174"/>
      <c r="D783" s="157">
        <f>IFERROR($C$8:INDEX($C$8:$C$3000,COUNTIF($C$8:$C$3000,"?*")),"")</f>
        <v>0</v>
      </c>
      <c r="E783" s="174"/>
      <c r="F783" s="174">
        <f>--ISNUMBER(IFERROR(SEARCH('Project Costing'!#REF!,Services!I790,1),""))</f>
        <v>0</v>
      </c>
      <c r="G783" s="174" t="str">
        <f>IF(F783=1,COUNTIF($F$8:F783,1),"")</f>
        <v/>
      </c>
      <c r="H783" s="174"/>
      <c r="I783" s="157">
        <f>IFERROR($H$8:INDEX($H$8:$H$3000,COUNTIF($H$8:$H$3000,"?*")),"")</f>
        <v>0</v>
      </c>
    </row>
    <row r="784" spans="1:9" x14ac:dyDescent="0.25">
      <c r="A784" s="174">
        <f>--ISNUMBER(IFERROR(SEARCH('Project Costing'!#REF!,Services!I791,1),""))</f>
        <v>0</v>
      </c>
      <c r="B784" s="174" t="str">
        <f>IF(A784=1,COUNTIF($A$8:A784,1),"")</f>
        <v/>
      </c>
      <c r="C784" s="174"/>
      <c r="D784" s="157">
        <f>IFERROR($C$8:INDEX($C$8:$C$3000,COUNTIF($C$8:$C$3000,"?*")),"")</f>
        <v>0</v>
      </c>
      <c r="E784" s="174"/>
      <c r="F784" s="174">
        <f>--ISNUMBER(IFERROR(SEARCH('Project Costing'!#REF!,Services!I791,1),""))</f>
        <v>0</v>
      </c>
      <c r="G784" s="174" t="str">
        <f>IF(F784=1,COUNTIF($F$8:F784,1),"")</f>
        <v/>
      </c>
      <c r="H784" s="174"/>
      <c r="I784" s="157">
        <f>IFERROR($H$8:INDEX($H$8:$H$3000,COUNTIF($H$8:$H$3000,"?*")),"")</f>
        <v>0</v>
      </c>
    </row>
    <row r="785" spans="1:9" x14ac:dyDescent="0.25">
      <c r="A785" s="174">
        <f>--ISNUMBER(IFERROR(SEARCH('Project Costing'!#REF!,Services!I792,1),""))</f>
        <v>0</v>
      </c>
      <c r="B785" s="174" t="str">
        <f>IF(A785=1,COUNTIF($A$8:A785,1),"")</f>
        <v/>
      </c>
      <c r="C785" s="174"/>
      <c r="D785" s="157">
        <f>IFERROR($C$8:INDEX($C$8:$C$3000,COUNTIF($C$8:$C$3000,"?*")),"")</f>
        <v>0</v>
      </c>
      <c r="E785" s="174"/>
      <c r="F785" s="174">
        <f>--ISNUMBER(IFERROR(SEARCH('Project Costing'!#REF!,Services!I792,1),""))</f>
        <v>0</v>
      </c>
      <c r="G785" s="174" t="str">
        <f>IF(F785=1,COUNTIF($F$8:F785,1),"")</f>
        <v/>
      </c>
      <c r="H785" s="174"/>
      <c r="I785" s="157">
        <f>IFERROR($H$8:INDEX($H$8:$H$3000,COUNTIF($H$8:$H$3000,"?*")),"")</f>
        <v>0</v>
      </c>
    </row>
    <row r="786" spans="1:9" x14ac:dyDescent="0.25">
      <c r="A786" s="174">
        <f>--ISNUMBER(IFERROR(SEARCH('Project Costing'!#REF!,Services!I793,1),""))</f>
        <v>0</v>
      </c>
      <c r="B786" s="174" t="str">
        <f>IF(A786=1,COUNTIF($A$8:A786,1),"")</f>
        <v/>
      </c>
      <c r="C786" s="174"/>
      <c r="D786" s="157">
        <f>IFERROR($C$8:INDEX($C$8:$C$3000,COUNTIF($C$8:$C$3000,"?*")),"")</f>
        <v>0</v>
      </c>
      <c r="E786" s="174"/>
      <c r="F786" s="174">
        <f>--ISNUMBER(IFERROR(SEARCH('Project Costing'!#REF!,Services!I793,1),""))</f>
        <v>0</v>
      </c>
      <c r="G786" s="174" t="str">
        <f>IF(F786=1,COUNTIF($F$8:F786,1),"")</f>
        <v/>
      </c>
      <c r="H786" s="174"/>
      <c r="I786" s="157">
        <f>IFERROR($H$8:INDEX($H$8:$H$3000,COUNTIF($H$8:$H$3000,"?*")),"")</f>
        <v>0</v>
      </c>
    </row>
    <row r="787" spans="1:9" x14ac:dyDescent="0.25">
      <c r="A787" s="174">
        <f>--ISNUMBER(IFERROR(SEARCH('Project Costing'!#REF!,Services!I794,1),""))</f>
        <v>0</v>
      </c>
      <c r="B787" s="174" t="str">
        <f>IF(A787=1,COUNTIF($A$8:A787,1),"")</f>
        <v/>
      </c>
      <c r="C787" s="174"/>
      <c r="D787" s="157">
        <f>IFERROR($C$8:INDEX($C$8:$C$3000,COUNTIF($C$8:$C$3000,"?*")),"")</f>
        <v>0</v>
      </c>
      <c r="E787" s="174"/>
      <c r="F787" s="174">
        <f>--ISNUMBER(IFERROR(SEARCH('Project Costing'!#REF!,Services!I794,1),""))</f>
        <v>0</v>
      </c>
      <c r="G787" s="174" t="str">
        <f>IF(F787=1,COUNTIF($F$8:F787,1),"")</f>
        <v/>
      </c>
      <c r="H787" s="174"/>
      <c r="I787" s="157">
        <f>IFERROR($H$8:INDEX($H$8:$H$3000,COUNTIF($H$8:$H$3000,"?*")),"")</f>
        <v>0</v>
      </c>
    </row>
    <row r="788" spans="1:9" x14ac:dyDescent="0.25">
      <c r="A788" s="174">
        <f>--ISNUMBER(IFERROR(SEARCH('Project Costing'!#REF!,Services!I795,1),""))</f>
        <v>0</v>
      </c>
      <c r="B788" s="174" t="str">
        <f>IF(A788=1,COUNTIF($A$8:A788,1),"")</f>
        <v/>
      </c>
      <c r="C788" s="174"/>
      <c r="D788" s="157">
        <f>IFERROR($C$8:INDEX($C$8:$C$3000,COUNTIF($C$8:$C$3000,"?*")),"")</f>
        <v>0</v>
      </c>
      <c r="E788" s="174"/>
      <c r="F788" s="174">
        <f>--ISNUMBER(IFERROR(SEARCH('Project Costing'!#REF!,Services!I795,1),""))</f>
        <v>0</v>
      </c>
      <c r="G788" s="174" t="str">
        <f>IF(F788=1,COUNTIF($F$8:F788,1),"")</f>
        <v/>
      </c>
      <c r="H788" s="174"/>
      <c r="I788" s="157">
        <f>IFERROR($H$8:INDEX($H$8:$H$3000,COUNTIF($H$8:$H$3000,"?*")),"")</f>
        <v>0</v>
      </c>
    </row>
    <row r="789" spans="1:9" x14ac:dyDescent="0.25">
      <c r="A789" s="174">
        <f>--ISNUMBER(IFERROR(SEARCH('Project Costing'!#REF!,Services!I796,1),""))</f>
        <v>0</v>
      </c>
      <c r="B789" s="174" t="str">
        <f>IF(A789=1,COUNTIF($A$8:A789,1),"")</f>
        <v/>
      </c>
      <c r="C789" s="174"/>
      <c r="D789" s="157">
        <f>IFERROR($C$8:INDEX($C$8:$C$3000,COUNTIF($C$8:$C$3000,"?*")),"")</f>
        <v>0</v>
      </c>
      <c r="E789" s="174"/>
      <c r="F789" s="174">
        <f>--ISNUMBER(IFERROR(SEARCH('Project Costing'!#REF!,Services!I796,1),""))</f>
        <v>0</v>
      </c>
      <c r="G789" s="174" t="str">
        <f>IF(F789=1,COUNTIF($F$8:F789,1),"")</f>
        <v/>
      </c>
      <c r="H789" s="174"/>
      <c r="I789" s="157">
        <f>IFERROR($H$8:INDEX($H$8:$H$3000,COUNTIF($H$8:$H$3000,"?*")),"")</f>
        <v>0</v>
      </c>
    </row>
    <row r="790" spans="1:9" x14ac:dyDescent="0.25">
      <c r="A790" s="174">
        <f>--ISNUMBER(IFERROR(SEARCH('Project Costing'!#REF!,Services!I797,1),""))</f>
        <v>0</v>
      </c>
      <c r="B790" s="174" t="str">
        <f>IF(A790=1,COUNTIF($A$8:A790,1),"")</f>
        <v/>
      </c>
      <c r="C790" s="174"/>
      <c r="D790" s="157">
        <f>IFERROR($C$8:INDEX($C$8:$C$3000,COUNTIF($C$8:$C$3000,"?*")),"")</f>
        <v>0</v>
      </c>
      <c r="E790" s="174"/>
      <c r="F790" s="174">
        <f>--ISNUMBER(IFERROR(SEARCH('Project Costing'!#REF!,Services!I797,1),""))</f>
        <v>0</v>
      </c>
      <c r="G790" s="174" t="str">
        <f>IF(F790=1,COUNTIF($F$8:F790,1),"")</f>
        <v/>
      </c>
      <c r="H790" s="174"/>
      <c r="I790" s="157">
        <f>IFERROR($H$8:INDEX($H$8:$H$3000,COUNTIF($H$8:$H$3000,"?*")),"")</f>
        <v>0</v>
      </c>
    </row>
    <row r="791" spans="1:9" x14ac:dyDescent="0.25">
      <c r="A791" s="174">
        <f>--ISNUMBER(IFERROR(SEARCH('Project Costing'!#REF!,Services!I798,1),""))</f>
        <v>0</v>
      </c>
      <c r="B791" s="174" t="str">
        <f>IF(A791=1,COUNTIF($A$8:A791,1),"")</f>
        <v/>
      </c>
      <c r="C791" s="174"/>
      <c r="D791" s="157">
        <f>IFERROR($C$8:INDEX($C$8:$C$3000,COUNTIF($C$8:$C$3000,"?*")),"")</f>
        <v>0</v>
      </c>
      <c r="E791" s="174"/>
      <c r="F791" s="174">
        <f>--ISNUMBER(IFERROR(SEARCH('Project Costing'!#REF!,Services!I798,1),""))</f>
        <v>0</v>
      </c>
      <c r="G791" s="174" t="str">
        <f>IF(F791=1,COUNTIF($F$8:F791,1),"")</f>
        <v/>
      </c>
      <c r="H791" s="174"/>
      <c r="I791" s="157">
        <f>IFERROR($H$8:INDEX($H$8:$H$3000,COUNTIF($H$8:$H$3000,"?*")),"")</f>
        <v>0</v>
      </c>
    </row>
    <row r="792" spans="1:9" x14ac:dyDescent="0.25">
      <c r="A792" s="174">
        <f>--ISNUMBER(IFERROR(SEARCH('Project Costing'!#REF!,Services!I799,1),""))</f>
        <v>0</v>
      </c>
      <c r="B792" s="174" t="str">
        <f>IF(A792=1,COUNTIF($A$8:A792,1),"")</f>
        <v/>
      </c>
      <c r="C792" s="174"/>
      <c r="D792" s="157">
        <f>IFERROR($C$8:INDEX($C$8:$C$3000,COUNTIF($C$8:$C$3000,"?*")),"")</f>
        <v>0</v>
      </c>
      <c r="E792" s="174"/>
      <c r="F792" s="174">
        <f>--ISNUMBER(IFERROR(SEARCH('Project Costing'!#REF!,Services!I799,1),""))</f>
        <v>0</v>
      </c>
      <c r="G792" s="174" t="str">
        <f>IF(F792=1,COUNTIF($F$8:F792,1),"")</f>
        <v/>
      </c>
      <c r="H792" s="174"/>
      <c r="I792" s="157">
        <f>IFERROR($H$8:INDEX($H$8:$H$3000,COUNTIF($H$8:$H$3000,"?*")),"")</f>
        <v>0</v>
      </c>
    </row>
    <row r="793" spans="1:9" x14ac:dyDescent="0.25">
      <c r="A793" s="174">
        <f>--ISNUMBER(IFERROR(SEARCH('Project Costing'!#REF!,Services!I800,1),""))</f>
        <v>0</v>
      </c>
      <c r="B793" s="174" t="str">
        <f>IF(A793=1,COUNTIF($A$8:A793,1),"")</f>
        <v/>
      </c>
      <c r="C793" s="174"/>
      <c r="D793" s="157">
        <f>IFERROR($C$8:INDEX($C$8:$C$3000,COUNTIF($C$8:$C$3000,"?*")),"")</f>
        <v>0</v>
      </c>
      <c r="E793" s="174"/>
      <c r="F793" s="174">
        <f>--ISNUMBER(IFERROR(SEARCH('Project Costing'!#REF!,Services!I800,1),""))</f>
        <v>0</v>
      </c>
      <c r="G793" s="174" t="str">
        <f>IF(F793=1,COUNTIF($F$8:F793,1),"")</f>
        <v/>
      </c>
      <c r="H793" s="174"/>
      <c r="I793" s="157">
        <f>IFERROR($H$8:INDEX($H$8:$H$3000,COUNTIF($H$8:$H$3000,"?*")),"")</f>
        <v>0</v>
      </c>
    </row>
    <row r="794" spans="1:9" x14ac:dyDescent="0.25">
      <c r="A794" s="174">
        <f>--ISNUMBER(IFERROR(SEARCH('Project Costing'!#REF!,Services!I801,1),""))</f>
        <v>0</v>
      </c>
      <c r="B794" s="174" t="str">
        <f>IF(A794=1,COUNTIF($A$8:A794,1),"")</f>
        <v/>
      </c>
      <c r="C794" s="174"/>
      <c r="D794" s="157">
        <f>IFERROR($C$8:INDEX($C$8:$C$3000,COUNTIF($C$8:$C$3000,"?*")),"")</f>
        <v>0</v>
      </c>
      <c r="E794" s="174"/>
      <c r="F794" s="174">
        <f>--ISNUMBER(IFERROR(SEARCH('Project Costing'!#REF!,Services!I801,1),""))</f>
        <v>0</v>
      </c>
      <c r="G794" s="174" t="str">
        <f>IF(F794=1,COUNTIF($F$8:F794,1),"")</f>
        <v/>
      </c>
      <c r="H794" s="174"/>
      <c r="I794" s="157">
        <f>IFERROR($H$8:INDEX($H$8:$H$3000,COUNTIF($H$8:$H$3000,"?*")),"")</f>
        <v>0</v>
      </c>
    </row>
    <row r="795" spans="1:9" x14ac:dyDescent="0.25">
      <c r="A795" s="174">
        <f>--ISNUMBER(IFERROR(SEARCH('Project Costing'!#REF!,Services!I802,1),""))</f>
        <v>0</v>
      </c>
      <c r="B795" s="174" t="str">
        <f>IF(A795=1,COUNTIF($A$8:A795,1),"")</f>
        <v/>
      </c>
      <c r="C795" s="174"/>
      <c r="D795" s="157">
        <f>IFERROR($C$8:INDEX($C$8:$C$3000,COUNTIF($C$8:$C$3000,"?*")),"")</f>
        <v>0</v>
      </c>
      <c r="E795" s="174"/>
      <c r="F795" s="174">
        <f>--ISNUMBER(IFERROR(SEARCH('Project Costing'!#REF!,Services!I802,1),""))</f>
        <v>0</v>
      </c>
      <c r="G795" s="174" t="str">
        <f>IF(F795=1,COUNTIF($F$8:F795,1),"")</f>
        <v/>
      </c>
      <c r="H795" s="174"/>
      <c r="I795" s="157">
        <f>IFERROR($H$8:INDEX($H$8:$H$3000,COUNTIF($H$8:$H$3000,"?*")),"")</f>
        <v>0</v>
      </c>
    </row>
    <row r="796" spans="1:9" x14ac:dyDescent="0.25">
      <c r="A796" s="174">
        <f>--ISNUMBER(IFERROR(SEARCH('Project Costing'!#REF!,Services!I803,1),""))</f>
        <v>0</v>
      </c>
      <c r="B796" s="174" t="str">
        <f>IF(A796=1,COUNTIF($A$8:A796,1),"")</f>
        <v/>
      </c>
      <c r="C796" s="174"/>
      <c r="D796" s="157">
        <f>IFERROR($C$8:INDEX($C$8:$C$3000,COUNTIF($C$8:$C$3000,"?*")),"")</f>
        <v>0</v>
      </c>
      <c r="E796" s="174"/>
      <c r="F796" s="174">
        <f>--ISNUMBER(IFERROR(SEARCH('Project Costing'!#REF!,Services!I803,1),""))</f>
        <v>0</v>
      </c>
      <c r="G796" s="174" t="str">
        <f>IF(F796=1,COUNTIF($F$8:F796,1),"")</f>
        <v/>
      </c>
      <c r="H796" s="174"/>
      <c r="I796" s="157">
        <f>IFERROR($H$8:INDEX($H$8:$H$3000,COUNTIF($H$8:$H$3000,"?*")),"")</f>
        <v>0</v>
      </c>
    </row>
    <row r="797" spans="1:9" x14ac:dyDescent="0.25">
      <c r="A797" s="174">
        <f>--ISNUMBER(IFERROR(SEARCH('Project Costing'!#REF!,Services!I804,1),""))</f>
        <v>0</v>
      </c>
      <c r="B797" s="174" t="str">
        <f>IF(A797=1,COUNTIF($A$8:A797,1),"")</f>
        <v/>
      </c>
      <c r="C797" s="174"/>
      <c r="D797" s="157">
        <f>IFERROR($C$8:INDEX($C$8:$C$3000,COUNTIF($C$8:$C$3000,"?*")),"")</f>
        <v>0</v>
      </c>
      <c r="E797" s="174"/>
      <c r="F797" s="174">
        <f>--ISNUMBER(IFERROR(SEARCH('Project Costing'!#REF!,Services!I804,1),""))</f>
        <v>0</v>
      </c>
      <c r="G797" s="174" t="str">
        <f>IF(F797=1,COUNTIF($F$8:F797,1),"")</f>
        <v/>
      </c>
      <c r="H797" s="174"/>
      <c r="I797" s="157">
        <f>IFERROR($H$8:INDEX($H$8:$H$3000,COUNTIF($H$8:$H$3000,"?*")),"")</f>
        <v>0</v>
      </c>
    </row>
    <row r="798" spans="1:9" x14ac:dyDescent="0.25">
      <c r="A798" s="174">
        <f>--ISNUMBER(IFERROR(SEARCH('Project Costing'!#REF!,Services!I805,1),""))</f>
        <v>0</v>
      </c>
      <c r="B798" s="174" t="str">
        <f>IF(A798=1,COUNTIF($A$8:A798,1),"")</f>
        <v/>
      </c>
      <c r="C798" s="174"/>
      <c r="D798" s="157">
        <f>IFERROR($C$8:INDEX($C$8:$C$3000,COUNTIF($C$8:$C$3000,"?*")),"")</f>
        <v>0</v>
      </c>
      <c r="E798" s="174"/>
      <c r="F798" s="174">
        <f>--ISNUMBER(IFERROR(SEARCH('Project Costing'!#REF!,Services!I805,1),""))</f>
        <v>0</v>
      </c>
      <c r="G798" s="174" t="str">
        <f>IF(F798=1,COUNTIF($F$8:F798,1),"")</f>
        <v/>
      </c>
      <c r="H798" s="174"/>
      <c r="I798" s="157">
        <f>IFERROR($H$8:INDEX($H$8:$H$3000,COUNTIF($H$8:$H$3000,"?*")),"")</f>
        <v>0</v>
      </c>
    </row>
    <row r="799" spans="1:9" x14ac:dyDescent="0.25">
      <c r="A799" s="174">
        <f>--ISNUMBER(IFERROR(SEARCH('Project Costing'!#REF!,Services!I806,1),""))</f>
        <v>0</v>
      </c>
      <c r="B799" s="174" t="str">
        <f>IF(A799=1,COUNTIF($A$8:A799,1),"")</f>
        <v/>
      </c>
      <c r="C799" s="174"/>
      <c r="D799" s="157">
        <f>IFERROR($C$8:INDEX($C$8:$C$3000,COUNTIF($C$8:$C$3000,"?*")),"")</f>
        <v>0</v>
      </c>
      <c r="E799" s="174"/>
      <c r="F799" s="174">
        <f>--ISNUMBER(IFERROR(SEARCH('Project Costing'!#REF!,Services!I806,1),""))</f>
        <v>0</v>
      </c>
      <c r="G799" s="174" t="str">
        <f>IF(F799=1,COUNTIF($F$8:F799,1),"")</f>
        <v/>
      </c>
      <c r="H799" s="174"/>
      <c r="I799" s="157">
        <f>IFERROR($H$8:INDEX($H$8:$H$3000,COUNTIF($H$8:$H$3000,"?*")),"")</f>
        <v>0</v>
      </c>
    </row>
    <row r="800" spans="1:9" x14ac:dyDescent="0.25">
      <c r="A800" s="174">
        <f>--ISNUMBER(IFERROR(SEARCH('Project Costing'!#REF!,Services!I807,1),""))</f>
        <v>0</v>
      </c>
      <c r="B800" s="174" t="str">
        <f>IF(A800=1,COUNTIF($A$8:A800,1),"")</f>
        <v/>
      </c>
      <c r="C800" s="174"/>
      <c r="D800" s="157">
        <f>IFERROR($C$8:INDEX($C$8:$C$3000,COUNTIF($C$8:$C$3000,"?*")),"")</f>
        <v>0</v>
      </c>
      <c r="E800" s="174"/>
      <c r="F800" s="174">
        <f>--ISNUMBER(IFERROR(SEARCH('Project Costing'!#REF!,Services!I807,1),""))</f>
        <v>0</v>
      </c>
      <c r="G800" s="174" t="str">
        <f>IF(F800=1,COUNTIF($F$8:F800,1),"")</f>
        <v/>
      </c>
      <c r="H800" s="174"/>
      <c r="I800" s="157">
        <f>IFERROR($H$8:INDEX($H$8:$H$3000,COUNTIF($H$8:$H$3000,"?*")),"")</f>
        <v>0</v>
      </c>
    </row>
    <row r="801" spans="1:9" x14ac:dyDescent="0.25">
      <c r="A801" s="174">
        <f>--ISNUMBER(IFERROR(SEARCH('Project Costing'!#REF!,Services!I808,1),""))</f>
        <v>0</v>
      </c>
      <c r="B801" s="174" t="str">
        <f>IF(A801=1,COUNTIF($A$8:A801,1),"")</f>
        <v/>
      </c>
      <c r="C801" s="174"/>
      <c r="D801" s="157">
        <f>IFERROR($C$8:INDEX($C$8:$C$3000,COUNTIF($C$8:$C$3000,"?*")),"")</f>
        <v>0</v>
      </c>
      <c r="E801" s="174"/>
      <c r="F801" s="174">
        <f>--ISNUMBER(IFERROR(SEARCH('Project Costing'!#REF!,Services!I808,1),""))</f>
        <v>0</v>
      </c>
      <c r="G801" s="174" t="str">
        <f>IF(F801=1,COUNTIF($F$8:F801,1),"")</f>
        <v/>
      </c>
      <c r="H801" s="174"/>
      <c r="I801" s="157">
        <f>IFERROR($H$8:INDEX($H$8:$H$3000,COUNTIF($H$8:$H$3000,"?*")),"")</f>
        <v>0</v>
      </c>
    </row>
    <row r="802" spans="1:9" x14ac:dyDescent="0.25">
      <c r="A802" s="174">
        <f>--ISNUMBER(IFERROR(SEARCH('Project Costing'!#REF!,Services!I809,1),""))</f>
        <v>0</v>
      </c>
      <c r="B802" s="174" t="str">
        <f>IF(A802=1,COUNTIF($A$8:A802,1),"")</f>
        <v/>
      </c>
      <c r="C802" s="174"/>
      <c r="D802" s="157">
        <f>IFERROR($C$8:INDEX($C$8:$C$3000,COUNTIF($C$8:$C$3000,"?*")),"")</f>
        <v>0</v>
      </c>
      <c r="E802" s="174"/>
      <c r="F802" s="174">
        <f>--ISNUMBER(IFERROR(SEARCH('Project Costing'!#REF!,Services!I809,1),""))</f>
        <v>0</v>
      </c>
      <c r="G802" s="174" t="str">
        <f>IF(F802=1,COUNTIF($F$8:F802,1),"")</f>
        <v/>
      </c>
      <c r="H802" s="174"/>
      <c r="I802" s="157">
        <f>IFERROR($H$8:INDEX($H$8:$H$3000,COUNTIF($H$8:$H$3000,"?*")),"")</f>
        <v>0</v>
      </c>
    </row>
    <row r="803" spans="1:9" x14ac:dyDescent="0.25">
      <c r="A803" s="174">
        <f>--ISNUMBER(IFERROR(SEARCH('Project Costing'!#REF!,Services!I810,1),""))</f>
        <v>0</v>
      </c>
      <c r="B803" s="174" t="str">
        <f>IF(A803=1,COUNTIF($A$8:A803,1),"")</f>
        <v/>
      </c>
      <c r="C803" s="174"/>
      <c r="D803" s="157">
        <f>IFERROR($C$8:INDEX($C$8:$C$3000,COUNTIF($C$8:$C$3000,"?*")),"")</f>
        <v>0</v>
      </c>
      <c r="E803" s="174"/>
      <c r="F803" s="174">
        <f>--ISNUMBER(IFERROR(SEARCH('Project Costing'!#REF!,Services!I810,1),""))</f>
        <v>0</v>
      </c>
      <c r="G803" s="174" t="str">
        <f>IF(F803=1,COUNTIF($F$8:F803,1),"")</f>
        <v/>
      </c>
      <c r="H803" s="174"/>
      <c r="I803" s="157">
        <f>IFERROR($H$8:INDEX($H$8:$H$3000,COUNTIF($H$8:$H$3000,"?*")),"")</f>
        <v>0</v>
      </c>
    </row>
    <row r="804" spans="1:9" x14ac:dyDescent="0.25">
      <c r="A804" s="174">
        <f>--ISNUMBER(IFERROR(SEARCH('Project Costing'!#REF!,Services!I811,1),""))</f>
        <v>0</v>
      </c>
      <c r="B804" s="174" t="str">
        <f>IF(A804=1,COUNTIF($A$8:A804,1),"")</f>
        <v/>
      </c>
      <c r="C804" s="174"/>
      <c r="D804" s="157">
        <f>IFERROR($C$8:INDEX($C$8:$C$3000,COUNTIF($C$8:$C$3000,"?*")),"")</f>
        <v>0</v>
      </c>
      <c r="E804" s="174"/>
      <c r="F804" s="174">
        <f>--ISNUMBER(IFERROR(SEARCH('Project Costing'!#REF!,Services!I811,1),""))</f>
        <v>0</v>
      </c>
      <c r="G804" s="174" t="str">
        <f>IF(F804=1,COUNTIF($F$8:F804,1),"")</f>
        <v/>
      </c>
      <c r="H804" s="174"/>
      <c r="I804" s="157">
        <f>IFERROR($H$8:INDEX($H$8:$H$3000,COUNTIF($H$8:$H$3000,"?*")),"")</f>
        <v>0</v>
      </c>
    </row>
    <row r="805" spans="1:9" x14ac:dyDescent="0.25">
      <c r="A805" s="174">
        <f>--ISNUMBER(IFERROR(SEARCH('Project Costing'!#REF!,Services!I812,1),""))</f>
        <v>0</v>
      </c>
      <c r="B805" s="174" t="str">
        <f>IF(A805=1,COUNTIF($A$8:A805,1),"")</f>
        <v/>
      </c>
      <c r="C805" s="174"/>
      <c r="D805" s="157">
        <f>IFERROR($C$8:INDEX($C$8:$C$3000,COUNTIF($C$8:$C$3000,"?*")),"")</f>
        <v>0</v>
      </c>
      <c r="E805" s="174"/>
      <c r="F805" s="174">
        <f>--ISNUMBER(IFERROR(SEARCH('Project Costing'!#REF!,Services!I812,1),""))</f>
        <v>0</v>
      </c>
      <c r="G805" s="174" t="str">
        <f>IF(F805=1,COUNTIF($F$8:F805,1),"")</f>
        <v/>
      </c>
      <c r="H805" s="174"/>
      <c r="I805" s="157">
        <f>IFERROR($H$8:INDEX($H$8:$H$3000,COUNTIF($H$8:$H$3000,"?*")),"")</f>
        <v>0</v>
      </c>
    </row>
    <row r="806" spans="1:9" x14ac:dyDescent="0.25">
      <c r="A806" s="174">
        <f>--ISNUMBER(IFERROR(SEARCH('Project Costing'!#REF!,Services!I813,1),""))</f>
        <v>0</v>
      </c>
      <c r="B806" s="174" t="str">
        <f>IF(A806=1,COUNTIF($A$8:A806,1),"")</f>
        <v/>
      </c>
      <c r="C806" s="174"/>
      <c r="D806" s="157">
        <f>IFERROR($C$8:INDEX($C$8:$C$3000,COUNTIF($C$8:$C$3000,"?*")),"")</f>
        <v>0</v>
      </c>
      <c r="E806" s="174"/>
      <c r="F806" s="174">
        <f>--ISNUMBER(IFERROR(SEARCH('Project Costing'!#REF!,Services!I813,1),""))</f>
        <v>0</v>
      </c>
      <c r="G806" s="174" t="str">
        <f>IF(F806=1,COUNTIF($F$8:F806,1),"")</f>
        <v/>
      </c>
      <c r="H806" s="174"/>
      <c r="I806" s="157">
        <f>IFERROR($H$8:INDEX($H$8:$H$3000,COUNTIF($H$8:$H$3000,"?*")),"")</f>
        <v>0</v>
      </c>
    </row>
    <row r="807" spans="1:9" x14ac:dyDescent="0.25">
      <c r="A807" s="174">
        <f>--ISNUMBER(IFERROR(SEARCH('Project Costing'!#REF!,Services!I814,1),""))</f>
        <v>0</v>
      </c>
      <c r="B807" s="174" t="str">
        <f>IF(A807=1,COUNTIF($A$8:A807,1),"")</f>
        <v/>
      </c>
      <c r="C807" s="174"/>
      <c r="D807" s="157">
        <f>IFERROR($C$8:INDEX($C$8:$C$3000,COUNTIF($C$8:$C$3000,"?*")),"")</f>
        <v>0</v>
      </c>
      <c r="E807" s="174"/>
      <c r="F807" s="174">
        <f>--ISNUMBER(IFERROR(SEARCH('Project Costing'!#REF!,Services!I814,1),""))</f>
        <v>0</v>
      </c>
      <c r="G807" s="174" t="str">
        <f>IF(F807=1,COUNTIF($F$8:F807,1),"")</f>
        <v/>
      </c>
      <c r="H807" s="174"/>
      <c r="I807" s="157">
        <f>IFERROR($H$8:INDEX($H$8:$H$3000,COUNTIF($H$8:$H$3000,"?*")),"")</f>
        <v>0</v>
      </c>
    </row>
    <row r="808" spans="1:9" x14ac:dyDescent="0.25">
      <c r="A808" s="174">
        <f>--ISNUMBER(IFERROR(SEARCH('Project Costing'!#REF!,Services!I815,1),""))</f>
        <v>0</v>
      </c>
      <c r="B808" s="174" t="str">
        <f>IF(A808=1,COUNTIF($A$8:A808,1),"")</f>
        <v/>
      </c>
      <c r="C808" s="174"/>
      <c r="D808" s="157">
        <f>IFERROR($C$8:INDEX($C$8:$C$3000,COUNTIF($C$8:$C$3000,"?*")),"")</f>
        <v>0</v>
      </c>
      <c r="E808" s="174"/>
      <c r="F808" s="174">
        <f>--ISNUMBER(IFERROR(SEARCH('Project Costing'!#REF!,Services!I815,1),""))</f>
        <v>0</v>
      </c>
      <c r="G808" s="174" t="str">
        <f>IF(F808=1,COUNTIF($F$8:F808,1),"")</f>
        <v/>
      </c>
      <c r="H808" s="174"/>
      <c r="I808" s="157">
        <f>IFERROR($H$8:INDEX($H$8:$H$3000,COUNTIF($H$8:$H$3000,"?*")),"")</f>
        <v>0</v>
      </c>
    </row>
    <row r="809" spans="1:9" x14ac:dyDescent="0.25">
      <c r="A809" s="174">
        <f>--ISNUMBER(IFERROR(SEARCH('Project Costing'!#REF!,Services!I816,1),""))</f>
        <v>0</v>
      </c>
      <c r="B809" s="174" t="str">
        <f>IF(A809=1,COUNTIF($A$8:A809,1),"")</f>
        <v/>
      </c>
      <c r="C809" s="174"/>
      <c r="D809" s="157">
        <f>IFERROR($C$8:INDEX($C$8:$C$3000,COUNTIF($C$8:$C$3000,"?*")),"")</f>
        <v>0</v>
      </c>
      <c r="E809" s="174"/>
      <c r="F809" s="174">
        <f>--ISNUMBER(IFERROR(SEARCH('Project Costing'!#REF!,Services!I816,1),""))</f>
        <v>0</v>
      </c>
      <c r="G809" s="174" t="str">
        <f>IF(F809=1,COUNTIF($F$8:F809,1),"")</f>
        <v/>
      </c>
      <c r="H809" s="174"/>
      <c r="I809" s="157">
        <f>IFERROR($H$8:INDEX($H$8:$H$3000,COUNTIF($H$8:$H$3000,"?*")),"")</f>
        <v>0</v>
      </c>
    </row>
    <row r="810" spans="1:9" x14ac:dyDescent="0.25">
      <c r="A810" s="174">
        <f>--ISNUMBER(IFERROR(SEARCH('Project Costing'!#REF!,Services!I817,1),""))</f>
        <v>0</v>
      </c>
      <c r="B810" s="174" t="str">
        <f>IF(A810=1,COUNTIF($A$8:A810,1),"")</f>
        <v/>
      </c>
      <c r="C810" s="174"/>
      <c r="D810" s="157">
        <f>IFERROR($C$8:INDEX($C$8:$C$3000,COUNTIF($C$8:$C$3000,"?*")),"")</f>
        <v>0</v>
      </c>
      <c r="E810" s="174"/>
      <c r="F810" s="174">
        <f>--ISNUMBER(IFERROR(SEARCH('Project Costing'!#REF!,Services!I817,1),""))</f>
        <v>0</v>
      </c>
      <c r="G810" s="174" t="str">
        <f>IF(F810=1,COUNTIF($F$8:F810,1),"")</f>
        <v/>
      </c>
      <c r="H810" s="174"/>
      <c r="I810" s="157">
        <f>IFERROR($H$8:INDEX($H$8:$H$3000,COUNTIF($H$8:$H$3000,"?*")),"")</f>
        <v>0</v>
      </c>
    </row>
    <row r="811" spans="1:9" x14ac:dyDescent="0.25">
      <c r="A811" s="174">
        <f>--ISNUMBER(IFERROR(SEARCH('Project Costing'!#REF!,Services!I818,1),""))</f>
        <v>0</v>
      </c>
      <c r="B811" s="174" t="str">
        <f>IF(A811=1,COUNTIF($A$8:A811,1),"")</f>
        <v/>
      </c>
      <c r="C811" s="174"/>
      <c r="D811" s="157">
        <f>IFERROR($C$8:INDEX($C$8:$C$3000,COUNTIF($C$8:$C$3000,"?*")),"")</f>
        <v>0</v>
      </c>
      <c r="E811" s="174"/>
      <c r="F811" s="174">
        <f>--ISNUMBER(IFERROR(SEARCH('Project Costing'!#REF!,Services!I818,1),""))</f>
        <v>0</v>
      </c>
      <c r="G811" s="174" t="str">
        <f>IF(F811=1,COUNTIF($F$8:F811,1),"")</f>
        <v/>
      </c>
      <c r="H811" s="174"/>
      <c r="I811" s="157">
        <f>IFERROR($H$8:INDEX($H$8:$H$3000,COUNTIF($H$8:$H$3000,"?*")),"")</f>
        <v>0</v>
      </c>
    </row>
    <row r="812" spans="1:9" x14ac:dyDescent="0.25">
      <c r="A812" s="174">
        <f>--ISNUMBER(IFERROR(SEARCH('Project Costing'!#REF!,Services!I819,1),""))</f>
        <v>0</v>
      </c>
      <c r="B812" s="174" t="str">
        <f>IF(A812=1,COUNTIF($A$8:A812,1),"")</f>
        <v/>
      </c>
      <c r="C812" s="174"/>
      <c r="D812" s="157">
        <f>IFERROR($C$8:INDEX($C$8:$C$3000,COUNTIF($C$8:$C$3000,"?*")),"")</f>
        <v>0</v>
      </c>
      <c r="E812" s="174"/>
      <c r="F812" s="174">
        <f>--ISNUMBER(IFERROR(SEARCH('Project Costing'!#REF!,Services!I819,1),""))</f>
        <v>0</v>
      </c>
      <c r="G812" s="174" t="str">
        <f>IF(F812=1,COUNTIF($F$8:F812,1),"")</f>
        <v/>
      </c>
      <c r="H812" s="174"/>
      <c r="I812" s="157">
        <f>IFERROR($H$8:INDEX($H$8:$H$3000,COUNTIF($H$8:$H$3000,"?*")),"")</f>
        <v>0</v>
      </c>
    </row>
    <row r="813" spans="1:9" x14ac:dyDescent="0.25">
      <c r="A813" s="174">
        <f>--ISNUMBER(IFERROR(SEARCH('Project Costing'!#REF!,Services!I820,1),""))</f>
        <v>0</v>
      </c>
      <c r="B813" s="174" t="str">
        <f>IF(A813=1,COUNTIF($A$8:A813,1),"")</f>
        <v/>
      </c>
      <c r="C813" s="174"/>
      <c r="D813" s="157">
        <f>IFERROR($C$8:INDEX($C$8:$C$3000,COUNTIF($C$8:$C$3000,"?*")),"")</f>
        <v>0</v>
      </c>
      <c r="E813" s="174"/>
      <c r="F813" s="174">
        <f>--ISNUMBER(IFERROR(SEARCH('Project Costing'!#REF!,Services!I820,1),""))</f>
        <v>0</v>
      </c>
      <c r="G813" s="174" t="str">
        <f>IF(F813=1,COUNTIF($F$8:F813,1),"")</f>
        <v/>
      </c>
      <c r="H813" s="174"/>
      <c r="I813" s="157">
        <f>IFERROR($H$8:INDEX($H$8:$H$3000,COUNTIF($H$8:$H$3000,"?*")),"")</f>
        <v>0</v>
      </c>
    </row>
    <row r="814" spans="1:9" x14ac:dyDescent="0.25">
      <c r="A814" s="174">
        <f>--ISNUMBER(IFERROR(SEARCH('Project Costing'!#REF!,Services!I821,1),""))</f>
        <v>0</v>
      </c>
      <c r="B814" s="174" t="str">
        <f>IF(A814=1,COUNTIF($A$8:A814,1),"")</f>
        <v/>
      </c>
      <c r="C814" s="174"/>
      <c r="D814" s="157">
        <f>IFERROR($C$8:INDEX($C$8:$C$3000,COUNTIF($C$8:$C$3000,"?*")),"")</f>
        <v>0</v>
      </c>
      <c r="E814" s="174"/>
      <c r="F814" s="174">
        <f>--ISNUMBER(IFERROR(SEARCH('Project Costing'!#REF!,Services!I821,1),""))</f>
        <v>0</v>
      </c>
      <c r="G814" s="174" t="str">
        <f>IF(F814=1,COUNTIF($F$8:F814,1),"")</f>
        <v/>
      </c>
      <c r="H814" s="174"/>
      <c r="I814" s="157">
        <f>IFERROR($H$8:INDEX($H$8:$H$3000,COUNTIF($H$8:$H$3000,"?*")),"")</f>
        <v>0</v>
      </c>
    </row>
    <row r="815" spans="1:9" x14ac:dyDescent="0.25">
      <c r="A815" s="174">
        <f>--ISNUMBER(IFERROR(SEARCH('Project Costing'!#REF!,Services!I822,1),""))</f>
        <v>0</v>
      </c>
      <c r="B815" s="174" t="str">
        <f>IF(A815=1,COUNTIF($A$8:A815,1),"")</f>
        <v/>
      </c>
      <c r="C815" s="174"/>
      <c r="D815" s="157">
        <f>IFERROR($C$8:INDEX($C$8:$C$3000,COUNTIF($C$8:$C$3000,"?*")),"")</f>
        <v>0</v>
      </c>
      <c r="E815" s="174"/>
      <c r="F815" s="174">
        <f>--ISNUMBER(IFERROR(SEARCH('Project Costing'!#REF!,Services!I822,1),""))</f>
        <v>0</v>
      </c>
      <c r="G815" s="174" t="str">
        <f>IF(F815=1,COUNTIF($F$8:F815,1),"")</f>
        <v/>
      </c>
      <c r="H815" s="174"/>
      <c r="I815" s="157">
        <f>IFERROR($H$8:INDEX($H$8:$H$3000,COUNTIF($H$8:$H$3000,"?*")),"")</f>
        <v>0</v>
      </c>
    </row>
    <row r="816" spans="1:9" x14ac:dyDescent="0.25">
      <c r="A816" s="174">
        <f>--ISNUMBER(IFERROR(SEARCH('Project Costing'!#REF!,Services!I823,1),""))</f>
        <v>0</v>
      </c>
      <c r="B816" s="174" t="str">
        <f>IF(A816=1,COUNTIF($A$8:A816,1),"")</f>
        <v/>
      </c>
      <c r="C816" s="174"/>
      <c r="D816" s="157">
        <f>IFERROR($C$8:INDEX($C$8:$C$3000,COUNTIF($C$8:$C$3000,"?*")),"")</f>
        <v>0</v>
      </c>
      <c r="E816" s="174"/>
      <c r="F816" s="174">
        <f>--ISNUMBER(IFERROR(SEARCH('Project Costing'!#REF!,Services!I823,1),""))</f>
        <v>0</v>
      </c>
      <c r="G816" s="174" t="str">
        <f>IF(F816=1,COUNTIF($F$8:F816,1),"")</f>
        <v/>
      </c>
      <c r="H816" s="174"/>
      <c r="I816" s="157">
        <f>IFERROR($H$8:INDEX($H$8:$H$3000,COUNTIF($H$8:$H$3000,"?*")),"")</f>
        <v>0</v>
      </c>
    </row>
    <row r="817" spans="1:9" x14ac:dyDescent="0.25">
      <c r="A817" s="174">
        <f>--ISNUMBER(IFERROR(SEARCH('Project Costing'!#REF!,Services!I824,1),""))</f>
        <v>0</v>
      </c>
      <c r="B817" s="174" t="str">
        <f>IF(A817=1,COUNTIF($A$8:A817,1),"")</f>
        <v/>
      </c>
      <c r="C817" s="174"/>
      <c r="D817" s="157">
        <f>IFERROR($C$8:INDEX($C$8:$C$3000,COUNTIF($C$8:$C$3000,"?*")),"")</f>
        <v>0</v>
      </c>
      <c r="E817" s="174"/>
      <c r="F817" s="174">
        <f>--ISNUMBER(IFERROR(SEARCH('Project Costing'!#REF!,Services!I824,1),""))</f>
        <v>0</v>
      </c>
      <c r="G817" s="174" t="str">
        <f>IF(F817=1,COUNTIF($F$8:F817,1),"")</f>
        <v/>
      </c>
      <c r="H817" s="174"/>
      <c r="I817" s="157">
        <f>IFERROR($H$8:INDEX($H$8:$H$3000,COUNTIF($H$8:$H$3000,"?*")),"")</f>
        <v>0</v>
      </c>
    </row>
    <row r="818" spans="1:9" x14ac:dyDescent="0.25">
      <c r="A818" s="174">
        <f>--ISNUMBER(IFERROR(SEARCH('Project Costing'!#REF!,Services!I825,1),""))</f>
        <v>0</v>
      </c>
      <c r="B818" s="174" t="str">
        <f>IF(A818=1,COUNTIF($A$8:A818,1),"")</f>
        <v/>
      </c>
      <c r="C818" s="174"/>
      <c r="D818" s="157">
        <f>IFERROR($C$8:INDEX($C$8:$C$3000,COUNTIF($C$8:$C$3000,"?*")),"")</f>
        <v>0</v>
      </c>
      <c r="E818" s="174"/>
      <c r="F818" s="174">
        <f>--ISNUMBER(IFERROR(SEARCH('Project Costing'!#REF!,Services!I825,1),""))</f>
        <v>0</v>
      </c>
      <c r="G818" s="174" t="str">
        <f>IF(F818=1,COUNTIF($F$8:F818,1),"")</f>
        <v/>
      </c>
      <c r="H818" s="174"/>
      <c r="I818" s="157">
        <f>IFERROR($H$8:INDEX($H$8:$H$3000,COUNTIF($H$8:$H$3000,"?*")),"")</f>
        <v>0</v>
      </c>
    </row>
    <row r="819" spans="1:9" x14ac:dyDescent="0.25">
      <c r="A819" s="174">
        <f>--ISNUMBER(IFERROR(SEARCH('Project Costing'!#REF!,Services!I826,1),""))</f>
        <v>0</v>
      </c>
      <c r="B819" s="174" t="str">
        <f>IF(A819=1,COUNTIF($A$8:A819,1),"")</f>
        <v/>
      </c>
      <c r="C819" s="174"/>
      <c r="D819" s="157">
        <f>IFERROR($C$8:INDEX($C$8:$C$3000,COUNTIF($C$8:$C$3000,"?*")),"")</f>
        <v>0</v>
      </c>
      <c r="E819" s="174"/>
      <c r="F819" s="174">
        <f>--ISNUMBER(IFERROR(SEARCH('Project Costing'!#REF!,Services!I826,1),""))</f>
        <v>0</v>
      </c>
      <c r="G819" s="174" t="str">
        <f>IF(F819=1,COUNTIF($F$8:F819,1),"")</f>
        <v/>
      </c>
      <c r="H819" s="174"/>
      <c r="I819" s="157">
        <f>IFERROR($H$8:INDEX($H$8:$H$3000,COUNTIF($H$8:$H$3000,"?*")),"")</f>
        <v>0</v>
      </c>
    </row>
    <row r="820" spans="1:9" x14ac:dyDescent="0.25">
      <c r="A820" s="174">
        <f>--ISNUMBER(IFERROR(SEARCH('Project Costing'!#REF!,Services!I827,1),""))</f>
        <v>0</v>
      </c>
      <c r="B820" s="174" t="str">
        <f>IF(A820=1,COUNTIF($A$8:A820,1),"")</f>
        <v/>
      </c>
      <c r="C820" s="174"/>
      <c r="D820" s="157">
        <f>IFERROR($C$8:INDEX($C$8:$C$3000,COUNTIF($C$8:$C$3000,"?*")),"")</f>
        <v>0</v>
      </c>
      <c r="E820" s="174"/>
      <c r="F820" s="174">
        <f>--ISNUMBER(IFERROR(SEARCH('Project Costing'!#REF!,Services!I827,1),""))</f>
        <v>0</v>
      </c>
      <c r="G820" s="174" t="str">
        <f>IF(F820=1,COUNTIF($F$8:F820,1),"")</f>
        <v/>
      </c>
      <c r="H820" s="174"/>
      <c r="I820" s="157">
        <f>IFERROR($H$8:INDEX($H$8:$H$3000,COUNTIF($H$8:$H$3000,"?*")),"")</f>
        <v>0</v>
      </c>
    </row>
    <row r="821" spans="1:9" x14ac:dyDescent="0.25">
      <c r="A821" s="174">
        <f>--ISNUMBER(IFERROR(SEARCH('Project Costing'!#REF!,Services!I828,1),""))</f>
        <v>0</v>
      </c>
      <c r="B821" s="174" t="str">
        <f>IF(A821=1,COUNTIF($A$8:A821,1),"")</f>
        <v/>
      </c>
      <c r="C821" s="174"/>
      <c r="D821" s="157">
        <f>IFERROR($C$8:INDEX($C$8:$C$3000,COUNTIF($C$8:$C$3000,"?*")),"")</f>
        <v>0</v>
      </c>
      <c r="E821" s="174"/>
      <c r="F821" s="174">
        <f>--ISNUMBER(IFERROR(SEARCH('Project Costing'!#REF!,Services!I828,1),""))</f>
        <v>0</v>
      </c>
      <c r="G821" s="174" t="str">
        <f>IF(F821=1,COUNTIF($F$8:F821,1),"")</f>
        <v/>
      </c>
      <c r="H821" s="174"/>
      <c r="I821" s="157">
        <f>IFERROR($H$8:INDEX($H$8:$H$3000,COUNTIF($H$8:$H$3000,"?*")),"")</f>
        <v>0</v>
      </c>
    </row>
    <row r="822" spans="1:9" x14ac:dyDescent="0.25">
      <c r="A822" s="174">
        <f>--ISNUMBER(IFERROR(SEARCH('Project Costing'!#REF!,Services!I829,1),""))</f>
        <v>0</v>
      </c>
      <c r="B822" s="174" t="str">
        <f>IF(A822=1,COUNTIF($A$8:A822,1),"")</f>
        <v/>
      </c>
      <c r="C822" s="174"/>
      <c r="D822" s="157">
        <f>IFERROR($C$8:INDEX($C$8:$C$3000,COUNTIF($C$8:$C$3000,"?*")),"")</f>
        <v>0</v>
      </c>
      <c r="E822" s="174"/>
      <c r="F822" s="174">
        <f>--ISNUMBER(IFERROR(SEARCH('Project Costing'!#REF!,Services!I829,1),""))</f>
        <v>0</v>
      </c>
      <c r="G822" s="174" t="str">
        <f>IF(F822=1,COUNTIF($F$8:F822,1),"")</f>
        <v/>
      </c>
      <c r="H822" s="174"/>
      <c r="I822" s="157">
        <f>IFERROR($H$8:INDEX($H$8:$H$3000,COUNTIF($H$8:$H$3000,"?*")),"")</f>
        <v>0</v>
      </c>
    </row>
    <row r="823" spans="1:9" x14ac:dyDescent="0.25">
      <c r="A823" s="174">
        <f>--ISNUMBER(IFERROR(SEARCH('Project Costing'!#REF!,Services!I830,1),""))</f>
        <v>0</v>
      </c>
      <c r="B823" s="174" t="str">
        <f>IF(A823=1,COUNTIF($A$8:A823,1),"")</f>
        <v/>
      </c>
      <c r="C823" s="174"/>
      <c r="D823" s="157">
        <f>IFERROR($C$8:INDEX($C$8:$C$3000,COUNTIF($C$8:$C$3000,"?*")),"")</f>
        <v>0</v>
      </c>
      <c r="E823" s="174"/>
      <c r="F823" s="174">
        <f>--ISNUMBER(IFERROR(SEARCH('Project Costing'!#REF!,Services!I830,1),""))</f>
        <v>0</v>
      </c>
      <c r="G823" s="174" t="str">
        <f>IF(F823=1,COUNTIF($F$8:F823,1),"")</f>
        <v/>
      </c>
      <c r="H823" s="174"/>
      <c r="I823" s="157">
        <f>IFERROR($H$8:INDEX($H$8:$H$3000,COUNTIF($H$8:$H$3000,"?*")),"")</f>
        <v>0</v>
      </c>
    </row>
    <row r="824" spans="1:9" x14ac:dyDescent="0.25">
      <c r="A824" s="174">
        <f>--ISNUMBER(IFERROR(SEARCH('Project Costing'!#REF!,Services!I831,1),""))</f>
        <v>0</v>
      </c>
      <c r="B824" s="174" t="str">
        <f>IF(A824=1,COUNTIF($A$8:A824,1),"")</f>
        <v/>
      </c>
      <c r="C824" s="174"/>
      <c r="D824" s="157">
        <f>IFERROR($C$8:INDEX($C$8:$C$3000,COUNTIF($C$8:$C$3000,"?*")),"")</f>
        <v>0</v>
      </c>
      <c r="E824" s="174"/>
      <c r="F824" s="174">
        <f>--ISNUMBER(IFERROR(SEARCH('Project Costing'!#REF!,Services!I831,1),""))</f>
        <v>0</v>
      </c>
      <c r="G824" s="174" t="str">
        <f>IF(F824=1,COUNTIF($F$8:F824,1),"")</f>
        <v/>
      </c>
      <c r="H824" s="174"/>
      <c r="I824" s="157">
        <f>IFERROR($H$8:INDEX($H$8:$H$3000,COUNTIF($H$8:$H$3000,"?*")),"")</f>
        <v>0</v>
      </c>
    </row>
    <row r="825" spans="1:9" x14ac:dyDescent="0.25">
      <c r="A825" s="174">
        <f>--ISNUMBER(IFERROR(SEARCH('Project Costing'!#REF!,Services!I832,1),""))</f>
        <v>0</v>
      </c>
      <c r="B825" s="174" t="str">
        <f>IF(A825=1,COUNTIF($A$8:A825,1),"")</f>
        <v/>
      </c>
      <c r="C825" s="174"/>
      <c r="D825" s="157">
        <f>IFERROR($C$8:INDEX($C$8:$C$3000,COUNTIF($C$8:$C$3000,"?*")),"")</f>
        <v>0</v>
      </c>
      <c r="E825" s="174"/>
      <c r="F825" s="174">
        <f>--ISNUMBER(IFERROR(SEARCH('Project Costing'!#REF!,Services!I832,1),""))</f>
        <v>0</v>
      </c>
      <c r="G825" s="174" t="str">
        <f>IF(F825=1,COUNTIF($F$8:F825,1),"")</f>
        <v/>
      </c>
      <c r="H825" s="174"/>
      <c r="I825" s="157">
        <f>IFERROR($H$8:INDEX($H$8:$H$3000,COUNTIF($H$8:$H$3000,"?*")),"")</f>
        <v>0</v>
      </c>
    </row>
    <row r="826" spans="1:9" x14ac:dyDescent="0.25">
      <c r="A826" s="174">
        <f>--ISNUMBER(IFERROR(SEARCH('Project Costing'!#REF!,Services!I833,1),""))</f>
        <v>0</v>
      </c>
      <c r="B826" s="174" t="str">
        <f>IF(A826=1,COUNTIF($A$8:A826,1),"")</f>
        <v/>
      </c>
      <c r="C826" s="174"/>
      <c r="D826" s="157">
        <f>IFERROR($C$8:INDEX($C$8:$C$3000,COUNTIF($C$8:$C$3000,"?*")),"")</f>
        <v>0</v>
      </c>
      <c r="E826" s="174"/>
      <c r="F826" s="174">
        <f>--ISNUMBER(IFERROR(SEARCH('Project Costing'!#REF!,Services!I833,1),""))</f>
        <v>0</v>
      </c>
      <c r="G826" s="174" t="str">
        <f>IF(F826=1,COUNTIF($F$8:F826,1),"")</f>
        <v/>
      </c>
      <c r="H826" s="174"/>
      <c r="I826" s="157">
        <f>IFERROR($H$8:INDEX($H$8:$H$3000,COUNTIF($H$8:$H$3000,"?*")),"")</f>
        <v>0</v>
      </c>
    </row>
    <row r="827" spans="1:9" x14ac:dyDescent="0.25">
      <c r="A827" s="174">
        <f>--ISNUMBER(IFERROR(SEARCH('Project Costing'!#REF!,Services!I834,1),""))</f>
        <v>0</v>
      </c>
      <c r="B827" s="174" t="str">
        <f>IF(A827=1,COUNTIF($A$8:A827,1),"")</f>
        <v/>
      </c>
      <c r="C827" s="174"/>
      <c r="D827" s="157">
        <f>IFERROR($C$8:INDEX($C$8:$C$3000,COUNTIF($C$8:$C$3000,"?*")),"")</f>
        <v>0</v>
      </c>
      <c r="E827" s="174"/>
      <c r="F827" s="174">
        <f>--ISNUMBER(IFERROR(SEARCH('Project Costing'!#REF!,Services!I834,1),""))</f>
        <v>0</v>
      </c>
      <c r="G827" s="174" t="str">
        <f>IF(F827=1,COUNTIF($F$8:F827,1),"")</f>
        <v/>
      </c>
      <c r="H827" s="174"/>
      <c r="I827" s="157">
        <f>IFERROR($H$8:INDEX($H$8:$H$3000,COUNTIF($H$8:$H$3000,"?*")),"")</f>
        <v>0</v>
      </c>
    </row>
    <row r="828" spans="1:9" x14ac:dyDescent="0.25">
      <c r="A828" s="174">
        <f>--ISNUMBER(IFERROR(SEARCH('Project Costing'!#REF!,Services!I835,1),""))</f>
        <v>0</v>
      </c>
      <c r="B828" s="174" t="str">
        <f>IF(A828=1,COUNTIF($A$8:A828,1),"")</f>
        <v/>
      </c>
      <c r="C828" s="174"/>
      <c r="D828" s="157">
        <f>IFERROR($C$8:INDEX($C$8:$C$3000,COUNTIF($C$8:$C$3000,"?*")),"")</f>
        <v>0</v>
      </c>
      <c r="E828" s="174"/>
      <c r="F828" s="174">
        <f>--ISNUMBER(IFERROR(SEARCH('Project Costing'!#REF!,Services!I835,1),""))</f>
        <v>0</v>
      </c>
      <c r="G828" s="174" t="str">
        <f>IF(F828=1,COUNTIF($F$8:F828,1),"")</f>
        <v/>
      </c>
      <c r="H828" s="174"/>
      <c r="I828" s="157">
        <f>IFERROR($H$8:INDEX($H$8:$H$3000,COUNTIF($H$8:$H$3000,"?*")),"")</f>
        <v>0</v>
      </c>
    </row>
    <row r="829" spans="1:9" x14ac:dyDescent="0.25">
      <c r="A829" s="174">
        <f>--ISNUMBER(IFERROR(SEARCH('Project Costing'!#REF!,Services!I836,1),""))</f>
        <v>0</v>
      </c>
      <c r="B829" s="174" t="str">
        <f>IF(A829=1,COUNTIF($A$8:A829,1),"")</f>
        <v/>
      </c>
      <c r="C829" s="174"/>
      <c r="D829" s="157">
        <f>IFERROR($C$8:INDEX($C$8:$C$3000,COUNTIF($C$8:$C$3000,"?*")),"")</f>
        <v>0</v>
      </c>
      <c r="E829" s="174"/>
      <c r="F829" s="174">
        <f>--ISNUMBER(IFERROR(SEARCH('Project Costing'!#REF!,Services!I836,1),""))</f>
        <v>0</v>
      </c>
      <c r="G829" s="174" t="str">
        <f>IF(F829=1,COUNTIF($F$8:F829,1),"")</f>
        <v/>
      </c>
      <c r="H829" s="174"/>
      <c r="I829" s="157">
        <f>IFERROR($H$8:INDEX($H$8:$H$3000,COUNTIF($H$8:$H$3000,"?*")),"")</f>
        <v>0</v>
      </c>
    </row>
    <row r="830" spans="1:9" x14ac:dyDescent="0.25">
      <c r="A830" s="174">
        <f>--ISNUMBER(IFERROR(SEARCH('Project Costing'!#REF!,Services!I837,1),""))</f>
        <v>0</v>
      </c>
      <c r="B830" s="174" t="str">
        <f>IF(A830=1,COUNTIF($A$8:A830,1),"")</f>
        <v/>
      </c>
      <c r="C830" s="174"/>
      <c r="D830" s="157">
        <f>IFERROR($C$8:INDEX($C$8:$C$3000,COUNTIF($C$8:$C$3000,"?*")),"")</f>
        <v>0</v>
      </c>
      <c r="E830" s="174"/>
      <c r="F830" s="174">
        <f>--ISNUMBER(IFERROR(SEARCH('Project Costing'!#REF!,Services!I837,1),""))</f>
        <v>0</v>
      </c>
      <c r="G830" s="174" t="str">
        <f>IF(F830=1,COUNTIF($F$8:F830,1),"")</f>
        <v/>
      </c>
      <c r="H830" s="174"/>
      <c r="I830" s="157">
        <f>IFERROR($H$8:INDEX($H$8:$H$3000,COUNTIF($H$8:$H$3000,"?*")),"")</f>
        <v>0</v>
      </c>
    </row>
    <row r="831" spans="1:9" x14ac:dyDescent="0.25">
      <c r="A831" s="174">
        <f>--ISNUMBER(IFERROR(SEARCH('Project Costing'!#REF!,Services!I838,1),""))</f>
        <v>0</v>
      </c>
      <c r="B831" s="174" t="str">
        <f>IF(A831=1,COUNTIF($A$8:A831,1),"")</f>
        <v/>
      </c>
      <c r="C831" s="174"/>
      <c r="D831" s="157">
        <f>IFERROR($C$8:INDEX($C$8:$C$3000,COUNTIF($C$8:$C$3000,"?*")),"")</f>
        <v>0</v>
      </c>
      <c r="E831" s="174"/>
      <c r="F831" s="174">
        <f>--ISNUMBER(IFERROR(SEARCH('Project Costing'!#REF!,Services!I838,1),""))</f>
        <v>0</v>
      </c>
      <c r="G831" s="174" t="str">
        <f>IF(F831=1,COUNTIF($F$8:F831,1),"")</f>
        <v/>
      </c>
      <c r="H831" s="174"/>
      <c r="I831" s="157">
        <f>IFERROR($H$8:INDEX($H$8:$H$3000,COUNTIF($H$8:$H$3000,"?*")),"")</f>
        <v>0</v>
      </c>
    </row>
    <row r="832" spans="1:9" x14ac:dyDescent="0.25">
      <c r="A832" s="174">
        <f>--ISNUMBER(IFERROR(SEARCH('Project Costing'!#REF!,Services!I839,1),""))</f>
        <v>0</v>
      </c>
      <c r="B832" s="174" t="str">
        <f>IF(A832=1,COUNTIF($A$8:A832,1),"")</f>
        <v/>
      </c>
      <c r="C832" s="174"/>
      <c r="D832" s="157">
        <f>IFERROR($C$8:INDEX($C$8:$C$3000,COUNTIF($C$8:$C$3000,"?*")),"")</f>
        <v>0</v>
      </c>
      <c r="E832" s="174"/>
      <c r="F832" s="174">
        <f>--ISNUMBER(IFERROR(SEARCH('Project Costing'!#REF!,Services!I839,1),""))</f>
        <v>0</v>
      </c>
      <c r="G832" s="174" t="str">
        <f>IF(F832=1,COUNTIF($F$8:F832,1),"")</f>
        <v/>
      </c>
      <c r="H832" s="174"/>
      <c r="I832" s="157">
        <f>IFERROR($H$8:INDEX($H$8:$H$3000,COUNTIF($H$8:$H$3000,"?*")),"")</f>
        <v>0</v>
      </c>
    </row>
    <row r="833" spans="1:9" x14ac:dyDescent="0.25">
      <c r="A833" s="174">
        <f>--ISNUMBER(IFERROR(SEARCH('Project Costing'!#REF!,Services!I840,1),""))</f>
        <v>0</v>
      </c>
      <c r="B833" s="174" t="str">
        <f>IF(A833=1,COUNTIF($A$8:A833,1),"")</f>
        <v/>
      </c>
      <c r="C833" s="174"/>
      <c r="D833" s="157">
        <f>IFERROR($C$8:INDEX($C$8:$C$3000,COUNTIF($C$8:$C$3000,"?*")),"")</f>
        <v>0</v>
      </c>
      <c r="E833" s="174"/>
      <c r="F833" s="174">
        <f>--ISNUMBER(IFERROR(SEARCH('Project Costing'!#REF!,Services!I840,1),""))</f>
        <v>0</v>
      </c>
      <c r="G833" s="174" t="str">
        <f>IF(F833=1,COUNTIF($F$8:F833,1),"")</f>
        <v/>
      </c>
      <c r="H833" s="174"/>
      <c r="I833" s="157">
        <f>IFERROR($H$8:INDEX($H$8:$H$3000,COUNTIF($H$8:$H$3000,"?*")),"")</f>
        <v>0</v>
      </c>
    </row>
    <row r="834" spans="1:9" x14ac:dyDescent="0.25">
      <c r="A834" s="174">
        <f>--ISNUMBER(IFERROR(SEARCH('Project Costing'!#REF!,Services!I841,1),""))</f>
        <v>0</v>
      </c>
      <c r="B834" s="174" t="str">
        <f>IF(A834=1,COUNTIF($A$8:A834,1),"")</f>
        <v/>
      </c>
      <c r="C834" s="174"/>
      <c r="D834" s="157">
        <f>IFERROR($C$8:INDEX($C$8:$C$3000,COUNTIF($C$8:$C$3000,"?*")),"")</f>
        <v>0</v>
      </c>
      <c r="E834" s="174"/>
      <c r="F834" s="174">
        <f>--ISNUMBER(IFERROR(SEARCH('Project Costing'!#REF!,Services!I841,1),""))</f>
        <v>0</v>
      </c>
      <c r="G834" s="174" t="str">
        <f>IF(F834=1,COUNTIF($F$8:F834,1),"")</f>
        <v/>
      </c>
      <c r="H834" s="174"/>
      <c r="I834" s="157">
        <f>IFERROR($H$8:INDEX($H$8:$H$3000,COUNTIF($H$8:$H$3000,"?*")),"")</f>
        <v>0</v>
      </c>
    </row>
    <row r="835" spans="1:9" x14ac:dyDescent="0.25">
      <c r="A835" s="174">
        <f>--ISNUMBER(IFERROR(SEARCH('Project Costing'!#REF!,Services!I842,1),""))</f>
        <v>0</v>
      </c>
      <c r="B835" s="174" t="str">
        <f>IF(A835=1,COUNTIF($A$8:A835,1),"")</f>
        <v/>
      </c>
      <c r="C835" s="174"/>
      <c r="D835" s="157">
        <f>IFERROR($C$8:INDEX($C$8:$C$3000,COUNTIF($C$8:$C$3000,"?*")),"")</f>
        <v>0</v>
      </c>
      <c r="E835" s="174"/>
      <c r="F835" s="174">
        <f>--ISNUMBER(IFERROR(SEARCH('Project Costing'!#REF!,Services!I842,1),""))</f>
        <v>0</v>
      </c>
      <c r="G835" s="174" t="str">
        <f>IF(F835=1,COUNTIF($F$8:F835,1),"")</f>
        <v/>
      </c>
      <c r="H835" s="174"/>
      <c r="I835" s="157">
        <f>IFERROR($H$8:INDEX($H$8:$H$3000,COUNTIF($H$8:$H$3000,"?*")),"")</f>
        <v>0</v>
      </c>
    </row>
    <row r="836" spans="1:9" x14ac:dyDescent="0.25">
      <c r="A836" s="174">
        <f>--ISNUMBER(IFERROR(SEARCH('Project Costing'!#REF!,Services!I843,1),""))</f>
        <v>0</v>
      </c>
      <c r="B836" s="174" t="str">
        <f>IF(A836=1,COUNTIF($A$8:A836,1),"")</f>
        <v/>
      </c>
      <c r="C836" s="174"/>
      <c r="D836" s="157">
        <f>IFERROR($C$8:INDEX($C$8:$C$3000,COUNTIF($C$8:$C$3000,"?*")),"")</f>
        <v>0</v>
      </c>
      <c r="E836" s="174"/>
      <c r="F836" s="174">
        <f>--ISNUMBER(IFERROR(SEARCH('Project Costing'!#REF!,Services!I843,1),""))</f>
        <v>0</v>
      </c>
      <c r="G836" s="174" t="str">
        <f>IF(F836=1,COUNTIF($F$8:F836,1),"")</f>
        <v/>
      </c>
      <c r="H836" s="174"/>
      <c r="I836" s="157">
        <f>IFERROR($H$8:INDEX($H$8:$H$3000,COUNTIF($H$8:$H$3000,"?*")),"")</f>
        <v>0</v>
      </c>
    </row>
    <row r="837" spans="1:9" x14ac:dyDescent="0.25">
      <c r="A837" s="174">
        <f>--ISNUMBER(IFERROR(SEARCH('Project Costing'!#REF!,Services!I844,1),""))</f>
        <v>0</v>
      </c>
      <c r="B837" s="174" t="str">
        <f>IF(A837=1,COUNTIF($A$8:A837,1),"")</f>
        <v/>
      </c>
      <c r="C837" s="174"/>
      <c r="D837" s="157">
        <f>IFERROR($C$8:INDEX($C$8:$C$3000,COUNTIF($C$8:$C$3000,"?*")),"")</f>
        <v>0</v>
      </c>
      <c r="E837" s="174"/>
      <c r="F837" s="174">
        <f>--ISNUMBER(IFERROR(SEARCH('Project Costing'!#REF!,Services!I844,1),""))</f>
        <v>0</v>
      </c>
      <c r="G837" s="174" t="str">
        <f>IF(F837=1,COUNTIF($F$8:F837,1),"")</f>
        <v/>
      </c>
      <c r="H837" s="174"/>
      <c r="I837" s="157">
        <f>IFERROR($H$8:INDEX($H$8:$H$3000,COUNTIF($H$8:$H$3000,"?*")),"")</f>
        <v>0</v>
      </c>
    </row>
    <row r="838" spans="1:9" x14ac:dyDescent="0.25">
      <c r="A838" s="174">
        <f>--ISNUMBER(IFERROR(SEARCH('Project Costing'!#REF!,Services!I845,1),""))</f>
        <v>0</v>
      </c>
      <c r="B838" s="174" t="str">
        <f>IF(A838=1,COUNTIF($A$8:A838,1),"")</f>
        <v/>
      </c>
      <c r="C838" s="174"/>
      <c r="D838" s="157">
        <f>IFERROR($C$8:INDEX($C$8:$C$3000,COUNTIF($C$8:$C$3000,"?*")),"")</f>
        <v>0</v>
      </c>
      <c r="E838" s="174"/>
      <c r="F838" s="174">
        <f>--ISNUMBER(IFERROR(SEARCH('Project Costing'!#REF!,Services!I845,1),""))</f>
        <v>0</v>
      </c>
      <c r="G838" s="174" t="str">
        <f>IF(F838=1,COUNTIF($F$8:F838,1),"")</f>
        <v/>
      </c>
      <c r="H838" s="174"/>
      <c r="I838" s="157">
        <f>IFERROR($H$8:INDEX($H$8:$H$3000,COUNTIF($H$8:$H$3000,"?*")),"")</f>
        <v>0</v>
      </c>
    </row>
    <row r="839" spans="1:9" x14ac:dyDescent="0.25">
      <c r="A839" s="174">
        <f>--ISNUMBER(IFERROR(SEARCH('Project Costing'!#REF!,Services!I846,1),""))</f>
        <v>0</v>
      </c>
      <c r="B839" s="174" t="str">
        <f>IF(A839=1,COUNTIF($A$8:A839,1),"")</f>
        <v/>
      </c>
      <c r="C839" s="174"/>
      <c r="D839" s="157">
        <f>IFERROR($C$8:INDEX($C$8:$C$3000,COUNTIF($C$8:$C$3000,"?*")),"")</f>
        <v>0</v>
      </c>
      <c r="E839" s="174"/>
      <c r="F839" s="174">
        <f>--ISNUMBER(IFERROR(SEARCH('Project Costing'!#REF!,Services!I846,1),""))</f>
        <v>0</v>
      </c>
      <c r="G839" s="174" t="str">
        <f>IF(F839=1,COUNTIF($F$8:F839,1),"")</f>
        <v/>
      </c>
      <c r="H839" s="174"/>
      <c r="I839" s="157">
        <f>IFERROR($H$8:INDEX($H$8:$H$3000,COUNTIF($H$8:$H$3000,"?*")),"")</f>
        <v>0</v>
      </c>
    </row>
    <row r="840" spans="1:9" x14ac:dyDescent="0.25">
      <c r="A840" s="174">
        <f>--ISNUMBER(IFERROR(SEARCH('Project Costing'!#REF!,Services!I847,1),""))</f>
        <v>0</v>
      </c>
      <c r="B840" s="174" t="str">
        <f>IF(A840=1,COUNTIF($A$8:A840,1),"")</f>
        <v/>
      </c>
      <c r="C840" s="174"/>
      <c r="D840" s="157">
        <f>IFERROR($C$8:INDEX($C$8:$C$3000,COUNTIF($C$8:$C$3000,"?*")),"")</f>
        <v>0</v>
      </c>
      <c r="E840" s="174"/>
      <c r="F840" s="174">
        <f>--ISNUMBER(IFERROR(SEARCH('Project Costing'!#REF!,Services!I847,1),""))</f>
        <v>0</v>
      </c>
      <c r="G840" s="174" t="str">
        <f>IF(F840=1,COUNTIF($F$8:F840,1),"")</f>
        <v/>
      </c>
      <c r="H840" s="174"/>
      <c r="I840" s="157">
        <f>IFERROR($H$8:INDEX($H$8:$H$3000,COUNTIF($H$8:$H$3000,"?*")),"")</f>
        <v>0</v>
      </c>
    </row>
    <row r="841" spans="1:9" x14ac:dyDescent="0.25">
      <c r="A841" s="174">
        <f>--ISNUMBER(IFERROR(SEARCH('Project Costing'!#REF!,Services!I848,1),""))</f>
        <v>0</v>
      </c>
      <c r="B841" s="174" t="str">
        <f>IF(A841=1,COUNTIF($A$8:A841,1),"")</f>
        <v/>
      </c>
      <c r="C841" s="174"/>
      <c r="D841" s="157">
        <f>IFERROR($C$8:INDEX($C$8:$C$3000,COUNTIF($C$8:$C$3000,"?*")),"")</f>
        <v>0</v>
      </c>
      <c r="E841" s="174"/>
      <c r="F841" s="174">
        <f>--ISNUMBER(IFERROR(SEARCH('Project Costing'!#REF!,Services!I848,1),""))</f>
        <v>0</v>
      </c>
      <c r="G841" s="174" t="str">
        <f>IF(F841=1,COUNTIF($F$8:F841,1),"")</f>
        <v/>
      </c>
      <c r="H841" s="174"/>
      <c r="I841" s="157">
        <f>IFERROR($H$8:INDEX($H$8:$H$3000,COUNTIF($H$8:$H$3000,"?*")),"")</f>
        <v>0</v>
      </c>
    </row>
    <row r="842" spans="1:9" x14ac:dyDescent="0.25">
      <c r="A842" s="174">
        <f>--ISNUMBER(IFERROR(SEARCH('Project Costing'!#REF!,Services!I849,1),""))</f>
        <v>0</v>
      </c>
      <c r="B842" s="174" t="str">
        <f>IF(A842=1,COUNTIF($A$8:A842,1),"")</f>
        <v/>
      </c>
      <c r="C842" s="174"/>
      <c r="D842" s="157">
        <f>IFERROR($C$8:INDEX($C$8:$C$3000,COUNTIF($C$8:$C$3000,"?*")),"")</f>
        <v>0</v>
      </c>
      <c r="E842" s="174"/>
      <c r="F842" s="174">
        <f>--ISNUMBER(IFERROR(SEARCH('Project Costing'!#REF!,Services!I849,1),""))</f>
        <v>0</v>
      </c>
      <c r="G842" s="174" t="str">
        <f>IF(F842=1,COUNTIF($F$8:F842,1),"")</f>
        <v/>
      </c>
      <c r="H842" s="174"/>
      <c r="I842" s="157">
        <f>IFERROR($H$8:INDEX($H$8:$H$3000,COUNTIF($H$8:$H$3000,"?*")),"")</f>
        <v>0</v>
      </c>
    </row>
    <row r="843" spans="1:9" x14ac:dyDescent="0.25">
      <c r="A843" s="174">
        <f>--ISNUMBER(IFERROR(SEARCH('Project Costing'!#REF!,Services!I850,1),""))</f>
        <v>0</v>
      </c>
      <c r="B843" s="174" t="str">
        <f>IF(A843=1,COUNTIF($A$8:A843,1),"")</f>
        <v/>
      </c>
      <c r="C843" s="174"/>
      <c r="D843" s="157">
        <f>IFERROR($C$8:INDEX($C$8:$C$3000,COUNTIF($C$8:$C$3000,"?*")),"")</f>
        <v>0</v>
      </c>
      <c r="E843" s="174"/>
      <c r="F843" s="174">
        <f>--ISNUMBER(IFERROR(SEARCH('Project Costing'!#REF!,Services!I850,1),""))</f>
        <v>0</v>
      </c>
      <c r="G843" s="174" t="str">
        <f>IF(F843=1,COUNTIF($F$8:F843,1),"")</f>
        <v/>
      </c>
      <c r="H843" s="174"/>
      <c r="I843" s="157">
        <f>IFERROR($H$8:INDEX($H$8:$H$3000,COUNTIF($H$8:$H$3000,"?*")),"")</f>
        <v>0</v>
      </c>
    </row>
    <row r="844" spans="1:9" x14ac:dyDescent="0.25">
      <c r="A844" s="174">
        <f>--ISNUMBER(IFERROR(SEARCH('Project Costing'!#REF!,Services!I851,1),""))</f>
        <v>0</v>
      </c>
      <c r="B844" s="174" t="str">
        <f>IF(A844=1,COUNTIF($A$8:A844,1),"")</f>
        <v/>
      </c>
      <c r="C844" s="174"/>
      <c r="D844" s="157">
        <f>IFERROR($C$8:INDEX($C$8:$C$3000,COUNTIF($C$8:$C$3000,"?*")),"")</f>
        <v>0</v>
      </c>
      <c r="E844" s="174"/>
      <c r="F844" s="174">
        <f>--ISNUMBER(IFERROR(SEARCH('Project Costing'!#REF!,Services!I851,1),""))</f>
        <v>0</v>
      </c>
      <c r="G844" s="174" t="str">
        <f>IF(F844=1,COUNTIF($F$8:F844,1),"")</f>
        <v/>
      </c>
      <c r="H844" s="174"/>
      <c r="I844" s="157">
        <f>IFERROR($H$8:INDEX($H$8:$H$3000,COUNTIF($H$8:$H$3000,"?*")),"")</f>
        <v>0</v>
      </c>
    </row>
    <row r="845" spans="1:9" x14ac:dyDescent="0.25">
      <c r="A845" s="174">
        <f>--ISNUMBER(IFERROR(SEARCH('Project Costing'!#REF!,Services!I852,1),""))</f>
        <v>0</v>
      </c>
      <c r="B845" s="174" t="str">
        <f>IF(A845=1,COUNTIF($A$8:A845,1),"")</f>
        <v/>
      </c>
      <c r="C845" s="174"/>
      <c r="D845" s="157">
        <f>IFERROR($C$8:INDEX($C$8:$C$3000,COUNTIF($C$8:$C$3000,"?*")),"")</f>
        <v>0</v>
      </c>
      <c r="E845" s="174"/>
      <c r="F845" s="174">
        <f>--ISNUMBER(IFERROR(SEARCH('Project Costing'!#REF!,Services!I852,1),""))</f>
        <v>0</v>
      </c>
      <c r="G845" s="174" t="str">
        <f>IF(F845=1,COUNTIF($F$8:F845,1),"")</f>
        <v/>
      </c>
      <c r="H845" s="174"/>
      <c r="I845" s="157">
        <f>IFERROR($H$8:INDEX($H$8:$H$3000,COUNTIF($H$8:$H$3000,"?*")),"")</f>
        <v>0</v>
      </c>
    </row>
    <row r="846" spans="1:9" x14ac:dyDescent="0.25">
      <c r="A846" s="174">
        <f>--ISNUMBER(IFERROR(SEARCH('Project Costing'!#REF!,Services!I853,1),""))</f>
        <v>0</v>
      </c>
      <c r="B846" s="174" t="str">
        <f>IF(A846=1,COUNTIF($A$8:A846,1),"")</f>
        <v/>
      </c>
      <c r="C846" s="174"/>
      <c r="D846" s="157">
        <f>IFERROR($C$8:INDEX($C$8:$C$3000,COUNTIF($C$8:$C$3000,"?*")),"")</f>
        <v>0</v>
      </c>
      <c r="E846" s="174"/>
      <c r="F846" s="174">
        <f>--ISNUMBER(IFERROR(SEARCH('Project Costing'!#REF!,Services!I853,1),""))</f>
        <v>0</v>
      </c>
      <c r="G846" s="174" t="str">
        <f>IF(F846=1,COUNTIF($F$8:F846,1),"")</f>
        <v/>
      </c>
      <c r="H846" s="174"/>
      <c r="I846" s="157">
        <f>IFERROR($H$8:INDEX($H$8:$H$3000,COUNTIF($H$8:$H$3000,"?*")),"")</f>
        <v>0</v>
      </c>
    </row>
    <row r="847" spans="1:9" x14ac:dyDescent="0.25">
      <c r="A847" s="174">
        <f>--ISNUMBER(IFERROR(SEARCH('Project Costing'!#REF!,Services!I854,1),""))</f>
        <v>0</v>
      </c>
      <c r="B847" s="174" t="str">
        <f>IF(A847=1,COUNTIF($A$8:A847,1),"")</f>
        <v/>
      </c>
      <c r="C847" s="174"/>
      <c r="D847" s="157">
        <f>IFERROR($C$8:INDEX($C$8:$C$3000,COUNTIF($C$8:$C$3000,"?*")),"")</f>
        <v>0</v>
      </c>
      <c r="E847" s="174"/>
      <c r="F847" s="174">
        <f>--ISNUMBER(IFERROR(SEARCH('Project Costing'!#REF!,Services!I854,1),""))</f>
        <v>0</v>
      </c>
      <c r="G847" s="174" t="str">
        <f>IF(F847=1,COUNTIF($F$8:F847,1),"")</f>
        <v/>
      </c>
      <c r="H847" s="174"/>
      <c r="I847" s="157">
        <f>IFERROR($H$8:INDEX($H$8:$H$3000,COUNTIF($H$8:$H$3000,"?*")),"")</f>
        <v>0</v>
      </c>
    </row>
    <row r="848" spans="1:9" x14ac:dyDescent="0.25">
      <c r="A848" s="174">
        <f>--ISNUMBER(IFERROR(SEARCH('Project Costing'!#REF!,Services!I855,1),""))</f>
        <v>0</v>
      </c>
      <c r="B848" s="174" t="str">
        <f>IF(A848=1,COUNTIF($A$8:A848,1),"")</f>
        <v/>
      </c>
      <c r="C848" s="174"/>
      <c r="D848" s="157">
        <f>IFERROR($C$8:INDEX($C$8:$C$3000,COUNTIF($C$8:$C$3000,"?*")),"")</f>
        <v>0</v>
      </c>
      <c r="E848" s="174"/>
      <c r="F848" s="174">
        <f>--ISNUMBER(IFERROR(SEARCH('Project Costing'!#REF!,Services!I855,1),""))</f>
        <v>0</v>
      </c>
      <c r="G848" s="174" t="str">
        <f>IF(F848=1,COUNTIF($F$8:F848,1),"")</f>
        <v/>
      </c>
      <c r="H848" s="174"/>
      <c r="I848" s="157">
        <f>IFERROR($H$8:INDEX($H$8:$H$3000,COUNTIF($H$8:$H$3000,"?*")),"")</f>
        <v>0</v>
      </c>
    </row>
    <row r="849" spans="1:9" x14ac:dyDescent="0.25">
      <c r="A849" s="174">
        <f>--ISNUMBER(IFERROR(SEARCH('Project Costing'!#REF!,Services!I856,1),""))</f>
        <v>0</v>
      </c>
      <c r="B849" s="174" t="str">
        <f>IF(A849=1,COUNTIF($A$8:A849,1),"")</f>
        <v/>
      </c>
      <c r="C849" s="174"/>
      <c r="D849" s="157">
        <f>IFERROR($C$8:INDEX($C$8:$C$3000,COUNTIF($C$8:$C$3000,"?*")),"")</f>
        <v>0</v>
      </c>
      <c r="E849" s="174"/>
      <c r="F849" s="174">
        <f>--ISNUMBER(IFERROR(SEARCH('Project Costing'!#REF!,Services!I856,1),""))</f>
        <v>0</v>
      </c>
      <c r="G849" s="174" t="str">
        <f>IF(F849=1,COUNTIF($F$8:F849,1),"")</f>
        <v/>
      </c>
      <c r="H849" s="174"/>
      <c r="I849" s="157">
        <f>IFERROR($H$8:INDEX($H$8:$H$3000,COUNTIF($H$8:$H$3000,"?*")),"")</f>
        <v>0</v>
      </c>
    </row>
    <row r="850" spans="1:9" x14ac:dyDescent="0.25">
      <c r="A850" s="174">
        <f>--ISNUMBER(IFERROR(SEARCH('Project Costing'!#REF!,Services!I857,1),""))</f>
        <v>0</v>
      </c>
      <c r="B850" s="174" t="str">
        <f>IF(A850=1,COUNTIF($A$8:A850,1),"")</f>
        <v/>
      </c>
      <c r="C850" s="174"/>
      <c r="D850" s="157">
        <f>IFERROR($C$8:INDEX($C$8:$C$3000,COUNTIF($C$8:$C$3000,"?*")),"")</f>
        <v>0</v>
      </c>
      <c r="E850" s="174"/>
      <c r="F850" s="174">
        <f>--ISNUMBER(IFERROR(SEARCH('Project Costing'!#REF!,Services!I857,1),""))</f>
        <v>0</v>
      </c>
      <c r="G850" s="174" t="str">
        <f>IF(F850=1,COUNTIF($F$8:F850,1),"")</f>
        <v/>
      </c>
      <c r="H850" s="174"/>
      <c r="I850" s="157">
        <f>IFERROR($H$8:INDEX($H$8:$H$3000,COUNTIF($H$8:$H$3000,"?*")),"")</f>
        <v>0</v>
      </c>
    </row>
    <row r="851" spans="1:9" x14ac:dyDescent="0.25">
      <c r="A851" s="174">
        <f>--ISNUMBER(IFERROR(SEARCH('Project Costing'!#REF!,Services!I858,1),""))</f>
        <v>0</v>
      </c>
      <c r="B851" s="174" t="str">
        <f>IF(A851=1,COUNTIF($A$8:A851,1),"")</f>
        <v/>
      </c>
      <c r="C851" s="174"/>
      <c r="D851" s="157">
        <f>IFERROR($C$8:INDEX($C$8:$C$3000,COUNTIF($C$8:$C$3000,"?*")),"")</f>
        <v>0</v>
      </c>
      <c r="E851" s="174"/>
      <c r="F851" s="174">
        <f>--ISNUMBER(IFERROR(SEARCH('Project Costing'!#REF!,Services!I858,1),""))</f>
        <v>0</v>
      </c>
      <c r="G851" s="174" t="str">
        <f>IF(F851=1,COUNTIF($F$8:F851,1),"")</f>
        <v/>
      </c>
      <c r="H851" s="174"/>
      <c r="I851" s="157">
        <f>IFERROR($H$8:INDEX($H$8:$H$3000,COUNTIF($H$8:$H$3000,"?*")),"")</f>
        <v>0</v>
      </c>
    </row>
    <row r="852" spans="1:9" x14ac:dyDescent="0.25">
      <c r="A852" s="174">
        <f>--ISNUMBER(IFERROR(SEARCH('Project Costing'!#REF!,Services!I859,1),""))</f>
        <v>0</v>
      </c>
      <c r="B852" s="174" t="str">
        <f>IF(A852=1,COUNTIF($A$8:A852,1),"")</f>
        <v/>
      </c>
      <c r="C852" s="174"/>
      <c r="D852" s="157">
        <f>IFERROR($C$8:INDEX($C$8:$C$3000,COUNTIF($C$8:$C$3000,"?*")),"")</f>
        <v>0</v>
      </c>
      <c r="E852" s="174"/>
      <c r="F852" s="174">
        <f>--ISNUMBER(IFERROR(SEARCH('Project Costing'!#REF!,Services!I859,1),""))</f>
        <v>0</v>
      </c>
      <c r="G852" s="174" t="str">
        <f>IF(F852=1,COUNTIF($F$8:F852,1),"")</f>
        <v/>
      </c>
      <c r="H852" s="174"/>
      <c r="I852" s="157">
        <f>IFERROR($H$8:INDEX($H$8:$H$3000,COUNTIF($H$8:$H$3000,"?*")),"")</f>
        <v>0</v>
      </c>
    </row>
    <row r="853" spans="1:9" x14ac:dyDescent="0.25">
      <c r="A853" s="174">
        <f>--ISNUMBER(IFERROR(SEARCH('Project Costing'!#REF!,Services!I860,1),""))</f>
        <v>0</v>
      </c>
      <c r="B853" s="174" t="str">
        <f>IF(A853=1,COUNTIF($A$8:A853,1),"")</f>
        <v/>
      </c>
      <c r="C853" s="174"/>
      <c r="D853" s="157">
        <f>IFERROR($C$8:INDEX($C$8:$C$3000,COUNTIF($C$8:$C$3000,"?*")),"")</f>
        <v>0</v>
      </c>
      <c r="E853" s="174"/>
      <c r="F853" s="174">
        <f>--ISNUMBER(IFERROR(SEARCH('Project Costing'!#REF!,Services!I860,1),""))</f>
        <v>0</v>
      </c>
      <c r="G853" s="174" t="str">
        <f>IF(F853=1,COUNTIF($F$8:F853,1),"")</f>
        <v/>
      </c>
      <c r="H853" s="174"/>
      <c r="I853" s="157">
        <f>IFERROR($H$8:INDEX($H$8:$H$3000,COUNTIF($H$8:$H$3000,"?*")),"")</f>
        <v>0</v>
      </c>
    </row>
    <row r="854" spans="1:9" x14ac:dyDescent="0.25">
      <c r="A854" s="174">
        <f>--ISNUMBER(IFERROR(SEARCH('Project Costing'!#REF!,Services!I861,1),""))</f>
        <v>0</v>
      </c>
      <c r="B854" s="174" t="str">
        <f>IF(A854=1,COUNTIF($A$8:A854,1),"")</f>
        <v/>
      </c>
      <c r="C854" s="174"/>
      <c r="D854" s="157">
        <f>IFERROR($C$8:INDEX($C$8:$C$3000,COUNTIF($C$8:$C$3000,"?*")),"")</f>
        <v>0</v>
      </c>
      <c r="E854" s="174"/>
      <c r="F854" s="174">
        <f>--ISNUMBER(IFERROR(SEARCH('Project Costing'!#REF!,Services!I861,1),""))</f>
        <v>0</v>
      </c>
      <c r="G854" s="174" t="str">
        <f>IF(F854=1,COUNTIF($F$8:F854,1),"")</f>
        <v/>
      </c>
      <c r="H854" s="174"/>
      <c r="I854" s="157">
        <f>IFERROR($H$8:INDEX($H$8:$H$3000,COUNTIF($H$8:$H$3000,"?*")),"")</f>
        <v>0</v>
      </c>
    </row>
    <row r="855" spans="1:9" x14ac:dyDescent="0.25">
      <c r="A855" s="174">
        <f>--ISNUMBER(IFERROR(SEARCH('Project Costing'!#REF!,Services!I862,1),""))</f>
        <v>0</v>
      </c>
      <c r="B855" s="174" t="str">
        <f>IF(A855=1,COUNTIF($A$8:A855,1),"")</f>
        <v/>
      </c>
      <c r="C855" s="174"/>
      <c r="D855" s="157">
        <f>IFERROR($C$8:INDEX($C$8:$C$3000,COUNTIF($C$8:$C$3000,"?*")),"")</f>
        <v>0</v>
      </c>
      <c r="E855" s="174"/>
      <c r="F855" s="174">
        <f>--ISNUMBER(IFERROR(SEARCH('Project Costing'!#REF!,Services!I862,1),""))</f>
        <v>0</v>
      </c>
      <c r="G855" s="174" t="str">
        <f>IF(F855=1,COUNTIF($F$8:F855,1),"")</f>
        <v/>
      </c>
      <c r="H855" s="174"/>
      <c r="I855" s="157">
        <f>IFERROR($H$8:INDEX($H$8:$H$3000,COUNTIF($H$8:$H$3000,"?*")),"")</f>
        <v>0</v>
      </c>
    </row>
    <row r="856" spans="1:9" x14ac:dyDescent="0.25">
      <c r="A856" s="174">
        <f>--ISNUMBER(IFERROR(SEARCH('Project Costing'!#REF!,Services!I863,1),""))</f>
        <v>0</v>
      </c>
      <c r="B856" s="174" t="str">
        <f>IF(A856=1,COUNTIF($A$8:A856,1),"")</f>
        <v/>
      </c>
      <c r="C856" s="174"/>
      <c r="D856" s="157">
        <f>IFERROR($C$8:INDEX($C$8:$C$3000,COUNTIF($C$8:$C$3000,"?*")),"")</f>
        <v>0</v>
      </c>
      <c r="E856" s="174"/>
      <c r="F856" s="174">
        <f>--ISNUMBER(IFERROR(SEARCH('Project Costing'!#REF!,Services!I863,1),""))</f>
        <v>0</v>
      </c>
      <c r="G856" s="174" t="str">
        <f>IF(F856=1,COUNTIF($F$8:F856,1),"")</f>
        <v/>
      </c>
      <c r="H856" s="174"/>
      <c r="I856" s="157">
        <f>IFERROR($H$8:INDEX($H$8:$H$3000,COUNTIF($H$8:$H$3000,"?*")),"")</f>
        <v>0</v>
      </c>
    </row>
    <row r="857" spans="1:9" x14ac:dyDescent="0.25">
      <c r="A857" s="174">
        <f>--ISNUMBER(IFERROR(SEARCH('Project Costing'!#REF!,Services!I864,1),""))</f>
        <v>0</v>
      </c>
      <c r="B857" s="174" t="str">
        <f>IF(A857=1,COUNTIF($A$8:A857,1),"")</f>
        <v/>
      </c>
      <c r="C857" s="174"/>
      <c r="D857" s="157">
        <f>IFERROR($C$8:INDEX($C$8:$C$3000,COUNTIF($C$8:$C$3000,"?*")),"")</f>
        <v>0</v>
      </c>
      <c r="E857" s="174"/>
      <c r="F857" s="174">
        <f>--ISNUMBER(IFERROR(SEARCH('Project Costing'!#REF!,Services!I864,1),""))</f>
        <v>0</v>
      </c>
      <c r="G857" s="174" t="str">
        <f>IF(F857=1,COUNTIF($F$8:F857,1),"")</f>
        <v/>
      </c>
      <c r="H857" s="174"/>
      <c r="I857" s="157">
        <f>IFERROR($H$8:INDEX($H$8:$H$3000,COUNTIF($H$8:$H$3000,"?*")),"")</f>
        <v>0</v>
      </c>
    </row>
    <row r="858" spans="1:9" x14ac:dyDescent="0.25">
      <c r="A858" s="174">
        <f>--ISNUMBER(IFERROR(SEARCH('Project Costing'!#REF!,Services!I865,1),""))</f>
        <v>0</v>
      </c>
      <c r="B858" s="174" t="str">
        <f>IF(A858=1,COUNTIF($A$8:A858,1),"")</f>
        <v/>
      </c>
      <c r="C858" s="174"/>
      <c r="D858" s="157">
        <f>IFERROR($C$8:INDEX($C$8:$C$3000,COUNTIF($C$8:$C$3000,"?*")),"")</f>
        <v>0</v>
      </c>
      <c r="E858" s="174"/>
      <c r="F858" s="174">
        <f>--ISNUMBER(IFERROR(SEARCH('Project Costing'!#REF!,Services!I865,1),""))</f>
        <v>0</v>
      </c>
      <c r="G858" s="174" t="str">
        <f>IF(F858=1,COUNTIF($F$8:F858,1),"")</f>
        <v/>
      </c>
      <c r="H858" s="174"/>
      <c r="I858" s="157">
        <f>IFERROR($H$8:INDEX($H$8:$H$3000,COUNTIF($H$8:$H$3000,"?*")),"")</f>
        <v>0</v>
      </c>
    </row>
    <row r="859" spans="1:9" x14ac:dyDescent="0.25">
      <c r="A859" s="174">
        <f>--ISNUMBER(IFERROR(SEARCH('Project Costing'!#REF!,Services!I866,1),""))</f>
        <v>0</v>
      </c>
      <c r="B859" s="174" t="str">
        <f>IF(A859=1,COUNTIF($A$8:A859,1),"")</f>
        <v/>
      </c>
      <c r="C859" s="174"/>
      <c r="D859" s="157">
        <f>IFERROR($C$8:INDEX($C$8:$C$3000,COUNTIF($C$8:$C$3000,"?*")),"")</f>
        <v>0</v>
      </c>
      <c r="E859" s="174"/>
      <c r="F859" s="174">
        <f>--ISNUMBER(IFERROR(SEARCH('Project Costing'!#REF!,Services!I866,1),""))</f>
        <v>0</v>
      </c>
      <c r="G859" s="174" t="str">
        <f>IF(F859=1,COUNTIF($F$8:F859,1),"")</f>
        <v/>
      </c>
      <c r="H859" s="174"/>
      <c r="I859" s="157">
        <f>IFERROR($H$8:INDEX($H$8:$H$3000,COUNTIF($H$8:$H$3000,"?*")),"")</f>
        <v>0</v>
      </c>
    </row>
    <row r="860" spans="1:9" x14ac:dyDescent="0.25">
      <c r="A860" s="174">
        <f>--ISNUMBER(IFERROR(SEARCH('Project Costing'!#REF!,Services!I867,1),""))</f>
        <v>0</v>
      </c>
      <c r="B860" s="174" t="str">
        <f>IF(A860=1,COUNTIF($A$8:A860,1),"")</f>
        <v/>
      </c>
      <c r="C860" s="174"/>
      <c r="D860" s="157">
        <f>IFERROR($C$8:INDEX($C$8:$C$3000,COUNTIF($C$8:$C$3000,"?*")),"")</f>
        <v>0</v>
      </c>
      <c r="E860" s="174"/>
      <c r="F860" s="174">
        <f>--ISNUMBER(IFERROR(SEARCH('Project Costing'!#REF!,Services!I867,1),""))</f>
        <v>0</v>
      </c>
      <c r="G860" s="174" t="str">
        <f>IF(F860=1,COUNTIF($F$8:F860,1),"")</f>
        <v/>
      </c>
      <c r="H860" s="174"/>
      <c r="I860" s="157">
        <f>IFERROR($H$8:INDEX($H$8:$H$3000,COUNTIF($H$8:$H$3000,"?*")),"")</f>
        <v>0</v>
      </c>
    </row>
    <row r="861" spans="1:9" x14ac:dyDescent="0.25">
      <c r="A861" s="174">
        <f>--ISNUMBER(IFERROR(SEARCH('Project Costing'!#REF!,Services!I868,1),""))</f>
        <v>0</v>
      </c>
      <c r="B861" s="174" t="str">
        <f>IF(A861=1,COUNTIF($A$8:A861,1),"")</f>
        <v/>
      </c>
      <c r="C861" s="174"/>
      <c r="D861" s="157">
        <f>IFERROR($C$8:INDEX($C$8:$C$3000,COUNTIF($C$8:$C$3000,"?*")),"")</f>
        <v>0</v>
      </c>
      <c r="E861" s="174"/>
      <c r="F861" s="174">
        <f>--ISNUMBER(IFERROR(SEARCH('Project Costing'!#REF!,Services!I868,1),""))</f>
        <v>0</v>
      </c>
      <c r="G861" s="174" t="str">
        <f>IF(F861=1,COUNTIF($F$8:F861,1),"")</f>
        <v/>
      </c>
      <c r="H861" s="174"/>
      <c r="I861" s="157">
        <f>IFERROR($H$8:INDEX($H$8:$H$3000,COUNTIF($H$8:$H$3000,"?*")),"")</f>
        <v>0</v>
      </c>
    </row>
    <row r="862" spans="1:9" x14ac:dyDescent="0.25">
      <c r="A862" s="174">
        <f>--ISNUMBER(IFERROR(SEARCH('Project Costing'!#REF!,Services!I869,1),""))</f>
        <v>0</v>
      </c>
      <c r="B862" s="174" t="str">
        <f>IF(A862=1,COUNTIF($A$8:A862,1),"")</f>
        <v/>
      </c>
      <c r="C862" s="174"/>
      <c r="D862" s="157">
        <f>IFERROR($C$8:INDEX($C$8:$C$3000,COUNTIF($C$8:$C$3000,"?*")),"")</f>
        <v>0</v>
      </c>
      <c r="E862" s="174"/>
      <c r="F862" s="174">
        <f>--ISNUMBER(IFERROR(SEARCH('Project Costing'!#REF!,Services!I869,1),""))</f>
        <v>0</v>
      </c>
      <c r="G862" s="174" t="str">
        <f>IF(F862=1,COUNTIF($F$8:F862,1),"")</f>
        <v/>
      </c>
      <c r="H862" s="174"/>
      <c r="I862" s="157">
        <f>IFERROR($H$8:INDEX($H$8:$H$3000,COUNTIF($H$8:$H$3000,"?*")),"")</f>
        <v>0</v>
      </c>
    </row>
    <row r="863" spans="1:9" x14ac:dyDescent="0.25">
      <c r="A863" s="174">
        <f>--ISNUMBER(IFERROR(SEARCH('Project Costing'!#REF!,Services!I870,1),""))</f>
        <v>0</v>
      </c>
      <c r="B863" s="174" t="str">
        <f>IF(A863=1,COUNTIF($A$8:A863,1),"")</f>
        <v/>
      </c>
      <c r="C863" s="174"/>
      <c r="D863" s="157">
        <f>IFERROR($C$8:INDEX($C$8:$C$3000,COUNTIF($C$8:$C$3000,"?*")),"")</f>
        <v>0</v>
      </c>
      <c r="E863" s="174"/>
      <c r="F863" s="174">
        <f>--ISNUMBER(IFERROR(SEARCH('Project Costing'!#REF!,Services!I870,1),""))</f>
        <v>0</v>
      </c>
      <c r="G863" s="174" t="str">
        <f>IF(F863=1,COUNTIF($F$8:F863,1),"")</f>
        <v/>
      </c>
      <c r="H863" s="174"/>
      <c r="I863" s="157">
        <f>IFERROR($H$8:INDEX($H$8:$H$3000,COUNTIF($H$8:$H$3000,"?*")),"")</f>
        <v>0</v>
      </c>
    </row>
    <row r="864" spans="1:9" x14ac:dyDescent="0.25">
      <c r="A864" s="174">
        <f>--ISNUMBER(IFERROR(SEARCH('Project Costing'!#REF!,Services!I871,1),""))</f>
        <v>0</v>
      </c>
      <c r="B864" s="174" t="str">
        <f>IF(A864=1,COUNTIF($A$8:A864,1),"")</f>
        <v/>
      </c>
      <c r="C864" s="174"/>
      <c r="D864" s="157">
        <f>IFERROR($C$8:INDEX($C$8:$C$3000,COUNTIF($C$8:$C$3000,"?*")),"")</f>
        <v>0</v>
      </c>
      <c r="E864" s="174"/>
      <c r="F864" s="174">
        <f>--ISNUMBER(IFERROR(SEARCH('Project Costing'!#REF!,Services!I871,1),""))</f>
        <v>0</v>
      </c>
      <c r="G864" s="174" t="str">
        <f>IF(F864=1,COUNTIF($F$8:F864,1),"")</f>
        <v/>
      </c>
      <c r="H864" s="174"/>
      <c r="I864" s="157">
        <f>IFERROR($H$8:INDEX($H$8:$H$3000,COUNTIF($H$8:$H$3000,"?*")),"")</f>
        <v>0</v>
      </c>
    </row>
    <row r="865" spans="1:9" x14ac:dyDescent="0.25">
      <c r="A865" s="174">
        <f>--ISNUMBER(IFERROR(SEARCH('Project Costing'!#REF!,Services!I872,1),""))</f>
        <v>0</v>
      </c>
      <c r="B865" s="174" t="str">
        <f>IF(A865=1,COUNTIF($A$8:A865,1),"")</f>
        <v/>
      </c>
      <c r="C865" s="174"/>
      <c r="D865" s="157">
        <f>IFERROR($C$8:INDEX($C$8:$C$3000,COUNTIF($C$8:$C$3000,"?*")),"")</f>
        <v>0</v>
      </c>
      <c r="E865" s="174"/>
      <c r="F865" s="174">
        <f>--ISNUMBER(IFERROR(SEARCH('Project Costing'!#REF!,Services!I872,1),""))</f>
        <v>0</v>
      </c>
      <c r="G865" s="174" t="str">
        <f>IF(F865=1,COUNTIF($F$8:F865,1),"")</f>
        <v/>
      </c>
      <c r="H865" s="174"/>
      <c r="I865" s="157">
        <f>IFERROR($H$8:INDEX($H$8:$H$3000,COUNTIF($H$8:$H$3000,"?*")),"")</f>
        <v>0</v>
      </c>
    </row>
    <row r="866" spans="1:9" x14ac:dyDescent="0.25">
      <c r="A866" s="174">
        <f>--ISNUMBER(IFERROR(SEARCH('Project Costing'!#REF!,Services!I873,1),""))</f>
        <v>0</v>
      </c>
      <c r="B866" s="174" t="str">
        <f>IF(A866=1,COUNTIF($A$8:A866,1),"")</f>
        <v/>
      </c>
      <c r="C866" s="174"/>
      <c r="D866" s="157">
        <f>IFERROR($C$8:INDEX($C$8:$C$3000,COUNTIF($C$8:$C$3000,"?*")),"")</f>
        <v>0</v>
      </c>
      <c r="E866" s="174"/>
      <c r="F866" s="174">
        <f>--ISNUMBER(IFERROR(SEARCH('Project Costing'!#REF!,Services!I873,1),""))</f>
        <v>0</v>
      </c>
      <c r="G866" s="174" t="str">
        <f>IF(F866=1,COUNTIF($F$8:F866,1),"")</f>
        <v/>
      </c>
      <c r="H866" s="174"/>
      <c r="I866" s="157">
        <f>IFERROR($H$8:INDEX($H$8:$H$3000,COUNTIF($H$8:$H$3000,"?*")),"")</f>
        <v>0</v>
      </c>
    </row>
    <row r="867" spans="1:9" x14ac:dyDescent="0.25">
      <c r="A867" s="174">
        <f>--ISNUMBER(IFERROR(SEARCH('Project Costing'!#REF!,Services!I874,1),""))</f>
        <v>0</v>
      </c>
      <c r="B867" s="174" t="str">
        <f>IF(A867=1,COUNTIF($A$8:A867,1),"")</f>
        <v/>
      </c>
      <c r="C867" s="174"/>
      <c r="D867" s="157">
        <f>IFERROR($C$8:INDEX($C$8:$C$3000,COUNTIF($C$8:$C$3000,"?*")),"")</f>
        <v>0</v>
      </c>
      <c r="E867" s="174"/>
      <c r="F867" s="174">
        <f>--ISNUMBER(IFERROR(SEARCH('Project Costing'!#REF!,Services!I874,1),""))</f>
        <v>0</v>
      </c>
      <c r="G867" s="174" t="str">
        <f>IF(F867=1,COUNTIF($F$8:F867,1),"")</f>
        <v/>
      </c>
      <c r="H867" s="174"/>
      <c r="I867" s="157">
        <f>IFERROR($H$8:INDEX($H$8:$H$3000,COUNTIF($H$8:$H$3000,"?*")),"")</f>
        <v>0</v>
      </c>
    </row>
    <row r="868" spans="1:9" x14ac:dyDescent="0.25">
      <c r="A868" s="174">
        <f>--ISNUMBER(IFERROR(SEARCH('Project Costing'!#REF!,Services!I875,1),""))</f>
        <v>0</v>
      </c>
      <c r="B868" s="174" t="str">
        <f>IF(A868=1,COUNTIF($A$8:A868,1),"")</f>
        <v/>
      </c>
      <c r="C868" s="174"/>
      <c r="D868" s="157">
        <f>IFERROR($C$8:INDEX($C$8:$C$3000,COUNTIF($C$8:$C$3000,"?*")),"")</f>
        <v>0</v>
      </c>
      <c r="E868" s="174"/>
      <c r="F868" s="174">
        <f>--ISNUMBER(IFERROR(SEARCH('Project Costing'!#REF!,Services!I875,1),""))</f>
        <v>0</v>
      </c>
      <c r="G868" s="174" t="str">
        <f>IF(F868=1,COUNTIF($F$8:F868,1),"")</f>
        <v/>
      </c>
      <c r="H868" s="174"/>
      <c r="I868" s="157">
        <f>IFERROR($H$8:INDEX($H$8:$H$3000,COUNTIF($H$8:$H$3000,"?*")),"")</f>
        <v>0</v>
      </c>
    </row>
    <row r="869" spans="1:9" x14ac:dyDescent="0.25">
      <c r="A869" s="174">
        <f>--ISNUMBER(IFERROR(SEARCH('Project Costing'!#REF!,Services!I876,1),""))</f>
        <v>0</v>
      </c>
      <c r="B869" s="174" t="str">
        <f>IF(A869=1,COUNTIF($A$8:A869,1),"")</f>
        <v/>
      </c>
      <c r="C869" s="174"/>
      <c r="D869" s="157">
        <f>IFERROR($C$8:INDEX($C$8:$C$3000,COUNTIF($C$8:$C$3000,"?*")),"")</f>
        <v>0</v>
      </c>
      <c r="E869" s="174"/>
      <c r="F869" s="174">
        <f>--ISNUMBER(IFERROR(SEARCH('Project Costing'!#REF!,Services!I876,1),""))</f>
        <v>0</v>
      </c>
      <c r="G869" s="174" t="str">
        <f>IF(F869=1,COUNTIF($F$8:F869,1),"")</f>
        <v/>
      </c>
      <c r="H869" s="174"/>
      <c r="I869" s="157">
        <f>IFERROR($H$8:INDEX($H$8:$H$3000,COUNTIF($H$8:$H$3000,"?*")),"")</f>
        <v>0</v>
      </c>
    </row>
    <row r="870" spans="1:9" x14ac:dyDescent="0.25">
      <c r="A870" s="174">
        <f>--ISNUMBER(IFERROR(SEARCH('Project Costing'!#REF!,Services!I877,1),""))</f>
        <v>0</v>
      </c>
      <c r="B870" s="174" t="str">
        <f>IF(A870=1,COUNTIF($A$8:A870,1),"")</f>
        <v/>
      </c>
      <c r="C870" s="174"/>
      <c r="D870" s="157">
        <f>IFERROR($C$8:INDEX($C$8:$C$3000,COUNTIF($C$8:$C$3000,"?*")),"")</f>
        <v>0</v>
      </c>
      <c r="E870" s="174"/>
      <c r="F870" s="174">
        <f>--ISNUMBER(IFERROR(SEARCH('Project Costing'!#REF!,Services!I877,1),""))</f>
        <v>0</v>
      </c>
      <c r="G870" s="174" t="str">
        <f>IF(F870=1,COUNTIF($F$8:F870,1),"")</f>
        <v/>
      </c>
      <c r="H870" s="174"/>
      <c r="I870" s="157">
        <f>IFERROR($H$8:INDEX($H$8:$H$3000,COUNTIF($H$8:$H$3000,"?*")),"")</f>
        <v>0</v>
      </c>
    </row>
    <row r="871" spans="1:9" x14ac:dyDescent="0.25">
      <c r="A871" s="174">
        <f>--ISNUMBER(IFERROR(SEARCH('Project Costing'!#REF!,Services!I878,1),""))</f>
        <v>0</v>
      </c>
      <c r="B871" s="174" t="str">
        <f>IF(A871=1,COUNTIF($A$8:A871,1),"")</f>
        <v/>
      </c>
      <c r="C871" s="174"/>
      <c r="D871" s="157">
        <f>IFERROR($C$8:INDEX($C$8:$C$3000,COUNTIF($C$8:$C$3000,"?*")),"")</f>
        <v>0</v>
      </c>
      <c r="E871" s="174"/>
      <c r="F871" s="174">
        <f>--ISNUMBER(IFERROR(SEARCH('Project Costing'!#REF!,Services!I878,1),""))</f>
        <v>0</v>
      </c>
      <c r="G871" s="174" t="str">
        <f>IF(F871=1,COUNTIF($F$8:F871,1),"")</f>
        <v/>
      </c>
      <c r="H871" s="174"/>
      <c r="I871" s="157">
        <f>IFERROR($H$8:INDEX($H$8:$H$3000,COUNTIF($H$8:$H$3000,"?*")),"")</f>
        <v>0</v>
      </c>
    </row>
    <row r="872" spans="1:9" x14ac:dyDescent="0.25">
      <c r="A872" s="174">
        <f>--ISNUMBER(IFERROR(SEARCH('Project Costing'!#REF!,Services!I879,1),""))</f>
        <v>0</v>
      </c>
      <c r="B872" s="174" t="str">
        <f>IF(A872=1,COUNTIF($A$8:A872,1),"")</f>
        <v/>
      </c>
      <c r="C872" s="174"/>
      <c r="D872" s="157">
        <f>IFERROR($C$8:INDEX($C$8:$C$3000,COUNTIF($C$8:$C$3000,"?*")),"")</f>
        <v>0</v>
      </c>
      <c r="E872" s="174"/>
      <c r="F872" s="174">
        <f>--ISNUMBER(IFERROR(SEARCH('Project Costing'!#REF!,Services!I879,1),""))</f>
        <v>0</v>
      </c>
      <c r="G872" s="174" t="str">
        <f>IF(F872=1,COUNTIF($F$8:F872,1),"")</f>
        <v/>
      </c>
      <c r="H872" s="174"/>
      <c r="I872" s="157">
        <f>IFERROR($H$8:INDEX($H$8:$H$3000,COUNTIF($H$8:$H$3000,"?*")),"")</f>
        <v>0</v>
      </c>
    </row>
    <row r="873" spans="1:9" x14ac:dyDescent="0.25">
      <c r="A873" s="174">
        <f>--ISNUMBER(IFERROR(SEARCH('Project Costing'!#REF!,Services!I880,1),""))</f>
        <v>0</v>
      </c>
      <c r="B873" s="174" t="str">
        <f>IF(A873=1,COUNTIF($A$8:A873,1),"")</f>
        <v/>
      </c>
      <c r="C873" s="174"/>
      <c r="D873" s="157">
        <f>IFERROR($C$8:INDEX($C$8:$C$3000,COUNTIF($C$8:$C$3000,"?*")),"")</f>
        <v>0</v>
      </c>
      <c r="E873" s="174"/>
      <c r="F873" s="174">
        <f>--ISNUMBER(IFERROR(SEARCH('Project Costing'!#REF!,Services!I880,1),""))</f>
        <v>0</v>
      </c>
      <c r="G873" s="174" t="str">
        <f>IF(F873=1,COUNTIF($F$8:F873,1),"")</f>
        <v/>
      </c>
      <c r="H873" s="174"/>
      <c r="I873" s="157">
        <f>IFERROR($H$8:INDEX($H$8:$H$3000,COUNTIF($H$8:$H$3000,"?*")),"")</f>
        <v>0</v>
      </c>
    </row>
    <row r="874" spans="1:9" x14ac:dyDescent="0.25">
      <c r="A874" s="174">
        <f>--ISNUMBER(IFERROR(SEARCH('Project Costing'!#REF!,Services!I881,1),""))</f>
        <v>0</v>
      </c>
      <c r="B874" s="174" t="str">
        <f>IF(A874=1,COUNTIF($A$8:A874,1),"")</f>
        <v/>
      </c>
      <c r="C874" s="174"/>
      <c r="D874" s="157">
        <f>IFERROR($C$8:INDEX($C$8:$C$3000,COUNTIF($C$8:$C$3000,"?*")),"")</f>
        <v>0</v>
      </c>
      <c r="E874" s="174"/>
      <c r="F874" s="174">
        <f>--ISNUMBER(IFERROR(SEARCH('Project Costing'!#REF!,Services!I881,1),""))</f>
        <v>0</v>
      </c>
      <c r="G874" s="174" t="str">
        <f>IF(F874=1,COUNTIF($F$8:F874,1),"")</f>
        <v/>
      </c>
      <c r="H874" s="174"/>
      <c r="I874" s="157">
        <f>IFERROR($H$8:INDEX($H$8:$H$3000,COUNTIF($H$8:$H$3000,"?*")),"")</f>
        <v>0</v>
      </c>
    </row>
    <row r="875" spans="1:9" x14ac:dyDescent="0.25">
      <c r="A875" s="174">
        <f>--ISNUMBER(IFERROR(SEARCH('Project Costing'!#REF!,Services!I882,1),""))</f>
        <v>0</v>
      </c>
      <c r="B875" s="174" t="str">
        <f>IF(A875=1,COUNTIF($A$8:A875,1),"")</f>
        <v/>
      </c>
      <c r="C875" s="174"/>
      <c r="D875" s="157">
        <f>IFERROR($C$8:INDEX($C$8:$C$3000,COUNTIF($C$8:$C$3000,"?*")),"")</f>
        <v>0</v>
      </c>
      <c r="E875" s="174"/>
      <c r="F875" s="174">
        <f>--ISNUMBER(IFERROR(SEARCH('Project Costing'!#REF!,Services!I882,1),""))</f>
        <v>0</v>
      </c>
      <c r="G875" s="174" t="str">
        <f>IF(F875=1,COUNTIF($F$8:F875,1),"")</f>
        <v/>
      </c>
      <c r="H875" s="174"/>
      <c r="I875" s="157">
        <f>IFERROR($H$8:INDEX($H$8:$H$3000,COUNTIF($H$8:$H$3000,"?*")),"")</f>
        <v>0</v>
      </c>
    </row>
    <row r="876" spans="1:9" x14ac:dyDescent="0.25">
      <c r="A876" s="174">
        <f>--ISNUMBER(IFERROR(SEARCH('Project Costing'!#REF!,Services!I883,1),""))</f>
        <v>0</v>
      </c>
      <c r="B876" s="174" t="str">
        <f>IF(A876=1,COUNTIF($A$8:A876,1),"")</f>
        <v/>
      </c>
      <c r="C876" s="174"/>
      <c r="D876" s="157">
        <f>IFERROR($C$8:INDEX($C$8:$C$3000,COUNTIF($C$8:$C$3000,"?*")),"")</f>
        <v>0</v>
      </c>
      <c r="E876" s="174"/>
      <c r="F876" s="174">
        <f>--ISNUMBER(IFERROR(SEARCH('Project Costing'!#REF!,Services!I883,1),""))</f>
        <v>0</v>
      </c>
      <c r="G876" s="174" t="str">
        <f>IF(F876=1,COUNTIF($F$8:F876,1),"")</f>
        <v/>
      </c>
      <c r="H876" s="174"/>
      <c r="I876" s="157">
        <f>IFERROR($H$8:INDEX($H$8:$H$3000,COUNTIF($H$8:$H$3000,"?*")),"")</f>
        <v>0</v>
      </c>
    </row>
    <row r="877" spans="1:9" x14ac:dyDescent="0.25">
      <c r="A877" s="174">
        <f>--ISNUMBER(IFERROR(SEARCH('Project Costing'!#REF!,Services!I884,1),""))</f>
        <v>0</v>
      </c>
      <c r="B877" s="174" t="str">
        <f>IF(A877=1,COUNTIF($A$8:A877,1),"")</f>
        <v/>
      </c>
      <c r="C877" s="174"/>
      <c r="D877" s="157">
        <f>IFERROR($C$8:INDEX($C$8:$C$3000,COUNTIF($C$8:$C$3000,"?*")),"")</f>
        <v>0</v>
      </c>
      <c r="E877" s="174"/>
      <c r="F877" s="174">
        <f>--ISNUMBER(IFERROR(SEARCH('Project Costing'!#REF!,Services!I884,1),""))</f>
        <v>0</v>
      </c>
      <c r="G877" s="174" t="str">
        <f>IF(F877=1,COUNTIF($F$8:F877,1),"")</f>
        <v/>
      </c>
      <c r="H877" s="174"/>
      <c r="I877" s="157">
        <f>IFERROR($H$8:INDEX($H$8:$H$3000,COUNTIF($H$8:$H$3000,"?*")),"")</f>
        <v>0</v>
      </c>
    </row>
    <row r="878" spans="1:9" x14ac:dyDescent="0.25">
      <c r="A878" s="174">
        <f>--ISNUMBER(IFERROR(SEARCH('Project Costing'!#REF!,Services!I885,1),""))</f>
        <v>0</v>
      </c>
      <c r="B878" s="174" t="str">
        <f>IF(A878=1,COUNTIF($A$8:A878,1),"")</f>
        <v/>
      </c>
      <c r="C878" s="174"/>
      <c r="D878" s="157">
        <f>IFERROR($C$8:INDEX($C$8:$C$3000,COUNTIF($C$8:$C$3000,"?*")),"")</f>
        <v>0</v>
      </c>
      <c r="E878" s="174"/>
      <c r="F878" s="174">
        <f>--ISNUMBER(IFERROR(SEARCH('Project Costing'!#REF!,Services!I885,1),""))</f>
        <v>0</v>
      </c>
      <c r="G878" s="174" t="str">
        <f>IF(F878=1,COUNTIF($F$8:F878,1),"")</f>
        <v/>
      </c>
      <c r="H878" s="174"/>
      <c r="I878" s="157">
        <f>IFERROR($H$8:INDEX($H$8:$H$3000,COUNTIF($H$8:$H$3000,"?*")),"")</f>
        <v>0</v>
      </c>
    </row>
    <row r="879" spans="1:9" x14ac:dyDescent="0.25">
      <c r="A879" s="174">
        <f>--ISNUMBER(IFERROR(SEARCH('Project Costing'!#REF!,Services!I886,1),""))</f>
        <v>0</v>
      </c>
      <c r="B879" s="174" t="str">
        <f>IF(A879=1,COUNTIF($A$8:A879,1),"")</f>
        <v/>
      </c>
      <c r="C879" s="174"/>
      <c r="D879" s="157">
        <f>IFERROR($C$8:INDEX($C$8:$C$3000,COUNTIF($C$8:$C$3000,"?*")),"")</f>
        <v>0</v>
      </c>
      <c r="E879" s="174"/>
      <c r="F879" s="174">
        <f>--ISNUMBER(IFERROR(SEARCH('Project Costing'!#REF!,Services!I886,1),""))</f>
        <v>0</v>
      </c>
      <c r="G879" s="174" t="str">
        <f>IF(F879=1,COUNTIF($F$8:F879,1),"")</f>
        <v/>
      </c>
      <c r="H879" s="174"/>
      <c r="I879" s="157">
        <f>IFERROR($H$8:INDEX($H$8:$H$3000,COUNTIF($H$8:$H$3000,"?*")),"")</f>
        <v>0</v>
      </c>
    </row>
    <row r="880" spans="1:9" x14ac:dyDescent="0.25">
      <c r="A880" s="174">
        <f>--ISNUMBER(IFERROR(SEARCH('Project Costing'!#REF!,Services!I887,1),""))</f>
        <v>0</v>
      </c>
      <c r="B880" s="174" t="str">
        <f>IF(A880=1,COUNTIF($A$8:A880,1),"")</f>
        <v/>
      </c>
      <c r="C880" s="174"/>
      <c r="D880" s="157">
        <f>IFERROR($C$8:INDEX($C$8:$C$3000,COUNTIF($C$8:$C$3000,"?*")),"")</f>
        <v>0</v>
      </c>
      <c r="E880" s="174"/>
      <c r="F880" s="174">
        <f>--ISNUMBER(IFERROR(SEARCH('Project Costing'!#REF!,Services!I887,1),""))</f>
        <v>0</v>
      </c>
      <c r="G880" s="174" t="str">
        <f>IF(F880=1,COUNTIF($F$8:F880,1),"")</f>
        <v/>
      </c>
      <c r="H880" s="174"/>
      <c r="I880" s="157">
        <f>IFERROR($H$8:INDEX($H$8:$H$3000,COUNTIF($H$8:$H$3000,"?*")),"")</f>
        <v>0</v>
      </c>
    </row>
    <row r="881" spans="1:9" x14ac:dyDescent="0.25">
      <c r="A881" s="174">
        <f>--ISNUMBER(IFERROR(SEARCH('Project Costing'!#REF!,Services!I888,1),""))</f>
        <v>0</v>
      </c>
      <c r="B881" s="174" t="str">
        <f>IF(A881=1,COUNTIF($A$8:A881,1),"")</f>
        <v/>
      </c>
      <c r="C881" s="174"/>
      <c r="D881" s="157">
        <f>IFERROR($C$8:INDEX($C$8:$C$3000,COUNTIF($C$8:$C$3000,"?*")),"")</f>
        <v>0</v>
      </c>
      <c r="E881" s="174"/>
      <c r="F881" s="174">
        <f>--ISNUMBER(IFERROR(SEARCH('Project Costing'!#REF!,Services!I888,1),""))</f>
        <v>0</v>
      </c>
      <c r="G881" s="174" t="str">
        <f>IF(F881=1,COUNTIF($F$8:F881,1),"")</f>
        <v/>
      </c>
      <c r="H881" s="174"/>
      <c r="I881" s="157">
        <f>IFERROR($H$8:INDEX($H$8:$H$3000,COUNTIF($H$8:$H$3000,"?*")),"")</f>
        <v>0</v>
      </c>
    </row>
    <row r="882" spans="1:9" x14ac:dyDescent="0.25">
      <c r="A882" s="174">
        <f>--ISNUMBER(IFERROR(SEARCH('Project Costing'!#REF!,Services!I889,1),""))</f>
        <v>0</v>
      </c>
      <c r="B882" s="174" t="str">
        <f>IF(A882=1,COUNTIF($A$8:A882,1),"")</f>
        <v/>
      </c>
      <c r="C882" s="174"/>
      <c r="D882" s="157">
        <f>IFERROR($C$8:INDEX($C$8:$C$3000,COUNTIF($C$8:$C$3000,"?*")),"")</f>
        <v>0</v>
      </c>
      <c r="E882" s="174"/>
      <c r="F882" s="174">
        <f>--ISNUMBER(IFERROR(SEARCH('Project Costing'!#REF!,Services!I889,1),""))</f>
        <v>0</v>
      </c>
      <c r="G882" s="174" t="str">
        <f>IF(F882=1,COUNTIF($F$8:F882,1),"")</f>
        <v/>
      </c>
      <c r="H882" s="174"/>
      <c r="I882" s="157">
        <f>IFERROR($H$8:INDEX($H$8:$H$3000,COUNTIF($H$8:$H$3000,"?*")),"")</f>
        <v>0</v>
      </c>
    </row>
    <row r="883" spans="1:9" x14ac:dyDescent="0.25">
      <c r="A883" s="174">
        <f>--ISNUMBER(IFERROR(SEARCH('Project Costing'!#REF!,Services!I890,1),""))</f>
        <v>0</v>
      </c>
      <c r="B883" s="174" t="str">
        <f>IF(A883=1,COUNTIF($A$8:A883,1),"")</f>
        <v/>
      </c>
      <c r="C883" s="174"/>
      <c r="D883" s="157">
        <f>IFERROR($C$8:INDEX($C$8:$C$3000,COUNTIF($C$8:$C$3000,"?*")),"")</f>
        <v>0</v>
      </c>
      <c r="E883" s="174"/>
      <c r="F883" s="174">
        <f>--ISNUMBER(IFERROR(SEARCH('Project Costing'!#REF!,Services!I890,1),""))</f>
        <v>0</v>
      </c>
      <c r="G883" s="174" t="str">
        <f>IF(F883=1,COUNTIF($F$8:F883,1),"")</f>
        <v/>
      </c>
      <c r="H883" s="174"/>
      <c r="I883" s="157">
        <f>IFERROR($H$8:INDEX($H$8:$H$3000,COUNTIF($H$8:$H$3000,"?*")),"")</f>
        <v>0</v>
      </c>
    </row>
    <row r="884" spans="1:9" x14ac:dyDescent="0.25">
      <c r="A884" s="174">
        <f>--ISNUMBER(IFERROR(SEARCH('Project Costing'!#REF!,Services!I891,1),""))</f>
        <v>0</v>
      </c>
      <c r="B884" s="174" t="str">
        <f>IF(A884=1,COUNTIF($A$8:A884,1),"")</f>
        <v/>
      </c>
      <c r="C884" s="174"/>
      <c r="D884" s="157">
        <f>IFERROR($C$8:INDEX($C$8:$C$3000,COUNTIF($C$8:$C$3000,"?*")),"")</f>
        <v>0</v>
      </c>
      <c r="E884" s="174"/>
      <c r="F884" s="174">
        <f>--ISNUMBER(IFERROR(SEARCH('Project Costing'!#REF!,Services!I891,1),""))</f>
        <v>0</v>
      </c>
      <c r="G884" s="174" t="str">
        <f>IF(F884=1,COUNTIF($F$8:F884,1),"")</f>
        <v/>
      </c>
      <c r="H884" s="174"/>
      <c r="I884" s="157">
        <f>IFERROR($H$8:INDEX($H$8:$H$3000,COUNTIF($H$8:$H$3000,"?*")),"")</f>
        <v>0</v>
      </c>
    </row>
    <row r="885" spans="1:9" x14ac:dyDescent="0.25">
      <c r="A885" s="174">
        <f>--ISNUMBER(IFERROR(SEARCH('Project Costing'!#REF!,Services!I892,1),""))</f>
        <v>0</v>
      </c>
      <c r="B885" s="174" t="str">
        <f>IF(A885=1,COUNTIF($A$8:A885,1),"")</f>
        <v/>
      </c>
      <c r="C885" s="174"/>
      <c r="D885" s="157">
        <f>IFERROR($C$8:INDEX($C$8:$C$3000,COUNTIF($C$8:$C$3000,"?*")),"")</f>
        <v>0</v>
      </c>
      <c r="E885" s="174"/>
      <c r="F885" s="174">
        <f>--ISNUMBER(IFERROR(SEARCH('Project Costing'!#REF!,Services!I892,1),""))</f>
        <v>0</v>
      </c>
      <c r="G885" s="174" t="str">
        <f>IF(F885=1,COUNTIF($F$8:F885,1),"")</f>
        <v/>
      </c>
      <c r="H885" s="174"/>
      <c r="I885" s="157">
        <f>IFERROR($H$8:INDEX($H$8:$H$3000,COUNTIF($H$8:$H$3000,"?*")),"")</f>
        <v>0</v>
      </c>
    </row>
    <row r="886" spans="1:9" x14ac:dyDescent="0.25">
      <c r="A886" s="174">
        <f>--ISNUMBER(IFERROR(SEARCH('Project Costing'!#REF!,Services!I893,1),""))</f>
        <v>0</v>
      </c>
      <c r="B886" s="174" t="str">
        <f>IF(A886=1,COUNTIF($A$8:A886,1),"")</f>
        <v/>
      </c>
      <c r="C886" s="174"/>
      <c r="D886" s="157">
        <f>IFERROR($C$8:INDEX($C$8:$C$3000,COUNTIF($C$8:$C$3000,"?*")),"")</f>
        <v>0</v>
      </c>
      <c r="E886" s="174"/>
      <c r="F886" s="174">
        <f>--ISNUMBER(IFERROR(SEARCH('Project Costing'!#REF!,Services!I893,1),""))</f>
        <v>0</v>
      </c>
      <c r="G886" s="174" t="str">
        <f>IF(F886=1,COUNTIF($F$8:F886,1),"")</f>
        <v/>
      </c>
      <c r="H886" s="174"/>
      <c r="I886" s="157">
        <f>IFERROR($H$8:INDEX($H$8:$H$3000,COUNTIF($H$8:$H$3000,"?*")),"")</f>
        <v>0</v>
      </c>
    </row>
    <row r="887" spans="1:9" x14ac:dyDescent="0.25">
      <c r="A887" s="174">
        <f>--ISNUMBER(IFERROR(SEARCH('Project Costing'!#REF!,Services!I894,1),""))</f>
        <v>0</v>
      </c>
      <c r="B887" s="174" t="str">
        <f>IF(A887=1,COUNTIF($A$8:A887,1),"")</f>
        <v/>
      </c>
      <c r="C887" s="174"/>
      <c r="D887" s="157">
        <f>IFERROR($C$8:INDEX($C$8:$C$3000,COUNTIF($C$8:$C$3000,"?*")),"")</f>
        <v>0</v>
      </c>
      <c r="E887" s="174"/>
      <c r="F887" s="174">
        <f>--ISNUMBER(IFERROR(SEARCH('Project Costing'!#REF!,Services!I894,1),""))</f>
        <v>0</v>
      </c>
      <c r="G887" s="174" t="str">
        <f>IF(F887=1,COUNTIF($F$8:F887,1),"")</f>
        <v/>
      </c>
      <c r="H887" s="174"/>
      <c r="I887" s="157">
        <f>IFERROR($H$8:INDEX($H$8:$H$3000,COUNTIF($H$8:$H$3000,"?*")),"")</f>
        <v>0</v>
      </c>
    </row>
    <row r="888" spans="1:9" x14ac:dyDescent="0.25">
      <c r="A888" s="174">
        <f>--ISNUMBER(IFERROR(SEARCH('Project Costing'!#REF!,Services!I895,1),""))</f>
        <v>0</v>
      </c>
      <c r="B888" s="174" t="str">
        <f>IF(A888=1,COUNTIF($A$8:A888,1),"")</f>
        <v/>
      </c>
      <c r="C888" s="174"/>
      <c r="D888" s="157">
        <f>IFERROR($C$8:INDEX($C$8:$C$3000,COUNTIF($C$8:$C$3000,"?*")),"")</f>
        <v>0</v>
      </c>
      <c r="E888" s="174"/>
      <c r="F888" s="174">
        <f>--ISNUMBER(IFERROR(SEARCH('Project Costing'!#REF!,Services!I895,1),""))</f>
        <v>0</v>
      </c>
      <c r="G888" s="174" t="str">
        <f>IF(F888=1,COUNTIF($F$8:F888,1),"")</f>
        <v/>
      </c>
      <c r="H888" s="174"/>
      <c r="I888" s="157">
        <f>IFERROR($H$8:INDEX($H$8:$H$3000,COUNTIF($H$8:$H$3000,"?*")),"")</f>
        <v>0</v>
      </c>
    </row>
    <row r="889" spans="1:9" x14ac:dyDescent="0.25">
      <c r="A889" s="174">
        <f>--ISNUMBER(IFERROR(SEARCH('Project Costing'!#REF!,Services!I896,1),""))</f>
        <v>0</v>
      </c>
      <c r="B889" s="174" t="str">
        <f>IF(A889=1,COUNTIF($A$8:A889,1),"")</f>
        <v/>
      </c>
      <c r="C889" s="174"/>
      <c r="D889" s="157">
        <f>IFERROR($C$8:INDEX($C$8:$C$3000,COUNTIF($C$8:$C$3000,"?*")),"")</f>
        <v>0</v>
      </c>
      <c r="E889" s="174"/>
      <c r="F889" s="174">
        <f>--ISNUMBER(IFERROR(SEARCH('Project Costing'!#REF!,Services!I896,1),""))</f>
        <v>0</v>
      </c>
      <c r="G889" s="174" t="str">
        <f>IF(F889=1,COUNTIF($F$8:F889,1),"")</f>
        <v/>
      </c>
      <c r="H889" s="174"/>
      <c r="I889" s="157">
        <f>IFERROR($H$8:INDEX($H$8:$H$3000,COUNTIF($H$8:$H$3000,"?*")),"")</f>
        <v>0</v>
      </c>
    </row>
    <row r="890" spans="1:9" x14ac:dyDescent="0.25">
      <c r="A890" s="174">
        <f>--ISNUMBER(IFERROR(SEARCH('Project Costing'!#REF!,Services!I897,1),""))</f>
        <v>0</v>
      </c>
      <c r="B890" s="174" t="str">
        <f>IF(A890=1,COUNTIF($A$8:A890,1),"")</f>
        <v/>
      </c>
      <c r="C890" s="174"/>
      <c r="D890" s="157">
        <f>IFERROR($C$8:INDEX($C$8:$C$3000,COUNTIF($C$8:$C$3000,"?*")),"")</f>
        <v>0</v>
      </c>
      <c r="E890" s="174"/>
      <c r="F890" s="174">
        <f>--ISNUMBER(IFERROR(SEARCH('Project Costing'!#REF!,Services!I897,1),""))</f>
        <v>0</v>
      </c>
      <c r="G890" s="174" t="str">
        <f>IF(F890=1,COUNTIF($F$8:F890,1),"")</f>
        <v/>
      </c>
      <c r="H890" s="174"/>
      <c r="I890" s="157">
        <f>IFERROR($H$8:INDEX($H$8:$H$3000,COUNTIF($H$8:$H$3000,"?*")),"")</f>
        <v>0</v>
      </c>
    </row>
    <row r="891" spans="1:9" x14ac:dyDescent="0.25">
      <c r="A891" s="174">
        <f>--ISNUMBER(IFERROR(SEARCH('Project Costing'!#REF!,Services!I898,1),""))</f>
        <v>0</v>
      </c>
      <c r="B891" s="174" t="str">
        <f>IF(A891=1,COUNTIF($A$8:A891,1),"")</f>
        <v/>
      </c>
      <c r="C891" s="174"/>
      <c r="D891" s="157">
        <f>IFERROR($C$8:INDEX($C$8:$C$3000,COUNTIF($C$8:$C$3000,"?*")),"")</f>
        <v>0</v>
      </c>
      <c r="E891" s="174"/>
      <c r="F891" s="174">
        <f>--ISNUMBER(IFERROR(SEARCH('Project Costing'!#REF!,Services!I898,1),""))</f>
        <v>0</v>
      </c>
      <c r="G891" s="174" t="str">
        <f>IF(F891=1,COUNTIF($F$8:F891,1),"")</f>
        <v/>
      </c>
      <c r="H891" s="174"/>
      <c r="I891" s="157">
        <f>IFERROR($H$8:INDEX($H$8:$H$3000,COUNTIF($H$8:$H$3000,"?*")),"")</f>
        <v>0</v>
      </c>
    </row>
    <row r="892" spans="1:9" x14ac:dyDescent="0.25">
      <c r="A892" s="174">
        <f>--ISNUMBER(IFERROR(SEARCH('Project Costing'!#REF!,Services!I899,1),""))</f>
        <v>0</v>
      </c>
      <c r="B892" s="174" t="str">
        <f>IF(A892=1,COUNTIF($A$8:A892,1),"")</f>
        <v/>
      </c>
      <c r="C892" s="174"/>
      <c r="D892" s="157">
        <f>IFERROR($C$8:INDEX($C$8:$C$3000,COUNTIF($C$8:$C$3000,"?*")),"")</f>
        <v>0</v>
      </c>
      <c r="E892" s="174"/>
      <c r="F892" s="174">
        <f>--ISNUMBER(IFERROR(SEARCH('Project Costing'!#REF!,Services!I899,1),""))</f>
        <v>0</v>
      </c>
      <c r="G892" s="174" t="str">
        <f>IF(F892=1,COUNTIF($F$8:F892,1),"")</f>
        <v/>
      </c>
      <c r="H892" s="174"/>
      <c r="I892" s="157">
        <f>IFERROR($H$8:INDEX($H$8:$H$3000,COUNTIF($H$8:$H$3000,"?*")),"")</f>
        <v>0</v>
      </c>
    </row>
    <row r="893" spans="1:9" x14ac:dyDescent="0.25">
      <c r="A893" s="174">
        <f>--ISNUMBER(IFERROR(SEARCH('Project Costing'!#REF!,Services!I900,1),""))</f>
        <v>0</v>
      </c>
      <c r="B893" s="174" t="str">
        <f>IF(A893=1,COUNTIF($A$8:A893,1),"")</f>
        <v/>
      </c>
      <c r="C893" s="174"/>
      <c r="D893" s="157">
        <f>IFERROR($C$8:INDEX($C$8:$C$3000,COUNTIF($C$8:$C$3000,"?*")),"")</f>
        <v>0</v>
      </c>
      <c r="E893" s="174"/>
      <c r="F893" s="174">
        <f>--ISNUMBER(IFERROR(SEARCH('Project Costing'!#REF!,Services!I900,1),""))</f>
        <v>0</v>
      </c>
      <c r="G893" s="174" t="str">
        <f>IF(F893=1,COUNTIF($F$8:F893,1),"")</f>
        <v/>
      </c>
      <c r="H893" s="174"/>
      <c r="I893" s="157">
        <f>IFERROR($H$8:INDEX($H$8:$H$3000,COUNTIF($H$8:$H$3000,"?*")),"")</f>
        <v>0</v>
      </c>
    </row>
    <row r="894" spans="1:9" x14ac:dyDescent="0.25">
      <c r="A894" s="174">
        <f>--ISNUMBER(IFERROR(SEARCH('Project Costing'!#REF!,Services!I901,1),""))</f>
        <v>0</v>
      </c>
      <c r="B894" s="174" t="str">
        <f>IF(A894=1,COUNTIF($A$8:A894,1),"")</f>
        <v/>
      </c>
      <c r="C894" s="174"/>
      <c r="D894" s="157">
        <f>IFERROR($C$8:INDEX($C$8:$C$3000,COUNTIF($C$8:$C$3000,"?*")),"")</f>
        <v>0</v>
      </c>
      <c r="E894" s="174"/>
      <c r="F894" s="174">
        <f>--ISNUMBER(IFERROR(SEARCH('Project Costing'!#REF!,Services!I901,1),""))</f>
        <v>0</v>
      </c>
      <c r="G894" s="174" t="str">
        <f>IF(F894=1,COUNTIF($F$8:F894,1),"")</f>
        <v/>
      </c>
      <c r="H894" s="174"/>
      <c r="I894" s="157">
        <f>IFERROR($H$8:INDEX($H$8:$H$3000,COUNTIF($H$8:$H$3000,"?*")),"")</f>
        <v>0</v>
      </c>
    </row>
    <row r="895" spans="1:9" x14ac:dyDescent="0.25">
      <c r="A895" s="174">
        <f>--ISNUMBER(IFERROR(SEARCH('Project Costing'!#REF!,Services!I902,1),""))</f>
        <v>0</v>
      </c>
      <c r="B895" s="174" t="str">
        <f>IF(A895=1,COUNTIF($A$8:A895,1),"")</f>
        <v/>
      </c>
      <c r="C895" s="174"/>
      <c r="D895" s="157">
        <f>IFERROR($C$8:INDEX($C$8:$C$3000,COUNTIF($C$8:$C$3000,"?*")),"")</f>
        <v>0</v>
      </c>
      <c r="E895" s="174"/>
      <c r="F895" s="174">
        <f>--ISNUMBER(IFERROR(SEARCH('Project Costing'!#REF!,Services!I902,1),""))</f>
        <v>0</v>
      </c>
      <c r="G895" s="174" t="str">
        <f>IF(F895=1,COUNTIF($F$8:F895,1),"")</f>
        <v/>
      </c>
      <c r="H895" s="174"/>
      <c r="I895" s="157">
        <f>IFERROR($H$8:INDEX($H$8:$H$3000,COUNTIF($H$8:$H$3000,"?*")),"")</f>
        <v>0</v>
      </c>
    </row>
    <row r="896" spans="1:9" x14ac:dyDescent="0.25">
      <c r="A896" s="174">
        <f>--ISNUMBER(IFERROR(SEARCH('Project Costing'!#REF!,Services!I903,1),""))</f>
        <v>0</v>
      </c>
      <c r="B896" s="174" t="str">
        <f>IF(A896=1,COUNTIF($A$8:A896,1),"")</f>
        <v/>
      </c>
      <c r="C896" s="174"/>
      <c r="D896" s="157">
        <f>IFERROR($C$8:INDEX($C$8:$C$3000,COUNTIF($C$8:$C$3000,"?*")),"")</f>
        <v>0</v>
      </c>
      <c r="E896" s="174"/>
      <c r="F896" s="174">
        <f>--ISNUMBER(IFERROR(SEARCH('Project Costing'!#REF!,Services!I903,1),""))</f>
        <v>0</v>
      </c>
      <c r="G896" s="174" t="str">
        <f>IF(F896=1,COUNTIF($F$8:F896,1),"")</f>
        <v/>
      </c>
      <c r="H896" s="174"/>
      <c r="I896" s="157">
        <f>IFERROR($H$8:INDEX($H$8:$H$3000,COUNTIF($H$8:$H$3000,"?*")),"")</f>
        <v>0</v>
      </c>
    </row>
    <row r="897" spans="1:9" x14ac:dyDescent="0.25">
      <c r="A897" s="174">
        <f>--ISNUMBER(IFERROR(SEARCH('Project Costing'!#REF!,Services!I904,1),""))</f>
        <v>0</v>
      </c>
      <c r="B897" s="174" t="str">
        <f>IF(A897=1,COUNTIF($A$8:A897,1),"")</f>
        <v/>
      </c>
      <c r="C897" s="174"/>
      <c r="D897" s="157">
        <f>IFERROR($C$8:INDEX($C$8:$C$3000,COUNTIF($C$8:$C$3000,"?*")),"")</f>
        <v>0</v>
      </c>
      <c r="E897" s="174"/>
      <c r="F897" s="174">
        <f>--ISNUMBER(IFERROR(SEARCH('Project Costing'!#REF!,Services!I904,1),""))</f>
        <v>0</v>
      </c>
      <c r="G897" s="174" t="str">
        <f>IF(F897=1,COUNTIF($F$8:F897,1),"")</f>
        <v/>
      </c>
      <c r="H897" s="174"/>
      <c r="I897" s="157">
        <f>IFERROR($H$8:INDEX($H$8:$H$3000,COUNTIF($H$8:$H$3000,"?*")),"")</f>
        <v>0</v>
      </c>
    </row>
    <row r="898" spans="1:9" x14ac:dyDescent="0.25">
      <c r="A898" s="174">
        <f>--ISNUMBER(IFERROR(SEARCH('Project Costing'!#REF!,Services!I905,1),""))</f>
        <v>0</v>
      </c>
      <c r="B898" s="174" t="str">
        <f>IF(A898=1,COUNTIF($A$8:A898,1),"")</f>
        <v/>
      </c>
      <c r="C898" s="174"/>
      <c r="D898" s="157">
        <f>IFERROR($C$8:INDEX($C$8:$C$3000,COUNTIF($C$8:$C$3000,"?*")),"")</f>
        <v>0</v>
      </c>
      <c r="E898" s="174"/>
      <c r="F898" s="174">
        <f>--ISNUMBER(IFERROR(SEARCH('Project Costing'!#REF!,Services!I905,1),""))</f>
        <v>0</v>
      </c>
      <c r="G898" s="174" t="str">
        <f>IF(F898=1,COUNTIF($F$8:F898,1),"")</f>
        <v/>
      </c>
      <c r="H898" s="174"/>
      <c r="I898" s="157">
        <f>IFERROR($H$8:INDEX($H$8:$H$3000,COUNTIF($H$8:$H$3000,"?*")),"")</f>
        <v>0</v>
      </c>
    </row>
    <row r="899" spans="1:9" x14ac:dyDescent="0.25">
      <c r="A899" s="174">
        <f>--ISNUMBER(IFERROR(SEARCH('Project Costing'!#REF!,Services!I906,1),""))</f>
        <v>0</v>
      </c>
      <c r="B899" s="174" t="str">
        <f>IF(A899=1,COUNTIF($A$8:A899,1),"")</f>
        <v/>
      </c>
      <c r="C899" s="174"/>
      <c r="D899" s="157">
        <f>IFERROR($C$8:INDEX($C$8:$C$3000,COUNTIF($C$8:$C$3000,"?*")),"")</f>
        <v>0</v>
      </c>
      <c r="E899" s="174"/>
      <c r="F899" s="174">
        <f>--ISNUMBER(IFERROR(SEARCH('Project Costing'!#REF!,Services!I906,1),""))</f>
        <v>0</v>
      </c>
      <c r="G899" s="174" t="str">
        <f>IF(F899=1,COUNTIF($F$8:F899,1),"")</f>
        <v/>
      </c>
      <c r="H899" s="174"/>
      <c r="I899" s="157">
        <f>IFERROR($H$8:INDEX($H$8:$H$3000,COUNTIF($H$8:$H$3000,"?*")),"")</f>
        <v>0</v>
      </c>
    </row>
    <row r="900" spans="1:9" x14ac:dyDescent="0.25">
      <c r="A900" s="174">
        <f>--ISNUMBER(IFERROR(SEARCH('Project Costing'!#REF!,Services!I907,1),""))</f>
        <v>0</v>
      </c>
      <c r="B900" s="174" t="str">
        <f>IF(A900=1,COUNTIF($A$8:A900,1),"")</f>
        <v/>
      </c>
      <c r="C900" s="174"/>
      <c r="D900" s="157">
        <f>IFERROR($C$8:INDEX($C$8:$C$3000,COUNTIF($C$8:$C$3000,"?*")),"")</f>
        <v>0</v>
      </c>
      <c r="E900" s="174"/>
      <c r="F900" s="174">
        <f>--ISNUMBER(IFERROR(SEARCH('Project Costing'!#REF!,Services!I907,1),""))</f>
        <v>0</v>
      </c>
      <c r="G900" s="174" t="str">
        <f>IF(F900=1,COUNTIF($F$8:F900,1),"")</f>
        <v/>
      </c>
      <c r="H900" s="174"/>
      <c r="I900" s="157">
        <f>IFERROR($H$8:INDEX($H$8:$H$3000,COUNTIF($H$8:$H$3000,"?*")),"")</f>
        <v>0</v>
      </c>
    </row>
    <row r="901" spans="1:9" x14ac:dyDescent="0.25">
      <c r="A901" s="174">
        <f>--ISNUMBER(IFERROR(SEARCH('Project Costing'!#REF!,Services!I908,1),""))</f>
        <v>0</v>
      </c>
      <c r="B901" s="174" t="str">
        <f>IF(A901=1,COUNTIF($A$8:A901,1),"")</f>
        <v/>
      </c>
      <c r="C901" s="174"/>
      <c r="D901" s="157">
        <f>IFERROR($C$8:INDEX($C$8:$C$3000,COUNTIF($C$8:$C$3000,"?*")),"")</f>
        <v>0</v>
      </c>
      <c r="E901" s="174"/>
      <c r="F901" s="174">
        <f>--ISNUMBER(IFERROR(SEARCH('Project Costing'!#REF!,Services!I908,1),""))</f>
        <v>0</v>
      </c>
      <c r="G901" s="174" t="str">
        <f>IF(F901=1,COUNTIF($F$8:F901,1),"")</f>
        <v/>
      </c>
      <c r="H901" s="174"/>
      <c r="I901" s="157">
        <f>IFERROR($H$8:INDEX($H$8:$H$3000,COUNTIF($H$8:$H$3000,"?*")),"")</f>
        <v>0</v>
      </c>
    </row>
    <row r="902" spans="1:9" x14ac:dyDescent="0.25">
      <c r="A902" s="174">
        <f>--ISNUMBER(IFERROR(SEARCH('Project Costing'!#REF!,Services!I909,1),""))</f>
        <v>0</v>
      </c>
      <c r="B902" s="174" t="str">
        <f>IF(A902=1,COUNTIF($A$8:A902,1),"")</f>
        <v/>
      </c>
      <c r="C902" s="174"/>
      <c r="D902" s="157">
        <f>IFERROR($C$8:INDEX($C$8:$C$3000,COUNTIF($C$8:$C$3000,"?*")),"")</f>
        <v>0</v>
      </c>
      <c r="E902" s="174"/>
      <c r="F902" s="174">
        <f>--ISNUMBER(IFERROR(SEARCH('Project Costing'!#REF!,Services!I909,1),""))</f>
        <v>0</v>
      </c>
      <c r="G902" s="174" t="str">
        <f>IF(F902=1,COUNTIF($F$8:F902,1),"")</f>
        <v/>
      </c>
      <c r="H902" s="174"/>
      <c r="I902" s="157">
        <f>IFERROR($H$8:INDEX($H$8:$H$3000,COUNTIF($H$8:$H$3000,"?*")),"")</f>
        <v>0</v>
      </c>
    </row>
    <row r="903" spans="1:9" x14ac:dyDescent="0.25">
      <c r="A903" s="174">
        <f>--ISNUMBER(IFERROR(SEARCH('Project Costing'!#REF!,Services!I910,1),""))</f>
        <v>0</v>
      </c>
      <c r="B903" s="174" t="str">
        <f>IF(A903=1,COUNTIF($A$8:A903,1),"")</f>
        <v/>
      </c>
      <c r="C903" s="174"/>
      <c r="D903" s="157">
        <f>IFERROR($C$8:INDEX($C$8:$C$3000,COUNTIF($C$8:$C$3000,"?*")),"")</f>
        <v>0</v>
      </c>
      <c r="E903" s="174"/>
      <c r="F903" s="174">
        <f>--ISNUMBER(IFERROR(SEARCH('Project Costing'!#REF!,Services!I910,1),""))</f>
        <v>0</v>
      </c>
      <c r="G903" s="174" t="str">
        <f>IF(F903=1,COUNTIF($F$8:F903,1),"")</f>
        <v/>
      </c>
      <c r="H903" s="174"/>
      <c r="I903" s="157">
        <f>IFERROR($H$8:INDEX($H$8:$H$3000,COUNTIF($H$8:$H$3000,"?*")),"")</f>
        <v>0</v>
      </c>
    </row>
    <row r="904" spans="1:9" x14ac:dyDescent="0.25">
      <c r="A904" s="174">
        <f>--ISNUMBER(IFERROR(SEARCH('Project Costing'!#REF!,Services!I911,1),""))</f>
        <v>0</v>
      </c>
      <c r="B904" s="174" t="str">
        <f>IF(A904=1,COUNTIF($A$8:A904,1),"")</f>
        <v/>
      </c>
      <c r="C904" s="174"/>
      <c r="D904" s="157">
        <f>IFERROR($C$8:INDEX($C$8:$C$3000,COUNTIF($C$8:$C$3000,"?*")),"")</f>
        <v>0</v>
      </c>
      <c r="E904" s="174"/>
      <c r="F904" s="174">
        <f>--ISNUMBER(IFERROR(SEARCH('Project Costing'!#REF!,Services!I911,1),""))</f>
        <v>0</v>
      </c>
      <c r="G904" s="174" t="str">
        <f>IF(F904=1,COUNTIF($F$8:F904,1),"")</f>
        <v/>
      </c>
      <c r="H904" s="174"/>
      <c r="I904" s="157">
        <f>IFERROR($H$8:INDEX($H$8:$H$3000,COUNTIF($H$8:$H$3000,"?*")),"")</f>
        <v>0</v>
      </c>
    </row>
    <row r="905" spans="1:9" x14ac:dyDescent="0.25">
      <c r="A905" s="174">
        <f>--ISNUMBER(IFERROR(SEARCH('Project Costing'!#REF!,Services!I912,1),""))</f>
        <v>0</v>
      </c>
      <c r="B905" s="174" t="str">
        <f>IF(A905=1,COUNTIF($A$8:A905,1),"")</f>
        <v/>
      </c>
      <c r="C905" s="174"/>
      <c r="D905" s="157">
        <f>IFERROR($C$8:INDEX($C$8:$C$3000,COUNTIF($C$8:$C$3000,"?*")),"")</f>
        <v>0</v>
      </c>
      <c r="E905" s="174"/>
      <c r="F905" s="174">
        <f>--ISNUMBER(IFERROR(SEARCH('Project Costing'!#REF!,Services!I912,1),""))</f>
        <v>0</v>
      </c>
      <c r="G905" s="174" t="str">
        <f>IF(F905=1,COUNTIF($F$8:F905,1),"")</f>
        <v/>
      </c>
      <c r="H905" s="174"/>
      <c r="I905" s="157">
        <f>IFERROR($H$8:INDEX($H$8:$H$3000,COUNTIF($H$8:$H$3000,"?*")),"")</f>
        <v>0</v>
      </c>
    </row>
    <row r="906" spans="1:9" x14ac:dyDescent="0.25">
      <c r="A906" s="174">
        <f>--ISNUMBER(IFERROR(SEARCH('Project Costing'!#REF!,Services!I913,1),""))</f>
        <v>0</v>
      </c>
      <c r="B906" s="174" t="str">
        <f>IF(A906=1,COUNTIF($A$8:A906,1),"")</f>
        <v/>
      </c>
      <c r="C906" s="174"/>
      <c r="D906" s="157">
        <f>IFERROR($C$8:INDEX($C$8:$C$3000,COUNTIF($C$8:$C$3000,"?*")),"")</f>
        <v>0</v>
      </c>
      <c r="E906" s="174"/>
      <c r="F906" s="174">
        <f>--ISNUMBER(IFERROR(SEARCH('Project Costing'!#REF!,Services!I913,1),""))</f>
        <v>0</v>
      </c>
      <c r="G906" s="174" t="str">
        <f>IF(F906=1,COUNTIF($F$8:F906,1),"")</f>
        <v/>
      </c>
      <c r="H906" s="174"/>
      <c r="I906" s="157">
        <f>IFERROR($H$8:INDEX($H$8:$H$3000,COUNTIF($H$8:$H$3000,"?*")),"")</f>
        <v>0</v>
      </c>
    </row>
    <row r="907" spans="1:9" x14ac:dyDescent="0.25">
      <c r="A907" s="174">
        <f>--ISNUMBER(IFERROR(SEARCH('Project Costing'!#REF!,Services!I914,1),""))</f>
        <v>0</v>
      </c>
      <c r="B907" s="174" t="str">
        <f>IF(A907=1,COUNTIF($A$8:A907,1),"")</f>
        <v/>
      </c>
      <c r="C907" s="174"/>
      <c r="D907" s="157">
        <f>IFERROR($C$8:INDEX($C$8:$C$3000,COUNTIF($C$8:$C$3000,"?*")),"")</f>
        <v>0</v>
      </c>
      <c r="E907" s="174"/>
      <c r="F907" s="174">
        <f>--ISNUMBER(IFERROR(SEARCH('Project Costing'!#REF!,Services!I914,1),""))</f>
        <v>0</v>
      </c>
      <c r="G907" s="174" t="str">
        <f>IF(F907=1,COUNTIF($F$8:F907,1),"")</f>
        <v/>
      </c>
      <c r="H907" s="174"/>
      <c r="I907" s="157">
        <f>IFERROR($H$8:INDEX($H$8:$H$3000,COUNTIF($H$8:$H$3000,"?*")),"")</f>
        <v>0</v>
      </c>
    </row>
    <row r="908" spans="1:9" x14ac:dyDescent="0.25">
      <c r="A908" s="174">
        <f>--ISNUMBER(IFERROR(SEARCH('Project Costing'!#REF!,Services!I915,1),""))</f>
        <v>0</v>
      </c>
      <c r="B908" s="174" t="str">
        <f>IF(A908=1,COUNTIF($A$8:A908,1),"")</f>
        <v/>
      </c>
      <c r="C908" s="174"/>
      <c r="D908" s="157">
        <f>IFERROR($C$8:INDEX($C$8:$C$3000,COUNTIF($C$8:$C$3000,"?*")),"")</f>
        <v>0</v>
      </c>
      <c r="E908" s="174"/>
      <c r="F908" s="174">
        <f>--ISNUMBER(IFERROR(SEARCH('Project Costing'!#REF!,Services!I915,1),""))</f>
        <v>0</v>
      </c>
      <c r="G908" s="174" t="str">
        <f>IF(F908=1,COUNTIF($F$8:F908,1),"")</f>
        <v/>
      </c>
      <c r="H908" s="174"/>
      <c r="I908" s="157">
        <f>IFERROR($H$8:INDEX($H$8:$H$3000,COUNTIF($H$8:$H$3000,"?*")),"")</f>
        <v>0</v>
      </c>
    </row>
    <row r="909" spans="1:9" x14ac:dyDescent="0.25">
      <c r="A909" s="174">
        <f>--ISNUMBER(IFERROR(SEARCH('Project Costing'!#REF!,Services!I916,1),""))</f>
        <v>0</v>
      </c>
      <c r="B909" s="174" t="str">
        <f>IF(A909=1,COUNTIF($A$8:A909,1),"")</f>
        <v/>
      </c>
      <c r="C909" s="174"/>
      <c r="D909" s="157">
        <f>IFERROR($C$8:INDEX($C$8:$C$3000,COUNTIF($C$8:$C$3000,"?*")),"")</f>
        <v>0</v>
      </c>
      <c r="E909" s="174"/>
      <c r="F909" s="174">
        <f>--ISNUMBER(IFERROR(SEARCH('Project Costing'!#REF!,Services!I916,1),""))</f>
        <v>0</v>
      </c>
      <c r="G909" s="174" t="str">
        <f>IF(F909=1,COUNTIF($F$8:F909,1),"")</f>
        <v/>
      </c>
      <c r="H909" s="174"/>
      <c r="I909" s="157">
        <f>IFERROR($H$8:INDEX($H$8:$H$3000,COUNTIF($H$8:$H$3000,"?*")),"")</f>
        <v>0</v>
      </c>
    </row>
    <row r="910" spans="1:9" x14ac:dyDescent="0.25">
      <c r="A910" s="174">
        <f>--ISNUMBER(IFERROR(SEARCH('Project Costing'!#REF!,Services!I917,1),""))</f>
        <v>0</v>
      </c>
      <c r="B910" s="174" t="str">
        <f>IF(A910=1,COUNTIF($A$8:A910,1),"")</f>
        <v/>
      </c>
      <c r="C910" s="174"/>
      <c r="D910" s="157">
        <f>IFERROR($C$8:INDEX($C$8:$C$3000,COUNTIF($C$8:$C$3000,"?*")),"")</f>
        <v>0</v>
      </c>
      <c r="E910" s="174"/>
      <c r="F910" s="174">
        <f>--ISNUMBER(IFERROR(SEARCH('Project Costing'!#REF!,Services!I917,1),""))</f>
        <v>0</v>
      </c>
      <c r="G910" s="174" t="str">
        <f>IF(F910=1,COUNTIF($F$8:F910,1),"")</f>
        <v/>
      </c>
      <c r="H910" s="174"/>
      <c r="I910" s="157">
        <f>IFERROR($H$8:INDEX($H$8:$H$3000,COUNTIF($H$8:$H$3000,"?*")),"")</f>
        <v>0</v>
      </c>
    </row>
    <row r="911" spans="1:9" x14ac:dyDescent="0.25">
      <c r="A911" s="174">
        <f>--ISNUMBER(IFERROR(SEARCH('Project Costing'!#REF!,Services!I918,1),""))</f>
        <v>0</v>
      </c>
      <c r="B911" s="174" t="str">
        <f>IF(A911=1,COUNTIF($A$8:A911,1),"")</f>
        <v/>
      </c>
      <c r="C911" s="174"/>
      <c r="D911" s="157">
        <f>IFERROR($C$8:INDEX($C$8:$C$3000,COUNTIF($C$8:$C$3000,"?*")),"")</f>
        <v>0</v>
      </c>
      <c r="E911" s="174"/>
      <c r="F911" s="174">
        <f>--ISNUMBER(IFERROR(SEARCH('Project Costing'!#REF!,Services!I918,1),""))</f>
        <v>0</v>
      </c>
      <c r="G911" s="174" t="str">
        <f>IF(F911=1,COUNTIF($F$8:F911,1),"")</f>
        <v/>
      </c>
      <c r="H911" s="174"/>
      <c r="I911" s="157">
        <f>IFERROR($H$8:INDEX($H$8:$H$3000,COUNTIF($H$8:$H$3000,"?*")),"")</f>
        <v>0</v>
      </c>
    </row>
    <row r="912" spans="1:9" x14ac:dyDescent="0.25">
      <c r="A912" s="174">
        <f>--ISNUMBER(IFERROR(SEARCH('Project Costing'!#REF!,Services!I919,1),""))</f>
        <v>0</v>
      </c>
      <c r="B912" s="174" t="str">
        <f>IF(A912=1,COUNTIF($A$8:A912,1),"")</f>
        <v/>
      </c>
      <c r="C912" s="174"/>
      <c r="D912" s="157">
        <f>IFERROR($C$8:INDEX($C$8:$C$3000,COUNTIF($C$8:$C$3000,"?*")),"")</f>
        <v>0</v>
      </c>
      <c r="E912" s="174"/>
      <c r="F912" s="174">
        <f>--ISNUMBER(IFERROR(SEARCH('Project Costing'!#REF!,Services!I919,1),""))</f>
        <v>0</v>
      </c>
      <c r="G912" s="174" t="str">
        <f>IF(F912=1,COUNTIF($F$8:F912,1),"")</f>
        <v/>
      </c>
      <c r="H912" s="174"/>
      <c r="I912" s="157">
        <f>IFERROR($H$8:INDEX($H$8:$H$3000,COUNTIF($H$8:$H$3000,"?*")),"")</f>
        <v>0</v>
      </c>
    </row>
    <row r="913" spans="1:9" x14ac:dyDescent="0.25">
      <c r="A913" s="174">
        <f>--ISNUMBER(IFERROR(SEARCH('Project Costing'!#REF!,Services!I920,1),""))</f>
        <v>0</v>
      </c>
      <c r="B913" s="174" t="str">
        <f>IF(A913=1,COUNTIF($A$8:A913,1),"")</f>
        <v/>
      </c>
      <c r="C913" s="174"/>
      <c r="D913" s="157">
        <f>IFERROR($C$8:INDEX($C$8:$C$3000,COUNTIF($C$8:$C$3000,"?*")),"")</f>
        <v>0</v>
      </c>
      <c r="E913" s="174"/>
      <c r="F913" s="174">
        <f>--ISNUMBER(IFERROR(SEARCH('Project Costing'!#REF!,Services!I920,1),""))</f>
        <v>0</v>
      </c>
      <c r="G913" s="174" t="str">
        <f>IF(F913=1,COUNTIF($F$8:F913,1),"")</f>
        <v/>
      </c>
      <c r="H913" s="174"/>
      <c r="I913" s="157">
        <f>IFERROR($H$8:INDEX($H$8:$H$3000,COUNTIF($H$8:$H$3000,"?*")),"")</f>
        <v>0</v>
      </c>
    </row>
    <row r="914" spans="1:9" x14ac:dyDescent="0.25">
      <c r="A914" s="174">
        <f>--ISNUMBER(IFERROR(SEARCH('Project Costing'!#REF!,Services!I921,1),""))</f>
        <v>0</v>
      </c>
      <c r="B914" s="174" t="str">
        <f>IF(A914=1,COUNTIF($A$8:A914,1),"")</f>
        <v/>
      </c>
      <c r="C914" s="174"/>
      <c r="D914" s="157">
        <f>IFERROR($C$8:INDEX($C$8:$C$3000,COUNTIF($C$8:$C$3000,"?*")),"")</f>
        <v>0</v>
      </c>
      <c r="E914" s="174"/>
      <c r="F914" s="174">
        <f>--ISNUMBER(IFERROR(SEARCH('Project Costing'!#REF!,Services!I921,1),""))</f>
        <v>0</v>
      </c>
      <c r="G914" s="174" t="str">
        <f>IF(F914=1,COUNTIF($F$8:F914,1),"")</f>
        <v/>
      </c>
      <c r="H914" s="174"/>
      <c r="I914" s="157">
        <f>IFERROR($H$8:INDEX($H$8:$H$3000,COUNTIF($H$8:$H$3000,"?*")),"")</f>
        <v>0</v>
      </c>
    </row>
    <row r="915" spans="1:9" x14ac:dyDescent="0.25">
      <c r="A915" s="174">
        <f>--ISNUMBER(IFERROR(SEARCH('Project Costing'!#REF!,Services!I922,1),""))</f>
        <v>0</v>
      </c>
      <c r="B915" s="174" t="str">
        <f>IF(A915=1,COUNTIF($A$8:A915,1),"")</f>
        <v/>
      </c>
      <c r="C915" s="174"/>
      <c r="D915" s="157">
        <f>IFERROR($C$8:INDEX($C$8:$C$3000,COUNTIF($C$8:$C$3000,"?*")),"")</f>
        <v>0</v>
      </c>
      <c r="E915" s="174"/>
      <c r="F915" s="174">
        <f>--ISNUMBER(IFERROR(SEARCH('Project Costing'!#REF!,Services!I922,1),""))</f>
        <v>0</v>
      </c>
      <c r="G915" s="174" t="str">
        <f>IF(F915=1,COUNTIF($F$8:F915,1),"")</f>
        <v/>
      </c>
      <c r="H915" s="174"/>
      <c r="I915" s="157">
        <f>IFERROR($H$8:INDEX($H$8:$H$3000,COUNTIF($H$8:$H$3000,"?*")),"")</f>
        <v>0</v>
      </c>
    </row>
    <row r="916" spans="1:9" x14ac:dyDescent="0.25">
      <c r="A916" s="174">
        <f>--ISNUMBER(IFERROR(SEARCH('Project Costing'!#REF!,Services!I923,1),""))</f>
        <v>0</v>
      </c>
      <c r="B916" s="174" t="str">
        <f>IF(A916=1,COUNTIF($A$8:A916,1),"")</f>
        <v/>
      </c>
      <c r="C916" s="174"/>
      <c r="D916" s="157">
        <f>IFERROR($C$8:INDEX($C$8:$C$3000,COUNTIF($C$8:$C$3000,"?*")),"")</f>
        <v>0</v>
      </c>
      <c r="E916" s="174"/>
      <c r="F916" s="174">
        <f>--ISNUMBER(IFERROR(SEARCH('Project Costing'!#REF!,Services!I923,1),""))</f>
        <v>0</v>
      </c>
      <c r="G916" s="174" t="str">
        <f>IF(F916=1,COUNTIF($F$8:F916,1),"")</f>
        <v/>
      </c>
      <c r="H916" s="174"/>
      <c r="I916" s="157">
        <f>IFERROR($H$8:INDEX($H$8:$H$3000,COUNTIF($H$8:$H$3000,"?*")),"")</f>
        <v>0</v>
      </c>
    </row>
    <row r="917" spans="1:9" x14ac:dyDescent="0.25">
      <c r="A917" s="174">
        <f>--ISNUMBER(IFERROR(SEARCH('Project Costing'!#REF!,Services!I924,1),""))</f>
        <v>0</v>
      </c>
      <c r="B917" s="174" t="str">
        <f>IF(A917=1,COUNTIF($A$8:A917,1),"")</f>
        <v/>
      </c>
      <c r="C917" s="174"/>
      <c r="D917" s="157">
        <f>IFERROR($C$8:INDEX($C$8:$C$3000,COUNTIF($C$8:$C$3000,"?*")),"")</f>
        <v>0</v>
      </c>
      <c r="E917" s="174"/>
      <c r="F917" s="174">
        <f>--ISNUMBER(IFERROR(SEARCH('Project Costing'!#REF!,Services!I924,1),""))</f>
        <v>0</v>
      </c>
      <c r="G917" s="174" t="str">
        <f>IF(F917=1,COUNTIF($F$8:F917,1),"")</f>
        <v/>
      </c>
      <c r="H917" s="174"/>
      <c r="I917" s="157">
        <f>IFERROR($H$8:INDEX($H$8:$H$3000,COUNTIF($H$8:$H$3000,"?*")),"")</f>
        <v>0</v>
      </c>
    </row>
    <row r="918" spans="1:9" x14ac:dyDescent="0.25">
      <c r="A918" s="174">
        <f>--ISNUMBER(IFERROR(SEARCH('Project Costing'!#REF!,Services!I925,1),""))</f>
        <v>0</v>
      </c>
      <c r="B918" s="174" t="str">
        <f>IF(A918=1,COUNTIF($A$8:A918,1),"")</f>
        <v/>
      </c>
      <c r="C918" s="174"/>
      <c r="D918" s="157">
        <f>IFERROR($C$8:INDEX($C$8:$C$3000,COUNTIF($C$8:$C$3000,"?*")),"")</f>
        <v>0</v>
      </c>
      <c r="E918" s="174"/>
      <c r="F918" s="174">
        <f>--ISNUMBER(IFERROR(SEARCH('Project Costing'!#REF!,Services!I925,1),""))</f>
        <v>0</v>
      </c>
      <c r="G918" s="174" t="str">
        <f>IF(F918=1,COUNTIF($F$8:F918,1),"")</f>
        <v/>
      </c>
      <c r="H918" s="174"/>
      <c r="I918" s="157">
        <f>IFERROR($H$8:INDEX($H$8:$H$3000,COUNTIF($H$8:$H$3000,"?*")),"")</f>
        <v>0</v>
      </c>
    </row>
    <row r="919" spans="1:9" x14ac:dyDescent="0.25">
      <c r="A919" s="174">
        <f>--ISNUMBER(IFERROR(SEARCH('Project Costing'!#REF!,Services!I926,1),""))</f>
        <v>0</v>
      </c>
      <c r="B919" s="174" t="str">
        <f>IF(A919=1,COUNTIF($A$8:A919,1),"")</f>
        <v/>
      </c>
      <c r="C919" s="174"/>
      <c r="D919" s="157">
        <f>IFERROR($C$8:INDEX($C$8:$C$3000,COUNTIF($C$8:$C$3000,"?*")),"")</f>
        <v>0</v>
      </c>
      <c r="E919" s="174"/>
      <c r="F919" s="174">
        <f>--ISNUMBER(IFERROR(SEARCH('Project Costing'!#REF!,Services!I926,1),""))</f>
        <v>0</v>
      </c>
      <c r="G919" s="174" t="str">
        <f>IF(F919=1,COUNTIF($F$8:F919,1),"")</f>
        <v/>
      </c>
      <c r="H919" s="174"/>
      <c r="I919" s="157">
        <f>IFERROR($H$8:INDEX($H$8:$H$3000,COUNTIF($H$8:$H$3000,"?*")),"")</f>
        <v>0</v>
      </c>
    </row>
    <row r="920" spans="1:9" x14ac:dyDescent="0.25">
      <c r="A920" s="174">
        <f>--ISNUMBER(IFERROR(SEARCH('Project Costing'!#REF!,Services!I927,1),""))</f>
        <v>0</v>
      </c>
      <c r="B920" s="174" t="str">
        <f>IF(A920=1,COUNTIF($A$8:A920,1),"")</f>
        <v/>
      </c>
      <c r="C920" s="174"/>
      <c r="D920" s="157">
        <f>IFERROR($C$8:INDEX($C$8:$C$3000,COUNTIF($C$8:$C$3000,"?*")),"")</f>
        <v>0</v>
      </c>
      <c r="E920" s="174"/>
      <c r="F920" s="174">
        <f>--ISNUMBER(IFERROR(SEARCH('Project Costing'!#REF!,Services!I927,1),""))</f>
        <v>0</v>
      </c>
      <c r="G920" s="174" t="str">
        <f>IF(F920=1,COUNTIF($F$8:F920,1),"")</f>
        <v/>
      </c>
      <c r="H920" s="174"/>
      <c r="I920" s="157">
        <f>IFERROR($H$8:INDEX($H$8:$H$3000,COUNTIF($H$8:$H$3000,"?*")),"")</f>
        <v>0</v>
      </c>
    </row>
    <row r="921" spans="1:9" x14ac:dyDescent="0.25">
      <c r="A921" s="174">
        <f>--ISNUMBER(IFERROR(SEARCH('Project Costing'!#REF!,Services!I928,1),""))</f>
        <v>0</v>
      </c>
      <c r="B921" s="174" t="str">
        <f>IF(A921=1,COUNTIF($A$8:A921,1),"")</f>
        <v/>
      </c>
      <c r="C921" s="174"/>
      <c r="D921" s="157">
        <f>IFERROR($C$8:INDEX($C$8:$C$3000,COUNTIF($C$8:$C$3000,"?*")),"")</f>
        <v>0</v>
      </c>
      <c r="E921" s="174"/>
      <c r="F921" s="174">
        <f>--ISNUMBER(IFERROR(SEARCH('Project Costing'!#REF!,Services!I928,1),""))</f>
        <v>0</v>
      </c>
      <c r="G921" s="174" t="str">
        <f>IF(F921=1,COUNTIF($F$8:F921,1),"")</f>
        <v/>
      </c>
      <c r="H921" s="174"/>
      <c r="I921" s="157">
        <f>IFERROR($H$8:INDEX($H$8:$H$3000,COUNTIF($H$8:$H$3000,"?*")),"")</f>
        <v>0</v>
      </c>
    </row>
    <row r="922" spans="1:9" x14ac:dyDescent="0.25">
      <c r="A922" s="174">
        <f>--ISNUMBER(IFERROR(SEARCH('Project Costing'!#REF!,Services!I929,1),""))</f>
        <v>0</v>
      </c>
      <c r="B922" s="174" t="str">
        <f>IF(A922=1,COUNTIF($A$8:A922,1),"")</f>
        <v/>
      </c>
      <c r="C922" s="174"/>
      <c r="D922" s="157">
        <f>IFERROR($C$8:INDEX($C$8:$C$3000,COUNTIF($C$8:$C$3000,"?*")),"")</f>
        <v>0</v>
      </c>
      <c r="E922" s="174"/>
      <c r="F922" s="174">
        <f>--ISNUMBER(IFERROR(SEARCH('Project Costing'!#REF!,Services!I929,1),""))</f>
        <v>0</v>
      </c>
      <c r="G922" s="174" t="str">
        <f>IF(F922=1,COUNTIF($F$8:F922,1),"")</f>
        <v/>
      </c>
      <c r="H922" s="174"/>
      <c r="I922" s="157">
        <f>IFERROR($H$8:INDEX($H$8:$H$3000,COUNTIF($H$8:$H$3000,"?*")),"")</f>
        <v>0</v>
      </c>
    </row>
    <row r="923" spans="1:9" x14ac:dyDescent="0.25">
      <c r="A923" s="174">
        <f>--ISNUMBER(IFERROR(SEARCH('Project Costing'!#REF!,Services!I930,1),""))</f>
        <v>0</v>
      </c>
      <c r="B923" s="174" t="str">
        <f>IF(A923=1,COUNTIF($A$8:A923,1),"")</f>
        <v/>
      </c>
      <c r="C923" s="174"/>
      <c r="D923" s="157">
        <f>IFERROR($C$8:INDEX($C$8:$C$3000,COUNTIF($C$8:$C$3000,"?*")),"")</f>
        <v>0</v>
      </c>
      <c r="E923" s="174"/>
      <c r="F923" s="174">
        <f>--ISNUMBER(IFERROR(SEARCH('Project Costing'!#REF!,Services!I930,1),""))</f>
        <v>0</v>
      </c>
      <c r="G923" s="174" t="str">
        <f>IF(F923=1,COUNTIF($F$8:F923,1),"")</f>
        <v/>
      </c>
      <c r="H923" s="174"/>
      <c r="I923" s="157">
        <f>IFERROR($H$8:INDEX($H$8:$H$3000,COUNTIF($H$8:$H$3000,"?*")),"")</f>
        <v>0</v>
      </c>
    </row>
    <row r="924" spans="1:9" x14ac:dyDescent="0.25">
      <c r="A924" s="174">
        <f>--ISNUMBER(IFERROR(SEARCH('Project Costing'!#REF!,Services!I931,1),""))</f>
        <v>0</v>
      </c>
      <c r="B924" s="174" t="str">
        <f>IF(A924=1,COUNTIF($A$8:A924,1),"")</f>
        <v/>
      </c>
      <c r="C924" s="174"/>
      <c r="D924" s="157">
        <f>IFERROR($C$8:INDEX($C$8:$C$3000,COUNTIF($C$8:$C$3000,"?*")),"")</f>
        <v>0</v>
      </c>
      <c r="E924" s="174"/>
      <c r="F924" s="174">
        <f>--ISNUMBER(IFERROR(SEARCH('Project Costing'!#REF!,Services!I931,1),""))</f>
        <v>0</v>
      </c>
      <c r="G924" s="174" t="str">
        <f>IF(F924=1,COUNTIF($F$8:F924,1),"")</f>
        <v/>
      </c>
      <c r="H924" s="174"/>
      <c r="I924" s="157">
        <f>IFERROR($H$8:INDEX($H$8:$H$3000,COUNTIF($H$8:$H$3000,"?*")),"")</f>
        <v>0</v>
      </c>
    </row>
    <row r="925" spans="1:9" x14ac:dyDescent="0.25">
      <c r="A925" s="174">
        <f>--ISNUMBER(IFERROR(SEARCH('Project Costing'!#REF!,Services!I932,1),""))</f>
        <v>0</v>
      </c>
      <c r="B925" s="174" t="str">
        <f>IF(A925=1,COUNTIF($A$8:A925,1),"")</f>
        <v/>
      </c>
      <c r="C925" s="174"/>
      <c r="D925" s="157">
        <f>IFERROR($C$8:INDEX($C$8:$C$3000,COUNTIF($C$8:$C$3000,"?*")),"")</f>
        <v>0</v>
      </c>
      <c r="E925" s="174"/>
      <c r="F925" s="174">
        <f>--ISNUMBER(IFERROR(SEARCH('Project Costing'!#REF!,Services!I932,1),""))</f>
        <v>0</v>
      </c>
      <c r="G925" s="174" t="str">
        <f>IF(F925=1,COUNTIF($F$8:F925,1),"")</f>
        <v/>
      </c>
      <c r="H925" s="174"/>
      <c r="I925" s="157">
        <f>IFERROR($H$8:INDEX($H$8:$H$3000,COUNTIF($H$8:$H$3000,"?*")),"")</f>
        <v>0</v>
      </c>
    </row>
    <row r="926" spans="1:9" x14ac:dyDescent="0.25">
      <c r="A926" s="174">
        <f>--ISNUMBER(IFERROR(SEARCH('Project Costing'!#REF!,Services!I933,1),""))</f>
        <v>0</v>
      </c>
      <c r="B926" s="174" t="str">
        <f>IF(A926=1,COUNTIF($A$8:A926,1),"")</f>
        <v/>
      </c>
      <c r="C926" s="174"/>
      <c r="D926" s="157">
        <f>IFERROR($C$8:INDEX($C$8:$C$3000,COUNTIF($C$8:$C$3000,"?*")),"")</f>
        <v>0</v>
      </c>
      <c r="E926" s="174"/>
      <c r="F926" s="174">
        <f>--ISNUMBER(IFERROR(SEARCH('Project Costing'!#REF!,Services!I933,1),""))</f>
        <v>0</v>
      </c>
      <c r="G926" s="174" t="str">
        <f>IF(F926=1,COUNTIF($F$8:F926,1),"")</f>
        <v/>
      </c>
      <c r="H926" s="174"/>
      <c r="I926" s="157">
        <f>IFERROR($H$8:INDEX($H$8:$H$3000,COUNTIF($H$8:$H$3000,"?*")),"")</f>
        <v>0</v>
      </c>
    </row>
    <row r="927" spans="1:9" x14ac:dyDescent="0.25">
      <c r="A927" s="174">
        <f>--ISNUMBER(IFERROR(SEARCH('Project Costing'!#REF!,Services!I934,1),""))</f>
        <v>0</v>
      </c>
      <c r="B927" s="174" t="str">
        <f>IF(A927=1,COUNTIF($A$8:A927,1),"")</f>
        <v/>
      </c>
      <c r="C927" s="174"/>
      <c r="D927" s="157">
        <f>IFERROR($C$8:INDEX($C$8:$C$3000,COUNTIF($C$8:$C$3000,"?*")),"")</f>
        <v>0</v>
      </c>
      <c r="E927" s="174"/>
      <c r="F927" s="174">
        <f>--ISNUMBER(IFERROR(SEARCH('Project Costing'!#REF!,Services!I934,1),""))</f>
        <v>0</v>
      </c>
      <c r="G927" s="174" t="str">
        <f>IF(F927=1,COUNTIF($F$8:F927,1),"")</f>
        <v/>
      </c>
      <c r="H927" s="174"/>
      <c r="I927" s="157">
        <f>IFERROR($H$8:INDEX($H$8:$H$3000,COUNTIF($H$8:$H$3000,"?*")),"")</f>
        <v>0</v>
      </c>
    </row>
    <row r="928" spans="1:9" x14ac:dyDescent="0.25">
      <c r="A928" s="174">
        <f>--ISNUMBER(IFERROR(SEARCH('Project Costing'!#REF!,Services!I935,1),""))</f>
        <v>0</v>
      </c>
      <c r="B928" s="174" t="str">
        <f>IF(A928=1,COUNTIF($A$8:A928,1),"")</f>
        <v/>
      </c>
      <c r="C928" s="174"/>
      <c r="D928" s="157">
        <f>IFERROR($C$8:INDEX($C$8:$C$3000,COUNTIF($C$8:$C$3000,"?*")),"")</f>
        <v>0</v>
      </c>
      <c r="E928" s="174"/>
      <c r="F928" s="174">
        <f>--ISNUMBER(IFERROR(SEARCH('Project Costing'!#REF!,Services!I935,1),""))</f>
        <v>0</v>
      </c>
      <c r="G928" s="174" t="str">
        <f>IF(F928=1,COUNTIF($F$8:F928,1),"")</f>
        <v/>
      </c>
      <c r="H928" s="174"/>
      <c r="I928" s="157">
        <f>IFERROR($H$8:INDEX($H$8:$H$3000,COUNTIF($H$8:$H$3000,"?*")),"")</f>
        <v>0</v>
      </c>
    </row>
    <row r="929" spans="1:9" x14ac:dyDescent="0.25">
      <c r="A929" s="174">
        <f>--ISNUMBER(IFERROR(SEARCH('Project Costing'!#REF!,Services!I936,1),""))</f>
        <v>0</v>
      </c>
      <c r="B929" s="174" t="str">
        <f>IF(A929=1,COUNTIF($A$8:A929,1),"")</f>
        <v/>
      </c>
      <c r="C929" s="174"/>
      <c r="D929" s="157">
        <f>IFERROR($C$8:INDEX($C$8:$C$3000,COUNTIF($C$8:$C$3000,"?*")),"")</f>
        <v>0</v>
      </c>
      <c r="E929" s="174"/>
      <c r="F929" s="174">
        <f>--ISNUMBER(IFERROR(SEARCH('Project Costing'!#REF!,Services!I936,1),""))</f>
        <v>0</v>
      </c>
      <c r="G929" s="174" t="str">
        <f>IF(F929=1,COUNTIF($F$8:F929,1),"")</f>
        <v/>
      </c>
      <c r="H929" s="174"/>
      <c r="I929" s="157">
        <f>IFERROR($H$8:INDEX($H$8:$H$3000,COUNTIF($H$8:$H$3000,"?*")),"")</f>
        <v>0</v>
      </c>
    </row>
    <row r="930" spans="1:9" x14ac:dyDescent="0.25">
      <c r="A930" s="174">
        <f>--ISNUMBER(IFERROR(SEARCH('Project Costing'!#REF!,Services!I937,1),""))</f>
        <v>0</v>
      </c>
      <c r="B930" s="174" t="str">
        <f>IF(A930=1,COUNTIF($A$8:A930,1),"")</f>
        <v/>
      </c>
      <c r="C930" s="174"/>
      <c r="D930" s="157">
        <f>IFERROR($C$8:INDEX($C$8:$C$3000,COUNTIF($C$8:$C$3000,"?*")),"")</f>
        <v>0</v>
      </c>
      <c r="E930" s="174"/>
      <c r="F930" s="174">
        <f>--ISNUMBER(IFERROR(SEARCH('Project Costing'!#REF!,Services!I937,1),""))</f>
        <v>0</v>
      </c>
      <c r="G930" s="174" t="str">
        <f>IF(F930=1,COUNTIF($F$8:F930,1),"")</f>
        <v/>
      </c>
      <c r="H930" s="174"/>
      <c r="I930" s="157">
        <f>IFERROR($H$8:INDEX($H$8:$H$3000,COUNTIF($H$8:$H$3000,"?*")),"")</f>
        <v>0</v>
      </c>
    </row>
    <row r="931" spans="1:9" x14ac:dyDescent="0.25">
      <c r="A931" s="174">
        <f>--ISNUMBER(IFERROR(SEARCH('Project Costing'!#REF!,Services!I938,1),""))</f>
        <v>0</v>
      </c>
      <c r="B931" s="174" t="str">
        <f>IF(A931=1,COUNTIF($A$8:A931,1),"")</f>
        <v/>
      </c>
      <c r="C931" s="174"/>
      <c r="D931" s="157">
        <f>IFERROR($C$8:INDEX($C$8:$C$3000,COUNTIF($C$8:$C$3000,"?*")),"")</f>
        <v>0</v>
      </c>
      <c r="E931" s="174"/>
      <c r="F931" s="174">
        <f>--ISNUMBER(IFERROR(SEARCH('Project Costing'!#REF!,Services!I938,1),""))</f>
        <v>0</v>
      </c>
      <c r="G931" s="174" t="str">
        <f>IF(F931=1,COUNTIF($F$8:F931,1),"")</f>
        <v/>
      </c>
      <c r="H931" s="174"/>
      <c r="I931" s="157">
        <f>IFERROR($H$8:INDEX($H$8:$H$3000,COUNTIF($H$8:$H$3000,"?*")),"")</f>
        <v>0</v>
      </c>
    </row>
    <row r="932" spans="1:9" x14ac:dyDescent="0.25">
      <c r="A932" s="174">
        <f>--ISNUMBER(IFERROR(SEARCH('Project Costing'!#REF!,Services!I939,1),""))</f>
        <v>0</v>
      </c>
      <c r="B932" s="174" t="str">
        <f>IF(A932=1,COUNTIF($A$8:A932,1),"")</f>
        <v/>
      </c>
      <c r="C932" s="174"/>
      <c r="D932" s="157">
        <f>IFERROR($C$8:INDEX($C$8:$C$3000,COUNTIF($C$8:$C$3000,"?*")),"")</f>
        <v>0</v>
      </c>
      <c r="E932" s="174"/>
      <c r="F932" s="174">
        <f>--ISNUMBER(IFERROR(SEARCH('Project Costing'!#REF!,Services!I939,1),""))</f>
        <v>0</v>
      </c>
      <c r="G932" s="174" t="str">
        <f>IF(F932=1,COUNTIF($F$8:F932,1),"")</f>
        <v/>
      </c>
      <c r="H932" s="174"/>
      <c r="I932" s="157">
        <f>IFERROR($H$8:INDEX($H$8:$H$3000,COUNTIF($H$8:$H$3000,"?*")),"")</f>
        <v>0</v>
      </c>
    </row>
    <row r="933" spans="1:9" x14ac:dyDescent="0.25">
      <c r="A933" s="174">
        <f>--ISNUMBER(IFERROR(SEARCH('Project Costing'!#REF!,Services!I940,1),""))</f>
        <v>0</v>
      </c>
      <c r="B933" s="174" t="str">
        <f>IF(A933=1,COUNTIF($A$8:A933,1),"")</f>
        <v/>
      </c>
      <c r="C933" s="174"/>
      <c r="D933" s="157">
        <f>IFERROR($C$8:INDEX($C$8:$C$3000,COUNTIF($C$8:$C$3000,"?*")),"")</f>
        <v>0</v>
      </c>
      <c r="E933" s="174"/>
      <c r="F933" s="174">
        <f>--ISNUMBER(IFERROR(SEARCH('Project Costing'!#REF!,Services!I940,1),""))</f>
        <v>0</v>
      </c>
      <c r="G933" s="174" t="str">
        <f>IF(F933=1,COUNTIF($F$8:F933,1),"")</f>
        <v/>
      </c>
      <c r="H933" s="174"/>
      <c r="I933" s="157">
        <f>IFERROR($H$8:INDEX($H$8:$H$3000,COUNTIF($H$8:$H$3000,"?*")),"")</f>
        <v>0</v>
      </c>
    </row>
    <row r="934" spans="1:9" x14ac:dyDescent="0.25">
      <c r="A934" s="174">
        <f>--ISNUMBER(IFERROR(SEARCH('Project Costing'!#REF!,Services!I941,1),""))</f>
        <v>0</v>
      </c>
      <c r="B934" s="174" t="str">
        <f>IF(A934=1,COUNTIF($A$8:A934,1),"")</f>
        <v/>
      </c>
      <c r="C934" s="174"/>
      <c r="D934" s="157">
        <f>IFERROR($C$8:INDEX($C$8:$C$3000,COUNTIF($C$8:$C$3000,"?*")),"")</f>
        <v>0</v>
      </c>
      <c r="E934" s="174"/>
      <c r="F934" s="174">
        <f>--ISNUMBER(IFERROR(SEARCH('Project Costing'!#REF!,Services!I941,1),""))</f>
        <v>0</v>
      </c>
      <c r="G934" s="174" t="str">
        <f>IF(F934=1,COUNTIF($F$8:F934,1),"")</f>
        <v/>
      </c>
      <c r="H934" s="174"/>
      <c r="I934" s="157">
        <f>IFERROR($H$8:INDEX($H$8:$H$3000,COUNTIF($H$8:$H$3000,"?*")),"")</f>
        <v>0</v>
      </c>
    </row>
    <row r="935" spans="1:9" x14ac:dyDescent="0.25">
      <c r="A935" s="174">
        <f>--ISNUMBER(IFERROR(SEARCH('Project Costing'!#REF!,Services!I942,1),""))</f>
        <v>0</v>
      </c>
      <c r="B935" s="174" t="str">
        <f>IF(A935=1,COUNTIF($A$8:A935,1),"")</f>
        <v/>
      </c>
      <c r="C935" s="174"/>
      <c r="D935" s="157">
        <f>IFERROR($C$8:INDEX($C$8:$C$3000,COUNTIF($C$8:$C$3000,"?*")),"")</f>
        <v>0</v>
      </c>
      <c r="E935" s="174"/>
      <c r="F935" s="174">
        <f>--ISNUMBER(IFERROR(SEARCH('Project Costing'!#REF!,Services!I942,1),""))</f>
        <v>0</v>
      </c>
      <c r="G935" s="174" t="str">
        <f>IF(F935=1,COUNTIF($F$8:F935,1),"")</f>
        <v/>
      </c>
      <c r="H935" s="174"/>
      <c r="I935" s="157">
        <f>IFERROR($H$8:INDEX($H$8:$H$3000,COUNTIF($H$8:$H$3000,"?*")),"")</f>
        <v>0</v>
      </c>
    </row>
    <row r="936" spans="1:9" x14ac:dyDescent="0.25">
      <c r="A936" s="174">
        <f>--ISNUMBER(IFERROR(SEARCH('Project Costing'!#REF!,Services!I943,1),""))</f>
        <v>0</v>
      </c>
      <c r="B936" s="174" t="str">
        <f>IF(A936=1,COUNTIF($A$8:A936,1),"")</f>
        <v/>
      </c>
      <c r="C936" s="174"/>
      <c r="D936" s="157">
        <f>IFERROR($C$8:INDEX($C$8:$C$3000,COUNTIF($C$8:$C$3000,"?*")),"")</f>
        <v>0</v>
      </c>
      <c r="E936" s="174"/>
      <c r="F936" s="174">
        <f>--ISNUMBER(IFERROR(SEARCH('Project Costing'!#REF!,Services!I943,1),""))</f>
        <v>0</v>
      </c>
      <c r="G936" s="174" t="str">
        <f>IF(F936=1,COUNTIF($F$8:F936,1),"")</f>
        <v/>
      </c>
      <c r="H936" s="174"/>
      <c r="I936" s="157">
        <f>IFERROR($H$8:INDEX($H$8:$H$3000,COUNTIF($H$8:$H$3000,"?*")),"")</f>
        <v>0</v>
      </c>
    </row>
    <row r="937" spans="1:9" x14ac:dyDescent="0.25">
      <c r="A937" s="174">
        <f>--ISNUMBER(IFERROR(SEARCH('Project Costing'!#REF!,Services!I944,1),""))</f>
        <v>0</v>
      </c>
      <c r="B937" s="174" t="str">
        <f>IF(A937=1,COUNTIF($A$8:A937,1),"")</f>
        <v/>
      </c>
      <c r="C937" s="174"/>
      <c r="D937" s="157">
        <f>IFERROR($C$8:INDEX($C$8:$C$3000,COUNTIF($C$8:$C$3000,"?*")),"")</f>
        <v>0</v>
      </c>
      <c r="E937" s="174"/>
      <c r="F937" s="174">
        <f>--ISNUMBER(IFERROR(SEARCH('Project Costing'!#REF!,Services!I944,1),""))</f>
        <v>0</v>
      </c>
      <c r="G937" s="174" t="str">
        <f>IF(F937=1,COUNTIF($F$8:F937,1),"")</f>
        <v/>
      </c>
      <c r="H937" s="174"/>
      <c r="I937" s="157">
        <f>IFERROR($H$8:INDEX($H$8:$H$3000,COUNTIF($H$8:$H$3000,"?*")),"")</f>
        <v>0</v>
      </c>
    </row>
    <row r="938" spans="1:9" x14ac:dyDescent="0.25">
      <c r="A938" s="174">
        <f>--ISNUMBER(IFERROR(SEARCH('Project Costing'!#REF!,Services!I945,1),""))</f>
        <v>0</v>
      </c>
      <c r="B938" s="174" t="str">
        <f>IF(A938=1,COUNTIF($A$8:A938,1),"")</f>
        <v/>
      </c>
      <c r="C938" s="174"/>
      <c r="D938" s="157">
        <f>IFERROR($C$8:INDEX($C$8:$C$3000,COUNTIF($C$8:$C$3000,"?*")),"")</f>
        <v>0</v>
      </c>
      <c r="E938" s="174"/>
      <c r="F938" s="174">
        <f>--ISNUMBER(IFERROR(SEARCH('Project Costing'!#REF!,Services!I945,1),""))</f>
        <v>0</v>
      </c>
      <c r="G938" s="174" t="str">
        <f>IF(F938=1,COUNTIF($F$8:F938,1),"")</f>
        <v/>
      </c>
      <c r="H938" s="174"/>
      <c r="I938" s="157">
        <f>IFERROR($H$8:INDEX($H$8:$H$3000,COUNTIF($H$8:$H$3000,"?*")),"")</f>
        <v>0</v>
      </c>
    </row>
    <row r="939" spans="1:9" x14ac:dyDescent="0.25">
      <c r="A939" s="174">
        <f>--ISNUMBER(IFERROR(SEARCH('Project Costing'!#REF!,Services!I946,1),""))</f>
        <v>0</v>
      </c>
      <c r="B939" s="174" t="str">
        <f>IF(A939=1,COUNTIF($A$8:A939,1),"")</f>
        <v/>
      </c>
      <c r="C939" s="174"/>
      <c r="D939" s="157">
        <f>IFERROR($C$8:INDEX($C$8:$C$3000,COUNTIF($C$8:$C$3000,"?*")),"")</f>
        <v>0</v>
      </c>
      <c r="E939" s="174"/>
      <c r="F939" s="174">
        <f>--ISNUMBER(IFERROR(SEARCH('Project Costing'!#REF!,Services!I946,1),""))</f>
        <v>0</v>
      </c>
      <c r="G939" s="174" t="str">
        <f>IF(F939=1,COUNTIF($F$8:F939,1),"")</f>
        <v/>
      </c>
      <c r="H939" s="174"/>
      <c r="I939" s="157">
        <f>IFERROR($H$8:INDEX($H$8:$H$3000,COUNTIF($H$8:$H$3000,"?*")),"")</f>
        <v>0</v>
      </c>
    </row>
    <row r="940" spans="1:9" x14ac:dyDescent="0.25">
      <c r="A940" s="174">
        <f>--ISNUMBER(IFERROR(SEARCH('Project Costing'!#REF!,Services!I947,1),""))</f>
        <v>0</v>
      </c>
      <c r="B940" s="174" t="str">
        <f>IF(A940=1,COUNTIF($A$8:A940,1),"")</f>
        <v/>
      </c>
      <c r="C940" s="174"/>
      <c r="D940" s="157">
        <f>IFERROR($C$8:INDEX($C$8:$C$3000,COUNTIF($C$8:$C$3000,"?*")),"")</f>
        <v>0</v>
      </c>
      <c r="E940" s="174"/>
      <c r="F940" s="174">
        <f>--ISNUMBER(IFERROR(SEARCH('Project Costing'!#REF!,Services!I947,1),""))</f>
        <v>0</v>
      </c>
      <c r="G940" s="174" t="str">
        <f>IF(F940=1,COUNTIF($F$8:F940,1),"")</f>
        <v/>
      </c>
      <c r="H940" s="174"/>
      <c r="I940" s="157">
        <f>IFERROR($H$8:INDEX($H$8:$H$3000,COUNTIF($H$8:$H$3000,"?*")),"")</f>
        <v>0</v>
      </c>
    </row>
    <row r="941" spans="1:9" x14ac:dyDescent="0.25">
      <c r="A941" s="174">
        <f>--ISNUMBER(IFERROR(SEARCH('Project Costing'!#REF!,Services!I948,1),""))</f>
        <v>0</v>
      </c>
      <c r="B941" s="174" t="str">
        <f>IF(A941=1,COUNTIF($A$8:A941,1),"")</f>
        <v/>
      </c>
      <c r="C941" s="174"/>
      <c r="D941" s="157">
        <f>IFERROR($C$8:INDEX($C$8:$C$3000,COUNTIF($C$8:$C$3000,"?*")),"")</f>
        <v>0</v>
      </c>
      <c r="E941" s="174"/>
      <c r="F941" s="174">
        <f>--ISNUMBER(IFERROR(SEARCH('Project Costing'!#REF!,Services!I948,1),""))</f>
        <v>0</v>
      </c>
      <c r="G941" s="174" t="str">
        <f>IF(F941=1,COUNTIF($F$8:F941,1),"")</f>
        <v/>
      </c>
      <c r="H941" s="174"/>
      <c r="I941" s="157">
        <f>IFERROR($H$8:INDEX($H$8:$H$3000,COUNTIF($H$8:$H$3000,"?*")),"")</f>
        <v>0</v>
      </c>
    </row>
    <row r="942" spans="1:9" x14ac:dyDescent="0.25">
      <c r="A942" s="174">
        <f>--ISNUMBER(IFERROR(SEARCH('Project Costing'!#REF!,Services!I949,1),""))</f>
        <v>0</v>
      </c>
      <c r="B942" s="174" t="str">
        <f>IF(A942=1,COUNTIF($A$8:A942,1),"")</f>
        <v/>
      </c>
      <c r="C942" s="174"/>
      <c r="D942" s="157">
        <f>IFERROR($C$8:INDEX($C$8:$C$3000,COUNTIF($C$8:$C$3000,"?*")),"")</f>
        <v>0</v>
      </c>
      <c r="E942" s="174"/>
      <c r="F942" s="174">
        <f>--ISNUMBER(IFERROR(SEARCH('Project Costing'!#REF!,Services!I949,1),""))</f>
        <v>0</v>
      </c>
      <c r="G942" s="174" t="str">
        <f>IF(F942=1,COUNTIF($F$8:F942,1),"")</f>
        <v/>
      </c>
      <c r="H942" s="174"/>
      <c r="I942" s="157">
        <f>IFERROR($H$8:INDEX($H$8:$H$3000,COUNTIF($H$8:$H$3000,"?*")),"")</f>
        <v>0</v>
      </c>
    </row>
    <row r="943" spans="1:9" x14ac:dyDescent="0.25">
      <c r="A943" s="174">
        <f>--ISNUMBER(IFERROR(SEARCH('Project Costing'!#REF!,Services!I950,1),""))</f>
        <v>0</v>
      </c>
      <c r="B943" s="174" t="str">
        <f>IF(A943=1,COUNTIF($A$8:A943,1),"")</f>
        <v/>
      </c>
      <c r="C943" s="174"/>
      <c r="D943" s="157">
        <f>IFERROR($C$8:INDEX($C$8:$C$3000,COUNTIF($C$8:$C$3000,"?*")),"")</f>
        <v>0</v>
      </c>
      <c r="E943" s="174"/>
      <c r="F943" s="174">
        <f>--ISNUMBER(IFERROR(SEARCH('Project Costing'!#REF!,Services!I950,1),""))</f>
        <v>0</v>
      </c>
      <c r="G943" s="174" t="str">
        <f>IF(F943=1,COUNTIF($F$8:F943,1),"")</f>
        <v/>
      </c>
      <c r="H943" s="174"/>
      <c r="I943" s="157">
        <f>IFERROR($H$8:INDEX($H$8:$H$3000,COUNTIF($H$8:$H$3000,"?*")),"")</f>
        <v>0</v>
      </c>
    </row>
    <row r="944" spans="1:9" x14ac:dyDescent="0.25">
      <c r="A944" s="174">
        <f>--ISNUMBER(IFERROR(SEARCH('Project Costing'!#REF!,Services!I951,1),""))</f>
        <v>0</v>
      </c>
      <c r="B944" s="174" t="str">
        <f>IF(A944=1,COUNTIF($A$8:A944,1),"")</f>
        <v/>
      </c>
      <c r="C944" s="174"/>
      <c r="D944" s="157">
        <f>IFERROR($C$8:INDEX($C$8:$C$3000,COUNTIF($C$8:$C$3000,"?*")),"")</f>
        <v>0</v>
      </c>
      <c r="E944" s="174"/>
      <c r="F944" s="174">
        <f>--ISNUMBER(IFERROR(SEARCH('Project Costing'!#REF!,Services!I951,1),""))</f>
        <v>0</v>
      </c>
      <c r="G944" s="174" t="str">
        <f>IF(F944=1,COUNTIF($F$8:F944,1),"")</f>
        <v/>
      </c>
      <c r="H944" s="174"/>
      <c r="I944" s="157">
        <f>IFERROR($H$8:INDEX($H$8:$H$3000,COUNTIF($H$8:$H$3000,"?*")),"")</f>
        <v>0</v>
      </c>
    </row>
    <row r="945" spans="1:9" x14ac:dyDescent="0.25">
      <c r="A945" s="174">
        <f>--ISNUMBER(IFERROR(SEARCH('Project Costing'!#REF!,Services!I952,1),""))</f>
        <v>0</v>
      </c>
      <c r="B945" s="174" t="str">
        <f>IF(A945=1,COUNTIF($A$8:A945,1),"")</f>
        <v/>
      </c>
      <c r="C945" s="174"/>
      <c r="D945" s="157">
        <f>IFERROR($C$8:INDEX($C$8:$C$3000,COUNTIF($C$8:$C$3000,"?*")),"")</f>
        <v>0</v>
      </c>
      <c r="E945" s="174"/>
      <c r="F945" s="174">
        <f>--ISNUMBER(IFERROR(SEARCH('Project Costing'!#REF!,Services!I952,1),""))</f>
        <v>0</v>
      </c>
      <c r="G945" s="174" t="str">
        <f>IF(F945=1,COUNTIF($F$8:F945,1),"")</f>
        <v/>
      </c>
      <c r="H945" s="174"/>
      <c r="I945" s="157">
        <f>IFERROR($H$8:INDEX($H$8:$H$3000,COUNTIF($H$8:$H$3000,"?*")),"")</f>
        <v>0</v>
      </c>
    </row>
    <row r="946" spans="1:9" x14ac:dyDescent="0.25">
      <c r="A946" s="174">
        <f>--ISNUMBER(IFERROR(SEARCH('Project Costing'!#REF!,Services!I953,1),""))</f>
        <v>0</v>
      </c>
      <c r="B946" s="174" t="str">
        <f>IF(A946=1,COUNTIF($A$8:A946,1),"")</f>
        <v/>
      </c>
      <c r="C946" s="174"/>
      <c r="D946" s="157">
        <f>IFERROR($C$8:INDEX($C$8:$C$3000,COUNTIF($C$8:$C$3000,"?*")),"")</f>
        <v>0</v>
      </c>
      <c r="E946" s="174"/>
      <c r="F946" s="174">
        <f>--ISNUMBER(IFERROR(SEARCH('Project Costing'!#REF!,Services!I953,1),""))</f>
        <v>0</v>
      </c>
      <c r="G946" s="174" t="str">
        <f>IF(F946=1,COUNTIF($F$8:F946,1),"")</f>
        <v/>
      </c>
      <c r="H946" s="174"/>
      <c r="I946" s="157">
        <f>IFERROR($H$8:INDEX($H$8:$H$3000,COUNTIF($H$8:$H$3000,"?*")),"")</f>
        <v>0</v>
      </c>
    </row>
    <row r="947" spans="1:9" x14ac:dyDescent="0.25">
      <c r="A947" s="174">
        <f>--ISNUMBER(IFERROR(SEARCH('Project Costing'!#REF!,Services!I954,1),""))</f>
        <v>0</v>
      </c>
      <c r="B947" s="174" t="str">
        <f>IF(A947=1,COUNTIF($A$8:A947,1),"")</f>
        <v/>
      </c>
      <c r="C947" s="174"/>
      <c r="D947" s="157">
        <f>IFERROR($C$8:INDEX($C$8:$C$3000,COUNTIF($C$8:$C$3000,"?*")),"")</f>
        <v>0</v>
      </c>
      <c r="E947" s="174"/>
      <c r="F947" s="174">
        <f>--ISNUMBER(IFERROR(SEARCH('Project Costing'!#REF!,Services!I954,1),""))</f>
        <v>0</v>
      </c>
      <c r="G947" s="174" t="str">
        <f>IF(F947=1,COUNTIF($F$8:F947,1),"")</f>
        <v/>
      </c>
      <c r="H947" s="174"/>
      <c r="I947" s="157">
        <f>IFERROR($H$8:INDEX($H$8:$H$3000,COUNTIF($H$8:$H$3000,"?*")),"")</f>
        <v>0</v>
      </c>
    </row>
    <row r="948" spans="1:9" x14ac:dyDescent="0.25">
      <c r="A948" s="174">
        <f>--ISNUMBER(IFERROR(SEARCH('Project Costing'!#REF!,Services!I955,1),""))</f>
        <v>0</v>
      </c>
      <c r="B948" s="174" t="str">
        <f>IF(A948=1,COUNTIF($A$8:A948,1),"")</f>
        <v/>
      </c>
      <c r="C948" s="174"/>
      <c r="D948" s="157">
        <f>IFERROR($C$8:INDEX($C$8:$C$3000,COUNTIF($C$8:$C$3000,"?*")),"")</f>
        <v>0</v>
      </c>
      <c r="E948" s="174"/>
      <c r="F948" s="174">
        <f>--ISNUMBER(IFERROR(SEARCH('Project Costing'!#REF!,Services!I955,1),""))</f>
        <v>0</v>
      </c>
      <c r="G948" s="174" t="str">
        <f>IF(F948=1,COUNTIF($F$8:F948,1),"")</f>
        <v/>
      </c>
      <c r="H948" s="174"/>
      <c r="I948" s="157">
        <f>IFERROR($H$8:INDEX($H$8:$H$3000,COUNTIF($H$8:$H$3000,"?*")),"")</f>
        <v>0</v>
      </c>
    </row>
    <row r="949" spans="1:9" x14ac:dyDescent="0.25">
      <c r="A949" s="174">
        <f>--ISNUMBER(IFERROR(SEARCH('Project Costing'!#REF!,Services!I956,1),""))</f>
        <v>0</v>
      </c>
      <c r="B949" s="174" t="str">
        <f>IF(A949=1,COUNTIF($A$8:A949,1),"")</f>
        <v/>
      </c>
      <c r="C949" s="174"/>
      <c r="D949" s="157">
        <f>IFERROR($C$8:INDEX($C$8:$C$3000,COUNTIF($C$8:$C$3000,"?*")),"")</f>
        <v>0</v>
      </c>
      <c r="E949" s="174"/>
      <c r="F949" s="174">
        <f>--ISNUMBER(IFERROR(SEARCH('Project Costing'!#REF!,Services!I956,1),""))</f>
        <v>0</v>
      </c>
      <c r="G949" s="174" t="str">
        <f>IF(F949=1,COUNTIF($F$8:F949,1),"")</f>
        <v/>
      </c>
      <c r="H949" s="174"/>
      <c r="I949" s="157">
        <f>IFERROR($H$8:INDEX($H$8:$H$3000,COUNTIF($H$8:$H$3000,"?*")),"")</f>
        <v>0</v>
      </c>
    </row>
    <row r="950" spans="1:9" x14ac:dyDescent="0.25">
      <c r="A950" s="174">
        <f>--ISNUMBER(IFERROR(SEARCH('Project Costing'!#REF!,Services!I957,1),""))</f>
        <v>0</v>
      </c>
      <c r="B950" s="174" t="str">
        <f>IF(A950=1,COUNTIF($A$8:A950,1),"")</f>
        <v/>
      </c>
      <c r="C950" s="174"/>
      <c r="D950" s="157">
        <f>IFERROR($C$8:INDEX($C$8:$C$3000,COUNTIF($C$8:$C$3000,"?*")),"")</f>
        <v>0</v>
      </c>
      <c r="E950" s="174"/>
      <c r="F950" s="174">
        <f>--ISNUMBER(IFERROR(SEARCH('Project Costing'!#REF!,Services!I957,1),""))</f>
        <v>0</v>
      </c>
      <c r="G950" s="174" t="str">
        <f>IF(F950=1,COUNTIF($F$8:F950,1),"")</f>
        <v/>
      </c>
      <c r="H950" s="174"/>
      <c r="I950" s="157">
        <f>IFERROR($H$8:INDEX($H$8:$H$3000,COUNTIF($H$8:$H$3000,"?*")),"")</f>
        <v>0</v>
      </c>
    </row>
    <row r="951" spans="1:9" x14ac:dyDescent="0.25">
      <c r="A951" s="174">
        <f>--ISNUMBER(IFERROR(SEARCH('Project Costing'!#REF!,Services!I958,1),""))</f>
        <v>0</v>
      </c>
      <c r="B951" s="174" t="str">
        <f>IF(A951=1,COUNTIF($A$8:A951,1),"")</f>
        <v/>
      </c>
      <c r="C951" s="174"/>
      <c r="D951" s="157">
        <f>IFERROR($C$8:INDEX($C$8:$C$3000,COUNTIF($C$8:$C$3000,"?*")),"")</f>
        <v>0</v>
      </c>
      <c r="E951" s="174"/>
      <c r="F951" s="174">
        <f>--ISNUMBER(IFERROR(SEARCH('Project Costing'!#REF!,Services!I958,1),""))</f>
        <v>0</v>
      </c>
      <c r="G951" s="174" t="str">
        <f>IF(F951=1,COUNTIF($F$8:F951,1),"")</f>
        <v/>
      </c>
      <c r="H951" s="174"/>
      <c r="I951" s="157">
        <f>IFERROR($H$8:INDEX($H$8:$H$3000,COUNTIF($H$8:$H$3000,"?*")),"")</f>
        <v>0</v>
      </c>
    </row>
    <row r="952" spans="1:9" x14ac:dyDescent="0.25">
      <c r="A952" s="174">
        <f>--ISNUMBER(IFERROR(SEARCH('Project Costing'!#REF!,Services!I959,1),""))</f>
        <v>0</v>
      </c>
      <c r="B952" s="174" t="str">
        <f>IF(A952=1,COUNTIF($A$8:A952,1),"")</f>
        <v/>
      </c>
      <c r="C952" s="174"/>
      <c r="D952" s="157">
        <f>IFERROR($C$8:INDEX($C$8:$C$3000,COUNTIF($C$8:$C$3000,"?*")),"")</f>
        <v>0</v>
      </c>
      <c r="E952" s="174"/>
      <c r="F952" s="174">
        <f>--ISNUMBER(IFERROR(SEARCH('Project Costing'!#REF!,Services!I959,1),""))</f>
        <v>0</v>
      </c>
      <c r="G952" s="174" t="str">
        <f>IF(F952=1,COUNTIF($F$8:F952,1),"")</f>
        <v/>
      </c>
      <c r="H952" s="174"/>
      <c r="I952" s="157">
        <f>IFERROR($H$8:INDEX($H$8:$H$3000,COUNTIF($H$8:$H$3000,"?*")),"")</f>
        <v>0</v>
      </c>
    </row>
    <row r="953" spans="1:9" x14ac:dyDescent="0.25">
      <c r="A953" s="174">
        <f>--ISNUMBER(IFERROR(SEARCH('Project Costing'!#REF!,Services!I960,1),""))</f>
        <v>0</v>
      </c>
      <c r="B953" s="174" t="str">
        <f>IF(A953=1,COUNTIF($A$8:A953,1),"")</f>
        <v/>
      </c>
      <c r="C953" s="174"/>
      <c r="D953" s="157">
        <f>IFERROR($C$8:INDEX($C$8:$C$3000,COUNTIF($C$8:$C$3000,"?*")),"")</f>
        <v>0</v>
      </c>
      <c r="E953" s="174"/>
      <c r="F953" s="174">
        <f>--ISNUMBER(IFERROR(SEARCH('Project Costing'!#REF!,Services!I960,1),""))</f>
        <v>0</v>
      </c>
      <c r="G953" s="174" t="str">
        <f>IF(F953=1,COUNTIF($F$8:F953,1),"")</f>
        <v/>
      </c>
      <c r="H953" s="174"/>
      <c r="I953" s="157">
        <f>IFERROR($H$8:INDEX($H$8:$H$3000,COUNTIF($H$8:$H$3000,"?*")),"")</f>
        <v>0</v>
      </c>
    </row>
    <row r="954" spans="1:9" x14ac:dyDescent="0.25">
      <c r="A954" s="174">
        <f>--ISNUMBER(IFERROR(SEARCH('Project Costing'!#REF!,Services!I961,1),""))</f>
        <v>0</v>
      </c>
      <c r="B954" s="174" t="str">
        <f>IF(A954=1,COUNTIF($A$8:A954,1),"")</f>
        <v/>
      </c>
      <c r="C954" s="174"/>
      <c r="D954" s="157">
        <f>IFERROR($C$8:INDEX($C$8:$C$3000,COUNTIF($C$8:$C$3000,"?*")),"")</f>
        <v>0</v>
      </c>
      <c r="E954" s="174"/>
      <c r="F954" s="174">
        <f>--ISNUMBER(IFERROR(SEARCH('Project Costing'!#REF!,Services!I961,1),""))</f>
        <v>0</v>
      </c>
      <c r="G954" s="174" t="str">
        <f>IF(F954=1,COUNTIF($F$8:F954,1),"")</f>
        <v/>
      </c>
      <c r="H954" s="174"/>
      <c r="I954" s="157">
        <f>IFERROR($H$8:INDEX($H$8:$H$3000,COUNTIF($H$8:$H$3000,"?*")),"")</f>
        <v>0</v>
      </c>
    </row>
    <row r="955" spans="1:9" x14ac:dyDescent="0.25">
      <c r="A955" s="174">
        <f>--ISNUMBER(IFERROR(SEARCH('Project Costing'!#REF!,Services!I962,1),""))</f>
        <v>0</v>
      </c>
      <c r="B955" s="174" t="str">
        <f>IF(A955=1,COUNTIF($A$8:A955,1),"")</f>
        <v/>
      </c>
      <c r="C955" s="174"/>
      <c r="D955" s="157">
        <f>IFERROR($C$8:INDEX($C$8:$C$3000,COUNTIF($C$8:$C$3000,"?*")),"")</f>
        <v>0</v>
      </c>
      <c r="E955" s="174"/>
      <c r="F955" s="174">
        <f>--ISNUMBER(IFERROR(SEARCH('Project Costing'!#REF!,Services!I962,1),""))</f>
        <v>0</v>
      </c>
      <c r="G955" s="174" t="str">
        <f>IF(F955=1,COUNTIF($F$8:F955,1),"")</f>
        <v/>
      </c>
      <c r="H955" s="174"/>
      <c r="I955" s="157">
        <f>IFERROR($H$8:INDEX($H$8:$H$3000,COUNTIF($H$8:$H$3000,"?*")),"")</f>
        <v>0</v>
      </c>
    </row>
    <row r="956" spans="1:9" x14ac:dyDescent="0.25">
      <c r="A956" s="174">
        <f>--ISNUMBER(IFERROR(SEARCH('Project Costing'!#REF!,Services!I963,1),""))</f>
        <v>0</v>
      </c>
      <c r="B956" s="174" t="str">
        <f>IF(A956=1,COUNTIF($A$8:A956,1),"")</f>
        <v/>
      </c>
      <c r="C956" s="174"/>
      <c r="D956" s="157">
        <f>IFERROR($C$8:INDEX($C$8:$C$3000,COUNTIF($C$8:$C$3000,"?*")),"")</f>
        <v>0</v>
      </c>
      <c r="E956" s="174"/>
      <c r="F956" s="174">
        <f>--ISNUMBER(IFERROR(SEARCH('Project Costing'!#REF!,Services!I963,1),""))</f>
        <v>0</v>
      </c>
      <c r="G956" s="174" t="str">
        <f>IF(F956=1,COUNTIF($F$8:F956,1),"")</f>
        <v/>
      </c>
      <c r="H956" s="174"/>
      <c r="I956" s="157">
        <f>IFERROR($H$8:INDEX($H$8:$H$3000,COUNTIF($H$8:$H$3000,"?*")),"")</f>
        <v>0</v>
      </c>
    </row>
    <row r="957" spans="1:9" x14ac:dyDescent="0.25">
      <c r="A957" s="174">
        <f>--ISNUMBER(IFERROR(SEARCH('Project Costing'!#REF!,Services!I964,1),""))</f>
        <v>0</v>
      </c>
      <c r="B957" s="174" t="str">
        <f>IF(A957=1,COUNTIF($A$8:A957,1),"")</f>
        <v/>
      </c>
      <c r="C957" s="174"/>
      <c r="D957" s="157">
        <f>IFERROR($C$8:INDEX($C$8:$C$3000,COUNTIF($C$8:$C$3000,"?*")),"")</f>
        <v>0</v>
      </c>
      <c r="E957" s="174"/>
      <c r="F957" s="174">
        <f>--ISNUMBER(IFERROR(SEARCH('Project Costing'!#REF!,Services!I964,1),""))</f>
        <v>0</v>
      </c>
      <c r="G957" s="174" t="str">
        <f>IF(F957=1,COUNTIF($F$8:F957,1),"")</f>
        <v/>
      </c>
      <c r="H957" s="174"/>
      <c r="I957" s="157">
        <f>IFERROR($H$8:INDEX($H$8:$H$3000,COUNTIF($H$8:$H$3000,"?*")),"")</f>
        <v>0</v>
      </c>
    </row>
    <row r="958" spans="1:9" x14ac:dyDescent="0.25">
      <c r="A958" s="174">
        <f>--ISNUMBER(IFERROR(SEARCH('Project Costing'!#REF!,Services!I965,1),""))</f>
        <v>0</v>
      </c>
      <c r="B958" s="174" t="str">
        <f>IF(A958=1,COUNTIF($A$8:A958,1),"")</f>
        <v/>
      </c>
      <c r="C958" s="174"/>
      <c r="D958" s="157">
        <f>IFERROR($C$8:INDEX($C$8:$C$3000,COUNTIF($C$8:$C$3000,"?*")),"")</f>
        <v>0</v>
      </c>
      <c r="E958" s="174"/>
      <c r="F958" s="174">
        <f>--ISNUMBER(IFERROR(SEARCH('Project Costing'!#REF!,Services!I965,1),""))</f>
        <v>0</v>
      </c>
      <c r="G958" s="174" t="str">
        <f>IF(F958=1,COUNTIF($F$8:F958,1),"")</f>
        <v/>
      </c>
      <c r="H958" s="174"/>
      <c r="I958" s="157">
        <f>IFERROR($H$8:INDEX($H$8:$H$3000,COUNTIF($H$8:$H$3000,"?*")),"")</f>
        <v>0</v>
      </c>
    </row>
    <row r="959" spans="1:9" x14ac:dyDescent="0.25">
      <c r="A959" s="174">
        <f>--ISNUMBER(IFERROR(SEARCH('Project Costing'!#REF!,Services!I966,1),""))</f>
        <v>0</v>
      </c>
      <c r="B959" s="174" t="str">
        <f>IF(A959=1,COUNTIF($A$8:A959,1),"")</f>
        <v/>
      </c>
      <c r="C959" s="174"/>
      <c r="D959" s="157">
        <f>IFERROR($C$8:INDEX($C$8:$C$3000,COUNTIF($C$8:$C$3000,"?*")),"")</f>
        <v>0</v>
      </c>
      <c r="E959" s="174"/>
      <c r="F959" s="174">
        <f>--ISNUMBER(IFERROR(SEARCH('Project Costing'!#REF!,Services!I966,1),""))</f>
        <v>0</v>
      </c>
      <c r="G959" s="174" t="str">
        <f>IF(F959=1,COUNTIF($F$8:F959,1),"")</f>
        <v/>
      </c>
      <c r="H959" s="174"/>
      <c r="I959" s="157">
        <f>IFERROR($H$8:INDEX($H$8:$H$3000,COUNTIF($H$8:$H$3000,"?*")),"")</f>
        <v>0</v>
      </c>
    </row>
    <row r="960" spans="1:9" x14ac:dyDescent="0.25">
      <c r="A960" s="174">
        <f>--ISNUMBER(IFERROR(SEARCH('Project Costing'!#REF!,Services!I967,1),""))</f>
        <v>0</v>
      </c>
      <c r="B960" s="174" t="str">
        <f>IF(A960=1,COUNTIF($A$8:A960,1),"")</f>
        <v/>
      </c>
      <c r="C960" s="174"/>
      <c r="D960" s="157">
        <f>IFERROR($C$8:INDEX($C$8:$C$3000,COUNTIF($C$8:$C$3000,"?*")),"")</f>
        <v>0</v>
      </c>
      <c r="E960" s="174"/>
      <c r="F960" s="174">
        <f>--ISNUMBER(IFERROR(SEARCH('Project Costing'!#REF!,Services!I967,1),""))</f>
        <v>0</v>
      </c>
      <c r="G960" s="174" t="str">
        <f>IF(F960=1,COUNTIF($F$8:F960,1),"")</f>
        <v/>
      </c>
      <c r="H960" s="174"/>
      <c r="I960" s="157">
        <f>IFERROR($H$8:INDEX($H$8:$H$3000,COUNTIF($H$8:$H$3000,"?*")),"")</f>
        <v>0</v>
      </c>
    </row>
    <row r="961" spans="1:9" x14ac:dyDescent="0.25">
      <c r="A961" s="174">
        <f>--ISNUMBER(IFERROR(SEARCH('Project Costing'!#REF!,Services!I968,1),""))</f>
        <v>0</v>
      </c>
      <c r="B961" s="174" t="str">
        <f>IF(A961=1,COUNTIF($A$8:A961,1),"")</f>
        <v/>
      </c>
      <c r="C961" s="174"/>
      <c r="D961" s="157">
        <f>IFERROR($C$8:INDEX($C$8:$C$3000,COUNTIF($C$8:$C$3000,"?*")),"")</f>
        <v>0</v>
      </c>
      <c r="E961" s="174"/>
      <c r="F961" s="174">
        <f>--ISNUMBER(IFERROR(SEARCH('Project Costing'!#REF!,Services!I968,1),""))</f>
        <v>0</v>
      </c>
      <c r="G961" s="174" t="str">
        <f>IF(F961=1,COUNTIF($F$8:F961,1),"")</f>
        <v/>
      </c>
      <c r="H961" s="174"/>
      <c r="I961" s="157">
        <f>IFERROR($H$8:INDEX($H$8:$H$3000,COUNTIF($H$8:$H$3000,"?*")),"")</f>
        <v>0</v>
      </c>
    </row>
    <row r="962" spans="1:9" x14ac:dyDescent="0.25">
      <c r="A962" s="174">
        <f>--ISNUMBER(IFERROR(SEARCH('Project Costing'!#REF!,Services!I969,1),""))</f>
        <v>0</v>
      </c>
      <c r="B962" s="174" t="str">
        <f>IF(A962=1,COUNTIF($A$8:A962,1),"")</f>
        <v/>
      </c>
      <c r="C962" s="174"/>
      <c r="D962" s="157">
        <f>IFERROR($C$8:INDEX($C$8:$C$3000,COUNTIF($C$8:$C$3000,"?*")),"")</f>
        <v>0</v>
      </c>
      <c r="E962" s="174"/>
      <c r="F962" s="174">
        <f>--ISNUMBER(IFERROR(SEARCH('Project Costing'!#REF!,Services!I969,1),""))</f>
        <v>0</v>
      </c>
      <c r="G962" s="174" t="str">
        <f>IF(F962=1,COUNTIF($F$8:F962,1),"")</f>
        <v/>
      </c>
      <c r="H962" s="174"/>
      <c r="I962" s="157">
        <f>IFERROR($H$8:INDEX($H$8:$H$3000,COUNTIF($H$8:$H$3000,"?*")),"")</f>
        <v>0</v>
      </c>
    </row>
    <row r="963" spans="1:9" x14ac:dyDescent="0.25">
      <c r="A963" s="174">
        <f>--ISNUMBER(IFERROR(SEARCH('Project Costing'!#REF!,Services!I970,1),""))</f>
        <v>0</v>
      </c>
      <c r="B963" s="174" t="str">
        <f>IF(A963=1,COUNTIF($A$8:A963,1),"")</f>
        <v/>
      </c>
      <c r="C963" s="174"/>
      <c r="D963" s="157">
        <f>IFERROR($C$8:INDEX($C$8:$C$3000,COUNTIF($C$8:$C$3000,"?*")),"")</f>
        <v>0</v>
      </c>
      <c r="E963" s="174"/>
      <c r="F963" s="174">
        <f>--ISNUMBER(IFERROR(SEARCH('Project Costing'!#REF!,Services!I970,1),""))</f>
        <v>0</v>
      </c>
      <c r="G963" s="174" t="str">
        <f>IF(F963=1,COUNTIF($F$8:F963,1),"")</f>
        <v/>
      </c>
      <c r="H963" s="174"/>
      <c r="I963" s="157">
        <f>IFERROR($H$8:INDEX($H$8:$H$3000,COUNTIF($H$8:$H$3000,"?*")),"")</f>
        <v>0</v>
      </c>
    </row>
    <row r="964" spans="1:9" x14ac:dyDescent="0.25">
      <c r="A964" s="174">
        <f>--ISNUMBER(IFERROR(SEARCH('Project Costing'!#REF!,Services!I971,1),""))</f>
        <v>0</v>
      </c>
      <c r="B964" s="174" t="str">
        <f>IF(A964=1,COUNTIF($A$8:A964,1),"")</f>
        <v/>
      </c>
      <c r="C964" s="174"/>
      <c r="D964" s="157">
        <f>IFERROR($C$8:INDEX($C$8:$C$3000,COUNTIF($C$8:$C$3000,"?*")),"")</f>
        <v>0</v>
      </c>
      <c r="E964" s="174"/>
      <c r="F964" s="174">
        <f>--ISNUMBER(IFERROR(SEARCH('Project Costing'!#REF!,Services!I971,1),""))</f>
        <v>0</v>
      </c>
      <c r="G964" s="174" t="str">
        <f>IF(F964=1,COUNTIF($F$8:F964,1),"")</f>
        <v/>
      </c>
      <c r="H964" s="174"/>
      <c r="I964" s="157">
        <f>IFERROR($H$8:INDEX($H$8:$H$3000,COUNTIF($H$8:$H$3000,"?*")),"")</f>
        <v>0</v>
      </c>
    </row>
    <row r="965" spans="1:9" x14ac:dyDescent="0.25">
      <c r="A965" s="174">
        <f>--ISNUMBER(IFERROR(SEARCH('Project Costing'!#REF!,Services!I972,1),""))</f>
        <v>0</v>
      </c>
      <c r="B965" s="174" t="str">
        <f>IF(A965=1,COUNTIF($A$8:A965,1),"")</f>
        <v/>
      </c>
      <c r="C965" s="174"/>
      <c r="D965" s="157">
        <f>IFERROR($C$8:INDEX($C$8:$C$3000,COUNTIF($C$8:$C$3000,"?*")),"")</f>
        <v>0</v>
      </c>
      <c r="E965" s="174"/>
      <c r="F965" s="174">
        <f>--ISNUMBER(IFERROR(SEARCH('Project Costing'!#REF!,Services!I972,1),""))</f>
        <v>0</v>
      </c>
      <c r="G965" s="174" t="str">
        <f>IF(F965=1,COUNTIF($F$8:F965,1),"")</f>
        <v/>
      </c>
      <c r="H965" s="174"/>
      <c r="I965" s="157">
        <f>IFERROR($H$8:INDEX($H$8:$H$3000,COUNTIF($H$8:$H$3000,"?*")),"")</f>
        <v>0</v>
      </c>
    </row>
    <row r="966" spans="1:9" x14ac:dyDescent="0.25">
      <c r="A966" s="174">
        <f>--ISNUMBER(IFERROR(SEARCH('Project Costing'!#REF!,Services!I973,1),""))</f>
        <v>0</v>
      </c>
      <c r="B966" s="174" t="str">
        <f>IF(A966=1,COUNTIF($A$8:A966,1),"")</f>
        <v/>
      </c>
      <c r="C966" s="174"/>
      <c r="D966" s="157">
        <f>IFERROR($C$8:INDEX($C$8:$C$3000,COUNTIF($C$8:$C$3000,"?*")),"")</f>
        <v>0</v>
      </c>
      <c r="E966" s="174"/>
      <c r="F966" s="174">
        <f>--ISNUMBER(IFERROR(SEARCH('Project Costing'!#REF!,Services!I973,1),""))</f>
        <v>0</v>
      </c>
      <c r="G966" s="174" t="str">
        <f>IF(F966=1,COUNTIF($F$8:F966,1),"")</f>
        <v/>
      </c>
      <c r="H966" s="174"/>
      <c r="I966" s="157">
        <f>IFERROR($H$8:INDEX($H$8:$H$3000,COUNTIF($H$8:$H$3000,"?*")),"")</f>
        <v>0</v>
      </c>
    </row>
    <row r="967" spans="1:9" x14ac:dyDescent="0.25">
      <c r="A967" s="174">
        <f>--ISNUMBER(IFERROR(SEARCH('Project Costing'!#REF!,Services!I974,1),""))</f>
        <v>0</v>
      </c>
      <c r="B967" s="174" t="str">
        <f>IF(A967=1,COUNTIF($A$8:A967,1),"")</f>
        <v/>
      </c>
      <c r="C967" s="174"/>
      <c r="D967" s="157">
        <f>IFERROR($C$8:INDEX($C$8:$C$3000,COUNTIF($C$8:$C$3000,"?*")),"")</f>
        <v>0</v>
      </c>
      <c r="E967" s="174"/>
      <c r="F967" s="174">
        <f>--ISNUMBER(IFERROR(SEARCH('Project Costing'!#REF!,Services!I974,1),""))</f>
        <v>0</v>
      </c>
      <c r="G967" s="174" t="str">
        <f>IF(F967=1,COUNTIF($F$8:F967,1),"")</f>
        <v/>
      </c>
      <c r="H967" s="174"/>
      <c r="I967" s="157">
        <f>IFERROR($H$8:INDEX($H$8:$H$3000,COUNTIF($H$8:$H$3000,"?*")),"")</f>
        <v>0</v>
      </c>
    </row>
    <row r="968" spans="1:9" x14ac:dyDescent="0.25">
      <c r="A968" s="174">
        <f>--ISNUMBER(IFERROR(SEARCH('Project Costing'!#REF!,Services!I975,1),""))</f>
        <v>0</v>
      </c>
      <c r="B968" s="174" t="str">
        <f>IF(A968=1,COUNTIF($A$8:A968,1),"")</f>
        <v/>
      </c>
      <c r="C968" s="174"/>
      <c r="D968" s="157">
        <f>IFERROR($C$8:INDEX($C$8:$C$3000,COUNTIF($C$8:$C$3000,"?*")),"")</f>
        <v>0</v>
      </c>
      <c r="E968" s="174"/>
      <c r="F968" s="174">
        <f>--ISNUMBER(IFERROR(SEARCH('Project Costing'!#REF!,Services!I975,1),""))</f>
        <v>0</v>
      </c>
      <c r="G968" s="174" t="str">
        <f>IF(F968=1,COUNTIF($F$8:F968,1),"")</f>
        <v/>
      </c>
      <c r="H968" s="174"/>
      <c r="I968" s="157">
        <f>IFERROR($H$8:INDEX($H$8:$H$3000,COUNTIF($H$8:$H$3000,"?*")),"")</f>
        <v>0</v>
      </c>
    </row>
    <row r="969" spans="1:9" x14ac:dyDescent="0.25">
      <c r="A969" s="174">
        <f>--ISNUMBER(IFERROR(SEARCH('Project Costing'!#REF!,Services!I976,1),""))</f>
        <v>0</v>
      </c>
      <c r="B969" s="174" t="str">
        <f>IF(A969=1,COUNTIF($A$8:A969,1),"")</f>
        <v/>
      </c>
      <c r="C969" s="174"/>
      <c r="D969" s="157">
        <f>IFERROR($C$8:INDEX($C$8:$C$3000,COUNTIF($C$8:$C$3000,"?*")),"")</f>
        <v>0</v>
      </c>
      <c r="E969" s="174"/>
      <c r="F969" s="174">
        <f>--ISNUMBER(IFERROR(SEARCH('Project Costing'!#REF!,Services!I976,1),""))</f>
        <v>0</v>
      </c>
      <c r="G969" s="174" t="str">
        <f>IF(F969=1,COUNTIF($F$8:F969,1),"")</f>
        <v/>
      </c>
      <c r="H969" s="174"/>
      <c r="I969" s="157">
        <f>IFERROR($H$8:INDEX($H$8:$H$3000,COUNTIF($H$8:$H$3000,"?*")),"")</f>
        <v>0</v>
      </c>
    </row>
    <row r="970" spans="1:9" x14ac:dyDescent="0.25">
      <c r="A970" s="174">
        <f>--ISNUMBER(IFERROR(SEARCH('Project Costing'!#REF!,Services!I977,1),""))</f>
        <v>0</v>
      </c>
      <c r="B970" s="174" t="str">
        <f>IF(A970=1,COUNTIF($A$8:A970,1),"")</f>
        <v/>
      </c>
      <c r="C970" s="174"/>
      <c r="D970" s="157">
        <f>IFERROR($C$8:INDEX($C$8:$C$3000,COUNTIF($C$8:$C$3000,"?*")),"")</f>
        <v>0</v>
      </c>
      <c r="E970" s="174"/>
      <c r="F970" s="174">
        <f>--ISNUMBER(IFERROR(SEARCH('Project Costing'!#REF!,Services!I977,1),""))</f>
        <v>0</v>
      </c>
      <c r="G970" s="174" t="str">
        <f>IF(F970=1,COUNTIF($F$8:F970,1),"")</f>
        <v/>
      </c>
      <c r="H970" s="174"/>
      <c r="I970" s="157">
        <f>IFERROR($H$8:INDEX($H$8:$H$3000,COUNTIF($H$8:$H$3000,"?*")),"")</f>
        <v>0</v>
      </c>
    </row>
    <row r="971" spans="1:9" x14ac:dyDescent="0.25">
      <c r="A971" s="174">
        <f>--ISNUMBER(IFERROR(SEARCH('Project Costing'!#REF!,Services!I978,1),""))</f>
        <v>0</v>
      </c>
      <c r="B971" s="174" t="str">
        <f>IF(A971=1,COUNTIF($A$8:A971,1),"")</f>
        <v/>
      </c>
      <c r="C971" s="174"/>
      <c r="D971" s="157">
        <f>IFERROR($C$8:INDEX($C$8:$C$3000,COUNTIF($C$8:$C$3000,"?*")),"")</f>
        <v>0</v>
      </c>
      <c r="E971" s="174"/>
      <c r="F971" s="174">
        <f>--ISNUMBER(IFERROR(SEARCH('Project Costing'!#REF!,Services!I978,1),""))</f>
        <v>0</v>
      </c>
      <c r="G971" s="174" t="str">
        <f>IF(F971=1,COUNTIF($F$8:F971,1),"")</f>
        <v/>
      </c>
      <c r="H971" s="174"/>
      <c r="I971" s="157">
        <f>IFERROR($H$8:INDEX($H$8:$H$3000,COUNTIF($H$8:$H$3000,"?*")),"")</f>
        <v>0</v>
      </c>
    </row>
    <row r="972" spans="1:9" x14ac:dyDescent="0.25">
      <c r="A972" s="174">
        <f>--ISNUMBER(IFERROR(SEARCH('Project Costing'!#REF!,Services!I979,1),""))</f>
        <v>0</v>
      </c>
      <c r="B972" s="174" t="str">
        <f>IF(A972=1,COUNTIF($A$8:A972,1),"")</f>
        <v/>
      </c>
      <c r="C972" s="174"/>
      <c r="D972" s="157">
        <f>IFERROR($C$8:INDEX($C$8:$C$3000,COUNTIF($C$8:$C$3000,"?*")),"")</f>
        <v>0</v>
      </c>
      <c r="E972" s="174"/>
      <c r="F972" s="174">
        <f>--ISNUMBER(IFERROR(SEARCH('Project Costing'!#REF!,Services!I979,1),""))</f>
        <v>0</v>
      </c>
      <c r="G972" s="174" t="str">
        <f>IF(F972=1,COUNTIF($F$8:F972,1),"")</f>
        <v/>
      </c>
      <c r="H972" s="174"/>
      <c r="I972" s="157">
        <f>IFERROR($H$8:INDEX($H$8:$H$3000,COUNTIF($H$8:$H$3000,"?*")),"")</f>
        <v>0</v>
      </c>
    </row>
    <row r="973" spans="1:9" x14ac:dyDescent="0.25">
      <c r="A973" s="174">
        <f>--ISNUMBER(IFERROR(SEARCH('Project Costing'!#REF!,Services!I980,1),""))</f>
        <v>0</v>
      </c>
      <c r="B973" s="174" t="str">
        <f>IF(A973=1,COUNTIF($A$8:A973,1),"")</f>
        <v/>
      </c>
      <c r="C973" s="174"/>
      <c r="D973" s="157">
        <f>IFERROR($C$8:INDEX($C$8:$C$3000,COUNTIF($C$8:$C$3000,"?*")),"")</f>
        <v>0</v>
      </c>
      <c r="E973" s="174"/>
      <c r="F973" s="174">
        <f>--ISNUMBER(IFERROR(SEARCH('Project Costing'!#REF!,Services!I980,1),""))</f>
        <v>0</v>
      </c>
      <c r="G973" s="174" t="str">
        <f>IF(F973=1,COUNTIF($F$8:F973,1),"")</f>
        <v/>
      </c>
      <c r="H973" s="174"/>
      <c r="I973" s="157">
        <f>IFERROR($H$8:INDEX($H$8:$H$3000,COUNTIF($H$8:$H$3000,"?*")),"")</f>
        <v>0</v>
      </c>
    </row>
    <row r="974" spans="1:9" x14ac:dyDescent="0.25">
      <c r="A974" s="174">
        <f>--ISNUMBER(IFERROR(SEARCH('Project Costing'!#REF!,Services!I981,1),""))</f>
        <v>0</v>
      </c>
      <c r="B974" s="174" t="str">
        <f>IF(A974=1,COUNTIF($A$8:A974,1),"")</f>
        <v/>
      </c>
      <c r="C974" s="174"/>
      <c r="D974" s="157">
        <f>IFERROR($C$8:INDEX($C$8:$C$3000,COUNTIF($C$8:$C$3000,"?*")),"")</f>
        <v>0</v>
      </c>
      <c r="E974" s="174"/>
      <c r="F974" s="174">
        <f>--ISNUMBER(IFERROR(SEARCH('Project Costing'!#REF!,Services!I981,1),""))</f>
        <v>0</v>
      </c>
      <c r="G974" s="174" t="str">
        <f>IF(F974=1,COUNTIF($F$8:F974,1),"")</f>
        <v/>
      </c>
      <c r="H974" s="174"/>
      <c r="I974" s="157">
        <f>IFERROR($H$8:INDEX($H$8:$H$3000,COUNTIF($H$8:$H$3000,"?*")),"")</f>
        <v>0</v>
      </c>
    </row>
    <row r="975" spans="1:9" x14ac:dyDescent="0.25">
      <c r="A975" s="174">
        <f>--ISNUMBER(IFERROR(SEARCH('Project Costing'!#REF!,Services!I982,1),""))</f>
        <v>0</v>
      </c>
      <c r="B975" s="174" t="str">
        <f>IF(A975=1,COUNTIF($A$8:A975,1),"")</f>
        <v/>
      </c>
      <c r="C975" s="174"/>
      <c r="D975" s="157">
        <f>IFERROR($C$8:INDEX($C$8:$C$3000,COUNTIF($C$8:$C$3000,"?*")),"")</f>
        <v>0</v>
      </c>
      <c r="E975" s="174"/>
      <c r="F975" s="174">
        <f>--ISNUMBER(IFERROR(SEARCH('Project Costing'!#REF!,Services!I982,1),""))</f>
        <v>0</v>
      </c>
      <c r="G975" s="174" t="str">
        <f>IF(F975=1,COUNTIF($F$8:F975,1),"")</f>
        <v/>
      </c>
      <c r="H975" s="174"/>
      <c r="I975" s="157">
        <f>IFERROR($H$8:INDEX($H$8:$H$3000,COUNTIF($H$8:$H$3000,"?*")),"")</f>
        <v>0</v>
      </c>
    </row>
    <row r="976" spans="1:9" x14ac:dyDescent="0.25">
      <c r="A976" s="174">
        <f>--ISNUMBER(IFERROR(SEARCH('Project Costing'!#REF!,Services!I983,1),""))</f>
        <v>0</v>
      </c>
      <c r="B976" s="174" t="str">
        <f>IF(A976=1,COUNTIF($A$8:A976,1),"")</f>
        <v/>
      </c>
      <c r="C976" s="174"/>
      <c r="D976" s="157">
        <f>IFERROR($C$8:INDEX($C$8:$C$3000,COUNTIF($C$8:$C$3000,"?*")),"")</f>
        <v>0</v>
      </c>
      <c r="E976" s="174"/>
      <c r="F976" s="174">
        <f>--ISNUMBER(IFERROR(SEARCH('Project Costing'!#REF!,Services!I983,1),""))</f>
        <v>0</v>
      </c>
      <c r="G976" s="174" t="str">
        <f>IF(F976=1,COUNTIF($F$8:F976,1),"")</f>
        <v/>
      </c>
      <c r="H976" s="174"/>
      <c r="I976" s="157">
        <f>IFERROR($H$8:INDEX($H$8:$H$3000,COUNTIF($H$8:$H$3000,"?*")),"")</f>
        <v>0</v>
      </c>
    </row>
    <row r="977" spans="1:9" x14ac:dyDescent="0.25">
      <c r="A977" s="174">
        <f>--ISNUMBER(IFERROR(SEARCH('Project Costing'!#REF!,Services!I984,1),""))</f>
        <v>0</v>
      </c>
      <c r="B977" s="174" t="str">
        <f>IF(A977=1,COUNTIF($A$8:A977,1),"")</f>
        <v/>
      </c>
      <c r="C977" s="174"/>
      <c r="D977" s="157">
        <f>IFERROR($C$8:INDEX($C$8:$C$3000,COUNTIF($C$8:$C$3000,"?*")),"")</f>
        <v>0</v>
      </c>
      <c r="E977" s="174"/>
      <c r="F977" s="174">
        <f>--ISNUMBER(IFERROR(SEARCH('Project Costing'!#REF!,Services!I984,1),""))</f>
        <v>0</v>
      </c>
      <c r="G977" s="174" t="str">
        <f>IF(F977=1,COUNTIF($F$8:F977,1),"")</f>
        <v/>
      </c>
      <c r="H977" s="174"/>
      <c r="I977" s="157">
        <f>IFERROR($H$8:INDEX($H$8:$H$3000,COUNTIF($H$8:$H$3000,"?*")),"")</f>
        <v>0</v>
      </c>
    </row>
    <row r="978" spans="1:9" x14ac:dyDescent="0.25">
      <c r="A978" s="174">
        <f>--ISNUMBER(IFERROR(SEARCH('Project Costing'!#REF!,Services!I985,1),""))</f>
        <v>0</v>
      </c>
      <c r="B978" s="174" t="str">
        <f>IF(A978=1,COUNTIF($A$8:A978,1),"")</f>
        <v/>
      </c>
      <c r="C978" s="174"/>
      <c r="D978" s="157">
        <f>IFERROR($C$8:INDEX($C$8:$C$3000,COUNTIF($C$8:$C$3000,"?*")),"")</f>
        <v>0</v>
      </c>
      <c r="E978" s="174"/>
      <c r="F978" s="174">
        <f>--ISNUMBER(IFERROR(SEARCH('Project Costing'!#REF!,Services!I985,1),""))</f>
        <v>0</v>
      </c>
      <c r="G978" s="174" t="str">
        <f>IF(F978=1,COUNTIF($F$8:F978,1),"")</f>
        <v/>
      </c>
      <c r="H978" s="174"/>
      <c r="I978" s="157">
        <f>IFERROR($H$8:INDEX($H$8:$H$3000,COUNTIF($H$8:$H$3000,"?*")),"")</f>
        <v>0</v>
      </c>
    </row>
    <row r="979" spans="1:9" x14ac:dyDescent="0.25">
      <c r="A979" s="174">
        <f>--ISNUMBER(IFERROR(SEARCH('Project Costing'!#REF!,Services!I986,1),""))</f>
        <v>0</v>
      </c>
      <c r="B979" s="174" t="str">
        <f>IF(A979=1,COUNTIF($A$8:A979,1),"")</f>
        <v/>
      </c>
      <c r="C979" s="174"/>
      <c r="D979" s="157">
        <f>IFERROR($C$8:INDEX($C$8:$C$3000,COUNTIF($C$8:$C$3000,"?*")),"")</f>
        <v>0</v>
      </c>
      <c r="E979" s="174"/>
      <c r="F979" s="174">
        <f>--ISNUMBER(IFERROR(SEARCH('Project Costing'!#REF!,Services!I986,1),""))</f>
        <v>0</v>
      </c>
      <c r="G979" s="174" t="str">
        <f>IF(F979=1,COUNTIF($F$8:F979,1),"")</f>
        <v/>
      </c>
      <c r="H979" s="174"/>
      <c r="I979" s="157">
        <f>IFERROR($H$8:INDEX($H$8:$H$3000,COUNTIF($H$8:$H$3000,"?*")),"")</f>
        <v>0</v>
      </c>
    </row>
    <row r="980" spans="1:9" x14ac:dyDescent="0.25">
      <c r="A980" s="174">
        <f>--ISNUMBER(IFERROR(SEARCH('Project Costing'!#REF!,Services!I987,1),""))</f>
        <v>0</v>
      </c>
      <c r="B980" s="174" t="str">
        <f>IF(A980=1,COUNTIF($A$8:A980,1),"")</f>
        <v/>
      </c>
      <c r="C980" s="174"/>
      <c r="D980" s="157">
        <f>IFERROR($C$8:INDEX($C$8:$C$3000,COUNTIF($C$8:$C$3000,"?*")),"")</f>
        <v>0</v>
      </c>
      <c r="E980" s="174"/>
      <c r="F980" s="174">
        <f>--ISNUMBER(IFERROR(SEARCH('Project Costing'!#REF!,Services!I987,1),""))</f>
        <v>0</v>
      </c>
      <c r="G980" s="174" t="str">
        <f>IF(F980=1,COUNTIF($F$8:F980,1),"")</f>
        <v/>
      </c>
      <c r="H980" s="174"/>
      <c r="I980" s="157">
        <f>IFERROR($H$8:INDEX($H$8:$H$3000,COUNTIF($H$8:$H$3000,"?*")),"")</f>
        <v>0</v>
      </c>
    </row>
    <row r="981" spans="1:9" x14ac:dyDescent="0.25">
      <c r="A981" s="174">
        <f>--ISNUMBER(IFERROR(SEARCH('Project Costing'!#REF!,Services!I988,1),""))</f>
        <v>0</v>
      </c>
      <c r="B981" s="174" t="str">
        <f>IF(A981=1,COUNTIF($A$8:A981,1),"")</f>
        <v/>
      </c>
      <c r="C981" s="174"/>
      <c r="D981" s="157">
        <f>IFERROR($C$8:INDEX($C$8:$C$3000,COUNTIF($C$8:$C$3000,"?*")),"")</f>
        <v>0</v>
      </c>
      <c r="E981" s="174"/>
      <c r="F981" s="174">
        <f>--ISNUMBER(IFERROR(SEARCH('Project Costing'!#REF!,Services!I988,1),""))</f>
        <v>0</v>
      </c>
      <c r="G981" s="174" t="str">
        <f>IF(F981=1,COUNTIF($F$8:F981,1),"")</f>
        <v/>
      </c>
      <c r="H981" s="174"/>
      <c r="I981" s="157">
        <f>IFERROR($H$8:INDEX($H$8:$H$3000,COUNTIF($H$8:$H$3000,"?*")),"")</f>
        <v>0</v>
      </c>
    </row>
    <row r="982" spans="1:9" x14ac:dyDescent="0.25">
      <c r="A982" s="174">
        <f>--ISNUMBER(IFERROR(SEARCH('Project Costing'!#REF!,Services!I989,1),""))</f>
        <v>0</v>
      </c>
      <c r="B982" s="174" t="str">
        <f>IF(A982=1,COUNTIF($A$8:A982,1),"")</f>
        <v/>
      </c>
      <c r="C982" s="174"/>
      <c r="D982" s="157">
        <f>IFERROR($C$8:INDEX($C$8:$C$3000,COUNTIF($C$8:$C$3000,"?*")),"")</f>
        <v>0</v>
      </c>
      <c r="E982" s="174"/>
      <c r="F982" s="174">
        <f>--ISNUMBER(IFERROR(SEARCH('Project Costing'!#REF!,Services!I989,1),""))</f>
        <v>0</v>
      </c>
      <c r="G982" s="174" t="str">
        <f>IF(F982=1,COUNTIF($F$8:F982,1),"")</f>
        <v/>
      </c>
      <c r="H982" s="174"/>
      <c r="I982" s="157">
        <f>IFERROR($H$8:INDEX($H$8:$H$3000,COUNTIF($H$8:$H$3000,"?*")),"")</f>
        <v>0</v>
      </c>
    </row>
    <row r="983" spans="1:9" x14ac:dyDescent="0.25">
      <c r="A983" s="174">
        <f>--ISNUMBER(IFERROR(SEARCH('Project Costing'!#REF!,Services!I990,1),""))</f>
        <v>0</v>
      </c>
      <c r="B983" s="174" t="str">
        <f>IF(A983=1,COUNTIF($A$8:A983,1),"")</f>
        <v/>
      </c>
      <c r="C983" s="174"/>
      <c r="D983" s="157">
        <f>IFERROR($C$8:INDEX($C$8:$C$3000,COUNTIF($C$8:$C$3000,"?*")),"")</f>
        <v>0</v>
      </c>
      <c r="E983" s="174"/>
      <c r="F983" s="174">
        <f>--ISNUMBER(IFERROR(SEARCH('Project Costing'!#REF!,Services!I990,1),""))</f>
        <v>0</v>
      </c>
      <c r="G983" s="174" t="str">
        <f>IF(F983=1,COUNTIF($F$8:F983,1),"")</f>
        <v/>
      </c>
      <c r="H983" s="174"/>
      <c r="I983" s="157">
        <f>IFERROR($H$8:INDEX($H$8:$H$3000,COUNTIF($H$8:$H$3000,"?*")),"")</f>
        <v>0</v>
      </c>
    </row>
    <row r="984" spans="1:9" x14ac:dyDescent="0.25">
      <c r="A984" s="174">
        <f>--ISNUMBER(IFERROR(SEARCH('Project Costing'!#REF!,Services!I991,1),""))</f>
        <v>0</v>
      </c>
      <c r="B984" s="174" t="str">
        <f>IF(A984=1,COUNTIF($A$8:A984,1),"")</f>
        <v/>
      </c>
      <c r="C984" s="174"/>
      <c r="D984" s="157">
        <f>IFERROR($C$8:INDEX($C$8:$C$3000,COUNTIF($C$8:$C$3000,"?*")),"")</f>
        <v>0</v>
      </c>
      <c r="E984" s="174"/>
      <c r="F984" s="174">
        <f>--ISNUMBER(IFERROR(SEARCH('Project Costing'!#REF!,Services!I991,1),""))</f>
        <v>0</v>
      </c>
      <c r="G984" s="174" t="str">
        <f>IF(F984=1,COUNTIF($F$8:F984,1),"")</f>
        <v/>
      </c>
      <c r="H984" s="174"/>
      <c r="I984" s="157">
        <f>IFERROR($H$8:INDEX($H$8:$H$3000,COUNTIF($H$8:$H$3000,"?*")),"")</f>
        <v>0</v>
      </c>
    </row>
    <row r="985" spans="1:9" x14ac:dyDescent="0.25">
      <c r="A985" s="174">
        <f>--ISNUMBER(IFERROR(SEARCH('Project Costing'!#REF!,Services!I992,1),""))</f>
        <v>0</v>
      </c>
      <c r="B985" s="174" t="str">
        <f>IF(A985=1,COUNTIF($A$8:A985,1),"")</f>
        <v/>
      </c>
      <c r="C985" s="174"/>
      <c r="D985" s="157">
        <f>IFERROR($C$8:INDEX($C$8:$C$3000,COUNTIF($C$8:$C$3000,"?*")),"")</f>
        <v>0</v>
      </c>
      <c r="E985" s="174"/>
      <c r="F985" s="174">
        <f>--ISNUMBER(IFERROR(SEARCH('Project Costing'!#REF!,Services!I992,1),""))</f>
        <v>0</v>
      </c>
      <c r="G985" s="174" t="str">
        <f>IF(F985=1,COUNTIF($F$8:F985,1),"")</f>
        <v/>
      </c>
      <c r="H985" s="174"/>
      <c r="I985" s="157">
        <f>IFERROR($H$8:INDEX($H$8:$H$3000,COUNTIF($H$8:$H$3000,"?*")),"")</f>
        <v>0</v>
      </c>
    </row>
    <row r="986" spans="1:9" x14ac:dyDescent="0.25">
      <c r="A986" s="174">
        <f>--ISNUMBER(IFERROR(SEARCH('Project Costing'!#REF!,Services!I993,1),""))</f>
        <v>0</v>
      </c>
      <c r="B986" s="174" t="str">
        <f>IF(A986=1,COUNTIF($A$8:A986,1),"")</f>
        <v/>
      </c>
      <c r="C986" s="174"/>
      <c r="D986" s="157">
        <f>IFERROR($C$8:INDEX($C$8:$C$3000,COUNTIF($C$8:$C$3000,"?*")),"")</f>
        <v>0</v>
      </c>
      <c r="E986" s="174"/>
      <c r="F986" s="174">
        <f>--ISNUMBER(IFERROR(SEARCH('Project Costing'!#REF!,Services!I993,1),""))</f>
        <v>0</v>
      </c>
      <c r="G986" s="174" t="str">
        <f>IF(F986=1,COUNTIF($F$8:F986,1),"")</f>
        <v/>
      </c>
      <c r="H986" s="174"/>
      <c r="I986" s="157">
        <f>IFERROR($H$8:INDEX($H$8:$H$3000,COUNTIF($H$8:$H$3000,"?*")),"")</f>
        <v>0</v>
      </c>
    </row>
    <row r="987" spans="1:9" x14ac:dyDescent="0.25">
      <c r="A987" s="174">
        <f>--ISNUMBER(IFERROR(SEARCH('Project Costing'!#REF!,Services!I994,1),""))</f>
        <v>0</v>
      </c>
      <c r="B987" s="174" t="str">
        <f>IF(A987=1,COUNTIF($A$8:A987,1),"")</f>
        <v/>
      </c>
      <c r="C987" s="174"/>
      <c r="D987" s="157">
        <f>IFERROR($C$8:INDEX($C$8:$C$3000,COUNTIF($C$8:$C$3000,"?*")),"")</f>
        <v>0</v>
      </c>
      <c r="E987" s="174"/>
      <c r="F987" s="174">
        <f>--ISNUMBER(IFERROR(SEARCH('Project Costing'!#REF!,Services!I994,1),""))</f>
        <v>0</v>
      </c>
      <c r="G987" s="174" t="str">
        <f>IF(F987=1,COUNTIF($F$8:F987,1),"")</f>
        <v/>
      </c>
      <c r="H987" s="174"/>
      <c r="I987" s="157">
        <f>IFERROR($H$8:INDEX($H$8:$H$3000,COUNTIF($H$8:$H$3000,"?*")),"")</f>
        <v>0</v>
      </c>
    </row>
    <row r="988" spans="1:9" x14ac:dyDescent="0.25">
      <c r="A988" s="174">
        <f>--ISNUMBER(IFERROR(SEARCH('Project Costing'!#REF!,Services!I995,1),""))</f>
        <v>0</v>
      </c>
      <c r="B988" s="174" t="str">
        <f>IF(A988=1,COUNTIF($A$8:A988,1),"")</f>
        <v/>
      </c>
      <c r="C988" s="174"/>
      <c r="D988" s="157">
        <f>IFERROR($C$8:INDEX($C$8:$C$3000,COUNTIF($C$8:$C$3000,"?*")),"")</f>
        <v>0</v>
      </c>
      <c r="E988" s="174"/>
      <c r="F988" s="174">
        <f>--ISNUMBER(IFERROR(SEARCH('Project Costing'!#REF!,Services!I995,1),""))</f>
        <v>0</v>
      </c>
      <c r="G988" s="174" t="str">
        <f>IF(F988=1,COUNTIF($F$8:F988,1),"")</f>
        <v/>
      </c>
      <c r="H988" s="174"/>
      <c r="I988" s="157">
        <f>IFERROR($H$8:INDEX($H$8:$H$3000,COUNTIF($H$8:$H$3000,"?*")),"")</f>
        <v>0</v>
      </c>
    </row>
    <row r="989" spans="1:9" x14ac:dyDescent="0.25">
      <c r="A989" s="174">
        <f>--ISNUMBER(IFERROR(SEARCH('Project Costing'!#REF!,Services!I996,1),""))</f>
        <v>0</v>
      </c>
      <c r="B989" s="174" t="str">
        <f>IF(A989=1,COUNTIF($A$8:A989,1),"")</f>
        <v/>
      </c>
      <c r="C989" s="174"/>
      <c r="D989" s="157">
        <f>IFERROR($C$8:INDEX($C$8:$C$3000,COUNTIF($C$8:$C$3000,"?*")),"")</f>
        <v>0</v>
      </c>
      <c r="E989" s="174"/>
      <c r="F989" s="174">
        <f>--ISNUMBER(IFERROR(SEARCH('Project Costing'!#REF!,Services!I996,1),""))</f>
        <v>0</v>
      </c>
      <c r="G989" s="174" t="str">
        <f>IF(F989=1,COUNTIF($F$8:F989,1),"")</f>
        <v/>
      </c>
      <c r="H989" s="174"/>
      <c r="I989" s="157">
        <f>IFERROR($H$8:INDEX($H$8:$H$3000,COUNTIF($H$8:$H$3000,"?*")),"")</f>
        <v>0</v>
      </c>
    </row>
    <row r="990" spans="1:9" x14ac:dyDescent="0.25">
      <c r="A990" s="174">
        <f>--ISNUMBER(IFERROR(SEARCH('Project Costing'!#REF!,Services!I997,1),""))</f>
        <v>0</v>
      </c>
      <c r="B990" s="174" t="str">
        <f>IF(A990=1,COUNTIF($A$8:A990,1),"")</f>
        <v/>
      </c>
      <c r="C990" s="174"/>
      <c r="D990" s="157">
        <f>IFERROR($C$8:INDEX($C$8:$C$3000,COUNTIF($C$8:$C$3000,"?*")),"")</f>
        <v>0</v>
      </c>
      <c r="E990" s="174"/>
      <c r="F990" s="174">
        <f>--ISNUMBER(IFERROR(SEARCH('Project Costing'!#REF!,Services!I997,1),""))</f>
        <v>0</v>
      </c>
      <c r="G990" s="174" t="str">
        <f>IF(F990=1,COUNTIF($F$8:F990,1),"")</f>
        <v/>
      </c>
      <c r="H990" s="174"/>
      <c r="I990" s="157">
        <f>IFERROR($H$8:INDEX($H$8:$H$3000,COUNTIF($H$8:$H$3000,"?*")),"")</f>
        <v>0</v>
      </c>
    </row>
    <row r="991" spans="1:9" x14ac:dyDescent="0.25">
      <c r="A991" s="174">
        <f>--ISNUMBER(IFERROR(SEARCH('Project Costing'!#REF!,Services!I998,1),""))</f>
        <v>0</v>
      </c>
      <c r="B991" s="174" t="str">
        <f>IF(A991=1,COUNTIF($A$8:A991,1),"")</f>
        <v/>
      </c>
      <c r="C991" s="174"/>
      <c r="D991" s="157">
        <f>IFERROR($C$8:INDEX($C$8:$C$3000,COUNTIF($C$8:$C$3000,"?*")),"")</f>
        <v>0</v>
      </c>
      <c r="E991" s="174"/>
      <c r="F991" s="174">
        <f>--ISNUMBER(IFERROR(SEARCH('Project Costing'!#REF!,Services!I998,1),""))</f>
        <v>0</v>
      </c>
      <c r="G991" s="174" t="str">
        <f>IF(F991=1,COUNTIF($F$8:F991,1),"")</f>
        <v/>
      </c>
      <c r="H991" s="174"/>
      <c r="I991" s="157">
        <f>IFERROR($H$8:INDEX($H$8:$H$3000,COUNTIF($H$8:$H$3000,"?*")),"")</f>
        <v>0</v>
      </c>
    </row>
    <row r="992" spans="1:9" x14ac:dyDescent="0.25">
      <c r="A992" s="174">
        <f>--ISNUMBER(IFERROR(SEARCH('Project Costing'!#REF!,Services!I999,1),""))</f>
        <v>0</v>
      </c>
      <c r="B992" s="174" t="str">
        <f>IF(A992=1,COUNTIF($A$8:A992,1),"")</f>
        <v/>
      </c>
      <c r="C992" s="174"/>
      <c r="D992" s="157">
        <f>IFERROR($C$8:INDEX($C$8:$C$3000,COUNTIF($C$8:$C$3000,"?*")),"")</f>
        <v>0</v>
      </c>
      <c r="E992" s="174"/>
      <c r="F992" s="174">
        <f>--ISNUMBER(IFERROR(SEARCH('Project Costing'!#REF!,Services!I999,1),""))</f>
        <v>0</v>
      </c>
      <c r="G992" s="174" t="str">
        <f>IF(F992=1,COUNTIF($F$8:F992,1),"")</f>
        <v/>
      </c>
      <c r="H992" s="174"/>
      <c r="I992" s="157">
        <f>IFERROR($H$8:INDEX($H$8:$H$3000,COUNTIF($H$8:$H$3000,"?*")),"")</f>
        <v>0</v>
      </c>
    </row>
    <row r="993" spans="1:9" x14ac:dyDescent="0.25">
      <c r="A993" s="174">
        <f>--ISNUMBER(IFERROR(SEARCH('Project Costing'!#REF!,Services!I1000,1),""))</f>
        <v>0</v>
      </c>
      <c r="B993" s="174" t="str">
        <f>IF(A993=1,COUNTIF($A$8:A993,1),"")</f>
        <v/>
      </c>
      <c r="C993" s="174"/>
      <c r="D993" s="157">
        <f>IFERROR($C$8:INDEX($C$8:$C$3000,COUNTIF($C$8:$C$3000,"?*")),"")</f>
        <v>0</v>
      </c>
      <c r="E993" s="174"/>
      <c r="F993" s="174">
        <f>--ISNUMBER(IFERROR(SEARCH('Project Costing'!#REF!,Services!I1000,1),""))</f>
        <v>0</v>
      </c>
      <c r="G993" s="174" t="str">
        <f>IF(F993=1,COUNTIF($F$8:F993,1),"")</f>
        <v/>
      </c>
      <c r="H993" s="174"/>
      <c r="I993" s="157">
        <f>IFERROR($H$8:INDEX($H$8:$H$3000,COUNTIF($H$8:$H$3000,"?*")),"")</f>
        <v>0</v>
      </c>
    </row>
    <row r="994" spans="1:9" x14ac:dyDescent="0.25">
      <c r="A994" s="174">
        <f>--ISNUMBER(IFERROR(SEARCH('Project Costing'!#REF!,Services!I1001,1),""))</f>
        <v>0</v>
      </c>
      <c r="B994" s="174" t="str">
        <f>IF(A994=1,COUNTIF($A$8:A994,1),"")</f>
        <v/>
      </c>
      <c r="C994" s="174"/>
      <c r="D994" s="157">
        <f>IFERROR($C$8:INDEX($C$8:$C$3000,COUNTIF($C$8:$C$3000,"?*")),"")</f>
        <v>0</v>
      </c>
      <c r="E994" s="174"/>
      <c r="F994" s="174">
        <f>--ISNUMBER(IFERROR(SEARCH('Project Costing'!#REF!,Services!I1001,1),""))</f>
        <v>0</v>
      </c>
      <c r="G994" s="174" t="str">
        <f>IF(F994=1,COUNTIF($F$8:F994,1),"")</f>
        <v/>
      </c>
      <c r="H994" s="174"/>
      <c r="I994" s="157">
        <f>IFERROR($H$8:INDEX($H$8:$H$3000,COUNTIF($H$8:$H$3000,"?*")),"")</f>
        <v>0</v>
      </c>
    </row>
    <row r="995" spans="1:9" x14ac:dyDescent="0.25">
      <c r="A995" s="174">
        <f>--ISNUMBER(IFERROR(SEARCH('Project Costing'!#REF!,Services!I1002,1),""))</f>
        <v>0</v>
      </c>
      <c r="B995" s="174" t="str">
        <f>IF(A995=1,COUNTIF($A$8:A995,1),"")</f>
        <v/>
      </c>
      <c r="C995" s="174"/>
      <c r="D995" s="157">
        <f>IFERROR($C$8:INDEX($C$8:$C$3000,COUNTIF($C$8:$C$3000,"?*")),"")</f>
        <v>0</v>
      </c>
      <c r="E995" s="174"/>
      <c r="F995" s="174">
        <f>--ISNUMBER(IFERROR(SEARCH('Project Costing'!#REF!,Services!I1002,1),""))</f>
        <v>0</v>
      </c>
      <c r="G995" s="174" t="str">
        <f>IF(F995=1,COUNTIF($F$8:F995,1),"")</f>
        <v/>
      </c>
      <c r="H995" s="174"/>
      <c r="I995" s="157">
        <f>IFERROR($H$8:INDEX($H$8:$H$3000,COUNTIF($H$8:$H$3000,"?*")),"")</f>
        <v>0</v>
      </c>
    </row>
    <row r="996" spans="1:9" x14ac:dyDescent="0.25">
      <c r="A996" s="174">
        <f>--ISNUMBER(IFERROR(SEARCH('Project Costing'!#REF!,Services!I1003,1),""))</f>
        <v>0</v>
      </c>
      <c r="B996" s="174" t="str">
        <f>IF(A996=1,COUNTIF($A$8:A996,1),"")</f>
        <v/>
      </c>
      <c r="C996" s="174"/>
      <c r="D996" s="157">
        <f>IFERROR($C$8:INDEX($C$8:$C$3000,COUNTIF($C$8:$C$3000,"?*")),"")</f>
        <v>0</v>
      </c>
      <c r="E996" s="174"/>
      <c r="F996" s="174">
        <f>--ISNUMBER(IFERROR(SEARCH('Project Costing'!#REF!,Services!I1003,1),""))</f>
        <v>0</v>
      </c>
      <c r="G996" s="174" t="str">
        <f>IF(F996=1,COUNTIF($F$8:F996,1),"")</f>
        <v/>
      </c>
      <c r="H996" s="174"/>
      <c r="I996" s="157">
        <f>IFERROR($H$8:INDEX($H$8:$H$3000,COUNTIF($H$8:$H$3000,"?*")),"")</f>
        <v>0</v>
      </c>
    </row>
    <row r="997" spans="1:9" x14ac:dyDescent="0.25">
      <c r="A997" s="174">
        <f>--ISNUMBER(IFERROR(SEARCH('Project Costing'!#REF!,Services!I1004,1),""))</f>
        <v>0</v>
      </c>
      <c r="B997" s="174" t="str">
        <f>IF(A997=1,COUNTIF($A$8:A997,1),"")</f>
        <v/>
      </c>
      <c r="C997" s="174"/>
      <c r="D997" s="157">
        <f>IFERROR($C$8:INDEX($C$8:$C$3000,COUNTIF($C$8:$C$3000,"?*")),"")</f>
        <v>0</v>
      </c>
      <c r="E997" s="174"/>
      <c r="F997" s="174">
        <f>--ISNUMBER(IFERROR(SEARCH('Project Costing'!#REF!,Services!I1004,1),""))</f>
        <v>0</v>
      </c>
      <c r="G997" s="174" t="str">
        <f>IF(F997=1,COUNTIF($F$8:F997,1),"")</f>
        <v/>
      </c>
      <c r="H997" s="174"/>
      <c r="I997" s="157">
        <f>IFERROR($H$8:INDEX($H$8:$H$3000,COUNTIF($H$8:$H$3000,"?*")),"")</f>
        <v>0</v>
      </c>
    </row>
    <row r="998" spans="1:9" x14ac:dyDescent="0.25">
      <c r="A998" s="174">
        <f>--ISNUMBER(IFERROR(SEARCH('Project Costing'!#REF!,Services!I1005,1),""))</f>
        <v>0</v>
      </c>
      <c r="B998" s="174" t="str">
        <f>IF(A998=1,COUNTIF($A$8:A998,1),"")</f>
        <v/>
      </c>
      <c r="C998" s="174"/>
      <c r="D998" s="157">
        <f>IFERROR($C$8:INDEX($C$8:$C$3000,COUNTIF($C$8:$C$3000,"?*")),"")</f>
        <v>0</v>
      </c>
      <c r="E998" s="174"/>
      <c r="F998" s="174">
        <f>--ISNUMBER(IFERROR(SEARCH('Project Costing'!#REF!,Services!I1005,1),""))</f>
        <v>0</v>
      </c>
      <c r="G998" s="174" t="str">
        <f>IF(F998=1,COUNTIF($F$8:F998,1),"")</f>
        <v/>
      </c>
      <c r="H998" s="174"/>
      <c r="I998" s="157">
        <f>IFERROR($H$8:INDEX($H$8:$H$3000,COUNTIF($H$8:$H$3000,"?*")),"")</f>
        <v>0</v>
      </c>
    </row>
    <row r="999" spans="1:9" x14ac:dyDescent="0.25">
      <c r="A999" s="174">
        <f>--ISNUMBER(IFERROR(SEARCH('Project Costing'!#REF!,Services!I1006,1),""))</f>
        <v>0</v>
      </c>
      <c r="B999" s="174" t="str">
        <f>IF(A999=1,COUNTIF($A$8:A999,1),"")</f>
        <v/>
      </c>
      <c r="C999" s="174"/>
      <c r="D999" s="157">
        <f>IFERROR($C$8:INDEX($C$8:$C$3000,COUNTIF($C$8:$C$3000,"?*")),"")</f>
        <v>0</v>
      </c>
      <c r="E999" s="174"/>
      <c r="F999" s="174">
        <f>--ISNUMBER(IFERROR(SEARCH('Project Costing'!#REF!,Services!I1006,1),""))</f>
        <v>0</v>
      </c>
      <c r="G999" s="174" t="str">
        <f>IF(F999=1,COUNTIF($F$8:F999,1),"")</f>
        <v/>
      </c>
      <c r="H999" s="174"/>
      <c r="I999" s="157">
        <f>IFERROR($H$8:INDEX($H$8:$H$3000,COUNTIF($H$8:$H$3000,"?*")),"")</f>
        <v>0</v>
      </c>
    </row>
    <row r="1000" spans="1:9" x14ac:dyDescent="0.25">
      <c r="A1000" s="174">
        <f>--ISNUMBER(IFERROR(SEARCH('Project Costing'!#REF!,Services!I1007,1),""))</f>
        <v>0</v>
      </c>
      <c r="B1000" s="174" t="str">
        <f>IF(A1000=1,COUNTIF($A$8:A1000,1),"")</f>
        <v/>
      </c>
      <c r="C1000" s="174"/>
      <c r="D1000" s="157">
        <f>IFERROR($C$8:INDEX($C$8:$C$3000,COUNTIF($C$8:$C$3000,"?*")),"")</f>
        <v>0</v>
      </c>
      <c r="E1000" s="174"/>
      <c r="F1000" s="174">
        <f>--ISNUMBER(IFERROR(SEARCH('Project Costing'!#REF!,Services!I1007,1),""))</f>
        <v>0</v>
      </c>
      <c r="G1000" s="174" t="str">
        <f>IF(F1000=1,COUNTIF($F$8:F1000,1),"")</f>
        <v/>
      </c>
      <c r="H1000" s="174"/>
      <c r="I1000" s="157">
        <f>IFERROR($H$8:INDEX($H$8:$H$3000,COUNTIF($H$8:$H$3000,"?*")),"")</f>
        <v>0</v>
      </c>
    </row>
    <row r="1001" spans="1:9" x14ac:dyDescent="0.25">
      <c r="A1001" s="174">
        <f>--ISNUMBER(IFERROR(SEARCH('Project Costing'!#REF!,Services!I1008,1),""))</f>
        <v>0</v>
      </c>
      <c r="B1001" s="174" t="str">
        <f>IF(A1001=1,COUNTIF($A$8:A1001,1),"")</f>
        <v/>
      </c>
      <c r="C1001" s="174"/>
      <c r="D1001" s="157">
        <f>IFERROR($C$8:INDEX($C$8:$C$3000,COUNTIF($C$8:$C$3000,"?*")),"")</f>
        <v>0</v>
      </c>
      <c r="E1001" s="174"/>
      <c r="F1001" s="174">
        <f>--ISNUMBER(IFERROR(SEARCH('Project Costing'!#REF!,Services!I1008,1),""))</f>
        <v>0</v>
      </c>
      <c r="G1001" s="174" t="str">
        <f>IF(F1001=1,COUNTIF($F$8:F1001,1),"")</f>
        <v/>
      </c>
      <c r="H1001" s="174"/>
      <c r="I1001" s="157">
        <f>IFERROR($H$8:INDEX($H$8:$H$3000,COUNTIF($H$8:$H$3000,"?*")),"")</f>
        <v>0</v>
      </c>
    </row>
    <row r="1002" spans="1:9" x14ac:dyDescent="0.25">
      <c r="A1002" s="174">
        <f>--ISNUMBER(IFERROR(SEARCH('Project Costing'!#REF!,Services!I1009,1),""))</f>
        <v>0</v>
      </c>
      <c r="B1002" s="174" t="str">
        <f>IF(A1002=1,COUNTIF($A$8:A1002,1),"")</f>
        <v/>
      </c>
      <c r="C1002" s="174"/>
      <c r="D1002" s="157">
        <f>IFERROR($C$8:INDEX($C$8:$C$3000,COUNTIF($C$8:$C$3000,"?*")),"")</f>
        <v>0</v>
      </c>
      <c r="E1002" s="174"/>
      <c r="F1002" s="174">
        <f>--ISNUMBER(IFERROR(SEARCH('Project Costing'!#REF!,Services!I1009,1),""))</f>
        <v>0</v>
      </c>
      <c r="G1002" s="174" t="str">
        <f>IF(F1002=1,COUNTIF($F$8:F1002,1),"")</f>
        <v/>
      </c>
      <c r="H1002" s="174"/>
      <c r="I1002" s="157">
        <f>IFERROR($H$8:INDEX($H$8:$H$3000,COUNTIF($H$8:$H$3000,"?*")),"")</f>
        <v>0</v>
      </c>
    </row>
    <row r="1003" spans="1:9" x14ac:dyDescent="0.25">
      <c r="A1003" s="174">
        <f>--ISNUMBER(IFERROR(SEARCH('Project Costing'!#REF!,Services!I1010,1),""))</f>
        <v>0</v>
      </c>
      <c r="B1003" s="174" t="str">
        <f>IF(A1003=1,COUNTIF($A$8:A1003,1),"")</f>
        <v/>
      </c>
      <c r="C1003" s="174"/>
      <c r="D1003" s="157">
        <f>IFERROR($C$8:INDEX($C$8:$C$3000,COUNTIF($C$8:$C$3000,"?*")),"")</f>
        <v>0</v>
      </c>
      <c r="E1003" s="174"/>
      <c r="F1003" s="174">
        <f>--ISNUMBER(IFERROR(SEARCH('Project Costing'!#REF!,Services!I1010,1),""))</f>
        <v>0</v>
      </c>
      <c r="G1003" s="174" t="str">
        <f>IF(F1003=1,COUNTIF($F$8:F1003,1),"")</f>
        <v/>
      </c>
      <c r="H1003" s="174"/>
      <c r="I1003" s="157">
        <f>IFERROR($H$8:INDEX($H$8:$H$3000,COUNTIF($H$8:$H$3000,"?*")),"")</f>
        <v>0</v>
      </c>
    </row>
    <row r="1004" spans="1:9" x14ac:dyDescent="0.25">
      <c r="A1004" s="174">
        <f>--ISNUMBER(IFERROR(SEARCH('Project Costing'!#REF!,Services!I1011,1),""))</f>
        <v>0</v>
      </c>
      <c r="B1004" s="174" t="str">
        <f>IF(A1004=1,COUNTIF($A$8:A1004,1),"")</f>
        <v/>
      </c>
      <c r="C1004" s="174"/>
      <c r="D1004" s="157">
        <f>IFERROR($C$8:INDEX($C$8:$C$3000,COUNTIF($C$8:$C$3000,"?*")),"")</f>
        <v>0</v>
      </c>
      <c r="E1004" s="174"/>
      <c r="F1004" s="174">
        <f>--ISNUMBER(IFERROR(SEARCH('Project Costing'!#REF!,Services!I1011,1),""))</f>
        <v>0</v>
      </c>
      <c r="G1004" s="174" t="str">
        <f>IF(F1004=1,COUNTIF($F$8:F1004,1),"")</f>
        <v/>
      </c>
      <c r="H1004" s="174"/>
      <c r="I1004" s="157">
        <f>IFERROR($H$8:INDEX($H$8:$H$3000,COUNTIF($H$8:$H$3000,"?*")),"")</f>
        <v>0</v>
      </c>
    </row>
    <row r="1005" spans="1:9" x14ac:dyDescent="0.25">
      <c r="A1005" s="174">
        <f>--ISNUMBER(IFERROR(SEARCH('Project Costing'!#REF!,Services!I1012,1),""))</f>
        <v>0</v>
      </c>
      <c r="B1005" s="174" t="str">
        <f>IF(A1005=1,COUNTIF($A$8:A1005,1),"")</f>
        <v/>
      </c>
      <c r="C1005" s="174"/>
      <c r="D1005" s="157">
        <f>IFERROR($C$8:INDEX($C$8:$C$3000,COUNTIF($C$8:$C$3000,"?*")),"")</f>
        <v>0</v>
      </c>
      <c r="E1005" s="174"/>
      <c r="F1005" s="174">
        <f>--ISNUMBER(IFERROR(SEARCH('Project Costing'!#REF!,Services!I1012,1),""))</f>
        <v>0</v>
      </c>
      <c r="G1005" s="174" t="str">
        <f>IF(F1005=1,COUNTIF($F$8:F1005,1),"")</f>
        <v/>
      </c>
      <c r="H1005" s="174"/>
      <c r="I1005" s="157">
        <f>IFERROR($H$8:INDEX($H$8:$H$3000,COUNTIF($H$8:$H$3000,"?*")),"")</f>
        <v>0</v>
      </c>
    </row>
    <row r="1006" spans="1:9" x14ac:dyDescent="0.25">
      <c r="A1006" s="174">
        <f>--ISNUMBER(IFERROR(SEARCH('Project Costing'!#REF!,Services!I1013,1),""))</f>
        <v>0</v>
      </c>
      <c r="B1006" s="174" t="str">
        <f>IF(A1006=1,COUNTIF($A$8:A1006,1),"")</f>
        <v/>
      </c>
      <c r="C1006" s="174"/>
      <c r="D1006" s="157">
        <f>IFERROR($C$8:INDEX($C$8:$C$3000,COUNTIF($C$8:$C$3000,"?*")),"")</f>
        <v>0</v>
      </c>
      <c r="E1006" s="174"/>
      <c r="F1006" s="174">
        <f>--ISNUMBER(IFERROR(SEARCH('Project Costing'!#REF!,Services!I1013,1),""))</f>
        <v>0</v>
      </c>
      <c r="G1006" s="174" t="str">
        <f>IF(F1006=1,COUNTIF($F$8:F1006,1),"")</f>
        <v/>
      </c>
      <c r="H1006" s="174"/>
      <c r="I1006" s="157">
        <f>IFERROR($H$8:INDEX($H$8:$H$3000,COUNTIF($H$8:$H$3000,"?*")),"")</f>
        <v>0</v>
      </c>
    </row>
    <row r="1007" spans="1:9" x14ac:dyDescent="0.25">
      <c r="A1007" s="174">
        <f>--ISNUMBER(IFERROR(SEARCH('Project Costing'!#REF!,Services!I1014,1),""))</f>
        <v>0</v>
      </c>
      <c r="B1007" s="174" t="str">
        <f>IF(A1007=1,COUNTIF($A$8:A1007,1),"")</f>
        <v/>
      </c>
      <c r="C1007" s="174"/>
      <c r="D1007" s="157">
        <f>IFERROR($C$8:INDEX($C$8:$C$3000,COUNTIF($C$8:$C$3000,"?*")),"")</f>
        <v>0</v>
      </c>
      <c r="E1007" s="174"/>
      <c r="F1007" s="174">
        <f>--ISNUMBER(IFERROR(SEARCH('Project Costing'!#REF!,Services!I1014,1),""))</f>
        <v>0</v>
      </c>
      <c r="G1007" s="174" t="str">
        <f>IF(F1007=1,COUNTIF($F$8:F1007,1),"")</f>
        <v/>
      </c>
      <c r="H1007" s="174"/>
      <c r="I1007" s="157">
        <f>IFERROR($H$8:INDEX($H$8:$H$3000,COUNTIF($H$8:$H$3000,"?*")),"")</f>
        <v>0</v>
      </c>
    </row>
    <row r="1008" spans="1:9" x14ac:dyDescent="0.25">
      <c r="A1008" s="174">
        <f>--ISNUMBER(IFERROR(SEARCH('Project Costing'!#REF!,Services!I1015,1),""))</f>
        <v>0</v>
      </c>
      <c r="B1008" s="174" t="str">
        <f>IF(A1008=1,COUNTIF($A$8:A1008,1),"")</f>
        <v/>
      </c>
      <c r="C1008" s="174"/>
      <c r="D1008" s="157">
        <f>IFERROR($C$8:INDEX($C$8:$C$3000,COUNTIF($C$8:$C$3000,"?*")),"")</f>
        <v>0</v>
      </c>
      <c r="E1008" s="174"/>
      <c r="F1008" s="174">
        <f>--ISNUMBER(IFERROR(SEARCH('Project Costing'!#REF!,Services!I1015,1),""))</f>
        <v>0</v>
      </c>
      <c r="G1008" s="174" t="str">
        <f>IF(F1008=1,COUNTIF($F$8:F1008,1),"")</f>
        <v/>
      </c>
      <c r="H1008" s="174"/>
      <c r="I1008" s="157">
        <f>IFERROR($H$8:INDEX($H$8:$H$3000,COUNTIF($H$8:$H$3000,"?*")),"")</f>
        <v>0</v>
      </c>
    </row>
    <row r="1009" spans="1:9" x14ac:dyDescent="0.25">
      <c r="A1009" s="174">
        <f>--ISNUMBER(IFERROR(SEARCH('Project Costing'!#REF!,Services!I1016,1),""))</f>
        <v>0</v>
      </c>
      <c r="B1009" s="174" t="str">
        <f>IF(A1009=1,COUNTIF($A$8:A1009,1),"")</f>
        <v/>
      </c>
      <c r="C1009" s="174"/>
      <c r="D1009" s="157">
        <f>IFERROR($C$8:INDEX($C$8:$C$3000,COUNTIF($C$8:$C$3000,"?*")),"")</f>
        <v>0</v>
      </c>
      <c r="E1009" s="174"/>
      <c r="F1009" s="174">
        <f>--ISNUMBER(IFERROR(SEARCH('Project Costing'!#REF!,Services!I1016,1),""))</f>
        <v>0</v>
      </c>
      <c r="G1009" s="174" t="str">
        <f>IF(F1009=1,COUNTIF($F$8:F1009,1),"")</f>
        <v/>
      </c>
      <c r="H1009" s="174"/>
      <c r="I1009" s="157">
        <f>IFERROR($H$8:INDEX($H$8:$H$3000,COUNTIF($H$8:$H$3000,"?*")),"")</f>
        <v>0</v>
      </c>
    </row>
    <row r="1010" spans="1:9" x14ac:dyDescent="0.25">
      <c r="A1010" s="174">
        <f>--ISNUMBER(IFERROR(SEARCH('Project Costing'!#REF!,Services!I1017,1),""))</f>
        <v>0</v>
      </c>
      <c r="B1010" s="174" t="str">
        <f>IF(A1010=1,COUNTIF($A$8:A1010,1),"")</f>
        <v/>
      </c>
      <c r="C1010" s="174"/>
      <c r="D1010" s="157">
        <f>IFERROR($C$8:INDEX($C$8:$C$3000,COUNTIF($C$8:$C$3000,"?*")),"")</f>
        <v>0</v>
      </c>
      <c r="E1010" s="174"/>
      <c r="F1010" s="174">
        <f>--ISNUMBER(IFERROR(SEARCH('Project Costing'!#REF!,Services!I1017,1),""))</f>
        <v>0</v>
      </c>
      <c r="G1010" s="174" t="str">
        <f>IF(F1010=1,COUNTIF($F$8:F1010,1),"")</f>
        <v/>
      </c>
      <c r="H1010" s="174"/>
      <c r="I1010" s="157">
        <f>IFERROR($H$8:INDEX($H$8:$H$3000,COUNTIF($H$8:$H$3000,"?*")),"")</f>
        <v>0</v>
      </c>
    </row>
    <row r="1011" spans="1:9" x14ac:dyDescent="0.25">
      <c r="A1011" s="174">
        <f>--ISNUMBER(IFERROR(SEARCH('Project Costing'!#REF!,Services!I1018,1),""))</f>
        <v>0</v>
      </c>
      <c r="B1011" s="174" t="str">
        <f>IF(A1011=1,COUNTIF($A$8:A1011,1),"")</f>
        <v/>
      </c>
      <c r="C1011" s="174"/>
      <c r="D1011" s="157">
        <f>IFERROR($C$8:INDEX($C$8:$C$3000,COUNTIF($C$8:$C$3000,"?*")),"")</f>
        <v>0</v>
      </c>
      <c r="E1011" s="174"/>
      <c r="F1011" s="174">
        <f>--ISNUMBER(IFERROR(SEARCH('Project Costing'!#REF!,Services!I1018,1),""))</f>
        <v>0</v>
      </c>
      <c r="G1011" s="174" t="str">
        <f>IF(F1011=1,COUNTIF($F$8:F1011,1),"")</f>
        <v/>
      </c>
      <c r="H1011" s="174"/>
      <c r="I1011" s="157">
        <f>IFERROR($H$8:INDEX($H$8:$H$3000,COUNTIF($H$8:$H$3000,"?*")),"")</f>
        <v>0</v>
      </c>
    </row>
    <row r="1012" spans="1:9" x14ac:dyDescent="0.25">
      <c r="A1012" s="174">
        <f>--ISNUMBER(IFERROR(SEARCH('Project Costing'!#REF!,Services!I1019,1),""))</f>
        <v>0</v>
      </c>
      <c r="B1012" s="174" t="str">
        <f>IF(A1012=1,COUNTIF($A$8:A1012,1),"")</f>
        <v/>
      </c>
      <c r="C1012" s="174"/>
      <c r="D1012" s="157">
        <f>IFERROR($C$8:INDEX($C$8:$C$3000,COUNTIF($C$8:$C$3000,"?*")),"")</f>
        <v>0</v>
      </c>
      <c r="E1012" s="174"/>
      <c r="F1012" s="174">
        <f>--ISNUMBER(IFERROR(SEARCH('Project Costing'!#REF!,Services!I1019,1),""))</f>
        <v>0</v>
      </c>
      <c r="G1012" s="174" t="str">
        <f>IF(F1012=1,COUNTIF($F$8:F1012,1),"")</f>
        <v/>
      </c>
      <c r="H1012" s="174"/>
      <c r="I1012" s="157">
        <f>IFERROR($H$8:INDEX($H$8:$H$3000,COUNTIF($H$8:$H$3000,"?*")),"")</f>
        <v>0</v>
      </c>
    </row>
    <row r="1013" spans="1:9" x14ac:dyDescent="0.25">
      <c r="A1013" s="174">
        <f>--ISNUMBER(IFERROR(SEARCH('Project Costing'!#REF!,Services!I1020,1),""))</f>
        <v>0</v>
      </c>
      <c r="B1013" s="174" t="str">
        <f>IF(A1013=1,COUNTIF($A$8:A1013,1),"")</f>
        <v/>
      </c>
      <c r="C1013" s="174"/>
      <c r="D1013" s="157">
        <f>IFERROR($C$8:INDEX($C$8:$C$3000,COUNTIF($C$8:$C$3000,"?*")),"")</f>
        <v>0</v>
      </c>
      <c r="E1013" s="174"/>
      <c r="F1013" s="174">
        <f>--ISNUMBER(IFERROR(SEARCH('Project Costing'!#REF!,Services!I1020,1),""))</f>
        <v>0</v>
      </c>
      <c r="G1013" s="174" t="str">
        <f>IF(F1013=1,COUNTIF($F$8:F1013,1),"")</f>
        <v/>
      </c>
      <c r="H1013" s="174"/>
      <c r="I1013" s="157">
        <f>IFERROR($H$8:INDEX($H$8:$H$3000,COUNTIF($H$8:$H$3000,"?*")),"")</f>
        <v>0</v>
      </c>
    </row>
    <row r="1014" spans="1:9" x14ac:dyDescent="0.25">
      <c r="A1014" s="174">
        <f>--ISNUMBER(IFERROR(SEARCH('Project Costing'!#REF!,Services!I1021,1),""))</f>
        <v>0</v>
      </c>
      <c r="B1014" s="174" t="str">
        <f>IF(A1014=1,COUNTIF($A$8:A1014,1),"")</f>
        <v/>
      </c>
      <c r="C1014" s="174"/>
      <c r="D1014" s="157">
        <f>IFERROR($C$8:INDEX($C$8:$C$3000,COUNTIF($C$8:$C$3000,"?*")),"")</f>
        <v>0</v>
      </c>
      <c r="E1014" s="174"/>
      <c r="F1014" s="174">
        <f>--ISNUMBER(IFERROR(SEARCH('Project Costing'!#REF!,Services!I1021,1),""))</f>
        <v>0</v>
      </c>
      <c r="G1014" s="174" t="str">
        <f>IF(F1014=1,COUNTIF($F$8:F1014,1),"")</f>
        <v/>
      </c>
      <c r="H1014" s="174"/>
      <c r="I1014" s="157">
        <f>IFERROR($H$8:INDEX($H$8:$H$3000,COUNTIF($H$8:$H$3000,"?*")),"")</f>
        <v>0</v>
      </c>
    </row>
    <row r="1015" spans="1:9" x14ac:dyDescent="0.25">
      <c r="A1015" s="174">
        <f>--ISNUMBER(IFERROR(SEARCH('Project Costing'!#REF!,Services!I1022,1),""))</f>
        <v>0</v>
      </c>
      <c r="B1015" s="174" t="str">
        <f>IF(A1015=1,COUNTIF($A$8:A1015,1),"")</f>
        <v/>
      </c>
      <c r="C1015" s="174"/>
      <c r="D1015" s="157">
        <f>IFERROR($C$8:INDEX($C$8:$C$3000,COUNTIF($C$8:$C$3000,"?*")),"")</f>
        <v>0</v>
      </c>
      <c r="E1015" s="174"/>
      <c r="F1015" s="174">
        <f>--ISNUMBER(IFERROR(SEARCH('Project Costing'!#REF!,Services!I1022,1),""))</f>
        <v>0</v>
      </c>
      <c r="G1015" s="174" t="str">
        <f>IF(F1015=1,COUNTIF($F$8:F1015,1),"")</f>
        <v/>
      </c>
      <c r="H1015" s="174"/>
      <c r="I1015" s="157">
        <f>IFERROR($H$8:INDEX($H$8:$H$3000,COUNTIF($H$8:$H$3000,"?*")),"")</f>
        <v>0</v>
      </c>
    </row>
    <row r="1016" spans="1:9" x14ac:dyDescent="0.25">
      <c r="A1016" s="174">
        <f>--ISNUMBER(IFERROR(SEARCH('Project Costing'!#REF!,Services!I1023,1),""))</f>
        <v>0</v>
      </c>
      <c r="B1016" s="174" t="str">
        <f>IF(A1016=1,COUNTIF($A$8:A1016,1),"")</f>
        <v/>
      </c>
      <c r="C1016" s="174"/>
      <c r="D1016" s="157">
        <f>IFERROR($C$8:INDEX($C$8:$C$3000,COUNTIF($C$8:$C$3000,"?*")),"")</f>
        <v>0</v>
      </c>
      <c r="E1016" s="174"/>
      <c r="F1016" s="174">
        <f>--ISNUMBER(IFERROR(SEARCH('Project Costing'!#REF!,Services!I1023,1),""))</f>
        <v>0</v>
      </c>
      <c r="G1016" s="174" t="str">
        <f>IF(F1016=1,COUNTIF($F$8:F1016,1),"")</f>
        <v/>
      </c>
      <c r="H1016" s="174"/>
      <c r="I1016" s="157">
        <f>IFERROR($H$8:INDEX($H$8:$H$3000,COUNTIF($H$8:$H$3000,"?*")),"")</f>
        <v>0</v>
      </c>
    </row>
    <row r="1017" spans="1:9" x14ac:dyDescent="0.25">
      <c r="A1017" s="174">
        <f>--ISNUMBER(IFERROR(SEARCH('Project Costing'!#REF!,Services!I1024,1),""))</f>
        <v>0</v>
      </c>
      <c r="B1017" s="174" t="str">
        <f>IF(A1017=1,COUNTIF($A$8:A1017,1),"")</f>
        <v/>
      </c>
      <c r="C1017" s="174"/>
      <c r="D1017" s="157">
        <f>IFERROR($C$8:INDEX($C$8:$C$3000,COUNTIF($C$8:$C$3000,"?*")),"")</f>
        <v>0</v>
      </c>
      <c r="E1017" s="174"/>
      <c r="F1017" s="174">
        <f>--ISNUMBER(IFERROR(SEARCH('Project Costing'!#REF!,Services!I1024,1),""))</f>
        <v>0</v>
      </c>
      <c r="G1017" s="174" t="str">
        <f>IF(F1017=1,COUNTIF($F$8:F1017,1),"")</f>
        <v/>
      </c>
      <c r="H1017" s="174"/>
      <c r="I1017" s="157">
        <f>IFERROR($H$8:INDEX($H$8:$H$3000,COUNTIF($H$8:$H$3000,"?*")),"")</f>
        <v>0</v>
      </c>
    </row>
    <row r="1018" spans="1:9" x14ac:dyDescent="0.25">
      <c r="A1018" s="174">
        <f>--ISNUMBER(IFERROR(SEARCH('Project Costing'!#REF!,Services!I1025,1),""))</f>
        <v>0</v>
      </c>
      <c r="B1018" s="174" t="str">
        <f>IF(A1018=1,COUNTIF($A$8:A1018,1),"")</f>
        <v/>
      </c>
      <c r="C1018" s="174"/>
      <c r="D1018" s="157">
        <f>IFERROR($C$8:INDEX($C$8:$C$3000,COUNTIF($C$8:$C$3000,"?*")),"")</f>
        <v>0</v>
      </c>
      <c r="E1018" s="174"/>
      <c r="F1018" s="174">
        <f>--ISNUMBER(IFERROR(SEARCH('Project Costing'!#REF!,Services!I1025,1),""))</f>
        <v>0</v>
      </c>
      <c r="G1018" s="174" t="str">
        <f>IF(F1018=1,COUNTIF($F$8:F1018,1),"")</f>
        <v/>
      </c>
      <c r="H1018" s="174"/>
      <c r="I1018" s="157">
        <f>IFERROR($H$8:INDEX($H$8:$H$3000,COUNTIF($H$8:$H$3000,"?*")),"")</f>
        <v>0</v>
      </c>
    </row>
    <row r="1019" spans="1:9" x14ac:dyDescent="0.25">
      <c r="A1019" s="174">
        <f>--ISNUMBER(IFERROR(SEARCH('Project Costing'!#REF!,Services!I1026,1),""))</f>
        <v>0</v>
      </c>
      <c r="B1019" s="174" t="str">
        <f>IF(A1019=1,COUNTIF($A$8:A1019,1),"")</f>
        <v/>
      </c>
      <c r="C1019" s="174"/>
      <c r="D1019" s="157">
        <f>IFERROR($C$8:INDEX($C$8:$C$3000,COUNTIF($C$8:$C$3000,"?*")),"")</f>
        <v>0</v>
      </c>
      <c r="E1019" s="174"/>
      <c r="F1019" s="174">
        <f>--ISNUMBER(IFERROR(SEARCH('Project Costing'!#REF!,Services!I1026,1),""))</f>
        <v>0</v>
      </c>
      <c r="G1019" s="174" t="str">
        <f>IF(F1019=1,COUNTIF($F$8:F1019,1),"")</f>
        <v/>
      </c>
      <c r="H1019" s="174"/>
      <c r="I1019" s="157">
        <f>IFERROR($H$8:INDEX($H$8:$H$3000,COUNTIF($H$8:$H$3000,"?*")),"")</f>
        <v>0</v>
      </c>
    </row>
    <row r="1020" spans="1:9" x14ac:dyDescent="0.25">
      <c r="A1020" s="174">
        <f>--ISNUMBER(IFERROR(SEARCH('Project Costing'!#REF!,Services!I1027,1),""))</f>
        <v>0</v>
      </c>
      <c r="B1020" s="174" t="str">
        <f>IF(A1020=1,COUNTIF($A$8:A1020,1),"")</f>
        <v/>
      </c>
      <c r="C1020" s="174"/>
      <c r="D1020" s="157">
        <f>IFERROR($C$8:INDEX($C$8:$C$3000,COUNTIF($C$8:$C$3000,"?*")),"")</f>
        <v>0</v>
      </c>
      <c r="E1020" s="174"/>
      <c r="F1020" s="174">
        <f>--ISNUMBER(IFERROR(SEARCH('Project Costing'!#REF!,Services!I1027,1),""))</f>
        <v>0</v>
      </c>
      <c r="G1020" s="174" t="str">
        <f>IF(F1020=1,COUNTIF($F$8:F1020,1),"")</f>
        <v/>
      </c>
      <c r="H1020" s="174"/>
      <c r="I1020" s="157">
        <f>IFERROR($H$8:INDEX($H$8:$H$3000,COUNTIF($H$8:$H$3000,"?*")),"")</f>
        <v>0</v>
      </c>
    </row>
    <row r="1021" spans="1:9" x14ac:dyDescent="0.25">
      <c r="A1021" s="174">
        <f>--ISNUMBER(IFERROR(SEARCH('Project Costing'!#REF!,Services!I1028,1),""))</f>
        <v>0</v>
      </c>
      <c r="B1021" s="174" t="str">
        <f>IF(A1021=1,COUNTIF($A$8:A1021,1),"")</f>
        <v/>
      </c>
      <c r="C1021" s="174"/>
      <c r="D1021" s="157">
        <f>IFERROR($C$8:INDEX($C$8:$C$3000,COUNTIF($C$8:$C$3000,"?*")),"")</f>
        <v>0</v>
      </c>
      <c r="E1021" s="174"/>
      <c r="F1021" s="174">
        <f>--ISNUMBER(IFERROR(SEARCH('Project Costing'!#REF!,Services!I1028,1),""))</f>
        <v>0</v>
      </c>
      <c r="G1021" s="174" t="str">
        <f>IF(F1021=1,COUNTIF($F$8:F1021,1),"")</f>
        <v/>
      </c>
      <c r="H1021" s="174"/>
      <c r="I1021" s="157">
        <f>IFERROR($H$8:INDEX($H$8:$H$3000,COUNTIF($H$8:$H$3000,"?*")),"")</f>
        <v>0</v>
      </c>
    </row>
    <row r="1022" spans="1:9" x14ac:dyDescent="0.25">
      <c r="A1022" s="174">
        <f>--ISNUMBER(IFERROR(SEARCH('Project Costing'!#REF!,Services!I1029,1),""))</f>
        <v>0</v>
      </c>
      <c r="B1022" s="174" t="str">
        <f>IF(A1022=1,COUNTIF($A$8:A1022,1),"")</f>
        <v/>
      </c>
      <c r="C1022" s="174"/>
      <c r="D1022" s="157">
        <f>IFERROR($C$8:INDEX($C$8:$C$3000,COUNTIF($C$8:$C$3000,"?*")),"")</f>
        <v>0</v>
      </c>
      <c r="E1022" s="174"/>
      <c r="F1022" s="174">
        <f>--ISNUMBER(IFERROR(SEARCH('Project Costing'!#REF!,Services!I1029,1),""))</f>
        <v>0</v>
      </c>
      <c r="G1022" s="174" t="str">
        <f>IF(F1022=1,COUNTIF($F$8:F1022,1),"")</f>
        <v/>
      </c>
      <c r="H1022" s="174"/>
      <c r="I1022" s="157">
        <f>IFERROR($H$8:INDEX($H$8:$H$3000,COUNTIF($H$8:$H$3000,"?*")),"")</f>
        <v>0</v>
      </c>
    </row>
    <row r="1023" spans="1:9" x14ac:dyDescent="0.25">
      <c r="A1023" s="174">
        <f>--ISNUMBER(IFERROR(SEARCH('Project Costing'!#REF!,Services!I1030,1),""))</f>
        <v>0</v>
      </c>
      <c r="B1023" s="174" t="str">
        <f>IF(A1023=1,COUNTIF($A$8:A1023,1),"")</f>
        <v/>
      </c>
      <c r="C1023" s="174"/>
      <c r="D1023" s="157">
        <f>IFERROR($C$8:INDEX($C$8:$C$3000,COUNTIF($C$8:$C$3000,"?*")),"")</f>
        <v>0</v>
      </c>
      <c r="E1023" s="174"/>
      <c r="F1023" s="174">
        <f>--ISNUMBER(IFERROR(SEARCH('Project Costing'!#REF!,Services!I1030,1),""))</f>
        <v>0</v>
      </c>
      <c r="G1023" s="174" t="str">
        <f>IF(F1023=1,COUNTIF($F$8:F1023,1),"")</f>
        <v/>
      </c>
      <c r="H1023" s="174"/>
      <c r="I1023" s="157">
        <f>IFERROR($H$8:INDEX($H$8:$H$3000,COUNTIF($H$8:$H$3000,"?*")),"")</f>
        <v>0</v>
      </c>
    </row>
    <row r="1024" spans="1:9" x14ac:dyDescent="0.25">
      <c r="A1024" s="174">
        <f>--ISNUMBER(IFERROR(SEARCH('Project Costing'!#REF!,Services!I1031,1),""))</f>
        <v>0</v>
      </c>
      <c r="B1024" s="174" t="str">
        <f>IF(A1024=1,COUNTIF($A$8:A1024,1),"")</f>
        <v/>
      </c>
      <c r="C1024" s="174"/>
      <c r="D1024" s="157">
        <f>IFERROR($C$8:INDEX($C$8:$C$3000,COUNTIF($C$8:$C$3000,"?*")),"")</f>
        <v>0</v>
      </c>
      <c r="E1024" s="174"/>
      <c r="F1024" s="174">
        <f>--ISNUMBER(IFERROR(SEARCH('Project Costing'!#REF!,Services!I1031,1),""))</f>
        <v>0</v>
      </c>
      <c r="G1024" s="174" t="str">
        <f>IF(F1024=1,COUNTIF($F$8:F1024,1),"")</f>
        <v/>
      </c>
      <c r="H1024" s="174"/>
      <c r="I1024" s="157">
        <f>IFERROR($H$8:INDEX($H$8:$H$3000,COUNTIF($H$8:$H$3000,"?*")),"")</f>
        <v>0</v>
      </c>
    </row>
    <row r="1025" spans="1:9" x14ac:dyDescent="0.25">
      <c r="A1025" s="174">
        <f>--ISNUMBER(IFERROR(SEARCH('Project Costing'!#REF!,Services!I1032,1),""))</f>
        <v>0</v>
      </c>
      <c r="B1025" s="174" t="str">
        <f>IF(A1025=1,COUNTIF($A$8:A1025,1),"")</f>
        <v/>
      </c>
      <c r="C1025" s="174"/>
      <c r="D1025" s="157">
        <f>IFERROR($C$8:INDEX($C$8:$C$3000,COUNTIF($C$8:$C$3000,"?*")),"")</f>
        <v>0</v>
      </c>
      <c r="E1025" s="174"/>
      <c r="F1025" s="174">
        <f>--ISNUMBER(IFERROR(SEARCH('Project Costing'!#REF!,Services!I1032,1),""))</f>
        <v>0</v>
      </c>
      <c r="G1025" s="174" t="str">
        <f>IF(F1025=1,COUNTIF($F$8:F1025,1),"")</f>
        <v/>
      </c>
      <c r="H1025" s="174"/>
      <c r="I1025" s="157">
        <f>IFERROR($H$8:INDEX($H$8:$H$3000,COUNTIF($H$8:$H$3000,"?*")),"")</f>
        <v>0</v>
      </c>
    </row>
    <row r="1026" spans="1:9" x14ac:dyDescent="0.25">
      <c r="A1026" s="174">
        <f>--ISNUMBER(IFERROR(SEARCH('Project Costing'!#REF!,Services!I1033,1),""))</f>
        <v>0</v>
      </c>
      <c r="B1026" s="174" t="str">
        <f>IF(A1026=1,COUNTIF($A$8:A1026,1),"")</f>
        <v/>
      </c>
      <c r="C1026" s="174"/>
      <c r="D1026" s="157">
        <f>IFERROR($C$8:INDEX($C$8:$C$3000,COUNTIF($C$8:$C$3000,"?*")),"")</f>
        <v>0</v>
      </c>
      <c r="E1026" s="174"/>
      <c r="F1026" s="174">
        <f>--ISNUMBER(IFERROR(SEARCH('Project Costing'!#REF!,Services!I1033,1),""))</f>
        <v>0</v>
      </c>
      <c r="G1026" s="174" t="str">
        <f>IF(F1026=1,COUNTIF($F$8:F1026,1),"")</f>
        <v/>
      </c>
      <c r="H1026" s="174"/>
      <c r="I1026" s="157">
        <f>IFERROR($H$8:INDEX($H$8:$H$3000,COUNTIF($H$8:$H$3000,"?*")),"")</f>
        <v>0</v>
      </c>
    </row>
    <row r="1027" spans="1:9" x14ac:dyDescent="0.25">
      <c r="A1027" s="174">
        <f>--ISNUMBER(IFERROR(SEARCH('Project Costing'!#REF!,Services!I1034,1),""))</f>
        <v>0</v>
      </c>
      <c r="B1027" s="174" t="str">
        <f>IF(A1027=1,COUNTIF($A$8:A1027,1),"")</f>
        <v/>
      </c>
      <c r="C1027" s="174"/>
      <c r="D1027" s="157">
        <f>IFERROR($C$8:INDEX($C$8:$C$3000,COUNTIF($C$8:$C$3000,"?*")),"")</f>
        <v>0</v>
      </c>
      <c r="E1027" s="174"/>
      <c r="F1027" s="174">
        <f>--ISNUMBER(IFERROR(SEARCH('Project Costing'!#REF!,Services!I1034,1),""))</f>
        <v>0</v>
      </c>
      <c r="G1027" s="174" t="str">
        <f>IF(F1027=1,COUNTIF($F$8:F1027,1),"")</f>
        <v/>
      </c>
      <c r="H1027" s="174"/>
      <c r="I1027" s="157">
        <f>IFERROR($H$8:INDEX($H$8:$H$3000,COUNTIF($H$8:$H$3000,"?*")),"")</f>
        <v>0</v>
      </c>
    </row>
    <row r="1028" spans="1:9" x14ac:dyDescent="0.25">
      <c r="A1028" s="174">
        <f>--ISNUMBER(IFERROR(SEARCH('Project Costing'!#REF!,Services!I1035,1),""))</f>
        <v>0</v>
      </c>
      <c r="B1028" s="174" t="str">
        <f>IF(A1028=1,COUNTIF($A$8:A1028,1),"")</f>
        <v/>
      </c>
      <c r="C1028" s="174"/>
      <c r="D1028" s="157">
        <f>IFERROR($C$8:INDEX($C$8:$C$3000,COUNTIF($C$8:$C$3000,"?*")),"")</f>
        <v>0</v>
      </c>
      <c r="E1028" s="174"/>
      <c r="F1028" s="174">
        <f>--ISNUMBER(IFERROR(SEARCH('Project Costing'!#REF!,Services!I1035,1),""))</f>
        <v>0</v>
      </c>
      <c r="G1028" s="174" t="str">
        <f>IF(F1028=1,COUNTIF($F$8:F1028,1),"")</f>
        <v/>
      </c>
      <c r="H1028" s="174"/>
      <c r="I1028" s="157">
        <f>IFERROR($H$8:INDEX($H$8:$H$3000,COUNTIF($H$8:$H$3000,"?*")),"")</f>
        <v>0</v>
      </c>
    </row>
    <row r="1029" spans="1:9" x14ac:dyDescent="0.25">
      <c r="A1029" s="174">
        <f>--ISNUMBER(IFERROR(SEARCH('Project Costing'!#REF!,Services!I1036,1),""))</f>
        <v>0</v>
      </c>
      <c r="B1029" s="174" t="str">
        <f>IF(A1029=1,COUNTIF($A$8:A1029,1),"")</f>
        <v/>
      </c>
      <c r="C1029" s="174"/>
      <c r="D1029" s="157">
        <f>IFERROR($C$8:INDEX($C$8:$C$3000,COUNTIF($C$8:$C$3000,"?*")),"")</f>
        <v>0</v>
      </c>
      <c r="E1029" s="174"/>
      <c r="F1029" s="174">
        <f>--ISNUMBER(IFERROR(SEARCH('Project Costing'!#REF!,Services!I1036,1),""))</f>
        <v>0</v>
      </c>
      <c r="G1029" s="174" t="str">
        <f>IF(F1029=1,COUNTIF($F$8:F1029,1),"")</f>
        <v/>
      </c>
      <c r="H1029" s="174"/>
      <c r="I1029" s="157">
        <f>IFERROR($H$8:INDEX($H$8:$H$3000,COUNTIF($H$8:$H$3000,"?*")),"")</f>
        <v>0</v>
      </c>
    </row>
    <row r="1030" spans="1:9" x14ac:dyDescent="0.25">
      <c r="A1030" s="174">
        <f>--ISNUMBER(IFERROR(SEARCH('Project Costing'!#REF!,Services!I1037,1),""))</f>
        <v>0</v>
      </c>
      <c r="B1030" s="174" t="str">
        <f>IF(A1030=1,COUNTIF($A$8:A1030,1),"")</f>
        <v/>
      </c>
      <c r="C1030" s="174"/>
      <c r="D1030" s="157">
        <f>IFERROR($C$8:INDEX($C$8:$C$3000,COUNTIF($C$8:$C$3000,"?*")),"")</f>
        <v>0</v>
      </c>
      <c r="E1030" s="174"/>
      <c r="F1030" s="174">
        <f>--ISNUMBER(IFERROR(SEARCH('Project Costing'!#REF!,Services!I1037,1),""))</f>
        <v>0</v>
      </c>
      <c r="G1030" s="174" t="str">
        <f>IF(F1030=1,COUNTIF($F$8:F1030,1),"")</f>
        <v/>
      </c>
      <c r="H1030" s="174"/>
      <c r="I1030" s="157">
        <f>IFERROR($H$8:INDEX($H$8:$H$3000,COUNTIF($H$8:$H$3000,"?*")),"")</f>
        <v>0</v>
      </c>
    </row>
    <row r="1031" spans="1:9" x14ac:dyDescent="0.25">
      <c r="A1031" s="174">
        <f>--ISNUMBER(IFERROR(SEARCH('Project Costing'!#REF!,Services!I1038,1),""))</f>
        <v>0</v>
      </c>
      <c r="B1031" s="174" t="str">
        <f>IF(A1031=1,COUNTIF($A$8:A1031,1),"")</f>
        <v/>
      </c>
      <c r="C1031" s="174"/>
      <c r="D1031" s="157">
        <f>IFERROR($C$8:INDEX($C$8:$C$3000,COUNTIF($C$8:$C$3000,"?*")),"")</f>
        <v>0</v>
      </c>
      <c r="E1031" s="174"/>
      <c r="F1031" s="174">
        <f>--ISNUMBER(IFERROR(SEARCH('Project Costing'!#REF!,Services!I1038,1),""))</f>
        <v>0</v>
      </c>
      <c r="G1031" s="174" t="str">
        <f>IF(F1031=1,COUNTIF($F$8:F1031,1),"")</f>
        <v/>
      </c>
      <c r="H1031" s="174"/>
      <c r="I1031" s="157">
        <f>IFERROR($H$8:INDEX($H$8:$H$3000,COUNTIF($H$8:$H$3000,"?*")),"")</f>
        <v>0</v>
      </c>
    </row>
    <row r="1032" spans="1:9" x14ac:dyDescent="0.25">
      <c r="A1032" s="174">
        <f>--ISNUMBER(IFERROR(SEARCH('Project Costing'!#REF!,Services!I1039,1),""))</f>
        <v>0</v>
      </c>
      <c r="B1032" s="174" t="str">
        <f>IF(A1032=1,COUNTIF($A$8:A1032,1),"")</f>
        <v/>
      </c>
      <c r="C1032" s="174"/>
      <c r="D1032" s="157">
        <f>IFERROR($C$8:INDEX($C$8:$C$3000,COUNTIF($C$8:$C$3000,"?*")),"")</f>
        <v>0</v>
      </c>
      <c r="E1032" s="174"/>
      <c r="F1032" s="174">
        <f>--ISNUMBER(IFERROR(SEARCH('Project Costing'!#REF!,Services!I1039,1),""))</f>
        <v>0</v>
      </c>
      <c r="G1032" s="174" t="str">
        <f>IF(F1032=1,COUNTIF($F$8:F1032,1),"")</f>
        <v/>
      </c>
      <c r="H1032" s="174"/>
      <c r="I1032" s="157">
        <f>IFERROR($H$8:INDEX($H$8:$H$3000,COUNTIF($H$8:$H$3000,"?*")),"")</f>
        <v>0</v>
      </c>
    </row>
    <row r="1033" spans="1:9" x14ac:dyDescent="0.25">
      <c r="A1033" s="174">
        <f>--ISNUMBER(IFERROR(SEARCH('Project Costing'!#REF!,Services!I1040,1),""))</f>
        <v>0</v>
      </c>
      <c r="B1033" s="174" t="str">
        <f>IF(A1033=1,COUNTIF($A$8:A1033,1),"")</f>
        <v/>
      </c>
      <c r="C1033" s="174"/>
      <c r="D1033" s="157">
        <f>IFERROR($C$8:INDEX($C$8:$C$3000,COUNTIF($C$8:$C$3000,"?*")),"")</f>
        <v>0</v>
      </c>
      <c r="E1033" s="174"/>
      <c r="F1033" s="174">
        <f>--ISNUMBER(IFERROR(SEARCH('Project Costing'!#REF!,Services!I1040,1),""))</f>
        <v>0</v>
      </c>
      <c r="G1033" s="174" t="str">
        <f>IF(F1033=1,COUNTIF($F$8:F1033,1),"")</f>
        <v/>
      </c>
      <c r="H1033" s="174"/>
      <c r="I1033" s="157">
        <f>IFERROR($H$8:INDEX($H$8:$H$3000,COUNTIF($H$8:$H$3000,"?*")),"")</f>
        <v>0</v>
      </c>
    </row>
    <row r="1034" spans="1:9" x14ac:dyDescent="0.25">
      <c r="A1034" s="174">
        <f>--ISNUMBER(IFERROR(SEARCH('Project Costing'!#REF!,Services!I1041,1),""))</f>
        <v>0</v>
      </c>
      <c r="B1034" s="174" t="str">
        <f>IF(A1034=1,COUNTIF($A$8:A1034,1),"")</f>
        <v/>
      </c>
      <c r="C1034" s="174"/>
      <c r="D1034" s="157">
        <f>IFERROR($C$8:INDEX($C$8:$C$3000,COUNTIF($C$8:$C$3000,"?*")),"")</f>
        <v>0</v>
      </c>
      <c r="E1034" s="174"/>
      <c r="F1034" s="174">
        <f>--ISNUMBER(IFERROR(SEARCH('Project Costing'!#REF!,Services!I1041,1),""))</f>
        <v>0</v>
      </c>
      <c r="G1034" s="174" t="str">
        <f>IF(F1034=1,COUNTIF($F$8:F1034,1),"")</f>
        <v/>
      </c>
      <c r="H1034" s="174"/>
      <c r="I1034" s="157">
        <f>IFERROR($H$8:INDEX($H$8:$H$3000,COUNTIF($H$8:$H$3000,"?*")),"")</f>
        <v>0</v>
      </c>
    </row>
    <row r="1035" spans="1:9" x14ac:dyDescent="0.25">
      <c r="A1035" s="174">
        <f>--ISNUMBER(IFERROR(SEARCH('Project Costing'!#REF!,Services!I1042,1),""))</f>
        <v>0</v>
      </c>
      <c r="B1035" s="174" t="str">
        <f>IF(A1035=1,COUNTIF($A$8:A1035,1),"")</f>
        <v/>
      </c>
      <c r="C1035" s="174"/>
      <c r="D1035" s="157">
        <f>IFERROR($C$8:INDEX($C$8:$C$3000,COUNTIF($C$8:$C$3000,"?*")),"")</f>
        <v>0</v>
      </c>
      <c r="E1035" s="174"/>
      <c r="F1035" s="174">
        <f>--ISNUMBER(IFERROR(SEARCH('Project Costing'!#REF!,Services!I1042,1),""))</f>
        <v>0</v>
      </c>
      <c r="G1035" s="174" t="str">
        <f>IF(F1035=1,COUNTIF($F$8:F1035,1),"")</f>
        <v/>
      </c>
      <c r="H1035" s="174"/>
      <c r="I1035" s="157">
        <f>IFERROR($H$8:INDEX($H$8:$H$3000,COUNTIF($H$8:$H$3000,"?*")),"")</f>
        <v>0</v>
      </c>
    </row>
    <row r="1036" spans="1:9" x14ac:dyDescent="0.25">
      <c r="A1036" s="174">
        <f>--ISNUMBER(IFERROR(SEARCH('Project Costing'!#REF!,Services!I1043,1),""))</f>
        <v>0</v>
      </c>
      <c r="B1036" s="174" t="str">
        <f>IF(A1036=1,COUNTIF($A$8:A1036,1),"")</f>
        <v/>
      </c>
      <c r="C1036" s="174"/>
      <c r="D1036" s="157">
        <f>IFERROR($C$8:INDEX($C$8:$C$3000,COUNTIF($C$8:$C$3000,"?*")),"")</f>
        <v>0</v>
      </c>
      <c r="E1036" s="174"/>
      <c r="F1036" s="174">
        <f>--ISNUMBER(IFERROR(SEARCH('Project Costing'!#REF!,Services!I1043,1),""))</f>
        <v>0</v>
      </c>
      <c r="G1036" s="174" t="str">
        <f>IF(F1036=1,COUNTIF($F$8:F1036,1),"")</f>
        <v/>
      </c>
      <c r="H1036" s="174"/>
      <c r="I1036" s="157">
        <f>IFERROR($H$8:INDEX($H$8:$H$3000,COUNTIF($H$8:$H$3000,"?*")),"")</f>
        <v>0</v>
      </c>
    </row>
    <row r="1037" spans="1:9" x14ac:dyDescent="0.25">
      <c r="A1037" s="174">
        <f>--ISNUMBER(IFERROR(SEARCH('Project Costing'!#REF!,Services!I1044,1),""))</f>
        <v>0</v>
      </c>
      <c r="B1037" s="174" t="str">
        <f>IF(A1037=1,COUNTIF($A$8:A1037,1),"")</f>
        <v/>
      </c>
      <c r="C1037" s="174"/>
      <c r="D1037" s="157">
        <f>IFERROR($C$8:INDEX($C$8:$C$3000,COUNTIF($C$8:$C$3000,"?*")),"")</f>
        <v>0</v>
      </c>
      <c r="E1037" s="174"/>
      <c r="F1037" s="174">
        <f>--ISNUMBER(IFERROR(SEARCH('Project Costing'!#REF!,Services!I1044,1),""))</f>
        <v>0</v>
      </c>
      <c r="G1037" s="174" t="str">
        <f>IF(F1037=1,COUNTIF($F$8:F1037,1),"")</f>
        <v/>
      </c>
      <c r="H1037" s="174"/>
      <c r="I1037" s="157">
        <f>IFERROR($H$8:INDEX($H$8:$H$3000,COUNTIF($H$8:$H$3000,"?*")),"")</f>
        <v>0</v>
      </c>
    </row>
    <row r="1038" spans="1:9" x14ac:dyDescent="0.25">
      <c r="A1038" s="174">
        <f>--ISNUMBER(IFERROR(SEARCH('Project Costing'!#REF!,Services!I1045,1),""))</f>
        <v>0</v>
      </c>
      <c r="B1038" s="174" t="str">
        <f>IF(A1038=1,COUNTIF($A$8:A1038,1),"")</f>
        <v/>
      </c>
      <c r="C1038" s="174"/>
      <c r="D1038" s="157">
        <f>IFERROR($C$8:INDEX($C$8:$C$3000,COUNTIF($C$8:$C$3000,"?*")),"")</f>
        <v>0</v>
      </c>
      <c r="E1038" s="174"/>
      <c r="F1038" s="174">
        <f>--ISNUMBER(IFERROR(SEARCH('Project Costing'!#REF!,Services!I1045,1),""))</f>
        <v>0</v>
      </c>
      <c r="G1038" s="174" t="str">
        <f>IF(F1038=1,COUNTIF($F$8:F1038,1),"")</f>
        <v/>
      </c>
      <c r="H1038" s="174"/>
      <c r="I1038" s="157">
        <f>IFERROR($H$8:INDEX($H$8:$H$3000,COUNTIF($H$8:$H$3000,"?*")),"")</f>
        <v>0</v>
      </c>
    </row>
    <row r="1039" spans="1:9" x14ac:dyDescent="0.25">
      <c r="A1039" s="174">
        <f>--ISNUMBER(IFERROR(SEARCH('Project Costing'!#REF!,Services!I1046,1),""))</f>
        <v>0</v>
      </c>
      <c r="B1039" s="174" t="str">
        <f>IF(A1039=1,COUNTIF($A$8:A1039,1),"")</f>
        <v/>
      </c>
      <c r="C1039" s="174"/>
      <c r="D1039" s="157">
        <f>IFERROR($C$8:INDEX($C$8:$C$3000,COUNTIF($C$8:$C$3000,"?*")),"")</f>
        <v>0</v>
      </c>
      <c r="E1039" s="174"/>
      <c r="F1039" s="174">
        <f>--ISNUMBER(IFERROR(SEARCH('Project Costing'!#REF!,Services!I1046,1),""))</f>
        <v>0</v>
      </c>
      <c r="G1039" s="174" t="str">
        <f>IF(F1039=1,COUNTIF($F$8:F1039,1),"")</f>
        <v/>
      </c>
      <c r="H1039" s="174"/>
      <c r="I1039" s="157">
        <f>IFERROR($H$8:INDEX($H$8:$H$3000,COUNTIF($H$8:$H$3000,"?*")),"")</f>
        <v>0</v>
      </c>
    </row>
    <row r="1040" spans="1:9" x14ac:dyDescent="0.25">
      <c r="A1040" s="174">
        <f>--ISNUMBER(IFERROR(SEARCH('Project Costing'!#REF!,Services!I1047,1),""))</f>
        <v>0</v>
      </c>
      <c r="B1040" s="174" t="str">
        <f>IF(A1040=1,COUNTIF($A$8:A1040,1),"")</f>
        <v/>
      </c>
      <c r="C1040" s="174"/>
      <c r="D1040" s="157">
        <f>IFERROR($C$8:INDEX($C$8:$C$3000,COUNTIF($C$8:$C$3000,"?*")),"")</f>
        <v>0</v>
      </c>
      <c r="E1040" s="174"/>
      <c r="F1040" s="174">
        <f>--ISNUMBER(IFERROR(SEARCH('Project Costing'!#REF!,Services!I1047,1),""))</f>
        <v>0</v>
      </c>
      <c r="G1040" s="174" t="str">
        <f>IF(F1040=1,COUNTIF($F$8:F1040,1),"")</f>
        <v/>
      </c>
      <c r="H1040" s="174"/>
      <c r="I1040" s="157">
        <f>IFERROR($H$8:INDEX($H$8:$H$3000,COUNTIF($H$8:$H$3000,"?*")),"")</f>
        <v>0</v>
      </c>
    </row>
    <row r="1041" spans="1:9" x14ac:dyDescent="0.25">
      <c r="A1041" s="174">
        <f>--ISNUMBER(IFERROR(SEARCH('Project Costing'!#REF!,Services!I1048,1),""))</f>
        <v>0</v>
      </c>
      <c r="B1041" s="174" t="str">
        <f>IF(A1041=1,COUNTIF($A$8:A1041,1),"")</f>
        <v/>
      </c>
      <c r="C1041" s="174"/>
      <c r="D1041" s="157">
        <f>IFERROR($C$8:INDEX($C$8:$C$3000,COUNTIF($C$8:$C$3000,"?*")),"")</f>
        <v>0</v>
      </c>
      <c r="E1041" s="174"/>
      <c r="F1041" s="174">
        <f>--ISNUMBER(IFERROR(SEARCH('Project Costing'!#REF!,Services!I1048,1),""))</f>
        <v>0</v>
      </c>
      <c r="G1041" s="174" t="str">
        <f>IF(F1041=1,COUNTIF($F$8:F1041,1),"")</f>
        <v/>
      </c>
      <c r="H1041" s="174"/>
      <c r="I1041" s="157">
        <f>IFERROR($H$8:INDEX($H$8:$H$3000,COUNTIF($H$8:$H$3000,"?*")),"")</f>
        <v>0</v>
      </c>
    </row>
    <row r="1042" spans="1:9" x14ac:dyDescent="0.25">
      <c r="A1042" s="174">
        <f>--ISNUMBER(IFERROR(SEARCH('Project Costing'!#REF!,Services!I1049,1),""))</f>
        <v>0</v>
      </c>
      <c r="B1042" s="174" t="str">
        <f>IF(A1042=1,COUNTIF($A$8:A1042,1),"")</f>
        <v/>
      </c>
      <c r="C1042" s="174"/>
      <c r="D1042" s="157">
        <f>IFERROR($C$8:INDEX($C$8:$C$3000,COUNTIF($C$8:$C$3000,"?*")),"")</f>
        <v>0</v>
      </c>
      <c r="E1042" s="174"/>
      <c r="F1042" s="174">
        <f>--ISNUMBER(IFERROR(SEARCH('Project Costing'!#REF!,Services!I1049,1),""))</f>
        <v>0</v>
      </c>
      <c r="G1042" s="174" t="str">
        <f>IF(F1042=1,COUNTIF($F$8:F1042,1),"")</f>
        <v/>
      </c>
      <c r="H1042" s="174"/>
      <c r="I1042" s="157">
        <f>IFERROR($H$8:INDEX($H$8:$H$3000,COUNTIF($H$8:$H$3000,"?*")),"")</f>
        <v>0</v>
      </c>
    </row>
    <row r="1043" spans="1:9" x14ac:dyDescent="0.25">
      <c r="A1043" s="174">
        <f>--ISNUMBER(IFERROR(SEARCH('Project Costing'!#REF!,Services!I1050,1),""))</f>
        <v>0</v>
      </c>
      <c r="B1043" s="174" t="str">
        <f>IF(A1043=1,COUNTIF($A$8:A1043,1),"")</f>
        <v/>
      </c>
      <c r="C1043" s="174"/>
      <c r="D1043" s="157">
        <f>IFERROR($C$8:INDEX($C$8:$C$3000,COUNTIF($C$8:$C$3000,"?*")),"")</f>
        <v>0</v>
      </c>
      <c r="E1043" s="174"/>
      <c r="F1043" s="174">
        <f>--ISNUMBER(IFERROR(SEARCH('Project Costing'!#REF!,Services!I1050,1),""))</f>
        <v>0</v>
      </c>
      <c r="G1043" s="174" t="str">
        <f>IF(F1043=1,COUNTIF($F$8:F1043,1),"")</f>
        <v/>
      </c>
      <c r="H1043" s="174"/>
      <c r="I1043" s="157">
        <f>IFERROR($H$8:INDEX($H$8:$H$3000,COUNTIF($H$8:$H$3000,"?*")),"")</f>
        <v>0</v>
      </c>
    </row>
    <row r="1044" spans="1:9" x14ac:dyDescent="0.25">
      <c r="A1044" s="174">
        <f>--ISNUMBER(IFERROR(SEARCH('Project Costing'!#REF!,Services!I1051,1),""))</f>
        <v>0</v>
      </c>
      <c r="B1044" s="174" t="str">
        <f>IF(A1044=1,COUNTIF($A$8:A1044,1),"")</f>
        <v/>
      </c>
      <c r="C1044" s="174"/>
      <c r="D1044" s="157">
        <f>IFERROR($C$8:INDEX($C$8:$C$3000,COUNTIF($C$8:$C$3000,"?*")),"")</f>
        <v>0</v>
      </c>
      <c r="E1044" s="174"/>
      <c r="F1044" s="174">
        <f>--ISNUMBER(IFERROR(SEARCH('Project Costing'!#REF!,Services!I1051,1),""))</f>
        <v>0</v>
      </c>
      <c r="G1044" s="174" t="str">
        <f>IF(F1044=1,COUNTIF($F$8:F1044,1),"")</f>
        <v/>
      </c>
      <c r="H1044" s="174"/>
      <c r="I1044" s="157">
        <f>IFERROR($H$8:INDEX($H$8:$H$3000,COUNTIF($H$8:$H$3000,"?*")),"")</f>
        <v>0</v>
      </c>
    </row>
    <row r="1045" spans="1:9" x14ac:dyDescent="0.25">
      <c r="A1045" s="174">
        <f>--ISNUMBER(IFERROR(SEARCH('Project Costing'!#REF!,Services!I1052,1),""))</f>
        <v>0</v>
      </c>
      <c r="B1045" s="174" t="str">
        <f>IF(A1045=1,COUNTIF($A$8:A1045,1),"")</f>
        <v/>
      </c>
      <c r="C1045" s="174"/>
      <c r="D1045" s="157">
        <f>IFERROR($C$8:INDEX($C$8:$C$3000,COUNTIF($C$8:$C$3000,"?*")),"")</f>
        <v>0</v>
      </c>
      <c r="E1045" s="174"/>
      <c r="F1045" s="174">
        <f>--ISNUMBER(IFERROR(SEARCH('Project Costing'!#REF!,Services!I1052,1),""))</f>
        <v>0</v>
      </c>
      <c r="G1045" s="174" t="str">
        <f>IF(F1045=1,COUNTIF($F$8:F1045,1),"")</f>
        <v/>
      </c>
      <c r="H1045" s="174"/>
      <c r="I1045" s="157">
        <f>IFERROR($H$8:INDEX($H$8:$H$3000,COUNTIF($H$8:$H$3000,"?*")),"")</f>
        <v>0</v>
      </c>
    </row>
    <row r="1046" spans="1:9" x14ac:dyDescent="0.25">
      <c r="A1046" s="174">
        <f>--ISNUMBER(IFERROR(SEARCH('Project Costing'!#REF!,Services!I1053,1),""))</f>
        <v>0</v>
      </c>
      <c r="B1046" s="174" t="str">
        <f>IF(A1046=1,COUNTIF($A$8:A1046,1),"")</f>
        <v/>
      </c>
      <c r="C1046" s="174"/>
      <c r="D1046" s="157">
        <f>IFERROR($C$8:INDEX($C$8:$C$3000,COUNTIF($C$8:$C$3000,"?*")),"")</f>
        <v>0</v>
      </c>
      <c r="E1046" s="174"/>
      <c r="F1046" s="174">
        <f>--ISNUMBER(IFERROR(SEARCH('Project Costing'!#REF!,Services!I1053,1),""))</f>
        <v>0</v>
      </c>
      <c r="G1046" s="174" t="str">
        <f>IF(F1046=1,COUNTIF($F$8:F1046,1),"")</f>
        <v/>
      </c>
      <c r="H1046" s="174"/>
      <c r="I1046" s="157">
        <f>IFERROR($H$8:INDEX($H$8:$H$3000,COUNTIF($H$8:$H$3000,"?*")),"")</f>
        <v>0</v>
      </c>
    </row>
    <row r="1047" spans="1:9" x14ac:dyDescent="0.25">
      <c r="A1047" s="174">
        <f>--ISNUMBER(IFERROR(SEARCH('Project Costing'!#REF!,Services!I1054,1),""))</f>
        <v>0</v>
      </c>
      <c r="B1047" s="174" t="str">
        <f>IF(A1047=1,COUNTIF($A$8:A1047,1),"")</f>
        <v/>
      </c>
      <c r="C1047" s="174"/>
      <c r="D1047" s="157">
        <f>IFERROR($C$8:INDEX($C$8:$C$3000,COUNTIF($C$8:$C$3000,"?*")),"")</f>
        <v>0</v>
      </c>
      <c r="E1047" s="174"/>
      <c r="F1047" s="174">
        <f>--ISNUMBER(IFERROR(SEARCH('Project Costing'!#REF!,Services!I1054,1),""))</f>
        <v>0</v>
      </c>
      <c r="G1047" s="174" t="str">
        <f>IF(F1047=1,COUNTIF($F$8:F1047,1),"")</f>
        <v/>
      </c>
      <c r="H1047" s="174"/>
      <c r="I1047" s="157">
        <f>IFERROR($H$8:INDEX($H$8:$H$3000,COUNTIF($H$8:$H$3000,"?*")),"")</f>
        <v>0</v>
      </c>
    </row>
    <row r="1048" spans="1:9" x14ac:dyDescent="0.25">
      <c r="A1048" s="174">
        <f>--ISNUMBER(IFERROR(SEARCH('Project Costing'!#REF!,Services!I1055,1),""))</f>
        <v>0</v>
      </c>
      <c r="B1048" s="174" t="str">
        <f>IF(A1048=1,COUNTIF($A$8:A1048,1),"")</f>
        <v/>
      </c>
      <c r="C1048" s="174"/>
      <c r="D1048" s="157">
        <f>IFERROR($C$8:INDEX($C$8:$C$3000,COUNTIF($C$8:$C$3000,"?*")),"")</f>
        <v>0</v>
      </c>
      <c r="E1048" s="174"/>
      <c r="F1048" s="174">
        <f>--ISNUMBER(IFERROR(SEARCH('Project Costing'!#REF!,Services!I1055,1),""))</f>
        <v>0</v>
      </c>
      <c r="G1048" s="174" t="str">
        <f>IF(F1048=1,COUNTIF($F$8:F1048,1),"")</f>
        <v/>
      </c>
      <c r="H1048" s="174"/>
      <c r="I1048" s="157">
        <f>IFERROR($H$8:INDEX($H$8:$H$3000,COUNTIF($H$8:$H$3000,"?*")),"")</f>
        <v>0</v>
      </c>
    </row>
    <row r="1049" spans="1:9" x14ac:dyDescent="0.25">
      <c r="A1049" s="174">
        <f>--ISNUMBER(IFERROR(SEARCH('Project Costing'!#REF!,Services!I1056,1),""))</f>
        <v>0</v>
      </c>
      <c r="B1049" s="174" t="str">
        <f>IF(A1049=1,COUNTIF($A$8:A1049,1),"")</f>
        <v/>
      </c>
      <c r="C1049" s="174"/>
      <c r="D1049" s="157">
        <f>IFERROR($C$8:INDEX($C$8:$C$3000,COUNTIF($C$8:$C$3000,"?*")),"")</f>
        <v>0</v>
      </c>
      <c r="E1049" s="174"/>
      <c r="F1049" s="174">
        <f>--ISNUMBER(IFERROR(SEARCH('Project Costing'!#REF!,Services!I1056,1),""))</f>
        <v>0</v>
      </c>
      <c r="G1049" s="174" t="str">
        <f>IF(F1049=1,COUNTIF($F$8:F1049,1),"")</f>
        <v/>
      </c>
      <c r="H1049" s="174"/>
      <c r="I1049" s="157">
        <f>IFERROR($H$8:INDEX($H$8:$H$3000,COUNTIF($H$8:$H$3000,"?*")),"")</f>
        <v>0</v>
      </c>
    </row>
    <row r="1050" spans="1:9" x14ac:dyDescent="0.25">
      <c r="A1050" s="174">
        <f>--ISNUMBER(IFERROR(SEARCH('Project Costing'!#REF!,Services!I1057,1),""))</f>
        <v>0</v>
      </c>
      <c r="B1050" s="174" t="str">
        <f>IF(A1050=1,COUNTIF($A$8:A1050,1),"")</f>
        <v/>
      </c>
      <c r="C1050" s="174"/>
      <c r="D1050" s="157">
        <f>IFERROR($C$8:INDEX($C$8:$C$3000,COUNTIF($C$8:$C$3000,"?*")),"")</f>
        <v>0</v>
      </c>
      <c r="E1050" s="174"/>
      <c r="F1050" s="174">
        <f>--ISNUMBER(IFERROR(SEARCH('Project Costing'!#REF!,Services!I1057,1),""))</f>
        <v>0</v>
      </c>
      <c r="G1050" s="174" t="str">
        <f>IF(F1050=1,COUNTIF($F$8:F1050,1),"")</f>
        <v/>
      </c>
      <c r="H1050" s="174"/>
      <c r="I1050" s="157">
        <f>IFERROR($H$8:INDEX($H$8:$H$3000,COUNTIF($H$8:$H$3000,"?*")),"")</f>
        <v>0</v>
      </c>
    </row>
    <row r="1051" spans="1:9" x14ac:dyDescent="0.25">
      <c r="A1051" s="174">
        <f>--ISNUMBER(IFERROR(SEARCH('Project Costing'!#REF!,Services!I1058,1),""))</f>
        <v>0</v>
      </c>
      <c r="B1051" s="174" t="str">
        <f>IF(A1051=1,COUNTIF($A$8:A1051,1),"")</f>
        <v/>
      </c>
      <c r="C1051" s="174"/>
      <c r="D1051" s="157">
        <f>IFERROR($C$8:INDEX($C$8:$C$3000,COUNTIF($C$8:$C$3000,"?*")),"")</f>
        <v>0</v>
      </c>
      <c r="E1051" s="174"/>
      <c r="F1051" s="174">
        <f>--ISNUMBER(IFERROR(SEARCH('Project Costing'!#REF!,Services!I1058,1),""))</f>
        <v>0</v>
      </c>
      <c r="G1051" s="174" t="str">
        <f>IF(F1051=1,COUNTIF($F$8:F1051,1),"")</f>
        <v/>
      </c>
      <c r="H1051" s="174"/>
      <c r="I1051" s="157">
        <f>IFERROR($H$8:INDEX($H$8:$H$3000,COUNTIF($H$8:$H$3000,"?*")),"")</f>
        <v>0</v>
      </c>
    </row>
    <row r="1052" spans="1:9" x14ac:dyDescent="0.25">
      <c r="A1052" s="174">
        <f>--ISNUMBER(IFERROR(SEARCH('Project Costing'!#REF!,Services!I1059,1),""))</f>
        <v>0</v>
      </c>
      <c r="B1052" s="174" t="str">
        <f>IF(A1052=1,COUNTIF($A$8:A1052,1),"")</f>
        <v/>
      </c>
      <c r="C1052" s="174"/>
      <c r="D1052" s="157">
        <f>IFERROR($C$8:INDEX($C$8:$C$3000,COUNTIF($C$8:$C$3000,"?*")),"")</f>
        <v>0</v>
      </c>
      <c r="E1052" s="174"/>
      <c r="F1052" s="174">
        <f>--ISNUMBER(IFERROR(SEARCH('Project Costing'!#REF!,Services!I1059,1),""))</f>
        <v>0</v>
      </c>
      <c r="G1052" s="174" t="str">
        <f>IF(F1052=1,COUNTIF($F$8:F1052,1),"")</f>
        <v/>
      </c>
      <c r="H1052" s="174"/>
      <c r="I1052" s="157">
        <f>IFERROR($H$8:INDEX($H$8:$H$3000,COUNTIF($H$8:$H$3000,"?*")),"")</f>
        <v>0</v>
      </c>
    </row>
    <row r="1053" spans="1:9" x14ac:dyDescent="0.25">
      <c r="A1053" s="174">
        <f>--ISNUMBER(IFERROR(SEARCH('Project Costing'!#REF!,Services!I1060,1),""))</f>
        <v>0</v>
      </c>
      <c r="B1053" s="174" t="str">
        <f>IF(A1053=1,COUNTIF($A$8:A1053,1),"")</f>
        <v/>
      </c>
      <c r="C1053" s="174"/>
      <c r="D1053" s="157">
        <f>IFERROR($C$8:INDEX($C$8:$C$3000,COUNTIF($C$8:$C$3000,"?*")),"")</f>
        <v>0</v>
      </c>
      <c r="E1053" s="174"/>
      <c r="F1053" s="174">
        <f>--ISNUMBER(IFERROR(SEARCH('Project Costing'!#REF!,Services!I1060,1),""))</f>
        <v>0</v>
      </c>
      <c r="G1053" s="174" t="str">
        <f>IF(F1053=1,COUNTIF($F$8:F1053,1),"")</f>
        <v/>
      </c>
      <c r="H1053" s="174"/>
      <c r="I1053" s="157">
        <f>IFERROR($H$8:INDEX($H$8:$H$3000,COUNTIF($H$8:$H$3000,"?*")),"")</f>
        <v>0</v>
      </c>
    </row>
    <row r="1054" spans="1:9" x14ac:dyDescent="0.25">
      <c r="A1054" s="174">
        <f>--ISNUMBER(IFERROR(SEARCH('Project Costing'!#REF!,Services!I1061,1),""))</f>
        <v>0</v>
      </c>
      <c r="B1054" s="174" t="str">
        <f>IF(A1054=1,COUNTIF($A$8:A1054,1),"")</f>
        <v/>
      </c>
      <c r="C1054" s="174"/>
      <c r="D1054" s="157">
        <f>IFERROR($C$8:INDEX($C$8:$C$3000,COUNTIF($C$8:$C$3000,"?*")),"")</f>
        <v>0</v>
      </c>
      <c r="E1054" s="174"/>
      <c r="F1054" s="174">
        <f>--ISNUMBER(IFERROR(SEARCH('Project Costing'!#REF!,Services!I1061,1),""))</f>
        <v>0</v>
      </c>
      <c r="G1054" s="174" t="str">
        <f>IF(F1054=1,COUNTIF($F$8:F1054,1),"")</f>
        <v/>
      </c>
      <c r="H1054" s="174"/>
      <c r="I1054" s="157">
        <f>IFERROR($H$8:INDEX($H$8:$H$3000,COUNTIF($H$8:$H$3000,"?*")),"")</f>
        <v>0</v>
      </c>
    </row>
    <row r="1055" spans="1:9" x14ac:dyDescent="0.25">
      <c r="A1055" s="174">
        <f>--ISNUMBER(IFERROR(SEARCH('Project Costing'!#REF!,Services!I1062,1),""))</f>
        <v>0</v>
      </c>
      <c r="B1055" s="174" t="str">
        <f>IF(A1055=1,COUNTIF($A$8:A1055,1),"")</f>
        <v/>
      </c>
      <c r="C1055" s="174"/>
      <c r="D1055" s="157">
        <f>IFERROR($C$8:INDEX($C$8:$C$3000,COUNTIF($C$8:$C$3000,"?*")),"")</f>
        <v>0</v>
      </c>
      <c r="E1055" s="174"/>
      <c r="F1055" s="174">
        <f>--ISNUMBER(IFERROR(SEARCH('Project Costing'!#REF!,Services!I1062,1),""))</f>
        <v>0</v>
      </c>
      <c r="G1055" s="174" t="str">
        <f>IF(F1055=1,COUNTIF($F$8:F1055,1),"")</f>
        <v/>
      </c>
      <c r="H1055" s="174"/>
      <c r="I1055" s="157">
        <f>IFERROR($H$8:INDEX($H$8:$H$3000,COUNTIF($H$8:$H$3000,"?*")),"")</f>
        <v>0</v>
      </c>
    </row>
    <row r="1056" spans="1:9" x14ac:dyDescent="0.25">
      <c r="A1056" s="174">
        <f>--ISNUMBER(IFERROR(SEARCH('Project Costing'!#REF!,Services!I1063,1),""))</f>
        <v>0</v>
      </c>
      <c r="B1056" s="174" t="str">
        <f>IF(A1056=1,COUNTIF($A$8:A1056,1),"")</f>
        <v/>
      </c>
      <c r="C1056" s="174"/>
      <c r="D1056" s="157">
        <f>IFERROR($C$8:INDEX($C$8:$C$3000,COUNTIF($C$8:$C$3000,"?*")),"")</f>
        <v>0</v>
      </c>
      <c r="E1056" s="174"/>
      <c r="F1056" s="174">
        <f>--ISNUMBER(IFERROR(SEARCH('Project Costing'!#REF!,Services!I1063,1),""))</f>
        <v>0</v>
      </c>
      <c r="G1056" s="174" t="str">
        <f>IF(F1056=1,COUNTIF($F$8:F1056,1),"")</f>
        <v/>
      </c>
      <c r="H1056" s="174"/>
      <c r="I1056" s="157">
        <f>IFERROR($H$8:INDEX($H$8:$H$3000,COUNTIF($H$8:$H$3000,"?*")),"")</f>
        <v>0</v>
      </c>
    </row>
    <row r="1057" spans="1:9" x14ac:dyDescent="0.25">
      <c r="A1057" s="174">
        <f>--ISNUMBER(IFERROR(SEARCH('Project Costing'!#REF!,Services!I1064,1),""))</f>
        <v>0</v>
      </c>
      <c r="B1057" s="174" t="str">
        <f>IF(A1057=1,COUNTIF($A$8:A1057,1),"")</f>
        <v/>
      </c>
      <c r="C1057" s="174"/>
      <c r="D1057" s="157">
        <f>IFERROR($C$8:INDEX($C$8:$C$3000,COUNTIF($C$8:$C$3000,"?*")),"")</f>
        <v>0</v>
      </c>
      <c r="E1057" s="174"/>
      <c r="F1057" s="174">
        <f>--ISNUMBER(IFERROR(SEARCH('Project Costing'!#REF!,Services!I1064,1),""))</f>
        <v>0</v>
      </c>
      <c r="G1057" s="174" t="str">
        <f>IF(F1057=1,COUNTIF($F$8:F1057,1),"")</f>
        <v/>
      </c>
      <c r="H1057" s="174"/>
      <c r="I1057" s="157">
        <f>IFERROR($H$8:INDEX($H$8:$H$3000,COUNTIF($H$8:$H$3000,"?*")),"")</f>
        <v>0</v>
      </c>
    </row>
    <row r="1058" spans="1:9" x14ac:dyDescent="0.25">
      <c r="A1058" s="174">
        <f>--ISNUMBER(IFERROR(SEARCH('Project Costing'!#REF!,Services!I1065,1),""))</f>
        <v>0</v>
      </c>
      <c r="B1058" s="174" t="str">
        <f>IF(A1058=1,COUNTIF($A$8:A1058,1),"")</f>
        <v/>
      </c>
      <c r="C1058" s="174"/>
      <c r="D1058" s="157">
        <f>IFERROR($C$8:INDEX($C$8:$C$3000,COUNTIF($C$8:$C$3000,"?*")),"")</f>
        <v>0</v>
      </c>
      <c r="E1058" s="174"/>
      <c r="F1058" s="174">
        <f>--ISNUMBER(IFERROR(SEARCH('Project Costing'!#REF!,Services!I1065,1),""))</f>
        <v>0</v>
      </c>
      <c r="G1058" s="174" t="str">
        <f>IF(F1058=1,COUNTIF($F$8:F1058,1),"")</f>
        <v/>
      </c>
      <c r="H1058" s="174"/>
      <c r="I1058" s="157">
        <f>IFERROR($H$8:INDEX($H$8:$H$3000,COUNTIF($H$8:$H$3000,"?*")),"")</f>
        <v>0</v>
      </c>
    </row>
    <row r="1059" spans="1:9" x14ac:dyDescent="0.25">
      <c r="A1059" s="174">
        <f>--ISNUMBER(IFERROR(SEARCH('Project Costing'!#REF!,Services!I1066,1),""))</f>
        <v>0</v>
      </c>
      <c r="B1059" s="174" t="str">
        <f>IF(A1059=1,COUNTIF($A$8:A1059,1),"")</f>
        <v/>
      </c>
      <c r="C1059" s="174"/>
      <c r="D1059" s="157">
        <f>IFERROR($C$8:INDEX($C$8:$C$3000,COUNTIF($C$8:$C$3000,"?*")),"")</f>
        <v>0</v>
      </c>
      <c r="E1059" s="174"/>
      <c r="F1059" s="174">
        <f>--ISNUMBER(IFERROR(SEARCH('Project Costing'!#REF!,Services!I1066,1),""))</f>
        <v>0</v>
      </c>
      <c r="G1059" s="174" t="str">
        <f>IF(F1059=1,COUNTIF($F$8:F1059,1),"")</f>
        <v/>
      </c>
      <c r="H1059" s="174"/>
      <c r="I1059" s="157">
        <f>IFERROR($H$8:INDEX($H$8:$H$3000,COUNTIF($H$8:$H$3000,"?*")),"")</f>
        <v>0</v>
      </c>
    </row>
    <row r="1060" spans="1:9" x14ac:dyDescent="0.25">
      <c r="A1060" s="174">
        <f>--ISNUMBER(IFERROR(SEARCH('Project Costing'!#REF!,Services!I1067,1),""))</f>
        <v>0</v>
      </c>
      <c r="B1060" s="174" t="str">
        <f>IF(A1060=1,COUNTIF($A$8:A1060,1),"")</f>
        <v/>
      </c>
      <c r="C1060" s="174"/>
      <c r="D1060" s="157">
        <f>IFERROR($C$8:INDEX($C$8:$C$3000,COUNTIF($C$8:$C$3000,"?*")),"")</f>
        <v>0</v>
      </c>
      <c r="E1060" s="174"/>
      <c r="F1060" s="174">
        <f>--ISNUMBER(IFERROR(SEARCH('Project Costing'!#REF!,Services!I1067,1),""))</f>
        <v>0</v>
      </c>
      <c r="G1060" s="174" t="str">
        <f>IF(F1060=1,COUNTIF($F$8:F1060,1),"")</f>
        <v/>
      </c>
      <c r="H1060" s="174"/>
      <c r="I1060" s="157">
        <f>IFERROR($H$8:INDEX($H$8:$H$3000,COUNTIF($H$8:$H$3000,"?*")),"")</f>
        <v>0</v>
      </c>
    </row>
    <row r="1061" spans="1:9" x14ac:dyDescent="0.25">
      <c r="A1061" s="174">
        <f>--ISNUMBER(IFERROR(SEARCH('Project Costing'!#REF!,Services!I1068,1),""))</f>
        <v>0</v>
      </c>
      <c r="B1061" s="174" t="str">
        <f>IF(A1061=1,COUNTIF($A$8:A1061,1),"")</f>
        <v/>
      </c>
      <c r="C1061" s="174"/>
      <c r="D1061" s="157">
        <f>IFERROR($C$8:INDEX($C$8:$C$3000,COUNTIF($C$8:$C$3000,"?*")),"")</f>
        <v>0</v>
      </c>
      <c r="E1061" s="174"/>
      <c r="F1061" s="174">
        <f>--ISNUMBER(IFERROR(SEARCH('Project Costing'!#REF!,Services!I1068,1),""))</f>
        <v>0</v>
      </c>
      <c r="G1061" s="174" t="str">
        <f>IF(F1061=1,COUNTIF($F$8:F1061,1),"")</f>
        <v/>
      </c>
      <c r="H1061" s="174"/>
      <c r="I1061" s="157">
        <f>IFERROR($H$8:INDEX($H$8:$H$3000,COUNTIF($H$8:$H$3000,"?*")),"")</f>
        <v>0</v>
      </c>
    </row>
    <row r="1062" spans="1:9" x14ac:dyDescent="0.25">
      <c r="A1062" s="174">
        <f>--ISNUMBER(IFERROR(SEARCH('Project Costing'!#REF!,Services!I1069,1),""))</f>
        <v>0</v>
      </c>
      <c r="B1062" s="174" t="str">
        <f>IF(A1062=1,COUNTIF($A$8:A1062,1),"")</f>
        <v/>
      </c>
      <c r="C1062" s="174"/>
      <c r="D1062" s="157">
        <f>IFERROR($C$8:INDEX($C$8:$C$3000,COUNTIF($C$8:$C$3000,"?*")),"")</f>
        <v>0</v>
      </c>
      <c r="E1062" s="174"/>
      <c r="F1062" s="174">
        <f>--ISNUMBER(IFERROR(SEARCH('Project Costing'!#REF!,Services!I1069,1),""))</f>
        <v>0</v>
      </c>
      <c r="G1062" s="174" t="str">
        <f>IF(F1062=1,COUNTIF($F$8:F1062,1),"")</f>
        <v/>
      </c>
      <c r="H1062" s="174"/>
      <c r="I1062" s="157">
        <f>IFERROR($H$8:INDEX($H$8:$H$3000,COUNTIF($H$8:$H$3000,"?*")),"")</f>
        <v>0</v>
      </c>
    </row>
    <row r="1063" spans="1:9" x14ac:dyDescent="0.25">
      <c r="A1063" s="174">
        <f>--ISNUMBER(IFERROR(SEARCH('Project Costing'!#REF!,Services!I1070,1),""))</f>
        <v>0</v>
      </c>
      <c r="B1063" s="174" t="str">
        <f>IF(A1063=1,COUNTIF($A$8:A1063,1),"")</f>
        <v/>
      </c>
      <c r="C1063" s="174"/>
      <c r="D1063" s="157">
        <f>IFERROR($C$8:INDEX($C$8:$C$3000,COUNTIF($C$8:$C$3000,"?*")),"")</f>
        <v>0</v>
      </c>
      <c r="E1063" s="174"/>
      <c r="F1063" s="174">
        <f>--ISNUMBER(IFERROR(SEARCH('Project Costing'!#REF!,Services!I1070,1),""))</f>
        <v>0</v>
      </c>
      <c r="G1063" s="174" t="str">
        <f>IF(F1063=1,COUNTIF($F$8:F1063,1),"")</f>
        <v/>
      </c>
      <c r="H1063" s="174"/>
      <c r="I1063" s="157">
        <f>IFERROR($H$8:INDEX($H$8:$H$3000,COUNTIF($H$8:$H$3000,"?*")),"")</f>
        <v>0</v>
      </c>
    </row>
    <row r="1064" spans="1:9" x14ac:dyDescent="0.25">
      <c r="A1064" s="174">
        <f>--ISNUMBER(IFERROR(SEARCH('Project Costing'!#REF!,Services!I1071,1),""))</f>
        <v>0</v>
      </c>
      <c r="B1064" s="174" t="str">
        <f>IF(A1064=1,COUNTIF($A$8:A1064,1),"")</f>
        <v/>
      </c>
      <c r="C1064" s="174"/>
      <c r="D1064" s="157">
        <f>IFERROR($C$8:INDEX($C$8:$C$3000,COUNTIF($C$8:$C$3000,"?*")),"")</f>
        <v>0</v>
      </c>
      <c r="E1064" s="174"/>
      <c r="F1064" s="174">
        <f>--ISNUMBER(IFERROR(SEARCH('Project Costing'!#REF!,Services!I1071,1),""))</f>
        <v>0</v>
      </c>
      <c r="G1064" s="174" t="str">
        <f>IF(F1064=1,COUNTIF($F$8:F1064,1),"")</f>
        <v/>
      </c>
      <c r="H1064" s="174"/>
      <c r="I1064" s="157">
        <f>IFERROR($H$8:INDEX($H$8:$H$3000,COUNTIF($H$8:$H$3000,"?*")),"")</f>
        <v>0</v>
      </c>
    </row>
    <row r="1065" spans="1:9" x14ac:dyDescent="0.25">
      <c r="A1065" s="174">
        <f>--ISNUMBER(IFERROR(SEARCH('Project Costing'!#REF!,Services!I1072,1),""))</f>
        <v>0</v>
      </c>
      <c r="B1065" s="174" t="str">
        <f>IF(A1065=1,COUNTIF($A$8:A1065,1),"")</f>
        <v/>
      </c>
      <c r="C1065" s="174"/>
      <c r="D1065" s="157">
        <f>IFERROR($C$8:INDEX($C$8:$C$3000,COUNTIF($C$8:$C$3000,"?*")),"")</f>
        <v>0</v>
      </c>
      <c r="E1065" s="174"/>
      <c r="F1065" s="174">
        <f>--ISNUMBER(IFERROR(SEARCH('Project Costing'!#REF!,Services!I1072,1),""))</f>
        <v>0</v>
      </c>
      <c r="G1065" s="174" t="str">
        <f>IF(F1065=1,COUNTIF($F$8:F1065,1),"")</f>
        <v/>
      </c>
      <c r="H1065" s="174"/>
      <c r="I1065" s="157">
        <f>IFERROR($H$8:INDEX($H$8:$H$3000,COUNTIF($H$8:$H$3000,"?*")),"")</f>
        <v>0</v>
      </c>
    </row>
    <row r="1066" spans="1:9" x14ac:dyDescent="0.25">
      <c r="A1066" s="174">
        <f>--ISNUMBER(IFERROR(SEARCH('Project Costing'!#REF!,Services!I1073,1),""))</f>
        <v>0</v>
      </c>
      <c r="B1066" s="174" t="str">
        <f>IF(A1066=1,COUNTIF($A$8:A1066,1),"")</f>
        <v/>
      </c>
      <c r="C1066" s="174"/>
      <c r="D1066" s="157">
        <f>IFERROR($C$8:INDEX($C$8:$C$3000,COUNTIF($C$8:$C$3000,"?*")),"")</f>
        <v>0</v>
      </c>
      <c r="E1066" s="174"/>
      <c r="F1066" s="174">
        <f>--ISNUMBER(IFERROR(SEARCH('Project Costing'!#REF!,Services!I1073,1),""))</f>
        <v>0</v>
      </c>
      <c r="G1066" s="174" t="str">
        <f>IF(F1066=1,COUNTIF($F$8:F1066,1),"")</f>
        <v/>
      </c>
      <c r="H1066" s="174"/>
      <c r="I1066" s="157">
        <f>IFERROR($H$8:INDEX($H$8:$H$3000,COUNTIF($H$8:$H$3000,"?*")),"")</f>
        <v>0</v>
      </c>
    </row>
    <row r="1067" spans="1:9" x14ac:dyDescent="0.25">
      <c r="A1067" s="174">
        <f>--ISNUMBER(IFERROR(SEARCH('Project Costing'!#REF!,Services!I1074,1),""))</f>
        <v>0</v>
      </c>
      <c r="B1067" s="174" t="str">
        <f>IF(A1067=1,COUNTIF($A$8:A1067,1),"")</f>
        <v/>
      </c>
      <c r="C1067" s="174"/>
      <c r="D1067" s="157">
        <f>IFERROR($C$8:INDEX($C$8:$C$3000,COUNTIF($C$8:$C$3000,"?*")),"")</f>
        <v>0</v>
      </c>
      <c r="E1067" s="174"/>
      <c r="F1067" s="174">
        <f>--ISNUMBER(IFERROR(SEARCH('Project Costing'!#REF!,Services!I1074,1),""))</f>
        <v>0</v>
      </c>
      <c r="G1067" s="174" t="str">
        <f>IF(F1067=1,COUNTIF($F$8:F1067,1),"")</f>
        <v/>
      </c>
      <c r="H1067" s="174"/>
      <c r="I1067" s="157">
        <f>IFERROR($H$8:INDEX($H$8:$H$3000,COUNTIF($H$8:$H$3000,"?*")),"")</f>
        <v>0</v>
      </c>
    </row>
    <row r="1068" spans="1:9" x14ac:dyDescent="0.25">
      <c r="A1068" s="174">
        <f>--ISNUMBER(IFERROR(SEARCH('Project Costing'!#REF!,Services!I1075,1),""))</f>
        <v>0</v>
      </c>
      <c r="B1068" s="174" t="str">
        <f>IF(A1068=1,COUNTIF($A$8:A1068,1),"")</f>
        <v/>
      </c>
      <c r="C1068" s="174"/>
      <c r="D1068" s="157">
        <f>IFERROR($C$8:INDEX($C$8:$C$3000,COUNTIF($C$8:$C$3000,"?*")),"")</f>
        <v>0</v>
      </c>
      <c r="E1068" s="174"/>
      <c r="F1068" s="174">
        <f>--ISNUMBER(IFERROR(SEARCH('Project Costing'!#REF!,Services!I1075,1),""))</f>
        <v>0</v>
      </c>
      <c r="G1068" s="174" t="str">
        <f>IF(F1068=1,COUNTIF($F$8:F1068,1),"")</f>
        <v/>
      </c>
      <c r="H1068" s="174"/>
      <c r="I1068" s="157">
        <f>IFERROR($H$8:INDEX($H$8:$H$3000,COUNTIF($H$8:$H$3000,"?*")),"")</f>
        <v>0</v>
      </c>
    </row>
    <row r="1069" spans="1:9" x14ac:dyDescent="0.25">
      <c r="A1069" s="174">
        <f>--ISNUMBER(IFERROR(SEARCH('Project Costing'!#REF!,Services!I1076,1),""))</f>
        <v>0</v>
      </c>
      <c r="B1069" s="174" t="str">
        <f>IF(A1069=1,COUNTIF($A$8:A1069,1),"")</f>
        <v/>
      </c>
      <c r="C1069" s="174"/>
      <c r="D1069" s="157">
        <f>IFERROR($C$8:INDEX($C$8:$C$3000,COUNTIF($C$8:$C$3000,"?*")),"")</f>
        <v>0</v>
      </c>
      <c r="E1069" s="174"/>
      <c r="F1069" s="174">
        <f>--ISNUMBER(IFERROR(SEARCH('Project Costing'!#REF!,Services!I1076,1),""))</f>
        <v>0</v>
      </c>
      <c r="G1069" s="174" t="str">
        <f>IF(F1069=1,COUNTIF($F$8:F1069,1),"")</f>
        <v/>
      </c>
      <c r="H1069" s="174"/>
      <c r="I1069" s="157">
        <f>IFERROR($H$8:INDEX($H$8:$H$3000,COUNTIF($H$8:$H$3000,"?*")),"")</f>
        <v>0</v>
      </c>
    </row>
    <row r="1070" spans="1:9" x14ac:dyDescent="0.25">
      <c r="A1070" s="174">
        <f>--ISNUMBER(IFERROR(SEARCH('Project Costing'!#REF!,Services!I1077,1),""))</f>
        <v>0</v>
      </c>
      <c r="B1070" s="174" t="str">
        <f>IF(A1070=1,COUNTIF($A$8:A1070,1),"")</f>
        <v/>
      </c>
      <c r="C1070" s="174"/>
      <c r="D1070" s="157">
        <f>IFERROR($C$8:INDEX($C$8:$C$3000,COUNTIF($C$8:$C$3000,"?*")),"")</f>
        <v>0</v>
      </c>
      <c r="E1070" s="174"/>
      <c r="F1070" s="174">
        <f>--ISNUMBER(IFERROR(SEARCH('Project Costing'!#REF!,Services!I1077,1),""))</f>
        <v>0</v>
      </c>
      <c r="G1070" s="174" t="str">
        <f>IF(F1070=1,COUNTIF($F$8:F1070,1),"")</f>
        <v/>
      </c>
      <c r="H1070" s="174"/>
      <c r="I1070" s="157">
        <f>IFERROR($H$8:INDEX($H$8:$H$3000,COUNTIF($H$8:$H$3000,"?*")),"")</f>
        <v>0</v>
      </c>
    </row>
    <row r="1071" spans="1:9" x14ac:dyDescent="0.25">
      <c r="A1071" s="174">
        <f>--ISNUMBER(IFERROR(SEARCH('Project Costing'!#REF!,Services!I1078,1),""))</f>
        <v>0</v>
      </c>
      <c r="B1071" s="174" t="str">
        <f>IF(A1071=1,COUNTIF($A$8:A1071,1),"")</f>
        <v/>
      </c>
      <c r="C1071" s="174"/>
      <c r="D1071" s="157">
        <f>IFERROR($C$8:INDEX($C$8:$C$3000,COUNTIF($C$8:$C$3000,"?*")),"")</f>
        <v>0</v>
      </c>
      <c r="E1071" s="174"/>
      <c r="F1071" s="174">
        <f>--ISNUMBER(IFERROR(SEARCH('Project Costing'!#REF!,Services!I1078,1),""))</f>
        <v>0</v>
      </c>
      <c r="G1071" s="174" t="str">
        <f>IF(F1071=1,COUNTIF($F$8:F1071,1),"")</f>
        <v/>
      </c>
      <c r="H1071" s="174"/>
      <c r="I1071" s="157">
        <f>IFERROR($H$8:INDEX($H$8:$H$3000,COUNTIF($H$8:$H$3000,"?*")),"")</f>
        <v>0</v>
      </c>
    </row>
    <row r="1072" spans="1:9" x14ac:dyDescent="0.25">
      <c r="A1072" s="174">
        <f>--ISNUMBER(IFERROR(SEARCH('Project Costing'!#REF!,Services!I1079,1),""))</f>
        <v>0</v>
      </c>
      <c r="B1072" s="174" t="str">
        <f>IF(A1072=1,COUNTIF($A$8:A1072,1),"")</f>
        <v/>
      </c>
      <c r="C1072" s="174"/>
      <c r="D1072" s="157">
        <f>IFERROR($C$8:INDEX($C$8:$C$3000,COUNTIF($C$8:$C$3000,"?*")),"")</f>
        <v>0</v>
      </c>
      <c r="E1072" s="174"/>
      <c r="F1072" s="174">
        <f>--ISNUMBER(IFERROR(SEARCH('Project Costing'!#REF!,Services!I1079,1),""))</f>
        <v>0</v>
      </c>
      <c r="G1072" s="174" t="str">
        <f>IF(F1072=1,COUNTIF($F$8:F1072,1),"")</f>
        <v/>
      </c>
      <c r="H1072" s="174"/>
      <c r="I1072" s="157">
        <f>IFERROR($H$8:INDEX($H$8:$H$3000,COUNTIF($H$8:$H$3000,"?*")),"")</f>
        <v>0</v>
      </c>
    </row>
    <row r="1073" spans="1:9" x14ac:dyDescent="0.25">
      <c r="A1073" s="174">
        <f>--ISNUMBER(IFERROR(SEARCH('Project Costing'!#REF!,Services!I1080,1),""))</f>
        <v>0</v>
      </c>
      <c r="B1073" s="174" t="str">
        <f>IF(A1073=1,COUNTIF($A$8:A1073,1),"")</f>
        <v/>
      </c>
      <c r="C1073" s="174"/>
      <c r="D1073" s="157">
        <f>IFERROR($C$8:INDEX($C$8:$C$3000,COUNTIF($C$8:$C$3000,"?*")),"")</f>
        <v>0</v>
      </c>
      <c r="E1073" s="174"/>
      <c r="F1073" s="174">
        <f>--ISNUMBER(IFERROR(SEARCH('Project Costing'!#REF!,Services!I1080,1),""))</f>
        <v>0</v>
      </c>
      <c r="G1073" s="174" t="str">
        <f>IF(F1073=1,COUNTIF($F$8:F1073,1),"")</f>
        <v/>
      </c>
      <c r="H1073" s="174"/>
      <c r="I1073" s="157">
        <f>IFERROR($H$8:INDEX($H$8:$H$3000,COUNTIF($H$8:$H$3000,"?*")),"")</f>
        <v>0</v>
      </c>
    </row>
    <row r="1074" spans="1:9" x14ac:dyDescent="0.25">
      <c r="A1074" s="174">
        <f>--ISNUMBER(IFERROR(SEARCH('Project Costing'!#REF!,Services!I1081,1),""))</f>
        <v>0</v>
      </c>
      <c r="B1074" s="174" t="str">
        <f>IF(A1074=1,COUNTIF($A$8:A1074,1),"")</f>
        <v/>
      </c>
      <c r="C1074" s="174"/>
      <c r="D1074" s="157">
        <f>IFERROR($C$8:INDEX($C$8:$C$3000,COUNTIF($C$8:$C$3000,"?*")),"")</f>
        <v>0</v>
      </c>
      <c r="E1074" s="174"/>
      <c r="F1074" s="174">
        <f>--ISNUMBER(IFERROR(SEARCH('Project Costing'!#REF!,Services!I1081,1),""))</f>
        <v>0</v>
      </c>
      <c r="G1074" s="174" t="str">
        <f>IF(F1074=1,COUNTIF($F$8:F1074,1),"")</f>
        <v/>
      </c>
      <c r="H1074" s="174"/>
      <c r="I1074" s="157">
        <f>IFERROR($H$8:INDEX($H$8:$H$3000,COUNTIF($H$8:$H$3000,"?*")),"")</f>
        <v>0</v>
      </c>
    </row>
    <row r="1075" spans="1:9" x14ac:dyDescent="0.25">
      <c r="A1075" s="174">
        <f>--ISNUMBER(IFERROR(SEARCH('Project Costing'!#REF!,Services!I1082,1),""))</f>
        <v>0</v>
      </c>
      <c r="B1075" s="174" t="str">
        <f>IF(A1075=1,COUNTIF($A$8:A1075,1),"")</f>
        <v/>
      </c>
      <c r="C1075" s="174"/>
      <c r="D1075" s="157">
        <f>IFERROR($C$8:INDEX($C$8:$C$3000,COUNTIF($C$8:$C$3000,"?*")),"")</f>
        <v>0</v>
      </c>
      <c r="E1075" s="174"/>
      <c r="F1075" s="174">
        <f>--ISNUMBER(IFERROR(SEARCH('Project Costing'!#REF!,Services!I1082,1),""))</f>
        <v>0</v>
      </c>
      <c r="G1075" s="174" t="str">
        <f>IF(F1075=1,COUNTIF($F$8:F1075,1),"")</f>
        <v/>
      </c>
      <c r="H1075" s="174"/>
      <c r="I1075" s="157">
        <f>IFERROR($H$8:INDEX($H$8:$H$3000,COUNTIF($H$8:$H$3000,"?*")),"")</f>
        <v>0</v>
      </c>
    </row>
    <row r="1076" spans="1:9" x14ac:dyDescent="0.25">
      <c r="A1076" s="174">
        <f>--ISNUMBER(IFERROR(SEARCH('Project Costing'!#REF!,Services!I1083,1),""))</f>
        <v>0</v>
      </c>
      <c r="B1076" s="174" t="str">
        <f>IF(A1076=1,COUNTIF($A$8:A1076,1),"")</f>
        <v/>
      </c>
      <c r="C1076" s="174"/>
      <c r="D1076" s="157">
        <f>IFERROR($C$8:INDEX($C$8:$C$3000,COUNTIF($C$8:$C$3000,"?*")),"")</f>
        <v>0</v>
      </c>
      <c r="E1076" s="174"/>
      <c r="F1076" s="174">
        <f>--ISNUMBER(IFERROR(SEARCH('Project Costing'!#REF!,Services!I1083,1),""))</f>
        <v>0</v>
      </c>
      <c r="G1076" s="174" t="str">
        <f>IF(F1076=1,COUNTIF($F$8:F1076,1),"")</f>
        <v/>
      </c>
      <c r="H1076" s="174"/>
      <c r="I1076" s="157">
        <f>IFERROR($H$8:INDEX($H$8:$H$3000,COUNTIF($H$8:$H$3000,"?*")),"")</f>
        <v>0</v>
      </c>
    </row>
    <row r="1077" spans="1:9" x14ac:dyDescent="0.25">
      <c r="A1077" s="174">
        <f>--ISNUMBER(IFERROR(SEARCH('Project Costing'!#REF!,Services!I1084,1),""))</f>
        <v>0</v>
      </c>
      <c r="B1077" s="174" t="str">
        <f>IF(A1077=1,COUNTIF($A$8:A1077,1),"")</f>
        <v/>
      </c>
      <c r="C1077" s="174"/>
      <c r="D1077" s="157">
        <f>IFERROR($C$8:INDEX($C$8:$C$3000,COUNTIF($C$8:$C$3000,"?*")),"")</f>
        <v>0</v>
      </c>
      <c r="E1077" s="174"/>
      <c r="F1077" s="174">
        <f>--ISNUMBER(IFERROR(SEARCH('Project Costing'!#REF!,Services!I1084,1),""))</f>
        <v>0</v>
      </c>
      <c r="G1077" s="174" t="str">
        <f>IF(F1077=1,COUNTIF($F$8:F1077,1),"")</f>
        <v/>
      </c>
      <c r="H1077" s="174"/>
      <c r="I1077" s="157">
        <f>IFERROR($H$8:INDEX($H$8:$H$3000,COUNTIF($H$8:$H$3000,"?*")),"")</f>
        <v>0</v>
      </c>
    </row>
    <row r="1078" spans="1:9" x14ac:dyDescent="0.25">
      <c r="A1078" s="174">
        <f>--ISNUMBER(IFERROR(SEARCH('Project Costing'!#REF!,Services!I1085,1),""))</f>
        <v>0</v>
      </c>
      <c r="B1078" s="174" t="str">
        <f>IF(A1078=1,COUNTIF($A$8:A1078,1),"")</f>
        <v/>
      </c>
      <c r="C1078" s="174"/>
      <c r="D1078" s="157">
        <f>IFERROR($C$8:INDEX($C$8:$C$3000,COUNTIF($C$8:$C$3000,"?*")),"")</f>
        <v>0</v>
      </c>
      <c r="E1078" s="174"/>
      <c r="F1078" s="174">
        <f>--ISNUMBER(IFERROR(SEARCH('Project Costing'!#REF!,Services!I1085,1),""))</f>
        <v>0</v>
      </c>
      <c r="G1078" s="174" t="str">
        <f>IF(F1078=1,COUNTIF($F$8:F1078,1),"")</f>
        <v/>
      </c>
      <c r="H1078" s="174"/>
      <c r="I1078" s="157">
        <f>IFERROR($H$8:INDEX($H$8:$H$3000,COUNTIF($H$8:$H$3000,"?*")),"")</f>
        <v>0</v>
      </c>
    </row>
    <row r="1079" spans="1:9" x14ac:dyDescent="0.25">
      <c r="A1079" s="174">
        <f>--ISNUMBER(IFERROR(SEARCH('Project Costing'!#REF!,Services!I1086,1),""))</f>
        <v>0</v>
      </c>
      <c r="B1079" s="174" t="str">
        <f>IF(A1079=1,COUNTIF($A$8:A1079,1),"")</f>
        <v/>
      </c>
      <c r="C1079" s="174"/>
      <c r="D1079" s="157">
        <f>IFERROR($C$8:INDEX($C$8:$C$3000,COUNTIF($C$8:$C$3000,"?*")),"")</f>
        <v>0</v>
      </c>
      <c r="E1079" s="174"/>
      <c r="F1079" s="174">
        <f>--ISNUMBER(IFERROR(SEARCH('Project Costing'!#REF!,Services!I1086,1),""))</f>
        <v>0</v>
      </c>
      <c r="G1079" s="174" t="str">
        <f>IF(F1079=1,COUNTIF($F$8:F1079,1),"")</f>
        <v/>
      </c>
      <c r="H1079" s="174"/>
      <c r="I1079" s="157">
        <f>IFERROR($H$8:INDEX($H$8:$H$3000,COUNTIF($H$8:$H$3000,"?*")),"")</f>
        <v>0</v>
      </c>
    </row>
    <row r="1080" spans="1:9" x14ac:dyDescent="0.25">
      <c r="A1080" s="174">
        <f>--ISNUMBER(IFERROR(SEARCH('Project Costing'!#REF!,Services!I1087,1),""))</f>
        <v>0</v>
      </c>
      <c r="B1080" s="174" t="str">
        <f>IF(A1080=1,COUNTIF($A$8:A1080,1),"")</f>
        <v/>
      </c>
      <c r="C1080" s="174"/>
      <c r="D1080" s="157">
        <f>IFERROR($C$8:INDEX($C$8:$C$3000,COUNTIF($C$8:$C$3000,"?*")),"")</f>
        <v>0</v>
      </c>
      <c r="E1080" s="174"/>
      <c r="F1080" s="174">
        <f>--ISNUMBER(IFERROR(SEARCH('Project Costing'!#REF!,Services!I1087,1),""))</f>
        <v>0</v>
      </c>
      <c r="G1080" s="174" t="str">
        <f>IF(F1080=1,COUNTIF($F$8:F1080,1),"")</f>
        <v/>
      </c>
      <c r="H1080" s="174"/>
      <c r="I1080" s="157">
        <f>IFERROR($H$8:INDEX($H$8:$H$3000,COUNTIF($H$8:$H$3000,"?*")),"")</f>
        <v>0</v>
      </c>
    </row>
    <row r="1081" spans="1:9" x14ac:dyDescent="0.25">
      <c r="A1081" s="174">
        <f>--ISNUMBER(IFERROR(SEARCH('Project Costing'!#REF!,Services!I1088,1),""))</f>
        <v>0</v>
      </c>
      <c r="B1081" s="174" t="str">
        <f>IF(A1081=1,COUNTIF($A$8:A1081,1),"")</f>
        <v/>
      </c>
      <c r="C1081" s="174"/>
      <c r="D1081" s="157">
        <f>IFERROR($C$8:INDEX($C$8:$C$3000,COUNTIF($C$8:$C$3000,"?*")),"")</f>
        <v>0</v>
      </c>
      <c r="E1081" s="174"/>
      <c r="F1081" s="174">
        <f>--ISNUMBER(IFERROR(SEARCH('Project Costing'!#REF!,Services!I1088,1),""))</f>
        <v>0</v>
      </c>
      <c r="G1081" s="174" t="str">
        <f>IF(F1081=1,COUNTIF($F$8:F1081,1),"")</f>
        <v/>
      </c>
      <c r="H1081" s="174"/>
      <c r="I1081" s="157">
        <f>IFERROR($H$8:INDEX($H$8:$H$3000,COUNTIF($H$8:$H$3000,"?*")),"")</f>
        <v>0</v>
      </c>
    </row>
    <row r="1082" spans="1:9" x14ac:dyDescent="0.25">
      <c r="A1082" s="174">
        <f>--ISNUMBER(IFERROR(SEARCH('Project Costing'!#REF!,Services!I1089,1),""))</f>
        <v>0</v>
      </c>
      <c r="B1082" s="174" t="str">
        <f>IF(A1082=1,COUNTIF($A$8:A1082,1),"")</f>
        <v/>
      </c>
      <c r="C1082" s="174"/>
      <c r="D1082" s="157">
        <f>IFERROR($C$8:INDEX($C$8:$C$3000,COUNTIF($C$8:$C$3000,"?*")),"")</f>
        <v>0</v>
      </c>
      <c r="E1082" s="174"/>
      <c r="F1082" s="174">
        <f>--ISNUMBER(IFERROR(SEARCH('Project Costing'!#REF!,Services!I1089,1),""))</f>
        <v>0</v>
      </c>
      <c r="G1082" s="174" t="str">
        <f>IF(F1082=1,COUNTIF($F$8:F1082,1),"")</f>
        <v/>
      </c>
      <c r="H1082" s="174"/>
      <c r="I1082" s="157">
        <f>IFERROR($H$8:INDEX($H$8:$H$3000,COUNTIF($H$8:$H$3000,"?*")),"")</f>
        <v>0</v>
      </c>
    </row>
    <row r="1083" spans="1:9" x14ac:dyDescent="0.25">
      <c r="A1083" s="174">
        <f>--ISNUMBER(IFERROR(SEARCH('Project Costing'!#REF!,Services!I1090,1),""))</f>
        <v>0</v>
      </c>
      <c r="B1083" s="174" t="str">
        <f>IF(A1083=1,COUNTIF($A$8:A1083,1),"")</f>
        <v/>
      </c>
      <c r="C1083" s="174"/>
      <c r="D1083" s="157">
        <f>IFERROR($C$8:INDEX($C$8:$C$3000,COUNTIF($C$8:$C$3000,"?*")),"")</f>
        <v>0</v>
      </c>
      <c r="E1083" s="174"/>
      <c r="F1083" s="174">
        <f>--ISNUMBER(IFERROR(SEARCH('Project Costing'!#REF!,Services!I1090,1),""))</f>
        <v>0</v>
      </c>
      <c r="G1083" s="174" t="str">
        <f>IF(F1083=1,COUNTIF($F$8:F1083,1),"")</f>
        <v/>
      </c>
      <c r="H1083" s="174"/>
      <c r="I1083" s="157">
        <f>IFERROR($H$8:INDEX($H$8:$H$3000,COUNTIF($H$8:$H$3000,"?*")),"")</f>
        <v>0</v>
      </c>
    </row>
    <row r="1084" spans="1:9" x14ac:dyDescent="0.25">
      <c r="A1084" s="174">
        <f>--ISNUMBER(IFERROR(SEARCH('Project Costing'!#REF!,Services!I1091,1),""))</f>
        <v>0</v>
      </c>
      <c r="B1084" s="174" t="str">
        <f>IF(A1084=1,COUNTIF($A$8:A1084,1),"")</f>
        <v/>
      </c>
      <c r="C1084" s="174"/>
      <c r="D1084" s="157">
        <f>IFERROR($C$8:INDEX($C$8:$C$3000,COUNTIF($C$8:$C$3000,"?*")),"")</f>
        <v>0</v>
      </c>
      <c r="E1084" s="174"/>
      <c r="F1084" s="174">
        <f>--ISNUMBER(IFERROR(SEARCH('Project Costing'!#REF!,Services!I1091,1),""))</f>
        <v>0</v>
      </c>
      <c r="G1084" s="174" t="str">
        <f>IF(F1084=1,COUNTIF($F$8:F1084,1),"")</f>
        <v/>
      </c>
      <c r="H1084" s="174"/>
      <c r="I1084" s="157">
        <f>IFERROR($H$8:INDEX($H$8:$H$3000,COUNTIF($H$8:$H$3000,"?*")),"")</f>
        <v>0</v>
      </c>
    </row>
    <row r="1085" spans="1:9" x14ac:dyDescent="0.25">
      <c r="A1085" s="174">
        <f>--ISNUMBER(IFERROR(SEARCH('Project Costing'!#REF!,Services!I1092,1),""))</f>
        <v>0</v>
      </c>
      <c r="B1085" s="174" t="str">
        <f>IF(A1085=1,COUNTIF($A$8:A1085,1),"")</f>
        <v/>
      </c>
      <c r="C1085" s="174"/>
      <c r="D1085" s="157">
        <f>IFERROR($C$8:INDEX($C$8:$C$3000,COUNTIF($C$8:$C$3000,"?*")),"")</f>
        <v>0</v>
      </c>
      <c r="E1085" s="174"/>
      <c r="F1085" s="174">
        <f>--ISNUMBER(IFERROR(SEARCH('Project Costing'!#REF!,Services!I1092,1),""))</f>
        <v>0</v>
      </c>
      <c r="G1085" s="174" t="str">
        <f>IF(F1085=1,COUNTIF($F$8:F1085,1),"")</f>
        <v/>
      </c>
      <c r="H1085" s="174"/>
      <c r="I1085" s="157">
        <f>IFERROR($H$8:INDEX($H$8:$H$3000,COUNTIF($H$8:$H$3000,"?*")),"")</f>
        <v>0</v>
      </c>
    </row>
    <row r="1086" spans="1:9" x14ac:dyDescent="0.25">
      <c r="A1086" s="174">
        <f>--ISNUMBER(IFERROR(SEARCH('Project Costing'!#REF!,Services!I1093,1),""))</f>
        <v>0</v>
      </c>
      <c r="B1086" s="174" t="str">
        <f>IF(A1086=1,COUNTIF($A$8:A1086,1),"")</f>
        <v/>
      </c>
      <c r="C1086" s="174"/>
      <c r="D1086" s="157">
        <f>IFERROR($C$8:INDEX($C$8:$C$3000,COUNTIF($C$8:$C$3000,"?*")),"")</f>
        <v>0</v>
      </c>
      <c r="E1086" s="174"/>
      <c r="F1086" s="174">
        <f>--ISNUMBER(IFERROR(SEARCH('Project Costing'!#REF!,Services!I1093,1),""))</f>
        <v>0</v>
      </c>
      <c r="G1086" s="174" t="str">
        <f>IF(F1086=1,COUNTIF($F$8:F1086,1),"")</f>
        <v/>
      </c>
      <c r="H1086" s="174"/>
      <c r="I1086" s="157">
        <f>IFERROR($H$8:INDEX($H$8:$H$3000,COUNTIF($H$8:$H$3000,"?*")),"")</f>
        <v>0</v>
      </c>
    </row>
    <row r="1087" spans="1:9" x14ac:dyDescent="0.25">
      <c r="A1087" s="174">
        <f>--ISNUMBER(IFERROR(SEARCH('Project Costing'!#REF!,Services!I1094,1),""))</f>
        <v>0</v>
      </c>
      <c r="B1087" s="174" t="str">
        <f>IF(A1087=1,COUNTIF($A$8:A1087,1),"")</f>
        <v/>
      </c>
      <c r="C1087" s="174"/>
      <c r="D1087" s="157">
        <f>IFERROR($C$8:INDEX($C$8:$C$3000,COUNTIF($C$8:$C$3000,"?*")),"")</f>
        <v>0</v>
      </c>
      <c r="E1087" s="174"/>
      <c r="F1087" s="174">
        <f>--ISNUMBER(IFERROR(SEARCH('Project Costing'!#REF!,Services!I1094,1),""))</f>
        <v>0</v>
      </c>
      <c r="G1087" s="174" t="str">
        <f>IF(F1087=1,COUNTIF($F$8:F1087,1),"")</f>
        <v/>
      </c>
      <c r="H1087" s="174"/>
      <c r="I1087" s="157">
        <f>IFERROR($H$8:INDEX($H$8:$H$3000,COUNTIF($H$8:$H$3000,"?*")),"")</f>
        <v>0</v>
      </c>
    </row>
    <row r="1088" spans="1:9" x14ac:dyDescent="0.25">
      <c r="A1088" s="174">
        <f>--ISNUMBER(IFERROR(SEARCH('Project Costing'!#REF!,Services!I1095,1),""))</f>
        <v>0</v>
      </c>
      <c r="B1088" s="174" t="str">
        <f>IF(A1088=1,COUNTIF($A$8:A1088,1),"")</f>
        <v/>
      </c>
      <c r="C1088" s="174"/>
      <c r="D1088" s="157">
        <f>IFERROR($C$8:INDEX($C$8:$C$3000,COUNTIF($C$8:$C$3000,"?*")),"")</f>
        <v>0</v>
      </c>
      <c r="E1088" s="174"/>
      <c r="F1088" s="174">
        <f>--ISNUMBER(IFERROR(SEARCH('Project Costing'!#REF!,Services!I1095,1),""))</f>
        <v>0</v>
      </c>
      <c r="G1088" s="174" t="str">
        <f>IF(F1088=1,COUNTIF($F$8:F1088,1),"")</f>
        <v/>
      </c>
      <c r="H1088" s="174"/>
      <c r="I1088" s="157">
        <f>IFERROR($H$8:INDEX($H$8:$H$3000,COUNTIF($H$8:$H$3000,"?*")),"")</f>
        <v>0</v>
      </c>
    </row>
    <row r="1089" spans="1:9" x14ac:dyDescent="0.25">
      <c r="A1089" s="174">
        <f>--ISNUMBER(IFERROR(SEARCH('Project Costing'!#REF!,Services!I1096,1),""))</f>
        <v>0</v>
      </c>
      <c r="B1089" s="174" t="str">
        <f>IF(A1089=1,COUNTIF($A$8:A1089,1),"")</f>
        <v/>
      </c>
      <c r="C1089" s="174"/>
      <c r="D1089" s="157">
        <f>IFERROR($C$8:INDEX($C$8:$C$3000,COUNTIF($C$8:$C$3000,"?*")),"")</f>
        <v>0</v>
      </c>
      <c r="E1089" s="174"/>
      <c r="F1089" s="174">
        <f>--ISNUMBER(IFERROR(SEARCH('Project Costing'!#REF!,Services!I1096,1),""))</f>
        <v>0</v>
      </c>
      <c r="G1089" s="174" t="str">
        <f>IF(F1089=1,COUNTIF($F$8:F1089,1),"")</f>
        <v/>
      </c>
      <c r="H1089" s="174"/>
      <c r="I1089" s="157">
        <f>IFERROR($H$8:INDEX($H$8:$H$3000,COUNTIF($H$8:$H$3000,"?*")),"")</f>
        <v>0</v>
      </c>
    </row>
    <row r="1090" spans="1:9" x14ac:dyDescent="0.25">
      <c r="A1090" s="174">
        <f>--ISNUMBER(IFERROR(SEARCH('Project Costing'!#REF!,Services!I1097,1),""))</f>
        <v>0</v>
      </c>
      <c r="B1090" s="174" t="str">
        <f>IF(A1090=1,COUNTIF($A$8:A1090,1),"")</f>
        <v/>
      </c>
      <c r="C1090" s="174"/>
      <c r="D1090" s="157">
        <f>IFERROR($C$8:INDEX($C$8:$C$3000,COUNTIF($C$8:$C$3000,"?*")),"")</f>
        <v>0</v>
      </c>
      <c r="E1090" s="174"/>
      <c r="F1090" s="174">
        <f>--ISNUMBER(IFERROR(SEARCH('Project Costing'!#REF!,Services!I1097,1),""))</f>
        <v>0</v>
      </c>
      <c r="G1090" s="174" t="str">
        <f>IF(F1090=1,COUNTIF($F$8:F1090,1),"")</f>
        <v/>
      </c>
      <c r="H1090" s="174"/>
      <c r="I1090" s="157">
        <f>IFERROR($H$8:INDEX($H$8:$H$3000,COUNTIF($H$8:$H$3000,"?*")),"")</f>
        <v>0</v>
      </c>
    </row>
    <row r="1091" spans="1:9" x14ac:dyDescent="0.25">
      <c r="A1091" s="174">
        <f>--ISNUMBER(IFERROR(SEARCH('Project Costing'!#REF!,Services!I1098,1),""))</f>
        <v>0</v>
      </c>
      <c r="B1091" s="174" t="str">
        <f>IF(A1091=1,COUNTIF($A$8:A1091,1),"")</f>
        <v/>
      </c>
      <c r="C1091" s="174"/>
      <c r="D1091" s="157">
        <f>IFERROR($C$8:INDEX($C$8:$C$3000,COUNTIF($C$8:$C$3000,"?*")),"")</f>
        <v>0</v>
      </c>
      <c r="E1091" s="174"/>
      <c r="F1091" s="174">
        <f>--ISNUMBER(IFERROR(SEARCH('Project Costing'!#REF!,Services!I1098,1),""))</f>
        <v>0</v>
      </c>
      <c r="G1091" s="174" t="str">
        <f>IF(F1091=1,COUNTIF($F$8:F1091,1),"")</f>
        <v/>
      </c>
      <c r="H1091" s="174"/>
      <c r="I1091" s="157">
        <f>IFERROR($H$8:INDEX($H$8:$H$3000,COUNTIF($H$8:$H$3000,"?*")),"")</f>
        <v>0</v>
      </c>
    </row>
    <row r="1092" spans="1:9" x14ac:dyDescent="0.25">
      <c r="A1092" s="174">
        <f>--ISNUMBER(IFERROR(SEARCH('Project Costing'!#REF!,Services!I1099,1),""))</f>
        <v>0</v>
      </c>
      <c r="B1092" s="174" t="str">
        <f>IF(A1092=1,COUNTIF($A$8:A1092,1),"")</f>
        <v/>
      </c>
      <c r="C1092" s="174"/>
      <c r="D1092" s="157">
        <f>IFERROR($C$8:INDEX($C$8:$C$3000,COUNTIF($C$8:$C$3000,"?*")),"")</f>
        <v>0</v>
      </c>
      <c r="E1092" s="174"/>
      <c r="F1092" s="174">
        <f>--ISNUMBER(IFERROR(SEARCH('Project Costing'!#REF!,Services!I1099,1),""))</f>
        <v>0</v>
      </c>
      <c r="G1092" s="174" t="str">
        <f>IF(F1092=1,COUNTIF($F$8:F1092,1),"")</f>
        <v/>
      </c>
      <c r="H1092" s="174"/>
      <c r="I1092" s="157">
        <f>IFERROR($H$8:INDEX($H$8:$H$3000,COUNTIF($H$8:$H$3000,"?*")),"")</f>
        <v>0</v>
      </c>
    </row>
    <row r="1093" spans="1:9" x14ac:dyDescent="0.25">
      <c r="A1093" s="174">
        <f>--ISNUMBER(IFERROR(SEARCH('Project Costing'!#REF!,Services!I1100,1),""))</f>
        <v>0</v>
      </c>
      <c r="B1093" s="174" t="str">
        <f>IF(A1093=1,COUNTIF($A$8:A1093,1),"")</f>
        <v/>
      </c>
      <c r="C1093" s="174"/>
      <c r="D1093" s="157">
        <f>IFERROR($C$8:INDEX($C$8:$C$3000,COUNTIF($C$8:$C$3000,"?*")),"")</f>
        <v>0</v>
      </c>
      <c r="E1093" s="174"/>
      <c r="F1093" s="174">
        <f>--ISNUMBER(IFERROR(SEARCH('Project Costing'!#REF!,Services!I1100,1),""))</f>
        <v>0</v>
      </c>
      <c r="G1093" s="174" t="str">
        <f>IF(F1093=1,COUNTIF($F$8:F1093,1),"")</f>
        <v/>
      </c>
      <c r="H1093" s="174"/>
      <c r="I1093" s="157">
        <f>IFERROR($H$8:INDEX($H$8:$H$3000,COUNTIF($H$8:$H$3000,"?*")),"")</f>
        <v>0</v>
      </c>
    </row>
    <row r="1094" spans="1:9" x14ac:dyDescent="0.25">
      <c r="A1094" s="174">
        <f>--ISNUMBER(IFERROR(SEARCH('Project Costing'!#REF!,Services!I1101,1),""))</f>
        <v>0</v>
      </c>
      <c r="B1094" s="174" t="str">
        <f>IF(A1094=1,COUNTIF($A$8:A1094,1),"")</f>
        <v/>
      </c>
      <c r="C1094" s="174"/>
      <c r="D1094" s="157">
        <f>IFERROR($C$8:INDEX($C$8:$C$3000,COUNTIF($C$8:$C$3000,"?*")),"")</f>
        <v>0</v>
      </c>
      <c r="E1094" s="174"/>
      <c r="F1094" s="174">
        <f>--ISNUMBER(IFERROR(SEARCH('Project Costing'!#REF!,Services!I1101,1),""))</f>
        <v>0</v>
      </c>
      <c r="G1094" s="174" t="str">
        <f>IF(F1094=1,COUNTIF($F$8:F1094,1),"")</f>
        <v/>
      </c>
      <c r="H1094" s="174"/>
      <c r="I1094" s="157">
        <f>IFERROR($H$8:INDEX($H$8:$H$3000,COUNTIF($H$8:$H$3000,"?*")),"")</f>
        <v>0</v>
      </c>
    </row>
    <row r="1095" spans="1:9" x14ac:dyDescent="0.25">
      <c r="A1095" s="174">
        <f>--ISNUMBER(IFERROR(SEARCH('Project Costing'!#REF!,Services!I1102,1),""))</f>
        <v>0</v>
      </c>
      <c r="B1095" s="174" t="str">
        <f>IF(A1095=1,COUNTIF($A$8:A1095,1),"")</f>
        <v/>
      </c>
      <c r="C1095" s="174"/>
      <c r="D1095" s="157">
        <f>IFERROR($C$8:INDEX($C$8:$C$3000,COUNTIF($C$8:$C$3000,"?*")),"")</f>
        <v>0</v>
      </c>
      <c r="E1095" s="174"/>
      <c r="F1095" s="174">
        <f>--ISNUMBER(IFERROR(SEARCH('Project Costing'!#REF!,Services!I1102,1),""))</f>
        <v>0</v>
      </c>
      <c r="G1095" s="174" t="str">
        <f>IF(F1095=1,COUNTIF($F$8:F1095,1),"")</f>
        <v/>
      </c>
      <c r="H1095" s="174"/>
      <c r="I1095" s="157">
        <f>IFERROR($H$8:INDEX($H$8:$H$3000,COUNTIF($H$8:$H$3000,"?*")),"")</f>
        <v>0</v>
      </c>
    </row>
    <row r="1096" spans="1:9" x14ac:dyDescent="0.25">
      <c r="A1096" s="174">
        <f>--ISNUMBER(IFERROR(SEARCH('Project Costing'!#REF!,Services!I1103,1),""))</f>
        <v>0</v>
      </c>
      <c r="B1096" s="174" t="str">
        <f>IF(A1096=1,COUNTIF($A$8:A1096,1),"")</f>
        <v/>
      </c>
      <c r="C1096" s="174"/>
      <c r="D1096" s="157">
        <f>IFERROR($C$8:INDEX($C$8:$C$3000,COUNTIF($C$8:$C$3000,"?*")),"")</f>
        <v>0</v>
      </c>
      <c r="E1096" s="174"/>
      <c r="F1096" s="174">
        <f>--ISNUMBER(IFERROR(SEARCH('Project Costing'!#REF!,Services!I1103,1),""))</f>
        <v>0</v>
      </c>
      <c r="G1096" s="174" t="str">
        <f>IF(F1096=1,COUNTIF($F$8:F1096,1),"")</f>
        <v/>
      </c>
      <c r="H1096" s="174"/>
      <c r="I1096" s="157">
        <f>IFERROR($H$8:INDEX($H$8:$H$3000,COUNTIF($H$8:$H$3000,"?*")),"")</f>
        <v>0</v>
      </c>
    </row>
    <row r="1097" spans="1:9" x14ac:dyDescent="0.25">
      <c r="A1097" s="174">
        <f>--ISNUMBER(IFERROR(SEARCH('Project Costing'!#REF!,Services!I1104,1),""))</f>
        <v>0</v>
      </c>
      <c r="B1097" s="174" t="str">
        <f>IF(A1097=1,COUNTIF($A$8:A1097,1),"")</f>
        <v/>
      </c>
      <c r="C1097" s="174"/>
      <c r="D1097" s="157">
        <f>IFERROR($C$8:INDEX($C$8:$C$3000,COUNTIF($C$8:$C$3000,"?*")),"")</f>
        <v>0</v>
      </c>
      <c r="E1097" s="174"/>
      <c r="F1097" s="174">
        <f>--ISNUMBER(IFERROR(SEARCH('Project Costing'!#REF!,Services!I1104,1),""))</f>
        <v>0</v>
      </c>
      <c r="G1097" s="174" t="str">
        <f>IF(F1097=1,COUNTIF($F$8:F1097,1),"")</f>
        <v/>
      </c>
      <c r="H1097" s="174"/>
      <c r="I1097" s="157">
        <f>IFERROR($H$8:INDEX($H$8:$H$3000,COUNTIF($H$8:$H$3000,"?*")),"")</f>
        <v>0</v>
      </c>
    </row>
    <row r="1098" spans="1:9" x14ac:dyDescent="0.25">
      <c r="A1098" s="174">
        <f>--ISNUMBER(IFERROR(SEARCH('Project Costing'!#REF!,Services!I1105,1),""))</f>
        <v>0</v>
      </c>
      <c r="B1098" s="174" t="str">
        <f>IF(A1098=1,COUNTIF($A$8:A1098,1),"")</f>
        <v/>
      </c>
      <c r="C1098" s="174"/>
      <c r="D1098" s="157">
        <f>IFERROR($C$8:INDEX($C$8:$C$3000,COUNTIF($C$8:$C$3000,"?*")),"")</f>
        <v>0</v>
      </c>
      <c r="E1098" s="174"/>
      <c r="F1098" s="174">
        <f>--ISNUMBER(IFERROR(SEARCH('Project Costing'!#REF!,Services!I1105,1),""))</f>
        <v>0</v>
      </c>
      <c r="G1098" s="174" t="str">
        <f>IF(F1098=1,COUNTIF($F$8:F1098,1),"")</f>
        <v/>
      </c>
      <c r="H1098" s="174"/>
      <c r="I1098" s="157">
        <f>IFERROR($H$8:INDEX($H$8:$H$3000,COUNTIF($H$8:$H$3000,"?*")),"")</f>
        <v>0</v>
      </c>
    </row>
    <row r="1099" spans="1:9" x14ac:dyDescent="0.25">
      <c r="A1099" s="174">
        <f>--ISNUMBER(IFERROR(SEARCH('Project Costing'!#REF!,Services!I1106,1),""))</f>
        <v>0</v>
      </c>
      <c r="B1099" s="174" t="str">
        <f>IF(A1099=1,COUNTIF($A$8:A1099,1),"")</f>
        <v/>
      </c>
      <c r="C1099" s="174"/>
      <c r="D1099" s="157">
        <f>IFERROR($C$8:INDEX($C$8:$C$3000,COUNTIF($C$8:$C$3000,"?*")),"")</f>
        <v>0</v>
      </c>
      <c r="E1099" s="174"/>
      <c r="F1099" s="174">
        <f>--ISNUMBER(IFERROR(SEARCH('Project Costing'!#REF!,Services!I1106,1),""))</f>
        <v>0</v>
      </c>
      <c r="G1099" s="174" t="str">
        <f>IF(F1099=1,COUNTIF($F$8:F1099,1),"")</f>
        <v/>
      </c>
      <c r="H1099" s="174"/>
      <c r="I1099" s="157">
        <f>IFERROR($H$8:INDEX($H$8:$H$3000,COUNTIF($H$8:$H$3000,"?*")),"")</f>
        <v>0</v>
      </c>
    </row>
    <row r="1100" spans="1:9" x14ac:dyDescent="0.25">
      <c r="A1100" s="174">
        <f>--ISNUMBER(IFERROR(SEARCH('Project Costing'!#REF!,Services!I1107,1),""))</f>
        <v>0</v>
      </c>
      <c r="B1100" s="174" t="str">
        <f>IF(A1100=1,COUNTIF($A$8:A1100,1),"")</f>
        <v/>
      </c>
      <c r="C1100" s="174"/>
      <c r="D1100" s="157">
        <f>IFERROR($C$8:INDEX($C$8:$C$3000,COUNTIF($C$8:$C$3000,"?*")),"")</f>
        <v>0</v>
      </c>
      <c r="E1100" s="174"/>
      <c r="F1100" s="174">
        <f>--ISNUMBER(IFERROR(SEARCH('Project Costing'!#REF!,Services!I1107,1),""))</f>
        <v>0</v>
      </c>
      <c r="G1100" s="174" t="str">
        <f>IF(F1100=1,COUNTIF($F$8:F1100,1),"")</f>
        <v/>
      </c>
      <c r="H1100" s="174"/>
      <c r="I1100" s="157">
        <f>IFERROR($H$8:INDEX($H$8:$H$3000,COUNTIF($H$8:$H$3000,"?*")),"")</f>
        <v>0</v>
      </c>
    </row>
    <row r="1101" spans="1:9" x14ac:dyDescent="0.25">
      <c r="A1101" s="174">
        <f>--ISNUMBER(IFERROR(SEARCH('Project Costing'!#REF!,Services!I1108,1),""))</f>
        <v>0</v>
      </c>
      <c r="B1101" s="174" t="str">
        <f>IF(A1101=1,COUNTIF($A$8:A1101,1),"")</f>
        <v/>
      </c>
      <c r="C1101" s="174"/>
      <c r="D1101" s="157">
        <f>IFERROR($C$8:INDEX($C$8:$C$3000,COUNTIF($C$8:$C$3000,"?*")),"")</f>
        <v>0</v>
      </c>
      <c r="E1101" s="174"/>
      <c r="F1101" s="174">
        <f>--ISNUMBER(IFERROR(SEARCH('Project Costing'!#REF!,Services!I1108,1),""))</f>
        <v>0</v>
      </c>
      <c r="G1101" s="174" t="str">
        <f>IF(F1101=1,COUNTIF($F$8:F1101,1),"")</f>
        <v/>
      </c>
      <c r="H1101" s="174"/>
      <c r="I1101" s="157">
        <f>IFERROR($H$8:INDEX($H$8:$H$3000,COUNTIF($H$8:$H$3000,"?*")),"")</f>
        <v>0</v>
      </c>
    </row>
    <row r="1102" spans="1:9" x14ac:dyDescent="0.25">
      <c r="A1102" s="174">
        <f>--ISNUMBER(IFERROR(SEARCH('Project Costing'!#REF!,Services!I1109,1),""))</f>
        <v>0</v>
      </c>
      <c r="B1102" s="174" t="str">
        <f>IF(A1102=1,COUNTIF($A$8:A1102,1),"")</f>
        <v/>
      </c>
      <c r="C1102" s="174"/>
      <c r="D1102" s="157">
        <f>IFERROR($C$8:INDEX($C$8:$C$3000,COUNTIF($C$8:$C$3000,"?*")),"")</f>
        <v>0</v>
      </c>
      <c r="E1102" s="174"/>
      <c r="F1102" s="174">
        <f>--ISNUMBER(IFERROR(SEARCH('Project Costing'!#REF!,Services!I1109,1),""))</f>
        <v>0</v>
      </c>
      <c r="G1102" s="174" t="str">
        <f>IF(F1102=1,COUNTIF($F$8:F1102,1),"")</f>
        <v/>
      </c>
      <c r="H1102" s="174"/>
      <c r="I1102" s="157">
        <f>IFERROR($H$8:INDEX($H$8:$H$3000,COUNTIF($H$8:$H$3000,"?*")),"")</f>
        <v>0</v>
      </c>
    </row>
    <row r="1103" spans="1:9" x14ac:dyDescent="0.25">
      <c r="A1103" s="174">
        <f>--ISNUMBER(IFERROR(SEARCH('Project Costing'!#REF!,Services!I1110,1),""))</f>
        <v>0</v>
      </c>
      <c r="B1103" s="174" t="str">
        <f>IF(A1103=1,COUNTIF($A$8:A1103,1),"")</f>
        <v/>
      </c>
      <c r="C1103" s="174"/>
      <c r="D1103" s="157">
        <f>IFERROR($C$8:INDEX($C$8:$C$3000,COUNTIF($C$8:$C$3000,"?*")),"")</f>
        <v>0</v>
      </c>
      <c r="E1103" s="174"/>
      <c r="F1103" s="174">
        <f>--ISNUMBER(IFERROR(SEARCH('Project Costing'!#REF!,Services!I1110,1),""))</f>
        <v>0</v>
      </c>
      <c r="G1103" s="174" t="str">
        <f>IF(F1103=1,COUNTIF($F$8:F1103,1),"")</f>
        <v/>
      </c>
      <c r="H1103" s="174"/>
      <c r="I1103" s="157">
        <f>IFERROR($H$8:INDEX($H$8:$H$3000,COUNTIF($H$8:$H$3000,"?*")),"")</f>
        <v>0</v>
      </c>
    </row>
    <row r="1104" spans="1:9" x14ac:dyDescent="0.25">
      <c r="A1104" s="174">
        <f>--ISNUMBER(IFERROR(SEARCH('Project Costing'!#REF!,Services!I1111,1),""))</f>
        <v>0</v>
      </c>
      <c r="B1104" s="174" t="str">
        <f>IF(A1104=1,COUNTIF($A$8:A1104,1),"")</f>
        <v/>
      </c>
      <c r="C1104" s="174"/>
      <c r="D1104" s="157">
        <f>IFERROR($C$8:INDEX($C$8:$C$3000,COUNTIF($C$8:$C$3000,"?*")),"")</f>
        <v>0</v>
      </c>
      <c r="E1104" s="174"/>
      <c r="F1104" s="174">
        <f>--ISNUMBER(IFERROR(SEARCH('Project Costing'!#REF!,Services!I1111,1),""))</f>
        <v>0</v>
      </c>
      <c r="G1104" s="174" t="str">
        <f>IF(F1104=1,COUNTIF($F$8:F1104,1),"")</f>
        <v/>
      </c>
      <c r="H1104" s="174"/>
      <c r="I1104" s="157">
        <f>IFERROR($H$8:INDEX($H$8:$H$3000,COUNTIF($H$8:$H$3000,"?*")),"")</f>
        <v>0</v>
      </c>
    </row>
    <row r="1105" spans="1:9" x14ac:dyDescent="0.25">
      <c r="A1105" s="174">
        <f>--ISNUMBER(IFERROR(SEARCH('Project Costing'!#REF!,Services!I1112,1),""))</f>
        <v>0</v>
      </c>
      <c r="B1105" s="174" t="str">
        <f>IF(A1105=1,COUNTIF($A$8:A1105,1),"")</f>
        <v/>
      </c>
      <c r="C1105" s="174"/>
      <c r="D1105" s="157">
        <f>IFERROR($C$8:INDEX($C$8:$C$3000,COUNTIF($C$8:$C$3000,"?*")),"")</f>
        <v>0</v>
      </c>
      <c r="E1105" s="174"/>
      <c r="F1105" s="174">
        <f>--ISNUMBER(IFERROR(SEARCH('Project Costing'!#REF!,Services!I1112,1),""))</f>
        <v>0</v>
      </c>
      <c r="G1105" s="174" t="str">
        <f>IF(F1105=1,COUNTIF($F$8:F1105,1),"")</f>
        <v/>
      </c>
      <c r="H1105" s="174"/>
      <c r="I1105" s="157">
        <f>IFERROR($H$8:INDEX($H$8:$H$3000,COUNTIF($H$8:$H$3000,"?*")),"")</f>
        <v>0</v>
      </c>
    </row>
    <row r="1106" spans="1:9" x14ac:dyDescent="0.25">
      <c r="A1106" s="174">
        <f>--ISNUMBER(IFERROR(SEARCH('Project Costing'!#REF!,Services!I1113,1),""))</f>
        <v>0</v>
      </c>
      <c r="B1106" s="174" t="str">
        <f>IF(A1106=1,COUNTIF($A$8:A1106,1),"")</f>
        <v/>
      </c>
      <c r="C1106" s="174"/>
      <c r="D1106" s="157">
        <f>IFERROR($C$8:INDEX($C$8:$C$3000,COUNTIF($C$8:$C$3000,"?*")),"")</f>
        <v>0</v>
      </c>
      <c r="E1106" s="174"/>
      <c r="F1106" s="174">
        <f>--ISNUMBER(IFERROR(SEARCH('Project Costing'!#REF!,Services!I1113,1),""))</f>
        <v>0</v>
      </c>
      <c r="G1106" s="174" t="str">
        <f>IF(F1106=1,COUNTIF($F$8:F1106,1),"")</f>
        <v/>
      </c>
      <c r="H1106" s="174"/>
      <c r="I1106" s="157">
        <f>IFERROR($H$8:INDEX($H$8:$H$3000,COUNTIF($H$8:$H$3000,"?*")),"")</f>
        <v>0</v>
      </c>
    </row>
    <row r="1107" spans="1:9" x14ac:dyDescent="0.25">
      <c r="A1107" s="174">
        <f>--ISNUMBER(IFERROR(SEARCH('Project Costing'!#REF!,Services!I1114,1),""))</f>
        <v>0</v>
      </c>
      <c r="B1107" s="174" t="str">
        <f>IF(A1107=1,COUNTIF($A$8:A1107,1),"")</f>
        <v/>
      </c>
      <c r="C1107" s="174"/>
      <c r="D1107" s="157">
        <f>IFERROR($C$8:INDEX($C$8:$C$3000,COUNTIF($C$8:$C$3000,"?*")),"")</f>
        <v>0</v>
      </c>
      <c r="E1107" s="174"/>
      <c r="F1107" s="174">
        <f>--ISNUMBER(IFERROR(SEARCH('Project Costing'!#REF!,Services!I1114,1),""))</f>
        <v>0</v>
      </c>
      <c r="G1107" s="174" t="str">
        <f>IF(F1107=1,COUNTIF($F$8:F1107,1),"")</f>
        <v/>
      </c>
      <c r="H1107" s="174"/>
      <c r="I1107" s="157">
        <f>IFERROR($H$8:INDEX($H$8:$H$3000,COUNTIF($H$8:$H$3000,"?*")),"")</f>
        <v>0</v>
      </c>
    </row>
    <row r="1108" spans="1:9" x14ac:dyDescent="0.25">
      <c r="A1108" s="174">
        <f>--ISNUMBER(IFERROR(SEARCH('Project Costing'!#REF!,Services!I1115,1),""))</f>
        <v>0</v>
      </c>
      <c r="B1108" s="174" t="str">
        <f>IF(A1108=1,COUNTIF($A$8:A1108,1),"")</f>
        <v/>
      </c>
      <c r="C1108" s="174"/>
      <c r="D1108" s="157">
        <f>IFERROR($C$8:INDEX($C$8:$C$3000,COUNTIF($C$8:$C$3000,"?*")),"")</f>
        <v>0</v>
      </c>
      <c r="E1108" s="174"/>
      <c r="F1108" s="174">
        <f>--ISNUMBER(IFERROR(SEARCH('Project Costing'!#REF!,Services!I1115,1),""))</f>
        <v>0</v>
      </c>
      <c r="G1108" s="174" t="str">
        <f>IF(F1108=1,COUNTIF($F$8:F1108,1),"")</f>
        <v/>
      </c>
      <c r="H1108" s="174"/>
      <c r="I1108" s="157">
        <f>IFERROR($H$8:INDEX($H$8:$H$3000,COUNTIF($H$8:$H$3000,"?*")),"")</f>
        <v>0</v>
      </c>
    </row>
    <row r="1109" spans="1:9" x14ac:dyDescent="0.25">
      <c r="A1109" s="174">
        <f>--ISNUMBER(IFERROR(SEARCH('Project Costing'!#REF!,Services!I1116,1),""))</f>
        <v>0</v>
      </c>
      <c r="B1109" s="174" t="str">
        <f>IF(A1109=1,COUNTIF($A$8:A1109,1),"")</f>
        <v/>
      </c>
      <c r="C1109" s="174"/>
      <c r="D1109" s="157">
        <f>IFERROR($C$8:INDEX($C$8:$C$3000,COUNTIF($C$8:$C$3000,"?*")),"")</f>
        <v>0</v>
      </c>
      <c r="E1109" s="174"/>
      <c r="F1109" s="174">
        <f>--ISNUMBER(IFERROR(SEARCH('Project Costing'!#REF!,Services!I1116,1),""))</f>
        <v>0</v>
      </c>
      <c r="G1109" s="174" t="str">
        <f>IF(F1109=1,COUNTIF($F$8:F1109,1),"")</f>
        <v/>
      </c>
      <c r="H1109" s="174"/>
      <c r="I1109" s="157">
        <f>IFERROR($H$8:INDEX($H$8:$H$3000,COUNTIF($H$8:$H$3000,"?*")),"")</f>
        <v>0</v>
      </c>
    </row>
    <row r="1110" spans="1:9" x14ac:dyDescent="0.25">
      <c r="A1110" s="174">
        <f>--ISNUMBER(IFERROR(SEARCH('Project Costing'!#REF!,Services!I1117,1),""))</f>
        <v>0</v>
      </c>
      <c r="B1110" s="174" t="str">
        <f>IF(A1110=1,COUNTIF($A$8:A1110,1),"")</f>
        <v/>
      </c>
      <c r="C1110" s="174"/>
      <c r="D1110" s="157">
        <f>IFERROR($C$8:INDEX($C$8:$C$3000,COUNTIF($C$8:$C$3000,"?*")),"")</f>
        <v>0</v>
      </c>
      <c r="E1110" s="174"/>
      <c r="F1110" s="174">
        <f>--ISNUMBER(IFERROR(SEARCH('Project Costing'!#REF!,Services!I1117,1),""))</f>
        <v>0</v>
      </c>
      <c r="G1110" s="174" t="str">
        <f>IF(F1110=1,COUNTIF($F$8:F1110,1),"")</f>
        <v/>
      </c>
      <c r="H1110" s="174"/>
      <c r="I1110" s="157">
        <f>IFERROR($H$8:INDEX($H$8:$H$3000,COUNTIF($H$8:$H$3000,"?*")),"")</f>
        <v>0</v>
      </c>
    </row>
    <row r="1111" spans="1:9" x14ac:dyDescent="0.25">
      <c r="A1111" s="174">
        <f>--ISNUMBER(IFERROR(SEARCH('Project Costing'!#REF!,Services!I1118,1),""))</f>
        <v>0</v>
      </c>
      <c r="B1111" s="174" t="str">
        <f>IF(A1111=1,COUNTIF($A$8:A1111,1),"")</f>
        <v/>
      </c>
      <c r="C1111" s="174"/>
      <c r="D1111" s="157">
        <f>IFERROR($C$8:INDEX($C$8:$C$3000,COUNTIF($C$8:$C$3000,"?*")),"")</f>
        <v>0</v>
      </c>
      <c r="E1111" s="174"/>
      <c r="F1111" s="174">
        <f>--ISNUMBER(IFERROR(SEARCH('Project Costing'!#REF!,Services!I1118,1),""))</f>
        <v>0</v>
      </c>
      <c r="G1111" s="174" t="str">
        <f>IF(F1111=1,COUNTIF($F$8:F1111,1),"")</f>
        <v/>
      </c>
      <c r="H1111" s="174"/>
      <c r="I1111" s="157">
        <f>IFERROR($H$8:INDEX($H$8:$H$3000,COUNTIF($H$8:$H$3000,"?*")),"")</f>
        <v>0</v>
      </c>
    </row>
    <row r="1112" spans="1:9" x14ac:dyDescent="0.25">
      <c r="A1112" s="174">
        <f>--ISNUMBER(IFERROR(SEARCH('Project Costing'!#REF!,Services!I1119,1),""))</f>
        <v>0</v>
      </c>
      <c r="B1112" s="174" t="str">
        <f>IF(A1112=1,COUNTIF($A$8:A1112,1),"")</f>
        <v/>
      </c>
      <c r="C1112" s="174"/>
      <c r="D1112" s="157">
        <f>IFERROR($C$8:INDEX($C$8:$C$3000,COUNTIF($C$8:$C$3000,"?*")),"")</f>
        <v>0</v>
      </c>
      <c r="E1112" s="174"/>
      <c r="F1112" s="174">
        <f>--ISNUMBER(IFERROR(SEARCH('Project Costing'!#REF!,Services!I1119,1),""))</f>
        <v>0</v>
      </c>
      <c r="G1112" s="174" t="str">
        <f>IF(F1112=1,COUNTIF($F$8:F1112,1),"")</f>
        <v/>
      </c>
      <c r="H1112" s="174"/>
      <c r="I1112" s="157">
        <f>IFERROR($H$8:INDEX($H$8:$H$3000,COUNTIF($H$8:$H$3000,"?*")),"")</f>
        <v>0</v>
      </c>
    </row>
    <row r="1113" spans="1:9" x14ac:dyDescent="0.25">
      <c r="A1113" s="174">
        <f>--ISNUMBER(IFERROR(SEARCH('Project Costing'!#REF!,Services!I1120,1),""))</f>
        <v>0</v>
      </c>
      <c r="B1113" s="174" t="str">
        <f>IF(A1113=1,COUNTIF($A$8:A1113,1),"")</f>
        <v/>
      </c>
      <c r="C1113" s="174"/>
      <c r="D1113" s="157">
        <f>IFERROR($C$8:INDEX($C$8:$C$3000,COUNTIF($C$8:$C$3000,"?*")),"")</f>
        <v>0</v>
      </c>
      <c r="E1113" s="174"/>
      <c r="F1113" s="174">
        <f>--ISNUMBER(IFERROR(SEARCH('Project Costing'!#REF!,Services!I1120,1),""))</f>
        <v>0</v>
      </c>
      <c r="G1113" s="174" t="str">
        <f>IF(F1113=1,COUNTIF($F$8:F1113,1),"")</f>
        <v/>
      </c>
      <c r="H1113" s="174"/>
      <c r="I1113" s="157">
        <f>IFERROR($H$8:INDEX($H$8:$H$3000,COUNTIF($H$8:$H$3000,"?*")),"")</f>
        <v>0</v>
      </c>
    </row>
    <row r="1114" spans="1:9" x14ac:dyDescent="0.25">
      <c r="A1114" s="174">
        <f>--ISNUMBER(IFERROR(SEARCH('Project Costing'!#REF!,Services!I1121,1),""))</f>
        <v>0</v>
      </c>
      <c r="B1114" s="174" t="str">
        <f>IF(A1114=1,COUNTIF($A$8:A1114,1),"")</f>
        <v/>
      </c>
      <c r="C1114" s="174"/>
      <c r="D1114" s="157">
        <f>IFERROR($C$8:INDEX($C$8:$C$3000,COUNTIF($C$8:$C$3000,"?*")),"")</f>
        <v>0</v>
      </c>
      <c r="E1114" s="174"/>
      <c r="F1114" s="174">
        <f>--ISNUMBER(IFERROR(SEARCH('Project Costing'!#REF!,Services!I1121,1),""))</f>
        <v>0</v>
      </c>
      <c r="G1114" s="174" t="str">
        <f>IF(F1114=1,COUNTIF($F$8:F1114,1),"")</f>
        <v/>
      </c>
      <c r="H1114" s="174"/>
      <c r="I1114" s="157">
        <f>IFERROR($H$8:INDEX($H$8:$H$3000,COUNTIF($H$8:$H$3000,"?*")),"")</f>
        <v>0</v>
      </c>
    </row>
    <row r="1115" spans="1:9" x14ac:dyDescent="0.25">
      <c r="A1115" s="174">
        <f>--ISNUMBER(IFERROR(SEARCH('Project Costing'!#REF!,Services!I1122,1),""))</f>
        <v>0</v>
      </c>
      <c r="B1115" s="174" t="str">
        <f>IF(A1115=1,COUNTIF($A$8:A1115,1),"")</f>
        <v/>
      </c>
      <c r="C1115" s="174"/>
      <c r="D1115" s="157">
        <f>IFERROR($C$8:INDEX($C$8:$C$3000,COUNTIF($C$8:$C$3000,"?*")),"")</f>
        <v>0</v>
      </c>
      <c r="E1115" s="174"/>
      <c r="F1115" s="174">
        <f>--ISNUMBER(IFERROR(SEARCH('Project Costing'!#REF!,Services!I1122,1),""))</f>
        <v>0</v>
      </c>
      <c r="G1115" s="174" t="str">
        <f>IF(F1115=1,COUNTIF($F$8:F1115,1),"")</f>
        <v/>
      </c>
      <c r="H1115" s="174"/>
      <c r="I1115" s="157">
        <f>IFERROR($H$8:INDEX($H$8:$H$3000,COUNTIF($H$8:$H$3000,"?*")),"")</f>
        <v>0</v>
      </c>
    </row>
    <row r="1116" spans="1:9" x14ac:dyDescent="0.25">
      <c r="A1116" s="174">
        <f>--ISNUMBER(IFERROR(SEARCH('Project Costing'!#REF!,Services!I1123,1),""))</f>
        <v>0</v>
      </c>
      <c r="B1116" s="174" t="str">
        <f>IF(A1116=1,COUNTIF($A$8:A1116,1),"")</f>
        <v/>
      </c>
      <c r="C1116" s="174"/>
      <c r="D1116" s="157">
        <f>IFERROR($C$8:INDEX($C$8:$C$3000,COUNTIF($C$8:$C$3000,"?*")),"")</f>
        <v>0</v>
      </c>
      <c r="E1116" s="174"/>
      <c r="F1116" s="174">
        <f>--ISNUMBER(IFERROR(SEARCH('Project Costing'!#REF!,Services!I1123,1),""))</f>
        <v>0</v>
      </c>
      <c r="G1116" s="174" t="str">
        <f>IF(F1116=1,COUNTIF($F$8:F1116,1),"")</f>
        <v/>
      </c>
      <c r="H1116" s="174"/>
      <c r="I1116" s="157">
        <f>IFERROR($H$8:INDEX($H$8:$H$3000,COUNTIF($H$8:$H$3000,"?*")),"")</f>
        <v>0</v>
      </c>
    </row>
    <row r="1117" spans="1:9" x14ac:dyDescent="0.25">
      <c r="A1117" s="174">
        <f>--ISNUMBER(IFERROR(SEARCH('Project Costing'!#REF!,Services!I1124,1),""))</f>
        <v>0</v>
      </c>
      <c r="B1117" s="174" t="str">
        <f>IF(A1117=1,COUNTIF($A$8:A1117,1),"")</f>
        <v/>
      </c>
      <c r="C1117" s="174"/>
      <c r="D1117" s="157">
        <f>IFERROR($C$8:INDEX($C$8:$C$3000,COUNTIF($C$8:$C$3000,"?*")),"")</f>
        <v>0</v>
      </c>
      <c r="E1117" s="174"/>
      <c r="F1117" s="174">
        <f>--ISNUMBER(IFERROR(SEARCH('Project Costing'!#REF!,Services!I1124,1),""))</f>
        <v>0</v>
      </c>
      <c r="G1117" s="174" t="str">
        <f>IF(F1117=1,COUNTIF($F$8:F1117,1),"")</f>
        <v/>
      </c>
      <c r="H1117" s="174"/>
      <c r="I1117" s="157">
        <f>IFERROR($H$8:INDEX($H$8:$H$3000,COUNTIF($H$8:$H$3000,"?*")),"")</f>
        <v>0</v>
      </c>
    </row>
    <row r="1118" spans="1:9" x14ac:dyDescent="0.25">
      <c r="A1118" s="174">
        <f>--ISNUMBER(IFERROR(SEARCH('Project Costing'!#REF!,Services!I1125,1),""))</f>
        <v>0</v>
      </c>
      <c r="B1118" s="174" t="str">
        <f>IF(A1118=1,COUNTIF($A$8:A1118,1),"")</f>
        <v/>
      </c>
      <c r="C1118" s="174"/>
      <c r="D1118" s="157">
        <f>IFERROR($C$8:INDEX($C$8:$C$3000,COUNTIF($C$8:$C$3000,"?*")),"")</f>
        <v>0</v>
      </c>
      <c r="E1118" s="174"/>
      <c r="F1118" s="174">
        <f>--ISNUMBER(IFERROR(SEARCH('Project Costing'!#REF!,Services!I1125,1),""))</f>
        <v>0</v>
      </c>
      <c r="G1118" s="174" t="str">
        <f>IF(F1118=1,COUNTIF($F$8:F1118,1),"")</f>
        <v/>
      </c>
      <c r="H1118" s="174"/>
      <c r="I1118" s="157">
        <f>IFERROR($H$8:INDEX($H$8:$H$3000,COUNTIF($H$8:$H$3000,"?*")),"")</f>
        <v>0</v>
      </c>
    </row>
    <row r="1119" spans="1:9" x14ac:dyDescent="0.25">
      <c r="A1119" s="174">
        <f>--ISNUMBER(IFERROR(SEARCH('Project Costing'!#REF!,Services!I1126,1),""))</f>
        <v>0</v>
      </c>
      <c r="B1119" s="174" t="str">
        <f>IF(A1119=1,COUNTIF($A$8:A1119,1),"")</f>
        <v/>
      </c>
      <c r="C1119" s="174"/>
      <c r="D1119" s="157">
        <f>IFERROR($C$8:INDEX($C$8:$C$3000,COUNTIF($C$8:$C$3000,"?*")),"")</f>
        <v>0</v>
      </c>
      <c r="E1119" s="174"/>
      <c r="F1119" s="174">
        <f>--ISNUMBER(IFERROR(SEARCH('Project Costing'!#REF!,Services!I1126,1),""))</f>
        <v>0</v>
      </c>
      <c r="G1119" s="174" t="str">
        <f>IF(F1119=1,COUNTIF($F$8:F1119,1),"")</f>
        <v/>
      </c>
      <c r="H1119" s="174"/>
      <c r="I1119" s="157">
        <f>IFERROR($H$8:INDEX($H$8:$H$3000,COUNTIF($H$8:$H$3000,"?*")),"")</f>
        <v>0</v>
      </c>
    </row>
    <row r="1120" spans="1:9" x14ac:dyDescent="0.25">
      <c r="A1120" s="174">
        <f>--ISNUMBER(IFERROR(SEARCH('Project Costing'!#REF!,Services!I1127,1),""))</f>
        <v>0</v>
      </c>
      <c r="B1120" s="174" t="str">
        <f>IF(A1120=1,COUNTIF($A$8:A1120,1),"")</f>
        <v/>
      </c>
      <c r="C1120" s="174"/>
      <c r="D1120" s="157">
        <f>IFERROR($C$8:INDEX($C$8:$C$3000,COUNTIF($C$8:$C$3000,"?*")),"")</f>
        <v>0</v>
      </c>
      <c r="E1120" s="174"/>
      <c r="F1120" s="174">
        <f>--ISNUMBER(IFERROR(SEARCH('Project Costing'!#REF!,Services!I1127,1),""))</f>
        <v>0</v>
      </c>
      <c r="G1120" s="174" t="str">
        <f>IF(F1120=1,COUNTIF($F$8:F1120,1),"")</f>
        <v/>
      </c>
      <c r="H1120" s="174"/>
      <c r="I1120" s="157">
        <f>IFERROR($H$8:INDEX($H$8:$H$3000,COUNTIF($H$8:$H$3000,"?*")),"")</f>
        <v>0</v>
      </c>
    </row>
    <row r="1121" spans="1:9" x14ac:dyDescent="0.25">
      <c r="A1121" s="174">
        <f>--ISNUMBER(IFERROR(SEARCH('Project Costing'!#REF!,Services!I1128,1),""))</f>
        <v>0</v>
      </c>
      <c r="B1121" s="174" t="str">
        <f>IF(A1121=1,COUNTIF($A$8:A1121,1),"")</f>
        <v/>
      </c>
      <c r="C1121" s="174"/>
      <c r="D1121" s="157">
        <f>IFERROR($C$8:INDEX($C$8:$C$3000,COUNTIF($C$8:$C$3000,"?*")),"")</f>
        <v>0</v>
      </c>
      <c r="E1121" s="174"/>
      <c r="F1121" s="174">
        <f>--ISNUMBER(IFERROR(SEARCH('Project Costing'!#REF!,Services!I1128,1),""))</f>
        <v>0</v>
      </c>
      <c r="G1121" s="174" t="str">
        <f>IF(F1121=1,COUNTIF($F$8:F1121,1),"")</f>
        <v/>
      </c>
      <c r="H1121" s="174"/>
      <c r="I1121" s="157">
        <f>IFERROR($H$8:INDEX($H$8:$H$3000,COUNTIF($H$8:$H$3000,"?*")),"")</f>
        <v>0</v>
      </c>
    </row>
    <row r="1122" spans="1:9" x14ac:dyDescent="0.25">
      <c r="A1122" s="174">
        <f>--ISNUMBER(IFERROR(SEARCH('Project Costing'!#REF!,Services!I1129,1),""))</f>
        <v>0</v>
      </c>
      <c r="B1122" s="174" t="str">
        <f>IF(A1122=1,COUNTIF($A$8:A1122,1),"")</f>
        <v/>
      </c>
      <c r="C1122" s="174"/>
      <c r="D1122" s="157">
        <f>IFERROR($C$8:INDEX($C$8:$C$3000,COUNTIF($C$8:$C$3000,"?*")),"")</f>
        <v>0</v>
      </c>
      <c r="E1122" s="174"/>
      <c r="F1122" s="174">
        <f>--ISNUMBER(IFERROR(SEARCH('Project Costing'!#REF!,Services!I1129,1),""))</f>
        <v>0</v>
      </c>
      <c r="G1122" s="174" t="str">
        <f>IF(F1122=1,COUNTIF($F$8:F1122,1),"")</f>
        <v/>
      </c>
      <c r="H1122" s="174"/>
      <c r="I1122" s="157">
        <f>IFERROR($H$8:INDEX($H$8:$H$3000,COUNTIF($H$8:$H$3000,"?*")),"")</f>
        <v>0</v>
      </c>
    </row>
    <row r="1123" spans="1:9" x14ac:dyDescent="0.25">
      <c r="A1123" s="174">
        <f>--ISNUMBER(IFERROR(SEARCH('Project Costing'!#REF!,Services!I1130,1),""))</f>
        <v>0</v>
      </c>
      <c r="B1123" s="174" t="str">
        <f>IF(A1123=1,COUNTIF($A$8:A1123,1),"")</f>
        <v/>
      </c>
      <c r="C1123" s="174"/>
      <c r="D1123" s="157">
        <f>IFERROR($C$8:INDEX($C$8:$C$3000,COUNTIF($C$8:$C$3000,"?*")),"")</f>
        <v>0</v>
      </c>
      <c r="E1123" s="174"/>
      <c r="F1123" s="174">
        <f>--ISNUMBER(IFERROR(SEARCH('Project Costing'!#REF!,Services!I1130,1),""))</f>
        <v>0</v>
      </c>
      <c r="G1123" s="174" t="str">
        <f>IF(F1123=1,COUNTIF($F$8:F1123,1),"")</f>
        <v/>
      </c>
      <c r="H1123" s="174"/>
      <c r="I1123" s="157">
        <f>IFERROR($H$8:INDEX($H$8:$H$3000,COUNTIF($H$8:$H$3000,"?*")),"")</f>
        <v>0</v>
      </c>
    </row>
    <row r="1124" spans="1:9" x14ac:dyDescent="0.25">
      <c r="A1124" s="174">
        <f>--ISNUMBER(IFERROR(SEARCH('Project Costing'!#REF!,Services!I1131,1),""))</f>
        <v>0</v>
      </c>
      <c r="B1124" s="174" t="str">
        <f>IF(A1124=1,COUNTIF($A$8:A1124,1),"")</f>
        <v/>
      </c>
      <c r="C1124" s="174"/>
      <c r="D1124" s="157">
        <f>IFERROR($C$8:INDEX($C$8:$C$3000,COUNTIF($C$8:$C$3000,"?*")),"")</f>
        <v>0</v>
      </c>
      <c r="E1124" s="174"/>
      <c r="F1124" s="174">
        <f>--ISNUMBER(IFERROR(SEARCH('Project Costing'!#REF!,Services!I1131,1),""))</f>
        <v>0</v>
      </c>
      <c r="G1124" s="174" t="str">
        <f>IF(F1124=1,COUNTIF($F$8:F1124,1),"")</f>
        <v/>
      </c>
      <c r="H1124" s="174"/>
      <c r="I1124" s="157">
        <f>IFERROR($H$8:INDEX($H$8:$H$3000,COUNTIF($H$8:$H$3000,"?*")),"")</f>
        <v>0</v>
      </c>
    </row>
    <row r="1125" spans="1:9" x14ac:dyDescent="0.25">
      <c r="A1125" s="174">
        <f>--ISNUMBER(IFERROR(SEARCH('Project Costing'!#REF!,Services!I1132,1),""))</f>
        <v>0</v>
      </c>
      <c r="B1125" s="174" t="str">
        <f>IF(A1125=1,COUNTIF($A$8:A1125,1),"")</f>
        <v/>
      </c>
      <c r="C1125" s="174"/>
      <c r="D1125" s="157">
        <f>IFERROR($C$8:INDEX($C$8:$C$3000,COUNTIF($C$8:$C$3000,"?*")),"")</f>
        <v>0</v>
      </c>
      <c r="E1125" s="174"/>
      <c r="F1125" s="174">
        <f>--ISNUMBER(IFERROR(SEARCH('Project Costing'!#REF!,Services!I1132,1),""))</f>
        <v>0</v>
      </c>
      <c r="G1125" s="174" t="str">
        <f>IF(F1125=1,COUNTIF($F$8:F1125,1),"")</f>
        <v/>
      </c>
      <c r="H1125" s="174"/>
      <c r="I1125" s="157">
        <f>IFERROR($H$8:INDEX($H$8:$H$3000,COUNTIF($H$8:$H$3000,"?*")),"")</f>
        <v>0</v>
      </c>
    </row>
    <row r="1126" spans="1:9" x14ac:dyDescent="0.25">
      <c r="A1126" s="174">
        <f>--ISNUMBER(IFERROR(SEARCH('Project Costing'!#REF!,Services!I1133,1),""))</f>
        <v>0</v>
      </c>
      <c r="B1126" s="174" t="str">
        <f>IF(A1126=1,COUNTIF($A$8:A1126,1),"")</f>
        <v/>
      </c>
      <c r="C1126" s="174"/>
      <c r="D1126" s="157">
        <f>IFERROR($C$8:INDEX($C$8:$C$3000,COUNTIF($C$8:$C$3000,"?*")),"")</f>
        <v>0</v>
      </c>
      <c r="E1126" s="174"/>
      <c r="F1126" s="174">
        <f>--ISNUMBER(IFERROR(SEARCH('Project Costing'!#REF!,Services!I1133,1),""))</f>
        <v>0</v>
      </c>
      <c r="G1126" s="174" t="str">
        <f>IF(F1126=1,COUNTIF($F$8:F1126,1),"")</f>
        <v/>
      </c>
      <c r="H1126" s="174"/>
      <c r="I1126" s="157">
        <f>IFERROR($H$8:INDEX($H$8:$H$3000,COUNTIF($H$8:$H$3000,"?*")),"")</f>
        <v>0</v>
      </c>
    </row>
    <row r="1127" spans="1:9" x14ac:dyDescent="0.25">
      <c r="A1127" s="174">
        <f>--ISNUMBER(IFERROR(SEARCH('Project Costing'!#REF!,Services!I1134,1),""))</f>
        <v>0</v>
      </c>
      <c r="B1127" s="174" t="str">
        <f>IF(A1127=1,COUNTIF($A$8:A1127,1),"")</f>
        <v/>
      </c>
      <c r="C1127" s="174"/>
      <c r="D1127" s="157">
        <f>IFERROR($C$8:INDEX($C$8:$C$3000,COUNTIF($C$8:$C$3000,"?*")),"")</f>
        <v>0</v>
      </c>
      <c r="E1127" s="174"/>
      <c r="F1127" s="174">
        <f>--ISNUMBER(IFERROR(SEARCH('Project Costing'!#REF!,Services!I1134,1),""))</f>
        <v>0</v>
      </c>
      <c r="G1127" s="174" t="str">
        <f>IF(F1127=1,COUNTIF($F$8:F1127,1),"")</f>
        <v/>
      </c>
      <c r="H1127" s="174"/>
      <c r="I1127" s="157">
        <f>IFERROR($H$8:INDEX($H$8:$H$3000,COUNTIF($H$8:$H$3000,"?*")),"")</f>
        <v>0</v>
      </c>
    </row>
    <row r="1128" spans="1:9" x14ac:dyDescent="0.25">
      <c r="A1128" s="174">
        <f>--ISNUMBER(IFERROR(SEARCH('Project Costing'!#REF!,Services!I1135,1),""))</f>
        <v>0</v>
      </c>
      <c r="B1128" s="174" t="str">
        <f>IF(A1128=1,COUNTIF($A$8:A1128,1),"")</f>
        <v/>
      </c>
      <c r="C1128" s="174"/>
      <c r="D1128" s="157">
        <f>IFERROR($C$8:INDEX($C$8:$C$3000,COUNTIF($C$8:$C$3000,"?*")),"")</f>
        <v>0</v>
      </c>
      <c r="E1128" s="174"/>
      <c r="F1128" s="174">
        <f>--ISNUMBER(IFERROR(SEARCH('Project Costing'!#REF!,Services!I1135,1),""))</f>
        <v>0</v>
      </c>
      <c r="G1128" s="174" t="str">
        <f>IF(F1128=1,COUNTIF($F$8:F1128,1),"")</f>
        <v/>
      </c>
      <c r="H1128" s="174"/>
      <c r="I1128" s="157">
        <f>IFERROR($H$8:INDEX($H$8:$H$3000,COUNTIF($H$8:$H$3000,"?*")),"")</f>
        <v>0</v>
      </c>
    </row>
    <row r="1129" spans="1:9" x14ac:dyDescent="0.25">
      <c r="A1129" s="174">
        <f>--ISNUMBER(IFERROR(SEARCH('Project Costing'!#REF!,Services!I1136,1),""))</f>
        <v>0</v>
      </c>
      <c r="B1129" s="174" t="str">
        <f>IF(A1129=1,COUNTIF($A$8:A1129,1),"")</f>
        <v/>
      </c>
      <c r="C1129" s="174"/>
      <c r="D1129" s="157">
        <f>IFERROR($C$8:INDEX($C$8:$C$3000,COUNTIF($C$8:$C$3000,"?*")),"")</f>
        <v>0</v>
      </c>
      <c r="E1129" s="174"/>
      <c r="F1129" s="174">
        <f>--ISNUMBER(IFERROR(SEARCH('Project Costing'!#REF!,Services!I1136,1),""))</f>
        <v>0</v>
      </c>
      <c r="G1129" s="174" t="str">
        <f>IF(F1129=1,COUNTIF($F$8:F1129,1),"")</f>
        <v/>
      </c>
      <c r="H1129" s="174"/>
      <c r="I1129" s="157">
        <f>IFERROR($H$8:INDEX($H$8:$H$3000,COUNTIF($H$8:$H$3000,"?*")),"")</f>
        <v>0</v>
      </c>
    </row>
    <row r="1130" spans="1:9" x14ac:dyDescent="0.25">
      <c r="A1130" s="174">
        <f>--ISNUMBER(IFERROR(SEARCH('Project Costing'!#REF!,Services!I1137,1),""))</f>
        <v>0</v>
      </c>
      <c r="B1130" s="174" t="str">
        <f>IF(A1130=1,COUNTIF($A$8:A1130,1),"")</f>
        <v/>
      </c>
      <c r="C1130" s="174"/>
      <c r="D1130" s="157">
        <f>IFERROR($C$8:INDEX($C$8:$C$3000,COUNTIF($C$8:$C$3000,"?*")),"")</f>
        <v>0</v>
      </c>
      <c r="E1130" s="174"/>
      <c r="F1130" s="174">
        <f>--ISNUMBER(IFERROR(SEARCH('Project Costing'!#REF!,Services!I1137,1),""))</f>
        <v>0</v>
      </c>
      <c r="G1130" s="174" t="str">
        <f>IF(F1130=1,COUNTIF($F$8:F1130,1),"")</f>
        <v/>
      </c>
      <c r="H1130" s="174"/>
      <c r="I1130" s="157">
        <f>IFERROR($H$8:INDEX($H$8:$H$3000,COUNTIF($H$8:$H$3000,"?*")),"")</f>
        <v>0</v>
      </c>
    </row>
    <row r="1131" spans="1:9" x14ac:dyDescent="0.25">
      <c r="A1131" s="174">
        <f>--ISNUMBER(IFERROR(SEARCH('Project Costing'!#REF!,Services!I1138,1),""))</f>
        <v>0</v>
      </c>
      <c r="B1131" s="174" t="str">
        <f>IF(A1131=1,COUNTIF($A$8:A1131,1),"")</f>
        <v/>
      </c>
      <c r="C1131" s="174"/>
      <c r="D1131" s="157">
        <f>IFERROR($C$8:INDEX($C$8:$C$3000,COUNTIF($C$8:$C$3000,"?*")),"")</f>
        <v>0</v>
      </c>
      <c r="E1131" s="174"/>
      <c r="F1131" s="174">
        <f>--ISNUMBER(IFERROR(SEARCH('Project Costing'!#REF!,Services!I1138,1),""))</f>
        <v>0</v>
      </c>
      <c r="G1131" s="174" t="str">
        <f>IF(F1131=1,COUNTIF($F$8:F1131,1),"")</f>
        <v/>
      </c>
      <c r="H1131" s="174"/>
      <c r="I1131" s="157">
        <f>IFERROR($H$8:INDEX($H$8:$H$3000,COUNTIF($H$8:$H$3000,"?*")),"")</f>
        <v>0</v>
      </c>
    </row>
    <row r="1132" spans="1:9" x14ac:dyDescent="0.25">
      <c r="A1132" s="174">
        <f>--ISNUMBER(IFERROR(SEARCH('Project Costing'!#REF!,Services!I1139,1),""))</f>
        <v>0</v>
      </c>
      <c r="B1132" s="174" t="str">
        <f>IF(A1132=1,COUNTIF($A$8:A1132,1),"")</f>
        <v/>
      </c>
      <c r="C1132" s="174"/>
      <c r="D1132" s="157">
        <f>IFERROR($C$8:INDEX($C$8:$C$3000,COUNTIF($C$8:$C$3000,"?*")),"")</f>
        <v>0</v>
      </c>
      <c r="E1132" s="174"/>
      <c r="F1132" s="174">
        <f>--ISNUMBER(IFERROR(SEARCH('Project Costing'!#REF!,Services!I1139,1),""))</f>
        <v>0</v>
      </c>
      <c r="G1132" s="174" t="str">
        <f>IF(F1132=1,COUNTIF($F$8:F1132,1),"")</f>
        <v/>
      </c>
      <c r="H1132" s="174"/>
      <c r="I1132" s="157">
        <f>IFERROR($H$8:INDEX($H$8:$H$3000,COUNTIF($H$8:$H$3000,"?*")),"")</f>
        <v>0</v>
      </c>
    </row>
    <row r="1133" spans="1:9" x14ac:dyDescent="0.25">
      <c r="A1133" s="174">
        <f>--ISNUMBER(IFERROR(SEARCH('Project Costing'!#REF!,Services!I1140,1),""))</f>
        <v>0</v>
      </c>
      <c r="B1133" s="174" t="str">
        <f>IF(A1133=1,COUNTIF($A$8:A1133,1),"")</f>
        <v/>
      </c>
      <c r="C1133" s="174"/>
      <c r="D1133" s="157">
        <f>IFERROR($C$8:INDEX($C$8:$C$3000,COUNTIF($C$8:$C$3000,"?*")),"")</f>
        <v>0</v>
      </c>
      <c r="E1133" s="174"/>
      <c r="F1133" s="174">
        <f>--ISNUMBER(IFERROR(SEARCH('Project Costing'!#REF!,Services!I1140,1),""))</f>
        <v>0</v>
      </c>
      <c r="G1133" s="174" t="str">
        <f>IF(F1133=1,COUNTIF($F$8:F1133,1),"")</f>
        <v/>
      </c>
      <c r="H1133" s="174"/>
      <c r="I1133" s="157">
        <f>IFERROR($H$8:INDEX($H$8:$H$3000,COUNTIF($H$8:$H$3000,"?*")),"")</f>
        <v>0</v>
      </c>
    </row>
    <row r="1134" spans="1:9" x14ac:dyDescent="0.25">
      <c r="A1134" s="174">
        <f>--ISNUMBER(IFERROR(SEARCH('Project Costing'!#REF!,Services!I1141,1),""))</f>
        <v>0</v>
      </c>
      <c r="B1134" s="174" t="str">
        <f>IF(A1134=1,COUNTIF($A$8:A1134,1),"")</f>
        <v/>
      </c>
      <c r="C1134" s="174"/>
      <c r="D1134" s="157">
        <f>IFERROR($C$8:INDEX($C$8:$C$3000,COUNTIF($C$8:$C$3000,"?*")),"")</f>
        <v>0</v>
      </c>
      <c r="E1134" s="174"/>
      <c r="F1134" s="174">
        <f>--ISNUMBER(IFERROR(SEARCH('Project Costing'!#REF!,Services!I1141,1),""))</f>
        <v>0</v>
      </c>
      <c r="G1134" s="174" t="str">
        <f>IF(F1134=1,COUNTIF($F$8:F1134,1),"")</f>
        <v/>
      </c>
      <c r="H1134" s="174"/>
      <c r="I1134" s="157">
        <f>IFERROR($H$8:INDEX($H$8:$H$3000,COUNTIF($H$8:$H$3000,"?*")),"")</f>
        <v>0</v>
      </c>
    </row>
    <row r="1135" spans="1:9" x14ac:dyDescent="0.25">
      <c r="A1135" s="174">
        <f>--ISNUMBER(IFERROR(SEARCH('Project Costing'!#REF!,Services!I1142,1),""))</f>
        <v>0</v>
      </c>
      <c r="B1135" s="174" t="str">
        <f>IF(A1135=1,COUNTIF($A$8:A1135,1),"")</f>
        <v/>
      </c>
      <c r="C1135" s="174"/>
      <c r="D1135" s="157">
        <f>IFERROR($C$8:INDEX($C$8:$C$3000,COUNTIF($C$8:$C$3000,"?*")),"")</f>
        <v>0</v>
      </c>
      <c r="E1135" s="174"/>
      <c r="F1135" s="174">
        <f>--ISNUMBER(IFERROR(SEARCH('Project Costing'!#REF!,Services!I1142,1),""))</f>
        <v>0</v>
      </c>
      <c r="G1135" s="174" t="str">
        <f>IF(F1135=1,COUNTIF($F$8:F1135,1),"")</f>
        <v/>
      </c>
      <c r="H1135" s="174"/>
      <c r="I1135" s="157">
        <f>IFERROR($H$8:INDEX($H$8:$H$3000,COUNTIF($H$8:$H$3000,"?*")),"")</f>
        <v>0</v>
      </c>
    </row>
    <row r="1136" spans="1:9" x14ac:dyDescent="0.25">
      <c r="A1136" s="174">
        <f>--ISNUMBER(IFERROR(SEARCH('Project Costing'!#REF!,Services!I1143,1),""))</f>
        <v>0</v>
      </c>
      <c r="B1136" s="174" t="str">
        <f>IF(A1136=1,COUNTIF($A$8:A1136,1),"")</f>
        <v/>
      </c>
      <c r="C1136" s="174"/>
      <c r="D1136" s="157">
        <f>IFERROR($C$8:INDEX($C$8:$C$3000,COUNTIF($C$8:$C$3000,"?*")),"")</f>
        <v>0</v>
      </c>
      <c r="E1136" s="174"/>
      <c r="F1136" s="174">
        <f>--ISNUMBER(IFERROR(SEARCH('Project Costing'!#REF!,Services!I1143,1),""))</f>
        <v>0</v>
      </c>
      <c r="G1136" s="174" t="str">
        <f>IF(F1136=1,COUNTIF($F$8:F1136,1),"")</f>
        <v/>
      </c>
      <c r="H1136" s="174"/>
      <c r="I1136" s="157">
        <f>IFERROR($H$8:INDEX($H$8:$H$3000,COUNTIF($H$8:$H$3000,"?*")),"")</f>
        <v>0</v>
      </c>
    </row>
    <row r="1137" spans="1:9" x14ac:dyDescent="0.25">
      <c r="A1137" s="174">
        <f>--ISNUMBER(IFERROR(SEARCH('Project Costing'!#REF!,Services!I1144,1),""))</f>
        <v>0</v>
      </c>
      <c r="B1137" s="174" t="str">
        <f>IF(A1137=1,COUNTIF($A$8:A1137,1),"")</f>
        <v/>
      </c>
      <c r="C1137" s="174"/>
      <c r="D1137" s="157">
        <f>IFERROR($C$8:INDEX($C$8:$C$3000,COUNTIF($C$8:$C$3000,"?*")),"")</f>
        <v>0</v>
      </c>
      <c r="E1137" s="174"/>
      <c r="F1137" s="174">
        <f>--ISNUMBER(IFERROR(SEARCH('Project Costing'!#REF!,Services!I1144,1),""))</f>
        <v>0</v>
      </c>
      <c r="G1137" s="174" t="str">
        <f>IF(F1137=1,COUNTIF($F$8:F1137,1),"")</f>
        <v/>
      </c>
      <c r="H1137" s="174"/>
      <c r="I1137" s="157">
        <f>IFERROR($H$8:INDEX($H$8:$H$3000,COUNTIF($H$8:$H$3000,"?*")),"")</f>
        <v>0</v>
      </c>
    </row>
    <row r="1138" spans="1:9" x14ac:dyDescent="0.25">
      <c r="A1138" s="174">
        <f>--ISNUMBER(IFERROR(SEARCH('Project Costing'!#REF!,Services!I1145,1),""))</f>
        <v>0</v>
      </c>
      <c r="B1138" s="174" t="str">
        <f>IF(A1138=1,COUNTIF($A$8:A1138,1),"")</f>
        <v/>
      </c>
      <c r="C1138" s="174"/>
      <c r="D1138" s="157">
        <f>IFERROR($C$8:INDEX($C$8:$C$3000,COUNTIF($C$8:$C$3000,"?*")),"")</f>
        <v>0</v>
      </c>
      <c r="E1138" s="174"/>
      <c r="F1138" s="174">
        <f>--ISNUMBER(IFERROR(SEARCH('Project Costing'!#REF!,Services!I1145,1),""))</f>
        <v>0</v>
      </c>
      <c r="G1138" s="174" t="str">
        <f>IF(F1138=1,COUNTIF($F$8:F1138,1),"")</f>
        <v/>
      </c>
      <c r="H1138" s="174"/>
      <c r="I1138" s="157">
        <f>IFERROR($H$8:INDEX($H$8:$H$3000,COUNTIF($H$8:$H$3000,"?*")),"")</f>
        <v>0</v>
      </c>
    </row>
    <row r="1139" spans="1:9" x14ac:dyDescent="0.25">
      <c r="A1139" s="174">
        <f>--ISNUMBER(IFERROR(SEARCH('Project Costing'!#REF!,Services!I1146,1),""))</f>
        <v>0</v>
      </c>
      <c r="B1139" s="174" t="str">
        <f>IF(A1139=1,COUNTIF($A$8:A1139,1),"")</f>
        <v/>
      </c>
      <c r="C1139" s="174"/>
      <c r="D1139" s="157">
        <f>IFERROR($C$8:INDEX($C$8:$C$3000,COUNTIF($C$8:$C$3000,"?*")),"")</f>
        <v>0</v>
      </c>
      <c r="E1139" s="174"/>
      <c r="F1139" s="174">
        <f>--ISNUMBER(IFERROR(SEARCH('Project Costing'!#REF!,Services!I1146,1),""))</f>
        <v>0</v>
      </c>
      <c r="G1139" s="174" t="str">
        <f>IF(F1139=1,COUNTIF($F$8:F1139,1),"")</f>
        <v/>
      </c>
      <c r="H1139" s="174"/>
      <c r="I1139" s="157">
        <f>IFERROR($H$8:INDEX($H$8:$H$3000,COUNTIF($H$8:$H$3000,"?*")),"")</f>
        <v>0</v>
      </c>
    </row>
    <row r="1140" spans="1:9" x14ac:dyDescent="0.25">
      <c r="A1140" s="174">
        <f>--ISNUMBER(IFERROR(SEARCH('Project Costing'!#REF!,Services!I1147,1),""))</f>
        <v>0</v>
      </c>
      <c r="B1140" s="174" t="str">
        <f>IF(A1140=1,COUNTIF($A$8:A1140,1),"")</f>
        <v/>
      </c>
      <c r="C1140" s="174"/>
      <c r="D1140" s="157">
        <f>IFERROR($C$8:INDEX($C$8:$C$3000,COUNTIF($C$8:$C$3000,"?*")),"")</f>
        <v>0</v>
      </c>
      <c r="E1140" s="174"/>
      <c r="F1140" s="174">
        <f>--ISNUMBER(IFERROR(SEARCH('Project Costing'!#REF!,Services!I1147,1),""))</f>
        <v>0</v>
      </c>
      <c r="G1140" s="174" t="str">
        <f>IF(F1140=1,COUNTIF($F$8:F1140,1),"")</f>
        <v/>
      </c>
      <c r="H1140" s="174"/>
      <c r="I1140" s="157">
        <f>IFERROR($H$8:INDEX($H$8:$H$3000,COUNTIF($H$8:$H$3000,"?*")),"")</f>
        <v>0</v>
      </c>
    </row>
    <row r="1141" spans="1:9" x14ac:dyDescent="0.25">
      <c r="A1141" s="174">
        <f>--ISNUMBER(IFERROR(SEARCH('Project Costing'!#REF!,Services!I1148,1),""))</f>
        <v>0</v>
      </c>
      <c r="B1141" s="174" t="str">
        <f>IF(A1141=1,COUNTIF($A$8:A1141,1),"")</f>
        <v/>
      </c>
      <c r="C1141" s="174"/>
      <c r="D1141" s="157">
        <f>IFERROR($C$8:INDEX($C$8:$C$3000,COUNTIF($C$8:$C$3000,"?*")),"")</f>
        <v>0</v>
      </c>
      <c r="E1141" s="174"/>
      <c r="F1141" s="174">
        <f>--ISNUMBER(IFERROR(SEARCH('Project Costing'!#REF!,Services!I1148,1),""))</f>
        <v>0</v>
      </c>
      <c r="G1141" s="174" t="str">
        <f>IF(F1141=1,COUNTIF($F$8:F1141,1),"")</f>
        <v/>
      </c>
      <c r="H1141" s="174"/>
      <c r="I1141" s="157">
        <f>IFERROR($H$8:INDEX($H$8:$H$3000,COUNTIF($H$8:$H$3000,"?*")),"")</f>
        <v>0</v>
      </c>
    </row>
    <row r="1142" spans="1:9" x14ac:dyDescent="0.25">
      <c r="A1142" s="174">
        <f>--ISNUMBER(IFERROR(SEARCH('Project Costing'!#REF!,Services!I1149,1),""))</f>
        <v>0</v>
      </c>
      <c r="B1142" s="174" t="str">
        <f>IF(A1142=1,COUNTIF($A$8:A1142,1),"")</f>
        <v/>
      </c>
      <c r="C1142" s="174"/>
      <c r="D1142" s="157">
        <f>IFERROR($C$8:INDEX($C$8:$C$3000,COUNTIF($C$8:$C$3000,"?*")),"")</f>
        <v>0</v>
      </c>
      <c r="E1142" s="174"/>
      <c r="F1142" s="174">
        <f>--ISNUMBER(IFERROR(SEARCH('Project Costing'!#REF!,Services!I1149,1),""))</f>
        <v>0</v>
      </c>
      <c r="G1142" s="174" t="str">
        <f>IF(F1142=1,COUNTIF($F$8:F1142,1),"")</f>
        <v/>
      </c>
      <c r="H1142" s="174"/>
      <c r="I1142" s="157">
        <f>IFERROR($H$8:INDEX($H$8:$H$3000,COUNTIF($H$8:$H$3000,"?*")),"")</f>
        <v>0</v>
      </c>
    </row>
    <row r="1143" spans="1:9" x14ac:dyDescent="0.25">
      <c r="A1143" s="174">
        <f>--ISNUMBER(IFERROR(SEARCH('Project Costing'!#REF!,Services!I1150,1),""))</f>
        <v>0</v>
      </c>
      <c r="B1143" s="174" t="str">
        <f>IF(A1143=1,COUNTIF($A$8:A1143,1),"")</f>
        <v/>
      </c>
      <c r="C1143" s="174"/>
      <c r="D1143" s="157">
        <f>IFERROR($C$8:INDEX($C$8:$C$3000,COUNTIF($C$8:$C$3000,"?*")),"")</f>
        <v>0</v>
      </c>
      <c r="E1143" s="174"/>
      <c r="F1143" s="174">
        <f>--ISNUMBER(IFERROR(SEARCH('Project Costing'!#REF!,Services!I1150,1),""))</f>
        <v>0</v>
      </c>
      <c r="G1143" s="174" t="str">
        <f>IF(F1143=1,COUNTIF($F$8:F1143,1),"")</f>
        <v/>
      </c>
      <c r="H1143" s="174"/>
      <c r="I1143" s="157">
        <f>IFERROR($H$8:INDEX($H$8:$H$3000,COUNTIF($H$8:$H$3000,"?*")),"")</f>
        <v>0</v>
      </c>
    </row>
    <row r="1144" spans="1:9" x14ac:dyDescent="0.25">
      <c r="A1144" s="174">
        <f>--ISNUMBER(IFERROR(SEARCH('Project Costing'!#REF!,Services!I1151,1),""))</f>
        <v>0</v>
      </c>
      <c r="B1144" s="174" t="str">
        <f>IF(A1144=1,COUNTIF($A$8:A1144,1),"")</f>
        <v/>
      </c>
      <c r="C1144" s="174"/>
      <c r="D1144" s="157">
        <f>IFERROR($C$8:INDEX($C$8:$C$3000,COUNTIF($C$8:$C$3000,"?*")),"")</f>
        <v>0</v>
      </c>
      <c r="E1144" s="174"/>
      <c r="F1144" s="174">
        <f>--ISNUMBER(IFERROR(SEARCH('Project Costing'!#REF!,Services!I1151,1),""))</f>
        <v>0</v>
      </c>
      <c r="G1144" s="174" t="str">
        <f>IF(F1144=1,COUNTIF($F$8:F1144,1),"")</f>
        <v/>
      </c>
      <c r="H1144" s="174"/>
      <c r="I1144" s="157">
        <f>IFERROR($H$8:INDEX($H$8:$H$3000,COUNTIF($H$8:$H$3000,"?*")),"")</f>
        <v>0</v>
      </c>
    </row>
    <row r="1145" spans="1:9" x14ac:dyDescent="0.25">
      <c r="A1145" s="174">
        <f>--ISNUMBER(IFERROR(SEARCH('Project Costing'!#REF!,Services!I1152,1),""))</f>
        <v>0</v>
      </c>
      <c r="B1145" s="174" t="str">
        <f>IF(A1145=1,COUNTIF($A$8:A1145,1),"")</f>
        <v/>
      </c>
      <c r="C1145" s="174"/>
      <c r="D1145" s="157">
        <f>IFERROR($C$8:INDEX($C$8:$C$3000,COUNTIF($C$8:$C$3000,"?*")),"")</f>
        <v>0</v>
      </c>
      <c r="E1145" s="174"/>
      <c r="F1145" s="174">
        <f>--ISNUMBER(IFERROR(SEARCH('Project Costing'!#REF!,Services!I1152,1),""))</f>
        <v>0</v>
      </c>
      <c r="G1145" s="174" t="str">
        <f>IF(F1145=1,COUNTIF($F$8:F1145,1),"")</f>
        <v/>
      </c>
      <c r="H1145" s="174"/>
      <c r="I1145" s="157">
        <f>IFERROR($H$8:INDEX($H$8:$H$3000,COUNTIF($H$8:$H$3000,"?*")),"")</f>
        <v>0</v>
      </c>
    </row>
    <row r="1146" spans="1:9" x14ac:dyDescent="0.25">
      <c r="A1146" s="174">
        <f>--ISNUMBER(IFERROR(SEARCH('Project Costing'!#REF!,Services!I1153,1),""))</f>
        <v>0</v>
      </c>
      <c r="B1146" s="174" t="str">
        <f>IF(A1146=1,COUNTIF($A$8:A1146,1),"")</f>
        <v/>
      </c>
      <c r="C1146" s="174"/>
      <c r="D1146" s="157">
        <f>IFERROR($C$8:INDEX($C$8:$C$3000,COUNTIF($C$8:$C$3000,"?*")),"")</f>
        <v>0</v>
      </c>
      <c r="E1146" s="174"/>
      <c r="F1146" s="174">
        <f>--ISNUMBER(IFERROR(SEARCH('Project Costing'!#REF!,Services!I1153,1),""))</f>
        <v>0</v>
      </c>
      <c r="G1146" s="174" t="str">
        <f>IF(F1146=1,COUNTIF($F$8:F1146,1),"")</f>
        <v/>
      </c>
      <c r="H1146" s="174"/>
      <c r="I1146" s="157">
        <f>IFERROR($H$8:INDEX($H$8:$H$3000,COUNTIF($H$8:$H$3000,"?*")),"")</f>
        <v>0</v>
      </c>
    </row>
    <row r="1147" spans="1:9" x14ac:dyDescent="0.25">
      <c r="A1147" s="174">
        <f>--ISNUMBER(IFERROR(SEARCH('Project Costing'!#REF!,Services!I1154,1),""))</f>
        <v>0</v>
      </c>
      <c r="B1147" s="174" t="str">
        <f>IF(A1147=1,COUNTIF($A$8:A1147,1),"")</f>
        <v/>
      </c>
      <c r="C1147" s="174"/>
      <c r="D1147" s="157">
        <f>IFERROR($C$8:INDEX($C$8:$C$3000,COUNTIF($C$8:$C$3000,"?*")),"")</f>
        <v>0</v>
      </c>
      <c r="E1147" s="174"/>
      <c r="F1147" s="174">
        <f>--ISNUMBER(IFERROR(SEARCH('Project Costing'!#REF!,Services!I1154,1),""))</f>
        <v>0</v>
      </c>
      <c r="G1147" s="174" t="str">
        <f>IF(F1147=1,COUNTIF($F$8:F1147,1),"")</f>
        <v/>
      </c>
      <c r="H1147" s="174"/>
      <c r="I1147" s="157">
        <f>IFERROR($H$8:INDEX($H$8:$H$3000,COUNTIF($H$8:$H$3000,"?*")),"")</f>
        <v>0</v>
      </c>
    </row>
    <row r="1148" spans="1:9" x14ac:dyDescent="0.25">
      <c r="A1148" s="174">
        <f>--ISNUMBER(IFERROR(SEARCH('Project Costing'!#REF!,Services!I1155,1),""))</f>
        <v>0</v>
      </c>
      <c r="B1148" s="174" t="str">
        <f>IF(A1148=1,COUNTIF($A$8:A1148,1),"")</f>
        <v/>
      </c>
      <c r="C1148" s="174"/>
      <c r="D1148" s="157">
        <f>IFERROR($C$8:INDEX($C$8:$C$3000,COUNTIF($C$8:$C$3000,"?*")),"")</f>
        <v>0</v>
      </c>
      <c r="E1148" s="174"/>
      <c r="F1148" s="174">
        <f>--ISNUMBER(IFERROR(SEARCH('Project Costing'!#REF!,Services!I1155,1),""))</f>
        <v>0</v>
      </c>
      <c r="G1148" s="174" t="str">
        <f>IF(F1148=1,COUNTIF($F$8:F1148,1),"")</f>
        <v/>
      </c>
      <c r="H1148" s="174"/>
      <c r="I1148" s="157">
        <f>IFERROR($H$8:INDEX($H$8:$H$3000,COUNTIF($H$8:$H$3000,"?*")),"")</f>
        <v>0</v>
      </c>
    </row>
    <row r="1149" spans="1:9" x14ac:dyDescent="0.25">
      <c r="A1149" s="174">
        <f>--ISNUMBER(IFERROR(SEARCH('Project Costing'!#REF!,Services!I1156,1),""))</f>
        <v>0</v>
      </c>
      <c r="B1149" s="174" t="str">
        <f>IF(A1149=1,COUNTIF($A$8:A1149,1),"")</f>
        <v/>
      </c>
      <c r="C1149" s="174"/>
      <c r="D1149" s="157">
        <f>IFERROR($C$8:INDEX($C$8:$C$3000,COUNTIF($C$8:$C$3000,"?*")),"")</f>
        <v>0</v>
      </c>
      <c r="E1149" s="174"/>
      <c r="F1149" s="174">
        <f>--ISNUMBER(IFERROR(SEARCH('Project Costing'!#REF!,Services!I1156,1),""))</f>
        <v>0</v>
      </c>
      <c r="G1149" s="174" t="str">
        <f>IF(F1149=1,COUNTIF($F$8:F1149,1),"")</f>
        <v/>
      </c>
      <c r="H1149" s="174"/>
      <c r="I1149" s="157">
        <f>IFERROR($H$8:INDEX($H$8:$H$3000,COUNTIF($H$8:$H$3000,"?*")),"")</f>
        <v>0</v>
      </c>
    </row>
    <row r="1150" spans="1:9" x14ac:dyDescent="0.25">
      <c r="A1150" s="174">
        <f>--ISNUMBER(IFERROR(SEARCH('Project Costing'!#REF!,Services!I1157,1),""))</f>
        <v>0</v>
      </c>
      <c r="B1150" s="174" t="str">
        <f>IF(A1150=1,COUNTIF($A$8:A1150,1),"")</f>
        <v/>
      </c>
      <c r="C1150" s="174"/>
      <c r="D1150" s="157">
        <f>IFERROR($C$8:INDEX($C$8:$C$3000,COUNTIF($C$8:$C$3000,"?*")),"")</f>
        <v>0</v>
      </c>
      <c r="E1150" s="174"/>
      <c r="F1150" s="174">
        <f>--ISNUMBER(IFERROR(SEARCH('Project Costing'!#REF!,Services!I1157,1),""))</f>
        <v>0</v>
      </c>
      <c r="G1150" s="174" t="str">
        <f>IF(F1150=1,COUNTIF($F$8:F1150,1),"")</f>
        <v/>
      </c>
      <c r="H1150" s="174"/>
      <c r="I1150" s="157">
        <f>IFERROR($H$8:INDEX($H$8:$H$3000,COUNTIF($H$8:$H$3000,"?*")),"")</f>
        <v>0</v>
      </c>
    </row>
    <row r="1151" spans="1:9" x14ac:dyDescent="0.25">
      <c r="A1151" s="174">
        <f>--ISNUMBER(IFERROR(SEARCH('Project Costing'!#REF!,Services!I1158,1),""))</f>
        <v>0</v>
      </c>
      <c r="B1151" s="174" t="str">
        <f>IF(A1151=1,COUNTIF($A$8:A1151,1),"")</f>
        <v/>
      </c>
      <c r="C1151" s="174"/>
      <c r="D1151" s="157">
        <f>IFERROR($C$8:INDEX($C$8:$C$3000,COUNTIF($C$8:$C$3000,"?*")),"")</f>
        <v>0</v>
      </c>
      <c r="E1151" s="174"/>
      <c r="F1151" s="174">
        <f>--ISNUMBER(IFERROR(SEARCH('Project Costing'!#REF!,Services!I1158,1),""))</f>
        <v>0</v>
      </c>
      <c r="G1151" s="174" t="str">
        <f>IF(F1151=1,COUNTIF($F$8:F1151,1),"")</f>
        <v/>
      </c>
      <c r="H1151" s="174"/>
      <c r="I1151" s="157">
        <f>IFERROR($H$8:INDEX($H$8:$H$3000,COUNTIF($H$8:$H$3000,"?*")),"")</f>
        <v>0</v>
      </c>
    </row>
    <row r="1152" spans="1:9" x14ac:dyDescent="0.25">
      <c r="A1152" s="174">
        <f>--ISNUMBER(IFERROR(SEARCH('Project Costing'!#REF!,Services!I1159,1),""))</f>
        <v>0</v>
      </c>
      <c r="B1152" s="174" t="str">
        <f>IF(A1152=1,COUNTIF($A$8:A1152,1),"")</f>
        <v/>
      </c>
      <c r="C1152" s="174"/>
      <c r="D1152" s="157">
        <f>IFERROR($C$8:INDEX($C$8:$C$3000,COUNTIF($C$8:$C$3000,"?*")),"")</f>
        <v>0</v>
      </c>
      <c r="E1152" s="174"/>
      <c r="F1152" s="174">
        <f>--ISNUMBER(IFERROR(SEARCH('Project Costing'!#REF!,Services!I1159,1),""))</f>
        <v>0</v>
      </c>
      <c r="G1152" s="174" t="str">
        <f>IF(F1152=1,COUNTIF($F$8:F1152,1),"")</f>
        <v/>
      </c>
      <c r="H1152" s="174"/>
      <c r="I1152" s="157">
        <f>IFERROR($H$8:INDEX($H$8:$H$3000,COUNTIF($H$8:$H$3000,"?*")),"")</f>
        <v>0</v>
      </c>
    </row>
    <row r="1153" spans="1:9" x14ac:dyDescent="0.25">
      <c r="A1153" s="174">
        <f>--ISNUMBER(IFERROR(SEARCH('Project Costing'!#REF!,Services!I1160,1),""))</f>
        <v>0</v>
      </c>
      <c r="B1153" s="174" t="str">
        <f>IF(A1153=1,COUNTIF($A$8:A1153,1),"")</f>
        <v/>
      </c>
      <c r="C1153" s="174"/>
      <c r="D1153" s="157">
        <f>IFERROR($C$8:INDEX($C$8:$C$3000,COUNTIF($C$8:$C$3000,"?*")),"")</f>
        <v>0</v>
      </c>
      <c r="E1153" s="174"/>
      <c r="F1153" s="174">
        <f>--ISNUMBER(IFERROR(SEARCH('Project Costing'!#REF!,Services!I1160,1),""))</f>
        <v>0</v>
      </c>
      <c r="G1153" s="174" t="str">
        <f>IF(F1153=1,COUNTIF($F$8:F1153,1),"")</f>
        <v/>
      </c>
      <c r="H1153" s="174"/>
      <c r="I1153" s="157">
        <f>IFERROR($H$8:INDEX($H$8:$H$3000,COUNTIF($H$8:$H$3000,"?*")),"")</f>
        <v>0</v>
      </c>
    </row>
    <row r="1154" spans="1:9" x14ac:dyDescent="0.25">
      <c r="A1154" s="174">
        <f>--ISNUMBER(IFERROR(SEARCH('Project Costing'!#REF!,Services!I1161,1),""))</f>
        <v>0</v>
      </c>
      <c r="B1154" s="174" t="str">
        <f>IF(A1154=1,COUNTIF($A$8:A1154,1),"")</f>
        <v/>
      </c>
      <c r="C1154" s="174"/>
      <c r="D1154" s="157">
        <f>IFERROR($C$8:INDEX($C$8:$C$3000,COUNTIF($C$8:$C$3000,"?*")),"")</f>
        <v>0</v>
      </c>
      <c r="E1154" s="174"/>
      <c r="F1154" s="174">
        <f>--ISNUMBER(IFERROR(SEARCH('Project Costing'!#REF!,Services!I1161,1),""))</f>
        <v>0</v>
      </c>
      <c r="G1154" s="174" t="str">
        <f>IF(F1154=1,COUNTIF($F$8:F1154,1),"")</f>
        <v/>
      </c>
      <c r="H1154" s="174"/>
      <c r="I1154" s="157">
        <f>IFERROR($H$8:INDEX($H$8:$H$3000,COUNTIF($H$8:$H$3000,"?*")),"")</f>
        <v>0</v>
      </c>
    </row>
    <row r="1155" spans="1:9" x14ac:dyDescent="0.25">
      <c r="A1155" s="174">
        <f>--ISNUMBER(IFERROR(SEARCH('Project Costing'!#REF!,Services!I1162,1),""))</f>
        <v>0</v>
      </c>
      <c r="B1155" s="174" t="str">
        <f>IF(A1155=1,COUNTIF($A$8:A1155,1),"")</f>
        <v/>
      </c>
      <c r="C1155" s="174"/>
      <c r="D1155" s="157">
        <f>IFERROR($C$8:INDEX($C$8:$C$3000,COUNTIF($C$8:$C$3000,"?*")),"")</f>
        <v>0</v>
      </c>
      <c r="E1155" s="174"/>
      <c r="F1155" s="174">
        <f>--ISNUMBER(IFERROR(SEARCH('Project Costing'!#REF!,Services!I1162,1),""))</f>
        <v>0</v>
      </c>
      <c r="G1155" s="174" t="str">
        <f>IF(F1155=1,COUNTIF($F$8:F1155,1),"")</f>
        <v/>
      </c>
      <c r="H1155" s="174"/>
      <c r="I1155" s="157">
        <f>IFERROR($H$8:INDEX($H$8:$H$3000,COUNTIF($H$8:$H$3000,"?*")),"")</f>
        <v>0</v>
      </c>
    </row>
    <row r="1156" spans="1:9" x14ac:dyDescent="0.25">
      <c r="A1156" s="174">
        <f>--ISNUMBER(IFERROR(SEARCH('Project Costing'!#REF!,Services!I1163,1),""))</f>
        <v>0</v>
      </c>
      <c r="B1156" s="174" t="str">
        <f>IF(A1156=1,COUNTIF($A$8:A1156,1),"")</f>
        <v/>
      </c>
      <c r="C1156" s="174"/>
      <c r="D1156" s="157">
        <f>IFERROR($C$8:INDEX($C$8:$C$3000,COUNTIF($C$8:$C$3000,"?*")),"")</f>
        <v>0</v>
      </c>
      <c r="E1156" s="174"/>
      <c r="F1156" s="174">
        <f>--ISNUMBER(IFERROR(SEARCH('Project Costing'!#REF!,Services!I1163,1),""))</f>
        <v>0</v>
      </c>
      <c r="G1156" s="174" t="str">
        <f>IF(F1156=1,COUNTIF($F$8:F1156,1),"")</f>
        <v/>
      </c>
      <c r="H1156" s="174"/>
      <c r="I1156" s="157">
        <f>IFERROR($H$8:INDEX($H$8:$H$3000,COUNTIF($H$8:$H$3000,"?*")),"")</f>
        <v>0</v>
      </c>
    </row>
    <row r="1157" spans="1:9" x14ac:dyDescent="0.25">
      <c r="A1157" s="174">
        <f>--ISNUMBER(IFERROR(SEARCH('Project Costing'!#REF!,Services!I1164,1),""))</f>
        <v>0</v>
      </c>
      <c r="B1157" s="174" t="str">
        <f>IF(A1157=1,COUNTIF($A$8:A1157,1),"")</f>
        <v/>
      </c>
      <c r="C1157" s="174"/>
      <c r="D1157" s="157">
        <f>IFERROR($C$8:INDEX($C$8:$C$3000,COUNTIF($C$8:$C$3000,"?*")),"")</f>
        <v>0</v>
      </c>
      <c r="E1157" s="174"/>
      <c r="F1157" s="174">
        <f>--ISNUMBER(IFERROR(SEARCH('Project Costing'!#REF!,Services!I1164,1),""))</f>
        <v>0</v>
      </c>
      <c r="G1157" s="174" t="str">
        <f>IF(F1157=1,COUNTIF($F$8:F1157,1),"")</f>
        <v/>
      </c>
      <c r="H1157" s="174"/>
      <c r="I1157" s="157">
        <f>IFERROR($H$8:INDEX($H$8:$H$3000,COUNTIF($H$8:$H$3000,"?*")),"")</f>
        <v>0</v>
      </c>
    </row>
    <row r="1158" spans="1:9" x14ac:dyDescent="0.25">
      <c r="A1158" s="174">
        <f>--ISNUMBER(IFERROR(SEARCH('Project Costing'!#REF!,Services!I1165,1),""))</f>
        <v>0</v>
      </c>
      <c r="B1158" s="174" t="str">
        <f>IF(A1158=1,COUNTIF($A$8:A1158,1),"")</f>
        <v/>
      </c>
      <c r="C1158" s="174"/>
      <c r="D1158" s="157">
        <f>IFERROR($C$8:INDEX($C$8:$C$3000,COUNTIF($C$8:$C$3000,"?*")),"")</f>
        <v>0</v>
      </c>
      <c r="E1158" s="174"/>
      <c r="F1158" s="174">
        <f>--ISNUMBER(IFERROR(SEARCH('Project Costing'!#REF!,Services!I1165,1),""))</f>
        <v>0</v>
      </c>
      <c r="G1158" s="174" t="str">
        <f>IF(F1158=1,COUNTIF($F$8:F1158,1),"")</f>
        <v/>
      </c>
      <c r="H1158" s="174"/>
      <c r="I1158" s="157">
        <f>IFERROR($H$8:INDEX($H$8:$H$3000,COUNTIF($H$8:$H$3000,"?*")),"")</f>
        <v>0</v>
      </c>
    </row>
    <row r="1159" spans="1:9" x14ac:dyDescent="0.25">
      <c r="A1159" s="174">
        <f>--ISNUMBER(IFERROR(SEARCH('Project Costing'!#REF!,Services!I1166,1),""))</f>
        <v>0</v>
      </c>
      <c r="B1159" s="174" t="str">
        <f>IF(A1159=1,COUNTIF($A$8:A1159,1),"")</f>
        <v/>
      </c>
      <c r="C1159" s="174"/>
      <c r="D1159" s="157">
        <f>IFERROR($C$8:INDEX($C$8:$C$3000,COUNTIF($C$8:$C$3000,"?*")),"")</f>
        <v>0</v>
      </c>
      <c r="E1159" s="174"/>
      <c r="F1159" s="174">
        <f>--ISNUMBER(IFERROR(SEARCH('Project Costing'!#REF!,Services!I1166,1),""))</f>
        <v>0</v>
      </c>
      <c r="G1159" s="174" t="str">
        <f>IF(F1159=1,COUNTIF($F$8:F1159,1),"")</f>
        <v/>
      </c>
      <c r="H1159" s="174"/>
      <c r="I1159" s="157">
        <f>IFERROR($H$8:INDEX($H$8:$H$3000,COUNTIF($H$8:$H$3000,"?*")),"")</f>
        <v>0</v>
      </c>
    </row>
    <row r="1160" spans="1:9" x14ac:dyDescent="0.25">
      <c r="A1160" s="174">
        <f>--ISNUMBER(IFERROR(SEARCH('Project Costing'!#REF!,Services!I1167,1),""))</f>
        <v>0</v>
      </c>
      <c r="B1160" s="174" t="str">
        <f>IF(A1160=1,COUNTIF($A$8:A1160,1),"")</f>
        <v/>
      </c>
      <c r="C1160" s="174"/>
      <c r="D1160" s="157">
        <f>IFERROR($C$8:INDEX($C$8:$C$3000,COUNTIF($C$8:$C$3000,"?*")),"")</f>
        <v>0</v>
      </c>
      <c r="E1160" s="174"/>
      <c r="F1160" s="174">
        <f>--ISNUMBER(IFERROR(SEARCH('Project Costing'!#REF!,Services!I1167,1),""))</f>
        <v>0</v>
      </c>
      <c r="G1160" s="174" t="str">
        <f>IF(F1160=1,COUNTIF($F$8:F1160,1),"")</f>
        <v/>
      </c>
      <c r="H1160" s="174"/>
      <c r="I1160" s="157">
        <f>IFERROR($H$8:INDEX($H$8:$H$3000,COUNTIF($H$8:$H$3000,"?*")),"")</f>
        <v>0</v>
      </c>
    </row>
    <row r="1161" spans="1:9" x14ac:dyDescent="0.25">
      <c r="A1161" s="174">
        <f>--ISNUMBER(IFERROR(SEARCH('Project Costing'!#REF!,Services!I1168,1),""))</f>
        <v>0</v>
      </c>
      <c r="B1161" s="174" t="str">
        <f>IF(A1161=1,COUNTIF($A$8:A1161,1),"")</f>
        <v/>
      </c>
      <c r="C1161" s="174"/>
      <c r="D1161" s="157">
        <f>IFERROR($C$8:INDEX($C$8:$C$3000,COUNTIF($C$8:$C$3000,"?*")),"")</f>
        <v>0</v>
      </c>
      <c r="E1161" s="174"/>
      <c r="F1161" s="174">
        <f>--ISNUMBER(IFERROR(SEARCH('Project Costing'!#REF!,Services!I1168,1),""))</f>
        <v>0</v>
      </c>
      <c r="G1161" s="174" t="str">
        <f>IF(F1161=1,COUNTIF($F$8:F1161,1),"")</f>
        <v/>
      </c>
      <c r="H1161" s="174"/>
      <c r="I1161" s="157">
        <f>IFERROR($H$8:INDEX($H$8:$H$3000,COUNTIF($H$8:$H$3000,"?*")),"")</f>
        <v>0</v>
      </c>
    </row>
    <row r="1162" spans="1:9" x14ac:dyDescent="0.25">
      <c r="A1162" s="174">
        <f>--ISNUMBER(IFERROR(SEARCH('Project Costing'!#REF!,Services!I1169,1),""))</f>
        <v>0</v>
      </c>
      <c r="B1162" s="174" t="str">
        <f>IF(A1162=1,COUNTIF($A$8:A1162,1),"")</f>
        <v/>
      </c>
      <c r="C1162" s="174"/>
      <c r="D1162" s="157">
        <f>IFERROR($C$8:INDEX($C$8:$C$3000,COUNTIF($C$8:$C$3000,"?*")),"")</f>
        <v>0</v>
      </c>
      <c r="E1162" s="174"/>
      <c r="F1162" s="174">
        <f>--ISNUMBER(IFERROR(SEARCH('Project Costing'!#REF!,Services!I1169,1),""))</f>
        <v>0</v>
      </c>
      <c r="G1162" s="174" t="str">
        <f>IF(F1162=1,COUNTIF($F$8:F1162,1),"")</f>
        <v/>
      </c>
      <c r="H1162" s="174"/>
      <c r="I1162" s="157">
        <f>IFERROR($H$8:INDEX($H$8:$H$3000,COUNTIF($H$8:$H$3000,"?*")),"")</f>
        <v>0</v>
      </c>
    </row>
    <row r="1163" spans="1:9" x14ac:dyDescent="0.25">
      <c r="A1163" s="174">
        <f>--ISNUMBER(IFERROR(SEARCH('Project Costing'!#REF!,Services!I1170,1),""))</f>
        <v>0</v>
      </c>
      <c r="B1163" s="174" t="str">
        <f>IF(A1163=1,COUNTIF($A$8:A1163,1),"")</f>
        <v/>
      </c>
      <c r="C1163" s="174"/>
      <c r="D1163" s="157">
        <f>IFERROR($C$8:INDEX($C$8:$C$3000,COUNTIF($C$8:$C$3000,"?*")),"")</f>
        <v>0</v>
      </c>
      <c r="E1163" s="174"/>
      <c r="F1163" s="174">
        <f>--ISNUMBER(IFERROR(SEARCH('Project Costing'!#REF!,Services!I1170,1),""))</f>
        <v>0</v>
      </c>
      <c r="G1163" s="174" t="str">
        <f>IF(F1163=1,COUNTIF($F$8:F1163,1),"")</f>
        <v/>
      </c>
      <c r="H1163" s="174"/>
      <c r="I1163" s="157">
        <f>IFERROR($H$8:INDEX($H$8:$H$3000,COUNTIF($H$8:$H$3000,"?*")),"")</f>
        <v>0</v>
      </c>
    </row>
    <row r="1164" spans="1:9" x14ac:dyDescent="0.25">
      <c r="A1164" s="174">
        <f>--ISNUMBER(IFERROR(SEARCH('Project Costing'!#REF!,Services!I1171,1),""))</f>
        <v>0</v>
      </c>
      <c r="B1164" s="174" t="str">
        <f>IF(A1164=1,COUNTIF($A$8:A1164,1),"")</f>
        <v/>
      </c>
      <c r="C1164" s="174"/>
      <c r="D1164" s="157">
        <f>IFERROR($C$8:INDEX($C$8:$C$3000,COUNTIF($C$8:$C$3000,"?*")),"")</f>
        <v>0</v>
      </c>
      <c r="E1164" s="174"/>
      <c r="F1164" s="174">
        <f>--ISNUMBER(IFERROR(SEARCH('Project Costing'!#REF!,Services!I1171,1),""))</f>
        <v>0</v>
      </c>
      <c r="G1164" s="174" t="str">
        <f>IF(F1164=1,COUNTIF($F$8:F1164,1),"")</f>
        <v/>
      </c>
      <c r="H1164" s="174"/>
      <c r="I1164" s="157">
        <f>IFERROR($H$8:INDEX($H$8:$H$3000,COUNTIF($H$8:$H$3000,"?*")),"")</f>
        <v>0</v>
      </c>
    </row>
    <row r="1165" spans="1:9" x14ac:dyDescent="0.25">
      <c r="A1165" s="174">
        <f>--ISNUMBER(IFERROR(SEARCH('Project Costing'!#REF!,Services!I1172,1),""))</f>
        <v>0</v>
      </c>
      <c r="B1165" s="174" t="str">
        <f>IF(A1165=1,COUNTIF($A$8:A1165,1),"")</f>
        <v/>
      </c>
      <c r="C1165" s="174"/>
      <c r="D1165" s="157">
        <f>IFERROR($C$8:INDEX($C$8:$C$3000,COUNTIF($C$8:$C$3000,"?*")),"")</f>
        <v>0</v>
      </c>
      <c r="E1165" s="174"/>
      <c r="F1165" s="174">
        <f>--ISNUMBER(IFERROR(SEARCH('Project Costing'!#REF!,Services!I1172,1),""))</f>
        <v>0</v>
      </c>
      <c r="G1165" s="174" t="str">
        <f>IF(F1165=1,COUNTIF($F$8:F1165,1),"")</f>
        <v/>
      </c>
      <c r="H1165" s="174"/>
      <c r="I1165" s="157">
        <f>IFERROR($H$8:INDEX($H$8:$H$3000,COUNTIF($H$8:$H$3000,"?*")),"")</f>
        <v>0</v>
      </c>
    </row>
    <row r="1166" spans="1:9" x14ac:dyDescent="0.25">
      <c r="A1166" s="174">
        <f>--ISNUMBER(IFERROR(SEARCH('Project Costing'!#REF!,Services!I1173,1),""))</f>
        <v>0</v>
      </c>
      <c r="B1166" s="174" t="str">
        <f>IF(A1166=1,COUNTIF($A$8:A1166,1),"")</f>
        <v/>
      </c>
      <c r="C1166" s="174"/>
      <c r="D1166" s="157">
        <f>IFERROR($C$8:INDEX($C$8:$C$3000,COUNTIF($C$8:$C$3000,"?*")),"")</f>
        <v>0</v>
      </c>
      <c r="E1166" s="174"/>
      <c r="F1166" s="174">
        <f>--ISNUMBER(IFERROR(SEARCH('Project Costing'!#REF!,Services!I1173,1),""))</f>
        <v>0</v>
      </c>
      <c r="G1166" s="174" t="str">
        <f>IF(F1166=1,COUNTIF($F$8:F1166,1),"")</f>
        <v/>
      </c>
      <c r="H1166" s="174"/>
      <c r="I1166" s="157">
        <f>IFERROR($H$8:INDEX($H$8:$H$3000,COUNTIF($H$8:$H$3000,"?*")),"")</f>
        <v>0</v>
      </c>
    </row>
    <row r="1167" spans="1:9" x14ac:dyDescent="0.25">
      <c r="A1167" s="174">
        <f>--ISNUMBER(IFERROR(SEARCH('Project Costing'!#REF!,Services!I1174,1),""))</f>
        <v>0</v>
      </c>
      <c r="B1167" s="174" t="str">
        <f>IF(A1167=1,COUNTIF($A$8:A1167,1),"")</f>
        <v/>
      </c>
      <c r="C1167" s="174"/>
      <c r="D1167" s="157">
        <f>IFERROR($C$8:INDEX($C$8:$C$3000,COUNTIF($C$8:$C$3000,"?*")),"")</f>
        <v>0</v>
      </c>
      <c r="E1167" s="174"/>
      <c r="F1167" s="174">
        <f>--ISNUMBER(IFERROR(SEARCH('Project Costing'!#REF!,Services!I1174,1),""))</f>
        <v>0</v>
      </c>
      <c r="G1167" s="174" t="str">
        <f>IF(F1167=1,COUNTIF($F$8:F1167,1),"")</f>
        <v/>
      </c>
      <c r="H1167" s="174"/>
      <c r="I1167" s="157">
        <f>IFERROR($H$8:INDEX($H$8:$H$3000,COUNTIF($H$8:$H$3000,"?*")),"")</f>
        <v>0</v>
      </c>
    </row>
    <row r="1168" spans="1:9" x14ac:dyDescent="0.25">
      <c r="A1168" s="174">
        <f>--ISNUMBER(IFERROR(SEARCH('Project Costing'!#REF!,Services!I1175,1),""))</f>
        <v>0</v>
      </c>
      <c r="B1168" s="174" t="str">
        <f>IF(A1168=1,COUNTIF($A$8:A1168,1),"")</f>
        <v/>
      </c>
      <c r="C1168" s="174"/>
      <c r="D1168" s="157">
        <f>IFERROR($C$8:INDEX($C$8:$C$3000,COUNTIF($C$8:$C$3000,"?*")),"")</f>
        <v>0</v>
      </c>
      <c r="E1168" s="174"/>
      <c r="F1168" s="174">
        <f>--ISNUMBER(IFERROR(SEARCH('Project Costing'!#REF!,Services!I1175,1),""))</f>
        <v>0</v>
      </c>
      <c r="G1168" s="174" t="str">
        <f>IF(F1168=1,COUNTIF($F$8:F1168,1),"")</f>
        <v/>
      </c>
      <c r="H1168" s="174"/>
      <c r="I1168" s="157">
        <f>IFERROR($H$8:INDEX($H$8:$H$3000,COUNTIF($H$8:$H$3000,"?*")),"")</f>
        <v>0</v>
      </c>
    </row>
    <row r="1169" spans="1:9" x14ac:dyDescent="0.25">
      <c r="A1169" s="174">
        <f>--ISNUMBER(IFERROR(SEARCH('Project Costing'!#REF!,Services!I1176,1),""))</f>
        <v>0</v>
      </c>
      <c r="B1169" s="174" t="str">
        <f>IF(A1169=1,COUNTIF($A$8:A1169,1),"")</f>
        <v/>
      </c>
      <c r="C1169" s="174"/>
      <c r="D1169" s="157">
        <f>IFERROR($C$8:INDEX($C$8:$C$3000,COUNTIF($C$8:$C$3000,"?*")),"")</f>
        <v>0</v>
      </c>
      <c r="E1169" s="174"/>
      <c r="F1169" s="174">
        <f>--ISNUMBER(IFERROR(SEARCH('Project Costing'!#REF!,Services!I1176,1),""))</f>
        <v>0</v>
      </c>
      <c r="G1169" s="174" t="str">
        <f>IF(F1169=1,COUNTIF($F$8:F1169,1),"")</f>
        <v/>
      </c>
      <c r="H1169" s="174"/>
      <c r="I1169" s="157">
        <f>IFERROR($H$8:INDEX($H$8:$H$3000,COUNTIF($H$8:$H$3000,"?*")),"")</f>
        <v>0</v>
      </c>
    </row>
    <row r="1170" spans="1:9" x14ac:dyDescent="0.25">
      <c r="A1170" s="174">
        <f>--ISNUMBER(IFERROR(SEARCH('Project Costing'!#REF!,Services!I1177,1),""))</f>
        <v>0</v>
      </c>
      <c r="B1170" s="174" t="str">
        <f>IF(A1170=1,COUNTIF($A$8:A1170,1),"")</f>
        <v/>
      </c>
      <c r="C1170" s="174"/>
      <c r="D1170" s="157">
        <f>IFERROR($C$8:INDEX($C$8:$C$3000,COUNTIF($C$8:$C$3000,"?*")),"")</f>
        <v>0</v>
      </c>
      <c r="E1170" s="174"/>
      <c r="F1170" s="174">
        <f>--ISNUMBER(IFERROR(SEARCH('Project Costing'!#REF!,Services!I1177,1),""))</f>
        <v>0</v>
      </c>
      <c r="G1170" s="174" t="str">
        <f>IF(F1170=1,COUNTIF($F$8:F1170,1),"")</f>
        <v/>
      </c>
      <c r="H1170" s="174"/>
      <c r="I1170" s="157">
        <f>IFERROR($H$8:INDEX($H$8:$H$3000,COUNTIF($H$8:$H$3000,"?*")),"")</f>
        <v>0</v>
      </c>
    </row>
    <row r="1171" spans="1:9" x14ac:dyDescent="0.25">
      <c r="A1171" s="174">
        <f>--ISNUMBER(IFERROR(SEARCH('Project Costing'!#REF!,Services!I1178,1),""))</f>
        <v>0</v>
      </c>
      <c r="B1171" s="174" t="str">
        <f>IF(A1171=1,COUNTIF($A$8:A1171,1),"")</f>
        <v/>
      </c>
      <c r="C1171" s="174"/>
      <c r="D1171" s="157">
        <f>IFERROR($C$8:INDEX($C$8:$C$3000,COUNTIF($C$8:$C$3000,"?*")),"")</f>
        <v>0</v>
      </c>
      <c r="E1171" s="174"/>
      <c r="F1171" s="174">
        <f>--ISNUMBER(IFERROR(SEARCH('Project Costing'!#REF!,Services!I1178,1),""))</f>
        <v>0</v>
      </c>
      <c r="G1171" s="174" t="str">
        <f>IF(F1171=1,COUNTIF($F$8:F1171,1),"")</f>
        <v/>
      </c>
      <c r="H1171" s="174"/>
      <c r="I1171" s="157">
        <f>IFERROR($H$8:INDEX($H$8:$H$3000,COUNTIF($H$8:$H$3000,"?*")),"")</f>
        <v>0</v>
      </c>
    </row>
    <row r="1172" spans="1:9" x14ac:dyDescent="0.25">
      <c r="A1172" s="174">
        <f>--ISNUMBER(IFERROR(SEARCH('Project Costing'!#REF!,Services!I1179,1),""))</f>
        <v>0</v>
      </c>
      <c r="B1172" s="174" t="str">
        <f>IF(A1172=1,COUNTIF($A$8:A1172,1),"")</f>
        <v/>
      </c>
      <c r="C1172" s="174"/>
      <c r="D1172" s="157">
        <f>IFERROR($C$8:INDEX($C$8:$C$3000,COUNTIF($C$8:$C$3000,"?*")),"")</f>
        <v>0</v>
      </c>
      <c r="E1172" s="174"/>
      <c r="F1172" s="174">
        <f>--ISNUMBER(IFERROR(SEARCH('Project Costing'!#REF!,Services!I1179,1),""))</f>
        <v>0</v>
      </c>
      <c r="G1172" s="174" t="str">
        <f>IF(F1172=1,COUNTIF($F$8:F1172,1),"")</f>
        <v/>
      </c>
      <c r="H1172" s="174"/>
      <c r="I1172" s="157">
        <f>IFERROR($H$8:INDEX($H$8:$H$3000,COUNTIF($H$8:$H$3000,"?*")),"")</f>
        <v>0</v>
      </c>
    </row>
    <row r="1173" spans="1:9" x14ac:dyDescent="0.25">
      <c r="A1173" s="174">
        <f>--ISNUMBER(IFERROR(SEARCH('Project Costing'!#REF!,Services!I1180,1),""))</f>
        <v>0</v>
      </c>
      <c r="B1173" s="174" t="str">
        <f>IF(A1173=1,COUNTIF($A$8:A1173,1),"")</f>
        <v/>
      </c>
      <c r="C1173" s="174"/>
      <c r="D1173" s="157">
        <f>IFERROR($C$8:INDEX($C$8:$C$3000,COUNTIF($C$8:$C$3000,"?*")),"")</f>
        <v>0</v>
      </c>
      <c r="E1173" s="174"/>
      <c r="F1173" s="174">
        <f>--ISNUMBER(IFERROR(SEARCH('Project Costing'!#REF!,Services!I1180,1),""))</f>
        <v>0</v>
      </c>
      <c r="G1173" s="174" t="str">
        <f>IF(F1173=1,COUNTIF($F$8:F1173,1),"")</f>
        <v/>
      </c>
      <c r="H1173" s="174"/>
      <c r="I1173" s="157">
        <f>IFERROR($H$8:INDEX($H$8:$H$3000,COUNTIF($H$8:$H$3000,"?*")),"")</f>
        <v>0</v>
      </c>
    </row>
    <row r="1174" spans="1:9" x14ac:dyDescent="0.25">
      <c r="A1174" s="174">
        <f>--ISNUMBER(IFERROR(SEARCH('Project Costing'!#REF!,Services!I1181,1),""))</f>
        <v>0</v>
      </c>
      <c r="B1174" s="174" t="str">
        <f>IF(A1174=1,COUNTIF($A$8:A1174,1),"")</f>
        <v/>
      </c>
      <c r="C1174" s="174"/>
      <c r="D1174" s="157">
        <f>IFERROR($C$8:INDEX($C$8:$C$3000,COUNTIF($C$8:$C$3000,"?*")),"")</f>
        <v>0</v>
      </c>
      <c r="E1174" s="174"/>
      <c r="F1174" s="174">
        <f>--ISNUMBER(IFERROR(SEARCH('Project Costing'!#REF!,Services!I1181,1),""))</f>
        <v>0</v>
      </c>
      <c r="G1174" s="174" t="str">
        <f>IF(F1174=1,COUNTIF($F$8:F1174,1),"")</f>
        <v/>
      </c>
      <c r="H1174" s="174"/>
      <c r="I1174" s="157">
        <f>IFERROR($H$8:INDEX($H$8:$H$3000,COUNTIF($H$8:$H$3000,"?*")),"")</f>
        <v>0</v>
      </c>
    </row>
    <row r="1175" spans="1:9" x14ac:dyDescent="0.25">
      <c r="A1175" s="174">
        <f>--ISNUMBER(IFERROR(SEARCH('Project Costing'!#REF!,Services!I1182,1),""))</f>
        <v>0</v>
      </c>
      <c r="B1175" s="174" t="str">
        <f>IF(A1175=1,COUNTIF($A$8:A1175,1),"")</f>
        <v/>
      </c>
      <c r="C1175" s="174"/>
      <c r="D1175" s="157">
        <f>IFERROR($C$8:INDEX($C$8:$C$3000,COUNTIF($C$8:$C$3000,"?*")),"")</f>
        <v>0</v>
      </c>
      <c r="E1175" s="174"/>
      <c r="F1175" s="174">
        <f>--ISNUMBER(IFERROR(SEARCH('Project Costing'!#REF!,Services!I1182,1),""))</f>
        <v>0</v>
      </c>
      <c r="G1175" s="174" t="str">
        <f>IF(F1175=1,COUNTIF($F$8:F1175,1),"")</f>
        <v/>
      </c>
      <c r="H1175" s="174"/>
      <c r="I1175" s="157">
        <f>IFERROR($H$8:INDEX($H$8:$H$3000,COUNTIF($H$8:$H$3000,"?*")),"")</f>
        <v>0</v>
      </c>
    </row>
    <row r="1176" spans="1:9" x14ac:dyDescent="0.25">
      <c r="A1176" s="174">
        <f>--ISNUMBER(IFERROR(SEARCH('Project Costing'!#REF!,Services!I1183,1),""))</f>
        <v>0</v>
      </c>
      <c r="B1176" s="174" t="str">
        <f>IF(A1176=1,COUNTIF($A$8:A1176,1),"")</f>
        <v/>
      </c>
      <c r="C1176" s="174"/>
      <c r="D1176" s="157">
        <f>IFERROR($C$8:INDEX($C$8:$C$3000,COUNTIF($C$8:$C$3000,"?*")),"")</f>
        <v>0</v>
      </c>
      <c r="E1176" s="174"/>
      <c r="F1176" s="174">
        <f>--ISNUMBER(IFERROR(SEARCH('Project Costing'!#REF!,Services!I1183,1),""))</f>
        <v>0</v>
      </c>
      <c r="G1176" s="174" t="str">
        <f>IF(F1176=1,COUNTIF($F$8:F1176,1),"")</f>
        <v/>
      </c>
      <c r="H1176" s="174"/>
      <c r="I1176" s="157">
        <f>IFERROR($H$8:INDEX($H$8:$H$3000,COUNTIF($H$8:$H$3000,"?*")),"")</f>
        <v>0</v>
      </c>
    </row>
    <row r="1177" spans="1:9" x14ac:dyDescent="0.25">
      <c r="A1177" s="174">
        <f>--ISNUMBER(IFERROR(SEARCH('Project Costing'!#REF!,Services!I1184,1),""))</f>
        <v>0</v>
      </c>
      <c r="B1177" s="174" t="str">
        <f>IF(A1177=1,COUNTIF($A$8:A1177,1),"")</f>
        <v/>
      </c>
      <c r="C1177" s="174"/>
      <c r="D1177" s="157">
        <f>IFERROR($C$8:INDEX($C$8:$C$3000,COUNTIF($C$8:$C$3000,"?*")),"")</f>
        <v>0</v>
      </c>
      <c r="E1177" s="174"/>
      <c r="F1177" s="174">
        <f>--ISNUMBER(IFERROR(SEARCH('Project Costing'!#REF!,Services!I1184,1),""))</f>
        <v>0</v>
      </c>
      <c r="G1177" s="174" t="str">
        <f>IF(F1177=1,COUNTIF($F$8:F1177,1),"")</f>
        <v/>
      </c>
      <c r="H1177" s="174"/>
      <c r="I1177" s="157">
        <f>IFERROR($H$8:INDEX($H$8:$H$3000,COUNTIF($H$8:$H$3000,"?*")),"")</f>
        <v>0</v>
      </c>
    </row>
    <row r="1178" spans="1:9" x14ac:dyDescent="0.25">
      <c r="A1178" s="174">
        <f>--ISNUMBER(IFERROR(SEARCH('Project Costing'!#REF!,Services!I1185,1),""))</f>
        <v>0</v>
      </c>
      <c r="B1178" s="174" t="str">
        <f>IF(A1178=1,COUNTIF($A$8:A1178,1),"")</f>
        <v/>
      </c>
      <c r="C1178" s="174"/>
      <c r="D1178" s="157">
        <f>IFERROR($C$8:INDEX($C$8:$C$3000,COUNTIF($C$8:$C$3000,"?*")),"")</f>
        <v>0</v>
      </c>
      <c r="E1178" s="174"/>
      <c r="F1178" s="174">
        <f>--ISNUMBER(IFERROR(SEARCH('Project Costing'!#REF!,Services!I1185,1),""))</f>
        <v>0</v>
      </c>
      <c r="G1178" s="174" t="str">
        <f>IF(F1178=1,COUNTIF($F$8:F1178,1),"")</f>
        <v/>
      </c>
      <c r="H1178" s="174"/>
      <c r="I1178" s="157">
        <f>IFERROR($H$8:INDEX($H$8:$H$3000,COUNTIF($H$8:$H$3000,"?*")),"")</f>
        <v>0</v>
      </c>
    </row>
    <row r="1179" spans="1:9" x14ac:dyDescent="0.25">
      <c r="A1179" s="174">
        <f>--ISNUMBER(IFERROR(SEARCH('Project Costing'!#REF!,Services!I1186,1),""))</f>
        <v>0</v>
      </c>
      <c r="B1179" s="174" t="str">
        <f>IF(A1179=1,COUNTIF($A$8:A1179,1),"")</f>
        <v/>
      </c>
      <c r="C1179" s="174"/>
      <c r="D1179" s="157">
        <f>IFERROR($C$8:INDEX($C$8:$C$3000,COUNTIF($C$8:$C$3000,"?*")),"")</f>
        <v>0</v>
      </c>
      <c r="E1179" s="174"/>
      <c r="F1179" s="174">
        <f>--ISNUMBER(IFERROR(SEARCH('Project Costing'!#REF!,Services!I1186,1),""))</f>
        <v>0</v>
      </c>
      <c r="G1179" s="174" t="str">
        <f>IF(F1179=1,COUNTIF($F$8:F1179,1),"")</f>
        <v/>
      </c>
      <c r="H1179" s="174"/>
      <c r="I1179" s="157">
        <f>IFERROR($H$8:INDEX($H$8:$H$3000,COUNTIF($H$8:$H$3000,"?*")),"")</f>
        <v>0</v>
      </c>
    </row>
    <row r="1180" spans="1:9" x14ac:dyDescent="0.25">
      <c r="A1180" s="174">
        <f>--ISNUMBER(IFERROR(SEARCH('Project Costing'!#REF!,Services!I1187,1),""))</f>
        <v>0</v>
      </c>
      <c r="B1180" s="174" t="str">
        <f>IF(A1180=1,COUNTIF($A$8:A1180,1),"")</f>
        <v/>
      </c>
      <c r="C1180" s="174"/>
      <c r="D1180" s="157">
        <f>IFERROR($C$8:INDEX($C$8:$C$3000,COUNTIF($C$8:$C$3000,"?*")),"")</f>
        <v>0</v>
      </c>
      <c r="E1180" s="174"/>
      <c r="F1180" s="174">
        <f>--ISNUMBER(IFERROR(SEARCH('Project Costing'!#REF!,Services!I1187,1),""))</f>
        <v>0</v>
      </c>
      <c r="G1180" s="174" t="str">
        <f>IF(F1180=1,COUNTIF($F$8:F1180,1),"")</f>
        <v/>
      </c>
      <c r="H1180" s="174"/>
      <c r="I1180" s="157">
        <f>IFERROR($H$8:INDEX($H$8:$H$3000,COUNTIF($H$8:$H$3000,"?*")),"")</f>
        <v>0</v>
      </c>
    </row>
    <row r="1181" spans="1:9" x14ac:dyDescent="0.25">
      <c r="A1181" s="174">
        <f>--ISNUMBER(IFERROR(SEARCH('Project Costing'!#REF!,Services!I1188,1),""))</f>
        <v>0</v>
      </c>
      <c r="B1181" s="174" t="str">
        <f>IF(A1181=1,COUNTIF($A$8:A1181,1),"")</f>
        <v/>
      </c>
      <c r="C1181" s="174"/>
      <c r="D1181" s="157">
        <f>IFERROR($C$8:INDEX($C$8:$C$3000,COUNTIF($C$8:$C$3000,"?*")),"")</f>
        <v>0</v>
      </c>
      <c r="E1181" s="174"/>
      <c r="F1181" s="174">
        <f>--ISNUMBER(IFERROR(SEARCH('Project Costing'!#REF!,Services!I1188,1),""))</f>
        <v>0</v>
      </c>
      <c r="G1181" s="174" t="str">
        <f>IF(F1181=1,COUNTIF($F$8:F1181,1),"")</f>
        <v/>
      </c>
      <c r="H1181" s="174"/>
      <c r="I1181" s="157">
        <f>IFERROR($H$8:INDEX($H$8:$H$3000,COUNTIF($H$8:$H$3000,"?*")),"")</f>
        <v>0</v>
      </c>
    </row>
    <row r="1182" spans="1:9" x14ac:dyDescent="0.25">
      <c r="A1182" s="174">
        <f>--ISNUMBER(IFERROR(SEARCH('Project Costing'!#REF!,Services!I1189,1),""))</f>
        <v>0</v>
      </c>
      <c r="B1182" s="174" t="str">
        <f>IF(A1182=1,COUNTIF($A$8:A1182,1),"")</f>
        <v/>
      </c>
      <c r="C1182" s="174"/>
      <c r="D1182" s="157">
        <f>IFERROR($C$8:INDEX($C$8:$C$3000,COUNTIF($C$8:$C$3000,"?*")),"")</f>
        <v>0</v>
      </c>
      <c r="E1182" s="174"/>
      <c r="F1182" s="174">
        <f>--ISNUMBER(IFERROR(SEARCH('Project Costing'!#REF!,Services!I1189,1),""))</f>
        <v>0</v>
      </c>
      <c r="G1182" s="174" t="str">
        <f>IF(F1182=1,COUNTIF($F$8:F1182,1),"")</f>
        <v/>
      </c>
      <c r="H1182" s="174"/>
      <c r="I1182" s="157">
        <f>IFERROR($H$8:INDEX($H$8:$H$3000,COUNTIF($H$8:$H$3000,"?*")),"")</f>
        <v>0</v>
      </c>
    </row>
    <row r="1183" spans="1:9" x14ac:dyDescent="0.25">
      <c r="A1183" s="174">
        <f>--ISNUMBER(IFERROR(SEARCH('Project Costing'!#REF!,Services!I1190,1),""))</f>
        <v>0</v>
      </c>
      <c r="B1183" s="174" t="str">
        <f>IF(A1183=1,COUNTIF($A$8:A1183,1),"")</f>
        <v/>
      </c>
      <c r="C1183" s="174"/>
      <c r="D1183" s="157">
        <f>IFERROR($C$8:INDEX($C$8:$C$3000,COUNTIF($C$8:$C$3000,"?*")),"")</f>
        <v>0</v>
      </c>
      <c r="E1183" s="174"/>
      <c r="F1183" s="174">
        <f>--ISNUMBER(IFERROR(SEARCH('Project Costing'!#REF!,Services!I1190,1),""))</f>
        <v>0</v>
      </c>
      <c r="G1183" s="174" t="str">
        <f>IF(F1183=1,COUNTIF($F$8:F1183,1),"")</f>
        <v/>
      </c>
      <c r="H1183" s="174"/>
      <c r="I1183" s="157">
        <f>IFERROR($H$8:INDEX($H$8:$H$3000,COUNTIF($H$8:$H$3000,"?*")),"")</f>
        <v>0</v>
      </c>
    </row>
    <row r="1184" spans="1:9" x14ac:dyDescent="0.25">
      <c r="A1184" s="174">
        <f>--ISNUMBER(IFERROR(SEARCH('Project Costing'!#REF!,Services!I1191,1),""))</f>
        <v>0</v>
      </c>
      <c r="B1184" s="174" t="str">
        <f>IF(A1184=1,COUNTIF($A$8:A1184,1),"")</f>
        <v/>
      </c>
      <c r="C1184" s="174"/>
      <c r="D1184" s="157">
        <f>IFERROR($C$8:INDEX($C$8:$C$3000,COUNTIF($C$8:$C$3000,"?*")),"")</f>
        <v>0</v>
      </c>
      <c r="E1184" s="174"/>
      <c r="F1184" s="174">
        <f>--ISNUMBER(IFERROR(SEARCH('Project Costing'!#REF!,Services!I1191,1),""))</f>
        <v>0</v>
      </c>
      <c r="G1184" s="174" t="str">
        <f>IF(F1184=1,COUNTIF($F$8:F1184,1),"")</f>
        <v/>
      </c>
      <c r="H1184" s="174"/>
      <c r="I1184" s="157">
        <f>IFERROR($H$8:INDEX($H$8:$H$3000,COUNTIF($H$8:$H$3000,"?*")),"")</f>
        <v>0</v>
      </c>
    </row>
    <row r="1185" spans="1:9" x14ac:dyDescent="0.25">
      <c r="A1185" s="174">
        <f>--ISNUMBER(IFERROR(SEARCH('Project Costing'!#REF!,Services!I1192,1),""))</f>
        <v>0</v>
      </c>
      <c r="B1185" s="174" t="str">
        <f>IF(A1185=1,COUNTIF($A$8:A1185,1),"")</f>
        <v/>
      </c>
      <c r="C1185" s="174"/>
      <c r="D1185" s="157">
        <f>IFERROR($C$8:INDEX($C$8:$C$3000,COUNTIF($C$8:$C$3000,"?*")),"")</f>
        <v>0</v>
      </c>
      <c r="E1185" s="174"/>
      <c r="F1185" s="174">
        <f>--ISNUMBER(IFERROR(SEARCH('Project Costing'!#REF!,Services!I1192,1),""))</f>
        <v>0</v>
      </c>
      <c r="G1185" s="174" t="str">
        <f>IF(F1185=1,COUNTIF($F$8:F1185,1),"")</f>
        <v/>
      </c>
      <c r="H1185" s="174"/>
      <c r="I1185" s="157">
        <f>IFERROR($H$8:INDEX($H$8:$H$3000,COUNTIF($H$8:$H$3000,"?*")),"")</f>
        <v>0</v>
      </c>
    </row>
    <row r="1186" spans="1:9" x14ac:dyDescent="0.25">
      <c r="A1186" s="174">
        <f>--ISNUMBER(IFERROR(SEARCH('Project Costing'!#REF!,Services!I1193,1),""))</f>
        <v>0</v>
      </c>
      <c r="B1186" s="174" t="str">
        <f>IF(A1186=1,COUNTIF($A$8:A1186,1),"")</f>
        <v/>
      </c>
      <c r="C1186" s="174"/>
      <c r="D1186" s="157">
        <f>IFERROR($C$8:INDEX($C$8:$C$3000,COUNTIF($C$8:$C$3000,"?*")),"")</f>
        <v>0</v>
      </c>
      <c r="E1186" s="174"/>
      <c r="F1186" s="174">
        <f>--ISNUMBER(IFERROR(SEARCH('Project Costing'!#REF!,Services!I1193,1),""))</f>
        <v>0</v>
      </c>
      <c r="G1186" s="174" t="str">
        <f>IF(F1186=1,COUNTIF($F$8:F1186,1),"")</f>
        <v/>
      </c>
      <c r="H1186" s="174"/>
      <c r="I1186" s="157">
        <f>IFERROR($H$8:INDEX($H$8:$H$3000,COUNTIF($H$8:$H$3000,"?*")),"")</f>
        <v>0</v>
      </c>
    </row>
    <row r="1187" spans="1:9" x14ac:dyDescent="0.25">
      <c r="A1187" s="174">
        <f>--ISNUMBER(IFERROR(SEARCH('Project Costing'!#REF!,Services!I1194,1),""))</f>
        <v>0</v>
      </c>
      <c r="B1187" s="174" t="str">
        <f>IF(A1187=1,COUNTIF($A$8:A1187,1),"")</f>
        <v/>
      </c>
      <c r="C1187" s="174"/>
      <c r="D1187" s="157">
        <f>IFERROR($C$8:INDEX($C$8:$C$3000,COUNTIF($C$8:$C$3000,"?*")),"")</f>
        <v>0</v>
      </c>
      <c r="E1187" s="174"/>
      <c r="F1187" s="174">
        <f>--ISNUMBER(IFERROR(SEARCH('Project Costing'!#REF!,Services!I1194,1),""))</f>
        <v>0</v>
      </c>
      <c r="G1187" s="174" t="str">
        <f>IF(F1187=1,COUNTIF($F$8:F1187,1),"")</f>
        <v/>
      </c>
      <c r="H1187" s="174"/>
      <c r="I1187" s="157">
        <f>IFERROR($H$8:INDEX($H$8:$H$3000,COUNTIF($H$8:$H$3000,"?*")),"")</f>
        <v>0</v>
      </c>
    </row>
    <row r="1188" spans="1:9" x14ac:dyDescent="0.25">
      <c r="A1188" s="174">
        <f>--ISNUMBER(IFERROR(SEARCH('Project Costing'!#REF!,Services!I1195,1),""))</f>
        <v>0</v>
      </c>
      <c r="B1188" s="174" t="str">
        <f>IF(A1188=1,COUNTIF($A$8:A1188,1),"")</f>
        <v/>
      </c>
      <c r="C1188" s="174"/>
      <c r="D1188" s="157">
        <f>IFERROR($C$8:INDEX($C$8:$C$3000,COUNTIF($C$8:$C$3000,"?*")),"")</f>
        <v>0</v>
      </c>
      <c r="E1188" s="174"/>
      <c r="F1188" s="174">
        <f>--ISNUMBER(IFERROR(SEARCH('Project Costing'!#REF!,Services!I1195,1),""))</f>
        <v>0</v>
      </c>
      <c r="G1188" s="174" t="str">
        <f>IF(F1188=1,COUNTIF($F$8:F1188,1),"")</f>
        <v/>
      </c>
      <c r="H1188" s="174"/>
      <c r="I1188" s="157">
        <f>IFERROR($H$8:INDEX($H$8:$H$3000,COUNTIF($H$8:$H$3000,"?*")),"")</f>
        <v>0</v>
      </c>
    </row>
    <row r="1189" spans="1:9" x14ac:dyDescent="0.25">
      <c r="A1189" s="174">
        <f>--ISNUMBER(IFERROR(SEARCH('Project Costing'!#REF!,Services!I1196,1),""))</f>
        <v>0</v>
      </c>
      <c r="B1189" s="174" t="str">
        <f>IF(A1189=1,COUNTIF($A$8:A1189,1),"")</f>
        <v/>
      </c>
      <c r="C1189" s="174"/>
      <c r="D1189" s="157">
        <f>IFERROR($C$8:INDEX($C$8:$C$3000,COUNTIF($C$8:$C$3000,"?*")),"")</f>
        <v>0</v>
      </c>
      <c r="E1189" s="174"/>
      <c r="F1189" s="174">
        <f>--ISNUMBER(IFERROR(SEARCH('Project Costing'!#REF!,Services!I1196,1),""))</f>
        <v>0</v>
      </c>
      <c r="G1189" s="174" t="str">
        <f>IF(F1189=1,COUNTIF($F$8:F1189,1),"")</f>
        <v/>
      </c>
      <c r="H1189" s="174"/>
      <c r="I1189" s="157">
        <f>IFERROR($H$8:INDEX($H$8:$H$3000,COUNTIF($H$8:$H$3000,"?*")),"")</f>
        <v>0</v>
      </c>
    </row>
    <row r="1190" spans="1:9" x14ac:dyDescent="0.25">
      <c r="A1190" s="174">
        <f>--ISNUMBER(IFERROR(SEARCH('Project Costing'!#REF!,Services!I1197,1),""))</f>
        <v>0</v>
      </c>
      <c r="B1190" s="174" t="str">
        <f>IF(A1190=1,COUNTIF($A$8:A1190,1),"")</f>
        <v/>
      </c>
      <c r="C1190" s="174"/>
      <c r="D1190" s="157">
        <f>IFERROR($C$8:INDEX($C$8:$C$3000,COUNTIF($C$8:$C$3000,"?*")),"")</f>
        <v>0</v>
      </c>
      <c r="E1190" s="174"/>
      <c r="F1190" s="174">
        <f>--ISNUMBER(IFERROR(SEARCH('Project Costing'!#REF!,Services!I1197,1),""))</f>
        <v>0</v>
      </c>
      <c r="G1190" s="174" t="str">
        <f>IF(F1190=1,COUNTIF($F$8:F1190,1),"")</f>
        <v/>
      </c>
      <c r="H1190" s="174"/>
      <c r="I1190" s="157">
        <f>IFERROR($H$8:INDEX($H$8:$H$3000,COUNTIF($H$8:$H$3000,"?*")),"")</f>
        <v>0</v>
      </c>
    </row>
    <row r="1191" spans="1:9" x14ac:dyDescent="0.25">
      <c r="A1191" s="174">
        <f>--ISNUMBER(IFERROR(SEARCH('Project Costing'!#REF!,Services!I1198,1),""))</f>
        <v>0</v>
      </c>
      <c r="B1191" s="174" t="str">
        <f>IF(A1191=1,COUNTIF($A$8:A1191,1),"")</f>
        <v/>
      </c>
      <c r="C1191" s="174"/>
      <c r="D1191" s="157">
        <f>IFERROR($C$8:INDEX($C$8:$C$3000,COUNTIF($C$8:$C$3000,"?*")),"")</f>
        <v>0</v>
      </c>
      <c r="E1191" s="174"/>
      <c r="F1191" s="174">
        <f>--ISNUMBER(IFERROR(SEARCH('Project Costing'!#REF!,Services!I1198,1),""))</f>
        <v>0</v>
      </c>
      <c r="G1191" s="174" t="str">
        <f>IF(F1191=1,COUNTIF($F$8:F1191,1),"")</f>
        <v/>
      </c>
      <c r="H1191" s="174"/>
      <c r="I1191" s="157">
        <f>IFERROR($H$8:INDEX($H$8:$H$3000,COUNTIF($H$8:$H$3000,"?*")),"")</f>
        <v>0</v>
      </c>
    </row>
    <row r="1192" spans="1:9" x14ac:dyDescent="0.25">
      <c r="A1192" s="174">
        <f>--ISNUMBER(IFERROR(SEARCH('Project Costing'!#REF!,Services!I1199,1),""))</f>
        <v>0</v>
      </c>
      <c r="B1192" s="174" t="str">
        <f>IF(A1192=1,COUNTIF($A$8:A1192,1),"")</f>
        <v/>
      </c>
      <c r="C1192" s="174"/>
      <c r="D1192" s="157">
        <f>IFERROR($C$8:INDEX($C$8:$C$3000,COUNTIF($C$8:$C$3000,"?*")),"")</f>
        <v>0</v>
      </c>
      <c r="E1192" s="174"/>
      <c r="F1192" s="174">
        <f>--ISNUMBER(IFERROR(SEARCH('Project Costing'!#REF!,Services!I1199,1),""))</f>
        <v>0</v>
      </c>
      <c r="G1192" s="174" t="str">
        <f>IF(F1192=1,COUNTIF($F$8:F1192,1),"")</f>
        <v/>
      </c>
      <c r="H1192" s="174"/>
      <c r="I1192" s="157">
        <f>IFERROR($H$8:INDEX($H$8:$H$3000,COUNTIF($H$8:$H$3000,"?*")),"")</f>
        <v>0</v>
      </c>
    </row>
    <row r="1193" spans="1:9" x14ac:dyDescent="0.25">
      <c r="A1193" s="174">
        <f>--ISNUMBER(IFERROR(SEARCH('Project Costing'!#REF!,Services!I1200,1),""))</f>
        <v>0</v>
      </c>
      <c r="B1193" s="174" t="str">
        <f>IF(A1193=1,COUNTIF($A$8:A1193,1),"")</f>
        <v/>
      </c>
      <c r="C1193" s="174"/>
      <c r="D1193" s="157">
        <f>IFERROR($C$8:INDEX($C$8:$C$3000,COUNTIF($C$8:$C$3000,"?*")),"")</f>
        <v>0</v>
      </c>
      <c r="E1193" s="174"/>
      <c r="F1193" s="174">
        <f>--ISNUMBER(IFERROR(SEARCH('Project Costing'!#REF!,Services!I1200,1),""))</f>
        <v>0</v>
      </c>
      <c r="G1193" s="174" t="str">
        <f>IF(F1193=1,COUNTIF($F$8:F1193,1),"")</f>
        <v/>
      </c>
      <c r="H1193" s="174"/>
      <c r="I1193" s="157">
        <f>IFERROR($H$8:INDEX($H$8:$H$3000,COUNTIF($H$8:$H$3000,"?*")),"")</f>
        <v>0</v>
      </c>
    </row>
    <row r="1194" spans="1:9" x14ac:dyDescent="0.25">
      <c r="A1194" s="174">
        <f>--ISNUMBER(IFERROR(SEARCH('Project Costing'!#REF!,Services!I1201,1),""))</f>
        <v>0</v>
      </c>
      <c r="B1194" s="174" t="str">
        <f>IF(A1194=1,COUNTIF($A$8:A1194,1),"")</f>
        <v/>
      </c>
      <c r="C1194" s="174"/>
      <c r="D1194" s="157">
        <f>IFERROR($C$8:INDEX($C$8:$C$3000,COUNTIF($C$8:$C$3000,"?*")),"")</f>
        <v>0</v>
      </c>
      <c r="E1194" s="174"/>
      <c r="F1194" s="174">
        <f>--ISNUMBER(IFERROR(SEARCH('Project Costing'!#REF!,Services!I1201,1),""))</f>
        <v>0</v>
      </c>
      <c r="G1194" s="174" t="str">
        <f>IF(F1194=1,COUNTIF($F$8:F1194,1),"")</f>
        <v/>
      </c>
      <c r="H1194" s="174"/>
      <c r="I1194" s="157">
        <f>IFERROR($H$8:INDEX($H$8:$H$3000,COUNTIF($H$8:$H$3000,"?*")),"")</f>
        <v>0</v>
      </c>
    </row>
    <row r="1195" spans="1:9" x14ac:dyDescent="0.25">
      <c r="A1195" s="174">
        <f>--ISNUMBER(IFERROR(SEARCH('Project Costing'!#REF!,Services!I1202,1),""))</f>
        <v>0</v>
      </c>
      <c r="B1195" s="174" t="str">
        <f>IF(A1195=1,COUNTIF($A$8:A1195,1),"")</f>
        <v/>
      </c>
      <c r="C1195" s="174"/>
      <c r="D1195" s="157">
        <f>IFERROR($C$8:INDEX($C$8:$C$3000,COUNTIF($C$8:$C$3000,"?*")),"")</f>
        <v>0</v>
      </c>
      <c r="E1195" s="174"/>
      <c r="F1195" s="174">
        <f>--ISNUMBER(IFERROR(SEARCH('Project Costing'!#REF!,Services!I1202,1),""))</f>
        <v>0</v>
      </c>
      <c r="G1195" s="174" t="str">
        <f>IF(F1195=1,COUNTIF($F$8:F1195,1),"")</f>
        <v/>
      </c>
      <c r="H1195" s="174"/>
      <c r="I1195" s="157">
        <f>IFERROR($H$8:INDEX($H$8:$H$3000,COUNTIF($H$8:$H$3000,"?*")),"")</f>
        <v>0</v>
      </c>
    </row>
    <row r="1196" spans="1:9" x14ac:dyDescent="0.25">
      <c r="A1196" s="174">
        <f>--ISNUMBER(IFERROR(SEARCH('Project Costing'!#REF!,Services!I1203,1),""))</f>
        <v>0</v>
      </c>
      <c r="B1196" s="174" t="str">
        <f>IF(A1196=1,COUNTIF($A$8:A1196,1),"")</f>
        <v/>
      </c>
      <c r="C1196" s="174"/>
      <c r="D1196" s="157">
        <f>IFERROR($C$8:INDEX($C$8:$C$3000,COUNTIF($C$8:$C$3000,"?*")),"")</f>
        <v>0</v>
      </c>
      <c r="E1196" s="174"/>
      <c r="F1196" s="174">
        <f>--ISNUMBER(IFERROR(SEARCH('Project Costing'!#REF!,Services!I1203,1),""))</f>
        <v>0</v>
      </c>
      <c r="G1196" s="174" t="str">
        <f>IF(F1196=1,COUNTIF($F$8:F1196,1),"")</f>
        <v/>
      </c>
      <c r="H1196" s="174"/>
      <c r="I1196" s="157">
        <f>IFERROR($H$8:INDEX($H$8:$H$3000,COUNTIF($H$8:$H$3000,"?*")),"")</f>
        <v>0</v>
      </c>
    </row>
    <row r="1197" spans="1:9" x14ac:dyDescent="0.25">
      <c r="A1197" s="174">
        <f>--ISNUMBER(IFERROR(SEARCH('Project Costing'!#REF!,Services!I1204,1),""))</f>
        <v>0</v>
      </c>
      <c r="B1197" s="174" t="str">
        <f>IF(A1197=1,COUNTIF($A$8:A1197,1),"")</f>
        <v/>
      </c>
      <c r="C1197" s="174"/>
      <c r="D1197" s="157">
        <f>IFERROR($C$8:INDEX($C$8:$C$3000,COUNTIF($C$8:$C$3000,"?*")),"")</f>
        <v>0</v>
      </c>
      <c r="E1197" s="174"/>
      <c r="F1197" s="174">
        <f>--ISNUMBER(IFERROR(SEARCH('Project Costing'!#REF!,Services!I1204,1),""))</f>
        <v>0</v>
      </c>
      <c r="G1197" s="174" t="str">
        <f>IF(F1197=1,COUNTIF($F$8:F1197,1),"")</f>
        <v/>
      </c>
      <c r="H1197" s="174"/>
      <c r="I1197" s="157">
        <f>IFERROR($H$8:INDEX($H$8:$H$3000,COUNTIF($H$8:$H$3000,"?*")),"")</f>
        <v>0</v>
      </c>
    </row>
    <row r="1198" spans="1:9" x14ac:dyDescent="0.25">
      <c r="A1198" s="174">
        <f>--ISNUMBER(IFERROR(SEARCH('Project Costing'!#REF!,Services!I1205,1),""))</f>
        <v>0</v>
      </c>
      <c r="B1198" s="174" t="str">
        <f>IF(A1198=1,COUNTIF($A$8:A1198,1),"")</f>
        <v/>
      </c>
      <c r="C1198" s="174"/>
      <c r="D1198" s="157">
        <f>IFERROR($C$8:INDEX($C$8:$C$3000,COUNTIF($C$8:$C$3000,"?*")),"")</f>
        <v>0</v>
      </c>
      <c r="E1198" s="174"/>
      <c r="F1198" s="174">
        <f>--ISNUMBER(IFERROR(SEARCH('Project Costing'!#REF!,Services!I1205,1),""))</f>
        <v>0</v>
      </c>
      <c r="G1198" s="174" t="str">
        <f>IF(F1198=1,COUNTIF($F$8:F1198,1),"")</f>
        <v/>
      </c>
      <c r="H1198" s="174"/>
      <c r="I1198" s="157">
        <f>IFERROR($H$8:INDEX($H$8:$H$3000,COUNTIF($H$8:$H$3000,"?*")),"")</f>
        <v>0</v>
      </c>
    </row>
    <row r="1199" spans="1:9" x14ac:dyDescent="0.25">
      <c r="A1199" s="174">
        <f>--ISNUMBER(IFERROR(SEARCH('Project Costing'!#REF!,Services!I1206,1),""))</f>
        <v>0</v>
      </c>
      <c r="B1199" s="174" t="str">
        <f>IF(A1199=1,COUNTIF($A$8:A1199,1),"")</f>
        <v/>
      </c>
      <c r="C1199" s="174"/>
      <c r="D1199" s="157">
        <f>IFERROR($C$8:INDEX($C$8:$C$3000,COUNTIF($C$8:$C$3000,"?*")),"")</f>
        <v>0</v>
      </c>
      <c r="E1199" s="174"/>
      <c r="F1199" s="174">
        <f>--ISNUMBER(IFERROR(SEARCH('Project Costing'!#REF!,Services!I1206,1),""))</f>
        <v>0</v>
      </c>
      <c r="G1199" s="174" t="str">
        <f>IF(F1199=1,COUNTIF($F$8:F1199,1),"")</f>
        <v/>
      </c>
      <c r="H1199" s="174"/>
      <c r="I1199" s="157">
        <f>IFERROR($H$8:INDEX($H$8:$H$3000,COUNTIF($H$8:$H$3000,"?*")),"")</f>
        <v>0</v>
      </c>
    </row>
    <row r="1200" spans="1:9" x14ac:dyDescent="0.25">
      <c r="A1200" s="174">
        <f>--ISNUMBER(IFERROR(SEARCH('Project Costing'!#REF!,Services!I1207,1),""))</f>
        <v>0</v>
      </c>
      <c r="B1200" s="174" t="str">
        <f>IF(A1200=1,COUNTIF($A$8:A1200,1),"")</f>
        <v/>
      </c>
      <c r="C1200" s="174"/>
      <c r="D1200" s="157">
        <f>IFERROR($C$8:INDEX($C$8:$C$3000,COUNTIF($C$8:$C$3000,"?*")),"")</f>
        <v>0</v>
      </c>
      <c r="E1200" s="174"/>
      <c r="F1200" s="174">
        <f>--ISNUMBER(IFERROR(SEARCH('Project Costing'!#REF!,Services!I1207,1),""))</f>
        <v>0</v>
      </c>
      <c r="G1200" s="174" t="str">
        <f>IF(F1200=1,COUNTIF($F$8:F1200,1),"")</f>
        <v/>
      </c>
      <c r="H1200" s="174"/>
      <c r="I1200" s="157">
        <f>IFERROR($H$8:INDEX($H$8:$H$3000,COUNTIF($H$8:$H$3000,"?*")),"")</f>
        <v>0</v>
      </c>
    </row>
    <row r="1201" spans="1:9" x14ac:dyDescent="0.25">
      <c r="A1201" s="174">
        <f>--ISNUMBER(IFERROR(SEARCH('Project Costing'!#REF!,Services!I1208,1),""))</f>
        <v>0</v>
      </c>
      <c r="B1201" s="174" t="str">
        <f>IF(A1201=1,COUNTIF($A$8:A1201,1),"")</f>
        <v/>
      </c>
      <c r="C1201" s="174"/>
      <c r="D1201" s="157">
        <f>IFERROR($C$8:INDEX($C$8:$C$3000,COUNTIF($C$8:$C$3000,"?*")),"")</f>
        <v>0</v>
      </c>
      <c r="E1201" s="174"/>
      <c r="F1201" s="174">
        <f>--ISNUMBER(IFERROR(SEARCH('Project Costing'!#REF!,Services!I1208,1),""))</f>
        <v>0</v>
      </c>
      <c r="G1201" s="174" t="str">
        <f>IF(F1201=1,COUNTIF($F$8:F1201,1),"")</f>
        <v/>
      </c>
      <c r="H1201" s="174"/>
      <c r="I1201" s="157">
        <f>IFERROR($H$8:INDEX($H$8:$H$3000,COUNTIF($H$8:$H$3000,"?*")),"")</f>
        <v>0</v>
      </c>
    </row>
    <row r="1202" spans="1:9" x14ac:dyDescent="0.25">
      <c r="A1202" s="174">
        <f>--ISNUMBER(IFERROR(SEARCH('Project Costing'!#REF!,Services!I1209,1),""))</f>
        <v>0</v>
      </c>
      <c r="B1202" s="174" t="str">
        <f>IF(A1202=1,COUNTIF($A$8:A1202,1),"")</f>
        <v/>
      </c>
      <c r="C1202" s="174"/>
      <c r="D1202" s="157">
        <f>IFERROR($C$8:INDEX($C$8:$C$3000,COUNTIF($C$8:$C$3000,"?*")),"")</f>
        <v>0</v>
      </c>
      <c r="E1202" s="174"/>
      <c r="F1202" s="174">
        <f>--ISNUMBER(IFERROR(SEARCH('Project Costing'!#REF!,Services!I1209,1),""))</f>
        <v>0</v>
      </c>
      <c r="G1202" s="174" t="str">
        <f>IF(F1202=1,COUNTIF($F$8:F1202,1),"")</f>
        <v/>
      </c>
      <c r="H1202" s="174"/>
      <c r="I1202" s="157">
        <f>IFERROR($H$8:INDEX($H$8:$H$3000,COUNTIF($H$8:$H$3000,"?*")),"")</f>
        <v>0</v>
      </c>
    </row>
    <row r="1203" spans="1:9" x14ac:dyDescent="0.25">
      <c r="A1203" s="174">
        <f>--ISNUMBER(IFERROR(SEARCH('Project Costing'!#REF!,Services!I1210,1),""))</f>
        <v>0</v>
      </c>
      <c r="B1203" s="174" t="str">
        <f>IF(A1203=1,COUNTIF($A$8:A1203,1),"")</f>
        <v/>
      </c>
      <c r="C1203" s="174"/>
      <c r="D1203" s="157">
        <f>IFERROR($C$8:INDEX($C$8:$C$3000,COUNTIF($C$8:$C$3000,"?*")),"")</f>
        <v>0</v>
      </c>
      <c r="E1203" s="174"/>
      <c r="F1203" s="174">
        <f>--ISNUMBER(IFERROR(SEARCH('Project Costing'!#REF!,Services!I1210,1),""))</f>
        <v>0</v>
      </c>
      <c r="G1203" s="174" t="str">
        <f>IF(F1203=1,COUNTIF($F$8:F1203,1),"")</f>
        <v/>
      </c>
      <c r="H1203" s="174"/>
      <c r="I1203" s="157">
        <f>IFERROR($H$8:INDEX($H$8:$H$3000,COUNTIF($H$8:$H$3000,"?*")),"")</f>
        <v>0</v>
      </c>
    </row>
    <row r="1204" spans="1:9" x14ac:dyDescent="0.25">
      <c r="A1204" s="174">
        <f>--ISNUMBER(IFERROR(SEARCH('Project Costing'!#REF!,Services!I1211,1),""))</f>
        <v>0</v>
      </c>
      <c r="B1204" s="174" t="str">
        <f>IF(A1204=1,COUNTIF($A$8:A1204,1),"")</f>
        <v/>
      </c>
      <c r="C1204" s="174"/>
      <c r="D1204" s="157">
        <f>IFERROR($C$8:INDEX($C$8:$C$3000,COUNTIF($C$8:$C$3000,"?*")),"")</f>
        <v>0</v>
      </c>
      <c r="E1204" s="174"/>
      <c r="F1204" s="174">
        <f>--ISNUMBER(IFERROR(SEARCH('Project Costing'!#REF!,Services!I1211,1),""))</f>
        <v>0</v>
      </c>
      <c r="G1204" s="174" t="str">
        <f>IF(F1204=1,COUNTIF($F$8:F1204,1),"")</f>
        <v/>
      </c>
      <c r="H1204" s="174"/>
      <c r="I1204" s="157">
        <f>IFERROR($H$8:INDEX($H$8:$H$3000,COUNTIF($H$8:$H$3000,"?*")),"")</f>
        <v>0</v>
      </c>
    </row>
    <row r="1205" spans="1:9" x14ac:dyDescent="0.25">
      <c r="A1205" s="174">
        <f>--ISNUMBER(IFERROR(SEARCH('Project Costing'!#REF!,Services!I1212,1),""))</f>
        <v>0</v>
      </c>
      <c r="B1205" s="174" t="str">
        <f>IF(A1205=1,COUNTIF($A$8:A1205,1),"")</f>
        <v/>
      </c>
      <c r="C1205" s="174"/>
      <c r="D1205" s="157">
        <f>IFERROR($C$8:INDEX($C$8:$C$3000,COUNTIF($C$8:$C$3000,"?*")),"")</f>
        <v>0</v>
      </c>
      <c r="E1205" s="174"/>
      <c r="F1205" s="174">
        <f>--ISNUMBER(IFERROR(SEARCH('Project Costing'!#REF!,Services!I1212,1),""))</f>
        <v>0</v>
      </c>
      <c r="G1205" s="174" t="str">
        <f>IF(F1205=1,COUNTIF($F$8:F1205,1),"")</f>
        <v/>
      </c>
      <c r="H1205" s="174"/>
      <c r="I1205" s="157">
        <f>IFERROR($H$8:INDEX($H$8:$H$3000,COUNTIF($H$8:$H$3000,"?*")),"")</f>
        <v>0</v>
      </c>
    </row>
    <row r="1206" spans="1:9" x14ac:dyDescent="0.25">
      <c r="A1206" s="174">
        <f>--ISNUMBER(IFERROR(SEARCH('Project Costing'!#REF!,Services!I1213,1),""))</f>
        <v>0</v>
      </c>
      <c r="B1206" s="174" t="str">
        <f>IF(A1206=1,COUNTIF($A$8:A1206,1),"")</f>
        <v/>
      </c>
      <c r="C1206" s="174"/>
      <c r="D1206" s="157">
        <f>IFERROR($C$8:INDEX($C$8:$C$3000,COUNTIF($C$8:$C$3000,"?*")),"")</f>
        <v>0</v>
      </c>
      <c r="E1206" s="174"/>
      <c r="F1206" s="174">
        <f>--ISNUMBER(IFERROR(SEARCH('Project Costing'!#REF!,Services!I1213,1),""))</f>
        <v>0</v>
      </c>
      <c r="G1206" s="174" t="str">
        <f>IF(F1206=1,COUNTIF($F$8:F1206,1),"")</f>
        <v/>
      </c>
      <c r="H1206" s="174"/>
      <c r="I1206" s="157">
        <f>IFERROR($H$8:INDEX($H$8:$H$3000,COUNTIF($H$8:$H$3000,"?*")),"")</f>
        <v>0</v>
      </c>
    </row>
    <row r="1207" spans="1:9" x14ac:dyDescent="0.25">
      <c r="A1207" s="174">
        <f>--ISNUMBER(IFERROR(SEARCH('Project Costing'!#REF!,Services!I1214,1),""))</f>
        <v>0</v>
      </c>
      <c r="B1207" s="174" t="str">
        <f>IF(A1207=1,COUNTIF($A$8:A1207,1),"")</f>
        <v/>
      </c>
      <c r="C1207" s="174"/>
      <c r="D1207" s="157">
        <f>IFERROR($C$8:INDEX($C$8:$C$3000,COUNTIF($C$8:$C$3000,"?*")),"")</f>
        <v>0</v>
      </c>
      <c r="E1207" s="174"/>
      <c r="F1207" s="174">
        <f>--ISNUMBER(IFERROR(SEARCH('Project Costing'!#REF!,Services!I1214,1),""))</f>
        <v>0</v>
      </c>
      <c r="G1207" s="174" t="str">
        <f>IF(F1207=1,COUNTIF($F$8:F1207,1),"")</f>
        <v/>
      </c>
      <c r="H1207" s="174"/>
      <c r="I1207" s="157">
        <f>IFERROR($H$8:INDEX($H$8:$H$3000,COUNTIF($H$8:$H$3000,"?*")),"")</f>
        <v>0</v>
      </c>
    </row>
    <row r="1208" spans="1:9" x14ac:dyDescent="0.25">
      <c r="A1208" s="174">
        <f>--ISNUMBER(IFERROR(SEARCH('Project Costing'!#REF!,Services!I1215,1),""))</f>
        <v>0</v>
      </c>
      <c r="B1208" s="174" t="str">
        <f>IF(A1208=1,COUNTIF($A$8:A1208,1),"")</f>
        <v/>
      </c>
      <c r="C1208" s="174"/>
      <c r="D1208" s="157">
        <f>IFERROR($C$8:INDEX($C$8:$C$3000,COUNTIF($C$8:$C$3000,"?*")),"")</f>
        <v>0</v>
      </c>
      <c r="E1208" s="174"/>
      <c r="F1208" s="174">
        <f>--ISNUMBER(IFERROR(SEARCH('Project Costing'!#REF!,Services!I1215,1),""))</f>
        <v>0</v>
      </c>
      <c r="G1208" s="174" t="str">
        <f>IF(F1208=1,COUNTIF($F$8:F1208,1),"")</f>
        <v/>
      </c>
      <c r="H1208" s="174"/>
      <c r="I1208" s="157">
        <f>IFERROR($H$8:INDEX($H$8:$H$3000,COUNTIF($H$8:$H$3000,"?*")),"")</f>
        <v>0</v>
      </c>
    </row>
    <row r="1209" spans="1:9" x14ac:dyDescent="0.25">
      <c r="A1209" s="174">
        <f>--ISNUMBER(IFERROR(SEARCH('Project Costing'!#REF!,Services!I1216,1),""))</f>
        <v>0</v>
      </c>
      <c r="B1209" s="174" t="str">
        <f>IF(A1209=1,COUNTIF($A$8:A1209,1),"")</f>
        <v/>
      </c>
      <c r="C1209" s="174"/>
      <c r="D1209" s="157">
        <f>IFERROR($C$8:INDEX($C$8:$C$3000,COUNTIF($C$8:$C$3000,"?*")),"")</f>
        <v>0</v>
      </c>
      <c r="E1209" s="174"/>
      <c r="F1209" s="174">
        <f>--ISNUMBER(IFERROR(SEARCH('Project Costing'!#REF!,Services!I1216,1),""))</f>
        <v>0</v>
      </c>
      <c r="G1209" s="174" t="str">
        <f>IF(F1209=1,COUNTIF($F$8:F1209,1),"")</f>
        <v/>
      </c>
      <c r="H1209" s="174"/>
      <c r="I1209" s="157">
        <f>IFERROR($H$8:INDEX($H$8:$H$3000,COUNTIF($H$8:$H$3000,"?*")),"")</f>
        <v>0</v>
      </c>
    </row>
    <row r="1210" spans="1:9" x14ac:dyDescent="0.25">
      <c r="A1210" s="174">
        <f>--ISNUMBER(IFERROR(SEARCH('Project Costing'!#REF!,Services!I1217,1),""))</f>
        <v>0</v>
      </c>
      <c r="B1210" s="174" t="str">
        <f>IF(A1210=1,COUNTIF($A$8:A1210,1),"")</f>
        <v/>
      </c>
      <c r="C1210" s="174"/>
      <c r="D1210" s="157">
        <f>IFERROR($C$8:INDEX($C$8:$C$3000,COUNTIF($C$8:$C$3000,"?*")),"")</f>
        <v>0</v>
      </c>
      <c r="E1210" s="174"/>
      <c r="F1210" s="174">
        <f>--ISNUMBER(IFERROR(SEARCH('Project Costing'!#REF!,Services!I1217,1),""))</f>
        <v>0</v>
      </c>
      <c r="G1210" s="174" t="str">
        <f>IF(F1210=1,COUNTIF($F$8:F1210,1),"")</f>
        <v/>
      </c>
      <c r="H1210" s="174"/>
      <c r="I1210" s="157">
        <f>IFERROR($H$8:INDEX($H$8:$H$3000,COUNTIF($H$8:$H$3000,"?*")),"")</f>
        <v>0</v>
      </c>
    </row>
    <row r="1211" spans="1:9" x14ac:dyDescent="0.25">
      <c r="A1211" s="174">
        <f>--ISNUMBER(IFERROR(SEARCH('Project Costing'!#REF!,Services!I1218,1),""))</f>
        <v>0</v>
      </c>
      <c r="B1211" s="174" t="str">
        <f>IF(A1211=1,COUNTIF($A$8:A1211,1),"")</f>
        <v/>
      </c>
      <c r="C1211" s="174"/>
      <c r="D1211" s="157">
        <f>IFERROR($C$8:INDEX($C$8:$C$3000,COUNTIF($C$8:$C$3000,"?*")),"")</f>
        <v>0</v>
      </c>
      <c r="E1211" s="174"/>
      <c r="F1211" s="174">
        <f>--ISNUMBER(IFERROR(SEARCH('Project Costing'!#REF!,Services!I1218,1),""))</f>
        <v>0</v>
      </c>
      <c r="G1211" s="174" t="str">
        <f>IF(F1211=1,COUNTIF($F$8:F1211,1),"")</f>
        <v/>
      </c>
      <c r="H1211" s="174"/>
      <c r="I1211" s="157">
        <f>IFERROR($H$8:INDEX($H$8:$H$3000,COUNTIF($H$8:$H$3000,"?*")),"")</f>
        <v>0</v>
      </c>
    </row>
    <row r="1212" spans="1:9" x14ac:dyDescent="0.25">
      <c r="A1212" s="174">
        <f>--ISNUMBER(IFERROR(SEARCH('Project Costing'!#REF!,Services!I1219,1),""))</f>
        <v>0</v>
      </c>
      <c r="B1212" s="174" t="str">
        <f>IF(A1212=1,COUNTIF($A$8:A1212,1),"")</f>
        <v/>
      </c>
      <c r="C1212" s="174"/>
      <c r="D1212" s="157">
        <f>IFERROR($C$8:INDEX($C$8:$C$3000,COUNTIF($C$8:$C$3000,"?*")),"")</f>
        <v>0</v>
      </c>
      <c r="E1212" s="174"/>
      <c r="F1212" s="174">
        <f>--ISNUMBER(IFERROR(SEARCH('Project Costing'!#REF!,Services!I1219,1),""))</f>
        <v>0</v>
      </c>
      <c r="G1212" s="174" t="str">
        <f>IF(F1212=1,COUNTIF($F$8:F1212,1),"")</f>
        <v/>
      </c>
      <c r="H1212" s="174"/>
      <c r="I1212" s="157">
        <f>IFERROR($H$8:INDEX($H$8:$H$3000,COUNTIF($H$8:$H$3000,"?*")),"")</f>
        <v>0</v>
      </c>
    </row>
    <row r="1213" spans="1:9" x14ac:dyDescent="0.25">
      <c r="A1213" s="174">
        <f>--ISNUMBER(IFERROR(SEARCH('Project Costing'!#REF!,Services!I1220,1),""))</f>
        <v>0</v>
      </c>
      <c r="B1213" s="174" t="str">
        <f>IF(A1213=1,COUNTIF($A$8:A1213,1),"")</f>
        <v/>
      </c>
      <c r="C1213" s="174"/>
      <c r="D1213" s="157">
        <f>IFERROR($C$8:INDEX($C$8:$C$3000,COUNTIF($C$8:$C$3000,"?*")),"")</f>
        <v>0</v>
      </c>
      <c r="E1213" s="174"/>
      <c r="F1213" s="174">
        <f>--ISNUMBER(IFERROR(SEARCH('Project Costing'!#REF!,Services!I1220,1),""))</f>
        <v>0</v>
      </c>
      <c r="G1213" s="174" t="str">
        <f>IF(F1213=1,COUNTIF($F$8:F1213,1),"")</f>
        <v/>
      </c>
      <c r="H1213" s="174"/>
      <c r="I1213" s="157">
        <f>IFERROR($H$8:INDEX($H$8:$H$3000,COUNTIF($H$8:$H$3000,"?*")),"")</f>
        <v>0</v>
      </c>
    </row>
    <row r="1214" spans="1:9" x14ac:dyDescent="0.25">
      <c r="A1214" s="174">
        <f>--ISNUMBER(IFERROR(SEARCH('Project Costing'!#REF!,Services!I1221,1),""))</f>
        <v>0</v>
      </c>
      <c r="B1214" s="174" t="str">
        <f>IF(A1214=1,COUNTIF($A$8:A1214,1),"")</f>
        <v/>
      </c>
      <c r="C1214" s="174"/>
      <c r="D1214" s="157">
        <f>IFERROR($C$8:INDEX($C$8:$C$3000,COUNTIF($C$8:$C$3000,"?*")),"")</f>
        <v>0</v>
      </c>
      <c r="E1214" s="174"/>
      <c r="F1214" s="174">
        <f>--ISNUMBER(IFERROR(SEARCH('Project Costing'!#REF!,Services!I1221,1),""))</f>
        <v>0</v>
      </c>
      <c r="G1214" s="174" t="str">
        <f>IF(F1214=1,COUNTIF($F$8:F1214,1),"")</f>
        <v/>
      </c>
      <c r="H1214" s="174"/>
      <c r="I1214" s="157">
        <f>IFERROR($H$8:INDEX($H$8:$H$3000,COUNTIF($H$8:$H$3000,"?*")),"")</f>
        <v>0</v>
      </c>
    </row>
    <row r="1215" spans="1:9" x14ac:dyDescent="0.25">
      <c r="A1215" s="174">
        <f>--ISNUMBER(IFERROR(SEARCH('Project Costing'!#REF!,Services!I1222,1),""))</f>
        <v>0</v>
      </c>
      <c r="B1215" s="174" t="str">
        <f>IF(A1215=1,COUNTIF($A$8:A1215,1),"")</f>
        <v/>
      </c>
      <c r="C1215" s="174"/>
      <c r="D1215" s="157">
        <f>IFERROR($C$8:INDEX($C$8:$C$3000,COUNTIF($C$8:$C$3000,"?*")),"")</f>
        <v>0</v>
      </c>
      <c r="E1215" s="174"/>
      <c r="F1215" s="174">
        <f>--ISNUMBER(IFERROR(SEARCH('Project Costing'!#REF!,Services!I1222,1),""))</f>
        <v>0</v>
      </c>
      <c r="G1215" s="174" t="str">
        <f>IF(F1215=1,COUNTIF($F$8:F1215,1),"")</f>
        <v/>
      </c>
      <c r="H1215" s="174"/>
      <c r="I1215" s="157">
        <f>IFERROR($H$8:INDEX($H$8:$H$3000,COUNTIF($H$8:$H$3000,"?*")),"")</f>
        <v>0</v>
      </c>
    </row>
    <row r="1216" spans="1:9" x14ac:dyDescent="0.25">
      <c r="A1216" s="174">
        <f>--ISNUMBER(IFERROR(SEARCH('Project Costing'!#REF!,Services!I1223,1),""))</f>
        <v>0</v>
      </c>
      <c r="B1216" s="174" t="str">
        <f>IF(A1216=1,COUNTIF($A$8:A1216,1),"")</f>
        <v/>
      </c>
      <c r="C1216" s="174"/>
      <c r="D1216" s="157">
        <f>IFERROR($C$8:INDEX($C$8:$C$3000,COUNTIF($C$8:$C$3000,"?*")),"")</f>
        <v>0</v>
      </c>
      <c r="E1216" s="174"/>
      <c r="F1216" s="174">
        <f>--ISNUMBER(IFERROR(SEARCH('Project Costing'!#REF!,Services!I1223,1),""))</f>
        <v>0</v>
      </c>
      <c r="G1216" s="174" t="str">
        <f>IF(F1216=1,COUNTIF($F$8:F1216,1),"")</f>
        <v/>
      </c>
      <c r="H1216" s="174"/>
      <c r="I1216" s="157">
        <f>IFERROR($H$8:INDEX($H$8:$H$3000,COUNTIF($H$8:$H$3000,"?*")),"")</f>
        <v>0</v>
      </c>
    </row>
    <row r="1217" spans="1:9" x14ac:dyDescent="0.25">
      <c r="A1217" s="174">
        <f>--ISNUMBER(IFERROR(SEARCH('Project Costing'!#REF!,Services!I1224,1),""))</f>
        <v>0</v>
      </c>
      <c r="B1217" s="174" t="str">
        <f>IF(A1217=1,COUNTIF($A$8:A1217,1),"")</f>
        <v/>
      </c>
      <c r="C1217" s="174"/>
      <c r="D1217" s="157">
        <f>IFERROR($C$8:INDEX($C$8:$C$3000,COUNTIF($C$8:$C$3000,"?*")),"")</f>
        <v>0</v>
      </c>
      <c r="E1217" s="174"/>
      <c r="F1217" s="174">
        <f>--ISNUMBER(IFERROR(SEARCH('Project Costing'!#REF!,Services!I1224,1),""))</f>
        <v>0</v>
      </c>
      <c r="G1217" s="174" t="str">
        <f>IF(F1217=1,COUNTIF($F$8:F1217,1),"")</f>
        <v/>
      </c>
      <c r="H1217" s="174"/>
      <c r="I1217" s="157">
        <f>IFERROR($H$8:INDEX($H$8:$H$3000,COUNTIF($H$8:$H$3000,"?*")),"")</f>
        <v>0</v>
      </c>
    </row>
    <row r="1218" spans="1:9" x14ac:dyDescent="0.25">
      <c r="A1218" s="174">
        <f>--ISNUMBER(IFERROR(SEARCH('Project Costing'!#REF!,Services!I1225,1),""))</f>
        <v>0</v>
      </c>
      <c r="B1218" s="174" t="str">
        <f>IF(A1218=1,COUNTIF($A$8:A1218,1),"")</f>
        <v/>
      </c>
      <c r="C1218" s="174"/>
      <c r="D1218" s="157">
        <f>IFERROR($C$8:INDEX($C$8:$C$3000,COUNTIF($C$8:$C$3000,"?*")),"")</f>
        <v>0</v>
      </c>
      <c r="E1218" s="174"/>
      <c r="F1218" s="174">
        <f>--ISNUMBER(IFERROR(SEARCH('Project Costing'!#REF!,Services!I1225,1),""))</f>
        <v>0</v>
      </c>
      <c r="G1218" s="174" t="str">
        <f>IF(F1218=1,COUNTIF($F$8:F1218,1),"")</f>
        <v/>
      </c>
      <c r="H1218" s="174"/>
      <c r="I1218" s="157">
        <f>IFERROR($H$8:INDEX($H$8:$H$3000,COUNTIF($H$8:$H$3000,"?*")),"")</f>
        <v>0</v>
      </c>
    </row>
    <row r="1219" spans="1:9" x14ac:dyDescent="0.25">
      <c r="A1219" s="174">
        <f>--ISNUMBER(IFERROR(SEARCH('Project Costing'!#REF!,Services!I1226,1),""))</f>
        <v>0</v>
      </c>
      <c r="B1219" s="174" t="str">
        <f>IF(A1219=1,COUNTIF($A$8:A1219,1),"")</f>
        <v/>
      </c>
      <c r="C1219" s="174"/>
      <c r="D1219" s="157">
        <f>IFERROR($C$8:INDEX($C$8:$C$3000,COUNTIF($C$8:$C$3000,"?*")),"")</f>
        <v>0</v>
      </c>
      <c r="E1219" s="174"/>
      <c r="F1219" s="174">
        <f>--ISNUMBER(IFERROR(SEARCH('Project Costing'!#REF!,Services!I1226,1),""))</f>
        <v>0</v>
      </c>
      <c r="G1219" s="174" t="str">
        <f>IF(F1219=1,COUNTIF($F$8:F1219,1),"")</f>
        <v/>
      </c>
      <c r="H1219" s="174"/>
      <c r="I1219" s="157">
        <f>IFERROR($H$8:INDEX($H$8:$H$3000,COUNTIF($H$8:$H$3000,"?*")),"")</f>
        <v>0</v>
      </c>
    </row>
    <row r="1220" spans="1:9" x14ac:dyDescent="0.25">
      <c r="A1220" s="174">
        <f>--ISNUMBER(IFERROR(SEARCH('Project Costing'!#REF!,Services!I1227,1),""))</f>
        <v>0</v>
      </c>
      <c r="B1220" s="174" t="str">
        <f>IF(A1220=1,COUNTIF($A$8:A1220,1),"")</f>
        <v/>
      </c>
      <c r="C1220" s="174"/>
      <c r="D1220" s="157">
        <f>IFERROR($C$8:INDEX($C$8:$C$3000,COUNTIF($C$8:$C$3000,"?*")),"")</f>
        <v>0</v>
      </c>
      <c r="E1220" s="174"/>
      <c r="F1220" s="174">
        <f>--ISNUMBER(IFERROR(SEARCH('Project Costing'!#REF!,Services!I1227,1),""))</f>
        <v>0</v>
      </c>
      <c r="G1220" s="174" t="str">
        <f>IF(F1220=1,COUNTIF($F$8:F1220,1),"")</f>
        <v/>
      </c>
      <c r="H1220" s="174"/>
      <c r="I1220" s="157">
        <f>IFERROR($H$8:INDEX($H$8:$H$3000,COUNTIF($H$8:$H$3000,"?*")),"")</f>
        <v>0</v>
      </c>
    </row>
    <row r="1221" spans="1:9" x14ac:dyDescent="0.25">
      <c r="A1221" s="174">
        <f>--ISNUMBER(IFERROR(SEARCH('Project Costing'!#REF!,Services!I1228,1),""))</f>
        <v>0</v>
      </c>
      <c r="B1221" s="174" t="str">
        <f>IF(A1221=1,COUNTIF($A$8:A1221,1),"")</f>
        <v/>
      </c>
      <c r="C1221" s="174"/>
      <c r="D1221" s="157">
        <f>IFERROR($C$8:INDEX($C$8:$C$3000,COUNTIF($C$8:$C$3000,"?*")),"")</f>
        <v>0</v>
      </c>
      <c r="E1221" s="174"/>
      <c r="F1221" s="174">
        <f>--ISNUMBER(IFERROR(SEARCH('Project Costing'!#REF!,Services!I1228,1),""))</f>
        <v>0</v>
      </c>
      <c r="G1221" s="174" t="str">
        <f>IF(F1221=1,COUNTIF($F$8:F1221,1),"")</f>
        <v/>
      </c>
      <c r="H1221" s="174"/>
      <c r="I1221" s="157">
        <f>IFERROR($H$8:INDEX($H$8:$H$3000,COUNTIF($H$8:$H$3000,"?*")),"")</f>
        <v>0</v>
      </c>
    </row>
    <row r="1222" spans="1:9" x14ac:dyDescent="0.25">
      <c r="A1222" s="174">
        <f>--ISNUMBER(IFERROR(SEARCH('Project Costing'!#REF!,Services!I1229,1),""))</f>
        <v>0</v>
      </c>
      <c r="B1222" s="174" t="str">
        <f>IF(A1222=1,COUNTIF($A$8:A1222,1),"")</f>
        <v/>
      </c>
      <c r="C1222" s="174"/>
      <c r="D1222" s="157">
        <f>IFERROR($C$8:INDEX($C$8:$C$3000,COUNTIF($C$8:$C$3000,"?*")),"")</f>
        <v>0</v>
      </c>
      <c r="E1222" s="174"/>
      <c r="F1222" s="174">
        <f>--ISNUMBER(IFERROR(SEARCH('Project Costing'!#REF!,Services!I1229,1),""))</f>
        <v>0</v>
      </c>
      <c r="G1222" s="174" t="str">
        <f>IF(F1222=1,COUNTIF($F$8:F1222,1),"")</f>
        <v/>
      </c>
      <c r="H1222" s="174"/>
      <c r="I1222" s="157">
        <f>IFERROR($H$8:INDEX($H$8:$H$3000,COUNTIF($H$8:$H$3000,"?*")),"")</f>
        <v>0</v>
      </c>
    </row>
    <row r="1223" spans="1:9" x14ac:dyDescent="0.25">
      <c r="A1223" s="174">
        <f>--ISNUMBER(IFERROR(SEARCH('Project Costing'!#REF!,Services!I1230,1),""))</f>
        <v>0</v>
      </c>
      <c r="B1223" s="174" t="str">
        <f>IF(A1223=1,COUNTIF($A$8:A1223,1),"")</f>
        <v/>
      </c>
      <c r="C1223" s="174"/>
      <c r="D1223" s="157">
        <f>IFERROR($C$8:INDEX($C$8:$C$3000,COUNTIF($C$8:$C$3000,"?*")),"")</f>
        <v>0</v>
      </c>
      <c r="E1223" s="174"/>
      <c r="F1223" s="174">
        <f>--ISNUMBER(IFERROR(SEARCH('Project Costing'!#REF!,Services!I1230,1),""))</f>
        <v>0</v>
      </c>
      <c r="G1223" s="174" t="str">
        <f>IF(F1223=1,COUNTIF($F$8:F1223,1),"")</f>
        <v/>
      </c>
      <c r="H1223" s="174"/>
      <c r="I1223" s="157">
        <f>IFERROR($H$8:INDEX($H$8:$H$3000,COUNTIF($H$8:$H$3000,"?*")),"")</f>
        <v>0</v>
      </c>
    </row>
    <row r="1224" spans="1:9" x14ac:dyDescent="0.25">
      <c r="A1224" s="174">
        <f>--ISNUMBER(IFERROR(SEARCH('Project Costing'!#REF!,Services!I1231,1),""))</f>
        <v>0</v>
      </c>
      <c r="B1224" s="174" t="str">
        <f>IF(A1224=1,COUNTIF($A$8:A1224,1),"")</f>
        <v/>
      </c>
      <c r="C1224" s="174"/>
      <c r="D1224" s="157">
        <f>IFERROR($C$8:INDEX($C$8:$C$3000,COUNTIF($C$8:$C$3000,"?*")),"")</f>
        <v>0</v>
      </c>
      <c r="E1224" s="174"/>
      <c r="F1224" s="174">
        <f>--ISNUMBER(IFERROR(SEARCH('Project Costing'!#REF!,Services!I1231,1),""))</f>
        <v>0</v>
      </c>
      <c r="G1224" s="174" t="str">
        <f>IF(F1224=1,COUNTIF($F$8:F1224,1),"")</f>
        <v/>
      </c>
      <c r="H1224" s="174"/>
      <c r="I1224" s="157">
        <f>IFERROR($H$8:INDEX($H$8:$H$3000,COUNTIF($H$8:$H$3000,"?*")),"")</f>
        <v>0</v>
      </c>
    </row>
    <row r="1225" spans="1:9" x14ac:dyDescent="0.25">
      <c r="A1225" s="174">
        <f>--ISNUMBER(IFERROR(SEARCH('Project Costing'!#REF!,Services!I1232,1),""))</f>
        <v>0</v>
      </c>
      <c r="B1225" s="174" t="str">
        <f>IF(A1225=1,COUNTIF($A$8:A1225,1),"")</f>
        <v/>
      </c>
      <c r="C1225" s="174"/>
      <c r="D1225" s="157">
        <f>IFERROR($C$8:INDEX($C$8:$C$3000,COUNTIF($C$8:$C$3000,"?*")),"")</f>
        <v>0</v>
      </c>
      <c r="E1225" s="174"/>
      <c r="F1225" s="174">
        <f>--ISNUMBER(IFERROR(SEARCH('Project Costing'!#REF!,Services!I1232,1),""))</f>
        <v>0</v>
      </c>
      <c r="G1225" s="174" t="str">
        <f>IF(F1225=1,COUNTIF($F$8:F1225,1),"")</f>
        <v/>
      </c>
      <c r="H1225" s="174"/>
      <c r="I1225" s="157">
        <f>IFERROR($H$8:INDEX($H$8:$H$3000,COUNTIF($H$8:$H$3000,"?*")),"")</f>
        <v>0</v>
      </c>
    </row>
    <row r="1226" spans="1:9" x14ac:dyDescent="0.25">
      <c r="A1226" s="174">
        <f>--ISNUMBER(IFERROR(SEARCH('Project Costing'!#REF!,Services!I1233,1),""))</f>
        <v>0</v>
      </c>
      <c r="B1226" s="174" t="str">
        <f>IF(A1226=1,COUNTIF($A$8:A1226,1),"")</f>
        <v/>
      </c>
      <c r="C1226" s="174"/>
      <c r="D1226" s="157">
        <f>IFERROR($C$8:INDEX($C$8:$C$3000,COUNTIF($C$8:$C$3000,"?*")),"")</f>
        <v>0</v>
      </c>
      <c r="E1226" s="174"/>
      <c r="F1226" s="174">
        <f>--ISNUMBER(IFERROR(SEARCH('Project Costing'!#REF!,Services!I1233,1),""))</f>
        <v>0</v>
      </c>
      <c r="G1226" s="174" t="str">
        <f>IF(F1226=1,COUNTIF($F$8:F1226,1),"")</f>
        <v/>
      </c>
      <c r="H1226" s="174"/>
      <c r="I1226" s="157">
        <f>IFERROR($H$8:INDEX($H$8:$H$3000,COUNTIF($H$8:$H$3000,"?*")),"")</f>
        <v>0</v>
      </c>
    </row>
    <row r="1227" spans="1:9" x14ac:dyDescent="0.25">
      <c r="A1227" s="174">
        <f>--ISNUMBER(IFERROR(SEARCH('Project Costing'!#REF!,Services!I1234,1),""))</f>
        <v>0</v>
      </c>
      <c r="B1227" s="174" t="str">
        <f>IF(A1227=1,COUNTIF($A$8:A1227,1),"")</f>
        <v/>
      </c>
      <c r="C1227" s="174"/>
      <c r="D1227" s="157">
        <f>IFERROR($C$8:INDEX($C$8:$C$3000,COUNTIF($C$8:$C$3000,"?*")),"")</f>
        <v>0</v>
      </c>
      <c r="E1227" s="174"/>
      <c r="F1227" s="174">
        <f>--ISNUMBER(IFERROR(SEARCH('Project Costing'!#REF!,Services!I1234,1),""))</f>
        <v>0</v>
      </c>
      <c r="G1227" s="174" t="str">
        <f>IF(F1227=1,COUNTIF($F$8:F1227,1),"")</f>
        <v/>
      </c>
      <c r="H1227" s="174"/>
      <c r="I1227" s="157">
        <f>IFERROR($H$8:INDEX($H$8:$H$3000,COUNTIF($H$8:$H$3000,"?*")),"")</f>
        <v>0</v>
      </c>
    </row>
    <row r="1228" spans="1:9" x14ac:dyDescent="0.25">
      <c r="A1228" s="174">
        <f>--ISNUMBER(IFERROR(SEARCH('Project Costing'!#REF!,Services!I1235,1),""))</f>
        <v>0</v>
      </c>
      <c r="B1228" s="174" t="str">
        <f>IF(A1228=1,COUNTIF($A$8:A1228,1),"")</f>
        <v/>
      </c>
      <c r="C1228" s="174"/>
      <c r="D1228" s="157">
        <f>IFERROR($C$8:INDEX($C$8:$C$3000,COUNTIF($C$8:$C$3000,"?*")),"")</f>
        <v>0</v>
      </c>
      <c r="E1228" s="174"/>
      <c r="F1228" s="174">
        <f>--ISNUMBER(IFERROR(SEARCH('Project Costing'!#REF!,Services!I1235,1),""))</f>
        <v>0</v>
      </c>
      <c r="G1228" s="174" t="str">
        <f>IF(F1228=1,COUNTIF($F$8:F1228,1),"")</f>
        <v/>
      </c>
      <c r="H1228" s="174"/>
      <c r="I1228" s="157">
        <f>IFERROR($H$8:INDEX($H$8:$H$3000,COUNTIF($H$8:$H$3000,"?*")),"")</f>
        <v>0</v>
      </c>
    </row>
    <row r="1229" spans="1:9" x14ac:dyDescent="0.25">
      <c r="A1229" s="174">
        <f>--ISNUMBER(IFERROR(SEARCH('Project Costing'!#REF!,Services!I1236,1),""))</f>
        <v>0</v>
      </c>
      <c r="B1229" s="174" t="str">
        <f>IF(A1229=1,COUNTIF($A$8:A1229,1),"")</f>
        <v/>
      </c>
      <c r="C1229" s="174"/>
      <c r="D1229" s="157">
        <f>IFERROR($C$8:INDEX($C$8:$C$3000,COUNTIF($C$8:$C$3000,"?*")),"")</f>
        <v>0</v>
      </c>
      <c r="E1229" s="174"/>
      <c r="F1229" s="174">
        <f>--ISNUMBER(IFERROR(SEARCH('Project Costing'!#REF!,Services!I1236,1),""))</f>
        <v>0</v>
      </c>
      <c r="G1229" s="174" t="str">
        <f>IF(F1229=1,COUNTIF($F$8:F1229,1),"")</f>
        <v/>
      </c>
      <c r="H1229" s="174"/>
      <c r="I1229" s="157">
        <f>IFERROR($H$8:INDEX($H$8:$H$3000,COUNTIF($H$8:$H$3000,"?*")),"")</f>
        <v>0</v>
      </c>
    </row>
    <row r="1230" spans="1:9" x14ac:dyDescent="0.25">
      <c r="A1230" s="174">
        <f>--ISNUMBER(IFERROR(SEARCH('Project Costing'!#REF!,Services!I1237,1),""))</f>
        <v>0</v>
      </c>
      <c r="B1230" s="174" t="str">
        <f>IF(A1230=1,COUNTIF($A$8:A1230,1),"")</f>
        <v/>
      </c>
      <c r="C1230" s="174"/>
      <c r="D1230" s="157">
        <f>IFERROR($C$8:INDEX($C$8:$C$3000,COUNTIF($C$8:$C$3000,"?*")),"")</f>
        <v>0</v>
      </c>
      <c r="E1230" s="174"/>
      <c r="F1230" s="174">
        <f>--ISNUMBER(IFERROR(SEARCH('Project Costing'!#REF!,Services!I1237,1),""))</f>
        <v>0</v>
      </c>
      <c r="G1230" s="174" t="str">
        <f>IF(F1230=1,COUNTIF($F$8:F1230,1),"")</f>
        <v/>
      </c>
      <c r="H1230" s="174"/>
      <c r="I1230" s="157">
        <f>IFERROR($H$8:INDEX($H$8:$H$3000,COUNTIF($H$8:$H$3000,"?*")),"")</f>
        <v>0</v>
      </c>
    </row>
    <row r="1231" spans="1:9" x14ac:dyDescent="0.25">
      <c r="A1231" s="174">
        <f>--ISNUMBER(IFERROR(SEARCH('Project Costing'!#REF!,Services!I1238,1),""))</f>
        <v>0</v>
      </c>
      <c r="B1231" s="174" t="str">
        <f>IF(A1231=1,COUNTIF($A$8:A1231,1),"")</f>
        <v/>
      </c>
      <c r="C1231" s="174"/>
      <c r="D1231" s="157">
        <f>IFERROR($C$8:INDEX($C$8:$C$3000,COUNTIF($C$8:$C$3000,"?*")),"")</f>
        <v>0</v>
      </c>
      <c r="E1231" s="174"/>
      <c r="F1231" s="174">
        <f>--ISNUMBER(IFERROR(SEARCH('Project Costing'!#REF!,Services!I1238,1),""))</f>
        <v>0</v>
      </c>
      <c r="G1231" s="174" t="str">
        <f>IF(F1231=1,COUNTIF($F$8:F1231,1),"")</f>
        <v/>
      </c>
      <c r="H1231" s="174"/>
      <c r="I1231" s="157">
        <f>IFERROR($H$8:INDEX($H$8:$H$3000,COUNTIF($H$8:$H$3000,"?*")),"")</f>
        <v>0</v>
      </c>
    </row>
    <row r="1232" spans="1:9" x14ac:dyDescent="0.25">
      <c r="A1232" s="174">
        <f>--ISNUMBER(IFERROR(SEARCH('Project Costing'!#REF!,Services!I1239,1),""))</f>
        <v>0</v>
      </c>
      <c r="B1232" s="174" t="str">
        <f>IF(A1232=1,COUNTIF($A$8:A1232,1),"")</f>
        <v/>
      </c>
      <c r="C1232" s="174"/>
      <c r="D1232" s="157">
        <f>IFERROR($C$8:INDEX($C$8:$C$3000,COUNTIF($C$8:$C$3000,"?*")),"")</f>
        <v>0</v>
      </c>
      <c r="E1232" s="174"/>
      <c r="F1232" s="174">
        <f>--ISNUMBER(IFERROR(SEARCH('Project Costing'!#REF!,Services!I1239,1),""))</f>
        <v>0</v>
      </c>
      <c r="G1232" s="174" t="str">
        <f>IF(F1232=1,COUNTIF($F$8:F1232,1),"")</f>
        <v/>
      </c>
      <c r="H1232" s="174"/>
      <c r="I1232" s="157">
        <f>IFERROR($H$8:INDEX($H$8:$H$3000,COUNTIF($H$8:$H$3000,"?*")),"")</f>
        <v>0</v>
      </c>
    </row>
    <row r="1233" spans="1:9" x14ac:dyDescent="0.25">
      <c r="A1233" s="174">
        <f>--ISNUMBER(IFERROR(SEARCH('Project Costing'!#REF!,Services!I1240,1),""))</f>
        <v>0</v>
      </c>
      <c r="B1233" s="174" t="str">
        <f>IF(A1233=1,COUNTIF($A$8:A1233,1),"")</f>
        <v/>
      </c>
      <c r="C1233" s="174"/>
      <c r="D1233" s="157">
        <f>IFERROR($C$8:INDEX($C$8:$C$3000,COUNTIF($C$8:$C$3000,"?*")),"")</f>
        <v>0</v>
      </c>
      <c r="E1233" s="174"/>
      <c r="F1233" s="174">
        <f>--ISNUMBER(IFERROR(SEARCH('Project Costing'!#REF!,Services!I1240,1),""))</f>
        <v>0</v>
      </c>
      <c r="G1233" s="174" t="str">
        <f>IF(F1233=1,COUNTIF($F$8:F1233,1),"")</f>
        <v/>
      </c>
      <c r="H1233" s="174"/>
      <c r="I1233" s="157">
        <f>IFERROR($H$8:INDEX($H$8:$H$3000,COUNTIF($H$8:$H$3000,"?*")),"")</f>
        <v>0</v>
      </c>
    </row>
    <row r="1234" spans="1:9" x14ac:dyDescent="0.25">
      <c r="A1234" s="174">
        <f>--ISNUMBER(IFERROR(SEARCH('Project Costing'!#REF!,Services!I1241,1),""))</f>
        <v>0</v>
      </c>
      <c r="B1234" s="174" t="str">
        <f>IF(A1234=1,COUNTIF($A$8:A1234,1),"")</f>
        <v/>
      </c>
      <c r="C1234" s="174"/>
      <c r="D1234" s="157">
        <f>IFERROR($C$8:INDEX($C$8:$C$3000,COUNTIF($C$8:$C$3000,"?*")),"")</f>
        <v>0</v>
      </c>
      <c r="E1234" s="174"/>
      <c r="F1234" s="174">
        <f>--ISNUMBER(IFERROR(SEARCH('Project Costing'!#REF!,Services!I1241,1),""))</f>
        <v>0</v>
      </c>
      <c r="G1234" s="174" t="str">
        <f>IF(F1234=1,COUNTIF($F$8:F1234,1),"")</f>
        <v/>
      </c>
      <c r="H1234" s="174"/>
      <c r="I1234" s="157">
        <f>IFERROR($H$8:INDEX($H$8:$H$3000,COUNTIF($H$8:$H$3000,"?*")),"")</f>
        <v>0</v>
      </c>
    </row>
    <row r="1235" spans="1:9" x14ac:dyDescent="0.25">
      <c r="A1235" s="174">
        <f>--ISNUMBER(IFERROR(SEARCH('Project Costing'!#REF!,Services!I1242,1),""))</f>
        <v>0</v>
      </c>
      <c r="B1235" s="174" t="str">
        <f>IF(A1235=1,COUNTIF($A$8:A1235,1),"")</f>
        <v/>
      </c>
      <c r="C1235" s="174"/>
      <c r="D1235" s="157">
        <f>IFERROR($C$8:INDEX($C$8:$C$3000,COUNTIF($C$8:$C$3000,"?*")),"")</f>
        <v>0</v>
      </c>
      <c r="E1235" s="174"/>
      <c r="F1235" s="174">
        <f>--ISNUMBER(IFERROR(SEARCH('Project Costing'!#REF!,Services!I1242,1),""))</f>
        <v>0</v>
      </c>
      <c r="G1235" s="174" t="str">
        <f>IF(F1235=1,COUNTIF($F$8:F1235,1),"")</f>
        <v/>
      </c>
      <c r="H1235" s="174"/>
      <c r="I1235" s="157">
        <f>IFERROR($H$8:INDEX($H$8:$H$3000,COUNTIF($H$8:$H$3000,"?*")),"")</f>
        <v>0</v>
      </c>
    </row>
    <row r="1236" spans="1:9" x14ac:dyDescent="0.25">
      <c r="A1236" s="174">
        <f>--ISNUMBER(IFERROR(SEARCH('Project Costing'!#REF!,Services!I1243,1),""))</f>
        <v>0</v>
      </c>
      <c r="B1236" s="174" t="str">
        <f>IF(A1236=1,COUNTIF($A$8:A1236,1),"")</f>
        <v/>
      </c>
      <c r="C1236" s="174"/>
      <c r="D1236" s="157">
        <f>IFERROR($C$8:INDEX($C$8:$C$3000,COUNTIF($C$8:$C$3000,"?*")),"")</f>
        <v>0</v>
      </c>
      <c r="E1236" s="174"/>
      <c r="F1236" s="174">
        <f>--ISNUMBER(IFERROR(SEARCH('Project Costing'!#REF!,Services!I1243,1),""))</f>
        <v>0</v>
      </c>
      <c r="G1236" s="174" t="str">
        <f>IF(F1236=1,COUNTIF($F$8:F1236,1),"")</f>
        <v/>
      </c>
      <c r="H1236" s="174"/>
      <c r="I1236" s="157">
        <f>IFERROR($H$8:INDEX($H$8:$H$3000,COUNTIF($H$8:$H$3000,"?*")),"")</f>
        <v>0</v>
      </c>
    </row>
    <row r="1237" spans="1:9" x14ac:dyDescent="0.25">
      <c r="A1237" s="174">
        <f>--ISNUMBER(IFERROR(SEARCH('Project Costing'!#REF!,Services!I1244,1),""))</f>
        <v>0</v>
      </c>
      <c r="B1237" s="174" t="str">
        <f>IF(A1237=1,COUNTIF($A$8:A1237,1),"")</f>
        <v/>
      </c>
      <c r="C1237" s="174"/>
      <c r="D1237" s="157">
        <f>IFERROR($C$8:INDEX($C$8:$C$3000,COUNTIF($C$8:$C$3000,"?*")),"")</f>
        <v>0</v>
      </c>
      <c r="E1237" s="174"/>
      <c r="F1237" s="174">
        <f>--ISNUMBER(IFERROR(SEARCH('Project Costing'!#REF!,Services!I1244,1),""))</f>
        <v>0</v>
      </c>
      <c r="G1237" s="174" t="str">
        <f>IF(F1237=1,COUNTIF($F$8:F1237,1),"")</f>
        <v/>
      </c>
      <c r="H1237" s="174"/>
      <c r="I1237" s="157">
        <f>IFERROR($H$8:INDEX($H$8:$H$3000,COUNTIF($H$8:$H$3000,"?*")),"")</f>
        <v>0</v>
      </c>
    </row>
    <row r="1238" spans="1:9" x14ac:dyDescent="0.25">
      <c r="A1238" s="174">
        <f>--ISNUMBER(IFERROR(SEARCH('Project Costing'!#REF!,Services!I1245,1),""))</f>
        <v>0</v>
      </c>
      <c r="B1238" s="174" t="str">
        <f>IF(A1238=1,COUNTIF($A$8:A1238,1),"")</f>
        <v/>
      </c>
      <c r="C1238" s="174"/>
      <c r="D1238" s="157">
        <f>IFERROR($C$8:INDEX($C$8:$C$3000,COUNTIF($C$8:$C$3000,"?*")),"")</f>
        <v>0</v>
      </c>
      <c r="E1238" s="174"/>
      <c r="F1238" s="174">
        <f>--ISNUMBER(IFERROR(SEARCH('Project Costing'!#REF!,Services!I1245,1),""))</f>
        <v>0</v>
      </c>
      <c r="G1238" s="174" t="str">
        <f>IF(F1238=1,COUNTIF($F$8:F1238,1),"")</f>
        <v/>
      </c>
      <c r="H1238" s="174"/>
      <c r="I1238" s="157">
        <f>IFERROR($H$8:INDEX($H$8:$H$3000,COUNTIF($H$8:$H$3000,"?*")),"")</f>
        <v>0</v>
      </c>
    </row>
    <row r="1239" spans="1:9" x14ac:dyDescent="0.25">
      <c r="A1239" s="174">
        <f>--ISNUMBER(IFERROR(SEARCH('Project Costing'!#REF!,Services!I1246,1),""))</f>
        <v>0</v>
      </c>
      <c r="B1239" s="174" t="str">
        <f>IF(A1239=1,COUNTIF($A$8:A1239,1),"")</f>
        <v/>
      </c>
      <c r="C1239" s="174"/>
      <c r="D1239" s="157">
        <f>IFERROR($C$8:INDEX($C$8:$C$3000,COUNTIF($C$8:$C$3000,"?*")),"")</f>
        <v>0</v>
      </c>
      <c r="E1239" s="174"/>
      <c r="F1239" s="174">
        <f>--ISNUMBER(IFERROR(SEARCH('Project Costing'!#REF!,Services!I1246,1),""))</f>
        <v>0</v>
      </c>
      <c r="G1239" s="174" t="str">
        <f>IF(F1239=1,COUNTIF($F$8:F1239,1),"")</f>
        <v/>
      </c>
      <c r="H1239" s="174"/>
      <c r="I1239" s="157">
        <f>IFERROR($H$8:INDEX($H$8:$H$3000,COUNTIF($H$8:$H$3000,"?*")),"")</f>
        <v>0</v>
      </c>
    </row>
    <row r="1240" spans="1:9" x14ac:dyDescent="0.25">
      <c r="A1240" s="174">
        <f>--ISNUMBER(IFERROR(SEARCH('Project Costing'!#REF!,Services!I1247,1),""))</f>
        <v>0</v>
      </c>
      <c r="B1240" s="174" t="str">
        <f>IF(A1240=1,COUNTIF($A$8:A1240,1),"")</f>
        <v/>
      </c>
      <c r="C1240" s="174"/>
      <c r="D1240" s="157">
        <f>IFERROR($C$8:INDEX($C$8:$C$3000,COUNTIF($C$8:$C$3000,"?*")),"")</f>
        <v>0</v>
      </c>
      <c r="E1240" s="174"/>
      <c r="F1240" s="174">
        <f>--ISNUMBER(IFERROR(SEARCH('Project Costing'!#REF!,Services!I1247,1),""))</f>
        <v>0</v>
      </c>
      <c r="G1240" s="174" t="str">
        <f>IF(F1240=1,COUNTIF($F$8:F1240,1),"")</f>
        <v/>
      </c>
      <c r="H1240" s="174"/>
      <c r="I1240" s="157">
        <f>IFERROR($H$8:INDEX($H$8:$H$3000,COUNTIF($H$8:$H$3000,"?*")),"")</f>
        <v>0</v>
      </c>
    </row>
    <row r="1241" spans="1:9" x14ac:dyDescent="0.25">
      <c r="A1241" s="174">
        <f>--ISNUMBER(IFERROR(SEARCH('Project Costing'!#REF!,Services!I1248,1),""))</f>
        <v>0</v>
      </c>
      <c r="B1241" s="174" t="str">
        <f>IF(A1241=1,COUNTIF($A$8:A1241,1),"")</f>
        <v/>
      </c>
      <c r="C1241" s="174"/>
      <c r="D1241" s="157">
        <f>IFERROR($C$8:INDEX($C$8:$C$3000,COUNTIF($C$8:$C$3000,"?*")),"")</f>
        <v>0</v>
      </c>
      <c r="E1241" s="174"/>
      <c r="F1241" s="174">
        <f>--ISNUMBER(IFERROR(SEARCH('Project Costing'!#REF!,Services!I1248,1),""))</f>
        <v>0</v>
      </c>
      <c r="G1241" s="174" t="str">
        <f>IF(F1241=1,COUNTIF($F$8:F1241,1),"")</f>
        <v/>
      </c>
      <c r="H1241" s="174"/>
      <c r="I1241" s="157">
        <f>IFERROR($H$8:INDEX($H$8:$H$3000,COUNTIF($H$8:$H$3000,"?*")),"")</f>
        <v>0</v>
      </c>
    </row>
    <row r="1242" spans="1:9" x14ac:dyDescent="0.25">
      <c r="A1242" s="174">
        <f>--ISNUMBER(IFERROR(SEARCH('Project Costing'!#REF!,Services!I1249,1),""))</f>
        <v>0</v>
      </c>
      <c r="B1242" s="174" t="str">
        <f>IF(A1242=1,COUNTIF($A$8:A1242,1),"")</f>
        <v/>
      </c>
      <c r="C1242" s="174"/>
      <c r="D1242" s="157">
        <f>IFERROR($C$8:INDEX($C$8:$C$3000,COUNTIF($C$8:$C$3000,"?*")),"")</f>
        <v>0</v>
      </c>
      <c r="E1242" s="174"/>
      <c r="F1242" s="174">
        <f>--ISNUMBER(IFERROR(SEARCH('Project Costing'!#REF!,Services!I1249,1),""))</f>
        <v>0</v>
      </c>
      <c r="G1242" s="174" t="str">
        <f>IF(F1242=1,COUNTIF($F$8:F1242,1),"")</f>
        <v/>
      </c>
      <c r="H1242" s="174"/>
      <c r="I1242" s="157">
        <f>IFERROR($H$8:INDEX($H$8:$H$3000,COUNTIF($H$8:$H$3000,"?*")),"")</f>
        <v>0</v>
      </c>
    </row>
    <row r="1243" spans="1:9" x14ac:dyDescent="0.25">
      <c r="A1243" s="174">
        <f>--ISNUMBER(IFERROR(SEARCH('Project Costing'!#REF!,Services!I1250,1),""))</f>
        <v>0</v>
      </c>
      <c r="B1243" s="174" t="str">
        <f>IF(A1243=1,COUNTIF($A$8:A1243,1),"")</f>
        <v/>
      </c>
      <c r="C1243" s="174"/>
      <c r="D1243" s="157">
        <f>IFERROR($C$8:INDEX($C$8:$C$3000,COUNTIF($C$8:$C$3000,"?*")),"")</f>
        <v>0</v>
      </c>
      <c r="E1243" s="174"/>
      <c r="F1243" s="174">
        <f>--ISNUMBER(IFERROR(SEARCH('Project Costing'!#REF!,Services!I1250,1),""))</f>
        <v>0</v>
      </c>
      <c r="G1243" s="174" t="str">
        <f>IF(F1243=1,COUNTIF($F$8:F1243,1),"")</f>
        <v/>
      </c>
      <c r="H1243" s="174"/>
      <c r="I1243" s="157">
        <f>IFERROR($H$8:INDEX($H$8:$H$3000,COUNTIF($H$8:$H$3000,"?*")),"")</f>
        <v>0</v>
      </c>
    </row>
    <row r="1244" spans="1:9" x14ac:dyDescent="0.25">
      <c r="A1244" s="174">
        <f>--ISNUMBER(IFERROR(SEARCH('Project Costing'!#REF!,Services!I1251,1),""))</f>
        <v>0</v>
      </c>
      <c r="B1244" s="174" t="str">
        <f>IF(A1244=1,COUNTIF($A$8:A1244,1),"")</f>
        <v/>
      </c>
      <c r="C1244" s="174"/>
      <c r="D1244" s="157">
        <f>IFERROR($C$8:INDEX($C$8:$C$3000,COUNTIF($C$8:$C$3000,"?*")),"")</f>
        <v>0</v>
      </c>
      <c r="E1244" s="174"/>
      <c r="F1244" s="174">
        <f>--ISNUMBER(IFERROR(SEARCH('Project Costing'!#REF!,Services!I1251,1),""))</f>
        <v>0</v>
      </c>
      <c r="G1244" s="174" t="str">
        <f>IF(F1244=1,COUNTIF($F$8:F1244,1),"")</f>
        <v/>
      </c>
      <c r="H1244" s="174"/>
      <c r="I1244" s="157">
        <f>IFERROR($H$8:INDEX($H$8:$H$3000,COUNTIF($H$8:$H$3000,"?*")),"")</f>
        <v>0</v>
      </c>
    </row>
    <row r="1245" spans="1:9" x14ac:dyDescent="0.25">
      <c r="A1245" s="174">
        <f>--ISNUMBER(IFERROR(SEARCH('Project Costing'!#REF!,Services!I1252,1),""))</f>
        <v>0</v>
      </c>
      <c r="B1245" s="174" t="str">
        <f>IF(A1245=1,COUNTIF($A$8:A1245,1),"")</f>
        <v/>
      </c>
      <c r="C1245" s="174"/>
      <c r="D1245" s="157">
        <f>IFERROR($C$8:INDEX($C$8:$C$3000,COUNTIF($C$8:$C$3000,"?*")),"")</f>
        <v>0</v>
      </c>
      <c r="E1245" s="174"/>
      <c r="F1245" s="174">
        <f>--ISNUMBER(IFERROR(SEARCH('Project Costing'!#REF!,Services!I1252,1),""))</f>
        <v>0</v>
      </c>
      <c r="G1245" s="174" t="str">
        <f>IF(F1245=1,COUNTIF($F$8:F1245,1),"")</f>
        <v/>
      </c>
      <c r="H1245" s="174"/>
      <c r="I1245" s="157">
        <f>IFERROR($H$8:INDEX($H$8:$H$3000,COUNTIF($H$8:$H$3000,"?*")),"")</f>
        <v>0</v>
      </c>
    </row>
    <row r="1246" spans="1:9" x14ac:dyDescent="0.25">
      <c r="A1246" s="174">
        <f>--ISNUMBER(IFERROR(SEARCH('Project Costing'!#REF!,Services!I1253,1),""))</f>
        <v>0</v>
      </c>
      <c r="B1246" s="174" t="str">
        <f>IF(A1246=1,COUNTIF($A$8:A1246,1),"")</f>
        <v/>
      </c>
      <c r="C1246" s="174"/>
      <c r="D1246" s="157">
        <f>IFERROR($C$8:INDEX($C$8:$C$3000,COUNTIF($C$8:$C$3000,"?*")),"")</f>
        <v>0</v>
      </c>
      <c r="E1246" s="174"/>
      <c r="F1246" s="174">
        <f>--ISNUMBER(IFERROR(SEARCH('Project Costing'!#REF!,Services!I1253,1),""))</f>
        <v>0</v>
      </c>
      <c r="G1246" s="174" t="str">
        <f>IF(F1246=1,COUNTIF($F$8:F1246,1),"")</f>
        <v/>
      </c>
      <c r="H1246" s="174"/>
      <c r="I1246" s="157">
        <f>IFERROR($H$8:INDEX($H$8:$H$3000,COUNTIF($H$8:$H$3000,"?*")),"")</f>
        <v>0</v>
      </c>
    </row>
    <row r="1247" spans="1:9" x14ac:dyDescent="0.25">
      <c r="A1247" s="174">
        <f>--ISNUMBER(IFERROR(SEARCH('Project Costing'!#REF!,Services!I1254,1),""))</f>
        <v>0</v>
      </c>
      <c r="B1247" s="174" t="str">
        <f>IF(A1247=1,COUNTIF($A$8:A1247,1),"")</f>
        <v/>
      </c>
      <c r="C1247" s="174"/>
      <c r="D1247" s="157">
        <f>IFERROR($C$8:INDEX($C$8:$C$3000,COUNTIF($C$8:$C$3000,"?*")),"")</f>
        <v>0</v>
      </c>
      <c r="E1247" s="174"/>
      <c r="F1247" s="174">
        <f>--ISNUMBER(IFERROR(SEARCH('Project Costing'!#REF!,Services!I1254,1),""))</f>
        <v>0</v>
      </c>
      <c r="G1247" s="174" t="str">
        <f>IF(F1247=1,COUNTIF($F$8:F1247,1),"")</f>
        <v/>
      </c>
      <c r="H1247" s="174"/>
      <c r="I1247" s="157">
        <f>IFERROR($H$8:INDEX($H$8:$H$3000,COUNTIF($H$8:$H$3000,"?*")),"")</f>
        <v>0</v>
      </c>
    </row>
    <row r="1248" spans="1:9" x14ac:dyDescent="0.25">
      <c r="A1248" s="174">
        <f>--ISNUMBER(IFERROR(SEARCH('Project Costing'!#REF!,Services!I1255,1),""))</f>
        <v>0</v>
      </c>
      <c r="B1248" s="174" t="str">
        <f>IF(A1248=1,COUNTIF($A$8:A1248,1),"")</f>
        <v/>
      </c>
      <c r="C1248" s="174"/>
      <c r="D1248" s="157">
        <f>IFERROR($C$8:INDEX($C$8:$C$3000,COUNTIF($C$8:$C$3000,"?*")),"")</f>
        <v>0</v>
      </c>
      <c r="E1248" s="174"/>
      <c r="F1248" s="174">
        <f>--ISNUMBER(IFERROR(SEARCH('Project Costing'!#REF!,Services!I1255,1),""))</f>
        <v>0</v>
      </c>
      <c r="G1248" s="174" t="str">
        <f>IF(F1248=1,COUNTIF($F$8:F1248,1),"")</f>
        <v/>
      </c>
      <c r="H1248" s="174"/>
      <c r="I1248" s="157">
        <f>IFERROR($H$8:INDEX($H$8:$H$3000,COUNTIF($H$8:$H$3000,"?*")),"")</f>
        <v>0</v>
      </c>
    </row>
    <row r="1249" spans="1:9" x14ac:dyDescent="0.25">
      <c r="A1249" s="174">
        <f>--ISNUMBER(IFERROR(SEARCH('Project Costing'!#REF!,Services!I1256,1),""))</f>
        <v>0</v>
      </c>
      <c r="B1249" s="174" t="str">
        <f>IF(A1249=1,COUNTIF($A$8:A1249,1),"")</f>
        <v/>
      </c>
      <c r="C1249" s="174"/>
      <c r="D1249" s="157">
        <f>IFERROR($C$8:INDEX($C$8:$C$3000,COUNTIF($C$8:$C$3000,"?*")),"")</f>
        <v>0</v>
      </c>
      <c r="E1249" s="174"/>
      <c r="F1249" s="174">
        <f>--ISNUMBER(IFERROR(SEARCH('Project Costing'!#REF!,Services!I1256,1),""))</f>
        <v>0</v>
      </c>
      <c r="G1249" s="174" t="str">
        <f>IF(F1249=1,COUNTIF($F$8:F1249,1),"")</f>
        <v/>
      </c>
      <c r="H1249" s="174"/>
      <c r="I1249" s="157">
        <f>IFERROR($H$8:INDEX($H$8:$H$3000,COUNTIF($H$8:$H$3000,"?*")),"")</f>
        <v>0</v>
      </c>
    </row>
    <row r="1250" spans="1:9" x14ac:dyDescent="0.25">
      <c r="A1250" s="174">
        <f>--ISNUMBER(IFERROR(SEARCH('Project Costing'!#REF!,Services!I1257,1),""))</f>
        <v>0</v>
      </c>
      <c r="B1250" s="174" t="str">
        <f>IF(A1250=1,COUNTIF($A$8:A1250,1),"")</f>
        <v/>
      </c>
      <c r="C1250" s="174"/>
      <c r="D1250" s="157">
        <f>IFERROR($C$8:INDEX($C$8:$C$3000,COUNTIF($C$8:$C$3000,"?*")),"")</f>
        <v>0</v>
      </c>
      <c r="E1250" s="174"/>
      <c r="F1250" s="174">
        <f>--ISNUMBER(IFERROR(SEARCH('Project Costing'!#REF!,Services!I1257,1),""))</f>
        <v>0</v>
      </c>
      <c r="G1250" s="174" t="str">
        <f>IF(F1250=1,COUNTIF($F$8:F1250,1),"")</f>
        <v/>
      </c>
      <c r="H1250" s="174"/>
      <c r="I1250" s="157">
        <f>IFERROR($H$8:INDEX($H$8:$H$3000,COUNTIF($H$8:$H$3000,"?*")),"")</f>
        <v>0</v>
      </c>
    </row>
    <row r="1251" spans="1:9" x14ac:dyDescent="0.25">
      <c r="A1251" s="174">
        <f>--ISNUMBER(IFERROR(SEARCH('Project Costing'!#REF!,Services!I1258,1),""))</f>
        <v>0</v>
      </c>
      <c r="B1251" s="174" t="str">
        <f>IF(A1251=1,COUNTIF($A$8:A1251,1),"")</f>
        <v/>
      </c>
      <c r="C1251" s="174"/>
      <c r="D1251" s="157">
        <f>IFERROR($C$8:INDEX($C$8:$C$3000,COUNTIF($C$8:$C$3000,"?*")),"")</f>
        <v>0</v>
      </c>
      <c r="E1251" s="174"/>
      <c r="F1251" s="174">
        <f>--ISNUMBER(IFERROR(SEARCH('Project Costing'!#REF!,Services!I1258,1),""))</f>
        <v>0</v>
      </c>
      <c r="G1251" s="174" t="str">
        <f>IF(F1251=1,COUNTIF($F$8:F1251,1),"")</f>
        <v/>
      </c>
      <c r="H1251" s="174"/>
      <c r="I1251" s="157">
        <f>IFERROR($H$8:INDEX($H$8:$H$3000,COUNTIF($H$8:$H$3000,"?*")),"")</f>
        <v>0</v>
      </c>
    </row>
    <row r="1252" spans="1:9" x14ac:dyDescent="0.25">
      <c r="A1252" s="174">
        <f>--ISNUMBER(IFERROR(SEARCH('Project Costing'!#REF!,Services!I1259,1),""))</f>
        <v>0</v>
      </c>
      <c r="B1252" s="174" t="str">
        <f>IF(A1252=1,COUNTIF($A$8:A1252,1),"")</f>
        <v/>
      </c>
      <c r="C1252" s="174"/>
      <c r="D1252" s="157">
        <f>IFERROR($C$8:INDEX($C$8:$C$3000,COUNTIF($C$8:$C$3000,"?*")),"")</f>
        <v>0</v>
      </c>
      <c r="E1252" s="174"/>
      <c r="F1252" s="174">
        <f>--ISNUMBER(IFERROR(SEARCH('Project Costing'!#REF!,Services!I1259,1),""))</f>
        <v>0</v>
      </c>
      <c r="G1252" s="174" t="str">
        <f>IF(F1252=1,COUNTIF($F$8:F1252,1),"")</f>
        <v/>
      </c>
      <c r="H1252" s="174"/>
      <c r="I1252" s="157">
        <f>IFERROR($H$8:INDEX($H$8:$H$3000,COUNTIF($H$8:$H$3000,"?*")),"")</f>
        <v>0</v>
      </c>
    </row>
    <row r="1253" spans="1:9" x14ac:dyDescent="0.25">
      <c r="A1253" s="174">
        <f>--ISNUMBER(IFERROR(SEARCH('Project Costing'!#REF!,Services!I1260,1),""))</f>
        <v>0</v>
      </c>
      <c r="B1253" s="174" t="str">
        <f>IF(A1253=1,COUNTIF($A$8:A1253,1),"")</f>
        <v/>
      </c>
      <c r="C1253" s="174"/>
      <c r="D1253" s="157">
        <f>IFERROR($C$8:INDEX($C$8:$C$3000,COUNTIF($C$8:$C$3000,"?*")),"")</f>
        <v>0</v>
      </c>
      <c r="E1253" s="174"/>
      <c r="F1253" s="174">
        <f>--ISNUMBER(IFERROR(SEARCH('Project Costing'!#REF!,Services!I1260,1),""))</f>
        <v>0</v>
      </c>
      <c r="G1253" s="174" t="str">
        <f>IF(F1253=1,COUNTIF($F$8:F1253,1),"")</f>
        <v/>
      </c>
      <c r="H1253" s="174"/>
      <c r="I1253" s="157">
        <f>IFERROR($H$8:INDEX($H$8:$H$3000,COUNTIF($H$8:$H$3000,"?*")),"")</f>
        <v>0</v>
      </c>
    </row>
    <row r="1254" spans="1:9" x14ac:dyDescent="0.25">
      <c r="A1254" s="174">
        <f>--ISNUMBER(IFERROR(SEARCH('Project Costing'!#REF!,Services!I1261,1),""))</f>
        <v>0</v>
      </c>
      <c r="B1254" s="174" t="str">
        <f>IF(A1254=1,COUNTIF($A$8:A1254,1),"")</f>
        <v/>
      </c>
      <c r="C1254" s="174"/>
      <c r="D1254" s="157">
        <f>IFERROR($C$8:INDEX($C$8:$C$3000,COUNTIF($C$8:$C$3000,"?*")),"")</f>
        <v>0</v>
      </c>
      <c r="E1254" s="174"/>
      <c r="F1254" s="174">
        <f>--ISNUMBER(IFERROR(SEARCH('Project Costing'!#REF!,Services!I1261,1),""))</f>
        <v>0</v>
      </c>
      <c r="G1254" s="174" t="str">
        <f>IF(F1254=1,COUNTIF($F$8:F1254,1),"")</f>
        <v/>
      </c>
      <c r="H1254" s="174"/>
      <c r="I1254" s="157">
        <f>IFERROR($H$8:INDEX($H$8:$H$3000,COUNTIF($H$8:$H$3000,"?*")),"")</f>
        <v>0</v>
      </c>
    </row>
    <row r="1255" spans="1:9" x14ac:dyDescent="0.25">
      <c r="A1255" s="174">
        <f>--ISNUMBER(IFERROR(SEARCH('Project Costing'!#REF!,Services!I1262,1),""))</f>
        <v>0</v>
      </c>
      <c r="B1255" s="174" t="str">
        <f>IF(A1255=1,COUNTIF($A$8:A1255,1),"")</f>
        <v/>
      </c>
      <c r="C1255" s="174"/>
      <c r="D1255" s="157">
        <f>IFERROR($C$8:INDEX($C$8:$C$3000,COUNTIF($C$8:$C$3000,"?*")),"")</f>
        <v>0</v>
      </c>
      <c r="E1255" s="174"/>
      <c r="F1255" s="174">
        <f>--ISNUMBER(IFERROR(SEARCH('Project Costing'!#REF!,Services!I1262,1),""))</f>
        <v>0</v>
      </c>
      <c r="G1255" s="174" t="str">
        <f>IF(F1255=1,COUNTIF($F$8:F1255,1),"")</f>
        <v/>
      </c>
      <c r="H1255" s="174"/>
      <c r="I1255" s="157">
        <f>IFERROR($H$8:INDEX($H$8:$H$3000,COUNTIF($H$8:$H$3000,"?*")),"")</f>
        <v>0</v>
      </c>
    </row>
    <row r="1256" spans="1:9" x14ac:dyDescent="0.25">
      <c r="A1256" s="174">
        <f>--ISNUMBER(IFERROR(SEARCH('Project Costing'!#REF!,Services!I1263,1),""))</f>
        <v>0</v>
      </c>
      <c r="B1256" s="174" t="str">
        <f>IF(A1256=1,COUNTIF($A$8:A1256,1),"")</f>
        <v/>
      </c>
      <c r="C1256" s="174"/>
      <c r="D1256" s="157">
        <f>IFERROR($C$8:INDEX($C$8:$C$3000,COUNTIF($C$8:$C$3000,"?*")),"")</f>
        <v>0</v>
      </c>
      <c r="E1256" s="174"/>
      <c r="F1256" s="174">
        <f>--ISNUMBER(IFERROR(SEARCH('Project Costing'!#REF!,Services!I1263,1),""))</f>
        <v>0</v>
      </c>
      <c r="G1256" s="174" t="str">
        <f>IF(F1256=1,COUNTIF($F$8:F1256,1),"")</f>
        <v/>
      </c>
      <c r="H1256" s="174"/>
      <c r="I1256" s="157">
        <f>IFERROR($H$8:INDEX($H$8:$H$3000,COUNTIF($H$8:$H$3000,"?*")),"")</f>
        <v>0</v>
      </c>
    </row>
    <row r="1257" spans="1:9" x14ac:dyDescent="0.25">
      <c r="A1257" s="174">
        <f>--ISNUMBER(IFERROR(SEARCH('Project Costing'!#REF!,Services!I1264,1),""))</f>
        <v>0</v>
      </c>
      <c r="B1257" s="174" t="str">
        <f>IF(A1257=1,COUNTIF($A$8:A1257,1),"")</f>
        <v/>
      </c>
      <c r="C1257" s="174"/>
      <c r="D1257" s="157">
        <f>IFERROR($C$8:INDEX($C$8:$C$3000,COUNTIF($C$8:$C$3000,"?*")),"")</f>
        <v>0</v>
      </c>
      <c r="E1257" s="174"/>
      <c r="F1257" s="174">
        <f>--ISNUMBER(IFERROR(SEARCH('Project Costing'!#REF!,Services!I1264,1),""))</f>
        <v>0</v>
      </c>
      <c r="G1257" s="174" t="str">
        <f>IF(F1257=1,COUNTIF($F$8:F1257,1),"")</f>
        <v/>
      </c>
      <c r="H1257" s="174"/>
      <c r="I1257" s="157">
        <f>IFERROR($H$8:INDEX($H$8:$H$3000,COUNTIF($H$8:$H$3000,"?*")),"")</f>
        <v>0</v>
      </c>
    </row>
    <row r="1258" spans="1:9" x14ac:dyDescent="0.25">
      <c r="A1258" s="174">
        <f>--ISNUMBER(IFERROR(SEARCH('Project Costing'!#REF!,Services!I1265,1),""))</f>
        <v>0</v>
      </c>
      <c r="B1258" s="174" t="str">
        <f>IF(A1258=1,COUNTIF($A$8:A1258,1),"")</f>
        <v/>
      </c>
      <c r="C1258" s="174"/>
      <c r="D1258" s="157">
        <f>IFERROR($C$8:INDEX($C$8:$C$3000,COUNTIF($C$8:$C$3000,"?*")),"")</f>
        <v>0</v>
      </c>
      <c r="E1258" s="174"/>
      <c r="F1258" s="174">
        <f>--ISNUMBER(IFERROR(SEARCH('Project Costing'!#REF!,Services!I1265,1),""))</f>
        <v>0</v>
      </c>
      <c r="G1258" s="174" t="str">
        <f>IF(F1258=1,COUNTIF($F$8:F1258,1),"")</f>
        <v/>
      </c>
      <c r="H1258" s="174"/>
      <c r="I1258" s="157">
        <f>IFERROR($H$8:INDEX($H$8:$H$3000,COUNTIF($H$8:$H$3000,"?*")),"")</f>
        <v>0</v>
      </c>
    </row>
    <row r="1259" spans="1:9" x14ac:dyDescent="0.25">
      <c r="A1259" s="174">
        <f>--ISNUMBER(IFERROR(SEARCH('Project Costing'!#REF!,Services!I1266,1),""))</f>
        <v>0</v>
      </c>
      <c r="B1259" s="174" t="str">
        <f>IF(A1259=1,COUNTIF($A$8:A1259,1),"")</f>
        <v/>
      </c>
      <c r="C1259" s="174"/>
      <c r="D1259" s="157">
        <f>IFERROR($C$8:INDEX($C$8:$C$3000,COUNTIF($C$8:$C$3000,"?*")),"")</f>
        <v>0</v>
      </c>
      <c r="E1259" s="174"/>
      <c r="F1259" s="174">
        <f>--ISNUMBER(IFERROR(SEARCH('Project Costing'!#REF!,Services!I1266,1),""))</f>
        <v>0</v>
      </c>
      <c r="G1259" s="174" t="str">
        <f>IF(F1259=1,COUNTIF($F$8:F1259,1),"")</f>
        <v/>
      </c>
      <c r="H1259" s="174"/>
      <c r="I1259" s="157">
        <f>IFERROR($H$8:INDEX($H$8:$H$3000,COUNTIF($H$8:$H$3000,"?*")),"")</f>
        <v>0</v>
      </c>
    </row>
    <row r="1260" spans="1:9" x14ac:dyDescent="0.25">
      <c r="A1260" s="174">
        <f>--ISNUMBER(IFERROR(SEARCH('Project Costing'!#REF!,Services!I1267,1),""))</f>
        <v>0</v>
      </c>
      <c r="B1260" s="174" t="str">
        <f>IF(A1260=1,COUNTIF($A$8:A1260,1),"")</f>
        <v/>
      </c>
      <c r="C1260" s="174"/>
      <c r="D1260" s="157">
        <f>IFERROR($C$8:INDEX($C$8:$C$3000,COUNTIF($C$8:$C$3000,"?*")),"")</f>
        <v>0</v>
      </c>
      <c r="E1260" s="174"/>
      <c r="F1260" s="174">
        <f>--ISNUMBER(IFERROR(SEARCH('Project Costing'!#REF!,Services!I1267,1),""))</f>
        <v>0</v>
      </c>
      <c r="G1260" s="174" t="str">
        <f>IF(F1260=1,COUNTIF($F$8:F1260,1),"")</f>
        <v/>
      </c>
      <c r="H1260" s="174"/>
      <c r="I1260" s="157">
        <f>IFERROR($H$8:INDEX($H$8:$H$3000,COUNTIF($H$8:$H$3000,"?*")),"")</f>
        <v>0</v>
      </c>
    </row>
    <row r="1261" spans="1:9" x14ac:dyDescent="0.25">
      <c r="A1261" s="174">
        <f>--ISNUMBER(IFERROR(SEARCH('Project Costing'!#REF!,Services!I1268,1),""))</f>
        <v>0</v>
      </c>
      <c r="B1261" s="174" t="str">
        <f>IF(A1261=1,COUNTIF($A$8:A1261,1),"")</f>
        <v/>
      </c>
      <c r="C1261" s="174"/>
      <c r="D1261" s="157">
        <f>IFERROR($C$8:INDEX($C$8:$C$3000,COUNTIF($C$8:$C$3000,"?*")),"")</f>
        <v>0</v>
      </c>
      <c r="E1261" s="174"/>
      <c r="F1261" s="174">
        <f>--ISNUMBER(IFERROR(SEARCH('Project Costing'!#REF!,Services!I1268,1),""))</f>
        <v>0</v>
      </c>
      <c r="G1261" s="174" t="str">
        <f>IF(F1261=1,COUNTIF($F$8:F1261,1),"")</f>
        <v/>
      </c>
      <c r="H1261" s="174"/>
      <c r="I1261" s="157">
        <f>IFERROR($H$8:INDEX($H$8:$H$3000,COUNTIF($H$8:$H$3000,"?*")),"")</f>
        <v>0</v>
      </c>
    </row>
    <row r="1262" spans="1:9" x14ac:dyDescent="0.25">
      <c r="A1262" s="174">
        <f>--ISNUMBER(IFERROR(SEARCH('Project Costing'!#REF!,Services!I1269,1),""))</f>
        <v>0</v>
      </c>
      <c r="B1262" s="174" t="str">
        <f>IF(A1262=1,COUNTIF($A$8:A1262,1),"")</f>
        <v/>
      </c>
      <c r="C1262" s="174"/>
      <c r="D1262" s="157">
        <f>IFERROR($C$8:INDEX($C$8:$C$3000,COUNTIF($C$8:$C$3000,"?*")),"")</f>
        <v>0</v>
      </c>
      <c r="E1262" s="174"/>
      <c r="F1262" s="174">
        <f>--ISNUMBER(IFERROR(SEARCH('Project Costing'!#REF!,Services!I1269,1),""))</f>
        <v>0</v>
      </c>
      <c r="G1262" s="174" t="str">
        <f>IF(F1262=1,COUNTIF($F$8:F1262,1),"")</f>
        <v/>
      </c>
      <c r="H1262" s="174"/>
      <c r="I1262" s="157">
        <f>IFERROR($H$8:INDEX($H$8:$H$3000,COUNTIF($H$8:$H$3000,"?*")),"")</f>
        <v>0</v>
      </c>
    </row>
    <row r="1263" spans="1:9" x14ac:dyDescent="0.25">
      <c r="A1263" s="174">
        <f>--ISNUMBER(IFERROR(SEARCH('Project Costing'!#REF!,Services!I1270,1),""))</f>
        <v>0</v>
      </c>
      <c r="B1263" s="174" t="str">
        <f>IF(A1263=1,COUNTIF($A$8:A1263,1),"")</f>
        <v/>
      </c>
      <c r="C1263" s="174"/>
      <c r="D1263" s="157">
        <f>IFERROR($C$8:INDEX($C$8:$C$3000,COUNTIF($C$8:$C$3000,"?*")),"")</f>
        <v>0</v>
      </c>
      <c r="E1263" s="174"/>
      <c r="F1263" s="174">
        <f>--ISNUMBER(IFERROR(SEARCH('Project Costing'!#REF!,Services!I1270,1),""))</f>
        <v>0</v>
      </c>
      <c r="G1263" s="174" t="str">
        <f>IF(F1263=1,COUNTIF($F$8:F1263,1),"")</f>
        <v/>
      </c>
      <c r="H1263" s="174"/>
      <c r="I1263" s="157">
        <f>IFERROR($H$8:INDEX($H$8:$H$3000,COUNTIF($H$8:$H$3000,"?*")),"")</f>
        <v>0</v>
      </c>
    </row>
    <row r="1264" spans="1:9" x14ac:dyDescent="0.25">
      <c r="A1264" s="174">
        <f>--ISNUMBER(IFERROR(SEARCH('Project Costing'!#REF!,Services!I1271,1),""))</f>
        <v>0</v>
      </c>
      <c r="B1264" s="174" t="str">
        <f>IF(A1264=1,COUNTIF($A$8:A1264,1),"")</f>
        <v/>
      </c>
      <c r="C1264" s="174"/>
      <c r="D1264" s="157">
        <f>IFERROR($C$8:INDEX($C$8:$C$3000,COUNTIF($C$8:$C$3000,"?*")),"")</f>
        <v>0</v>
      </c>
      <c r="E1264" s="174"/>
      <c r="F1264" s="174">
        <f>--ISNUMBER(IFERROR(SEARCH('Project Costing'!#REF!,Services!I1271,1),""))</f>
        <v>0</v>
      </c>
      <c r="G1264" s="174" t="str">
        <f>IF(F1264=1,COUNTIF($F$8:F1264,1),"")</f>
        <v/>
      </c>
      <c r="H1264" s="174"/>
      <c r="I1264" s="157">
        <f>IFERROR($H$8:INDEX($H$8:$H$3000,COUNTIF($H$8:$H$3000,"?*")),"")</f>
        <v>0</v>
      </c>
    </row>
    <row r="1265" spans="1:9" x14ac:dyDescent="0.25">
      <c r="A1265" s="174">
        <f>--ISNUMBER(IFERROR(SEARCH('Project Costing'!#REF!,Services!I1272,1),""))</f>
        <v>0</v>
      </c>
      <c r="B1265" s="174" t="str">
        <f>IF(A1265=1,COUNTIF($A$8:A1265,1),"")</f>
        <v/>
      </c>
      <c r="C1265" s="174"/>
      <c r="D1265" s="157">
        <f>IFERROR($C$8:INDEX($C$8:$C$3000,COUNTIF($C$8:$C$3000,"?*")),"")</f>
        <v>0</v>
      </c>
      <c r="E1265" s="174"/>
      <c r="F1265" s="174">
        <f>--ISNUMBER(IFERROR(SEARCH('Project Costing'!#REF!,Services!I1272,1),""))</f>
        <v>0</v>
      </c>
      <c r="G1265" s="174" t="str">
        <f>IF(F1265=1,COUNTIF($F$8:F1265,1),"")</f>
        <v/>
      </c>
      <c r="H1265" s="174"/>
      <c r="I1265" s="157">
        <f>IFERROR($H$8:INDEX($H$8:$H$3000,COUNTIF($H$8:$H$3000,"?*")),"")</f>
        <v>0</v>
      </c>
    </row>
    <row r="1266" spans="1:9" x14ac:dyDescent="0.25">
      <c r="A1266" s="174">
        <f>--ISNUMBER(IFERROR(SEARCH('Project Costing'!#REF!,Services!I1273,1),""))</f>
        <v>0</v>
      </c>
      <c r="B1266" s="174" t="str">
        <f>IF(A1266=1,COUNTIF($A$8:A1266,1),"")</f>
        <v/>
      </c>
      <c r="C1266" s="174"/>
      <c r="D1266" s="157">
        <f>IFERROR($C$8:INDEX($C$8:$C$3000,COUNTIF($C$8:$C$3000,"?*")),"")</f>
        <v>0</v>
      </c>
      <c r="E1266" s="174"/>
      <c r="F1266" s="174">
        <f>--ISNUMBER(IFERROR(SEARCH('Project Costing'!#REF!,Services!I1273,1),""))</f>
        <v>0</v>
      </c>
      <c r="G1266" s="174" t="str">
        <f>IF(F1266=1,COUNTIF($F$8:F1266,1),"")</f>
        <v/>
      </c>
      <c r="H1266" s="174"/>
      <c r="I1266" s="157">
        <f>IFERROR($H$8:INDEX($H$8:$H$3000,COUNTIF($H$8:$H$3000,"?*")),"")</f>
        <v>0</v>
      </c>
    </row>
    <row r="1267" spans="1:9" x14ac:dyDescent="0.25">
      <c r="A1267" s="174">
        <f>--ISNUMBER(IFERROR(SEARCH('Project Costing'!#REF!,Services!I1274,1),""))</f>
        <v>0</v>
      </c>
      <c r="B1267" s="174" t="str">
        <f>IF(A1267=1,COUNTIF($A$8:A1267,1),"")</f>
        <v/>
      </c>
      <c r="C1267" s="174"/>
      <c r="D1267" s="157">
        <f>IFERROR($C$8:INDEX($C$8:$C$3000,COUNTIF($C$8:$C$3000,"?*")),"")</f>
        <v>0</v>
      </c>
      <c r="E1267" s="174"/>
      <c r="F1267" s="174">
        <f>--ISNUMBER(IFERROR(SEARCH('Project Costing'!#REF!,Services!I1274,1),""))</f>
        <v>0</v>
      </c>
      <c r="G1267" s="174" t="str">
        <f>IF(F1267=1,COUNTIF($F$8:F1267,1),"")</f>
        <v/>
      </c>
      <c r="H1267" s="174"/>
      <c r="I1267" s="157">
        <f>IFERROR($H$8:INDEX($H$8:$H$3000,COUNTIF($H$8:$H$3000,"?*")),"")</f>
        <v>0</v>
      </c>
    </row>
    <row r="1268" spans="1:9" x14ac:dyDescent="0.25">
      <c r="A1268" s="174">
        <f>--ISNUMBER(IFERROR(SEARCH('Project Costing'!#REF!,Services!I1275,1),""))</f>
        <v>0</v>
      </c>
      <c r="B1268" s="174" t="str">
        <f>IF(A1268=1,COUNTIF($A$8:A1268,1),"")</f>
        <v/>
      </c>
      <c r="C1268" s="174"/>
      <c r="D1268" s="157">
        <f>IFERROR($C$8:INDEX($C$8:$C$3000,COUNTIF($C$8:$C$3000,"?*")),"")</f>
        <v>0</v>
      </c>
      <c r="E1268" s="174"/>
      <c r="F1268" s="174">
        <f>--ISNUMBER(IFERROR(SEARCH('Project Costing'!#REF!,Services!I1275,1),""))</f>
        <v>0</v>
      </c>
      <c r="G1268" s="174" t="str">
        <f>IF(F1268=1,COUNTIF($F$8:F1268,1),"")</f>
        <v/>
      </c>
      <c r="H1268" s="174"/>
      <c r="I1268" s="157">
        <f>IFERROR($H$8:INDEX($H$8:$H$3000,COUNTIF($H$8:$H$3000,"?*")),"")</f>
        <v>0</v>
      </c>
    </row>
    <row r="1269" spans="1:9" x14ac:dyDescent="0.25">
      <c r="A1269" s="174">
        <f>--ISNUMBER(IFERROR(SEARCH('Project Costing'!#REF!,Services!I1276,1),""))</f>
        <v>0</v>
      </c>
      <c r="B1269" s="174" t="str">
        <f>IF(A1269=1,COUNTIF($A$8:A1269,1),"")</f>
        <v/>
      </c>
      <c r="C1269" s="174"/>
      <c r="D1269" s="157">
        <f>IFERROR($C$8:INDEX($C$8:$C$3000,COUNTIF($C$8:$C$3000,"?*")),"")</f>
        <v>0</v>
      </c>
      <c r="E1269" s="174"/>
      <c r="F1269" s="174">
        <f>--ISNUMBER(IFERROR(SEARCH('Project Costing'!#REF!,Services!I1276,1),""))</f>
        <v>0</v>
      </c>
      <c r="G1269" s="174" t="str">
        <f>IF(F1269=1,COUNTIF($F$8:F1269,1),"")</f>
        <v/>
      </c>
      <c r="H1269" s="174"/>
      <c r="I1269" s="157">
        <f>IFERROR($H$8:INDEX($H$8:$H$3000,COUNTIF($H$8:$H$3000,"?*")),"")</f>
        <v>0</v>
      </c>
    </row>
    <row r="1270" spans="1:9" x14ac:dyDescent="0.25">
      <c r="A1270" s="174">
        <f>--ISNUMBER(IFERROR(SEARCH('Project Costing'!#REF!,Services!I1277,1),""))</f>
        <v>0</v>
      </c>
      <c r="B1270" s="174" t="str">
        <f>IF(A1270=1,COUNTIF($A$8:A1270,1),"")</f>
        <v/>
      </c>
      <c r="C1270" s="174"/>
      <c r="D1270" s="157">
        <f>IFERROR($C$8:INDEX($C$8:$C$3000,COUNTIF($C$8:$C$3000,"?*")),"")</f>
        <v>0</v>
      </c>
      <c r="E1270" s="174"/>
      <c r="F1270" s="174">
        <f>--ISNUMBER(IFERROR(SEARCH('Project Costing'!#REF!,Services!I1277,1),""))</f>
        <v>0</v>
      </c>
      <c r="G1270" s="174" t="str">
        <f>IF(F1270=1,COUNTIF($F$8:F1270,1),"")</f>
        <v/>
      </c>
      <c r="H1270" s="174"/>
      <c r="I1270" s="157">
        <f>IFERROR($H$8:INDEX($H$8:$H$3000,COUNTIF($H$8:$H$3000,"?*")),"")</f>
        <v>0</v>
      </c>
    </row>
    <row r="1271" spans="1:9" x14ac:dyDescent="0.25">
      <c r="A1271" s="174">
        <f>--ISNUMBER(IFERROR(SEARCH('Project Costing'!#REF!,Services!I1278,1),""))</f>
        <v>0</v>
      </c>
      <c r="B1271" s="174" t="str">
        <f>IF(A1271=1,COUNTIF($A$8:A1271,1),"")</f>
        <v/>
      </c>
      <c r="C1271" s="174"/>
      <c r="D1271" s="157">
        <f>IFERROR($C$8:INDEX($C$8:$C$3000,COUNTIF($C$8:$C$3000,"?*")),"")</f>
        <v>0</v>
      </c>
      <c r="E1271" s="174"/>
      <c r="F1271" s="174">
        <f>--ISNUMBER(IFERROR(SEARCH('Project Costing'!#REF!,Services!I1278,1),""))</f>
        <v>0</v>
      </c>
      <c r="G1271" s="174" t="str">
        <f>IF(F1271=1,COUNTIF($F$8:F1271,1),"")</f>
        <v/>
      </c>
      <c r="H1271" s="174"/>
      <c r="I1271" s="157">
        <f>IFERROR($H$8:INDEX($H$8:$H$3000,COUNTIF($H$8:$H$3000,"?*")),"")</f>
        <v>0</v>
      </c>
    </row>
    <row r="1272" spans="1:9" x14ac:dyDescent="0.25">
      <c r="A1272" s="174">
        <f>--ISNUMBER(IFERROR(SEARCH('Project Costing'!#REF!,Services!I1279,1),""))</f>
        <v>0</v>
      </c>
      <c r="B1272" s="174" t="str">
        <f>IF(A1272=1,COUNTIF($A$8:A1272,1),"")</f>
        <v/>
      </c>
      <c r="C1272" s="174"/>
      <c r="D1272" s="157">
        <f>IFERROR($C$8:INDEX($C$8:$C$3000,COUNTIF($C$8:$C$3000,"?*")),"")</f>
        <v>0</v>
      </c>
      <c r="E1272" s="174"/>
      <c r="F1272" s="174">
        <f>--ISNUMBER(IFERROR(SEARCH('Project Costing'!#REF!,Services!I1279,1),""))</f>
        <v>0</v>
      </c>
      <c r="G1272" s="174" t="str">
        <f>IF(F1272=1,COUNTIF($F$8:F1272,1),"")</f>
        <v/>
      </c>
      <c r="H1272" s="174"/>
      <c r="I1272" s="157">
        <f>IFERROR($H$8:INDEX($H$8:$H$3000,COUNTIF($H$8:$H$3000,"?*")),"")</f>
        <v>0</v>
      </c>
    </row>
    <row r="1273" spans="1:9" x14ac:dyDescent="0.25">
      <c r="A1273" s="174">
        <f>--ISNUMBER(IFERROR(SEARCH('Project Costing'!#REF!,Services!I1280,1),""))</f>
        <v>0</v>
      </c>
      <c r="B1273" s="174" t="str">
        <f>IF(A1273=1,COUNTIF($A$8:A1273,1),"")</f>
        <v/>
      </c>
      <c r="C1273" s="174"/>
      <c r="D1273" s="157">
        <f>IFERROR($C$8:INDEX($C$8:$C$3000,COUNTIF($C$8:$C$3000,"?*")),"")</f>
        <v>0</v>
      </c>
      <c r="E1273" s="174"/>
      <c r="F1273" s="174">
        <f>--ISNUMBER(IFERROR(SEARCH('Project Costing'!#REF!,Services!I1280,1),""))</f>
        <v>0</v>
      </c>
      <c r="G1273" s="174" t="str">
        <f>IF(F1273=1,COUNTIF($F$8:F1273,1),"")</f>
        <v/>
      </c>
      <c r="H1273" s="174"/>
      <c r="I1273" s="157">
        <f>IFERROR($H$8:INDEX($H$8:$H$3000,COUNTIF($H$8:$H$3000,"?*")),"")</f>
        <v>0</v>
      </c>
    </row>
    <row r="1274" spans="1:9" x14ac:dyDescent="0.25">
      <c r="A1274" s="174">
        <f>--ISNUMBER(IFERROR(SEARCH('Project Costing'!#REF!,Services!I1281,1),""))</f>
        <v>0</v>
      </c>
      <c r="B1274" s="174" t="str">
        <f>IF(A1274=1,COUNTIF($A$8:A1274,1),"")</f>
        <v/>
      </c>
      <c r="C1274" s="174"/>
      <c r="D1274" s="157">
        <f>IFERROR($C$8:INDEX($C$8:$C$3000,COUNTIF($C$8:$C$3000,"?*")),"")</f>
        <v>0</v>
      </c>
      <c r="E1274" s="174"/>
      <c r="F1274" s="174">
        <f>--ISNUMBER(IFERROR(SEARCH('Project Costing'!#REF!,Services!I1281,1),""))</f>
        <v>0</v>
      </c>
      <c r="G1274" s="174" t="str">
        <f>IF(F1274=1,COUNTIF($F$8:F1274,1),"")</f>
        <v/>
      </c>
      <c r="H1274" s="174"/>
      <c r="I1274" s="157">
        <f>IFERROR($H$8:INDEX($H$8:$H$3000,COUNTIF($H$8:$H$3000,"?*")),"")</f>
        <v>0</v>
      </c>
    </row>
    <row r="1275" spans="1:9" x14ac:dyDescent="0.25">
      <c r="A1275" s="174">
        <f>--ISNUMBER(IFERROR(SEARCH('Project Costing'!#REF!,Services!I1282,1),""))</f>
        <v>0</v>
      </c>
      <c r="B1275" s="174" t="str">
        <f>IF(A1275=1,COUNTIF($A$8:A1275,1),"")</f>
        <v/>
      </c>
      <c r="C1275" s="174"/>
      <c r="D1275" s="157">
        <f>IFERROR($C$8:INDEX($C$8:$C$3000,COUNTIF($C$8:$C$3000,"?*")),"")</f>
        <v>0</v>
      </c>
      <c r="E1275" s="174"/>
      <c r="F1275" s="174">
        <f>--ISNUMBER(IFERROR(SEARCH('Project Costing'!#REF!,Services!I1282,1),""))</f>
        <v>0</v>
      </c>
      <c r="G1275" s="174" t="str">
        <f>IF(F1275=1,COUNTIF($F$8:F1275,1),"")</f>
        <v/>
      </c>
      <c r="H1275" s="174"/>
      <c r="I1275" s="157">
        <f>IFERROR($H$8:INDEX($H$8:$H$3000,COUNTIF($H$8:$H$3000,"?*")),"")</f>
        <v>0</v>
      </c>
    </row>
    <row r="1276" spans="1:9" x14ac:dyDescent="0.25">
      <c r="A1276" s="174">
        <f>--ISNUMBER(IFERROR(SEARCH('Project Costing'!#REF!,Services!I1283,1),""))</f>
        <v>0</v>
      </c>
      <c r="B1276" s="174" t="str">
        <f>IF(A1276=1,COUNTIF($A$8:A1276,1),"")</f>
        <v/>
      </c>
      <c r="C1276" s="174"/>
      <c r="D1276" s="157">
        <f>IFERROR($C$8:INDEX($C$8:$C$3000,COUNTIF($C$8:$C$3000,"?*")),"")</f>
        <v>0</v>
      </c>
      <c r="E1276" s="174"/>
      <c r="F1276" s="174">
        <f>--ISNUMBER(IFERROR(SEARCH('Project Costing'!#REF!,Services!I1283,1),""))</f>
        <v>0</v>
      </c>
      <c r="G1276" s="174" t="str">
        <f>IF(F1276=1,COUNTIF($F$8:F1276,1),"")</f>
        <v/>
      </c>
      <c r="H1276" s="174"/>
      <c r="I1276" s="157">
        <f>IFERROR($H$8:INDEX($H$8:$H$3000,COUNTIF($H$8:$H$3000,"?*")),"")</f>
        <v>0</v>
      </c>
    </row>
    <row r="1277" spans="1:9" x14ac:dyDescent="0.25">
      <c r="A1277" s="174">
        <f>--ISNUMBER(IFERROR(SEARCH('Project Costing'!#REF!,Services!I1284,1),""))</f>
        <v>0</v>
      </c>
      <c r="B1277" s="174" t="str">
        <f>IF(A1277=1,COUNTIF($A$8:A1277,1),"")</f>
        <v/>
      </c>
      <c r="C1277" s="174"/>
      <c r="D1277" s="157">
        <f>IFERROR($C$8:INDEX($C$8:$C$3000,COUNTIF($C$8:$C$3000,"?*")),"")</f>
        <v>0</v>
      </c>
      <c r="E1277" s="174"/>
      <c r="F1277" s="174">
        <f>--ISNUMBER(IFERROR(SEARCH('Project Costing'!#REF!,Services!I1284,1),""))</f>
        <v>0</v>
      </c>
      <c r="G1277" s="174" t="str">
        <f>IF(F1277=1,COUNTIF($F$8:F1277,1),"")</f>
        <v/>
      </c>
      <c r="H1277" s="174"/>
      <c r="I1277" s="157">
        <f>IFERROR($H$8:INDEX($H$8:$H$3000,COUNTIF($H$8:$H$3000,"?*")),"")</f>
        <v>0</v>
      </c>
    </row>
    <row r="1278" spans="1:9" x14ac:dyDescent="0.25">
      <c r="A1278" s="174">
        <f>--ISNUMBER(IFERROR(SEARCH('Project Costing'!#REF!,Services!I1285,1),""))</f>
        <v>0</v>
      </c>
      <c r="B1278" s="174" t="str">
        <f>IF(A1278=1,COUNTIF($A$8:A1278,1),"")</f>
        <v/>
      </c>
      <c r="C1278" s="174"/>
      <c r="D1278" s="157">
        <f>IFERROR($C$8:INDEX($C$8:$C$3000,COUNTIF($C$8:$C$3000,"?*")),"")</f>
        <v>0</v>
      </c>
      <c r="E1278" s="174"/>
      <c r="F1278" s="174">
        <f>--ISNUMBER(IFERROR(SEARCH('Project Costing'!#REF!,Services!I1285,1),""))</f>
        <v>0</v>
      </c>
      <c r="G1278" s="174" t="str">
        <f>IF(F1278=1,COUNTIF($F$8:F1278,1),"")</f>
        <v/>
      </c>
      <c r="H1278" s="174"/>
      <c r="I1278" s="157">
        <f>IFERROR($H$8:INDEX($H$8:$H$3000,COUNTIF($H$8:$H$3000,"?*")),"")</f>
        <v>0</v>
      </c>
    </row>
    <row r="1279" spans="1:9" x14ac:dyDescent="0.25">
      <c r="A1279" s="174">
        <f>--ISNUMBER(IFERROR(SEARCH('Project Costing'!#REF!,Services!I1286,1),""))</f>
        <v>0</v>
      </c>
      <c r="B1279" s="174" t="str">
        <f>IF(A1279=1,COUNTIF($A$8:A1279,1),"")</f>
        <v/>
      </c>
      <c r="C1279" s="174"/>
      <c r="D1279" s="157">
        <f>IFERROR($C$8:INDEX($C$8:$C$3000,COUNTIF($C$8:$C$3000,"?*")),"")</f>
        <v>0</v>
      </c>
      <c r="E1279" s="174"/>
      <c r="F1279" s="174">
        <f>--ISNUMBER(IFERROR(SEARCH('Project Costing'!#REF!,Services!I1286,1),""))</f>
        <v>0</v>
      </c>
      <c r="G1279" s="174" t="str">
        <f>IF(F1279=1,COUNTIF($F$8:F1279,1),"")</f>
        <v/>
      </c>
      <c r="H1279" s="174"/>
      <c r="I1279" s="157">
        <f>IFERROR($H$8:INDEX($H$8:$H$3000,COUNTIF($H$8:$H$3000,"?*")),"")</f>
        <v>0</v>
      </c>
    </row>
    <row r="1280" spans="1:9" x14ac:dyDescent="0.25">
      <c r="A1280" s="174">
        <f>--ISNUMBER(IFERROR(SEARCH('Project Costing'!#REF!,Services!I1287,1),""))</f>
        <v>0</v>
      </c>
      <c r="B1280" s="174" t="str">
        <f>IF(A1280=1,COUNTIF($A$8:A1280,1),"")</f>
        <v/>
      </c>
      <c r="C1280" s="174"/>
      <c r="D1280" s="157">
        <f>IFERROR($C$8:INDEX($C$8:$C$3000,COUNTIF($C$8:$C$3000,"?*")),"")</f>
        <v>0</v>
      </c>
      <c r="E1280" s="174"/>
      <c r="F1280" s="174">
        <f>--ISNUMBER(IFERROR(SEARCH('Project Costing'!#REF!,Services!I1287,1),""))</f>
        <v>0</v>
      </c>
      <c r="G1280" s="174" t="str">
        <f>IF(F1280=1,COUNTIF($F$8:F1280,1),"")</f>
        <v/>
      </c>
      <c r="H1280" s="174"/>
      <c r="I1280" s="157">
        <f>IFERROR($H$8:INDEX($H$8:$H$3000,COUNTIF($H$8:$H$3000,"?*")),"")</f>
        <v>0</v>
      </c>
    </row>
    <row r="1281" spans="1:9" x14ac:dyDescent="0.25">
      <c r="A1281" s="174">
        <f>--ISNUMBER(IFERROR(SEARCH('Project Costing'!#REF!,Services!I1288,1),""))</f>
        <v>0</v>
      </c>
      <c r="B1281" s="174" t="str">
        <f>IF(A1281=1,COUNTIF($A$8:A1281,1),"")</f>
        <v/>
      </c>
      <c r="C1281" s="174"/>
      <c r="D1281" s="157">
        <f>IFERROR($C$8:INDEX($C$8:$C$3000,COUNTIF($C$8:$C$3000,"?*")),"")</f>
        <v>0</v>
      </c>
      <c r="E1281" s="174"/>
      <c r="F1281" s="174">
        <f>--ISNUMBER(IFERROR(SEARCH('Project Costing'!#REF!,Services!I1288,1),""))</f>
        <v>0</v>
      </c>
      <c r="G1281" s="174" t="str">
        <f>IF(F1281=1,COUNTIF($F$8:F1281,1),"")</f>
        <v/>
      </c>
      <c r="H1281" s="174"/>
      <c r="I1281" s="157">
        <f>IFERROR($H$8:INDEX($H$8:$H$3000,COUNTIF($H$8:$H$3000,"?*")),"")</f>
        <v>0</v>
      </c>
    </row>
    <row r="1282" spans="1:9" x14ac:dyDescent="0.25">
      <c r="A1282" s="174">
        <f>--ISNUMBER(IFERROR(SEARCH('Project Costing'!#REF!,Services!I1289,1),""))</f>
        <v>0</v>
      </c>
      <c r="B1282" s="174" t="str">
        <f>IF(A1282=1,COUNTIF($A$8:A1282,1),"")</f>
        <v/>
      </c>
      <c r="C1282" s="174"/>
      <c r="D1282" s="157">
        <f>IFERROR($C$8:INDEX($C$8:$C$3000,COUNTIF($C$8:$C$3000,"?*")),"")</f>
        <v>0</v>
      </c>
      <c r="E1282" s="174"/>
      <c r="F1282" s="174">
        <f>--ISNUMBER(IFERROR(SEARCH('Project Costing'!#REF!,Services!I1289,1),""))</f>
        <v>0</v>
      </c>
      <c r="G1282" s="174" t="str">
        <f>IF(F1282=1,COUNTIF($F$8:F1282,1),"")</f>
        <v/>
      </c>
      <c r="H1282" s="174"/>
      <c r="I1282" s="157">
        <f>IFERROR($H$8:INDEX($H$8:$H$3000,COUNTIF($H$8:$H$3000,"?*")),"")</f>
        <v>0</v>
      </c>
    </row>
    <row r="1283" spans="1:9" x14ac:dyDescent="0.25">
      <c r="A1283" s="174">
        <f>--ISNUMBER(IFERROR(SEARCH('Project Costing'!#REF!,Services!I1290,1),""))</f>
        <v>0</v>
      </c>
      <c r="B1283" s="174" t="str">
        <f>IF(A1283=1,COUNTIF($A$8:A1283,1),"")</f>
        <v/>
      </c>
      <c r="C1283" s="174"/>
      <c r="D1283" s="157">
        <f>IFERROR($C$8:INDEX($C$8:$C$3000,COUNTIF($C$8:$C$3000,"?*")),"")</f>
        <v>0</v>
      </c>
      <c r="E1283" s="174"/>
      <c r="F1283" s="174">
        <f>--ISNUMBER(IFERROR(SEARCH('Project Costing'!#REF!,Services!I1290,1),""))</f>
        <v>0</v>
      </c>
      <c r="G1283" s="174" t="str">
        <f>IF(F1283=1,COUNTIF($F$8:F1283,1),"")</f>
        <v/>
      </c>
      <c r="H1283" s="174"/>
      <c r="I1283" s="157">
        <f>IFERROR($H$8:INDEX($H$8:$H$3000,COUNTIF($H$8:$H$3000,"?*")),"")</f>
        <v>0</v>
      </c>
    </row>
    <row r="1284" spans="1:9" x14ac:dyDescent="0.25">
      <c r="A1284" s="174">
        <f>--ISNUMBER(IFERROR(SEARCH('Project Costing'!#REF!,Services!I1291,1),""))</f>
        <v>0</v>
      </c>
      <c r="B1284" s="174" t="str">
        <f>IF(A1284=1,COUNTIF($A$8:A1284,1),"")</f>
        <v/>
      </c>
      <c r="C1284" s="174"/>
      <c r="D1284" s="157">
        <f>IFERROR($C$8:INDEX($C$8:$C$3000,COUNTIF($C$8:$C$3000,"?*")),"")</f>
        <v>0</v>
      </c>
      <c r="E1284" s="174"/>
      <c r="F1284" s="174">
        <f>--ISNUMBER(IFERROR(SEARCH('Project Costing'!#REF!,Services!I1291,1),""))</f>
        <v>0</v>
      </c>
      <c r="G1284" s="174" t="str">
        <f>IF(F1284=1,COUNTIF($F$8:F1284,1),"")</f>
        <v/>
      </c>
      <c r="H1284" s="174"/>
      <c r="I1284" s="157">
        <f>IFERROR($H$8:INDEX($H$8:$H$3000,COUNTIF($H$8:$H$3000,"?*")),"")</f>
        <v>0</v>
      </c>
    </row>
    <row r="1285" spans="1:9" x14ac:dyDescent="0.25">
      <c r="A1285" s="174">
        <f>--ISNUMBER(IFERROR(SEARCH('Project Costing'!#REF!,Services!I1292,1),""))</f>
        <v>0</v>
      </c>
      <c r="B1285" s="174" t="str">
        <f>IF(A1285=1,COUNTIF($A$8:A1285,1),"")</f>
        <v/>
      </c>
      <c r="C1285" s="174"/>
      <c r="D1285" s="157">
        <f>IFERROR($C$8:INDEX($C$8:$C$3000,COUNTIF($C$8:$C$3000,"?*")),"")</f>
        <v>0</v>
      </c>
      <c r="E1285" s="174"/>
      <c r="F1285" s="174">
        <f>--ISNUMBER(IFERROR(SEARCH('Project Costing'!#REF!,Services!I1292,1),""))</f>
        <v>0</v>
      </c>
      <c r="G1285" s="174" t="str">
        <f>IF(F1285=1,COUNTIF($F$8:F1285,1),"")</f>
        <v/>
      </c>
      <c r="H1285" s="174"/>
      <c r="I1285" s="157">
        <f>IFERROR($H$8:INDEX($H$8:$H$3000,COUNTIF($H$8:$H$3000,"?*")),"")</f>
        <v>0</v>
      </c>
    </row>
    <row r="1286" spans="1:9" x14ac:dyDescent="0.25">
      <c r="A1286" s="174">
        <f>--ISNUMBER(IFERROR(SEARCH('Project Costing'!#REF!,Services!I1293,1),""))</f>
        <v>0</v>
      </c>
      <c r="B1286" s="174" t="str">
        <f>IF(A1286=1,COUNTIF($A$8:A1286,1),"")</f>
        <v/>
      </c>
      <c r="C1286" s="174"/>
      <c r="D1286" s="157">
        <f>IFERROR($C$8:INDEX($C$8:$C$3000,COUNTIF($C$8:$C$3000,"?*")),"")</f>
        <v>0</v>
      </c>
      <c r="E1286" s="174"/>
      <c r="F1286" s="174">
        <f>--ISNUMBER(IFERROR(SEARCH('Project Costing'!#REF!,Services!I1293,1),""))</f>
        <v>0</v>
      </c>
      <c r="G1286" s="174" t="str">
        <f>IF(F1286=1,COUNTIF($F$8:F1286,1),"")</f>
        <v/>
      </c>
      <c r="H1286" s="174"/>
      <c r="I1286" s="157">
        <f>IFERROR($H$8:INDEX($H$8:$H$3000,COUNTIF($H$8:$H$3000,"?*")),"")</f>
        <v>0</v>
      </c>
    </row>
    <row r="1287" spans="1:9" x14ac:dyDescent="0.25">
      <c r="A1287" s="174">
        <f>--ISNUMBER(IFERROR(SEARCH('Project Costing'!#REF!,Services!I1294,1),""))</f>
        <v>0</v>
      </c>
      <c r="B1287" s="174" t="str">
        <f>IF(A1287=1,COUNTIF($A$8:A1287,1),"")</f>
        <v/>
      </c>
      <c r="C1287" s="174"/>
      <c r="D1287" s="157">
        <f>IFERROR($C$8:INDEX($C$8:$C$3000,COUNTIF($C$8:$C$3000,"?*")),"")</f>
        <v>0</v>
      </c>
      <c r="E1287" s="174"/>
      <c r="F1287" s="174">
        <f>--ISNUMBER(IFERROR(SEARCH('Project Costing'!#REF!,Services!I1294,1),""))</f>
        <v>0</v>
      </c>
      <c r="G1287" s="174" t="str">
        <f>IF(F1287=1,COUNTIF($F$8:F1287,1),"")</f>
        <v/>
      </c>
      <c r="H1287" s="174"/>
      <c r="I1287" s="157">
        <f>IFERROR($H$8:INDEX($H$8:$H$3000,COUNTIF($H$8:$H$3000,"?*")),"")</f>
        <v>0</v>
      </c>
    </row>
    <row r="1288" spans="1:9" x14ac:dyDescent="0.25">
      <c r="A1288" s="174">
        <f>--ISNUMBER(IFERROR(SEARCH('Project Costing'!#REF!,Services!I1295,1),""))</f>
        <v>0</v>
      </c>
      <c r="B1288" s="174" t="str">
        <f>IF(A1288=1,COUNTIF($A$8:A1288,1),"")</f>
        <v/>
      </c>
      <c r="C1288" s="174"/>
      <c r="D1288" s="157">
        <f>IFERROR($C$8:INDEX($C$8:$C$3000,COUNTIF($C$8:$C$3000,"?*")),"")</f>
        <v>0</v>
      </c>
      <c r="E1288" s="174"/>
      <c r="F1288" s="174">
        <f>--ISNUMBER(IFERROR(SEARCH('Project Costing'!#REF!,Services!I1295,1),""))</f>
        <v>0</v>
      </c>
      <c r="G1288" s="174" t="str">
        <f>IF(F1288=1,COUNTIF($F$8:F1288,1),"")</f>
        <v/>
      </c>
      <c r="H1288" s="174"/>
      <c r="I1288" s="157">
        <f>IFERROR($H$8:INDEX($H$8:$H$3000,COUNTIF($H$8:$H$3000,"?*")),"")</f>
        <v>0</v>
      </c>
    </row>
    <row r="1289" spans="1:9" x14ac:dyDescent="0.25">
      <c r="A1289" s="174">
        <f>--ISNUMBER(IFERROR(SEARCH('Project Costing'!#REF!,Services!I1296,1),""))</f>
        <v>0</v>
      </c>
      <c r="B1289" s="174" t="str">
        <f>IF(A1289=1,COUNTIF($A$8:A1289,1),"")</f>
        <v/>
      </c>
      <c r="C1289" s="174"/>
      <c r="D1289" s="157">
        <f>IFERROR($C$8:INDEX($C$8:$C$3000,COUNTIF($C$8:$C$3000,"?*")),"")</f>
        <v>0</v>
      </c>
      <c r="E1289" s="174"/>
      <c r="F1289" s="174">
        <f>--ISNUMBER(IFERROR(SEARCH('Project Costing'!#REF!,Services!I1296,1),""))</f>
        <v>0</v>
      </c>
      <c r="G1289" s="174" t="str">
        <f>IF(F1289=1,COUNTIF($F$8:F1289,1),"")</f>
        <v/>
      </c>
      <c r="H1289" s="174"/>
      <c r="I1289" s="157">
        <f>IFERROR($H$8:INDEX($H$8:$H$3000,COUNTIF($H$8:$H$3000,"?*")),"")</f>
        <v>0</v>
      </c>
    </row>
    <row r="1290" spans="1:9" x14ac:dyDescent="0.25">
      <c r="A1290" s="174">
        <f>--ISNUMBER(IFERROR(SEARCH('Project Costing'!#REF!,Services!I1297,1),""))</f>
        <v>0</v>
      </c>
      <c r="B1290" s="174" t="str">
        <f>IF(A1290=1,COUNTIF($A$8:A1290,1),"")</f>
        <v/>
      </c>
      <c r="C1290" s="174"/>
      <c r="D1290" s="157">
        <f>IFERROR($C$8:INDEX($C$8:$C$3000,COUNTIF($C$8:$C$3000,"?*")),"")</f>
        <v>0</v>
      </c>
      <c r="E1290" s="174"/>
      <c r="F1290" s="174">
        <f>--ISNUMBER(IFERROR(SEARCH('Project Costing'!#REF!,Services!I1297,1),""))</f>
        <v>0</v>
      </c>
      <c r="G1290" s="174" t="str">
        <f>IF(F1290=1,COUNTIF($F$8:F1290,1),"")</f>
        <v/>
      </c>
      <c r="H1290" s="174"/>
      <c r="I1290" s="157">
        <f>IFERROR($H$8:INDEX($H$8:$H$3000,COUNTIF($H$8:$H$3000,"?*")),"")</f>
        <v>0</v>
      </c>
    </row>
    <row r="1291" spans="1:9" x14ac:dyDescent="0.25">
      <c r="A1291" s="174">
        <f>--ISNUMBER(IFERROR(SEARCH('Project Costing'!#REF!,Services!I1298,1),""))</f>
        <v>0</v>
      </c>
      <c r="B1291" s="174" t="str">
        <f>IF(A1291=1,COUNTIF($A$8:A1291,1),"")</f>
        <v/>
      </c>
      <c r="C1291" s="174"/>
      <c r="D1291" s="157">
        <f>IFERROR($C$8:INDEX($C$8:$C$3000,COUNTIF($C$8:$C$3000,"?*")),"")</f>
        <v>0</v>
      </c>
      <c r="E1291" s="174"/>
      <c r="F1291" s="174">
        <f>--ISNUMBER(IFERROR(SEARCH('Project Costing'!#REF!,Services!I1298,1),""))</f>
        <v>0</v>
      </c>
      <c r="G1291" s="174" t="str">
        <f>IF(F1291=1,COUNTIF($F$8:F1291,1),"")</f>
        <v/>
      </c>
      <c r="H1291" s="174"/>
      <c r="I1291" s="157">
        <f>IFERROR($H$8:INDEX($H$8:$H$3000,COUNTIF($H$8:$H$3000,"?*")),"")</f>
        <v>0</v>
      </c>
    </row>
    <row r="1292" spans="1:9" x14ac:dyDescent="0.25">
      <c r="A1292" s="174">
        <f>--ISNUMBER(IFERROR(SEARCH('Project Costing'!#REF!,Services!I1299,1),""))</f>
        <v>0</v>
      </c>
      <c r="B1292" s="174" t="str">
        <f>IF(A1292=1,COUNTIF($A$8:A1292,1),"")</f>
        <v/>
      </c>
      <c r="C1292" s="174"/>
      <c r="D1292" s="157">
        <f>IFERROR($C$8:INDEX($C$8:$C$3000,COUNTIF($C$8:$C$3000,"?*")),"")</f>
        <v>0</v>
      </c>
      <c r="E1292" s="174"/>
      <c r="F1292" s="174">
        <f>--ISNUMBER(IFERROR(SEARCH('Project Costing'!#REF!,Services!I1299,1),""))</f>
        <v>0</v>
      </c>
      <c r="G1292" s="174" t="str">
        <f>IF(F1292=1,COUNTIF($F$8:F1292,1),"")</f>
        <v/>
      </c>
      <c r="H1292" s="174"/>
      <c r="I1292" s="157">
        <f>IFERROR($H$8:INDEX($H$8:$H$3000,COUNTIF($H$8:$H$3000,"?*")),"")</f>
        <v>0</v>
      </c>
    </row>
    <row r="1293" spans="1:9" x14ac:dyDescent="0.25">
      <c r="A1293" s="174">
        <f>--ISNUMBER(IFERROR(SEARCH('Project Costing'!#REF!,Services!I1300,1),""))</f>
        <v>0</v>
      </c>
      <c r="B1293" s="174" t="str">
        <f>IF(A1293=1,COUNTIF($A$8:A1293,1),"")</f>
        <v/>
      </c>
      <c r="C1293" s="174"/>
      <c r="D1293" s="157">
        <f>IFERROR($C$8:INDEX($C$8:$C$3000,COUNTIF($C$8:$C$3000,"?*")),"")</f>
        <v>0</v>
      </c>
      <c r="E1293" s="174"/>
      <c r="F1293" s="174">
        <f>--ISNUMBER(IFERROR(SEARCH('Project Costing'!#REF!,Services!I1300,1),""))</f>
        <v>0</v>
      </c>
      <c r="G1293" s="174" t="str">
        <f>IF(F1293=1,COUNTIF($F$8:F1293,1),"")</f>
        <v/>
      </c>
      <c r="H1293" s="174"/>
      <c r="I1293" s="157">
        <f>IFERROR($H$8:INDEX($H$8:$H$3000,COUNTIF($H$8:$H$3000,"?*")),"")</f>
        <v>0</v>
      </c>
    </row>
    <row r="1294" spans="1:9" x14ac:dyDescent="0.25">
      <c r="A1294" s="174">
        <f>--ISNUMBER(IFERROR(SEARCH('Project Costing'!#REF!,Services!I1301,1),""))</f>
        <v>0</v>
      </c>
      <c r="B1294" s="174" t="str">
        <f>IF(A1294=1,COUNTIF($A$8:A1294,1),"")</f>
        <v/>
      </c>
      <c r="C1294" s="174"/>
      <c r="D1294" s="157">
        <f>IFERROR($C$8:INDEX($C$8:$C$3000,COUNTIF($C$8:$C$3000,"?*")),"")</f>
        <v>0</v>
      </c>
      <c r="E1294" s="174"/>
      <c r="F1294" s="174">
        <f>--ISNUMBER(IFERROR(SEARCH('Project Costing'!#REF!,Services!I1301,1),""))</f>
        <v>0</v>
      </c>
      <c r="G1294" s="174" t="str">
        <f>IF(F1294=1,COUNTIF($F$8:F1294,1),"")</f>
        <v/>
      </c>
      <c r="H1294" s="174"/>
      <c r="I1294" s="157">
        <f>IFERROR($H$8:INDEX($H$8:$H$3000,COUNTIF($H$8:$H$3000,"?*")),"")</f>
        <v>0</v>
      </c>
    </row>
    <row r="1295" spans="1:9" x14ac:dyDescent="0.25">
      <c r="A1295" s="174">
        <f>--ISNUMBER(IFERROR(SEARCH('Project Costing'!#REF!,Services!I1302,1),""))</f>
        <v>0</v>
      </c>
      <c r="B1295" s="174" t="str">
        <f>IF(A1295=1,COUNTIF($A$8:A1295,1),"")</f>
        <v/>
      </c>
      <c r="C1295" s="174"/>
      <c r="D1295" s="157">
        <f>IFERROR($C$8:INDEX($C$8:$C$3000,COUNTIF($C$8:$C$3000,"?*")),"")</f>
        <v>0</v>
      </c>
      <c r="E1295" s="174"/>
      <c r="F1295" s="174">
        <f>--ISNUMBER(IFERROR(SEARCH('Project Costing'!#REF!,Services!I1302,1),""))</f>
        <v>0</v>
      </c>
      <c r="G1295" s="174" t="str">
        <f>IF(F1295=1,COUNTIF($F$8:F1295,1),"")</f>
        <v/>
      </c>
      <c r="H1295" s="174"/>
      <c r="I1295" s="157">
        <f>IFERROR($H$8:INDEX($H$8:$H$3000,COUNTIF($H$8:$H$3000,"?*")),"")</f>
        <v>0</v>
      </c>
    </row>
    <row r="1296" spans="1:9" x14ac:dyDescent="0.25">
      <c r="A1296" s="174">
        <f>--ISNUMBER(IFERROR(SEARCH('Project Costing'!#REF!,Services!I1303,1),""))</f>
        <v>0</v>
      </c>
      <c r="B1296" s="174" t="str">
        <f>IF(A1296=1,COUNTIF($A$8:A1296,1),"")</f>
        <v/>
      </c>
      <c r="C1296" s="174"/>
      <c r="D1296" s="157">
        <f>IFERROR($C$8:INDEX($C$8:$C$3000,COUNTIF($C$8:$C$3000,"?*")),"")</f>
        <v>0</v>
      </c>
      <c r="E1296" s="174"/>
      <c r="F1296" s="174">
        <f>--ISNUMBER(IFERROR(SEARCH('Project Costing'!#REF!,Services!I1303,1),""))</f>
        <v>0</v>
      </c>
      <c r="G1296" s="174" t="str">
        <f>IF(F1296=1,COUNTIF($F$8:F1296,1),"")</f>
        <v/>
      </c>
      <c r="H1296" s="174"/>
      <c r="I1296" s="157">
        <f>IFERROR($H$8:INDEX($H$8:$H$3000,COUNTIF($H$8:$H$3000,"?*")),"")</f>
        <v>0</v>
      </c>
    </row>
    <row r="1297" spans="1:9" x14ac:dyDescent="0.25">
      <c r="A1297" s="174">
        <f>--ISNUMBER(IFERROR(SEARCH('Project Costing'!#REF!,Services!I1304,1),""))</f>
        <v>0</v>
      </c>
      <c r="B1297" s="174" t="str">
        <f>IF(A1297=1,COUNTIF($A$8:A1297,1),"")</f>
        <v/>
      </c>
      <c r="C1297" s="174"/>
      <c r="D1297" s="157">
        <f>IFERROR($C$8:INDEX($C$8:$C$3000,COUNTIF($C$8:$C$3000,"?*")),"")</f>
        <v>0</v>
      </c>
      <c r="E1297" s="174"/>
      <c r="F1297" s="174">
        <f>--ISNUMBER(IFERROR(SEARCH('Project Costing'!#REF!,Services!I1304,1),""))</f>
        <v>0</v>
      </c>
      <c r="G1297" s="174" t="str">
        <f>IF(F1297=1,COUNTIF($F$8:F1297,1),"")</f>
        <v/>
      </c>
      <c r="H1297" s="174"/>
      <c r="I1297" s="157">
        <f>IFERROR($H$8:INDEX($H$8:$H$3000,COUNTIF($H$8:$H$3000,"?*")),"")</f>
        <v>0</v>
      </c>
    </row>
    <row r="1298" spans="1:9" x14ac:dyDescent="0.25">
      <c r="A1298" s="174">
        <f>--ISNUMBER(IFERROR(SEARCH('Project Costing'!#REF!,Services!I1305,1),""))</f>
        <v>0</v>
      </c>
      <c r="B1298" s="174" t="str">
        <f>IF(A1298=1,COUNTIF($A$8:A1298,1),"")</f>
        <v/>
      </c>
      <c r="C1298" s="174"/>
      <c r="D1298" s="157">
        <f>IFERROR($C$8:INDEX($C$8:$C$3000,COUNTIF($C$8:$C$3000,"?*")),"")</f>
        <v>0</v>
      </c>
      <c r="E1298" s="174"/>
      <c r="F1298" s="174">
        <f>--ISNUMBER(IFERROR(SEARCH('Project Costing'!#REF!,Services!I1305,1),""))</f>
        <v>0</v>
      </c>
      <c r="G1298" s="174" t="str">
        <f>IF(F1298=1,COUNTIF($F$8:F1298,1),"")</f>
        <v/>
      </c>
      <c r="H1298" s="174"/>
      <c r="I1298" s="157">
        <f>IFERROR($H$8:INDEX($H$8:$H$3000,COUNTIF($H$8:$H$3000,"?*")),"")</f>
        <v>0</v>
      </c>
    </row>
    <row r="1299" spans="1:9" x14ac:dyDescent="0.25">
      <c r="A1299" s="174">
        <f>--ISNUMBER(IFERROR(SEARCH('Project Costing'!#REF!,Services!I1306,1),""))</f>
        <v>0</v>
      </c>
      <c r="B1299" s="174" t="str">
        <f>IF(A1299=1,COUNTIF($A$8:A1299,1),"")</f>
        <v/>
      </c>
      <c r="C1299" s="174"/>
      <c r="D1299" s="157">
        <f>IFERROR($C$8:INDEX($C$8:$C$3000,COUNTIF($C$8:$C$3000,"?*")),"")</f>
        <v>0</v>
      </c>
      <c r="E1299" s="174"/>
      <c r="F1299" s="174">
        <f>--ISNUMBER(IFERROR(SEARCH('Project Costing'!#REF!,Services!I1306,1),""))</f>
        <v>0</v>
      </c>
      <c r="G1299" s="174" t="str">
        <f>IF(F1299=1,COUNTIF($F$8:F1299,1),"")</f>
        <v/>
      </c>
      <c r="H1299" s="174"/>
      <c r="I1299" s="157">
        <f>IFERROR($H$8:INDEX($H$8:$H$3000,COUNTIF($H$8:$H$3000,"?*")),"")</f>
        <v>0</v>
      </c>
    </row>
    <row r="1300" spans="1:9" x14ac:dyDescent="0.25">
      <c r="A1300" s="174">
        <f>--ISNUMBER(IFERROR(SEARCH('Project Costing'!#REF!,Services!I1307,1),""))</f>
        <v>0</v>
      </c>
      <c r="B1300" s="174" t="str">
        <f>IF(A1300=1,COUNTIF($A$8:A1300,1),"")</f>
        <v/>
      </c>
      <c r="C1300" s="174"/>
      <c r="D1300" s="157">
        <f>IFERROR($C$8:INDEX($C$8:$C$3000,COUNTIF($C$8:$C$3000,"?*")),"")</f>
        <v>0</v>
      </c>
      <c r="E1300" s="174"/>
      <c r="F1300" s="174">
        <f>--ISNUMBER(IFERROR(SEARCH('Project Costing'!#REF!,Services!I1307,1),""))</f>
        <v>0</v>
      </c>
      <c r="G1300" s="174" t="str">
        <f>IF(F1300=1,COUNTIF($F$8:F1300,1),"")</f>
        <v/>
      </c>
      <c r="H1300" s="174"/>
      <c r="I1300" s="157">
        <f>IFERROR($H$8:INDEX($H$8:$H$3000,COUNTIF($H$8:$H$3000,"?*")),"")</f>
        <v>0</v>
      </c>
    </row>
    <row r="1301" spans="1:9" x14ac:dyDescent="0.25">
      <c r="A1301" s="174">
        <f>--ISNUMBER(IFERROR(SEARCH('Project Costing'!#REF!,Services!I1308,1),""))</f>
        <v>0</v>
      </c>
      <c r="B1301" s="174" t="str">
        <f>IF(A1301=1,COUNTIF($A$8:A1301,1),"")</f>
        <v/>
      </c>
      <c r="C1301" s="174"/>
      <c r="D1301" s="157">
        <f>IFERROR($C$8:INDEX($C$8:$C$3000,COUNTIF($C$8:$C$3000,"?*")),"")</f>
        <v>0</v>
      </c>
      <c r="E1301" s="174"/>
      <c r="F1301" s="174">
        <f>--ISNUMBER(IFERROR(SEARCH('Project Costing'!#REF!,Services!I1308,1),""))</f>
        <v>0</v>
      </c>
      <c r="G1301" s="174" t="str">
        <f>IF(F1301=1,COUNTIF($F$8:F1301,1),"")</f>
        <v/>
      </c>
      <c r="H1301" s="174"/>
      <c r="I1301" s="157">
        <f>IFERROR($H$8:INDEX($H$8:$H$3000,COUNTIF($H$8:$H$3000,"?*")),"")</f>
        <v>0</v>
      </c>
    </row>
    <row r="1302" spans="1:9" x14ac:dyDescent="0.25">
      <c r="A1302" s="174">
        <f>--ISNUMBER(IFERROR(SEARCH('Project Costing'!#REF!,Services!I1309,1),""))</f>
        <v>0</v>
      </c>
      <c r="B1302" s="174" t="str">
        <f>IF(A1302=1,COUNTIF($A$8:A1302,1),"")</f>
        <v/>
      </c>
      <c r="C1302" s="174"/>
      <c r="D1302" s="157">
        <f>IFERROR($C$8:INDEX($C$8:$C$3000,COUNTIF($C$8:$C$3000,"?*")),"")</f>
        <v>0</v>
      </c>
      <c r="E1302" s="174"/>
      <c r="F1302" s="174">
        <f>--ISNUMBER(IFERROR(SEARCH('Project Costing'!#REF!,Services!I1309,1),""))</f>
        <v>0</v>
      </c>
      <c r="G1302" s="174" t="str">
        <f>IF(F1302=1,COUNTIF($F$8:F1302,1),"")</f>
        <v/>
      </c>
      <c r="H1302" s="174"/>
      <c r="I1302" s="157">
        <f>IFERROR($H$8:INDEX($H$8:$H$3000,COUNTIF($H$8:$H$3000,"?*")),"")</f>
        <v>0</v>
      </c>
    </row>
    <row r="1303" spans="1:9" x14ac:dyDescent="0.25">
      <c r="A1303" s="174">
        <f>--ISNUMBER(IFERROR(SEARCH('Project Costing'!#REF!,Services!I1310,1),""))</f>
        <v>0</v>
      </c>
      <c r="B1303" s="174" t="str">
        <f>IF(A1303=1,COUNTIF($A$8:A1303,1),"")</f>
        <v/>
      </c>
      <c r="C1303" s="174"/>
      <c r="D1303" s="157">
        <f>IFERROR($C$8:INDEX($C$8:$C$3000,COUNTIF($C$8:$C$3000,"?*")),"")</f>
        <v>0</v>
      </c>
      <c r="E1303" s="174"/>
      <c r="F1303" s="174">
        <f>--ISNUMBER(IFERROR(SEARCH('Project Costing'!#REF!,Services!I1310,1),""))</f>
        <v>0</v>
      </c>
      <c r="G1303" s="174" t="str">
        <f>IF(F1303=1,COUNTIF($F$8:F1303,1),"")</f>
        <v/>
      </c>
      <c r="H1303" s="174"/>
      <c r="I1303" s="157">
        <f>IFERROR($H$8:INDEX($H$8:$H$3000,COUNTIF($H$8:$H$3000,"?*")),"")</f>
        <v>0</v>
      </c>
    </row>
    <row r="1304" spans="1:9" x14ac:dyDescent="0.25">
      <c r="A1304" s="174">
        <f>--ISNUMBER(IFERROR(SEARCH('Project Costing'!#REF!,Services!I1311,1),""))</f>
        <v>0</v>
      </c>
      <c r="B1304" s="174" t="str">
        <f>IF(A1304=1,COUNTIF($A$8:A1304,1),"")</f>
        <v/>
      </c>
      <c r="C1304" s="174"/>
      <c r="D1304" s="157">
        <f>IFERROR($C$8:INDEX($C$8:$C$3000,COUNTIF($C$8:$C$3000,"?*")),"")</f>
        <v>0</v>
      </c>
      <c r="E1304" s="174"/>
      <c r="F1304" s="174">
        <f>--ISNUMBER(IFERROR(SEARCH('Project Costing'!#REF!,Services!I1311,1),""))</f>
        <v>0</v>
      </c>
      <c r="G1304" s="174" t="str">
        <f>IF(F1304=1,COUNTIF($F$8:F1304,1),"")</f>
        <v/>
      </c>
      <c r="H1304" s="174"/>
      <c r="I1304" s="157">
        <f>IFERROR($H$8:INDEX($H$8:$H$3000,COUNTIF($H$8:$H$3000,"?*")),"")</f>
        <v>0</v>
      </c>
    </row>
    <row r="1305" spans="1:9" x14ac:dyDescent="0.25">
      <c r="A1305" s="174">
        <f>--ISNUMBER(IFERROR(SEARCH('Project Costing'!#REF!,Services!I1312,1),""))</f>
        <v>0</v>
      </c>
      <c r="B1305" s="174" t="str">
        <f>IF(A1305=1,COUNTIF($A$8:A1305,1),"")</f>
        <v/>
      </c>
      <c r="C1305" s="174"/>
      <c r="D1305" s="157">
        <f>IFERROR($C$8:INDEX($C$8:$C$3000,COUNTIF($C$8:$C$3000,"?*")),"")</f>
        <v>0</v>
      </c>
      <c r="E1305" s="174"/>
      <c r="F1305" s="174">
        <f>--ISNUMBER(IFERROR(SEARCH('Project Costing'!#REF!,Services!I1312,1),""))</f>
        <v>0</v>
      </c>
      <c r="G1305" s="174" t="str">
        <f>IF(F1305=1,COUNTIF($F$8:F1305,1),"")</f>
        <v/>
      </c>
      <c r="H1305" s="174"/>
      <c r="I1305" s="157">
        <f>IFERROR($H$8:INDEX($H$8:$H$3000,COUNTIF($H$8:$H$3000,"?*")),"")</f>
        <v>0</v>
      </c>
    </row>
    <row r="1306" spans="1:9" x14ac:dyDescent="0.25">
      <c r="A1306" s="174">
        <f>--ISNUMBER(IFERROR(SEARCH('Project Costing'!#REF!,Services!I1313,1),""))</f>
        <v>0</v>
      </c>
      <c r="B1306" s="174" t="str">
        <f>IF(A1306=1,COUNTIF($A$8:A1306,1),"")</f>
        <v/>
      </c>
      <c r="C1306" s="174"/>
      <c r="D1306" s="157">
        <f>IFERROR($C$8:INDEX($C$8:$C$3000,COUNTIF($C$8:$C$3000,"?*")),"")</f>
        <v>0</v>
      </c>
      <c r="E1306" s="174"/>
      <c r="F1306" s="174">
        <f>--ISNUMBER(IFERROR(SEARCH('Project Costing'!#REF!,Services!I1313,1),""))</f>
        <v>0</v>
      </c>
      <c r="G1306" s="174" t="str">
        <f>IF(F1306=1,COUNTIF($F$8:F1306,1),"")</f>
        <v/>
      </c>
      <c r="H1306" s="174"/>
      <c r="I1306" s="157">
        <f>IFERROR($H$8:INDEX($H$8:$H$3000,COUNTIF($H$8:$H$3000,"?*")),"")</f>
        <v>0</v>
      </c>
    </row>
    <row r="1307" spans="1:9" x14ac:dyDescent="0.25">
      <c r="A1307" s="174">
        <f>--ISNUMBER(IFERROR(SEARCH('Project Costing'!#REF!,Services!I1314,1),""))</f>
        <v>0</v>
      </c>
      <c r="B1307" s="174" t="str">
        <f>IF(A1307=1,COUNTIF($A$8:A1307,1),"")</f>
        <v/>
      </c>
      <c r="C1307" s="174"/>
      <c r="D1307" s="157">
        <f>IFERROR($C$8:INDEX($C$8:$C$3000,COUNTIF($C$8:$C$3000,"?*")),"")</f>
        <v>0</v>
      </c>
      <c r="E1307" s="174"/>
      <c r="F1307" s="174">
        <f>--ISNUMBER(IFERROR(SEARCH('Project Costing'!#REF!,Services!I1314,1),""))</f>
        <v>0</v>
      </c>
      <c r="G1307" s="174" t="str">
        <f>IF(F1307=1,COUNTIF($F$8:F1307,1),"")</f>
        <v/>
      </c>
      <c r="H1307" s="174"/>
      <c r="I1307" s="157">
        <f>IFERROR($H$8:INDEX($H$8:$H$3000,COUNTIF($H$8:$H$3000,"?*")),"")</f>
        <v>0</v>
      </c>
    </row>
    <row r="1308" spans="1:9" x14ac:dyDescent="0.25">
      <c r="A1308" s="174">
        <f>--ISNUMBER(IFERROR(SEARCH('Project Costing'!#REF!,Services!I1315,1),""))</f>
        <v>0</v>
      </c>
      <c r="B1308" s="174" t="str">
        <f>IF(A1308=1,COUNTIF($A$8:A1308,1),"")</f>
        <v/>
      </c>
      <c r="C1308" s="174"/>
      <c r="D1308" s="157">
        <f>IFERROR($C$8:INDEX($C$8:$C$3000,COUNTIF($C$8:$C$3000,"?*")),"")</f>
        <v>0</v>
      </c>
      <c r="E1308" s="174"/>
      <c r="F1308" s="174">
        <f>--ISNUMBER(IFERROR(SEARCH('Project Costing'!#REF!,Services!I1315,1),""))</f>
        <v>0</v>
      </c>
      <c r="G1308" s="174" t="str">
        <f>IF(F1308=1,COUNTIF($F$8:F1308,1),"")</f>
        <v/>
      </c>
      <c r="H1308" s="174"/>
      <c r="I1308" s="157">
        <f>IFERROR($H$8:INDEX($H$8:$H$3000,COUNTIF($H$8:$H$3000,"?*")),"")</f>
        <v>0</v>
      </c>
    </row>
    <row r="1309" spans="1:9" x14ac:dyDescent="0.25">
      <c r="A1309" s="174">
        <f>--ISNUMBER(IFERROR(SEARCH('Project Costing'!#REF!,Services!I1316,1),""))</f>
        <v>0</v>
      </c>
      <c r="B1309" s="174" t="str">
        <f>IF(A1309=1,COUNTIF($A$8:A1309,1),"")</f>
        <v/>
      </c>
      <c r="C1309" s="174"/>
      <c r="D1309" s="157">
        <f>IFERROR($C$8:INDEX($C$8:$C$3000,COUNTIF($C$8:$C$3000,"?*")),"")</f>
        <v>0</v>
      </c>
      <c r="E1309" s="174"/>
      <c r="F1309" s="174">
        <f>--ISNUMBER(IFERROR(SEARCH('Project Costing'!#REF!,Services!I1316,1),""))</f>
        <v>0</v>
      </c>
      <c r="G1309" s="174" t="str">
        <f>IF(F1309=1,COUNTIF($F$8:F1309,1),"")</f>
        <v/>
      </c>
      <c r="H1309" s="174"/>
      <c r="I1309" s="157">
        <f>IFERROR($H$8:INDEX($H$8:$H$3000,COUNTIF($H$8:$H$3000,"?*")),"")</f>
        <v>0</v>
      </c>
    </row>
    <row r="1310" spans="1:9" x14ac:dyDescent="0.25">
      <c r="A1310" s="174">
        <f>--ISNUMBER(IFERROR(SEARCH('Project Costing'!#REF!,Services!I1317,1),""))</f>
        <v>0</v>
      </c>
      <c r="B1310" s="174" t="str">
        <f>IF(A1310=1,COUNTIF($A$8:A1310,1),"")</f>
        <v/>
      </c>
      <c r="C1310" s="174"/>
      <c r="D1310" s="157">
        <f>IFERROR($C$8:INDEX($C$8:$C$3000,COUNTIF($C$8:$C$3000,"?*")),"")</f>
        <v>0</v>
      </c>
      <c r="E1310" s="174"/>
      <c r="F1310" s="174">
        <f>--ISNUMBER(IFERROR(SEARCH('Project Costing'!#REF!,Services!I1317,1),""))</f>
        <v>0</v>
      </c>
      <c r="G1310" s="174" t="str">
        <f>IF(F1310=1,COUNTIF($F$8:F1310,1),"")</f>
        <v/>
      </c>
      <c r="H1310" s="174"/>
      <c r="I1310" s="157">
        <f>IFERROR($H$8:INDEX($H$8:$H$3000,COUNTIF($H$8:$H$3000,"?*")),"")</f>
        <v>0</v>
      </c>
    </row>
    <row r="1311" spans="1:9" x14ac:dyDescent="0.25">
      <c r="A1311" s="174">
        <f>--ISNUMBER(IFERROR(SEARCH('Project Costing'!#REF!,Services!I1318,1),""))</f>
        <v>0</v>
      </c>
      <c r="B1311" s="174" t="str">
        <f>IF(A1311=1,COUNTIF($A$8:A1311,1),"")</f>
        <v/>
      </c>
      <c r="C1311" s="174"/>
      <c r="D1311" s="157">
        <f>IFERROR($C$8:INDEX($C$8:$C$3000,COUNTIF($C$8:$C$3000,"?*")),"")</f>
        <v>0</v>
      </c>
      <c r="E1311" s="174"/>
      <c r="F1311" s="174">
        <f>--ISNUMBER(IFERROR(SEARCH('Project Costing'!#REF!,Services!I1318,1),""))</f>
        <v>0</v>
      </c>
      <c r="G1311" s="174" t="str">
        <f>IF(F1311=1,COUNTIF($F$8:F1311,1),"")</f>
        <v/>
      </c>
      <c r="H1311" s="174"/>
      <c r="I1311" s="157">
        <f>IFERROR($H$8:INDEX($H$8:$H$3000,COUNTIF($H$8:$H$3000,"?*")),"")</f>
        <v>0</v>
      </c>
    </row>
    <row r="1312" spans="1:9" x14ac:dyDescent="0.25">
      <c r="A1312" s="174">
        <f>--ISNUMBER(IFERROR(SEARCH('Project Costing'!#REF!,Services!I1319,1),""))</f>
        <v>0</v>
      </c>
      <c r="B1312" s="174" t="str">
        <f>IF(A1312=1,COUNTIF($A$8:A1312,1),"")</f>
        <v/>
      </c>
      <c r="C1312" s="174"/>
      <c r="D1312" s="157">
        <f>IFERROR($C$8:INDEX($C$8:$C$3000,COUNTIF($C$8:$C$3000,"?*")),"")</f>
        <v>0</v>
      </c>
      <c r="E1312" s="174"/>
      <c r="F1312" s="174">
        <f>--ISNUMBER(IFERROR(SEARCH('Project Costing'!#REF!,Services!I1319,1),""))</f>
        <v>0</v>
      </c>
      <c r="G1312" s="174" t="str">
        <f>IF(F1312=1,COUNTIF($F$8:F1312,1),"")</f>
        <v/>
      </c>
      <c r="H1312" s="174"/>
      <c r="I1312" s="157">
        <f>IFERROR($H$8:INDEX($H$8:$H$3000,COUNTIF($H$8:$H$3000,"?*")),"")</f>
        <v>0</v>
      </c>
    </row>
    <row r="1313" spans="1:9" x14ac:dyDescent="0.25">
      <c r="A1313" s="174">
        <f>--ISNUMBER(IFERROR(SEARCH('Project Costing'!#REF!,Services!I1320,1),""))</f>
        <v>0</v>
      </c>
      <c r="B1313" s="174" t="str">
        <f>IF(A1313=1,COUNTIF($A$8:A1313,1),"")</f>
        <v/>
      </c>
      <c r="C1313" s="174"/>
      <c r="D1313" s="157">
        <f>IFERROR($C$8:INDEX($C$8:$C$3000,COUNTIF($C$8:$C$3000,"?*")),"")</f>
        <v>0</v>
      </c>
      <c r="E1313" s="174"/>
      <c r="F1313" s="174">
        <f>--ISNUMBER(IFERROR(SEARCH('Project Costing'!#REF!,Services!I1320,1),""))</f>
        <v>0</v>
      </c>
      <c r="G1313" s="174" t="str">
        <f>IF(F1313=1,COUNTIF($F$8:F1313,1),"")</f>
        <v/>
      </c>
      <c r="H1313" s="174"/>
      <c r="I1313" s="157">
        <f>IFERROR($H$8:INDEX($H$8:$H$3000,COUNTIF($H$8:$H$3000,"?*")),"")</f>
        <v>0</v>
      </c>
    </row>
    <row r="1314" spans="1:9" x14ac:dyDescent="0.25">
      <c r="A1314" s="174">
        <f>--ISNUMBER(IFERROR(SEARCH('Project Costing'!#REF!,Services!I1321,1),""))</f>
        <v>0</v>
      </c>
      <c r="B1314" s="174" t="str">
        <f>IF(A1314=1,COUNTIF($A$8:A1314,1),"")</f>
        <v/>
      </c>
      <c r="C1314" s="174"/>
      <c r="D1314" s="157">
        <f>IFERROR($C$8:INDEX($C$8:$C$3000,COUNTIF($C$8:$C$3000,"?*")),"")</f>
        <v>0</v>
      </c>
      <c r="E1314" s="174"/>
      <c r="F1314" s="174">
        <f>--ISNUMBER(IFERROR(SEARCH('Project Costing'!#REF!,Services!I1321,1),""))</f>
        <v>0</v>
      </c>
      <c r="G1314" s="174" t="str">
        <f>IF(F1314=1,COUNTIF($F$8:F1314,1),"")</f>
        <v/>
      </c>
      <c r="H1314" s="174"/>
      <c r="I1314" s="157">
        <f>IFERROR($H$8:INDEX($H$8:$H$3000,COUNTIF($H$8:$H$3000,"?*")),"")</f>
        <v>0</v>
      </c>
    </row>
    <row r="1315" spans="1:9" x14ac:dyDescent="0.25">
      <c r="A1315" s="174">
        <f>--ISNUMBER(IFERROR(SEARCH('Project Costing'!#REF!,Services!I1322,1),""))</f>
        <v>0</v>
      </c>
      <c r="B1315" s="174" t="str">
        <f>IF(A1315=1,COUNTIF($A$8:A1315,1),"")</f>
        <v/>
      </c>
      <c r="C1315" s="174"/>
      <c r="D1315" s="157">
        <f>IFERROR($C$8:INDEX($C$8:$C$3000,COUNTIF($C$8:$C$3000,"?*")),"")</f>
        <v>0</v>
      </c>
      <c r="E1315" s="174"/>
      <c r="F1315" s="174">
        <f>--ISNUMBER(IFERROR(SEARCH('Project Costing'!#REF!,Services!I1322,1),""))</f>
        <v>0</v>
      </c>
      <c r="G1315" s="174" t="str">
        <f>IF(F1315=1,COUNTIF($F$8:F1315,1),"")</f>
        <v/>
      </c>
      <c r="H1315" s="174"/>
      <c r="I1315" s="157">
        <f>IFERROR($H$8:INDEX($H$8:$H$3000,COUNTIF($H$8:$H$3000,"?*")),"")</f>
        <v>0</v>
      </c>
    </row>
    <row r="1316" spans="1:9" x14ac:dyDescent="0.25">
      <c r="A1316" s="174">
        <f>--ISNUMBER(IFERROR(SEARCH('Project Costing'!#REF!,Services!I1323,1),""))</f>
        <v>0</v>
      </c>
      <c r="B1316" s="174" t="str">
        <f>IF(A1316=1,COUNTIF($A$8:A1316,1),"")</f>
        <v/>
      </c>
      <c r="C1316" s="174"/>
      <c r="D1316" s="157">
        <f>IFERROR($C$8:INDEX($C$8:$C$3000,COUNTIF($C$8:$C$3000,"?*")),"")</f>
        <v>0</v>
      </c>
      <c r="E1316" s="174"/>
      <c r="F1316" s="174">
        <f>--ISNUMBER(IFERROR(SEARCH('Project Costing'!#REF!,Services!I1323,1),""))</f>
        <v>0</v>
      </c>
      <c r="G1316" s="174" t="str">
        <f>IF(F1316=1,COUNTIF($F$8:F1316,1),"")</f>
        <v/>
      </c>
      <c r="H1316" s="174"/>
      <c r="I1316" s="157">
        <f>IFERROR($H$8:INDEX($H$8:$H$3000,COUNTIF($H$8:$H$3000,"?*")),"")</f>
        <v>0</v>
      </c>
    </row>
    <row r="1317" spans="1:9" x14ac:dyDescent="0.25">
      <c r="A1317" s="174">
        <f>--ISNUMBER(IFERROR(SEARCH('Project Costing'!#REF!,Services!I1324,1),""))</f>
        <v>0</v>
      </c>
      <c r="B1317" s="174" t="str">
        <f>IF(A1317=1,COUNTIF($A$8:A1317,1),"")</f>
        <v/>
      </c>
      <c r="C1317" s="174"/>
      <c r="D1317" s="157">
        <f>IFERROR($C$8:INDEX($C$8:$C$3000,COUNTIF($C$8:$C$3000,"?*")),"")</f>
        <v>0</v>
      </c>
      <c r="E1317" s="174"/>
      <c r="F1317" s="174">
        <f>--ISNUMBER(IFERROR(SEARCH('Project Costing'!#REF!,Services!I1324,1),""))</f>
        <v>0</v>
      </c>
      <c r="G1317" s="174" t="str">
        <f>IF(F1317=1,COUNTIF($F$8:F1317,1),"")</f>
        <v/>
      </c>
      <c r="H1317" s="174"/>
      <c r="I1317" s="157">
        <f>IFERROR($H$8:INDEX($H$8:$H$3000,COUNTIF($H$8:$H$3000,"?*")),"")</f>
        <v>0</v>
      </c>
    </row>
    <row r="1318" spans="1:9" x14ac:dyDescent="0.25">
      <c r="A1318" s="174">
        <f>--ISNUMBER(IFERROR(SEARCH('Project Costing'!#REF!,Services!I1325,1),""))</f>
        <v>0</v>
      </c>
      <c r="B1318" s="174" t="str">
        <f>IF(A1318=1,COUNTIF($A$8:A1318,1),"")</f>
        <v/>
      </c>
      <c r="C1318" s="174"/>
      <c r="D1318" s="157">
        <f>IFERROR($C$8:INDEX($C$8:$C$3000,COUNTIF($C$8:$C$3000,"?*")),"")</f>
        <v>0</v>
      </c>
      <c r="E1318" s="174"/>
      <c r="F1318" s="174">
        <f>--ISNUMBER(IFERROR(SEARCH('Project Costing'!#REF!,Services!I1325,1),""))</f>
        <v>0</v>
      </c>
      <c r="G1318" s="174" t="str">
        <f>IF(F1318=1,COUNTIF($F$8:F1318,1),"")</f>
        <v/>
      </c>
      <c r="H1318" s="174"/>
      <c r="I1318" s="157">
        <f>IFERROR($H$8:INDEX($H$8:$H$3000,COUNTIF($H$8:$H$3000,"?*")),"")</f>
        <v>0</v>
      </c>
    </row>
    <row r="1319" spans="1:9" x14ac:dyDescent="0.25">
      <c r="A1319" s="174">
        <f>--ISNUMBER(IFERROR(SEARCH('Project Costing'!#REF!,Services!I1326,1),""))</f>
        <v>0</v>
      </c>
      <c r="B1319" s="174" t="str">
        <f>IF(A1319=1,COUNTIF($A$8:A1319,1),"")</f>
        <v/>
      </c>
      <c r="C1319" s="174"/>
      <c r="D1319" s="157">
        <f>IFERROR($C$8:INDEX($C$8:$C$3000,COUNTIF($C$8:$C$3000,"?*")),"")</f>
        <v>0</v>
      </c>
      <c r="E1319" s="174"/>
      <c r="F1319" s="174">
        <f>--ISNUMBER(IFERROR(SEARCH('Project Costing'!#REF!,Services!I1326,1),""))</f>
        <v>0</v>
      </c>
      <c r="G1319" s="174" t="str">
        <f>IF(F1319=1,COUNTIF($F$8:F1319,1),"")</f>
        <v/>
      </c>
      <c r="H1319" s="174"/>
      <c r="I1319" s="157">
        <f>IFERROR($H$8:INDEX($H$8:$H$3000,COUNTIF($H$8:$H$3000,"?*")),"")</f>
        <v>0</v>
      </c>
    </row>
    <row r="1320" spans="1:9" x14ac:dyDescent="0.25">
      <c r="A1320" s="174">
        <f>--ISNUMBER(IFERROR(SEARCH('Project Costing'!#REF!,Services!I1327,1),""))</f>
        <v>0</v>
      </c>
      <c r="B1320" s="174" t="str">
        <f>IF(A1320=1,COUNTIF($A$8:A1320,1),"")</f>
        <v/>
      </c>
      <c r="C1320" s="174"/>
      <c r="D1320" s="157">
        <f>IFERROR($C$8:INDEX($C$8:$C$3000,COUNTIF($C$8:$C$3000,"?*")),"")</f>
        <v>0</v>
      </c>
      <c r="E1320" s="174"/>
      <c r="F1320" s="174">
        <f>--ISNUMBER(IFERROR(SEARCH('Project Costing'!#REF!,Services!I1327,1),""))</f>
        <v>0</v>
      </c>
      <c r="G1320" s="174" t="str">
        <f>IF(F1320=1,COUNTIF($F$8:F1320,1),"")</f>
        <v/>
      </c>
      <c r="H1320" s="174"/>
      <c r="I1320" s="157">
        <f>IFERROR($H$8:INDEX($H$8:$H$3000,COUNTIF($H$8:$H$3000,"?*")),"")</f>
        <v>0</v>
      </c>
    </row>
    <row r="1321" spans="1:9" x14ac:dyDescent="0.25">
      <c r="A1321" s="174">
        <f>--ISNUMBER(IFERROR(SEARCH('Project Costing'!#REF!,Services!I1328,1),""))</f>
        <v>0</v>
      </c>
      <c r="B1321" s="174" t="str">
        <f>IF(A1321=1,COUNTIF($A$8:A1321,1),"")</f>
        <v/>
      </c>
      <c r="C1321" s="174"/>
      <c r="D1321" s="157">
        <f>IFERROR($C$8:INDEX($C$8:$C$3000,COUNTIF($C$8:$C$3000,"?*")),"")</f>
        <v>0</v>
      </c>
      <c r="E1321" s="174"/>
      <c r="F1321" s="174">
        <f>--ISNUMBER(IFERROR(SEARCH('Project Costing'!#REF!,Services!I1328,1),""))</f>
        <v>0</v>
      </c>
      <c r="G1321" s="174" t="str">
        <f>IF(F1321=1,COUNTIF($F$8:F1321,1),"")</f>
        <v/>
      </c>
      <c r="H1321" s="174"/>
      <c r="I1321" s="157">
        <f>IFERROR($H$8:INDEX($H$8:$H$3000,COUNTIF($H$8:$H$3000,"?*")),"")</f>
        <v>0</v>
      </c>
    </row>
    <row r="1322" spans="1:9" x14ac:dyDescent="0.25">
      <c r="A1322" s="174">
        <f>--ISNUMBER(IFERROR(SEARCH('Project Costing'!#REF!,Services!I1329,1),""))</f>
        <v>0</v>
      </c>
      <c r="B1322" s="174" t="str">
        <f>IF(A1322=1,COUNTIF($A$8:A1322,1),"")</f>
        <v/>
      </c>
      <c r="C1322" s="174"/>
      <c r="D1322" s="157">
        <f>IFERROR($C$8:INDEX($C$8:$C$3000,COUNTIF($C$8:$C$3000,"?*")),"")</f>
        <v>0</v>
      </c>
      <c r="E1322" s="174"/>
      <c r="F1322" s="174">
        <f>--ISNUMBER(IFERROR(SEARCH('Project Costing'!#REF!,Services!I1329,1),""))</f>
        <v>0</v>
      </c>
      <c r="G1322" s="174" t="str">
        <f>IF(F1322=1,COUNTIF($F$8:F1322,1),"")</f>
        <v/>
      </c>
      <c r="H1322" s="174"/>
      <c r="I1322" s="157">
        <f>IFERROR($H$8:INDEX($H$8:$H$3000,COUNTIF($H$8:$H$3000,"?*")),"")</f>
        <v>0</v>
      </c>
    </row>
    <row r="1323" spans="1:9" x14ac:dyDescent="0.25">
      <c r="A1323" s="174">
        <f>--ISNUMBER(IFERROR(SEARCH('Project Costing'!#REF!,Services!I1330,1),""))</f>
        <v>0</v>
      </c>
      <c r="B1323" s="174" t="str">
        <f>IF(A1323=1,COUNTIF($A$8:A1323,1),"")</f>
        <v/>
      </c>
      <c r="C1323" s="174"/>
      <c r="D1323" s="157">
        <f>IFERROR($C$8:INDEX($C$8:$C$3000,COUNTIF($C$8:$C$3000,"?*")),"")</f>
        <v>0</v>
      </c>
      <c r="E1323" s="174"/>
      <c r="F1323" s="174">
        <f>--ISNUMBER(IFERROR(SEARCH('Project Costing'!#REF!,Services!I1330,1),""))</f>
        <v>0</v>
      </c>
      <c r="G1323" s="174" t="str">
        <f>IF(F1323=1,COUNTIF($F$8:F1323,1),"")</f>
        <v/>
      </c>
      <c r="H1323" s="174"/>
      <c r="I1323" s="157">
        <f>IFERROR($H$8:INDEX($H$8:$H$3000,COUNTIF($H$8:$H$3000,"?*")),"")</f>
        <v>0</v>
      </c>
    </row>
    <row r="1324" spans="1:9" x14ac:dyDescent="0.25">
      <c r="A1324" s="174">
        <f>--ISNUMBER(IFERROR(SEARCH('Project Costing'!#REF!,Services!I1331,1),""))</f>
        <v>0</v>
      </c>
      <c r="B1324" s="174" t="str">
        <f>IF(A1324=1,COUNTIF($A$8:A1324,1),"")</f>
        <v/>
      </c>
      <c r="C1324" s="174"/>
      <c r="D1324" s="157">
        <f>IFERROR($C$8:INDEX($C$8:$C$3000,COUNTIF($C$8:$C$3000,"?*")),"")</f>
        <v>0</v>
      </c>
      <c r="E1324" s="174"/>
      <c r="F1324" s="174">
        <f>--ISNUMBER(IFERROR(SEARCH('Project Costing'!#REF!,Services!I1331,1),""))</f>
        <v>0</v>
      </c>
      <c r="G1324" s="174" t="str">
        <f>IF(F1324=1,COUNTIF($F$8:F1324,1),"")</f>
        <v/>
      </c>
      <c r="H1324" s="174"/>
      <c r="I1324" s="157">
        <f>IFERROR($H$8:INDEX($H$8:$H$3000,COUNTIF($H$8:$H$3000,"?*")),"")</f>
        <v>0</v>
      </c>
    </row>
    <row r="1325" spans="1:9" x14ac:dyDescent="0.25">
      <c r="A1325" s="174">
        <f>--ISNUMBER(IFERROR(SEARCH('Project Costing'!#REF!,Services!I1332,1),""))</f>
        <v>0</v>
      </c>
      <c r="B1325" s="174" t="str">
        <f>IF(A1325=1,COUNTIF($A$8:A1325,1),"")</f>
        <v/>
      </c>
      <c r="C1325" s="174"/>
      <c r="D1325" s="157">
        <f>IFERROR($C$8:INDEX($C$8:$C$3000,COUNTIF($C$8:$C$3000,"?*")),"")</f>
        <v>0</v>
      </c>
      <c r="E1325" s="174"/>
      <c r="F1325" s="174">
        <f>--ISNUMBER(IFERROR(SEARCH('Project Costing'!#REF!,Services!I1332,1),""))</f>
        <v>0</v>
      </c>
      <c r="G1325" s="174" t="str">
        <f>IF(F1325=1,COUNTIF($F$8:F1325,1),"")</f>
        <v/>
      </c>
      <c r="H1325" s="174"/>
      <c r="I1325" s="157">
        <f>IFERROR($H$8:INDEX($H$8:$H$3000,COUNTIF($H$8:$H$3000,"?*")),"")</f>
        <v>0</v>
      </c>
    </row>
    <row r="1326" spans="1:9" x14ac:dyDescent="0.25">
      <c r="A1326" s="174">
        <f>--ISNUMBER(IFERROR(SEARCH('Project Costing'!#REF!,Services!I1333,1),""))</f>
        <v>0</v>
      </c>
      <c r="B1326" s="174" t="str">
        <f>IF(A1326=1,COUNTIF($A$8:A1326,1),"")</f>
        <v/>
      </c>
      <c r="C1326" s="174"/>
      <c r="D1326" s="157">
        <f>IFERROR($C$8:INDEX($C$8:$C$3000,COUNTIF($C$8:$C$3000,"?*")),"")</f>
        <v>0</v>
      </c>
      <c r="E1326" s="174"/>
      <c r="F1326" s="174">
        <f>--ISNUMBER(IFERROR(SEARCH('Project Costing'!#REF!,Services!I1333,1),""))</f>
        <v>0</v>
      </c>
      <c r="G1326" s="174" t="str">
        <f>IF(F1326=1,COUNTIF($F$8:F1326,1),"")</f>
        <v/>
      </c>
      <c r="H1326" s="174"/>
      <c r="I1326" s="157">
        <f>IFERROR($H$8:INDEX($H$8:$H$3000,COUNTIF($H$8:$H$3000,"?*")),"")</f>
        <v>0</v>
      </c>
    </row>
    <row r="1327" spans="1:9" x14ac:dyDescent="0.25">
      <c r="A1327" s="174">
        <f>--ISNUMBER(IFERROR(SEARCH('Project Costing'!#REF!,Services!I1334,1),""))</f>
        <v>0</v>
      </c>
      <c r="B1327" s="174" t="str">
        <f>IF(A1327=1,COUNTIF($A$8:A1327,1),"")</f>
        <v/>
      </c>
      <c r="C1327" s="174"/>
      <c r="D1327" s="157">
        <f>IFERROR($C$8:INDEX($C$8:$C$3000,COUNTIF($C$8:$C$3000,"?*")),"")</f>
        <v>0</v>
      </c>
      <c r="E1327" s="174"/>
      <c r="F1327" s="174">
        <f>--ISNUMBER(IFERROR(SEARCH('Project Costing'!#REF!,Services!I1334,1),""))</f>
        <v>0</v>
      </c>
      <c r="G1327" s="174" t="str">
        <f>IF(F1327=1,COUNTIF($F$8:F1327,1),"")</f>
        <v/>
      </c>
      <c r="H1327" s="174"/>
      <c r="I1327" s="157">
        <f>IFERROR($H$8:INDEX($H$8:$H$3000,COUNTIF($H$8:$H$3000,"?*")),"")</f>
        <v>0</v>
      </c>
    </row>
    <row r="1328" spans="1:9" x14ac:dyDescent="0.25">
      <c r="A1328" s="174">
        <f>--ISNUMBER(IFERROR(SEARCH('Project Costing'!#REF!,Services!I1335,1),""))</f>
        <v>0</v>
      </c>
      <c r="B1328" s="174" t="str">
        <f>IF(A1328=1,COUNTIF($A$8:A1328,1),"")</f>
        <v/>
      </c>
      <c r="C1328" s="174"/>
      <c r="D1328" s="157">
        <f>IFERROR($C$8:INDEX($C$8:$C$3000,COUNTIF($C$8:$C$3000,"?*")),"")</f>
        <v>0</v>
      </c>
      <c r="E1328" s="174"/>
      <c r="F1328" s="174">
        <f>--ISNUMBER(IFERROR(SEARCH('Project Costing'!#REF!,Services!I1335,1),""))</f>
        <v>0</v>
      </c>
      <c r="G1328" s="174" t="str">
        <f>IF(F1328=1,COUNTIF($F$8:F1328,1),"")</f>
        <v/>
      </c>
      <c r="H1328" s="174"/>
      <c r="I1328" s="157">
        <f>IFERROR($H$8:INDEX($H$8:$H$3000,COUNTIF($H$8:$H$3000,"?*")),"")</f>
        <v>0</v>
      </c>
    </row>
    <row r="1329" spans="1:9" x14ac:dyDescent="0.25">
      <c r="A1329" s="174">
        <f>--ISNUMBER(IFERROR(SEARCH('Project Costing'!#REF!,Services!I1336,1),""))</f>
        <v>0</v>
      </c>
      <c r="B1329" s="174" t="str">
        <f>IF(A1329=1,COUNTIF($A$8:A1329,1),"")</f>
        <v/>
      </c>
      <c r="C1329" s="174"/>
      <c r="D1329" s="157">
        <f>IFERROR($C$8:INDEX($C$8:$C$3000,COUNTIF($C$8:$C$3000,"?*")),"")</f>
        <v>0</v>
      </c>
      <c r="E1329" s="174"/>
      <c r="F1329" s="174">
        <f>--ISNUMBER(IFERROR(SEARCH('Project Costing'!#REF!,Services!I1336,1),""))</f>
        <v>0</v>
      </c>
      <c r="G1329" s="174" t="str">
        <f>IF(F1329=1,COUNTIF($F$8:F1329,1),"")</f>
        <v/>
      </c>
      <c r="H1329" s="174"/>
      <c r="I1329" s="157">
        <f>IFERROR($H$8:INDEX($H$8:$H$3000,COUNTIF($H$8:$H$3000,"?*")),"")</f>
        <v>0</v>
      </c>
    </row>
    <row r="1330" spans="1:9" x14ac:dyDescent="0.25">
      <c r="A1330" s="174">
        <f>--ISNUMBER(IFERROR(SEARCH('Project Costing'!#REF!,Services!I1337,1),""))</f>
        <v>0</v>
      </c>
      <c r="B1330" s="174" t="str">
        <f>IF(A1330=1,COUNTIF($A$8:A1330,1),"")</f>
        <v/>
      </c>
      <c r="C1330" s="174"/>
      <c r="D1330" s="157">
        <f>IFERROR($C$8:INDEX($C$8:$C$3000,COUNTIF($C$8:$C$3000,"?*")),"")</f>
        <v>0</v>
      </c>
      <c r="E1330" s="174"/>
      <c r="F1330" s="174">
        <f>--ISNUMBER(IFERROR(SEARCH('Project Costing'!#REF!,Services!I1337,1),""))</f>
        <v>0</v>
      </c>
      <c r="G1330" s="174" t="str">
        <f>IF(F1330=1,COUNTIF($F$8:F1330,1),"")</f>
        <v/>
      </c>
      <c r="H1330" s="174"/>
      <c r="I1330" s="157">
        <f>IFERROR($H$8:INDEX($H$8:$H$3000,COUNTIF($H$8:$H$3000,"?*")),"")</f>
        <v>0</v>
      </c>
    </row>
    <row r="1331" spans="1:9" x14ac:dyDescent="0.25">
      <c r="A1331" s="174">
        <f>--ISNUMBER(IFERROR(SEARCH('Project Costing'!#REF!,Services!I1338,1),""))</f>
        <v>0</v>
      </c>
      <c r="B1331" s="174" t="str">
        <f>IF(A1331=1,COUNTIF($A$8:A1331,1),"")</f>
        <v/>
      </c>
      <c r="C1331" s="174"/>
      <c r="D1331" s="157">
        <f>IFERROR($C$8:INDEX($C$8:$C$3000,COUNTIF($C$8:$C$3000,"?*")),"")</f>
        <v>0</v>
      </c>
      <c r="E1331" s="174"/>
      <c r="F1331" s="174">
        <f>--ISNUMBER(IFERROR(SEARCH('Project Costing'!#REF!,Services!I1338,1),""))</f>
        <v>0</v>
      </c>
      <c r="G1331" s="174" t="str">
        <f>IF(F1331=1,COUNTIF($F$8:F1331,1),"")</f>
        <v/>
      </c>
      <c r="H1331" s="174"/>
      <c r="I1331" s="157">
        <f>IFERROR($H$8:INDEX($H$8:$H$3000,COUNTIF($H$8:$H$3000,"?*")),"")</f>
        <v>0</v>
      </c>
    </row>
    <row r="1332" spans="1:9" x14ac:dyDescent="0.25">
      <c r="A1332" s="174">
        <f>--ISNUMBER(IFERROR(SEARCH('Project Costing'!#REF!,Services!I1339,1),""))</f>
        <v>0</v>
      </c>
      <c r="B1332" s="174" t="str">
        <f>IF(A1332=1,COUNTIF($A$8:A1332,1),"")</f>
        <v/>
      </c>
      <c r="C1332" s="174"/>
      <c r="D1332" s="157">
        <f>IFERROR($C$8:INDEX($C$8:$C$3000,COUNTIF($C$8:$C$3000,"?*")),"")</f>
        <v>0</v>
      </c>
      <c r="E1332" s="174"/>
      <c r="F1332" s="174">
        <f>--ISNUMBER(IFERROR(SEARCH('Project Costing'!#REF!,Services!I1339,1),""))</f>
        <v>0</v>
      </c>
      <c r="G1332" s="174" t="str">
        <f>IF(F1332=1,COUNTIF($F$8:F1332,1),"")</f>
        <v/>
      </c>
      <c r="H1332" s="174"/>
      <c r="I1332" s="157">
        <f>IFERROR($H$8:INDEX($H$8:$H$3000,COUNTIF($H$8:$H$3000,"?*")),"")</f>
        <v>0</v>
      </c>
    </row>
    <row r="1333" spans="1:9" x14ac:dyDescent="0.25">
      <c r="A1333" s="174">
        <f>--ISNUMBER(IFERROR(SEARCH('Project Costing'!#REF!,Services!I1340,1),""))</f>
        <v>0</v>
      </c>
      <c r="B1333" s="174" t="str">
        <f>IF(A1333=1,COUNTIF($A$8:A1333,1),"")</f>
        <v/>
      </c>
      <c r="C1333" s="174"/>
      <c r="D1333" s="157">
        <f>IFERROR($C$8:INDEX($C$8:$C$3000,COUNTIF($C$8:$C$3000,"?*")),"")</f>
        <v>0</v>
      </c>
      <c r="E1333" s="174"/>
      <c r="F1333" s="174">
        <f>--ISNUMBER(IFERROR(SEARCH('Project Costing'!#REF!,Services!I1340,1),""))</f>
        <v>0</v>
      </c>
      <c r="G1333" s="174" t="str">
        <f>IF(F1333=1,COUNTIF($F$8:F1333,1),"")</f>
        <v/>
      </c>
      <c r="H1333" s="174"/>
      <c r="I1333" s="157">
        <f>IFERROR($H$8:INDEX($H$8:$H$3000,COUNTIF($H$8:$H$3000,"?*")),"")</f>
        <v>0</v>
      </c>
    </row>
    <row r="1334" spans="1:9" x14ac:dyDescent="0.25">
      <c r="A1334" s="174">
        <f>--ISNUMBER(IFERROR(SEARCH('Project Costing'!#REF!,Services!I1341,1),""))</f>
        <v>0</v>
      </c>
      <c r="B1334" s="174" t="str">
        <f>IF(A1334=1,COUNTIF($A$8:A1334,1),"")</f>
        <v/>
      </c>
      <c r="C1334" s="174"/>
      <c r="D1334" s="157">
        <f>IFERROR($C$8:INDEX($C$8:$C$3000,COUNTIF($C$8:$C$3000,"?*")),"")</f>
        <v>0</v>
      </c>
      <c r="E1334" s="174"/>
      <c r="F1334" s="174">
        <f>--ISNUMBER(IFERROR(SEARCH('Project Costing'!#REF!,Services!I1341,1),""))</f>
        <v>0</v>
      </c>
      <c r="G1334" s="174" t="str">
        <f>IF(F1334=1,COUNTIF($F$8:F1334,1),"")</f>
        <v/>
      </c>
      <c r="H1334" s="174"/>
      <c r="I1334" s="157">
        <f>IFERROR($H$8:INDEX($H$8:$H$3000,COUNTIF($H$8:$H$3000,"?*")),"")</f>
        <v>0</v>
      </c>
    </row>
    <row r="1335" spans="1:9" x14ac:dyDescent="0.25">
      <c r="A1335" s="174">
        <f>--ISNUMBER(IFERROR(SEARCH('Project Costing'!#REF!,Services!I1342,1),""))</f>
        <v>0</v>
      </c>
      <c r="B1335" s="174" t="str">
        <f>IF(A1335=1,COUNTIF($A$8:A1335,1),"")</f>
        <v/>
      </c>
      <c r="C1335" s="174"/>
      <c r="D1335" s="157">
        <f>IFERROR($C$8:INDEX($C$8:$C$3000,COUNTIF($C$8:$C$3000,"?*")),"")</f>
        <v>0</v>
      </c>
      <c r="E1335" s="174"/>
      <c r="F1335" s="174">
        <f>--ISNUMBER(IFERROR(SEARCH('Project Costing'!#REF!,Services!I1342,1),""))</f>
        <v>0</v>
      </c>
      <c r="G1335" s="174" t="str">
        <f>IF(F1335=1,COUNTIF($F$8:F1335,1),"")</f>
        <v/>
      </c>
      <c r="H1335" s="174"/>
      <c r="I1335" s="157">
        <f>IFERROR($H$8:INDEX($H$8:$H$3000,COUNTIF($H$8:$H$3000,"?*")),"")</f>
        <v>0</v>
      </c>
    </row>
    <row r="1336" spans="1:9" x14ac:dyDescent="0.25">
      <c r="A1336" s="174">
        <f>--ISNUMBER(IFERROR(SEARCH('Project Costing'!#REF!,Services!I1343,1),""))</f>
        <v>0</v>
      </c>
      <c r="B1336" s="174" t="str">
        <f>IF(A1336=1,COUNTIF($A$8:A1336,1),"")</f>
        <v/>
      </c>
      <c r="C1336" s="174"/>
      <c r="D1336" s="157">
        <f>IFERROR($C$8:INDEX($C$8:$C$3000,COUNTIF($C$8:$C$3000,"?*")),"")</f>
        <v>0</v>
      </c>
      <c r="E1336" s="174"/>
      <c r="F1336" s="174">
        <f>--ISNUMBER(IFERROR(SEARCH('Project Costing'!#REF!,Services!I1343,1),""))</f>
        <v>0</v>
      </c>
      <c r="G1336" s="174" t="str">
        <f>IF(F1336=1,COUNTIF($F$8:F1336,1),"")</f>
        <v/>
      </c>
      <c r="H1336" s="174"/>
      <c r="I1336" s="157">
        <f>IFERROR($H$8:INDEX($H$8:$H$3000,COUNTIF($H$8:$H$3000,"?*")),"")</f>
        <v>0</v>
      </c>
    </row>
    <row r="1337" spans="1:9" x14ac:dyDescent="0.25">
      <c r="A1337" s="174">
        <f>--ISNUMBER(IFERROR(SEARCH('Project Costing'!#REF!,Services!I1344,1),""))</f>
        <v>0</v>
      </c>
      <c r="B1337" s="174" t="str">
        <f>IF(A1337=1,COUNTIF($A$8:A1337,1),"")</f>
        <v/>
      </c>
      <c r="C1337" s="174"/>
      <c r="D1337" s="157">
        <f>IFERROR($C$8:INDEX($C$8:$C$3000,COUNTIF($C$8:$C$3000,"?*")),"")</f>
        <v>0</v>
      </c>
      <c r="E1337" s="174"/>
      <c r="F1337" s="174">
        <f>--ISNUMBER(IFERROR(SEARCH('Project Costing'!#REF!,Services!I1344,1),""))</f>
        <v>0</v>
      </c>
      <c r="G1337" s="174" t="str">
        <f>IF(F1337=1,COUNTIF($F$8:F1337,1),"")</f>
        <v/>
      </c>
      <c r="H1337" s="174"/>
      <c r="I1337" s="157">
        <f>IFERROR($H$8:INDEX($H$8:$H$3000,COUNTIF($H$8:$H$3000,"?*")),"")</f>
        <v>0</v>
      </c>
    </row>
    <row r="1338" spans="1:9" x14ac:dyDescent="0.25">
      <c r="A1338" s="174">
        <f>--ISNUMBER(IFERROR(SEARCH('Project Costing'!#REF!,Services!I1345,1),""))</f>
        <v>0</v>
      </c>
      <c r="B1338" s="174" t="str">
        <f>IF(A1338=1,COUNTIF($A$8:A1338,1),"")</f>
        <v/>
      </c>
      <c r="C1338" s="174"/>
      <c r="D1338" s="157">
        <f>IFERROR($C$8:INDEX($C$8:$C$3000,COUNTIF($C$8:$C$3000,"?*")),"")</f>
        <v>0</v>
      </c>
      <c r="E1338" s="174"/>
      <c r="F1338" s="174">
        <f>--ISNUMBER(IFERROR(SEARCH('Project Costing'!#REF!,Services!I1345,1),""))</f>
        <v>0</v>
      </c>
      <c r="G1338" s="174" t="str">
        <f>IF(F1338=1,COUNTIF($F$8:F1338,1),"")</f>
        <v/>
      </c>
      <c r="H1338" s="174"/>
      <c r="I1338" s="157">
        <f>IFERROR($H$8:INDEX($H$8:$H$3000,COUNTIF($H$8:$H$3000,"?*")),"")</f>
        <v>0</v>
      </c>
    </row>
    <row r="1339" spans="1:9" x14ac:dyDescent="0.25">
      <c r="A1339" s="174">
        <f>--ISNUMBER(IFERROR(SEARCH('Project Costing'!#REF!,Services!I1346,1),""))</f>
        <v>0</v>
      </c>
      <c r="B1339" s="174" t="str">
        <f>IF(A1339=1,COUNTIF($A$8:A1339,1),"")</f>
        <v/>
      </c>
      <c r="C1339" s="174"/>
      <c r="D1339" s="157">
        <f>IFERROR($C$8:INDEX($C$8:$C$3000,COUNTIF($C$8:$C$3000,"?*")),"")</f>
        <v>0</v>
      </c>
      <c r="E1339" s="174"/>
      <c r="F1339" s="174">
        <f>--ISNUMBER(IFERROR(SEARCH('Project Costing'!#REF!,Services!I1346,1),""))</f>
        <v>0</v>
      </c>
      <c r="G1339" s="174" t="str">
        <f>IF(F1339=1,COUNTIF($F$8:F1339,1),"")</f>
        <v/>
      </c>
      <c r="H1339" s="174"/>
      <c r="I1339" s="157">
        <f>IFERROR($H$8:INDEX($H$8:$H$3000,COUNTIF($H$8:$H$3000,"?*")),"")</f>
        <v>0</v>
      </c>
    </row>
    <row r="1340" spans="1:9" x14ac:dyDescent="0.25">
      <c r="A1340" s="174">
        <f>--ISNUMBER(IFERROR(SEARCH('Project Costing'!#REF!,Services!I1347,1),""))</f>
        <v>0</v>
      </c>
      <c r="B1340" s="174" t="str">
        <f>IF(A1340=1,COUNTIF($A$8:A1340,1),"")</f>
        <v/>
      </c>
      <c r="C1340" s="174"/>
      <c r="D1340" s="157">
        <f>IFERROR($C$8:INDEX($C$8:$C$3000,COUNTIF($C$8:$C$3000,"?*")),"")</f>
        <v>0</v>
      </c>
      <c r="E1340" s="174"/>
      <c r="F1340" s="174">
        <f>--ISNUMBER(IFERROR(SEARCH('Project Costing'!#REF!,Services!I1347,1),""))</f>
        <v>0</v>
      </c>
      <c r="G1340" s="174" t="str">
        <f>IF(F1340=1,COUNTIF($F$8:F1340,1),"")</f>
        <v/>
      </c>
      <c r="H1340" s="174"/>
      <c r="I1340" s="157">
        <f>IFERROR($H$8:INDEX($H$8:$H$3000,COUNTIF($H$8:$H$3000,"?*")),"")</f>
        <v>0</v>
      </c>
    </row>
    <row r="1341" spans="1:9" x14ac:dyDescent="0.25">
      <c r="A1341" s="174">
        <f>--ISNUMBER(IFERROR(SEARCH('Project Costing'!#REF!,Services!I1348,1),""))</f>
        <v>0</v>
      </c>
      <c r="B1341" s="174" t="str">
        <f>IF(A1341=1,COUNTIF($A$8:A1341,1),"")</f>
        <v/>
      </c>
      <c r="C1341" s="174"/>
      <c r="D1341" s="157">
        <f>IFERROR($C$8:INDEX($C$8:$C$3000,COUNTIF($C$8:$C$3000,"?*")),"")</f>
        <v>0</v>
      </c>
      <c r="E1341" s="174"/>
      <c r="F1341" s="174">
        <f>--ISNUMBER(IFERROR(SEARCH('Project Costing'!#REF!,Services!I1348,1),""))</f>
        <v>0</v>
      </c>
      <c r="G1341" s="174" t="str">
        <f>IF(F1341=1,COUNTIF($F$8:F1341,1),"")</f>
        <v/>
      </c>
      <c r="H1341" s="174"/>
      <c r="I1341" s="157">
        <f>IFERROR($H$8:INDEX($H$8:$H$3000,COUNTIF($H$8:$H$3000,"?*")),"")</f>
        <v>0</v>
      </c>
    </row>
    <row r="1342" spans="1:9" x14ac:dyDescent="0.25">
      <c r="A1342" s="174">
        <f>--ISNUMBER(IFERROR(SEARCH('Project Costing'!#REF!,Services!I1349,1),""))</f>
        <v>0</v>
      </c>
      <c r="B1342" s="174" t="str">
        <f>IF(A1342=1,COUNTIF($A$8:A1342,1),"")</f>
        <v/>
      </c>
      <c r="C1342" s="174"/>
      <c r="D1342" s="157">
        <f>IFERROR($C$8:INDEX($C$8:$C$3000,COUNTIF($C$8:$C$3000,"?*")),"")</f>
        <v>0</v>
      </c>
      <c r="E1342" s="174"/>
      <c r="F1342" s="174">
        <f>--ISNUMBER(IFERROR(SEARCH('Project Costing'!#REF!,Services!I1349,1),""))</f>
        <v>0</v>
      </c>
      <c r="G1342" s="174" t="str">
        <f>IF(F1342=1,COUNTIF($F$8:F1342,1),"")</f>
        <v/>
      </c>
      <c r="H1342" s="174"/>
      <c r="I1342" s="157">
        <f>IFERROR($H$8:INDEX($H$8:$H$3000,COUNTIF($H$8:$H$3000,"?*")),"")</f>
        <v>0</v>
      </c>
    </row>
    <row r="1343" spans="1:9" x14ac:dyDescent="0.25">
      <c r="A1343" s="174">
        <f>--ISNUMBER(IFERROR(SEARCH('Project Costing'!#REF!,Services!I1350,1),""))</f>
        <v>0</v>
      </c>
      <c r="B1343" s="174" t="str">
        <f>IF(A1343=1,COUNTIF($A$8:A1343,1),"")</f>
        <v/>
      </c>
      <c r="C1343" s="174"/>
      <c r="D1343" s="157">
        <f>IFERROR($C$8:INDEX($C$8:$C$3000,COUNTIF($C$8:$C$3000,"?*")),"")</f>
        <v>0</v>
      </c>
      <c r="E1343" s="174"/>
      <c r="F1343" s="174">
        <f>--ISNUMBER(IFERROR(SEARCH('Project Costing'!#REF!,Services!I1350,1),""))</f>
        <v>0</v>
      </c>
      <c r="G1343" s="174" t="str">
        <f>IF(F1343=1,COUNTIF($F$8:F1343,1),"")</f>
        <v/>
      </c>
      <c r="H1343" s="174"/>
      <c r="I1343" s="157">
        <f>IFERROR($H$8:INDEX($H$8:$H$3000,COUNTIF($H$8:$H$3000,"?*")),"")</f>
        <v>0</v>
      </c>
    </row>
    <row r="1344" spans="1:9" x14ac:dyDescent="0.25">
      <c r="A1344" s="174">
        <f>--ISNUMBER(IFERROR(SEARCH('Project Costing'!#REF!,Services!I1351,1),""))</f>
        <v>0</v>
      </c>
      <c r="B1344" s="174" t="str">
        <f>IF(A1344=1,COUNTIF($A$8:A1344,1),"")</f>
        <v/>
      </c>
      <c r="C1344" s="174"/>
      <c r="D1344" s="157">
        <f>IFERROR($C$8:INDEX($C$8:$C$3000,COUNTIF($C$8:$C$3000,"?*")),"")</f>
        <v>0</v>
      </c>
      <c r="E1344" s="174"/>
      <c r="F1344" s="174">
        <f>--ISNUMBER(IFERROR(SEARCH('Project Costing'!#REF!,Services!I1351,1),""))</f>
        <v>0</v>
      </c>
      <c r="G1344" s="174" t="str">
        <f>IF(F1344=1,COUNTIF($F$8:F1344,1),"")</f>
        <v/>
      </c>
      <c r="H1344" s="174"/>
      <c r="I1344" s="157">
        <f>IFERROR($H$8:INDEX($H$8:$H$3000,COUNTIF($H$8:$H$3000,"?*")),"")</f>
        <v>0</v>
      </c>
    </row>
    <row r="1345" spans="1:9" x14ac:dyDescent="0.25">
      <c r="A1345" s="174">
        <f>--ISNUMBER(IFERROR(SEARCH('Project Costing'!#REF!,Services!I1352,1),""))</f>
        <v>0</v>
      </c>
      <c r="B1345" s="174" t="str">
        <f>IF(A1345=1,COUNTIF($A$8:A1345,1),"")</f>
        <v/>
      </c>
      <c r="C1345" s="174"/>
      <c r="D1345" s="157">
        <f>IFERROR($C$8:INDEX($C$8:$C$3000,COUNTIF($C$8:$C$3000,"?*")),"")</f>
        <v>0</v>
      </c>
      <c r="E1345" s="174"/>
      <c r="F1345" s="174">
        <f>--ISNUMBER(IFERROR(SEARCH('Project Costing'!#REF!,Services!I1352,1),""))</f>
        <v>0</v>
      </c>
      <c r="G1345" s="174" t="str">
        <f>IF(F1345=1,COUNTIF($F$8:F1345,1),"")</f>
        <v/>
      </c>
      <c r="H1345" s="174"/>
      <c r="I1345" s="157">
        <f>IFERROR($H$8:INDEX($H$8:$H$3000,COUNTIF($H$8:$H$3000,"?*")),"")</f>
        <v>0</v>
      </c>
    </row>
    <row r="1346" spans="1:9" x14ac:dyDescent="0.25">
      <c r="A1346" s="174">
        <f>--ISNUMBER(IFERROR(SEARCH('Project Costing'!#REF!,Services!I1353,1),""))</f>
        <v>0</v>
      </c>
      <c r="B1346" s="174" t="str">
        <f>IF(A1346=1,COUNTIF($A$8:A1346,1),"")</f>
        <v/>
      </c>
      <c r="C1346" s="174"/>
      <c r="D1346" s="157">
        <f>IFERROR($C$8:INDEX($C$8:$C$3000,COUNTIF($C$8:$C$3000,"?*")),"")</f>
        <v>0</v>
      </c>
      <c r="E1346" s="174"/>
      <c r="F1346" s="174">
        <f>--ISNUMBER(IFERROR(SEARCH('Project Costing'!#REF!,Services!I1353,1),""))</f>
        <v>0</v>
      </c>
      <c r="G1346" s="174" t="str">
        <f>IF(F1346=1,COUNTIF($F$8:F1346,1),"")</f>
        <v/>
      </c>
      <c r="H1346" s="174"/>
      <c r="I1346" s="157">
        <f>IFERROR($H$8:INDEX($H$8:$H$3000,COUNTIF($H$8:$H$3000,"?*")),"")</f>
        <v>0</v>
      </c>
    </row>
    <row r="1347" spans="1:9" x14ac:dyDescent="0.25">
      <c r="A1347" s="174">
        <f>--ISNUMBER(IFERROR(SEARCH('Project Costing'!#REF!,Services!I1354,1),""))</f>
        <v>0</v>
      </c>
      <c r="B1347" s="174" t="str">
        <f>IF(A1347=1,COUNTIF($A$8:A1347,1),"")</f>
        <v/>
      </c>
      <c r="C1347" s="174"/>
      <c r="D1347" s="157">
        <f>IFERROR($C$8:INDEX($C$8:$C$3000,COUNTIF($C$8:$C$3000,"?*")),"")</f>
        <v>0</v>
      </c>
      <c r="E1347" s="174"/>
      <c r="F1347" s="174">
        <f>--ISNUMBER(IFERROR(SEARCH('Project Costing'!#REF!,Services!I1354,1),""))</f>
        <v>0</v>
      </c>
      <c r="G1347" s="174" t="str">
        <f>IF(F1347=1,COUNTIF($F$8:F1347,1),"")</f>
        <v/>
      </c>
      <c r="H1347" s="174"/>
      <c r="I1347" s="157">
        <f>IFERROR($H$8:INDEX($H$8:$H$3000,COUNTIF($H$8:$H$3000,"?*")),"")</f>
        <v>0</v>
      </c>
    </row>
    <row r="1348" spans="1:9" x14ac:dyDescent="0.25">
      <c r="A1348" s="174">
        <f>--ISNUMBER(IFERROR(SEARCH('Project Costing'!#REF!,Services!I1355,1),""))</f>
        <v>0</v>
      </c>
      <c r="B1348" s="174" t="str">
        <f>IF(A1348=1,COUNTIF($A$8:A1348,1),"")</f>
        <v/>
      </c>
      <c r="C1348" s="174"/>
      <c r="D1348" s="157">
        <f>IFERROR($C$8:INDEX($C$8:$C$3000,COUNTIF($C$8:$C$3000,"?*")),"")</f>
        <v>0</v>
      </c>
      <c r="E1348" s="174"/>
      <c r="F1348" s="174">
        <f>--ISNUMBER(IFERROR(SEARCH('Project Costing'!#REF!,Services!I1355,1),""))</f>
        <v>0</v>
      </c>
      <c r="G1348" s="174" t="str">
        <f>IF(F1348=1,COUNTIF($F$8:F1348,1),"")</f>
        <v/>
      </c>
      <c r="H1348" s="174"/>
      <c r="I1348" s="157">
        <f>IFERROR($H$8:INDEX($H$8:$H$3000,COUNTIF($H$8:$H$3000,"?*")),"")</f>
        <v>0</v>
      </c>
    </row>
    <row r="1349" spans="1:9" x14ac:dyDescent="0.25">
      <c r="A1349" s="174">
        <f>--ISNUMBER(IFERROR(SEARCH('Project Costing'!#REF!,Services!I1356,1),""))</f>
        <v>0</v>
      </c>
      <c r="B1349" s="174" t="str">
        <f>IF(A1349=1,COUNTIF($A$8:A1349,1),"")</f>
        <v/>
      </c>
      <c r="C1349" s="174"/>
      <c r="D1349" s="157">
        <f>IFERROR($C$8:INDEX($C$8:$C$3000,COUNTIF($C$8:$C$3000,"?*")),"")</f>
        <v>0</v>
      </c>
      <c r="E1349" s="174"/>
      <c r="F1349" s="174">
        <f>--ISNUMBER(IFERROR(SEARCH('Project Costing'!#REF!,Services!I1356,1),""))</f>
        <v>0</v>
      </c>
      <c r="G1349" s="174" t="str">
        <f>IF(F1349=1,COUNTIF($F$8:F1349,1),"")</f>
        <v/>
      </c>
      <c r="H1349" s="174"/>
      <c r="I1349" s="157">
        <f>IFERROR($H$8:INDEX($H$8:$H$3000,COUNTIF($H$8:$H$3000,"?*")),"")</f>
        <v>0</v>
      </c>
    </row>
    <row r="1350" spans="1:9" x14ac:dyDescent="0.25">
      <c r="A1350" s="174">
        <f>--ISNUMBER(IFERROR(SEARCH('Project Costing'!#REF!,Services!I1357,1),""))</f>
        <v>0</v>
      </c>
      <c r="B1350" s="174" t="str">
        <f>IF(A1350=1,COUNTIF($A$8:A1350,1),"")</f>
        <v/>
      </c>
      <c r="C1350" s="174"/>
      <c r="D1350" s="157">
        <f>IFERROR($C$8:INDEX($C$8:$C$3000,COUNTIF($C$8:$C$3000,"?*")),"")</f>
        <v>0</v>
      </c>
      <c r="E1350" s="174"/>
      <c r="F1350" s="174">
        <f>--ISNUMBER(IFERROR(SEARCH('Project Costing'!#REF!,Services!I1357,1),""))</f>
        <v>0</v>
      </c>
      <c r="G1350" s="174" t="str">
        <f>IF(F1350=1,COUNTIF($F$8:F1350,1),"")</f>
        <v/>
      </c>
      <c r="H1350" s="174"/>
      <c r="I1350" s="157">
        <f>IFERROR($H$8:INDEX($H$8:$H$3000,COUNTIF($H$8:$H$3000,"?*")),"")</f>
        <v>0</v>
      </c>
    </row>
    <row r="1351" spans="1:9" x14ac:dyDescent="0.25">
      <c r="A1351" s="174">
        <f>--ISNUMBER(IFERROR(SEARCH('Project Costing'!#REF!,Services!I1358,1),""))</f>
        <v>0</v>
      </c>
      <c r="B1351" s="174" t="str">
        <f>IF(A1351=1,COUNTIF($A$8:A1351,1),"")</f>
        <v/>
      </c>
      <c r="C1351" s="174"/>
      <c r="D1351" s="157">
        <f>IFERROR($C$8:INDEX($C$8:$C$3000,COUNTIF($C$8:$C$3000,"?*")),"")</f>
        <v>0</v>
      </c>
      <c r="E1351" s="174"/>
      <c r="F1351" s="174">
        <f>--ISNUMBER(IFERROR(SEARCH('Project Costing'!#REF!,Services!I1358,1),""))</f>
        <v>0</v>
      </c>
      <c r="G1351" s="174" t="str">
        <f>IF(F1351=1,COUNTIF($F$8:F1351,1),"")</f>
        <v/>
      </c>
      <c r="H1351" s="174"/>
      <c r="I1351" s="157">
        <f>IFERROR($H$8:INDEX($H$8:$H$3000,COUNTIF($H$8:$H$3000,"?*")),"")</f>
        <v>0</v>
      </c>
    </row>
    <row r="1352" spans="1:9" x14ac:dyDescent="0.25">
      <c r="A1352" s="174">
        <f>--ISNUMBER(IFERROR(SEARCH('Project Costing'!#REF!,Services!I1359,1),""))</f>
        <v>0</v>
      </c>
      <c r="B1352" s="174" t="str">
        <f>IF(A1352=1,COUNTIF($A$8:A1352,1),"")</f>
        <v/>
      </c>
      <c r="C1352" s="174"/>
      <c r="D1352" s="157">
        <f>IFERROR($C$8:INDEX($C$8:$C$3000,COUNTIF($C$8:$C$3000,"?*")),"")</f>
        <v>0</v>
      </c>
      <c r="E1352" s="174"/>
      <c r="F1352" s="174">
        <f>--ISNUMBER(IFERROR(SEARCH('Project Costing'!#REF!,Services!I1359,1),""))</f>
        <v>0</v>
      </c>
      <c r="G1352" s="174" t="str">
        <f>IF(F1352=1,COUNTIF($F$8:F1352,1),"")</f>
        <v/>
      </c>
      <c r="H1352" s="174"/>
      <c r="I1352" s="157">
        <f>IFERROR($H$8:INDEX($H$8:$H$3000,COUNTIF($H$8:$H$3000,"?*")),"")</f>
        <v>0</v>
      </c>
    </row>
    <row r="1353" spans="1:9" x14ac:dyDescent="0.25">
      <c r="A1353" s="174">
        <f>--ISNUMBER(IFERROR(SEARCH('Project Costing'!#REF!,Services!I1360,1),""))</f>
        <v>0</v>
      </c>
      <c r="B1353" s="174" t="str">
        <f>IF(A1353=1,COUNTIF($A$8:A1353,1),"")</f>
        <v/>
      </c>
      <c r="C1353" s="174"/>
      <c r="D1353" s="157">
        <f>IFERROR($C$8:INDEX($C$8:$C$3000,COUNTIF($C$8:$C$3000,"?*")),"")</f>
        <v>0</v>
      </c>
      <c r="E1353" s="174"/>
      <c r="F1353" s="174">
        <f>--ISNUMBER(IFERROR(SEARCH('Project Costing'!#REF!,Services!I1360,1),""))</f>
        <v>0</v>
      </c>
      <c r="G1353" s="174" t="str">
        <f>IF(F1353=1,COUNTIF($F$8:F1353,1),"")</f>
        <v/>
      </c>
      <c r="H1353" s="174"/>
      <c r="I1353" s="157">
        <f>IFERROR($H$8:INDEX($H$8:$H$3000,COUNTIF($H$8:$H$3000,"?*")),"")</f>
        <v>0</v>
      </c>
    </row>
    <row r="1354" spans="1:9" x14ac:dyDescent="0.25">
      <c r="A1354" s="174">
        <f>--ISNUMBER(IFERROR(SEARCH('Project Costing'!#REF!,Services!I1361,1),""))</f>
        <v>0</v>
      </c>
      <c r="B1354" s="174" t="str">
        <f>IF(A1354=1,COUNTIF($A$8:A1354,1),"")</f>
        <v/>
      </c>
      <c r="C1354" s="174"/>
      <c r="D1354" s="157">
        <f>IFERROR($C$8:INDEX($C$8:$C$3000,COUNTIF($C$8:$C$3000,"?*")),"")</f>
        <v>0</v>
      </c>
      <c r="E1354" s="174"/>
      <c r="F1354" s="174">
        <f>--ISNUMBER(IFERROR(SEARCH('Project Costing'!#REF!,Services!I1361,1),""))</f>
        <v>0</v>
      </c>
      <c r="G1354" s="174" t="str">
        <f>IF(F1354=1,COUNTIF($F$8:F1354,1),"")</f>
        <v/>
      </c>
      <c r="H1354" s="174"/>
      <c r="I1354" s="157">
        <f>IFERROR($H$8:INDEX($H$8:$H$3000,COUNTIF($H$8:$H$3000,"?*")),"")</f>
        <v>0</v>
      </c>
    </row>
    <row r="1355" spans="1:9" x14ac:dyDescent="0.25">
      <c r="A1355" s="174">
        <f>--ISNUMBER(IFERROR(SEARCH('Project Costing'!#REF!,Services!I1362,1),""))</f>
        <v>0</v>
      </c>
      <c r="B1355" s="174" t="str">
        <f>IF(A1355=1,COUNTIF($A$8:A1355,1),"")</f>
        <v/>
      </c>
      <c r="C1355" s="174"/>
      <c r="D1355" s="157">
        <f>IFERROR($C$8:INDEX($C$8:$C$3000,COUNTIF($C$8:$C$3000,"?*")),"")</f>
        <v>0</v>
      </c>
      <c r="E1355" s="174"/>
      <c r="F1355" s="174">
        <f>--ISNUMBER(IFERROR(SEARCH('Project Costing'!#REF!,Services!I1362,1),""))</f>
        <v>0</v>
      </c>
      <c r="G1355" s="174" t="str">
        <f>IF(F1355=1,COUNTIF($F$8:F1355,1),"")</f>
        <v/>
      </c>
      <c r="H1355" s="174"/>
      <c r="I1355" s="157">
        <f>IFERROR($H$8:INDEX($H$8:$H$3000,COUNTIF($H$8:$H$3000,"?*")),"")</f>
        <v>0</v>
      </c>
    </row>
    <row r="1356" spans="1:9" x14ac:dyDescent="0.25">
      <c r="A1356" s="174">
        <f>--ISNUMBER(IFERROR(SEARCH('Project Costing'!#REF!,Services!I1363,1),""))</f>
        <v>0</v>
      </c>
      <c r="B1356" s="174" t="str">
        <f>IF(A1356=1,COUNTIF($A$8:A1356,1),"")</f>
        <v/>
      </c>
      <c r="C1356" s="174"/>
      <c r="D1356" s="157">
        <f>IFERROR($C$8:INDEX($C$8:$C$3000,COUNTIF($C$8:$C$3000,"?*")),"")</f>
        <v>0</v>
      </c>
      <c r="E1356" s="174"/>
      <c r="F1356" s="174">
        <f>--ISNUMBER(IFERROR(SEARCH('Project Costing'!#REF!,Services!I1363,1),""))</f>
        <v>0</v>
      </c>
      <c r="G1356" s="174" t="str">
        <f>IF(F1356=1,COUNTIF($F$8:F1356,1),"")</f>
        <v/>
      </c>
      <c r="H1356" s="174"/>
      <c r="I1356" s="157">
        <f>IFERROR($H$8:INDEX($H$8:$H$3000,COUNTIF($H$8:$H$3000,"?*")),"")</f>
        <v>0</v>
      </c>
    </row>
    <row r="1357" spans="1:9" x14ac:dyDescent="0.25">
      <c r="A1357" s="174">
        <f>--ISNUMBER(IFERROR(SEARCH('Project Costing'!#REF!,Services!I1364,1),""))</f>
        <v>0</v>
      </c>
      <c r="B1357" s="174" t="str">
        <f>IF(A1357=1,COUNTIF($A$8:A1357,1),"")</f>
        <v/>
      </c>
      <c r="C1357" s="174"/>
      <c r="D1357" s="157">
        <f>IFERROR($C$8:INDEX($C$8:$C$3000,COUNTIF($C$8:$C$3000,"?*")),"")</f>
        <v>0</v>
      </c>
      <c r="E1357" s="174"/>
      <c r="F1357" s="174">
        <f>--ISNUMBER(IFERROR(SEARCH('Project Costing'!#REF!,Services!I1364,1),""))</f>
        <v>0</v>
      </c>
      <c r="G1357" s="174" t="str">
        <f>IF(F1357=1,COUNTIF($F$8:F1357,1),"")</f>
        <v/>
      </c>
      <c r="H1357" s="174"/>
      <c r="I1357" s="157">
        <f>IFERROR($H$8:INDEX($H$8:$H$3000,COUNTIF($H$8:$H$3000,"?*")),"")</f>
        <v>0</v>
      </c>
    </row>
    <row r="1358" spans="1:9" x14ac:dyDescent="0.25">
      <c r="A1358" s="174">
        <f>--ISNUMBER(IFERROR(SEARCH('Project Costing'!#REF!,Services!I1365,1),""))</f>
        <v>0</v>
      </c>
      <c r="B1358" s="174" t="str">
        <f>IF(A1358=1,COUNTIF($A$8:A1358,1),"")</f>
        <v/>
      </c>
      <c r="C1358" s="174"/>
      <c r="D1358" s="157">
        <f>IFERROR($C$8:INDEX($C$8:$C$3000,COUNTIF($C$8:$C$3000,"?*")),"")</f>
        <v>0</v>
      </c>
      <c r="E1358" s="174"/>
      <c r="F1358" s="174">
        <f>--ISNUMBER(IFERROR(SEARCH('Project Costing'!#REF!,Services!I1365,1),""))</f>
        <v>0</v>
      </c>
      <c r="G1358" s="174" t="str">
        <f>IF(F1358=1,COUNTIF($F$8:F1358,1),"")</f>
        <v/>
      </c>
      <c r="H1358" s="174"/>
      <c r="I1358" s="157">
        <f>IFERROR($H$8:INDEX($H$8:$H$3000,COUNTIF($H$8:$H$3000,"?*")),"")</f>
        <v>0</v>
      </c>
    </row>
    <row r="1359" spans="1:9" x14ac:dyDescent="0.25">
      <c r="A1359" s="174">
        <f>--ISNUMBER(IFERROR(SEARCH('Project Costing'!#REF!,Services!I1366,1),""))</f>
        <v>0</v>
      </c>
      <c r="B1359" s="174" t="str">
        <f>IF(A1359=1,COUNTIF($A$8:A1359,1),"")</f>
        <v/>
      </c>
      <c r="C1359" s="174"/>
      <c r="D1359" s="157">
        <f>IFERROR($C$8:INDEX($C$8:$C$3000,COUNTIF($C$8:$C$3000,"?*")),"")</f>
        <v>0</v>
      </c>
      <c r="E1359" s="174"/>
      <c r="F1359" s="174">
        <f>--ISNUMBER(IFERROR(SEARCH('Project Costing'!#REF!,Services!I1366,1),""))</f>
        <v>0</v>
      </c>
      <c r="G1359" s="174" t="str">
        <f>IF(F1359=1,COUNTIF($F$8:F1359,1),"")</f>
        <v/>
      </c>
      <c r="H1359" s="174"/>
      <c r="I1359" s="157">
        <f>IFERROR($H$8:INDEX($H$8:$H$3000,COUNTIF($H$8:$H$3000,"?*")),"")</f>
        <v>0</v>
      </c>
    </row>
    <row r="1360" spans="1:9" x14ac:dyDescent="0.25">
      <c r="A1360" s="174">
        <f>--ISNUMBER(IFERROR(SEARCH('Project Costing'!#REF!,Services!I1367,1),""))</f>
        <v>0</v>
      </c>
      <c r="B1360" s="174" t="str">
        <f>IF(A1360=1,COUNTIF($A$8:A1360,1),"")</f>
        <v/>
      </c>
      <c r="C1360" s="174"/>
      <c r="D1360" s="157">
        <f>IFERROR($C$8:INDEX($C$8:$C$3000,COUNTIF($C$8:$C$3000,"?*")),"")</f>
        <v>0</v>
      </c>
      <c r="E1360" s="174"/>
      <c r="F1360" s="174">
        <f>--ISNUMBER(IFERROR(SEARCH('Project Costing'!#REF!,Services!I1367,1),""))</f>
        <v>0</v>
      </c>
      <c r="G1360" s="174" t="str">
        <f>IF(F1360=1,COUNTIF($F$8:F1360,1),"")</f>
        <v/>
      </c>
      <c r="H1360" s="174"/>
      <c r="I1360" s="157">
        <f>IFERROR($H$8:INDEX($H$8:$H$3000,COUNTIF($H$8:$H$3000,"?*")),"")</f>
        <v>0</v>
      </c>
    </row>
    <row r="1361" spans="1:9" x14ac:dyDescent="0.25">
      <c r="A1361" s="174">
        <f>--ISNUMBER(IFERROR(SEARCH('Project Costing'!#REF!,Services!I1368,1),""))</f>
        <v>0</v>
      </c>
      <c r="B1361" s="174" t="str">
        <f>IF(A1361=1,COUNTIF($A$8:A1361,1),"")</f>
        <v/>
      </c>
      <c r="C1361" s="174"/>
      <c r="D1361" s="157">
        <f>IFERROR($C$8:INDEX($C$8:$C$3000,COUNTIF($C$8:$C$3000,"?*")),"")</f>
        <v>0</v>
      </c>
      <c r="E1361" s="174"/>
      <c r="F1361" s="174">
        <f>--ISNUMBER(IFERROR(SEARCH('Project Costing'!#REF!,Services!I1368,1),""))</f>
        <v>0</v>
      </c>
      <c r="G1361" s="174" t="str">
        <f>IF(F1361=1,COUNTIF($F$8:F1361,1),"")</f>
        <v/>
      </c>
      <c r="H1361" s="174"/>
      <c r="I1361" s="157">
        <f>IFERROR($H$8:INDEX($H$8:$H$3000,COUNTIF($H$8:$H$3000,"?*")),"")</f>
        <v>0</v>
      </c>
    </row>
    <row r="1362" spans="1:9" x14ac:dyDescent="0.25">
      <c r="A1362" s="174">
        <f>--ISNUMBER(IFERROR(SEARCH('Project Costing'!#REF!,Services!I1369,1),""))</f>
        <v>0</v>
      </c>
      <c r="B1362" s="174" t="str">
        <f>IF(A1362=1,COUNTIF($A$8:A1362,1),"")</f>
        <v/>
      </c>
      <c r="C1362" s="174"/>
      <c r="D1362" s="157">
        <f>IFERROR($C$8:INDEX($C$8:$C$3000,COUNTIF($C$8:$C$3000,"?*")),"")</f>
        <v>0</v>
      </c>
      <c r="E1362" s="174"/>
      <c r="F1362" s="174">
        <f>--ISNUMBER(IFERROR(SEARCH('Project Costing'!#REF!,Services!I1369,1),""))</f>
        <v>0</v>
      </c>
      <c r="G1362" s="174" t="str">
        <f>IF(F1362=1,COUNTIF($F$8:F1362,1),"")</f>
        <v/>
      </c>
      <c r="H1362" s="174"/>
      <c r="I1362" s="157">
        <f>IFERROR($H$8:INDEX($H$8:$H$3000,COUNTIF($H$8:$H$3000,"?*")),"")</f>
        <v>0</v>
      </c>
    </row>
    <row r="1363" spans="1:9" x14ac:dyDescent="0.25">
      <c r="A1363" s="174">
        <f>--ISNUMBER(IFERROR(SEARCH('Project Costing'!#REF!,Services!I1370,1),""))</f>
        <v>0</v>
      </c>
      <c r="B1363" s="174" t="str">
        <f>IF(A1363=1,COUNTIF($A$8:A1363,1),"")</f>
        <v/>
      </c>
      <c r="C1363" s="174"/>
      <c r="D1363" s="157">
        <f>IFERROR($C$8:INDEX($C$8:$C$3000,COUNTIF($C$8:$C$3000,"?*")),"")</f>
        <v>0</v>
      </c>
      <c r="E1363" s="174"/>
      <c r="F1363" s="174">
        <f>--ISNUMBER(IFERROR(SEARCH('Project Costing'!#REF!,Services!I1370,1),""))</f>
        <v>0</v>
      </c>
      <c r="G1363" s="174" t="str">
        <f>IF(F1363=1,COUNTIF($F$8:F1363,1),"")</f>
        <v/>
      </c>
      <c r="H1363" s="174"/>
      <c r="I1363" s="157">
        <f>IFERROR($H$8:INDEX($H$8:$H$3000,COUNTIF($H$8:$H$3000,"?*")),"")</f>
        <v>0</v>
      </c>
    </row>
    <row r="1364" spans="1:9" x14ac:dyDescent="0.25">
      <c r="A1364" s="174">
        <f>--ISNUMBER(IFERROR(SEARCH('Project Costing'!#REF!,Services!I1371,1),""))</f>
        <v>0</v>
      </c>
      <c r="B1364" s="174" t="str">
        <f>IF(A1364=1,COUNTIF($A$8:A1364,1),"")</f>
        <v/>
      </c>
      <c r="C1364" s="174"/>
      <c r="D1364" s="157">
        <f>IFERROR($C$8:INDEX($C$8:$C$3000,COUNTIF($C$8:$C$3000,"?*")),"")</f>
        <v>0</v>
      </c>
      <c r="E1364" s="174"/>
      <c r="F1364" s="174">
        <f>--ISNUMBER(IFERROR(SEARCH('Project Costing'!#REF!,Services!I1371,1),""))</f>
        <v>0</v>
      </c>
      <c r="G1364" s="174" t="str">
        <f>IF(F1364=1,COUNTIF($F$8:F1364,1),"")</f>
        <v/>
      </c>
      <c r="H1364" s="174"/>
      <c r="I1364" s="157">
        <f>IFERROR($H$8:INDEX($H$8:$H$3000,COUNTIF($H$8:$H$3000,"?*")),"")</f>
        <v>0</v>
      </c>
    </row>
    <row r="1365" spans="1:9" x14ac:dyDescent="0.25">
      <c r="A1365" s="174">
        <f>--ISNUMBER(IFERROR(SEARCH('Project Costing'!#REF!,Services!I1372,1),""))</f>
        <v>0</v>
      </c>
      <c r="B1365" s="174" t="str">
        <f>IF(A1365=1,COUNTIF($A$8:A1365,1),"")</f>
        <v/>
      </c>
      <c r="C1365" s="174"/>
      <c r="D1365" s="157">
        <f>IFERROR($C$8:INDEX($C$8:$C$3000,COUNTIF($C$8:$C$3000,"?*")),"")</f>
        <v>0</v>
      </c>
      <c r="E1365" s="174"/>
      <c r="F1365" s="174">
        <f>--ISNUMBER(IFERROR(SEARCH('Project Costing'!#REF!,Services!I1372,1),""))</f>
        <v>0</v>
      </c>
      <c r="G1365" s="174" t="str">
        <f>IF(F1365=1,COUNTIF($F$8:F1365,1),"")</f>
        <v/>
      </c>
      <c r="H1365" s="174"/>
      <c r="I1365" s="157">
        <f>IFERROR($H$8:INDEX($H$8:$H$3000,COUNTIF($H$8:$H$3000,"?*")),"")</f>
        <v>0</v>
      </c>
    </row>
    <row r="1366" spans="1:9" x14ac:dyDescent="0.25">
      <c r="A1366" s="174">
        <f>--ISNUMBER(IFERROR(SEARCH('Project Costing'!#REF!,Services!I1373,1),""))</f>
        <v>0</v>
      </c>
      <c r="B1366" s="174" t="str">
        <f>IF(A1366=1,COUNTIF($A$8:A1366,1),"")</f>
        <v/>
      </c>
      <c r="C1366" s="174"/>
      <c r="D1366" s="157">
        <f>IFERROR($C$8:INDEX($C$8:$C$3000,COUNTIF($C$8:$C$3000,"?*")),"")</f>
        <v>0</v>
      </c>
      <c r="E1366" s="174"/>
      <c r="F1366" s="174">
        <f>--ISNUMBER(IFERROR(SEARCH('Project Costing'!#REF!,Services!I1373,1),""))</f>
        <v>0</v>
      </c>
      <c r="G1366" s="174" t="str">
        <f>IF(F1366=1,COUNTIF($F$8:F1366,1),"")</f>
        <v/>
      </c>
      <c r="H1366" s="174"/>
      <c r="I1366" s="157">
        <f>IFERROR($H$8:INDEX($H$8:$H$3000,COUNTIF($H$8:$H$3000,"?*")),"")</f>
        <v>0</v>
      </c>
    </row>
    <row r="1367" spans="1:9" x14ac:dyDescent="0.25">
      <c r="A1367" s="174">
        <f>--ISNUMBER(IFERROR(SEARCH('Project Costing'!#REF!,Services!I1374,1),""))</f>
        <v>0</v>
      </c>
      <c r="B1367" s="174" t="str">
        <f>IF(A1367=1,COUNTIF($A$8:A1367,1),"")</f>
        <v/>
      </c>
      <c r="C1367" s="174"/>
      <c r="D1367" s="157">
        <f>IFERROR($C$8:INDEX($C$8:$C$3000,COUNTIF($C$8:$C$3000,"?*")),"")</f>
        <v>0</v>
      </c>
      <c r="E1367" s="174"/>
      <c r="F1367" s="174">
        <f>--ISNUMBER(IFERROR(SEARCH('Project Costing'!#REF!,Services!I1374,1),""))</f>
        <v>0</v>
      </c>
      <c r="G1367" s="174" t="str">
        <f>IF(F1367=1,COUNTIF($F$8:F1367,1),"")</f>
        <v/>
      </c>
      <c r="H1367" s="174"/>
      <c r="I1367" s="157">
        <f>IFERROR($H$8:INDEX($H$8:$H$3000,COUNTIF($H$8:$H$3000,"?*")),"")</f>
        <v>0</v>
      </c>
    </row>
    <row r="1368" spans="1:9" x14ac:dyDescent="0.25">
      <c r="A1368" s="174">
        <f>--ISNUMBER(IFERROR(SEARCH('Project Costing'!#REF!,Services!I1375,1),""))</f>
        <v>0</v>
      </c>
      <c r="B1368" s="174" t="str">
        <f>IF(A1368=1,COUNTIF($A$8:A1368,1),"")</f>
        <v/>
      </c>
      <c r="C1368" s="174"/>
      <c r="D1368" s="157">
        <f>IFERROR($C$8:INDEX($C$8:$C$3000,COUNTIF($C$8:$C$3000,"?*")),"")</f>
        <v>0</v>
      </c>
      <c r="E1368" s="174"/>
      <c r="F1368" s="174">
        <f>--ISNUMBER(IFERROR(SEARCH('Project Costing'!#REF!,Services!I1375,1),""))</f>
        <v>0</v>
      </c>
      <c r="G1368" s="174" t="str">
        <f>IF(F1368=1,COUNTIF($F$8:F1368,1),"")</f>
        <v/>
      </c>
      <c r="H1368" s="174"/>
      <c r="I1368" s="157">
        <f>IFERROR($H$8:INDEX($H$8:$H$3000,COUNTIF($H$8:$H$3000,"?*")),"")</f>
        <v>0</v>
      </c>
    </row>
    <row r="1369" spans="1:9" x14ac:dyDescent="0.25">
      <c r="A1369" s="174">
        <f>--ISNUMBER(IFERROR(SEARCH('Project Costing'!#REF!,Services!I1376,1),""))</f>
        <v>0</v>
      </c>
      <c r="B1369" s="174" t="str">
        <f>IF(A1369=1,COUNTIF($A$8:A1369,1),"")</f>
        <v/>
      </c>
      <c r="C1369" s="174"/>
      <c r="D1369" s="157">
        <f>IFERROR($C$8:INDEX($C$8:$C$3000,COUNTIF($C$8:$C$3000,"?*")),"")</f>
        <v>0</v>
      </c>
      <c r="E1369" s="174"/>
      <c r="F1369" s="174">
        <f>--ISNUMBER(IFERROR(SEARCH('Project Costing'!#REF!,Services!I1376,1),""))</f>
        <v>0</v>
      </c>
      <c r="G1369" s="174" t="str">
        <f>IF(F1369=1,COUNTIF($F$8:F1369,1),"")</f>
        <v/>
      </c>
      <c r="H1369" s="174"/>
      <c r="I1369" s="157">
        <f>IFERROR($H$8:INDEX($H$8:$H$3000,COUNTIF($H$8:$H$3000,"?*")),"")</f>
        <v>0</v>
      </c>
    </row>
    <row r="1370" spans="1:9" x14ac:dyDescent="0.25">
      <c r="A1370" s="174">
        <f>--ISNUMBER(IFERROR(SEARCH('Project Costing'!#REF!,Services!I1377,1),""))</f>
        <v>0</v>
      </c>
      <c r="B1370" s="174" t="str">
        <f>IF(A1370=1,COUNTIF($A$8:A1370,1),"")</f>
        <v/>
      </c>
      <c r="C1370" s="174"/>
      <c r="D1370" s="157">
        <f>IFERROR($C$8:INDEX($C$8:$C$3000,COUNTIF($C$8:$C$3000,"?*")),"")</f>
        <v>0</v>
      </c>
      <c r="E1370" s="174"/>
      <c r="F1370" s="174">
        <f>--ISNUMBER(IFERROR(SEARCH('Project Costing'!#REF!,Services!I1377,1),""))</f>
        <v>0</v>
      </c>
      <c r="G1370" s="174" t="str">
        <f>IF(F1370=1,COUNTIF($F$8:F1370,1),"")</f>
        <v/>
      </c>
      <c r="H1370" s="174"/>
      <c r="I1370" s="157">
        <f>IFERROR($H$8:INDEX($H$8:$H$3000,COUNTIF($H$8:$H$3000,"?*")),"")</f>
        <v>0</v>
      </c>
    </row>
    <row r="1371" spans="1:9" x14ac:dyDescent="0.25">
      <c r="A1371" s="174">
        <f>--ISNUMBER(IFERROR(SEARCH('Project Costing'!#REF!,Services!I1378,1),""))</f>
        <v>0</v>
      </c>
      <c r="B1371" s="174" t="str">
        <f>IF(A1371=1,COUNTIF($A$8:A1371,1),"")</f>
        <v/>
      </c>
      <c r="C1371" s="174"/>
      <c r="D1371" s="157">
        <f>IFERROR($C$8:INDEX($C$8:$C$3000,COUNTIF($C$8:$C$3000,"?*")),"")</f>
        <v>0</v>
      </c>
      <c r="E1371" s="174"/>
      <c r="F1371" s="174">
        <f>--ISNUMBER(IFERROR(SEARCH('Project Costing'!#REF!,Services!I1378,1),""))</f>
        <v>0</v>
      </c>
      <c r="G1371" s="174" t="str">
        <f>IF(F1371=1,COUNTIF($F$8:F1371,1),"")</f>
        <v/>
      </c>
      <c r="H1371" s="174"/>
      <c r="I1371" s="157">
        <f>IFERROR($H$8:INDEX($H$8:$H$3000,COUNTIF($H$8:$H$3000,"?*")),"")</f>
        <v>0</v>
      </c>
    </row>
    <row r="1372" spans="1:9" x14ac:dyDescent="0.25">
      <c r="A1372" s="174">
        <f>--ISNUMBER(IFERROR(SEARCH('Project Costing'!#REF!,Services!I1379,1),""))</f>
        <v>0</v>
      </c>
      <c r="B1372" s="174" t="str">
        <f>IF(A1372=1,COUNTIF($A$8:A1372,1),"")</f>
        <v/>
      </c>
      <c r="C1372" s="174"/>
      <c r="D1372" s="157">
        <f>IFERROR($C$8:INDEX($C$8:$C$3000,COUNTIF($C$8:$C$3000,"?*")),"")</f>
        <v>0</v>
      </c>
      <c r="E1372" s="174"/>
      <c r="F1372" s="174">
        <f>--ISNUMBER(IFERROR(SEARCH('Project Costing'!#REF!,Services!I1379,1),""))</f>
        <v>0</v>
      </c>
      <c r="G1372" s="174" t="str">
        <f>IF(F1372=1,COUNTIF($F$8:F1372,1),"")</f>
        <v/>
      </c>
      <c r="H1372" s="174"/>
      <c r="I1372" s="157">
        <f>IFERROR($H$8:INDEX($H$8:$H$3000,COUNTIF($H$8:$H$3000,"?*")),"")</f>
        <v>0</v>
      </c>
    </row>
    <row r="1373" spans="1:9" x14ac:dyDescent="0.25">
      <c r="A1373" s="174">
        <f>--ISNUMBER(IFERROR(SEARCH('Project Costing'!#REF!,Services!I1380,1),""))</f>
        <v>0</v>
      </c>
      <c r="B1373" s="174" t="str">
        <f>IF(A1373=1,COUNTIF($A$8:A1373,1),"")</f>
        <v/>
      </c>
      <c r="C1373" s="174"/>
      <c r="D1373" s="157">
        <f>IFERROR($C$8:INDEX($C$8:$C$3000,COUNTIF($C$8:$C$3000,"?*")),"")</f>
        <v>0</v>
      </c>
      <c r="E1373" s="174"/>
      <c r="F1373" s="174">
        <f>--ISNUMBER(IFERROR(SEARCH('Project Costing'!#REF!,Services!I1380,1),""))</f>
        <v>0</v>
      </c>
      <c r="G1373" s="174" t="str">
        <f>IF(F1373=1,COUNTIF($F$8:F1373,1),"")</f>
        <v/>
      </c>
      <c r="H1373" s="174"/>
      <c r="I1373" s="157">
        <f>IFERROR($H$8:INDEX($H$8:$H$3000,COUNTIF($H$8:$H$3000,"?*")),"")</f>
        <v>0</v>
      </c>
    </row>
    <row r="1374" spans="1:9" x14ac:dyDescent="0.25">
      <c r="A1374" s="174">
        <f>--ISNUMBER(IFERROR(SEARCH('Project Costing'!#REF!,Services!I1381,1),""))</f>
        <v>0</v>
      </c>
      <c r="B1374" s="174" t="str">
        <f>IF(A1374=1,COUNTIF($A$8:A1374,1),"")</f>
        <v/>
      </c>
      <c r="C1374" s="174"/>
      <c r="D1374" s="157">
        <f>IFERROR($C$8:INDEX($C$8:$C$3000,COUNTIF($C$8:$C$3000,"?*")),"")</f>
        <v>0</v>
      </c>
      <c r="E1374" s="174"/>
      <c r="F1374" s="174">
        <f>--ISNUMBER(IFERROR(SEARCH('Project Costing'!#REF!,Services!I1381,1),""))</f>
        <v>0</v>
      </c>
      <c r="G1374" s="174" t="str">
        <f>IF(F1374=1,COUNTIF($F$8:F1374,1),"")</f>
        <v/>
      </c>
      <c r="H1374" s="174"/>
      <c r="I1374" s="157">
        <f>IFERROR($H$8:INDEX($H$8:$H$3000,COUNTIF($H$8:$H$3000,"?*")),"")</f>
        <v>0</v>
      </c>
    </row>
    <row r="1375" spans="1:9" x14ac:dyDescent="0.25">
      <c r="A1375" s="174">
        <f>--ISNUMBER(IFERROR(SEARCH('Project Costing'!#REF!,Services!I1382,1),""))</f>
        <v>0</v>
      </c>
      <c r="B1375" s="174" t="str">
        <f>IF(A1375=1,COUNTIF($A$8:A1375,1),"")</f>
        <v/>
      </c>
      <c r="C1375" s="174"/>
      <c r="D1375" s="157">
        <f>IFERROR($C$8:INDEX($C$8:$C$3000,COUNTIF($C$8:$C$3000,"?*")),"")</f>
        <v>0</v>
      </c>
      <c r="E1375" s="174"/>
      <c r="F1375" s="174">
        <f>--ISNUMBER(IFERROR(SEARCH('Project Costing'!#REF!,Services!I1382,1),""))</f>
        <v>0</v>
      </c>
      <c r="G1375" s="174" t="str">
        <f>IF(F1375=1,COUNTIF($F$8:F1375,1),"")</f>
        <v/>
      </c>
      <c r="H1375" s="174"/>
      <c r="I1375" s="157">
        <f>IFERROR($H$8:INDEX($H$8:$H$3000,COUNTIF($H$8:$H$3000,"?*")),"")</f>
        <v>0</v>
      </c>
    </row>
    <row r="1376" spans="1:9" x14ac:dyDescent="0.25">
      <c r="A1376" s="174">
        <f>--ISNUMBER(IFERROR(SEARCH('Project Costing'!#REF!,Services!I1383,1),""))</f>
        <v>0</v>
      </c>
      <c r="B1376" s="174" t="str">
        <f>IF(A1376=1,COUNTIF($A$8:A1376,1),"")</f>
        <v/>
      </c>
      <c r="C1376" s="174"/>
      <c r="D1376" s="157">
        <f>IFERROR($C$8:INDEX($C$8:$C$3000,COUNTIF($C$8:$C$3000,"?*")),"")</f>
        <v>0</v>
      </c>
      <c r="E1376" s="174"/>
      <c r="F1376" s="174">
        <f>--ISNUMBER(IFERROR(SEARCH('Project Costing'!#REF!,Services!I1383,1),""))</f>
        <v>0</v>
      </c>
      <c r="G1376" s="174" t="str">
        <f>IF(F1376=1,COUNTIF($F$8:F1376,1),"")</f>
        <v/>
      </c>
      <c r="H1376" s="174"/>
      <c r="I1376" s="157">
        <f>IFERROR($H$8:INDEX($H$8:$H$3000,COUNTIF($H$8:$H$3000,"?*")),"")</f>
        <v>0</v>
      </c>
    </row>
    <row r="1377" spans="1:9" x14ac:dyDescent="0.25">
      <c r="A1377" s="174">
        <f>--ISNUMBER(IFERROR(SEARCH('Project Costing'!#REF!,Services!I1384,1),""))</f>
        <v>0</v>
      </c>
      <c r="B1377" s="174" t="str">
        <f>IF(A1377=1,COUNTIF($A$8:A1377,1),"")</f>
        <v/>
      </c>
      <c r="C1377" s="174"/>
      <c r="D1377" s="157">
        <f>IFERROR($C$8:INDEX($C$8:$C$3000,COUNTIF($C$8:$C$3000,"?*")),"")</f>
        <v>0</v>
      </c>
      <c r="E1377" s="174"/>
      <c r="F1377" s="174">
        <f>--ISNUMBER(IFERROR(SEARCH('Project Costing'!#REF!,Services!I1384,1),""))</f>
        <v>0</v>
      </c>
      <c r="G1377" s="174" t="str">
        <f>IF(F1377=1,COUNTIF($F$8:F1377,1),"")</f>
        <v/>
      </c>
      <c r="H1377" s="174"/>
      <c r="I1377" s="157">
        <f>IFERROR($H$8:INDEX($H$8:$H$3000,COUNTIF($H$8:$H$3000,"?*")),"")</f>
        <v>0</v>
      </c>
    </row>
    <row r="1378" spans="1:9" x14ac:dyDescent="0.25">
      <c r="A1378" s="174">
        <f>--ISNUMBER(IFERROR(SEARCH('Project Costing'!#REF!,Services!I1385,1),""))</f>
        <v>0</v>
      </c>
      <c r="B1378" s="174" t="str">
        <f>IF(A1378=1,COUNTIF($A$8:A1378,1),"")</f>
        <v/>
      </c>
      <c r="C1378" s="174"/>
      <c r="D1378" s="157">
        <f>IFERROR($C$8:INDEX($C$8:$C$3000,COUNTIF($C$8:$C$3000,"?*")),"")</f>
        <v>0</v>
      </c>
      <c r="E1378" s="174"/>
      <c r="F1378" s="174">
        <f>--ISNUMBER(IFERROR(SEARCH('Project Costing'!#REF!,Services!I1385,1),""))</f>
        <v>0</v>
      </c>
      <c r="G1378" s="174" t="str">
        <f>IF(F1378=1,COUNTIF($F$8:F1378,1),"")</f>
        <v/>
      </c>
      <c r="H1378" s="174"/>
      <c r="I1378" s="157">
        <f>IFERROR($H$8:INDEX($H$8:$H$3000,COUNTIF($H$8:$H$3000,"?*")),"")</f>
        <v>0</v>
      </c>
    </row>
    <row r="1379" spans="1:9" x14ac:dyDescent="0.25">
      <c r="A1379" s="174">
        <f>--ISNUMBER(IFERROR(SEARCH('Project Costing'!#REF!,Services!I1386,1),""))</f>
        <v>0</v>
      </c>
      <c r="B1379" s="174" t="str">
        <f>IF(A1379=1,COUNTIF($A$8:A1379,1),"")</f>
        <v/>
      </c>
      <c r="C1379" s="174"/>
      <c r="D1379" s="157">
        <f>IFERROR($C$8:INDEX($C$8:$C$3000,COUNTIF($C$8:$C$3000,"?*")),"")</f>
        <v>0</v>
      </c>
      <c r="E1379" s="174"/>
      <c r="F1379" s="174">
        <f>--ISNUMBER(IFERROR(SEARCH('Project Costing'!#REF!,Services!I1386,1),""))</f>
        <v>0</v>
      </c>
      <c r="G1379" s="174" t="str">
        <f>IF(F1379=1,COUNTIF($F$8:F1379,1),"")</f>
        <v/>
      </c>
      <c r="H1379" s="174"/>
      <c r="I1379" s="157">
        <f>IFERROR($H$8:INDEX($H$8:$H$3000,COUNTIF($H$8:$H$3000,"?*")),"")</f>
        <v>0</v>
      </c>
    </row>
    <row r="1380" spans="1:9" x14ac:dyDescent="0.25">
      <c r="A1380" s="174">
        <f>--ISNUMBER(IFERROR(SEARCH('Project Costing'!#REF!,Services!I1387,1),""))</f>
        <v>0</v>
      </c>
      <c r="B1380" s="174" t="str">
        <f>IF(A1380=1,COUNTIF($A$8:A1380,1),"")</f>
        <v/>
      </c>
      <c r="C1380" s="174"/>
      <c r="D1380" s="157">
        <f>IFERROR($C$8:INDEX($C$8:$C$3000,COUNTIF($C$8:$C$3000,"?*")),"")</f>
        <v>0</v>
      </c>
      <c r="E1380" s="174"/>
      <c r="F1380" s="174">
        <f>--ISNUMBER(IFERROR(SEARCH('Project Costing'!#REF!,Services!I1387,1),""))</f>
        <v>0</v>
      </c>
      <c r="G1380" s="174" t="str">
        <f>IF(F1380=1,COUNTIF($F$8:F1380,1),"")</f>
        <v/>
      </c>
      <c r="H1380" s="174"/>
      <c r="I1380" s="157">
        <f>IFERROR($H$8:INDEX($H$8:$H$3000,COUNTIF($H$8:$H$3000,"?*")),"")</f>
        <v>0</v>
      </c>
    </row>
    <row r="1381" spans="1:9" x14ac:dyDescent="0.25">
      <c r="A1381" s="174">
        <f>--ISNUMBER(IFERROR(SEARCH('Project Costing'!#REF!,Services!I1388,1),""))</f>
        <v>0</v>
      </c>
      <c r="B1381" s="174" t="str">
        <f>IF(A1381=1,COUNTIF($A$8:A1381,1),"")</f>
        <v/>
      </c>
      <c r="C1381" s="174"/>
      <c r="D1381" s="157">
        <f>IFERROR($C$8:INDEX($C$8:$C$3000,COUNTIF($C$8:$C$3000,"?*")),"")</f>
        <v>0</v>
      </c>
      <c r="E1381" s="174"/>
      <c r="F1381" s="174">
        <f>--ISNUMBER(IFERROR(SEARCH('Project Costing'!#REF!,Services!I1388,1),""))</f>
        <v>0</v>
      </c>
      <c r="G1381" s="174" t="str">
        <f>IF(F1381=1,COUNTIF($F$8:F1381,1),"")</f>
        <v/>
      </c>
      <c r="H1381" s="174"/>
      <c r="I1381" s="157">
        <f>IFERROR($H$8:INDEX($H$8:$H$3000,COUNTIF($H$8:$H$3000,"?*")),"")</f>
        <v>0</v>
      </c>
    </row>
    <row r="1382" spans="1:9" x14ac:dyDescent="0.25">
      <c r="A1382" s="174">
        <f>--ISNUMBER(IFERROR(SEARCH('Project Costing'!#REF!,Services!I1389,1),""))</f>
        <v>0</v>
      </c>
      <c r="B1382" s="174" t="str">
        <f>IF(A1382=1,COUNTIF($A$8:A1382,1),"")</f>
        <v/>
      </c>
      <c r="C1382" s="174"/>
      <c r="D1382" s="157">
        <f>IFERROR($C$8:INDEX($C$8:$C$3000,COUNTIF($C$8:$C$3000,"?*")),"")</f>
        <v>0</v>
      </c>
      <c r="E1382" s="174"/>
      <c r="F1382" s="174">
        <f>--ISNUMBER(IFERROR(SEARCH('Project Costing'!#REF!,Services!I1389,1),""))</f>
        <v>0</v>
      </c>
      <c r="G1382" s="174" t="str">
        <f>IF(F1382=1,COUNTIF($F$8:F1382,1),"")</f>
        <v/>
      </c>
      <c r="H1382" s="174"/>
      <c r="I1382" s="157">
        <f>IFERROR($H$8:INDEX($H$8:$H$3000,COUNTIF($H$8:$H$3000,"?*")),"")</f>
        <v>0</v>
      </c>
    </row>
    <row r="1383" spans="1:9" x14ac:dyDescent="0.25">
      <c r="A1383" s="174">
        <f>--ISNUMBER(IFERROR(SEARCH('Project Costing'!#REF!,Services!I1390,1),""))</f>
        <v>0</v>
      </c>
      <c r="B1383" s="174" t="str">
        <f>IF(A1383=1,COUNTIF($A$8:A1383,1),"")</f>
        <v/>
      </c>
      <c r="C1383" s="174"/>
      <c r="D1383" s="157">
        <f>IFERROR($C$8:INDEX($C$8:$C$3000,COUNTIF($C$8:$C$3000,"?*")),"")</f>
        <v>0</v>
      </c>
      <c r="E1383" s="174"/>
      <c r="F1383" s="174">
        <f>--ISNUMBER(IFERROR(SEARCH('Project Costing'!#REF!,Services!I1390,1),""))</f>
        <v>0</v>
      </c>
      <c r="G1383" s="174" t="str">
        <f>IF(F1383=1,COUNTIF($F$8:F1383,1),"")</f>
        <v/>
      </c>
      <c r="H1383" s="174"/>
      <c r="I1383" s="157">
        <f>IFERROR($H$8:INDEX($H$8:$H$3000,COUNTIF($H$8:$H$3000,"?*")),"")</f>
        <v>0</v>
      </c>
    </row>
    <row r="1384" spans="1:9" x14ac:dyDescent="0.25">
      <c r="A1384" s="174">
        <f>--ISNUMBER(IFERROR(SEARCH('Project Costing'!#REF!,Services!I1391,1),""))</f>
        <v>0</v>
      </c>
      <c r="B1384" s="174" t="str">
        <f>IF(A1384=1,COUNTIF($A$8:A1384,1),"")</f>
        <v/>
      </c>
      <c r="C1384" s="174"/>
      <c r="D1384" s="157">
        <f>IFERROR($C$8:INDEX($C$8:$C$3000,COUNTIF($C$8:$C$3000,"?*")),"")</f>
        <v>0</v>
      </c>
      <c r="E1384" s="174"/>
      <c r="F1384" s="174">
        <f>--ISNUMBER(IFERROR(SEARCH('Project Costing'!#REF!,Services!I1391,1),""))</f>
        <v>0</v>
      </c>
      <c r="G1384" s="174" t="str">
        <f>IF(F1384=1,COUNTIF($F$8:F1384,1),"")</f>
        <v/>
      </c>
      <c r="H1384" s="174"/>
      <c r="I1384" s="157">
        <f>IFERROR($H$8:INDEX($H$8:$H$3000,COUNTIF($H$8:$H$3000,"?*")),"")</f>
        <v>0</v>
      </c>
    </row>
    <row r="1385" spans="1:9" x14ac:dyDescent="0.25">
      <c r="A1385" s="174">
        <f>--ISNUMBER(IFERROR(SEARCH('Project Costing'!#REF!,Services!I1392,1),""))</f>
        <v>0</v>
      </c>
      <c r="B1385" s="174" t="str">
        <f>IF(A1385=1,COUNTIF($A$8:A1385,1),"")</f>
        <v/>
      </c>
      <c r="C1385" s="174"/>
      <c r="D1385" s="157">
        <f>IFERROR($C$8:INDEX($C$8:$C$3000,COUNTIF($C$8:$C$3000,"?*")),"")</f>
        <v>0</v>
      </c>
      <c r="E1385" s="174"/>
      <c r="F1385" s="174">
        <f>--ISNUMBER(IFERROR(SEARCH('Project Costing'!#REF!,Services!I1392,1),""))</f>
        <v>0</v>
      </c>
      <c r="G1385" s="174" t="str">
        <f>IF(F1385=1,COUNTIF($F$8:F1385,1),"")</f>
        <v/>
      </c>
      <c r="H1385" s="174"/>
      <c r="I1385" s="157">
        <f>IFERROR($H$8:INDEX($H$8:$H$3000,COUNTIF($H$8:$H$3000,"?*")),"")</f>
        <v>0</v>
      </c>
    </row>
    <row r="1386" spans="1:9" x14ac:dyDescent="0.25">
      <c r="A1386" s="174">
        <f>--ISNUMBER(IFERROR(SEARCH('Project Costing'!#REF!,Services!I1393,1),""))</f>
        <v>0</v>
      </c>
      <c r="B1386" s="174" t="str">
        <f>IF(A1386=1,COUNTIF($A$8:A1386,1),"")</f>
        <v/>
      </c>
      <c r="C1386" s="174"/>
      <c r="D1386" s="157">
        <f>IFERROR($C$8:INDEX($C$8:$C$3000,COUNTIF($C$8:$C$3000,"?*")),"")</f>
        <v>0</v>
      </c>
      <c r="E1386" s="174"/>
      <c r="F1386" s="174">
        <f>--ISNUMBER(IFERROR(SEARCH('Project Costing'!#REF!,Services!I1393,1),""))</f>
        <v>0</v>
      </c>
      <c r="G1386" s="174" t="str">
        <f>IF(F1386=1,COUNTIF($F$8:F1386,1),"")</f>
        <v/>
      </c>
      <c r="H1386" s="174"/>
      <c r="I1386" s="157">
        <f>IFERROR($H$8:INDEX($H$8:$H$3000,COUNTIF($H$8:$H$3000,"?*")),"")</f>
        <v>0</v>
      </c>
    </row>
    <row r="1387" spans="1:9" x14ac:dyDescent="0.25">
      <c r="A1387" s="174">
        <f>--ISNUMBER(IFERROR(SEARCH('Project Costing'!#REF!,Services!I1394,1),""))</f>
        <v>0</v>
      </c>
      <c r="B1387" s="174" t="str">
        <f>IF(A1387=1,COUNTIF($A$8:A1387,1),"")</f>
        <v/>
      </c>
      <c r="C1387" s="174"/>
      <c r="D1387" s="157">
        <f>IFERROR($C$8:INDEX($C$8:$C$3000,COUNTIF($C$8:$C$3000,"?*")),"")</f>
        <v>0</v>
      </c>
      <c r="E1387" s="174"/>
      <c r="F1387" s="174">
        <f>--ISNUMBER(IFERROR(SEARCH('Project Costing'!#REF!,Services!I1394,1),""))</f>
        <v>0</v>
      </c>
      <c r="G1387" s="174" t="str">
        <f>IF(F1387=1,COUNTIF($F$8:F1387,1),"")</f>
        <v/>
      </c>
      <c r="H1387" s="174"/>
      <c r="I1387" s="157">
        <f>IFERROR($H$8:INDEX($H$8:$H$3000,COUNTIF($H$8:$H$3000,"?*")),"")</f>
        <v>0</v>
      </c>
    </row>
    <row r="1388" spans="1:9" x14ac:dyDescent="0.25">
      <c r="A1388" s="174">
        <f>--ISNUMBER(IFERROR(SEARCH('Project Costing'!#REF!,Services!I1395,1),""))</f>
        <v>0</v>
      </c>
      <c r="B1388" s="174" t="str">
        <f>IF(A1388=1,COUNTIF($A$8:A1388,1),"")</f>
        <v/>
      </c>
      <c r="C1388" s="174"/>
      <c r="D1388" s="157">
        <f>IFERROR($C$8:INDEX($C$8:$C$3000,COUNTIF($C$8:$C$3000,"?*")),"")</f>
        <v>0</v>
      </c>
      <c r="E1388" s="174"/>
      <c r="F1388" s="174">
        <f>--ISNUMBER(IFERROR(SEARCH('Project Costing'!#REF!,Services!I1395,1),""))</f>
        <v>0</v>
      </c>
      <c r="G1388" s="174" t="str">
        <f>IF(F1388=1,COUNTIF($F$8:F1388,1),"")</f>
        <v/>
      </c>
      <c r="H1388" s="174"/>
      <c r="I1388" s="157">
        <f>IFERROR($H$8:INDEX($H$8:$H$3000,COUNTIF($H$8:$H$3000,"?*")),"")</f>
        <v>0</v>
      </c>
    </row>
    <row r="1389" spans="1:9" x14ac:dyDescent="0.25">
      <c r="A1389" s="174">
        <f>--ISNUMBER(IFERROR(SEARCH('Project Costing'!#REF!,Services!I1396,1),""))</f>
        <v>0</v>
      </c>
      <c r="B1389" s="174" t="str">
        <f>IF(A1389=1,COUNTIF($A$8:A1389,1),"")</f>
        <v/>
      </c>
      <c r="C1389" s="174"/>
      <c r="D1389" s="157">
        <f>IFERROR($C$8:INDEX($C$8:$C$3000,COUNTIF($C$8:$C$3000,"?*")),"")</f>
        <v>0</v>
      </c>
      <c r="E1389" s="174"/>
      <c r="F1389" s="174">
        <f>--ISNUMBER(IFERROR(SEARCH('Project Costing'!#REF!,Services!I1396,1),""))</f>
        <v>0</v>
      </c>
      <c r="G1389" s="174" t="str">
        <f>IF(F1389=1,COUNTIF($F$8:F1389,1),"")</f>
        <v/>
      </c>
      <c r="H1389" s="174"/>
      <c r="I1389" s="157">
        <f>IFERROR($H$8:INDEX($H$8:$H$3000,COUNTIF($H$8:$H$3000,"?*")),"")</f>
        <v>0</v>
      </c>
    </row>
    <row r="1390" spans="1:9" x14ac:dyDescent="0.25">
      <c r="A1390" s="174">
        <f>--ISNUMBER(IFERROR(SEARCH('Project Costing'!#REF!,Services!I1397,1),""))</f>
        <v>0</v>
      </c>
      <c r="B1390" s="174" t="str">
        <f>IF(A1390=1,COUNTIF($A$8:A1390,1),"")</f>
        <v/>
      </c>
      <c r="C1390" s="174"/>
      <c r="D1390" s="157">
        <f>IFERROR($C$8:INDEX($C$8:$C$3000,COUNTIF($C$8:$C$3000,"?*")),"")</f>
        <v>0</v>
      </c>
      <c r="E1390" s="174"/>
      <c r="F1390" s="174">
        <f>--ISNUMBER(IFERROR(SEARCH('Project Costing'!#REF!,Services!I1397,1),""))</f>
        <v>0</v>
      </c>
      <c r="G1390" s="174" t="str">
        <f>IF(F1390=1,COUNTIF($F$8:F1390,1),"")</f>
        <v/>
      </c>
      <c r="H1390" s="174"/>
      <c r="I1390" s="157">
        <f>IFERROR($H$8:INDEX($H$8:$H$3000,COUNTIF($H$8:$H$3000,"?*")),"")</f>
        <v>0</v>
      </c>
    </row>
    <row r="1391" spans="1:9" x14ac:dyDescent="0.25">
      <c r="A1391" s="174">
        <f>--ISNUMBER(IFERROR(SEARCH('Project Costing'!#REF!,Services!I1398,1),""))</f>
        <v>0</v>
      </c>
      <c r="B1391" s="174" t="str">
        <f>IF(A1391=1,COUNTIF($A$8:A1391,1),"")</f>
        <v/>
      </c>
      <c r="C1391" s="174"/>
      <c r="D1391" s="157">
        <f>IFERROR($C$8:INDEX($C$8:$C$3000,COUNTIF($C$8:$C$3000,"?*")),"")</f>
        <v>0</v>
      </c>
      <c r="E1391" s="174"/>
      <c r="F1391" s="174">
        <f>--ISNUMBER(IFERROR(SEARCH('Project Costing'!#REF!,Services!I1398,1),""))</f>
        <v>0</v>
      </c>
      <c r="G1391" s="174" t="str">
        <f>IF(F1391=1,COUNTIF($F$8:F1391,1),"")</f>
        <v/>
      </c>
      <c r="H1391" s="174"/>
      <c r="I1391" s="157">
        <f>IFERROR($H$8:INDEX($H$8:$H$3000,COUNTIF($H$8:$H$3000,"?*")),"")</f>
        <v>0</v>
      </c>
    </row>
    <row r="1392" spans="1:9" x14ac:dyDescent="0.25">
      <c r="A1392" s="174">
        <f>--ISNUMBER(IFERROR(SEARCH('Project Costing'!#REF!,Services!I1399,1),""))</f>
        <v>0</v>
      </c>
      <c r="B1392" s="174" t="str">
        <f>IF(A1392=1,COUNTIF($A$8:A1392,1),"")</f>
        <v/>
      </c>
      <c r="C1392" s="174"/>
      <c r="D1392" s="157">
        <f>IFERROR($C$8:INDEX($C$8:$C$3000,COUNTIF($C$8:$C$3000,"?*")),"")</f>
        <v>0</v>
      </c>
      <c r="E1392" s="174"/>
      <c r="F1392" s="174">
        <f>--ISNUMBER(IFERROR(SEARCH('Project Costing'!#REF!,Services!I1399,1),""))</f>
        <v>0</v>
      </c>
      <c r="G1392" s="174" t="str">
        <f>IF(F1392=1,COUNTIF($F$8:F1392,1),"")</f>
        <v/>
      </c>
      <c r="H1392" s="174"/>
      <c r="I1392" s="157">
        <f>IFERROR($H$8:INDEX($H$8:$H$3000,COUNTIF($H$8:$H$3000,"?*")),"")</f>
        <v>0</v>
      </c>
    </row>
    <row r="1393" spans="1:9" x14ac:dyDescent="0.25">
      <c r="A1393" s="174">
        <f>--ISNUMBER(IFERROR(SEARCH('Project Costing'!#REF!,Services!I1400,1),""))</f>
        <v>0</v>
      </c>
      <c r="B1393" s="174" t="str">
        <f>IF(A1393=1,COUNTIF($A$8:A1393,1),"")</f>
        <v/>
      </c>
      <c r="C1393" s="174"/>
      <c r="D1393" s="157">
        <f>IFERROR($C$8:INDEX($C$8:$C$3000,COUNTIF($C$8:$C$3000,"?*")),"")</f>
        <v>0</v>
      </c>
      <c r="E1393" s="174"/>
      <c r="F1393" s="174">
        <f>--ISNUMBER(IFERROR(SEARCH('Project Costing'!#REF!,Services!I1400,1),""))</f>
        <v>0</v>
      </c>
      <c r="G1393" s="174" t="str">
        <f>IF(F1393=1,COUNTIF($F$8:F1393,1),"")</f>
        <v/>
      </c>
      <c r="H1393" s="174"/>
      <c r="I1393" s="157">
        <f>IFERROR($H$8:INDEX($H$8:$H$3000,COUNTIF($H$8:$H$3000,"?*")),"")</f>
        <v>0</v>
      </c>
    </row>
    <row r="1394" spans="1:9" x14ac:dyDescent="0.25">
      <c r="A1394" s="174">
        <f>--ISNUMBER(IFERROR(SEARCH('Project Costing'!#REF!,Services!I1401,1),""))</f>
        <v>0</v>
      </c>
      <c r="B1394" s="174" t="str">
        <f>IF(A1394=1,COUNTIF($A$8:A1394,1),"")</f>
        <v/>
      </c>
      <c r="C1394" s="174"/>
      <c r="D1394" s="157">
        <f>IFERROR($C$8:INDEX($C$8:$C$3000,COUNTIF($C$8:$C$3000,"?*")),"")</f>
        <v>0</v>
      </c>
      <c r="E1394" s="174"/>
      <c r="F1394" s="174">
        <f>--ISNUMBER(IFERROR(SEARCH('Project Costing'!#REF!,Services!I1401,1),""))</f>
        <v>0</v>
      </c>
      <c r="G1394" s="174" t="str">
        <f>IF(F1394=1,COUNTIF($F$8:F1394,1),"")</f>
        <v/>
      </c>
      <c r="H1394" s="174"/>
      <c r="I1394" s="157">
        <f>IFERROR($H$8:INDEX($H$8:$H$3000,COUNTIF($H$8:$H$3000,"?*")),"")</f>
        <v>0</v>
      </c>
    </row>
    <row r="1395" spans="1:9" x14ac:dyDescent="0.25">
      <c r="A1395" s="174">
        <f>--ISNUMBER(IFERROR(SEARCH('Project Costing'!#REF!,Services!I1402,1),""))</f>
        <v>0</v>
      </c>
      <c r="B1395" s="174" t="str">
        <f>IF(A1395=1,COUNTIF($A$8:A1395,1),"")</f>
        <v/>
      </c>
      <c r="C1395" s="174"/>
      <c r="D1395" s="157">
        <f>IFERROR($C$8:INDEX($C$8:$C$3000,COUNTIF($C$8:$C$3000,"?*")),"")</f>
        <v>0</v>
      </c>
      <c r="E1395" s="174"/>
      <c r="F1395" s="174">
        <f>--ISNUMBER(IFERROR(SEARCH('Project Costing'!#REF!,Services!I1402,1),""))</f>
        <v>0</v>
      </c>
      <c r="G1395" s="174" t="str">
        <f>IF(F1395=1,COUNTIF($F$8:F1395,1),"")</f>
        <v/>
      </c>
      <c r="H1395" s="174"/>
      <c r="I1395" s="157">
        <f>IFERROR($H$8:INDEX($H$8:$H$3000,COUNTIF($H$8:$H$3000,"?*")),"")</f>
        <v>0</v>
      </c>
    </row>
    <row r="1396" spans="1:9" x14ac:dyDescent="0.25">
      <c r="A1396" s="174">
        <f>--ISNUMBER(IFERROR(SEARCH('Project Costing'!#REF!,Services!I1403,1),""))</f>
        <v>0</v>
      </c>
      <c r="B1396" s="174" t="str">
        <f>IF(A1396=1,COUNTIF($A$8:A1396,1),"")</f>
        <v/>
      </c>
      <c r="C1396" s="174"/>
      <c r="D1396" s="157">
        <f>IFERROR($C$8:INDEX($C$8:$C$3000,COUNTIF($C$8:$C$3000,"?*")),"")</f>
        <v>0</v>
      </c>
      <c r="E1396" s="174"/>
      <c r="F1396" s="174">
        <f>--ISNUMBER(IFERROR(SEARCH('Project Costing'!#REF!,Services!I1403,1),""))</f>
        <v>0</v>
      </c>
      <c r="G1396" s="174" t="str">
        <f>IF(F1396=1,COUNTIF($F$8:F1396,1),"")</f>
        <v/>
      </c>
      <c r="H1396" s="174"/>
      <c r="I1396" s="157">
        <f>IFERROR($H$8:INDEX($H$8:$H$3000,COUNTIF($H$8:$H$3000,"?*")),"")</f>
        <v>0</v>
      </c>
    </row>
    <row r="1397" spans="1:9" x14ac:dyDescent="0.25">
      <c r="A1397" s="174">
        <f>--ISNUMBER(IFERROR(SEARCH('Project Costing'!#REF!,Services!I1404,1),""))</f>
        <v>0</v>
      </c>
      <c r="B1397" s="174" t="str">
        <f>IF(A1397=1,COUNTIF($A$8:A1397,1),"")</f>
        <v/>
      </c>
      <c r="C1397" s="174"/>
      <c r="D1397" s="157">
        <f>IFERROR($C$8:INDEX($C$8:$C$3000,COUNTIF($C$8:$C$3000,"?*")),"")</f>
        <v>0</v>
      </c>
      <c r="E1397" s="174"/>
      <c r="F1397" s="174">
        <f>--ISNUMBER(IFERROR(SEARCH('Project Costing'!#REF!,Services!I1404,1),""))</f>
        <v>0</v>
      </c>
      <c r="G1397" s="174" t="str">
        <f>IF(F1397=1,COUNTIF($F$8:F1397,1),"")</f>
        <v/>
      </c>
      <c r="H1397" s="174"/>
      <c r="I1397" s="157">
        <f>IFERROR($H$8:INDEX($H$8:$H$3000,COUNTIF($H$8:$H$3000,"?*")),"")</f>
        <v>0</v>
      </c>
    </row>
    <row r="1398" spans="1:9" x14ac:dyDescent="0.25">
      <c r="A1398" s="174">
        <f>--ISNUMBER(IFERROR(SEARCH('Project Costing'!#REF!,Services!I1405,1),""))</f>
        <v>0</v>
      </c>
      <c r="B1398" s="174" t="str">
        <f>IF(A1398=1,COUNTIF($A$8:A1398,1),"")</f>
        <v/>
      </c>
      <c r="C1398" s="174"/>
      <c r="D1398" s="157">
        <f>IFERROR($C$8:INDEX($C$8:$C$3000,COUNTIF($C$8:$C$3000,"?*")),"")</f>
        <v>0</v>
      </c>
      <c r="E1398" s="174"/>
      <c r="F1398" s="174">
        <f>--ISNUMBER(IFERROR(SEARCH('Project Costing'!#REF!,Services!I1405,1),""))</f>
        <v>0</v>
      </c>
      <c r="G1398" s="174" t="str">
        <f>IF(F1398=1,COUNTIF($F$8:F1398,1),"")</f>
        <v/>
      </c>
      <c r="H1398" s="174"/>
      <c r="I1398" s="157">
        <f>IFERROR($H$8:INDEX($H$8:$H$3000,COUNTIF($H$8:$H$3000,"?*")),"")</f>
        <v>0</v>
      </c>
    </row>
    <row r="1399" spans="1:9" x14ac:dyDescent="0.25">
      <c r="A1399" s="174">
        <f>--ISNUMBER(IFERROR(SEARCH('Project Costing'!#REF!,Services!I1406,1),""))</f>
        <v>0</v>
      </c>
      <c r="B1399" s="174" t="str">
        <f>IF(A1399=1,COUNTIF($A$8:A1399,1),"")</f>
        <v/>
      </c>
      <c r="C1399" s="174"/>
      <c r="D1399" s="157">
        <f>IFERROR($C$8:INDEX($C$8:$C$3000,COUNTIF($C$8:$C$3000,"?*")),"")</f>
        <v>0</v>
      </c>
      <c r="E1399" s="174"/>
      <c r="F1399" s="174">
        <f>--ISNUMBER(IFERROR(SEARCH('Project Costing'!#REF!,Services!I1406,1),""))</f>
        <v>0</v>
      </c>
      <c r="G1399" s="174" t="str">
        <f>IF(F1399=1,COUNTIF($F$8:F1399,1),"")</f>
        <v/>
      </c>
      <c r="H1399" s="174"/>
      <c r="I1399" s="157">
        <f>IFERROR($H$8:INDEX($H$8:$H$3000,COUNTIF($H$8:$H$3000,"?*")),"")</f>
        <v>0</v>
      </c>
    </row>
    <row r="1400" spans="1:9" x14ac:dyDescent="0.25">
      <c r="A1400" s="174">
        <f>--ISNUMBER(IFERROR(SEARCH('Project Costing'!#REF!,Services!I1407,1),""))</f>
        <v>0</v>
      </c>
      <c r="B1400" s="174" t="str">
        <f>IF(A1400=1,COUNTIF($A$8:A1400,1),"")</f>
        <v/>
      </c>
      <c r="C1400" s="174"/>
      <c r="D1400" s="157">
        <f>IFERROR($C$8:INDEX($C$8:$C$3000,COUNTIF($C$8:$C$3000,"?*")),"")</f>
        <v>0</v>
      </c>
      <c r="E1400" s="174"/>
      <c r="F1400" s="174">
        <f>--ISNUMBER(IFERROR(SEARCH('Project Costing'!#REF!,Services!I1407,1),""))</f>
        <v>0</v>
      </c>
      <c r="G1400" s="174" t="str">
        <f>IF(F1400=1,COUNTIF($F$8:F1400,1),"")</f>
        <v/>
      </c>
      <c r="H1400" s="174"/>
      <c r="I1400" s="157">
        <f>IFERROR($H$8:INDEX($H$8:$H$3000,COUNTIF($H$8:$H$3000,"?*")),"")</f>
        <v>0</v>
      </c>
    </row>
    <row r="1401" spans="1:9" x14ac:dyDescent="0.25">
      <c r="A1401" s="174">
        <f>--ISNUMBER(IFERROR(SEARCH('Project Costing'!#REF!,Services!I1408,1),""))</f>
        <v>0</v>
      </c>
      <c r="B1401" s="174" t="str">
        <f>IF(A1401=1,COUNTIF($A$8:A1401,1),"")</f>
        <v/>
      </c>
      <c r="C1401" s="174"/>
      <c r="D1401" s="157">
        <f>IFERROR($C$8:INDEX($C$8:$C$3000,COUNTIF($C$8:$C$3000,"?*")),"")</f>
        <v>0</v>
      </c>
      <c r="E1401" s="174"/>
      <c r="F1401" s="174">
        <f>--ISNUMBER(IFERROR(SEARCH('Project Costing'!#REF!,Services!I1408,1),""))</f>
        <v>0</v>
      </c>
      <c r="G1401" s="174" t="str">
        <f>IF(F1401=1,COUNTIF($F$8:F1401,1),"")</f>
        <v/>
      </c>
      <c r="H1401" s="174"/>
      <c r="I1401" s="157">
        <f>IFERROR($H$8:INDEX($H$8:$H$3000,COUNTIF($H$8:$H$3000,"?*")),"")</f>
        <v>0</v>
      </c>
    </row>
    <row r="1402" spans="1:9" x14ac:dyDescent="0.25">
      <c r="A1402" s="174">
        <f>--ISNUMBER(IFERROR(SEARCH('Project Costing'!#REF!,Services!I1409,1),""))</f>
        <v>0</v>
      </c>
      <c r="B1402" s="174" t="str">
        <f>IF(A1402=1,COUNTIF($A$8:A1402,1),"")</f>
        <v/>
      </c>
      <c r="C1402" s="174"/>
      <c r="D1402" s="157">
        <f>IFERROR($C$8:INDEX($C$8:$C$3000,COUNTIF($C$8:$C$3000,"?*")),"")</f>
        <v>0</v>
      </c>
      <c r="E1402" s="174"/>
      <c r="F1402" s="174">
        <f>--ISNUMBER(IFERROR(SEARCH('Project Costing'!#REF!,Services!I1409,1),""))</f>
        <v>0</v>
      </c>
      <c r="G1402" s="174" t="str">
        <f>IF(F1402=1,COUNTIF($F$8:F1402,1),"")</f>
        <v/>
      </c>
      <c r="H1402" s="174"/>
      <c r="I1402" s="157">
        <f>IFERROR($H$8:INDEX($H$8:$H$3000,COUNTIF($H$8:$H$3000,"?*")),"")</f>
        <v>0</v>
      </c>
    </row>
    <row r="1403" spans="1:9" x14ac:dyDescent="0.25">
      <c r="A1403" s="174">
        <f>--ISNUMBER(IFERROR(SEARCH('Project Costing'!#REF!,Services!I1410,1),""))</f>
        <v>0</v>
      </c>
      <c r="B1403" s="174" t="str">
        <f>IF(A1403=1,COUNTIF($A$8:A1403,1),"")</f>
        <v/>
      </c>
      <c r="C1403" s="174"/>
      <c r="D1403" s="157">
        <f>IFERROR($C$8:INDEX($C$8:$C$3000,COUNTIF($C$8:$C$3000,"?*")),"")</f>
        <v>0</v>
      </c>
      <c r="E1403" s="174"/>
      <c r="F1403" s="174">
        <f>--ISNUMBER(IFERROR(SEARCH('Project Costing'!#REF!,Services!I1410,1),""))</f>
        <v>0</v>
      </c>
      <c r="G1403" s="174" t="str">
        <f>IF(F1403=1,COUNTIF($F$8:F1403,1),"")</f>
        <v/>
      </c>
      <c r="H1403" s="174"/>
      <c r="I1403" s="157">
        <f>IFERROR($H$8:INDEX($H$8:$H$3000,COUNTIF($H$8:$H$3000,"?*")),"")</f>
        <v>0</v>
      </c>
    </row>
    <row r="1404" spans="1:9" x14ac:dyDescent="0.25">
      <c r="A1404" s="174">
        <f>--ISNUMBER(IFERROR(SEARCH('Project Costing'!#REF!,Services!I1411,1),""))</f>
        <v>0</v>
      </c>
      <c r="B1404" s="174" t="str">
        <f>IF(A1404=1,COUNTIF($A$8:A1404,1),"")</f>
        <v/>
      </c>
      <c r="C1404" s="174"/>
      <c r="D1404" s="157">
        <f>IFERROR($C$8:INDEX($C$8:$C$3000,COUNTIF($C$8:$C$3000,"?*")),"")</f>
        <v>0</v>
      </c>
      <c r="E1404" s="174"/>
      <c r="F1404" s="174">
        <f>--ISNUMBER(IFERROR(SEARCH('Project Costing'!#REF!,Services!I1411,1),""))</f>
        <v>0</v>
      </c>
      <c r="G1404" s="174" t="str">
        <f>IF(F1404=1,COUNTIF($F$8:F1404,1),"")</f>
        <v/>
      </c>
      <c r="H1404" s="174"/>
      <c r="I1404" s="157">
        <f>IFERROR($H$8:INDEX($H$8:$H$3000,COUNTIF($H$8:$H$3000,"?*")),"")</f>
        <v>0</v>
      </c>
    </row>
    <row r="1405" spans="1:9" x14ac:dyDescent="0.25">
      <c r="A1405" s="174">
        <f>--ISNUMBER(IFERROR(SEARCH('Project Costing'!#REF!,Services!I1412,1),""))</f>
        <v>0</v>
      </c>
      <c r="B1405" s="174" t="str">
        <f>IF(A1405=1,COUNTIF($A$8:A1405,1),"")</f>
        <v/>
      </c>
      <c r="C1405" s="174"/>
      <c r="D1405" s="157">
        <f>IFERROR($C$8:INDEX($C$8:$C$3000,COUNTIF($C$8:$C$3000,"?*")),"")</f>
        <v>0</v>
      </c>
      <c r="E1405" s="174"/>
      <c r="F1405" s="174">
        <f>--ISNUMBER(IFERROR(SEARCH('Project Costing'!#REF!,Services!I1412,1),""))</f>
        <v>0</v>
      </c>
      <c r="G1405" s="174" t="str">
        <f>IF(F1405=1,COUNTIF($F$8:F1405,1),"")</f>
        <v/>
      </c>
      <c r="H1405" s="174"/>
      <c r="I1405" s="157">
        <f>IFERROR($H$8:INDEX($H$8:$H$3000,COUNTIF($H$8:$H$3000,"?*")),"")</f>
        <v>0</v>
      </c>
    </row>
    <row r="1406" spans="1:9" x14ac:dyDescent="0.25">
      <c r="A1406" s="174">
        <f>--ISNUMBER(IFERROR(SEARCH('Project Costing'!#REF!,Services!I1413,1),""))</f>
        <v>0</v>
      </c>
      <c r="B1406" s="174" t="str">
        <f>IF(A1406=1,COUNTIF($A$8:A1406,1),"")</f>
        <v/>
      </c>
      <c r="C1406" s="174"/>
      <c r="D1406" s="157">
        <f>IFERROR($C$8:INDEX($C$8:$C$3000,COUNTIF($C$8:$C$3000,"?*")),"")</f>
        <v>0</v>
      </c>
      <c r="E1406" s="174"/>
      <c r="F1406" s="174">
        <f>--ISNUMBER(IFERROR(SEARCH('Project Costing'!#REF!,Services!I1413,1),""))</f>
        <v>0</v>
      </c>
      <c r="G1406" s="174" t="str">
        <f>IF(F1406=1,COUNTIF($F$8:F1406,1),"")</f>
        <v/>
      </c>
      <c r="H1406" s="174"/>
      <c r="I1406" s="157">
        <f>IFERROR($H$8:INDEX($H$8:$H$3000,COUNTIF($H$8:$H$3000,"?*")),"")</f>
        <v>0</v>
      </c>
    </row>
    <row r="1407" spans="1:9" x14ac:dyDescent="0.25">
      <c r="A1407" s="174">
        <f>--ISNUMBER(IFERROR(SEARCH('Project Costing'!#REF!,Services!I1414,1),""))</f>
        <v>0</v>
      </c>
      <c r="B1407" s="174" t="str">
        <f>IF(A1407=1,COUNTIF($A$8:A1407,1),"")</f>
        <v/>
      </c>
      <c r="C1407" s="174"/>
      <c r="D1407" s="157">
        <f>IFERROR($C$8:INDEX($C$8:$C$3000,COUNTIF($C$8:$C$3000,"?*")),"")</f>
        <v>0</v>
      </c>
      <c r="E1407" s="174"/>
      <c r="F1407" s="174">
        <f>--ISNUMBER(IFERROR(SEARCH('Project Costing'!#REF!,Services!I1414,1),""))</f>
        <v>0</v>
      </c>
      <c r="G1407" s="174" t="str">
        <f>IF(F1407=1,COUNTIF($F$8:F1407,1),"")</f>
        <v/>
      </c>
      <c r="H1407" s="174"/>
      <c r="I1407" s="157">
        <f>IFERROR($H$8:INDEX($H$8:$H$3000,COUNTIF($H$8:$H$3000,"?*")),"")</f>
        <v>0</v>
      </c>
    </row>
    <row r="1408" spans="1:9" x14ac:dyDescent="0.25">
      <c r="A1408" s="174">
        <f>--ISNUMBER(IFERROR(SEARCH('Project Costing'!#REF!,Services!I1415,1),""))</f>
        <v>0</v>
      </c>
      <c r="B1408" s="174" t="str">
        <f>IF(A1408=1,COUNTIF($A$8:A1408,1),"")</f>
        <v/>
      </c>
      <c r="C1408" s="174"/>
      <c r="D1408" s="157">
        <f>IFERROR($C$8:INDEX($C$8:$C$3000,COUNTIF($C$8:$C$3000,"?*")),"")</f>
        <v>0</v>
      </c>
      <c r="E1408" s="174"/>
      <c r="F1408" s="174">
        <f>--ISNUMBER(IFERROR(SEARCH('Project Costing'!#REF!,Services!I1415,1),""))</f>
        <v>0</v>
      </c>
      <c r="G1408" s="174" t="str">
        <f>IF(F1408=1,COUNTIF($F$8:F1408,1),"")</f>
        <v/>
      </c>
      <c r="H1408" s="174"/>
      <c r="I1408" s="157">
        <f>IFERROR($H$8:INDEX($H$8:$H$3000,COUNTIF($H$8:$H$3000,"?*")),"")</f>
        <v>0</v>
      </c>
    </row>
    <row r="1409" spans="1:9" x14ac:dyDescent="0.25">
      <c r="A1409" s="174">
        <f>--ISNUMBER(IFERROR(SEARCH('Project Costing'!#REF!,Services!I1416,1),""))</f>
        <v>0</v>
      </c>
      <c r="B1409" s="174" t="str">
        <f>IF(A1409=1,COUNTIF($A$8:A1409,1),"")</f>
        <v/>
      </c>
      <c r="C1409" s="174"/>
      <c r="D1409" s="157">
        <f>IFERROR($C$8:INDEX($C$8:$C$3000,COUNTIF($C$8:$C$3000,"?*")),"")</f>
        <v>0</v>
      </c>
      <c r="E1409" s="174"/>
      <c r="F1409" s="174">
        <f>--ISNUMBER(IFERROR(SEARCH('Project Costing'!#REF!,Services!I1416,1),""))</f>
        <v>0</v>
      </c>
      <c r="G1409" s="174" t="str">
        <f>IF(F1409=1,COUNTIF($F$8:F1409,1),"")</f>
        <v/>
      </c>
      <c r="H1409" s="174"/>
      <c r="I1409" s="157">
        <f>IFERROR($H$8:INDEX($H$8:$H$3000,COUNTIF($H$8:$H$3000,"?*")),"")</f>
        <v>0</v>
      </c>
    </row>
    <row r="1410" spans="1:9" x14ac:dyDescent="0.25">
      <c r="A1410" s="174">
        <f>--ISNUMBER(IFERROR(SEARCH('Project Costing'!#REF!,Services!I1417,1),""))</f>
        <v>0</v>
      </c>
      <c r="B1410" s="174" t="str">
        <f>IF(A1410=1,COUNTIF($A$8:A1410,1),"")</f>
        <v/>
      </c>
      <c r="C1410" s="174"/>
      <c r="D1410" s="157">
        <f>IFERROR($C$8:INDEX($C$8:$C$3000,COUNTIF($C$8:$C$3000,"?*")),"")</f>
        <v>0</v>
      </c>
      <c r="E1410" s="174"/>
      <c r="F1410" s="174">
        <f>--ISNUMBER(IFERROR(SEARCH('Project Costing'!#REF!,Services!I1417,1),""))</f>
        <v>0</v>
      </c>
      <c r="G1410" s="174" t="str">
        <f>IF(F1410=1,COUNTIF($F$8:F1410,1),"")</f>
        <v/>
      </c>
      <c r="H1410" s="174"/>
      <c r="I1410" s="157">
        <f>IFERROR($H$8:INDEX($H$8:$H$3000,COUNTIF($H$8:$H$3000,"?*")),"")</f>
        <v>0</v>
      </c>
    </row>
    <row r="1411" spans="1:9" x14ac:dyDescent="0.25">
      <c r="A1411" s="174">
        <f>--ISNUMBER(IFERROR(SEARCH('Project Costing'!#REF!,Services!I1418,1),""))</f>
        <v>0</v>
      </c>
      <c r="B1411" s="174" t="str">
        <f>IF(A1411=1,COUNTIF($A$8:A1411,1),"")</f>
        <v/>
      </c>
      <c r="C1411" s="174"/>
      <c r="D1411" s="157">
        <f>IFERROR($C$8:INDEX($C$8:$C$3000,COUNTIF($C$8:$C$3000,"?*")),"")</f>
        <v>0</v>
      </c>
      <c r="E1411" s="174"/>
      <c r="F1411" s="174">
        <f>--ISNUMBER(IFERROR(SEARCH('Project Costing'!#REF!,Services!I1418,1),""))</f>
        <v>0</v>
      </c>
      <c r="G1411" s="174" t="str">
        <f>IF(F1411=1,COUNTIF($F$8:F1411,1),"")</f>
        <v/>
      </c>
      <c r="H1411" s="174"/>
      <c r="I1411" s="157">
        <f>IFERROR($H$8:INDEX($H$8:$H$3000,COUNTIF($H$8:$H$3000,"?*")),"")</f>
        <v>0</v>
      </c>
    </row>
    <row r="1412" spans="1:9" x14ac:dyDescent="0.25">
      <c r="A1412" s="174">
        <f>--ISNUMBER(IFERROR(SEARCH('Project Costing'!#REF!,Services!I1419,1),""))</f>
        <v>0</v>
      </c>
      <c r="B1412" s="174" t="str">
        <f>IF(A1412=1,COUNTIF($A$8:A1412,1),"")</f>
        <v/>
      </c>
      <c r="C1412" s="174"/>
      <c r="D1412" s="157">
        <f>IFERROR($C$8:INDEX($C$8:$C$3000,COUNTIF($C$8:$C$3000,"?*")),"")</f>
        <v>0</v>
      </c>
      <c r="E1412" s="174"/>
      <c r="F1412" s="174">
        <f>--ISNUMBER(IFERROR(SEARCH('Project Costing'!#REF!,Services!I1419,1),""))</f>
        <v>0</v>
      </c>
      <c r="G1412" s="174" t="str">
        <f>IF(F1412=1,COUNTIF($F$8:F1412,1),"")</f>
        <v/>
      </c>
      <c r="H1412" s="174"/>
      <c r="I1412" s="157">
        <f>IFERROR($H$8:INDEX($H$8:$H$3000,COUNTIF($H$8:$H$3000,"?*")),"")</f>
        <v>0</v>
      </c>
    </row>
    <row r="1413" spans="1:9" x14ac:dyDescent="0.25">
      <c r="A1413" s="174">
        <f>--ISNUMBER(IFERROR(SEARCH('Project Costing'!#REF!,Services!I1420,1),""))</f>
        <v>0</v>
      </c>
      <c r="B1413" s="174" t="str">
        <f>IF(A1413=1,COUNTIF($A$8:A1413,1),"")</f>
        <v/>
      </c>
      <c r="C1413" s="174"/>
      <c r="D1413" s="157">
        <f>IFERROR($C$8:INDEX($C$8:$C$3000,COUNTIF($C$8:$C$3000,"?*")),"")</f>
        <v>0</v>
      </c>
      <c r="E1413" s="174"/>
      <c r="F1413" s="174">
        <f>--ISNUMBER(IFERROR(SEARCH('Project Costing'!#REF!,Services!I1420,1),""))</f>
        <v>0</v>
      </c>
      <c r="G1413" s="174" t="str">
        <f>IF(F1413=1,COUNTIF($F$8:F1413,1),"")</f>
        <v/>
      </c>
      <c r="H1413" s="174"/>
      <c r="I1413" s="157">
        <f>IFERROR($H$8:INDEX($H$8:$H$3000,COUNTIF($H$8:$H$3000,"?*")),"")</f>
        <v>0</v>
      </c>
    </row>
    <row r="1414" spans="1:9" x14ac:dyDescent="0.25">
      <c r="A1414" s="174">
        <f>--ISNUMBER(IFERROR(SEARCH('Project Costing'!#REF!,Services!I1421,1),""))</f>
        <v>0</v>
      </c>
      <c r="B1414" s="174" t="str">
        <f>IF(A1414=1,COUNTIF($A$8:A1414,1),"")</f>
        <v/>
      </c>
      <c r="C1414" s="174"/>
      <c r="D1414" s="157">
        <f>IFERROR($C$8:INDEX($C$8:$C$3000,COUNTIF($C$8:$C$3000,"?*")),"")</f>
        <v>0</v>
      </c>
      <c r="E1414" s="174"/>
      <c r="F1414" s="174">
        <f>--ISNUMBER(IFERROR(SEARCH('Project Costing'!#REF!,Services!I1421,1),""))</f>
        <v>0</v>
      </c>
      <c r="G1414" s="174" t="str">
        <f>IF(F1414=1,COUNTIF($F$8:F1414,1),"")</f>
        <v/>
      </c>
      <c r="H1414" s="174"/>
      <c r="I1414" s="157">
        <f>IFERROR($H$8:INDEX($H$8:$H$3000,COUNTIF($H$8:$H$3000,"?*")),"")</f>
        <v>0</v>
      </c>
    </row>
    <row r="1415" spans="1:9" x14ac:dyDescent="0.25">
      <c r="A1415" s="174">
        <f>--ISNUMBER(IFERROR(SEARCH('Project Costing'!#REF!,Services!I1422,1),""))</f>
        <v>0</v>
      </c>
      <c r="B1415" s="174" t="str">
        <f>IF(A1415=1,COUNTIF($A$8:A1415,1),"")</f>
        <v/>
      </c>
      <c r="C1415" s="174"/>
      <c r="D1415" s="157">
        <f>IFERROR($C$8:INDEX($C$8:$C$3000,COUNTIF($C$8:$C$3000,"?*")),"")</f>
        <v>0</v>
      </c>
      <c r="E1415" s="174"/>
      <c r="F1415" s="174">
        <f>--ISNUMBER(IFERROR(SEARCH('Project Costing'!#REF!,Services!I1422,1),""))</f>
        <v>0</v>
      </c>
      <c r="G1415" s="174" t="str">
        <f>IF(F1415=1,COUNTIF($F$8:F1415,1),"")</f>
        <v/>
      </c>
      <c r="H1415" s="174"/>
      <c r="I1415" s="157">
        <f>IFERROR($H$8:INDEX($H$8:$H$3000,COUNTIF($H$8:$H$3000,"?*")),"")</f>
        <v>0</v>
      </c>
    </row>
    <row r="1416" spans="1:9" x14ac:dyDescent="0.25">
      <c r="A1416" s="174">
        <f>--ISNUMBER(IFERROR(SEARCH('Project Costing'!#REF!,Services!I1423,1),""))</f>
        <v>0</v>
      </c>
      <c r="B1416" s="174" t="str">
        <f>IF(A1416=1,COUNTIF($A$8:A1416,1),"")</f>
        <v/>
      </c>
      <c r="C1416" s="174"/>
      <c r="D1416" s="157">
        <f>IFERROR($C$8:INDEX($C$8:$C$3000,COUNTIF($C$8:$C$3000,"?*")),"")</f>
        <v>0</v>
      </c>
      <c r="E1416" s="174"/>
      <c r="F1416" s="174">
        <f>--ISNUMBER(IFERROR(SEARCH('Project Costing'!#REF!,Services!I1423,1),""))</f>
        <v>0</v>
      </c>
      <c r="G1416" s="174" t="str">
        <f>IF(F1416=1,COUNTIF($F$8:F1416,1),"")</f>
        <v/>
      </c>
      <c r="H1416" s="174"/>
      <c r="I1416" s="157">
        <f>IFERROR($H$8:INDEX($H$8:$H$3000,COUNTIF($H$8:$H$3000,"?*")),"")</f>
        <v>0</v>
      </c>
    </row>
    <row r="1417" spans="1:9" x14ac:dyDescent="0.25">
      <c r="A1417" s="174">
        <f>--ISNUMBER(IFERROR(SEARCH('Project Costing'!#REF!,Services!I1424,1),""))</f>
        <v>0</v>
      </c>
      <c r="B1417" s="174" t="str">
        <f>IF(A1417=1,COUNTIF($A$8:A1417,1),"")</f>
        <v/>
      </c>
      <c r="C1417" s="174"/>
      <c r="D1417" s="157">
        <f>IFERROR($C$8:INDEX($C$8:$C$3000,COUNTIF($C$8:$C$3000,"?*")),"")</f>
        <v>0</v>
      </c>
      <c r="E1417" s="174"/>
      <c r="F1417" s="174">
        <f>--ISNUMBER(IFERROR(SEARCH('Project Costing'!#REF!,Services!I1424,1),""))</f>
        <v>0</v>
      </c>
      <c r="G1417" s="174" t="str">
        <f>IF(F1417=1,COUNTIF($F$8:F1417,1),"")</f>
        <v/>
      </c>
      <c r="H1417" s="174"/>
      <c r="I1417" s="157">
        <f>IFERROR($H$8:INDEX($H$8:$H$3000,COUNTIF($H$8:$H$3000,"?*")),"")</f>
        <v>0</v>
      </c>
    </row>
    <row r="1418" spans="1:9" x14ac:dyDescent="0.25">
      <c r="A1418" s="174">
        <f>--ISNUMBER(IFERROR(SEARCH('Project Costing'!#REF!,Services!I1425,1),""))</f>
        <v>0</v>
      </c>
      <c r="B1418" s="174" t="str">
        <f>IF(A1418=1,COUNTIF($A$8:A1418,1),"")</f>
        <v/>
      </c>
      <c r="C1418" s="174"/>
      <c r="D1418" s="157">
        <f>IFERROR($C$8:INDEX($C$8:$C$3000,COUNTIF($C$8:$C$3000,"?*")),"")</f>
        <v>0</v>
      </c>
      <c r="E1418" s="174"/>
      <c r="F1418" s="174">
        <f>--ISNUMBER(IFERROR(SEARCH('Project Costing'!#REF!,Services!I1425,1),""))</f>
        <v>0</v>
      </c>
      <c r="G1418" s="174" t="str">
        <f>IF(F1418=1,COUNTIF($F$8:F1418,1),"")</f>
        <v/>
      </c>
      <c r="H1418" s="174"/>
      <c r="I1418" s="157">
        <f>IFERROR($H$8:INDEX($H$8:$H$3000,COUNTIF($H$8:$H$3000,"?*")),"")</f>
        <v>0</v>
      </c>
    </row>
    <row r="1419" spans="1:9" x14ac:dyDescent="0.25">
      <c r="A1419" s="174">
        <f>--ISNUMBER(IFERROR(SEARCH('Project Costing'!#REF!,Services!I1426,1),""))</f>
        <v>0</v>
      </c>
      <c r="B1419" s="174" t="str">
        <f>IF(A1419=1,COUNTIF($A$8:A1419,1),"")</f>
        <v/>
      </c>
      <c r="C1419" s="174"/>
      <c r="D1419" s="157">
        <f>IFERROR($C$8:INDEX($C$8:$C$3000,COUNTIF($C$8:$C$3000,"?*")),"")</f>
        <v>0</v>
      </c>
      <c r="E1419" s="174"/>
      <c r="F1419" s="174">
        <f>--ISNUMBER(IFERROR(SEARCH('Project Costing'!#REF!,Services!I1426,1),""))</f>
        <v>0</v>
      </c>
      <c r="G1419" s="174" t="str">
        <f>IF(F1419=1,COUNTIF($F$8:F1419,1),"")</f>
        <v/>
      </c>
      <c r="H1419" s="174"/>
      <c r="I1419" s="157">
        <f>IFERROR($H$8:INDEX($H$8:$H$3000,COUNTIF($H$8:$H$3000,"?*")),"")</f>
        <v>0</v>
      </c>
    </row>
    <row r="1420" spans="1:9" x14ac:dyDescent="0.25">
      <c r="A1420" s="174">
        <f>--ISNUMBER(IFERROR(SEARCH('Project Costing'!#REF!,Services!I1427,1),""))</f>
        <v>0</v>
      </c>
      <c r="B1420" s="174" t="str">
        <f>IF(A1420=1,COUNTIF($A$8:A1420,1),"")</f>
        <v/>
      </c>
      <c r="C1420" s="174"/>
      <c r="D1420" s="157">
        <f>IFERROR($C$8:INDEX($C$8:$C$3000,COUNTIF($C$8:$C$3000,"?*")),"")</f>
        <v>0</v>
      </c>
      <c r="E1420" s="174"/>
      <c r="F1420" s="174">
        <f>--ISNUMBER(IFERROR(SEARCH('Project Costing'!#REF!,Services!I1427,1),""))</f>
        <v>0</v>
      </c>
      <c r="G1420" s="174" t="str">
        <f>IF(F1420=1,COUNTIF($F$8:F1420,1),"")</f>
        <v/>
      </c>
      <c r="H1420" s="174"/>
      <c r="I1420" s="157">
        <f>IFERROR($H$8:INDEX($H$8:$H$3000,COUNTIF($H$8:$H$3000,"?*")),"")</f>
        <v>0</v>
      </c>
    </row>
    <row r="1421" spans="1:9" x14ac:dyDescent="0.25">
      <c r="A1421" s="174">
        <f>--ISNUMBER(IFERROR(SEARCH('Project Costing'!#REF!,Services!I1428,1),""))</f>
        <v>0</v>
      </c>
      <c r="B1421" s="174" t="str">
        <f>IF(A1421=1,COUNTIF($A$8:A1421,1),"")</f>
        <v/>
      </c>
      <c r="C1421" s="174"/>
      <c r="D1421" s="157">
        <f>IFERROR($C$8:INDEX($C$8:$C$3000,COUNTIF($C$8:$C$3000,"?*")),"")</f>
        <v>0</v>
      </c>
      <c r="E1421" s="174"/>
      <c r="F1421" s="174">
        <f>--ISNUMBER(IFERROR(SEARCH('Project Costing'!#REF!,Services!I1428,1),""))</f>
        <v>0</v>
      </c>
      <c r="G1421" s="174" t="str">
        <f>IF(F1421=1,COUNTIF($F$8:F1421,1),"")</f>
        <v/>
      </c>
      <c r="H1421" s="174"/>
      <c r="I1421" s="157">
        <f>IFERROR($H$8:INDEX($H$8:$H$3000,COUNTIF($H$8:$H$3000,"?*")),"")</f>
        <v>0</v>
      </c>
    </row>
    <row r="1422" spans="1:9" x14ac:dyDescent="0.25">
      <c r="A1422" s="174">
        <f>--ISNUMBER(IFERROR(SEARCH('Project Costing'!#REF!,Services!I1429,1),""))</f>
        <v>0</v>
      </c>
      <c r="B1422" s="174" t="str">
        <f>IF(A1422=1,COUNTIF($A$8:A1422,1),"")</f>
        <v/>
      </c>
      <c r="C1422" s="174"/>
      <c r="D1422" s="157">
        <f>IFERROR($C$8:INDEX($C$8:$C$3000,COUNTIF($C$8:$C$3000,"?*")),"")</f>
        <v>0</v>
      </c>
      <c r="E1422" s="174"/>
      <c r="F1422" s="174">
        <f>--ISNUMBER(IFERROR(SEARCH('Project Costing'!#REF!,Services!I1429,1),""))</f>
        <v>0</v>
      </c>
      <c r="G1422" s="174" t="str">
        <f>IF(F1422=1,COUNTIF($F$8:F1422,1),"")</f>
        <v/>
      </c>
      <c r="H1422" s="174"/>
      <c r="I1422" s="157">
        <f>IFERROR($H$8:INDEX($H$8:$H$3000,COUNTIF($H$8:$H$3000,"?*")),"")</f>
        <v>0</v>
      </c>
    </row>
    <row r="1423" spans="1:9" x14ac:dyDescent="0.25">
      <c r="A1423" s="174">
        <f>--ISNUMBER(IFERROR(SEARCH('Project Costing'!#REF!,Services!I1430,1),""))</f>
        <v>0</v>
      </c>
      <c r="B1423" s="174" t="str">
        <f>IF(A1423=1,COUNTIF($A$8:A1423,1),"")</f>
        <v/>
      </c>
      <c r="C1423" s="174"/>
      <c r="D1423" s="157">
        <f>IFERROR($C$8:INDEX($C$8:$C$3000,COUNTIF($C$8:$C$3000,"?*")),"")</f>
        <v>0</v>
      </c>
      <c r="E1423" s="174"/>
      <c r="F1423" s="174">
        <f>--ISNUMBER(IFERROR(SEARCH('Project Costing'!#REF!,Services!I1430,1),""))</f>
        <v>0</v>
      </c>
      <c r="G1423" s="174" t="str">
        <f>IF(F1423=1,COUNTIF($F$8:F1423,1),"")</f>
        <v/>
      </c>
      <c r="H1423" s="174"/>
      <c r="I1423" s="157">
        <f>IFERROR($H$8:INDEX($H$8:$H$3000,COUNTIF($H$8:$H$3000,"?*")),"")</f>
        <v>0</v>
      </c>
    </row>
    <row r="1424" spans="1:9" x14ac:dyDescent="0.25">
      <c r="A1424" s="174">
        <f>--ISNUMBER(IFERROR(SEARCH('Project Costing'!#REF!,Services!I1431,1),""))</f>
        <v>0</v>
      </c>
      <c r="B1424" s="174" t="str">
        <f>IF(A1424=1,COUNTIF($A$8:A1424,1),"")</f>
        <v/>
      </c>
      <c r="C1424" s="174"/>
      <c r="D1424" s="157">
        <f>IFERROR($C$8:INDEX($C$8:$C$3000,COUNTIF($C$8:$C$3000,"?*")),"")</f>
        <v>0</v>
      </c>
      <c r="E1424" s="174"/>
      <c r="F1424" s="174">
        <f>--ISNUMBER(IFERROR(SEARCH('Project Costing'!#REF!,Services!I1431,1),""))</f>
        <v>0</v>
      </c>
      <c r="G1424" s="174" t="str">
        <f>IF(F1424=1,COUNTIF($F$8:F1424,1),"")</f>
        <v/>
      </c>
      <c r="H1424" s="174"/>
      <c r="I1424" s="157">
        <f>IFERROR($H$8:INDEX($H$8:$H$3000,COUNTIF($H$8:$H$3000,"?*")),"")</f>
        <v>0</v>
      </c>
    </row>
    <row r="1425" spans="1:9" x14ac:dyDescent="0.25">
      <c r="A1425" s="174">
        <f>--ISNUMBER(IFERROR(SEARCH('Project Costing'!#REF!,Services!I1432,1),""))</f>
        <v>0</v>
      </c>
      <c r="B1425" s="174" t="str">
        <f>IF(A1425=1,COUNTIF($A$8:A1425,1),"")</f>
        <v/>
      </c>
      <c r="C1425" s="174"/>
      <c r="D1425" s="157">
        <f>IFERROR($C$8:INDEX($C$8:$C$3000,COUNTIF($C$8:$C$3000,"?*")),"")</f>
        <v>0</v>
      </c>
      <c r="E1425" s="174"/>
      <c r="F1425" s="174">
        <f>--ISNUMBER(IFERROR(SEARCH('Project Costing'!#REF!,Services!I1432,1),""))</f>
        <v>0</v>
      </c>
      <c r="G1425" s="174" t="str">
        <f>IF(F1425=1,COUNTIF($F$8:F1425,1),"")</f>
        <v/>
      </c>
      <c r="H1425" s="174"/>
      <c r="I1425" s="157">
        <f>IFERROR($H$8:INDEX($H$8:$H$3000,COUNTIF($H$8:$H$3000,"?*")),"")</f>
        <v>0</v>
      </c>
    </row>
    <row r="1426" spans="1:9" x14ac:dyDescent="0.25">
      <c r="A1426" s="174">
        <f>--ISNUMBER(IFERROR(SEARCH('Project Costing'!#REF!,Services!I1433,1),""))</f>
        <v>0</v>
      </c>
      <c r="B1426" s="174" t="str">
        <f>IF(A1426=1,COUNTIF($A$8:A1426,1),"")</f>
        <v/>
      </c>
      <c r="C1426" s="174"/>
      <c r="D1426" s="157">
        <f>IFERROR($C$8:INDEX($C$8:$C$3000,COUNTIF($C$8:$C$3000,"?*")),"")</f>
        <v>0</v>
      </c>
      <c r="E1426" s="174"/>
      <c r="F1426" s="174">
        <f>--ISNUMBER(IFERROR(SEARCH('Project Costing'!#REF!,Services!I1433,1),""))</f>
        <v>0</v>
      </c>
      <c r="G1426" s="174" t="str">
        <f>IF(F1426=1,COUNTIF($F$8:F1426,1),"")</f>
        <v/>
      </c>
      <c r="H1426" s="174"/>
      <c r="I1426" s="157">
        <f>IFERROR($H$8:INDEX($H$8:$H$3000,COUNTIF($H$8:$H$3000,"?*")),"")</f>
        <v>0</v>
      </c>
    </row>
    <row r="1427" spans="1:9" x14ac:dyDescent="0.25">
      <c r="A1427" s="174">
        <f>--ISNUMBER(IFERROR(SEARCH('Project Costing'!#REF!,Services!I1434,1),""))</f>
        <v>0</v>
      </c>
      <c r="B1427" s="174" t="str">
        <f>IF(A1427=1,COUNTIF($A$8:A1427,1),"")</f>
        <v/>
      </c>
      <c r="C1427" s="174"/>
      <c r="D1427" s="157">
        <f>IFERROR($C$8:INDEX($C$8:$C$3000,COUNTIF($C$8:$C$3000,"?*")),"")</f>
        <v>0</v>
      </c>
      <c r="E1427" s="174"/>
      <c r="F1427" s="174">
        <f>--ISNUMBER(IFERROR(SEARCH('Project Costing'!#REF!,Services!I1434,1),""))</f>
        <v>0</v>
      </c>
      <c r="G1427" s="174" t="str">
        <f>IF(F1427=1,COUNTIF($F$8:F1427,1),"")</f>
        <v/>
      </c>
      <c r="H1427" s="174"/>
      <c r="I1427" s="157">
        <f>IFERROR($H$8:INDEX($H$8:$H$3000,COUNTIF($H$8:$H$3000,"?*")),"")</f>
        <v>0</v>
      </c>
    </row>
    <row r="1428" spans="1:9" x14ac:dyDescent="0.25">
      <c r="A1428" s="174">
        <f>--ISNUMBER(IFERROR(SEARCH('Project Costing'!#REF!,Services!I1435,1),""))</f>
        <v>0</v>
      </c>
      <c r="B1428" s="174" t="str">
        <f>IF(A1428=1,COUNTIF($A$8:A1428,1),"")</f>
        <v/>
      </c>
      <c r="C1428" s="174"/>
      <c r="D1428" s="157">
        <f>IFERROR($C$8:INDEX($C$8:$C$3000,COUNTIF($C$8:$C$3000,"?*")),"")</f>
        <v>0</v>
      </c>
      <c r="E1428" s="174"/>
      <c r="F1428" s="174">
        <f>--ISNUMBER(IFERROR(SEARCH('Project Costing'!#REF!,Services!I1435,1),""))</f>
        <v>0</v>
      </c>
      <c r="G1428" s="174" t="str">
        <f>IF(F1428=1,COUNTIF($F$8:F1428,1),"")</f>
        <v/>
      </c>
      <c r="H1428" s="174"/>
      <c r="I1428" s="157">
        <f>IFERROR($H$8:INDEX($H$8:$H$3000,COUNTIF($H$8:$H$3000,"?*")),"")</f>
        <v>0</v>
      </c>
    </row>
    <row r="1429" spans="1:9" x14ac:dyDescent="0.25">
      <c r="A1429" s="174">
        <f>--ISNUMBER(IFERROR(SEARCH('Project Costing'!#REF!,Services!I1436,1),""))</f>
        <v>0</v>
      </c>
      <c r="B1429" s="174" t="str">
        <f>IF(A1429=1,COUNTIF($A$8:A1429,1),"")</f>
        <v/>
      </c>
      <c r="C1429" s="174"/>
      <c r="D1429" s="157">
        <f>IFERROR($C$8:INDEX($C$8:$C$3000,COUNTIF($C$8:$C$3000,"?*")),"")</f>
        <v>0</v>
      </c>
      <c r="E1429" s="174"/>
      <c r="F1429" s="174">
        <f>--ISNUMBER(IFERROR(SEARCH('Project Costing'!#REF!,Services!I1436,1),""))</f>
        <v>0</v>
      </c>
      <c r="G1429" s="174" t="str">
        <f>IF(F1429=1,COUNTIF($F$8:F1429,1),"")</f>
        <v/>
      </c>
      <c r="H1429" s="174"/>
      <c r="I1429" s="157">
        <f>IFERROR($H$8:INDEX($H$8:$H$3000,COUNTIF($H$8:$H$3000,"?*")),"")</f>
        <v>0</v>
      </c>
    </row>
    <row r="1430" spans="1:9" x14ac:dyDescent="0.25">
      <c r="A1430" s="174">
        <f>--ISNUMBER(IFERROR(SEARCH('Project Costing'!#REF!,Services!I1437,1),""))</f>
        <v>0</v>
      </c>
      <c r="B1430" s="174" t="str">
        <f>IF(A1430=1,COUNTIF($A$8:A1430,1),"")</f>
        <v/>
      </c>
      <c r="C1430" s="174"/>
      <c r="D1430" s="157">
        <f>IFERROR($C$8:INDEX($C$8:$C$3000,COUNTIF($C$8:$C$3000,"?*")),"")</f>
        <v>0</v>
      </c>
      <c r="E1430" s="174"/>
      <c r="F1430" s="174">
        <f>--ISNUMBER(IFERROR(SEARCH('Project Costing'!#REF!,Services!I1437,1),""))</f>
        <v>0</v>
      </c>
      <c r="G1430" s="174" t="str">
        <f>IF(F1430=1,COUNTIF($F$8:F1430,1),"")</f>
        <v/>
      </c>
      <c r="H1430" s="174"/>
      <c r="I1430" s="157">
        <f>IFERROR($H$8:INDEX($H$8:$H$3000,COUNTIF($H$8:$H$3000,"?*")),"")</f>
        <v>0</v>
      </c>
    </row>
    <row r="1431" spans="1:9" x14ac:dyDescent="0.25">
      <c r="A1431" s="174">
        <f>--ISNUMBER(IFERROR(SEARCH('Project Costing'!#REF!,Services!I1438,1),""))</f>
        <v>0</v>
      </c>
      <c r="B1431" s="174" t="str">
        <f>IF(A1431=1,COUNTIF($A$8:A1431,1),"")</f>
        <v/>
      </c>
      <c r="C1431" s="174"/>
      <c r="D1431" s="157">
        <f>IFERROR($C$8:INDEX($C$8:$C$3000,COUNTIF($C$8:$C$3000,"?*")),"")</f>
        <v>0</v>
      </c>
      <c r="E1431" s="174"/>
      <c r="F1431" s="174">
        <f>--ISNUMBER(IFERROR(SEARCH('Project Costing'!#REF!,Services!I1438,1),""))</f>
        <v>0</v>
      </c>
      <c r="G1431" s="174" t="str">
        <f>IF(F1431=1,COUNTIF($F$8:F1431,1),"")</f>
        <v/>
      </c>
      <c r="H1431" s="174"/>
      <c r="I1431" s="157">
        <f>IFERROR($H$8:INDEX($H$8:$H$3000,COUNTIF($H$8:$H$3000,"?*")),"")</f>
        <v>0</v>
      </c>
    </row>
    <row r="1432" spans="1:9" x14ac:dyDescent="0.25">
      <c r="A1432" s="174">
        <f>--ISNUMBER(IFERROR(SEARCH('Project Costing'!#REF!,Services!I1439,1),""))</f>
        <v>0</v>
      </c>
      <c r="B1432" s="174" t="str">
        <f>IF(A1432=1,COUNTIF($A$8:A1432,1),"")</f>
        <v/>
      </c>
      <c r="C1432" s="174"/>
      <c r="D1432" s="157">
        <f>IFERROR($C$8:INDEX($C$8:$C$3000,COUNTIF($C$8:$C$3000,"?*")),"")</f>
        <v>0</v>
      </c>
      <c r="E1432" s="174"/>
      <c r="F1432" s="174">
        <f>--ISNUMBER(IFERROR(SEARCH('Project Costing'!#REF!,Services!I1439,1),""))</f>
        <v>0</v>
      </c>
      <c r="G1432" s="174" t="str">
        <f>IF(F1432=1,COUNTIF($F$8:F1432,1),"")</f>
        <v/>
      </c>
      <c r="H1432" s="174"/>
      <c r="I1432" s="157">
        <f>IFERROR($H$8:INDEX($H$8:$H$3000,COUNTIF($H$8:$H$3000,"?*")),"")</f>
        <v>0</v>
      </c>
    </row>
    <row r="1433" spans="1:9" x14ac:dyDescent="0.25">
      <c r="A1433" s="174">
        <f>--ISNUMBER(IFERROR(SEARCH('Project Costing'!#REF!,Services!I1440,1),""))</f>
        <v>0</v>
      </c>
      <c r="B1433" s="174" t="str">
        <f>IF(A1433=1,COUNTIF($A$8:A1433,1),"")</f>
        <v/>
      </c>
      <c r="C1433" s="174"/>
      <c r="D1433" s="157">
        <f>IFERROR($C$8:INDEX($C$8:$C$3000,COUNTIF($C$8:$C$3000,"?*")),"")</f>
        <v>0</v>
      </c>
      <c r="E1433" s="174"/>
      <c r="F1433" s="174">
        <f>--ISNUMBER(IFERROR(SEARCH('Project Costing'!#REF!,Services!I1440,1),""))</f>
        <v>0</v>
      </c>
      <c r="G1433" s="174" t="str">
        <f>IF(F1433=1,COUNTIF($F$8:F1433,1),"")</f>
        <v/>
      </c>
      <c r="H1433" s="174"/>
      <c r="I1433" s="157">
        <f>IFERROR($H$8:INDEX($H$8:$H$3000,COUNTIF($H$8:$H$3000,"?*")),"")</f>
        <v>0</v>
      </c>
    </row>
    <row r="1434" spans="1:9" x14ac:dyDescent="0.25">
      <c r="A1434" s="174">
        <f>--ISNUMBER(IFERROR(SEARCH('Project Costing'!#REF!,Services!I1441,1),""))</f>
        <v>0</v>
      </c>
      <c r="B1434" s="174" t="str">
        <f>IF(A1434=1,COUNTIF($A$8:A1434,1),"")</f>
        <v/>
      </c>
      <c r="C1434" s="174"/>
      <c r="D1434" s="157">
        <f>IFERROR($C$8:INDEX($C$8:$C$3000,COUNTIF($C$8:$C$3000,"?*")),"")</f>
        <v>0</v>
      </c>
      <c r="E1434" s="174"/>
      <c r="F1434" s="174">
        <f>--ISNUMBER(IFERROR(SEARCH('Project Costing'!#REF!,Services!I1441,1),""))</f>
        <v>0</v>
      </c>
      <c r="G1434" s="174" t="str">
        <f>IF(F1434=1,COUNTIF($F$8:F1434,1),"")</f>
        <v/>
      </c>
      <c r="H1434" s="174"/>
      <c r="I1434" s="157">
        <f>IFERROR($H$8:INDEX($H$8:$H$3000,COUNTIF($H$8:$H$3000,"?*")),"")</f>
        <v>0</v>
      </c>
    </row>
    <row r="1435" spans="1:9" x14ac:dyDescent="0.25">
      <c r="A1435" s="174">
        <f>--ISNUMBER(IFERROR(SEARCH('Project Costing'!#REF!,Services!I1442,1),""))</f>
        <v>0</v>
      </c>
      <c r="B1435" s="174" t="str">
        <f>IF(A1435=1,COUNTIF($A$8:A1435,1),"")</f>
        <v/>
      </c>
      <c r="C1435" s="174"/>
      <c r="D1435" s="157">
        <f>IFERROR($C$8:INDEX($C$8:$C$3000,COUNTIF($C$8:$C$3000,"?*")),"")</f>
        <v>0</v>
      </c>
      <c r="E1435" s="174"/>
      <c r="F1435" s="174">
        <f>--ISNUMBER(IFERROR(SEARCH('Project Costing'!#REF!,Services!I1442,1),""))</f>
        <v>0</v>
      </c>
      <c r="G1435" s="174" t="str">
        <f>IF(F1435=1,COUNTIF($F$8:F1435,1),"")</f>
        <v/>
      </c>
      <c r="H1435" s="174"/>
      <c r="I1435" s="157">
        <f>IFERROR($H$8:INDEX($H$8:$H$3000,COUNTIF($H$8:$H$3000,"?*")),"")</f>
        <v>0</v>
      </c>
    </row>
    <row r="1436" spans="1:9" x14ac:dyDescent="0.25">
      <c r="A1436" s="174">
        <f>--ISNUMBER(IFERROR(SEARCH('Project Costing'!#REF!,Services!I1443,1),""))</f>
        <v>0</v>
      </c>
      <c r="B1436" s="174" t="str">
        <f>IF(A1436=1,COUNTIF($A$8:A1436,1),"")</f>
        <v/>
      </c>
      <c r="C1436" s="174"/>
      <c r="D1436" s="157">
        <f>IFERROR($C$8:INDEX($C$8:$C$3000,COUNTIF($C$8:$C$3000,"?*")),"")</f>
        <v>0</v>
      </c>
      <c r="E1436" s="174"/>
      <c r="F1436" s="174">
        <f>--ISNUMBER(IFERROR(SEARCH('Project Costing'!#REF!,Services!I1443,1),""))</f>
        <v>0</v>
      </c>
      <c r="G1436" s="174" t="str">
        <f>IF(F1436=1,COUNTIF($F$8:F1436,1),"")</f>
        <v/>
      </c>
      <c r="H1436" s="174"/>
      <c r="I1436" s="157">
        <f>IFERROR($H$8:INDEX($H$8:$H$3000,COUNTIF($H$8:$H$3000,"?*")),"")</f>
        <v>0</v>
      </c>
    </row>
    <row r="1437" spans="1:9" x14ac:dyDescent="0.25">
      <c r="A1437" s="174">
        <f>--ISNUMBER(IFERROR(SEARCH('Project Costing'!#REF!,Services!I1444,1),""))</f>
        <v>0</v>
      </c>
      <c r="B1437" s="174" t="str">
        <f>IF(A1437=1,COUNTIF($A$8:A1437,1),"")</f>
        <v/>
      </c>
      <c r="C1437" s="174"/>
      <c r="D1437" s="157">
        <f>IFERROR($C$8:INDEX($C$8:$C$3000,COUNTIF($C$8:$C$3000,"?*")),"")</f>
        <v>0</v>
      </c>
      <c r="E1437" s="174"/>
      <c r="F1437" s="174">
        <f>--ISNUMBER(IFERROR(SEARCH('Project Costing'!#REF!,Services!I1444,1),""))</f>
        <v>0</v>
      </c>
      <c r="G1437" s="174" t="str">
        <f>IF(F1437=1,COUNTIF($F$8:F1437,1),"")</f>
        <v/>
      </c>
      <c r="H1437" s="174"/>
      <c r="I1437" s="157">
        <f>IFERROR($H$8:INDEX($H$8:$H$3000,COUNTIF($H$8:$H$3000,"?*")),"")</f>
        <v>0</v>
      </c>
    </row>
    <row r="1438" spans="1:9" x14ac:dyDescent="0.25">
      <c r="A1438" s="174">
        <f>--ISNUMBER(IFERROR(SEARCH('Project Costing'!#REF!,Services!I1445,1),""))</f>
        <v>0</v>
      </c>
      <c r="B1438" s="174" t="str">
        <f>IF(A1438=1,COUNTIF($A$8:A1438,1),"")</f>
        <v/>
      </c>
      <c r="C1438" s="174"/>
      <c r="D1438" s="157">
        <f>IFERROR($C$8:INDEX($C$8:$C$3000,COUNTIF($C$8:$C$3000,"?*")),"")</f>
        <v>0</v>
      </c>
      <c r="E1438" s="174"/>
      <c r="F1438" s="174">
        <f>--ISNUMBER(IFERROR(SEARCH('Project Costing'!#REF!,Services!I1445,1),""))</f>
        <v>0</v>
      </c>
      <c r="G1438" s="174" t="str">
        <f>IF(F1438=1,COUNTIF($F$8:F1438,1),"")</f>
        <v/>
      </c>
      <c r="H1438" s="174"/>
      <c r="I1438" s="157">
        <f>IFERROR($H$8:INDEX($H$8:$H$3000,COUNTIF($H$8:$H$3000,"?*")),"")</f>
        <v>0</v>
      </c>
    </row>
    <row r="1439" spans="1:9" x14ac:dyDescent="0.25">
      <c r="A1439" s="174">
        <f>--ISNUMBER(IFERROR(SEARCH('Project Costing'!#REF!,Services!I1446,1),""))</f>
        <v>0</v>
      </c>
      <c r="B1439" s="174" t="str">
        <f>IF(A1439=1,COUNTIF($A$8:A1439,1),"")</f>
        <v/>
      </c>
      <c r="C1439" s="174"/>
      <c r="D1439" s="157">
        <f>IFERROR($C$8:INDEX($C$8:$C$3000,COUNTIF($C$8:$C$3000,"?*")),"")</f>
        <v>0</v>
      </c>
      <c r="E1439" s="174"/>
      <c r="F1439" s="174">
        <f>--ISNUMBER(IFERROR(SEARCH('Project Costing'!#REF!,Services!I1446,1),""))</f>
        <v>0</v>
      </c>
      <c r="G1439" s="174" t="str">
        <f>IF(F1439=1,COUNTIF($F$8:F1439,1),"")</f>
        <v/>
      </c>
      <c r="H1439" s="174"/>
      <c r="I1439" s="157">
        <f>IFERROR($H$8:INDEX($H$8:$H$3000,COUNTIF($H$8:$H$3000,"?*")),"")</f>
        <v>0</v>
      </c>
    </row>
    <row r="1440" spans="1:9" x14ac:dyDescent="0.25">
      <c r="A1440" s="174">
        <f>--ISNUMBER(IFERROR(SEARCH('Project Costing'!#REF!,Services!I1447,1),""))</f>
        <v>0</v>
      </c>
      <c r="B1440" s="174" t="str">
        <f>IF(A1440=1,COUNTIF($A$8:A1440,1),"")</f>
        <v/>
      </c>
      <c r="C1440" s="174"/>
      <c r="D1440" s="157">
        <f>IFERROR($C$8:INDEX($C$8:$C$3000,COUNTIF($C$8:$C$3000,"?*")),"")</f>
        <v>0</v>
      </c>
      <c r="E1440" s="174"/>
      <c r="F1440" s="174">
        <f>--ISNUMBER(IFERROR(SEARCH('Project Costing'!#REF!,Services!I1447,1),""))</f>
        <v>0</v>
      </c>
      <c r="G1440" s="174" t="str">
        <f>IF(F1440=1,COUNTIF($F$8:F1440,1),"")</f>
        <v/>
      </c>
      <c r="H1440" s="174"/>
      <c r="I1440" s="157">
        <f>IFERROR($H$8:INDEX($H$8:$H$3000,COUNTIF($H$8:$H$3000,"?*")),"")</f>
        <v>0</v>
      </c>
    </row>
    <row r="1441" spans="1:9" x14ac:dyDescent="0.25">
      <c r="A1441" s="174">
        <f>--ISNUMBER(IFERROR(SEARCH('Project Costing'!#REF!,Services!I1448,1),""))</f>
        <v>0</v>
      </c>
      <c r="B1441" s="174" t="str">
        <f>IF(A1441=1,COUNTIF($A$8:A1441,1),"")</f>
        <v/>
      </c>
      <c r="C1441" s="174"/>
      <c r="D1441" s="157">
        <f>IFERROR($C$8:INDEX($C$8:$C$3000,COUNTIF($C$8:$C$3000,"?*")),"")</f>
        <v>0</v>
      </c>
      <c r="E1441" s="174"/>
      <c r="F1441" s="174">
        <f>--ISNUMBER(IFERROR(SEARCH('Project Costing'!#REF!,Services!I1448,1),""))</f>
        <v>0</v>
      </c>
      <c r="G1441" s="174" t="str">
        <f>IF(F1441=1,COUNTIF($F$8:F1441,1),"")</f>
        <v/>
      </c>
      <c r="H1441" s="174"/>
      <c r="I1441" s="157">
        <f>IFERROR($H$8:INDEX($H$8:$H$3000,COUNTIF($H$8:$H$3000,"?*")),"")</f>
        <v>0</v>
      </c>
    </row>
    <row r="1442" spans="1:9" x14ac:dyDescent="0.25">
      <c r="A1442" s="174">
        <f>--ISNUMBER(IFERROR(SEARCH('Project Costing'!#REF!,Services!I1449,1),""))</f>
        <v>0</v>
      </c>
      <c r="B1442" s="174" t="str">
        <f>IF(A1442=1,COUNTIF($A$8:A1442,1),"")</f>
        <v/>
      </c>
      <c r="C1442" s="174"/>
      <c r="D1442" s="157">
        <f>IFERROR($C$8:INDEX($C$8:$C$3000,COUNTIF($C$8:$C$3000,"?*")),"")</f>
        <v>0</v>
      </c>
      <c r="E1442" s="174"/>
      <c r="F1442" s="174">
        <f>--ISNUMBER(IFERROR(SEARCH('Project Costing'!#REF!,Services!I1449,1),""))</f>
        <v>0</v>
      </c>
      <c r="G1442" s="174" t="str">
        <f>IF(F1442=1,COUNTIF($F$8:F1442,1),"")</f>
        <v/>
      </c>
      <c r="H1442" s="174"/>
      <c r="I1442" s="157">
        <f>IFERROR($H$8:INDEX($H$8:$H$3000,COUNTIF($H$8:$H$3000,"?*")),"")</f>
        <v>0</v>
      </c>
    </row>
    <row r="1443" spans="1:9" x14ac:dyDescent="0.25">
      <c r="A1443" s="174">
        <f>--ISNUMBER(IFERROR(SEARCH('Project Costing'!#REF!,Services!I1450,1),""))</f>
        <v>0</v>
      </c>
      <c r="B1443" s="174" t="str">
        <f>IF(A1443=1,COUNTIF($A$8:A1443,1),"")</f>
        <v/>
      </c>
      <c r="C1443" s="174"/>
      <c r="D1443" s="157">
        <f>IFERROR($C$8:INDEX($C$8:$C$3000,COUNTIF($C$8:$C$3000,"?*")),"")</f>
        <v>0</v>
      </c>
      <c r="E1443" s="174"/>
      <c r="F1443" s="174">
        <f>--ISNUMBER(IFERROR(SEARCH('Project Costing'!#REF!,Services!I1450,1),""))</f>
        <v>0</v>
      </c>
      <c r="G1443" s="174" t="str">
        <f>IF(F1443=1,COUNTIF($F$8:F1443,1),"")</f>
        <v/>
      </c>
      <c r="H1443" s="174"/>
      <c r="I1443" s="157">
        <f>IFERROR($H$8:INDEX($H$8:$H$3000,COUNTIF($H$8:$H$3000,"?*")),"")</f>
        <v>0</v>
      </c>
    </row>
    <row r="1444" spans="1:9" x14ac:dyDescent="0.25">
      <c r="A1444" s="174">
        <f>--ISNUMBER(IFERROR(SEARCH('Project Costing'!#REF!,Services!I1451,1),""))</f>
        <v>0</v>
      </c>
      <c r="B1444" s="174" t="str">
        <f>IF(A1444=1,COUNTIF($A$8:A1444,1),"")</f>
        <v/>
      </c>
      <c r="C1444" s="174"/>
      <c r="D1444" s="157">
        <f>IFERROR($C$8:INDEX($C$8:$C$3000,COUNTIF($C$8:$C$3000,"?*")),"")</f>
        <v>0</v>
      </c>
      <c r="E1444" s="174"/>
      <c r="F1444" s="174">
        <f>--ISNUMBER(IFERROR(SEARCH('Project Costing'!#REF!,Services!I1451,1),""))</f>
        <v>0</v>
      </c>
      <c r="G1444" s="174" t="str">
        <f>IF(F1444=1,COUNTIF($F$8:F1444,1),"")</f>
        <v/>
      </c>
      <c r="H1444" s="174"/>
      <c r="I1444" s="157">
        <f>IFERROR($H$8:INDEX($H$8:$H$3000,COUNTIF($H$8:$H$3000,"?*")),"")</f>
        <v>0</v>
      </c>
    </row>
    <row r="1445" spans="1:9" x14ac:dyDescent="0.25">
      <c r="A1445" s="174">
        <f>--ISNUMBER(IFERROR(SEARCH('Project Costing'!#REF!,Services!I1452,1),""))</f>
        <v>0</v>
      </c>
      <c r="B1445" s="174" t="str">
        <f>IF(A1445=1,COUNTIF($A$8:A1445,1),"")</f>
        <v/>
      </c>
      <c r="C1445" s="174"/>
      <c r="D1445" s="157">
        <f>IFERROR($C$8:INDEX($C$8:$C$3000,COUNTIF($C$8:$C$3000,"?*")),"")</f>
        <v>0</v>
      </c>
      <c r="E1445" s="174"/>
      <c r="F1445" s="174">
        <f>--ISNUMBER(IFERROR(SEARCH('Project Costing'!#REF!,Services!I1452,1),""))</f>
        <v>0</v>
      </c>
      <c r="G1445" s="174" t="str">
        <f>IF(F1445=1,COUNTIF($F$8:F1445,1),"")</f>
        <v/>
      </c>
      <c r="H1445" s="174"/>
      <c r="I1445" s="157">
        <f>IFERROR($H$8:INDEX($H$8:$H$3000,COUNTIF($H$8:$H$3000,"?*")),"")</f>
        <v>0</v>
      </c>
    </row>
    <row r="1446" spans="1:9" x14ac:dyDescent="0.25">
      <c r="A1446" s="174">
        <f>--ISNUMBER(IFERROR(SEARCH('Project Costing'!#REF!,Services!I1453,1),""))</f>
        <v>0</v>
      </c>
      <c r="B1446" s="174" t="str">
        <f>IF(A1446=1,COUNTIF($A$8:A1446,1),"")</f>
        <v/>
      </c>
      <c r="C1446" s="174"/>
      <c r="D1446" s="157">
        <f>IFERROR($C$8:INDEX($C$8:$C$3000,COUNTIF($C$8:$C$3000,"?*")),"")</f>
        <v>0</v>
      </c>
      <c r="E1446" s="174"/>
      <c r="F1446" s="174">
        <f>--ISNUMBER(IFERROR(SEARCH('Project Costing'!#REF!,Services!I1453,1),""))</f>
        <v>0</v>
      </c>
      <c r="G1446" s="174" t="str">
        <f>IF(F1446=1,COUNTIF($F$8:F1446,1),"")</f>
        <v/>
      </c>
      <c r="H1446" s="174"/>
      <c r="I1446" s="157">
        <f>IFERROR($H$8:INDEX($H$8:$H$3000,COUNTIF($H$8:$H$3000,"?*")),"")</f>
        <v>0</v>
      </c>
    </row>
    <row r="1447" spans="1:9" x14ac:dyDescent="0.25">
      <c r="A1447" s="174">
        <f>--ISNUMBER(IFERROR(SEARCH('Project Costing'!#REF!,Services!I1454,1),""))</f>
        <v>0</v>
      </c>
      <c r="B1447" s="174" t="str">
        <f>IF(A1447=1,COUNTIF($A$8:A1447,1),"")</f>
        <v/>
      </c>
      <c r="C1447" s="174"/>
      <c r="D1447" s="157">
        <f>IFERROR($C$8:INDEX($C$8:$C$3000,COUNTIF($C$8:$C$3000,"?*")),"")</f>
        <v>0</v>
      </c>
      <c r="E1447" s="174"/>
      <c r="F1447" s="174">
        <f>--ISNUMBER(IFERROR(SEARCH('Project Costing'!#REF!,Services!I1454,1),""))</f>
        <v>0</v>
      </c>
      <c r="G1447" s="174" t="str">
        <f>IF(F1447=1,COUNTIF($F$8:F1447,1),"")</f>
        <v/>
      </c>
      <c r="H1447" s="174"/>
      <c r="I1447" s="157">
        <f>IFERROR($H$8:INDEX($H$8:$H$3000,COUNTIF($H$8:$H$3000,"?*")),"")</f>
        <v>0</v>
      </c>
    </row>
    <row r="1448" spans="1:9" x14ac:dyDescent="0.25">
      <c r="A1448" s="174">
        <f>--ISNUMBER(IFERROR(SEARCH('Project Costing'!#REF!,Services!I1455,1),""))</f>
        <v>0</v>
      </c>
      <c r="B1448" s="174" t="str">
        <f>IF(A1448=1,COUNTIF($A$8:A1448,1),"")</f>
        <v/>
      </c>
      <c r="C1448" s="174"/>
      <c r="D1448" s="157">
        <f>IFERROR($C$8:INDEX($C$8:$C$3000,COUNTIF($C$8:$C$3000,"?*")),"")</f>
        <v>0</v>
      </c>
      <c r="E1448" s="174"/>
      <c r="F1448" s="174">
        <f>--ISNUMBER(IFERROR(SEARCH('Project Costing'!#REF!,Services!I1455,1),""))</f>
        <v>0</v>
      </c>
      <c r="G1448" s="174" t="str">
        <f>IF(F1448=1,COUNTIF($F$8:F1448,1),"")</f>
        <v/>
      </c>
      <c r="H1448" s="174"/>
      <c r="I1448" s="157">
        <f>IFERROR($H$8:INDEX($H$8:$H$3000,COUNTIF($H$8:$H$3000,"?*")),"")</f>
        <v>0</v>
      </c>
    </row>
    <row r="1449" spans="1:9" x14ac:dyDescent="0.25">
      <c r="A1449" s="174">
        <f>--ISNUMBER(IFERROR(SEARCH('Project Costing'!#REF!,Services!I1456,1),""))</f>
        <v>0</v>
      </c>
      <c r="B1449" s="174" t="str">
        <f>IF(A1449=1,COUNTIF($A$8:A1449,1),"")</f>
        <v/>
      </c>
      <c r="C1449" s="174"/>
      <c r="D1449" s="157">
        <f>IFERROR($C$8:INDEX($C$8:$C$3000,COUNTIF($C$8:$C$3000,"?*")),"")</f>
        <v>0</v>
      </c>
      <c r="E1449" s="174"/>
      <c r="F1449" s="174">
        <f>--ISNUMBER(IFERROR(SEARCH('Project Costing'!#REF!,Services!I1456,1),""))</f>
        <v>0</v>
      </c>
      <c r="G1449" s="174" t="str">
        <f>IF(F1449=1,COUNTIF($F$8:F1449,1),"")</f>
        <v/>
      </c>
      <c r="H1449" s="174"/>
      <c r="I1449" s="157">
        <f>IFERROR($H$8:INDEX($H$8:$H$3000,COUNTIF($H$8:$H$3000,"?*")),"")</f>
        <v>0</v>
      </c>
    </row>
    <row r="1450" spans="1:9" x14ac:dyDescent="0.25">
      <c r="A1450" s="174">
        <f>--ISNUMBER(IFERROR(SEARCH('Project Costing'!#REF!,Services!I1457,1),""))</f>
        <v>0</v>
      </c>
      <c r="B1450" s="174" t="str">
        <f>IF(A1450=1,COUNTIF($A$8:A1450,1),"")</f>
        <v/>
      </c>
      <c r="C1450" s="174"/>
      <c r="D1450" s="157">
        <f>IFERROR($C$8:INDEX($C$8:$C$3000,COUNTIF($C$8:$C$3000,"?*")),"")</f>
        <v>0</v>
      </c>
      <c r="E1450" s="174"/>
      <c r="F1450" s="174">
        <f>--ISNUMBER(IFERROR(SEARCH('Project Costing'!#REF!,Services!I1457,1),""))</f>
        <v>0</v>
      </c>
      <c r="G1450" s="174" t="str">
        <f>IF(F1450=1,COUNTIF($F$8:F1450,1),"")</f>
        <v/>
      </c>
      <c r="H1450" s="174"/>
      <c r="I1450" s="157">
        <f>IFERROR($H$8:INDEX($H$8:$H$3000,COUNTIF($H$8:$H$3000,"?*")),"")</f>
        <v>0</v>
      </c>
    </row>
    <row r="1451" spans="1:9" x14ac:dyDescent="0.25">
      <c r="A1451" s="174">
        <f>--ISNUMBER(IFERROR(SEARCH('Project Costing'!#REF!,Services!I1458,1),""))</f>
        <v>0</v>
      </c>
      <c r="B1451" s="174" t="str">
        <f>IF(A1451=1,COUNTIF($A$8:A1451,1),"")</f>
        <v/>
      </c>
      <c r="C1451" s="174"/>
      <c r="D1451" s="157">
        <f>IFERROR($C$8:INDEX($C$8:$C$3000,COUNTIF($C$8:$C$3000,"?*")),"")</f>
        <v>0</v>
      </c>
      <c r="E1451" s="174"/>
      <c r="F1451" s="174">
        <f>--ISNUMBER(IFERROR(SEARCH('Project Costing'!#REF!,Services!I1458,1),""))</f>
        <v>0</v>
      </c>
      <c r="G1451" s="174" t="str">
        <f>IF(F1451=1,COUNTIF($F$8:F1451,1),"")</f>
        <v/>
      </c>
      <c r="H1451" s="174"/>
      <c r="I1451" s="157">
        <f>IFERROR($H$8:INDEX($H$8:$H$3000,COUNTIF($H$8:$H$3000,"?*")),"")</f>
        <v>0</v>
      </c>
    </row>
    <row r="1452" spans="1:9" x14ac:dyDescent="0.25">
      <c r="A1452" s="174">
        <f>--ISNUMBER(IFERROR(SEARCH('Project Costing'!#REF!,Services!I1459,1),""))</f>
        <v>0</v>
      </c>
      <c r="B1452" s="174" t="str">
        <f>IF(A1452=1,COUNTIF($A$8:A1452,1),"")</f>
        <v/>
      </c>
      <c r="C1452" s="174"/>
      <c r="D1452" s="157">
        <f>IFERROR($C$8:INDEX($C$8:$C$3000,COUNTIF($C$8:$C$3000,"?*")),"")</f>
        <v>0</v>
      </c>
      <c r="E1452" s="174"/>
      <c r="F1452" s="174">
        <f>--ISNUMBER(IFERROR(SEARCH('Project Costing'!#REF!,Services!I1459,1),""))</f>
        <v>0</v>
      </c>
      <c r="G1452" s="174" t="str">
        <f>IF(F1452=1,COUNTIF($F$8:F1452,1),"")</f>
        <v/>
      </c>
      <c r="H1452" s="174"/>
      <c r="I1452" s="157">
        <f>IFERROR($H$8:INDEX($H$8:$H$3000,COUNTIF($H$8:$H$3000,"?*")),"")</f>
        <v>0</v>
      </c>
    </row>
    <row r="1453" spans="1:9" x14ac:dyDescent="0.25">
      <c r="A1453" s="174">
        <f>--ISNUMBER(IFERROR(SEARCH('Project Costing'!#REF!,Services!I1460,1),""))</f>
        <v>0</v>
      </c>
      <c r="B1453" s="174" t="str">
        <f>IF(A1453=1,COUNTIF($A$8:A1453,1),"")</f>
        <v/>
      </c>
      <c r="C1453" s="174"/>
      <c r="D1453" s="157">
        <f>IFERROR($C$8:INDEX($C$8:$C$3000,COUNTIF($C$8:$C$3000,"?*")),"")</f>
        <v>0</v>
      </c>
      <c r="E1453" s="174"/>
      <c r="F1453" s="174">
        <f>--ISNUMBER(IFERROR(SEARCH('Project Costing'!#REF!,Services!I1460,1),""))</f>
        <v>0</v>
      </c>
      <c r="G1453" s="174" t="str">
        <f>IF(F1453=1,COUNTIF($F$8:F1453,1),"")</f>
        <v/>
      </c>
      <c r="H1453" s="174"/>
      <c r="I1453" s="157">
        <f>IFERROR($H$8:INDEX($H$8:$H$3000,COUNTIF($H$8:$H$3000,"?*")),"")</f>
        <v>0</v>
      </c>
    </row>
    <row r="1454" spans="1:9" x14ac:dyDescent="0.25">
      <c r="A1454" s="174">
        <f>--ISNUMBER(IFERROR(SEARCH('Project Costing'!#REF!,Services!I1461,1),""))</f>
        <v>0</v>
      </c>
      <c r="B1454" s="174" t="str">
        <f>IF(A1454=1,COUNTIF($A$8:A1454,1),"")</f>
        <v/>
      </c>
      <c r="C1454" s="174"/>
      <c r="D1454" s="157">
        <f>IFERROR($C$8:INDEX($C$8:$C$3000,COUNTIF($C$8:$C$3000,"?*")),"")</f>
        <v>0</v>
      </c>
      <c r="E1454" s="174"/>
      <c r="F1454" s="174">
        <f>--ISNUMBER(IFERROR(SEARCH('Project Costing'!#REF!,Services!I1461,1),""))</f>
        <v>0</v>
      </c>
      <c r="G1454" s="174" t="str">
        <f>IF(F1454=1,COUNTIF($F$8:F1454,1),"")</f>
        <v/>
      </c>
      <c r="H1454" s="174"/>
      <c r="I1454" s="157">
        <f>IFERROR($H$8:INDEX($H$8:$H$3000,COUNTIF($H$8:$H$3000,"?*")),"")</f>
        <v>0</v>
      </c>
    </row>
    <row r="1455" spans="1:9" x14ac:dyDescent="0.25">
      <c r="A1455" s="174">
        <f>--ISNUMBER(IFERROR(SEARCH('Project Costing'!#REF!,Services!I1462,1),""))</f>
        <v>0</v>
      </c>
      <c r="B1455" s="174" t="str">
        <f>IF(A1455=1,COUNTIF($A$8:A1455,1),"")</f>
        <v/>
      </c>
      <c r="C1455" s="174"/>
      <c r="D1455" s="157">
        <f>IFERROR($C$8:INDEX($C$8:$C$3000,COUNTIF($C$8:$C$3000,"?*")),"")</f>
        <v>0</v>
      </c>
      <c r="E1455" s="174"/>
      <c r="F1455" s="174">
        <f>--ISNUMBER(IFERROR(SEARCH('Project Costing'!#REF!,Services!I1462,1),""))</f>
        <v>0</v>
      </c>
      <c r="G1455" s="174" t="str">
        <f>IF(F1455=1,COUNTIF($F$8:F1455,1),"")</f>
        <v/>
      </c>
      <c r="H1455" s="174"/>
      <c r="I1455" s="157">
        <f>IFERROR($H$8:INDEX($H$8:$H$3000,COUNTIF($H$8:$H$3000,"?*")),"")</f>
        <v>0</v>
      </c>
    </row>
    <row r="1456" spans="1:9" x14ac:dyDescent="0.25">
      <c r="A1456" s="174">
        <f>--ISNUMBER(IFERROR(SEARCH('Project Costing'!#REF!,Services!I1463,1),""))</f>
        <v>0</v>
      </c>
      <c r="B1456" s="174" t="str">
        <f>IF(A1456=1,COUNTIF($A$8:A1456,1),"")</f>
        <v/>
      </c>
      <c r="C1456" s="174"/>
      <c r="D1456" s="157">
        <f>IFERROR($C$8:INDEX($C$8:$C$3000,COUNTIF($C$8:$C$3000,"?*")),"")</f>
        <v>0</v>
      </c>
      <c r="E1456" s="174"/>
      <c r="F1456" s="174">
        <f>--ISNUMBER(IFERROR(SEARCH('Project Costing'!#REF!,Services!I1463,1),""))</f>
        <v>0</v>
      </c>
      <c r="G1456" s="174" t="str">
        <f>IF(F1456=1,COUNTIF($F$8:F1456,1),"")</f>
        <v/>
      </c>
      <c r="H1456" s="174"/>
      <c r="I1456" s="157">
        <f>IFERROR($H$8:INDEX($H$8:$H$3000,COUNTIF($H$8:$H$3000,"?*")),"")</f>
        <v>0</v>
      </c>
    </row>
    <row r="1457" spans="1:9" x14ac:dyDescent="0.25">
      <c r="A1457" s="174">
        <f>--ISNUMBER(IFERROR(SEARCH('Project Costing'!#REF!,Services!I1464,1),""))</f>
        <v>0</v>
      </c>
      <c r="B1457" s="174" t="str">
        <f>IF(A1457=1,COUNTIF($A$8:A1457,1),"")</f>
        <v/>
      </c>
      <c r="C1457" s="174"/>
      <c r="D1457" s="157">
        <f>IFERROR($C$8:INDEX($C$8:$C$3000,COUNTIF($C$8:$C$3000,"?*")),"")</f>
        <v>0</v>
      </c>
      <c r="E1457" s="174"/>
      <c r="F1457" s="174">
        <f>--ISNUMBER(IFERROR(SEARCH('Project Costing'!#REF!,Services!I1464,1),""))</f>
        <v>0</v>
      </c>
      <c r="G1457" s="174" t="str">
        <f>IF(F1457=1,COUNTIF($F$8:F1457,1),"")</f>
        <v/>
      </c>
      <c r="H1457" s="174"/>
      <c r="I1457" s="157">
        <f>IFERROR($H$8:INDEX($H$8:$H$3000,COUNTIF($H$8:$H$3000,"?*")),"")</f>
        <v>0</v>
      </c>
    </row>
    <row r="1458" spans="1:9" x14ac:dyDescent="0.25">
      <c r="A1458" s="174">
        <f>--ISNUMBER(IFERROR(SEARCH('Project Costing'!#REF!,Services!I1465,1),""))</f>
        <v>0</v>
      </c>
      <c r="B1458" s="174" t="str">
        <f>IF(A1458=1,COUNTIF($A$8:A1458,1),"")</f>
        <v/>
      </c>
      <c r="C1458" s="174"/>
      <c r="D1458" s="157">
        <f>IFERROR($C$8:INDEX($C$8:$C$3000,COUNTIF($C$8:$C$3000,"?*")),"")</f>
        <v>0</v>
      </c>
      <c r="E1458" s="174"/>
      <c r="F1458" s="174">
        <f>--ISNUMBER(IFERROR(SEARCH('Project Costing'!#REF!,Services!I1465,1),""))</f>
        <v>0</v>
      </c>
      <c r="G1458" s="174" t="str">
        <f>IF(F1458=1,COUNTIF($F$8:F1458,1),"")</f>
        <v/>
      </c>
      <c r="H1458" s="174"/>
      <c r="I1458" s="157">
        <f>IFERROR($H$8:INDEX($H$8:$H$3000,COUNTIF($H$8:$H$3000,"?*")),"")</f>
        <v>0</v>
      </c>
    </row>
    <row r="1459" spans="1:9" x14ac:dyDescent="0.25">
      <c r="A1459" s="174">
        <f>--ISNUMBER(IFERROR(SEARCH('Project Costing'!#REF!,Services!I1466,1),""))</f>
        <v>0</v>
      </c>
      <c r="B1459" s="174" t="str">
        <f>IF(A1459=1,COUNTIF($A$8:A1459,1),"")</f>
        <v/>
      </c>
      <c r="C1459" s="174"/>
      <c r="D1459" s="157">
        <f>IFERROR($C$8:INDEX($C$8:$C$3000,COUNTIF($C$8:$C$3000,"?*")),"")</f>
        <v>0</v>
      </c>
      <c r="E1459" s="174"/>
      <c r="F1459" s="174">
        <f>--ISNUMBER(IFERROR(SEARCH('Project Costing'!#REF!,Services!I1466,1),""))</f>
        <v>0</v>
      </c>
      <c r="G1459" s="174" t="str">
        <f>IF(F1459=1,COUNTIF($F$8:F1459,1),"")</f>
        <v/>
      </c>
      <c r="H1459" s="174"/>
      <c r="I1459" s="157">
        <f>IFERROR($H$8:INDEX($H$8:$H$3000,COUNTIF($H$8:$H$3000,"?*")),"")</f>
        <v>0</v>
      </c>
    </row>
    <row r="1460" spans="1:9" x14ac:dyDescent="0.25">
      <c r="A1460" s="174">
        <f>--ISNUMBER(IFERROR(SEARCH('Project Costing'!#REF!,Services!I1467,1),""))</f>
        <v>0</v>
      </c>
      <c r="B1460" s="174" t="str">
        <f>IF(A1460=1,COUNTIF($A$8:A1460,1),"")</f>
        <v/>
      </c>
      <c r="C1460" s="174"/>
      <c r="D1460" s="157">
        <f>IFERROR($C$8:INDEX($C$8:$C$3000,COUNTIF($C$8:$C$3000,"?*")),"")</f>
        <v>0</v>
      </c>
      <c r="E1460" s="174"/>
      <c r="F1460" s="174">
        <f>--ISNUMBER(IFERROR(SEARCH('Project Costing'!#REF!,Services!I1467,1),""))</f>
        <v>0</v>
      </c>
      <c r="G1460" s="174" t="str">
        <f>IF(F1460=1,COUNTIF($F$8:F1460,1),"")</f>
        <v/>
      </c>
      <c r="H1460" s="174"/>
      <c r="I1460" s="157">
        <f>IFERROR($H$8:INDEX($H$8:$H$3000,COUNTIF($H$8:$H$3000,"?*")),"")</f>
        <v>0</v>
      </c>
    </row>
    <row r="1461" spans="1:9" x14ac:dyDescent="0.25">
      <c r="A1461" s="174">
        <f>--ISNUMBER(IFERROR(SEARCH('Project Costing'!#REF!,Services!I1468,1),""))</f>
        <v>0</v>
      </c>
      <c r="B1461" s="174" t="str">
        <f>IF(A1461=1,COUNTIF($A$8:A1461,1),"")</f>
        <v/>
      </c>
      <c r="C1461" s="174"/>
      <c r="D1461" s="157">
        <f>IFERROR($C$8:INDEX($C$8:$C$3000,COUNTIF($C$8:$C$3000,"?*")),"")</f>
        <v>0</v>
      </c>
      <c r="E1461" s="174"/>
      <c r="F1461" s="174">
        <f>--ISNUMBER(IFERROR(SEARCH('Project Costing'!#REF!,Services!I1468,1),""))</f>
        <v>0</v>
      </c>
      <c r="G1461" s="174" t="str">
        <f>IF(F1461=1,COUNTIF($F$8:F1461,1),"")</f>
        <v/>
      </c>
      <c r="H1461" s="174"/>
      <c r="I1461" s="157">
        <f>IFERROR($H$8:INDEX($H$8:$H$3000,COUNTIF($H$8:$H$3000,"?*")),"")</f>
        <v>0</v>
      </c>
    </row>
    <row r="1462" spans="1:9" x14ac:dyDescent="0.25">
      <c r="A1462" s="174">
        <f>--ISNUMBER(IFERROR(SEARCH('Project Costing'!#REF!,Services!I1469,1),""))</f>
        <v>0</v>
      </c>
      <c r="B1462" s="174" t="str">
        <f>IF(A1462=1,COUNTIF($A$8:A1462,1),"")</f>
        <v/>
      </c>
      <c r="C1462" s="174"/>
      <c r="D1462" s="157">
        <f>IFERROR($C$8:INDEX($C$8:$C$3000,COUNTIF($C$8:$C$3000,"?*")),"")</f>
        <v>0</v>
      </c>
      <c r="E1462" s="174"/>
      <c r="F1462" s="174">
        <f>--ISNUMBER(IFERROR(SEARCH('Project Costing'!#REF!,Services!I1469,1),""))</f>
        <v>0</v>
      </c>
      <c r="G1462" s="174" t="str">
        <f>IF(F1462=1,COUNTIF($F$8:F1462,1),"")</f>
        <v/>
      </c>
      <c r="H1462" s="174"/>
      <c r="I1462" s="157">
        <f>IFERROR($H$8:INDEX($H$8:$H$3000,COUNTIF($H$8:$H$3000,"?*")),"")</f>
        <v>0</v>
      </c>
    </row>
    <row r="1463" spans="1:9" x14ac:dyDescent="0.25">
      <c r="A1463" s="174">
        <f>--ISNUMBER(IFERROR(SEARCH('Project Costing'!#REF!,Services!I1470,1),""))</f>
        <v>0</v>
      </c>
      <c r="B1463" s="174" t="str">
        <f>IF(A1463=1,COUNTIF($A$8:A1463,1),"")</f>
        <v/>
      </c>
      <c r="C1463" s="174"/>
      <c r="D1463" s="157">
        <f>IFERROR($C$8:INDEX($C$8:$C$3000,COUNTIF($C$8:$C$3000,"?*")),"")</f>
        <v>0</v>
      </c>
      <c r="E1463" s="174"/>
      <c r="F1463" s="174">
        <f>--ISNUMBER(IFERROR(SEARCH('Project Costing'!#REF!,Services!I1470,1),""))</f>
        <v>0</v>
      </c>
      <c r="G1463" s="174" t="str">
        <f>IF(F1463=1,COUNTIF($F$8:F1463,1),"")</f>
        <v/>
      </c>
      <c r="H1463" s="174"/>
      <c r="I1463" s="157">
        <f>IFERROR($H$8:INDEX($H$8:$H$3000,COUNTIF($H$8:$H$3000,"?*")),"")</f>
        <v>0</v>
      </c>
    </row>
    <row r="1464" spans="1:9" x14ac:dyDescent="0.25">
      <c r="A1464" s="174">
        <f>--ISNUMBER(IFERROR(SEARCH('Project Costing'!#REF!,Services!I1471,1),""))</f>
        <v>0</v>
      </c>
      <c r="B1464" s="174" t="str">
        <f>IF(A1464=1,COUNTIF($A$8:A1464,1),"")</f>
        <v/>
      </c>
      <c r="C1464" s="174"/>
      <c r="D1464" s="157">
        <f>IFERROR($C$8:INDEX($C$8:$C$3000,COUNTIF($C$8:$C$3000,"?*")),"")</f>
        <v>0</v>
      </c>
      <c r="E1464" s="174"/>
      <c r="F1464" s="174">
        <f>--ISNUMBER(IFERROR(SEARCH('Project Costing'!#REF!,Services!I1471,1),""))</f>
        <v>0</v>
      </c>
      <c r="G1464" s="174" t="str">
        <f>IF(F1464=1,COUNTIF($F$8:F1464,1),"")</f>
        <v/>
      </c>
      <c r="H1464" s="174"/>
      <c r="I1464" s="157">
        <f>IFERROR($H$8:INDEX($H$8:$H$3000,COUNTIF($H$8:$H$3000,"?*")),"")</f>
        <v>0</v>
      </c>
    </row>
    <row r="1465" spans="1:9" x14ac:dyDescent="0.25">
      <c r="A1465" s="174">
        <f>--ISNUMBER(IFERROR(SEARCH('Project Costing'!#REF!,Services!I1472,1),""))</f>
        <v>0</v>
      </c>
      <c r="B1465" s="174" t="str">
        <f>IF(A1465=1,COUNTIF($A$8:A1465,1),"")</f>
        <v/>
      </c>
      <c r="C1465" s="174"/>
      <c r="D1465" s="157">
        <f>IFERROR($C$8:INDEX($C$8:$C$3000,COUNTIF($C$8:$C$3000,"?*")),"")</f>
        <v>0</v>
      </c>
      <c r="E1465" s="174"/>
      <c r="F1465" s="174">
        <f>--ISNUMBER(IFERROR(SEARCH('Project Costing'!#REF!,Services!I1472,1),""))</f>
        <v>0</v>
      </c>
      <c r="G1465" s="174" t="str">
        <f>IF(F1465=1,COUNTIF($F$8:F1465,1),"")</f>
        <v/>
      </c>
      <c r="H1465" s="174"/>
      <c r="I1465" s="157">
        <f>IFERROR($H$8:INDEX($H$8:$H$3000,COUNTIF($H$8:$H$3000,"?*")),"")</f>
        <v>0</v>
      </c>
    </row>
    <row r="1466" spans="1:9" x14ac:dyDescent="0.25">
      <c r="A1466" s="174">
        <f>--ISNUMBER(IFERROR(SEARCH('Project Costing'!#REF!,Services!I1473,1),""))</f>
        <v>0</v>
      </c>
      <c r="B1466" s="174" t="str">
        <f>IF(A1466=1,COUNTIF($A$8:A1466,1),"")</f>
        <v/>
      </c>
      <c r="C1466" s="174"/>
      <c r="D1466" s="157">
        <f>IFERROR($C$8:INDEX($C$8:$C$3000,COUNTIF($C$8:$C$3000,"?*")),"")</f>
        <v>0</v>
      </c>
      <c r="E1466" s="174"/>
      <c r="F1466" s="174">
        <f>--ISNUMBER(IFERROR(SEARCH('Project Costing'!#REF!,Services!I1473,1),""))</f>
        <v>0</v>
      </c>
      <c r="G1466" s="174" t="str">
        <f>IF(F1466=1,COUNTIF($F$8:F1466,1),"")</f>
        <v/>
      </c>
      <c r="H1466" s="174"/>
      <c r="I1466" s="157">
        <f>IFERROR($H$8:INDEX($H$8:$H$3000,COUNTIF($H$8:$H$3000,"?*")),"")</f>
        <v>0</v>
      </c>
    </row>
    <row r="1467" spans="1:9" x14ac:dyDescent="0.25">
      <c r="A1467" s="174">
        <f>--ISNUMBER(IFERROR(SEARCH('Project Costing'!#REF!,Services!I1474,1),""))</f>
        <v>0</v>
      </c>
      <c r="B1467" s="174" t="str">
        <f>IF(A1467=1,COUNTIF($A$8:A1467,1),"")</f>
        <v/>
      </c>
      <c r="C1467" s="174"/>
      <c r="D1467" s="157">
        <f>IFERROR($C$8:INDEX($C$8:$C$3000,COUNTIF($C$8:$C$3000,"?*")),"")</f>
        <v>0</v>
      </c>
      <c r="E1467" s="174"/>
      <c r="F1467" s="174">
        <f>--ISNUMBER(IFERROR(SEARCH('Project Costing'!#REF!,Services!I1474,1),""))</f>
        <v>0</v>
      </c>
      <c r="G1467" s="174" t="str">
        <f>IF(F1467=1,COUNTIF($F$8:F1467,1),"")</f>
        <v/>
      </c>
      <c r="H1467" s="174"/>
      <c r="I1467" s="157">
        <f>IFERROR($H$8:INDEX($H$8:$H$3000,COUNTIF($H$8:$H$3000,"?*")),"")</f>
        <v>0</v>
      </c>
    </row>
    <row r="1468" spans="1:9" x14ac:dyDescent="0.25">
      <c r="A1468" s="174">
        <f>--ISNUMBER(IFERROR(SEARCH('Project Costing'!#REF!,Services!I1475,1),""))</f>
        <v>0</v>
      </c>
      <c r="B1468" s="174" t="str">
        <f>IF(A1468=1,COUNTIF($A$8:A1468,1),"")</f>
        <v/>
      </c>
      <c r="C1468" s="174"/>
      <c r="D1468" s="157">
        <f>IFERROR($C$8:INDEX($C$8:$C$3000,COUNTIF($C$8:$C$3000,"?*")),"")</f>
        <v>0</v>
      </c>
      <c r="E1468" s="174"/>
      <c r="F1468" s="174">
        <f>--ISNUMBER(IFERROR(SEARCH('Project Costing'!#REF!,Services!I1475,1),""))</f>
        <v>0</v>
      </c>
      <c r="G1468" s="174" t="str">
        <f>IF(F1468=1,COUNTIF($F$8:F1468,1),"")</f>
        <v/>
      </c>
      <c r="H1468" s="174"/>
      <c r="I1468" s="157">
        <f>IFERROR($H$8:INDEX($H$8:$H$3000,COUNTIF($H$8:$H$3000,"?*")),"")</f>
        <v>0</v>
      </c>
    </row>
    <row r="1469" spans="1:9" x14ac:dyDescent="0.25">
      <c r="A1469" s="174">
        <f>--ISNUMBER(IFERROR(SEARCH('Project Costing'!#REF!,Services!I1476,1),""))</f>
        <v>0</v>
      </c>
      <c r="B1469" s="174" t="str">
        <f>IF(A1469=1,COUNTIF($A$8:A1469,1),"")</f>
        <v/>
      </c>
      <c r="C1469" s="174"/>
      <c r="D1469" s="157">
        <f>IFERROR($C$8:INDEX($C$8:$C$3000,COUNTIF($C$8:$C$3000,"?*")),"")</f>
        <v>0</v>
      </c>
      <c r="E1469" s="174"/>
      <c r="F1469" s="174">
        <f>--ISNUMBER(IFERROR(SEARCH('Project Costing'!#REF!,Services!I1476,1),""))</f>
        <v>0</v>
      </c>
      <c r="G1469" s="174" t="str">
        <f>IF(F1469=1,COUNTIF($F$8:F1469,1),"")</f>
        <v/>
      </c>
      <c r="H1469" s="174"/>
      <c r="I1469" s="157">
        <f>IFERROR($H$8:INDEX($H$8:$H$3000,COUNTIF($H$8:$H$3000,"?*")),"")</f>
        <v>0</v>
      </c>
    </row>
    <row r="1470" spans="1:9" x14ac:dyDescent="0.25">
      <c r="A1470" s="174">
        <f>--ISNUMBER(IFERROR(SEARCH('Project Costing'!#REF!,Services!I1477,1),""))</f>
        <v>0</v>
      </c>
      <c r="B1470" s="174" t="str">
        <f>IF(A1470=1,COUNTIF($A$8:A1470,1),"")</f>
        <v/>
      </c>
      <c r="C1470" s="174"/>
      <c r="D1470" s="157">
        <f>IFERROR($C$8:INDEX($C$8:$C$3000,COUNTIF($C$8:$C$3000,"?*")),"")</f>
        <v>0</v>
      </c>
      <c r="E1470" s="174"/>
      <c r="F1470" s="174">
        <f>--ISNUMBER(IFERROR(SEARCH('Project Costing'!#REF!,Services!I1477,1),""))</f>
        <v>0</v>
      </c>
      <c r="G1470" s="174" t="str">
        <f>IF(F1470=1,COUNTIF($F$8:F1470,1),"")</f>
        <v/>
      </c>
      <c r="H1470" s="174"/>
      <c r="I1470" s="157">
        <f>IFERROR($H$8:INDEX($H$8:$H$3000,COUNTIF($H$8:$H$3000,"?*")),"")</f>
        <v>0</v>
      </c>
    </row>
    <row r="1471" spans="1:9" x14ac:dyDescent="0.25">
      <c r="A1471" s="174">
        <f>--ISNUMBER(IFERROR(SEARCH('Project Costing'!#REF!,Services!I1478,1),""))</f>
        <v>0</v>
      </c>
      <c r="B1471" s="174" t="str">
        <f>IF(A1471=1,COUNTIF($A$8:A1471,1),"")</f>
        <v/>
      </c>
      <c r="C1471" s="174"/>
      <c r="D1471" s="157">
        <f>IFERROR($C$8:INDEX($C$8:$C$3000,COUNTIF($C$8:$C$3000,"?*")),"")</f>
        <v>0</v>
      </c>
      <c r="E1471" s="174"/>
      <c r="F1471" s="174">
        <f>--ISNUMBER(IFERROR(SEARCH('Project Costing'!#REF!,Services!I1478,1),""))</f>
        <v>0</v>
      </c>
      <c r="G1471" s="174" t="str">
        <f>IF(F1471=1,COUNTIF($F$8:F1471,1),"")</f>
        <v/>
      </c>
      <c r="H1471" s="174"/>
      <c r="I1471" s="157">
        <f>IFERROR($H$8:INDEX($H$8:$H$3000,COUNTIF($H$8:$H$3000,"?*")),"")</f>
        <v>0</v>
      </c>
    </row>
    <row r="1472" spans="1:9" x14ac:dyDescent="0.25">
      <c r="A1472" s="174">
        <f>--ISNUMBER(IFERROR(SEARCH('Project Costing'!#REF!,Services!I1479,1),""))</f>
        <v>0</v>
      </c>
      <c r="B1472" s="174" t="str">
        <f>IF(A1472=1,COUNTIF($A$8:A1472,1),"")</f>
        <v/>
      </c>
      <c r="C1472" s="174"/>
      <c r="D1472" s="157">
        <f>IFERROR($C$8:INDEX($C$8:$C$3000,COUNTIF($C$8:$C$3000,"?*")),"")</f>
        <v>0</v>
      </c>
      <c r="E1472" s="174"/>
      <c r="F1472" s="174">
        <f>--ISNUMBER(IFERROR(SEARCH('Project Costing'!#REF!,Services!I1479,1),""))</f>
        <v>0</v>
      </c>
      <c r="G1472" s="174" t="str">
        <f>IF(F1472=1,COUNTIF($F$8:F1472,1),"")</f>
        <v/>
      </c>
      <c r="H1472" s="174"/>
      <c r="I1472" s="157">
        <f>IFERROR($H$8:INDEX($H$8:$H$3000,COUNTIF($H$8:$H$3000,"?*")),"")</f>
        <v>0</v>
      </c>
    </row>
    <row r="1473" spans="1:9" x14ac:dyDescent="0.25">
      <c r="A1473" s="174">
        <f>--ISNUMBER(IFERROR(SEARCH('Project Costing'!#REF!,Services!I1480,1),""))</f>
        <v>0</v>
      </c>
      <c r="B1473" s="174" t="str">
        <f>IF(A1473=1,COUNTIF($A$8:A1473,1),"")</f>
        <v/>
      </c>
      <c r="C1473" s="174"/>
      <c r="D1473" s="157">
        <f>IFERROR($C$8:INDEX($C$8:$C$3000,COUNTIF($C$8:$C$3000,"?*")),"")</f>
        <v>0</v>
      </c>
      <c r="E1473" s="174"/>
      <c r="F1473" s="174">
        <f>--ISNUMBER(IFERROR(SEARCH('Project Costing'!#REF!,Services!I1480,1),""))</f>
        <v>0</v>
      </c>
      <c r="G1473" s="174" t="str">
        <f>IF(F1473=1,COUNTIF($F$8:F1473,1),"")</f>
        <v/>
      </c>
      <c r="H1473" s="174"/>
      <c r="I1473" s="157">
        <f>IFERROR($H$8:INDEX($H$8:$H$3000,COUNTIF($H$8:$H$3000,"?*")),"")</f>
        <v>0</v>
      </c>
    </row>
    <row r="1474" spans="1:9" x14ac:dyDescent="0.25">
      <c r="A1474" s="174">
        <f>--ISNUMBER(IFERROR(SEARCH('Project Costing'!#REF!,Services!I1481,1),""))</f>
        <v>0</v>
      </c>
      <c r="B1474" s="174" t="str">
        <f>IF(A1474=1,COUNTIF($A$8:A1474,1),"")</f>
        <v/>
      </c>
      <c r="C1474" s="174"/>
      <c r="D1474" s="157">
        <f>IFERROR($C$8:INDEX($C$8:$C$3000,COUNTIF($C$8:$C$3000,"?*")),"")</f>
        <v>0</v>
      </c>
      <c r="E1474" s="174"/>
      <c r="F1474" s="174">
        <f>--ISNUMBER(IFERROR(SEARCH('Project Costing'!#REF!,Services!I1481,1),""))</f>
        <v>0</v>
      </c>
      <c r="G1474" s="174" t="str">
        <f>IF(F1474=1,COUNTIF($F$8:F1474,1),"")</f>
        <v/>
      </c>
      <c r="H1474" s="174"/>
      <c r="I1474" s="157">
        <f>IFERROR($H$8:INDEX($H$8:$H$3000,COUNTIF($H$8:$H$3000,"?*")),"")</f>
        <v>0</v>
      </c>
    </row>
    <row r="1475" spans="1:9" x14ac:dyDescent="0.25">
      <c r="A1475" s="174">
        <f>--ISNUMBER(IFERROR(SEARCH('Project Costing'!#REF!,Services!I1482,1),""))</f>
        <v>0</v>
      </c>
      <c r="B1475" s="174" t="str">
        <f>IF(A1475=1,COUNTIF($A$8:A1475,1),"")</f>
        <v/>
      </c>
      <c r="C1475" s="174"/>
      <c r="D1475" s="157">
        <f>IFERROR($C$8:INDEX($C$8:$C$3000,COUNTIF($C$8:$C$3000,"?*")),"")</f>
        <v>0</v>
      </c>
      <c r="E1475" s="174"/>
      <c r="F1475" s="174">
        <f>--ISNUMBER(IFERROR(SEARCH('Project Costing'!#REF!,Services!I1482,1),""))</f>
        <v>0</v>
      </c>
      <c r="G1475" s="174" t="str">
        <f>IF(F1475=1,COUNTIF($F$8:F1475,1),"")</f>
        <v/>
      </c>
      <c r="H1475" s="174"/>
      <c r="I1475" s="157">
        <f>IFERROR($H$8:INDEX($H$8:$H$3000,COUNTIF($H$8:$H$3000,"?*")),"")</f>
        <v>0</v>
      </c>
    </row>
    <row r="1476" spans="1:9" x14ac:dyDescent="0.25">
      <c r="A1476" s="174">
        <f>--ISNUMBER(IFERROR(SEARCH('Project Costing'!#REF!,Services!I1483,1),""))</f>
        <v>0</v>
      </c>
      <c r="B1476" s="174" t="str">
        <f>IF(A1476=1,COUNTIF($A$8:A1476,1),"")</f>
        <v/>
      </c>
      <c r="C1476" s="174"/>
      <c r="D1476" s="157">
        <f>IFERROR($C$8:INDEX($C$8:$C$3000,COUNTIF($C$8:$C$3000,"?*")),"")</f>
        <v>0</v>
      </c>
      <c r="E1476" s="174"/>
      <c r="F1476" s="174">
        <f>--ISNUMBER(IFERROR(SEARCH('Project Costing'!#REF!,Services!I1483,1),""))</f>
        <v>0</v>
      </c>
      <c r="G1476" s="174" t="str">
        <f>IF(F1476=1,COUNTIF($F$8:F1476,1),"")</f>
        <v/>
      </c>
      <c r="H1476" s="174"/>
      <c r="I1476" s="157">
        <f>IFERROR($H$8:INDEX($H$8:$H$3000,COUNTIF($H$8:$H$3000,"?*")),"")</f>
        <v>0</v>
      </c>
    </row>
    <row r="1477" spans="1:9" x14ac:dyDescent="0.25">
      <c r="A1477" s="174">
        <f>--ISNUMBER(IFERROR(SEARCH('Project Costing'!#REF!,Services!I1484,1),""))</f>
        <v>0</v>
      </c>
      <c r="B1477" s="174" t="str">
        <f>IF(A1477=1,COUNTIF($A$8:A1477,1),"")</f>
        <v/>
      </c>
      <c r="C1477" s="174"/>
      <c r="D1477" s="157">
        <f>IFERROR($C$8:INDEX($C$8:$C$3000,COUNTIF($C$8:$C$3000,"?*")),"")</f>
        <v>0</v>
      </c>
      <c r="E1477" s="174"/>
      <c r="F1477" s="174">
        <f>--ISNUMBER(IFERROR(SEARCH('Project Costing'!#REF!,Services!I1484,1),""))</f>
        <v>0</v>
      </c>
      <c r="G1477" s="174" t="str">
        <f>IF(F1477=1,COUNTIF($F$8:F1477,1),"")</f>
        <v/>
      </c>
      <c r="H1477" s="174"/>
      <c r="I1477" s="157">
        <f>IFERROR($H$8:INDEX($H$8:$H$3000,COUNTIF($H$8:$H$3000,"?*")),"")</f>
        <v>0</v>
      </c>
    </row>
    <row r="1478" spans="1:9" x14ac:dyDescent="0.25">
      <c r="A1478" s="174">
        <f>--ISNUMBER(IFERROR(SEARCH('Project Costing'!#REF!,Services!I1485,1),""))</f>
        <v>0</v>
      </c>
      <c r="B1478" s="174" t="str">
        <f>IF(A1478=1,COUNTIF($A$8:A1478,1),"")</f>
        <v/>
      </c>
      <c r="C1478" s="174"/>
      <c r="D1478" s="157">
        <f>IFERROR($C$8:INDEX($C$8:$C$3000,COUNTIF($C$8:$C$3000,"?*")),"")</f>
        <v>0</v>
      </c>
      <c r="E1478" s="174"/>
      <c r="F1478" s="174">
        <f>--ISNUMBER(IFERROR(SEARCH('Project Costing'!#REF!,Services!I1485,1),""))</f>
        <v>0</v>
      </c>
      <c r="G1478" s="174" t="str">
        <f>IF(F1478=1,COUNTIF($F$8:F1478,1),"")</f>
        <v/>
      </c>
      <c r="H1478" s="174"/>
      <c r="I1478" s="157">
        <f>IFERROR($H$8:INDEX($H$8:$H$3000,COUNTIF($H$8:$H$3000,"?*")),"")</f>
        <v>0</v>
      </c>
    </row>
    <row r="1479" spans="1:9" x14ac:dyDescent="0.25">
      <c r="A1479" s="174">
        <f>--ISNUMBER(IFERROR(SEARCH('Project Costing'!#REF!,Services!I1486,1),""))</f>
        <v>0</v>
      </c>
      <c r="B1479" s="174" t="str">
        <f>IF(A1479=1,COUNTIF($A$8:A1479,1),"")</f>
        <v/>
      </c>
      <c r="C1479" s="174"/>
      <c r="D1479" s="157">
        <f>IFERROR($C$8:INDEX($C$8:$C$3000,COUNTIF($C$8:$C$3000,"?*")),"")</f>
        <v>0</v>
      </c>
      <c r="E1479" s="174"/>
      <c r="F1479" s="174">
        <f>--ISNUMBER(IFERROR(SEARCH('Project Costing'!#REF!,Services!I1486,1),""))</f>
        <v>0</v>
      </c>
      <c r="G1479" s="174" t="str">
        <f>IF(F1479=1,COUNTIF($F$8:F1479,1),"")</f>
        <v/>
      </c>
      <c r="H1479" s="174"/>
      <c r="I1479" s="157">
        <f>IFERROR($H$8:INDEX($H$8:$H$3000,COUNTIF($H$8:$H$3000,"?*")),"")</f>
        <v>0</v>
      </c>
    </row>
    <row r="1480" spans="1:9" x14ac:dyDescent="0.25">
      <c r="A1480" s="174">
        <f>--ISNUMBER(IFERROR(SEARCH('Project Costing'!#REF!,Services!I1487,1),""))</f>
        <v>0</v>
      </c>
      <c r="B1480" s="174" t="str">
        <f>IF(A1480=1,COUNTIF($A$8:A1480,1),"")</f>
        <v/>
      </c>
      <c r="C1480" s="174"/>
      <c r="D1480" s="157">
        <f>IFERROR($C$8:INDEX($C$8:$C$3000,COUNTIF($C$8:$C$3000,"?*")),"")</f>
        <v>0</v>
      </c>
      <c r="E1480" s="174"/>
      <c r="F1480" s="174">
        <f>--ISNUMBER(IFERROR(SEARCH('Project Costing'!#REF!,Services!I1487,1),""))</f>
        <v>0</v>
      </c>
      <c r="G1480" s="174" t="str">
        <f>IF(F1480=1,COUNTIF($F$8:F1480,1),"")</f>
        <v/>
      </c>
      <c r="H1480" s="174"/>
      <c r="I1480" s="157">
        <f>IFERROR($H$8:INDEX($H$8:$H$3000,COUNTIF($H$8:$H$3000,"?*")),"")</f>
        <v>0</v>
      </c>
    </row>
    <row r="1481" spans="1:9" x14ac:dyDescent="0.25">
      <c r="A1481" s="174">
        <f>--ISNUMBER(IFERROR(SEARCH('Project Costing'!#REF!,Services!I1488,1),""))</f>
        <v>0</v>
      </c>
      <c r="B1481" s="174" t="str">
        <f>IF(A1481=1,COUNTIF($A$8:A1481,1),"")</f>
        <v/>
      </c>
      <c r="C1481" s="174"/>
      <c r="D1481" s="157">
        <f>IFERROR($C$8:INDEX($C$8:$C$3000,COUNTIF($C$8:$C$3000,"?*")),"")</f>
        <v>0</v>
      </c>
      <c r="E1481" s="174"/>
      <c r="F1481" s="174">
        <f>--ISNUMBER(IFERROR(SEARCH('Project Costing'!#REF!,Services!I1488,1),""))</f>
        <v>0</v>
      </c>
      <c r="G1481" s="174" t="str">
        <f>IF(F1481=1,COUNTIF($F$8:F1481,1),"")</f>
        <v/>
      </c>
      <c r="H1481" s="174"/>
      <c r="I1481" s="157">
        <f>IFERROR($H$8:INDEX($H$8:$H$3000,COUNTIF($H$8:$H$3000,"?*")),"")</f>
        <v>0</v>
      </c>
    </row>
    <row r="1482" spans="1:9" x14ac:dyDescent="0.25">
      <c r="A1482" s="174">
        <f>--ISNUMBER(IFERROR(SEARCH('Project Costing'!#REF!,Services!I1489,1),""))</f>
        <v>0</v>
      </c>
      <c r="B1482" s="174" t="str">
        <f>IF(A1482=1,COUNTIF($A$8:A1482,1),"")</f>
        <v/>
      </c>
      <c r="C1482" s="174"/>
      <c r="D1482" s="157">
        <f>IFERROR($C$8:INDEX($C$8:$C$3000,COUNTIF($C$8:$C$3000,"?*")),"")</f>
        <v>0</v>
      </c>
      <c r="E1482" s="174"/>
      <c r="F1482" s="174">
        <f>--ISNUMBER(IFERROR(SEARCH('Project Costing'!#REF!,Services!I1489,1),""))</f>
        <v>0</v>
      </c>
      <c r="G1482" s="174" t="str">
        <f>IF(F1482=1,COUNTIF($F$8:F1482,1),"")</f>
        <v/>
      </c>
      <c r="H1482" s="174"/>
      <c r="I1482" s="157">
        <f>IFERROR($H$8:INDEX($H$8:$H$3000,COUNTIF($H$8:$H$3000,"?*")),"")</f>
        <v>0</v>
      </c>
    </row>
    <row r="1483" spans="1:9" x14ac:dyDescent="0.25">
      <c r="A1483" s="174">
        <f>--ISNUMBER(IFERROR(SEARCH('Project Costing'!#REF!,Services!I1490,1),""))</f>
        <v>0</v>
      </c>
      <c r="B1483" s="174" t="str">
        <f>IF(A1483=1,COUNTIF($A$8:A1483,1),"")</f>
        <v/>
      </c>
      <c r="C1483" s="174"/>
      <c r="D1483" s="157">
        <f>IFERROR($C$8:INDEX($C$8:$C$3000,COUNTIF($C$8:$C$3000,"?*")),"")</f>
        <v>0</v>
      </c>
      <c r="E1483" s="174"/>
      <c r="F1483" s="174">
        <f>--ISNUMBER(IFERROR(SEARCH('Project Costing'!#REF!,Services!I1490,1),""))</f>
        <v>0</v>
      </c>
      <c r="G1483" s="174" t="str">
        <f>IF(F1483=1,COUNTIF($F$8:F1483,1),"")</f>
        <v/>
      </c>
      <c r="H1483" s="174"/>
      <c r="I1483" s="157">
        <f>IFERROR($H$8:INDEX($H$8:$H$3000,COUNTIF($H$8:$H$3000,"?*")),"")</f>
        <v>0</v>
      </c>
    </row>
    <row r="1484" spans="1:9" x14ac:dyDescent="0.25">
      <c r="A1484" s="174">
        <f>--ISNUMBER(IFERROR(SEARCH('Project Costing'!#REF!,Services!I1491,1),""))</f>
        <v>0</v>
      </c>
      <c r="B1484" s="174" t="str">
        <f>IF(A1484=1,COUNTIF($A$8:A1484,1),"")</f>
        <v/>
      </c>
      <c r="C1484" s="174"/>
      <c r="D1484" s="157">
        <f>IFERROR($C$8:INDEX($C$8:$C$3000,COUNTIF($C$8:$C$3000,"?*")),"")</f>
        <v>0</v>
      </c>
      <c r="E1484" s="174"/>
      <c r="F1484" s="174">
        <f>--ISNUMBER(IFERROR(SEARCH('Project Costing'!#REF!,Services!I1491,1),""))</f>
        <v>0</v>
      </c>
      <c r="G1484" s="174" t="str">
        <f>IF(F1484=1,COUNTIF($F$8:F1484,1),"")</f>
        <v/>
      </c>
      <c r="H1484" s="174"/>
      <c r="I1484" s="157">
        <f>IFERROR($H$8:INDEX($H$8:$H$3000,COUNTIF($H$8:$H$3000,"?*")),"")</f>
        <v>0</v>
      </c>
    </row>
    <row r="1485" spans="1:9" x14ac:dyDescent="0.25">
      <c r="A1485" s="174">
        <f>--ISNUMBER(IFERROR(SEARCH('Project Costing'!#REF!,Services!I1492,1),""))</f>
        <v>0</v>
      </c>
      <c r="B1485" s="174" t="str">
        <f>IF(A1485=1,COUNTIF($A$8:A1485,1),"")</f>
        <v/>
      </c>
      <c r="C1485" s="174"/>
      <c r="D1485" s="157">
        <f>IFERROR($C$8:INDEX($C$8:$C$3000,COUNTIF($C$8:$C$3000,"?*")),"")</f>
        <v>0</v>
      </c>
      <c r="E1485" s="174"/>
      <c r="F1485" s="174">
        <f>--ISNUMBER(IFERROR(SEARCH('Project Costing'!#REF!,Services!I1492,1),""))</f>
        <v>0</v>
      </c>
      <c r="G1485" s="174" t="str">
        <f>IF(F1485=1,COUNTIF($F$8:F1485,1),"")</f>
        <v/>
      </c>
      <c r="H1485" s="174"/>
      <c r="I1485" s="157">
        <f>IFERROR($H$8:INDEX($H$8:$H$3000,COUNTIF($H$8:$H$3000,"?*")),"")</f>
        <v>0</v>
      </c>
    </row>
    <row r="1486" spans="1:9" x14ac:dyDescent="0.25">
      <c r="A1486" s="174">
        <f>--ISNUMBER(IFERROR(SEARCH('Project Costing'!#REF!,Services!I1493,1),""))</f>
        <v>0</v>
      </c>
      <c r="B1486" s="174" t="str">
        <f>IF(A1486=1,COUNTIF($A$8:A1486,1),"")</f>
        <v/>
      </c>
      <c r="C1486" s="174"/>
      <c r="D1486" s="157">
        <f>IFERROR($C$8:INDEX($C$8:$C$3000,COUNTIF($C$8:$C$3000,"?*")),"")</f>
        <v>0</v>
      </c>
      <c r="E1486" s="174"/>
      <c r="F1486" s="174">
        <f>--ISNUMBER(IFERROR(SEARCH('Project Costing'!#REF!,Services!I1493,1),""))</f>
        <v>0</v>
      </c>
      <c r="G1486" s="174" t="str">
        <f>IF(F1486=1,COUNTIF($F$8:F1486,1),"")</f>
        <v/>
      </c>
      <c r="H1486" s="174"/>
      <c r="I1486" s="157">
        <f>IFERROR($H$8:INDEX($H$8:$H$3000,COUNTIF($H$8:$H$3000,"?*")),"")</f>
        <v>0</v>
      </c>
    </row>
    <row r="1487" spans="1:9" x14ac:dyDescent="0.25">
      <c r="A1487" s="174">
        <f>--ISNUMBER(IFERROR(SEARCH('Project Costing'!#REF!,Services!I1494,1),""))</f>
        <v>0</v>
      </c>
      <c r="B1487" s="174" t="str">
        <f>IF(A1487=1,COUNTIF($A$8:A1487,1),"")</f>
        <v/>
      </c>
      <c r="C1487" s="174"/>
      <c r="D1487" s="157">
        <f>IFERROR($C$8:INDEX($C$8:$C$3000,COUNTIF($C$8:$C$3000,"?*")),"")</f>
        <v>0</v>
      </c>
      <c r="E1487" s="174"/>
      <c r="F1487" s="174">
        <f>--ISNUMBER(IFERROR(SEARCH('Project Costing'!#REF!,Services!I1494,1),""))</f>
        <v>0</v>
      </c>
      <c r="G1487" s="174" t="str">
        <f>IF(F1487=1,COUNTIF($F$8:F1487,1),"")</f>
        <v/>
      </c>
      <c r="H1487" s="174"/>
      <c r="I1487" s="157">
        <f>IFERROR($H$8:INDEX($H$8:$H$3000,COUNTIF($H$8:$H$3000,"?*")),"")</f>
        <v>0</v>
      </c>
    </row>
    <row r="1488" spans="1:9" x14ac:dyDescent="0.25">
      <c r="A1488" s="174">
        <f>--ISNUMBER(IFERROR(SEARCH('Project Costing'!#REF!,Services!I1495,1),""))</f>
        <v>0</v>
      </c>
      <c r="B1488" s="174" t="str">
        <f>IF(A1488=1,COUNTIF($A$8:A1488,1),"")</f>
        <v/>
      </c>
      <c r="C1488" s="174"/>
      <c r="D1488" s="157">
        <f>IFERROR($C$8:INDEX($C$8:$C$3000,COUNTIF($C$8:$C$3000,"?*")),"")</f>
        <v>0</v>
      </c>
      <c r="E1488" s="174"/>
      <c r="F1488" s="174">
        <f>--ISNUMBER(IFERROR(SEARCH('Project Costing'!#REF!,Services!I1495,1),""))</f>
        <v>0</v>
      </c>
      <c r="G1488" s="174" t="str">
        <f>IF(F1488=1,COUNTIF($F$8:F1488,1),"")</f>
        <v/>
      </c>
      <c r="H1488" s="174"/>
      <c r="I1488" s="157">
        <f>IFERROR($H$8:INDEX($H$8:$H$3000,COUNTIF($H$8:$H$3000,"?*")),"")</f>
        <v>0</v>
      </c>
    </row>
    <row r="1489" spans="1:9" x14ac:dyDescent="0.25">
      <c r="A1489" s="174">
        <f>--ISNUMBER(IFERROR(SEARCH('Project Costing'!#REF!,Services!I1496,1),""))</f>
        <v>0</v>
      </c>
      <c r="B1489" s="174" t="str">
        <f>IF(A1489=1,COUNTIF($A$8:A1489,1),"")</f>
        <v/>
      </c>
      <c r="C1489" s="174"/>
      <c r="D1489" s="157">
        <f>IFERROR($C$8:INDEX($C$8:$C$3000,COUNTIF($C$8:$C$3000,"?*")),"")</f>
        <v>0</v>
      </c>
      <c r="E1489" s="174"/>
      <c r="F1489" s="174">
        <f>--ISNUMBER(IFERROR(SEARCH('Project Costing'!#REF!,Services!I1496,1),""))</f>
        <v>0</v>
      </c>
      <c r="G1489" s="174" t="str">
        <f>IF(F1489=1,COUNTIF($F$8:F1489,1),"")</f>
        <v/>
      </c>
      <c r="H1489" s="174"/>
      <c r="I1489" s="157">
        <f>IFERROR($H$8:INDEX($H$8:$H$3000,COUNTIF($H$8:$H$3000,"?*")),"")</f>
        <v>0</v>
      </c>
    </row>
    <row r="1490" spans="1:9" x14ac:dyDescent="0.25">
      <c r="A1490" s="174">
        <f>--ISNUMBER(IFERROR(SEARCH('Project Costing'!#REF!,Services!I1497,1),""))</f>
        <v>0</v>
      </c>
      <c r="B1490" s="174" t="str">
        <f>IF(A1490=1,COUNTIF($A$8:A1490,1),"")</f>
        <v/>
      </c>
      <c r="C1490" s="174"/>
      <c r="D1490" s="157">
        <f>IFERROR($C$8:INDEX($C$8:$C$3000,COUNTIF($C$8:$C$3000,"?*")),"")</f>
        <v>0</v>
      </c>
      <c r="E1490" s="174"/>
      <c r="F1490" s="174">
        <f>--ISNUMBER(IFERROR(SEARCH('Project Costing'!#REF!,Services!I1497,1),""))</f>
        <v>0</v>
      </c>
      <c r="G1490" s="174" t="str">
        <f>IF(F1490=1,COUNTIF($F$8:F1490,1),"")</f>
        <v/>
      </c>
      <c r="H1490" s="174"/>
      <c r="I1490" s="157">
        <f>IFERROR($H$8:INDEX($H$8:$H$3000,COUNTIF($H$8:$H$3000,"?*")),"")</f>
        <v>0</v>
      </c>
    </row>
    <row r="1491" spans="1:9" x14ac:dyDescent="0.25">
      <c r="A1491" s="174">
        <f>--ISNUMBER(IFERROR(SEARCH('Project Costing'!#REF!,Services!I1498,1),""))</f>
        <v>0</v>
      </c>
      <c r="B1491" s="174" t="str">
        <f>IF(A1491=1,COUNTIF($A$8:A1491,1),"")</f>
        <v/>
      </c>
      <c r="C1491" s="174"/>
      <c r="D1491" s="157">
        <f>IFERROR($C$8:INDEX($C$8:$C$3000,COUNTIF($C$8:$C$3000,"?*")),"")</f>
        <v>0</v>
      </c>
      <c r="E1491" s="174"/>
      <c r="F1491" s="174">
        <f>--ISNUMBER(IFERROR(SEARCH('Project Costing'!#REF!,Services!I1498,1),""))</f>
        <v>0</v>
      </c>
      <c r="G1491" s="174" t="str">
        <f>IF(F1491=1,COUNTIF($F$8:F1491,1),"")</f>
        <v/>
      </c>
      <c r="H1491" s="174"/>
      <c r="I1491" s="157">
        <f>IFERROR($H$8:INDEX($H$8:$H$3000,COUNTIF($H$8:$H$3000,"?*")),"")</f>
        <v>0</v>
      </c>
    </row>
    <row r="1492" spans="1:9" x14ac:dyDescent="0.25">
      <c r="A1492" s="174">
        <f>--ISNUMBER(IFERROR(SEARCH('Project Costing'!#REF!,Services!I1499,1),""))</f>
        <v>0</v>
      </c>
      <c r="B1492" s="174" t="str">
        <f>IF(A1492=1,COUNTIF($A$8:A1492,1),"")</f>
        <v/>
      </c>
      <c r="C1492" s="174"/>
      <c r="D1492" s="157">
        <f>IFERROR($C$8:INDEX($C$8:$C$3000,COUNTIF($C$8:$C$3000,"?*")),"")</f>
        <v>0</v>
      </c>
      <c r="E1492" s="174"/>
      <c r="F1492" s="174">
        <f>--ISNUMBER(IFERROR(SEARCH('Project Costing'!#REF!,Services!I1499,1),""))</f>
        <v>0</v>
      </c>
      <c r="G1492" s="174" t="str">
        <f>IF(F1492=1,COUNTIF($F$8:F1492,1),"")</f>
        <v/>
      </c>
      <c r="H1492" s="174"/>
      <c r="I1492" s="157">
        <f>IFERROR($H$8:INDEX($H$8:$H$3000,COUNTIF($H$8:$H$3000,"?*")),"")</f>
        <v>0</v>
      </c>
    </row>
    <row r="1493" spans="1:9" x14ac:dyDescent="0.25">
      <c r="A1493" s="174">
        <f>--ISNUMBER(IFERROR(SEARCH('Project Costing'!#REF!,Services!I1500,1),""))</f>
        <v>0</v>
      </c>
      <c r="B1493" s="174" t="str">
        <f>IF(A1493=1,COUNTIF($A$8:A1493,1),"")</f>
        <v/>
      </c>
      <c r="C1493" s="174"/>
      <c r="D1493" s="157">
        <f>IFERROR($C$8:INDEX($C$8:$C$3000,COUNTIF($C$8:$C$3000,"?*")),"")</f>
        <v>0</v>
      </c>
      <c r="E1493" s="174"/>
      <c r="F1493" s="174">
        <f>--ISNUMBER(IFERROR(SEARCH('Project Costing'!#REF!,Services!I1500,1),""))</f>
        <v>0</v>
      </c>
      <c r="G1493" s="174" t="str">
        <f>IF(F1493=1,COUNTIF($F$8:F1493,1),"")</f>
        <v/>
      </c>
      <c r="H1493" s="174"/>
      <c r="I1493" s="157">
        <f>IFERROR($H$8:INDEX($H$8:$H$3000,COUNTIF($H$8:$H$3000,"?*")),"")</f>
        <v>0</v>
      </c>
    </row>
    <row r="1494" spans="1:9" x14ac:dyDescent="0.25">
      <c r="A1494" s="174">
        <f>--ISNUMBER(IFERROR(SEARCH('Project Costing'!#REF!,Services!I1501,1),""))</f>
        <v>0</v>
      </c>
      <c r="B1494" s="174" t="str">
        <f>IF(A1494=1,COUNTIF($A$8:A1494,1),"")</f>
        <v/>
      </c>
      <c r="C1494" s="174"/>
      <c r="D1494" s="157">
        <f>IFERROR($C$8:INDEX($C$8:$C$3000,COUNTIF($C$8:$C$3000,"?*")),"")</f>
        <v>0</v>
      </c>
      <c r="E1494" s="174"/>
      <c r="F1494" s="174">
        <f>--ISNUMBER(IFERROR(SEARCH('Project Costing'!#REF!,Services!I1501,1),""))</f>
        <v>0</v>
      </c>
      <c r="G1494" s="174" t="str">
        <f>IF(F1494=1,COUNTIF($F$8:F1494,1),"")</f>
        <v/>
      </c>
      <c r="H1494" s="174"/>
      <c r="I1494" s="157">
        <f>IFERROR($H$8:INDEX($H$8:$H$3000,COUNTIF($H$8:$H$3000,"?*")),"")</f>
        <v>0</v>
      </c>
    </row>
    <row r="1495" spans="1:9" x14ac:dyDescent="0.25">
      <c r="A1495" s="174">
        <f>--ISNUMBER(IFERROR(SEARCH('Project Costing'!#REF!,Services!I1502,1),""))</f>
        <v>0</v>
      </c>
      <c r="B1495" s="174" t="str">
        <f>IF(A1495=1,COUNTIF($A$8:A1495,1),"")</f>
        <v/>
      </c>
      <c r="C1495" s="174"/>
      <c r="D1495" s="157">
        <f>IFERROR($C$8:INDEX($C$8:$C$3000,COUNTIF($C$8:$C$3000,"?*")),"")</f>
        <v>0</v>
      </c>
      <c r="E1495" s="174"/>
      <c r="F1495" s="174">
        <f>--ISNUMBER(IFERROR(SEARCH('Project Costing'!#REF!,Services!I1502,1),""))</f>
        <v>0</v>
      </c>
      <c r="G1495" s="174" t="str">
        <f>IF(F1495=1,COUNTIF($F$8:F1495,1),"")</f>
        <v/>
      </c>
      <c r="H1495" s="174"/>
      <c r="I1495" s="157">
        <f>IFERROR($H$8:INDEX($H$8:$H$3000,COUNTIF($H$8:$H$3000,"?*")),"")</f>
        <v>0</v>
      </c>
    </row>
    <row r="1496" spans="1:9" x14ac:dyDescent="0.25">
      <c r="A1496" s="174">
        <f>--ISNUMBER(IFERROR(SEARCH('Project Costing'!#REF!,Services!I1503,1),""))</f>
        <v>0</v>
      </c>
      <c r="B1496" s="174" t="str">
        <f>IF(A1496=1,COUNTIF($A$8:A1496,1),"")</f>
        <v/>
      </c>
      <c r="C1496" s="174"/>
      <c r="D1496" s="157">
        <f>IFERROR($C$8:INDEX($C$8:$C$3000,COUNTIF($C$8:$C$3000,"?*")),"")</f>
        <v>0</v>
      </c>
      <c r="E1496" s="174"/>
      <c r="F1496" s="174">
        <f>--ISNUMBER(IFERROR(SEARCH('Project Costing'!#REF!,Services!I1503,1),""))</f>
        <v>0</v>
      </c>
      <c r="G1496" s="174" t="str">
        <f>IF(F1496=1,COUNTIF($F$8:F1496,1),"")</f>
        <v/>
      </c>
      <c r="H1496" s="174"/>
      <c r="I1496" s="157">
        <f>IFERROR($H$8:INDEX($H$8:$H$3000,COUNTIF($H$8:$H$3000,"?*")),"")</f>
        <v>0</v>
      </c>
    </row>
    <row r="1497" spans="1:9" x14ac:dyDescent="0.25">
      <c r="A1497" s="174">
        <f>--ISNUMBER(IFERROR(SEARCH('Project Costing'!#REF!,Services!I1504,1),""))</f>
        <v>0</v>
      </c>
      <c r="B1497" s="174" t="str">
        <f>IF(A1497=1,COUNTIF($A$8:A1497,1),"")</f>
        <v/>
      </c>
      <c r="C1497" s="174"/>
      <c r="D1497" s="157">
        <f>IFERROR($C$8:INDEX($C$8:$C$3000,COUNTIF($C$8:$C$3000,"?*")),"")</f>
        <v>0</v>
      </c>
      <c r="E1497" s="174"/>
      <c r="F1497" s="174">
        <f>--ISNUMBER(IFERROR(SEARCH('Project Costing'!#REF!,Services!I1504,1),""))</f>
        <v>0</v>
      </c>
      <c r="G1497" s="174" t="str">
        <f>IF(F1497=1,COUNTIF($F$8:F1497,1),"")</f>
        <v/>
      </c>
      <c r="H1497" s="174"/>
      <c r="I1497" s="157">
        <f>IFERROR($H$8:INDEX($H$8:$H$3000,COUNTIF($H$8:$H$3000,"?*")),"")</f>
        <v>0</v>
      </c>
    </row>
    <row r="1498" spans="1:9" x14ac:dyDescent="0.25">
      <c r="A1498" s="174">
        <f>--ISNUMBER(IFERROR(SEARCH('Project Costing'!#REF!,Services!I1505,1),""))</f>
        <v>0</v>
      </c>
      <c r="B1498" s="174" t="str">
        <f>IF(A1498=1,COUNTIF($A$8:A1498,1),"")</f>
        <v/>
      </c>
      <c r="C1498" s="174"/>
      <c r="D1498" s="157">
        <f>IFERROR($C$8:INDEX($C$8:$C$3000,COUNTIF($C$8:$C$3000,"?*")),"")</f>
        <v>0</v>
      </c>
      <c r="E1498" s="174"/>
      <c r="F1498" s="174">
        <f>--ISNUMBER(IFERROR(SEARCH('Project Costing'!#REF!,Services!I1505,1),""))</f>
        <v>0</v>
      </c>
      <c r="G1498" s="174" t="str">
        <f>IF(F1498=1,COUNTIF($F$8:F1498,1),"")</f>
        <v/>
      </c>
      <c r="H1498" s="174"/>
      <c r="I1498" s="157">
        <f>IFERROR($H$8:INDEX($H$8:$H$3000,COUNTIF($H$8:$H$3000,"?*")),"")</f>
        <v>0</v>
      </c>
    </row>
    <row r="1499" spans="1:9" x14ac:dyDescent="0.25">
      <c r="A1499" s="174">
        <f>--ISNUMBER(IFERROR(SEARCH('Project Costing'!#REF!,Services!I1506,1),""))</f>
        <v>0</v>
      </c>
      <c r="B1499" s="174" t="str">
        <f>IF(A1499=1,COUNTIF($A$8:A1499,1),"")</f>
        <v/>
      </c>
      <c r="C1499" s="174"/>
      <c r="D1499" s="157">
        <f>IFERROR($C$8:INDEX($C$8:$C$3000,COUNTIF($C$8:$C$3000,"?*")),"")</f>
        <v>0</v>
      </c>
      <c r="E1499" s="174"/>
      <c r="F1499" s="174">
        <f>--ISNUMBER(IFERROR(SEARCH('Project Costing'!#REF!,Services!I1506,1),""))</f>
        <v>0</v>
      </c>
      <c r="G1499" s="174" t="str">
        <f>IF(F1499=1,COUNTIF($F$8:F1499,1),"")</f>
        <v/>
      </c>
      <c r="H1499" s="174"/>
      <c r="I1499" s="157">
        <f>IFERROR($H$8:INDEX($H$8:$H$3000,COUNTIF($H$8:$H$3000,"?*")),"")</f>
        <v>0</v>
      </c>
    </row>
    <row r="1500" spans="1:9" x14ac:dyDescent="0.25">
      <c r="A1500" s="174">
        <f>--ISNUMBER(IFERROR(SEARCH('Project Costing'!#REF!,Services!I1507,1),""))</f>
        <v>0</v>
      </c>
      <c r="B1500" s="174" t="str">
        <f>IF(A1500=1,COUNTIF($A$8:A1500,1),"")</f>
        <v/>
      </c>
      <c r="C1500" s="174"/>
      <c r="D1500" s="157">
        <f>IFERROR($C$8:INDEX($C$8:$C$3000,COUNTIF($C$8:$C$3000,"?*")),"")</f>
        <v>0</v>
      </c>
      <c r="E1500" s="174"/>
      <c r="F1500" s="174">
        <f>--ISNUMBER(IFERROR(SEARCH('Project Costing'!#REF!,Services!I1507,1),""))</f>
        <v>0</v>
      </c>
      <c r="G1500" s="174" t="str">
        <f>IF(F1500=1,COUNTIF($F$8:F1500,1),"")</f>
        <v/>
      </c>
      <c r="H1500" s="174"/>
      <c r="I1500" s="157">
        <f>IFERROR($H$8:INDEX($H$8:$H$3000,COUNTIF($H$8:$H$3000,"?*")),"")</f>
        <v>0</v>
      </c>
    </row>
    <row r="1501" spans="1:9" x14ac:dyDescent="0.25">
      <c r="A1501" s="174">
        <f>--ISNUMBER(IFERROR(SEARCH('Project Costing'!#REF!,Services!I1508,1),""))</f>
        <v>0</v>
      </c>
      <c r="B1501" s="174" t="str">
        <f>IF(A1501=1,COUNTIF($A$8:A1501,1),"")</f>
        <v/>
      </c>
      <c r="C1501" s="174"/>
      <c r="D1501" s="157">
        <f>IFERROR($C$8:INDEX($C$8:$C$3000,COUNTIF($C$8:$C$3000,"?*")),"")</f>
        <v>0</v>
      </c>
      <c r="E1501" s="174"/>
      <c r="F1501" s="174">
        <f>--ISNUMBER(IFERROR(SEARCH('Project Costing'!#REF!,Services!I1508,1),""))</f>
        <v>0</v>
      </c>
      <c r="G1501" s="174" t="str">
        <f>IF(F1501=1,COUNTIF($F$8:F1501,1),"")</f>
        <v/>
      </c>
      <c r="H1501" s="174"/>
      <c r="I1501" s="157">
        <f>IFERROR($H$8:INDEX($H$8:$H$3000,COUNTIF($H$8:$H$3000,"?*")),"")</f>
        <v>0</v>
      </c>
    </row>
    <row r="1502" spans="1:9" x14ac:dyDescent="0.25">
      <c r="A1502" s="174">
        <f>--ISNUMBER(IFERROR(SEARCH('Project Costing'!#REF!,Services!I1509,1),""))</f>
        <v>0</v>
      </c>
      <c r="B1502" s="174" t="str">
        <f>IF(A1502=1,COUNTIF($A$8:A1502,1),"")</f>
        <v/>
      </c>
      <c r="C1502" s="174"/>
      <c r="D1502" s="157">
        <f>IFERROR($C$8:INDEX($C$8:$C$3000,COUNTIF($C$8:$C$3000,"?*")),"")</f>
        <v>0</v>
      </c>
      <c r="E1502" s="174"/>
      <c r="F1502" s="174">
        <f>--ISNUMBER(IFERROR(SEARCH('Project Costing'!#REF!,Services!I1509,1),""))</f>
        <v>0</v>
      </c>
      <c r="G1502" s="174" t="str">
        <f>IF(F1502=1,COUNTIF($F$8:F1502,1),"")</f>
        <v/>
      </c>
      <c r="H1502" s="174"/>
      <c r="I1502" s="157">
        <f>IFERROR($H$8:INDEX($H$8:$H$3000,COUNTIF($H$8:$H$3000,"?*")),"")</f>
        <v>0</v>
      </c>
    </row>
    <row r="1503" spans="1:9" x14ac:dyDescent="0.25">
      <c r="A1503" s="174">
        <f>--ISNUMBER(IFERROR(SEARCH('Project Costing'!#REF!,Services!I1510,1),""))</f>
        <v>0</v>
      </c>
      <c r="B1503" s="174" t="str">
        <f>IF(A1503=1,COUNTIF($A$8:A1503,1),"")</f>
        <v/>
      </c>
      <c r="C1503" s="174"/>
      <c r="D1503" s="157">
        <f>IFERROR($C$8:INDEX($C$8:$C$3000,COUNTIF($C$8:$C$3000,"?*")),"")</f>
        <v>0</v>
      </c>
      <c r="E1503" s="174"/>
      <c r="F1503" s="174">
        <f>--ISNUMBER(IFERROR(SEARCH('Project Costing'!#REF!,Services!I1510,1),""))</f>
        <v>0</v>
      </c>
      <c r="G1503" s="174" t="str">
        <f>IF(F1503=1,COUNTIF($F$8:F1503,1),"")</f>
        <v/>
      </c>
      <c r="H1503" s="174"/>
      <c r="I1503" s="157">
        <f>IFERROR($H$8:INDEX($H$8:$H$3000,COUNTIF($H$8:$H$3000,"?*")),"")</f>
        <v>0</v>
      </c>
    </row>
    <row r="1504" spans="1:9" x14ac:dyDescent="0.25">
      <c r="A1504" s="174">
        <f>--ISNUMBER(IFERROR(SEARCH('Project Costing'!#REF!,Services!I1511,1),""))</f>
        <v>0</v>
      </c>
      <c r="B1504" s="174" t="str">
        <f>IF(A1504=1,COUNTIF($A$8:A1504,1),"")</f>
        <v/>
      </c>
      <c r="C1504" s="174"/>
      <c r="D1504" s="157">
        <f>IFERROR($C$8:INDEX($C$8:$C$3000,COUNTIF($C$8:$C$3000,"?*")),"")</f>
        <v>0</v>
      </c>
      <c r="E1504" s="174"/>
      <c r="F1504" s="174">
        <f>--ISNUMBER(IFERROR(SEARCH('Project Costing'!#REF!,Services!I1511,1),""))</f>
        <v>0</v>
      </c>
      <c r="G1504" s="174" t="str">
        <f>IF(F1504=1,COUNTIF($F$8:F1504,1),"")</f>
        <v/>
      </c>
      <c r="H1504" s="174"/>
      <c r="I1504" s="157">
        <f>IFERROR($H$8:INDEX($H$8:$H$3000,COUNTIF($H$8:$H$3000,"?*")),"")</f>
        <v>0</v>
      </c>
    </row>
    <row r="1505" spans="1:9" x14ac:dyDescent="0.25">
      <c r="A1505" s="174">
        <f>--ISNUMBER(IFERROR(SEARCH('Project Costing'!#REF!,Services!I1512,1),""))</f>
        <v>0</v>
      </c>
      <c r="B1505" s="174" t="str">
        <f>IF(A1505=1,COUNTIF($A$8:A1505,1),"")</f>
        <v/>
      </c>
      <c r="C1505" s="174"/>
      <c r="D1505" s="157">
        <f>IFERROR($C$8:INDEX($C$8:$C$3000,COUNTIF($C$8:$C$3000,"?*")),"")</f>
        <v>0</v>
      </c>
      <c r="E1505" s="174"/>
      <c r="F1505" s="174">
        <f>--ISNUMBER(IFERROR(SEARCH('Project Costing'!#REF!,Services!I1512,1),""))</f>
        <v>0</v>
      </c>
      <c r="G1505" s="174" t="str">
        <f>IF(F1505=1,COUNTIF($F$8:F1505,1),"")</f>
        <v/>
      </c>
      <c r="H1505" s="174"/>
      <c r="I1505" s="157">
        <f>IFERROR($H$8:INDEX($H$8:$H$3000,COUNTIF($H$8:$H$3000,"?*")),"")</f>
        <v>0</v>
      </c>
    </row>
    <row r="1506" spans="1:9" x14ac:dyDescent="0.25">
      <c r="A1506" s="174">
        <f>--ISNUMBER(IFERROR(SEARCH('Project Costing'!#REF!,Services!I1513,1),""))</f>
        <v>0</v>
      </c>
      <c r="B1506" s="174" t="str">
        <f>IF(A1506=1,COUNTIF($A$8:A1506,1),"")</f>
        <v/>
      </c>
      <c r="C1506" s="174"/>
      <c r="D1506" s="157">
        <f>IFERROR($C$8:INDEX($C$8:$C$3000,COUNTIF($C$8:$C$3000,"?*")),"")</f>
        <v>0</v>
      </c>
      <c r="E1506" s="174"/>
      <c r="F1506" s="174">
        <f>--ISNUMBER(IFERROR(SEARCH('Project Costing'!#REF!,Services!I1513,1),""))</f>
        <v>0</v>
      </c>
      <c r="G1506" s="174" t="str">
        <f>IF(F1506=1,COUNTIF($F$8:F1506,1),"")</f>
        <v/>
      </c>
      <c r="H1506" s="174"/>
      <c r="I1506" s="157">
        <f>IFERROR($H$8:INDEX($H$8:$H$3000,COUNTIF($H$8:$H$3000,"?*")),"")</f>
        <v>0</v>
      </c>
    </row>
    <row r="1507" spans="1:9" x14ac:dyDescent="0.25">
      <c r="A1507" s="174">
        <f>--ISNUMBER(IFERROR(SEARCH('Project Costing'!#REF!,Services!I1514,1),""))</f>
        <v>0</v>
      </c>
      <c r="B1507" s="174" t="str">
        <f>IF(A1507=1,COUNTIF($A$8:A1507,1),"")</f>
        <v/>
      </c>
      <c r="C1507" s="174"/>
      <c r="D1507" s="157">
        <f>IFERROR($C$8:INDEX($C$8:$C$3000,COUNTIF($C$8:$C$3000,"?*")),"")</f>
        <v>0</v>
      </c>
      <c r="E1507" s="174"/>
      <c r="F1507" s="174">
        <f>--ISNUMBER(IFERROR(SEARCH('Project Costing'!#REF!,Services!I1514,1),""))</f>
        <v>0</v>
      </c>
      <c r="G1507" s="174" t="str">
        <f>IF(F1507=1,COUNTIF($F$8:F1507,1),"")</f>
        <v/>
      </c>
      <c r="H1507" s="174"/>
      <c r="I1507" s="157">
        <f>IFERROR($H$8:INDEX($H$8:$H$3000,COUNTIF($H$8:$H$3000,"?*")),"")</f>
        <v>0</v>
      </c>
    </row>
    <row r="1508" spans="1:9" x14ac:dyDescent="0.25">
      <c r="A1508" s="174">
        <f>--ISNUMBER(IFERROR(SEARCH('Project Costing'!#REF!,Services!I1515,1),""))</f>
        <v>0</v>
      </c>
      <c r="B1508" s="174" t="str">
        <f>IF(A1508=1,COUNTIF($A$8:A1508,1),"")</f>
        <v/>
      </c>
      <c r="C1508" s="174"/>
      <c r="D1508" s="157">
        <f>IFERROR($C$8:INDEX($C$8:$C$3000,COUNTIF($C$8:$C$3000,"?*")),"")</f>
        <v>0</v>
      </c>
      <c r="E1508" s="174"/>
      <c r="F1508" s="174">
        <f>--ISNUMBER(IFERROR(SEARCH('Project Costing'!#REF!,Services!I1515,1),""))</f>
        <v>0</v>
      </c>
      <c r="G1508" s="174" t="str">
        <f>IF(F1508=1,COUNTIF($F$8:F1508,1),"")</f>
        <v/>
      </c>
      <c r="H1508" s="174"/>
      <c r="I1508" s="157">
        <f>IFERROR($H$8:INDEX($H$8:$H$3000,COUNTIF($H$8:$H$3000,"?*")),"")</f>
        <v>0</v>
      </c>
    </row>
    <row r="1509" spans="1:9" x14ac:dyDescent="0.25">
      <c r="A1509" s="174">
        <f>--ISNUMBER(IFERROR(SEARCH('Project Costing'!#REF!,Services!I1516,1),""))</f>
        <v>0</v>
      </c>
      <c r="B1509" s="174" t="str">
        <f>IF(A1509=1,COUNTIF($A$8:A1509,1),"")</f>
        <v/>
      </c>
      <c r="C1509" s="174"/>
      <c r="D1509" s="157">
        <f>IFERROR($C$8:INDEX($C$8:$C$3000,COUNTIF($C$8:$C$3000,"?*")),"")</f>
        <v>0</v>
      </c>
      <c r="E1509" s="174"/>
      <c r="F1509" s="174">
        <f>--ISNUMBER(IFERROR(SEARCH('Project Costing'!#REF!,Services!I1516,1),""))</f>
        <v>0</v>
      </c>
      <c r="G1509" s="174" t="str">
        <f>IF(F1509=1,COUNTIF($F$8:F1509,1),"")</f>
        <v/>
      </c>
      <c r="H1509" s="174"/>
      <c r="I1509" s="157">
        <f>IFERROR($H$8:INDEX($H$8:$H$3000,COUNTIF($H$8:$H$3000,"?*")),"")</f>
        <v>0</v>
      </c>
    </row>
    <row r="1510" spans="1:9" x14ac:dyDescent="0.25">
      <c r="A1510" s="174">
        <f>--ISNUMBER(IFERROR(SEARCH('Project Costing'!#REF!,Services!I1517,1),""))</f>
        <v>0</v>
      </c>
      <c r="B1510" s="174" t="str">
        <f>IF(A1510=1,COUNTIF($A$8:A1510,1),"")</f>
        <v/>
      </c>
      <c r="C1510" s="174"/>
      <c r="D1510" s="157">
        <f>IFERROR($C$8:INDEX($C$8:$C$3000,COUNTIF($C$8:$C$3000,"?*")),"")</f>
        <v>0</v>
      </c>
      <c r="E1510" s="174"/>
      <c r="F1510" s="174">
        <f>--ISNUMBER(IFERROR(SEARCH('Project Costing'!#REF!,Services!I1517,1),""))</f>
        <v>0</v>
      </c>
      <c r="G1510" s="174" t="str">
        <f>IF(F1510=1,COUNTIF($F$8:F1510,1),"")</f>
        <v/>
      </c>
      <c r="H1510" s="174"/>
      <c r="I1510" s="157">
        <f>IFERROR($H$8:INDEX($H$8:$H$3000,COUNTIF($H$8:$H$3000,"?*")),"")</f>
        <v>0</v>
      </c>
    </row>
    <row r="1511" spans="1:9" x14ac:dyDescent="0.25">
      <c r="A1511" s="174">
        <f>--ISNUMBER(IFERROR(SEARCH('Project Costing'!#REF!,Services!I1518,1),""))</f>
        <v>0</v>
      </c>
      <c r="B1511" s="174" t="str">
        <f>IF(A1511=1,COUNTIF($A$8:A1511,1),"")</f>
        <v/>
      </c>
      <c r="C1511" s="174"/>
      <c r="D1511" s="157">
        <f>IFERROR($C$8:INDEX($C$8:$C$3000,COUNTIF($C$8:$C$3000,"?*")),"")</f>
        <v>0</v>
      </c>
      <c r="E1511" s="174"/>
      <c r="F1511" s="174">
        <f>--ISNUMBER(IFERROR(SEARCH('Project Costing'!#REF!,Services!I1518,1),""))</f>
        <v>0</v>
      </c>
      <c r="G1511" s="174" t="str">
        <f>IF(F1511=1,COUNTIF($F$8:F1511,1),"")</f>
        <v/>
      </c>
      <c r="H1511" s="174"/>
      <c r="I1511" s="157">
        <f>IFERROR($H$8:INDEX($H$8:$H$3000,COUNTIF($H$8:$H$3000,"?*")),"")</f>
        <v>0</v>
      </c>
    </row>
    <row r="1512" spans="1:9" x14ac:dyDescent="0.25">
      <c r="A1512" s="174">
        <f>--ISNUMBER(IFERROR(SEARCH('Project Costing'!#REF!,Services!I1519,1),""))</f>
        <v>0</v>
      </c>
      <c r="B1512" s="174" t="str">
        <f>IF(A1512=1,COUNTIF($A$8:A1512,1),"")</f>
        <v/>
      </c>
      <c r="C1512" s="174"/>
      <c r="D1512" s="157">
        <f>IFERROR($C$8:INDEX($C$8:$C$3000,COUNTIF($C$8:$C$3000,"?*")),"")</f>
        <v>0</v>
      </c>
      <c r="E1512" s="174"/>
      <c r="F1512" s="174">
        <f>--ISNUMBER(IFERROR(SEARCH('Project Costing'!#REF!,Services!I1519,1),""))</f>
        <v>0</v>
      </c>
      <c r="G1512" s="174" t="str">
        <f>IF(F1512=1,COUNTIF($F$8:F1512,1),"")</f>
        <v/>
      </c>
      <c r="H1512" s="174"/>
      <c r="I1512" s="157">
        <f>IFERROR($H$8:INDEX($H$8:$H$3000,COUNTIF($H$8:$H$3000,"?*")),"")</f>
        <v>0</v>
      </c>
    </row>
    <row r="1513" spans="1:9" x14ac:dyDescent="0.25">
      <c r="A1513" s="174">
        <f>--ISNUMBER(IFERROR(SEARCH('Project Costing'!#REF!,Services!I1520,1),""))</f>
        <v>0</v>
      </c>
      <c r="B1513" s="174" t="str">
        <f>IF(A1513=1,COUNTIF($A$8:A1513,1),"")</f>
        <v/>
      </c>
      <c r="C1513" s="174"/>
      <c r="D1513" s="157">
        <f>IFERROR($C$8:INDEX($C$8:$C$3000,COUNTIF($C$8:$C$3000,"?*")),"")</f>
        <v>0</v>
      </c>
      <c r="E1513" s="174"/>
      <c r="F1513" s="174">
        <f>--ISNUMBER(IFERROR(SEARCH('Project Costing'!#REF!,Services!I1520,1),""))</f>
        <v>0</v>
      </c>
      <c r="G1513" s="174" t="str">
        <f>IF(F1513=1,COUNTIF($F$8:F1513,1),"")</f>
        <v/>
      </c>
      <c r="H1513" s="174"/>
      <c r="I1513" s="157">
        <f>IFERROR($H$8:INDEX($H$8:$H$3000,COUNTIF($H$8:$H$3000,"?*")),"")</f>
        <v>0</v>
      </c>
    </row>
    <row r="1514" spans="1:9" x14ac:dyDescent="0.25">
      <c r="A1514" s="174">
        <f>--ISNUMBER(IFERROR(SEARCH('Project Costing'!#REF!,Services!I1521,1),""))</f>
        <v>0</v>
      </c>
      <c r="B1514" s="174" t="str">
        <f>IF(A1514=1,COUNTIF($A$8:A1514,1),"")</f>
        <v/>
      </c>
      <c r="C1514" s="174"/>
      <c r="D1514" s="157">
        <f>IFERROR($C$8:INDEX($C$8:$C$3000,COUNTIF($C$8:$C$3000,"?*")),"")</f>
        <v>0</v>
      </c>
      <c r="E1514" s="174"/>
      <c r="F1514" s="174">
        <f>--ISNUMBER(IFERROR(SEARCH('Project Costing'!#REF!,Services!I1521,1),""))</f>
        <v>0</v>
      </c>
      <c r="G1514" s="174" t="str">
        <f>IF(F1514=1,COUNTIF($F$8:F1514,1),"")</f>
        <v/>
      </c>
      <c r="H1514" s="174"/>
      <c r="I1514" s="157">
        <f>IFERROR($H$8:INDEX($H$8:$H$3000,COUNTIF($H$8:$H$3000,"?*")),"")</f>
        <v>0</v>
      </c>
    </row>
    <row r="1515" spans="1:9" x14ac:dyDescent="0.25">
      <c r="A1515" s="174">
        <f>--ISNUMBER(IFERROR(SEARCH('Project Costing'!#REF!,Services!I1522,1),""))</f>
        <v>0</v>
      </c>
      <c r="B1515" s="174" t="str">
        <f>IF(A1515=1,COUNTIF($A$8:A1515,1),"")</f>
        <v/>
      </c>
      <c r="C1515" s="174"/>
      <c r="D1515" s="157">
        <f>IFERROR($C$8:INDEX($C$8:$C$3000,COUNTIF($C$8:$C$3000,"?*")),"")</f>
        <v>0</v>
      </c>
      <c r="E1515" s="174"/>
      <c r="F1515" s="174">
        <f>--ISNUMBER(IFERROR(SEARCH('Project Costing'!#REF!,Services!I1522,1),""))</f>
        <v>0</v>
      </c>
      <c r="G1515" s="174" t="str">
        <f>IF(F1515=1,COUNTIF($F$8:F1515,1),"")</f>
        <v/>
      </c>
      <c r="H1515" s="174"/>
      <c r="I1515" s="157">
        <f>IFERROR($H$8:INDEX($H$8:$H$3000,COUNTIF($H$8:$H$3000,"?*")),"")</f>
        <v>0</v>
      </c>
    </row>
    <row r="1516" spans="1:9" x14ac:dyDescent="0.25">
      <c r="A1516" s="174">
        <f>--ISNUMBER(IFERROR(SEARCH('Project Costing'!#REF!,Services!I1523,1),""))</f>
        <v>0</v>
      </c>
      <c r="B1516" s="174" t="str">
        <f>IF(A1516=1,COUNTIF($A$8:A1516,1),"")</f>
        <v/>
      </c>
      <c r="C1516" s="174"/>
      <c r="D1516" s="157">
        <f>IFERROR($C$8:INDEX($C$8:$C$3000,COUNTIF($C$8:$C$3000,"?*")),"")</f>
        <v>0</v>
      </c>
      <c r="E1516" s="174"/>
      <c r="F1516" s="174">
        <f>--ISNUMBER(IFERROR(SEARCH('Project Costing'!#REF!,Services!I1523,1),""))</f>
        <v>0</v>
      </c>
      <c r="G1516" s="174" t="str">
        <f>IF(F1516=1,COUNTIF($F$8:F1516,1),"")</f>
        <v/>
      </c>
      <c r="H1516" s="174"/>
      <c r="I1516" s="157">
        <f>IFERROR($H$8:INDEX($H$8:$H$3000,COUNTIF($H$8:$H$3000,"?*")),"")</f>
        <v>0</v>
      </c>
    </row>
    <row r="1517" spans="1:9" x14ac:dyDescent="0.25">
      <c r="A1517" s="174">
        <f>--ISNUMBER(IFERROR(SEARCH('Project Costing'!#REF!,Services!I1524,1),""))</f>
        <v>0</v>
      </c>
      <c r="B1517" s="174" t="str">
        <f>IF(A1517=1,COUNTIF($A$8:A1517,1),"")</f>
        <v/>
      </c>
      <c r="C1517" s="174"/>
      <c r="D1517" s="157">
        <f>IFERROR($C$8:INDEX($C$8:$C$3000,COUNTIF($C$8:$C$3000,"?*")),"")</f>
        <v>0</v>
      </c>
      <c r="E1517" s="174"/>
      <c r="F1517" s="174">
        <f>--ISNUMBER(IFERROR(SEARCH('Project Costing'!#REF!,Services!I1524,1),""))</f>
        <v>0</v>
      </c>
      <c r="G1517" s="174" t="str">
        <f>IF(F1517=1,COUNTIF($F$8:F1517,1),"")</f>
        <v/>
      </c>
      <c r="H1517" s="174"/>
      <c r="I1517" s="157">
        <f>IFERROR($H$8:INDEX($H$8:$H$3000,COUNTIF($H$8:$H$3000,"?*")),"")</f>
        <v>0</v>
      </c>
    </row>
    <row r="1518" spans="1:9" x14ac:dyDescent="0.25">
      <c r="A1518" s="174">
        <f>--ISNUMBER(IFERROR(SEARCH('Project Costing'!#REF!,Services!I1525,1),""))</f>
        <v>0</v>
      </c>
      <c r="B1518" s="174" t="str">
        <f>IF(A1518=1,COUNTIF($A$8:A1518,1),"")</f>
        <v/>
      </c>
      <c r="C1518" s="174"/>
      <c r="D1518" s="157">
        <f>IFERROR($C$8:INDEX($C$8:$C$3000,COUNTIF($C$8:$C$3000,"?*")),"")</f>
        <v>0</v>
      </c>
      <c r="E1518" s="174"/>
      <c r="F1518" s="174">
        <f>--ISNUMBER(IFERROR(SEARCH('Project Costing'!#REF!,Services!I1525,1),""))</f>
        <v>0</v>
      </c>
      <c r="G1518" s="174" t="str">
        <f>IF(F1518=1,COUNTIF($F$8:F1518,1),"")</f>
        <v/>
      </c>
      <c r="H1518" s="174"/>
      <c r="I1518" s="157">
        <f>IFERROR($H$8:INDEX($H$8:$H$3000,COUNTIF($H$8:$H$3000,"?*")),"")</f>
        <v>0</v>
      </c>
    </row>
    <row r="1519" spans="1:9" x14ac:dyDescent="0.25">
      <c r="A1519" s="174">
        <f>--ISNUMBER(IFERROR(SEARCH('Project Costing'!#REF!,Services!I1526,1),""))</f>
        <v>0</v>
      </c>
      <c r="B1519" s="174" t="str">
        <f>IF(A1519=1,COUNTIF($A$8:A1519,1),"")</f>
        <v/>
      </c>
      <c r="C1519" s="174"/>
      <c r="D1519" s="157">
        <f>IFERROR($C$8:INDEX($C$8:$C$3000,COUNTIF($C$8:$C$3000,"?*")),"")</f>
        <v>0</v>
      </c>
      <c r="E1519" s="174"/>
      <c r="F1519" s="174">
        <f>--ISNUMBER(IFERROR(SEARCH('Project Costing'!#REF!,Services!I1526,1),""))</f>
        <v>0</v>
      </c>
      <c r="G1519" s="174" t="str">
        <f>IF(F1519=1,COUNTIF($F$8:F1519,1),"")</f>
        <v/>
      </c>
      <c r="H1519" s="174"/>
      <c r="I1519" s="157">
        <f>IFERROR($H$8:INDEX($H$8:$H$3000,COUNTIF($H$8:$H$3000,"?*")),"")</f>
        <v>0</v>
      </c>
    </row>
    <row r="1520" spans="1:9" x14ac:dyDescent="0.25">
      <c r="A1520" s="174">
        <f>--ISNUMBER(IFERROR(SEARCH('Project Costing'!#REF!,Services!I1527,1),""))</f>
        <v>0</v>
      </c>
      <c r="B1520" s="174" t="str">
        <f>IF(A1520=1,COUNTIF($A$8:A1520,1),"")</f>
        <v/>
      </c>
      <c r="C1520" s="174"/>
      <c r="D1520" s="157">
        <f>IFERROR($C$8:INDEX($C$8:$C$3000,COUNTIF($C$8:$C$3000,"?*")),"")</f>
        <v>0</v>
      </c>
      <c r="E1520" s="174"/>
      <c r="F1520" s="174">
        <f>--ISNUMBER(IFERROR(SEARCH('Project Costing'!#REF!,Services!I1527,1),""))</f>
        <v>0</v>
      </c>
      <c r="G1520" s="174" t="str">
        <f>IF(F1520=1,COUNTIF($F$8:F1520,1),"")</f>
        <v/>
      </c>
      <c r="H1520" s="174"/>
      <c r="I1520" s="157">
        <f>IFERROR($H$8:INDEX($H$8:$H$3000,COUNTIF($H$8:$H$3000,"?*")),"")</f>
        <v>0</v>
      </c>
    </row>
    <row r="1521" spans="1:9" x14ac:dyDescent="0.25">
      <c r="A1521" s="174">
        <f>--ISNUMBER(IFERROR(SEARCH('Project Costing'!#REF!,Services!I1528,1),""))</f>
        <v>0</v>
      </c>
      <c r="B1521" s="174" t="str">
        <f>IF(A1521=1,COUNTIF($A$8:A1521,1),"")</f>
        <v/>
      </c>
      <c r="C1521" s="174"/>
      <c r="D1521" s="157">
        <f>IFERROR($C$8:INDEX($C$8:$C$3000,COUNTIF($C$8:$C$3000,"?*")),"")</f>
        <v>0</v>
      </c>
      <c r="E1521" s="174"/>
      <c r="F1521" s="174">
        <f>--ISNUMBER(IFERROR(SEARCH('Project Costing'!#REF!,Services!I1528,1),""))</f>
        <v>0</v>
      </c>
      <c r="G1521" s="174" t="str">
        <f>IF(F1521=1,COUNTIF($F$8:F1521,1),"")</f>
        <v/>
      </c>
      <c r="H1521" s="174"/>
      <c r="I1521" s="157">
        <f>IFERROR($H$8:INDEX($H$8:$H$3000,COUNTIF($H$8:$H$3000,"?*")),"")</f>
        <v>0</v>
      </c>
    </row>
    <row r="1522" spans="1:9" x14ac:dyDescent="0.25">
      <c r="A1522" s="174">
        <f>--ISNUMBER(IFERROR(SEARCH('Project Costing'!#REF!,Services!I1529,1),""))</f>
        <v>0</v>
      </c>
      <c r="B1522" s="174" t="str">
        <f>IF(A1522=1,COUNTIF($A$8:A1522,1),"")</f>
        <v/>
      </c>
      <c r="C1522" s="174"/>
      <c r="D1522" s="157">
        <f>IFERROR($C$8:INDEX($C$8:$C$3000,COUNTIF($C$8:$C$3000,"?*")),"")</f>
        <v>0</v>
      </c>
      <c r="E1522" s="174"/>
      <c r="F1522" s="174">
        <f>--ISNUMBER(IFERROR(SEARCH('Project Costing'!#REF!,Services!I1529,1),""))</f>
        <v>0</v>
      </c>
      <c r="G1522" s="174" t="str">
        <f>IF(F1522=1,COUNTIF($F$8:F1522,1),"")</f>
        <v/>
      </c>
      <c r="H1522" s="174"/>
      <c r="I1522" s="157">
        <f>IFERROR($H$8:INDEX($H$8:$H$3000,COUNTIF($H$8:$H$3000,"?*")),"")</f>
        <v>0</v>
      </c>
    </row>
    <row r="1523" spans="1:9" x14ac:dyDescent="0.25">
      <c r="A1523" s="174">
        <f>--ISNUMBER(IFERROR(SEARCH('Project Costing'!#REF!,Services!I1530,1),""))</f>
        <v>0</v>
      </c>
      <c r="B1523" s="174" t="str">
        <f>IF(A1523=1,COUNTIF($A$8:A1523,1),"")</f>
        <v/>
      </c>
      <c r="C1523" s="174"/>
      <c r="D1523" s="157">
        <f>IFERROR($C$8:INDEX($C$8:$C$3000,COUNTIF($C$8:$C$3000,"?*")),"")</f>
        <v>0</v>
      </c>
      <c r="E1523" s="174"/>
      <c r="F1523" s="174">
        <f>--ISNUMBER(IFERROR(SEARCH('Project Costing'!#REF!,Services!I1530,1),""))</f>
        <v>0</v>
      </c>
      <c r="G1523" s="174" t="str">
        <f>IF(F1523=1,COUNTIF($F$8:F1523,1),"")</f>
        <v/>
      </c>
      <c r="H1523" s="174"/>
      <c r="I1523" s="157">
        <f>IFERROR($H$8:INDEX($H$8:$H$3000,COUNTIF($H$8:$H$3000,"?*")),"")</f>
        <v>0</v>
      </c>
    </row>
    <row r="1524" spans="1:9" x14ac:dyDescent="0.25">
      <c r="A1524" s="174">
        <f>--ISNUMBER(IFERROR(SEARCH('Project Costing'!#REF!,Services!I1531,1),""))</f>
        <v>0</v>
      </c>
      <c r="B1524" s="174" t="str">
        <f>IF(A1524=1,COUNTIF($A$8:A1524,1),"")</f>
        <v/>
      </c>
      <c r="C1524" s="174"/>
      <c r="D1524" s="157">
        <f>IFERROR($C$8:INDEX($C$8:$C$3000,COUNTIF($C$8:$C$3000,"?*")),"")</f>
        <v>0</v>
      </c>
      <c r="E1524" s="174"/>
      <c r="F1524" s="174">
        <f>--ISNUMBER(IFERROR(SEARCH('Project Costing'!#REF!,Services!I1531,1),""))</f>
        <v>0</v>
      </c>
      <c r="G1524" s="174" t="str">
        <f>IF(F1524=1,COUNTIF($F$8:F1524,1),"")</f>
        <v/>
      </c>
      <c r="H1524" s="174"/>
      <c r="I1524" s="157">
        <f>IFERROR($H$8:INDEX($H$8:$H$3000,COUNTIF($H$8:$H$3000,"?*")),"")</f>
        <v>0</v>
      </c>
    </row>
    <row r="1525" spans="1:9" x14ac:dyDescent="0.25">
      <c r="A1525" s="174">
        <f>--ISNUMBER(IFERROR(SEARCH('Project Costing'!#REF!,Services!I1532,1),""))</f>
        <v>0</v>
      </c>
      <c r="B1525" s="174" t="str">
        <f>IF(A1525=1,COUNTIF($A$8:A1525,1),"")</f>
        <v/>
      </c>
      <c r="C1525" s="174"/>
      <c r="D1525" s="157">
        <f>IFERROR($C$8:INDEX($C$8:$C$3000,COUNTIF($C$8:$C$3000,"?*")),"")</f>
        <v>0</v>
      </c>
      <c r="E1525" s="174"/>
      <c r="F1525" s="174">
        <f>--ISNUMBER(IFERROR(SEARCH('Project Costing'!#REF!,Services!I1532,1),""))</f>
        <v>0</v>
      </c>
      <c r="G1525" s="174" t="str">
        <f>IF(F1525=1,COUNTIF($F$8:F1525,1),"")</f>
        <v/>
      </c>
      <c r="H1525" s="174"/>
      <c r="I1525" s="157">
        <f>IFERROR($H$8:INDEX($H$8:$H$3000,COUNTIF($H$8:$H$3000,"?*")),"")</f>
        <v>0</v>
      </c>
    </row>
    <row r="1526" spans="1:9" x14ac:dyDescent="0.25">
      <c r="A1526" s="174">
        <f>--ISNUMBER(IFERROR(SEARCH('Project Costing'!#REF!,Services!I1533,1),""))</f>
        <v>0</v>
      </c>
      <c r="B1526" s="174" t="str">
        <f>IF(A1526=1,COUNTIF($A$8:A1526,1),"")</f>
        <v/>
      </c>
      <c r="C1526" s="174"/>
      <c r="D1526" s="157">
        <f>IFERROR($C$8:INDEX($C$8:$C$3000,COUNTIF($C$8:$C$3000,"?*")),"")</f>
        <v>0</v>
      </c>
      <c r="E1526" s="174"/>
      <c r="F1526" s="174">
        <f>--ISNUMBER(IFERROR(SEARCH('Project Costing'!#REF!,Services!I1533,1),""))</f>
        <v>0</v>
      </c>
      <c r="G1526" s="174" t="str">
        <f>IF(F1526=1,COUNTIF($F$8:F1526,1),"")</f>
        <v/>
      </c>
      <c r="H1526" s="174"/>
      <c r="I1526" s="157">
        <f>IFERROR($H$8:INDEX($H$8:$H$3000,COUNTIF($H$8:$H$3000,"?*")),"")</f>
        <v>0</v>
      </c>
    </row>
    <row r="1527" spans="1:9" x14ac:dyDescent="0.25">
      <c r="A1527" s="174">
        <f>--ISNUMBER(IFERROR(SEARCH('Project Costing'!#REF!,Services!I1534,1),""))</f>
        <v>0</v>
      </c>
      <c r="B1527" s="174" t="str">
        <f>IF(A1527=1,COUNTIF($A$8:A1527,1),"")</f>
        <v/>
      </c>
      <c r="C1527" s="174"/>
      <c r="D1527" s="157">
        <f>IFERROR($C$8:INDEX($C$8:$C$3000,COUNTIF($C$8:$C$3000,"?*")),"")</f>
        <v>0</v>
      </c>
      <c r="E1527" s="174"/>
      <c r="F1527" s="174">
        <f>--ISNUMBER(IFERROR(SEARCH('Project Costing'!#REF!,Services!I1534,1),""))</f>
        <v>0</v>
      </c>
      <c r="G1527" s="174" t="str">
        <f>IF(F1527=1,COUNTIF($F$8:F1527,1),"")</f>
        <v/>
      </c>
      <c r="H1527" s="174"/>
      <c r="I1527" s="157">
        <f>IFERROR($H$8:INDEX($H$8:$H$3000,COUNTIF($H$8:$H$3000,"?*")),"")</f>
        <v>0</v>
      </c>
    </row>
    <row r="1528" spans="1:9" x14ac:dyDescent="0.25">
      <c r="A1528" s="174">
        <f>--ISNUMBER(IFERROR(SEARCH('Project Costing'!#REF!,Services!I1535,1),""))</f>
        <v>0</v>
      </c>
      <c r="B1528" s="174" t="str">
        <f>IF(A1528=1,COUNTIF($A$8:A1528,1),"")</f>
        <v/>
      </c>
      <c r="C1528" s="174"/>
      <c r="D1528" s="157">
        <f>IFERROR($C$8:INDEX($C$8:$C$3000,COUNTIF($C$8:$C$3000,"?*")),"")</f>
        <v>0</v>
      </c>
      <c r="E1528" s="174"/>
      <c r="F1528" s="174">
        <f>--ISNUMBER(IFERROR(SEARCH('Project Costing'!#REF!,Services!I1535,1),""))</f>
        <v>0</v>
      </c>
      <c r="G1528" s="174" t="str">
        <f>IF(F1528=1,COUNTIF($F$8:F1528,1),"")</f>
        <v/>
      </c>
      <c r="H1528" s="174"/>
      <c r="I1528" s="157">
        <f>IFERROR($H$8:INDEX($H$8:$H$3000,COUNTIF($H$8:$H$3000,"?*")),"")</f>
        <v>0</v>
      </c>
    </row>
    <row r="1529" spans="1:9" x14ac:dyDescent="0.25">
      <c r="A1529" s="174">
        <f>--ISNUMBER(IFERROR(SEARCH('Project Costing'!#REF!,Services!I1536,1),""))</f>
        <v>0</v>
      </c>
      <c r="B1529" s="174" t="str">
        <f>IF(A1529=1,COUNTIF($A$8:A1529,1),"")</f>
        <v/>
      </c>
      <c r="C1529" s="174"/>
      <c r="D1529" s="157">
        <f>IFERROR($C$8:INDEX($C$8:$C$3000,COUNTIF($C$8:$C$3000,"?*")),"")</f>
        <v>0</v>
      </c>
      <c r="E1529" s="174"/>
      <c r="F1529" s="174">
        <f>--ISNUMBER(IFERROR(SEARCH('Project Costing'!#REF!,Services!I1536,1),""))</f>
        <v>0</v>
      </c>
      <c r="G1529" s="174" t="str">
        <f>IF(F1529=1,COUNTIF($F$8:F1529,1),"")</f>
        <v/>
      </c>
      <c r="H1529" s="174"/>
      <c r="I1529" s="157">
        <f>IFERROR($H$8:INDEX($H$8:$H$3000,COUNTIF($H$8:$H$3000,"?*")),"")</f>
        <v>0</v>
      </c>
    </row>
    <row r="1530" spans="1:9" x14ac:dyDescent="0.25">
      <c r="A1530" s="174">
        <f>--ISNUMBER(IFERROR(SEARCH('Project Costing'!#REF!,Services!I1537,1),""))</f>
        <v>0</v>
      </c>
      <c r="B1530" s="174" t="str">
        <f>IF(A1530=1,COUNTIF($A$8:A1530,1),"")</f>
        <v/>
      </c>
      <c r="C1530" s="174"/>
      <c r="D1530" s="157">
        <f>IFERROR($C$8:INDEX($C$8:$C$3000,COUNTIF($C$8:$C$3000,"?*")),"")</f>
        <v>0</v>
      </c>
      <c r="E1530" s="174"/>
      <c r="F1530" s="174">
        <f>--ISNUMBER(IFERROR(SEARCH('Project Costing'!#REF!,Services!I1537,1),""))</f>
        <v>0</v>
      </c>
      <c r="G1530" s="174" t="str">
        <f>IF(F1530=1,COUNTIF($F$8:F1530,1),"")</f>
        <v/>
      </c>
      <c r="H1530" s="174"/>
      <c r="I1530" s="157">
        <f>IFERROR($H$8:INDEX($H$8:$H$3000,COUNTIF($H$8:$H$3000,"?*")),"")</f>
        <v>0</v>
      </c>
    </row>
    <row r="1531" spans="1:9" x14ac:dyDescent="0.25">
      <c r="A1531" s="174">
        <f>--ISNUMBER(IFERROR(SEARCH('Project Costing'!#REF!,Services!I1538,1),""))</f>
        <v>0</v>
      </c>
      <c r="B1531" s="174" t="str">
        <f>IF(A1531=1,COUNTIF($A$8:A1531,1),"")</f>
        <v/>
      </c>
      <c r="C1531" s="174"/>
      <c r="D1531" s="157">
        <f>IFERROR($C$8:INDEX($C$8:$C$3000,COUNTIF($C$8:$C$3000,"?*")),"")</f>
        <v>0</v>
      </c>
      <c r="E1531" s="174"/>
      <c r="F1531" s="174">
        <f>--ISNUMBER(IFERROR(SEARCH('Project Costing'!#REF!,Services!I1538,1),""))</f>
        <v>0</v>
      </c>
      <c r="G1531" s="174" t="str">
        <f>IF(F1531=1,COUNTIF($F$8:F1531,1),"")</f>
        <v/>
      </c>
      <c r="H1531" s="174"/>
      <c r="I1531" s="157">
        <f>IFERROR($H$8:INDEX($H$8:$H$3000,COUNTIF($H$8:$H$3000,"?*")),"")</f>
        <v>0</v>
      </c>
    </row>
    <row r="1532" spans="1:9" x14ac:dyDescent="0.25">
      <c r="A1532" s="174">
        <f>--ISNUMBER(IFERROR(SEARCH('Project Costing'!#REF!,Services!I1539,1),""))</f>
        <v>0</v>
      </c>
      <c r="B1532" s="174" t="str">
        <f>IF(A1532=1,COUNTIF($A$8:A1532,1),"")</f>
        <v/>
      </c>
      <c r="C1532" s="174"/>
      <c r="D1532" s="157">
        <f>IFERROR($C$8:INDEX($C$8:$C$3000,COUNTIF($C$8:$C$3000,"?*")),"")</f>
        <v>0</v>
      </c>
      <c r="E1532" s="174"/>
      <c r="F1532" s="174">
        <f>--ISNUMBER(IFERROR(SEARCH('Project Costing'!#REF!,Services!I1539,1),""))</f>
        <v>0</v>
      </c>
      <c r="G1532" s="174" t="str">
        <f>IF(F1532=1,COUNTIF($F$8:F1532,1),"")</f>
        <v/>
      </c>
      <c r="H1532" s="174"/>
      <c r="I1532" s="157">
        <f>IFERROR($H$8:INDEX($H$8:$H$3000,COUNTIF($H$8:$H$3000,"?*")),"")</f>
        <v>0</v>
      </c>
    </row>
    <row r="1533" spans="1:9" x14ac:dyDescent="0.25">
      <c r="A1533" s="174">
        <f>--ISNUMBER(IFERROR(SEARCH('Project Costing'!#REF!,Services!I1540,1),""))</f>
        <v>0</v>
      </c>
      <c r="B1533" s="174" t="str">
        <f>IF(A1533=1,COUNTIF($A$8:A1533,1),"")</f>
        <v/>
      </c>
      <c r="C1533" s="174"/>
      <c r="D1533" s="157">
        <f>IFERROR($C$8:INDEX($C$8:$C$3000,COUNTIF($C$8:$C$3000,"?*")),"")</f>
        <v>0</v>
      </c>
      <c r="E1533" s="174"/>
      <c r="F1533" s="174">
        <f>--ISNUMBER(IFERROR(SEARCH('Project Costing'!#REF!,Services!I1540,1),""))</f>
        <v>0</v>
      </c>
      <c r="G1533" s="174" t="str">
        <f>IF(F1533=1,COUNTIF($F$8:F1533,1),"")</f>
        <v/>
      </c>
      <c r="H1533" s="174"/>
      <c r="I1533" s="157">
        <f>IFERROR($H$8:INDEX($H$8:$H$3000,COUNTIF($H$8:$H$3000,"?*")),"")</f>
        <v>0</v>
      </c>
    </row>
    <row r="1534" spans="1:9" x14ac:dyDescent="0.25">
      <c r="A1534" s="174">
        <f>--ISNUMBER(IFERROR(SEARCH('Project Costing'!#REF!,Services!I1541,1),""))</f>
        <v>0</v>
      </c>
      <c r="B1534" s="174" t="str">
        <f>IF(A1534=1,COUNTIF($A$8:A1534,1),"")</f>
        <v/>
      </c>
      <c r="C1534" s="174"/>
      <c r="D1534" s="157">
        <f>IFERROR($C$8:INDEX($C$8:$C$3000,COUNTIF($C$8:$C$3000,"?*")),"")</f>
        <v>0</v>
      </c>
      <c r="E1534" s="174"/>
      <c r="F1534" s="174">
        <f>--ISNUMBER(IFERROR(SEARCH('Project Costing'!#REF!,Services!I1541,1),""))</f>
        <v>0</v>
      </c>
      <c r="G1534" s="174" t="str">
        <f>IF(F1534=1,COUNTIF($F$8:F1534,1),"")</f>
        <v/>
      </c>
      <c r="H1534" s="174"/>
      <c r="I1534" s="157">
        <f>IFERROR($H$8:INDEX($H$8:$H$3000,COUNTIF($H$8:$H$3000,"?*")),"")</f>
        <v>0</v>
      </c>
    </row>
    <row r="1535" spans="1:9" x14ac:dyDescent="0.25">
      <c r="A1535" s="174">
        <f>--ISNUMBER(IFERROR(SEARCH('Project Costing'!#REF!,Services!I1542,1),""))</f>
        <v>0</v>
      </c>
      <c r="B1535" s="174" t="str">
        <f>IF(A1535=1,COUNTIF($A$8:A1535,1),"")</f>
        <v/>
      </c>
      <c r="C1535" s="174"/>
      <c r="D1535" s="157">
        <f>IFERROR($C$8:INDEX($C$8:$C$3000,COUNTIF($C$8:$C$3000,"?*")),"")</f>
        <v>0</v>
      </c>
      <c r="E1535" s="174"/>
      <c r="F1535" s="174">
        <f>--ISNUMBER(IFERROR(SEARCH('Project Costing'!#REF!,Services!I1542,1),""))</f>
        <v>0</v>
      </c>
      <c r="G1535" s="174" t="str">
        <f>IF(F1535=1,COUNTIF($F$8:F1535,1),"")</f>
        <v/>
      </c>
      <c r="H1535" s="174"/>
      <c r="I1535" s="157">
        <f>IFERROR($H$8:INDEX($H$8:$H$3000,COUNTIF($H$8:$H$3000,"?*")),"")</f>
        <v>0</v>
      </c>
    </row>
    <row r="1536" spans="1:9" x14ac:dyDescent="0.25">
      <c r="A1536" s="174">
        <f>--ISNUMBER(IFERROR(SEARCH('Project Costing'!#REF!,Services!I1543,1),""))</f>
        <v>0</v>
      </c>
      <c r="B1536" s="174" t="str">
        <f>IF(A1536=1,COUNTIF($A$8:A1536,1),"")</f>
        <v/>
      </c>
      <c r="C1536" s="174"/>
      <c r="D1536" s="157">
        <f>IFERROR($C$8:INDEX($C$8:$C$3000,COUNTIF($C$8:$C$3000,"?*")),"")</f>
        <v>0</v>
      </c>
      <c r="E1536" s="174"/>
      <c r="F1536" s="174">
        <f>--ISNUMBER(IFERROR(SEARCH('Project Costing'!#REF!,Services!I1543,1),""))</f>
        <v>0</v>
      </c>
      <c r="G1536" s="174" t="str">
        <f>IF(F1536=1,COUNTIF($F$8:F1536,1),"")</f>
        <v/>
      </c>
      <c r="H1536" s="174"/>
      <c r="I1536" s="157">
        <f>IFERROR($H$8:INDEX($H$8:$H$3000,COUNTIF($H$8:$H$3000,"?*")),"")</f>
        <v>0</v>
      </c>
    </row>
    <row r="1537" spans="1:9" x14ac:dyDescent="0.25">
      <c r="A1537" s="174">
        <f>--ISNUMBER(IFERROR(SEARCH('Project Costing'!#REF!,Services!I1544,1),""))</f>
        <v>0</v>
      </c>
      <c r="B1537" s="174" t="str">
        <f>IF(A1537=1,COUNTIF($A$8:A1537,1),"")</f>
        <v/>
      </c>
      <c r="C1537" s="174"/>
      <c r="D1537" s="157">
        <f>IFERROR($C$8:INDEX($C$8:$C$3000,COUNTIF($C$8:$C$3000,"?*")),"")</f>
        <v>0</v>
      </c>
      <c r="E1537" s="174"/>
      <c r="F1537" s="174">
        <f>--ISNUMBER(IFERROR(SEARCH('Project Costing'!#REF!,Services!I1544,1),""))</f>
        <v>0</v>
      </c>
      <c r="G1537" s="174" t="str">
        <f>IF(F1537=1,COUNTIF($F$8:F1537,1),"")</f>
        <v/>
      </c>
      <c r="H1537" s="174"/>
      <c r="I1537" s="157">
        <f>IFERROR($H$8:INDEX($H$8:$H$3000,COUNTIF($H$8:$H$3000,"?*")),"")</f>
        <v>0</v>
      </c>
    </row>
    <row r="1538" spans="1:9" x14ac:dyDescent="0.25">
      <c r="A1538" s="174">
        <f>--ISNUMBER(IFERROR(SEARCH('Project Costing'!#REF!,Services!I1545,1),""))</f>
        <v>0</v>
      </c>
      <c r="B1538" s="174" t="str">
        <f>IF(A1538=1,COUNTIF($A$8:A1538,1),"")</f>
        <v/>
      </c>
      <c r="C1538" s="174"/>
      <c r="D1538" s="157">
        <f>IFERROR($C$8:INDEX($C$8:$C$3000,COUNTIF($C$8:$C$3000,"?*")),"")</f>
        <v>0</v>
      </c>
      <c r="E1538" s="174"/>
      <c r="F1538" s="174">
        <f>--ISNUMBER(IFERROR(SEARCH('Project Costing'!#REF!,Services!I1545,1),""))</f>
        <v>0</v>
      </c>
      <c r="G1538" s="174" t="str">
        <f>IF(F1538=1,COUNTIF($F$8:F1538,1),"")</f>
        <v/>
      </c>
      <c r="H1538" s="174"/>
      <c r="I1538" s="157">
        <f>IFERROR($H$8:INDEX($H$8:$H$3000,COUNTIF($H$8:$H$3000,"?*")),"")</f>
        <v>0</v>
      </c>
    </row>
    <row r="1539" spans="1:9" x14ac:dyDescent="0.25">
      <c r="A1539" s="174">
        <f>--ISNUMBER(IFERROR(SEARCH('Project Costing'!#REF!,Services!I1546,1),""))</f>
        <v>0</v>
      </c>
      <c r="B1539" s="174" t="str">
        <f>IF(A1539=1,COUNTIF($A$8:A1539,1),"")</f>
        <v/>
      </c>
      <c r="C1539" s="174"/>
      <c r="D1539" s="157">
        <f>IFERROR($C$8:INDEX($C$8:$C$3000,COUNTIF($C$8:$C$3000,"?*")),"")</f>
        <v>0</v>
      </c>
      <c r="E1539" s="174"/>
      <c r="F1539" s="174">
        <f>--ISNUMBER(IFERROR(SEARCH('Project Costing'!#REF!,Services!I1546,1),""))</f>
        <v>0</v>
      </c>
      <c r="G1539" s="174" t="str">
        <f>IF(F1539=1,COUNTIF($F$8:F1539,1),"")</f>
        <v/>
      </c>
      <c r="H1539" s="174"/>
      <c r="I1539" s="157">
        <f>IFERROR($H$8:INDEX($H$8:$H$3000,COUNTIF($H$8:$H$3000,"?*")),"")</f>
        <v>0</v>
      </c>
    </row>
    <row r="1540" spans="1:9" x14ac:dyDescent="0.25">
      <c r="A1540" s="174">
        <f>--ISNUMBER(IFERROR(SEARCH('Project Costing'!#REF!,Services!I1547,1),""))</f>
        <v>0</v>
      </c>
      <c r="B1540" s="174" t="str">
        <f>IF(A1540=1,COUNTIF($A$8:A1540,1),"")</f>
        <v/>
      </c>
      <c r="C1540" s="174"/>
      <c r="D1540" s="157">
        <f>IFERROR($C$8:INDEX($C$8:$C$3000,COUNTIF($C$8:$C$3000,"?*")),"")</f>
        <v>0</v>
      </c>
      <c r="E1540" s="174"/>
      <c r="F1540" s="174">
        <f>--ISNUMBER(IFERROR(SEARCH('Project Costing'!#REF!,Services!I1547,1),""))</f>
        <v>0</v>
      </c>
      <c r="G1540" s="174" t="str">
        <f>IF(F1540=1,COUNTIF($F$8:F1540,1),"")</f>
        <v/>
      </c>
      <c r="H1540" s="174"/>
      <c r="I1540" s="157">
        <f>IFERROR($H$8:INDEX($H$8:$H$3000,COUNTIF($H$8:$H$3000,"?*")),"")</f>
        <v>0</v>
      </c>
    </row>
    <row r="1541" spans="1:9" x14ac:dyDescent="0.25">
      <c r="A1541" s="174">
        <f>--ISNUMBER(IFERROR(SEARCH('Project Costing'!#REF!,Services!I1548,1),""))</f>
        <v>0</v>
      </c>
      <c r="B1541" s="174" t="str">
        <f>IF(A1541=1,COUNTIF($A$8:A1541,1),"")</f>
        <v/>
      </c>
      <c r="C1541" s="174"/>
      <c r="D1541" s="157">
        <f>IFERROR($C$8:INDEX($C$8:$C$3000,COUNTIF($C$8:$C$3000,"?*")),"")</f>
        <v>0</v>
      </c>
      <c r="E1541" s="174"/>
      <c r="F1541" s="174">
        <f>--ISNUMBER(IFERROR(SEARCH('Project Costing'!#REF!,Services!I1548,1),""))</f>
        <v>0</v>
      </c>
      <c r="G1541" s="174" t="str">
        <f>IF(F1541=1,COUNTIF($F$8:F1541,1),"")</f>
        <v/>
      </c>
      <c r="H1541" s="174"/>
      <c r="I1541" s="157">
        <f>IFERROR($H$8:INDEX($H$8:$H$3000,COUNTIF($H$8:$H$3000,"?*")),"")</f>
        <v>0</v>
      </c>
    </row>
    <row r="1542" spans="1:9" x14ac:dyDescent="0.25">
      <c r="A1542" s="174">
        <f>--ISNUMBER(IFERROR(SEARCH('Project Costing'!#REF!,Services!I1549,1),""))</f>
        <v>0</v>
      </c>
      <c r="B1542" s="174" t="str">
        <f>IF(A1542=1,COUNTIF($A$8:A1542,1),"")</f>
        <v/>
      </c>
      <c r="C1542" s="174"/>
      <c r="D1542" s="157">
        <f>IFERROR($C$8:INDEX($C$8:$C$3000,COUNTIF($C$8:$C$3000,"?*")),"")</f>
        <v>0</v>
      </c>
      <c r="E1542" s="174"/>
      <c r="F1542" s="174">
        <f>--ISNUMBER(IFERROR(SEARCH('Project Costing'!#REF!,Services!I1549,1),""))</f>
        <v>0</v>
      </c>
      <c r="G1542" s="174" t="str">
        <f>IF(F1542=1,COUNTIF($F$8:F1542,1),"")</f>
        <v/>
      </c>
      <c r="H1542" s="174"/>
      <c r="I1542" s="157">
        <f>IFERROR($H$8:INDEX($H$8:$H$3000,COUNTIF($H$8:$H$3000,"?*")),"")</f>
        <v>0</v>
      </c>
    </row>
    <row r="1543" spans="1:9" x14ac:dyDescent="0.25">
      <c r="A1543" s="174">
        <f>--ISNUMBER(IFERROR(SEARCH('Project Costing'!#REF!,Services!I1550,1),""))</f>
        <v>0</v>
      </c>
      <c r="B1543" s="174" t="str">
        <f>IF(A1543=1,COUNTIF($A$8:A1543,1),"")</f>
        <v/>
      </c>
      <c r="C1543" s="174"/>
      <c r="D1543" s="157">
        <f>IFERROR($C$8:INDEX($C$8:$C$3000,COUNTIF($C$8:$C$3000,"?*")),"")</f>
        <v>0</v>
      </c>
      <c r="E1543" s="174"/>
      <c r="F1543" s="174">
        <f>--ISNUMBER(IFERROR(SEARCH('Project Costing'!#REF!,Services!I1550,1),""))</f>
        <v>0</v>
      </c>
      <c r="G1543" s="174" t="str">
        <f>IF(F1543=1,COUNTIF($F$8:F1543,1),"")</f>
        <v/>
      </c>
      <c r="H1543" s="174"/>
      <c r="I1543" s="157">
        <f>IFERROR($H$8:INDEX($H$8:$H$3000,COUNTIF($H$8:$H$3000,"?*")),"")</f>
        <v>0</v>
      </c>
    </row>
    <row r="1544" spans="1:9" x14ac:dyDescent="0.25">
      <c r="A1544" s="174">
        <f>--ISNUMBER(IFERROR(SEARCH('Project Costing'!#REF!,Services!I1551,1),""))</f>
        <v>0</v>
      </c>
      <c r="B1544" s="174" t="str">
        <f>IF(A1544=1,COUNTIF($A$8:A1544,1),"")</f>
        <v/>
      </c>
      <c r="C1544" s="174"/>
      <c r="D1544" s="157">
        <f>IFERROR($C$8:INDEX($C$8:$C$3000,COUNTIF($C$8:$C$3000,"?*")),"")</f>
        <v>0</v>
      </c>
      <c r="E1544" s="174"/>
      <c r="F1544" s="174">
        <f>--ISNUMBER(IFERROR(SEARCH('Project Costing'!#REF!,Services!I1551,1),""))</f>
        <v>0</v>
      </c>
      <c r="G1544" s="174" t="str">
        <f>IF(F1544=1,COUNTIF($F$8:F1544,1),"")</f>
        <v/>
      </c>
      <c r="H1544" s="174"/>
      <c r="I1544" s="157">
        <f>IFERROR($H$8:INDEX($H$8:$H$3000,COUNTIF($H$8:$H$3000,"?*")),"")</f>
        <v>0</v>
      </c>
    </row>
    <row r="1545" spans="1:9" x14ac:dyDescent="0.25">
      <c r="A1545" s="174">
        <f>--ISNUMBER(IFERROR(SEARCH('Project Costing'!#REF!,Services!I1552,1),""))</f>
        <v>0</v>
      </c>
      <c r="B1545" s="174" t="str">
        <f>IF(A1545=1,COUNTIF($A$8:A1545,1),"")</f>
        <v/>
      </c>
      <c r="C1545" s="174"/>
      <c r="D1545" s="157">
        <f>IFERROR($C$8:INDEX($C$8:$C$3000,COUNTIF($C$8:$C$3000,"?*")),"")</f>
        <v>0</v>
      </c>
      <c r="E1545" s="174"/>
      <c r="F1545" s="174">
        <f>--ISNUMBER(IFERROR(SEARCH('Project Costing'!#REF!,Services!I1552,1),""))</f>
        <v>0</v>
      </c>
      <c r="G1545" s="174" t="str">
        <f>IF(F1545=1,COUNTIF($F$8:F1545,1),"")</f>
        <v/>
      </c>
      <c r="H1545" s="174"/>
      <c r="I1545" s="157">
        <f>IFERROR($H$8:INDEX($H$8:$H$3000,COUNTIF($H$8:$H$3000,"?*")),"")</f>
        <v>0</v>
      </c>
    </row>
    <row r="1546" spans="1:9" x14ac:dyDescent="0.25">
      <c r="A1546" s="174">
        <f>--ISNUMBER(IFERROR(SEARCH('Project Costing'!#REF!,Services!I1553,1),""))</f>
        <v>0</v>
      </c>
      <c r="B1546" s="174" t="str">
        <f>IF(A1546=1,COUNTIF($A$8:A1546,1),"")</f>
        <v/>
      </c>
      <c r="C1546" s="174"/>
      <c r="D1546" s="157">
        <f>IFERROR($C$8:INDEX($C$8:$C$3000,COUNTIF($C$8:$C$3000,"?*")),"")</f>
        <v>0</v>
      </c>
      <c r="E1546" s="174"/>
      <c r="F1546" s="174">
        <f>--ISNUMBER(IFERROR(SEARCH('Project Costing'!#REF!,Services!I1553,1),""))</f>
        <v>0</v>
      </c>
      <c r="G1546" s="174" t="str">
        <f>IF(F1546=1,COUNTIF($F$8:F1546,1),"")</f>
        <v/>
      </c>
      <c r="H1546" s="174"/>
      <c r="I1546" s="157">
        <f>IFERROR($H$8:INDEX($H$8:$H$3000,COUNTIF($H$8:$H$3000,"?*")),"")</f>
        <v>0</v>
      </c>
    </row>
    <row r="1547" spans="1:9" x14ac:dyDescent="0.25">
      <c r="A1547" s="174">
        <f>--ISNUMBER(IFERROR(SEARCH('Project Costing'!#REF!,Services!I1554,1),""))</f>
        <v>0</v>
      </c>
      <c r="B1547" s="174" t="str">
        <f>IF(A1547=1,COUNTIF($A$8:A1547,1),"")</f>
        <v/>
      </c>
      <c r="C1547" s="174"/>
      <c r="D1547" s="157">
        <f>IFERROR($C$8:INDEX($C$8:$C$3000,COUNTIF($C$8:$C$3000,"?*")),"")</f>
        <v>0</v>
      </c>
      <c r="E1547" s="174"/>
      <c r="F1547" s="174">
        <f>--ISNUMBER(IFERROR(SEARCH('Project Costing'!#REF!,Services!I1554,1),""))</f>
        <v>0</v>
      </c>
      <c r="G1547" s="174" t="str">
        <f>IF(F1547=1,COUNTIF($F$8:F1547,1),"")</f>
        <v/>
      </c>
      <c r="H1547" s="174"/>
      <c r="I1547" s="157">
        <f>IFERROR($H$8:INDEX($H$8:$H$3000,COUNTIF($H$8:$H$3000,"?*")),"")</f>
        <v>0</v>
      </c>
    </row>
    <row r="1548" spans="1:9" x14ac:dyDescent="0.25">
      <c r="A1548" s="174">
        <f>--ISNUMBER(IFERROR(SEARCH('Project Costing'!#REF!,Services!I1555,1),""))</f>
        <v>0</v>
      </c>
      <c r="B1548" s="174" t="str">
        <f>IF(A1548=1,COUNTIF($A$8:A1548,1),"")</f>
        <v/>
      </c>
      <c r="C1548" s="174"/>
      <c r="D1548" s="157">
        <f>IFERROR($C$8:INDEX($C$8:$C$3000,COUNTIF($C$8:$C$3000,"?*")),"")</f>
        <v>0</v>
      </c>
      <c r="E1548" s="174"/>
      <c r="F1548" s="174">
        <f>--ISNUMBER(IFERROR(SEARCH('Project Costing'!#REF!,Services!I1555,1),""))</f>
        <v>0</v>
      </c>
      <c r="G1548" s="174" t="str">
        <f>IF(F1548=1,COUNTIF($F$8:F1548,1),"")</f>
        <v/>
      </c>
      <c r="H1548" s="174"/>
      <c r="I1548" s="157">
        <f>IFERROR($H$8:INDEX($H$8:$H$3000,COUNTIF($H$8:$H$3000,"?*")),"")</f>
        <v>0</v>
      </c>
    </row>
    <row r="1549" spans="1:9" x14ac:dyDescent="0.25">
      <c r="A1549" s="174">
        <f>--ISNUMBER(IFERROR(SEARCH('Project Costing'!#REF!,Services!I1556,1),""))</f>
        <v>0</v>
      </c>
      <c r="B1549" s="174" t="str">
        <f>IF(A1549=1,COUNTIF($A$8:A1549,1),"")</f>
        <v/>
      </c>
      <c r="C1549" s="174"/>
      <c r="D1549" s="157">
        <f>IFERROR($C$8:INDEX($C$8:$C$3000,COUNTIF($C$8:$C$3000,"?*")),"")</f>
        <v>0</v>
      </c>
      <c r="E1549" s="174"/>
      <c r="F1549" s="174">
        <f>--ISNUMBER(IFERROR(SEARCH('Project Costing'!#REF!,Services!I1556,1),""))</f>
        <v>0</v>
      </c>
      <c r="G1549" s="174" t="str">
        <f>IF(F1549=1,COUNTIF($F$8:F1549,1),"")</f>
        <v/>
      </c>
      <c r="H1549" s="174"/>
      <c r="I1549" s="157">
        <f>IFERROR($H$8:INDEX($H$8:$H$3000,COUNTIF($H$8:$H$3000,"?*")),"")</f>
        <v>0</v>
      </c>
    </row>
    <row r="1550" spans="1:9" x14ac:dyDescent="0.25">
      <c r="A1550" s="174">
        <f>--ISNUMBER(IFERROR(SEARCH('Project Costing'!#REF!,Services!I1557,1),""))</f>
        <v>0</v>
      </c>
      <c r="B1550" s="174" t="str">
        <f>IF(A1550=1,COUNTIF($A$8:A1550,1),"")</f>
        <v/>
      </c>
      <c r="C1550" s="174"/>
      <c r="D1550" s="157">
        <f>IFERROR($C$8:INDEX($C$8:$C$3000,COUNTIF($C$8:$C$3000,"?*")),"")</f>
        <v>0</v>
      </c>
      <c r="E1550" s="174"/>
      <c r="F1550" s="174">
        <f>--ISNUMBER(IFERROR(SEARCH('Project Costing'!#REF!,Services!I1557,1),""))</f>
        <v>0</v>
      </c>
      <c r="G1550" s="174" t="str">
        <f>IF(F1550=1,COUNTIF($F$8:F1550,1),"")</f>
        <v/>
      </c>
      <c r="H1550" s="174"/>
      <c r="I1550" s="157">
        <f>IFERROR($H$8:INDEX($H$8:$H$3000,COUNTIF($H$8:$H$3000,"?*")),"")</f>
        <v>0</v>
      </c>
    </row>
    <row r="1551" spans="1:9" x14ac:dyDescent="0.25">
      <c r="A1551" s="174">
        <f>--ISNUMBER(IFERROR(SEARCH('Project Costing'!#REF!,Services!I1558,1),""))</f>
        <v>0</v>
      </c>
      <c r="B1551" s="174" t="str">
        <f>IF(A1551=1,COUNTIF($A$8:A1551,1),"")</f>
        <v/>
      </c>
      <c r="C1551" s="174"/>
      <c r="D1551" s="157">
        <f>IFERROR($C$8:INDEX($C$8:$C$3000,COUNTIF($C$8:$C$3000,"?*")),"")</f>
        <v>0</v>
      </c>
      <c r="E1551" s="174"/>
      <c r="F1551" s="174">
        <f>--ISNUMBER(IFERROR(SEARCH('Project Costing'!#REF!,Services!I1558,1),""))</f>
        <v>0</v>
      </c>
      <c r="G1551" s="174" t="str">
        <f>IF(F1551=1,COUNTIF($F$8:F1551,1),"")</f>
        <v/>
      </c>
      <c r="H1551" s="174"/>
      <c r="I1551" s="157">
        <f>IFERROR($H$8:INDEX($H$8:$H$3000,COUNTIF($H$8:$H$3000,"?*")),"")</f>
        <v>0</v>
      </c>
    </row>
    <row r="1552" spans="1:9" x14ac:dyDescent="0.25">
      <c r="A1552" s="174">
        <f>--ISNUMBER(IFERROR(SEARCH('Project Costing'!#REF!,Services!I1559,1),""))</f>
        <v>0</v>
      </c>
      <c r="B1552" s="174" t="str">
        <f>IF(A1552=1,COUNTIF($A$8:A1552,1),"")</f>
        <v/>
      </c>
      <c r="C1552" s="174"/>
      <c r="D1552" s="157">
        <f>IFERROR($C$8:INDEX($C$8:$C$3000,COUNTIF($C$8:$C$3000,"?*")),"")</f>
        <v>0</v>
      </c>
      <c r="E1552" s="174"/>
      <c r="F1552" s="174">
        <f>--ISNUMBER(IFERROR(SEARCH('Project Costing'!#REF!,Services!I1559,1),""))</f>
        <v>0</v>
      </c>
      <c r="G1552" s="174" t="str">
        <f>IF(F1552=1,COUNTIF($F$8:F1552,1),"")</f>
        <v/>
      </c>
      <c r="H1552" s="174"/>
      <c r="I1552" s="157">
        <f>IFERROR($H$8:INDEX($H$8:$H$3000,COUNTIF($H$8:$H$3000,"?*")),"")</f>
        <v>0</v>
      </c>
    </row>
    <row r="1553" spans="1:9" x14ac:dyDescent="0.25">
      <c r="A1553" s="174">
        <f>--ISNUMBER(IFERROR(SEARCH('Project Costing'!#REF!,Services!I1560,1),""))</f>
        <v>0</v>
      </c>
      <c r="B1553" s="174" t="str">
        <f>IF(A1553=1,COUNTIF($A$8:A1553,1),"")</f>
        <v/>
      </c>
      <c r="C1553" s="174"/>
      <c r="D1553" s="157">
        <f>IFERROR($C$8:INDEX($C$8:$C$3000,COUNTIF($C$8:$C$3000,"?*")),"")</f>
        <v>0</v>
      </c>
      <c r="E1553" s="174"/>
      <c r="F1553" s="174">
        <f>--ISNUMBER(IFERROR(SEARCH('Project Costing'!#REF!,Services!I1560,1),""))</f>
        <v>0</v>
      </c>
      <c r="G1553" s="174" t="str">
        <f>IF(F1553=1,COUNTIF($F$8:F1553,1),"")</f>
        <v/>
      </c>
      <c r="H1553" s="174"/>
      <c r="I1553" s="157">
        <f>IFERROR($H$8:INDEX($H$8:$H$3000,COUNTIF($H$8:$H$3000,"?*")),"")</f>
        <v>0</v>
      </c>
    </row>
    <row r="1554" spans="1:9" x14ac:dyDescent="0.25">
      <c r="A1554" s="174">
        <f>--ISNUMBER(IFERROR(SEARCH('Project Costing'!#REF!,Services!I1561,1),""))</f>
        <v>0</v>
      </c>
      <c r="B1554" s="174" t="str">
        <f>IF(A1554=1,COUNTIF($A$8:A1554,1),"")</f>
        <v/>
      </c>
      <c r="C1554" s="174"/>
      <c r="D1554" s="157">
        <f>IFERROR($C$8:INDEX($C$8:$C$3000,COUNTIF($C$8:$C$3000,"?*")),"")</f>
        <v>0</v>
      </c>
      <c r="E1554" s="174"/>
      <c r="F1554" s="174">
        <f>--ISNUMBER(IFERROR(SEARCH('Project Costing'!#REF!,Services!I1561,1),""))</f>
        <v>0</v>
      </c>
      <c r="G1554" s="174" t="str">
        <f>IF(F1554=1,COUNTIF($F$8:F1554,1),"")</f>
        <v/>
      </c>
      <c r="H1554" s="174"/>
      <c r="I1554" s="157">
        <f>IFERROR($H$8:INDEX($H$8:$H$3000,COUNTIF($H$8:$H$3000,"?*")),"")</f>
        <v>0</v>
      </c>
    </row>
    <row r="1555" spans="1:9" x14ac:dyDescent="0.25">
      <c r="A1555" s="174">
        <f>--ISNUMBER(IFERROR(SEARCH('Project Costing'!#REF!,Services!I1562,1),""))</f>
        <v>0</v>
      </c>
      <c r="B1555" s="174" t="str">
        <f>IF(A1555=1,COUNTIF($A$8:A1555,1),"")</f>
        <v/>
      </c>
      <c r="C1555" s="174"/>
      <c r="D1555" s="157">
        <f>IFERROR($C$8:INDEX($C$8:$C$3000,COUNTIF($C$8:$C$3000,"?*")),"")</f>
        <v>0</v>
      </c>
      <c r="E1555" s="174"/>
      <c r="F1555" s="174">
        <f>--ISNUMBER(IFERROR(SEARCH('Project Costing'!#REF!,Services!I1562,1),""))</f>
        <v>0</v>
      </c>
      <c r="G1555" s="174" t="str">
        <f>IF(F1555=1,COUNTIF($F$8:F1555,1),"")</f>
        <v/>
      </c>
      <c r="H1555" s="174"/>
      <c r="I1555" s="157">
        <f>IFERROR($H$8:INDEX($H$8:$H$3000,COUNTIF($H$8:$H$3000,"?*")),"")</f>
        <v>0</v>
      </c>
    </row>
    <row r="1556" spans="1:9" x14ac:dyDescent="0.25">
      <c r="A1556" s="174">
        <f>--ISNUMBER(IFERROR(SEARCH('Project Costing'!#REF!,Services!I1563,1),""))</f>
        <v>0</v>
      </c>
      <c r="B1556" s="174" t="str">
        <f>IF(A1556=1,COUNTIF($A$8:A1556,1),"")</f>
        <v/>
      </c>
      <c r="C1556" s="174"/>
      <c r="D1556" s="157">
        <f>IFERROR($C$8:INDEX($C$8:$C$3000,COUNTIF($C$8:$C$3000,"?*")),"")</f>
        <v>0</v>
      </c>
      <c r="E1556" s="174"/>
      <c r="F1556" s="174">
        <f>--ISNUMBER(IFERROR(SEARCH('Project Costing'!#REF!,Services!I1563,1),""))</f>
        <v>0</v>
      </c>
      <c r="G1556" s="174" t="str">
        <f>IF(F1556=1,COUNTIF($F$8:F1556,1),"")</f>
        <v/>
      </c>
      <c r="H1556" s="174"/>
      <c r="I1556" s="157">
        <f>IFERROR($H$8:INDEX($H$8:$H$3000,COUNTIF($H$8:$H$3000,"?*")),"")</f>
        <v>0</v>
      </c>
    </row>
    <row r="1557" spans="1:9" x14ac:dyDescent="0.25">
      <c r="A1557" s="174">
        <f>--ISNUMBER(IFERROR(SEARCH('Project Costing'!#REF!,Services!I1564,1),""))</f>
        <v>0</v>
      </c>
      <c r="B1557" s="174" t="str">
        <f>IF(A1557=1,COUNTIF($A$8:A1557,1),"")</f>
        <v/>
      </c>
      <c r="C1557" s="174"/>
      <c r="D1557" s="157">
        <f>IFERROR($C$8:INDEX($C$8:$C$3000,COUNTIF($C$8:$C$3000,"?*")),"")</f>
        <v>0</v>
      </c>
      <c r="E1557" s="174"/>
      <c r="F1557" s="174">
        <f>--ISNUMBER(IFERROR(SEARCH('Project Costing'!#REF!,Services!I1564,1),""))</f>
        <v>0</v>
      </c>
      <c r="G1557" s="174" t="str">
        <f>IF(F1557=1,COUNTIF($F$8:F1557,1),"")</f>
        <v/>
      </c>
      <c r="H1557" s="174"/>
      <c r="I1557" s="157">
        <f>IFERROR($H$8:INDEX($H$8:$H$3000,COUNTIF($H$8:$H$3000,"?*")),"")</f>
        <v>0</v>
      </c>
    </row>
    <row r="1558" spans="1:9" x14ac:dyDescent="0.25">
      <c r="A1558" s="174">
        <f>--ISNUMBER(IFERROR(SEARCH('Project Costing'!#REF!,Services!I1565,1),""))</f>
        <v>0</v>
      </c>
      <c r="B1558" s="174" t="str">
        <f>IF(A1558=1,COUNTIF($A$8:A1558,1),"")</f>
        <v/>
      </c>
      <c r="C1558" s="174"/>
      <c r="D1558" s="157">
        <f>IFERROR($C$8:INDEX($C$8:$C$3000,COUNTIF($C$8:$C$3000,"?*")),"")</f>
        <v>0</v>
      </c>
      <c r="E1558" s="174"/>
      <c r="F1558" s="174">
        <f>--ISNUMBER(IFERROR(SEARCH('Project Costing'!#REF!,Services!I1565,1),""))</f>
        <v>0</v>
      </c>
      <c r="G1558" s="174" t="str">
        <f>IF(F1558=1,COUNTIF($F$8:F1558,1),"")</f>
        <v/>
      </c>
      <c r="H1558" s="174"/>
      <c r="I1558" s="157">
        <f>IFERROR($H$8:INDEX($H$8:$H$3000,COUNTIF($H$8:$H$3000,"?*")),"")</f>
        <v>0</v>
      </c>
    </row>
    <row r="1559" spans="1:9" x14ac:dyDescent="0.25">
      <c r="A1559" s="174">
        <f>--ISNUMBER(IFERROR(SEARCH('Project Costing'!#REF!,Services!I1566,1),""))</f>
        <v>0</v>
      </c>
      <c r="B1559" s="174" t="str">
        <f>IF(A1559=1,COUNTIF($A$8:A1559,1),"")</f>
        <v/>
      </c>
      <c r="C1559" s="174"/>
      <c r="D1559" s="157">
        <f>IFERROR($C$8:INDEX($C$8:$C$3000,COUNTIF($C$8:$C$3000,"?*")),"")</f>
        <v>0</v>
      </c>
      <c r="E1559" s="174"/>
      <c r="F1559" s="174">
        <f>--ISNUMBER(IFERROR(SEARCH('Project Costing'!#REF!,Services!I1566,1),""))</f>
        <v>0</v>
      </c>
      <c r="G1559" s="174" t="str">
        <f>IF(F1559=1,COUNTIF($F$8:F1559,1),"")</f>
        <v/>
      </c>
      <c r="H1559" s="174"/>
      <c r="I1559" s="157">
        <f>IFERROR($H$8:INDEX($H$8:$H$3000,COUNTIF($H$8:$H$3000,"?*")),"")</f>
        <v>0</v>
      </c>
    </row>
    <row r="1560" spans="1:9" x14ac:dyDescent="0.25">
      <c r="A1560" s="174">
        <f>--ISNUMBER(IFERROR(SEARCH('Project Costing'!#REF!,Services!I1567,1),""))</f>
        <v>0</v>
      </c>
      <c r="B1560" s="174" t="str">
        <f>IF(A1560=1,COUNTIF($A$8:A1560,1),"")</f>
        <v/>
      </c>
      <c r="C1560" s="174"/>
      <c r="D1560" s="157">
        <f>IFERROR($C$8:INDEX($C$8:$C$3000,COUNTIF($C$8:$C$3000,"?*")),"")</f>
        <v>0</v>
      </c>
      <c r="E1560" s="174"/>
      <c r="F1560" s="174">
        <f>--ISNUMBER(IFERROR(SEARCH('Project Costing'!#REF!,Services!I1567,1),""))</f>
        <v>0</v>
      </c>
      <c r="G1560" s="174" t="str">
        <f>IF(F1560=1,COUNTIF($F$8:F1560,1),"")</f>
        <v/>
      </c>
      <c r="H1560" s="174"/>
      <c r="I1560" s="157">
        <f>IFERROR($H$8:INDEX($H$8:$H$3000,COUNTIF($H$8:$H$3000,"?*")),"")</f>
        <v>0</v>
      </c>
    </row>
    <row r="1561" spans="1:9" x14ac:dyDescent="0.25">
      <c r="A1561" s="174">
        <f>--ISNUMBER(IFERROR(SEARCH('Project Costing'!#REF!,Services!I1568,1),""))</f>
        <v>0</v>
      </c>
      <c r="B1561" s="174" t="str">
        <f>IF(A1561=1,COUNTIF($A$8:A1561,1),"")</f>
        <v/>
      </c>
      <c r="C1561" s="174"/>
      <c r="D1561" s="157">
        <f>IFERROR($C$8:INDEX($C$8:$C$3000,COUNTIF($C$8:$C$3000,"?*")),"")</f>
        <v>0</v>
      </c>
      <c r="E1561" s="174"/>
      <c r="F1561" s="174">
        <f>--ISNUMBER(IFERROR(SEARCH('Project Costing'!#REF!,Services!I1568,1),""))</f>
        <v>0</v>
      </c>
      <c r="G1561" s="174" t="str">
        <f>IF(F1561=1,COUNTIF($F$8:F1561,1),"")</f>
        <v/>
      </c>
      <c r="H1561" s="174"/>
      <c r="I1561" s="157">
        <f>IFERROR($H$8:INDEX($H$8:$H$3000,COUNTIF($H$8:$H$3000,"?*")),"")</f>
        <v>0</v>
      </c>
    </row>
    <row r="1562" spans="1:9" x14ac:dyDescent="0.25">
      <c r="A1562" s="174">
        <f>--ISNUMBER(IFERROR(SEARCH('Project Costing'!#REF!,Services!I1569,1),""))</f>
        <v>0</v>
      </c>
      <c r="B1562" s="174" t="str">
        <f>IF(A1562=1,COUNTIF($A$8:A1562,1),"")</f>
        <v/>
      </c>
      <c r="C1562" s="174"/>
      <c r="D1562" s="157">
        <f>IFERROR($C$8:INDEX($C$8:$C$3000,COUNTIF($C$8:$C$3000,"?*")),"")</f>
        <v>0</v>
      </c>
      <c r="E1562" s="174"/>
      <c r="F1562" s="174">
        <f>--ISNUMBER(IFERROR(SEARCH('Project Costing'!#REF!,Services!I1569,1),""))</f>
        <v>0</v>
      </c>
      <c r="G1562" s="174" t="str">
        <f>IF(F1562=1,COUNTIF($F$8:F1562,1),"")</f>
        <v/>
      </c>
      <c r="H1562" s="174"/>
      <c r="I1562" s="157">
        <f>IFERROR($H$8:INDEX($H$8:$H$3000,COUNTIF($H$8:$H$3000,"?*")),"")</f>
        <v>0</v>
      </c>
    </row>
    <row r="1563" spans="1:9" x14ac:dyDescent="0.25">
      <c r="A1563" s="174">
        <f>--ISNUMBER(IFERROR(SEARCH('Project Costing'!#REF!,Services!I1570,1),""))</f>
        <v>0</v>
      </c>
      <c r="B1563" s="174" t="str">
        <f>IF(A1563=1,COUNTIF($A$8:A1563,1),"")</f>
        <v/>
      </c>
      <c r="C1563" s="174"/>
      <c r="D1563" s="157">
        <f>IFERROR($C$8:INDEX($C$8:$C$3000,COUNTIF($C$8:$C$3000,"?*")),"")</f>
        <v>0</v>
      </c>
      <c r="E1563" s="174"/>
      <c r="F1563" s="174">
        <f>--ISNUMBER(IFERROR(SEARCH('Project Costing'!#REF!,Services!I1570,1),""))</f>
        <v>0</v>
      </c>
      <c r="G1563" s="174" t="str">
        <f>IF(F1563=1,COUNTIF($F$8:F1563,1),"")</f>
        <v/>
      </c>
      <c r="H1563" s="174"/>
      <c r="I1563" s="157">
        <f>IFERROR($H$8:INDEX($H$8:$H$3000,COUNTIF($H$8:$H$3000,"?*")),"")</f>
        <v>0</v>
      </c>
    </row>
    <row r="1564" spans="1:9" x14ac:dyDescent="0.25">
      <c r="A1564" s="174">
        <f>--ISNUMBER(IFERROR(SEARCH('Project Costing'!#REF!,Services!I1571,1),""))</f>
        <v>0</v>
      </c>
      <c r="B1564" s="174" t="str">
        <f>IF(A1564=1,COUNTIF($A$8:A1564,1),"")</f>
        <v/>
      </c>
      <c r="C1564" s="174"/>
      <c r="D1564" s="157">
        <f>IFERROR($C$8:INDEX($C$8:$C$3000,COUNTIF($C$8:$C$3000,"?*")),"")</f>
        <v>0</v>
      </c>
      <c r="E1564" s="174"/>
      <c r="F1564" s="174">
        <f>--ISNUMBER(IFERROR(SEARCH('Project Costing'!#REF!,Services!I1571,1),""))</f>
        <v>0</v>
      </c>
      <c r="G1564" s="174" t="str">
        <f>IF(F1564=1,COUNTIF($F$8:F1564,1),"")</f>
        <v/>
      </c>
      <c r="H1564" s="174"/>
      <c r="I1564" s="157">
        <f>IFERROR($H$8:INDEX($H$8:$H$3000,COUNTIF($H$8:$H$3000,"?*")),"")</f>
        <v>0</v>
      </c>
    </row>
    <row r="1565" spans="1:9" x14ac:dyDescent="0.25">
      <c r="A1565" s="174">
        <f>--ISNUMBER(IFERROR(SEARCH('Project Costing'!#REF!,Services!I1572,1),""))</f>
        <v>0</v>
      </c>
      <c r="B1565" s="174" t="str">
        <f>IF(A1565=1,COUNTIF($A$8:A1565,1),"")</f>
        <v/>
      </c>
      <c r="C1565" s="174"/>
      <c r="D1565" s="157">
        <f>IFERROR($C$8:INDEX($C$8:$C$3000,COUNTIF($C$8:$C$3000,"?*")),"")</f>
        <v>0</v>
      </c>
      <c r="E1565" s="174"/>
      <c r="F1565" s="174">
        <f>--ISNUMBER(IFERROR(SEARCH('Project Costing'!#REF!,Services!I1572,1),""))</f>
        <v>0</v>
      </c>
      <c r="G1565" s="174" t="str">
        <f>IF(F1565=1,COUNTIF($F$8:F1565,1),"")</f>
        <v/>
      </c>
      <c r="H1565" s="174"/>
      <c r="I1565" s="157">
        <f>IFERROR($H$8:INDEX($H$8:$H$3000,COUNTIF($H$8:$H$3000,"?*")),"")</f>
        <v>0</v>
      </c>
    </row>
    <row r="1566" spans="1:9" x14ac:dyDescent="0.25">
      <c r="A1566" s="174">
        <f>--ISNUMBER(IFERROR(SEARCH('Project Costing'!#REF!,Services!I1573,1),""))</f>
        <v>0</v>
      </c>
      <c r="B1566" s="174" t="str">
        <f>IF(A1566=1,COUNTIF($A$8:A1566,1),"")</f>
        <v/>
      </c>
      <c r="C1566" s="174"/>
      <c r="D1566" s="157">
        <f>IFERROR($C$8:INDEX($C$8:$C$3000,COUNTIF($C$8:$C$3000,"?*")),"")</f>
        <v>0</v>
      </c>
      <c r="E1566" s="174"/>
      <c r="F1566" s="174">
        <f>--ISNUMBER(IFERROR(SEARCH('Project Costing'!#REF!,Services!I1573,1),""))</f>
        <v>0</v>
      </c>
      <c r="G1566" s="174" t="str">
        <f>IF(F1566=1,COUNTIF($F$8:F1566,1),"")</f>
        <v/>
      </c>
      <c r="H1566" s="174"/>
      <c r="I1566" s="157">
        <f>IFERROR($H$8:INDEX($H$8:$H$3000,COUNTIF($H$8:$H$3000,"?*")),"")</f>
        <v>0</v>
      </c>
    </row>
    <row r="1567" spans="1:9" x14ac:dyDescent="0.25">
      <c r="A1567" s="174">
        <f>--ISNUMBER(IFERROR(SEARCH('Project Costing'!#REF!,Services!I1574,1),""))</f>
        <v>0</v>
      </c>
      <c r="B1567" s="174" t="str">
        <f>IF(A1567=1,COUNTIF($A$8:A1567,1),"")</f>
        <v/>
      </c>
      <c r="C1567" s="174"/>
      <c r="D1567" s="157">
        <f>IFERROR($C$8:INDEX($C$8:$C$3000,COUNTIF($C$8:$C$3000,"?*")),"")</f>
        <v>0</v>
      </c>
      <c r="E1567" s="174"/>
      <c r="F1567" s="174">
        <f>--ISNUMBER(IFERROR(SEARCH('Project Costing'!#REF!,Services!I1574,1),""))</f>
        <v>0</v>
      </c>
      <c r="G1567" s="174" t="str">
        <f>IF(F1567=1,COUNTIF($F$8:F1567,1),"")</f>
        <v/>
      </c>
      <c r="H1567" s="174"/>
      <c r="I1567" s="157">
        <f>IFERROR($H$8:INDEX($H$8:$H$3000,COUNTIF($H$8:$H$3000,"?*")),"")</f>
        <v>0</v>
      </c>
    </row>
    <row r="1568" spans="1:9" x14ac:dyDescent="0.25">
      <c r="A1568" s="174">
        <f>--ISNUMBER(IFERROR(SEARCH('Project Costing'!#REF!,Services!I1575,1),""))</f>
        <v>0</v>
      </c>
      <c r="B1568" s="174" t="str">
        <f>IF(A1568=1,COUNTIF($A$8:A1568,1),"")</f>
        <v/>
      </c>
      <c r="C1568" s="174"/>
      <c r="D1568" s="157">
        <f>IFERROR($C$8:INDEX($C$8:$C$3000,COUNTIF($C$8:$C$3000,"?*")),"")</f>
        <v>0</v>
      </c>
      <c r="E1568" s="174"/>
      <c r="F1568" s="174">
        <f>--ISNUMBER(IFERROR(SEARCH('Project Costing'!#REF!,Services!I1575,1),""))</f>
        <v>0</v>
      </c>
      <c r="G1568" s="174" t="str">
        <f>IF(F1568=1,COUNTIF($F$8:F1568,1),"")</f>
        <v/>
      </c>
      <c r="H1568" s="174"/>
      <c r="I1568" s="157">
        <f>IFERROR($H$8:INDEX($H$8:$H$3000,COUNTIF($H$8:$H$3000,"?*")),"")</f>
        <v>0</v>
      </c>
    </row>
    <row r="1569" spans="1:9" x14ac:dyDescent="0.25">
      <c r="A1569" s="174">
        <f>--ISNUMBER(IFERROR(SEARCH('Project Costing'!#REF!,Services!I1576,1),""))</f>
        <v>0</v>
      </c>
      <c r="B1569" s="174" t="str">
        <f>IF(A1569=1,COUNTIF($A$8:A1569,1),"")</f>
        <v/>
      </c>
      <c r="C1569" s="174"/>
      <c r="D1569" s="157">
        <f>IFERROR($C$8:INDEX($C$8:$C$3000,COUNTIF($C$8:$C$3000,"?*")),"")</f>
        <v>0</v>
      </c>
      <c r="E1569" s="174"/>
      <c r="F1569" s="174">
        <f>--ISNUMBER(IFERROR(SEARCH('Project Costing'!#REF!,Services!I1576,1),""))</f>
        <v>0</v>
      </c>
      <c r="G1569" s="174" t="str">
        <f>IF(F1569=1,COUNTIF($F$8:F1569,1),"")</f>
        <v/>
      </c>
      <c r="H1569" s="174"/>
      <c r="I1569" s="157">
        <f>IFERROR($H$8:INDEX($H$8:$H$3000,COUNTIF($H$8:$H$3000,"?*")),"")</f>
        <v>0</v>
      </c>
    </row>
    <row r="1570" spans="1:9" x14ac:dyDescent="0.25">
      <c r="A1570" s="174">
        <f>--ISNUMBER(IFERROR(SEARCH('Project Costing'!#REF!,Services!I1577,1),""))</f>
        <v>0</v>
      </c>
      <c r="B1570" s="174" t="str">
        <f>IF(A1570=1,COUNTIF($A$8:A1570,1),"")</f>
        <v/>
      </c>
      <c r="C1570" s="174"/>
      <c r="D1570" s="157">
        <f>IFERROR($C$8:INDEX($C$8:$C$3000,COUNTIF($C$8:$C$3000,"?*")),"")</f>
        <v>0</v>
      </c>
      <c r="E1570" s="174"/>
      <c r="F1570" s="174">
        <f>--ISNUMBER(IFERROR(SEARCH('Project Costing'!#REF!,Services!I1577,1),""))</f>
        <v>0</v>
      </c>
      <c r="G1570" s="174" t="str">
        <f>IF(F1570=1,COUNTIF($F$8:F1570,1),"")</f>
        <v/>
      </c>
      <c r="H1570" s="174"/>
      <c r="I1570" s="157">
        <f>IFERROR($H$8:INDEX($H$8:$H$3000,COUNTIF($H$8:$H$3000,"?*")),"")</f>
        <v>0</v>
      </c>
    </row>
    <row r="1571" spans="1:9" x14ac:dyDescent="0.25">
      <c r="A1571" s="174">
        <f>--ISNUMBER(IFERROR(SEARCH('Project Costing'!#REF!,Services!I1578,1),""))</f>
        <v>0</v>
      </c>
      <c r="B1571" s="174" t="str">
        <f>IF(A1571=1,COUNTIF($A$8:A1571,1),"")</f>
        <v/>
      </c>
      <c r="C1571" s="174"/>
      <c r="D1571" s="157">
        <f>IFERROR($C$8:INDEX($C$8:$C$3000,COUNTIF($C$8:$C$3000,"?*")),"")</f>
        <v>0</v>
      </c>
      <c r="E1571" s="174"/>
      <c r="F1571" s="174">
        <f>--ISNUMBER(IFERROR(SEARCH('Project Costing'!#REF!,Services!I1578,1),""))</f>
        <v>0</v>
      </c>
      <c r="G1571" s="174" t="str">
        <f>IF(F1571=1,COUNTIF($F$8:F1571,1),"")</f>
        <v/>
      </c>
      <c r="H1571" s="174"/>
      <c r="I1571" s="157">
        <f>IFERROR($H$8:INDEX($H$8:$H$3000,COUNTIF($H$8:$H$3000,"?*")),"")</f>
        <v>0</v>
      </c>
    </row>
    <row r="1572" spans="1:9" x14ac:dyDescent="0.25">
      <c r="A1572" s="174">
        <f>--ISNUMBER(IFERROR(SEARCH('Project Costing'!#REF!,Services!I1579,1),""))</f>
        <v>0</v>
      </c>
      <c r="B1572" s="174" t="str">
        <f>IF(A1572=1,COUNTIF($A$8:A1572,1),"")</f>
        <v/>
      </c>
      <c r="C1572" s="174"/>
      <c r="D1572" s="157">
        <f>IFERROR($C$8:INDEX($C$8:$C$3000,COUNTIF($C$8:$C$3000,"?*")),"")</f>
        <v>0</v>
      </c>
      <c r="E1572" s="174"/>
      <c r="F1572" s="174">
        <f>--ISNUMBER(IFERROR(SEARCH('Project Costing'!#REF!,Services!I1579,1),""))</f>
        <v>0</v>
      </c>
      <c r="G1572" s="174" t="str">
        <f>IF(F1572=1,COUNTIF($F$8:F1572,1),"")</f>
        <v/>
      </c>
      <c r="H1572" s="174"/>
      <c r="I1572" s="157">
        <f>IFERROR($H$8:INDEX($H$8:$H$3000,COUNTIF($H$8:$H$3000,"?*")),"")</f>
        <v>0</v>
      </c>
    </row>
    <row r="1573" spans="1:9" x14ac:dyDescent="0.25">
      <c r="A1573" s="174">
        <f>--ISNUMBER(IFERROR(SEARCH('Project Costing'!#REF!,Services!I1580,1),""))</f>
        <v>0</v>
      </c>
      <c r="B1573" s="174" t="str">
        <f>IF(A1573=1,COUNTIF($A$8:A1573,1),"")</f>
        <v/>
      </c>
      <c r="C1573" s="174"/>
      <c r="D1573" s="157">
        <f>IFERROR($C$8:INDEX($C$8:$C$3000,COUNTIF($C$8:$C$3000,"?*")),"")</f>
        <v>0</v>
      </c>
      <c r="E1573" s="174"/>
      <c r="F1573" s="174">
        <f>--ISNUMBER(IFERROR(SEARCH('Project Costing'!#REF!,Services!I1580,1),""))</f>
        <v>0</v>
      </c>
      <c r="G1573" s="174" t="str">
        <f>IF(F1573=1,COUNTIF($F$8:F1573,1),"")</f>
        <v/>
      </c>
      <c r="H1573" s="174"/>
      <c r="I1573" s="157">
        <f>IFERROR($H$8:INDEX($H$8:$H$3000,COUNTIF($H$8:$H$3000,"?*")),"")</f>
        <v>0</v>
      </c>
    </row>
    <row r="1574" spans="1:9" x14ac:dyDescent="0.25">
      <c r="A1574" s="174">
        <f>--ISNUMBER(IFERROR(SEARCH('Project Costing'!#REF!,Services!I1581,1),""))</f>
        <v>0</v>
      </c>
      <c r="B1574" s="174" t="str">
        <f>IF(A1574=1,COUNTIF($A$8:A1574,1),"")</f>
        <v/>
      </c>
      <c r="C1574" s="174"/>
      <c r="D1574" s="157">
        <f>IFERROR($C$8:INDEX($C$8:$C$3000,COUNTIF($C$8:$C$3000,"?*")),"")</f>
        <v>0</v>
      </c>
      <c r="E1574" s="174"/>
      <c r="F1574" s="174">
        <f>--ISNUMBER(IFERROR(SEARCH('Project Costing'!#REF!,Services!I1581,1),""))</f>
        <v>0</v>
      </c>
      <c r="G1574" s="174" t="str">
        <f>IF(F1574=1,COUNTIF($F$8:F1574,1),"")</f>
        <v/>
      </c>
      <c r="H1574" s="174"/>
      <c r="I1574" s="157">
        <f>IFERROR($H$8:INDEX($H$8:$H$3000,COUNTIF($H$8:$H$3000,"?*")),"")</f>
        <v>0</v>
      </c>
    </row>
    <row r="1575" spans="1:9" x14ac:dyDescent="0.25">
      <c r="A1575" s="174">
        <f>--ISNUMBER(IFERROR(SEARCH('Project Costing'!#REF!,Services!I1582,1),""))</f>
        <v>0</v>
      </c>
      <c r="B1575" s="174" t="str">
        <f>IF(A1575=1,COUNTIF($A$8:A1575,1),"")</f>
        <v/>
      </c>
      <c r="C1575" s="174"/>
      <c r="D1575" s="157">
        <f>IFERROR($C$8:INDEX($C$8:$C$3000,COUNTIF($C$8:$C$3000,"?*")),"")</f>
        <v>0</v>
      </c>
      <c r="E1575" s="174"/>
      <c r="F1575" s="174">
        <f>--ISNUMBER(IFERROR(SEARCH('Project Costing'!#REF!,Services!I1582,1),""))</f>
        <v>0</v>
      </c>
      <c r="G1575" s="174" t="str">
        <f>IF(F1575=1,COUNTIF($F$8:F1575,1),"")</f>
        <v/>
      </c>
      <c r="H1575" s="174"/>
      <c r="I1575" s="157">
        <f>IFERROR($H$8:INDEX($H$8:$H$3000,COUNTIF($H$8:$H$3000,"?*")),"")</f>
        <v>0</v>
      </c>
    </row>
    <row r="1576" spans="1:9" x14ac:dyDescent="0.25">
      <c r="A1576" s="174">
        <f>--ISNUMBER(IFERROR(SEARCH('Project Costing'!#REF!,Services!I1583,1),""))</f>
        <v>0</v>
      </c>
      <c r="B1576" s="174" t="str">
        <f>IF(A1576=1,COUNTIF($A$8:A1576,1),"")</f>
        <v/>
      </c>
      <c r="C1576" s="174"/>
      <c r="D1576" s="157">
        <f>IFERROR($C$8:INDEX($C$8:$C$3000,COUNTIF($C$8:$C$3000,"?*")),"")</f>
        <v>0</v>
      </c>
      <c r="E1576" s="174"/>
      <c r="F1576" s="174">
        <f>--ISNUMBER(IFERROR(SEARCH('Project Costing'!#REF!,Services!I1583,1),""))</f>
        <v>0</v>
      </c>
      <c r="G1576" s="174" t="str">
        <f>IF(F1576=1,COUNTIF($F$8:F1576,1),"")</f>
        <v/>
      </c>
      <c r="H1576" s="174"/>
      <c r="I1576" s="157">
        <f>IFERROR($H$8:INDEX($H$8:$H$3000,COUNTIF($H$8:$H$3000,"?*")),"")</f>
        <v>0</v>
      </c>
    </row>
    <row r="1577" spans="1:9" x14ac:dyDescent="0.25">
      <c r="A1577" s="174">
        <f>--ISNUMBER(IFERROR(SEARCH('Project Costing'!#REF!,Services!I1584,1),""))</f>
        <v>0</v>
      </c>
      <c r="B1577" s="174" t="str">
        <f>IF(A1577=1,COUNTIF($A$8:A1577,1),"")</f>
        <v/>
      </c>
      <c r="C1577" s="174"/>
      <c r="D1577" s="157">
        <f>IFERROR($C$8:INDEX($C$8:$C$3000,COUNTIF($C$8:$C$3000,"?*")),"")</f>
        <v>0</v>
      </c>
      <c r="E1577" s="174"/>
      <c r="F1577" s="174">
        <f>--ISNUMBER(IFERROR(SEARCH('Project Costing'!#REF!,Services!I1584,1),""))</f>
        <v>0</v>
      </c>
      <c r="G1577" s="174" t="str">
        <f>IF(F1577=1,COUNTIF($F$8:F1577,1),"")</f>
        <v/>
      </c>
      <c r="H1577" s="174"/>
      <c r="I1577" s="157">
        <f>IFERROR($H$8:INDEX($H$8:$H$3000,COUNTIF($H$8:$H$3000,"?*")),"")</f>
        <v>0</v>
      </c>
    </row>
    <row r="1578" spans="1:9" x14ac:dyDescent="0.25">
      <c r="A1578" s="174">
        <f>--ISNUMBER(IFERROR(SEARCH('Project Costing'!#REF!,Services!I1585,1),""))</f>
        <v>0</v>
      </c>
      <c r="B1578" s="174" t="str">
        <f>IF(A1578=1,COUNTIF($A$8:A1578,1),"")</f>
        <v/>
      </c>
      <c r="C1578" s="174"/>
      <c r="D1578" s="157">
        <f>IFERROR($C$8:INDEX($C$8:$C$3000,COUNTIF($C$8:$C$3000,"?*")),"")</f>
        <v>0</v>
      </c>
      <c r="E1578" s="174"/>
      <c r="F1578" s="174">
        <f>--ISNUMBER(IFERROR(SEARCH('Project Costing'!#REF!,Services!I1585,1),""))</f>
        <v>0</v>
      </c>
      <c r="G1578" s="174" t="str">
        <f>IF(F1578=1,COUNTIF($F$8:F1578,1),"")</f>
        <v/>
      </c>
      <c r="H1578" s="174"/>
      <c r="I1578" s="157">
        <f>IFERROR($H$8:INDEX($H$8:$H$3000,COUNTIF($H$8:$H$3000,"?*")),"")</f>
        <v>0</v>
      </c>
    </row>
    <row r="1579" spans="1:9" x14ac:dyDescent="0.25">
      <c r="A1579" s="174">
        <f>--ISNUMBER(IFERROR(SEARCH('Project Costing'!#REF!,Services!I1586,1),""))</f>
        <v>0</v>
      </c>
      <c r="B1579" s="174" t="str">
        <f>IF(A1579=1,COUNTIF($A$8:A1579,1),"")</f>
        <v/>
      </c>
      <c r="C1579" s="174"/>
      <c r="D1579" s="157">
        <f>IFERROR($C$8:INDEX($C$8:$C$3000,COUNTIF($C$8:$C$3000,"?*")),"")</f>
        <v>0</v>
      </c>
      <c r="E1579" s="174"/>
      <c r="F1579" s="174">
        <f>--ISNUMBER(IFERROR(SEARCH('Project Costing'!#REF!,Services!I1586,1),""))</f>
        <v>0</v>
      </c>
      <c r="G1579" s="174" t="str">
        <f>IF(F1579=1,COUNTIF($F$8:F1579,1),"")</f>
        <v/>
      </c>
      <c r="H1579" s="174"/>
      <c r="I1579" s="157">
        <f>IFERROR($H$8:INDEX($H$8:$H$3000,COUNTIF($H$8:$H$3000,"?*")),"")</f>
        <v>0</v>
      </c>
    </row>
    <row r="1580" spans="1:9" x14ac:dyDescent="0.25">
      <c r="A1580" s="174">
        <f>--ISNUMBER(IFERROR(SEARCH('Project Costing'!#REF!,Services!I1587,1),""))</f>
        <v>0</v>
      </c>
      <c r="B1580" s="174" t="str">
        <f>IF(A1580=1,COUNTIF($A$8:A1580,1),"")</f>
        <v/>
      </c>
      <c r="C1580" s="174"/>
      <c r="D1580" s="157">
        <f>IFERROR($C$8:INDEX($C$8:$C$3000,COUNTIF($C$8:$C$3000,"?*")),"")</f>
        <v>0</v>
      </c>
      <c r="E1580" s="174"/>
      <c r="F1580" s="174">
        <f>--ISNUMBER(IFERROR(SEARCH('Project Costing'!#REF!,Services!I1587,1),""))</f>
        <v>0</v>
      </c>
      <c r="G1580" s="174" t="str">
        <f>IF(F1580=1,COUNTIF($F$8:F1580,1),"")</f>
        <v/>
      </c>
      <c r="H1580" s="174"/>
      <c r="I1580" s="157">
        <f>IFERROR($H$8:INDEX($H$8:$H$3000,COUNTIF($H$8:$H$3000,"?*")),"")</f>
        <v>0</v>
      </c>
    </row>
    <row r="1581" spans="1:9" x14ac:dyDescent="0.25">
      <c r="A1581" s="174">
        <f>--ISNUMBER(IFERROR(SEARCH('Project Costing'!#REF!,Services!I1588,1),""))</f>
        <v>0</v>
      </c>
      <c r="B1581" s="174" t="str">
        <f>IF(A1581=1,COUNTIF($A$8:A1581,1),"")</f>
        <v/>
      </c>
      <c r="C1581" s="174"/>
      <c r="D1581" s="157">
        <f>IFERROR($C$8:INDEX($C$8:$C$3000,COUNTIF($C$8:$C$3000,"?*")),"")</f>
        <v>0</v>
      </c>
      <c r="E1581" s="174"/>
      <c r="F1581" s="174">
        <f>--ISNUMBER(IFERROR(SEARCH('Project Costing'!#REF!,Services!I1588,1),""))</f>
        <v>0</v>
      </c>
      <c r="G1581" s="174" t="str">
        <f>IF(F1581=1,COUNTIF($F$8:F1581,1),"")</f>
        <v/>
      </c>
      <c r="H1581" s="174"/>
      <c r="I1581" s="157">
        <f>IFERROR($H$8:INDEX($H$8:$H$3000,COUNTIF($H$8:$H$3000,"?*")),"")</f>
        <v>0</v>
      </c>
    </row>
    <row r="1582" spans="1:9" x14ac:dyDescent="0.25">
      <c r="A1582" s="174">
        <f>--ISNUMBER(IFERROR(SEARCH('Project Costing'!#REF!,Services!I1589,1),""))</f>
        <v>0</v>
      </c>
      <c r="B1582" s="174" t="str">
        <f>IF(A1582=1,COUNTIF($A$8:A1582,1),"")</f>
        <v/>
      </c>
      <c r="C1582" s="174"/>
      <c r="D1582" s="157">
        <f>IFERROR($C$8:INDEX($C$8:$C$3000,COUNTIF($C$8:$C$3000,"?*")),"")</f>
        <v>0</v>
      </c>
      <c r="E1582" s="174"/>
      <c r="F1582" s="174">
        <f>--ISNUMBER(IFERROR(SEARCH('Project Costing'!#REF!,Services!I1589,1),""))</f>
        <v>0</v>
      </c>
      <c r="G1582" s="174" t="str">
        <f>IF(F1582=1,COUNTIF($F$8:F1582,1),"")</f>
        <v/>
      </c>
      <c r="H1582" s="174"/>
      <c r="I1582" s="157">
        <f>IFERROR($H$8:INDEX($H$8:$H$3000,COUNTIF($H$8:$H$3000,"?*")),"")</f>
        <v>0</v>
      </c>
    </row>
    <row r="1583" spans="1:9" x14ac:dyDescent="0.25">
      <c r="A1583" s="174">
        <f>--ISNUMBER(IFERROR(SEARCH('Project Costing'!#REF!,Services!I1590,1),""))</f>
        <v>0</v>
      </c>
      <c r="B1583" s="174" t="str">
        <f>IF(A1583=1,COUNTIF($A$8:A1583,1),"")</f>
        <v/>
      </c>
      <c r="C1583" s="174"/>
      <c r="D1583" s="157">
        <f>IFERROR($C$8:INDEX($C$8:$C$3000,COUNTIF($C$8:$C$3000,"?*")),"")</f>
        <v>0</v>
      </c>
      <c r="E1583" s="174"/>
      <c r="F1583" s="174">
        <f>--ISNUMBER(IFERROR(SEARCH('Project Costing'!#REF!,Services!I1590,1),""))</f>
        <v>0</v>
      </c>
      <c r="G1583" s="174" t="str">
        <f>IF(F1583=1,COUNTIF($F$8:F1583,1),"")</f>
        <v/>
      </c>
      <c r="H1583" s="174"/>
      <c r="I1583" s="157">
        <f>IFERROR($H$8:INDEX($H$8:$H$3000,COUNTIF($H$8:$H$3000,"?*")),"")</f>
        <v>0</v>
      </c>
    </row>
    <row r="1584" spans="1:9" x14ac:dyDescent="0.25">
      <c r="A1584" s="174">
        <f>--ISNUMBER(IFERROR(SEARCH('Project Costing'!#REF!,Services!I1591,1),""))</f>
        <v>0</v>
      </c>
      <c r="B1584" s="174" t="str">
        <f>IF(A1584=1,COUNTIF($A$8:A1584,1),"")</f>
        <v/>
      </c>
      <c r="C1584" s="174"/>
      <c r="D1584" s="157">
        <f>IFERROR($C$8:INDEX($C$8:$C$3000,COUNTIF($C$8:$C$3000,"?*")),"")</f>
        <v>0</v>
      </c>
      <c r="E1584" s="174"/>
      <c r="F1584" s="174">
        <f>--ISNUMBER(IFERROR(SEARCH('Project Costing'!#REF!,Services!I1591,1),""))</f>
        <v>0</v>
      </c>
      <c r="G1584" s="174" t="str">
        <f>IF(F1584=1,COUNTIF($F$8:F1584,1),"")</f>
        <v/>
      </c>
      <c r="H1584" s="174"/>
      <c r="I1584" s="157">
        <f>IFERROR($H$8:INDEX($H$8:$H$3000,COUNTIF($H$8:$H$3000,"?*")),"")</f>
        <v>0</v>
      </c>
    </row>
    <row r="1585" spans="1:9" x14ac:dyDescent="0.25">
      <c r="A1585" s="174">
        <f>--ISNUMBER(IFERROR(SEARCH('Project Costing'!#REF!,Services!I1592,1),""))</f>
        <v>0</v>
      </c>
      <c r="B1585" s="174" t="str">
        <f>IF(A1585=1,COUNTIF($A$8:A1585,1),"")</f>
        <v/>
      </c>
      <c r="C1585" s="174"/>
      <c r="D1585" s="157">
        <f>IFERROR($C$8:INDEX($C$8:$C$3000,COUNTIF($C$8:$C$3000,"?*")),"")</f>
        <v>0</v>
      </c>
      <c r="E1585" s="174"/>
      <c r="F1585" s="174">
        <f>--ISNUMBER(IFERROR(SEARCH('Project Costing'!#REF!,Services!I1592,1),""))</f>
        <v>0</v>
      </c>
      <c r="G1585" s="174" t="str">
        <f>IF(F1585=1,COUNTIF($F$8:F1585,1),"")</f>
        <v/>
      </c>
      <c r="H1585" s="174"/>
      <c r="I1585" s="157">
        <f>IFERROR($H$8:INDEX($H$8:$H$3000,COUNTIF($H$8:$H$3000,"?*")),"")</f>
        <v>0</v>
      </c>
    </row>
    <row r="1586" spans="1:9" x14ac:dyDescent="0.25">
      <c r="A1586" s="174">
        <f>--ISNUMBER(IFERROR(SEARCH('Project Costing'!#REF!,Services!I1593,1),""))</f>
        <v>0</v>
      </c>
      <c r="B1586" s="174" t="str">
        <f>IF(A1586=1,COUNTIF($A$8:A1586,1),"")</f>
        <v/>
      </c>
      <c r="C1586" s="174"/>
      <c r="D1586" s="157">
        <f>IFERROR($C$8:INDEX($C$8:$C$3000,COUNTIF($C$8:$C$3000,"?*")),"")</f>
        <v>0</v>
      </c>
      <c r="E1586" s="174"/>
      <c r="F1586" s="174">
        <f>--ISNUMBER(IFERROR(SEARCH('Project Costing'!#REF!,Services!I1593,1),""))</f>
        <v>0</v>
      </c>
      <c r="G1586" s="174" t="str">
        <f>IF(F1586=1,COUNTIF($F$8:F1586,1),"")</f>
        <v/>
      </c>
      <c r="H1586" s="174"/>
      <c r="I1586" s="157">
        <f>IFERROR($H$8:INDEX($H$8:$H$3000,COUNTIF($H$8:$H$3000,"?*")),"")</f>
        <v>0</v>
      </c>
    </row>
    <row r="1587" spans="1:9" x14ac:dyDescent="0.25">
      <c r="A1587" s="174">
        <f>--ISNUMBER(IFERROR(SEARCH('Project Costing'!#REF!,Services!I1594,1),""))</f>
        <v>0</v>
      </c>
      <c r="B1587" s="174" t="str">
        <f>IF(A1587=1,COUNTIF($A$8:A1587,1),"")</f>
        <v/>
      </c>
      <c r="C1587" s="174"/>
      <c r="D1587" s="157">
        <f>IFERROR($C$8:INDEX($C$8:$C$3000,COUNTIF($C$8:$C$3000,"?*")),"")</f>
        <v>0</v>
      </c>
      <c r="E1587" s="174"/>
      <c r="F1587" s="174">
        <f>--ISNUMBER(IFERROR(SEARCH('Project Costing'!#REF!,Services!I1594,1),""))</f>
        <v>0</v>
      </c>
      <c r="G1587" s="174" t="str">
        <f>IF(F1587=1,COUNTIF($F$8:F1587,1),"")</f>
        <v/>
      </c>
      <c r="H1587" s="174"/>
      <c r="I1587" s="157">
        <f>IFERROR($H$8:INDEX($H$8:$H$3000,COUNTIF($H$8:$H$3000,"?*")),"")</f>
        <v>0</v>
      </c>
    </row>
    <row r="1588" spans="1:9" x14ac:dyDescent="0.25">
      <c r="A1588" s="174">
        <f>--ISNUMBER(IFERROR(SEARCH('Project Costing'!#REF!,Services!I1595,1),""))</f>
        <v>0</v>
      </c>
      <c r="B1588" s="174" t="str">
        <f>IF(A1588=1,COUNTIF($A$8:A1588,1),"")</f>
        <v/>
      </c>
      <c r="C1588" s="174"/>
      <c r="D1588" s="157">
        <f>IFERROR($C$8:INDEX($C$8:$C$3000,COUNTIF($C$8:$C$3000,"?*")),"")</f>
        <v>0</v>
      </c>
      <c r="E1588" s="174"/>
      <c r="F1588" s="174">
        <f>--ISNUMBER(IFERROR(SEARCH('Project Costing'!#REF!,Services!I1595,1),""))</f>
        <v>0</v>
      </c>
      <c r="G1588" s="174" t="str">
        <f>IF(F1588=1,COUNTIF($F$8:F1588,1),"")</f>
        <v/>
      </c>
      <c r="H1588" s="174"/>
      <c r="I1588" s="157">
        <f>IFERROR($H$8:INDEX($H$8:$H$3000,COUNTIF($H$8:$H$3000,"?*")),"")</f>
        <v>0</v>
      </c>
    </row>
    <row r="1589" spans="1:9" x14ac:dyDescent="0.25">
      <c r="A1589" s="174">
        <f>--ISNUMBER(IFERROR(SEARCH('Project Costing'!#REF!,Services!I1596,1),""))</f>
        <v>0</v>
      </c>
      <c r="B1589" s="174" t="str">
        <f>IF(A1589=1,COUNTIF($A$8:A1589,1),"")</f>
        <v/>
      </c>
      <c r="C1589" s="174"/>
      <c r="D1589" s="157">
        <f>IFERROR($C$8:INDEX($C$8:$C$3000,COUNTIF($C$8:$C$3000,"?*")),"")</f>
        <v>0</v>
      </c>
      <c r="E1589" s="174"/>
      <c r="F1589" s="174">
        <f>--ISNUMBER(IFERROR(SEARCH('Project Costing'!#REF!,Services!I1596,1),""))</f>
        <v>0</v>
      </c>
      <c r="G1589" s="174" t="str">
        <f>IF(F1589=1,COUNTIF($F$8:F1589,1),"")</f>
        <v/>
      </c>
      <c r="H1589" s="174"/>
      <c r="I1589" s="157">
        <f>IFERROR($H$8:INDEX($H$8:$H$3000,COUNTIF($H$8:$H$3000,"?*")),"")</f>
        <v>0</v>
      </c>
    </row>
    <row r="1590" spans="1:9" x14ac:dyDescent="0.25">
      <c r="A1590" s="174">
        <f>--ISNUMBER(IFERROR(SEARCH('Project Costing'!#REF!,Services!I1597,1),""))</f>
        <v>0</v>
      </c>
      <c r="B1590" s="174" t="str">
        <f>IF(A1590=1,COUNTIF($A$8:A1590,1),"")</f>
        <v/>
      </c>
      <c r="C1590" s="174"/>
      <c r="D1590" s="157">
        <f>IFERROR($C$8:INDEX($C$8:$C$3000,COUNTIF($C$8:$C$3000,"?*")),"")</f>
        <v>0</v>
      </c>
      <c r="E1590" s="174"/>
      <c r="F1590" s="174">
        <f>--ISNUMBER(IFERROR(SEARCH('Project Costing'!#REF!,Services!I1597,1),""))</f>
        <v>0</v>
      </c>
      <c r="G1590" s="174" t="str">
        <f>IF(F1590=1,COUNTIF($F$8:F1590,1),"")</f>
        <v/>
      </c>
      <c r="H1590" s="174"/>
      <c r="I1590" s="157">
        <f>IFERROR($H$8:INDEX($H$8:$H$3000,COUNTIF($H$8:$H$3000,"?*")),"")</f>
        <v>0</v>
      </c>
    </row>
    <row r="1591" spans="1:9" x14ac:dyDescent="0.25">
      <c r="A1591" s="174">
        <f>--ISNUMBER(IFERROR(SEARCH('Project Costing'!#REF!,Services!I1598,1),""))</f>
        <v>0</v>
      </c>
      <c r="B1591" s="174" t="str">
        <f>IF(A1591=1,COUNTIF($A$8:A1591,1),"")</f>
        <v/>
      </c>
      <c r="C1591" s="174"/>
      <c r="D1591" s="157">
        <f>IFERROR($C$8:INDEX($C$8:$C$3000,COUNTIF($C$8:$C$3000,"?*")),"")</f>
        <v>0</v>
      </c>
      <c r="E1591" s="174"/>
      <c r="F1591" s="174">
        <f>--ISNUMBER(IFERROR(SEARCH('Project Costing'!#REF!,Services!I1598,1),""))</f>
        <v>0</v>
      </c>
      <c r="G1591" s="174" t="str">
        <f>IF(F1591=1,COUNTIF($F$8:F1591,1),"")</f>
        <v/>
      </c>
      <c r="H1591" s="174"/>
      <c r="I1591" s="157">
        <f>IFERROR($H$8:INDEX($H$8:$H$3000,COUNTIF($H$8:$H$3000,"?*")),"")</f>
        <v>0</v>
      </c>
    </row>
    <row r="1592" spans="1:9" x14ac:dyDescent="0.25">
      <c r="A1592" s="174">
        <f>--ISNUMBER(IFERROR(SEARCH('Project Costing'!#REF!,Services!I1599,1),""))</f>
        <v>0</v>
      </c>
      <c r="B1592" s="174" t="str">
        <f>IF(A1592=1,COUNTIF($A$8:A1592,1),"")</f>
        <v/>
      </c>
      <c r="C1592" s="174"/>
      <c r="D1592" s="157">
        <f>IFERROR($C$8:INDEX($C$8:$C$3000,COUNTIF($C$8:$C$3000,"?*")),"")</f>
        <v>0</v>
      </c>
      <c r="E1592" s="174"/>
      <c r="F1592" s="174">
        <f>--ISNUMBER(IFERROR(SEARCH('Project Costing'!#REF!,Services!I1599,1),""))</f>
        <v>0</v>
      </c>
      <c r="G1592" s="174" t="str">
        <f>IF(F1592=1,COUNTIF($F$8:F1592,1),"")</f>
        <v/>
      </c>
      <c r="H1592" s="174"/>
      <c r="I1592" s="157">
        <f>IFERROR($H$8:INDEX($H$8:$H$3000,COUNTIF($H$8:$H$3000,"?*")),"")</f>
        <v>0</v>
      </c>
    </row>
    <row r="1593" spans="1:9" x14ac:dyDescent="0.25">
      <c r="A1593" s="174">
        <f>--ISNUMBER(IFERROR(SEARCH('Project Costing'!#REF!,Services!I1600,1),""))</f>
        <v>0</v>
      </c>
      <c r="B1593" s="174" t="str">
        <f>IF(A1593=1,COUNTIF($A$8:A1593,1),"")</f>
        <v/>
      </c>
      <c r="C1593" s="174"/>
      <c r="D1593" s="157">
        <f>IFERROR($C$8:INDEX($C$8:$C$3000,COUNTIF($C$8:$C$3000,"?*")),"")</f>
        <v>0</v>
      </c>
      <c r="E1593" s="174"/>
      <c r="F1593" s="174">
        <f>--ISNUMBER(IFERROR(SEARCH('Project Costing'!#REF!,Services!I1600,1),""))</f>
        <v>0</v>
      </c>
      <c r="G1593" s="174" t="str">
        <f>IF(F1593=1,COUNTIF($F$8:F1593,1),"")</f>
        <v/>
      </c>
      <c r="H1593" s="174"/>
      <c r="I1593" s="157">
        <f>IFERROR($H$8:INDEX($H$8:$H$3000,COUNTIF($H$8:$H$3000,"?*")),"")</f>
        <v>0</v>
      </c>
    </row>
    <row r="1594" spans="1:9" x14ac:dyDescent="0.25">
      <c r="A1594" s="174">
        <f>--ISNUMBER(IFERROR(SEARCH('Project Costing'!#REF!,Services!I1601,1),""))</f>
        <v>0</v>
      </c>
      <c r="B1594" s="174" t="str">
        <f>IF(A1594=1,COUNTIF($A$8:A1594,1),"")</f>
        <v/>
      </c>
      <c r="C1594" s="174"/>
      <c r="D1594" s="157">
        <f>IFERROR($C$8:INDEX($C$8:$C$3000,COUNTIF($C$8:$C$3000,"?*")),"")</f>
        <v>0</v>
      </c>
      <c r="E1594" s="174"/>
      <c r="F1594" s="174">
        <f>--ISNUMBER(IFERROR(SEARCH('Project Costing'!#REF!,Services!I1601,1),""))</f>
        <v>0</v>
      </c>
      <c r="G1594" s="174" t="str">
        <f>IF(F1594=1,COUNTIF($F$8:F1594,1),"")</f>
        <v/>
      </c>
      <c r="H1594" s="174"/>
      <c r="I1594" s="157">
        <f>IFERROR($H$8:INDEX($H$8:$H$3000,COUNTIF($H$8:$H$3000,"?*")),"")</f>
        <v>0</v>
      </c>
    </row>
    <row r="1595" spans="1:9" x14ac:dyDescent="0.25">
      <c r="A1595" s="174">
        <f>--ISNUMBER(IFERROR(SEARCH('Project Costing'!#REF!,Services!I1602,1),""))</f>
        <v>0</v>
      </c>
      <c r="B1595" s="174" t="str">
        <f>IF(A1595=1,COUNTIF($A$8:A1595,1),"")</f>
        <v/>
      </c>
      <c r="C1595" s="174"/>
      <c r="D1595" s="157">
        <f>IFERROR($C$8:INDEX($C$8:$C$3000,COUNTIF($C$8:$C$3000,"?*")),"")</f>
        <v>0</v>
      </c>
      <c r="E1595" s="174"/>
      <c r="F1595" s="174">
        <f>--ISNUMBER(IFERROR(SEARCH('Project Costing'!#REF!,Services!I1602,1),""))</f>
        <v>0</v>
      </c>
      <c r="G1595" s="174" t="str">
        <f>IF(F1595=1,COUNTIF($F$8:F1595,1),"")</f>
        <v/>
      </c>
      <c r="H1595" s="174"/>
      <c r="I1595" s="157">
        <f>IFERROR($H$8:INDEX($H$8:$H$3000,COUNTIF($H$8:$H$3000,"?*")),"")</f>
        <v>0</v>
      </c>
    </row>
    <row r="1596" spans="1:9" x14ac:dyDescent="0.25">
      <c r="A1596" s="174">
        <f>--ISNUMBER(IFERROR(SEARCH('Project Costing'!#REF!,Services!I1603,1),""))</f>
        <v>0</v>
      </c>
      <c r="B1596" s="174" t="str">
        <f>IF(A1596=1,COUNTIF($A$8:A1596,1),"")</f>
        <v/>
      </c>
      <c r="C1596" s="174"/>
      <c r="D1596" s="157">
        <f>IFERROR($C$8:INDEX($C$8:$C$3000,COUNTIF($C$8:$C$3000,"?*")),"")</f>
        <v>0</v>
      </c>
      <c r="E1596" s="174"/>
      <c r="F1596" s="174">
        <f>--ISNUMBER(IFERROR(SEARCH('Project Costing'!#REF!,Services!I1603,1),""))</f>
        <v>0</v>
      </c>
      <c r="G1596" s="174" t="str">
        <f>IF(F1596=1,COUNTIF($F$8:F1596,1),"")</f>
        <v/>
      </c>
      <c r="H1596" s="174"/>
      <c r="I1596" s="157">
        <f>IFERROR($H$8:INDEX($H$8:$H$3000,COUNTIF($H$8:$H$3000,"?*")),"")</f>
        <v>0</v>
      </c>
    </row>
    <row r="1597" spans="1:9" x14ac:dyDescent="0.25">
      <c r="A1597" s="174">
        <f>--ISNUMBER(IFERROR(SEARCH('Project Costing'!#REF!,Services!I1604,1),""))</f>
        <v>0</v>
      </c>
      <c r="B1597" s="174" t="str">
        <f>IF(A1597=1,COUNTIF($A$8:A1597,1),"")</f>
        <v/>
      </c>
      <c r="C1597" s="174"/>
      <c r="D1597" s="157">
        <f>IFERROR($C$8:INDEX($C$8:$C$3000,COUNTIF($C$8:$C$3000,"?*")),"")</f>
        <v>0</v>
      </c>
      <c r="E1597" s="174"/>
      <c r="F1597" s="174">
        <f>--ISNUMBER(IFERROR(SEARCH('Project Costing'!#REF!,Services!I1604,1),""))</f>
        <v>0</v>
      </c>
      <c r="G1597" s="174" t="str">
        <f>IF(F1597=1,COUNTIF($F$8:F1597,1),"")</f>
        <v/>
      </c>
      <c r="H1597" s="174"/>
      <c r="I1597" s="157">
        <f>IFERROR($H$8:INDEX($H$8:$H$3000,COUNTIF($H$8:$H$3000,"?*")),"")</f>
        <v>0</v>
      </c>
    </row>
    <row r="1598" spans="1:9" x14ac:dyDescent="0.25">
      <c r="A1598" s="174">
        <f>--ISNUMBER(IFERROR(SEARCH('Project Costing'!#REF!,Services!I1605,1),""))</f>
        <v>0</v>
      </c>
      <c r="B1598" s="174" t="str">
        <f>IF(A1598=1,COUNTIF($A$8:A1598,1),"")</f>
        <v/>
      </c>
      <c r="C1598" s="174"/>
      <c r="D1598" s="157">
        <f>IFERROR($C$8:INDEX($C$8:$C$3000,COUNTIF($C$8:$C$3000,"?*")),"")</f>
        <v>0</v>
      </c>
      <c r="E1598" s="174"/>
      <c r="F1598" s="174">
        <f>--ISNUMBER(IFERROR(SEARCH('Project Costing'!#REF!,Services!I1605,1),""))</f>
        <v>0</v>
      </c>
      <c r="G1598" s="174" t="str">
        <f>IF(F1598=1,COUNTIF($F$8:F1598,1),"")</f>
        <v/>
      </c>
      <c r="H1598" s="174"/>
      <c r="I1598" s="157">
        <f>IFERROR($H$8:INDEX($H$8:$H$3000,COUNTIF($H$8:$H$3000,"?*")),"")</f>
        <v>0</v>
      </c>
    </row>
    <row r="1599" spans="1:9" x14ac:dyDescent="0.25">
      <c r="A1599" s="174">
        <f>--ISNUMBER(IFERROR(SEARCH('Project Costing'!#REF!,Services!I1606,1),""))</f>
        <v>0</v>
      </c>
      <c r="B1599" s="174" t="str">
        <f>IF(A1599=1,COUNTIF($A$8:A1599,1),"")</f>
        <v/>
      </c>
      <c r="C1599" s="174"/>
      <c r="D1599" s="157">
        <f>IFERROR($C$8:INDEX($C$8:$C$3000,COUNTIF($C$8:$C$3000,"?*")),"")</f>
        <v>0</v>
      </c>
      <c r="E1599" s="174"/>
      <c r="F1599" s="174">
        <f>--ISNUMBER(IFERROR(SEARCH('Project Costing'!#REF!,Services!I1606,1),""))</f>
        <v>0</v>
      </c>
      <c r="G1599" s="174" t="str">
        <f>IF(F1599=1,COUNTIF($F$8:F1599,1),"")</f>
        <v/>
      </c>
      <c r="H1599" s="174"/>
      <c r="I1599" s="157">
        <f>IFERROR($H$8:INDEX($H$8:$H$3000,COUNTIF($H$8:$H$3000,"?*")),"")</f>
        <v>0</v>
      </c>
    </row>
    <row r="1600" spans="1:9" x14ac:dyDescent="0.25">
      <c r="A1600" s="174">
        <f>--ISNUMBER(IFERROR(SEARCH('Project Costing'!#REF!,Services!I1607,1),""))</f>
        <v>0</v>
      </c>
      <c r="B1600" s="174" t="str">
        <f>IF(A1600=1,COUNTIF($A$8:A1600,1),"")</f>
        <v/>
      </c>
      <c r="C1600" s="174"/>
      <c r="D1600" s="157">
        <f>IFERROR($C$8:INDEX($C$8:$C$3000,COUNTIF($C$8:$C$3000,"?*")),"")</f>
        <v>0</v>
      </c>
      <c r="E1600" s="174"/>
      <c r="F1600" s="174">
        <f>--ISNUMBER(IFERROR(SEARCH('Project Costing'!#REF!,Services!I1607,1),""))</f>
        <v>0</v>
      </c>
      <c r="G1600" s="174" t="str">
        <f>IF(F1600=1,COUNTIF($F$8:F1600,1),"")</f>
        <v/>
      </c>
      <c r="H1600" s="174"/>
      <c r="I1600" s="157">
        <f>IFERROR($H$8:INDEX($H$8:$H$3000,COUNTIF($H$8:$H$3000,"?*")),"")</f>
        <v>0</v>
      </c>
    </row>
    <row r="1601" spans="1:9" x14ac:dyDescent="0.25">
      <c r="A1601" s="174">
        <f>--ISNUMBER(IFERROR(SEARCH('Project Costing'!#REF!,Services!I1608,1),""))</f>
        <v>0</v>
      </c>
      <c r="B1601" s="174" t="str">
        <f>IF(A1601=1,COUNTIF($A$8:A1601,1),"")</f>
        <v/>
      </c>
      <c r="C1601" s="174"/>
      <c r="D1601" s="157">
        <f>IFERROR($C$8:INDEX($C$8:$C$3000,COUNTIF($C$8:$C$3000,"?*")),"")</f>
        <v>0</v>
      </c>
      <c r="E1601" s="174"/>
      <c r="F1601" s="174">
        <f>--ISNUMBER(IFERROR(SEARCH('Project Costing'!#REF!,Services!I1608,1),""))</f>
        <v>0</v>
      </c>
      <c r="G1601" s="174" t="str">
        <f>IF(F1601=1,COUNTIF($F$8:F1601,1),"")</f>
        <v/>
      </c>
      <c r="H1601" s="174"/>
      <c r="I1601" s="157">
        <f>IFERROR($H$8:INDEX($H$8:$H$3000,COUNTIF($H$8:$H$3000,"?*")),"")</f>
        <v>0</v>
      </c>
    </row>
    <row r="1602" spans="1:9" x14ac:dyDescent="0.25">
      <c r="A1602" s="174">
        <f>--ISNUMBER(IFERROR(SEARCH('Project Costing'!#REF!,Services!I1609,1),""))</f>
        <v>0</v>
      </c>
      <c r="B1602" s="174" t="str">
        <f>IF(A1602=1,COUNTIF($A$8:A1602,1),"")</f>
        <v/>
      </c>
      <c r="C1602" s="174"/>
      <c r="D1602" s="157">
        <f>IFERROR($C$8:INDEX($C$8:$C$3000,COUNTIF($C$8:$C$3000,"?*")),"")</f>
        <v>0</v>
      </c>
      <c r="E1602" s="174"/>
      <c r="F1602" s="174">
        <f>--ISNUMBER(IFERROR(SEARCH('Project Costing'!#REF!,Services!I1609,1),""))</f>
        <v>0</v>
      </c>
      <c r="G1602" s="174" t="str">
        <f>IF(F1602=1,COUNTIF($F$8:F1602,1),"")</f>
        <v/>
      </c>
      <c r="H1602" s="174"/>
      <c r="I1602" s="157">
        <f>IFERROR($H$8:INDEX($H$8:$H$3000,COUNTIF($H$8:$H$3000,"?*")),"")</f>
        <v>0</v>
      </c>
    </row>
    <row r="1603" spans="1:9" x14ac:dyDescent="0.25">
      <c r="A1603" s="174">
        <f>--ISNUMBER(IFERROR(SEARCH('Project Costing'!#REF!,Services!I1610,1),""))</f>
        <v>0</v>
      </c>
      <c r="B1603" s="174" t="str">
        <f>IF(A1603=1,COUNTIF($A$8:A1603,1),"")</f>
        <v/>
      </c>
      <c r="C1603" s="174"/>
      <c r="D1603" s="157">
        <f>IFERROR($C$8:INDEX($C$8:$C$3000,COUNTIF($C$8:$C$3000,"?*")),"")</f>
        <v>0</v>
      </c>
      <c r="E1603" s="174"/>
      <c r="F1603" s="174">
        <f>--ISNUMBER(IFERROR(SEARCH('Project Costing'!#REF!,Services!I1610,1),""))</f>
        <v>0</v>
      </c>
      <c r="G1603" s="174" t="str">
        <f>IF(F1603=1,COUNTIF($F$8:F1603,1),"")</f>
        <v/>
      </c>
      <c r="H1603" s="174"/>
      <c r="I1603" s="157">
        <f>IFERROR($H$8:INDEX($H$8:$H$3000,COUNTIF($H$8:$H$3000,"?*")),"")</f>
        <v>0</v>
      </c>
    </row>
    <row r="1604" spans="1:9" x14ac:dyDescent="0.25">
      <c r="A1604" s="174">
        <f>--ISNUMBER(IFERROR(SEARCH('Project Costing'!#REF!,Services!I1611,1),""))</f>
        <v>0</v>
      </c>
      <c r="B1604" s="174" t="str">
        <f>IF(A1604=1,COUNTIF($A$8:A1604,1),"")</f>
        <v/>
      </c>
      <c r="C1604" s="174"/>
      <c r="D1604" s="157">
        <f>IFERROR($C$8:INDEX($C$8:$C$3000,COUNTIF($C$8:$C$3000,"?*")),"")</f>
        <v>0</v>
      </c>
      <c r="E1604" s="174"/>
      <c r="F1604" s="174">
        <f>--ISNUMBER(IFERROR(SEARCH('Project Costing'!#REF!,Services!I1611,1),""))</f>
        <v>0</v>
      </c>
      <c r="G1604" s="174" t="str">
        <f>IF(F1604=1,COUNTIF($F$8:F1604,1),"")</f>
        <v/>
      </c>
      <c r="H1604" s="174"/>
      <c r="I1604" s="157">
        <f>IFERROR($H$8:INDEX($H$8:$H$3000,COUNTIF($H$8:$H$3000,"?*")),"")</f>
        <v>0</v>
      </c>
    </row>
    <row r="1605" spans="1:9" x14ac:dyDescent="0.25">
      <c r="A1605" s="174">
        <f>--ISNUMBER(IFERROR(SEARCH('Project Costing'!#REF!,Services!I1612,1),""))</f>
        <v>0</v>
      </c>
      <c r="B1605" s="174" t="str">
        <f>IF(A1605=1,COUNTIF($A$8:A1605,1),"")</f>
        <v/>
      </c>
      <c r="C1605" s="174"/>
      <c r="D1605" s="157">
        <f>IFERROR($C$8:INDEX($C$8:$C$3000,COUNTIF($C$8:$C$3000,"?*")),"")</f>
        <v>0</v>
      </c>
      <c r="E1605" s="174"/>
      <c r="F1605" s="174">
        <f>--ISNUMBER(IFERROR(SEARCH('Project Costing'!#REF!,Services!I1612,1),""))</f>
        <v>0</v>
      </c>
      <c r="G1605" s="174" t="str">
        <f>IF(F1605=1,COUNTIF($F$8:F1605,1),"")</f>
        <v/>
      </c>
      <c r="H1605" s="174"/>
      <c r="I1605" s="157">
        <f>IFERROR($H$8:INDEX($H$8:$H$3000,COUNTIF($H$8:$H$3000,"?*")),"")</f>
        <v>0</v>
      </c>
    </row>
    <row r="1606" spans="1:9" x14ac:dyDescent="0.25">
      <c r="A1606" s="174">
        <f>--ISNUMBER(IFERROR(SEARCH('Project Costing'!#REF!,Services!I1613,1),""))</f>
        <v>0</v>
      </c>
      <c r="B1606" s="174" t="str">
        <f>IF(A1606=1,COUNTIF($A$8:A1606,1),"")</f>
        <v/>
      </c>
      <c r="C1606" s="174"/>
      <c r="D1606" s="157">
        <f>IFERROR($C$8:INDEX($C$8:$C$3000,COUNTIF($C$8:$C$3000,"?*")),"")</f>
        <v>0</v>
      </c>
      <c r="E1606" s="174"/>
      <c r="F1606" s="174">
        <f>--ISNUMBER(IFERROR(SEARCH('Project Costing'!#REF!,Services!I1613,1),""))</f>
        <v>0</v>
      </c>
      <c r="G1606" s="174" t="str">
        <f>IF(F1606=1,COUNTIF($F$8:F1606,1),"")</f>
        <v/>
      </c>
      <c r="H1606" s="174"/>
      <c r="I1606" s="157">
        <f>IFERROR($H$8:INDEX($H$8:$H$3000,COUNTIF($H$8:$H$3000,"?*")),"")</f>
        <v>0</v>
      </c>
    </row>
    <row r="1607" spans="1:9" x14ac:dyDescent="0.25">
      <c r="A1607" s="174">
        <f>--ISNUMBER(IFERROR(SEARCH('Project Costing'!#REF!,Services!I1614,1),""))</f>
        <v>0</v>
      </c>
      <c r="B1607" s="174" t="str">
        <f>IF(A1607=1,COUNTIF($A$8:A1607,1),"")</f>
        <v/>
      </c>
      <c r="C1607" s="174"/>
      <c r="D1607" s="157">
        <f>IFERROR($C$8:INDEX($C$8:$C$3000,COUNTIF($C$8:$C$3000,"?*")),"")</f>
        <v>0</v>
      </c>
      <c r="E1607" s="174"/>
      <c r="F1607" s="174">
        <f>--ISNUMBER(IFERROR(SEARCH('Project Costing'!#REF!,Services!I1614,1),""))</f>
        <v>0</v>
      </c>
      <c r="G1607" s="174" t="str">
        <f>IF(F1607=1,COUNTIF($F$8:F1607,1),"")</f>
        <v/>
      </c>
      <c r="H1607" s="174"/>
      <c r="I1607" s="157">
        <f>IFERROR($H$8:INDEX($H$8:$H$3000,COUNTIF($H$8:$H$3000,"?*")),"")</f>
        <v>0</v>
      </c>
    </row>
    <row r="1608" spans="1:9" x14ac:dyDescent="0.25">
      <c r="A1608" s="174">
        <f>--ISNUMBER(IFERROR(SEARCH('Project Costing'!#REF!,Services!I1615,1),""))</f>
        <v>0</v>
      </c>
      <c r="B1608" s="174" t="str">
        <f>IF(A1608=1,COUNTIF($A$8:A1608,1),"")</f>
        <v/>
      </c>
      <c r="C1608" s="174"/>
      <c r="D1608" s="157">
        <f>IFERROR($C$8:INDEX($C$8:$C$3000,COUNTIF($C$8:$C$3000,"?*")),"")</f>
        <v>0</v>
      </c>
      <c r="E1608" s="174"/>
      <c r="F1608" s="174">
        <f>--ISNUMBER(IFERROR(SEARCH('Project Costing'!#REF!,Services!I1615,1),""))</f>
        <v>0</v>
      </c>
      <c r="G1608" s="174" t="str">
        <f>IF(F1608=1,COUNTIF($F$8:F1608,1),"")</f>
        <v/>
      </c>
      <c r="H1608" s="174"/>
      <c r="I1608" s="157">
        <f>IFERROR($H$8:INDEX($H$8:$H$3000,COUNTIF($H$8:$H$3000,"?*")),"")</f>
        <v>0</v>
      </c>
    </row>
    <row r="1609" spans="1:9" x14ac:dyDescent="0.25">
      <c r="A1609" s="174">
        <f>--ISNUMBER(IFERROR(SEARCH('Project Costing'!#REF!,Services!I1616,1),""))</f>
        <v>0</v>
      </c>
      <c r="B1609" s="174" t="str">
        <f>IF(A1609=1,COUNTIF($A$8:A1609,1),"")</f>
        <v/>
      </c>
      <c r="C1609" s="174"/>
      <c r="D1609" s="157">
        <f>IFERROR($C$8:INDEX($C$8:$C$3000,COUNTIF($C$8:$C$3000,"?*")),"")</f>
        <v>0</v>
      </c>
      <c r="E1609" s="174"/>
      <c r="F1609" s="174">
        <f>--ISNUMBER(IFERROR(SEARCH('Project Costing'!#REF!,Services!I1616,1),""))</f>
        <v>0</v>
      </c>
      <c r="G1609" s="174" t="str">
        <f>IF(F1609=1,COUNTIF($F$8:F1609,1),"")</f>
        <v/>
      </c>
      <c r="H1609" s="174"/>
      <c r="I1609" s="157">
        <f>IFERROR($H$8:INDEX($H$8:$H$3000,COUNTIF($H$8:$H$3000,"?*")),"")</f>
        <v>0</v>
      </c>
    </row>
    <row r="1610" spans="1:9" x14ac:dyDescent="0.25">
      <c r="A1610" s="174">
        <f>--ISNUMBER(IFERROR(SEARCH('Project Costing'!#REF!,Services!I1617,1),""))</f>
        <v>0</v>
      </c>
      <c r="B1610" s="174" t="str">
        <f>IF(A1610=1,COUNTIF($A$8:A1610,1),"")</f>
        <v/>
      </c>
      <c r="C1610" s="174"/>
      <c r="D1610" s="157">
        <f>IFERROR($C$8:INDEX($C$8:$C$3000,COUNTIF($C$8:$C$3000,"?*")),"")</f>
        <v>0</v>
      </c>
      <c r="E1610" s="174"/>
      <c r="F1610" s="174">
        <f>--ISNUMBER(IFERROR(SEARCH('Project Costing'!#REF!,Services!I1617,1),""))</f>
        <v>0</v>
      </c>
      <c r="G1610" s="174" t="str">
        <f>IF(F1610=1,COUNTIF($F$8:F1610,1),"")</f>
        <v/>
      </c>
      <c r="H1610" s="174"/>
      <c r="I1610" s="157">
        <f>IFERROR($H$8:INDEX($H$8:$H$3000,COUNTIF($H$8:$H$3000,"?*")),"")</f>
        <v>0</v>
      </c>
    </row>
    <row r="1611" spans="1:9" x14ac:dyDescent="0.25">
      <c r="A1611" s="174">
        <f>--ISNUMBER(IFERROR(SEARCH('Project Costing'!#REF!,Services!I1618,1),""))</f>
        <v>0</v>
      </c>
      <c r="B1611" s="174" t="str">
        <f>IF(A1611=1,COUNTIF($A$8:A1611,1),"")</f>
        <v/>
      </c>
      <c r="C1611" s="174"/>
      <c r="D1611" s="157">
        <f>IFERROR($C$8:INDEX($C$8:$C$3000,COUNTIF($C$8:$C$3000,"?*")),"")</f>
        <v>0</v>
      </c>
      <c r="E1611" s="174"/>
      <c r="F1611" s="174">
        <f>--ISNUMBER(IFERROR(SEARCH('Project Costing'!#REF!,Services!I1618,1),""))</f>
        <v>0</v>
      </c>
      <c r="G1611" s="174" t="str">
        <f>IF(F1611=1,COUNTIF($F$8:F1611,1),"")</f>
        <v/>
      </c>
      <c r="H1611" s="174"/>
      <c r="I1611" s="157">
        <f>IFERROR($H$8:INDEX($H$8:$H$3000,COUNTIF($H$8:$H$3000,"?*")),"")</f>
        <v>0</v>
      </c>
    </row>
    <row r="1612" spans="1:9" x14ac:dyDescent="0.25">
      <c r="A1612" s="174">
        <f>--ISNUMBER(IFERROR(SEARCH('Project Costing'!#REF!,Services!I1619,1),""))</f>
        <v>0</v>
      </c>
      <c r="B1612" s="174" t="str">
        <f>IF(A1612=1,COUNTIF($A$8:A1612,1),"")</f>
        <v/>
      </c>
      <c r="C1612" s="174"/>
      <c r="D1612" s="157">
        <f>IFERROR($C$8:INDEX($C$8:$C$3000,COUNTIF($C$8:$C$3000,"?*")),"")</f>
        <v>0</v>
      </c>
      <c r="E1612" s="174"/>
      <c r="F1612" s="174">
        <f>--ISNUMBER(IFERROR(SEARCH('Project Costing'!#REF!,Services!I1619,1),""))</f>
        <v>0</v>
      </c>
      <c r="G1612" s="174" t="str">
        <f>IF(F1612=1,COUNTIF($F$8:F1612,1),"")</f>
        <v/>
      </c>
      <c r="H1612" s="174"/>
      <c r="I1612" s="157">
        <f>IFERROR($H$8:INDEX($H$8:$H$3000,COUNTIF($H$8:$H$3000,"?*")),"")</f>
        <v>0</v>
      </c>
    </row>
    <row r="1613" spans="1:9" x14ac:dyDescent="0.25">
      <c r="A1613" s="174">
        <f>--ISNUMBER(IFERROR(SEARCH('Project Costing'!#REF!,Services!I1620,1),""))</f>
        <v>0</v>
      </c>
      <c r="B1613" s="174" t="str">
        <f>IF(A1613=1,COUNTIF($A$8:A1613,1),"")</f>
        <v/>
      </c>
      <c r="C1613" s="174"/>
      <c r="D1613" s="157">
        <f>IFERROR($C$8:INDEX($C$8:$C$3000,COUNTIF($C$8:$C$3000,"?*")),"")</f>
        <v>0</v>
      </c>
      <c r="E1613" s="174"/>
      <c r="F1613" s="174">
        <f>--ISNUMBER(IFERROR(SEARCH('Project Costing'!#REF!,Services!I1620,1),""))</f>
        <v>0</v>
      </c>
      <c r="G1613" s="174" t="str">
        <f>IF(F1613=1,COUNTIF($F$8:F1613,1),"")</f>
        <v/>
      </c>
      <c r="H1613" s="174"/>
      <c r="I1613" s="157">
        <f>IFERROR($H$8:INDEX($H$8:$H$3000,COUNTIF($H$8:$H$3000,"?*")),"")</f>
        <v>0</v>
      </c>
    </row>
    <row r="1614" spans="1:9" x14ac:dyDescent="0.25">
      <c r="A1614" s="174">
        <f>--ISNUMBER(IFERROR(SEARCH('Project Costing'!#REF!,Services!I1621,1),""))</f>
        <v>0</v>
      </c>
      <c r="B1614" s="174" t="str">
        <f>IF(A1614=1,COUNTIF($A$8:A1614,1),"")</f>
        <v/>
      </c>
      <c r="C1614" s="174"/>
      <c r="D1614" s="157">
        <f>IFERROR($C$8:INDEX($C$8:$C$3000,COUNTIF($C$8:$C$3000,"?*")),"")</f>
        <v>0</v>
      </c>
      <c r="E1614" s="174"/>
      <c r="F1614" s="174">
        <f>--ISNUMBER(IFERROR(SEARCH('Project Costing'!#REF!,Services!I1621,1),""))</f>
        <v>0</v>
      </c>
      <c r="G1614" s="174" t="str">
        <f>IF(F1614=1,COUNTIF($F$8:F1614,1),"")</f>
        <v/>
      </c>
      <c r="H1614" s="174"/>
      <c r="I1614" s="157">
        <f>IFERROR($H$8:INDEX($H$8:$H$3000,COUNTIF($H$8:$H$3000,"?*")),"")</f>
        <v>0</v>
      </c>
    </row>
    <row r="1615" spans="1:9" x14ac:dyDescent="0.25">
      <c r="A1615" s="174">
        <f>--ISNUMBER(IFERROR(SEARCH('Project Costing'!#REF!,Services!I1622,1),""))</f>
        <v>0</v>
      </c>
      <c r="B1615" s="174" t="str">
        <f>IF(A1615=1,COUNTIF($A$8:A1615,1),"")</f>
        <v/>
      </c>
      <c r="C1615" s="174"/>
      <c r="D1615" s="157">
        <f>IFERROR($C$8:INDEX($C$8:$C$3000,COUNTIF($C$8:$C$3000,"?*")),"")</f>
        <v>0</v>
      </c>
      <c r="E1615" s="174"/>
      <c r="F1615" s="174">
        <f>--ISNUMBER(IFERROR(SEARCH('Project Costing'!#REF!,Services!I1622,1),""))</f>
        <v>0</v>
      </c>
      <c r="G1615" s="174" t="str">
        <f>IF(F1615=1,COUNTIF($F$8:F1615,1),"")</f>
        <v/>
      </c>
      <c r="H1615" s="174"/>
      <c r="I1615" s="157">
        <f>IFERROR($H$8:INDEX($H$8:$H$3000,COUNTIF($H$8:$H$3000,"?*")),"")</f>
        <v>0</v>
      </c>
    </row>
    <row r="1616" spans="1:9" x14ac:dyDescent="0.25">
      <c r="A1616" s="174">
        <f>--ISNUMBER(IFERROR(SEARCH('Project Costing'!#REF!,Services!I1623,1),""))</f>
        <v>0</v>
      </c>
      <c r="B1616" s="174" t="str">
        <f>IF(A1616=1,COUNTIF($A$8:A1616,1),"")</f>
        <v/>
      </c>
      <c r="C1616" s="174"/>
      <c r="D1616" s="157">
        <f>IFERROR($C$8:INDEX($C$8:$C$3000,COUNTIF($C$8:$C$3000,"?*")),"")</f>
        <v>0</v>
      </c>
      <c r="E1616" s="174"/>
      <c r="F1616" s="174">
        <f>--ISNUMBER(IFERROR(SEARCH('Project Costing'!#REF!,Services!I1623,1),""))</f>
        <v>0</v>
      </c>
      <c r="G1616" s="174" t="str">
        <f>IF(F1616=1,COUNTIF($F$8:F1616,1),"")</f>
        <v/>
      </c>
      <c r="H1616" s="174"/>
      <c r="I1616" s="157">
        <f>IFERROR($H$8:INDEX($H$8:$H$3000,COUNTIF($H$8:$H$3000,"?*")),"")</f>
        <v>0</v>
      </c>
    </row>
    <row r="1617" spans="1:9" x14ac:dyDescent="0.25">
      <c r="A1617" s="174">
        <f>--ISNUMBER(IFERROR(SEARCH('Project Costing'!#REF!,Services!I1624,1),""))</f>
        <v>0</v>
      </c>
      <c r="B1617" s="174" t="str">
        <f>IF(A1617=1,COUNTIF($A$8:A1617,1),"")</f>
        <v/>
      </c>
      <c r="C1617" s="174"/>
      <c r="D1617" s="157">
        <f>IFERROR($C$8:INDEX($C$8:$C$3000,COUNTIF($C$8:$C$3000,"?*")),"")</f>
        <v>0</v>
      </c>
      <c r="E1617" s="174"/>
      <c r="F1617" s="174">
        <f>--ISNUMBER(IFERROR(SEARCH('Project Costing'!#REF!,Services!I1624,1),""))</f>
        <v>0</v>
      </c>
      <c r="G1617" s="174" t="str">
        <f>IF(F1617=1,COUNTIF($F$8:F1617,1),"")</f>
        <v/>
      </c>
      <c r="H1617" s="174"/>
      <c r="I1617" s="157">
        <f>IFERROR($H$8:INDEX($H$8:$H$3000,COUNTIF($H$8:$H$3000,"?*")),"")</f>
        <v>0</v>
      </c>
    </row>
    <row r="1618" spans="1:9" x14ac:dyDescent="0.25">
      <c r="A1618" s="174">
        <f>--ISNUMBER(IFERROR(SEARCH('Project Costing'!#REF!,Services!I1625,1),""))</f>
        <v>0</v>
      </c>
      <c r="B1618" s="174" t="str">
        <f>IF(A1618=1,COUNTIF($A$8:A1618,1),"")</f>
        <v/>
      </c>
      <c r="C1618" s="174"/>
      <c r="D1618" s="157">
        <f>IFERROR($C$8:INDEX($C$8:$C$3000,COUNTIF($C$8:$C$3000,"?*")),"")</f>
        <v>0</v>
      </c>
      <c r="E1618" s="174"/>
      <c r="F1618" s="174">
        <f>--ISNUMBER(IFERROR(SEARCH('Project Costing'!#REF!,Services!I1625,1),""))</f>
        <v>0</v>
      </c>
      <c r="G1618" s="174" t="str">
        <f>IF(F1618=1,COUNTIF($F$8:F1618,1),"")</f>
        <v/>
      </c>
      <c r="H1618" s="174"/>
      <c r="I1618" s="157">
        <f>IFERROR($H$8:INDEX($H$8:$H$3000,COUNTIF($H$8:$H$3000,"?*")),"")</f>
        <v>0</v>
      </c>
    </row>
    <row r="1619" spans="1:9" x14ac:dyDescent="0.25">
      <c r="A1619" s="174">
        <f>--ISNUMBER(IFERROR(SEARCH('Project Costing'!#REF!,Services!I1626,1),""))</f>
        <v>0</v>
      </c>
      <c r="B1619" s="174" t="str">
        <f>IF(A1619=1,COUNTIF($A$8:A1619,1),"")</f>
        <v/>
      </c>
      <c r="C1619" s="174"/>
      <c r="D1619" s="157">
        <f>IFERROR($C$8:INDEX($C$8:$C$3000,COUNTIF($C$8:$C$3000,"?*")),"")</f>
        <v>0</v>
      </c>
      <c r="E1619" s="174"/>
      <c r="F1619" s="174">
        <f>--ISNUMBER(IFERROR(SEARCH('Project Costing'!#REF!,Services!I1626,1),""))</f>
        <v>0</v>
      </c>
      <c r="G1619" s="174" t="str">
        <f>IF(F1619=1,COUNTIF($F$8:F1619,1),"")</f>
        <v/>
      </c>
      <c r="H1619" s="174"/>
      <c r="I1619" s="157">
        <f>IFERROR($H$8:INDEX($H$8:$H$3000,COUNTIF($H$8:$H$3000,"?*")),"")</f>
        <v>0</v>
      </c>
    </row>
    <row r="1620" spans="1:9" x14ac:dyDescent="0.25">
      <c r="A1620" s="174">
        <f>--ISNUMBER(IFERROR(SEARCH('Project Costing'!#REF!,Services!I1627,1),""))</f>
        <v>0</v>
      </c>
      <c r="B1620" s="174" t="str">
        <f>IF(A1620=1,COUNTIF($A$8:A1620,1),"")</f>
        <v/>
      </c>
      <c r="C1620" s="174"/>
      <c r="D1620" s="157">
        <f>IFERROR($C$8:INDEX($C$8:$C$3000,COUNTIF($C$8:$C$3000,"?*")),"")</f>
        <v>0</v>
      </c>
      <c r="E1620" s="174"/>
      <c r="F1620" s="174">
        <f>--ISNUMBER(IFERROR(SEARCH('Project Costing'!#REF!,Services!I1627,1),""))</f>
        <v>0</v>
      </c>
      <c r="G1620" s="174" t="str">
        <f>IF(F1620=1,COUNTIF($F$8:F1620,1),"")</f>
        <v/>
      </c>
      <c r="H1620" s="174"/>
      <c r="I1620" s="157">
        <f>IFERROR($H$8:INDEX($H$8:$H$3000,COUNTIF($H$8:$H$3000,"?*")),"")</f>
        <v>0</v>
      </c>
    </row>
    <row r="1621" spans="1:9" x14ac:dyDescent="0.25">
      <c r="A1621" s="174">
        <f>--ISNUMBER(IFERROR(SEARCH('Project Costing'!#REF!,Services!I1628,1),""))</f>
        <v>0</v>
      </c>
      <c r="B1621" s="174" t="str">
        <f>IF(A1621=1,COUNTIF($A$8:A1621,1),"")</f>
        <v/>
      </c>
      <c r="C1621" s="174"/>
      <c r="D1621" s="157">
        <f>IFERROR($C$8:INDEX($C$8:$C$3000,COUNTIF($C$8:$C$3000,"?*")),"")</f>
        <v>0</v>
      </c>
      <c r="E1621" s="174"/>
      <c r="F1621" s="174">
        <f>--ISNUMBER(IFERROR(SEARCH('Project Costing'!#REF!,Services!I1628,1),""))</f>
        <v>0</v>
      </c>
      <c r="G1621" s="174" t="str">
        <f>IF(F1621=1,COUNTIF($F$8:F1621,1),"")</f>
        <v/>
      </c>
      <c r="H1621" s="174"/>
      <c r="I1621" s="157">
        <f>IFERROR($H$8:INDEX($H$8:$H$3000,COUNTIF($H$8:$H$3000,"?*")),"")</f>
        <v>0</v>
      </c>
    </row>
    <row r="1622" spans="1:9" x14ac:dyDescent="0.25">
      <c r="A1622" s="174">
        <f>--ISNUMBER(IFERROR(SEARCH('Project Costing'!#REF!,Services!I1629,1),""))</f>
        <v>0</v>
      </c>
      <c r="B1622" s="174" t="str">
        <f>IF(A1622=1,COUNTIF($A$8:A1622,1),"")</f>
        <v/>
      </c>
      <c r="C1622" s="174"/>
      <c r="D1622" s="157">
        <f>IFERROR($C$8:INDEX($C$8:$C$3000,COUNTIF($C$8:$C$3000,"?*")),"")</f>
        <v>0</v>
      </c>
      <c r="E1622" s="174"/>
      <c r="F1622" s="174">
        <f>--ISNUMBER(IFERROR(SEARCH('Project Costing'!#REF!,Services!I1629,1),""))</f>
        <v>0</v>
      </c>
      <c r="G1622" s="174" t="str">
        <f>IF(F1622=1,COUNTIF($F$8:F1622,1),"")</f>
        <v/>
      </c>
      <c r="H1622" s="174"/>
      <c r="I1622" s="157">
        <f>IFERROR($H$8:INDEX($H$8:$H$3000,COUNTIF($H$8:$H$3000,"?*")),"")</f>
        <v>0</v>
      </c>
    </row>
    <row r="1623" spans="1:9" x14ac:dyDescent="0.25">
      <c r="A1623" s="174">
        <f>--ISNUMBER(IFERROR(SEARCH('Project Costing'!#REF!,Services!I1630,1),""))</f>
        <v>0</v>
      </c>
      <c r="B1623" s="174" t="str">
        <f>IF(A1623=1,COUNTIF($A$8:A1623,1),"")</f>
        <v/>
      </c>
      <c r="C1623" s="174"/>
      <c r="D1623" s="157">
        <f>IFERROR($C$8:INDEX($C$8:$C$3000,COUNTIF($C$8:$C$3000,"?*")),"")</f>
        <v>0</v>
      </c>
      <c r="E1623" s="174"/>
      <c r="F1623" s="174">
        <f>--ISNUMBER(IFERROR(SEARCH('Project Costing'!#REF!,Services!I1630,1),""))</f>
        <v>0</v>
      </c>
      <c r="G1623" s="174" t="str">
        <f>IF(F1623=1,COUNTIF($F$8:F1623,1),"")</f>
        <v/>
      </c>
      <c r="H1623" s="174"/>
      <c r="I1623" s="157">
        <f>IFERROR($H$8:INDEX($H$8:$H$3000,COUNTIF($H$8:$H$3000,"?*")),"")</f>
        <v>0</v>
      </c>
    </row>
    <row r="1624" spans="1:9" x14ac:dyDescent="0.25">
      <c r="A1624" s="174">
        <f>--ISNUMBER(IFERROR(SEARCH('Project Costing'!#REF!,Services!I1631,1),""))</f>
        <v>0</v>
      </c>
      <c r="B1624" s="174" t="str">
        <f>IF(A1624=1,COUNTIF($A$8:A1624,1),"")</f>
        <v/>
      </c>
      <c r="C1624" s="174"/>
      <c r="D1624" s="157">
        <f>IFERROR($C$8:INDEX($C$8:$C$3000,COUNTIF($C$8:$C$3000,"?*")),"")</f>
        <v>0</v>
      </c>
      <c r="E1624" s="174"/>
      <c r="F1624" s="174">
        <f>--ISNUMBER(IFERROR(SEARCH('Project Costing'!#REF!,Services!I1631,1),""))</f>
        <v>0</v>
      </c>
      <c r="G1624" s="174" t="str">
        <f>IF(F1624=1,COUNTIF($F$8:F1624,1),"")</f>
        <v/>
      </c>
      <c r="H1624" s="174"/>
      <c r="I1624" s="157">
        <f>IFERROR($H$8:INDEX($H$8:$H$3000,COUNTIF($H$8:$H$3000,"?*")),"")</f>
        <v>0</v>
      </c>
    </row>
    <row r="1625" spans="1:9" x14ac:dyDescent="0.25">
      <c r="A1625" s="174">
        <f>--ISNUMBER(IFERROR(SEARCH('Project Costing'!#REF!,Services!I1632,1),""))</f>
        <v>0</v>
      </c>
      <c r="B1625" s="174" t="str">
        <f>IF(A1625=1,COUNTIF($A$8:A1625,1),"")</f>
        <v/>
      </c>
      <c r="C1625" s="174"/>
      <c r="D1625" s="157">
        <f>IFERROR($C$8:INDEX($C$8:$C$3000,COUNTIF($C$8:$C$3000,"?*")),"")</f>
        <v>0</v>
      </c>
      <c r="E1625" s="174"/>
      <c r="F1625" s="174">
        <f>--ISNUMBER(IFERROR(SEARCH('Project Costing'!#REF!,Services!I1632,1),""))</f>
        <v>0</v>
      </c>
      <c r="G1625" s="174" t="str">
        <f>IF(F1625=1,COUNTIF($F$8:F1625,1),"")</f>
        <v/>
      </c>
      <c r="H1625" s="174"/>
      <c r="I1625" s="157">
        <f>IFERROR($H$8:INDEX($H$8:$H$3000,COUNTIF($H$8:$H$3000,"?*")),"")</f>
        <v>0</v>
      </c>
    </row>
    <row r="1626" spans="1:9" x14ac:dyDescent="0.25">
      <c r="A1626" s="174">
        <f>--ISNUMBER(IFERROR(SEARCH('Project Costing'!#REF!,Services!I1633,1),""))</f>
        <v>0</v>
      </c>
      <c r="B1626" s="174" t="str">
        <f>IF(A1626=1,COUNTIF($A$8:A1626,1),"")</f>
        <v/>
      </c>
      <c r="C1626" s="174"/>
      <c r="D1626" s="157">
        <f>IFERROR($C$8:INDEX($C$8:$C$3000,COUNTIF($C$8:$C$3000,"?*")),"")</f>
        <v>0</v>
      </c>
      <c r="E1626" s="174"/>
      <c r="F1626" s="174">
        <f>--ISNUMBER(IFERROR(SEARCH('Project Costing'!#REF!,Services!I1633,1),""))</f>
        <v>0</v>
      </c>
      <c r="G1626" s="174" t="str">
        <f>IF(F1626=1,COUNTIF($F$8:F1626,1),"")</f>
        <v/>
      </c>
      <c r="H1626" s="174"/>
      <c r="I1626" s="157">
        <f>IFERROR($H$8:INDEX($H$8:$H$3000,COUNTIF($H$8:$H$3000,"?*")),"")</f>
        <v>0</v>
      </c>
    </row>
    <row r="1627" spans="1:9" x14ac:dyDescent="0.25">
      <c r="A1627" s="174">
        <f>--ISNUMBER(IFERROR(SEARCH('Project Costing'!#REF!,Services!I1634,1),""))</f>
        <v>0</v>
      </c>
      <c r="B1627" s="174" t="str">
        <f>IF(A1627=1,COUNTIF($A$8:A1627,1),"")</f>
        <v/>
      </c>
      <c r="C1627" s="174"/>
      <c r="D1627" s="157">
        <f>IFERROR($C$8:INDEX($C$8:$C$3000,COUNTIF($C$8:$C$3000,"?*")),"")</f>
        <v>0</v>
      </c>
      <c r="E1627" s="174"/>
      <c r="F1627" s="174">
        <f>--ISNUMBER(IFERROR(SEARCH('Project Costing'!#REF!,Services!I1634,1),""))</f>
        <v>0</v>
      </c>
      <c r="G1627" s="174" t="str">
        <f>IF(F1627=1,COUNTIF($F$8:F1627,1),"")</f>
        <v/>
      </c>
      <c r="H1627" s="174"/>
      <c r="I1627" s="157">
        <f>IFERROR($H$8:INDEX($H$8:$H$3000,COUNTIF($H$8:$H$3000,"?*")),"")</f>
        <v>0</v>
      </c>
    </row>
    <row r="1628" spans="1:9" x14ac:dyDescent="0.25">
      <c r="A1628" s="174">
        <f>--ISNUMBER(IFERROR(SEARCH('Project Costing'!#REF!,Services!I1635,1),""))</f>
        <v>0</v>
      </c>
      <c r="B1628" s="174" t="str">
        <f>IF(A1628=1,COUNTIF($A$8:A1628,1),"")</f>
        <v/>
      </c>
      <c r="C1628" s="174"/>
      <c r="D1628" s="157">
        <f>IFERROR($C$8:INDEX($C$8:$C$3000,COUNTIF($C$8:$C$3000,"?*")),"")</f>
        <v>0</v>
      </c>
      <c r="E1628" s="174"/>
      <c r="F1628" s="174">
        <f>--ISNUMBER(IFERROR(SEARCH('Project Costing'!#REF!,Services!I1635,1),""))</f>
        <v>0</v>
      </c>
      <c r="G1628" s="174" t="str">
        <f>IF(F1628=1,COUNTIF($F$8:F1628,1),"")</f>
        <v/>
      </c>
      <c r="H1628" s="174"/>
      <c r="I1628" s="157">
        <f>IFERROR($H$8:INDEX($H$8:$H$3000,COUNTIF($H$8:$H$3000,"?*")),"")</f>
        <v>0</v>
      </c>
    </row>
    <row r="1629" spans="1:9" x14ac:dyDescent="0.25">
      <c r="A1629" s="174">
        <f>--ISNUMBER(IFERROR(SEARCH('Project Costing'!#REF!,Services!I1636,1),""))</f>
        <v>0</v>
      </c>
      <c r="B1629" s="174" t="str">
        <f>IF(A1629=1,COUNTIF($A$8:A1629,1),"")</f>
        <v/>
      </c>
      <c r="C1629" s="174"/>
      <c r="D1629" s="157">
        <f>IFERROR($C$8:INDEX($C$8:$C$3000,COUNTIF($C$8:$C$3000,"?*")),"")</f>
        <v>0</v>
      </c>
      <c r="E1629" s="174"/>
      <c r="F1629" s="174">
        <f>--ISNUMBER(IFERROR(SEARCH('Project Costing'!#REF!,Services!I1636,1),""))</f>
        <v>0</v>
      </c>
      <c r="G1629" s="174" t="str">
        <f>IF(F1629=1,COUNTIF($F$8:F1629,1),"")</f>
        <v/>
      </c>
      <c r="H1629" s="174"/>
      <c r="I1629" s="157">
        <f>IFERROR($H$8:INDEX($H$8:$H$3000,COUNTIF($H$8:$H$3000,"?*")),"")</f>
        <v>0</v>
      </c>
    </row>
    <row r="1630" spans="1:9" x14ac:dyDescent="0.25">
      <c r="A1630" s="174">
        <f>--ISNUMBER(IFERROR(SEARCH('Project Costing'!#REF!,Services!I1637,1),""))</f>
        <v>0</v>
      </c>
      <c r="B1630" s="174" t="str">
        <f>IF(A1630=1,COUNTIF($A$8:A1630,1),"")</f>
        <v/>
      </c>
      <c r="C1630" s="174"/>
      <c r="D1630" s="157">
        <f>IFERROR($C$8:INDEX($C$8:$C$3000,COUNTIF($C$8:$C$3000,"?*")),"")</f>
        <v>0</v>
      </c>
      <c r="E1630" s="174"/>
      <c r="F1630" s="174">
        <f>--ISNUMBER(IFERROR(SEARCH('Project Costing'!#REF!,Services!I1637,1),""))</f>
        <v>0</v>
      </c>
      <c r="G1630" s="174" t="str">
        <f>IF(F1630=1,COUNTIF($F$8:F1630,1),"")</f>
        <v/>
      </c>
      <c r="H1630" s="174"/>
      <c r="I1630" s="157">
        <f>IFERROR($H$8:INDEX($H$8:$H$3000,COUNTIF($H$8:$H$3000,"?*")),"")</f>
        <v>0</v>
      </c>
    </row>
    <row r="1631" spans="1:9" x14ac:dyDescent="0.25">
      <c r="A1631" s="174">
        <f>--ISNUMBER(IFERROR(SEARCH('Project Costing'!#REF!,Services!I1638,1),""))</f>
        <v>0</v>
      </c>
      <c r="B1631" s="174" t="str">
        <f>IF(A1631=1,COUNTIF($A$8:A1631,1),"")</f>
        <v/>
      </c>
      <c r="C1631" s="174"/>
      <c r="D1631" s="157">
        <f>IFERROR($C$8:INDEX($C$8:$C$3000,COUNTIF($C$8:$C$3000,"?*")),"")</f>
        <v>0</v>
      </c>
      <c r="E1631" s="174"/>
      <c r="F1631" s="174">
        <f>--ISNUMBER(IFERROR(SEARCH('Project Costing'!#REF!,Services!I1638,1),""))</f>
        <v>0</v>
      </c>
      <c r="G1631" s="174" t="str">
        <f>IF(F1631=1,COUNTIF($F$8:F1631,1),"")</f>
        <v/>
      </c>
      <c r="H1631" s="174"/>
      <c r="I1631" s="157">
        <f>IFERROR($H$8:INDEX($H$8:$H$3000,COUNTIF($H$8:$H$3000,"?*")),"")</f>
        <v>0</v>
      </c>
    </row>
    <row r="1632" spans="1:9" x14ac:dyDescent="0.25">
      <c r="A1632" s="174">
        <f>--ISNUMBER(IFERROR(SEARCH('Project Costing'!#REF!,Services!I1639,1),""))</f>
        <v>0</v>
      </c>
      <c r="B1632" s="174" t="str">
        <f>IF(A1632=1,COUNTIF($A$8:A1632,1),"")</f>
        <v/>
      </c>
      <c r="C1632" s="174"/>
      <c r="D1632" s="157">
        <f>IFERROR($C$8:INDEX($C$8:$C$3000,COUNTIF($C$8:$C$3000,"?*")),"")</f>
        <v>0</v>
      </c>
      <c r="E1632" s="174"/>
      <c r="F1632" s="174">
        <f>--ISNUMBER(IFERROR(SEARCH('Project Costing'!#REF!,Services!I1639,1),""))</f>
        <v>0</v>
      </c>
      <c r="G1632" s="174" t="str">
        <f>IF(F1632=1,COUNTIF($F$8:F1632,1),"")</f>
        <v/>
      </c>
      <c r="H1632" s="174"/>
      <c r="I1632" s="157">
        <f>IFERROR($H$8:INDEX($H$8:$H$3000,COUNTIF($H$8:$H$3000,"?*")),"")</f>
        <v>0</v>
      </c>
    </row>
    <row r="1633" spans="1:9" x14ac:dyDescent="0.25">
      <c r="A1633" s="174">
        <f>--ISNUMBER(IFERROR(SEARCH('Project Costing'!#REF!,Services!I1640,1),""))</f>
        <v>0</v>
      </c>
      <c r="B1633" s="174" t="str">
        <f>IF(A1633=1,COUNTIF($A$8:A1633,1),"")</f>
        <v/>
      </c>
      <c r="C1633" s="174"/>
      <c r="D1633" s="157">
        <f>IFERROR($C$8:INDEX($C$8:$C$3000,COUNTIF($C$8:$C$3000,"?*")),"")</f>
        <v>0</v>
      </c>
      <c r="E1633" s="174"/>
      <c r="F1633" s="174">
        <f>--ISNUMBER(IFERROR(SEARCH('Project Costing'!#REF!,Services!I1640,1),""))</f>
        <v>0</v>
      </c>
      <c r="G1633" s="174" t="str">
        <f>IF(F1633=1,COUNTIF($F$8:F1633,1),"")</f>
        <v/>
      </c>
      <c r="H1633" s="174"/>
      <c r="I1633" s="157">
        <f>IFERROR($H$8:INDEX($H$8:$H$3000,COUNTIF($H$8:$H$3000,"?*")),"")</f>
        <v>0</v>
      </c>
    </row>
    <row r="1634" spans="1:9" x14ac:dyDescent="0.25">
      <c r="A1634" s="174">
        <f>--ISNUMBER(IFERROR(SEARCH('Project Costing'!#REF!,Services!I1641,1),""))</f>
        <v>0</v>
      </c>
      <c r="B1634" s="174" t="str">
        <f>IF(A1634=1,COUNTIF($A$8:A1634,1),"")</f>
        <v/>
      </c>
      <c r="C1634" s="174"/>
      <c r="D1634" s="157">
        <f>IFERROR($C$8:INDEX($C$8:$C$3000,COUNTIF($C$8:$C$3000,"?*")),"")</f>
        <v>0</v>
      </c>
      <c r="E1634" s="174"/>
      <c r="F1634" s="174">
        <f>--ISNUMBER(IFERROR(SEARCH('Project Costing'!#REF!,Services!I1641,1),""))</f>
        <v>0</v>
      </c>
      <c r="G1634" s="174" t="str">
        <f>IF(F1634=1,COUNTIF($F$8:F1634,1),"")</f>
        <v/>
      </c>
      <c r="H1634" s="174"/>
      <c r="I1634" s="157">
        <f>IFERROR($H$8:INDEX($H$8:$H$3000,COUNTIF($H$8:$H$3000,"?*")),"")</f>
        <v>0</v>
      </c>
    </row>
    <row r="1635" spans="1:9" x14ac:dyDescent="0.25">
      <c r="A1635" s="174">
        <f>--ISNUMBER(IFERROR(SEARCH('Project Costing'!#REF!,Services!I1642,1),""))</f>
        <v>0</v>
      </c>
      <c r="B1635" s="174" t="str">
        <f>IF(A1635=1,COUNTIF($A$8:A1635,1),"")</f>
        <v/>
      </c>
      <c r="C1635" s="174"/>
      <c r="D1635" s="157">
        <f>IFERROR($C$8:INDEX($C$8:$C$3000,COUNTIF($C$8:$C$3000,"?*")),"")</f>
        <v>0</v>
      </c>
      <c r="E1635" s="174"/>
      <c r="F1635" s="174">
        <f>--ISNUMBER(IFERROR(SEARCH('Project Costing'!#REF!,Services!I1642,1),""))</f>
        <v>0</v>
      </c>
      <c r="G1635" s="174" t="str">
        <f>IF(F1635=1,COUNTIF($F$8:F1635,1),"")</f>
        <v/>
      </c>
      <c r="H1635" s="174"/>
      <c r="I1635" s="157">
        <f>IFERROR($H$8:INDEX($H$8:$H$3000,COUNTIF($H$8:$H$3000,"?*")),"")</f>
        <v>0</v>
      </c>
    </row>
    <row r="1636" spans="1:9" x14ac:dyDescent="0.25">
      <c r="A1636" s="174">
        <f>--ISNUMBER(IFERROR(SEARCH('Project Costing'!#REF!,Services!I1643,1),""))</f>
        <v>0</v>
      </c>
      <c r="B1636" s="174" t="str">
        <f>IF(A1636=1,COUNTIF($A$8:A1636,1),"")</f>
        <v/>
      </c>
      <c r="C1636" s="174"/>
      <c r="D1636" s="157">
        <f>IFERROR($C$8:INDEX($C$8:$C$3000,COUNTIF($C$8:$C$3000,"?*")),"")</f>
        <v>0</v>
      </c>
      <c r="E1636" s="174"/>
      <c r="F1636" s="174">
        <f>--ISNUMBER(IFERROR(SEARCH('Project Costing'!#REF!,Services!I1643,1),""))</f>
        <v>0</v>
      </c>
      <c r="G1636" s="174" t="str">
        <f>IF(F1636=1,COUNTIF($F$8:F1636,1),"")</f>
        <v/>
      </c>
      <c r="H1636" s="174"/>
      <c r="I1636" s="157">
        <f>IFERROR($H$8:INDEX($H$8:$H$3000,COUNTIF($H$8:$H$3000,"?*")),"")</f>
        <v>0</v>
      </c>
    </row>
    <row r="1637" spans="1:9" x14ac:dyDescent="0.25">
      <c r="A1637" s="174">
        <f>--ISNUMBER(IFERROR(SEARCH('Project Costing'!#REF!,Services!I1644,1),""))</f>
        <v>0</v>
      </c>
      <c r="B1637" s="174" t="str">
        <f>IF(A1637=1,COUNTIF($A$8:A1637,1),"")</f>
        <v/>
      </c>
      <c r="C1637" s="174"/>
      <c r="D1637" s="157">
        <f>IFERROR($C$8:INDEX($C$8:$C$3000,COUNTIF($C$8:$C$3000,"?*")),"")</f>
        <v>0</v>
      </c>
      <c r="E1637" s="174"/>
      <c r="F1637" s="174">
        <f>--ISNUMBER(IFERROR(SEARCH('Project Costing'!#REF!,Services!I1644,1),""))</f>
        <v>0</v>
      </c>
      <c r="G1637" s="174" t="str">
        <f>IF(F1637=1,COUNTIF($F$8:F1637,1),"")</f>
        <v/>
      </c>
      <c r="H1637" s="174"/>
      <c r="I1637" s="157">
        <f>IFERROR($H$8:INDEX($H$8:$H$3000,COUNTIF($H$8:$H$3000,"?*")),"")</f>
        <v>0</v>
      </c>
    </row>
    <row r="1638" spans="1:9" x14ac:dyDescent="0.25">
      <c r="A1638" s="174">
        <f>--ISNUMBER(IFERROR(SEARCH('Project Costing'!#REF!,Services!I1645,1),""))</f>
        <v>0</v>
      </c>
      <c r="B1638" s="174" t="str">
        <f>IF(A1638=1,COUNTIF($A$8:A1638,1),"")</f>
        <v/>
      </c>
      <c r="C1638" s="174"/>
      <c r="D1638" s="157">
        <f>IFERROR($C$8:INDEX($C$8:$C$3000,COUNTIF($C$8:$C$3000,"?*")),"")</f>
        <v>0</v>
      </c>
      <c r="E1638" s="174"/>
      <c r="F1638" s="174">
        <f>--ISNUMBER(IFERROR(SEARCH('Project Costing'!#REF!,Services!I1645,1),""))</f>
        <v>0</v>
      </c>
      <c r="G1638" s="174" t="str">
        <f>IF(F1638=1,COUNTIF($F$8:F1638,1),"")</f>
        <v/>
      </c>
      <c r="H1638" s="174"/>
      <c r="I1638" s="157">
        <f>IFERROR($H$8:INDEX($H$8:$H$3000,COUNTIF($H$8:$H$3000,"?*")),"")</f>
        <v>0</v>
      </c>
    </row>
    <row r="1639" spans="1:9" x14ac:dyDescent="0.25">
      <c r="A1639" s="174">
        <f>--ISNUMBER(IFERROR(SEARCH('Project Costing'!#REF!,Services!I1646,1),""))</f>
        <v>0</v>
      </c>
      <c r="B1639" s="174" t="str">
        <f>IF(A1639=1,COUNTIF($A$8:A1639,1),"")</f>
        <v/>
      </c>
      <c r="C1639" s="174"/>
      <c r="D1639" s="157">
        <f>IFERROR($C$8:INDEX($C$8:$C$3000,COUNTIF($C$8:$C$3000,"?*")),"")</f>
        <v>0</v>
      </c>
      <c r="E1639" s="174"/>
      <c r="F1639" s="174">
        <f>--ISNUMBER(IFERROR(SEARCH('Project Costing'!#REF!,Services!I1646,1),""))</f>
        <v>0</v>
      </c>
      <c r="G1639" s="174" t="str">
        <f>IF(F1639=1,COUNTIF($F$8:F1639,1),"")</f>
        <v/>
      </c>
      <c r="H1639" s="174"/>
      <c r="I1639" s="157">
        <f>IFERROR($H$8:INDEX($H$8:$H$3000,COUNTIF($H$8:$H$3000,"?*")),"")</f>
        <v>0</v>
      </c>
    </row>
    <row r="1640" spans="1:9" x14ac:dyDescent="0.25">
      <c r="A1640" s="174">
        <f>--ISNUMBER(IFERROR(SEARCH('Project Costing'!#REF!,Services!I1647,1),""))</f>
        <v>0</v>
      </c>
      <c r="B1640" s="174" t="str">
        <f>IF(A1640=1,COUNTIF($A$8:A1640,1),"")</f>
        <v/>
      </c>
      <c r="C1640" s="174"/>
      <c r="D1640" s="157">
        <f>IFERROR($C$8:INDEX($C$8:$C$3000,COUNTIF($C$8:$C$3000,"?*")),"")</f>
        <v>0</v>
      </c>
      <c r="E1640" s="174"/>
      <c r="F1640" s="174">
        <f>--ISNUMBER(IFERROR(SEARCH('Project Costing'!#REF!,Services!I1647,1),""))</f>
        <v>0</v>
      </c>
      <c r="G1640" s="174" t="str">
        <f>IF(F1640=1,COUNTIF($F$8:F1640,1),"")</f>
        <v/>
      </c>
      <c r="H1640" s="174"/>
      <c r="I1640" s="157">
        <f>IFERROR($H$8:INDEX($H$8:$H$3000,COUNTIF($H$8:$H$3000,"?*")),"")</f>
        <v>0</v>
      </c>
    </row>
    <row r="1641" spans="1:9" x14ac:dyDescent="0.25">
      <c r="A1641" s="174">
        <f>--ISNUMBER(IFERROR(SEARCH('Project Costing'!#REF!,Services!I1648,1),""))</f>
        <v>0</v>
      </c>
      <c r="B1641" s="174" t="str">
        <f>IF(A1641=1,COUNTIF($A$8:A1641,1),"")</f>
        <v/>
      </c>
      <c r="C1641" s="174"/>
      <c r="D1641" s="157">
        <f>IFERROR($C$8:INDEX($C$8:$C$3000,COUNTIF($C$8:$C$3000,"?*")),"")</f>
        <v>0</v>
      </c>
      <c r="E1641" s="174"/>
      <c r="F1641" s="174">
        <f>--ISNUMBER(IFERROR(SEARCH('Project Costing'!#REF!,Services!I1648,1),""))</f>
        <v>0</v>
      </c>
      <c r="G1641" s="174" t="str">
        <f>IF(F1641=1,COUNTIF($F$8:F1641,1),"")</f>
        <v/>
      </c>
      <c r="H1641" s="174"/>
      <c r="I1641" s="157">
        <f>IFERROR($H$8:INDEX($H$8:$H$3000,COUNTIF($H$8:$H$3000,"?*")),"")</f>
        <v>0</v>
      </c>
    </row>
    <row r="1642" spans="1:9" x14ac:dyDescent="0.25">
      <c r="A1642" s="174">
        <f>--ISNUMBER(IFERROR(SEARCH('Project Costing'!#REF!,Services!I1649,1),""))</f>
        <v>0</v>
      </c>
      <c r="B1642" s="174" t="str">
        <f>IF(A1642=1,COUNTIF($A$8:A1642,1),"")</f>
        <v/>
      </c>
      <c r="C1642" s="174"/>
      <c r="D1642" s="157">
        <f>IFERROR($C$8:INDEX($C$8:$C$3000,COUNTIF($C$8:$C$3000,"?*")),"")</f>
        <v>0</v>
      </c>
      <c r="E1642" s="174"/>
      <c r="F1642" s="174">
        <f>--ISNUMBER(IFERROR(SEARCH('Project Costing'!#REF!,Services!I1649,1),""))</f>
        <v>0</v>
      </c>
      <c r="G1642" s="174" t="str">
        <f>IF(F1642=1,COUNTIF($F$8:F1642,1),"")</f>
        <v/>
      </c>
      <c r="H1642" s="174"/>
      <c r="I1642" s="157">
        <f>IFERROR($H$8:INDEX($H$8:$H$3000,COUNTIF($H$8:$H$3000,"?*")),"")</f>
        <v>0</v>
      </c>
    </row>
    <row r="1643" spans="1:9" x14ac:dyDescent="0.25">
      <c r="A1643" s="174">
        <f>--ISNUMBER(IFERROR(SEARCH('Project Costing'!#REF!,Services!I1650,1),""))</f>
        <v>0</v>
      </c>
      <c r="B1643" s="174" t="str">
        <f>IF(A1643=1,COUNTIF($A$8:A1643,1),"")</f>
        <v/>
      </c>
      <c r="C1643" s="174"/>
      <c r="D1643" s="157">
        <f>IFERROR($C$8:INDEX($C$8:$C$3000,COUNTIF($C$8:$C$3000,"?*")),"")</f>
        <v>0</v>
      </c>
      <c r="E1643" s="174"/>
      <c r="F1643" s="174">
        <f>--ISNUMBER(IFERROR(SEARCH('Project Costing'!#REF!,Services!I1650,1),""))</f>
        <v>0</v>
      </c>
      <c r="G1643" s="174" t="str">
        <f>IF(F1643=1,COUNTIF($F$8:F1643,1),"")</f>
        <v/>
      </c>
      <c r="H1643" s="174"/>
      <c r="I1643" s="157">
        <f>IFERROR($H$8:INDEX($H$8:$H$3000,COUNTIF($H$8:$H$3000,"?*")),"")</f>
        <v>0</v>
      </c>
    </row>
    <row r="1644" spans="1:9" x14ac:dyDescent="0.25">
      <c r="A1644" s="174">
        <f>--ISNUMBER(IFERROR(SEARCH('Project Costing'!#REF!,Services!I1651,1),""))</f>
        <v>0</v>
      </c>
      <c r="B1644" s="174" t="str">
        <f>IF(A1644=1,COUNTIF($A$8:A1644,1),"")</f>
        <v/>
      </c>
      <c r="C1644" s="174"/>
      <c r="D1644" s="157">
        <f>IFERROR($C$8:INDEX($C$8:$C$3000,COUNTIF($C$8:$C$3000,"?*")),"")</f>
        <v>0</v>
      </c>
      <c r="E1644" s="174"/>
      <c r="F1644" s="174">
        <f>--ISNUMBER(IFERROR(SEARCH('Project Costing'!#REF!,Services!I1651,1),""))</f>
        <v>0</v>
      </c>
      <c r="G1644" s="174" t="str">
        <f>IF(F1644=1,COUNTIF($F$8:F1644,1),"")</f>
        <v/>
      </c>
      <c r="H1644" s="174"/>
      <c r="I1644" s="157">
        <f>IFERROR($H$8:INDEX($H$8:$H$3000,COUNTIF($H$8:$H$3000,"?*")),"")</f>
        <v>0</v>
      </c>
    </row>
    <row r="1645" spans="1:9" x14ac:dyDescent="0.25">
      <c r="A1645" s="174">
        <f>--ISNUMBER(IFERROR(SEARCH('Project Costing'!#REF!,Services!I1652,1),""))</f>
        <v>0</v>
      </c>
      <c r="B1645" s="174" t="str">
        <f>IF(A1645=1,COUNTIF($A$8:A1645,1),"")</f>
        <v/>
      </c>
      <c r="C1645" s="174"/>
      <c r="D1645" s="157">
        <f>IFERROR($C$8:INDEX($C$8:$C$3000,COUNTIF($C$8:$C$3000,"?*")),"")</f>
        <v>0</v>
      </c>
      <c r="E1645" s="174"/>
      <c r="F1645" s="174">
        <f>--ISNUMBER(IFERROR(SEARCH('Project Costing'!#REF!,Services!I1652,1),""))</f>
        <v>0</v>
      </c>
      <c r="G1645" s="174" t="str">
        <f>IF(F1645=1,COUNTIF($F$8:F1645,1),"")</f>
        <v/>
      </c>
      <c r="H1645" s="174"/>
      <c r="I1645" s="157">
        <f>IFERROR($H$8:INDEX($H$8:$H$3000,COUNTIF($H$8:$H$3000,"?*")),"")</f>
        <v>0</v>
      </c>
    </row>
    <row r="1646" spans="1:9" x14ac:dyDescent="0.25">
      <c r="A1646" s="174">
        <f>--ISNUMBER(IFERROR(SEARCH('Project Costing'!#REF!,Services!I1653,1),""))</f>
        <v>0</v>
      </c>
      <c r="B1646" s="174" t="str">
        <f>IF(A1646=1,COUNTIF($A$8:A1646,1),"")</f>
        <v/>
      </c>
      <c r="C1646" s="174"/>
      <c r="D1646" s="157">
        <f>IFERROR($C$8:INDEX($C$8:$C$3000,COUNTIF($C$8:$C$3000,"?*")),"")</f>
        <v>0</v>
      </c>
      <c r="E1646" s="174"/>
      <c r="F1646" s="174">
        <f>--ISNUMBER(IFERROR(SEARCH('Project Costing'!#REF!,Services!I1653,1),""))</f>
        <v>0</v>
      </c>
      <c r="G1646" s="174" t="str">
        <f>IF(F1646=1,COUNTIF($F$8:F1646,1),"")</f>
        <v/>
      </c>
      <c r="H1646" s="174"/>
      <c r="I1646" s="157">
        <f>IFERROR($H$8:INDEX($H$8:$H$3000,COUNTIF($H$8:$H$3000,"?*")),"")</f>
        <v>0</v>
      </c>
    </row>
    <row r="1647" spans="1:9" x14ac:dyDescent="0.25">
      <c r="A1647" s="174">
        <f>--ISNUMBER(IFERROR(SEARCH('Project Costing'!#REF!,Services!I1654,1),""))</f>
        <v>0</v>
      </c>
      <c r="B1647" s="174" t="str">
        <f>IF(A1647=1,COUNTIF($A$8:A1647,1),"")</f>
        <v/>
      </c>
      <c r="C1647" s="174"/>
      <c r="D1647" s="157">
        <f>IFERROR($C$8:INDEX($C$8:$C$3000,COUNTIF($C$8:$C$3000,"?*")),"")</f>
        <v>0</v>
      </c>
      <c r="E1647" s="174"/>
      <c r="F1647" s="174">
        <f>--ISNUMBER(IFERROR(SEARCH('Project Costing'!#REF!,Services!I1654,1),""))</f>
        <v>0</v>
      </c>
      <c r="G1647" s="174" t="str">
        <f>IF(F1647=1,COUNTIF($F$8:F1647,1),"")</f>
        <v/>
      </c>
      <c r="H1647" s="174"/>
      <c r="I1647" s="157">
        <f>IFERROR($H$8:INDEX($H$8:$H$3000,COUNTIF($H$8:$H$3000,"?*")),"")</f>
        <v>0</v>
      </c>
    </row>
    <row r="1648" spans="1:9" x14ac:dyDescent="0.25">
      <c r="A1648" s="174">
        <f>--ISNUMBER(IFERROR(SEARCH('Project Costing'!#REF!,Services!I1655,1),""))</f>
        <v>0</v>
      </c>
      <c r="B1648" s="174" t="str">
        <f>IF(A1648=1,COUNTIF($A$8:A1648,1),"")</f>
        <v/>
      </c>
      <c r="C1648" s="174"/>
      <c r="D1648" s="157">
        <f>IFERROR($C$8:INDEX($C$8:$C$3000,COUNTIF($C$8:$C$3000,"?*")),"")</f>
        <v>0</v>
      </c>
      <c r="E1648" s="174"/>
      <c r="F1648" s="174">
        <f>--ISNUMBER(IFERROR(SEARCH('Project Costing'!#REF!,Services!I1655,1),""))</f>
        <v>0</v>
      </c>
      <c r="G1648" s="174" t="str">
        <f>IF(F1648=1,COUNTIF($F$8:F1648,1),"")</f>
        <v/>
      </c>
      <c r="H1648" s="174"/>
      <c r="I1648" s="157">
        <f>IFERROR($H$8:INDEX($H$8:$H$3000,COUNTIF($H$8:$H$3000,"?*")),"")</f>
        <v>0</v>
      </c>
    </row>
    <row r="1649" spans="1:9" x14ac:dyDescent="0.25">
      <c r="A1649" s="174">
        <f>--ISNUMBER(IFERROR(SEARCH('Project Costing'!#REF!,Services!I1656,1),""))</f>
        <v>0</v>
      </c>
      <c r="B1649" s="174" t="str">
        <f>IF(A1649=1,COUNTIF($A$8:A1649,1),"")</f>
        <v/>
      </c>
      <c r="C1649" s="174"/>
      <c r="D1649" s="157">
        <f>IFERROR($C$8:INDEX($C$8:$C$3000,COUNTIF($C$8:$C$3000,"?*")),"")</f>
        <v>0</v>
      </c>
      <c r="E1649" s="174"/>
      <c r="F1649" s="174">
        <f>--ISNUMBER(IFERROR(SEARCH('Project Costing'!#REF!,Services!I1656,1),""))</f>
        <v>0</v>
      </c>
      <c r="G1649" s="174" t="str">
        <f>IF(F1649=1,COUNTIF($F$8:F1649,1),"")</f>
        <v/>
      </c>
      <c r="H1649" s="174"/>
      <c r="I1649" s="157">
        <f>IFERROR($H$8:INDEX($H$8:$H$3000,COUNTIF($H$8:$H$3000,"?*")),"")</f>
        <v>0</v>
      </c>
    </row>
    <row r="1650" spans="1:9" x14ac:dyDescent="0.25">
      <c r="A1650" s="174">
        <f>--ISNUMBER(IFERROR(SEARCH('Project Costing'!#REF!,Services!I1657,1),""))</f>
        <v>0</v>
      </c>
      <c r="B1650" s="174" t="str">
        <f>IF(A1650=1,COUNTIF($A$8:A1650,1),"")</f>
        <v/>
      </c>
      <c r="C1650" s="174"/>
      <c r="D1650" s="157">
        <f>IFERROR($C$8:INDEX($C$8:$C$3000,COUNTIF($C$8:$C$3000,"?*")),"")</f>
        <v>0</v>
      </c>
      <c r="E1650" s="174"/>
      <c r="F1650" s="174">
        <f>--ISNUMBER(IFERROR(SEARCH('Project Costing'!#REF!,Services!I1657,1),""))</f>
        <v>0</v>
      </c>
      <c r="G1650" s="174" t="str">
        <f>IF(F1650=1,COUNTIF($F$8:F1650,1),"")</f>
        <v/>
      </c>
      <c r="H1650" s="174"/>
      <c r="I1650" s="157">
        <f>IFERROR($H$8:INDEX($H$8:$H$3000,COUNTIF($H$8:$H$3000,"?*")),"")</f>
        <v>0</v>
      </c>
    </row>
    <row r="1651" spans="1:9" x14ac:dyDescent="0.25">
      <c r="A1651" s="174">
        <f>--ISNUMBER(IFERROR(SEARCH('Project Costing'!#REF!,Services!I1658,1),""))</f>
        <v>0</v>
      </c>
      <c r="B1651" s="174" t="str">
        <f>IF(A1651=1,COUNTIF($A$8:A1651,1),"")</f>
        <v/>
      </c>
      <c r="C1651" s="174"/>
      <c r="D1651" s="157">
        <f>IFERROR($C$8:INDEX($C$8:$C$3000,COUNTIF($C$8:$C$3000,"?*")),"")</f>
        <v>0</v>
      </c>
      <c r="E1651" s="174"/>
      <c r="F1651" s="174">
        <f>--ISNUMBER(IFERROR(SEARCH('Project Costing'!#REF!,Services!I1658,1),""))</f>
        <v>0</v>
      </c>
      <c r="G1651" s="174" t="str">
        <f>IF(F1651=1,COUNTIF($F$8:F1651,1),"")</f>
        <v/>
      </c>
      <c r="H1651" s="174"/>
      <c r="I1651" s="157">
        <f>IFERROR($H$8:INDEX($H$8:$H$3000,COUNTIF($H$8:$H$3000,"?*")),"")</f>
        <v>0</v>
      </c>
    </row>
    <row r="1652" spans="1:9" x14ac:dyDescent="0.25">
      <c r="A1652" s="174">
        <f>--ISNUMBER(IFERROR(SEARCH('Project Costing'!#REF!,Services!I1659,1),""))</f>
        <v>0</v>
      </c>
      <c r="B1652" s="174" t="str">
        <f>IF(A1652=1,COUNTIF($A$8:A1652,1),"")</f>
        <v/>
      </c>
      <c r="C1652" s="174"/>
      <c r="D1652" s="157">
        <f>IFERROR($C$8:INDEX($C$8:$C$3000,COUNTIF($C$8:$C$3000,"?*")),"")</f>
        <v>0</v>
      </c>
      <c r="E1652" s="174"/>
      <c r="F1652" s="174">
        <f>--ISNUMBER(IFERROR(SEARCH('Project Costing'!#REF!,Services!I1659,1),""))</f>
        <v>0</v>
      </c>
      <c r="G1652" s="174" t="str">
        <f>IF(F1652=1,COUNTIF($F$8:F1652,1),"")</f>
        <v/>
      </c>
      <c r="H1652" s="174"/>
      <c r="I1652" s="157">
        <f>IFERROR($H$8:INDEX($H$8:$H$3000,COUNTIF($H$8:$H$3000,"?*")),"")</f>
        <v>0</v>
      </c>
    </row>
    <row r="1653" spans="1:9" x14ac:dyDescent="0.25">
      <c r="A1653" s="174">
        <f>--ISNUMBER(IFERROR(SEARCH('Project Costing'!#REF!,Services!I1660,1),""))</f>
        <v>0</v>
      </c>
      <c r="B1653" s="174" t="str">
        <f>IF(A1653=1,COUNTIF($A$8:A1653,1),"")</f>
        <v/>
      </c>
      <c r="C1653" s="174"/>
      <c r="D1653" s="157">
        <f>IFERROR($C$8:INDEX($C$8:$C$3000,COUNTIF($C$8:$C$3000,"?*")),"")</f>
        <v>0</v>
      </c>
      <c r="E1653" s="174"/>
      <c r="F1653" s="174">
        <f>--ISNUMBER(IFERROR(SEARCH('Project Costing'!#REF!,Services!I1660,1),""))</f>
        <v>0</v>
      </c>
      <c r="G1653" s="174" t="str">
        <f>IF(F1653=1,COUNTIF($F$8:F1653,1),"")</f>
        <v/>
      </c>
      <c r="H1653" s="174"/>
      <c r="I1653" s="157">
        <f>IFERROR($H$8:INDEX($H$8:$H$3000,COUNTIF($H$8:$H$3000,"?*")),"")</f>
        <v>0</v>
      </c>
    </row>
    <row r="1654" spans="1:9" x14ac:dyDescent="0.25">
      <c r="A1654" s="174">
        <f>--ISNUMBER(IFERROR(SEARCH('Project Costing'!#REF!,Services!I1661,1),""))</f>
        <v>0</v>
      </c>
      <c r="B1654" s="174" t="str">
        <f>IF(A1654=1,COUNTIF($A$8:A1654,1),"")</f>
        <v/>
      </c>
      <c r="C1654" s="174"/>
      <c r="D1654" s="157">
        <f>IFERROR($C$8:INDEX($C$8:$C$3000,COUNTIF($C$8:$C$3000,"?*")),"")</f>
        <v>0</v>
      </c>
      <c r="E1654" s="174"/>
      <c r="F1654" s="174">
        <f>--ISNUMBER(IFERROR(SEARCH('Project Costing'!#REF!,Services!I1661,1),""))</f>
        <v>0</v>
      </c>
      <c r="G1654" s="174" t="str">
        <f>IF(F1654=1,COUNTIF($F$8:F1654,1),"")</f>
        <v/>
      </c>
      <c r="H1654" s="174"/>
      <c r="I1654" s="157">
        <f>IFERROR($H$8:INDEX($H$8:$H$3000,COUNTIF($H$8:$H$3000,"?*")),"")</f>
        <v>0</v>
      </c>
    </row>
    <row r="1655" spans="1:9" x14ac:dyDescent="0.25">
      <c r="A1655" s="174">
        <f>--ISNUMBER(IFERROR(SEARCH('Project Costing'!#REF!,Services!I1662,1),""))</f>
        <v>0</v>
      </c>
      <c r="B1655" s="174" t="str">
        <f>IF(A1655=1,COUNTIF($A$8:A1655,1),"")</f>
        <v/>
      </c>
      <c r="C1655" s="174"/>
      <c r="D1655" s="157">
        <f>IFERROR($C$8:INDEX($C$8:$C$3000,COUNTIF($C$8:$C$3000,"?*")),"")</f>
        <v>0</v>
      </c>
      <c r="E1655" s="174"/>
      <c r="F1655" s="174">
        <f>--ISNUMBER(IFERROR(SEARCH('Project Costing'!#REF!,Services!I1662,1),""))</f>
        <v>0</v>
      </c>
      <c r="G1655" s="174" t="str">
        <f>IF(F1655=1,COUNTIF($F$8:F1655,1),"")</f>
        <v/>
      </c>
      <c r="H1655" s="174"/>
      <c r="I1655" s="157">
        <f>IFERROR($H$8:INDEX($H$8:$H$3000,COUNTIF($H$8:$H$3000,"?*")),"")</f>
        <v>0</v>
      </c>
    </row>
    <row r="1656" spans="1:9" x14ac:dyDescent="0.25">
      <c r="A1656" s="174">
        <f>--ISNUMBER(IFERROR(SEARCH('Project Costing'!#REF!,Services!I1663,1),""))</f>
        <v>0</v>
      </c>
      <c r="B1656" s="174" t="str">
        <f>IF(A1656=1,COUNTIF($A$8:A1656,1),"")</f>
        <v/>
      </c>
      <c r="C1656" s="174"/>
      <c r="D1656" s="157">
        <f>IFERROR($C$8:INDEX($C$8:$C$3000,COUNTIF($C$8:$C$3000,"?*")),"")</f>
        <v>0</v>
      </c>
      <c r="E1656" s="174"/>
      <c r="F1656" s="174">
        <f>--ISNUMBER(IFERROR(SEARCH('Project Costing'!#REF!,Services!I1663,1),""))</f>
        <v>0</v>
      </c>
      <c r="G1656" s="174" t="str">
        <f>IF(F1656=1,COUNTIF($F$8:F1656,1),"")</f>
        <v/>
      </c>
      <c r="H1656" s="174"/>
      <c r="I1656" s="157">
        <f>IFERROR($H$8:INDEX($H$8:$H$3000,COUNTIF($H$8:$H$3000,"?*")),"")</f>
        <v>0</v>
      </c>
    </row>
    <row r="1657" spans="1:9" x14ac:dyDescent="0.25">
      <c r="A1657" s="174">
        <f>--ISNUMBER(IFERROR(SEARCH('Project Costing'!#REF!,Services!I1664,1),""))</f>
        <v>0</v>
      </c>
      <c r="B1657" s="174" t="str">
        <f>IF(A1657=1,COUNTIF($A$8:A1657,1),"")</f>
        <v/>
      </c>
      <c r="C1657" s="174"/>
      <c r="D1657" s="157">
        <f>IFERROR($C$8:INDEX($C$8:$C$3000,COUNTIF($C$8:$C$3000,"?*")),"")</f>
        <v>0</v>
      </c>
      <c r="E1657" s="174"/>
      <c r="F1657" s="174">
        <f>--ISNUMBER(IFERROR(SEARCH('Project Costing'!#REF!,Services!I1664,1),""))</f>
        <v>0</v>
      </c>
      <c r="G1657" s="174" t="str">
        <f>IF(F1657=1,COUNTIF($F$8:F1657,1),"")</f>
        <v/>
      </c>
      <c r="H1657" s="174"/>
      <c r="I1657" s="157">
        <f>IFERROR($H$8:INDEX($H$8:$H$3000,COUNTIF($H$8:$H$3000,"?*")),"")</f>
        <v>0</v>
      </c>
    </row>
    <row r="1658" spans="1:9" x14ac:dyDescent="0.25">
      <c r="A1658" s="174">
        <f>--ISNUMBER(IFERROR(SEARCH('Project Costing'!#REF!,Services!I1665,1),""))</f>
        <v>0</v>
      </c>
      <c r="B1658" s="174" t="str">
        <f>IF(A1658=1,COUNTIF($A$8:A1658,1),"")</f>
        <v/>
      </c>
      <c r="C1658" s="174"/>
      <c r="D1658" s="157">
        <f>IFERROR($C$8:INDEX($C$8:$C$3000,COUNTIF($C$8:$C$3000,"?*")),"")</f>
        <v>0</v>
      </c>
      <c r="E1658" s="174"/>
      <c r="F1658" s="174">
        <f>--ISNUMBER(IFERROR(SEARCH('Project Costing'!#REF!,Services!I1665,1),""))</f>
        <v>0</v>
      </c>
      <c r="G1658" s="174" t="str">
        <f>IF(F1658=1,COUNTIF($F$8:F1658,1),"")</f>
        <v/>
      </c>
      <c r="H1658" s="174"/>
      <c r="I1658" s="157">
        <f>IFERROR($H$8:INDEX($H$8:$H$3000,COUNTIF($H$8:$H$3000,"?*")),"")</f>
        <v>0</v>
      </c>
    </row>
    <row r="1659" spans="1:9" x14ac:dyDescent="0.25">
      <c r="A1659" s="174">
        <f>--ISNUMBER(IFERROR(SEARCH('Project Costing'!#REF!,Services!I1666,1),""))</f>
        <v>0</v>
      </c>
      <c r="B1659" s="174" t="str">
        <f>IF(A1659=1,COUNTIF($A$8:A1659,1),"")</f>
        <v/>
      </c>
      <c r="C1659" s="174"/>
      <c r="D1659" s="157">
        <f>IFERROR($C$8:INDEX($C$8:$C$3000,COUNTIF($C$8:$C$3000,"?*")),"")</f>
        <v>0</v>
      </c>
      <c r="E1659" s="174"/>
      <c r="F1659" s="174">
        <f>--ISNUMBER(IFERROR(SEARCH('Project Costing'!#REF!,Services!I1666,1),""))</f>
        <v>0</v>
      </c>
      <c r="G1659" s="174" t="str">
        <f>IF(F1659=1,COUNTIF($F$8:F1659,1),"")</f>
        <v/>
      </c>
      <c r="H1659" s="174"/>
      <c r="I1659" s="157">
        <f>IFERROR($H$8:INDEX($H$8:$H$3000,COUNTIF($H$8:$H$3000,"?*")),"")</f>
        <v>0</v>
      </c>
    </row>
    <row r="1660" spans="1:9" x14ac:dyDescent="0.25">
      <c r="A1660" s="174">
        <f>--ISNUMBER(IFERROR(SEARCH('Project Costing'!#REF!,Services!I1667,1),""))</f>
        <v>0</v>
      </c>
      <c r="B1660" s="174" t="str">
        <f>IF(A1660=1,COUNTIF($A$8:A1660,1),"")</f>
        <v/>
      </c>
      <c r="C1660" s="174"/>
      <c r="D1660" s="157">
        <f>IFERROR($C$8:INDEX($C$8:$C$3000,COUNTIF($C$8:$C$3000,"?*")),"")</f>
        <v>0</v>
      </c>
      <c r="E1660" s="174"/>
      <c r="F1660" s="174">
        <f>--ISNUMBER(IFERROR(SEARCH('Project Costing'!#REF!,Services!I1667,1),""))</f>
        <v>0</v>
      </c>
      <c r="G1660" s="174" t="str">
        <f>IF(F1660=1,COUNTIF($F$8:F1660,1),"")</f>
        <v/>
      </c>
      <c r="H1660" s="174"/>
      <c r="I1660" s="157">
        <f>IFERROR($H$8:INDEX($H$8:$H$3000,COUNTIF($H$8:$H$3000,"?*")),"")</f>
        <v>0</v>
      </c>
    </row>
    <row r="1661" spans="1:9" x14ac:dyDescent="0.25">
      <c r="A1661" s="174">
        <f>--ISNUMBER(IFERROR(SEARCH('Project Costing'!#REF!,Services!I1668,1),""))</f>
        <v>0</v>
      </c>
      <c r="B1661" s="174" t="str">
        <f>IF(A1661=1,COUNTIF($A$8:A1661,1),"")</f>
        <v/>
      </c>
      <c r="C1661" s="174"/>
      <c r="D1661" s="157">
        <f>IFERROR($C$8:INDEX($C$8:$C$3000,COUNTIF($C$8:$C$3000,"?*")),"")</f>
        <v>0</v>
      </c>
      <c r="E1661" s="174"/>
      <c r="F1661" s="174">
        <f>--ISNUMBER(IFERROR(SEARCH('Project Costing'!#REF!,Services!I1668,1),""))</f>
        <v>0</v>
      </c>
      <c r="G1661" s="174" t="str">
        <f>IF(F1661=1,COUNTIF($F$8:F1661,1),"")</f>
        <v/>
      </c>
      <c r="H1661" s="174"/>
      <c r="I1661" s="157">
        <f>IFERROR($H$8:INDEX($H$8:$H$3000,COUNTIF($H$8:$H$3000,"?*")),"")</f>
        <v>0</v>
      </c>
    </row>
    <row r="1662" spans="1:9" x14ac:dyDescent="0.25">
      <c r="A1662" s="174">
        <f>--ISNUMBER(IFERROR(SEARCH('Project Costing'!#REF!,Services!I1669,1),""))</f>
        <v>0</v>
      </c>
      <c r="B1662" s="174" t="str">
        <f>IF(A1662=1,COUNTIF($A$8:A1662,1),"")</f>
        <v/>
      </c>
      <c r="C1662" s="174"/>
      <c r="D1662" s="157">
        <f>IFERROR($C$8:INDEX($C$8:$C$3000,COUNTIF($C$8:$C$3000,"?*")),"")</f>
        <v>0</v>
      </c>
      <c r="E1662" s="174"/>
      <c r="F1662" s="174">
        <f>--ISNUMBER(IFERROR(SEARCH('Project Costing'!#REF!,Services!I1669,1),""))</f>
        <v>0</v>
      </c>
      <c r="G1662" s="174" t="str">
        <f>IF(F1662=1,COUNTIF($F$8:F1662,1),"")</f>
        <v/>
      </c>
      <c r="H1662" s="174"/>
      <c r="I1662" s="157">
        <f>IFERROR($H$8:INDEX($H$8:$H$3000,COUNTIF($H$8:$H$3000,"?*")),"")</f>
        <v>0</v>
      </c>
    </row>
    <row r="1663" spans="1:9" x14ac:dyDescent="0.25">
      <c r="A1663" s="174">
        <f>--ISNUMBER(IFERROR(SEARCH('Project Costing'!#REF!,Services!I1670,1),""))</f>
        <v>0</v>
      </c>
      <c r="B1663" s="174" t="str">
        <f>IF(A1663=1,COUNTIF($A$8:A1663,1),"")</f>
        <v/>
      </c>
      <c r="C1663" s="174"/>
      <c r="D1663" s="157">
        <f>IFERROR($C$8:INDEX($C$8:$C$3000,COUNTIF($C$8:$C$3000,"?*")),"")</f>
        <v>0</v>
      </c>
      <c r="E1663" s="174"/>
      <c r="F1663" s="174">
        <f>--ISNUMBER(IFERROR(SEARCH('Project Costing'!#REF!,Services!I1670,1),""))</f>
        <v>0</v>
      </c>
      <c r="G1663" s="174" t="str">
        <f>IF(F1663=1,COUNTIF($F$8:F1663,1),"")</f>
        <v/>
      </c>
      <c r="H1663" s="174"/>
      <c r="I1663" s="157">
        <f>IFERROR($H$8:INDEX($H$8:$H$3000,COUNTIF($H$8:$H$3000,"?*")),"")</f>
        <v>0</v>
      </c>
    </row>
    <row r="1664" spans="1:9" x14ac:dyDescent="0.25">
      <c r="A1664" s="174">
        <f>--ISNUMBER(IFERROR(SEARCH('Project Costing'!#REF!,Services!I1671,1),""))</f>
        <v>0</v>
      </c>
      <c r="B1664" s="174" t="str">
        <f>IF(A1664=1,COUNTIF($A$8:A1664,1),"")</f>
        <v/>
      </c>
      <c r="C1664" s="174"/>
      <c r="D1664" s="157">
        <f>IFERROR($C$8:INDEX($C$8:$C$3000,COUNTIF($C$8:$C$3000,"?*")),"")</f>
        <v>0</v>
      </c>
      <c r="E1664" s="174"/>
      <c r="F1664" s="174">
        <f>--ISNUMBER(IFERROR(SEARCH('Project Costing'!#REF!,Services!I1671,1),""))</f>
        <v>0</v>
      </c>
      <c r="G1664" s="174" t="str">
        <f>IF(F1664=1,COUNTIF($F$8:F1664,1),"")</f>
        <v/>
      </c>
      <c r="H1664" s="174"/>
      <c r="I1664" s="157">
        <f>IFERROR($H$8:INDEX($H$8:$H$3000,COUNTIF($H$8:$H$3000,"?*")),"")</f>
        <v>0</v>
      </c>
    </row>
    <row r="1665" spans="1:9" x14ac:dyDescent="0.25">
      <c r="A1665" s="174">
        <f>--ISNUMBER(IFERROR(SEARCH('Project Costing'!#REF!,Services!I1672,1),""))</f>
        <v>0</v>
      </c>
      <c r="B1665" s="174" t="str">
        <f>IF(A1665=1,COUNTIF($A$8:A1665,1),"")</f>
        <v/>
      </c>
      <c r="C1665" s="174"/>
      <c r="D1665" s="157">
        <f>IFERROR($C$8:INDEX($C$8:$C$3000,COUNTIF($C$8:$C$3000,"?*")),"")</f>
        <v>0</v>
      </c>
      <c r="E1665" s="174"/>
      <c r="F1665" s="174">
        <f>--ISNUMBER(IFERROR(SEARCH('Project Costing'!#REF!,Services!I1672,1),""))</f>
        <v>0</v>
      </c>
      <c r="G1665" s="174" t="str">
        <f>IF(F1665=1,COUNTIF($F$8:F1665,1),"")</f>
        <v/>
      </c>
      <c r="H1665" s="174"/>
      <c r="I1665" s="157">
        <f>IFERROR($H$8:INDEX($H$8:$H$3000,COUNTIF($H$8:$H$3000,"?*")),"")</f>
        <v>0</v>
      </c>
    </row>
    <row r="1666" spans="1:9" x14ac:dyDescent="0.25">
      <c r="A1666" s="174">
        <f>--ISNUMBER(IFERROR(SEARCH('Project Costing'!#REF!,Services!I1673,1),""))</f>
        <v>0</v>
      </c>
      <c r="B1666" s="174" t="str">
        <f>IF(A1666=1,COUNTIF($A$8:A1666,1),"")</f>
        <v/>
      </c>
      <c r="C1666" s="174"/>
      <c r="D1666" s="157">
        <f>IFERROR($C$8:INDEX($C$8:$C$3000,COUNTIF($C$8:$C$3000,"?*")),"")</f>
        <v>0</v>
      </c>
      <c r="E1666" s="174"/>
      <c r="F1666" s="174">
        <f>--ISNUMBER(IFERROR(SEARCH('Project Costing'!#REF!,Services!I1673,1),""))</f>
        <v>0</v>
      </c>
      <c r="G1666" s="174" t="str">
        <f>IF(F1666=1,COUNTIF($F$8:F1666,1),"")</f>
        <v/>
      </c>
      <c r="H1666" s="174"/>
      <c r="I1666" s="157">
        <f>IFERROR($H$8:INDEX($H$8:$H$3000,COUNTIF($H$8:$H$3000,"?*")),"")</f>
        <v>0</v>
      </c>
    </row>
    <row r="1667" spans="1:9" x14ac:dyDescent="0.25">
      <c r="A1667" s="174">
        <f>--ISNUMBER(IFERROR(SEARCH('Project Costing'!#REF!,Services!I1674,1),""))</f>
        <v>0</v>
      </c>
      <c r="B1667" s="174" t="str">
        <f>IF(A1667=1,COUNTIF($A$8:A1667,1),"")</f>
        <v/>
      </c>
      <c r="C1667" s="174"/>
      <c r="D1667" s="157">
        <f>IFERROR($C$8:INDEX($C$8:$C$3000,COUNTIF($C$8:$C$3000,"?*")),"")</f>
        <v>0</v>
      </c>
      <c r="E1667" s="174"/>
      <c r="F1667" s="174">
        <f>--ISNUMBER(IFERROR(SEARCH('Project Costing'!#REF!,Services!I1674,1),""))</f>
        <v>0</v>
      </c>
      <c r="G1667" s="174" t="str">
        <f>IF(F1667=1,COUNTIF($F$8:F1667,1),"")</f>
        <v/>
      </c>
      <c r="H1667" s="174"/>
      <c r="I1667" s="157">
        <f>IFERROR($H$8:INDEX($H$8:$H$3000,COUNTIF($H$8:$H$3000,"?*")),"")</f>
        <v>0</v>
      </c>
    </row>
    <row r="1668" spans="1:9" x14ac:dyDescent="0.25">
      <c r="A1668" s="174">
        <f>--ISNUMBER(IFERROR(SEARCH('Project Costing'!#REF!,Services!I1675,1),""))</f>
        <v>0</v>
      </c>
      <c r="B1668" s="174" t="str">
        <f>IF(A1668=1,COUNTIF($A$8:A1668,1),"")</f>
        <v/>
      </c>
      <c r="C1668" s="174"/>
      <c r="D1668" s="157">
        <f>IFERROR($C$8:INDEX($C$8:$C$3000,COUNTIF($C$8:$C$3000,"?*")),"")</f>
        <v>0</v>
      </c>
      <c r="E1668" s="174"/>
      <c r="F1668" s="174">
        <f>--ISNUMBER(IFERROR(SEARCH('Project Costing'!#REF!,Services!I1675,1),""))</f>
        <v>0</v>
      </c>
      <c r="G1668" s="174" t="str">
        <f>IF(F1668=1,COUNTIF($F$8:F1668,1),"")</f>
        <v/>
      </c>
      <c r="H1668" s="174"/>
      <c r="I1668" s="157">
        <f>IFERROR($H$8:INDEX($H$8:$H$3000,COUNTIF($H$8:$H$3000,"?*")),"")</f>
        <v>0</v>
      </c>
    </row>
    <row r="1669" spans="1:9" x14ac:dyDescent="0.25">
      <c r="A1669" s="174">
        <f>--ISNUMBER(IFERROR(SEARCH('Project Costing'!#REF!,Services!I1676,1),""))</f>
        <v>0</v>
      </c>
      <c r="B1669" s="174" t="str">
        <f>IF(A1669=1,COUNTIF($A$8:A1669,1),"")</f>
        <v/>
      </c>
      <c r="C1669" s="174"/>
      <c r="D1669" s="157">
        <f>IFERROR($C$8:INDEX($C$8:$C$3000,COUNTIF($C$8:$C$3000,"?*")),"")</f>
        <v>0</v>
      </c>
      <c r="E1669" s="174"/>
      <c r="F1669" s="174">
        <f>--ISNUMBER(IFERROR(SEARCH('Project Costing'!#REF!,Services!I1676,1),""))</f>
        <v>0</v>
      </c>
      <c r="G1669" s="174" t="str">
        <f>IF(F1669=1,COUNTIF($F$8:F1669,1),"")</f>
        <v/>
      </c>
      <c r="H1669" s="174"/>
      <c r="I1669" s="157">
        <f>IFERROR($H$8:INDEX($H$8:$H$3000,COUNTIF($H$8:$H$3000,"?*")),"")</f>
        <v>0</v>
      </c>
    </row>
    <row r="1670" spans="1:9" x14ac:dyDescent="0.25">
      <c r="A1670" s="174">
        <f>--ISNUMBER(IFERROR(SEARCH('Project Costing'!#REF!,Services!I1677,1),""))</f>
        <v>0</v>
      </c>
      <c r="B1670" s="174" t="str">
        <f>IF(A1670=1,COUNTIF($A$8:A1670,1),"")</f>
        <v/>
      </c>
      <c r="C1670" s="174"/>
      <c r="D1670" s="157">
        <f>IFERROR($C$8:INDEX($C$8:$C$3000,COUNTIF($C$8:$C$3000,"?*")),"")</f>
        <v>0</v>
      </c>
      <c r="E1670" s="174"/>
      <c r="F1670" s="174">
        <f>--ISNUMBER(IFERROR(SEARCH('Project Costing'!#REF!,Services!I1677,1),""))</f>
        <v>0</v>
      </c>
      <c r="G1670" s="174" t="str">
        <f>IF(F1670=1,COUNTIF($F$8:F1670,1),"")</f>
        <v/>
      </c>
      <c r="H1670" s="174"/>
      <c r="I1670" s="157">
        <f>IFERROR($H$8:INDEX($H$8:$H$3000,COUNTIF($H$8:$H$3000,"?*")),"")</f>
        <v>0</v>
      </c>
    </row>
    <row r="1671" spans="1:9" x14ac:dyDescent="0.25">
      <c r="A1671" s="174">
        <f>--ISNUMBER(IFERROR(SEARCH('Project Costing'!#REF!,Services!I1678,1),""))</f>
        <v>0</v>
      </c>
      <c r="B1671" s="174" t="str">
        <f>IF(A1671=1,COUNTIF($A$8:A1671,1),"")</f>
        <v/>
      </c>
      <c r="C1671" s="174"/>
      <c r="D1671" s="157">
        <f>IFERROR($C$8:INDEX($C$8:$C$3000,COUNTIF($C$8:$C$3000,"?*")),"")</f>
        <v>0</v>
      </c>
      <c r="E1671" s="174"/>
      <c r="F1671" s="174">
        <f>--ISNUMBER(IFERROR(SEARCH('Project Costing'!#REF!,Services!I1678,1),""))</f>
        <v>0</v>
      </c>
      <c r="G1671" s="174" t="str">
        <f>IF(F1671=1,COUNTIF($F$8:F1671,1),"")</f>
        <v/>
      </c>
      <c r="H1671" s="174"/>
      <c r="I1671" s="157">
        <f>IFERROR($H$8:INDEX($H$8:$H$3000,COUNTIF($H$8:$H$3000,"?*")),"")</f>
        <v>0</v>
      </c>
    </row>
    <row r="1672" spans="1:9" x14ac:dyDescent="0.25">
      <c r="A1672" s="174">
        <f>--ISNUMBER(IFERROR(SEARCH('Project Costing'!#REF!,Services!I1679,1),""))</f>
        <v>0</v>
      </c>
      <c r="B1672" s="174" t="str">
        <f>IF(A1672=1,COUNTIF($A$8:A1672,1),"")</f>
        <v/>
      </c>
      <c r="C1672" s="174"/>
      <c r="D1672" s="157">
        <f>IFERROR($C$8:INDEX($C$8:$C$3000,COUNTIF($C$8:$C$3000,"?*")),"")</f>
        <v>0</v>
      </c>
      <c r="E1672" s="174"/>
      <c r="F1672" s="174">
        <f>--ISNUMBER(IFERROR(SEARCH('Project Costing'!#REF!,Services!I1679,1),""))</f>
        <v>0</v>
      </c>
      <c r="G1672" s="174" t="str">
        <f>IF(F1672=1,COUNTIF($F$8:F1672,1),"")</f>
        <v/>
      </c>
      <c r="H1672" s="174"/>
      <c r="I1672" s="157">
        <f>IFERROR($H$8:INDEX($H$8:$H$3000,COUNTIF($H$8:$H$3000,"?*")),"")</f>
        <v>0</v>
      </c>
    </row>
    <row r="1673" spans="1:9" x14ac:dyDescent="0.25">
      <c r="A1673" s="174">
        <f>--ISNUMBER(IFERROR(SEARCH('Project Costing'!#REF!,Services!I1680,1),""))</f>
        <v>0</v>
      </c>
      <c r="B1673" s="174" t="str">
        <f>IF(A1673=1,COUNTIF($A$8:A1673,1),"")</f>
        <v/>
      </c>
      <c r="C1673" s="174"/>
      <c r="D1673" s="157">
        <f>IFERROR($C$8:INDEX($C$8:$C$3000,COUNTIF($C$8:$C$3000,"?*")),"")</f>
        <v>0</v>
      </c>
      <c r="E1673" s="174"/>
      <c r="F1673" s="174">
        <f>--ISNUMBER(IFERROR(SEARCH('Project Costing'!#REF!,Services!I1680,1),""))</f>
        <v>0</v>
      </c>
      <c r="G1673" s="174" t="str">
        <f>IF(F1673=1,COUNTIF($F$8:F1673,1),"")</f>
        <v/>
      </c>
      <c r="H1673" s="174"/>
      <c r="I1673" s="157">
        <f>IFERROR($H$8:INDEX($H$8:$H$3000,COUNTIF($H$8:$H$3000,"?*")),"")</f>
        <v>0</v>
      </c>
    </row>
    <row r="1674" spans="1:9" x14ac:dyDescent="0.25">
      <c r="A1674" s="174">
        <f>--ISNUMBER(IFERROR(SEARCH('Project Costing'!#REF!,Services!I1681,1),""))</f>
        <v>0</v>
      </c>
      <c r="B1674" s="174" t="str">
        <f>IF(A1674=1,COUNTIF($A$8:A1674,1),"")</f>
        <v/>
      </c>
      <c r="C1674" s="174"/>
      <c r="D1674" s="157">
        <f>IFERROR($C$8:INDEX($C$8:$C$3000,COUNTIF($C$8:$C$3000,"?*")),"")</f>
        <v>0</v>
      </c>
      <c r="E1674" s="174"/>
      <c r="F1674" s="174">
        <f>--ISNUMBER(IFERROR(SEARCH('Project Costing'!#REF!,Services!I1681,1),""))</f>
        <v>0</v>
      </c>
      <c r="G1674" s="174" t="str">
        <f>IF(F1674=1,COUNTIF($F$8:F1674,1),"")</f>
        <v/>
      </c>
      <c r="H1674" s="174"/>
      <c r="I1674" s="157">
        <f>IFERROR($H$8:INDEX($H$8:$H$3000,COUNTIF($H$8:$H$3000,"?*")),"")</f>
        <v>0</v>
      </c>
    </row>
    <row r="1675" spans="1:9" x14ac:dyDescent="0.25">
      <c r="A1675" s="174">
        <f>--ISNUMBER(IFERROR(SEARCH('Project Costing'!#REF!,Services!I1682,1),""))</f>
        <v>0</v>
      </c>
      <c r="B1675" s="174" t="str">
        <f>IF(A1675=1,COUNTIF($A$8:A1675,1),"")</f>
        <v/>
      </c>
      <c r="C1675" s="174"/>
      <c r="D1675" s="157">
        <f>IFERROR($C$8:INDEX($C$8:$C$3000,COUNTIF($C$8:$C$3000,"?*")),"")</f>
        <v>0</v>
      </c>
      <c r="E1675" s="174"/>
      <c r="F1675" s="174">
        <f>--ISNUMBER(IFERROR(SEARCH('Project Costing'!#REF!,Services!I1682,1),""))</f>
        <v>0</v>
      </c>
      <c r="G1675" s="174" t="str">
        <f>IF(F1675=1,COUNTIF($F$8:F1675,1),"")</f>
        <v/>
      </c>
      <c r="H1675" s="174"/>
      <c r="I1675" s="157">
        <f>IFERROR($H$8:INDEX($H$8:$H$3000,COUNTIF($H$8:$H$3000,"?*")),"")</f>
        <v>0</v>
      </c>
    </row>
    <row r="1676" spans="1:9" x14ac:dyDescent="0.25">
      <c r="A1676" s="174">
        <f>--ISNUMBER(IFERROR(SEARCH('Project Costing'!#REF!,Services!I1683,1),""))</f>
        <v>0</v>
      </c>
      <c r="B1676" s="174" t="str">
        <f>IF(A1676=1,COUNTIF($A$8:A1676,1),"")</f>
        <v/>
      </c>
      <c r="C1676" s="174"/>
      <c r="D1676" s="157">
        <f>IFERROR($C$8:INDEX($C$8:$C$3000,COUNTIF($C$8:$C$3000,"?*")),"")</f>
        <v>0</v>
      </c>
      <c r="E1676" s="174"/>
      <c r="F1676" s="174">
        <f>--ISNUMBER(IFERROR(SEARCH('Project Costing'!#REF!,Services!I1683,1),""))</f>
        <v>0</v>
      </c>
      <c r="G1676" s="174" t="str">
        <f>IF(F1676=1,COUNTIF($F$8:F1676,1),"")</f>
        <v/>
      </c>
      <c r="H1676" s="174"/>
      <c r="I1676" s="157">
        <f>IFERROR($H$8:INDEX($H$8:$H$3000,COUNTIF($H$8:$H$3000,"?*")),"")</f>
        <v>0</v>
      </c>
    </row>
    <row r="1677" spans="1:9" x14ac:dyDescent="0.25">
      <c r="A1677" s="174">
        <f>--ISNUMBER(IFERROR(SEARCH('Project Costing'!#REF!,Services!I1684,1),""))</f>
        <v>0</v>
      </c>
      <c r="B1677" s="174" t="str">
        <f>IF(A1677=1,COUNTIF($A$8:A1677,1),"")</f>
        <v/>
      </c>
      <c r="C1677" s="174"/>
      <c r="D1677" s="157">
        <f>IFERROR($C$8:INDEX($C$8:$C$3000,COUNTIF($C$8:$C$3000,"?*")),"")</f>
        <v>0</v>
      </c>
      <c r="E1677" s="174"/>
      <c r="F1677" s="174">
        <f>--ISNUMBER(IFERROR(SEARCH('Project Costing'!#REF!,Services!I1684,1),""))</f>
        <v>0</v>
      </c>
      <c r="G1677" s="174" t="str">
        <f>IF(F1677=1,COUNTIF($F$8:F1677,1),"")</f>
        <v/>
      </c>
      <c r="H1677" s="174"/>
      <c r="I1677" s="157">
        <f>IFERROR($H$8:INDEX($H$8:$H$3000,COUNTIF($H$8:$H$3000,"?*")),"")</f>
        <v>0</v>
      </c>
    </row>
    <row r="1678" spans="1:9" x14ac:dyDescent="0.25">
      <c r="A1678" s="174">
        <f>--ISNUMBER(IFERROR(SEARCH('Project Costing'!#REF!,Services!I1685,1),""))</f>
        <v>0</v>
      </c>
      <c r="B1678" s="174" t="str">
        <f>IF(A1678=1,COUNTIF($A$8:A1678,1),"")</f>
        <v/>
      </c>
      <c r="C1678" s="174"/>
      <c r="D1678" s="157">
        <f>IFERROR($C$8:INDEX($C$8:$C$3000,COUNTIF($C$8:$C$3000,"?*")),"")</f>
        <v>0</v>
      </c>
      <c r="E1678" s="174"/>
      <c r="F1678" s="174">
        <f>--ISNUMBER(IFERROR(SEARCH('Project Costing'!#REF!,Services!I1685,1),""))</f>
        <v>0</v>
      </c>
      <c r="G1678" s="174" t="str">
        <f>IF(F1678=1,COUNTIF($F$8:F1678,1),"")</f>
        <v/>
      </c>
      <c r="H1678" s="174"/>
      <c r="I1678" s="157">
        <f>IFERROR($H$8:INDEX($H$8:$H$3000,COUNTIF($H$8:$H$3000,"?*")),"")</f>
        <v>0</v>
      </c>
    </row>
    <row r="1679" spans="1:9" x14ac:dyDescent="0.25">
      <c r="A1679" s="174">
        <f>--ISNUMBER(IFERROR(SEARCH('Project Costing'!#REF!,Services!I1686,1),""))</f>
        <v>0</v>
      </c>
      <c r="B1679" s="174" t="str">
        <f>IF(A1679=1,COUNTIF($A$8:A1679,1),"")</f>
        <v/>
      </c>
      <c r="C1679" s="174"/>
      <c r="D1679" s="157">
        <f>IFERROR($C$8:INDEX($C$8:$C$3000,COUNTIF($C$8:$C$3000,"?*")),"")</f>
        <v>0</v>
      </c>
      <c r="E1679" s="174"/>
      <c r="F1679" s="174">
        <f>--ISNUMBER(IFERROR(SEARCH('Project Costing'!#REF!,Services!I1686,1),""))</f>
        <v>0</v>
      </c>
      <c r="G1679" s="174" t="str">
        <f>IF(F1679=1,COUNTIF($F$8:F1679,1),"")</f>
        <v/>
      </c>
      <c r="H1679" s="174"/>
      <c r="I1679" s="157">
        <f>IFERROR($H$8:INDEX($H$8:$H$3000,COUNTIF($H$8:$H$3000,"?*")),"")</f>
        <v>0</v>
      </c>
    </row>
    <row r="1680" spans="1:9" x14ac:dyDescent="0.25">
      <c r="A1680" s="174">
        <f>--ISNUMBER(IFERROR(SEARCH('Project Costing'!#REF!,Services!I1687,1),""))</f>
        <v>0</v>
      </c>
      <c r="B1680" s="174" t="str">
        <f>IF(A1680=1,COUNTIF($A$8:A1680,1),"")</f>
        <v/>
      </c>
      <c r="C1680" s="174"/>
      <c r="D1680" s="157">
        <f>IFERROR($C$8:INDEX($C$8:$C$3000,COUNTIF($C$8:$C$3000,"?*")),"")</f>
        <v>0</v>
      </c>
      <c r="E1680" s="174"/>
      <c r="F1680" s="174">
        <f>--ISNUMBER(IFERROR(SEARCH('Project Costing'!#REF!,Services!I1687,1),""))</f>
        <v>0</v>
      </c>
      <c r="G1680" s="174" t="str">
        <f>IF(F1680=1,COUNTIF($F$8:F1680,1),"")</f>
        <v/>
      </c>
      <c r="H1680" s="174"/>
      <c r="I1680" s="157">
        <f>IFERROR($H$8:INDEX($H$8:$H$3000,COUNTIF($H$8:$H$3000,"?*")),"")</f>
        <v>0</v>
      </c>
    </row>
    <row r="1681" spans="1:9" x14ac:dyDescent="0.25">
      <c r="A1681" s="174">
        <f>--ISNUMBER(IFERROR(SEARCH('Project Costing'!#REF!,Services!I1688,1),""))</f>
        <v>0</v>
      </c>
      <c r="B1681" s="174" t="str">
        <f>IF(A1681=1,COUNTIF($A$8:A1681,1),"")</f>
        <v/>
      </c>
      <c r="C1681" s="174"/>
      <c r="D1681" s="157">
        <f>IFERROR($C$8:INDEX($C$8:$C$3000,COUNTIF($C$8:$C$3000,"?*")),"")</f>
        <v>0</v>
      </c>
      <c r="E1681" s="174"/>
      <c r="F1681" s="174">
        <f>--ISNUMBER(IFERROR(SEARCH('Project Costing'!#REF!,Services!I1688,1),""))</f>
        <v>0</v>
      </c>
      <c r="G1681" s="174" t="str">
        <f>IF(F1681=1,COUNTIF($F$8:F1681,1),"")</f>
        <v/>
      </c>
      <c r="H1681" s="174"/>
      <c r="I1681" s="157">
        <f>IFERROR($H$8:INDEX($H$8:$H$3000,COUNTIF($H$8:$H$3000,"?*")),"")</f>
        <v>0</v>
      </c>
    </row>
    <row r="1682" spans="1:9" x14ac:dyDescent="0.25">
      <c r="A1682" s="174">
        <f>--ISNUMBER(IFERROR(SEARCH('Project Costing'!#REF!,Services!I1689,1),""))</f>
        <v>0</v>
      </c>
      <c r="B1682" s="174" t="str">
        <f>IF(A1682=1,COUNTIF($A$8:A1682,1),"")</f>
        <v/>
      </c>
      <c r="C1682" s="174"/>
      <c r="D1682" s="157">
        <f>IFERROR($C$8:INDEX($C$8:$C$3000,COUNTIF($C$8:$C$3000,"?*")),"")</f>
        <v>0</v>
      </c>
      <c r="E1682" s="174"/>
      <c r="F1682" s="174">
        <f>--ISNUMBER(IFERROR(SEARCH('Project Costing'!#REF!,Services!I1689,1),""))</f>
        <v>0</v>
      </c>
      <c r="G1682" s="174" t="str">
        <f>IF(F1682=1,COUNTIF($F$8:F1682,1),"")</f>
        <v/>
      </c>
      <c r="H1682" s="174"/>
      <c r="I1682" s="157">
        <f>IFERROR($H$8:INDEX($H$8:$H$3000,COUNTIF($H$8:$H$3000,"?*")),"")</f>
        <v>0</v>
      </c>
    </row>
    <row r="1683" spans="1:9" x14ac:dyDescent="0.25">
      <c r="A1683" s="174">
        <f>--ISNUMBER(IFERROR(SEARCH('Project Costing'!#REF!,Services!I1690,1),""))</f>
        <v>0</v>
      </c>
      <c r="B1683" s="174" t="str">
        <f>IF(A1683=1,COUNTIF($A$8:A1683,1),"")</f>
        <v/>
      </c>
      <c r="C1683" s="174"/>
      <c r="D1683" s="157">
        <f>IFERROR($C$8:INDEX($C$8:$C$3000,COUNTIF($C$8:$C$3000,"?*")),"")</f>
        <v>0</v>
      </c>
      <c r="E1683" s="174"/>
      <c r="F1683" s="174">
        <f>--ISNUMBER(IFERROR(SEARCH('Project Costing'!#REF!,Services!I1690,1),""))</f>
        <v>0</v>
      </c>
      <c r="G1683" s="174" t="str">
        <f>IF(F1683=1,COUNTIF($F$8:F1683,1),"")</f>
        <v/>
      </c>
      <c r="H1683" s="174"/>
      <c r="I1683" s="157">
        <f>IFERROR($H$8:INDEX($H$8:$H$3000,COUNTIF($H$8:$H$3000,"?*")),"")</f>
        <v>0</v>
      </c>
    </row>
    <row r="1684" spans="1:9" x14ac:dyDescent="0.25">
      <c r="A1684" s="174">
        <f>--ISNUMBER(IFERROR(SEARCH('Project Costing'!#REF!,Services!I1691,1),""))</f>
        <v>0</v>
      </c>
      <c r="B1684" s="174" t="str">
        <f>IF(A1684=1,COUNTIF($A$8:A1684,1),"")</f>
        <v/>
      </c>
      <c r="C1684" s="174"/>
      <c r="D1684" s="157">
        <f>IFERROR($C$8:INDEX($C$8:$C$3000,COUNTIF($C$8:$C$3000,"?*")),"")</f>
        <v>0</v>
      </c>
      <c r="E1684" s="174"/>
      <c r="F1684" s="174">
        <f>--ISNUMBER(IFERROR(SEARCH('Project Costing'!#REF!,Services!I1691,1),""))</f>
        <v>0</v>
      </c>
      <c r="G1684" s="174" t="str">
        <f>IF(F1684=1,COUNTIF($F$8:F1684,1),"")</f>
        <v/>
      </c>
      <c r="H1684" s="174"/>
      <c r="I1684" s="157">
        <f>IFERROR($H$8:INDEX($H$8:$H$3000,COUNTIF($H$8:$H$3000,"?*")),"")</f>
        <v>0</v>
      </c>
    </row>
    <row r="1685" spans="1:9" x14ac:dyDescent="0.25">
      <c r="A1685" s="174">
        <f>--ISNUMBER(IFERROR(SEARCH('Project Costing'!#REF!,Services!I1692,1),""))</f>
        <v>0</v>
      </c>
      <c r="B1685" s="174" t="str">
        <f>IF(A1685=1,COUNTIF($A$8:A1685,1),"")</f>
        <v/>
      </c>
      <c r="C1685" s="174"/>
      <c r="D1685" s="157">
        <f>IFERROR($C$8:INDEX($C$8:$C$3000,COUNTIF($C$8:$C$3000,"?*")),"")</f>
        <v>0</v>
      </c>
      <c r="E1685" s="174"/>
      <c r="F1685" s="174">
        <f>--ISNUMBER(IFERROR(SEARCH('Project Costing'!#REF!,Services!I1692,1),""))</f>
        <v>0</v>
      </c>
      <c r="G1685" s="174" t="str">
        <f>IF(F1685=1,COUNTIF($F$8:F1685,1),"")</f>
        <v/>
      </c>
      <c r="H1685" s="174"/>
      <c r="I1685" s="157">
        <f>IFERROR($H$8:INDEX($H$8:$H$3000,COUNTIF($H$8:$H$3000,"?*")),"")</f>
        <v>0</v>
      </c>
    </row>
    <row r="1686" spans="1:9" x14ac:dyDescent="0.25">
      <c r="A1686" s="174">
        <f>--ISNUMBER(IFERROR(SEARCH('Project Costing'!#REF!,Services!I1693,1),""))</f>
        <v>0</v>
      </c>
      <c r="B1686" s="174" t="str">
        <f>IF(A1686=1,COUNTIF($A$8:A1686,1),"")</f>
        <v/>
      </c>
      <c r="C1686" s="174"/>
      <c r="D1686" s="157">
        <f>IFERROR($C$8:INDEX($C$8:$C$3000,COUNTIF($C$8:$C$3000,"?*")),"")</f>
        <v>0</v>
      </c>
      <c r="E1686" s="174"/>
      <c r="F1686" s="174">
        <f>--ISNUMBER(IFERROR(SEARCH('Project Costing'!#REF!,Services!I1693,1),""))</f>
        <v>0</v>
      </c>
      <c r="G1686" s="174" t="str">
        <f>IF(F1686=1,COUNTIF($F$8:F1686,1),"")</f>
        <v/>
      </c>
      <c r="H1686" s="174"/>
      <c r="I1686" s="157">
        <f>IFERROR($H$8:INDEX($H$8:$H$3000,COUNTIF($H$8:$H$3000,"?*")),"")</f>
        <v>0</v>
      </c>
    </row>
    <row r="1687" spans="1:9" x14ac:dyDescent="0.25">
      <c r="A1687" s="174">
        <f>--ISNUMBER(IFERROR(SEARCH('Project Costing'!#REF!,Services!I1694,1),""))</f>
        <v>0</v>
      </c>
      <c r="B1687" s="174" t="str">
        <f>IF(A1687=1,COUNTIF($A$8:A1687,1),"")</f>
        <v/>
      </c>
      <c r="C1687" s="174"/>
      <c r="D1687" s="157">
        <f>IFERROR($C$8:INDEX($C$8:$C$3000,COUNTIF($C$8:$C$3000,"?*")),"")</f>
        <v>0</v>
      </c>
      <c r="E1687" s="174"/>
      <c r="F1687" s="174">
        <f>--ISNUMBER(IFERROR(SEARCH('Project Costing'!#REF!,Services!I1694,1),""))</f>
        <v>0</v>
      </c>
      <c r="G1687" s="174" t="str">
        <f>IF(F1687=1,COUNTIF($F$8:F1687,1),"")</f>
        <v/>
      </c>
      <c r="H1687" s="174"/>
      <c r="I1687" s="157">
        <f>IFERROR($H$8:INDEX($H$8:$H$3000,COUNTIF($H$8:$H$3000,"?*")),"")</f>
        <v>0</v>
      </c>
    </row>
    <row r="1688" spans="1:9" x14ac:dyDescent="0.25">
      <c r="A1688" s="174">
        <f>--ISNUMBER(IFERROR(SEARCH('Project Costing'!#REF!,Services!I1695,1),""))</f>
        <v>0</v>
      </c>
      <c r="B1688" s="174" t="str">
        <f>IF(A1688=1,COUNTIF($A$8:A1688,1),"")</f>
        <v/>
      </c>
      <c r="C1688" s="174"/>
      <c r="D1688" s="157">
        <f>IFERROR($C$8:INDEX($C$8:$C$3000,COUNTIF($C$8:$C$3000,"?*")),"")</f>
        <v>0</v>
      </c>
      <c r="E1688" s="174"/>
      <c r="F1688" s="174">
        <f>--ISNUMBER(IFERROR(SEARCH('Project Costing'!#REF!,Services!I1695,1),""))</f>
        <v>0</v>
      </c>
      <c r="G1688" s="174" t="str">
        <f>IF(F1688=1,COUNTIF($F$8:F1688,1),"")</f>
        <v/>
      </c>
      <c r="H1688" s="174"/>
      <c r="I1688" s="157">
        <f>IFERROR($H$8:INDEX($H$8:$H$3000,COUNTIF($H$8:$H$3000,"?*")),"")</f>
        <v>0</v>
      </c>
    </row>
    <row r="1689" spans="1:9" x14ac:dyDescent="0.25">
      <c r="A1689" s="174">
        <f>--ISNUMBER(IFERROR(SEARCH('Project Costing'!#REF!,Services!I1696,1),""))</f>
        <v>0</v>
      </c>
      <c r="B1689" s="174" t="str">
        <f>IF(A1689=1,COUNTIF($A$8:A1689,1),"")</f>
        <v/>
      </c>
      <c r="C1689" s="174"/>
      <c r="D1689" s="157">
        <f>IFERROR($C$8:INDEX($C$8:$C$3000,COUNTIF($C$8:$C$3000,"?*")),"")</f>
        <v>0</v>
      </c>
      <c r="E1689" s="174"/>
      <c r="F1689" s="174">
        <f>--ISNUMBER(IFERROR(SEARCH('Project Costing'!#REF!,Services!I1696,1),""))</f>
        <v>0</v>
      </c>
      <c r="G1689" s="174" t="str">
        <f>IF(F1689=1,COUNTIF($F$8:F1689,1),"")</f>
        <v/>
      </c>
      <c r="H1689" s="174"/>
      <c r="I1689" s="157">
        <f>IFERROR($H$8:INDEX($H$8:$H$3000,COUNTIF($H$8:$H$3000,"?*")),"")</f>
        <v>0</v>
      </c>
    </row>
    <row r="1690" spans="1:9" x14ac:dyDescent="0.25">
      <c r="A1690" s="174">
        <f>--ISNUMBER(IFERROR(SEARCH('Project Costing'!#REF!,Services!I1697,1),""))</f>
        <v>0</v>
      </c>
      <c r="B1690" s="174" t="str">
        <f>IF(A1690=1,COUNTIF($A$8:A1690,1),"")</f>
        <v/>
      </c>
      <c r="C1690" s="174"/>
      <c r="D1690" s="157">
        <f>IFERROR($C$8:INDEX($C$8:$C$3000,COUNTIF($C$8:$C$3000,"?*")),"")</f>
        <v>0</v>
      </c>
      <c r="E1690" s="174"/>
      <c r="F1690" s="174">
        <f>--ISNUMBER(IFERROR(SEARCH('Project Costing'!#REF!,Services!I1697,1),""))</f>
        <v>0</v>
      </c>
      <c r="G1690" s="174" t="str">
        <f>IF(F1690=1,COUNTIF($F$8:F1690,1),"")</f>
        <v/>
      </c>
      <c r="H1690" s="174"/>
      <c r="I1690" s="157">
        <f>IFERROR($H$8:INDEX($H$8:$H$3000,COUNTIF($H$8:$H$3000,"?*")),"")</f>
        <v>0</v>
      </c>
    </row>
    <row r="1691" spans="1:9" x14ac:dyDescent="0.25">
      <c r="A1691" s="174">
        <f>--ISNUMBER(IFERROR(SEARCH('Project Costing'!#REF!,Services!I1698,1),""))</f>
        <v>0</v>
      </c>
      <c r="B1691" s="174" t="str">
        <f>IF(A1691=1,COUNTIF($A$8:A1691,1),"")</f>
        <v/>
      </c>
      <c r="C1691" s="174"/>
      <c r="D1691" s="157">
        <f>IFERROR($C$8:INDEX($C$8:$C$3000,COUNTIF($C$8:$C$3000,"?*")),"")</f>
        <v>0</v>
      </c>
      <c r="E1691" s="174"/>
      <c r="F1691" s="174">
        <f>--ISNUMBER(IFERROR(SEARCH('Project Costing'!#REF!,Services!I1698,1),""))</f>
        <v>0</v>
      </c>
      <c r="G1691" s="174" t="str">
        <f>IF(F1691=1,COUNTIF($F$8:F1691,1),"")</f>
        <v/>
      </c>
      <c r="H1691" s="174"/>
      <c r="I1691" s="157">
        <f>IFERROR($H$8:INDEX($H$8:$H$3000,COUNTIF($H$8:$H$3000,"?*")),"")</f>
        <v>0</v>
      </c>
    </row>
    <row r="1692" spans="1:9" x14ac:dyDescent="0.25">
      <c r="A1692" s="174">
        <f>--ISNUMBER(IFERROR(SEARCH('Project Costing'!#REF!,Services!I1699,1),""))</f>
        <v>0</v>
      </c>
      <c r="B1692" s="174" t="str">
        <f>IF(A1692=1,COUNTIF($A$8:A1692,1),"")</f>
        <v/>
      </c>
      <c r="C1692" s="174"/>
      <c r="D1692" s="157">
        <f>IFERROR($C$8:INDEX($C$8:$C$3000,COUNTIF($C$8:$C$3000,"?*")),"")</f>
        <v>0</v>
      </c>
      <c r="E1692" s="174"/>
      <c r="F1692" s="174">
        <f>--ISNUMBER(IFERROR(SEARCH('Project Costing'!#REF!,Services!I1699,1),""))</f>
        <v>0</v>
      </c>
      <c r="G1692" s="174" t="str">
        <f>IF(F1692=1,COUNTIF($F$8:F1692,1),"")</f>
        <v/>
      </c>
      <c r="H1692" s="174"/>
      <c r="I1692" s="157">
        <f>IFERROR($H$8:INDEX($H$8:$H$3000,COUNTIF($H$8:$H$3000,"?*")),"")</f>
        <v>0</v>
      </c>
    </row>
    <row r="1693" spans="1:9" x14ac:dyDescent="0.25">
      <c r="A1693" s="174">
        <f>--ISNUMBER(IFERROR(SEARCH('Project Costing'!#REF!,Services!I1700,1),""))</f>
        <v>0</v>
      </c>
      <c r="B1693" s="174" t="str">
        <f>IF(A1693=1,COUNTIF($A$8:A1693,1),"")</f>
        <v/>
      </c>
      <c r="C1693" s="174"/>
      <c r="D1693" s="157">
        <f>IFERROR($C$8:INDEX($C$8:$C$3000,COUNTIF($C$8:$C$3000,"?*")),"")</f>
        <v>0</v>
      </c>
      <c r="E1693" s="174"/>
      <c r="F1693" s="174">
        <f>--ISNUMBER(IFERROR(SEARCH('Project Costing'!#REF!,Services!I1700,1),""))</f>
        <v>0</v>
      </c>
      <c r="G1693" s="174" t="str">
        <f>IF(F1693=1,COUNTIF($F$8:F1693,1),"")</f>
        <v/>
      </c>
      <c r="H1693" s="174"/>
      <c r="I1693" s="157">
        <f>IFERROR($H$8:INDEX($H$8:$H$3000,COUNTIF($H$8:$H$3000,"?*")),"")</f>
        <v>0</v>
      </c>
    </row>
    <row r="1694" spans="1:9" x14ac:dyDescent="0.25">
      <c r="A1694" s="174">
        <f>--ISNUMBER(IFERROR(SEARCH('Project Costing'!#REF!,Services!I1701,1),""))</f>
        <v>0</v>
      </c>
      <c r="B1694" s="174" t="str">
        <f>IF(A1694=1,COUNTIF($A$8:A1694,1),"")</f>
        <v/>
      </c>
      <c r="C1694" s="174"/>
      <c r="D1694" s="157">
        <f>IFERROR($C$8:INDEX($C$8:$C$3000,COUNTIF($C$8:$C$3000,"?*")),"")</f>
        <v>0</v>
      </c>
      <c r="E1694" s="174"/>
      <c r="F1694" s="174">
        <f>--ISNUMBER(IFERROR(SEARCH('Project Costing'!#REF!,Services!I1701,1),""))</f>
        <v>0</v>
      </c>
      <c r="G1694" s="174" t="str">
        <f>IF(F1694=1,COUNTIF($F$8:F1694,1),"")</f>
        <v/>
      </c>
      <c r="H1694" s="174"/>
      <c r="I1694" s="157">
        <f>IFERROR($H$8:INDEX($H$8:$H$3000,COUNTIF($H$8:$H$3000,"?*")),"")</f>
        <v>0</v>
      </c>
    </row>
    <row r="1695" spans="1:9" x14ac:dyDescent="0.25">
      <c r="A1695" s="174">
        <f>--ISNUMBER(IFERROR(SEARCH('Project Costing'!#REF!,Services!I1702,1),""))</f>
        <v>0</v>
      </c>
      <c r="B1695" s="174" t="str">
        <f>IF(A1695=1,COUNTIF($A$8:A1695,1),"")</f>
        <v/>
      </c>
      <c r="C1695" s="174"/>
      <c r="D1695" s="157">
        <f>IFERROR($C$8:INDEX($C$8:$C$3000,COUNTIF($C$8:$C$3000,"?*")),"")</f>
        <v>0</v>
      </c>
      <c r="E1695" s="174"/>
      <c r="F1695" s="174">
        <f>--ISNUMBER(IFERROR(SEARCH('Project Costing'!#REF!,Services!I1702,1),""))</f>
        <v>0</v>
      </c>
      <c r="G1695" s="174" t="str">
        <f>IF(F1695=1,COUNTIF($F$8:F1695,1),"")</f>
        <v/>
      </c>
      <c r="H1695" s="174"/>
      <c r="I1695" s="157">
        <f>IFERROR($H$8:INDEX($H$8:$H$3000,COUNTIF($H$8:$H$3000,"?*")),"")</f>
        <v>0</v>
      </c>
    </row>
    <row r="1696" spans="1:9" x14ac:dyDescent="0.25">
      <c r="A1696" s="174">
        <f>--ISNUMBER(IFERROR(SEARCH('Project Costing'!#REF!,Services!I1703,1),""))</f>
        <v>0</v>
      </c>
      <c r="B1696" s="174" t="str">
        <f>IF(A1696=1,COUNTIF($A$8:A1696,1),"")</f>
        <v/>
      </c>
      <c r="C1696" s="174"/>
      <c r="D1696" s="157">
        <f>IFERROR($C$8:INDEX($C$8:$C$3000,COUNTIF($C$8:$C$3000,"?*")),"")</f>
        <v>0</v>
      </c>
      <c r="E1696" s="174"/>
      <c r="F1696" s="174">
        <f>--ISNUMBER(IFERROR(SEARCH('Project Costing'!#REF!,Services!I1703,1),""))</f>
        <v>0</v>
      </c>
      <c r="G1696" s="174" t="str">
        <f>IF(F1696=1,COUNTIF($F$8:F1696,1),"")</f>
        <v/>
      </c>
      <c r="H1696" s="174"/>
      <c r="I1696" s="157">
        <f>IFERROR($H$8:INDEX($H$8:$H$3000,COUNTIF($H$8:$H$3000,"?*")),"")</f>
        <v>0</v>
      </c>
    </row>
    <row r="1697" spans="1:9" x14ac:dyDescent="0.25">
      <c r="A1697" s="174">
        <f>--ISNUMBER(IFERROR(SEARCH('Project Costing'!#REF!,Services!I1704,1),""))</f>
        <v>0</v>
      </c>
      <c r="B1697" s="174" t="str">
        <f>IF(A1697=1,COUNTIF($A$8:A1697,1),"")</f>
        <v/>
      </c>
      <c r="C1697" s="174"/>
      <c r="D1697" s="157">
        <f>IFERROR($C$8:INDEX($C$8:$C$3000,COUNTIF($C$8:$C$3000,"?*")),"")</f>
        <v>0</v>
      </c>
      <c r="E1697" s="174"/>
      <c r="F1697" s="174">
        <f>--ISNUMBER(IFERROR(SEARCH('Project Costing'!#REF!,Services!I1704,1),""))</f>
        <v>0</v>
      </c>
      <c r="G1697" s="174" t="str">
        <f>IF(F1697=1,COUNTIF($F$8:F1697,1),"")</f>
        <v/>
      </c>
      <c r="H1697" s="174"/>
      <c r="I1697" s="157">
        <f>IFERROR($H$8:INDEX($H$8:$H$3000,COUNTIF($H$8:$H$3000,"?*")),"")</f>
        <v>0</v>
      </c>
    </row>
    <row r="1698" spans="1:9" x14ac:dyDescent="0.25">
      <c r="A1698" s="174">
        <f>--ISNUMBER(IFERROR(SEARCH('Project Costing'!#REF!,Services!I1705,1),""))</f>
        <v>0</v>
      </c>
      <c r="B1698" s="174" t="str">
        <f>IF(A1698=1,COUNTIF($A$8:A1698,1),"")</f>
        <v/>
      </c>
      <c r="C1698" s="174"/>
      <c r="D1698" s="157">
        <f>IFERROR($C$8:INDEX($C$8:$C$3000,COUNTIF($C$8:$C$3000,"?*")),"")</f>
        <v>0</v>
      </c>
      <c r="E1698" s="174"/>
      <c r="F1698" s="174">
        <f>--ISNUMBER(IFERROR(SEARCH('Project Costing'!#REF!,Services!I1705,1),""))</f>
        <v>0</v>
      </c>
      <c r="G1698" s="174" t="str">
        <f>IF(F1698=1,COUNTIF($F$8:F1698,1),"")</f>
        <v/>
      </c>
      <c r="H1698" s="174"/>
      <c r="I1698" s="157">
        <f>IFERROR($H$8:INDEX($H$8:$H$3000,COUNTIF($H$8:$H$3000,"?*")),"")</f>
        <v>0</v>
      </c>
    </row>
    <row r="1699" spans="1:9" x14ac:dyDescent="0.25">
      <c r="A1699" s="174">
        <f>--ISNUMBER(IFERROR(SEARCH('Project Costing'!#REF!,Services!I1706,1),""))</f>
        <v>0</v>
      </c>
      <c r="B1699" s="174" t="str">
        <f>IF(A1699=1,COUNTIF($A$8:A1699,1),"")</f>
        <v/>
      </c>
      <c r="C1699" s="174"/>
      <c r="D1699" s="157">
        <f>IFERROR($C$8:INDEX($C$8:$C$3000,COUNTIF($C$8:$C$3000,"?*")),"")</f>
        <v>0</v>
      </c>
      <c r="E1699" s="174"/>
      <c r="F1699" s="174">
        <f>--ISNUMBER(IFERROR(SEARCH('Project Costing'!#REF!,Services!I1706,1),""))</f>
        <v>0</v>
      </c>
      <c r="G1699" s="174" t="str">
        <f>IF(F1699=1,COUNTIF($F$8:F1699,1),"")</f>
        <v/>
      </c>
      <c r="H1699" s="174"/>
      <c r="I1699" s="157">
        <f>IFERROR($H$8:INDEX($H$8:$H$3000,COUNTIF($H$8:$H$3000,"?*")),"")</f>
        <v>0</v>
      </c>
    </row>
    <row r="1700" spans="1:9" x14ac:dyDescent="0.25">
      <c r="A1700" s="174">
        <f>--ISNUMBER(IFERROR(SEARCH('Project Costing'!#REF!,Services!I1707,1),""))</f>
        <v>0</v>
      </c>
      <c r="B1700" s="174" t="str">
        <f>IF(A1700=1,COUNTIF($A$8:A1700,1),"")</f>
        <v/>
      </c>
      <c r="C1700" s="174"/>
      <c r="D1700" s="157">
        <f>IFERROR($C$8:INDEX($C$8:$C$3000,COUNTIF($C$8:$C$3000,"?*")),"")</f>
        <v>0</v>
      </c>
      <c r="E1700" s="174"/>
      <c r="F1700" s="174">
        <f>--ISNUMBER(IFERROR(SEARCH('Project Costing'!#REF!,Services!I1707,1),""))</f>
        <v>0</v>
      </c>
      <c r="G1700" s="174" t="str">
        <f>IF(F1700=1,COUNTIF($F$8:F1700,1),"")</f>
        <v/>
      </c>
      <c r="H1700" s="174"/>
      <c r="I1700" s="157">
        <f>IFERROR($H$8:INDEX($H$8:$H$3000,COUNTIF($H$8:$H$3000,"?*")),"")</f>
        <v>0</v>
      </c>
    </row>
    <row r="1701" spans="1:9" x14ac:dyDescent="0.25">
      <c r="A1701" s="174">
        <f>--ISNUMBER(IFERROR(SEARCH('Project Costing'!#REF!,Services!I1708,1),""))</f>
        <v>0</v>
      </c>
      <c r="B1701" s="174" t="str">
        <f>IF(A1701=1,COUNTIF($A$8:A1701,1),"")</f>
        <v/>
      </c>
      <c r="C1701" s="174"/>
      <c r="D1701" s="157">
        <f>IFERROR($C$8:INDEX($C$8:$C$3000,COUNTIF($C$8:$C$3000,"?*")),"")</f>
        <v>0</v>
      </c>
      <c r="E1701" s="174"/>
      <c r="F1701" s="174">
        <f>--ISNUMBER(IFERROR(SEARCH('Project Costing'!#REF!,Services!I1708,1),""))</f>
        <v>0</v>
      </c>
      <c r="G1701" s="174" t="str">
        <f>IF(F1701=1,COUNTIF($F$8:F1701,1),"")</f>
        <v/>
      </c>
      <c r="H1701" s="174"/>
      <c r="I1701" s="157">
        <f>IFERROR($H$8:INDEX($H$8:$H$3000,COUNTIF($H$8:$H$3000,"?*")),"")</f>
        <v>0</v>
      </c>
    </row>
    <row r="1702" spans="1:9" x14ac:dyDescent="0.25">
      <c r="A1702" s="174">
        <f>--ISNUMBER(IFERROR(SEARCH('Project Costing'!#REF!,Services!I1709,1),""))</f>
        <v>0</v>
      </c>
      <c r="B1702" s="174" t="str">
        <f>IF(A1702=1,COUNTIF($A$8:A1702,1),"")</f>
        <v/>
      </c>
      <c r="C1702" s="174"/>
      <c r="D1702" s="157">
        <f>IFERROR($C$8:INDEX($C$8:$C$3000,COUNTIF($C$8:$C$3000,"?*")),"")</f>
        <v>0</v>
      </c>
      <c r="E1702" s="174"/>
      <c r="F1702" s="174">
        <f>--ISNUMBER(IFERROR(SEARCH('Project Costing'!#REF!,Services!I1709,1),""))</f>
        <v>0</v>
      </c>
      <c r="G1702" s="174" t="str">
        <f>IF(F1702=1,COUNTIF($F$8:F1702,1),"")</f>
        <v/>
      </c>
      <c r="H1702" s="174"/>
      <c r="I1702" s="157">
        <f>IFERROR($H$8:INDEX($H$8:$H$3000,COUNTIF($H$8:$H$3000,"?*")),"")</f>
        <v>0</v>
      </c>
    </row>
    <row r="1703" spans="1:9" x14ac:dyDescent="0.25">
      <c r="A1703" s="174">
        <f>--ISNUMBER(IFERROR(SEARCH('Project Costing'!#REF!,Services!I1710,1),""))</f>
        <v>0</v>
      </c>
      <c r="B1703" s="174" t="str">
        <f>IF(A1703=1,COUNTIF($A$8:A1703,1),"")</f>
        <v/>
      </c>
      <c r="C1703" s="174"/>
      <c r="D1703" s="157">
        <f>IFERROR($C$8:INDEX($C$8:$C$3000,COUNTIF($C$8:$C$3000,"?*")),"")</f>
        <v>0</v>
      </c>
      <c r="E1703" s="174"/>
      <c r="F1703" s="174">
        <f>--ISNUMBER(IFERROR(SEARCH('Project Costing'!#REF!,Services!I1710,1),""))</f>
        <v>0</v>
      </c>
      <c r="G1703" s="174" t="str">
        <f>IF(F1703=1,COUNTIF($F$8:F1703,1),"")</f>
        <v/>
      </c>
      <c r="H1703" s="174"/>
      <c r="I1703" s="157">
        <f>IFERROR($H$8:INDEX($H$8:$H$3000,COUNTIF($H$8:$H$3000,"?*")),"")</f>
        <v>0</v>
      </c>
    </row>
    <row r="1704" spans="1:9" x14ac:dyDescent="0.25">
      <c r="A1704" s="174">
        <f>--ISNUMBER(IFERROR(SEARCH('Project Costing'!#REF!,Services!I1711,1),""))</f>
        <v>0</v>
      </c>
      <c r="B1704" s="174" t="str">
        <f>IF(A1704=1,COUNTIF($A$8:A1704,1),"")</f>
        <v/>
      </c>
      <c r="C1704" s="174"/>
      <c r="D1704" s="157">
        <f>IFERROR($C$8:INDEX($C$8:$C$3000,COUNTIF($C$8:$C$3000,"?*")),"")</f>
        <v>0</v>
      </c>
      <c r="E1704" s="174"/>
      <c r="F1704" s="174">
        <f>--ISNUMBER(IFERROR(SEARCH('Project Costing'!#REF!,Services!I1711,1),""))</f>
        <v>0</v>
      </c>
      <c r="G1704" s="174" t="str">
        <f>IF(F1704=1,COUNTIF($F$8:F1704,1),"")</f>
        <v/>
      </c>
      <c r="H1704" s="174"/>
      <c r="I1704" s="157">
        <f>IFERROR($H$8:INDEX($H$8:$H$3000,COUNTIF($H$8:$H$3000,"?*")),"")</f>
        <v>0</v>
      </c>
    </row>
    <row r="1705" spans="1:9" x14ac:dyDescent="0.25">
      <c r="A1705" s="174">
        <f>--ISNUMBER(IFERROR(SEARCH('Project Costing'!#REF!,Services!I1712,1),""))</f>
        <v>0</v>
      </c>
      <c r="B1705" s="174" t="str">
        <f>IF(A1705=1,COUNTIF($A$8:A1705,1),"")</f>
        <v/>
      </c>
      <c r="C1705" s="174"/>
      <c r="D1705" s="157">
        <f>IFERROR($C$8:INDEX($C$8:$C$3000,COUNTIF($C$8:$C$3000,"?*")),"")</f>
        <v>0</v>
      </c>
      <c r="E1705" s="174"/>
      <c r="F1705" s="174">
        <f>--ISNUMBER(IFERROR(SEARCH('Project Costing'!#REF!,Services!I1712,1),""))</f>
        <v>0</v>
      </c>
      <c r="G1705" s="174" t="str">
        <f>IF(F1705=1,COUNTIF($F$8:F1705,1),"")</f>
        <v/>
      </c>
      <c r="H1705" s="174"/>
      <c r="I1705" s="157">
        <f>IFERROR($H$8:INDEX($H$8:$H$3000,COUNTIF($H$8:$H$3000,"?*")),"")</f>
        <v>0</v>
      </c>
    </row>
    <row r="1706" spans="1:9" x14ac:dyDescent="0.25">
      <c r="A1706" s="174">
        <f>--ISNUMBER(IFERROR(SEARCH('Project Costing'!#REF!,Services!I1713,1),""))</f>
        <v>0</v>
      </c>
      <c r="B1706" s="174" t="str">
        <f>IF(A1706=1,COUNTIF($A$8:A1706,1),"")</f>
        <v/>
      </c>
      <c r="C1706" s="174"/>
      <c r="D1706" s="157">
        <f>IFERROR($C$8:INDEX($C$8:$C$3000,COUNTIF($C$8:$C$3000,"?*")),"")</f>
        <v>0</v>
      </c>
      <c r="E1706" s="174"/>
      <c r="F1706" s="174">
        <f>--ISNUMBER(IFERROR(SEARCH('Project Costing'!#REF!,Services!I1713,1),""))</f>
        <v>0</v>
      </c>
      <c r="G1706" s="174" t="str">
        <f>IF(F1706=1,COUNTIF($F$8:F1706,1),"")</f>
        <v/>
      </c>
      <c r="H1706" s="174"/>
      <c r="I1706" s="157">
        <f>IFERROR($H$8:INDEX($H$8:$H$3000,COUNTIF($H$8:$H$3000,"?*")),"")</f>
        <v>0</v>
      </c>
    </row>
    <row r="1707" spans="1:9" x14ac:dyDescent="0.25">
      <c r="A1707" s="174">
        <f>--ISNUMBER(IFERROR(SEARCH('Project Costing'!#REF!,Services!I1714,1),""))</f>
        <v>0</v>
      </c>
      <c r="B1707" s="174" t="str">
        <f>IF(A1707=1,COUNTIF($A$8:A1707,1),"")</f>
        <v/>
      </c>
      <c r="C1707" s="174"/>
      <c r="D1707" s="157">
        <f>IFERROR($C$8:INDEX($C$8:$C$3000,COUNTIF($C$8:$C$3000,"?*")),"")</f>
        <v>0</v>
      </c>
      <c r="E1707" s="174"/>
      <c r="F1707" s="174">
        <f>--ISNUMBER(IFERROR(SEARCH('Project Costing'!#REF!,Services!I1714,1),""))</f>
        <v>0</v>
      </c>
      <c r="G1707" s="174" t="str">
        <f>IF(F1707=1,COUNTIF($F$8:F1707,1),"")</f>
        <v/>
      </c>
      <c r="H1707" s="174"/>
      <c r="I1707" s="157">
        <f>IFERROR($H$8:INDEX($H$8:$H$3000,COUNTIF($H$8:$H$3000,"?*")),"")</f>
        <v>0</v>
      </c>
    </row>
    <row r="1708" spans="1:9" x14ac:dyDescent="0.25">
      <c r="A1708" s="174">
        <f>--ISNUMBER(IFERROR(SEARCH('Project Costing'!#REF!,Services!I1715,1),""))</f>
        <v>0</v>
      </c>
      <c r="B1708" s="174" t="str">
        <f>IF(A1708=1,COUNTIF($A$8:A1708,1),"")</f>
        <v/>
      </c>
      <c r="C1708" s="174"/>
      <c r="D1708" s="157">
        <f>IFERROR($C$8:INDEX($C$8:$C$3000,COUNTIF($C$8:$C$3000,"?*")),"")</f>
        <v>0</v>
      </c>
      <c r="E1708" s="174"/>
      <c r="F1708" s="174">
        <f>--ISNUMBER(IFERROR(SEARCH('Project Costing'!#REF!,Services!I1715,1),""))</f>
        <v>0</v>
      </c>
      <c r="G1708" s="174" t="str">
        <f>IF(F1708=1,COUNTIF($F$8:F1708,1),"")</f>
        <v/>
      </c>
      <c r="H1708" s="174"/>
      <c r="I1708" s="157">
        <f>IFERROR($H$8:INDEX($H$8:$H$3000,COUNTIF($H$8:$H$3000,"?*")),"")</f>
        <v>0</v>
      </c>
    </row>
    <row r="1709" spans="1:9" x14ac:dyDescent="0.25">
      <c r="A1709" s="174">
        <f>--ISNUMBER(IFERROR(SEARCH('Project Costing'!#REF!,Services!I1716,1),""))</f>
        <v>0</v>
      </c>
      <c r="B1709" s="174" t="str">
        <f>IF(A1709=1,COUNTIF($A$8:A1709,1),"")</f>
        <v/>
      </c>
      <c r="C1709" s="174"/>
      <c r="D1709" s="157">
        <f>IFERROR($C$8:INDEX($C$8:$C$3000,COUNTIF($C$8:$C$3000,"?*")),"")</f>
        <v>0</v>
      </c>
      <c r="E1709" s="174"/>
      <c r="F1709" s="174">
        <f>--ISNUMBER(IFERROR(SEARCH('Project Costing'!#REF!,Services!I1716,1),""))</f>
        <v>0</v>
      </c>
      <c r="G1709" s="174" t="str">
        <f>IF(F1709=1,COUNTIF($F$8:F1709,1),"")</f>
        <v/>
      </c>
      <c r="H1709" s="174"/>
      <c r="I1709" s="157">
        <f>IFERROR($H$8:INDEX($H$8:$H$3000,COUNTIF($H$8:$H$3000,"?*")),"")</f>
        <v>0</v>
      </c>
    </row>
    <row r="1710" spans="1:9" x14ac:dyDescent="0.25">
      <c r="A1710" s="174">
        <f>--ISNUMBER(IFERROR(SEARCH('Project Costing'!#REF!,Services!I1717,1),""))</f>
        <v>0</v>
      </c>
      <c r="B1710" s="174" t="str">
        <f>IF(A1710=1,COUNTIF($A$8:A1710,1),"")</f>
        <v/>
      </c>
      <c r="C1710" s="174"/>
      <c r="D1710" s="157">
        <f>IFERROR($C$8:INDEX($C$8:$C$3000,COUNTIF($C$8:$C$3000,"?*")),"")</f>
        <v>0</v>
      </c>
      <c r="E1710" s="174"/>
      <c r="F1710" s="174">
        <f>--ISNUMBER(IFERROR(SEARCH('Project Costing'!#REF!,Services!I1717,1),""))</f>
        <v>0</v>
      </c>
      <c r="G1710" s="174" t="str">
        <f>IF(F1710=1,COUNTIF($F$8:F1710,1),"")</f>
        <v/>
      </c>
      <c r="H1710" s="174"/>
      <c r="I1710" s="157">
        <f>IFERROR($H$8:INDEX($H$8:$H$3000,COUNTIF($H$8:$H$3000,"?*")),"")</f>
        <v>0</v>
      </c>
    </row>
    <row r="1711" spans="1:9" x14ac:dyDescent="0.25">
      <c r="A1711" s="174">
        <f>--ISNUMBER(IFERROR(SEARCH('Project Costing'!#REF!,Services!I1718,1),""))</f>
        <v>0</v>
      </c>
      <c r="B1711" s="174" t="str">
        <f>IF(A1711=1,COUNTIF($A$8:A1711,1),"")</f>
        <v/>
      </c>
      <c r="C1711" s="174"/>
      <c r="D1711" s="157">
        <f>IFERROR($C$8:INDEX($C$8:$C$3000,COUNTIF($C$8:$C$3000,"?*")),"")</f>
        <v>0</v>
      </c>
      <c r="E1711" s="174"/>
      <c r="F1711" s="174">
        <f>--ISNUMBER(IFERROR(SEARCH('Project Costing'!#REF!,Services!I1718,1),""))</f>
        <v>0</v>
      </c>
      <c r="G1711" s="174" t="str">
        <f>IF(F1711=1,COUNTIF($F$8:F1711,1),"")</f>
        <v/>
      </c>
      <c r="H1711" s="174"/>
      <c r="I1711" s="157">
        <f>IFERROR($H$8:INDEX($H$8:$H$3000,COUNTIF($H$8:$H$3000,"?*")),"")</f>
        <v>0</v>
      </c>
    </row>
    <row r="1712" spans="1:9" x14ac:dyDescent="0.25">
      <c r="A1712" s="174">
        <f>--ISNUMBER(IFERROR(SEARCH('Project Costing'!#REF!,Services!I1719,1),""))</f>
        <v>0</v>
      </c>
      <c r="B1712" s="174" t="str">
        <f>IF(A1712=1,COUNTIF($A$8:A1712,1),"")</f>
        <v/>
      </c>
      <c r="C1712" s="174"/>
      <c r="D1712" s="157">
        <f>IFERROR($C$8:INDEX($C$8:$C$3000,COUNTIF($C$8:$C$3000,"?*")),"")</f>
        <v>0</v>
      </c>
      <c r="E1712" s="174"/>
      <c r="F1712" s="174">
        <f>--ISNUMBER(IFERROR(SEARCH('Project Costing'!#REF!,Services!I1719,1),""))</f>
        <v>0</v>
      </c>
      <c r="G1712" s="174" t="str">
        <f>IF(F1712=1,COUNTIF($F$8:F1712,1),"")</f>
        <v/>
      </c>
      <c r="H1712" s="174"/>
      <c r="I1712" s="157">
        <f>IFERROR($H$8:INDEX($H$8:$H$3000,COUNTIF($H$8:$H$3000,"?*")),"")</f>
        <v>0</v>
      </c>
    </row>
    <row r="1713" spans="1:9" x14ac:dyDescent="0.25">
      <c r="A1713" s="174">
        <f>--ISNUMBER(IFERROR(SEARCH('Project Costing'!#REF!,Services!I1720,1),""))</f>
        <v>0</v>
      </c>
      <c r="B1713" s="174" t="str">
        <f>IF(A1713=1,COUNTIF($A$8:A1713,1),"")</f>
        <v/>
      </c>
      <c r="C1713" s="174"/>
      <c r="D1713" s="157">
        <f>IFERROR($C$8:INDEX($C$8:$C$3000,COUNTIF($C$8:$C$3000,"?*")),"")</f>
        <v>0</v>
      </c>
      <c r="E1713" s="174"/>
      <c r="F1713" s="174">
        <f>--ISNUMBER(IFERROR(SEARCH('Project Costing'!#REF!,Services!I1720,1),""))</f>
        <v>0</v>
      </c>
      <c r="G1713" s="174" t="str">
        <f>IF(F1713=1,COUNTIF($F$8:F1713,1),"")</f>
        <v/>
      </c>
      <c r="H1713" s="174"/>
      <c r="I1713" s="157">
        <f>IFERROR($H$8:INDEX($H$8:$H$3000,COUNTIF($H$8:$H$3000,"?*")),"")</f>
        <v>0</v>
      </c>
    </row>
    <row r="1714" spans="1:9" x14ac:dyDescent="0.25">
      <c r="A1714" s="174">
        <f>--ISNUMBER(IFERROR(SEARCH('Project Costing'!#REF!,Services!I1721,1),""))</f>
        <v>0</v>
      </c>
      <c r="B1714" s="174" t="str">
        <f>IF(A1714=1,COUNTIF($A$8:A1714,1),"")</f>
        <v/>
      </c>
      <c r="C1714" s="174"/>
      <c r="D1714" s="157">
        <f>IFERROR($C$8:INDEX($C$8:$C$3000,COUNTIF($C$8:$C$3000,"?*")),"")</f>
        <v>0</v>
      </c>
      <c r="E1714" s="174"/>
      <c r="F1714" s="174">
        <f>--ISNUMBER(IFERROR(SEARCH('Project Costing'!#REF!,Services!I1721,1),""))</f>
        <v>0</v>
      </c>
      <c r="G1714" s="174" t="str">
        <f>IF(F1714=1,COUNTIF($F$8:F1714,1),"")</f>
        <v/>
      </c>
      <c r="H1714" s="174"/>
      <c r="I1714" s="157">
        <f>IFERROR($H$8:INDEX($H$8:$H$3000,COUNTIF($H$8:$H$3000,"?*")),"")</f>
        <v>0</v>
      </c>
    </row>
    <row r="1715" spans="1:9" x14ac:dyDescent="0.25">
      <c r="A1715" s="174">
        <f>--ISNUMBER(IFERROR(SEARCH('Project Costing'!#REF!,Services!I1722,1),""))</f>
        <v>0</v>
      </c>
      <c r="B1715" s="174" t="str">
        <f>IF(A1715=1,COUNTIF($A$8:A1715,1),"")</f>
        <v/>
      </c>
      <c r="C1715" s="174"/>
      <c r="D1715" s="157">
        <f>IFERROR($C$8:INDEX($C$8:$C$3000,COUNTIF($C$8:$C$3000,"?*")),"")</f>
        <v>0</v>
      </c>
      <c r="E1715" s="174"/>
      <c r="F1715" s="174">
        <f>--ISNUMBER(IFERROR(SEARCH('Project Costing'!#REF!,Services!I1722,1),""))</f>
        <v>0</v>
      </c>
      <c r="G1715" s="174" t="str">
        <f>IF(F1715=1,COUNTIF($F$8:F1715,1),"")</f>
        <v/>
      </c>
      <c r="H1715" s="174"/>
      <c r="I1715" s="157">
        <f>IFERROR($H$8:INDEX($H$8:$H$3000,COUNTIF($H$8:$H$3000,"?*")),"")</f>
        <v>0</v>
      </c>
    </row>
    <row r="1716" spans="1:9" x14ac:dyDescent="0.25">
      <c r="A1716" s="174">
        <f>--ISNUMBER(IFERROR(SEARCH('Project Costing'!#REF!,Services!I1723,1),""))</f>
        <v>0</v>
      </c>
      <c r="B1716" s="174" t="str">
        <f>IF(A1716=1,COUNTIF($A$8:A1716,1),"")</f>
        <v/>
      </c>
      <c r="C1716" s="174"/>
      <c r="D1716" s="157">
        <f>IFERROR($C$8:INDEX($C$8:$C$3000,COUNTIF($C$8:$C$3000,"?*")),"")</f>
        <v>0</v>
      </c>
      <c r="E1716" s="174"/>
      <c r="F1716" s="174">
        <f>--ISNUMBER(IFERROR(SEARCH('Project Costing'!#REF!,Services!I1723,1),""))</f>
        <v>0</v>
      </c>
      <c r="G1716" s="174" t="str">
        <f>IF(F1716=1,COUNTIF($F$8:F1716,1),"")</f>
        <v/>
      </c>
      <c r="H1716" s="174"/>
      <c r="I1716" s="157">
        <f>IFERROR($H$8:INDEX($H$8:$H$3000,COUNTIF($H$8:$H$3000,"?*")),"")</f>
        <v>0</v>
      </c>
    </row>
    <row r="1717" spans="1:9" x14ac:dyDescent="0.25">
      <c r="A1717" s="174">
        <f>--ISNUMBER(IFERROR(SEARCH('Project Costing'!#REF!,Services!I1724,1),""))</f>
        <v>0</v>
      </c>
      <c r="B1717" s="174" t="str">
        <f>IF(A1717=1,COUNTIF($A$8:A1717,1),"")</f>
        <v/>
      </c>
      <c r="C1717" s="174"/>
      <c r="D1717" s="157">
        <f>IFERROR($C$8:INDEX($C$8:$C$3000,COUNTIF($C$8:$C$3000,"?*")),"")</f>
        <v>0</v>
      </c>
      <c r="E1717" s="174"/>
      <c r="F1717" s="174">
        <f>--ISNUMBER(IFERROR(SEARCH('Project Costing'!#REF!,Services!I1724,1),""))</f>
        <v>0</v>
      </c>
      <c r="G1717" s="174" t="str">
        <f>IF(F1717=1,COUNTIF($F$8:F1717,1),"")</f>
        <v/>
      </c>
      <c r="H1717" s="174"/>
      <c r="I1717" s="157">
        <f>IFERROR($H$8:INDEX($H$8:$H$3000,COUNTIF($H$8:$H$3000,"?*")),"")</f>
        <v>0</v>
      </c>
    </row>
    <row r="1718" spans="1:9" x14ac:dyDescent="0.25">
      <c r="A1718" s="174">
        <f>--ISNUMBER(IFERROR(SEARCH('Project Costing'!#REF!,Services!I1725,1),""))</f>
        <v>0</v>
      </c>
      <c r="B1718" s="174" t="str">
        <f>IF(A1718=1,COUNTIF($A$8:A1718,1),"")</f>
        <v/>
      </c>
      <c r="C1718" s="174"/>
      <c r="D1718" s="157">
        <f>IFERROR($C$8:INDEX($C$8:$C$3000,COUNTIF($C$8:$C$3000,"?*")),"")</f>
        <v>0</v>
      </c>
      <c r="E1718" s="174"/>
      <c r="F1718" s="174">
        <f>--ISNUMBER(IFERROR(SEARCH('Project Costing'!#REF!,Services!I1725,1),""))</f>
        <v>0</v>
      </c>
      <c r="G1718" s="174" t="str">
        <f>IF(F1718=1,COUNTIF($F$8:F1718,1),"")</f>
        <v/>
      </c>
      <c r="H1718" s="174"/>
      <c r="I1718" s="157">
        <f>IFERROR($H$8:INDEX($H$8:$H$3000,COUNTIF($H$8:$H$3000,"?*")),"")</f>
        <v>0</v>
      </c>
    </row>
    <row r="1719" spans="1:9" x14ac:dyDescent="0.25">
      <c r="A1719" s="174">
        <f>--ISNUMBER(IFERROR(SEARCH('Project Costing'!#REF!,Services!I1726,1),""))</f>
        <v>0</v>
      </c>
      <c r="B1719" s="174" t="str">
        <f>IF(A1719=1,COUNTIF($A$8:A1719,1),"")</f>
        <v/>
      </c>
      <c r="C1719" s="174"/>
      <c r="D1719" s="157">
        <f>IFERROR($C$8:INDEX($C$8:$C$3000,COUNTIF($C$8:$C$3000,"?*")),"")</f>
        <v>0</v>
      </c>
      <c r="E1719" s="174"/>
      <c r="F1719" s="174">
        <f>--ISNUMBER(IFERROR(SEARCH('Project Costing'!#REF!,Services!I1726,1),""))</f>
        <v>0</v>
      </c>
      <c r="G1719" s="174" t="str">
        <f>IF(F1719=1,COUNTIF($F$8:F1719,1),"")</f>
        <v/>
      </c>
      <c r="H1719" s="174"/>
      <c r="I1719" s="157">
        <f>IFERROR($H$8:INDEX($H$8:$H$3000,COUNTIF($H$8:$H$3000,"?*")),"")</f>
        <v>0</v>
      </c>
    </row>
    <row r="1720" spans="1:9" x14ac:dyDescent="0.25">
      <c r="A1720" s="174">
        <f>--ISNUMBER(IFERROR(SEARCH('Project Costing'!#REF!,Services!I1727,1),""))</f>
        <v>0</v>
      </c>
      <c r="B1720" s="174" t="str">
        <f>IF(A1720=1,COUNTIF($A$8:A1720,1),"")</f>
        <v/>
      </c>
      <c r="C1720" s="174"/>
      <c r="D1720" s="157">
        <f>IFERROR($C$8:INDEX($C$8:$C$3000,COUNTIF($C$8:$C$3000,"?*")),"")</f>
        <v>0</v>
      </c>
      <c r="E1720" s="174"/>
      <c r="F1720" s="174">
        <f>--ISNUMBER(IFERROR(SEARCH('Project Costing'!#REF!,Services!I1727,1),""))</f>
        <v>0</v>
      </c>
      <c r="G1720" s="174" t="str">
        <f>IF(F1720=1,COUNTIF($F$8:F1720,1),"")</f>
        <v/>
      </c>
      <c r="H1720" s="174"/>
      <c r="I1720" s="157">
        <f>IFERROR($H$8:INDEX($H$8:$H$3000,COUNTIF($H$8:$H$3000,"?*")),"")</f>
        <v>0</v>
      </c>
    </row>
    <row r="1721" spans="1:9" x14ac:dyDescent="0.25">
      <c r="A1721" s="174">
        <f>--ISNUMBER(IFERROR(SEARCH('Project Costing'!#REF!,Services!I1728,1),""))</f>
        <v>0</v>
      </c>
      <c r="B1721" s="174" t="str">
        <f>IF(A1721=1,COUNTIF($A$8:A1721,1),"")</f>
        <v/>
      </c>
      <c r="C1721" s="174"/>
      <c r="D1721" s="157">
        <f>IFERROR($C$8:INDEX($C$8:$C$3000,COUNTIF($C$8:$C$3000,"?*")),"")</f>
        <v>0</v>
      </c>
      <c r="E1721" s="174"/>
      <c r="F1721" s="174">
        <f>--ISNUMBER(IFERROR(SEARCH('Project Costing'!#REF!,Services!I1728,1),""))</f>
        <v>0</v>
      </c>
      <c r="G1721" s="174" t="str">
        <f>IF(F1721=1,COUNTIF($F$8:F1721,1),"")</f>
        <v/>
      </c>
      <c r="H1721" s="174"/>
      <c r="I1721" s="157">
        <f>IFERROR($H$8:INDEX($H$8:$H$3000,COUNTIF($H$8:$H$3000,"?*")),"")</f>
        <v>0</v>
      </c>
    </row>
    <row r="1722" spans="1:9" x14ac:dyDescent="0.25">
      <c r="A1722" s="174">
        <f>--ISNUMBER(IFERROR(SEARCH('Project Costing'!#REF!,Services!I1729,1),""))</f>
        <v>0</v>
      </c>
      <c r="B1722" s="174" t="str">
        <f>IF(A1722=1,COUNTIF($A$8:A1722,1),"")</f>
        <v/>
      </c>
      <c r="C1722" s="174"/>
      <c r="D1722" s="157">
        <f>IFERROR($C$8:INDEX($C$8:$C$3000,COUNTIF($C$8:$C$3000,"?*")),"")</f>
        <v>0</v>
      </c>
      <c r="E1722" s="174"/>
      <c r="F1722" s="174">
        <f>--ISNUMBER(IFERROR(SEARCH('Project Costing'!#REF!,Services!I1729,1),""))</f>
        <v>0</v>
      </c>
      <c r="G1722" s="174" t="str">
        <f>IF(F1722=1,COUNTIF($F$8:F1722,1),"")</f>
        <v/>
      </c>
      <c r="H1722" s="174"/>
      <c r="I1722" s="157">
        <f>IFERROR($H$8:INDEX($H$8:$H$3000,COUNTIF($H$8:$H$3000,"?*")),"")</f>
        <v>0</v>
      </c>
    </row>
    <row r="1723" spans="1:9" x14ac:dyDescent="0.25">
      <c r="A1723" s="174">
        <f>--ISNUMBER(IFERROR(SEARCH('Project Costing'!#REF!,Services!I1730,1),""))</f>
        <v>0</v>
      </c>
      <c r="B1723" s="174" t="str">
        <f>IF(A1723=1,COUNTIF($A$8:A1723,1),"")</f>
        <v/>
      </c>
      <c r="C1723" s="174"/>
      <c r="D1723" s="157">
        <f>IFERROR($C$8:INDEX($C$8:$C$3000,COUNTIF($C$8:$C$3000,"?*")),"")</f>
        <v>0</v>
      </c>
      <c r="E1723" s="174"/>
      <c r="F1723" s="174">
        <f>--ISNUMBER(IFERROR(SEARCH('Project Costing'!#REF!,Services!I1730,1),""))</f>
        <v>0</v>
      </c>
      <c r="G1723" s="174" t="str">
        <f>IF(F1723=1,COUNTIF($F$8:F1723,1),"")</f>
        <v/>
      </c>
      <c r="H1723" s="174"/>
      <c r="I1723" s="157">
        <f>IFERROR($H$8:INDEX($H$8:$H$3000,COUNTIF($H$8:$H$3000,"?*")),"")</f>
        <v>0</v>
      </c>
    </row>
    <row r="1724" spans="1:9" x14ac:dyDescent="0.25">
      <c r="A1724" s="174">
        <f>--ISNUMBER(IFERROR(SEARCH('Project Costing'!#REF!,Services!I1731,1),""))</f>
        <v>0</v>
      </c>
      <c r="B1724" s="174" t="str">
        <f>IF(A1724=1,COUNTIF($A$8:A1724,1),"")</f>
        <v/>
      </c>
      <c r="C1724" s="174"/>
      <c r="D1724" s="157">
        <f>IFERROR($C$8:INDEX($C$8:$C$3000,COUNTIF($C$8:$C$3000,"?*")),"")</f>
        <v>0</v>
      </c>
      <c r="E1724" s="174"/>
      <c r="F1724" s="174">
        <f>--ISNUMBER(IFERROR(SEARCH('Project Costing'!#REF!,Services!I1731,1),""))</f>
        <v>0</v>
      </c>
      <c r="G1724" s="174" t="str">
        <f>IF(F1724=1,COUNTIF($F$8:F1724,1),"")</f>
        <v/>
      </c>
      <c r="H1724" s="174"/>
      <c r="I1724" s="157">
        <f>IFERROR($H$8:INDEX($H$8:$H$3000,COUNTIF($H$8:$H$3000,"?*")),"")</f>
        <v>0</v>
      </c>
    </row>
    <row r="1725" spans="1:9" x14ac:dyDescent="0.25">
      <c r="A1725" s="174">
        <f>--ISNUMBER(IFERROR(SEARCH('Project Costing'!#REF!,Services!I1732,1),""))</f>
        <v>0</v>
      </c>
      <c r="B1725" s="174" t="str">
        <f>IF(A1725=1,COUNTIF($A$8:A1725,1),"")</f>
        <v/>
      </c>
      <c r="C1725" s="174"/>
      <c r="D1725" s="157">
        <f>IFERROR($C$8:INDEX($C$8:$C$3000,COUNTIF($C$8:$C$3000,"?*")),"")</f>
        <v>0</v>
      </c>
      <c r="E1725" s="174"/>
      <c r="F1725" s="174">
        <f>--ISNUMBER(IFERROR(SEARCH('Project Costing'!#REF!,Services!I1732,1),""))</f>
        <v>0</v>
      </c>
      <c r="G1725" s="174" t="str">
        <f>IF(F1725=1,COUNTIF($F$8:F1725,1),"")</f>
        <v/>
      </c>
      <c r="H1725" s="174"/>
      <c r="I1725" s="157">
        <f>IFERROR($H$8:INDEX($H$8:$H$3000,COUNTIF($H$8:$H$3000,"?*")),"")</f>
        <v>0</v>
      </c>
    </row>
    <row r="1726" spans="1:9" x14ac:dyDescent="0.25">
      <c r="A1726" s="174">
        <f>--ISNUMBER(IFERROR(SEARCH('Project Costing'!#REF!,Services!I1733,1),""))</f>
        <v>0</v>
      </c>
      <c r="B1726" s="174" t="str">
        <f>IF(A1726=1,COUNTIF($A$8:A1726,1),"")</f>
        <v/>
      </c>
      <c r="C1726" s="174"/>
      <c r="D1726" s="157">
        <f>IFERROR($C$8:INDEX($C$8:$C$3000,COUNTIF($C$8:$C$3000,"?*")),"")</f>
        <v>0</v>
      </c>
      <c r="E1726" s="174"/>
      <c r="F1726" s="174">
        <f>--ISNUMBER(IFERROR(SEARCH('Project Costing'!#REF!,Services!I1733,1),""))</f>
        <v>0</v>
      </c>
      <c r="G1726" s="174" t="str">
        <f>IF(F1726=1,COUNTIF($F$8:F1726,1),"")</f>
        <v/>
      </c>
      <c r="H1726" s="174"/>
      <c r="I1726" s="157">
        <f>IFERROR($H$8:INDEX($H$8:$H$3000,COUNTIF($H$8:$H$3000,"?*")),"")</f>
        <v>0</v>
      </c>
    </row>
    <row r="1727" spans="1:9" x14ac:dyDescent="0.25">
      <c r="A1727" s="174">
        <f>--ISNUMBER(IFERROR(SEARCH('Project Costing'!#REF!,Services!I1734,1),""))</f>
        <v>0</v>
      </c>
      <c r="B1727" s="174" t="str">
        <f>IF(A1727=1,COUNTIF($A$8:A1727,1),"")</f>
        <v/>
      </c>
      <c r="C1727" s="174"/>
      <c r="D1727" s="157">
        <f>IFERROR($C$8:INDEX($C$8:$C$3000,COUNTIF($C$8:$C$3000,"?*")),"")</f>
        <v>0</v>
      </c>
      <c r="E1727" s="174"/>
      <c r="F1727" s="174">
        <f>--ISNUMBER(IFERROR(SEARCH('Project Costing'!#REF!,Services!I1734,1),""))</f>
        <v>0</v>
      </c>
      <c r="G1727" s="174" t="str">
        <f>IF(F1727=1,COUNTIF($F$8:F1727,1),"")</f>
        <v/>
      </c>
      <c r="H1727" s="174"/>
      <c r="I1727" s="157">
        <f>IFERROR($H$8:INDEX($H$8:$H$3000,COUNTIF($H$8:$H$3000,"?*")),"")</f>
        <v>0</v>
      </c>
    </row>
    <row r="1728" spans="1:9" x14ac:dyDescent="0.25">
      <c r="A1728" s="174">
        <f>--ISNUMBER(IFERROR(SEARCH('Project Costing'!#REF!,Services!I1735,1),""))</f>
        <v>0</v>
      </c>
      <c r="B1728" s="174" t="str">
        <f>IF(A1728=1,COUNTIF($A$8:A1728,1),"")</f>
        <v/>
      </c>
      <c r="C1728" s="174"/>
      <c r="D1728" s="157">
        <f>IFERROR($C$8:INDEX($C$8:$C$3000,COUNTIF($C$8:$C$3000,"?*")),"")</f>
        <v>0</v>
      </c>
      <c r="E1728" s="174"/>
      <c r="F1728" s="174">
        <f>--ISNUMBER(IFERROR(SEARCH('Project Costing'!#REF!,Services!I1735,1),""))</f>
        <v>0</v>
      </c>
      <c r="G1728" s="174" t="str">
        <f>IF(F1728=1,COUNTIF($F$8:F1728,1),"")</f>
        <v/>
      </c>
      <c r="H1728" s="174"/>
      <c r="I1728" s="157">
        <f>IFERROR($H$8:INDEX($H$8:$H$3000,COUNTIF($H$8:$H$3000,"?*")),"")</f>
        <v>0</v>
      </c>
    </row>
    <row r="1729" spans="1:9" x14ac:dyDescent="0.25">
      <c r="A1729" s="174">
        <f>--ISNUMBER(IFERROR(SEARCH('Project Costing'!#REF!,Services!I1736,1),""))</f>
        <v>0</v>
      </c>
      <c r="B1729" s="174" t="str">
        <f>IF(A1729=1,COUNTIF($A$8:A1729,1),"")</f>
        <v/>
      </c>
      <c r="C1729" s="174"/>
      <c r="D1729" s="157">
        <f>IFERROR($C$8:INDEX($C$8:$C$3000,COUNTIF($C$8:$C$3000,"?*")),"")</f>
        <v>0</v>
      </c>
      <c r="E1729" s="174"/>
      <c r="F1729" s="174">
        <f>--ISNUMBER(IFERROR(SEARCH('Project Costing'!#REF!,Services!I1736,1),""))</f>
        <v>0</v>
      </c>
      <c r="G1729" s="174" t="str">
        <f>IF(F1729=1,COUNTIF($F$8:F1729,1),"")</f>
        <v/>
      </c>
      <c r="H1729" s="174"/>
      <c r="I1729" s="157">
        <f>IFERROR($H$8:INDEX($H$8:$H$3000,COUNTIF($H$8:$H$3000,"?*")),"")</f>
        <v>0</v>
      </c>
    </row>
    <row r="1730" spans="1:9" x14ac:dyDescent="0.25">
      <c r="A1730" s="174">
        <f>--ISNUMBER(IFERROR(SEARCH('Project Costing'!#REF!,Services!I1737,1),""))</f>
        <v>0</v>
      </c>
      <c r="B1730" s="174" t="str">
        <f>IF(A1730=1,COUNTIF($A$8:A1730,1),"")</f>
        <v/>
      </c>
      <c r="C1730" s="174"/>
      <c r="D1730" s="157">
        <f>IFERROR($C$8:INDEX($C$8:$C$3000,COUNTIF($C$8:$C$3000,"?*")),"")</f>
        <v>0</v>
      </c>
      <c r="E1730" s="174"/>
      <c r="F1730" s="174">
        <f>--ISNUMBER(IFERROR(SEARCH('Project Costing'!#REF!,Services!I1737,1),""))</f>
        <v>0</v>
      </c>
      <c r="G1730" s="174" t="str">
        <f>IF(F1730=1,COUNTIF($F$8:F1730,1),"")</f>
        <v/>
      </c>
      <c r="H1730" s="174"/>
      <c r="I1730" s="157">
        <f>IFERROR($H$8:INDEX($H$8:$H$3000,COUNTIF($H$8:$H$3000,"?*")),"")</f>
        <v>0</v>
      </c>
    </row>
    <row r="1731" spans="1:9" x14ac:dyDescent="0.25">
      <c r="A1731" s="174">
        <f>--ISNUMBER(IFERROR(SEARCH('Project Costing'!#REF!,Services!I1738,1),""))</f>
        <v>0</v>
      </c>
      <c r="B1731" s="174" t="str">
        <f>IF(A1731=1,COUNTIF($A$8:A1731,1),"")</f>
        <v/>
      </c>
      <c r="C1731" s="174"/>
      <c r="D1731" s="157">
        <f>IFERROR($C$8:INDEX($C$8:$C$3000,COUNTIF($C$8:$C$3000,"?*")),"")</f>
        <v>0</v>
      </c>
      <c r="E1731" s="174"/>
      <c r="F1731" s="174">
        <f>--ISNUMBER(IFERROR(SEARCH('Project Costing'!#REF!,Services!I1738,1),""))</f>
        <v>0</v>
      </c>
      <c r="G1731" s="174" t="str">
        <f>IF(F1731=1,COUNTIF($F$8:F1731,1),"")</f>
        <v/>
      </c>
      <c r="H1731" s="174"/>
      <c r="I1731" s="157">
        <f>IFERROR($H$8:INDEX($H$8:$H$3000,COUNTIF($H$8:$H$3000,"?*")),"")</f>
        <v>0</v>
      </c>
    </row>
    <row r="1732" spans="1:9" x14ac:dyDescent="0.25">
      <c r="A1732" s="174">
        <f>--ISNUMBER(IFERROR(SEARCH('Project Costing'!#REF!,Services!I1739,1),""))</f>
        <v>0</v>
      </c>
      <c r="B1732" s="174" t="str">
        <f>IF(A1732=1,COUNTIF($A$8:A1732,1),"")</f>
        <v/>
      </c>
      <c r="C1732" s="174"/>
      <c r="D1732" s="157">
        <f>IFERROR($C$8:INDEX($C$8:$C$3000,COUNTIF($C$8:$C$3000,"?*")),"")</f>
        <v>0</v>
      </c>
      <c r="E1732" s="174"/>
      <c r="F1732" s="174">
        <f>--ISNUMBER(IFERROR(SEARCH('Project Costing'!#REF!,Services!I1739,1),""))</f>
        <v>0</v>
      </c>
      <c r="G1732" s="174" t="str">
        <f>IF(F1732=1,COUNTIF($F$8:F1732,1),"")</f>
        <v/>
      </c>
      <c r="H1732" s="174"/>
      <c r="I1732" s="157">
        <f>IFERROR($H$8:INDEX($H$8:$H$3000,COUNTIF($H$8:$H$3000,"?*")),"")</f>
        <v>0</v>
      </c>
    </row>
    <row r="1733" spans="1:9" x14ac:dyDescent="0.25">
      <c r="A1733" s="174">
        <f>--ISNUMBER(IFERROR(SEARCH('Project Costing'!#REF!,Services!I1740,1),""))</f>
        <v>0</v>
      </c>
      <c r="B1733" s="174" t="str">
        <f>IF(A1733=1,COUNTIF($A$8:A1733,1),"")</f>
        <v/>
      </c>
      <c r="C1733" s="174"/>
      <c r="D1733" s="157">
        <f>IFERROR($C$8:INDEX($C$8:$C$3000,COUNTIF($C$8:$C$3000,"?*")),"")</f>
        <v>0</v>
      </c>
      <c r="E1733" s="174"/>
      <c r="F1733" s="174">
        <f>--ISNUMBER(IFERROR(SEARCH('Project Costing'!#REF!,Services!I1740,1),""))</f>
        <v>0</v>
      </c>
      <c r="G1733" s="174" t="str">
        <f>IF(F1733=1,COUNTIF($F$8:F1733,1),"")</f>
        <v/>
      </c>
      <c r="H1733" s="174"/>
      <c r="I1733" s="157">
        <f>IFERROR($H$8:INDEX($H$8:$H$3000,COUNTIF($H$8:$H$3000,"?*")),"")</f>
        <v>0</v>
      </c>
    </row>
    <row r="1734" spans="1:9" x14ac:dyDescent="0.25">
      <c r="A1734" s="174">
        <f>--ISNUMBER(IFERROR(SEARCH('Project Costing'!#REF!,Services!I1741,1),""))</f>
        <v>0</v>
      </c>
      <c r="B1734" s="174" t="str">
        <f>IF(A1734=1,COUNTIF($A$8:A1734,1),"")</f>
        <v/>
      </c>
      <c r="C1734" s="174"/>
      <c r="D1734" s="157">
        <f>IFERROR($C$8:INDEX($C$8:$C$3000,COUNTIF($C$8:$C$3000,"?*")),"")</f>
        <v>0</v>
      </c>
      <c r="E1734" s="174"/>
      <c r="F1734" s="174">
        <f>--ISNUMBER(IFERROR(SEARCH('Project Costing'!#REF!,Services!I1741,1),""))</f>
        <v>0</v>
      </c>
      <c r="G1734" s="174" t="str">
        <f>IF(F1734=1,COUNTIF($F$8:F1734,1),"")</f>
        <v/>
      </c>
      <c r="H1734" s="174"/>
      <c r="I1734" s="157">
        <f>IFERROR($H$8:INDEX($H$8:$H$3000,COUNTIF($H$8:$H$3000,"?*")),"")</f>
        <v>0</v>
      </c>
    </row>
    <row r="1735" spans="1:9" x14ac:dyDescent="0.25">
      <c r="A1735" s="174">
        <f>--ISNUMBER(IFERROR(SEARCH('Project Costing'!#REF!,Services!I1742,1),""))</f>
        <v>0</v>
      </c>
      <c r="B1735" s="174" t="str">
        <f>IF(A1735=1,COUNTIF($A$8:A1735,1),"")</f>
        <v/>
      </c>
      <c r="C1735" s="174"/>
      <c r="D1735" s="157">
        <f>IFERROR($C$8:INDEX($C$8:$C$3000,COUNTIF($C$8:$C$3000,"?*")),"")</f>
        <v>0</v>
      </c>
      <c r="E1735" s="174"/>
      <c r="F1735" s="174">
        <f>--ISNUMBER(IFERROR(SEARCH('Project Costing'!#REF!,Services!I1742,1),""))</f>
        <v>0</v>
      </c>
      <c r="G1735" s="174" t="str">
        <f>IF(F1735=1,COUNTIF($F$8:F1735,1),"")</f>
        <v/>
      </c>
      <c r="H1735" s="174"/>
      <c r="I1735" s="157">
        <f>IFERROR($H$8:INDEX($H$8:$H$3000,COUNTIF($H$8:$H$3000,"?*")),"")</f>
        <v>0</v>
      </c>
    </row>
    <row r="1736" spans="1:9" x14ac:dyDescent="0.25">
      <c r="A1736" s="174">
        <f>--ISNUMBER(IFERROR(SEARCH('Project Costing'!#REF!,Services!I1743,1),""))</f>
        <v>0</v>
      </c>
      <c r="B1736" s="174" t="str">
        <f>IF(A1736=1,COUNTIF($A$8:A1736,1),"")</f>
        <v/>
      </c>
      <c r="C1736" s="174"/>
      <c r="D1736" s="157">
        <f>IFERROR($C$8:INDEX($C$8:$C$3000,COUNTIF($C$8:$C$3000,"?*")),"")</f>
        <v>0</v>
      </c>
      <c r="E1736" s="174"/>
      <c r="F1736" s="174">
        <f>--ISNUMBER(IFERROR(SEARCH('Project Costing'!#REF!,Services!I1743,1),""))</f>
        <v>0</v>
      </c>
      <c r="G1736" s="174" t="str">
        <f>IF(F1736=1,COUNTIF($F$8:F1736,1),"")</f>
        <v/>
      </c>
      <c r="H1736" s="174"/>
      <c r="I1736" s="157">
        <f>IFERROR($H$8:INDEX($H$8:$H$3000,COUNTIF($H$8:$H$3000,"?*")),"")</f>
        <v>0</v>
      </c>
    </row>
    <row r="1737" spans="1:9" x14ac:dyDescent="0.25">
      <c r="A1737" s="174">
        <f>--ISNUMBER(IFERROR(SEARCH('Project Costing'!#REF!,Services!I1744,1),""))</f>
        <v>0</v>
      </c>
      <c r="B1737" s="174" t="str">
        <f>IF(A1737=1,COUNTIF($A$8:A1737,1),"")</f>
        <v/>
      </c>
      <c r="C1737" s="174"/>
      <c r="D1737" s="157">
        <f>IFERROR($C$8:INDEX($C$8:$C$3000,COUNTIF($C$8:$C$3000,"?*")),"")</f>
        <v>0</v>
      </c>
      <c r="E1737" s="174"/>
      <c r="F1737" s="174">
        <f>--ISNUMBER(IFERROR(SEARCH('Project Costing'!#REF!,Services!I1744,1),""))</f>
        <v>0</v>
      </c>
      <c r="G1737" s="174" t="str">
        <f>IF(F1737=1,COUNTIF($F$8:F1737,1),"")</f>
        <v/>
      </c>
      <c r="H1737" s="174"/>
      <c r="I1737" s="157">
        <f>IFERROR($H$8:INDEX($H$8:$H$3000,COUNTIF($H$8:$H$3000,"?*")),"")</f>
        <v>0</v>
      </c>
    </row>
    <row r="1738" spans="1:9" x14ac:dyDescent="0.25">
      <c r="A1738" s="174">
        <f>--ISNUMBER(IFERROR(SEARCH('Project Costing'!#REF!,Services!I1745,1),""))</f>
        <v>0</v>
      </c>
      <c r="B1738" s="174" t="str">
        <f>IF(A1738=1,COUNTIF($A$8:A1738,1),"")</f>
        <v/>
      </c>
      <c r="C1738" s="174"/>
      <c r="D1738" s="157">
        <f>IFERROR($C$8:INDEX($C$8:$C$3000,COUNTIF($C$8:$C$3000,"?*")),"")</f>
        <v>0</v>
      </c>
      <c r="E1738" s="174"/>
      <c r="F1738" s="174">
        <f>--ISNUMBER(IFERROR(SEARCH('Project Costing'!#REF!,Services!I1745,1),""))</f>
        <v>0</v>
      </c>
      <c r="G1738" s="174" t="str">
        <f>IF(F1738=1,COUNTIF($F$8:F1738,1),"")</f>
        <v/>
      </c>
      <c r="H1738" s="174"/>
      <c r="I1738" s="157">
        <f>IFERROR($H$8:INDEX($H$8:$H$3000,COUNTIF($H$8:$H$3000,"?*")),"")</f>
        <v>0</v>
      </c>
    </row>
    <row r="1739" spans="1:9" x14ac:dyDescent="0.25">
      <c r="A1739" s="174">
        <f>--ISNUMBER(IFERROR(SEARCH('Project Costing'!#REF!,Services!I1746,1),""))</f>
        <v>0</v>
      </c>
      <c r="B1739" s="174" t="str">
        <f>IF(A1739=1,COUNTIF($A$8:A1739,1),"")</f>
        <v/>
      </c>
      <c r="C1739" s="174"/>
      <c r="D1739" s="157">
        <f>IFERROR($C$8:INDEX($C$8:$C$3000,COUNTIF($C$8:$C$3000,"?*")),"")</f>
        <v>0</v>
      </c>
      <c r="E1739" s="174"/>
      <c r="F1739" s="174">
        <f>--ISNUMBER(IFERROR(SEARCH('Project Costing'!#REF!,Services!I1746,1),""))</f>
        <v>0</v>
      </c>
      <c r="G1739" s="174" t="str">
        <f>IF(F1739=1,COUNTIF($F$8:F1739,1),"")</f>
        <v/>
      </c>
      <c r="H1739" s="174"/>
      <c r="I1739" s="157">
        <f>IFERROR($H$8:INDEX($H$8:$H$3000,COUNTIF($H$8:$H$3000,"?*")),"")</f>
        <v>0</v>
      </c>
    </row>
    <row r="1740" spans="1:9" x14ac:dyDescent="0.25">
      <c r="A1740" s="174">
        <f>--ISNUMBER(IFERROR(SEARCH('Project Costing'!#REF!,Services!I1747,1),""))</f>
        <v>0</v>
      </c>
      <c r="B1740" s="174" t="str">
        <f>IF(A1740=1,COUNTIF($A$8:A1740,1),"")</f>
        <v/>
      </c>
      <c r="C1740" s="174"/>
      <c r="D1740" s="157">
        <f>IFERROR($C$8:INDEX($C$8:$C$3000,COUNTIF($C$8:$C$3000,"?*")),"")</f>
        <v>0</v>
      </c>
      <c r="E1740" s="174"/>
      <c r="F1740" s="174">
        <f>--ISNUMBER(IFERROR(SEARCH('Project Costing'!#REF!,Services!I1747,1),""))</f>
        <v>0</v>
      </c>
      <c r="G1740" s="174" t="str">
        <f>IF(F1740=1,COUNTIF($F$8:F1740,1),"")</f>
        <v/>
      </c>
      <c r="H1740" s="174"/>
      <c r="I1740" s="157">
        <f>IFERROR($H$8:INDEX($H$8:$H$3000,COUNTIF($H$8:$H$3000,"?*")),"")</f>
        <v>0</v>
      </c>
    </row>
    <row r="1741" spans="1:9" x14ac:dyDescent="0.25">
      <c r="A1741" s="174">
        <f>--ISNUMBER(IFERROR(SEARCH('Project Costing'!#REF!,Services!I1748,1),""))</f>
        <v>0</v>
      </c>
      <c r="B1741" s="174" t="str">
        <f>IF(A1741=1,COUNTIF($A$8:A1741,1),"")</f>
        <v/>
      </c>
      <c r="C1741" s="174"/>
      <c r="D1741" s="157">
        <f>IFERROR($C$8:INDEX($C$8:$C$3000,COUNTIF($C$8:$C$3000,"?*")),"")</f>
        <v>0</v>
      </c>
      <c r="E1741" s="174"/>
      <c r="F1741" s="174">
        <f>--ISNUMBER(IFERROR(SEARCH('Project Costing'!#REF!,Services!I1748,1),""))</f>
        <v>0</v>
      </c>
      <c r="G1741" s="174" t="str">
        <f>IF(F1741=1,COUNTIF($F$8:F1741,1),"")</f>
        <v/>
      </c>
      <c r="H1741" s="174"/>
      <c r="I1741" s="157">
        <f>IFERROR($H$8:INDEX($H$8:$H$3000,COUNTIF($H$8:$H$3000,"?*")),"")</f>
        <v>0</v>
      </c>
    </row>
    <row r="1742" spans="1:9" x14ac:dyDescent="0.25">
      <c r="A1742" s="174">
        <f>--ISNUMBER(IFERROR(SEARCH('Project Costing'!#REF!,Services!I1749,1),""))</f>
        <v>0</v>
      </c>
      <c r="B1742" s="174" t="str">
        <f>IF(A1742=1,COUNTIF($A$8:A1742,1),"")</f>
        <v/>
      </c>
      <c r="C1742" s="174"/>
      <c r="D1742" s="157">
        <f>IFERROR($C$8:INDEX($C$8:$C$3000,COUNTIF($C$8:$C$3000,"?*")),"")</f>
        <v>0</v>
      </c>
      <c r="E1742" s="174"/>
      <c r="F1742" s="174">
        <f>--ISNUMBER(IFERROR(SEARCH('Project Costing'!#REF!,Services!I1749,1),""))</f>
        <v>0</v>
      </c>
      <c r="G1742" s="174" t="str">
        <f>IF(F1742=1,COUNTIF($F$8:F1742,1),"")</f>
        <v/>
      </c>
      <c r="H1742" s="174"/>
      <c r="I1742" s="157">
        <f>IFERROR($H$8:INDEX($H$8:$H$3000,COUNTIF($H$8:$H$3000,"?*")),"")</f>
        <v>0</v>
      </c>
    </row>
    <row r="1743" spans="1:9" x14ac:dyDescent="0.25">
      <c r="A1743" s="174">
        <f>--ISNUMBER(IFERROR(SEARCH('Project Costing'!#REF!,Services!I1750,1),""))</f>
        <v>0</v>
      </c>
      <c r="B1743" s="174" t="str">
        <f>IF(A1743=1,COUNTIF($A$8:A1743,1),"")</f>
        <v/>
      </c>
      <c r="C1743" s="174"/>
      <c r="D1743" s="157">
        <f>IFERROR($C$8:INDEX($C$8:$C$3000,COUNTIF($C$8:$C$3000,"?*")),"")</f>
        <v>0</v>
      </c>
      <c r="E1743" s="174"/>
      <c r="F1743" s="174">
        <f>--ISNUMBER(IFERROR(SEARCH('Project Costing'!#REF!,Services!I1750,1),""))</f>
        <v>0</v>
      </c>
      <c r="G1743" s="174" t="str">
        <f>IF(F1743=1,COUNTIF($F$8:F1743,1),"")</f>
        <v/>
      </c>
      <c r="H1743" s="174"/>
      <c r="I1743" s="157">
        <f>IFERROR($H$8:INDEX($H$8:$H$3000,COUNTIF($H$8:$H$3000,"?*")),"")</f>
        <v>0</v>
      </c>
    </row>
    <row r="1744" spans="1:9" x14ac:dyDescent="0.25">
      <c r="A1744" s="174">
        <f>--ISNUMBER(IFERROR(SEARCH('Project Costing'!#REF!,Services!I1751,1),""))</f>
        <v>0</v>
      </c>
      <c r="B1744" s="174" t="str">
        <f>IF(A1744=1,COUNTIF($A$8:A1744,1),"")</f>
        <v/>
      </c>
      <c r="C1744" s="174"/>
      <c r="D1744" s="157">
        <f>IFERROR($C$8:INDEX($C$8:$C$3000,COUNTIF($C$8:$C$3000,"?*")),"")</f>
        <v>0</v>
      </c>
      <c r="E1744" s="174"/>
      <c r="F1744" s="174">
        <f>--ISNUMBER(IFERROR(SEARCH('Project Costing'!#REF!,Services!I1751,1),""))</f>
        <v>0</v>
      </c>
      <c r="G1744" s="174" t="str">
        <f>IF(F1744=1,COUNTIF($F$8:F1744,1),"")</f>
        <v/>
      </c>
      <c r="H1744" s="174"/>
      <c r="I1744" s="157">
        <f>IFERROR($H$8:INDEX($H$8:$H$3000,COUNTIF($H$8:$H$3000,"?*")),"")</f>
        <v>0</v>
      </c>
    </row>
    <row r="1745" spans="1:9" x14ac:dyDescent="0.25">
      <c r="A1745" s="174">
        <f>--ISNUMBER(IFERROR(SEARCH('Project Costing'!#REF!,Services!I1752,1),""))</f>
        <v>0</v>
      </c>
      <c r="B1745" s="174" t="str">
        <f>IF(A1745=1,COUNTIF($A$8:A1745,1),"")</f>
        <v/>
      </c>
      <c r="C1745" s="174"/>
      <c r="D1745" s="157">
        <f>IFERROR($C$8:INDEX($C$8:$C$3000,COUNTIF($C$8:$C$3000,"?*")),"")</f>
        <v>0</v>
      </c>
      <c r="E1745" s="174"/>
      <c r="F1745" s="174">
        <f>--ISNUMBER(IFERROR(SEARCH('Project Costing'!#REF!,Services!I1752,1),""))</f>
        <v>0</v>
      </c>
      <c r="G1745" s="174" t="str">
        <f>IF(F1745=1,COUNTIF($F$8:F1745,1),"")</f>
        <v/>
      </c>
      <c r="H1745" s="174"/>
      <c r="I1745" s="157">
        <f>IFERROR($H$8:INDEX($H$8:$H$3000,COUNTIF($H$8:$H$3000,"?*")),"")</f>
        <v>0</v>
      </c>
    </row>
    <row r="1746" spans="1:9" x14ac:dyDescent="0.25">
      <c r="A1746" s="174">
        <f>--ISNUMBER(IFERROR(SEARCH('Project Costing'!#REF!,Services!I1753,1),""))</f>
        <v>0</v>
      </c>
      <c r="B1746" s="174" t="str">
        <f>IF(A1746=1,COUNTIF($A$8:A1746,1),"")</f>
        <v/>
      </c>
      <c r="C1746" s="174"/>
      <c r="D1746" s="157">
        <f>IFERROR($C$8:INDEX($C$8:$C$3000,COUNTIF($C$8:$C$3000,"?*")),"")</f>
        <v>0</v>
      </c>
      <c r="E1746" s="174"/>
      <c r="F1746" s="174">
        <f>--ISNUMBER(IFERROR(SEARCH('Project Costing'!#REF!,Services!I1753,1),""))</f>
        <v>0</v>
      </c>
      <c r="G1746" s="174" t="str">
        <f>IF(F1746=1,COUNTIF($F$8:F1746,1),"")</f>
        <v/>
      </c>
      <c r="H1746" s="174"/>
      <c r="I1746" s="157">
        <f>IFERROR($H$8:INDEX($H$8:$H$3000,COUNTIF($H$8:$H$3000,"?*")),"")</f>
        <v>0</v>
      </c>
    </row>
    <row r="1747" spans="1:9" x14ac:dyDescent="0.25">
      <c r="A1747" s="174">
        <f>--ISNUMBER(IFERROR(SEARCH('Project Costing'!#REF!,Services!I1754,1),""))</f>
        <v>0</v>
      </c>
      <c r="B1747" s="174" t="str">
        <f>IF(A1747=1,COUNTIF($A$8:A1747,1),"")</f>
        <v/>
      </c>
      <c r="C1747" s="174"/>
      <c r="D1747" s="157">
        <f>IFERROR($C$8:INDEX($C$8:$C$3000,COUNTIF($C$8:$C$3000,"?*")),"")</f>
        <v>0</v>
      </c>
      <c r="E1747" s="174"/>
      <c r="F1747" s="174">
        <f>--ISNUMBER(IFERROR(SEARCH('Project Costing'!#REF!,Services!I1754,1),""))</f>
        <v>0</v>
      </c>
      <c r="G1747" s="174" t="str">
        <f>IF(F1747=1,COUNTIF($F$8:F1747,1),"")</f>
        <v/>
      </c>
      <c r="H1747" s="174"/>
      <c r="I1747" s="157">
        <f>IFERROR($H$8:INDEX($H$8:$H$3000,COUNTIF($H$8:$H$3000,"?*")),"")</f>
        <v>0</v>
      </c>
    </row>
    <row r="1748" spans="1:9" x14ac:dyDescent="0.25">
      <c r="A1748" s="174">
        <f>--ISNUMBER(IFERROR(SEARCH('Project Costing'!#REF!,Services!I1755,1),""))</f>
        <v>0</v>
      </c>
      <c r="B1748" s="174" t="str">
        <f>IF(A1748=1,COUNTIF($A$8:A1748,1),"")</f>
        <v/>
      </c>
      <c r="C1748" s="174"/>
      <c r="D1748" s="157">
        <f>IFERROR($C$8:INDEX($C$8:$C$3000,COUNTIF($C$8:$C$3000,"?*")),"")</f>
        <v>0</v>
      </c>
      <c r="E1748" s="174"/>
      <c r="F1748" s="174">
        <f>--ISNUMBER(IFERROR(SEARCH('Project Costing'!#REF!,Services!I1755,1),""))</f>
        <v>0</v>
      </c>
      <c r="G1748" s="174" t="str">
        <f>IF(F1748=1,COUNTIF($F$8:F1748,1),"")</f>
        <v/>
      </c>
      <c r="H1748" s="174"/>
      <c r="I1748" s="157">
        <f>IFERROR($H$8:INDEX($H$8:$H$3000,COUNTIF($H$8:$H$3000,"?*")),"")</f>
        <v>0</v>
      </c>
    </row>
    <row r="1749" spans="1:9" x14ac:dyDescent="0.25">
      <c r="A1749" s="174">
        <f>--ISNUMBER(IFERROR(SEARCH('Project Costing'!#REF!,Services!I1756,1),""))</f>
        <v>0</v>
      </c>
      <c r="B1749" s="174" t="str">
        <f>IF(A1749=1,COUNTIF($A$8:A1749,1),"")</f>
        <v/>
      </c>
      <c r="C1749" s="174"/>
      <c r="D1749" s="157">
        <f>IFERROR($C$8:INDEX($C$8:$C$3000,COUNTIF($C$8:$C$3000,"?*")),"")</f>
        <v>0</v>
      </c>
      <c r="E1749" s="174"/>
      <c r="F1749" s="174">
        <f>--ISNUMBER(IFERROR(SEARCH('Project Costing'!#REF!,Services!I1756,1),""))</f>
        <v>0</v>
      </c>
      <c r="G1749" s="174" t="str">
        <f>IF(F1749=1,COUNTIF($F$8:F1749,1),"")</f>
        <v/>
      </c>
      <c r="H1749" s="174"/>
      <c r="I1749" s="157">
        <f>IFERROR($H$8:INDEX($H$8:$H$3000,COUNTIF($H$8:$H$3000,"?*")),"")</f>
        <v>0</v>
      </c>
    </row>
    <row r="1750" spans="1:9" x14ac:dyDescent="0.25">
      <c r="A1750" s="174">
        <f>--ISNUMBER(IFERROR(SEARCH('Project Costing'!#REF!,Services!I1757,1),""))</f>
        <v>0</v>
      </c>
      <c r="B1750" s="174" t="str">
        <f>IF(A1750=1,COUNTIF($A$8:A1750,1),"")</f>
        <v/>
      </c>
      <c r="C1750" s="174"/>
      <c r="D1750" s="157">
        <f>IFERROR($C$8:INDEX($C$8:$C$3000,COUNTIF($C$8:$C$3000,"?*")),"")</f>
        <v>0</v>
      </c>
      <c r="E1750" s="174"/>
      <c r="F1750" s="174">
        <f>--ISNUMBER(IFERROR(SEARCH('Project Costing'!#REF!,Services!I1757,1),""))</f>
        <v>0</v>
      </c>
      <c r="G1750" s="174" t="str">
        <f>IF(F1750=1,COUNTIF($F$8:F1750,1),"")</f>
        <v/>
      </c>
      <c r="H1750" s="174"/>
      <c r="I1750" s="157">
        <f>IFERROR($H$8:INDEX($H$8:$H$3000,COUNTIF($H$8:$H$3000,"?*")),"")</f>
        <v>0</v>
      </c>
    </row>
    <row r="1751" spans="1:9" x14ac:dyDescent="0.25">
      <c r="A1751" s="174">
        <f>--ISNUMBER(IFERROR(SEARCH('Project Costing'!#REF!,Services!I1758,1),""))</f>
        <v>0</v>
      </c>
      <c r="B1751" s="174" t="str">
        <f>IF(A1751=1,COUNTIF($A$8:A1751,1),"")</f>
        <v/>
      </c>
      <c r="C1751" s="174"/>
      <c r="D1751" s="157">
        <f>IFERROR($C$8:INDEX($C$8:$C$3000,COUNTIF($C$8:$C$3000,"?*")),"")</f>
        <v>0</v>
      </c>
      <c r="E1751" s="174"/>
      <c r="F1751" s="174">
        <f>--ISNUMBER(IFERROR(SEARCH('Project Costing'!#REF!,Services!I1758,1),""))</f>
        <v>0</v>
      </c>
      <c r="G1751" s="174" t="str">
        <f>IF(F1751=1,COUNTIF($F$8:F1751,1),"")</f>
        <v/>
      </c>
      <c r="H1751" s="174"/>
      <c r="I1751" s="157">
        <f>IFERROR($H$8:INDEX($H$8:$H$3000,COUNTIF($H$8:$H$3000,"?*")),"")</f>
        <v>0</v>
      </c>
    </row>
    <row r="1752" spans="1:9" x14ac:dyDescent="0.25">
      <c r="A1752" s="174">
        <f>--ISNUMBER(IFERROR(SEARCH('Project Costing'!#REF!,Services!I1759,1),""))</f>
        <v>0</v>
      </c>
      <c r="B1752" s="174" t="str">
        <f>IF(A1752=1,COUNTIF($A$8:A1752,1),"")</f>
        <v/>
      </c>
      <c r="C1752" s="174"/>
      <c r="D1752" s="157">
        <f>IFERROR($C$8:INDEX($C$8:$C$3000,COUNTIF($C$8:$C$3000,"?*")),"")</f>
        <v>0</v>
      </c>
      <c r="E1752" s="174"/>
      <c r="F1752" s="174">
        <f>--ISNUMBER(IFERROR(SEARCH('Project Costing'!#REF!,Services!I1759,1),""))</f>
        <v>0</v>
      </c>
      <c r="G1752" s="174" t="str">
        <f>IF(F1752=1,COUNTIF($F$8:F1752,1),"")</f>
        <v/>
      </c>
      <c r="H1752" s="174"/>
      <c r="I1752" s="157">
        <f>IFERROR($H$8:INDEX($H$8:$H$3000,COUNTIF($H$8:$H$3000,"?*")),"")</f>
        <v>0</v>
      </c>
    </row>
    <row r="1753" spans="1:9" x14ac:dyDescent="0.25">
      <c r="A1753" s="174">
        <f>--ISNUMBER(IFERROR(SEARCH('Project Costing'!#REF!,Services!I1760,1),""))</f>
        <v>0</v>
      </c>
      <c r="B1753" s="174" t="str">
        <f>IF(A1753=1,COUNTIF($A$8:A1753,1),"")</f>
        <v/>
      </c>
      <c r="C1753" s="174"/>
      <c r="D1753" s="157">
        <f>IFERROR($C$8:INDEX($C$8:$C$3000,COUNTIF($C$8:$C$3000,"?*")),"")</f>
        <v>0</v>
      </c>
      <c r="E1753" s="174"/>
      <c r="F1753" s="174">
        <f>--ISNUMBER(IFERROR(SEARCH('Project Costing'!#REF!,Services!I1760,1),""))</f>
        <v>0</v>
      </c>
      <c r="G1753" s="174" t="str">
        <f>IF(F1753=1,COUNTIF($F$8:F1753,1),"")</f>
        <v/>
      </c>
      <c r="H1753" s="174"/>
      <c r="I1753" s="157">
        <f>IFERROR($H$8:INDEX($H$8:$H$3000,COUNTIF($H$8:$H$3000,"?*")),"")</f>
        <v>0</v>
      </c>
    </row>
    <row r="1754" spans="1:9" x14ac:dyDescent="0.25">
      <c r="A1754" s="174">
        <f>--ISNUMBER(IFERROR(SEARCH('Project Costing'!#REF!,Services!I1761,1),""))</f>
        <v>0</v>
      </c>
      <c r="B1754" s="174" t="str">
        <f>IF(A1754=1,COUNTIF($A$8:A1754,1),"")</f>
        <v/>
      </c>
      <c r="C1754" s="174"/>
      <c r="D1754" s="157">
        <f>IFERROR($C$8:INDEX($C$8:$C$3000,COUNTIF($C$8:$C$3000,"?*")),"")</f>
        <v>0</v>
      </c>
      <c r="E1754" s="174"/>
      <c r="F1754" s="174">
        <f>--ISNUMBER(IFERROR(SEARCH('Project Costing'!#REF!,Services!I1761,1),""))</f>
        <v>0</v>
      </c>
      <c r="G1754" s="174" t="str">
        <f>IF(F1754=1,COUNTIF($F$8:F1754,1),"")</f>
        <v/>
      </c>
      <c r="H1754" s="174"/>
      <c r="I1754" s="157">
        <f>IFERROR($H$8:INDEX($H$8:$H$3000,COUNTIF($H$8:$H$3000,"?*")),"")</f>
        <v>0</v>
      </c>
    </row>
    <row r="1755" spans="1:9" x14ac:dyDescent="0.25">
      <c r="A1755" s="174">
        <f>--ISNUMBER(IFERROR(SEARCH('Project Costing'!#REF!,Services!I1762,1),""))</f>
        <v>0</v>
      </c>
      <c r="B1755" s="174" t="str">
        <f>IF(A1755=1,COUNTIF($A$8:A1755,1),"")</f>
        <v/>
      </c>
      <c r="C1755" s="174"/>
      <c r="D1755" s="157">
        <f>IFERROR($C$8:INDEX($C$8:$C$3000,COUNTIF($C$8:$C$3000,"?*")),"")</f>
        <v>0</v>
      </c>
      <c r="E1755" s="174"/>
      <c r="F1755" s="174">
        <f>--ISNUMBER(IFERROR(SEARCH('Project Costing'!#REF!,Services!I1762,1),""))</f>
        <v>0</v>
      </c>
      <c r="G1755" s="174" t="str">
        <f>IF(F1755=1,COUNTIF($F$8:F1755,1),"")</f>
        <v/>
      </c>
      <c r="H1755" s="174"/>
      <c r="I1755" s="157">
        <f>IFERROR($H$8:INDEX($H$8:$H$3000,COUNTIF($H$8:$H$3000,"?*")),"")</f>
        <v>0</v>
      </c>
    </row>
    <row r="1756" spans="1:9" x14ac:dyDescent="0.25">
      <c r="A1756" s="174">
        <f>--ISNUMBER(IFERROR(SEARCH('Project Costing'!#REF!,Services!I1763,1),""))</f>
        <v>0</v>
      </c>
      <c r="B1756" s="174" t="str">
        <f>IF(A1756=1,COUNTIF($A$8:A1756,1),"")</f>
        <v/>
      </c>
      <c r="C1756" s="174"/>
      <c r="D1756" s="157">
        <f>IFERROR($C$8:INDEX($C$8:$C$3000,COUNTIF($C$8:$C$3000,"?*")),"")</f>
        <v>0</v>
      </c>
      <c r="E1756" s="174"/>
      <c r="F1756" s="174">
        <f>--ISNUMBER(IFERROR(SEARCH('Project Costing'!#REF!,Services!I1763,1),""))</f>
        <v>0</v>
      </c>
      <c r="G1756" s="174" t="str">
        <f>IF(F1756=1,COUNTIF($F$8:F1756,1),"")</f>
        <v/>
      </c>
      <c r="H1756" s="174"/>
      <c r="I1756" s="157">
        <f>IFERROR($H$8:INDEX($H$8:$H$3000,COUNTIF($H$8:$H$3000,"?*")),"")</f>
        <v>0</v>
      </c>
    </row>
    <row r="1757" spans="1:9" x14ac:dyDescent="0.25">
      <c r="A1757" s="174">
        <f>--ISNUMBER(IFERROR(SEARCH('Project Costing'!#REF!,Services!I1764,1),""))</f>
        <v>0</v>
      </c>
      <c r="B1757" s="174" t="str">
        <f>IF(A1757=1,COUNTIF($A$8:A1757,1),"")</f>
        <v/>
      </c>
      <c r="C1757" s="174"/>
      <c r="D1757" s="157">
        <f>IFERROR($C$8:INDEX($C$8:$C$3000,COUNTIF($C$8:$C$3000,"?*")),"")</f>
        <v>0</v>
      </c>
      <c r="E1757" s="174"/>
      <c r="F1757" s="174">
        <f>--ISNUMBER(IFERROR(SEARCH('Project Costing'!#REF!,Services!I1764,1),""))</f>
        <v>0</v>
      </c>
      <c r="G1757" s="174" t="str">
        <f>IF(F1757=1,COUNTIF($F$8:F1757,1),"")</f>
        <v/>
      </c>
      <c r="H1757" s="174"/>
      <c r="I1757" s="157">
        <f>IFERROR($H$8:INDEX($H$8:$H$3000,COUNTIF($H$8:$H$3000,"?*")),"")</f>
        <v>0</v>
      </c>
    </row>
    <row r="1758" spans="1:9" x14ac:dyDescent="0.25">
      <c r="A1758" s="174">
        <f>--ISNUMBER(IFERROR(SEARCH('Project Costing'!#REF!,Services!I1765,1),""))</f>
        <v>0</v>
      </c>
      <c r="B1758" s="174" t="str">
        <f>IF(A1758=1,COUNTIF($A$8:A1758,1),"")</f>
        <v/>
      </c>
      <c r="C1758" s="174"/>
      <c r="D1758" s="157">
        <f>IFERROR($C$8:INDEX($C$8:$C$3000,COUNTIF($C$8:$C$3000,"?*")),"")</f>
        <v>0</v>
      </c>
      <c r="E1758" s="174"/>
      <c r="F1758" s="174">
        <f>--ISNUMBER(IFERROR(SEARCH('Project Costing'!#REF!,Services!I1765,1),""))</f>
        <v>0</v>
      </c>
      <c r="G1758" s="174" t="str">
        <f>IF(F1758=1,COUNTIF($F$8:F1758,1),"")</f>
        <v/>
      </c>
      <c r="H1758" s="174"/>
      <c r="I1758" s="157">
        <f>IFERROR($H$8:INDEX($H$8:$H$3000,COUNTIF($H$8:$H$3000,"?*")),"")</f>
        <v>0</v>
      </c>
    </row>
    <row r="1759" spans="1:9" x14ac:dyDescent="0.25">
      <c r="A1759" s="174">
        <f>--ISNUMBER(IFERROR(SEARCH('Project Costing'!#REF!,Services!I1766,1),""))</f>
        <v>0</v>
      </c>
      <c r="B1759" s="174" t="str">
        <f>IF(A1759=1,COUNTIF($A$8:A1759,1),"")</f>
        <v/>
      </c>
      <c r="C1759" s="174"/>
      <c r="D1759" s="157">
        <f>IFERROR($C$8:INDEX($C$8:$C$3000,COUNTIF($C$8:$C$3000,"?*")),"")</f>
        <v>0</v>
      </c>
      <c r="E1759" s="174"/>
      <c r="F1759" s="174">
        <f>--ISNUMBER(IFERROR(SEARCH('Project Costing'!#REF!,Services!I1766,1),""))</f>
        <v>0</v>
      </c>
      <c r="G1759" s="174" t="str">
        <f>IF(F1759=1,COUNTIF($F$8:F1759,1),"")</f>
        <v/>
      </c>
      <c r="H1759" s="174"/>
      <c r="I1759" s="157">
        <f>IFERROR($H$8:INDEX($H$8:$H$3000,COUNTIF($H$8:$H$3000,"?*")),"")</f>
        <v>0</v>
      </c>
    </row>
    <row r="1760" spans="1:9" x14ac:dyDescent="0.25">
      <c r="A1760" s="174">
        <f>--ISNUMBER(IFERROR(SEARCH('Project Costing'!#REF!,Services!I1767,1),""))</f>
        <v>0</v>
      </c>
      <c r="B1760" s="174" t="str">
        <f>IF(A1760=1,COUNTIF($A$8:A1760,1),"")</f>
        <v/>
      </c>
      <c r="C1760" s="174"/>
      <c r="D1760" s="157">
        <f>IFERROR($C$8:INDEX($C$8:$C$3000,COUNTIF($C$8:$C$3000,"?*")),"")</f>
        <v>0</v>
      </c>
      <c r="E1760" s="174"/>
      <c r="F1760" s="174">
        <f>--ISNUMBER(IFERROR(SEARCH('Project Costing'!#REF!,Services!I1767,1),""))</f>
        <v>0</v>
      </c>
      <c r="G1760" s="174" t="str">
        <f>IF(F1760=1,COUNTIF($F$8:F1760,1),"")</f>
        <v/>
      </c>
      <c r="H1760" s="174"/>
      <c r="I1760" s="157">
        <f>IFERROR($H$8:INDEX($H$8:$H$3000,COUNTIF($H$8:$H$3000,"?*")),"")</f>
        <v>0</v>
      </c>
    </row>
    <row r="1761" spans="1:9" x14ac:dyDescent="0.25">
      <c r="A1761" s="174">
        <f>--ISNUMBER(IFERROR(SEARCH('Project Costing'!#REF!,Services!I1768,1),""))</f>
        <v>0</v>
      </c>
      <c r="B1761" s="174" t="str">
        <f>IF(A1761=1,COUNTIF($A$8:A1761,1),"")</f>
        <v/>
      </c>
      <c r="C1761" s="174"/>
      <c r="D1761" s="157">
        <f>IFERROR($C$8:INDEX($C$8:$C$3000,COUNTIF($C$8:$C$3000,"?*")),"")</f>
        <v>0</v>
      </c>
      <c r="E1761" s="174"/>
      <c r="F1761" s="174">
        <f>--ISNUMBER(IFERROR(SEARCH('Project Costing'!#REF!,Services!I1768,1),""))</f>
        <v>0</v>
      </c>
      <c r="G1761" s="174" t="str">
        <f>IF(F1761=1,COUNTIF($F$8:F1761,1),"")</f>
        <v/>
      </c>
      <c r="H1761" s="174"/>
      <c r="I1761" s="157">
        <f>IFERROR($H$8:INDEX($H$8:$H$3000,COUNTIF($H$8:$H$3000,"?*")),"")</f>
        <v>0</v>
      </c>
    </row>
    <row r="1762" spans="1:9" x14ac:dyDescent="0.25">
      <c r="A1762" s="174">
        <f>--ISNUMBER(IFERROR(SEARCH('Project Costing'!#REF!,Services!I1769,1),""))</f>
        <v>0</v>
      </c>
      <c r="B1762" s="174" t="str">
        <f>IF(A1762=1,COUNTIF($A$8:A1762,1),"")</f>
        <v/>
      </c>
      <c r="C1762" s="174"/>
      <c r="D1762" s="157">
        <f>IFERROR($C$8:INDEX($C$8:$C$3000,COUNTIF($C$8:$C$3000,"?*")),"")</f>
        <v>0</v>
      </c>
      <c r="E1762" s="174"/>
      <c r="F1762" s="174">
        <f>--ISNUMBER(IFERROR(SEARCH('Project Costing'!#REF!,Services!I1769,1),""))</f>
        <v>0</v>
      </c>
      <c r="G1762" s="174" t="str">
        <f>IF(F1762=1,COUNTIF($F$8:F1762,1),"")</f>
        <v/>
      </c>
      <c r="H1762" s="174"/>
      <c r="I1762" s="157">
        <f>IFERROR($H$8:INDEX($H$8:$H$3000,COUNTIF($H$8:$H$3000,"?*")),"")</f>
        <v>0</v>
      </c>
    </row>
    <row r="1763" spans="1:9" x14ac:dyDescent="0.25">
      <c r="A1763" s="174">
        <f>--ISNUMBER(IFERROR(SEARCH('Project Costing'!#REF!,Services!I1770,1),""))</f>
        <v>0</v>
      </c>
      <c r="B1763" s="174" t="str">
        <f>IF(A1763=1,COUNTIF($A$8:A1763,1),"")</f>
        <v/>
      </c>
      <c r="C1763" s="174"/>
      <c r="D1763" s="157">
        <f>IFERROR($C$8:INDEX($C$8:$C$3000,COUNTIF($C$8:$C$3000,"?*")),"")</f>
        <v>0</v>
      </c>
      <c r="E1763" s="174"/>
      <c r="F1763" s="174">
        <f>--ISNUMBER(IFERROR(SEARCH('Project Costing'!#REF!,Services!I1770,1),""))</f>
        <v>0</v>
      </c>
      <c r="G1763" s="174" t="str">
        <f>IF(F1763=1,COUNTIF($F$8:F1763,1),"")</f>
        <v/>
      </c>
      <c r="H1763" s="174"/>
      <c r="I1763" s="157">
        <f>IFERROR($H$8:INDEX($H$8:$H$3000,COUNTIF($H$8:$H$3000,"?*")),"")</f>
        <v>0</v>
      </c>
    </row>
    <row r="1764" spans="1:9" x14ac:dyDescent="0.25">
      <c r="A1764" s="174">
        <f>--ISNUMBER(IFERROR(SEARCH('Project Costing'!#REF!,Services!I1771,1),""))</f>
        <v>0</v>
      </c>
      <c r="B1764" s="174" t="str">
        <f>IF(A1764=1,COUNTIF($A$8:A1764,1),"")</f>
        <v/>
      </c>
      <c r="C1764" s="174"/>
      <c r="D1764" s="157">
        <f>IFERROR($C$8:INDEX($C$8:$C$3000,COUNTIF($C$8:$C$3000,"?*")),"")</f>
        <v>0</v>
      </c>
      <c r="E1764" s="174"/>
      <c r="F1764" s="174">
        <f>--ISNUMBER(IFERROR(SEARCH('Project Costing'!#REF!,Services!I1771,1),""))</f>
        <v>0</v>
      </c>
      <c r="G1764" s="174" t="str">
        <f>IF(F1764=1,COUNTIF($F$8:F1764,1),"")</f>
        <v/>
      </c>
      <c r="H1764" s="174"/>
      <c r="I1764" s="157">
        <f>IFERROR($H$8:INDEX($H$8:$H$3000,COUNTIF($H$8:$H$3000,"?*")),"")</f>
        <v>0</v>
      </c>
    </row>
    <row r="1765" spans="1:9" x14ac:dyDescent="0.25">
      <c r="A1765" s="174">
        <f>--ISNUMBER(IFERROR(SEARCH('Project Costing'!#REF!,Services!I1772,1),""))</f>
        <v>0</v>
      </c>
      <c r="B1765" s="174" t="str">
        <f>IF(A1765=1,COUNTIF($A$8:A1765,1),"")</f>
        <v/>
      </c>
      <c r="C1765" s="174"/>
      <c r="D1765" s="157">
        <f>IFERROR($C$8:INDEX($C$8:$C$3000,COUNTIF($C$8:$C$3000,"?*")),"")</f>
        <v>0</v>
      </c>
      <c r="E1765" s="174"/>
      <c r="F1765" s="174">
        <f>--ISNUMBER(IFERROR(SEARCH('Project Costing'!#REF!,Services!I1772,1),""))</f>
        <v>0</v>
      </c>
      <c r="G1765" s="174" t="str">
        <f>IF(F1765=1,COUNTIF($F$8:F1765,1),"")</f>
        <v/>
      </c>
      <c r="H1765" s="174"/>
      <c r="I1765" s="157">
        <f>IFERROR($H$8:INDEX($H$8:$H$3000,COUNTIF($H$8:$H$3000,"?*")),"")</f>
        <v>0</v>
      </c>
    </row>
    <row r="1766" spans="1:9" x14ac:dyDescent="0.25">
      <c r="A1766" s="174">
        <f>--ISNUMBER(IFERROR(SEARCH('Project Costing'!#REF!,Services!I1773,1),""))</f>
        <v>0</v>
      </c>
      <c r="B1766" s="174" t="str">
        <f>IF(A1766=1,COUNTIF($A$8:A1766,1),"")</f>
        <v/>
      </c>
      <c r="C1766" s="174"/>
      <c r="D1766" s="157">
        <f>IFERROR($C$8:INDEX($C$8:$C$3000,COUNTIF($C$8:$C$3000,"?*")),"")</f>
        <v>0</v>
      </c>
      <c r="E1766" s="174"/>
      <c r="F1766" s="174">
        <f>--ISNUMBER(IFERROR(SEARCH('Project Costing'!#REF!,Services!I1773,1),""))</f>
        <v>0</v>
      </c>
      <c r="G1766" s="174" t="str">
        <f>IF(F1766=1,COUNTIF($F$8:F1766,1),"")</f>
        <v/>
      </c>
      <c r="H1766" s="174"/>
      <c r="I1766" s="157">
        <f>IFERROR($H$8:INDEX($H$8:$H$3000,COUNTIF($H$8:$H$3000,"?*")),"")</f>
        <v>0</v>
      </c>
    </row>
    <row r="1767" spans="1:9" x14ac:dyDescent="0.25">
      <c r="A1767" s="174">
        <f>--ISNUMBER(IFERROR(SEARCH('Project Costing'!#REF!,Services!I1774,1),""))</f>
        <v>0</v>
      </c>
      <c r="B1767" s="174" t="str">
        <f>IF(A1767=1,COUNTIF($A$8:A1767,1),"")</f>
        <v/>
      </c>
      <c r="C1767" s="174"/>
      <c r="D1767" s="157">
        <f>IFERROR($C$8:INDEX($C$8:$C$3000,COUNTIF($C$8:$C$3000,"?*")),"")</f>
        <v>0</v>
      </c>
      <c r="E1767" s="174"/>
      <c r="F1767" s="174">
        <f>--ISNUMBER(IFERROR(SEARCH('Project Costing'!#REF!,Services!I1774,1),""))</f>
        <v>0</v>
      </c>
      <c r="G1767" s="174" t="str">
        <f>IF(F1767=1,COUNTIF($F$8:F1767,1),"")</f>
        <v/>
      </c>
      <c r="H1767" s="174"/>
      <c r="I1767" s="157">
        <f>IFERROR($H$8:INDEX($H$8:$H$3000,COUNTIF($H$8:$H$3000,"?*")),"")</f>
        <v>0</v>
      </c>
    </row>
    <row r="1768" spans="1:9" x14ac:dyDescent="0.25">
      <c r="A1768" s="174">
        <f>--ISNUMBER(IFERROR(SEARCH('Project Costing'!#REF!,Services!I1775,1),""))</f>
        <v>0</v>
      </c>
      <c r="B1768" s="174" t="str">
        <f>IF(A1768=1,COUNTIF($A$8:A1768,1),"")</f>
        <v/>
      </c>
      <c r="C1768" s="174"/>
      <c r="D1768" s="157">
        <f>IFERROR($C$8:INDEX($C$8:$C$3000,COUNTIF($C$8:$C$3000,"?*")),"")</f>
        <v>0</v>
      </c>
      <c r="E1768" s="174"/>
      <c r="F1768" s="174">
        <f>--ISNUMBER(IFERROR(SEARCH('Project Costing'!#REF!,Services!I1775,1),""))</f>
        <v>0</v>
      </c>
      <c r="G1768" s="174" t="str">
        <f>IF(F1768=1,COUNTIF($F$8:F1768,1),"")</f>
        <v/>
      </c>
      <c r="H1768" s="174"/>
      <c r="I1768" s="157">
        <f>IFERROR($H$8:INDEX($H$8:$H$3000,COUNTIF($H$8:$H$3000,"?*")),"")</f>
        <v>0</v>
      </c>
    </row>
    <row r="1769" spans="1:9" x14ac:dyDescent="0.25">
      <c r="A1769" s="174">
        <f>--ISNUMBER(IFERROR(SEARCH('Project Costing'!#REF!,Services!I1776,1),""))</f>
        <v>0</v>
      </c>
      <c r="B1769" s="174" t="str">
        <f>IF(A1769=1,COUNTIF($A$8:A1769,1),"")</f>
        <v/>
      </c>
      <c r="C1769" s="174"/>
      <c r="D1769" s="157">
        <f>IFERROR($C$8:INDEX($C$8:$C$3000,COUNTIF($C$8:$C$3000,"?*")),"")</f>
        <v>0</v>
      </c>
      <c r="E1769" s="174"/>
      <c r="F1769" s="174">
        <f>--ISNUMBER(IFERROR(SEARCH('Project Costing'!#REF!,Services!I1776,1),""))</f>
        <v>0</v>
      </c>
      <c r="G1769" s="174" t="str">
        <f>IF(F1769=1,COUNTIF($F$8:F1769,1),"")</f>
        <v/>
      </c>
      <c r="H1769" s="174"/>
      <c r="I1769" s="157">
        <f>IFERROR($H$8:INDEX($H$8:$H$3000,COUNTIF($H$8:$H$3000,"?*")),"")</f>
        <v>0</v>
      </c>
    </row>
    <row r="1770" spans="1:9" x14ac:dyDescent="0.25">
      <c r="A1770" s="174">
        <f>--ISNUMBER(IFERROR(SEARCH('Project Costing'!#REF!,Services!I1777,1),""))</f>
        <v>0</v>
      </c>
      <c r="B1770" s="174" t="str">
        <f>IF(A1770=1,COUNTIF($A$8:A1770,1),"")</f>
        <v/>
      </c>
      <c r="C1770" s="174"/>
      <c r="D1770" s="157">
        <f>IFERROR($C$8:INDEX($C$8:$C$3000,COUNTIF($C$8:$C$3000,"?*")),"")</f>
        <v>0</v>
      </c>
      <c r="E1770" s="174"/>
      <c r="F1770" s="174">
        <f>--ISNUMBER(IFERROR(SEARCH('Project Costing'!#REF!,Services!I1777,1),""))</f>
        <v>0</v>
      </c>
      <c r="G1770" s="174" t="str">
        <f>IF(F1770=1,COUNTIF($F$8:F1770,1),"")</f>
        <v/>
      </c>
      <c r="H1770" s="174"/>
      <c r="I1770" s="157">
        <f>IFERROR($H$8:INDEX($H$8:$H$3000,COUNTIF($H$8:$H$3000,"?*")),"")</f>
        <v>0</v>
      </c>
    </row>
    <row r="1771" spans="1:9" x14ac:dyDescent="0.25">
      <c r="A1771" s="174">
        <f>--ISNUMBER(IFERROR(SEARCH('Project Costing'!#REF!,Services!I1778,1),""))</f>
        <v>0</v>
      </c>
      <c r="B1771" s="174" t="str">
        <f>IF(A1771=1,COUNTIF($A$8:A1771,1),"")</f>
        <v/>
      </c>
      <c r="C1771" s="174"/>
      <c r="D1771" s="157">
        <f>IFERROR($C$8:INDEX($C$8:$C$3000,COUNTIF($C$8:$C$3000,"?*")),"")</f>
        <v>0</v>
      </c>
      <c r="E1771" s="174"/>
      <c r="F1771" s="174">
        <f>--ISNUMBER(IFERROR(SEARCH('Project Costing'!#REF!,Services!I1778,1),""))</f>
        <v>0</v>
      </c>
      <c r="G1771" s="174" t="str">
        <f>IF(F1771=1,COUNTIF($F$8:F1771,1),"")</f>
        <v/>
      </c>
      <c r="H1771" s="174"/>
      <c r="I1771" s="157">
        <f>IFERROR($H$8:INDEX($H$8:$H$3000,COUNTIF($H$8:$H$3000,"?*")),"")</f>
        <v>0</v>
      </c>
    </row>
    <row r="1772" spans="1:9" x14ac:dyDescent="0.25">
      <c r="A1772" s="174">
        <f>--ISNUMBER(IFERROR(SEARCH('Project Costing'!#REF!,Services!I1779,1),""))</f>
        <v>0</v>
      </c>
      <c r="B1772" s="174" t="str">
        <f>IF(A1772=1,COUNTIF($A$8:A1772,1),"")</f>
        <v/>
      </c>
      <c r="C1772" s="174"/>
      <c r="D1772" s="157">
        <f>IFERROR($C$8:INDEX($C$8:$C$3000,COUNTIF($C$8:$C$3000,"?*")),"")</f>
        <v>0</v>
      </c>
      <c r="E1772" s="174"/>
      <c r="F1772" s="174">
        <f>--ISNUMBER(IFERROR(SEARCH('Project Costing'!#REF!,Services!I1779,1),""))</f>
        <v>0</v>
      </c>
      <c r="G1772" s="174" t="str">
        <f>IF(F1772=1,COUNTIF($F$8:F1772,1),"")</f>
        <v/>
      </c>
      <c r="H1772" s="174"/>
      <c r="I1772" s="157">
        <f>IFERROR($H$8:INDEX($H$8:$H$3000,COUNTIF($H$8:$H$3000,"?*")),"")</f>
        <v>0</v>
      </c>
    </row>
    <row r="1773" spans="1:9" x14ac:dyDescent="0.25">
      <c r="A1773" s="174">
        <f>--ISNUMBER(IFERROR(SEARCH('Project Costing'!#REF!,Services!I1780,1),""))</f>
        <v>0</v>
      </c>
      <c r="B1773" s="174" t="str">
        <f>IF(A1773=1,COUNTIF($A$8:A1773,1),"")</f>
        <v/>
      </c>
      <c r="C1773" s="174"/>
      <c r="D1773" s="157">
        <f>IFERROR($C$8:INDEX($C$8:$C$3000,COUNTIF($C$8:$C$3000,"?*")),"")</f>
        <v>0</v>
      </c>
      <c r="E1773" s="174"/>
      <c r="F1773" s="174">
        <f>--ISNUMBER(IFERROR(SEARCH('Project Costing'!#REF!,Services!I1780,1),""))</f>
        <v>0</v>
      </c>
      <c r="G1773" s="174" t="str">
        <f>IF(F1773=1,COUNTIF($F$8:F1773,1),"")</f>
        <v/>
      </c>
      <c r="H1773" s="174"/>
      <c r="I1773" s="157">
        <f>IFERROR($H$8:INDEX($H$8:$H$3000,COUNTIF($H$8:$H$3000,"?*")),"")</f>
        <v>0</v>
      </c>
    </row>
    <row r="1774" spans="1:9" x14ac:dyDescent="0.25">
      <c r="A1774" s="174">
        <f>--ISNUMBER(IFERROR(SEARCH('Project Costing'!#REF!,Services!I1781,1),""))</f>
        <v>0</v>
      </c>
      <c r="B1774" s="174" t="str">
        <f>IF(A1774=1,COUNTIF($A$8:A1774,1),"")</f>
        <v/>
      </c>
      <c r="C1774" s="174"/>
      <c r="D1774" s="157">
        <f>IFERROR($C$8:INDEX($C$8:$C$3000,COUNTIF($C$8:$C$3000,"?*")),"")</f>
        <v>0</v>
      </c>
      <c r="E1774" s="174"/>
      <c r="F1774" s="174">
        <f>--ISNUMBER(IFERROR(SEARCH('Project Costing'!#REF!,Services!I1781,1),""))</f>
        <v>0</v>
      </c>
      <c r="G1774" s="174" t="str">
        <f>IF(F1774=1,COUNTIF($F$8:F1774,1),"")</f>
        <v/>
      </c>
      <c r="H1774" s="174"/>
      <c r="I1774" s="157">
        <f>IFERROR($H$8:INDEX($H$8:$H$3000,COUNTIF($H$8:$H$3000,"?*")),"")</f>
        <v>0</v>
      </c>
    </row>
    <row r="1775" spans="1:9" x14ac:dyDescent="0.25">
      <c r="A1775" s="174">
        <f>--ISNUMBER(IFERROR(SEARCH('Project Costing'!#REF!,Services!I1782,1),""))</f>
        <v>0</v>
      </c>
      <c r="B1775" s="174" t="str">
        <f>IF(A1775=1,COUNTIF($A$8:A1775,1),"")</f>
        <v/>
      </c>
      <c r="C1775" s="174"/>
      <c r="D1775" s="157">
        <f>IFERROR($C$8:INDEX($C$8:$C$3000,COUNTIF($C$8:$C$3000,"?*")),"")</f>
        <v>0</v>
      </c>
      <c r="E1775" s="174"/>
      <c r="F1775" s="174">
        <f>--ISNUMBER(IFERROR(SEARCH('Project Costing'!#REF!,Services!I1782,1),""))</f>
        <v>0</v>
      </c>
      <c r="G1775" s="174" t="str">
        <f>IF(F1775=1,COUNTIF($F$8:F1775,1),"")</f>
        <v/>
      </c>
      <c r="H1775" s="174"/>
      <c r="I1775" s="157">
        <f>IFERROR($H$8:INDEX($H$8:$H$3000,COUNTIF($H$8:$H$3000,"?*")),"")</f>
        <v>0</v>
      </c>
    </row>
    <row r="1776" spans="1:9" x14ac:dyDescent="0.25">
      <c r="A1776" s="174">
        <f>--ISNUMBER(IFERROR(SEARCH('Project Costing'!#REF!,Services!I1783,1),""))</f>
        <v>0</v>
      </c>
      <c r="B1776" s="174" t="str">
        <f>IF(A1776=1,COUNTIF($A$8:A1776,1),"")</f>
        <v/>
      </c>
      <c r="C1776" s="174"/>
      <c r="D1776" s="157">
        <f>IFERROR($C$8:INDEX($C$8:$C$3000,COUNTIF($C$8:$C$3000,"?*")),"")</f>
        <v>0</v>
      </c>
      <c r="E1776" s="174"/>
      <c r="F1776" s="174">
        <f>--ISNUMBER(IFERROR(SEARCH('Project Costing'!#REF!,Services!I1783,1),""))</f>
        <v>0</v>
      </c>
      <c r="G1776" s="174" t="str">
        <f>IF(F1776=1,COUNTIF($F$8:F1776,1),"")</f>
        <v/>
      </c>
      <c r="H1776" s="174"/>
      <c r="I1776" s="157">
        <f>IFERROR($H$8:INDEX($H$8:$H$3000,COUNTIF($H$8:$H$3000,"?*")),"")</f>
        <v>0</v>
      </c>
    </row>
    <row r="1777" spans="1:9" x14ac:dyDescent="0.25">
      <c r="A1777" s="174">
        <f>--ISNUMBER(IFERROR(SEARCH('Project Costing'!#REF!,Services!I1784,1),""))</f>
        <v>0</v>
      </c>
      <c r="B1777" s="174" t="str">
        <f>IF(A1777=1,COUNTIF($A$8:A1777,1),"")</f>
        <v/>
      </c>
      <c r="C1777" s="174"/>
      <c r="D1777" s="157">
        <f>IFERROR($C$8:INDEX($C$8:$C$3000,COUNTIF($C$8:$C$3000,"?*")),"")</f>
        <v>0</v>
      </c>
      <c r="E1777" s="174"/>
      <c r="F1777" s="174">
        <f>--ISNUMBER(IFERROR(SEARCH('Project Costing'!#REF!,Services!I1784,1),""))</f>
        <v>0</v>
      </c>
      <c r="G1777" s="174" t="str">
        <f>IF(F1777=1,COUNTIF($F$8:F1777,1),"")</f>
        <v/>
      </c>
      <c r="H1777" s="174"/>
      <c r="I1777" s="157">
        <f>IFERROR($H$8:INDEX($H$8:$H$3000,COUNTIF($H$8:$H$3000,"?*")),"")</f>
        <v>0</v>
      </c>
    </row>
    <row r="1778" spans="1:9" x14ac:dyDescent="0.25">
      <c r="A1778" s="174">
        <f>--ISNUMBER(IFERROR(SEARCH('Project Costing'!#REF!,Services!I1785,1),""))</f>
        <v>0</v>
      </c>
      <c r="B1778" s="174" t="str">
        <f>IF(A1778=1,COUNTIF($A$8:A1778,1),"")</f>
        <v/>
      </c>
      <c r="C1778" s="174"/>
      <c r="D1778" s="157">
        <f>IFERROR($C$8:INDEX($C$8:$C$3000,COUNTIF($C$8:$C$3000,"?*")),"")</f>
        <v>0</v>
      </c>
      <c r="E1778" s="174"/>
      <c r="F1778" s="174">
        <f>--ISNUMBER(IFERROR(SEARCH('Project Costing'!#REF!,Services!I1785,1),""))</f>
        <v>0</v>
      </c>
      <c r="G1778" s="174" t="str">
        <f>IF(F1778=1,COUNTIF($F$8:F1778,1),"")</f>
        <v/>
      </c>
      <c r="H1778" s="174"/>
      <c r="I1778" s="157">
        <f>IFERROR($H$8:INDEX($H$8:$H$3000,COUNTIF($H$8:$H$3000,"?*")),"")</f>
        <v>0</v>
      </c>
    </row>
    <row r="1779" spans="1:9" x14ac:dyDescent="0.25">
      <c r="A1779" s="174">
        <f>--ISNUMBER(IFERROR(SEARCH('Project Costing'!#REF!,Services!I1786,1),""))</f>
        <v>0</v>
      </c>
      <c r="B1779" s="174" t="str">
        <f>IF(A1779=1,COUNTIF($A$8:A1779,1),"")</f>
        <v/>
      </c>
      <c r="C1779" s="174"/>
      <c r="D1779" s="157">
        <f>IFERROR($C$8:INDEX($C$8:$C$3000,COUNTIF($C$8:$C$3000,"?*")),"")</f>
        <v>0</v>
      </c>
      <c r="E1779" s="174"/>
      <c r="F1779" s="174">
        <f>--ISNUMBER(IFERROR(SEARCH('Project Costing'!#REF!,Services!I1786,1),""))</f>
        <v>0</v>
      </c>
      <c r="G1779" s="174" t="str">
        <f>IF(F1779=1,COUNTIF($F$8:F1779,1),"")</f>
        <v/>
      </c>
      <c r="H1779" s="174"/>
      <c r="I1779" s="157">
        <f>IFERROR($H$8:INDEX($H$8:$H$3000,COUNTIF($H$8:$H$3000,"?*")),"")</f>
        <v>0</v>
      </c>
    </row>
    <row r="1780" spans="1:9" x14ac:dyDescent="0.25">
      <c r="A1780" s="174">
        <f>--ISNUMBER(IFERROR(SEARCH('Project Costing'!#REF!,Services!I1787,1),""))</f>
        <v>0</v>
      </c>
      <c r="B1780" s="174" t="str">
        <f>IF(A1780=1,COUNTIF($A$8:A1780,1),"")</f>
        <v/>
      </c>
      <c r="C1780" s="174"/>
      <c r="D1780" s="157">
        <f>IFERROR($C$8:INDEX($C$8:$C$3000,COUNTIF($C$8:$C$3000,"?*")),"")</f>
        <v>0</v>
      </c>
      <c r="E1780" s="174"/>
      <c r="F1780" s="174">
        <f>--ISNUMBER(IFERROR(SEARCH('Project Costing'!#REF!,Services!I1787,1),""))</f>
        <v>0</v>
      </c>
      <c r="G1780" s="174" t="str">
        <f>IF(F1780=1,COUNTIF($F$8:F1780,1),"")</f>
        <v/>
      </c>
      <c r="H1780" s="174"/>
      <c r="I1780" s="157">
        <f>IFERROR($H$8:INDEX($H$8:$H$3000,COUNTIF($H$8:$H$3000,"?*")),"")</f>
        <v>0</v>
      </c>
    </row>
    <row r="1781" spans="1:9" x14ac:dyDescent="0.25">
      <c r="A1781" s="174">
        <f>--ISNUMBER(IFERROR(SEARCH('Project Costing'!#REF!,Services!I1788,1),""))</f>
        <v>0</v>
      </c>
      <c r="B1781" s="174" t="str">
        <f>IF(A1781=1,COUNTIF($A$8:A1781,1),"")</f>
        <v/>
      </c>
      <c r="C1781" s="174"/>
      <c r="D1781" s="157">
        <f>IFERROR($C$8:INDEX($C$8:$C$3000,COUNTIF($C$8:$C$3000,"?*")),"")</f>
        <v>0</v>
      </c>
      <c r="E1781" s="174"/>
      <c r="F1781" s="174">
        <f>--ISNUMBER(IFERROR(SEARCH('Project Costing'!#REF!,Services!I1788,1),""))</f>
        <v>0</v>
      </c>
      <c r="G1781" s="174" t="str">
        <f>IF(F1781=1,COUNTIF($F$8:F1781,1),"")</f>
        <v/>
      </c>
      <c r="H1781" s="174"/>
      <c r="I1781" s="157">
        <f>IFERROR($H$8:INDEX($H$8:$H$3000,COUNTIF($H$8:$H$3000,"?*")),"")</f>
        <v>0</v>
      </c>
    </row>
    <row r="1782" spans="1:9" x14ac:dyDescent="0.25">
      <c r="A1782" s="174">
        <f>--ISNUMBER(IFERROR(SEARCH('Project Costing'!#REF!,Services!I1789,1),""))</f>
        <v>0</v>
      </c>
      <c r="B1782" s="174" t="str">
        <f>IF(A1782=1,COUNTIF($A$8:A1782,1),"")</f>
        <v/>
      </c>
      <c r="C1782" s="174"/>
      <c r="D1782" s="157">
        <f>IFERROR($C$8:INDEX($C$8:$C$3000,COUNTIF($C$8:$C$3000,"?*")),"")</f>
        <v>0</v>
      </c>
      <c r="E1782" s="174"/>
      <c r="F1782" s="174">
        <f>--ISNUMBER(IFERROR(SEARCH('Project Costing'!#REF!,Services!I1789,1),""))</f>
        <v>0</v>
      </c>
      <c r="G1782" s="174" t="str">
        <f>IF(F1782=1,COUNTIF($F$8:F1782,1),"")</f>
        <v/>
      </c>
      <c r="H1782" s="174"/>
      <c r="I1782" s="157">
        <f>IFERROR($H$8:INDEX($H$8:$H$3000,COUNTIF($H$8:$H$3000,"?*")),"")</f>
        <v>0</v>
      </c>
    </row>
    <row r="1783" spans="1:9" x14ac:dyDescent="0.25">
      <c r="A1783" s="174">
        <f>--ISNUMBER(IFERROR(SEARCH('Project Costing'!#REF!,Services!I1790,1),""))</f>
        <v>0</v>
      </c>
      <c r="B1783" s="174" t="str">
        <f>IF(A1783=1,COUNTIF($A$8:A1783,1),"")</f>
        <v/>
      </c>
      <c r="C1783" s="174"/>
      <c r="D1783" s="157">
        <f>IFERROR($C$8:INDEX($C$8:$C$3000,COUNTIF($C$8:$C$3000,"?*")),"")</f>
        <v>0</v>
      </c>
      <c r="E1783" s="174"/>
      <c r="F1783" s="174">
        <f>--ISNUMBER(IFERROR(SEARCH('Project Costing'!#REF!,Services!I1790,1),""))</f>
        <v>0</v>
      </c>
      <c r="G1783" s="174" t="str">
        <f>IF(F1783=1,COUNTIF($F$8:F1783,1),"")</f>
        <v/>
      </c>
      <c r="H1783" s="174"/>
      <c r="I1783" s="157">
        <f>IFERROR($H$8:INDEX($H$8:$H$3000,COUNTIF($H$8:$H$3000,"?*")),"")</f>
        <v>0</v>
      </c>
    </row>
    <row r="1784" spans="1:9" x14ac:dyDescent="0.25">
      <c r="A1784" s="174">
        <f>--ISNUMBER(IFERROR(SEARCH('Project Costing'!#REF!,Services!I1791,1),""))</f>
        <v>0</v>
      </c>
      <c r="B1784" s="174" t="str">
        <f>IF(A1784=1,COUNTIF($A$8:A1784,1),"")</f>
        <v/>
      </c>
      <c r="C1784" s="174"/>
      <c r="D1784" s="157">
        <f>IFERROR($C$8:INDEX($C$8:$C$3000,COUNTIF($C$8:$C$3000,"?*")),"")</f>
        <v>0</v>
      </c>
      <c r="E1784" s="174"/>
      <c r="F1784" s="174">
        <f>--ISNUMBER(IFERROR(SEARCH('Project Costing'!#REF!,Services!I1791,1),""))</f>
        <v>0</v>
      </c>
      <c r="G1784" s="174" t="str">
        <f>IF(F1784=1,COUNTIF($F$8:F1784,1),"")</f>
        <v/>
      </c>
      <c r="H1784" s="174"/>
      <c r="I1784" s="157">
        <f>IFERROR($H$8:INDEX($H$8:$H$3000,COUNTIF($H$8:$H$3000,"?*")),"")</f>
        <v>0</v>
      </c>
    </row>
    <row r="1785" spans="1:9" x14ac:dyDescent="0.25">
      <c r="A1785" s="174">
        <f>--ISNUMBER(IFERROR(SEARCH('Project Costing'!#REF!,Services!I1792,1),""))</f>
        <v>0</v>
      </c>
      <c r="B1785" s="174" t="str">
        <f>IF(A1785=1,COUNTIF($A$8:A1785,1),"")</f>
        <v/>
      </c>
      <c r="C1785" s="174"/>
      <c r="D1785" s="157">
        <f>IFERROR($C$8:INDEX($C$8:$C$3000,COUNTIF($C$8:$C$3000,"?*")),"")</f>
        <v>0</v>
      </c>
      <c r="E1785" s="174"/>
      <c r="F1785" s="174">
        <f>--ISNUMBER(IFERROR(SEARCH('Project Costing'!#REF!,Services!I1792,1),""))</f>
        <v>0</v>
      </c>
      <c r="G1785" s="174" t="str">
        <f>IF(F1785=1,COUNTIF($F$8:F1785,1),"")</f>
        <v/>
      </c>
      <c r="H1785" s="174"/>
      <c r="I1785" s="157">
        <f>IFERROR($H$8:INDEX($H$8:$H$3000,COUNTIF($H$8:$H$3000,"?*")),"")</f>
        <v>0</v>
      </c>
    </row>
    <row r="1786" spans="1:9" x14ac:dyDescent="0.25">
      <c r="A1786" s="174">
        <f>--ISNUMBER(IFERROR(SEARCH('Project Costing'!#REF!,Services!I1793,1),""))</f>
        <v>0</v>
      </c>
      <c r="B1786" s="174" t="str">
        <f>IF(A1786=1,COUNTIF($A$8:A1786,1),"")</f>
        <v/>
      </c>
      <c r="C1786" s="174"/>
      <c r="D1786" s="157">
        <f>IFERROR($C$8:INDEX($C$8:$C$3000,COUNTIF($C$8:$C$3000,"?*")),"")</f>
        <v>0</v>
      </c>
      <c r="E1786" s="174"/>
      <c r="F1786" s="174">
        <f>--ISNUMBER(IFERROR(SEARCH('Project Costing'!#REF!,Services!I1793,1),""))</f>
        <v>0</v>
      </c>
      <c r="G1786" s="174" t="str">
        <f>IF(F1786=1,COUNTIF($F$8:F1786,1),"")</f>
        <v/>
      </c>
      <c r="H1786" s="174"/>
      <c r="I1786" s="157">
        <f>IFERROR($H$8:INDEX($H$8:$H$3000,COUNTIF($H$8:$H$3000,"?*")),"")</f>
        <v>0</v>
      </c>
    </row>
    <row r="1787" spans="1:9" x14ac:dyDescent="0.25">
      <c r="A1787" s="174">
        <f>--ISNUMBER(IFERROR(SEARCH('Project Costing'!#REF!,Services!I1794,1),""))</f>
        <v>0</v>
      </c>
      <c r="B1787" s="174" t="str">
        <f>IF(A1787=1,COUNTIF($A$8:A1787,1),"")</f>
        <v/>
      </c>
      <c r="C1787" s="174"/>
      <c r="D1787" s="157">
        <f>IFERROR($C$8:INDEX($C$8:$C$3000,COUNTIF($C$8:$C$3000,"?*")),"")</f>
        <v>0</v>
      </c>
      <c r="E1787" s="174"/>
      <c r="F1787" s="174">
        <f>--ISNUMBER(IFERROR(SEARCH('Project Costing'!#REF!,Services!I1794,1),""))</f>
        <v>0</v>
      </c>
      <c r="G1787" s="174" t="str">
        <f>IF(F1787=1,COUNTIF($F$8:F1787,1),"")</f>
        <v/>
      </c>
      <c r="H1787" s="174"/>
      <c r="I1787" s="157">
        <f>IFERROR($H$8:INDEX($H$8:$H$3000,COUNTIF($H$8:$H$3000,"?*")),"")</f>
        <v>0</v>
      </c>
    </row>
    <row r="1788" spans="1:9" x14ac:dyDescent="0.25">
      <c r="A1788" s="174">
        <f>--ISNUMBER(IFERROR(SEARCH('Project Costing'!#REF!,Services!I1795,1),""))</f>
        <v>0</v>
      </c>
      <c r="B1788" s="174" t="str">
        <f>IF(A1788=1,COUNTIF($A$8:A1788,1),"")</f>
        <v/>
      </c>
      <c r="C1788" s="174"/>
      <c r="D1788" s="157">
        <f>IFERROR($C$8:INDEX($C$8:$C$3000,COUNTIF($C$8:$C$3000,"?*")),"")</f>
        <v>0</v>
      </c>
      <c r="E1788" s="174"/>
      <c r="F1788" s="174">
        <f>--ISNUMBER(IFERROR(SEARCH('Project Costing'!#REF!,Services!I1795,1),""))</f>
        <v>0</v>
      </c>
      <c r="G1788" s="174" t="str">
        <f>IF(F1788=1,COUNTIF($F$8:F1788,1),"")</f>
        <v/>
      </c>
      <c r="H1788" s="174"/>
      <c r="I1788" s="157">
        <f>IFERROR($H$8:INDEX($H$8:$H$3000,COUNTIF($H$8:$H$3000,"?*")),"")</f>
        <v>0</v>
      </c>
    </row>
    <row r="1789" spans="1:9" x14ac:dyDescent="0.25">
      <c r="A1789" s="174">
        <f>--ISNUMBER(IFERROR(SEARCH('Project Costing'!#REF!,Services!I1796,1),""))</f>
        <v>0</v>
      </c>
      <c r="B1789" s="174" t="str">
        <f>IF(A1789=1,COUNTIF($A$8:A1789,1),"")</f>
        <v/>
      </c>
      <c r="C1789" s="174"/>
      <c r="D1789" s="157">
        <f>IFERROR($C$8:INDEX($C$8:$C$3000,COUNTIF($C$8:$C$3000,"?*")),"")</f>
        <v>0</v>
      </c>
      <c r="E1789" s="174"/>
      <c r="F1789" s="174">
        <f>--ISNUMBER(IFERROR(SEARCH('Project Costing'!#REF!,Services!I1796,1),""))</f>
        <v>0</v>
      </c>
      <c r="G1789" s="174" t="str">
        <f>IF(F1789=1,COUNTIF($F$8:F1789,1),"")</f>
        <v/>
      </c>
      <c r="H1789" s="174"/>
      <c r="I1789" s="157">
        <f>IFERROR($H$8:INDEX($H$8:$H$3000,COUNTIF($H$8:$H$3000,"?*")),"")</f>
        <v>0</v>
      </c>
    </row>
    <row r="1790" spans="1:9" x14ac:dyDescent="0.25">
      <c r="A1790" s="174">
        <f>--ISNUMBER(IFERROR(SEARCH('Project Costing'!#REF!,Services!I1797,1),""))</f>
        <v>0</v>
      </c>
      <c r="B1790" s="174" t="str">
        <f>IF(A1790=1,COUNTIF($A$8:A1790,1),"")</f>
        <v/>
      </c>
      <c r="C1790" s="174"/>
      <c r="D1790" s="157">
        <f>IFERROR($C$8:INDEX($C$8:$C$3000,COUNTIF($C$8:$C$3000,"?*")),"")</f>
        <v>0</v>
      </c>
      <c r="E1790" s="174"/>
      <c r="F1790" s="174">
        <f>--ISNUMBER(IFERROR(SEARCH('Project Costing'!#REF!,Services!I1797,1),""))</f>
        <v>0</v>
      </c>
      <c r="G1790" s="174" t="str">
        <f>IF(F1790=1,COUNTIF($F$8:F1790,1),"")</f>
        <v/>
      </c>
      <c r="H1790" s="174"/>
      <c r="I1790" s="157">
        <f>IFERROR($H$8:INDEX($H$8:$H$3000,COUNTIF($H$8:$H$3000,"?*")),"")</f>
        <v>0</v>
      </c>
    </row>
    <row r="1791" spans="1:9" x14ac:dyDescent="0.25">
      <c r="A1791" s="174">
        <f>--ISNUMBER(IFERROR(SEARCH('Project Costing'!#REF!,Services!I1798,1),""))</f>
        <v>0</v>
      </c>
      <c r="B1791" s="174" t="str">
        <f>IF(A1791=1,COUNTIF($A$8:A1791,1),"")</f>
        <v/>
      </c>
      <c r="C1791" s="174"/>
      <c r="D1791" s="157">
        <f>IFERROR($C$8:INDEX($C$8:$C$3000,COUNTIF($C$8:$C$3000,"?*")),"")</f>
        <v>0</v>
      </c>
      <c r="E1791" s="174"/>
      <c r="F1791" s="174">
        <f>--ISNUMBER(IFERROR(SEARCH('Project Costing'!#REF!,Services!I1798,1),""))</f>
        <v>0</v>
      </c>
      <c r="G1791" s="174" t="str">
        <f>IF(F1791=1,COUNTIF($F$8:F1791,1),"")</f>
        <v/>
      </c>
      <c r="H1791" s="174"/>
      <c r="I1791" s="157">
        <f>IFERROR($H$8:INDEX($H$8:$H$3000,COUNTIF($H$8:$H$3000,"?*")),"")</f>
        <v>0</v>
      </c>
    </row>
    <row r="1792" spans="1:9" x14ac:dyDescent="0.25">
      <c r="A1792" s="174">
        <f>--ISNUMBER(IFERROR(SEARCH('Project Costing'!#REF!,Services!I1799,1),""))</f>
        <v>0</v>
      </c>
      <c r="B1792" s="174" t="str">
        <f>IF(A1792=1,COUNTIF($A$8:A1792,1),"")</f>
        <v/>
      </c>
      <c r="C1792" s="174"/>
      <c r="D1792" s="157">
        <f>IFERROR($C$8:INDEX($C$8:$C$3000,COUNTIF($C$8:$C$3000,"?*")),"")</f>
        <v>0</v>
      </c>
      <c r="E1792" s="174"/>
      <c r="F1792" s="174">
        <f>--ISNUMBER(IFERROR(SEARCH('Project Costing'!#REF!,Services!I1799,1),""))</f>
        <v>0</v>
      </c>
      <c r="G1792" s="174" t="str">
        <f>IF(F1792=1,COUNTIF($F$8:F1792,1),"")</f>
        <v/>
      </c>
      <c r="H1792" s="174"/>
      <c r="I1792" s="157">
        <f>IFERROR($H$8:INDEX($H$8:$H$3000,COUNTIF($H$8:$H$3000,"?*")),"")</f>
        <v>0</v>
      </c>
    </row>
    <row r="1793" spans="1:9" x14ac:dyDescent="0.25">
      <c r="A1793" s="174">
        <f>--ISNUMBER(IFERROR(SEARCH('Project Costing'!#REF!,Services!I1800,1),""))</f>
        <v>0</v>
      </c>
      <c r="B1793" s="174" t="str">
        <f>IF(A1793=1,COUNTIF($A$8:A1793,1),"")</f>
        <v/>
      </c>
      <c r="C1793" s="174"/>
      <c r="D1793" s="157">
        <f>IFERROR($C$8:INDEX($C$8:$C$3000,COUNTIF($C$8:$C$3000,"?*")),"")</f>
        <v>0</v>
      </c>
      <c r="E1793" s="174"/>
      <c r="F1793" s="174">
        <f>--ISNUMBER(IFERROR(SEARCH('Project Costing'!#REF!,Services!I1800,1),""))</f>
        <v>0</v>
      </c>
      <c r="G1793" s="174" t="str">
        <f>IF(F1793=1,COUNTIF($F$8:F1793,1),"")</f>
        <v/>
      </c>
      <c r="H1793" s="174"/>
      <c r="I1793" s="157">
        <f>IFERROR($H$8:INDEX($H$8:$H$3000,COUNTIF($H$8:$H$3000,"?*")),"")</f>
        <v>0</v>
      </c>
    </row>
    <row r="1794" spans="1:9" x14ac:dyDescent="0.25">
      <c r="A1794" s="174">
        <f>--ISNUMBER(IFERROR(SEARCH('Project Costing'!#REF!,Services!I1801,1),""))</f>
        <v>0</v>
      </c>
      <c r="B1794" s="174" t="str">
        <f>IF(A1794=1,COUNTIF($A$8:A1794,1),"")</f>
        <v/>
      </c>
      <c r="C1794" s="174"/>
      <c r="D1794" s="157">
        <f>IFERROR($C$8:INDEX($C$8:$C$3000,COUNTIF($C$8:$C$3000,"?*")),"")</f>
        <v>0</v>
      </c>
      <c r="E1794" s="174"/>
      <c r="F1794" s="174">
        <f>--ISNUMBER(IFERROR(SEARCH('Project Costing'!#REF!,Services!I1801,1),""))</f>
        <v>0</v>
      </c>
      <c r="G1794" s="174" t="str">
        <f>IF(F1794=1,COUNTIF($F$8:F1794,1),"")</f>
        <v/>
      </c>
      <c r="H1794" s="174"/>
      <c r="I1794" s="157">
        <f>IFERROR($H$8:INDEX($H$8:$H$3000,COUNTIF($H$8:$H$3000,"?*")),"")</f>
        <v>0</v>
      </c>
    </row>
    <row r="1795" spans="1:9" x14ac:dyDescent="0.25">
      <c r="A1795" s="174">
        <f>--ISNUMBER(IFERROR(SEARCH('Project Costing'!#REF!,Services!I1802,1),""))</f>
        <v>0</v>
      </c>
      <c r="B1795" s="174" t="str">
        <f>IF(A1795=1,COUNTIF($A$8:A1795,1),"")</f>
        <v/>
      </c>
      <c r="C1795" s="174"/>
      <c r="D1795" s="157">
        <f>IFERROR($C$8:INDEX($C$8:$C$3000,COUNTIF($C$8:$C$3000,"?*")),"")</f>
        <v>0</v>
      </c>
      <c r="E1795" s="174"/>
      <c r="F1795" s="174">
        <f>--ISNUMBER(IFERROR(SEARCH('Project Costing'!#REF!,Services!I1802,1),""))</f>
        <v>0</v>
      </c>
      <c r="G1795" s="174" t="str">
        <f>IF(F1795=1,COUNTIF($F$8:F1795,1),"")</f>
        <v/>
      </c>
      <c r="H1795" s="174"/>
      <c r="I1795" s="157">
        <f>IFERROR($H$8:INDEX($H$8:$H$3000,COUNTIF($H$8:$H$3000,"?*")),"")</f>
        <v>0</v>
      </c>
    </row>
    <row r="1796" spans="1:9" x14ac:dyDescent="0.25">
      <c r="A1796" s="174">
        <f>--ISNUMBER(IFERROR(SEARCH('Project Costing'!#REF!,Services!I1803,1),""))</f>
        <v>0</v>
      </c>
      <c r="B1796" s="174" t="str">
        <f>IF(A1796=1,COUNTIF($A$8:A1796,1),"")</f>
        <v/>
      </c>
      <c r="C1796" s="174"/>
      <c r="D1796" s="157">
        <f>IFERROR($C$8:INDEX($C$8:$C$3000,COUNTIF($C$8:$C$3000,"?*")),"")</f>
        <v>0</v>
      </c>
      <c r="E1796" s="174"/>
      <c r="F1796" s="174">
        <f>--ISNUMBER(IFERROR(SEARCH('Project Costing'!#REF!,Services!I1803,1),""))</f>
        <v>0</v>
      </c>
      <c r="G1796" s="174" t="str">
        <f>IF(F1796=1,COUNTIF($F$8:F1796,1),"")</f>
        <v/>
      </c>
      <c r="H1796" s="174"/>
      <c r="I1796" s="157">
        <f>IFERROR($H$8:INDEX($H$8:$H$3000,COUNTIF($H$8:$H$3000,"?*")),"")</f>
        <v>0</v>
      </c>
    </row>
    <row r="1797" spans="1:9" x14ac:dyDescent="0.25">
      <c r="A1797" s="174">
        <f>--ISNUMBER(IFERROR(SEARCH('Project Costing'!#REF!,Services!I1804,1),""))</f>
        <v>0</v>
      </c>
      <c r="B1797" s="174" t="str">
        <f>IF(A1797=1,COUNTIF($A$8:A1797,1),"")</f>
        <v/>
      </c>
      <c r="C1797" s="174"/>
      <c r="D1797" s="157">
        <f>IFERROR($C$8:INDEX($C$8:$C$3000,COUNTIF($C$8:$C$3000,"?*")),"")</f>
        <v>0</v>
      </c>
      <c r="E1797" s="174"/>
      <c r="F1797" s="174">
        <f>--ISNUMBER(IFERROR(SEARCH('Project Costing'!#REF!,Services!I1804,1),""))</f>
        <v>0</v>
      </c>
      <c r="G1797" s="174" t="str">
        <f>IF(F1797=1,COUNTIF($F$8:F1797,1),"")</f>
        <v/>
      </c>
      <c r="H1797" s="174"/>
      <c r="I1797" s="157">
        <f>IFERROR($H$8:INDEX($H$8:$H$3000,COUNTIF($H$8:$H$3000,"?*")),"")</f>
        <v>0</v>
      </c>
    </row>
    <row r="1798" spans="1:9" x14ac:dyDescent="0.25">
      <c r="A1798" s="174">
        <f>--ISNUMBER(IFERROR(SEARCH('Project Costing'!#REF!,Services!I1805,1),""))</f>
        <v>0</v>
      </c>
      <c r="B1798" s="174" t="str">
        <f>IF(A1798=1,COUNTIF($A$8:A1798,1),"")</f>
        <v/>
      </c>
      <c r="C1798" s="174"/>
      <c r="D1798" s="157">
        <f>IFERROR($C$8:INDEX($C$8:$C$3000,COUNTIF($C$8:$C$3000,"?*")),"")</f>
        <v>0</v>
      </c>
      <c r="E1798" s="174"/>
      <c r="F1798" s="174">
        <f>--ISNUMBER(IFERROR(SEARCH('Project Costing'!#REF!,Services!I1805,1),""))</f>
        <v>0</v>
      </c>
      <c r="G1798" s="174" t="str">
        <f>IF(F1798=1,COUNTIF($F$8:F1798,1),"")</f>
        <v/>
      </c>
      <c r="H1798" s="174"/>
      <c r="I1798" s="157">
        <f>IFERROR($H$8:INDEX($H$8:$H$3000,COUNTIF($H$8:$H$3000,"?*")),"")</f>
        <v>0</v>
      </c>
    </row>
    <row r="1799" spans="1:9" x14ac:dyDescent="0.25">
      <c r="A1799" s="174">
        <f>--ISNUMBER(IFERROR(SEARCH('Project Costing'!#REF!,Services!I1806,1),""))</f>
        <v>0</v>
      </c>
      <c r="B1799" s="174" t="str">
        <f>IF(A1799=1,COUNTIF($A$8:A1799,1),"")</f>
        <v/>
      </c>
      <c r="C1799" s="174"/>
      <c r="D1799" s="157">
        <f>IFERROR($C$8:INDEX($C$8:$C$3000,COUNTIF($C$8:$C$3000,"?*")),"")</f>
        <v>0</v>
      </c>
      <c r="E1799" s="174"/>
      <c r="F1799" s="174">
        <f>--ISNUMBER(IFERROR(SEARCH('Project Costing'!#REF!,Services!I1806,1),""))</f>
        <v>0</v>
      </c>
      <c r="G1799" s="174" t="str">
        <f>IF(F1799=1,COUNTIF($F$8:F1799,1),"")</f>
        <v/>
      </c>
      <c r="H1799" s="174"/>
      <c r="I1799" s="157">
        <f>IFERROR($H$8:INDEX($H$8:$H$3000,COUNTIF($H$8:$H$3000,"?*")),"")</f>
        <v>0</v>
      </c>
    </row>
    <row r="1800" spans="1:9" x14ac:dyDescent="0.25">
      <c r="A1800" s="174">
        <f>--ISNUMBER(IFERROR(SEARCH('Project Costing'!#REF!,Services!I1807,1),""))</f>
        <v>0</v>
      </c>
      <c r="B1800" s="174" t="str">
        <f>IF(A1800=1,COUNTIF($A$8:A1800,1),"")</f>
        <v/>
      </c>
      <c r="C1800" s="174"/>
      <c r="D1800" s="157">
        <f>IFERROR($C$8:INDEX($C$8:$C$3000,COUNTIF($C$8:$C$3000,"?*")),"")</f>
        <v>0</v>
      </c>
      <c r="E1800" s="174"/>
      <c r="F1800" s="174">
        <f>--ISNUMBER(IFERROR(SEARCH('Project Costing'!#REF!,Services!I1807,1),""))</f>
        <v>0</v>
      </c>
      <c r="G1800" s="174" t="str">
        <f>IF(F1800=1,COUNTIF($F$8:F1800,1),"")</f>
        <v/>
      </c>
      <c r="H1800" s="174"/>
      <c r="I1800" s="157">
        <f>IFERROR($H$8:INDEX($H$8:$H$3000,COUNTIF($H$8:$H$3000,"?*")),"")</f>
        <v>0</v>
      </c>
    </row>
    <row r="1801" spans="1:9" x14ac:dyDescent="0.25">
      <c r="A1801" s="174">
        <f>--ISNUMBER(IFERROR(SEARCH('Project Costing'!#REF!,Services!I1808,1),""))</f>
        <v>0</v>
      </c>
      <c r="B1801" s="174" t="str">
        <f>IF(A1801=1,COUNTIF($A$8:A1801,1),"")</f>
        <v/>
      </c>
      <c r="C1801" s="174"/>
      <c r="D1801" s="157">
        <f>IFERROR($C$8:INDEX($C$8:$C$3000,COUNTIF($C$8:$C$3000,"?*")),"")</f>
        <v>0</v>
      </c>
      <c r="E1801" s="174"/>
      <c r="F1801" s="174">
        <f>--ISNUMBER(IFERROR(SEARCH('Project Costing'!#REF!,Services!I1808,1),""))</f>
        <v>0</v>
      </c>
      <c r="G1801" s="174" t="str">
        <f>IF(F1801=1,COUNTIF($F$8:F1801,1),"")</f>
        <v/>
      </c>
      <c r="H1801" s="174"/>
      <c r="I1801" s="157">
        <f>IFERROR($H$8:INDEX($H$8:$H$3000,COUNTIF($H$8:$H$3000,"?*")),"")</f>
        <v>0</v>
      </c>
    </row>
    <row r="1802" spans="1:9" x14ac:dyDescent="0.25">
      <c r="A1802" s="174">
        <f>--ISNUMBER(IFERROR(SEARCH('Project Costing'!#REF!,Services!I1809,1),""))</f>
        <v>0</v>
      </c>
      <c r="B1802" s="174" t="str">
        <f>IF(A1802=1,COUNTIF($A$8:A1802,1),"")</f>
        <v/>
      </c>
      <c r="C1802" s="174"/>
      <c r="D1802" s="157">
        <f>IFERROR($C$8:INDEX($C$8:$C$3000,COUNTIF($C$8:$C$3000,"?*")),"")</f>
        <v>0</v>
      </c>
      <c r="E1802" s="174"/>
      <c r="F1802" s="174">
        <f>--ISNUMBER(IFERROR(SEARCH('Project Costing'!#REF!,Services!I1809,1),""))</f>
        <v>0</v>
      </c>
      <c r="G1802" s="174" t="str">
        <f>IF(F1802=1,COUNTIF($F$8:F1802,1),"")</f>
        <v/>
      </c>
      <c r="H1802" s="174"/>
      <c r="I1802" s="157">
        <f>IFERROR($H$8:INDEX($H$8:$H$3000,COUNTIF($H$8:$H$3000,"?*")),"")</f>
        <v>0</v>
      </c>
    </row>
    <row r="1803" spans="1:9" x14ac:dyDescent="0.25">
      <c r="A1803" s="174">
        <f>--ISNUMBER(IFERROR(SEARCH('Project Costing'!#REF!,Services!I1810,1),""))</f>
        <v>0</v>
      </c>
      <c r="B1803" s="174" t="str">
        <f>IF(A1803=1,COUNTIF($A$8:A1803,1),"")</f>
        <v/>
      </c>
      <c r="C1803" s="174"/>
      <c r="D1803" s="157">
        <f>IFERROR($C$8:INDEX($C$8:$C$3000,COUNTIF($C$8:$C$3000,"?*")),"")</f>
        <v>0</v>
      </c>
      <c r="E1803" s="174"/>
      <c r="F1803" s="174">
        <f>--ISNUMBER(IFERROR(SEARCH('Project Costing'!#REF!,Services!I1810,1),""))</f>
        <v>0</v>
      </c>
      <c r="G1803" s="174" t="str">
        <f>IF(F1803=1,COUNTIF($F$8:F1803,1),"")</f>
        <v/>
      </c>
      <c r="H1803" s="174"/>
      <c r="I1803" s="157">
        <f>IFERROR($H$8:INDEX($H$8:$H$3000,COUNTIF($H$8:$H$3000,"?*")),"")</f>
        <v>0</v>
      </c>
    </row>
    <row r="1804" spans="1:9" x14ac:dyDescent="0.25">
      <c r="A1804" s="174">
        <f>--ISNUMBER(IFERROR(SEARCH('Project Costing'!#REF!,Services!I1811,1),""))</f>
        <v>0</v>
      </c>
      <c r="B1804" s="174" t="str">
        <f>IF(A1804=1,COUNTIF($A$8:A1804,1),"")</f>
        <v/>
      </c>
      <c r="C1804" s="174"/>
      <c r="D1804" s="157">
        <f>IFERROR($C$8:INDEX($C$8:$C$3000,COUNTIF($C$8:$C$3000,"?*")),"")</f>
        <v>0</v>
      </c>
      <c r="E1804" s="174"/>
      <c r="F1804" s="174">
        <f>--ISNUMBER(IFERROR(SEARCH('Project Costing'!#REF!,Services!I1811,1),""))</f>
        <v>0</v>
      </c>
      <c r="G1804" s="174" t="str">
        <f>IF(F1804=1,COUNTIF($F$8:F1804,1),"")</f>
        <v/>
      </c>
      <c r="H1804" s="174"/>
      <c r="I1804" s="157">
        <f>IFERROR($H$8:INDEX($H$8:$H$3000,COUNTIF($H$8:$H$3000,"?*")),"")</f>
        <v>0</v>
      </c>
    </row>
    <row r="1805" spans="1:9" x14ac:dyDescent="0.25">
      <c r="A1805" s="174">
        <f>--ISNUMBER(IFERROR(SEARCH('Project Costing'!#REF!,Services!I1812,1),""))</f>
        <v>0</v>
      </c>
      <c r="B1805" s="174" t="str">
        <f>IF(A1805=1,COUNTIF($A$8:A1805,1),"")</f>
        <v/>
      </c>
      <c r="C1805" s="174"/>
      <c r="D1805" s="157">
        <f>IFERROR($C$8:INDEX($C$8:$C$3000,COUNTIF($C$8:$C$3000,"?*")),"")</f>
        <v>0</v>
      </c>
      <c r="E1805" s="174"/>
      <c r="F1805" s="174">
        <f>--ISNUMBER(IFERROR(SEARCH('Project Costing'!#REF!,Services!I1812,1),""))</f>
        <v>0</v>
      </c>
      <c r="G1805" s="174" t="str">
        <f>IF(F1805=1,COUNTIF($F$8:F1805,1),"")</f>
        <v/>
      </c>
      <c r="H1805" s="174"/>
      <c r="I1805" s="157">
        <f>IFERROR($H$8:INDEX($H$8:$H$3000,COUNTIF($H$8:$H$3000,"?*")),"")</f>
        <v>0</v>
      </c>
    </row>
    <row r="1806" spans="1:9" x14ac:dyDescent="0.25">
      <c r="A1806" s="174">
        <f>--ISNUMBER(IFERROR(SEARCH('Project Costing'!#REF!,Services!I1813,1),""))</f>
        <v>0</v>
      </c>
      <c r="B1806" s="174" t="str">
        <f>IF(A1806=1,COUNTIF($A$8:A1806,1),"")</f>
        <v/>
      </c>
      <c r="C1806" s="174"/>
      <c r="D1806" s="157">
        <f>IFERROR($C$8:INDEX($C$8:$C$3000,COUNTIF($C$8:$C$3000,"?*")),"")</f>
        <v>0</v>
      </c>
      <c r="E1806" s="174"/>
      <c r="F1806" s="174">
        <f>--ISNUMBER(IFERROR(SEARCH('Project Costing'!#REF!,Services!I1813,1),""))</f>
        <v>0</v>
      </c>
      <c r="G1806" s="174" t="str">
        <f>IF(F1806=1,COUNTIF($F$8:F1806,1),"")</f>
        <v/>
      </c>
      <c r="H1806" s="174"/>
      <c r="I1806" s="157">
        <f>IFERROR($H$8:INDEX($H$8:$H$3000,COUNTIF($H$8:$H$3000,"?*")),"")</f>
        <v>0</v>
      </c>
    </row>
    <row r="1807" spans="1:9" x14ac:dyDescent="0.25">
      <c r="A1807" s="174">
        <f>--ISNUMBER(IFERROR(SEARCH('Project Costing'!#REF!,Services!I1814,1),""))</f>
        <v>0</v>
      </c>
      <c r="B1807" s="174" t="str">
        <f>IF(A1807=1,COUNTIF($A$8:A1807,1),"")</f>
        <v/>
      </c>
      <c r="C1807" s="174"/>
      <c r="D1807" s="157">
        <f>IFERROR($C$8:INDEX($C$8:$C$3000,COUNTIF($C$8:$C$3000,"?*")),"")</f>
        <v>0</v>
      </c>
      <c r="E1807" s="174"/>
      <c r="F1807" s="174">
        <f>--ISNUMBER(IFERROR(SEARCH('Project Costing'!#REF!,Services!I1814,1),""))</f>
        <v>0</v>
      </c>
      <c r="G1807" s="174" t="str">
        <f>IF(F1807=1,COUNTIF($F$8:F1807,1),"")</f>
        <v/>
      </c>
      <c r="H1807" s="174"/>
      <c r="I1807" s="157">
        <f>IFERROR($H$8:INDEX($H$8:$H$3000,COUNTIF($H$8:$H$3000,"?*")),"")</f>
        <v>0</v>
      </c>
    </row>
    <row r="1808" spans="1:9" x14ac:dyDescent="0.25">
      <c r="A1808" s="174">
        <f>--ISNUMBER(IFERROR(SEARCH('Project Costing'!#REF!,Services!I1815,1),""))</f>
        <v>0</v>
      </c>
      <c r="B1808" s="174" t="str">
        <f>IF(A1808=1,COUNTIF($A$8:A1808,1),"")</f>
        <v/>
      </c>
      <c r="C1808" s="174"/>
      <c r="D1808" s="157">
        <f>IFERROR($C$8:INDEX($C$8:$C$3000,COUNTIF($C$8:$C$3000,"?*")),"")</f>
        <v>0</v>
      </c>
      <c r="E1808" s="174"/>
      <c r="F1808" s="174">
        <f>--ISNUMBER(IFERROR(SEARCH('Project Costing'!#REF!,Services!I1815,1),""))</f>
        <v>0</v>
      </c>
      <c r="G1808" s="174" t="str">
        <f>IF(F1808=1,COUNTIF($F$8:F1808,1),"")</f>
        <v/>
      </c>
      <c r="H1808" s="174"/>
      <c r="I1808" s="157">
        <f>IFERROR($H$8:INDEX($H$8:$H$3000,COUNTIF($H$8:$H$3000,"?*")),"")</f>
        <v>0</v>
      </c>
    </row>
    <row r="1809" spans="1:9" x14ac:dyDescent="0.25">
      <c r="A1809" s="174">
        <f>--ISNUMBER(IFERROR(SEARCH('Project Costing'!#REF!,Services!I1816,1),""))</f>
        <v>0</v>
      </c>
      <c r="B1809" s="174" t="str">
        <f>IF(A1809=1,COUNTIF($A$8:A1809,1),"")</f>
        <v/>
      </c>
      <c r="C1809" s="174"/>
      <c r="D1809" s="157">
        <f>IFERROR($C$8:INDEX($C$8:$C$3000,COUNTIF($C$8:$C$3000,"?*")),"")</f>
        <v>0</v>
      </c>
      <c r="E1809" s="174"/>
      <c r="F1809" s="174">
        <f>--ISNUMBER(IFERROR(SEARCH('Project Costing'!#REF!,Services!I1816,1),""))</f>
        <v>0</v>
      </c>
      <c r="G1809" s="174" t="str">
        <f>IF(F1809=1,COUNTIF($F$8:F1809,1),"")</f>
        <v/>
      </c>
      <c r="H1809" s="174"/>
      <c r="I1809" s="157">
        <f>IFERROR($H$8:INDEX($H$8:$H$3000,COUNTIF($H$8:$H$3000,"?*")),"")</f>
        <v>0</v>
      </c>
    </row>
    <row r="1810" spans="1:9" x14ac:dyDescent="0.25">
      <c r="A1810" s="174">
        <f>--ISNUMBER(IFERROR(SEARCH('Project Costing'!#REF!,Services!I1817,1),""))</f>
        <v>0</v>
      </c>
      <c r="B1810" s="174" t="str">
        <f>IF(A1810=1,COUNTIF($A$8:A1810,1),"")</f>
        <v/>
      </c>
      <c r="C1810" s="174"/>
      <c r="D1810" s="157">
        <f>IFERROR($C$8:INDEX($C$8:$C$3000,COUNTIF($C$8:$C$3000,"?*")),"")</f>
        <v>0</v>
      </c>
      <c r="E1810" s="174"/>
      <c r="F1810" s="174">
        <f>--ISNUMBER(IFERROR(SEARCH('Project Costing'!#REF!,Services!I1817,1),""))</f>
        <v>0</v>
      </c>
      <c r="G1810" s="174" t="str">
        <f>IF(F1810=1,COUNTIF($F$8:F1810,1),"")</f>
        <v/>
      </c>
      <c r="H1810" s="174"/>
      <c r="I1810" s="157">
        <f>IFERROR($H$8:INDEX($H$8:$H$3000,COUNTIF($H$8:$H$3000,"?*")),"")</f>
        <v>0</v>
      </c>
    </row>
    <row r="1811" spans="1:9" x14ac:dyDescent="0.25">
      <c r="A1811" s="174">
        <f>--ISNUMBER(IFERROR(SEARCH('Project Costing'!#REF!,Services!I1818,1),""))</f>
        <v>0</v>
      </c>
      <c r="B1811" s="174" t="str">
        <f>IF(A1811=1,COUNTIF($A$8:A1811,1),"")</f>
        <v/>
      </c>
      <c r="C1811" s="174"/>
      <c r="D1811" s="157">
        <f>IFERROR($C$8:INDEX($C$8:$C$3000,COUNTIF($C$8:$C$3000,"?*")),"")</f>
        <v>0</v>
      </c>
      <c r="E1811" s="174"/>
      <c r="F1811" s="174">
        <f>--ISNUMBER(IFERROR(SEARCH('Project Costing'!#REF!,Services!I1818,1),""))</f>
        <v>0</v>
      </c>
      <c r="G1811" s="174" t="str">
        <f>IF(F1811=1,COUNTIF($F$8:F1811,1),"")</f>
        <v/>
      </c>
      <c r="H1811" s="174"/>
      <c r="I1811" s="157">
        <f>IFERROR($H$8:INDEX($H$8:$H$3000,COUNTIF($H$8:$H$3000,"?*")),"")</f>
        <v>0</v>
      </c>
    </row>
    <row r="1812" spans="1:9" x14ac:dyDescent="0.25">
      <c r="A1812" s="174">
        <f>--ISNUMBER(IFERROR(SEARCH('Project Costing'!#REF!,Services!I1819,1),""))</f>
        <v>0</v>
      </c>
      <c r="B1812" s="174" t="str">
        <f>IF(A1812=1,COUNTIF($A$8:A1812,1),"")</f>
        <v/>
      </c>
      <c r="C1812" s="174"/>
      <c r="D1812" s="157">
        <f>IFERROR($C$8:INDEX($C$8:$C$3000,COUNTIF($C$8:$C$3000,"?*")),"")</f>
        <v>0</v>
      </c>
      <c r="E1812" s="174"/>
      <c r="F1812" s="174">
        <f>--ISNUMBER(IFERROR(SEARCH('Project Costing'!#REF!,Services!I1819,1),""))</f>
        <v>0</v>
      </c>
      <c r="G1812" s="174" t="str">
        <f>IF(F1812=1,COUNTIF($F$8:F1812,1),"")</f>
        <v/>
      </c>
      <c r="H1812" s="174"/>
      <c r="I1812" s="157">
        <f>IFERROR($H$8:INDEX($H$8:$H$3000,COUNTIF($H$8:$H$3000,"?*")),"")</f>
        <v>0</v>
      </c>
    </row>
    <row r="1813" spans="1:9" x14ac:dyDescent="0.25">
      <c r="A1813" s="174">
        <f>--ISNUMBER(IFERROR(SEARCH('Project Costing'!#REF!,Services!I1820,1),""))</f>
        <v>0</v>
      </c>
      <c r="B1813" s="174" t="str">
        <f>IF(A1813=1,COUNTIF($A$8:A1813,1),"")</f>
        <v/>
      </c>
      <c r="C1813" s="174"/>
      <c r="D1813" s="157">
        <f>IFERROR($C$8:INDEX($C$8:$C$3000,COUNTIF($C$8:$C$3000,"?*")),"")</f>
        <v>0</v>
      </c>
      <c r="E1813" s="174"/>
      <c r="F1813" s="174">
        <f>--ISNUMBER(IFERROR(SEARCH('Project Costing'!#REF!,Services!I1820,1),""))</f>
        <v>0</v>
      </c>
      <c r="G1813" s="174" t="str">
        <f>IF(F1813=1,COUNTIF($F$8:F1813,1),"")</f>
        <v/>
      </c>
      <c r="H1813" s="174"/>
      <c r="I1813" s="157">
        <f>IFERROR($H$8:INDEX($H$8:$H$3000,COUNTIF($H$8:$H$3000,"?*")),"")</f>
        <v>0</v>
      </c>
    </row>
    <row r="1814" spans="1:9" x14ac:dyDescent="0.25">
      <c r="A1814" s="174">
        <f>--ISNUMBER(IFERROR(SEARCH('Project Costing'!#REF!,Services!I1821,1),""))</f>
        <v>0</v>
      </c>
      <c r="B1814" s="174" t="str">
        <f>IF(A1814=1,COUNTIF($A$8:A1814,1),"")</f>
        <v/>
      </c>
      <c r="C1814" s="174"/>
      <c r="D1814" s="157">
        <f>IFERROR($C$8:INDEX($C$8:$C$3000,COUNTIF($C$8:$C$3000,"?*")),"")</f>
        <v>0</v>
      </c>
      <c r="E1814" s="174"/>
      <c r="F1814" s="174">
        <f>--ISNUMBER(IFERROR(SEARCH('Project Costing'!#REF!,Services!I1821,1),""))</f>
        <v>0</v>
      </c>
      <c r="G1814" s="174" t="str">
        <f>IF(F1814=1,COUNTIF($F$8:F1814,1),"")</f>
        <v/>
      </c>
      <c r="H1814" s="174"/>
      <c r="I1814" s="157">
        <f>IFERROR($H$8:INDEX($H$8:$H$3000,COUNTIF($H$8:$H$3000,"?*")),"")</f>
        <v>0</v>
      </c>
    </row>
    <row r="1815" spans="1:9" x14ac:dyDescent="0.25">
      <c r="A1815" s="174">
        <f>--ISNUMBER(IFERROR(SEARCH('Project Costing'!#REF!,Services!I1822,1),""))</f>
        <v>0</v>
      </c>
      <c r="B1815" s="174" t="str">
        <f>IF(A1815=1,COUNTIF($A$8:A1815,1),"")</f>
        <v/>
      </c>
      <c r="C1815" s="174"/>
      <c r="D1815" s="157">
        <f>IFERROR($C$8:INDEX($C$8:$C$3000,COUNTIF($C$8:$C$3000,"?*")),"")</f>
        <v>0</v>
      </c>
      <c r="E1815" s="174"/>
      <c r="F1815" s="174">
        <f>--ISNUMBER(IFERROR(SEARCH('Project Costing'!#REF!,Services!I1822,1),""))</f>
        <v>0</v>
      </c>
      <c r="G1815" s="174" t="str">
        <f>IF(F1815=1,COUNTIF($F$8:F1815,1),"")</f>
        <v/>
      </c>
      <c r="H1815" s="174"/>
      <c r="I1815" s="157">
        <f>IFERROR($H$8:INDEX($H$8:$H$3000,COUNTIF($H$8:$H$3000,"?*")),"")</f>
        <v>0</v>
      </c>
    </row>
    <row r="1816" spans="1:9" x14ac:dyDescent="0.25">
      <c r="A1816" s="174">
        <f>--ISNUMBER(IFERROR(SEARCH('Project Costing'!#REF!,Services!I1823,1),""))</f>
        <v>0</v>
      </c>
      <c r="B1816" s="174" t="str">
        <f>IF(A1816=1,COUNTIF($A$8:A1816,1),"")</f>
        <v/>
      </c>
      <c r="C1816" s="174"/>
      <c r="D1816" s="157">
        <f>IFERROR($C$8:INDEX($C$8:$C$3000,COUNTIF($C$8:$C$3000,"?*")),"")</f>
        <v>0</v>
      </c>
      <c r="E1816" s="174"/>
      <c r="F1816" s="174">
        <f>--ISNUMBER(IFERROR(SEARCH('Project Costing'!#REF!,Services!I1823,1),""))</f>
        <v>0</v>
      </c>
      <c r="G1816" s="174" t="str">
        <f>IF(F1816=1,COUNTIF($F$8:F1816,1),"")</f>
        <v/>
      </c>
      <c r="H1816" s="174"/>
      <c r="I1816" s="157">
        <f>IFERROR($H$8:INDEX($H$8:$H$3000,COUNTIF($H$8:$H$3000,"?*")),"")</f>
        <v>0</v>
      </c>
    </row>
    <row r="1817" spans="1:9" x14ac:dyDescent="0.25">
      <c r="A1817" s="174">
        <f>--ISNUMBER(IFERROR(SEARCH('Project Costing'!#REF!,Services!I1824,1),""))</f>
        <v>0</v>
      </c>
      <c r="B1817" s="174" t="str">
        <f>IF(A1817=1,COUNTIF($A$8:A1817,1),"")</f>
        <v/>
      </c>
      <c r="C1817" s="174"/>
      <c r="D1817" s="157">
        <f>IFERROR($C$8:INDEX($C$8:$C$3000,COUNTIF($C$8:$C$3000,"?*")),"")</f>
        <v>0</v>
      </c>
      <c r="E1817" s="174"/>
      <c r="F1817" s="174">
        <f>--ISNUMBER(IFERROR(SEARCH('Project Costing'!#REF!,Services!I1824,1),""))</f>
        <v>0</v>
      </c>
      <c r="G1817" s="174" t="str">
        <f>IF(F1817=1,COUNTIF($F$8:F1817,1),"")</f>
        <v/>
      </c>
      <c r="H1817" s="174"/>
      <c r="I1817" s="157">
        <f>IFERROR($H$8:INDEX($H$8:$H$3000,COUNTIF($H$8:$H$3000,"?*")),"")</f>
        <v>0</v>
      </c>
    </row>
    <row r="1818" spans="1:9" x14ac:dyDescent="0.25">
      <c r="A1818" s="174">
        <f>--ISNUMBER(IFERROR(SEARCH('Project Costing'!#REF!,Services!I1825,1),""))</f>
        <v>0</v>
      </c>
      <c r="B1818" s="174" t="str">
        <f>IF(A1818=1,COUNTIF($A$8:A1818,1),"")</f>
        <v/>
      </c>
      <c r="C1818" s="174"/>
      <c r="D1818" s="157">
        <f>IFERROR($C$8:INDEX($C$8:$C$3000,COUNTIF($C$8:$C$3000,"?*")),"")</f>
        <v>0</v>
      </c>
      <c r="E1818" s="174"/>
      <c r="F1818" s="174">
        <f>--ISNUMBER(IFERROR(SEARCH('Project Costing'!#REF!,Services!I1825,1),""))</f>
        <v>0</v>
      </c>
      <c r="G1818" s="174" t="str">
        <f>IF(F1818=1,COUNTIF($F$8:F1818,1),"")</f>
        <v/>
      </c>
      <c r="H1818" s="174"/>
      <c r="I1818" s="157">
        <f>IFERROR($H$8:INDEX($H$8:$H$3000,COUNTIF($H$8:$H$3000,"?*")),"")</f>
        <v>0</v>
      </c>
    </row>
    <row r="1819" spans="1:9" x14ac:dyDescent="0.25">
      <c r="A1819" s="174">
        <f>--ISNUMBER(IFERROR(SEARCH('Project Costing'!#REF!,Services!I1826,1),""))</f>
        <v>0</v>
      </c>
      <c r="B1819" s="174" t="str">
        <f>IF(A1819=1,COUNTIF($A$8:A1819,1),"")</f>
        <v/>
      </c>
      <c r="C1819" s="174"/>
      <c r="D1819" s="157">
        <f>IFERROR($C$8:INDEX($C$8:$C$3000,COUNTIF($C$8:$C$3000,"?*")),"")</f>
        <v>0</v>
      </c>
      <c r="E1819" s="174"/>
      <c r="F1819" s="174">
        <f>--ISNUMBER(IFERROR(SEARCH('Project Costing'!#REF!,Services!I1826,1),""))</f>
        <v>0</v>
      </c>
      <c r="G1819" s="174" t="str">
        <f>IF(F1819=1,COUNTIF($F$8:F1819,1),"")</f>
        <v/>
      </c>
      <c r="H1819" s="174"/>
      <c r="I1819" s="157">
        <f>IFERROR($H$8:INDEX($H$8:$H$3000,COUNTIF($H$8:$H$3000,"?*")),"")</f>
        <v>0</v>
      </c>
    </row>
    <row r="1820" spans="1:9" x14ac:dyDescent="0.25">
      <c r="A1820" s="174">
        <f>--ISNUMBER(IFERROR(SEARCH('Project Costing'!#REF!,Services!I1827,1),""))</f>
        <v>0</v>
      </c>
      <c r="B1820" s="174" t="str">
        <f>IF(A1820=1,COUNTIF($A$8:A1820,1),"")</f>
        <v/>
      </c>
      <c r="C1820" s="174"/>
      <c r="D1820" s="157">
        <f>IFERROR($C$8:INDEX($C$8:$C$3000,COUNTIF($C$8:$C$3000,"?*")),"")</f>
        <v>0</v>
      </c>
      <c r="E1820" s="174"/>
      <c r="F1820" s="174">
        <f>--ISNUMBER(IFERROR(SEARCH('Project Costing'!#REF!,Services!I1827,1),""))</f>
        <v>0</v>
      </c>
      <c r="G1820" s="174" t="str">
        <f>IF(F1820=1,COUNTIF($F$8:F1820,1),"")</f>
        <v/>
      </c>
      <c r="H1820" s="174"/>
      <c r="I1820" s="157">
        <f>IFERROR($H$8:INDEX($H$8:$H$3000,COUNTIF($H$8:$H$3000,"?*")),"")</f>
        <v>0</v>
      </c>
    </row>
    <row r="1821" spans="1:9" x14ac:dyDescent="0.25">
      <c r="A1821" s="174">
        <f>--ISNUMBER(IFERROR(SEARCH('Project Costing'!#REF!,Services!I1828,1),""))</f>
        <v>0</v>
      </c>
      <c r="B1821" s="174" t="str">
        <f>IF(A1821=1,COUNTIF($A$8:A1821,1),"")</f>
        <v/>
      </c>
      <c r="C1821" s="174"/>
      <c r="D1821" s="157">
        <f>IFERROR($C$8:INDEX($C$8:$C$3000,COUNTIF($C$8:$C$3000,"?*")),"")</f>
        <v>0</v>
      </c>
      <c r="E1821" s="174"/>
      <c r="F1821" s="174">
        <f>--ISNUMBER(IFERROR(SEARCH('Project Costing'!#REF!,Services!I1828,1),""))</f>
        <v>0</v>
      </c>
      <c r="G1821" s="174" t="str">
        <f>IF(F1821=1,COUNTIF($F$8:F1821,1),"")</f>
        <v/>
      </c>
      <c r="H1821" s="174"/>
      <c r="I1821" s="157">
        <f>IFERROR($H$8:INDEX($H$8:$H$3000,COUNTIF($H$8:$H$3000,"?*")),"")</f>
        <v>0</v>
      </c>
    </row>
    <row r="1822" spans="1:9" x14ac:dyDescent="0.25">
      <c r="A1822" s="174">
        <f>--ISNUMBER(IFERROR(SEARCH('Project Costing'!#REF!,Services!I1829,1),""))</f>
        <v>0</v>
      </c>
      <c r="B1822" s="174" t="str">
        <f>IF(A1822=1,COUNTIF($A$8:A1822,1),"")</f>
        <v/>
      </c>
      <c r="C1822" s="174"/>
      <c r="D1822" s="157">
        <f>IFERROR($C$8:INDEX($C$8:$C$3000,COUNTIF($C$8:$C$3000,"?*")),"")</f>
        <v>0</v>
      </c>
      <c r="E1822" s="174"/>
      <c r="F1822" s="174">
        <f>--ISNUMBER(IFERROR(SEARCH('Project Costing'!#REF!,Services!I1829,1),""))</f>
        <v>0</v>
      </c>
      <c r="G1822" s="174" t="str">
        <f>IF(F1822=1,COUNTIF($F$8:F1822,1),"")</f>
        <v/>
      </c>
      <c r="H1822" s="174"/>
      <c r="I1822" s="157">
        <f>IFERROR($H$8:INDEX($H$8:$H$3000,COUNTIF($H$8:$H$3000,"?*")),"")</f>
        <v>0</v>
      </c>
    </row>
    <row r="1823" spans="1:9" x14ac:dyDescent="0.25">
      <c r="A1823" s="174">
        <f>--ISNUMBER(IFERROR(SEARCH('Project Costing'!#REF!,Services!I1830,1),""))</f>
        <v>0</v>
      </c>
      <c r="B1823" s="174" t="str">
        <f>IF(A1823=1,COUNTIF($A$8:A1823,1),"")</f>
        <v/>
      </c>
      <c r="C1823" s="174"/>
      <c r="D1823" s="157">
        <f>IFERROR($C$8:INDEX($C$8:$C$3000,COUNTIF($C$8:$C$3000,"?*")),"")</f>
        <v>0</v>
      </c>
      <c r="E1823" s="174"/>
      <c r="F1823" s="174">
        <f>--ISNUMBER(IFERROR(SEARCH('Project Costing'!#REF!,Services!I1830,1),""))</f>
        <v>0</v>
      </c>
      <c r="G1823" s="174" t="str">
        <f>IF(F1823=1,COUNTIF($F$8:F1823,1),"")</f>
        <v/>
      </c>
      <c r="H1823" s="174"/>
      <c r="I1823" s="157">
        <f>IFERROR($H$8:INDEX($H$8:$H$3000,COUNTIF($H$8:$H$3000,"?*")),"")</f>
        <v>0</v>
      </c>
    </row>
    <row r="1824" spans="1:9" x14ac:dyDescent="0.25">
      <c r="A1824" s="174">
        <f>--ISNUMBER(IFERROR(SEARCH('Project Costing'!#REF!,Services!I1831,1),""))</f>
        <v>0</v>
      </c>
      <c r="B1824" s="174" t="str">
        <f>IF(A1824=1,COUNTIF($A$8:A1824,1),"")</f>
        <v/>
      </c>
      <c r="C1824" s="174"/>
      <c r="D1824" s="157">
        <f>IFERROR($C$8:INDEX($C$8:$C$3000,COUNTIF($C$8:$C$3000,"?*")),"")</f>
        <v>0</v>
      </c>
      <c r="E1824" s="174"/>
      <c r="F1824" s="174">
        <f>--ISNUMBER(IFERROR(SEARCH('Project Costing'!#REF!,Services!I1831,1),""))</f>
        <v>0</v>
      </c>
      <c r="G1824" s="174" t="str">
        <f>IF(F1824=1,COUNTIF($F$8:F1824,1),"")</f>
        <v/>
      </c>
      <c r="H1824" s="174"/>
      <c r="I1824" s="157">
        <f>IFERROR($H$8:INDEX($H$8:$H$3000,COUNTIF($H$8:$H$3000,"?*")),"")</f>
        <v>0</v>
      </c>
    </row>
    <row r="1825" spans="1:9" x14ac:dyDescent="0.25">
      <c r="A1825" s="174">
        <f>--ISNUMBER(IFERROR(SEARCH('Project Costing'!#REF!,Services!I1832,1),""))</f>
        <v>0</v>
      </c>
      <c r="B1825" s="174" t="str">
        <f>IF(A1825=1,COUNTIF($A$8:A1825,1),"")</f>
        <v/>
      </c>
      <c r="C1825" s="174"/>
      <c r="D1825" s="157">
        <f>IFERROR($C$8:INDEX($C$8:$C$3000,COUNTIF($C$8:$C$3000,"?*")),"")</f>
        <v>0</v>
      </c>
      <c r="E1825" s="174"/>
      <c r="F1825" s="174">
        <f>--ISNUMBER(IFERROR(SEARCH('Project Costing'!#REF!,Services!I1832,1),""))</f>
        <v>0</v>
      </c>
      <c r="G1825" s="174" t="str">
        <f>IF(F1825=1,COUNTIF($F$8:F1825,1),"")</f>
        <v/>
      </c>
      <c r="H1825" s="174"/>
      <c r="I1825" s="157">
        <f>IFERROR($H$8:INDEX($H$8:$H$3000,COUNTIF($H$8:$H$3000,"?*")),"")</f>
        <v>0</v>
      </c>
    </row>
    <row r="1826" spans="1:9" x14ac:dyDescent="0.25">
      <c r="A1826" s="174">
        <f>--ISNUMBER(IFERROR(SEARCH('Project Costing'!#REF!,Services!I1833,1),""))</f>
        <v>0</v>
      </c>
      <c r="B1826" s="174" t="str">
        <f>IF(A1826=1,COUNTIF($A$8:A1826,1),"")</f>
        <v/>
      </c>
      <c r="C1826" s="174"/>
      <c r="D1826" s="157">
        <f>IFERROR($C$8:INDEX($C$8:$C$3000,COUNTIF($C$8:$C$3000,"?*")),"")</f>
        <v>0</v>
      </c>
      <c r="E1826" s="174"/>
      <c r="F1826" s="174">
        <f>--ISNUMBER(IFERROR(SEARCH('Project Costing'!#REF!,Services!I1833,1),""))</f>
        <v>0</v>
      </c>
      <c r="G1826" s="174" t="str">
        <f>IF(F1826=1,COUNTIF($F$8:F1826,1),"")</f>
        <v/>
      </c>
      <c r="H1826" s="174"/>
      <c r="I1826" s="157">
        <f>IFERROR($H$8:INDEX($H$8:$H$3000,COUNTIF($H$8:$H$3000,"?*")),"")</f>
        <v>0</v>
      </c>
    </row>
    <row r="1827" spans="1:9" x14ac:dyDescent="0.25">
      <c r="A1827" s="174">
        <f>--ISNUMBER(IFERROR(SEARCH('Project Costing'!#REF!,Services!I1834,1),""))</f>
        <v>0</v>
      </c>
      <c r="B1827" s="174" t="str">
        <f>IF(A1827=1,COUNTIF($A$8:A1827,1),"")</f>
        <v/>
      </c>
      <c r="C1827" s="174"/>
      <c r="D1827" s="157">
        <f>IFERROR($C$8:INDEX($C$8:$C$3000,COUNTIF($C$8:$C$3000,"?*")),"")</f>
        <v>0</v>
      </c>
      <c r="E1827" s="174"/>
      <c r="F1827" s="174">
        <f>--ISNUMBER(IFERROR(SEARCH('Project Costing'!#REF!,Services!I1834,1),""))</f>
        <v>0</v>
      </c>
      <c r="G1827" s="174" t="str">
        <f>IF(F1827=1,COUNTIF($F$8:F1827,1),"")</f>
        <v/>
      </c>
      <c r="H1827" s="174"/>
      <c r="I1827" s="157">
        <f>IFERROR($H$8:INDEX($H$8:$H$3000,COUNTIF($H$8:$H$3000,"?*")),"")</f>
        <v>0</v>
      </c>
    </row>
    <row r="1828" spans="1:9" x14ac:dyDescent="0.25">
      <c r="A1828" s="174">
        <f>--ISNUMBER(IFERROR(SEARCH('Project Costing'!#REF!,Services!I1835,1),""))</f>
        <v>0</v>
      </c>
      <c r="B1828" s="174" t="str">
        <f>IF(A1828=1,COUNTIF($A$8:A1828,1),"")</f>
        <v/>
      </c>
      <c r="C1828" s="174"/>
      <c r="D1828" s="157">
        <f>IFERROR($C$8:INDEX($C$8:$C$3000,COUNTIF($C$8:$C$3000,"?*")),"")</f>
        <v>0</v>
      </c>
      <c r="E1828" s="174"/>
      <c r="F1828" s="174">
        <f>--ISNUMBER(IFERROR(SEARCH('Project Costing'!#REF!,Services!I1835,1),""))</f>
        <v>0</v>
      </c>
      <c r="G1828" s="174" t="str">
        <f>IF(F1828=1,COUNTIF($F$8:F1828,1),"")</f>
        <v/>
      </c>
      <c r="H1828" s="174"/>
      <c r="I1828" s="157">
        <f>IFERROR($H$8:INDEX($H$8:$H$3000,COUNTIF($H$8:$H$3000,"?*")),"")</f>
        <v>0</v>
      </c>
    </row>
    <row r="1829" spans="1:9" x14ac:dyDescent="0.25">
      <c r="A1829" s="174">
        <f>--ISNUMBER(IFERROR(SEARCH('Project Costing'!#REF!,Services!I1836,1),""))</f>
        <v>0</v>
      </c>
      <c r="B1829" s="174" t="str">
        <f>IF(A1829=1,COUNTIF($A$8:A1829,1),"")</f>
        <v/>
      </c>
      <c r="C1829" s="174"/>
      <c r="D1829" s="157">
        <f>IFERROR($C$8:INDEX($C$8:$C$3000,COUNTIF($C$8:$C$3000,"?*")),"")</f>
        <v>0</v>
      </c>
      <c r="E1829" s="174"/>
      <c r="F1829" s="174">
        <f>--ISNUMBER(IFERROR(SEARCH('Project Costing'!#REF!,Services!I1836,1),""))</f>
        <v>0</v>
      </c>
      <c r="G1829" s="174" t="str">
        <f>IF(F1829=1,COUNTIF($F$8:F1829,1),"")</f>
        <v/>
      </c>
      <c r="H1829" s="174"/>
      <c r="I1829" s="157">
        <f>IFERROR($H$8:INDEX($H$8:$H$3000,COUNTIF($H$8:$H$3000,"?*")),"")</f>
        <v>0</v>
      </c>
    </row>
    <row r="1830" spans="1:9" x14ac:dyDescent="0.25">
      <c r="A1830" s="174">
        <f>--ISNUMBER(IFERROR(SEARCH('Project Costing'!#REF!,Services!I1837,1),""))</f>
        <v>0</v>
      </c>
      <c r="B1830" s="174" t="str">
        <f>IF(A1830=1,COUNTIF($A$8:A1830,1),"")</f>
        <v/>
      </c>
      <c r="C1830" s="174"/>
      <c r="D1830" s="157">
        <f>IFERROR($C$8:INDEX($C$8:$C$3000,COUNTIF($C$8:$C$3000,"?*")),"")</f>
        <v>0</v>
      </c>
      <c r="E1830" s="174"/>
      <c r="F1830" s="174">
        <f>--ISNUMBER(IFERROR(SEARCH('Project Costing'!#REF!,Services!I1837,1),""))</f>
        <v>0</v>
      </c>
      <c r="G1830" s="174" t="str">
        <f>IF(F1830=1,COUNTIF($F$8:F1830,1),"")</f>
        <v/>
      </c>
      <c r="H1830" s="174"/>
      <c r="I1830" s="157">
        <f>IFERROR($H$8:INDEX($H$8:$H$3000,COUNTIF($H$8:$H$3000,"?*")),"")</f>
        <v>0</v>
      </c>
    </row>
    <row r="1831" spans="1:9" x14ac:dyDescent="0.25">
      <c r="A1831" s="174">
        <f>--ISNUMBER(IFERROR(SEARCH('Project Costing'!#REF!,Services!I1838,1),""))</f>
        <v>0</v>
      </c>
      <c r="B1831" s="174" t="str">
        <f>IF(A1831=1,COUNTIF($A$8:A1831,1),"")</f>
        <v/>
      </c>
      <c r="C1831" s="174"/>
      <c r="D1831" s="157">
        <f>IFERROR($C$8:INDEX($C$8:$C$3000,COUNTIF($C$8:$C$3000,"?*")),"")</f>
        <v>0</v>
      </c>
      <c r="E1831" s="174"/>
      <c r="F1831" s="174">
        <f>--ISNUMBER(IFERROR(SEARCH('Project Costing'!#REF!,Services!I1838,1),""))</f>
        <v>0</v>
      </c>
      <c r="G1831" s="174" t="str">
        <f>IF(F1831=1,COUNTIF($F$8:F1831,1),"")</f>
        <v/>
      </c>
      <c r="H1831" s="174"/>
      <c r="I1831" s="157">
        <f>IFERROR($H$8:INDEX($H$8:$H$3000,COUNTIF($H$8:$H$3000,"?*")),"")</f>
        <v>0</v>
      </c>
    </row>
    <row r="1832" spans="1:9" x14ac:dyDescent="0.25">
      <c r="A1832" s="174">
        <f>--ISNUMBER(IFERROR(SEARCH('Project Costing'!#REF!,Services!I1839,1),""))</f>
        <v>0</v>
      </c>
      <c r="B1832" s="174" t="str">
        <f>IF(A1832=1,COUNTIF($A$8:A1832,1),"")</f>
        <v/>
      </c>
      <c r="C1832" s="174"/>
      <c r="D1832" s="157">
        <f>IFERROR($C$8:INDEX($C$8:$C$3000,COUNTIF($C$8:$C$3000,"?*")),"")</f>
        <v>0</v>
      </c>
      <c r="E1832" s="174"/>
      <c r="F1832" s="174">
        <f>--ISNUMBER(IFERROR(SEARCH('Project Costing'!#REF!,Services!I1839,1),""))</f>
        <v>0</v>
      </c>
      <c r="G1832" s="174" t="str">
        <f>IF(F1832=1,COUNTIF($F$8:F1832,1),"")</f>
        <v/>
      </c>
      <c r="H1832" s="174"/>
      <c r="I1832" s="157">
        <f>IFERROR($H$8:INDEX($H$8:$H$3000,COUNTIF($H$8:$H$3000,"?*")),"")</f>
        <v>0</v>
      </c>
    </row>
    <row r="1833" spans="1:9" x14ac:dyDescent="0.25">
      <c r="A1833" s="174">
        <f>--ISNUMBER(IFERROR(SEARCH('Project Costing'!#REF!,Services!I1840,1),""))</f>
        <v>0</v>
      </c>
      <c r="B1833" s="174" t="str">
        <f>IF(A1833=1,COUNTIF($A$8:A1833,1),"")</f>
        <v/>
      </c>
      <c r="C1833" s="174"/>
      <c r="D1833" s="157">
        <f>IFERROR($C$8:INDEX($C$8:$C$3000,COUNTIF($C$8:$C$3000,"?*")),"")</f>
        <v>0</v>
      </c>
      <c r="E1833" s="174"/>
      <c r="F1833" s="174">
        <f>--ISNUMBER(IFERROR(SEARCH('Project Costing'!#REF!,Services!I1840,1),""))</f>
        <v>0</v>
      </c>
      <c r="G1833" s="174" t="str">
        <f>IF(F1833=1,COUNTIF($F$8:F1833,1),"")</f>
        <v/>
      </c>
      <c r="H1833" s="174"/>
      <c r="I1833" s="157">
        <f>IFERROR($H$8:INDEX($H$8:$H$3000,COUNTIF($H$8:$H$3000,"?*")),"")</f>
        <v>0</v>
      </c>
    </row>
    <row r="1834" spans="1:9" x14ac:dyDescent="0.25">
      <c r="A1834" s="174">
        <f>--ISNUMBER(IFERROR(SEARCH('Project Costing'!#REF!,Services!I1841,1),""))</f>
        <v>0</v>
      </c>
      <c r="B1834" s="174" t="str">
        <f>IF(A1834=1,COUNTIF($A$8:A1834,1),"")</f>
        <v/>
      </c>
      <c r="C1834" s="174"/>
      <c r="D1834" s="157">
        <f>IFERROR($C$8:INDEX($C$8:$C$3000,COUNTIF($C$8:$C$3000,"?*")),"")</f>
        <v>0</v>
      </c>
      <c r="E1834" s="174"/>
      <c r="F1834" s="174">
        <f>--ISNUMBER(IFERROR(SEARCH('Project Costing'!#REF!,Services!I1841,1),""))</f>
        <v>0</v>
      </c>
      <c r="G1834" s="174" t="str">
        <f>IF(F1834=1,COUNTIF($F$8:F1834,1),"")</f>
        <v/>
      </c>
      <c r="H1834" s="174"/>
      <c r="I1834" s="157">
        <f>IFERROR($H$8:INDEX($H$8:$H$3000,COUNTIF($H$8:$H$3000,"?*")),"")</f>
        <v>0</v>
      </c>
    </row>
    <row r="1835" spans="1:9" x14ac:dyDescent="0.25">
      <c r="A1835" s="174">
        <f>--ISNUMBER(IFERROR(SEARCH('Project Costing'!#REF!,Services!I1842,1),""))</f>
        <v>0</v>
      </c>
      <c r="B1835" s="174" t="str">
        <f>IF(A1835=1,COUNTIF($A$8:A1835,1),"")</f>
        <v/>
      </c>
      <c r="C1835" s="174"/>
      <c r="D1835" s="157">
        <f>IFERROR($C$8:INDEX($C$8:$C$3000,COUNTIF($C$8:$C$3000,"?*")),"")</f>
        <v>0</v>
      </c>
      <c r="E1835" s="174"/>
      <c r="F1835" s="174">
        <f>--ISNUMBER(IFERROR(SEARCH('Project Costing'!#REF!,Services!I1842,1),""))</f>
        <v>0</v>
      </c>
      <c r="G1835" s="174" t="str">
        <f>IF(F1835=1,COUNTIF($F$8:F1835,1),"")</f>
        <v/>
      </c>
      <c r="H1835" s="174"/>
      <c r="I1835" s="157">
        <f>IFERROR($H$8:INDEX($H$8:$H$3000,COUNTIF($H$8:$H$3000,"?*")),"")</f>
        <v>0</v>
      </c>
    </row>
    <row r="1836" spans="1:9" x14ac:dyDescent="0.25">
      <c r="A1836" s="174">
        <f>--ISNUMBER(IFERROR(SEARCH('Project Costing'!#REF!,Services!I1843,1),""))</f>
        <v>0</v>
      </c>
      <c r="B1836" s="174" t="str">
        <f>IF(A1836=1,COUNTIF($A$8:A1836,1),"")</f>
        <v/>
      </c>
      <c r="C1836" s="174"/>
      <c r="D1836" s="157">
        <f>IFERROR($C$8:INDEX($C$8:$C$3000,COUNTIF($C$8:$C$3000,"?*")),"")</f>
        <v>0</v>
      </c>
      <c r="E1836" s="174"/>
      <c r="F1836" s="174">
        <f>--ISNUMBER(IFERROR(SEARCH('Project Costing'!#REF!,Services!I1843,1),""))</f>
        <v>0</v>
      </c>
      <c r="G1836" s="174" t="str">
        <f>IF(F1836=1,COUNTIF($F$8:F1836,1),"")</f>
        <v/>
      </c>
      <c r="H1836" s="174"/>
      <c r="I1836" s="157">
        <f>IFERROR($H$8:INDEX($H$8:$H$3000,COUNTIF($H$8:$H$3000,"?*")),"")</f>
        <v>0</v>
      </c>
    </row>
    <row r="1837" spans="1:9" x14ac:dyDescent="0.25">
      <c r="A1837" s="174">
        <f>--ISNUMBER(IFERROR(SEARCH('Project Costing'!#REF!,Services!I1844,1),""))</f>
        <v>0</v>
      </c>
      <c r="B1837" s="174" t="str">
        <f>IF(A1837=1,COUNTIF($A$8:A1837,1),"")</f>
        <v/>
      </c>
      <c r="C1837" s="174"/>
      <c r="D1837" s="157">
        <f>IFERROR($C$8:INDEX($C$8:$C$3000,COUNTIF($C$8:$C$3000,"?*")),"")</f>
        <v>0</v>
      </c>
      <c r="E1837" s="174"/>
      <c r="F1837" s="174">
        <f>--ISNUMBER(IFERROR(SEARCH('Project Costing'!#REF!,Services!I1844,1),""))</f>
        <v>0</v>
      </c>
      <c r="G1837" s="174" t="str">
        <f>IF(F1837=1,COUNTIF($F$8:F1837,1),"")</f>
        <v/>
      </c>
      <c r="H1837" s="174"/>
      <c r="I1837" s="157">
        <f>IFERROR($H$8:INDEX($H$8:$H$3000,COUNTIF($H$8:$H$3000,"?*")),"")</f>
        <v>0</v>
      </c>
    </row>
    <row r="1838" spans="1:9" x14ac:dyDescent="0.25">
      <c r="A1838" s="174">
        <f>--ISNUMBER(IFERROR(SEARCH('Project Costing'!#REF!,Services!I1845,1),""))</f>
        <v>0</v>
      </c>
      <c r="B1838" s="174" t="str">
        <f>IF(A1838=1,COUNTIF($A$8:A1838,1),"")</f>
        <v/>
      </c>
      <c r="C1838" s="174"/>
      <c r="D1838" s="157">
        <f>IFERROR($C$8:INDEX($C$8:$C$3000,COUNTIF($C$8:$C$3000,"?*")),"")</f>
        <v>0</v>
      </c>
      <c r="E1838" s="174"/>
      <c r="F1838" s="174">
        <f>--ISNUMBER(IFERROR(SEARCH('Project Costing'!#REF!,Services!I1845,1),""))</f>
        <v>0</v>
      </c>
      <c r="G1838" s="174" t="str">
        <f>IF(F1838=1,COUNTIF($F$8:F1838,1),"")</f>
        <v/>
      </c>
      <c r="H1838" s="174"/>
      <c r="I1838" s="157">
        <f>IFERROR($H$8:INDEX($H$8:$H$3000,COUNTIF($H$8:$H$3000,"?*")),"")</f>
        <v>0</v>
      </c>
    </row>
    <row r="1839" spans="1:9" x14ac:dyDescent="0.25">
      <c r="A1839" s="174">
        <f>--ISNUMBER(IFERROR(SEARCH('Project Costing'!#REF!,Services!I1846,1),""))</f>
        <v>0</v>
      </c>
      <c r="B1839" s="174" t="str">
        <f>IF(A1839=1,COUNTIF($A$8:A1839,1),"")</f>
        <v/>
      </c>
      <c r="C1839" s="174"/>
      <c r="D1839" s="157">
        <f>IFERROR($C$8:INDEX($C$8:$C$3000,COUNTIF($C$8:$C$3000,"?*")),"")</f>
        <v>0</v>
      </c>
      <c r="E1839" s="174"/>
      <c r="F1839" s="174">
        <f>--ISNUMBER(IFERROR(SEARCH('Project Costing'!#REF!,Services!I1846,1),""))</f>
        <v>0</v>
      </c>
      <c r="G1839" s="174" t="str">
        <f>IF(F1839=1,COUNTIF($F$8:F1839,1),"")</f>
        <v/>
      </c>
      <c r="H1839" s="174"/>
      <c r="I1839" s="157">
        <f>IFERROR($H$8:INDEX($H$8:$H$3000,COUNTIF($H$8:$H$3000,"?*")),"")</f>
        <v>0</v>
      </c>
    </row>
    <row r="1840" spans="1:9" x14ac:dyDescent="0.25">
      <c r="A1840" s="174">
        <f>--ISNUMBER(IFERROR(SEARCH('Project Costing'!#REF!,Services!I1847,1),""))</f>
        <v>0</v>
      </c>
      <c r="B1840" s="174" t="str">
        <f>IF(A1840=1,COUNTIF($A$8:A1840,1),"")</f>
        <v/>
      </c>
      <c r="C1840" s="174"/>
      <c r="D1840" s="157">
        <f>IFERROR($C$8:INDEX($C$8:$C$3000,COUNTIF($C$8:$C$3000,"?*")),"")</f>
        <v>0</v>
      </c>
      <c r="E1840" s="174"/>
      <c r="F1840" s="174">
        <f>--ISNUMBER(IFERROR(SEARCH('Project Costing'!#REF!,Services!I1847,1),""))</f>
        <v>0</v>
      </c>
      <c r="G1840" s="174" t="str">
        <f>IF(F1840=1,COUNTIF($F$8:F1840,1),"")</f>
        <v/>
      </c>
      <c r="H1840" s="174"/>
      <c r="I1840" s="157">
        <f>IFERROR($H$8:INDEX($H$8:$H$3000,COUNTIF($H$8:$H$3000,"?*")),"")</f>
        <v>0</v>
      </c>
    </row>
    <row r="1841" spans="1:9" x14ac:dyDescent="0.25">
      <c r="A1841" s="174">
        <f>--ISNUMBER(IFERROR(SEARCH('Project Costing'!#REF!,Services!I1848,1),""))</f>
        <v>0</v>
      </c>
      <c r="B1841" s="174" t="str">
        <f>IF(A1841=1,COUNTIF($A$8:A1841,1),"")</f>
        <v/>
      </c>
      <c r="C1841" s="174"/>
      <c r="D1841" s="157">
        <f>IFERROR($C$8:INDEX($C$8:$C$3000,COUNTIF($C$8:$C$3000,"?*")),"")</f>
        <v>0</v>
      </c>
      <c r="E1841" s="174"/>
      <c r="F1841" s="174">
        <f>--ISNUMBER(IFERROR(SEARCH('Project Costing'!#REF!,Services!I1848,1),""))</f>
        <v>0</v>
      </c>
      <c r="G1841" s="174" t="str">
        <f>IF(F1841=1,COUNTIF($F$8:F1841,1),"")</f>
        <v/>
      </c>
      <c r="H1841" s="174"/>
      <c r="I1841" s="157">
        <f>IFERROR($H$8:INDEX($H$8:$H$3000,COUNTIF($H$8:$H$3000,"?*")),"")</f>
        <v>0</v>
      </c>
    </row>
    <row r="1842" spans="1:9" x14ac:dyDescent="0.25">
      <c r="A1842" s="174">
        <f>--ISNUMBER(IFERROR(SEARCH('Project Costing'!#REF!,Services!I1849,1),""))</f>
        <v>0</v>
      </c>
      <c r="B1842" s="174" t="str">
        <f>IF(A1842=1,COUNTIF($A$8:A1842,1),"")</f>
        <v/>
      </c>
      <c r="C1842" s="174"/>
      <c r="D1842" s="157">
        <f>IFERROR($C$8:INDEX($C$8:$C$3000,COUNTIF($C$8:$C$3000,"?*")),"")</f>
        <v>0</v>
      </c>
      <c r="E1842" s="174"/>
      <c r="F1842" s="174">
        <f>--ISNUMBER(IFERROR(SEARCH('Project Costing'!#REF!,Services!I1849,1),""))</f>
        <v>0</v>
      </c>
      <c r="G1842" s="174" t="str">
        <f>IF(F1842=1,COUNTIF($F$8:F1842,1),"")</f>
        <v/>
      </c>
      <c r="H1842" s="174"/>
      <c r="I1842" s="157">
        <f>IFERROR($H$8:INDEX($H$8:$H$3000,COUNTIF($H$8:$H$3000,"?*")),"")</f>
        <v>0</v>
      </c>
    </row>
    <row r="1843" spans="1:9" x14ac:dyDescent="0.25">
      <c r="A1843" s="174">
        <f>--ISNUMBER(IFERROR(SEARCH('Project Costing'!#REF!,Services!I1850,1),""))</f>
        <v>0</v>
      </c>
      <c r="B1843" s="174" t="str">
        <f>IF(A1843=1,COUNTIF($A$8:A1843,1),"")</f>
        <v/>
      </c>
      <c r="C1843" s="174"/>
      <c r="D1843" s="157">
        <f>IFERROR($C$8:INDEX($C$8:$C$3000,COUNTIF($C$8:$C$3000,"?*")),"")</f>
        <v>0</v>
      </c>
      <c r="E1843" s="174"/>
      <c r="F1843" s="174">
        <f>--ISNUMBER(IFERROR(SEARCH('Project Costing'!#REF!,Services!I1850,1),""))</f>
        <v>0</v>
      </c>
      <c r="G1843" s="174" t="str">
        <f>IF(F1843=1,COUNTIF($F$8:F1843,1),"")</f>
        <v/>
      </c>
      <c r="H1843" s="174"/>
      <c r="I1843" s="157">
        <f>IFERROR($H$8:INDEX($H$8:$H$3000,COUNTIF($H$8:$H$3000,"?*")),"")</f>
        <v>0</v>
      </c>
    </row>
    <row r="1844" spans="1:9" x14ac:dyDescent="0.25">
      <c r="A1844" s="174">
        <f>--ISNUMBER(IFERROR(SEARCH('Project Costing'!#REF!,Services!I1851,1),""))</f>
        <v>0</v>
      </c>
      <c r="B1844" s="174" t="str">
        <f>IF(A1844=1,COUNTIF($A$8:A1844,1),"")</f>
        <v/>
      </c>
      <c r="C1844" s="174"/>
      <c r="D1844" s="157">
        <f>IFERROR($C$8:INDEX($C$8:$C$3000,COUNTIF($C$8:$C$3000,"?*")),"")</f>
        <v>0</v>
      </c>
      <c r="E1844" s="174"/>
      <c r="F1844" s="174">
        <f>--ISNUMBER(IFERROR(SEARCH('Project Costing'!#REF!,Services!I1851,1),""))</f>
        <v>0</v>
      </c>
      <c r="G1844" s="174" t="str">
        <f>IF(F1844=1,COUNTIF($F$8:F1844,1),"")</f>
        <v/>
      </c>
      <c r="H1844" s="174"/>
      <c r="I1844" s="157">
        <f>IFERROR($H$8:INDEX($H$8:$H$3000,COUNTIF($H$8:$H$3000,"?*")),"")</f>
        <v>0</v>
      </c>
    </row>
    <row r="1845" spans="1:9" x14ac:dyDescent="0.25">
      <c r="A1845" s="174">
        <f>--ISNUMBER(IFERROR(SEARCH('Project Costing'!#REF!,Services!I1852,1),""))</f>
        <v>0</v>
      </c>
      <c r="B1845" s="174" t="str">
        <f>IF(A1845=1,COUNTIF($A$8:A1845,1),"")</f>
        <v/>
      </c>
      <c r="C1845" s="174"/>
      <c r="D1845" s="157">
        <f>IFERROR($C$8:INDEX($C$8:$C$3000,COUNTIF($C$8:$C$3000,"?*")),"")</f>
        <v>0</v>
      </c>
      <c r="E1845" s="174"/>
      <c r="F1845" s="174">
        <f>--ISNUMBER(IFERROR(SEARCH('Project Costing'!#REF!,Services!I1852,1),""))</f>
        <v>0</v>
      </c>
      <c r="G1845" s="174" t="str">
        <f>IF(F1845=1,COUNTIF($F$8:F1845,1),"")</f>
        <v/>
      </c>
      <c r="H1845" s="174"/>
      <c r="I1845" s="157">
        <f>IFERROR($H$8:INDEX($H$8:$H$3000,COUNTIF($H$8:$H$3000,"?*")),"")</f>
        <v>0</v>
      </c>
    </row>
    <row r="1846" spans="1:9" x14ac:dyDescent="0.25">
      <c r="A1846" s="174">
        <f>--ISNUMBER(IFERROR(SEARCH('Project Costing'!#REF!,Services!I1853,1),""))</f>
        <v>0</v>
      </c>
      <c r="B1846" s="174" t="str">
        <f>IF(A1846=1,COUNTIF($A$8:A1846,1),"")</f>
        <v/>
      </c>
      <c r="C1846" s="174"/>
      <c r="D1846" s="157">
        <f>IFERROR($C$8:INDEX($C$8:$C$3000,COUNTIF($C$8:$C$3000,"?*")),"")</f>
        <v>0</v>
      </c>
      <c r="E1846" s="174"/>
      <c r="F1846" s="174">
        <f>--ISNUMBER(IFERROR(SEARCH('Project Costing'!#REF!,Services!I1853,1),""))</f>
        <v>0</v>
      </c>
      <c r="G1846" s="174" t="str">
        <f>IF(F1846=1,COUNTIF($F$8:F1846,1),"")</f>
        <v/>
      </c>
      <c r="H1846" s="174"/>
      <c r="I1846" s="157">
        <f>IFERROR($H$8:INDEX($H$8:$H$3000,COUNTIF($H$8:$H$3000,"?*")),"")</f>
        <v>0</v>
      </c>
    </row>
    <row r="1847" spans="1:9" x14ac:dyDescent="0.25">
      <c r="A1847" s="174">
        <f>--ISNUMBER(IFERROR(SEARCH('Project Costing'!#REF!,Services!I1854,1),""))</f>
        <v>0</v>
      </c>
      <c r="B1847" s="174" t="str">
        <f>IF(A1847=1,COUNTIF($A$8:A1847,1),"")</f>
        <v/>
      </c>
      <c r="C1847" s="174"/>
      <c r="D1847" s="157">
        <f>IFERROR($C$8:INDEX($C$8:$C$3000,COUNTIF($C$8:$C$3000,"?*")),"")</f>
        <v>0</v>
      </c>
      <c r="E1847" s="174"/>
      <c r="F1847" s="174">
        <f>--ISNUMBER(IFERROR(SEARCH('Project Costing'!#REF!,Services!I1854,1),""))</f>
        <v>0</v>
      </c>
      <c r="G1847" s="174" t="str">
        <f>IF(F1847=1,COUNTIF($F$8:F1847,1),"")</f>
        <v/>
      </c>
      <c r="H1847" s="174"/>
      <c r="I1847" s="157">
        <f>IFERROR($H$8:INDEX($H$8:$H$3000,COUNTIF($H$8:$H$3000,"?*")),"")</f>
        <v>0</v>
      </c>
    </row>
    <row r="1848" spans="1:9" x14ac:dyDescent="0.25">
      <c r="A1848" s="174">
        <f>--ISNUMBER(IFERROR(SEARCH('Project Costing'!#REF!,Services!I1855,1),""))</f>
        <v>0</v>
      </c>
      <c r="B1848" s="174" t="str">
        <f>IF(A1848=1,COUNTIF($A$8:A1848,1),"")</f>
        <v/>
      </c>
      <c r="C1848" s="174"/>
      <c r="D1848" s="157">
        <f>IFERROR($C$8:INDEX($C$8:$C$3000,COUNTIF($C$8:$C$3000,"?*")),"")</f>
        <v>0</v>
      </c>
      <c r="E1848" s="174"/>
      <c r="F1848" s="174">
        <f>--ISNUMBER(IFERROR(SEARCH('Project Costing'!#REF!,Services!I1855,1),""))</f>
        <v>0</v>
      </c>
      <c r="G1848" s="174" t="str">
        <f>IF(F1848=1,COUNTIF($F$8:F1848,1),"")</f>
        <v/>
      </c>
      <c r="H1848" s="174"/>
      <c r="I1848" s="157">
        <f>IFERROR($H$8:INDEX($H$8:$H$3000,COUNTIF($H$8:$H$3000,"?*")),"")</f>
        <v>0</v>
      </c>
    </row>
    <row r="1849" spans="1:9" x14ac:dyDescent="0.25">
      <c r="A1849" s="174">
        <f>--ISNUMBER(IFERROR(SEARCH('Project Costing'!#REF!,Services!I1856,1),""))</f>
        <v>0</v>
      </c>
      <c r="B1849" s="174" t="str">
        <f>IF(A1849=1,COUNTIF($A$8:A1849,1),"")</f>
        <v/>
      </c>
      <c r="C1849" s="174"/>
      <c r="D1849" s="157">
        <f>IFERROR($C$8:INDEX($C$8:$C$3000,COUNTIF($C$8:$C$3000,"?*")),"")</f>
        <v>0</v>
      </c>
      <c r="E1849" s="174"/>
      <c r="F1849" s="174">
        <f>--ISNUMBER(IFERROR(SEARCH('Project Costing'!#REF!,Services!I1856,1),""))</f>
        <v>0</v>
      </c>
      <c r="G1849" s="174" t="str">
        <f>IF(F1849=1,COUNTIF($F$8:F1849,1),"")</f>
        <v/>
      </c>
      <c r="H1849" s="174"/>
      <c r="I1849" s="157">
        <f>IFERROR($H$8:INDEX($H$8:$H$3000,COUNTIF($H$8:$H$3000,"?*")),"")</f>
        <v>0</v>
      </c>
    </row>
    <row r="1850" spans="1:9" x14ac:dyDescent="0.25">
      <c r="A1850" s="174">
        <f>--ISNUMBER(IFERROR(SEARCH('Project Costing'!#REF!,Services!I1857,1),""))</f>
        <v>0</v>
      </c>
      <c r="B1850" s="174" t="str">
        <f>IF(A1850=1,COUNTIF($A$8:A1850,1),"")</f>
        <v/>
      </c>
      <c r="C1850" s="174"/>
      <c r="D1850" s="157">
        <f>IFERROR($C$8:INDEX($C$8:$C$3000,COUNTIF($C$8:$C$3000,"?*")),"")</f>
        <v>0</v>
      </c>
      <c r="E1850" s="174"/>
      <c r="F1850" s="174">
        <f>--ISNUMBER(IFERROR(SEARCH('Project Costing'!#REF!,Services!I1857,1),""))</f>
        <v>0</v>
      </c>
      <c r="G1850" s="174" t="str">
        <f>IF(F1850=1,COUNTIF($F$8:F1850,1),"")</f>
        <v/>
      </c>
      <c r="H1850" s="174"/>
      <c r="I1850" s="157">
        <f>IFERROR($H$8:INDEX($H$8:$H$3000,COUNTIF($H$8:$H$3000,"?*")),"")</f>
        <v>0</v>
      </c>
    </row>
    <row r="1851" spans="1:9" x14ac:dyDescent="0.25">
      <c r="A1851" s="174">
        <f>--ISNUMBER(IFERROR(SEARCH('Project Costing'!#REF!,Services!I1858,1),""))</f>
        <v>0</v>
      </c>
      <c r="B1851" s="174" t="str">
        <f>IF(A1851=1,COUNTIF($A$8:A1851,1),"")</f>
        <v/>
      </c>
      <c r="C1851" s="174"/>
      <c r="D1851" s="157">
        <f>IFERROR($C$8:INDEX($C$8:$C$3000,COUNTIF($C$8:$C$3000,"?*")),"")</f>
        <v>0</v>
      </c>
      <c r="E1851" s="174"/>
      <c r="F1851" s="174">
        <f>--ISNUMBER(IFERROR(SEARCH('Project Costing'!#REF!,Services!I1858,1),""))</f>
        <v>0</v>
      </c>
      <c r="G1851" s="174" t="str">
        <f>IF(F1851=1,COUNTIF($F$8:F1851,1),"")</f>
        <v/>
      </c>
      <c r="H1851" s="174"/>
      <c r="I1851" s="157">
        <f>IFERROR($H$8:INDEX($H$8:$H$3000,COUNTIF($H$8:$H$3000,"?*")),"")</f>
        <v>0</v>
      </c>
    </row>
    <row r="1852" spans="1:9" x14ac:dyDescent="0.25">
      <c r="A1852" s="174">
        <f>--ISNUMBER(IFERROR(SEARCH('Project Costing'!#REF!,Services!I1859,1),""))</f>
        <v>0</v>
      </c>
      <c r="B1852" s="174" t="str">
        <f>IF(A1852=1,COUNTIF($A$8:A1852,1),"")</f>
        <v/>
      </c>
      <c r="C1852" s="174"/>
      <c r="D1852" s="157">
        <f>IFERROR($C$8:INDEX($C$8:$C$3000,COUNTIF($C$8:$C$3000,"?*")),"")</f>
        <v>0</v>
      </c>
      <c r="E1852" s="174"/>
      <c r="F1852" s="174">
        <f>--ISNUMBER(IFERROR(SEARCH('Project Costing'!#REF!,Services!I1859,1),""))</f>
        <v>0</v>
      </c>
      <c r="G1852" s="174" t="str">
        <f>IF(F1852=1,COUNTIF($F$8:F1852,1),"")</f>
        <v/>
      </c>
      <c r="H1852" s="174"/>
      <c r="I1852" s="157">
        <f>IFERROR($H$8:INDEX($H$8:$H$3000,COUNTIF($H$8:$H$3000,"?*")),"")</f>
        <v>0</v>
      </c>
    </row>
    <row r="1853" spans="1:9" x14ac:dyDescent="0.25">
      <c r="A1853" s="174">
        <f>--ISNUMBER(IFERROR(SEARCH('Project Costing'!#REF!,Services!I1860,1),""))</f>
        <v>0</v>
      </c>
      <c r="B1853" s="174" t="str">
        <f>IF(A1853=1,COUNTIF($A$8:A1853,1),"")</f>
        <v/>
      </c>
      <c r="C1853" s="174"/>
      <c r="D1853" s="157">
        <f>IFERROR($C$8:INDEX($C$8:$C$3000,COUNTIF($C$8:$C$3000,"?*")),"")</f>
        <v>0</v>
      </c>
      <c r="E1853" s="174"/>
      <c r="F1853" s="174">
        <f>--ISNUMBER(IFERROR(SEARCH('Project Costing'!#REF!,Services!I1860,1),""))</f>
        <v>0</v>
      </c>
      <c r="G1853" s="174" t="str">
        <f>IF(F1853=1,COUNTIF($F$8:F1853,1),"")</f>
        <v/>
      </c>
      <c r="H1853" s="174"/>
      <c r="I1853" s="157">
        <f>IFERROR($H$8:INDEX($H$8:$H$3000,COUNTIF($H$8:$H$3000,"?*")),"")</f>
        <v>0</v>
      </c>
    </row>
    <row r="1854" spans="1:9" x14ac:dyDescent="0.25">
      <c r="A1854" s="174">
        <f>--ISNUMBER(IFERROR(SEARCH('Project Costing'!#REF!,Services!I1861,1),""))</f>
        <v>0</v>
      </c>
      <c r="B1854" s="174" t="str">
        <f>IF(A1854=1,COUNTIF($A$8:A1854,1),"")</f>
        <v/>
      </c>
      <c r="C1854" s="174"/>
      <c r="D1854" s="157">
        <f>IFERROR($C$8:INDEX($C$8:$C$3000,COUNTIF($C$8:$C$3000,"?*")),"")</f>
        <v>0</v>
      </c>
      <c r="E1854" s="174"/>
      <c r="F1854" s="174">
        <f>--ISNUMBER(IFERROR(SEARCH('Project Costing'!#REF!,Services!I1861,1),""))</f>
        <v>0</v>
      </c>
      <c r="G1854" s="174" t="str">
        <f>IF(F1854=1,COUNTIF($F$8:F1854,1),"")</f>
        <v/>
      </c>
      <c r="H1854" s="174"/>
      <c r="I1854" s="157">
        <f>IFERROR($H$8:INDEX($H$8:$H$3000,COUNTIF($H$8:$H$3000,"?*")),"")</f>
        <v>0</v>
      </c>
    </row>
    <row r="1855" spans="1:9" x14ac:dyDescent="0.25">
      <c r="A1855" s="174">
        <f>--ISNUMBER(IFERROR(SEARCH('Project Costing'!#REF!,Services!I1862,1),""))</f>
        <v>0</v>
      </c>
      <c r="B1855" s="174" t="str">
        <f>IF(A1855=1,COUNTIF($A$8:A1855,1),"")</f>
        <v/>
      </c>
      <c r="C1855" s="174"/>
      <c r="D1855" s="157">
        <f>IFERROR($C$8:INDEX($C$8:$C$3000,COUNTIF($C$8:$C$3000,"?*")),"")</f>
        <v>0</v>
      </c>
      <c r="E1855" s="174"/>
      <c r="F1855" s="174">
        <f>--ISNUMBER(IFERROR(SEARCH('Project Costing'!#REF!,Services!I1862,1),""))</f>
        <v>0</v>
      </c>
      <c r="G1855" s="174" t="str">
        <f>IF(F1855=1,COUNTIF($F$8:F1855,1),"")</f>
        <v/>
      </c>
      <c r="H1855" s="174"/>
      <c r="I1855" s="157">
        <f>IFERROR($H$8:INDEX($H$8:$H$3000,COUNTIF($H$8:$H$3000,"?*")),"")</f>
        <v>0</v>
      </c>
    </row>
    <row r="1856" spans="1:9" x14ac:dyDescent="0.25">
      <c r="A1856" s="174">
        <f>--ISNUMBER(IFERROR(SEARCH('Project Costing'!#REF!,Services!I1863,1),""))</f>
        <v>0</v>
      </c>
      <c r="B1856" s="174" t="str">
        <f>IF(A1856=1,COUNTIF($A$8:A1856,1),"")</f>
        <v/>
      </c>
      <c r="C1856" s="174"/>
      <c r="D1856" s="157">
        <f>IFERROR($C$8:INDEX($C$8:$C$3000,COUNTIF($C$8:$C$3000,"?*")),"")</f>
        <v>0</v>
      </c>
      <c r="E1856" s="174"/>
      <c r="F1856" s="174">
        <f>--ISNUMBER(IFERROR(SEARCH('Project Costing'!#REF!,Services!I1863,1),""))</f>
        <v>0</v>
      </c>
      <c r="G1856" s="174" t="str">
        <f>IF(F1856=1,COUNTIF($F$8:F1856,1),"")</f>
        <v/>
      </c>
      <c r="H1856" s="174"/>
      <c r="I1856" s="157">
        <f>IFERROR($H$8:INDEX($H$8:$H$3000,COUNTIF($H$8:$H$3000,"?*")),"")</f>
        <v>0</v>
      </c>
    </row>
    <row r="1857" spans="1:9" x14ac:dyDescent="0.25">
      <c r="A1857" s="174">
        <f>--ISNUMBER(IFERROR(SEARCH('Project Costing'!#REF!,Services!I1864,1),""))</f>
        <v>0</v>
      </c>
      <c r="B1857" s="174" t="str">
        <f>IF(A1857=1,COUNTIF($A$8:A1857,1),"")</f>
        <v/>
      </c>
      <c r="C1857" s="174"/>
      <c r="D1857" s="157">
        <f>IFERROR($C$8:INDEX($C$8:$C$3000,COUNTIF($C$8:$C$3000,"?*")),"")</f>
        <v>0</v>
      </c>
      <c r="E1857" s="174"/>
      <c r="F1857" s="174">
        <f>--ISNUMBER(IFERROR(SEARCH('Project Costing'!#REF!,Services!I1864,1),""))</f>
        <v>0</v>
      </c>
      <c r="G1857" s="174" t="str">
        <f>IF(F1857=1,COUNTIF($F$8:F1857,1),"")</f>
        <v/>
      </c>
      <c r="H1857" s="174"/>
      <c r="I1857" s="157">
        <f>IFERROR($H$8:INDEX($H$8:$H$3000,COUNTIF($H$8:$H$3000,"?*")),"")</f>
        <v>0</v>
      </c>
    </row>
    <row r="1858" spans="1:9" x14ac:dyDescent="0.25">
      <c r="A1858" s="174">
        <f>--ISNUMBER(IFERROR(SEARCH('Project Costing'!#REF!,Services!I1865,1),""))</f>
        <v>0</v>
      </c>
      <c r="B1858" s="174" t="str">
        <f>IF(A1858=1,COUNTIF($A$8:A1858,1),"")</f>
        <v/>
      </c>
      <c r="C1858" s="174"/>
      <c r="D1858" s="157">
        <f>IFERROR($C$8:INDEX($C$8:$C$3000,COUNTIF($C$8:$C$3000,"?*")),"")</f>
        <v>0</v>
      </c>
      <c r="E1858" s="174"/>
      <c r="F1858" s="174">
        <f>--ISNUMBER(IFERROR(SEARCH('Project Costing'!#REF!,Services!I1865,1),""))</f>
        <v>0</v>
      </c>
      <c r="G1858" s="174" t="str">
        <f>IF(F1858=1,COUNTIF($F$8:F1858,1),"")</f>
        <v/>
      </c>
      <c r="H1858" s="174"/>
      <c r="I1858" s="157">
        <f>IFERROR($H$8:INDEX($H$8:$H$3000,COUNTIF($H$8:$H$3000,"?*")),"")</f>
        <v>0</v>
      </c>
    </row>
    <row r="1859" spans="1:9" x14ac:dyDescent="0.25">
      <c r="A1859" s="174">
        <f>--ISNUMBER(IFERROR(SEARCH('Project Costing'!#REF!,Services!I1866,1),""))</f>
        <v>0</v>
      </c>
      <c r="B1859" s="174" t="str">
        <f>IF(A1859=1,COUNTIF($A$8:A1859,1),"")</f>
        <v/>
      </c>
      <c r="C1859" s="174"/>
      <c r="D1859" s="157">
        <f>IFERROR($C$8:INDEX($C$8:$C$3000,COUNTIF($C$8:$C$3000,"?*")),"")</f>
        <v>0</v>
      </c>
      <c r="E1859" s="174"/>
      <c r="F1859" s="174">
        <f>--ISNUMBER(IFERROR(SEARCH('Project Costing'!#REF!,Services!I1866,1),""))</f>
        <v>0</v>
      </c>
      <c r="G1859" s="174" t="str">
        <f>IF(F1859=1,COUNTIF($F$8:F1859,1),"")</f>
        <v/>
      </c>
      <c r="H1859" s="174"/>
      <c r="I1859" s="157">
        <f>IFERROR($H$8:INDEX($H$8:$H$3000,COUNTIF($H$8:$H$3000,"?*")),"")</f>
        <v>0</v>
      </c>
    </row>
    <row r="1860" spans="1:9" x14ac:dyDescent="0.25">
      <c r="A1860" s="174">
        <f>--ISNUMBER(IFERROR(SEARCH('Project Costing'!#REF!,Services!I1867,1),""))</f>
        <v>0</v>
      </c>
      <c r="B1860" s="174" t="str">
        <f>IF(A1860=1,COUNTIF($A$8:A1860,1),"")</f>
        <v/>
      </c>
      <c r="C1860" s="174"/>
      <c r="D1860" s="157">
        <f>IFERROR($C$8:INDEX($C$8:$C$3000,COUNTIF($C$8:$C$3000,"?*")),"")</f>
        <v>0</v>
      </c>
      <c r="E1860" s="174"/>
      <c r="F1860" s="174">
        <f>--ISNUMBER(IFERROR(SEARCH('Project Costing'!#REF!,Services!I1867,1),""))</f>
        <v>0</v>
      </c>
      <c r="G1860" s="174" t="str">
        <f>IF(F1860=1,COUNTIF($F$8:F1860,1),"")</f>
        <v/>
      </c>
      <c r="H1860" s="174"/>
      <c r="I1860" s="157">
        <f>IFERROR($H$8:INDEX($H$8:$H$3000,COUNTIF($H$8:$H$3000,"?*")),"")</f>
        <v>0</v>
      </c>
    </row>
    <row r="1861" spans="1:9" x14ac:dyDescent="0.25">
      <c r="A1861" s="174">
        <f>--ISNUMBER(IFERROR(SEARCH('Project Costing'!#REF!,Services!I1868,1),""))</f>
        <v>0</v>
      </c>
      <c r="B1861" s="174" t="str">
        <f>IF(A1861=1,COUNTIF($A$8:A1861,1),"")</f>
        <v/>
      </c>
      <c r="C1861" s="174"/>
      <c r="D1861" s="157">
        <f>IFERROR($C$8:INDEX($C$8:$C$3000,COUNTIF($C$8:$C$3000,"?*")),"")</f>
        <v>0</v>
      </c>
      <c r="E1861" s="174"/>
      <c r="F1861" s="174">
        <f>--ISNUMBER(IFERROR(SEARCH('Project Costing'!#REF!,Services!I1868,1),""))</f>
        <v>0</v>
      </c>
      <c r="G1861" s="174" t="str">
        <f>IF(F1861=1,COUNTIF($F$8:F1861,1),"")</f>
        <v/>
      </c>
      <c r="H1861" s="174"/>
      <c r="I1861" s="157">
        <f>IFERROR($H$8:INDEX($H$8:$H$3000,COUNTIF($H$8:$H$3000,"?*")),"")</f>
        <v>0</v>
      </c>
    </row>
    <row r="1862" spans="1:9" x14ac:dyDescent="0.25">
      <c r="A1862" s="174">
        <f>--ISNUMBER(IFERROR(SEARCH('Project Costing'!#REF!,Services!I1869,1),""))</f>
        <v>0</v>
      </c>
      <c r="B1862" s="174" t="str">
        <f>IF(A1862=1,COUNTIF($A$8:A1862,1),"")</f>
        <v/>
      </c>
      <c r="C1862" s="174"/>
      <c r="D1862" s="157">
        <f>IFERROR($C$8:INDEX($C$8:$C$3000,COUNTIF($C$8:$C$3000,"?*")),"")</f>
        <v>0</v>
      </c>
      <c r="E1862" s="174"/>
      <c r="F1862" s="174">
        <f>--ISNUMBER(IFERROR(SEARCH('Project Costing'!#REF!,Services!I1869,1),""))</f>
        <v>0</v>
      </c>
      <c r="G1862" s="174" t="str">
        <f>IF(F1862=1,COUNTIF($F$8:F1862,1),"")</f>
        <v/>
      </c>
      <c r="H1862" s="174"/>
      <c r="I1862" s="157">
        <f>IFERROR($H$8:INDEX($H$8:$H$3000,COUNTIF($H$8:$H$3000,"?*")),"")</f>
        <v>0</v>
      </c>
    </row>
    <row r="1863" spans="1:9" x14ac:dyDescent="0.25">
      <c r="A1863" s="174">
        <f>--ISNUMBER(IFERROR(SEARCH('Project Costing'!#REF!,Services!I1870,1),""))</f>
        <v>0</v>
      </c>
      <c r="B1863" s="174" t="str">
        <f>IF(A1863=1,COUNTIF($A$8:A1863,1),"")</f>
        <v/>
      </c>
      <c r="C1863" s="174"/>
      <c r="D1863" s="157">
        <f>IFERROR($C$8:INDEX($C$8:$C$3000,COUNTIF($C$8:$C$3000,"?*")),"")</f>
        <v>0</v>
      </c>
      <c r="E1863" s="174"/>
      <c r="F1863" s="174">
        <f>--ISNUMBER(IFERROR(SEARCH('Project Costing'!#REF!,Services!I1870,1),""))</f>
        <v>0</v>
      </c>
      <c r="G1863" s="174" t="str">
        <f>IF(F1863=1,COUNTIF($F$8:F1863,1),"")</f>
        <v/>
      </c>
      <c r="H1863" s="174"/>
      <c r="I1863" s="157">
        <f>IFERROR($H$8:INDEX($H$8:$H$3000,COUNTIF($H$8:$H$3000,"?*")),"")</f>
        <v>0</v>
      </c>
    </row>
    <row r="1864" spans="1:9" x14ac:dyDescent="0.25">
      <c r="A1864" s="174">
        <f>--ISNUMBER(IFERROR(SEARCH('Project Costing'!#REF!,Services!I1871,1),""))</f>
        <v>0</v>
      </c>
      <c r="B1864" s="174" t="str">
        <f>IF(A1864=1,COUNTIF($A$8:A1864,1),"")</f>
        <v/>
      </c>
      <c r="C1864" s="174"/>
      <c r="D1864" s="157">
        <f>IFERROR($C$8:INDEX($C$8:$C$3000,COUNTIF($C$8:$C$3000,"?*")),"")</f>
        <v>0</v>
      </c>
      <c r="E1864" s="174"/>
      <c r="F1864" s="174">
        <f>--ISNUMBER(IFERROR(SEARCH('Project Costing'!#REF!,Services!I1871,1),""))</f>
        <v>0</v>
      </c>
      <c r="G1864" s="174" t="str">
        <f>IF(F1864=1,COUNTIF($F$8:F1864,1),"")</f>
        <v/>
      </c>
      <c r="H1864" s="174"/>
      <c r="I1864" s="157">
        <f>IFERROR($H$8:INDEX($H$8:$H$3000,COUNTIF($H$8:$H$3000,"?*")),"")</f>
        <v>0</v>
      </c>
    </row>
    <row r="1865" spans="1:9" x14ac:dyDescent="0.25">
      <c r="A1865" s="174">
        <f>--ISNUMBER(IFERROR(SEARCH('Project Costing'!#REF!,Services!I1872,1),""))</f>
        <v>0</v>
      </c>
      <c r="B1865" s="174" t="str">
        <f>IF(A1865=1,COUNTIF($A$8:A1865,1),"")</f>
        <v/>
      </c>
      <c r="C1865" s="174"/>
      <c r="D1865" s="157">
        <f>IFERROR($C$8:INDEX($C$8:$C$3000,COUNTIF($C$8:$C$3000,"?*")),"")</f>
        <v>0</v>
      </c>
      <c r="E1865" s="174"/>
      <c r="F1865" s="174">
        <f>--ISNUMBER(IFERROR(SEARCH('Project Costing'!#REF!,Services!I1872,1),""))</f>
        <v>0</v>
      </c>
      <c r="G1865" s="174" t="str">
        <f>IF(F1865=1,COUNTIF($F$8:F1865,1),"")</f>
        <v/>
      </c>
      <c r="H1865" s="174"/>
      <c r="I1865" s="157">
        <f>IFERROR($H$8:INDEX($H$8:$H$3000,COUNTIF($H$8:$H$3000,"?*")),"")</f>
        <v>0</v>
      </c>
    </row>
    <row r="1866" spans="1:9" x14ac:dyDescent="0.25">
      <c r="A1866" s="174">
        <f>--ISNUMBER(IFERROR(SEARCH('Project Costing'!#REF!,Services!I1873,1),""))</f>
        <v>0</v>
      </c>
      <c r="B1866" s="174" t="str">
        <f>IF(A1866=1,COUNTIF($A$8:A1866,1),"")</f>
        <v/>
      </c>
      <c r="C1866" s="174"/>
      <c r="D1866" s="157">
        <f>IFERROR($C$8:INDEX($C$8:$C$3000,COUNTIF($C$8:$C$3000,"?*")),"")</f>
        <v>0</v>
      </c>
      <c r="E1866" s="174"/>
      <c r="F1866" s="174">
        <f>--ISNUMBER(IFERROR(SEARCH('Project Costing'!#REF!,Services!I1873,1),""))</f>
        <v>0</v>
      </c>
      <c r="G1866" s="174" t="str">
        <f>IF(F1866=1,COUNTIF($F$8:F1866,1),"")</f>
        <v/>
      </c>
      <c r="H1866" s="174"/>
      <c r="I1866" s="157">
        <f>IFERROR($H$8:INDEX($H$8:$H$3000,COUNTIF($H$8:$H$3000,"?*")),"")</f>
        <v>0</v>
      </c>
    </row>
    <row r="1867" spans="1:9" x14ac:dyDescent="0.25">
      <c r="A1867" s="174">
        <f>--ISNUMBER(IFERROR(SEARCH('Project Costing'!#REF!,Services!I1874,1),""))</f>
        <v>0</v>
      </c>
      <c r="B1867" s="174" t="str">
        <f>IF(A1867=1,COUNTIF($A$8:A1867,1),"")</f>
        <v/>
      </c>
      <c r="C1867" s="174"/>
      <c r="D1867" s="157">
        <f>IFERROR($C$8:INDEX($C$8:$C$3000,COUNTIF($C$8:$C$3000,"?*")),"")</f>
        <v>0</v>
      </c>
      <c r="E1867" s="174"/>
      <c r="F1867" s="174">
        <f>--ISNUMBER(IFERROR(SEARCH('Project Costing'!#REF!,Services!I1874,1),""))</f>
        <v>0</v>
      </c>
      <c r="G1867" s="174" t="str">
        <f>IF(F1867=1,COUNTIF($F$8:F1867,1),"")</f>
        <v/>
      </c>
      <c r="H1867" s="174"/>
      <c r="I1867" s="157">
        <f>IFERROR($H$8:INDEX($H$8:$H$3000,COUNTIF($H$8:$H$3000,"?*")),"")</f>
        <v>0</v>
      </c>
    </row>
    <row r="1868" spans="1:9" x14ac:dyDescent="0.25">
      <c r="A1868" s="174">
        <f>--ISNUMBER(IFERROR(SEARCH('Project Costing'!#REF!,Services!I1875,1),""))</f>
        <v>0</v>
      </c>
      <c r="B1868" s="174" t="str">
        <f>IF(A1868=1,COUNTIF($A$8:A1868,1),"")</f>
        <v/>
      </c>
      <c r="C1868" s="174"/>
      <c r="D1868" s="157">
        <f>IFERROR($C$8:INDEX($C$8:$C$3000,COUNTIF($C$8:$C$3000,"?*")),"")</f>
        <v>0</v>
      </c>
      <c r="E1868" s="174"/>
      <c r="F1868" s="174">
        <f>--ISNUMBER(IFERROR(SEARCH('Project Costing'!#REF!,Services!I1875,1),""))</f>
        <v>0</v>
      </c>
      <c r="G1868" s="174" t="str">
        <f>IF(F1868=1,COUNTIF($F$8:F1868,1),"")</f>
        <v/>
      </c>
      <c r="H1868" s="174"/>
      <c r="I1868" s="157">
        <f>IFERROR($H$8:INDEX($H$8:$H$3000,COUNTIF($H$8:$H$3000,"?*")),"")</f>
        <v>0</v>
      </c>
    </row>
    <row r="1869" spans="1:9" x14ac:dyDescent="0.25">
      <c r="A1869" s="174">
        <f>--ISNUMBER(IFERROR(SEARCH('Project Costing'!#REF!,Services!I1876,1),""))</f>
        <v>0</v>
      </c>
      <c r="B1869" s="174" t="str">
        <f>IF(A1869=1,COUNTIF($A$8:A1869,1),"")</f>
        <v/>
      </c>
      <c r="C1869" s="174"/>
      <c r="D1869" s="157">
        <f>IFERROR($C$8:INDEX($C$8:$C$3000,COUNTIF($C$8:$C$3000,"?*")),"")</f>
        <v>0</v>
      </c>
      <c r="E1869" s="174"/>
      <c r="F1869" s="174">
        <f>--ISNUMBER(IFERROR(SEARCH('Project Costing'!#REF!,Services!I1876,1),""))</f>
        <v>0</v>
      </c>
      <c r="G1869" s="174" t="str">
        <f>IF(F1869=1,COUNTIF($F$8:F1869,1),"")</f>
        <v/>
      </c>
      <c r="H1869" s="174"/>
      <c r="I1869" s="157">
        <f>IFERROR($H$8:INDEX($H$8:$H$3000,COUNTIF($H$8:$H$3000,"?*")),"")</f>
        <v>0</v>
      </c>
    </row>
    <row r="1870" spans="1:9" x14ac:dyDescent="0.25">
      <c r="A1870" s="174">
        <f>--ISNUMBER(IFERROR(SEARCH('Project Costing'!#REF!,Services!I1877,1),""))</f>
        <v>0</v>
      </c>
      <c r="B1870" s="174" t="str">
        <f>IF(A1870=1,COUNTIF($A$8:A1870,1),"")</f>
        <v/>
      </c>
      <c r="C1870" s="174"/>
      <c r="D1870" s="157">
        <f>IFERROR($C$8:INDEX($C$8:$C$3000,COUNTIF($C$8:$C$3000,"?*")),"")</f>
        <v>0</v>
      </c>
      <c r="E1870" s="174"/>
      <c r="F1870" s="174">
        <f>--ISNUMBER(IFERROR(SEARCH('Project Costing'!#REF!,Services!I1877,1),""))</f>
        <v>0</v>
      </c>
      <c r="G1870" s="174" t="str">
        <f>IF(F1870=1,COUNTIF($F$8:F1870,1),"")</f>
        <v/>
      </c>
      <c r="H1870" s="174"/>
      <c r="I1870" s="157">
        <f>IFERROR($H$8:INDEX($H$8:$H$3000,COUNTIF($H$8:$H$3000,"?*")),"")</f>
        <v>0</v>
      </c>
    </row>
    <row r="1871" spans="1:9" x14ac:dyDescent="0.25">
      <c r="A1871" s="174">
        <f>--ISNUMBER(IFERROR(SEARCH('Project Costing'!#REF!,Services!I1878,1),""))</f>
        <v>0</v>
      </c>
      <c r="B1871" s="174" t="str">
        <f>IF(A1871=1,COUNTIF($A$8:A1871,1),"")</f>
        <v/>
      </c>
      <c r="C1871" s="174"/>
      <c r="D1871" s="157">
        <f>IFERROR($C$8:INDEX($C$8:$C$3000,COUNTIF($C$8:$C$3000,"?*")),"")</f>
        <v>0</v>
      </c>
      <c r="E1871" s="174"/>
      <c r="F1871" s="174">
        <f>--ISNUMBER(IFERROR(SEARCH('Project Costing'!#REF!,Services!I1878,1),""))</f>
        <v>0</v>
      </c>
      <c r="G1871" s="174" t="str">
        <f>IF(F1871=1,COUNTIF($F$8:F1871,1),"")</f>
        <v/>
      </c>
      <c r="H1871" s="174"/>
      <c r="I1871" s="157">
        <f>IFERROR($H$8:INDEX($H$8:$H$3000,COUNTIF($H$8:$H$3000,"?*")),"")</f>
        <v>0</v>
      </c>
    </row>
    <row r="1872" spans="1:9" x14ac:dyDescent="0.25">
      <c r="A1872" s="174">
        <f>--ISNUMBER(IFERROR(SEARCH('Project Costing'!#REF!,Services!I1879,1),""))</f>
        <v>0</v>
      </c>
      <c r="B1872" s="174" t="str">
        <f>IF(A1872=1,COUNTIF($A$8:A1872,1),"")</f>
        <v/>
      </c>
      <c r="C1872" s="174"/>
      <c r="D1872" s="157">
        <f>IFERROR($C$8:INDEX($C$8:$C$3000,COUNTIF($C$8:$C$3000,"?*")),"")</f>
        <v>0</v>
      </c>
      <c r="E1872" s="174"/>
      <c r="F1872" s="174">
        <f>--ISNUMBER(IFERROR(SEARCH('Project Costing'!#REF!,Services!I1879,1),""))</f>
        <v>0</v>
      </c>
      <c r="G1872" s="174" t="str">
        <f>IF(F1872=1,COUNTIF($F$8:F1872,1),"")</f>
        <v/>
      </c>
      <c r="H1872" s="174"/>
      <c r="I1872" s="157">
        <f>IFERROR($H$8:INDEX($H$8:$H$3000,COUNTIF($H$8:$H$3000,"?*")),"")</f>
        <v>0</v>
      </c>
    </row>
    <row r="1873" spans="1:9" x14ac:dyDescent="0.25">
      <c r="A1873" s="174">
        <f>--ISNUMBER(IFERROR(SEARCH('Project Costing'!#REF!,Services!I1880,1),""))</f>
        <v>0</v>
      </c>
      <c r="B1873" s="174" t="str">
        <f>IF(A1873=1,COUNTIF($A$8:A1873,1),"")</f>
        <v/>
      </c>
      <c r="C1873" s="174"/>
      <c r="D1873" s="157">
        <f>IFERROR($C$8:INDEX($C$8:$C$3000,COUNTIF($C$8:$C$3000,"?*")),"")</f>
        <v>0</v>
      </c>
      <c r="E1873" s="174"/>
      <c r="F1873" s="174">
        <f>--ISNUMBER(IFERROR(SEARCH('Project Costing'!#REF!,Services!I1880,1),""))</f>
        <v>0</v>
      </c>
      <c r="G1873" s="174" t="str">
        <f>IF(F1873=1,COUNTIF($F$8:F1873,1),"")</f>
        <v/>
      </c>
      <c r="H1873" s="174"/>
      <c r="I1873" s="157">
        <f>IFERROR($H$8:INDEX($H$8:$H$3000,COUNTIF($H$8:$H$3000,"?*")),"")</f>
        <v>0</v>
      </c>
    </row>
    <row r="1874" spans="1:9" x14ac:dyDescent="0.25">
      <c r="A1874" s="174">
        <f>--ISNUMBER(IFERROR(SEARCH('Project Costing'!#REF!,Services!I1881,1),""))</f>
        <v>0</v>
      </c>
      <c r="B1874" s="174" t="str">
        <f>IF(A1874=1,COUNTIF($A$8:A1874,1),"")</f>
        <v/>
      </c>
      <c r="C1874" s="174"/>
      <c r="D1874" s="157">
        <f>IFERROR($C$8:INDEX($C$8:$C$3000,COUNTIF($C$8:$C$3000,"?*")),"")</f>
        <v>0</v>
      </c>
      <c r="E1874" s="174"/>
      <c r="F1874" s="174">
        <f>--ISNUMBER(IFERROR(SEARCH('Project Costing'!#REF!,Services!I1881,1),""))</f>
        <v>0</v>
      </c>
      <c r="G1874" s="174" t="str">
        <f>IF(F1874=1,COUNTIF($F$8:F1874,1),"")</f>
        <v/>
      </c>
      <c r="H1874" s="174"/>
      <c r="I1874" s="157">
        <f>IFERROR($H$8:INDEX($H$8:$H$3000,COUNTIF($H$8:$H$3000,"?*")),"")</f>
        <v>0</v>
      </c>
    </row>
    <row r="1875" spans="1:9" x14ac:dyDescent="0.25">
      <c r="A1875" s="174">
        <f>--ISNUMBER(IFERROR(SEARCH('Project Costing'!#REF!,Services!I1882,1),""))</f>
        <v>0</v>
      </c>
      <c r="B1875" s="174" t="str">
        <f>IF(A1875=1,COUNTIF($A$8:A1875,1),"")</f>
        <v/>
      </c>
      <c r="C1875" s="174"/>
      <c r="D1875" s="157">
        <f>IFERROR($C$8:INDEX($C$8:$C$3000,COUNTIF($C$8:$C$3000,"?*")),"")</f>
        <v>0</v>
      </c>
      <c r="E1875" s="174"/>
      <c r="F1875" s="174">
        <f>--ISNUMBER(IFERROR(SEARCH('Project Costing'!#REF!,Services!I1882,1),""))</f>
        <v>0</v>
      </c>
      <c r="G1875" s="174" t="str">
        <f>IF(F1875=1,COUNTIF($F$8:F1875,1),"")</f>
        <v/>
      </c>
      <c r="H1875" s="174"/>
      <c r="I1875" s="157">
        <f>IFERROR($H$8:INDEX($H$8:$H$3000,COUNTIF($H$8:$H$3000,"?*")),"")</f>
        <v>0</v>
      </c>
    </row>
    <row r="1876" spans="1:9" x14ac:dyDescent="0.25">
      <c r="A1876" s="174">
        <f>--ISNUMBER(IFERROR(SEARCH('Project Costing'!#REF!,Services!I1883,1),""))</f>
        <v>0</v>
      </c>
      <c r="B1876" s="174" t="str">
        <f>IF(A1876=1,COUNTIF($A$8:A1876,1),"")</f>
        <v/>
      </c>
      <c r="C1876" s="174"/>
      <c r="D1876" s="157">
        <f>IFERROR($C$8:INDEX($C$8:$C$3000,COUNTIF($C$8:$C$3000,"?*")),"")</f>
        <v>0</v>
      </c>
      <c r="E1876" s="174"/>
      <c r="F1876" s="174">
        <f>--ISNUMBER(IFERROR(SEARCH('Project Costing'!#REF!,Services!I1883,1),""))</f>
        <v>0</v>
      </c>
      <c r="G1876" s="174" t="str">
        <f>IF(F1876=1,COUNTIF($F$8:F1876,1),"")</f>
        <v/>
      </c>
      <c r="H1876" s="174"/>
      <c r="I1876" s="157">
        <f>IFERROR($H$8:INDEX($H$8:$H$3000,COUNTIF($H$8:$H$3000,"?*")),"")</f>
        <v>0</v>
      </c>
    </row>
    <row r="1877" spans="1:9" x14ac:dyDescent="0.25">
      <c r="A1877" s="174">
        <f>--ISNUMBER(IFERROR(SEARCH('Project Costing'!#REF!,Services!I1884,1),""))</f>
        <v>0</v>
      </c>
      <c r="B1877" s="174" t="str">
        <f>IF(A1877=1,COUNTIF($A$8:A1877,1),"")</f>
        <v/>
      </c>
      <c r="C1877" s="174"/>
      <c r="D1877" s="157">
        <f>IFERROR($C$8:INDEX($C$8:$C$3000,COUNTIF($C$8:$C$3000,"?*")),"")</f>
        <v>0</v>
      </c>
      <c r="E1877" s="174"/>
      <c r="F1877" s="174">
        <f>--ISNUMBER(IFERROR(SEARCH('Project Costing'!#REF!,Services!I1884,1),""))</f>
        <v>0</v>
      </c>
      <c r="G1877" s="174" t="str">
        <f>IF(F1877=1,COUNTIF($F$8:F1877,1),"")</f>
        <v/>
      </c>
      <c r="H1877" s="174"/>
      <c r="I1877" s="157">
        <f>IFERROR($H$8:INDEX($H$8:$H$3000,COUNTIF($H$8:$H$3000,"?*")),"")</f>
        <v>0</v>
      </c>
    </row>
    <row r="1878" spans="1:9" x14ac:dyDescent="0.25">
      <c r="A1878" s="174">
        <f>--ISNUMBER(IFERROR(SEARCH('Project Costing'!#REF!,Services!I1885,1),""))</f>
        <v>0</v>
      </c>
      <c r="B1878" s="174" t="str">
        <f>IF(A1878=1,COUNTIF($A$8:A1878,1),"")</f>
        <v/>
      </c>
      <c r="C1878" s="174"/>
      <c r="D1878" s="157">
        <f>IFERROR($C$8:INDEX($C$8:$C$3000,COUNTIF($C$8:$C$3000,"?*")),"")</f>
        <v>0</v>
      </c>
      <c r="E1878" s="174"/>
      <c r="F1878" s="174">
        <f>--ISNUMBER(IFERROR(SEARCH('Project Costing'!#REF!,Services!I1885,1),""))</f>
        <v>0</v>
      </c>
      <c r="G1878" s="174" t="str">
        <f>IF(F1878=1,COUNTIF($F$8:F1878,1),"")</f>
        <v/>
      </c>
      <c r="H1878" s="174"/>
      <c r="I1878" s="157">
        <f>IFERROR($H$8:INDEX($H$8:$H$3000,COUNTIF($H$8:$H$3000,"?*")),"")</f>
        <v>0</v>
      </c>
    </row>
    <row r="1879" spans="1:9" x14ac:dyDescent="0.25">
      <c r="A1879" s="174">
        <f>--ISNUMBER(IFERROR(SEARCH('Project Costing'!#REF!,Services!I1886,1),""))</f>
        <v>0</v>
      </c>
      <c r="B1879" s="174" t="str">
        <f>IF(A1879=1,COUNTIF($A$8:A1879,1),"")</f>
        <v/>
      </c>
      <c r="C1879" s="174"/>
      <c r="D1879" s="157">
        <f>IFERROR($C$8:INDEX($C$8:$C$3000,COUNTIF($C$8:$C$3000,"?*")),"")</f>
        <v>0</v>
      </c>
      <c r="E1879" s="174"/>
      <c r="F1879" s="174">
        <f>--ISNUMBER(IFERROR(SEARCH('Project Costing'!#REF!,Services!I1886,1),""))</f>
        <v>0</v>
      </c>
      <c r="G1879" s="174" t="str">
        <f>IF(F1879=1,COUNTIF($F$8:F1879,1),"")</f>
        <v/>
      </c>
      <c r="H1879" s="174"/>
      <c r="I1879" s="157">
        <f>IFERROR($H$8:INDEX($H$8:$H$3000,COUNTIF($H$8:$H$3000,"?*")),"")</f>
        <v>0</v>
      </c>
    </row>
    <row r="1880" spans="1:9" x14ac:dyDescent="0.25">
      <c r="A1880" s="174">
        <f>--ISNUMBER(IFERROR(SEARCH('Project Costing'!#REF!,Services!I1887,1),""))</f>
        <v>0</v>
      </c>
      <c r="B1880" s="174" t="str">
        <f>IF(A1880=1,COUNTIF($A$8:A1880,1),"")</f>
        <v/>
      </c>
      <c r="C1880" s="174"/>
      <c r="D1880" s="157">
        <f>IFERROR($C$8:INDEX($C$8:$C$3000,COUNTIF($C$8:$C$3000,"?*")),"")</f>
        <v>0</v>
      </c>
      <c r="E1880" s="174"/>
      <c r="F1880" s="174">
        <f>--ISNUMBER(IFERROR(SEARCH('Project Costing'!#REF!,Services!I1887,1),""))</f>
        <v>0</v>
      </c>
      <c r="G1880" s="174" t="str">
        <f>IF(F1880=1,COUNTIF($F$8:F1880,1),"")</f>
        <v/>
      </c>
      <c r="H1880" s="174"/>
      <c r="I1880" s="157">
        <f>IFERROR($H$8:INDEX($H$8:$H$3000,COUNTIF($H$8:$H$3000,"?*")),"")</f>
        <v>0</v>
      </c>
    </row>
    <row r="1881" spans="1:9" x14ac:dyDescent="0.25">
      <c r="A1881" s="174">
        <f>--ISNUMBER(IFERROR(SEARCH('Project Costing'!#REF!,Services!I1888,1),""))</f>
        <v>0</v>
      </c>
      <c r="B1881" s="174" t="str">
        <f>IF(A1881=1,COUNTIF($A$8:A1881,1),"")</f>
        <v/>
      </c>
      <c r="C1881" s="174"/>
      <c r="D1881" s="157">
        <f>IFERROR($C$8:INDEX($C$8:$C$3000,COUNTIF($C$8:$C$3000,"?*")),"")</f>
        <v>0</v>
      </c>
      <c r="E1881" s="174"/>
      <c r="F1881" s="174">
        <f>--ISNUMBER(IFERROR(SEARCH('Project Costing'!#REF!,Services!I1888,1),""))</f>
        <v>0</v>
      </c>
      <c r="G1881" s="174" t="str">
        <f>IF(F1881=1,COUNTIF($F$8:F1881,1),"")</f>
        <v/>
      </c>
      <c r="H1881" s="174"/>
      <c r="I1881" s="157">
        <f>IFERROR($H$8:INDEX($H$8:$H$3000,COUNTIF($H$8:$H$3000,"?*")),"")</f>
        <v>0</v>
      </c>
    </row>
    <row r="1882" spans="1:9" x14ac:dyDescent="0.25">
      <c r="A1882" s="174">
        <f>--ISNUMBER(IFERROR(SEARCH('Project Costing'!#REF!,Services!I1889,1),""))</f>
        <v>0</v>
      </c>
      <c r="B1882" s="174" t="str">
        <f>IF(A1882=1,COUNTIF($A$8:A1882,1),"")</f>
        <v/>
      </c>
      <c r="C1882" s="174"/>
      <c r="D1882" s="157">
        <f>IFERROR($C$8:INDEX($C$8:$C$3000,COUNTIF($C$8:$C$3000,"?*")),"")</f>
        <v>0</v>
      </c>
      <c r="E1882" s="174"/>
      <c r="F1882" s="174">
        <f>--ISNUMBER(IFERROR(SEARCH('Project Costing'!#REF!,Services!I1889,1),""))</f>
        <v>0</v>
      </c>
      <c r="G1882" s="174" t="str">
        <f>IF(F1882=1,COUNTIF($F$8:F1882,1),"")</f>
        <v/>
      </c>
      <c r="H1882" s="174"/>
      <c r="I1882" s="157">
        <f>IFERROR($H$8:INDEX($H$8:$H$3000,COUNTIF($H$8:$H$3000,"?*")),"")</f>
        <v>0</v>
      </c>
    </row>
    <row r="1883" spans="1:9" x14ac:dyDescent="0.25">
      <c r="A1883" s="174">
        <f>--ISNUMBER(IFERROR(SEARCH('Project Costing'!#REF!,Services!I1890,1),""))</f>
        <v>0</v>
      </c>
      <c r="B1883" s="174" t="str">
        <f>IF(A1883=1,COUNTIF($A$8:A1883,1),"")</f>
        <v/>
      </c>
      <c r="C1883" s="174"/>
      <c r="D1883" s="157">
        <f>IFERROR($C$8:INDEX($C$8:$C$3000,COUNTIF($C$8:$C$3000,"?*")),"")</f>
        <v>0</v>
      </c>
      <c r="E1883" s="174"/>
      <c r="F1883" s="174">
        <f>--ISNUMBER(IFERROR(SEARCH('Project Costing'!#REF!,Services!I1890,1),""))</f>
        <v>0</v>
      </c>
      <c r="G1883" s="174" t="str">
        <f>IF(F1883=1,COUNTIF($F$8:F1883,1),"")</f>
        <v/>
      </c>
      <c r="H1883" s="174"/>
      <c r="I1883" s="157">
        <f>IFERROR($H$8:INDEX($H$8:$H$3000,COUNTIF($H$8:$H$3000,"?*")),"")</f>
        <v>0</v>
      </c>
    </row>
    <row r="1884" spans="1:9" x14ac:dyDescent="0.25">
      <c r="A1884" s="174">
        <f>--ISNUMBER(IFERROR(SEARCH('Project Costing'!#REF!,Services!I1891,1),""))</f>
        <v>0</v>
      </c>
      <c r="B1884" s="174" t="str">
        <f>IF(A1884=1,COUNTIF($A$8:A1884,1),"")</f>
        <v/>
      </c>
      <c r="C1884" s="174"/>
      <c r="D1884" s="157">
        <f>IFERROR($C$8:INDEX($C$8:$C$3000,COUNTIF($C$8:$C$3000,"?*")),"")</f>
        <v>0</v>
      </c>
      <c r="E1884" s="174"/>
      <c r="F1884" s="174">
        <f>--ISNUMBER(IFERROR(SEARCH('Project Costing'!#REF!,Services!I1891,1),""))</f>
        <v>0</v>
      </c>
      <c r="G1884" s="174" t="str">
        <f>IF(F1884=1,COUNTIF($F$8:F1884,1),"")</f>
        <v/>
      </c>
      <c r="H1884" s="174"/>
      <c r="I1884" s="157">
        <f>IFERROR($H$8:INDEX($H$8:$H$3000,COUNTIF($H$8:$H$3000,"?*")),"")</f>
        <v>0</v>
      </c>
    </row>
    <row r="1885" spans="1:9" x14ac:dyDescent="0.25">
      <c r="A1885" s="174">
        <f>--ISNUMBER(IFERROR(SEARCH('Project Costing'!#REF!,Services!I1892,1),""))</f>
        <v>0</v>
      </c>
      <c r="B1885" s="174" t="str">
        <f>IF(A1885=1,COUNTIF($A$8:A1885,1),"")</f>
        <v/>
      </c>
      <c r="C1885" s="174"/>
      <c r="D1885" s="157">
        <f>IFERROR($C$8:INDEX($C$8:$C$3000,COUNTIF($C$8:$C$3000,"?*")),"")</f>
        <v>0</v>
      </c>
      <c r="E1885" s="174"/>
      <c r="F1885" s="174">
        <f>--ISNUMBER(IFERROR(SEARCH('Project Costing'!#REF!,Services!I1892,1),""))</f>
        <v>0</v>
      </c>
      <c r="G1885" s="174" t="str">
        <f>IF(F1885=1,COUNTIF($F$8:F1885,1),"")</f>
        <v/>
      </c>
      <c r="H1885" s="174"/>
      <c r="I1885" s="157">
        <f>IFERROR($H$8:INDEX($H$8:$H$3000,COUNTIF($H$8:$H$3000,"?*")),"")</f>
        <v>0</v>
      </c>
    </row>
    <row r="1886" spans="1:9" x14ac:dyDescent="0.25">
      <c r="A1886" s="174">
        <f>--ISNUMBER(IFERROR(SEARCH('Project Costing'!#REF!,Services!I1893,1),""))</f>
        <v>0</v>
      </c>
      <c r="B1886" s="174" t="str">
        <f>IF(A1886=1,COUNTIF($A$8:A1886,1),"")</f>
        <v/>
      </c>
      <c r="C1886" s="174"/>
      <c r="D1886" s="157">
        <f>IFERROR($C$8:INDEX($C$8:$C$3000,COUNTIF($C$8:$C$3000,"?*")),"")</f>
        <v>0</v>
      </c>
      <c r="E1886" s="174"/>
      <c r="F1886" s="174">
        <f>--ISNUMBER(IFERROR(SEARCH('Project Costing'!#REF!,Services!I1893,1),""))</f>
        <v>0</v>
      </c>
      <c r="G1886" s="174" t="str">
        <f>IF(F1886=1,COUNTIF($F$8:F1886,1),"")</f>
        <v/>
      </c>
      <c r="H1886" s="174"/>
      <c r="I1886" s="157">
        <f>IFERROR($H$8:INDEX($H$8:$H$3000,COUNTIF($H$8:$H$3000,"?*")),"")</f>
        <v>0</v>
      </c>
    </row>
    <row r="1887" spans="1:9" x14ac:dyDescent="0.25">
      <c r="A1887" s="174">
        <f>--ISNUMBER(IFERROR(SEARCH('Project Costing'!#REF!,Services!I1894,1),""))</f>
        <v>0</v>
      </c>
      <c r="B1887" s="174" t="str">
        <f>IF(A1887=1,COUNTIF($A$8:A1887,1),"")</f>
        <v/>
      </c>
      <c r="C1887" s="174"/>
      <c r="D1887" s="157">
        <f>IFERROR($C$8:INDEX($C$8:$C$3000,COUNTIF($C$8:$C$3000,"?*")),"")</f>
        <v>0</v>
      </c>
      <c r="E1887" s="174"/>
      <c r="F1887" s="174">
        <f>--ISNUMBER(IFERROR(SEARCH('Project Costing'!#REF!,Services!I1894,1),""))</f>
        <v>0</v>
      </c>
      <c r="G1887" s="174" t="str">
        <f>IF(F1887=1,COUNTIF($F$8:F1887,1),"")</f>
        <v/>
      </c>
      <c r="H1887" s="174"/>
      <c r="I1887" s="157">
        <f>IFERROR($H$8:INDEX($H$8:$H$3000,COUNTIF($H$8:$H$3000,"?*")),"")</f>
        <v>0</v>
      </c>
    </row>
    <row r="1888" spans="1:9" x14ac:dyDescent="0.25">
      <c r="A1888" s="174">
        <f>--ISNUMBER(IFERROR(SEARCH('Project Costing'!#REF!,Services!I1895,1),""))</f>
        <v>0</v>
      </c>
      <c r="B1888" s="174" t="str">
        <f>IF(A1888=1,COUNTIF($A$8:A1888,1),"")</f>
        <v/>
      </c>
      <c r="C1888" s="174"/>
      <c r="D1888" s="157">
        <f>IFERROR($C$8:INDEX($C$8:$C$3000,COUNTIF($C$8:$C$3000,"?*")),"")</f>
        <v>0</v>
      </c>
      <c r="E1888" s="174"/>
      <c r="F1888" s="174">
        <f>--ISNUMBER(IFERROR(SEARCH('Project Costing'!#REF!,Services!I1895,1),""))</f>
        <v>0</v>
      </c>
      <c r="G1888" s="174" t="str">
        <f>IF(F1888=1,COUNTIF($F$8:F1888,1),"")</f>
        <v/>
      </c>
      <c r="H1888" s="174"/>
      <c r="I1888" s="157">
        <f>IFERROR($H$8:INDEX($H$8:$H$3000,COUNTIF($H$8:$H$3000,"?*")),"")</f>
        <v>0</v>
      </c>
    </row>
    <row r="1889" spans="1:9" x14ac:dyDescent="0.25">
      <c r="A1889" s="174">
        <f>--ISNUMBER(IFERROR(SEARCH('Project Costing'!#REF!,Services!I1896,1),""))</f>
        <v>0</v>
      </c>
      <c r="B1889" s="174" t="str">
        <f>IF(A1889=1,COUNTIF($A$8:A1889,1),"")</f>
        <v/>
      </c>
      <c r="C1889" s="174"/>
      <c r="D1889" s="157">
        <f>IFERROR($C$8:INDEX($C$8:$C$3000,COUNTIF($C$8:$C$3000,"?*")),"")</f>
        <v>0</v>
      </c>
      <c r="E1889" s="174"/>
      <c r="F1889" s="174">
        <f>--ISNUMBER(IFERROR(SEARCH('Project Costing'!#REF!,Services!I1896,1),""))</f>
        <v>0</v>
      </c>
      <c r="G1889" s="174" t="str">
        <f>IF(F1889=1,COUNTIF($F$8:F1889,1),"")</f>
        <v/>
      </c>
      <c r="H1889" s="174"/>
      <c r="I1889" s="157">
        <f>IFERROR($H$8:INDEX($H$8:$H$3000,COUNTIF($H$8:$H$3000,"?*")),"")</f>
        <v>0</v>
      </c>
    </row>
    <row r="1890" spans="1:9" x14ac:dyDescent="0.25">
      <c r="A1890" s="174">
        <f>--ISNUMBER(IFERROR(SEARCH('Project Costing'!#REF!,Services!I1897,1),""))</f>
        <v>0</v>
      </c>
      <c r="B1890" s="174" t="str">
        <f>IF(A1890=1,COUNTIF($A$8:A1890,1),"")</f>
        <v/>
      </c>
      <c r="C1890" s="174"/>
      <c r="D1890" s="157">
        <f>IFERROR($C$8:INDEX($C$8:$C$3000,COUNTIF($C$8:$C$3000,"?*")),"")</f>
        <v>0</v>
      </c>
      <c r="E1890" s="174"/>
      <c r="F1890" s="174">
        <f>--ISNUMBER(IFERROR(SEARCH('Project Costing'!#REF!,Services!I1897,1),""))</f>
        <v>0</v>
      </c>
      <c r="G1890" s="174" t="str">
        <f>IF(F1890=1,COUNTIF($F$8:F1890,1),"")</f>
        <v/>
      </c>
      <c r="H1890" s="174"/>
      <c r="I1890" s="157">
        <f>IFERROR($H$8:INDEX($H$8:$H$3000,COUNTIF($H$8:$H$3000,"?*")),"")</f>
        <v>0</v>
      </c>
    </row>
    <row r="1891" spans="1:9" x14ac:dyDescent="0.25">
      <c r="A1891" s="174">
        <f>--ISNUMBER(IFERROR(SEARCH('Project Costing'!#REF!,Services!I1898,1),""))</f>
        <v>0</v>
      </c>
      <c r="B1891" s="174" t="str">
        <f>IF(A1891=1,COUNTIF($A$8:A1891,1),"")</f>
        <v/>
      </c>
      <c r="C1891" s="174"/>
      <c r="D1891" s="157">
        <f>IFERROR($C$8:INDEX($C$8:$C$3000,COUNTIF($C$8:$C$3000,"?*")),"")</f>
        <v>0</v>
      </c>
      <c r="E1891" s="174"/>
      <c r="F1891" s="174">
        <f>--ISNUMBER(IFERROR(SEARCH('Project Costing'!#REF!,Services!I1898,1),""))</f>
        <v>0</v>
      </c>
      <c r="G1891" s="174" t="str">
        <f>IF(F1891=1,COUNTIF($F$8:F1891,1),"")</f>
        <v/>
      </c>
      <c r="H1891" s="174"/>
      <c r="I1891" s="157">
        <f>IFERROR($H$8:INDEX($H$8:$H$3000,COUNTIF($H$8:$H$3000,"?*")),"")</f>
        <v>0</v>
      </c>
    </row>
    <row r="1892" spans="1:9" x14ac:dyDescent="0.25">
      <c r="A1892" s="174">
        <f>--ISNUMBER(IFERROR(SEARCH('Project Costing'!#REF!,Services!I1899,1),""))</f>
        <v>0</v>
      </c>
      <c r="B1892" s="174" t="str">
        <f>IF(A1892=1,COUNTIF($A$8:A1892,1),"")</f>
        <v/>
      </c>
      <c r="C1892" s="174"/>
      <c r="D1892" s="157">
        <f>IFERROR($C$8:INDEX($C$8:$C$3000,COUNTIF($C$8:$C$3000,"?*")),"")</f>
        <v>0</v>
      </c>
      <c r="E1892" s="174"/>
      <c r="F1892" s="174">
        <f>--ISNUMBER(IFERROR(SEARCH('Project Costing'!#REF!,Services!I1899,1),""))</f>
        <v>0</v>
      </c>
      <c r="G1892" s="174" t="str">
        <f>IF(F1892=1,COUNTIF($F$8:F1892,1),"")</f>
        <v/>
      </c>
      <c r="H1892" s="174"/>
      <c r="I1892" s="157">
        <f>IFERROR($H$8:INDEX($H$8:$H$3000,COUNTIF($H$8:$H$3000,"?*")),"")</f>
        <v>0</v>
      </c>
    </row>
    <row r="1893" spans="1:9" x14ac:dyDescent="0.25">
      <c r="A1893" s="174">
        <f>--ISNUMBER(IFERROR(SEARCH('Project Costing'!#REF!,Services!I1900,1),""))</f>
        <v>0</v>
      </c>
      <c r="B1893" s="174" t="str">
        <f>IF(A1893=1,COUNTIF($A$8:A1893,1),"")</f>
        <v/>
      </c>
      <c r="C1893" s="174"/>
      <c r="D1893" s="157">
        <f>IFERROR($C$8:INDEX($C$8:$C$3000,COUNTIF($C$8:$C$3000,"?*")),"")</f>
        <v>0</v>
      </c>
      <c r="E1893" s="174"/>
      <c r="F1893" s="174">
        <f>--ISNUMBER(IFERROR(SEARCH('Project Costing'!#REF!,Services!I1900,1),""))</f>
        <v>0</v>
      </c>
      <c r="G1893" s="174" t="str">
        <f>IF(F1893=1,COUNTIF($F$8:F1893,1),"")</f>
        <v/>
      </c>
      <c r="H1893" s="174"/>
      <c r="I1893" s="157">
        <f>IFERROR($H$8:INDEX($H$8:$H$3000,COUNTIF($H$8:$H$3000,"?*")),"")</f>
        <v>0</v>
      </c>
    </row>
    <row r="1894" spans="1:9" x14ac:dyDescent="0.25">
      <c r="A1894" s="174">
        <f>--ISNUMBER(IFERROR(SEARCH('Project Costing'!#REF!,Services!I1901,1),""))</f>
        <v>0</v>
      </c>
      <c r="B1894" s="174" t="str">
        <f>IF(A1894=1,COUNTIF($A$8:A1894,1),"")</f>
        <v/>
      </c>
      <c r="C1894" s="174"/>
      <c r="D1894" s="157">
        <f>IFERROR($C$8:INDEX($C$8:$C$3000,COUNTIF($C$8:$C$3000,"?*")),"")</f>
        <v>0</v>
      </c>
      <c r="E1894" s="174"/>
      <c r="F1894" s="174">
        <f>--ISNUMBER(IFERROR(SEARCH('Project Costing'!#REF!,Services!I1901,1),""))</f>
        <v>0</v>
      </c>
      <c r="G1894" s="174" t="str">
        <f>IF(F1894=1,COUNTIF($F$8:F1894,1),"")</f>
        <v/>
      </c>
      <c r="H1894" s="174"/>
      <c r="I1894" s="157">
        <f>IFERROR($H$8:INDEX($H$8:$H$3000,COUNTIF($H$8:$H$3000,"?*")),"")</f>
        <v>0</v>
      </c>
    </row>
    <row r="1895" spans="1:9" x14ac:dyDescent="0.25">
      <c r="A1895" s="174">
        <f>--ISNUMBER(IFERROR(SEARCH('Project Costing'!#REF!,Services!I1902,1),""))</f>
        <v>0</v>
      </c>
      <c r="B1895" s="174" t="str">
        <f>IF(A1895=1,COUNTIF($A$8:A1895,1),"")</f>
        <v/>
      </c>
      <c r="C1895" s="174"/>
      <c r="D1895" s="157">
        <f>IFERROR($C$8:INDEX($C$8:$C$3000,COUNTIF($C$8:$C$3000,"?*")),"")</f>
        <v>0</v>
      </c>
      <c r="E1895" s="174"/>
      <c r="F1895" s="174">
        <f>--ISNUMBER(IFERROR(SEARCH('Project Costing'!#REF!,Services!I1902,1),""))</f>
        <v>0</v>
      </c>
      <c r="G1895" s="174" t="str">
        <f>IF(F1895=1,COUNTIF($F$8:F1895,1),"")</f>
        <v/>
      </c>
      <c r="H1895" s="174"/>
      <c r="I1895" s="157">
        <f>IFERROR($H$8:INDEX($H$8:$H$3000,COUNTIF($H$8:$H$3000,"?*")),"")</f>
        <v>0</v>
      </c>
    </row>
    <row r="1896" spans="1:9" x14ac:dyDescent="0.25">
      <c r="A1896" s="174">
        <f>--ISNUMBER(IFERROR(SEARCH('Project Costing'!#REF!,Services!I1903,1),""))</f>
        <v>0</v>
      </c>
      <c r="B1896" s="174" t="str">
        <f>IF(A1896=1,COUNTIF($A$8:A1896,1),"")</f>
        <v/>
      </c>
      <c r="C1896" s="174"/>
      <c r="D1896" s="157">
        <f>IFERROR($C$8:INDEX($C$8:$C$3000,COUNTIF($C$8:$C$3000,"?*")),"")</f>
        <v>0</v>
      </c>
      <c r="E1896" s="174"/>
      <c r="F1896" s="174">
        <f>--ISNUMBER(IFERROR(SEARCH('Project Costing'!#REF!,Services!I1903,1),""))</f>
        <v>0</v>
      </c>
      <c r="G1896" s="174" t="str">
        <f>IF(F1896=1,COUNTIF($F$8:F1896,1),"")</f>
        <v/>
      </c>
      <c r="H1896" s="174"/>
      <c r="I1896" s="157">
        <f>IFERROR($H$8:INDEX($H$8:$H$3000,COUNTIF($H$8:$H$3000,"?*")),"")</f>
        <v>0</v>
      </c>
    </row>
    <row r="1897" spans="1:9" x14ac:dyDescent="0.25">
      <c r="A1897" s="174">
        <f>--ISNUMBER(IFERROR(SEARCH('Project Costing'!#REF!,Services!I1904,1),""))</f>
        <v>0</v>
      </c>
      <c r="B1897" s="174" t="str">
        <f>IF(A1897=1,COUNTIF($A$8:A1897,1),"")</f>
        <v/>
      </c>
      <c r="C1897" s="174"/>
      <c r="D1897" s="157">
        <f>IFERROR($C$8:INDEX($C$8:$C$3000,COUNTIF($C$8:$C$3000,"?*")),"")</f>
        <v>0</v>
      </c>
      <c r="E1897" s="174"/>
      <c r="F1897" s="174">
        <f>--ISNUMBER(IFERROR(SEARCH('Project Costing'!#REF!,Services!I1904,1),""))</f>
        <v>0</v>
      </c>
      <c r="G1897" s="174" t="str">
        <f>IF(F1897=1,COUNTIF($F$8:F1897,1),"")</f>
        <v/>
      </c>
      <c r="H1897" s="174"/>
      <c r="I1897" s="157">
        <f>IFERROR($H$8:INDEX($H$8:$H$3000,COUNTIF($H$8:$H$3000,"?*")),"")</f>
        <v>0</v>
      </c>
    </row>
    <row r="1898" spans="1:9" x14ac:dyDescent="0.25">
      <c r="A1898" s="174">
        <f>--ISNUMBER(IFERROR(SEARCH('Project Costing'!#REF!,Services!I1905,1),""))</f>
        <v>0</v>
      </c>
      <c r="B1898" s="174" t="str">
        <f>IF(A1898=1,COUNTIF($A$8:A1898,1),"")</f>
        <v/>
      </c>
      <c r="C1898" s="174"/>
      <c r="D1898" s="157">
        <f>IFERROR($C$8:INDEX($C$8:$C$3000,COUNTIF($C$8:$C$3000,"?*")),"")</f>
        <v>0</v>
      </c>
      <c r="E1898" s="174"/>
      <c r="F1898" s="174">
        <f>--ISNUMBER(IFERROR(SEARCH('Project Costing'!#REF!,Services!I1905,1),""))</f>
        <v>0</v>
      </c>
      <c r="G1898" s="174" t="str">
        <f>IF(F1898=1,COUNTIF($F$8:F1898,1),"")</f>
        <v/>
      </c>
      <c r="H1898" s="174"/>
      <c r="I1898" s="157">
        <f>IFERROR($H$8:INDEX($H$8:$H$3000,COUNTIF($H$8:$H$3000,"?*")),"")</f>
        <v>0</v>
      </c>
    </row>
    <row r="1899" spans="1:9" x14ac:dyDescent="0.25">
      <c r="A1899" s="174">
        <f>--ISNUMBER(IFERROR(SEARCH('Project Costing'!#REF!,Services!I1906,1),""))</f>
        <v>0</v>
      </c>
      <c r="B1899" s="174" t="str">
        <f>IF(A1899=1,COUNTIF($A$8:A1899,1),"")</f>
        <v/>
      </c>
      <c r="C1899" s="174"/>
      <c r="D1899" s="157">
        <f>IFERROR($C$8:INDEX($C$8:$C$3000,COUNTIF($C$8:$C$3000,"?*")),"")</f>
        <v>0</v>
      </c>
      <c r="E1899" s="174"/>
      <c r="F1899" s="174">
        <f>--ISNUMBER(IFERROR(SEARCH('Project Costing'!#REF!,Services!I1906,1),""))</f>
        <v>0</v>
      </c>
      <c r="G1899" s="174" t="str">
        <f>IF(F1899=1,COUNTIF($F$8:F1899,1),"")</f>
        <v/>
      </c>
      <c r="H1899" s="174"/>
      <c r="I1899" s="157">
        <f>IFERROR($H$8:INDEX($H$8:$H$3000,COUNTIF($H$8:$H$3000,"?*")),"")</f>
        <v>0</v>
      </c>
    </row>
    <row r="1900" spans="1:9" x14ac:dyDescent="0.25">
      <c r="A1900" s="174">
        <f>--ISNUMBER(IFERROR(SEARCH('Project Costing'!#REF!,Services!I1907,1),""))</f>
        <v>0</v>
      </c>
      <c r="B1900" s="174" t="str">
        <f>IF(A1900=1,COUNTIF($A$8:A1900,1),"")</f>
        <v/>
      </c>
      <c r="C1900" s="174"/>
      <c r="D1900" s="157">
        <f>IFERROR($C$8:INDEX($C$8:$C$3000,COUNTIF($C$8:$C$3000,"?*")),"")</f>
        <v>0</v>
      </c>
      <c r="E1900" s="174"/>
      <c r="F1900" s="174">
        <f>--ISNUMBER(IFERROR(SEARCH('Project Costing'!#REF!,Services!I1907,1),""))</f>
        <v>0</v>
      </c>
      <c r="G1900" s="174" t="str">
        <f>IF(F1900=1,COUNTIF($F$8:F1900,1),"")</f>
        <v/>
      </c>
      <c r="H1900" s="174"/>
      <c r="I1900" s="157">
        <f>IFERROR($H$8:INDEX($H$8:$H$3000,COUNTIF($H$8:$H$3000,"?*")),"")</f>
        <v>0</v>
      </c>
    </row>
    <row r="1901" spans="1:9" x14ac:dyDescent="0.25">
      <c r="A1901" s="174">
        <f>--ISNUMBER(IFERROR(SEARCH('Project Costing'!#REF!,Services!I1908,1),""))</f>
        <v>0</v>
      </c>
      <c r="B1901" s="174" t="str">
        <f>IF(A1901=1,COUNTIF($A$8:A1901,1),"")</f>
        <v/>
      </c>
      <c r="C1901" s="174"/>
      <c r="D1901" s="157">
        <f>IFERROR($C$8:INDEX($C$8:$C$3000,COUNTIF($C$8:$C$3000,"?*")),"")</f>
        <v>0</v>
      </c>
      <c r="E1901" s="174"/>
      <c r="F1901" s="174">
        <f>--ISNUMBER(IFERROR(SEARCH('Project Costing'!#REF!,Services!I1908,1),""))</f>
        <v>0</v>
      </c>
      <c r="G1901" s="174" t="str">
        <f>IF(F1901=1,COUNTIF($F$8:F1901,1),"")</f>
        <v/>
      </c>
      <c r="H1901" s="174"/>
      <c r="I1901" s="157">
        <f>IFERROR($H$8:INDEX($H$8:$H$3000,COUNTIF($H$8:$H$3000,"?*")),"")</f>
        <v>0</v>
      </c>
    </row>
    <row r="1902" spans="1:9" x14ac:dyDescent="0.25">
      <c r="A1902" s="174">
        <f>--ISNUMBER(IFERROR(SEARCH('Project Costing'!#REF!,Services!I1909,1),""))</f>
        <v>0</v>
      </c>
      <c r="B1902" s="174" t="str">
        <f>IF(A1902=1,COUNTIF($A$8:A1902,1),"")</f>
        <v/>
      </c>
      <c r="C1902" s="174"/>
      <c r="D1902" s="157">
        <f>IFERROR($C$8:INDEX($C$8:$C$3000,COUNTIF($C$8:$C$3000,"?*")),"")</f>
        <v>0</v>
      </c>
      <c r="E1902" s="174"/>
      <c r="F1902" s="174">
        <f>--ISNUMBER(IFERROR(SEARCH('Project Costing'!#REF!,Services!I1909,1),""))</f>
        <v>0</v>
      </c>
      <c r="G1902" s="174" t="str">
        <f>IF(F1902=1,COUNTIF($F$8:F1902,1),"")</f>
        <v/>
      </c>
      <c r="H1902" s="174"/>
      <c r="I1902" s="157">
        <f>IFERROR($H$8:INDEX($H$8:$H$3000,COUNTIF($H$8:$H$3000,"?*")),"")</f>
        <v>0</v>
      </c>
    </row>
    <row r="1903" spans="1:9" x14ac:dyDescent="0.25">
      <c r="A1903" s="174">
        <f>--ISNUMBER(IFERROR(SEARCH('Project Costing'!#REF!,Services!I1910,1),""))</f>
        <v>0</v>
      </c>
      <c r="B1903" s="174" t="str">
        <f>IF(A1903=1,COUNTIF($A$8:A1903,1),"")</f>
        <v/>
      </c>
      <c r="C1903" s="174"/>
      <c r="D1903" s="157">
        <f>IFERROR($C$8:INDEX($C$8:$C$3000,COUNTIF($C$8:$C$3000,"?*")),"")</f>
        <v>0</v>
      </c>
      <c r="E1903" s="174"/>
      <c r="F1903" s="174">
        <f>--ISNUMBER(IFERROR(SEARCH('Project Costing'!#REF!,Services!I1910,1),""))</f>
        <v>0</v>
      </c>
      <c r="G1903" s="174" t="str">
        <f>IF(F1903=1,COUNTIF($F$8:F1903,1),"")</f>
        <v/>
      </c>
      <c r="H1903" s="174"/>
      <c r="I1903" s="157">
        <f>IFERROR($H$8:INDEX($H$8:$H$3000,COUNTIF($H$8:$H$3000,"?*")),"")</f>
        <v>0</v>
      </c>
    </row>
    <row r="1904" spans="1:9" x14ac:dyDescent="0.25">
      <c r="A1904" s="174">
        <f>--ISNUMBER(IFERROR(SEARCH('Project Costing'!#REF!,Services!I1911,1),""))</f>
        <v>0</v>
      </c>
      <c r="B1904" s="174" t="str">
        <f>IF(A1904=1,COUNTIF($A$8:A1904,1),"")</f>
        <v/>
      </c>
      <c r="C1904" s="174"/>
      <c r="D1904" s="157">
        <f>IFERROR($C$8:INDEX($C$8:$C$3000,COUNTIF($C$8:$C$3000,"?*")),"")</f>
        <v>0</v>
      </c>
      <c r="E1904" s="174"/>
      <c r="F1904" s="174">
        <f>--ISNUMBER(IFERROR(SEARCH('Project Costing'!#REF!,Services!I1911,1),""))</f>
        <v>0</v>
      </c>
      <c r="G1904" s="174" t="str">
        <f>IF(F1904=1,COUNTIF($F$8:F1904,1),"")</f>
        <v/>
      </c>
      <c r="H1904" s="174"/>
      <c r="I1904" s="157">
        <f>IFERROR($H$8:INDEX($H$8:$H$3000,COUNTIF($H$8:$H$3000,"?*")),"")</f>
        <v>0</v>
      </c>
    </row>
    <row r="1905" spans="1:9" x14ac:dyDescent="0.25">
      <c r="A1905" s="174">
        <f>--ISNUMBER(IFERROR(SEARCH('Project Costing'!#REF!,Services!I1912,1),""))</f>
        <v>0</v>
      </c>
      <c r="B1905" s="174" t="str">
        <f>IF(A1905=1,COUNTIF($A$8:A1905,1),"")</f>
        <v/>
      </c>
      <c r="C1905" s="174"/>
      <c r="D1905" s="157">
        <f>IFERROR($C$8:INDEX($C$8:$C$3000,COUNTIF($C$8:$C$3000,"?*")),"")</f>
        <v>0</v>
      </c>
      <c r="E1905" s="174"/>
      <c r="F1905" s="174">
        <f>--ISNUMBER(IFERROR(SEARCH('Project Costing'!#REF!,Services!I1912,1),""))</f>
        <v>0</v>
      </c>
      <c r="G1905" s="174" t="str">
        <f>IF(F1905=1,COUNTIF($F$8:F1905,1),"")</f>
        <v/>
      </c>
      <c r="H1905" s="174"/>
      <c r="I1905" s="157">
        <f>IFERROR($H$8:INDEX($H$8:$H$3000,COUNTIF($H$8:$H$3000,"?*")),"")</f>
        <v>0</v>
      </c>
    </row>
    <row r="1906" spans="1:9" x14ac:dyDescent="0.25">
      <c r="A1906" s="174">
        <f>--ISNUMBER(IFERROR(SEARCH('Project Costing'!#REF!,Services!I1913,1),""))</f>
        <v>0</v>
      </c>
      <c r="B1906" s="174" t="str">
        <f>IF(A1906=1,COUNTIF($A$8:A1906,1),"")</f>
        <v/>
      </c>
      <c r="C1906" s="174"/>
      <c r="D1906" s="157">
        <f>IFERROR($C$8:INDEX($C$8:$C$3000,COUNTIF($C$8:$C$3000,"?*")),"")</f>
        <v>0</v>
      </c>
      <c r="E1906" s="174"/>
      <c r="F1906" s="174">
        <f>--ISNUMBER(IFERROR(SEARCH('Project Costing'!#REF!,Services!I1913,1),""))</f>
        <v>0</v>
      </c>
      <c r="G1906" s="174" t="str">
        <f>IF(F1906=1,COUNTIF($F$8:F1906,1),"")</f>
        <v/>
      </c>
      <c r="H1906" s="174"/>
      <c r="I1906" s="157">
        <f>IFERROR($H$8:INDEX($H$8:$H$3000,COUNTIF($H$8:$H$3000,"?*")),"")</f>
        <v>0</v>
      </c>
    </row>
    <row r="1907" spans="1:9" x14ac:dyDescent="0.25">
      <c r="A1907" s="174">
        <f>--ISNUMBER(IFERROR(SEARCH('Project Costing'!#REF!,Services!I1914,1),""))</f>
        <v>0</v>
      </c>
      <c r="B1907" s="174" t="str">
        <f>IF(A1907=1,COUNTIF($A$8:A1907,1),"")</f>
        <v/>
      </c>
      <c r="C1907" s="174"/>
      <c r="D1907" s="157">
        <f>IFERROR($C$8:INDEX($C$8:$C$3000,COUNTIF($C$8:$C$3000,"?*")),"")</f>
        <v>0</v>
      </c>
      <c r="E1907" s="174"/>
      <c r="F1907" s="174">
        <f>--ISNUMBER(IFERROR(SEARCH('Project Costing'!#REF!,Services!I1914,1),""))</f>
        <v>0</v>
      </c>
      <c r="G1907" s="174" t="str">
        <f>IF(F1907=1,COUNTIF($F$8:F1907,1),"")</f>
        <v/>
      </c>
      <c r="H1907" s="174"/>
      <c r="I1907" s="157">
        <f>IFERROR($H$8:INDEX($H$8:$H$3000,COUNTIF($H$8:$H$3000,"?*")),"")</f>
        <v>0</v>
      </c>
    </row>
    <row r="1908" spans="1:9" x14ac:dyDescent="0.25">
      <c r="A1908" s="174">
        <f>--ISNUMBER(IFERROR(SEARCH('Project Costing'!#REF!,Services!I1915,1),""))</f>
        <v>0</v>
      </c>
      <c r="B1908" s="174" t="str">
        <f>IF(A1908=1,COUNTIF($A$8:A1908,1),"")</f>
        <v/>
      </c>
      <c r="C1908" s="174"/>
      <c r="D1908" s="157">
        <f>IFERROR($C$8:INDEX($C$8:$C$3000,COUNTIF($C$8:$C$3000,"?*")),"")</f>
        <v>0</v>
      </c>
      <c r="E1908" s="174"/>
      <c r="F1908" s="174">
        <f>--ISNUMBER(IFERROR(SEARCH('Project Costing'!#REF!,Services!I1915,1),""))</f>
        <v>0</v>
      </c>
      <c r="G1908" s="174" t="str">
        <f>IF(F1908=1,COUNTIF($F$8:F1908,1),"")</f>
        <v/>
      </c>
      <c r="H1908" s="174"/>
      <c r="I1908" s="157">
        <f>IFERROR($H$8:INDEX($H$8:$H$3000,COUNTIF($H$8:$H$3000,"?*")),"")</f>
        <v>0</v>
      </c>
    </row>
    <row r="1909" spans="1:9" x14ac:dyDescent="0.25">
      <c r="A1909" s="174">
        <f>--ISNUMBER(IFERROR(SEARCH('Project Costing'!#REF!,Services!I1916,1),""))</f>
        <v>0</v>
      </c>
      <c r="B1909" s="174" t="str">
        <f>IF(A1909=1,COUNTIF($A$8:A1909,1),"")</f>
        <v/>
      </c>
      <c r="C1909" s="174"/>
      <c r="D1909" s="157">
        <f>IFERROR($C$8:INDEX($C$8:$C$3000,COUNTIF($C$8:$C$3000,"?*")),"")</f>
        <v>0</v>
      </c>
      <c r="E1909" s="174"/>
      <c r="F1909" s="174">
        <f>--ISNUMBER(IFERROR(SEARCH('Project Costing'!#REF!,Services!I1916,1),""))</f>
        <v>0</v>
      </c>
      <c r="G1909" s="174" t="str">
        <f>IF(F1909=1,COUNTIF($F$8:F1909,1),"")</f>
        <v/>
      </c>
      <c r="H1909" s="174"/>
      <c r="I1909" s="157">
        <f>IFERROR($H$8:INDEX($H$8:$H$3000,COUNTIF($H$8:$H$3000,"?*")),"")</f>
        <v>0</v>
      </c>
    </row>
    <row r="1910" spans="1:9" x14ac:dyDescent="0.25">
      <c r="A1910" s="174">
        <f>--ISNUMBER(IFERROR(SEARCH('Project Costing'!#REF!,Services!I1917,1),""))</f>
        <v>0</v>
      </c>
      <c r="B1910" s="174" t="str">
        <f>IF(A1910=1,COUNTIF($A$8:A1910,1),"")</f>
        <v/>
      </c>
      <c r="C1910" s="174"/>
      <c r="D1910" s="157">
        <f>IFERROR($C$8:INDEX($C$8:$C$3000,COUNTIF($C$8:$C$3000,"?*")),"")</f>
        <v>0</v>
      </c>
      <c r="E1910" s="174"/>
      <c r="F1910" s="174">
        <f>--ISNUMBER(IFERROR(SEARCH('Project Costing'!#REF!,Services!I1917,1),""))</f>
        <v>0</v>
      </c>
      <c r="G1910" s="174" t="str">
        <f>IF(F1910=1,COUNTIF($F$8:F1910,1),"")</f>
        <v/>
      </c>
      <c r="H1910" s="174"/>
      <c r="I1910" s="157">
        <f>IFERROR($H$8:INDEX($H$8:$H$3000,COUNTIF($H$8:$H$3000,"?*")),"")</f>
        <v>0</v>
      </c>
    </row>
    <row r="1911" spans="1:9" x14ac:dyDescent="0.25">
      <c r="A1911" s="174">
        <f>--ISNUMBER(IFERROR(SEARCH('Project Costing'!#REF!,Services!I1918,1),""))</f>
        <v>0</v>
      </c>
      <c r="B1911" s="174" t="str">
        <f>IF(A1911=1,COUNTIF($A$8:A1911,1),"")</f>
        <v/>
      </c>
      <c r="C1911" s="174"/>
      <c r="D1911" s="157">
        <f>IFERROR($C$8:INDEX($C$8:$C$3000,COUNTIF($C$8:$C$3000,"?*")),"")</f>
        <v>0</v>
      </c>
      <c r="E1911" s="174"/>
      <c r="F1911" s="174">
        <f>--ISNUMBER(IFERROR(SEARCH('Project Costing'!#REF!,Services!I1918,1),""))</f>
        <v>0</v>
      </c>
      <c r="G1911" s="174" t="str">
        <f>IF(F1911=1,COUNTIF($F$8:F1911,1),"")</f>
        <v/>
      </c>
      <c r="H1911" s="174"/>
      <c r="I1911" s="157">
        <f>IFERROR($H$8:INDEX($H$8:$H$3000,COUNTIF($H$8:$H$3000,"?*")),"")</f>
        <v>0</v>
      </c>
    </row>
    <row r="1912" spans="1:9" x14ac:dyDescent="0.25">
      <c r="A1912" s="174">
        <f>--ISNUMBER(IFERROR(SEARCH('Project Costing'!#REF!,Services!I1919,1),""))</f>
        <v>0</v>
      </c>
      <c r="B1912" s="174" t="str">
        <f>IF(A1912=1,COUNTIF($A$8:A1912,1),"")</f>
        <v/>
      </c>
      <c r="C1912" s="174"/>
      <c r="D1912" s="157">
        <f>IFERROR($C$8:INDEX($C$8:$C$3000,COUNTIF($C$8:$C$3000,"?*")),"")</f>
        <v>0</v>
      </c>
      <c r="E1912" s="174"/>
      <c r="F1912" s="174">
        <f>--ISNUMBER(IFERROR(SEARCH('Project Costing'!#REF!,Services!I1919,1),""))</f>
        <v>0</v>
      </c>
      <c r="G1912" s="174" t="str">
        <f>IF(F1912=1,COUNTIF($F$8:F1912,1),"")</f>
        <v/>
      </c>
      <c r="H1912" s="174"/>
      <c r="I1912" s="157">
        <f>IFERROR($H$8:INDEX($H$8:$H$3000,COUNTIF($H$8:$H$3000,"?*")),"")</f>
        <v>0</v>
      </c>
    </row>
    <row r="1913" spans="1:9" x14ac:dyDescent="0.25">
      <c r="A1913" s="174">
        <f>--ISNUMBER(IFERROR(SEARCH('Project Costing'!#REF!,Services!I1920,1),""))</f>
        <v>0</v>
      </c>
      <c r="B1913" s="174" t="str">
        <f>IF(A1913=1,COUNTIF($A$8:A1913,1),"")</f>
        <v/>
      </c>
      <c r="C1913" s="174"/>
      <c r="D1913" s="157">
        <f>IFERROR($C$8:INDEX($C$8:$C$3000,COUNTIF($C$8:$C$3000,"?*")),"")</f>
        <v>0</v>
      </c>
      <c r="E1913" s="174"/>
      <c r="F1913" s="174">
        <f>--ISNUMBER(IFERROR(SEARCH('Project Costing'!#REF!,Services!I1920,1),""))</f>
        <v>0</v>
      </c>
      <c r="G1913" s="174" t="str">
        <f>IF(F1913=1,COUNTIF($F$8:F1913,1),"")</f>
        <v/>
      </c>
      <c r="H1913" s="174"/>
      <c r="I1913" s="157">
        <f>IFERROR($H$8:INDEX($H$8:$H$3000,COUNTIF($H$8:$H$3000,"?*")),"")</f>
        <v>0</v>
      </c>
    </row>
    <row r="1914" spans="1:9" x14ac:dyDescent="0.25">
      <c r="A1914" s="174">
        <f>--ISNUMBER(IFERROR(SEARCH('Project Costing'!#REF!,Services!I1921,1),""))</f>
        <v>0</v>
      </c>
      <c r="B1914" s="174" t="str">
        <f>IF(A1914=1,COUNTIF($A$8:A1914,1),"")</f>
        <v/>
      </c>
      <c r="C1914" s="174"/>
      <c r="D1914" s="157">
        <f>IFERROR($C$8:INDEX($C$8:$C$3000,COUNTIF($C$8:$C$3000,"?*")),"")</f>
        <v>0</v>
      </c>
      <c r="E1914" s="174"/>
      <c r="F1914" s="174">
        <f>--ISNUMBER(IFERROR(SEARCH('Project Costing'!#REF!,Services!I1921,1),""))</f>
        <v>0</v>
      </c>
      <c r="G1914" s="174" t="str">
        <f>IF(F1914=1,COUNTIF($F$8:F1914,1),"")</f>
        <v/>
      </c>
      <c r="H1914" s="174"/>
      <c r="I1914" s="157">
        <f>IFERROR($H$8:INDEX($H$8:$H$3000,COUNTIF($H$8:$H$3000,"?*")),"")</f>
        <v>0</v>
      </c>
    </row>
    <row r="1915" spans="1:9" x14ac:dyDescent="0.25">
      <c r="A1915" s="174">
        <f>--ISNUMBER(IFERROR(SEARCH('Project Costing'!#REF!,Services!I1922,1),""))</f>
        <v>0</v>
      </c>
      <c r="B1915" s="174" t="str">
        <f>IF(A1915=1,COUNTIF($A$8:A1915,1),"")</f>
        <v/>
      </c>
      <c r="C1915" s="174"/>
      <c r="D1915" s="157">
        <f>IFERROR($C$8:INDEX($C$8:$C$3000,COUNTIF($C$8:$C$3000,"?*")),"")</f>
        <v>0</v>
      </c>
      <c r="E1915" s="174"/>
      <c r="F1915" s="174">
        <f>--ISNUMBER(IFERROR(SEARCH('Project Costing'!#REF!,Services!I1922,1),""))</f>
        <v>0</v>
      </c>
      <c r="G1915" s="174" t="str">
        <f>IF(F1915=1,COUNTIF($F$8:F1915,1),"")</f>
        <v/>
      </c>
      <c r="H1915" s="174"/>
      <c r="I1915" s="157">
        <f>IFERROR($H$8:INDEX($H$8:$H$3000,COUNTIF($H$8:$H$3000,"?*")),"")</f>
        <v>0</v>
      </c>
    </row>
    <row r="1916" spans="1:9" x14ac:dyDescent="0.25">
      <c r="A1916" s="174">
        <f>--ISNUMBER(IFERROR(SEARCH('Project Costing'!#REF!,Services!I1923,1),""))</f>
        <v>0</v>
      </c>
      <c r="B1916" s="174" t="str">
        <f>IF(A1916=1,COUNTIF($A$8:A1916,1),"")</f>
        <v/>
      </c>
      <c r="C1916" s="174"/>
      <c r="D1916" s="157">
        <f>IFERROR($C$8:INDEX($C$8:$C$3000,COUNTIF($C$8:$C$3000,"?*")),"")</f>
        <v>0</v>
      </c>
      <c r="E1916" s="174"/>
      <c r="F1916" s="174">
        <f>--ISNUMBER(IFERROR(SEARCH('Project Costing'!#REF!,Services!I1923,1),""))</f>
        <v>0</v>
      </c>
      <c r="G1916" s="174" t="str">
        <f>IF(F1916=1,COUNTIF($F$8:F1916,1),"")</f>
        <v/>
      </c>
      <c r="H1916" s="174"/>
      <c r="I1916" s="157">
        <f>IFERROR($H$8:INDEX($H$8:$H$3000,COUNTIF($H$8:$H$3000,"?*")),"")</f>
        <v>0</v>
      </c>
    </row>
    <row r="1917" spans="1:9" x14ac:dyDescent="0.25">
      <c r="A1917" s="174">
        <f>--ISNUMBER(IFERROR(SEARCH('Project Costing'!#REF!,Services!I1924,1),""))</f>
        <v>0</v>
      </c>
      <c r="B1917" s="174" t="str">
        <f>IF(A1917=1,COUNTIF($A$8:A1917,1),"")</f>
        <v/>
      </c>
      <c r="C1917" s="174"/>
      <c r="D1917" s="157">
        <f>IFERROR($C$8:INDEX($C$8:$C$3000,COUNTIF($C$8:$C$3000,"?*")),"")</f>
        <v>0</v>
      </c>
      <c r="E1917" s="174"/>
      <c r="F1917" s="174">
        <f>--ISNUMBER(IFERROR(SEARCH('Project Costing'!#REF!,Services!I1924,1),""))</f>
        <v>0</v>
      </c>
      <c r="G1917" s="174" t="str">
        <f>IF(F1917=1,COUNTIF($F$8:F1917,1),"")</f>
        <v/>
      </c>
      <c r="H1917" s="174"/>
      <c r="I1917" s="157">
        <f>IFERROR($H$8:INDEX($H$8:$H$3000,COUNTIF($H$8:$H$3000,"?*")),"")</f>
        <v>0</v>
      </c>
    </row>
    <row r="1918" spans="1:9" x14ac:dyDescent="0.25">
      <c r="A1918" s="174">
        <f>--ISNUMBER(IFERROR(SEARCH('Project Costing'!#REF!,Services!I1925,1),""))</f>
        <v>0</v>
      </c>
      <c r="B1918" s="174" t="str">
        <f>IF(A1918=1,COUNTIF($A$8:A1918,1),"")</f>
        <v/>
      </c>
      <c r="C1918" s="174"/>
      <c r="D1918" s="157">
        <f>IFERROR($C$8:INDEX($C$8:$C$3000,COUNTIF($C$8:$C$3000,"?*")),"")</f>
        <v>0</v>
      </c>
      <c r="E1918" s="174"/>
      <c r="F1918" s="174">
        <f>--ISNUMBER(IFERROR(SEARCH('Project Costing'!#REF!,Services!I1925,1),""))</f>
        <v>0</v>
      </c>
      <c r="G1918" s="174" t="str">
        <f>IF(F1918=1,COUNTIF($F$8:F1918,1),"")</f>
        <v/>
      </c>
      <c r="H1918" s="174"/>
      <c r="I1918" s="157">
        <f>IFERROR($H$8:INDEX($H$8:$H$3000,COUNTIF($H$8:$H$3000,"?*")),"")</f>
        <v>0</v>
      </c>
    </row>
    <row r="1919" spans="1:9" x14ac:dyDescent="0.25">
      <c r="A1919" s="174">
        <f>--ISNUMBER(IFERROR(SEARCH('Project Costing'!#REF!,Services!I1926,1),""))</f>
        <v>0</v>
      </c>
      <c r="B1919" s="174" t="str">
        <f>IF(A1919=1,COUNTIF($A$8:A1919,1),"")</f>
        <v/>
      </c>
      <c r="C1919" s="174"/>
      <c r="D1919" s="157">
        <f>IFERROR($C$8:INDEX($C$8:$C$3000,COUNTIF($C$8:$C$3000,"?*")),"")</f>
        <v>0</v>
      </c>
      <c r="E1919" s="174"/>
      <c r="F1919" s="174">
        <f>--ISNUMBER(IFERROR(SEARCH('Project Costing'!#REF!,Services!I1926,1),""))</f>
        <v>0</v>
      </c>
      <c r="G1919" s="174" t="str">
        <f>IF(F1919=1,COUNTIF($F$8:F1919,1),"")</f>
        <v/>
      </c>
      <c r="H1919" s="174"/>
      <c r="I1919" s="157">
        <f>IFERROR($H$8:INDEX($H$8:$H$3000,COUNTIF($H$8:$H$3000,"?*")),"")</f>
        <v>0</v>
      </c>
    </row>
    <row r="1920" spans="1:9" x14ac:dyDescent="0.25">
      <c r="A1920" s="174">
        <f>--ISNUMBER(IFERROR(SEARCH('Project Costing'!#REF!,Services!I1927,1),""))</f>
        <v>0</v>
      </c>
      <c r="B1920" s="174" t="str">
        <f>IF(A1920=1,COUNTIF($A$8:A1920,1),"")</f>
        <v/>
      </c>
      <c r="C1920" s="174"/>
      <c r="D1920" s="157">
        <f>IFERROR($C$8:INDEX($C$8:$C$3000,COUNTIF($C$8:$C$3000,"?*")),"")</f>
        <v>0</v>
      </c>
      <c r="E1920" s="174"/>
      <c r="F1920" s="174">
        <f>--ISNUMBER(IFERROR(SEARCH('Project Costing'!#REF!,Services!I1927,1),""))</f>
        <v>0</v>
      </c>
      <c r="G1920" s="174" t="str">
        <f>IF(F1920=1,COUNTIF($F$8:F1920,1),"")</f>
        <v/>
      </c>
      <c r="H1920" s="174"/>
      <c r="I1920" s="157">
        <f>IFERROR($H$8:INDEX($H$8:$H$3000,COUNTIF($H$8:$H$3000,"?*")),"")</f>
        <v>0</v>
      </c>
    </row>
    <row r="1921" spans="1:9" x14ac:dyDescent="0.25">
      <c r="A1921" s="174">
        <f>--ISNUMBER(IFERROR(SEARCH('Project Costing'!#REF!,Services!I1928,1),""))</f>
        <v>0</v>
      </c>
      <c r="B1921" s="174" t="str">
        <f>IF(A1921=1,COUNTIF($A$8:A1921,1),"")</f>
        <v/>
      </c>
      <c r="C1921" s="174"/>
      <c r="D1921" s="157">
        <f>IFERROR($C$8:INDEX($C$8:$C$3000,COUNTIF($C$8:$C$3000,"?*")),"")</f>
        <v>0</v>
      </c>
      <c r="E1921" s="174"/>
      <c r="F1921" s="174">
        <f>--ISNUMBER(IFERROR(SEARCH('Project Costing'!#REF!,Services!I1928,1),""))</f>
        <v>0</v>
      </c>
      <c r="G1921" s="174" t="str">
        <f>IF(F1921=1,COUNTIF($F$8:F1921,1),"")</f>
        <v/>
      </c>
      <c r="H1921" s="174"/>
      <c r="I1921" s="157">
        <f>IFERROR($H$8:INDEX($H$8:$H$3000,COUNTIF($H$8:$H$3000,"?*")),"")</f>
        <v>0</v>
      </c>
    </row>
    <row r="1922" spans="1:9" x14ac:dyDescent="0.25">
      <c r="A1922" s="174">
        <f>--ISNUMBER(IFERROR(SEARCH('Project Costing'!#REF!,Services!I1929,1),""))</f>
        <v>0</v>
      </c>
      <c r="B1922" s="174" t="str">
        <f>IF(A1922=1,COUNTIF($A$8:A1922,1),"")</f>
        <v/>
      </c>
      <c r="C1922" s="174"/>
      <c r="D1922" s="157">
        <f>IFERROR($C$8:INDEX($C$8:$C$3000,COUNTIF($C$8:$C$3000,"?*")),"")</f>
        <v>0</v>
      </c>
      <c r="E1922" s="174"/>
      <c r="F1922" s="174">
        <f>--ISNUMBER(IFERROR(SEARCH('Project Costing'!#REF!,Services!I1929,1),""))</f>
        <v>0</v>
      </c>
      <c r="G1922" s="174" t="str">
        <f>IF(F1922=1,COUNTIF($F$8:F1922,1),"")</f>
        <v/>
      </c>
      <c r="H1922" s="174"/>
      <c r="I1922" s="157">
        <f>IFERROR($H$8:INDEX($H$8:$H$3000,COUNTIF($H$8:$H$3000,"?*")),"")</f>
        <v>0</v>
      </c>
    </row>
    <row r="1923" spans="1:9" x14ac:dyDescent="0.25">
      <c r="A1923" s="174">
        <f>--ISNUMBER(IFERROR(SEARCH('Project Costing'!#REF!,Services!I1930,1),""))</f>
        <v>0</v>
      </c>
      <c r="B1923" s="174" t="str">
        <f>IF(A1923=1,COUNTIF($A$8:A1923,1),"")</f>
        <v/>
      </c>
      <c r="C1923" s="174"/>
      <c r="D1923" s="157">
        <f>IFERROR($C$8:INDEX($C$8:$C$3000,COUNTIF($C$8:$C$3000,"?*")),"")</f>
        <v>0</v>
      </c>
      <c r="E1923" s="174"/>
      <c r="F1923" s="174">
        <f>--ISNUMBER(IFERROR(SEARCH('Project Costing'!#REF!,Services!I1930,1),""))</f>
        <v>0</v>
      </c>
      <c r="G1923" s="174" t="str">
        <f>IF(F1923=1,COUNTIF($F$8:F1923,1),"")</f>
        <v/>
      </c>
      <c r="H1923" s="174"/>
      <c r="I1923" s="157">
        <f>IFERROR($H$8:INDEX($H$8:$H$3000,COUNTIF($H$8:$H$3000,"?*")),"")</f>
        <v>0</v>
      </c>
    </row>
    <row r="1924" spans="1:9" x14ac:dyDescent="0.25">
      <c r="A1924" s="174">
        <f>--ISNUMBER(IFERROR(SEARCH('Project Costing'!#REF!,Services!I1931,1),""))</f>
        <v>0</v>
      </c>
      <c r="B1924" s="174" t="str">
        <f>IF(A1924=1,COUNTIF($A$8:A1924,1),"")</f>
        <v/>
      </c>
      <c r="C1924" s="174"/>
      <c r="D1924" s="157">
        <f>IFERROR($C$8:INDEX($C$8:$C$3000,COUNTIF($C$8:$C$3000,"?*")),"")</f>
        <v>0</v>
      </c>
      <c r="E1924" s="174"/>
      <c r="F1924" s="174">
        <f>--ISNUMBER(IFERROR(SEARCH('Project Costing'!#REF!,Services!I1931,1),""))</f>
        <v>0</v>
      </c>
      <c r="G1924" s="174" t="str">
        <f>IF(F1924=1,COUNTIF($F$8:F1924,1),"")</f>
        <v/>
      </c>
      <c r="H1924" s="174"/>
      <c r="I1924" s="157">
        <f>IFERROR($H$8:INDEX($H$8:$H$3000,COUNTIF($H$8:$H$3000,"?*")),"")</f>
        <v>0</v>
      </c>
    </row>
    <row r="1925" spans="1:9" x14ac:dyDescent="0.25">
      <c r="A1925" s="174">
        <f>--ISNUMBER(IFERROR(SEARCH('Project Costing'!#REF!,Services!I1932,1),""))</f>
        <v>0</v>
      </c>
      <c r="B1925" s="174" t="str">
        <f>IF(A1925=1,COUNTIF($A$8:A1925,1),"")</f>
        <v/>
      </c>
      <c r="C1925" s="174"/>
      <c r="D1925" s="157">
        <f>IFERROR($C$8:INDEX($C$8:$C$3000,COUNTIF($C$8:$C$3000,"?*")),"")</f>
        <v>0</v>
      </c>
      <c r="E1925" s="174"/>
      <c r="F1925" s="174">
        <f>--ISNUMBER(IFERROR(SEARCH('Project Costing'!#REF!,Services!I1932,1),""))</f>
        <v>0</v>
      </c>
      <c r="G1925" s="174" t="str">
        <f>IF(F1925=1,COUNTIF($F$8:F1925,1),"")</f>
        <v/>
      </c>
      <c r="H1925" s="174"/>
      <c r="I1925" s="157">
        <f>IFERROR($H$8:INDEX($H$8:$H$3000,COUNTIF($H$8:$H$3000,"?*")),"")</f>
        <v>0</v>
      </c>
    </row>
    <row r="1926" spans="1:9" x14ac:dyDescent="0.25">
      <c r="A1926" s="174">
        <f>--ISNUMBER(IFERROR(SEARCH('Project Costing'!#REF!,Services!I1933,1),""))</f>
        <v>0</v>
      </c>
      <c r="B1926" s="174" t="str">
        <f>IF(A1926=1,COUNTIF($A$8:A1926,1),"")</f>
        <v/>
      </c>
      <c r="C1926" s="174"/>
      <c r="D1926" s="157">
        <f>IFERROR($C$8:INDEX($C$8:$C$3000,COUNTIF($C$8:$C$3000,"?*")),"")</f>
        <v>0</v>
      </c>
      <c r="E1926" s="174"/>
      <c r="F1926" s="174">
        <f>--ISNUMBER(IFERROR(SEARCH('Project Costing'!#REF!,Services!I1933,1),""))</f>
        <v>0</v>
      </c>
      <c r="G1926" s="174" t="str">
        <f>IF(F1926=1,COUNTIF($F$8:F1926,1),"")</f>
        <v/>
      </c>
      <c r="H1926" s="174"/>
      <c r="I1926" s="157">
        <f>IFERROR($H$8:INDEX($H$8:$H$3000,COUNTIF($H$8:$H$3000,"?*")),"")</f>
        <v>0</v>
      </c>
    </row>
    <row r="1927" spans="1:9" x14ac:dyDescent="0.25">
      <c r="A1927" s="174">
        <f>--ISNUMBER(IFERROR(SEARCH('Project Costing'!#REF!,Services!I1934,1),""))</f>
        <v>0</v>
      </c>
      <c r="B1927" s="174" t="str">
        <f>IF(A1927=1,COUNTIF($A$8:A1927,1),"")</f>
        <v/>
      </c>
      <c r="C1927" s="174"/>
      <c r="D1927" s="157">
        <f>IFERROR($C$8:INDEX($C$8:$C$3000,COUNTIF($C$8:$C$3000,"?*")),"")</f>
        <v>0</v>
      </c>
      <c r="E1927" s="174"/>
      <c r="F1927" s="174">
        <f>--ISNUMBER(IFERROR(SEARCH('Project Costing'!#REF!,Services!I1934,1),""))</f>
        <v>0</v>
      </c>
      <c r="G1927" s="174" t="str">
        <f>IF(F1927=1,COUNTIF($F$8:F1927,1),"")</f>
        <v/>
      </c>
      <c r="H1927" s="174"/>
      <c r="I1927" s="157">
        <f>IFERROR($H$8:INDEX($H$8:$H$3000,COUNTIF($H$8:$H$3000,"?*")),"")</f>
        <v>0</v>
      </c>
    </row>
    <row r="1928" spans="1:9" x14ac:dyDescent="0.25">
      <c r="A1928" s="174">
        <f>--ISNUMBER(IFERROR(SEARCH('Project Costing'!#REF!,Services!I1935,1),""))</f>
        <v>0</v>
      </c>
      <c r="B1928" s="174" t="str">
        <f>IF(A1928=1,COUNTIF($A$8:A1928,1),"")</f>
        <v/>
      </c>
      <c r="C1928" s="174"/>
      <c r="D1928" s="157">
        <f>IFERROR($C$8:INDEX($C$8:$C$3000,COUNTIF($C$8:$C$3000,"?*")),"")</f>
        <v>0</v>
      </c>
      <c r="E1928" s="174"/>
      <c r="F1928" s="174">
        <f>--ISNUMBER(IFERROR(SEARCH('Project Costing'!#REF!,Services!I1935,1),""))</f>
        <v>0</v>
      </c>
      <c r="G1928" s="174" t="str">
        <f>IF(F1928=1,COUNTIF($F$8:F1928,1),"")</f>
        <v/>
      </c>
      <c r="H1928" s="174"/>
      <c r="I1928" s="157">
        <f>IFERROR($H$8:INDEX($H$8:$H$3000,COUNTIF($H$8:$H$3000,"?*")),"")</f>
        <v>0</v>
      </c>
    </row>
    <row r="1929" spans="1:9" x14ac:dyDescent="0.25">
      <c r="A1929" s="174">
        <f>--ISNUMBER(IFERROR(SEARCH('Project Costing'!#REF!,Services!I1936,1),""))</f>
        <v>0</v>
      </c>
      <c r="B1929" s="174" t="str">
        <f>IF(A1929=1,COUNTIF($A$8:A1929,1),"")</f>
        <v/>
      </c>
      <c r="C1929" s="174"/>
      <c r="D1929" s="157">
        <f>IFERROR($C$8:INDEX($C$8:$C$3000,COUNTIF($C$8:$C$3000,"?*")),"")</f>
        <v>0</v>
      </c>
      <c r="E1929" s="174"/>
      <c r="F1929" s="174">
        <f>--ISNUMBER(IFERROR(SEARCH('Project Costing'!#REF!,Services!I1936,1),""))</f>
        <v>0</v>
      </c>
      <c r="G1929" s="174" t="str">
        <f>IF(F1929=1,COUNTIF($F$8:F1929,1),"")</f>
        <v/>
      </c>
      <c r="H1929" s="174"/>
      <c r="I1929" s="157">
        <f>IFERROR($H$8:INDEX($H$8:$H$3000,COUNTIF($H$8:$H$3000,"?*")),"")</f>
        <v>0</v>
      </c>
    </row>
    <row r="1930" spans="1:9" x14ac:dyDescent="0.25">
      <c r="A1930" s="174">
        <f>--ISNUMBER(IFERROR(SEARCH('Project Costing'!#REF!,Services!I1937,1),""))</f>
        <v>0</v>
      </c>
      <c r="B1930" s="174" t="str">
        <f>IF(A1930=1,COUNTIF($A$8:A1930,1),"")</f>
        <v/>
      </c>
      <c r="C1930" s="174"/>
      <c r="D1930" s="157">
        <f>IFERROR($C$8:INDEX($C$8:$C$3000,COUNTIF($C$8:$C$3000,"?*")),"")</f>
        <v>0</v>
      </c>
      <c r="E1930" s="174"/>
      <c r="F1930" s="174">
        <f>--ISNUMBER(IFERROR(SEARCH('Project Costing'!#REF!,Services!I1937,1),""))</f>
        <v>0</v>
      </c>
      <c r="G1930" s="174" t="str">
        <f>IF(F1930=1,COUNTIF($F$8:F1930,1),"")</f>
        <v/>
      </c>
      <c r="H1930" s="174"/>
      <c r="I1930" s="157">
        <f>IFERROR($H$8:INDEX($H$8:$H$3000,COUNTIF($H$8:$H$3000,"?*")),"")</f>
        <v>0</v>
      </c>
    </row>
    <row r="1931" spans="1:9" x14ac:dyDescent="0.25">
      <c r="A1931" s="174">
        <f>--ISNUMBER(IFERROR(SEARCH('Project Costing'!#REF!,Services!I1938,1),""))</f>
        <v>0</v>
      </c>
      <c r="B1931" s="174" t="str">
        <f>IF(A1931=1,COUNTIF($A$8:A1931,1),"")</f>
        <v/>
      </c>
      <c r="C1931" s="174"/>
      <c r="D1931" s="157">
        <f>IFERROR($C$8:INDEX($C$8:$C$3000,COUNTIF($C$8:$C$3000,"?*")),"")</f>
        <v>0</v>
      </c>
      <c r="E1931" s="174"/>
      <c r="F1931" s="174">
        <f>--ISNUMBER(IFERROR(SEARCH('Project Costing'!#REF!,Services!I1938,1),""))</f>
        <v>0</v>
      </c>
      <c r="G1931" s="174" t="str">
        <f>IF(F1931=1,COUNTIF($F$8:F1931,1),"")</f>
        <v/>
      </c>
      <c r="H1931" s="174"/>
      <c r="I1931" s="157">
        <f>IFERROR($H$8:INDEX($H$8:$H$3000,COUNTIF($H$8:$H$3000,"?*")),"")</f>
        <v>0</v>
      </c>
    </row>
    <row r="1932" spans="1:9" x14ac:dyDescent="0.25">
      <c r="A1932" s="174">
        <f>--ISNUMBER(IFERROR(SEARCH('Project Costing'!#REF!,Services!I1939,1),""))</f>
        <v>0</v>
      </c>
      <c r="B1932" s="174" t="str">
        <f>IF(A1932=1,COUNTIF($A$8:A1932,1),"")</f>
        <v/>
      </c>
      <c r="C1932" s="174"/>
      <c r="D1932" s="157">
        <f>IFERROR($C$8:INDEX($C$8:$C$3000,COUNTIF($C$8:$C$3000,"?*")),"")</f>
        <v>0</v>
      </c>
      <c r="E1932" s="174"/>
      <c r="F1932" s="174">
        <f>--ISNUMBER(IFERROR(SEARCH('Project Costing'!#REF!,Services!I1939,1),""))</f>
        <v>0</v>
      </c>
      <c r="G1932" s="174" t="str">
        <f>IF(F1932=1,COUNTIF($F$8:F1932,1),"")</f>
        <v/>
      </c>
      <c r="H1932" s="174"/>
      <c r="I1932" s="157">
        <f>IFERROR($H$8:INDEX($H$8:$H$3000,COUNTIF($H$8:$H$3000,"?*")),"")</f>
        <v>0</v>
      </c>
    </row>
    <row r="1933" spans="1:9" x14ac:dyDescent="0.25">
      <c r="A1933" s="174">
        <f>--ISNUMBER(IFERROR(SEARCH('Project Costing'!#REF!,Services!I1940,1),""))</f>
        <v>0</v>
      </c>
      <c r="B1933" s="174" t="str">
        <f>IF(A1933=1,COUNTIF($A$8:A1933,1),"")</f>
        <v/>
      </c>
      <c r="C1933" s="174"/>
      <c r="D1933" s="157">
        <f>IFERROR($C$8:INDEX($C$8:$C$3000,COUNTIF($C$8:$C$3000,"?*")),"")</f>
        <v>0</v>
      </c>
      <c r="E1933" s="174"/>
      <c r="F1933" s="174">
        <f>--ISNUMBER(IFERROR(SEARCH('Project Costing'!#REF!,Services!I1940,1),""))</f>
        <v>0</v>
      </c>
      <c r="G1933" s="174" t="str">
        <f>IF(F1933=1,COUNTIF($F$8:F1933,1),"")</f>
        <v/>
      </c>
      <c r="H1933" s="174"/>
      <c r="I1933" s="157">
        <f>IFERROR($H$8:INDEX($H$8:$H$3000,COUNTIF($H$8:$H$3000,"?*")),"")</f>
        <v>0</v>
      </c>
    </row>
    <row r="1934" spans="1:9" x14ac:dyDescent="0.25">
      <c r="A1934" s="174">
        <f>--ISNUMBER(IFERROR(SEARCH('Project Costing'!#REF!,Services!I1941,1),""))</f>
        <v>0</v>
      </c>
      <c r="B1934" s="174" t="str">
        <f>IF(A1934=1,COUNTIF($A$8:A1934,1),"")</f>
        <v/>
      </c>
      <c r="C1934" s="174"/>
      <c r="D1934" s="157">
        <f>IFERROR($C$8:INDEX($C$8:$C$3000,COUNTIF($C$8:$C$3000,"?*")),"")</f>
        <v>0</v>
      </c>
      <c r="E1934" s="174"/>
      <c r="F1934" s="174">
        <f>--ISNUMBER(IFERROR(SEARCH('Project Costing'!#REF!,Services!I1941,1),""))</f>
        <v>0</v>
      </c>
      <c r="G1934" s="174" t="str">
        <f>IF(F1934=1,COUNTIF($F$8:F1934,1),"")</f>
        <v/>
      </c>
      <c r="H1934" s="174"/>
      <c r="I1934" s="157">
        <f>IFERROR($H$8:INDEX($H$8:$H$3000,COUNTIF($H$8:$H$3000,"?*")),"")</f>
        <v>0</v>
      </c>
    </row>
    <row r="1935" spans="1:9" x14ac:dyDescent="0.25">
      <c r="A1935" s="174">
        <f>--ISNUMBER(IFERROR(SEARCH('Project Costing'!#REF!,Services!I1942,1),""))</f>
        <v>0</v>
      </c>
      <c r="B1935" s="174" t="str">
        <f>IF(A1935=1,COUNTIF($A$8:A1935,1),"")</f>
        <v/>
      </c>
      <c r="C1935" s="174"/>
      <c r="D1935" s="157">
        <f>IFERROR($C$8:INDEX($C$8:$C$3000,COUNTIF($C$8:$C$3000,"?*")),"")</f>
        <v>0</v>
      </c>
      <c r="E1935" s="174"/>
      <c r="F1935" s="174">
        <f>--ISNUMBER(IFERROR(SEARCH('Project Costing'!#REF!,Services!I1942,1),""))</f>
        <v>0</v>
      </c>
      <c r="G1935" s="174" t="str">
        <f>IF(F1935=1,COUNTIF($F$8:F1935,1),"")</f>
        <v/>
      </c>
      <c r="H1935" s="174"/>
      <c r="I1935" s="157">
        <f>IFERROR($H$8:INDEX($H$8:$H$3000,COUNTIF($H$8:$H$3000,"?*")),"")</f>
        <v>0</v>
      </c>
    </row>
    <row r="1936" spans="1:9" x14ac:dyDescent="0.25">
      <c r="A1936" s="174">
        <f>--ISNUMBER(IFERROR(SEARCH('Project Costing'!#REF!,Services!I1943,1),""))</f>
        <v>0</v>
      </c>
      <c r="B1936" s="174" t="str">
        <f>IF(A1936=1,COUNTIF($A$8:A1936,1),"")</f>
        <v/>
      </c>
      <c r="C1936" s="174"/>
      <c r="D1936" s="157">
        <f>IFERROR($C$8:INDEX($C$8:$C$3000,COUNTIF($C$8:$C$3000,"?*")),"")</f>
        <v>0</v>
      </c>
      <c r="E1936" s="174"/>
      <c r="F1936" s="174">
        <f>--ISNUMBER(IFERROR(SEARCH('Project Costing'!#REF!,Services!I1943,1),""))</f>
        <v>0</v>
      </c>
      <c r="G1936" s="174" t="str">
        <f>IF(F1936=1,COUNTIF($F$8:F1936,1),"")</f>
        <v/>
      </c>
      <c r="H1936" s="174"/>
      <c r="I1936" s="157">
        <f>IFERROR($H$8:INDEX($H$8:$H$3000,COUNTIF($H$8:$H$3000,"?*")),"")</f>
        <v>0</v>
      </c>
    </row>
    <row r="1937" spans="1:9" x14ac:dyDescent="0.25">
      <c r="A1937" s="174">
        <f>--ISNUMBER(IFERROR(SEARCH('Project Costing'!#REF!,Services!I1944,1),""))</f>
        <v>0</v>
      </c>
      <c r="B1937" s="174" t="str">
        <f>IF(A1937=1,COUNTIF($A$8:A1937,1),"")</f>
        <v/>
      </c>
      <c r="C1937" s="174"/>
      <c r="D1937" s="157">
        <f>IFERROR($C$8:INDEX($C$8:$C$3000,COUNTIF($C$8:$C$3000,"?*")),"")</f>
        <v>0</v>
      </c>
      <c r="E1937" s="174"/>
      <c r="F1937" s="174">
        <f>--ISNUMBER(IFERROR(SEARCH('Project Costing'!#REF!,Services!I1944,1),""))</f>
        <v>0</v>
      </c>
      <c r="G1937" s="174" t="str">
        <f>IF(F1937=1,COUNTIF($F$8:F1937,1),"")</f>
        <v/>
      </c>
      <c r="H1937" s="174"/>
      <c r="I1937" s="157">
        <f>IFERROR($H$8:INDEX($H$8:$H$3000,COUNTIF($H$8:$H$3000,"?*")),"")</f>
        <v>0</v>
      </c>
    </row>
    <row r="1938" spans="1:9" x14ac:dyDescent="0.25">
      <c r="A1938" s="174">
        <f>--ISNUMBER(IFERROR(SEARCH('Project Costing'!#REF!,Services!I1945,1),""))</f>
        <v>0</v>
      </c>
      <c r="B1938" s="174" t="str">
        <f>IF(A1938=1,COUNTIF($A$8:A1938,1),"")</f>
        <v/>
      </c>
      <c r="C1938" s="174"/>
      <c r="D1938" s="157">
        <f>IFERROR($C$8:INDEX($C$8:$C$3000,COUNTIF($C$8:$C$3000,"?*")),"")</f>
        <v>0</v>
      </c>
      <c r="E1938" s="174"/>
      <c r="F1938" s="174">
        <f>--ISNUMBER(IFERROR(SEARCH('Project Costing'!#REF!,Services!I1945,1),""))</f>
        <v>0</v>
      </c>
      <c r="G1938" s="174" t="str">
        <f>IF(F1938=1,COUNTIF($F$8:F1938,1),"")</f>
        <v/>
      </c>
      <c r="H1938" s="174"/>
      <c r="I1938" s="157">
        <f>IFERROR($H$8:INDEX($H$8:$H$3000,COUNTIF($H$8:$H$3000,"?*")),"")</f>
        <v>0</v>
      </c>
    </row>
    <row r="1939" spans="1:9" x14ac:dyDescent="0.25">
      <c r="A1939" s="174">
        <f>--ISNUMBER(IFERROR(SEARCH('Project Costing'!#REF!,Services!I1946,1),""))</f>
        <v>0</v>
      </c>
      <c r="B1939" s="174" t="str">
        <f>IF(A1939=1,COUNTIF($A$8:A1939,1),"")</f>
        <v/>
      </c>
      <c r="C1939" s="174"/>
      <c r="D1939" s="157">
        <f>IFERROR($C$8:INDEX($C$8:$C$3000,COUNTIF($C$8:$C$3000,"?*")),"")</f>
        <v>0</v>
      </c>
      <c r="E1939" s="174"/>
      <c r="F1939" s="174">
        <f>--ISNUMBER(IFERROR(SEARCH('Project Costing'!#REF!,Services!I1946,1),""))</f>
        <v>0</v>
      </c>
      <c r="G1939" s="174" t="str">
        <f>IF(F1939=1,COUNTIF($F$8:F1939,1),"")</f>
        <v/>
      </c>
      <c r="H1939" s="174"/>
      <c r="I1939" s="157">
        <f>IFERROR($H$8:INDEX($H$8:$H$3000,COUNTIF($H$8:$H$3000,"?*")),"")</f>
        <v>0</v>
      </c>
    </row>
    <row r="1940" spans="1:9" x14ac:dyDescent="0.25">
      <c r="A1940" s="174">
        <f>--ISNUMBER(IFERROR(SEARCH('Project Costing'!#REF!,Services!I1947,1),""))</f>
        <v>0</v>
      </c>
      <c r="B1940" s="174" t="str">
        <f>IF(A1940=1,COUNTIF($A$8:A1940,1),"")</f>
        <v/>
      </c>
      <c r="C1940" s="174"/>
      <c r="D1940" s="157">
        <f>IFERROR($C$8:INDEX($C$8:$C$3000,COUNTIF($C$8:$C$3000,"?*")),"")</f>
        <v>0</v>
      </c>
      <c r="E1940" s="174"/>
      <c r="F1940" s="174">
        <f>--ISNUMBER(IFERROR(SEARCH('Project Costing'!#REF!,Services!I1947,1),""))</f>
        <v>0</v>
      </c>
      <c r="G1940" s="174" t="str">
        <f>IF(F1940=1,COUNTIF($F$8:F1940,1),"")</f>
        <v/>
      </c>
      <c r="H1940" s="174"/>
      <c r="I1940" s="157">
        <f>IFERROR($H$8:INDEX($H$8:$H$3000,COUNTIF($H$8:$H$3000,"?*")),"")</f>
        <v>0</v>
      </c>
    </row>
    <row r="1941" spans="1:9" x14ac:dyDescent="0.25">
      <c r="A1941" s="174">
        <f>--ISNUMBER(IFERROR(SEARCH('Project Costing'!#REF!,Services!I1948,1),""))</f>
        <v>0</v>
      </c>
      <c r="B1941" s="174" t="str">
        <f>IF(A1941=1,COUNTIF($A$8:A1941,1),"")</f>
        <v/>
      </c>
      <c r="C1941" s="174"/>
      <c r="D1941" s="157">
        <f>IFERROR($C$8:INDEX($C$8:$C$3000,COUNTIF($C$8:$C$3000,"?*")),"")</f>
        <v>0</v>
      </c>
      <c r="E1941" s="174"/>
      <c r="F1941" s="174">
        <f>--ISNUMBER(IFERROR(SEARCH('Project Costing'!#REF!,Services!I1948,1),""))</f>
        <v>0</v>
      </c>
      <c r="G1941" s="174" t="str">
        <f>IF(F1941=1,COUNTIF($F$8:F1941,1),"")</f>
        <v/>
      </c>
      <c r="H1941" s="174"/>
      <c r="I1941" s="157">
        <f>IFERROR($H$8:INDEX($H$8:$H$3000,COUNTIF($H$8:$H$3000,"?*")),"")</f>
        <v>0</v>
      </c>
    </row>
    <row r="1942" spans="1:9" x14ac:dyDescent="0.25">
      <c r="A1942" s="174">
        <f>--ISNUMBER(IFERROR(SEARCH('Project Costing'!#REF!,Services!I1949,1),""))</f>
        <v>0</v>
      </c>
      <c r="B1942" s="174" t="str">
        <f>IF(A1942=1,COUNTIF($A$8:A1942,1),"")</f>
        <v/>
      </c>
      <c r="C1942" s="174"/>
      <c r="D1942" s="157">
        <f>IFERROR($C$8:INDEX($C$8:$C$3000,COUNTIF($C$8:$C$3000,"?*")),"")</f>
        <v>0</v>
      </c>
      <c r="E1942" s="174"/>
      <c r="F1942" s="174">
        <f>--ISNUMBER(IFERROR(SEARCH('Project Costing'!#REF!,Services!I1949,1),""))</f>
        <v>0</v>
      </c>
      <c r="G1942" s="174" t="str">
        <f>IF(F1942=1,COUNTIF($F$8:F1942,1),"")</f>
        <v/>
      </c>
      <c r="H1942" s="174"/>
      <c r="I1942" s="157">
        <f>IFERROR($H$8:INDEX($H$8:$H$3000,COUNTIF($H$8:$H$3000,"?*")),"")</f>
        <v>0</v>
      </c>
    </row>
    <row r="1943" spans="1:9" x14ac:dyDescent="0.25">
      <c r="A1943" s="174">
        <f>--ISNUMBER(IFERROR(SEARCH('Project Costing'!#REF!,Services!I1950,1),""))</f>
        <v>0</v>
      </c>
      <c r="B1943" s="174" t="str">
        <f>IF(A1943=1,COUNTIF($A$8:A1943,1),"")</f>
        <v/>
      </c>
      <c r="C1943" s="174"/>
      <c r="D1943" s="157">
        <f>IFERROR($C$8:INDEX($C$8:$C$3000,COUNTIF($C$8:$C$3000,"?*")),"")</f>
        <v>0</v>
      </c>
      <c r="E1943" s="174"/>
      <c r="F1943" s="174">
        <f>--ISNUMBER(IFERROR(SEARCH('Project Costing'!#REF!,Services!I1950,1),""))</f>
        <v>0</v>
      </c>
      <c r="G1943" s="174" t="str">
        <f>IF(F1943=1,COUNTIF($F$8:F1943,1),"")</f>
        <v/>
      </c>
      <c r="H1943" s="174"/>
      <c r="I1943" s="157">
        <f>IFERROR($H$8:INDEX($H$8:$H$3000,COUNTIF($H$8:$H$3000,"?*")),"")</f>
        <v>0</v>
      </c>
    </row>
    <row r="1944" spans="1:9" x14ac:dyDescent="0.25">
      <c r="A1944" s="174">
        <f>--ISNUMBER(IFERROR(SEARCH('Project Costing'!#REF!,Services!I1951,1),""))</f>
        <v>0</v>
      </c>
      <c r="B1944" s="174" t="str">
        <f>IF(A1944=1,COUNTIF($A$8:A1944,1),"")</f>
        <v/>
      </c>
      <c r="C1944" s="174"/>
      <c r="D1944" s="157">
        <f>IFERROR($C$8:INDEX($C$8:$C$3000,COUNTIF($C$8:$C$3000,"?*")),"")</f>
        <v>0</v>
      </c>
      <c r="E1944" s="174"/>
      <c r="F1944" s="174">
        <f>--ISNUMBER(IFERROR(SEARCH('Project Costing'!#REF!,Services!I1951,1),""))</f>
        <v>0</v>
      </c>
      <c r="G1944" s="174" t="str">
        <f>IF(F1944=1,COUNTIF($F$8:F1944,1),"")</f>
        <v/>
      </c>
      <c r="H1944" s="174"/>
      <c r="I1944" s="157">
        <f>IFERROR($H$8:INDEX($H$8:$H$3000,COUNTIF($H$8:$H$3000,"?*")),"")</f>
        <v>0</v>
      </c>
    </row>
    <row r="1945" spans="1:9" x14ac:dyDescent="0.25">
      <c r="A1945" s="174">
        <f>--ISNUMBER(IFERROR(SEARCH('Project Costing'!#REF!,Services!I1952,1),""))</f>
        <v>0</v>
      </c>
      <c r="B1945" s="174" t="str">
        <f>IF(A1945=1,COUNTIF($A$8:A1945,1),"")</f>
        <v/>
      </c>
      <c r="C1945" s="174"/>
      <c r="D1945" s="157">
        <f>IFERROR($C$8:INDEX($C$8:$C$3000,COUNTIF($C$8:$C$3000,"?*")),"")</f>
        <v>0</v>
      </c>
      <c r="E1945" s="174"/>
      <c r="F1945" s="174">
        <f>--ISNUMBER(IFERROR(SEARCH('Project Costing'!#REF!,Services!I1952,1),""))</f>
        <v>0</v>
      </c>
      <c r="G1945" s="174" t="str">
        <f>IF(F1945=1,COUNTIF($F$8:F1945,1),"")</f>
        <v/>
      </c>
      <c r="H1945" s="174"/>
      <c r="I1945" s="157">
        <f>IFERROR($H$8:INDEX($H$8:$H$3000,COUNTIF($H$8:$H$3000,"?*")),"")</f>
        <v>0</v>
      </c>
    </row>
    <row r="1946" spans="1:9" x14ac:dyDescent="0.25">
      <c r="A1946" s="174">
        <f>--ISNUMBER(IFERROR(SEARCH('Project Costing'!#REF!,Services!I1953,1),""))</f>
        <v>0</v>
      </c>
      <c r="B1946" s="174" t="str">
        <f>IF(A1946=1,COUNTIF($A$8:A1946,1),"")</f>
        <v/>
      </c>
      <c r="C1946" s="174"/>
      <c r="D1946" s="157">
        <f>IFERROR($C$8:INDEX($C$8:$C$3000,COUNTIF($C$8:$C$3000,"?*")),"")</f>
        <v>0</v>
      </c>
      <c r="E1946" s="174"/>
      <c r="F1946" s="174">
        <f>--ISNUMBER(IFERROR(SEARCH('Project Costing'!#REF!,Services!I1953,1),""))</f>
        <v>0</v>
      </c>
      <c r="G1946" s="174" t="str">
        <f>IF(F1946=1,COUNTIF($F$8:F1946,1),"")</f>
        <v/>
      </c>
      <c r="H1946" s="174"/>
      <c r="I1946" s="157">
        <f>IFERROR($H$8:INDEX($H$8:$H$3000,COUNTIF($H$8:$H$3000,"?*")),"")</f>
        <v>0</v>
      </c>
    </row>
    <row r="1947" spans="1:9" x14ac:dyDescent="0.25">
      <c r="A1947" s="174">
        <f>--ISNUMBER(IFERROR(SEARCH('Project Costing'!#REF!,Services!I1954,1),""))</f>
        <v>0</v>
      </c>
      <c r="B1947" s="174" t="str">
        <f>IF(A1947=1,COUNTIF($A$8:A1947,1),"")</f>
        <v/>
      </c>
      <c r="C1947" s="174"/>
      <c r="D1947" s="157">
        <f>IFERROR($C$8:INDEX($C$8:$C$3000,COUNTIF($C$8:$C$3000,"?*")),"")</f>
        <v>0</v>
      </c>
      <c r="E1947" s="174"/>
      <c r="F1947" s="174">
        <f>--ISNUMBER(IFERROR(SEARCH('Project Costing'!#REF!,Services!I1954,1),""))</f>
        <v>0</v>
      </c>
      <c r="G1947" s="174" t="str">
        <f>IF(F1947=1,COUNTIF($F$8:F1947,1),"")</f>
        <v/>
      </c>
      <c r="H1947" s="174"/>
      <c r="I1947" s="157">
        <f>IFERROR($H$8:INDEX($H$8:$H$3000,COUNTIF($H$8:$H$3000,"?*")),"")</f>
        <v>0</v>
      </c>
    </row>
    <row r="1948" spans="1:9" x14ac:dyDescent="0.25">
      <c r="A1948" s="174">
        <f>--ISNUMBER(IFERROR(SEARCH('Project Costing'!#REF!,Services!I1955,1),""))</f>
        <v>0</v>
      </c>
      <c r="B1948" s="174" t="str">
        <f>IF(A1948=1,COUNTIF($A$8:A1948,1),"")</f>
        <v/>
      </c>
      <c r="C1948" s="174"/>
      <c r="D1948" s="157">
        <f>IFERROR($C$8:INDEX($C$8:$C$3000,COUNTIF($C$8:$C$3000,"?*")),"")</f>
        <v>0</v>
      </c>
      <c r="E1948" s="174"/>
      <c r="F1948" s="174">
        <f>--ISNUMBER(IFERROR(SEARCH('Project Costing'!#REF!,Services!I1955,1),""))</f>
        <v>0</v>
      </c>
      <c r="G1948" s="174" t="str">
        <f>IF(F1948=1,COUNTIF($F$8:F1948,1),"")</f>
        <v/>
      </c>
      <c r="H1948" s="174"/>
      <c r="I1948" s="157">
        <f>IFERROR($H$8:INDEX($H$8:$H$3000,COUNTIF($H$8:$H$3000,"?*")),"")</f>
        <v>0</v>
      </c>
    </row>
    <row r="1949" spans="1:9" x14ac:dyDescent="0.25">
      <c r="A1949" s="174">
        <f>--ISNUMBER(IFERROR(SEARCH('Project Costing'!#REF!,Services!I1956,1),""))</f>
        <v>0</v>
      </c>
      <c r="B1949" s="174" t="str">
        <f>IF(A1949=1,COUNTIF($A$8:A1949,1),"")</f>
        <v/>
      </c>
      <c r="C1949" s="174"/>
      <c r="D1949" s="157">
        <f>IFERROR($C$8:INDEX($C$8:$C$3000,COUNTIF($C$8:$C$3000,"?*")),"")</f>
        <v>0</v>
      </c>
      <c r="E1949" s="174"/>
      <c r="F1949" s="174">
        <f>--ISNUMBER(IFERROR(SEARCH('Project Costing'!#REF!,Services!I1956,1),""))</f>
        <v>0</v>
      </c>
      <c r="G1949" s="174" t="str">
        <f>IF(F1949=1,COUNTIF($F$8:F1949,1),"")</f>
        <v/>
      </c>
      <c r="H1949" s="174"/>
      <c r="I1949" s="157">
        <f>IFERROR($H$8:INDEX($H$8:$H$3000,COUNTIF($H$8:$H$3000,"?*")),"")</f>
        <v>0</v>
      </c>
    </row>
    <row r="1950" spans="1:9" x14ac:dyDescent="0.25">
      <c r="A1950" s="174">
        <f>--ISNUMBER(IFERROR(SEARCH('Project Costing'!#REF!,Services!I1957,1),""))</f>
        <v>0</v>
      </c>
      <c r="B1950" s="174" t="str">
        <f>IF(A1950=1,COUNTIF($A$8:A1950,1),"")</f>
        <v/>
      </c>
      <c r="C1950" s="174"/>
      <c r="D1950" s="157">
        <f>IFERROR($C$8:INDEX($C$8:$C$3000,COUNTIF($C$8:$C$3000,"?*")),"")</f>
        <v>0</v>
      </c>
      <c r="E1950" s="174"/>
      <c r="F1950" s="174">
        <f>--ISNUMBER(IFERROR(SEARCH('Project Costing'!#REF!,Services!I1957,1),""))</f>
        <v>0</v>
      </c>
      <c r="G1950" s="174" t="str">
        <f>IF(F1950=1,COUNTIF($F$8:F1950,1),"")</f>
        <v/>
      </c>
      <c r="H1950" s="174"/>
      <c r="I1950" s="157">
        <f>IFERROR($H$8:INDEX($H$8:$H$3000,COUNTIF($H$8:$H$3000,"?*")),"")</f>
        <v>0</v>
      </c>
    </row>
    <row r="1951" spans="1:9" x14ac:dyDescent="0.25">
      <c r="A1951" s="174">
        <f>--ISNUMBER(IFERROR(SEARCH('Project Costing'!#REF!,Services!I1958,1),""))</f>
        <v>0</v>
      </c>
      <c r="B1951" s="174" t="str">
        <f>IF(A1951=1,COUNTIF($A$8:A1951,1),"")</f>
        <v/>
      </c>
      <c r="C1951" s="174"/>
      <c r="D1951" s="157">
        <f>IFERROR($C$8:INDEX($C$8:$C$3000,COUNTIF($C$8:$C$3000,"?*")),"")</f>
        <v>0</v>
      </c>
      <c r="E1951" s="174"/>
      <c r="F1951" s="174">
        <f>--ISNUMBER(IFERROR(SEARCH('Project Costing'!#REF!,Services!I1958,1),""))</f>
        <v>0</v>
      </c>
      <c r="G1951" s="174" t="str">
        <f>IF(F1951=1,COUNTIF($F$8:F1951,1),"")</f>
        <v/>
      </c>
      <c r="H1951" s="174"/>
      <c r="I1951" s="157">
        <f>IFERROR($H$8:INDEX($H$8:$H$3000,COUNTIF($H$8:$H$3000,"?*")),"")</f>
        <v>0</v>
      </c>
    </row>
    <row r="1952" spans="1:9" x14ac:dyDescent="0.25">
      <c r="A1952" s="174">
        <f>--ISNUMBER(IFERROR(SEARCH('Project Costing'!#REF!,Services!I1959,1),""))</f>
        <v>0</v>
      </c>
      <c r="B1952" s="174" t="str">
        <f>IF(A1952=1,COUNTIF($A$8:A1952,1),"")</f>
        <v/>
      </c>
      <c r="C1952" s="174"/>
      <c r="D1952" s="157">
        <f>IFERROR($C$8:INDEX($C$8:$C$3000,COUNTIF($C$8:$C$3000,"?*")),"")</f>
        <v>0</v>
      </c>
      <c r="E1952" s="174"/>
      <c r="F1952" s="174">
        <f>--ISNUMBER(IFERROR(SEARCH('Project Costing'!#REF!,Services!I1959,1),""))</f>
        <v>0</v>
      </c>
      <c r="G1952" s="174" t="str">
        <f>IF(F1952=1,COUNTIF($F$8:F1952,1),"")</f>
        <v/>
      </c>
      <c r="H1952" s="174"/>
      <c r="I1952" s="157">
        <f>IFERROR($H$8:INDEX($H$8:$H$3000,COUNTIF($H$8:$H$3000,"?*")),"")</f>
        <v>0</v>
      </c>
    </row>
    <row r="1953" spans="1:9" x14ac:dyDescent="0.25">
      <c r="A1953" s="174">
        <f>--ISNUMBER(IFERROR(SEARCH('Project Costing'!#REF!,Services!I1960,1),""))</f>
        <v>0</v>
      </c>
      <c r="B1953" s="174" t="str">
        <f>IF(A1953=1,COUNTIF($A$8:A1953,1),"")</f>
        <v/>
      </c>
      <c r="C1953" s="174"/>
      <c r="D1953" s="157">
        <f>IFERROR($C$8:INDEX($C$8:$C$3000,COUNTIF($C$8:$C$3000,"?*")),"")</f>
        <v>0</v>
      </c>
      <c r="E1953" s="174"/>
      <c r="F1953" s="174">
        <f>--ISNUMBER(IFERROR(SEARCH('Project Costing'!#REF!,Services!I1960,1),""))</f>
        <v>0</v>
      </c>
      <c r="G1953" s="174" t="str">
        <f>IF(F1953=1,COUNTIF($F$8:F1953,1),"")</f>
        <v/>
      </c>
      <c r="H1953" s="174"/>
      <c r="I1953" s="157">
        <f>IFERROR($H$8:INDEX($H$8:$H$3000,COUNTIF($H$8:$H$3000,"?*")),"")</f>
        <v>0</v>
      </c>
    </row>
    <row r="1954" spans="1:9" x14ac:dyDescent="0.25">
      <c r="A1954" s="174">
        <f>--ISNUMBER(IFERROR(SEARCH('Project Costing'!#REF!,Services!I1961,1),""))</f>
        <v>0</v>
      </c>
      <c r="B1954" s="174" t="str">
        <f>IF(A1954=1,COUNTIF($A$8:A1954,1),"")</f>
        <v/>
      </c>
      <c r="C1954" s="174"/>
      <c r="D1954" s="157">
        <f>IFERROR($C$8:INDEX($C$8:$C$3000,COUNTIF($C$8:$C$3000,"?*")),"")</f>
        <v>0</v>
      </c>
      <c r="E1954" s="174"/>
      <c r="F1954" s="174">
        <f>--ISNUMBER(IFERROR(SEARCH('Project Costing'!#REF!,Services!I1961,1),""))</f>
        <v>0</v>
      </c>
      <c r="G1954" s="174" t="str">
        <f>IF(F1954=1,COUNTIF($F$8:F1954,1),"")</f>
        <v/>
      </c>
      <c r="H1954" s="174"/>
      <c r="I1954" s="157">
        <f>IFERROR($H$8:INDEX($H$8:$H$3000,COUNTIF($H$8:$H$3000,"?*")),"")</f>
        <v>0</v>
      </c>
    </row>
    <row r="1955" spans="1:9" x14ac:dyDescent="0.25">
      <c r="A1955" s="174">
        <f>--ISNUMBER(IFERROR(SEARCH('Project Costing'!#REF!,Services!I1962,1),""))</f>
        <v>0</v>
      </c>
      <c r="B1955" s="174" t="str">
        <f>IF(A1955=1,COUNTIF($A$8:A1955,1),"")</f>
        <v/>
      </c>
      <c r="C1955" s="174"/>
      <c r="D1955" s="157">
        <f>IFERROR($C$8:INDEX($C$8:$C$3000,COUNTIF($C$8:$C$3000,"?*")),"")</f>
        <v>0</v>
      </c>
      <c r="E1955" s="174"/>
      <c r="F1955" s="174">
        <f>--ISNUMBER(IFERROR(SEARCH('Project Costing'!#REF!,Services!I1962,1),""))</f>
        <v>0</v>
      </c>
      <c r="G1955" s="174" t="str">
        <f>IF(F1955=1,COUNTIF($F$8:F1955,1),"")</f>
        <v/>
      </c>
      <c r="H1955" s="174"/>
      <c r="I1955" s="157">
        <f>IFERROR($H$8:INDEX($H$8:$H$3000,COUNTIF($H$8:$H$3000,"?*")),"")</f>
        <v>0</v>
      </c>
    </row>
    <row r="1956" spans="1:9" x14ac:dyDescent="0.25">
      <c r="A1956" s="174">
        <f>--ISNUMBER(IFERROR(SEARCH('Project Costing'!#REF!,Services!I1963,1),""))</f>
        <v>0</v>
      </c>
      <c r="B1956" s="174" t="str">
        <f>IF(A1956=1,COUNTIF($A$8:A1956,1),"")</f>
        <v/>
      </c>
      <c r="C1956" s="174"/>
      <c r="D1956" s="157">
        <f>IFERROR($C$8:INDEX($C$8:$C$3000,COUNTIF($C$8:$C$3000,"?*")),"")</f>
        <v>0</v>
      </c>
      <c r="E1956" s="174"/>
      <c r="F1956" s="174">
        <f>--ISNUMBER(IFERROR(SEARCH('Project Costing'!#REF!,Services!I1963,1),""))</f>
        <v>0</v>
      </c>
      <c r="G1956" s="174" t="str">
        <f>IF(F1956=1,COUNTIF($F$8:F1956,1),"")</f>
        <v/>
      </c>
      <c r="H1956" s="174"/>
      <c r="I1956" s="157">
        <f>IFERROR($H$8:INDEX($H$8:$H$3000,COUNTIF($H$8:$H$3000,"?*")),"")</f>
        <v>0</v>
      </c>
    </row>
    <row r="1957" spans="1:9" x14ac:dyDescent="0.25">
      <c r="A1957" s="174">
        <f>--ISNUMBER(IFERROR(SEARCH('Project Costing'!#REF!,Services!I1964,1),""))</f>
        <v>0</v>
      </c>
      <c r="B1957" s="174" t="str">
        <f>IF(A1957=1,COUNTIF($A$8:A1957,1),"")</f>
        <v/>
      </c>
      <c r="C1957" s="174"/>
      <c r="D1957" s="157">
        <f>IFERROR($C$8:INDEX($C$8:$C$3000,COUNTIF($C$8:$C$3000,"?*")),"")</f>
        <v>0</v>
      </c>
      <c r="E1957" s="174"/>
      <c r="F1957" s="174">
        <f>--ISNUMBER(IFERROR(SEARCH('Project Costing'!#REF!,Services!I1964,1),""))</f>
        <v>0</v>
      </c>
      <c r="G1957" s="174" t="str">
        <f>IF(F1957=1,COUNTIF($F$8:F1957,1),"")</f>
        <v/>
      </c>
      <c r="H1957" s="174"/>
      <c r="I1957" s="157">
        <f>IFERROR($H$8:INDEX($H$8:$H$3000,COUNTIF($H$8:$H$3000,"?*")),"")</f>
        <v>0</v>
      </c>
    </row>
    <row r="1958" spans="1:9" x14ac:dyDescent="0.25">
      <c r="A1958" s="174">
        <f>--ISNUMBER(IFERROR(SEARCH('Project Costing'!#REF!,Services!I1965,1),""))</f>
        <v>0</v>
      </c>
      <c r="B1958" s="174" t="str">
        <f>IF(A1958=1,COUNTIF($A$8:A1958,1),"")</f>
        <v/>
      </c>
      <c r="C1958" s="174"/>
      <c r="D1958" s="157">
        <f>IFERROR($C$8:INDEX($C$8:$C$3000,COUNTIF($C$8:$C$3000,"?*")),"")</f>
        <v>0</v>
      </c>
      <c r="E1958" s="174"/>
      <c r="F1958" s="174">
        <f>--ISNUMBER(IFERROR(SEARCH('Project Costing'!#REF!,Services!I1965,1),""))</f>
        <v>0</v>
      </c>
      <c r="G1958" s="174" t="str">
        <f>IF(F1958=1,COUNTIF($F$8:F1958,1),"")</f>
        <v/>
      </c>
      <c r="H1958" s="174"/>
      <c r="I1958" s="157">
        <f>IFERROR($H$8:INDEX($H$8:$H$3000,COUNTIF($H$8:$H$3000,"?*")),"")</f>
        <v>0</v>
      </c>
    </row>
    <row r="1959" spans="1:9" x14ac:dyDescent="0.25">
      <c r="A1959" s="174">
        <f>--ISNUMBER(IFERROR(SEARCH('Project Costing'!#REF!,Services!I1966,1),""))</f>
        <v>0</v>
      </c>
      <c r="B1959" s="174" t="str">
        <f>IF(A1959=1,COUNTIF($A$8:A1959,1),"")</f>
        <v/>
      </c>
      <c r="C1959" s="174"/>
      <c r="D1959" s="157">
        <f>IFERROR($C$8:INDEX($C$8:$C$3000,COUNTIF($C$8:$C$3000,"?*")),"")</f>
        <v>0</v>
      </c>
      <c r="E1959" s="174"/>
      <c r="F1959" s="174">
        <f>--ISNUMBER(IFERROR(SEARCH('Project Costing'!#REF!,Services!I1966,1),""))</f>
        <v>0</v>
      </c>
      <c r="G1959" s="174" t="str">
        <f>IF(F1959=1,COUNTIF($F$8:F1959,1),"")</f>
        <v/>
      </c>
      <c r="H1959" s="174"/>
      <c r="I1959" s="157">
        <f>IFERROR($H$8:INDEX($H$8:$H$3000,COUNTIF($H$8:$H$3000,"?*")),"")</f>
        <v>0</v>
      </c>
    </row>
    <row r="1960" spans="1:9" x14ac:dyDescent="0.25">
      <c r="A1960" s="174">
        <f>--ISNUMBER(IFERROR(SEARCH('Project Costing'!#REF!,Services!I1967,1),""))</f>
        <v>0</v>
      </c>
      <c r="B1960" s="174" t="str">
        <f>IF(A1960=1,COUNTIF($A$8:A1960,1),"")</f>
        <v/>
      </c>
      <c r="C1960" s="174"/>
      <c r="D1960" s="157">
        <f>IFERROR($C$8:INDEX($C$8:$C$3000,COUNTIF($C$8:$C$3000,"?*")),"")</f>
        <v>0</v>
      </c>
      <c r="E1960" s="174"/>
      <c r="F1960" s="174">
        <f>--ISNUMBER(IFERROR(SEARCH('Project Costing'!#REF!,Services!I1967,1),""))</f>
        <v>0</v>
      </c>
      <c r="G1960" s="174" t="str">
        <f>IF(F1960=1,COUNTIF($F$8:F1960,1),"")</f>
        <v/>
      </c>
      <c r="H1960" s="174"/>
      <c r="I1960" s="157">
        <f>IFERROR($H$8:INDEX($H$8:$H$3000,COUNTIF($H$8:$H$3000,"?*")),"")</f>
        <v>0</v>
      </c>
    </row>
    <row r="1961" spans="1:9" x14ac:dyDescent="0.25">
      <c r="A1961" s="174">
        <f>--ISNUMBER(IFERROR(SEARCH('Project Costing'!#REF!,Services!I1968,1),""))</f>
        <v>0</v>
      </c>
      <c r="B1961" s="174" t="str">
        <f>IF(A1961=1,COUNTIF($A$8:A1961,1),"")</f>
        <v/>
      </c>
      <c r="C1961" s="174"/>
      <c r="D1961" s="157">
        <f>IFERROR($C$8:INDEX($C$8:$C$3000,COUNTIF($C$8:$C$3000,"?*")),"")</f>
        <v>0</v>
      </c>
      <c r="E1961" s="174"/>
      <c r="F1961" s="174">
        <f>--ISNUMBER(IFERROR(SEARCH('Project Costing'!#REF!,Services!I1968,1),""))</f>
        <v>0</v>
      </c>
      <c r="G1961" s="174" t="str">
        <f>IF(F1961=1,COUNTIF($F$8:F1961,1),"")</f>
        <v/>
      </c>
      <c r="H1961" s="174"/>
      <c r="I1961" s="157">
        <f>IFERROR($H$8:INDEX($H$8:$H$3000,COUNTIF($H$8:$H$3000,"?*")),"")</f>
        <v>0</v>
      </c>
    </row>
    <row r="1962" spans="1:9" x14ac:dyDescent="0.25">
      <c r="A1962" s="174">
        <f>--ISNUMBER(IFERROR(SEARCH('Project Costing'!#REF!,Services!I1969,1),""))</f>
        <v>0</v>
      </c>
      <c r="B1962" s="174" t="str">
        <f>IF(A1962=1,COUNTIF($A$8:A1962,1),"")</f>
        <v/>
      </c>
      <c r="C1962" s="174"/>
      <c r="D1962" s="157">
        <f>IFERROR($C$8:INDEX($C$8:$C$3000,COUNTIF($C$8:$C$3000,"?*")),"")</f>
        <v>0</v>
      </c>
      <c r="E1962" s="174"/>
      <c r="F1962" s="174">
        <f>--ISNUMBER(IFERROR(SEARCH('Project Costing'!#REF!,Services!I1969,1),""))</f>
        <v>0</v>
      </c>
      <c r="G1962" s="174" t="str">
        <f>IF(F1962=1,COUNTIF($F$8:F1962,1),"")</f>
        <v/>
      </c>
      <c r="H1962" s="174"/>
      <c r="I1962" s="157">
        <f>IFERROR($H$8:INDEX($H$8:$H$3000,COUNTIF($H$8:$H$3000,"?*")),"")</f>
        <v>0</v>
      </c>
    </row>
    <row r="1963" spans="1:9" x14ac:dyDescent="0.25">
      <c r="A1963" s="174">
        <f>--ISNUMBER(IFERROR(SEARCH('Project Costing'!#REF!,Services!I1970,1),""))</f>
        <v>0</v>
      </c>
      <c r="B1963" s="174" t="str">
        <f>IF(A1963=1,COUNTIF($A$8:A1963,1),"")</f>
        <v/>
      </c>
      <c r="C1963" s="174"/>
      <c r="D1963" s="157">
        <f>IFERROR($C$8:INDEX($C$8:$C$3000,COUNTIF($C$8:$C$3000,"?*")),"")</f>
        <v>0</v>
      </c>
      <c r="E1963" s="174"/>
      <c r="F1963" s="174">
        <f>--ISNUMBER(IFERROR(SEARCH('Project Costing'!#REF!,Services!I1970,1),""))</f>
        <v>0</v>
      </c>
      <c r="G1963" s="174" t="str">
        <f>IF(F1963=1,COUNTIF($F$8:F1963,1),"")</f>
        <v/>
      </c>
      <c r="H1963" s="174"/>
      <c r="I1963" s="157">
        <f>IFERROR($H$8:INDEX($H$8:$H$3000,COUNTIF($H$8:$H$3000,"?*")),"")</f>
        <v>0</v>
      </c>
    </row>
    <row r="1964" spans="1:9" x14ac:dyDescent="0.25">
      <c r="A1964" s="174">
        <f>--ISNUMBER(IFERROR(SEARCH('Project Costing'!#REF!,Services!I1971,1),""))</f>
        <v>0</v>
      </c>
      <c r="B1964" s="174" t="str">
        <f>IF(A1964=1,COUNTIF($A$8:A1964,1),"")</f>
        <v/>
      </c>
      <c r="C1964" s="174"/>
      <c r="D1964" s="157">
        <f>IFERROR($C$8:INDEX($C$8:$C$3000,COUNTIF($C$8:$C$3000,"?*")),"")</f>
        <v>0</v>
      </c>
      <c r="E1964" s="174"/>
      <c r="F1964" s="174">
        <f>--ISNUMBER(IFERROR(SEARCH('Project Costing'!#REF!,Services!I1971,1),""))</f>
        <v>0</v>
      </c>
      <c r="G1964" s="174" t="str">
        <f>IF(F1964=1,COUNTIF($F$8:F1964,1),"")</f>
        <v/>
      </c>
      <c r="H1964" s="174"/>
      <c r="I1964" s="157">
        <f>IFERROR($H$8:INDEX($H$8:$H$3000,COUNTIF($H$8:$H$3000,"?*")),"")</f>
        <v>0</v>
      </c>
    </row>
    <row r="1965" spans="1:9" x14ac:dyDescent="0.25">
      <c r="A1965" s="174">
        <f>--ISNUMBER(IFERROR(SEARCH('Project Costing'!#REF!,Services!I1972,1),""))</f>
        <v>0</v>
      </c>
      <c r="B1965" s="174" t="str">
        <f>IF(A1965=1,COUNTIF($A$8:A1965,1),"")</f>
        <v/>
      </c>
      <c r="C1965" s="174"/>
      <c r="D1965" s="157">
        <f>IFERROR($C$8:INDEX($C$8:$C$3000,COUNTIF($C$8:$C$3000,"?*")),"")</f>
        <v>0</v>
      </c>
      <c r="E1965" s="174"/>
      <c r="F1965" s="174">
        <f>--ISNUMBER(IFERROR(SEARCH('Project Costing'!#REF!,Services!I1972,1),""))</f>
        <v>0</v>
      </c>
      <c r="G1965" s="174" t="str">
        <f>IF(F1965=1,COUNTIF($F$8:F1965,1),"")</f>
        <v/>
      </c>
      <c r="H1965" s="174"/>
      <c r="I1965" s="157">
        <f>IFERROR($H$8:INDEX($H$8:$H$3000,COUNTIF($H$8:$H$3000,"?*")),"")</f>
        <v>0</v>
      </c>
    </row>
    <row r="1966" spans="1:9" x14ac:dyDescent="0.25">
      <c r="A1966" s="174">
        <f>--ISNUMBER(IFERROR(SEARCH('Project Costing'!#REF!,Services!I1973,1),""))</f>
        <v>0</v>
      </c>
      <c r="B1966" s="174" t="str">
        <f>IF(A1966=1,COUNTIF($A$8:A1966,1),"")</f>
        <v/>
      </c>
      <c r="C1966" s="174"/>
      <c r="D1966" s="157">
        <f>IFERROR($C$8:INDEX($C$8:$C$3000,COUNTIF($C$8:$C$3000,"?*")),"")</f>
        <v>0</v>
      </c>
      <c r="E1966" s="174"/>
      <c r="F1966" s="174">
        <f>--ISNUMBER(IFERROR(SEARCH('Project Costing'!#REF!,Services!I1973,1),""))</f>
        <v>0</v>
      </c>
      <c r="G1966" s="174" t="str">
        <f>IF(F1966=1,COUNTIF($F$8:F1966,1),"")</f>
        <v/>
      </c>
      <c r="H1966" s="174"/>
      <c r="I1966" s="157">
        <f>IFERROR($H$8:INDEX($H$8:$H$3000,COUNTIF($H$8:$H$3000,"?*")),"")</f>
        <v>0</v>
      </c>
    </row>
    <row r="1967" spans="1:9" x14ac:dyDescent="0.25">
      <c r="A1967" s="174">
        <f>--ISNUMBER(IFERROR(SEARCH('Project Costing'!#REF!,Services!I1974,1),""))</f>
        <v>0</v>
      </c>
      <c r="B1967" s="174" t="str">
        <f>IF(A1967=1,COUNTIF($A$8:A1967,1),"")</f>
        <v/>
      </c>
      <c r="C1967" s="174"/>
      <c r="D1967" s="157">
        <f>IFERROR($C$8:INDEX($C$8:$C$3000,COUNTIF($C$8:$C$3000,"?*")),"")</f>
        <v>0</v>
      </c>
      <c r="E1967" s="174"/>
      <c r="F1967" s="174">
        <f>--ISNUMBER(IFERROR(SEARCH('Project Costing'!#REF!,Services!I1974,1),""))</f>
        <v>0</v>
      </c>
      <c r="G1967" s="174" t="str">
        <f>IF(F1967=1,COUNTIF($F$8:F1967,1),"")</f>
        <v/>
      </c>
      <c r="H1967" s="174"/>
      <c r="I1967" s="157">
        <f>IFERROR($H$8:INDEX($H$8:$H$3000,COUNTIF($H$8:$H$3000,"?*")),"")</f>
        <v>0</v>
      </c>
    </row>
    <row r="1968" spans="1:9" x14ac:dyDescent="0.25">
      <c r="A1968" s="174">
        <f>--ISNUMBER(IFERROR(SEARCH('Project Costing'!#REF!,Services!I1975,1),""))</f>
        <v>0</v>
      </c>
      <c r="B1968" s="174" t="str">
        <f>IF(A1968=1,COUNTIF($A$8:A1968,1),"")</f>
        <v/>
      </c>
      <c r="C1968" s="174"/>
      <c r="D1968" s="157">
        <f>IFERROR($C$8:INDEX($C$8:$C$3000,COUNTIF($C$8:$C$3000,"?*")),"")</f>
        <v>0</v>
      </c>
      <c r="E1968" s="174"/>
      <c r="F1968" s="174">
        <f>--ISNUMBER(IFERROR(SEARCH('Project Costing'!#REF!,Services!I1975,1),""))</f>
        <v>0</v>
      </c>
      <c r="G1968" s="174" t="str">
        <f>IF(F1968=1,COUNTIF($F$8:F1968,1),"")</f>
        <v/>
      </c>
      <c r="H1968" s="174"/>
      <c r="I1968" s="157">
        <f>IFERROR($H$8:INDEX($H$8:$H$3000,COUNTIF($H$8:$H$3000,"?*")),"")</f>
        <v>0</v>
      </c>
    </row>
    <row r="1969" spans="1:9" x14ac:dyDescent="0.25">
      <c r="A1969" s="174">
        <f>--ISNUMBER(IFERROR(SEARCH('Project Costing'!#REF!,Services!I1976,1),""))</f>
        <v>0</v>
      </c>
      <c r="B1969" s="174" t="str">
        <f>IF(A1969=1,COUNTIF($A$8:A1969,1),"")</f>
        <v/>
      </c>
      <c r="C1969" s="174"/>
      <c r="D1969" s="157">
        <f>IFERROR($C$8:INDEX($C$8:$C$3000,COUNTIF($C$8:$C$3000,"?*")),"")</f>
        <v>0</v>
      </c>
      <c r="E1969" s="174"/>
      <c r="F1969" s="174">
        <f>--ISNUMBER(IFERROR(SEARCH('Project Costing'!#REF!,Services!I1976,1),""))</f>
        <v>0</v>
      </c>
      <c r="G1969" s="174" t="str">
        <f>IF(F1969=1,COUNTIF($F$8:F1969,1),"")</f>
        <v/>
      </c>
      <c r="H1969" s="174"/>
      <c r="I1969" s="157">
        <f>IFERROR($H$8:INDEX($H$8:$H$3000,COUNTIF($H$8:$H$3000,"?*")),"")</f>
        <v>0</v>
      </c>
    </row>
    <row r="1970" spans="1:9" x14ac:dyDescent="0.25">
      <c r="A1970" s="174">
        <f>--ISNUMBER(IFERROR(SEARCH('Project Costing'!#REF!,Services!I1977,1),""))</f>
        <v>0</v>
      </c>
      <c r="B1970" s="174" t="str">
        <f>IF(A1970=1,COUNTIF($A$8:A1970,1),"")</f>
        <v/>
      </c>
      <c r="C1970" s="174"/>
      <c r="D1970" s="157">
        <f>IFERROR($C$8:INDEX($C$8:$C$3000,COUNTIF($C$8:$C$3000,"?*")),"")</f>
        <v>0</v>
      </c>
      <c r="E1970" s="174"/>
      <c r="F1970" s="174">
        <f>--ISNUMBER(IFERROR(SEARCH('Project Costing'!#REF!,Services!I1977,1),""))</f>
        <v>0</v>
      </c>
      <c r="G1970" s="174" t="str">
        <f>IF(F1970=1,COUNTIF($F$8:F1970,1),"")</f>
        <v/>
      </c>
      <c r="H1970" s="174"/>
      <c r="I1970" s="157">
        <f>IFERROR($H$8:INDEX($H$8:$H$3000,COUNTIF($H$8:$H$3000,"?*")),"")</f>
        <v>0</v>
      </c>
    </row>
    <row r="1971" spans="1:9" x14ac:dyDescent="0.25">
      <c r="A1971" s="174">
        <f>--ISNUMBER(IFERROR(SEARCH('Project Costing'!#REF!,Services!I1978,1),""))</f>
        <v>0</v>
      </c>
      <c r="B1971" s="174" t="str">
        <f>IF(A1971=1,COUNTIF($A$8:A1971,1),"")</f>
        <v/>
      </c>
      <c r="C1971" s="174"/>
      <c r="D1971" s="157">
        <f>IFERROR($C$8:INDEX($C$8:$C$3000,COUNTIF($C$8:$C$3000,"?*")),"")</f>
        <v>0</v>
      </c>
      <c r="E1971" s="174"/>
      <c r="F1971" s="174">
        <f>--ISNUMBER(IFERROR(SEARCH('Project Costing'!#REF!,Services!I1978,1),""))</f>
        <v>0</v>
      </c>
      <c r="G1971" s="174" t="str">
        <f>IF(F1971=1,COUNTIF($F$8:F1971,1),"")</f>
        <v/>
      </c>
      <c r="H1971" s="174"/>
      <c r="I1971" s="157">
        <f>IFERROR($H$8:INDEX($H$8:$H$3000,COUNTIF($H$8:$H$3000,"?*")),"")</f>
        <v>0</v>
      </c>
    </row>
    <row r="1972" spans="1:9" x14ac:dyDescent="0.25">
      <c r="A1972" s="174">
        <f>--ISNUMBER(IFERROR(SEARCH('Project Costing'!#REF!,Services!I1979,1),""))</f>
        <v>0</v>
      </c>
      <c r="B1972" s="174" t="str">
        <f>IF(A1972=1,COUNTIF($A$8:A1972,1),"")</f>
        <v/>
      </c>
      <c r="C1972" s="174"/>
      <c r="D1972" s="157">
        <f>IFERROR($C$8:INDEX($C$8:$C$3000,COUNTIF($C$8:$C$3000,"?*")),"")</f>
        <v>0</v>
      </c>
      <c r="E1972" s="174"/>
      <c r="F1972" s="174">
        <f>--ISNUMBER(IFERROR(SEARCH('Project Costing'!#REF!,Services!I1979,1),""))</f>
        <v>0</v>
      </c>
      <c r="G1972" s="174" t="str">
        <f>IF(F1972=1,COUNTIF($F$8:F1972,1),"")</f>
        <v/>
      </c>
      <c r="H1972" s="174"/>
      <c r="I1972" s="157">
        <f>IFERROR($H$8:INDEX($H$8:$H$3000,COUNTIF($H$8:$H$3000,"?*")),"")</f>
        <v>0</v>
      </c>
    </row>
    <row r="1973" spans="1:9" x14ac:dyDescent="0.25">
      <c r="A1973" s="174">
        <f>--ISNUMBER(IFERROR(SEARCH('Project Costing'!#REF!,Services!I1980,1),""))</f>
        <v>0</v>
      </c>
      <c r="B1973" s="174" t="str">
        <f>IF(A1973=1,COUNTIF($A$8:A1973,1),"")</f>
        <v/>
      </c>
      <c r="C1973" s="174"/>
      <c r="D1973" s="157">
        <f>IFERROR($C$8:INDEX($C$8:$C$3000,COUNTIF($C$8:$C$3000,"?*")),"")</f>
        <v>0</v>
      </c>
      <c r="E1973" s="174"/>
      <c r="F1973" s="174">
        <f>--ISNUMBER(IFERROR(SEARCH('Project Costing'!#REF!,Services!I1980,1),""))</f>
        <v>0</v>
      </c>
      <c r="G1973" s="174" t="str">
        <f>IF(F1973=1,COUNTIF($F$8:F1973,1),"")</f>
        <v/>
      </c>
      <c r="H1973" s="174"/>
      <c r="I1973" s="157">
        <f>IFERROR($H$8:INDEX($H$8:$H$3000,COUNTIF($H$8:$H$3000,"?*")),"")</f>
        <v>0</v>
      </c>
    </row>
    <row r="1974" spans="1:9" x14ac:dyDescent="0.25">
      <c r="A1974" s="174">
        <f>--ISNUMBER(IFERROR(SEARCH('Project Costing'!#REF!,Services!I1981,1),""))</f>
        <v>0</v>
      </c>
      <c r="B1974" s="174" t="str">
        <f>IF(A1974=1,COUNTIF($A$8:A1974,1),"")</f>
        <v/>
      </c>
      <c r="C1974" s="174"/>
      <c r="D1974" s="157">
        <f>IFERROR($C$8:INDEX($C$8:$C$3000,COUNTIF($C$8:$C$3000,"?*")),"")</f>
        <v>0</v>
      </c>
      <c r="E1974" s="174"/>
      <c r="F1974" s="174">
        <f>--ISNUMBER(IFERROR(SEARCH('Project Costing'!#REF!,Services!I1981,1),""))</f>
        <v>0</v>
      </c>
      <c r="G1974" s="174" t="str">
        <f>IF(F1974=1,COUNTIF($F$8:F1974,1),"")</f>
        <v/>
      </c>
      <c r="H1974" s="174"/>
      <c r="I1974" s="157">
        <f>IFERROR($H$8:INDEX($H$8:$H$3000,COUNTIF($H$8:$H$3000,"?*")),"")</f>
        <v>0</v>
      </c>
    </row>
    <row r="1975" spans="1:9" x14ac:dyDescent="0.25">
      <c r="A1975" s="174">
        <f>--ISNUMBER(IFERROR(SEARCH('Project Costing'!#REF!,Services!I1982,1),""))</f>
        <v>0</v>
      </c>
      <c r="B1975" s="174" t="str">
        <f>IF(A1975=1,COUNTIF($A$8:A1975,1),"")</f>
        <v/>
      </c>
      <c r="C1975" s="174"/>
      <c r="D1975" s="157">
        <f>IFERROR($C$8:INDEX($C$8:$C$3000,COUNTIF($C$8:$C$3000,"?*")),"")</f>
        <v>0</v>
      </c>
      <c r="E1975" s="174"/>
      <c r="F1975" s="174">
        <f>--ISNUMBER(IFERROR(SEARCH('Project Costing'!#REF!,Services!I1982,1),""))</f>
        <v>0</v>
      </c>
      <c r="G1975" s="174" t="str">
        <f>IF(F1975=1,COUNTIF($F$8:F1975,1),"")</f>
        <v/>
      </c>
      <c r="H1975" s="174"/>
      <c r="I1975" s="157">
        <f>IFERROR($H$8:INDEX($H$8:$H$3000,COUNTIF($H$8:$H$3000,"?*")),"")</f>
        <v>0</v>
      </c>
    </row>
    <row r="1976" spans="1:9" x14ac:dyDescent="0.25">
      <c r="A1976" s="174">
        <f>--ISNUMBER(IFERROR(SEARCH('Project Costing'!#REF!,Services!I1983,1),""))</f>
        <v>0</v>
      </c>
      <c r="B1976" s="174" t="str">
        <f>IF(A1976=1,COUNTIF($A$8:A1976,1),"")</f>
        <v/>
      </c>
      <c r="C1976" s="174"/>
      <c r="D1976" s="157">
        <f>IFERROR($C$8:INDEX($C$8:$C$3000,COUNTIF($C$8:$C$3000,"?*")),"")</f>
        <v>0</v>
      </c>
      <c r="E1976" s="174"/>
      <c r="F1976" s="174">
        <f>--ISNUMBER(IFERROR(SEARCH('Project Costing'!#REF!,Services!I1983,1),""))</f>
        <v>0</v>
      </c>
      <c r="G1976" s="174" t="str">
        <f>IF(F1976=1,COUNTIF($F$8:F1976,1),"")</f>
        <v/>
      </c>
      <c r="H1976" s="174"/>
      <c r="I1976" s="157">
        <f>IFERROR($H$8:INDEX($H$8:$H$3000,COUNTIF($H$8:$H$3000,"?*")),"")</f>
        <v>0</v>
      </c>
    </row>
    <row r="1977" spans="1:9" x14ac:dyDescent="0.25">
      <c r="A1977" s="174">
        <f>--ISNUMBER(IFERROR(SEARCH('Project Costing'!#REF!,Services!I1984,1),""))</f>
        <v>0</v>
      </c>
      <c r="B1977" s="174" t="str">
        <f>IF(A1977=1,COUNTIF($A$8:A1977,1),"")</f>
        <v/>
      </c>
      <c r="C1977" s="174"/>
      <c r="D1977" s="157">
        <f>IFERROR($C$8:INDEX($C$8:$C$3000,COUNTIF($C$8:$C$3000,"?*")),"")</f>
        <v>0</v>
      </c>
      <c r="E1977" s="174"/>
      <c r="F1977" s="174">
        <f>--ISNUMBER(IFERROR(SEARCH('Project Costing'!#REF!,Services!I1984,1),""))</f>
        <v>0</v>
      </c>
      <c r="G1977" s="174" t="str">
        <f>IF(F1977=1,COUNTIF($F$8:F1977,1),"")</f>
        <v/>
      </c>
      <c r="H1977" s="174"/>
      <c r="I1977" s="157">
        <f>IFERROR($H$8:INDEX($H$8:$H$3000,COUNTIF($H$8:$H$3000,"?*")),"")</f>
        <v>0</v>
      </c>
    </row>
    <row r="1978" spans="1:9" x14ac:dyDescent="0.25">
      <c r="A1978" s="174">
        <f>--ISNUMBER(IFERROR(SEARCH('Project Costing'!#REF!,Services!I1985,1),""))</f>
        <v>0</v>
      </c>
      <c r="B1978" s="174" t="str">
        <f>IF(A1978=1,COUNTIF($A$8:A1978,1),"")</f>
        <v/>
      </c>
      <c r="C1978" s="174"/>
      <c r="D1978" s="157">
        <f>IFERROR($C$8:INDEX($C$8:$C$3000,COUNTIF($C$8:$C$3000,"?*")),"")</f>
        <v>0</v>
      </c>
      <c r="E1978" s="174"/>
      <c r="F1978" s="174">
        <f>--ISNUMBER(IFERROR(SEARCH('Project Costing'!#REF!,Services!I1985,1),""))</f>
        <v>0</v>
      </c>
      <c r="G1978" s="174" t="str">
        <f>IF(F1978=1,COUNTIF($F$8:F1978,1),"")</f>
        <v/>
      </c>
      <c r="H1978" s="174"/>
      <c r="I1978" s="157">
        <f>IFERROR($H$8:INDEX($H$8:$H$3000,COUNTIF($H$8:$H$3000,"?*")),"")</f>
        <v>0</v>
      </c>
    </row>
    <row r="1979" spans="1:9" x14ac:dyDescent="0.25">
      <c r="A1979" s="174">
        <f>--ISNUMBER(IFERROR(SEARCH('Project Costing'!#REF!,Services!I1986,1),""))</f>
        <v>0</v>
      </c>
      <c r="B1979" s="174" t="str">
        <f>IF(A1979=1,COUNTIF($A$8:A1979,1),"")</f>
        <v/>
      </c>
      <c r="C1979" s="174"/>
      <c r="D1979" s="157">
        <f>IFERROR($C$8:INDEX($C$8:$C$3000,COUNTIF($C$8:$C$3000,"?*")),"")</f>
        <v>0</v>
      </c>
      <c r="E1979" s="174"/>
      <c r="F1979" s="174">
        <f>--ISNUMBER(IFERROR(SEARCH('Project Costing'!#REF!,Services!I1986,1),""))</f>
        <v>0</v>
      </c>
      <c r="G1979" s="174" t="str">
        <f>IF(F1979=1,COUNTIF($F$8:F1979,1),"")</f>
        <v/>
      </c>
      <c r="H1979" s="174"/>
      <c r="I1979" s="157">
        <f>IFERROR($H$8:INDEX($H$8:$H$3000,COUNTIF($H$8:$H$3000,"?*")),"")</f>
        <v>0</v>
      </c>
    </row>
    <row r="1980" spans="1:9" x14ac:dyDescent="0.25">
      <c r="A1980" s="174">
        <f>--ISNUMBER(IFERROR(SEARCH('Project Costing'!#REF!,Services!I1987,1),""))</f>
        <v>0</v>
      </c>
      <c r="B1980" s="174" t="str">
        <f>IF(A1980=1,COUNTIF($A$8:A1980,1),"")</f>
        <v/>
      </c>
      <c r="C1980" s="174"/>
      <c r="D1980" s="157">
        <f>IFERROR($C$8:INDEX($C$8:$C$3000,COUNTIF($C$8:$C$3000,"?*")),"")</f>
        <v>0</v>
      </c>
      <c r="E1980" s="174"/>
      <c r="F1980" s="174">
        <f>--ISNUMBER(IFERROR(SEARCH('Project Costing'!#REF!,Services!I1987,1),""))</f>
        <v>0</v>
      </c>
      <c r="G1980" s="174" t="str">
        <f>IF(F1980=1,COUNTIF($F$8:F1980,1),"")</f>
        <v/>
      </c>
      <c r="H1980" s="174"/>
      <c r="I1980" s="157">
        <f>IFERROR($H$8:INDEX($H$8:$H$3000,COUNTIF($H$8:$H$3000,"?*")),"")</f>
        <v>0</v>
      </c>
    </row>
    <row r="1981" spans="1:9" x14ac:dyDescent="0.25">
      <c r="A1981" s="174">
        <f>--ISNUMBER(IFERROR(SEARCH('Project Costing'!#REF!,Services!I1988,1),""))</f>
        <v>0</v>
      </c>
      <c r="B1981" s="174" t="str">
        <f>IF(A1981=1,COUNTIF($A$8:A1981,1),"")</f>
        <v/>
      </c>
      <c r="C1981" s="174"/>
      <c r="D1981" s="157">
        <f>IFERROR($C$8:INDEX($C$8:$C$3000,COUNTIF($C$8:$C$3000,"?*")),"")</f>
        <v>0</v>
      </c>
      <c r="E1981" s="174"/>
      <c r="F1981" s="174">
        <f>--ISNUMBER(IFERROR(SEARCH('Project Costing'!#REF!,Services!I1988,1),""))</f>
        <v>0</v>
      </c>
      <c r="G1981" s="174" t="str">
        <f>IF(F1981=1,COUNTIF($F$8:F1981,1),"")</f>
        <v/>
      </c>
      <c r="H1981" s="174"/>
      <c r="I1981" s="157">
        <f>IFERROR($H$8:INDEX($H$8:$H$3000,COUNTIF($H$8:$H$3000,"?*")),"")</f>
        <v>0</v>
      </c>
    </row>
    <row r="1982" spans="1:9" x14ac:dyDescent="0.25">
      <c r="A1982" s="174">
        <f>--ISNUMBER(IFERROR(SEARCH('Project Costing'!#REF!,Services!I1989,1),""))</f>
        <v>0</v>
      </c>
      <c r="B1982" s="174" t="str">
        <f>IF(A1982=1,COUNTIF($A$8:A1982,1),"")</f>
        <v/>
      </c>
      <c r="C1982" s="174"/>
      <c r="D1982" s="157">
        <f>IFERROR($C$8:INDEX($C$8:$C$3000,COUNTIF($C$8:$C$3000,"?*")),"")</f>
        <v>0</v>
      </c>
      <c r="E1982" s="174"/>
      <c r="F1982" s="174">
        <f>--ISNUMBER(IFERROR(SEARCH('Project Costing'!#REF!,Services!I1989,1),""))</f>
        <v>0</v>
      </c>
      <c r="G1982" s="174" t="str">
        <f>IF(F1982=1,COUNTIF($F$8:F1982,1),"")</f>
        <v/>
      </c>
      <c r="H1982" s="174"/>
      <c r="I1982" s="157">
        <f>IFERROR($H$8:INDEX($H$8:$H$3000,COUNTIF($H$8:$H$3000,"?*")),"")</f>
        <v>0</v>
      </c>
    </row>
    <row r="1983" spans="1:9" x14ac:dyDescent="0.25">
      <c r="A1983" s="174">
        <f>--ISNUMBER(IFERROR(SEARCH('Project Costing'!#REF!,Services!I1990,1),""))</f>
        <v>0</v>
      </c>
      <c r="B1983" s="174" t="str">
        <f>IF(A1983=1,COUNTIF($A$8:A1983,1),"")</f>
        <v/>
      </c>
      <c r="C1983" s="174"/>
      <c r="D1983" s="157">
        <f>IFERROR($C$8:INDEX($C$8:$C$3000,COUNTIF($C$8:$C$3000,"?*")),"")</f>
        <v>0</v>
      </c>
      <c r="E1983" s="174"/>
      <c r="F1983" s="174">
        <f>--ISNUMBER(IFERROR(SEARCH('Project Costing'!#REF!,Services!I1990,1),""))</f>
        <v>0</v>
      </c>
      <c r="G1983" s="174" t="str">
        <f>IF(F1983=1,COUNTIF($F$8:F1983,1),"")</f>
        <v/>
      </c>
      <c r="H1983" s="174"/>
      <c r="I1983" s="157">
        <f>IFERROR($H$8:INDEX($H$8:$H$3000,COUNTIF($H$8:$H$3000,"?*")),"")</f>
        <v>0</v>
      </c>
    </row>
    <row r="1984" spans="1:9" x14ac:dyDescent="0.25">
      <c r="A1984" s="174">
        <f>--ISNUMBER(IFERROR(SEARCH('Project Costing'!#REF!,Services!I1991,1),""))</f>
        <v>0</v>
      </c>
      <c r="B1984" s="174" t="str">
        <f>IF(A1984=1,COUNTIF($A$8:A1984,1),"")</f>
        <v/>
      </c>
      <c r="C1984" s="174"/>
      <c r="D1984" s="157">
        <f>IFERROR($C$8:INDEX($C$8:$C$3000,COUNTIF($C$8:$C$3000,"?*")),"")</f>
        <v>0</v>
      </c>
      <c r="E1984" s="174"/>
      <c r="F1984" s="174">
        <f>--ISNUMBER(IFERROR(SEARCH('Project Costing'!#REF!,Services!I1991,1),""))</f>
        <v>0</v>
      </c>
      <c r="G1984" s="174" t="str">
        <f>IF(F1984=1,COUNTIF($F$8:F1984,1),"")</f>
        <v/>
      </c>
      <c r="H1984" s="174"/>
      <c r="I1984" s="157">
        <f>IFERROR($H$8:INDEX($H$8:$H$3000,COUNTIF($H$8:$H$3000,"?*")),"")</f>
        <v>0</v>
      </c>
    </row>
    <row r="1985" spans="1:9" x14ac:dyDescent="0.25">
      <c r="A1985" s="174">
        <f>--ISNUMBER(IFERROR(SEARCH('Project Costing'!#REF!,Services!I1992,1),""))</f>
        <v>0</v>
      </c>
      <c r="B1985" s="174" t="str">
        <f>IF(A1985=1,COUNTIF($A$8:A1985,1),"")</f>
        <v/>
      </c>
      <c r="C1985" s="174"/>
      <c r="D1985" s="157">
        <f>IFERROR($C$8:INDEX($C$8:$C$3000,COUNTIF($C$8:$C$3000,"?*")),"")</f>
        <v>0</v>
      </c>
      <c r="E1985" s="174"/>
      <c r="F1985" s="174">
        <f>--ISNUMBER(IFERROR(SEARCH('Project Costing'!#REF!,Services!I1992,1),""))</f>
        <v>0</v>
      </c>
      <c r="G1985" s="174" t="str">
        <f>IF(F1985=1,COUNTIF($F$8:F1985,1),"")</f>
        <v/>
      </c>
      <c r="H1985" s="174"/>
      <c r="I1985" s="157">
        <f>IFERROR($H$8:INDEX($H$8:$H$3000,COUNTIF($H$8:$H$3000,"?*")),"")</f>
        <v>0</v>
      </c>
    </row>
    <row r="1986" spans="1:9" x14ac:dyDescent="0.25">
      <c r="A1986" s="174">
        <f>--ISNUMBER(IFERROR(SEARCH('Project Costing'!#REF!,Services!I1993,1),""))</f>
        <v>0</v>
      </c>
      <c r="B1986" s="174" t="str">
        <f>IF(A1986=1,COUNTIF($A$8:A1986,1),"")</f>
        <v/>
      </c>
      <c r="C1986" s="174"/>
      <c r="D1986" s="157">
        <f>IFERROR($C$8:INDEX($C$8:$C$3000,COUNTIF($C$8:$C$3000,"?*")),"")</f>
        <v>0</v>
      </c>
      <c r="E1986" s="174"/>
      <c r="F1986" s="174">
        <f>--ISNUMBER(IFERROR(SEARCH('Project Costing'!#REF!,Services!I1993,1),""))</f>
        <v>0</v>
      </c>
      <c r="G1986" s="174" t="str">
        <f>IF(F1986=1,COUNTIF($F$8:F1986,1),"")</f>
        <v/>
      </c>
      <c r="H1986" s="174"/>
      <c r="I1986" s="157">
        <f>IFERROR($H$8:INDEX($H$8:$H$3000,COUNTIF($H$8:$H$3000,"?*")),"")</f>
        <v>0</v>
      </c>
    </row>
    <row r="1987" spans="1:9" x14ac:dyDescent="0.25">
      <c r="A1987" s="174">
        <f>--ISNUMBER(IFERROR(SEARCH('Project Costing'!#REF!,Services!I1994,1),""))</f>
        <v>0</v>
      </c>
      <c r="B1987" s="174" t="str">
        <f>IF(A1987=1,COUNTIF($A$8:A1987,1),"")</f>
        <v/>
      </c>
      <c r="C1987" s="174"/>
      <c r="D1987" s="157">
        <f>IFERROR($C$8:INDEX($C$8:$C$3000,COUNTIF($C$8:$C$3000,"?*")),"")</f>
        <v>0</v>
      </c>
      <c r="E1987" s="174"/>
      <c r="F1987" s="174">
        <f>--ISNUMBER(IFERROR(SEARCH('Project Costing'!#REF!,Services!I1994,1),""))</f>
        <v>0</v>
      </c>
      <c r="G1987" s="174" t="str">
        <f>IF(F1987=1,COUNTIF($F$8:F1987,1),"")</f>
        <v/>
      </c>
      <c r="H1987" s="174"/>
      <c r="I1987" s="157">
        <f>IFERROR($H$8:INDEX($H$8:$H$3000,COUNTIF($H$8:$H$3000,"?*")),"")</f>
        <v>0</v>
      </c>
    </row>
    <row r="1988" spans="1:9" x14ac:dyDescent="0.25">
      <c r="A1988" s="174">
        <f>--ISNUMBER(IFERROR(SEARCH('Project Costing'!#REF!,Services!I1995,1),""))</f>
        <v>0</v>
      </c>
      <c r="B1988" s="174" t="str">
        <f>IF(A1988=1,COUNTIF($A$8:A1988,1),"")</f>
        <v/>
      </c>
      <c r="C1988" s="174"/>
      <c r="D1988" s="157">
        <f>IFERROR($C$8:INDEX($C$8:$C$3000,COUNTIF($C$8:$C$3000,"?*")),"")</f>
        <v>0</v>
      </c>
      <c r="E1988" s="174"/>
      <c r="F1988" s="174">
        <f>--ISNUMBER(IFERROR(SEARCH('Project Costing'!#REF!,Services!I1995,1),""))</f>
        <v>0</v>
      </c>
      <c r="G1988" s="174" t="str">
        <f>IF(F1988=1,COUNTIF($F$8:F1988,1),"")</f>
        <v/>
      </c>
      <c r="H1988" s="174"/>
      <c r="I1988" s="157">
        <f>IFERROR($H$8:INDEX($H$8:$H$3000,COUNTIF($H$8:$H$3000,"?*")),"")</f>
        <v>0</v>
      </c>
    </row>
    <row r="1989" spans="1:9" x14ac:dyDescent="0.25">
      <c r="A1989" s="174">
        <f>--ISNUMBER(IFERROR(SEARCH('Project Costing'!#REF!,Services!I1996,1),""))</f>
        <v>0</v>
      </c>
      <c r="B1989" s="174" t="str">
        <f>IF(A1989=1,COUNTIF($A$8:A1989,1),"")</f>
        <v/>
      </c>
      <c r="C1989" s="174"/>
      <c r="D1989" s="157">
        <f>IFERROR($C$8:INDEX($C$8:$C$3000,COUNTIF($C$8:$C$3000,"?*")),"")</f>
        <v>0</v>
      </c>
      <c r="E1989" s="174"/>
      <c r="F1989" s="174">
        <f>--ISNUMBER(IFERROR(SEARCH('Project Costing'!#REF!,Services!I1996,1),""))</f>
        <v>0</v>
      </c>
      <c r="G1989" s="174" t="str">
        <f>IF(F1989=1,COUNTIF($F$8:F1989,1),"")</f>
        <v/>
      </c>
      <c r="H1989" s="174"/>
      <c r="I1989" s="157">
        <f>IFERROR($H$8:INDEX($H$8:$H$3000,COUNTIF($H$8:$H$3000,"?*")),"")</f>
        <v>0</v>
      </c>
    </row>
    <row r="1990" spans="1:9" x14ac:dyDescent="0.25">
      <c r="A1990" s="174">
        <f>--ISNUMBER(IFERROR(SEARCH('Project Costing'!#REF!,Services!I1997,1),""))</f>
        <v>0</v>
      </c>
      <c r="B1990" s="174" t="str">
        <f>IF(A1990=1,COUNTIF($A$8:A1990,1),"")</f>
        <v/>
      </c>
      <c r="C1990" s="174"/>
      <c r="D1990" s="157">
        <f>IFERROR($C$8:INDEX($C$8:$C$3000,COUNTIF($C$8:$C$3000,"?*")),"")</f>
        <v>0</v>
      </c>
      <c r="E1990" s="174"/>
      <c r="F1990" s="174">
        <f>--ISNUMBER(IFERROR(SEARCH('Project Costing'!#REF!,Services!I1997,1),""))</f>
        <v>0</v>
      </c>
      <c r="G1990" s="174" t="str">
        <f>IF(F1990=1,COUNTIF($F$8:F1990,1),"")</f>
        <v/>
      </c>
      <c r="H1990" s="174"/>
      <c r="I1990" s="157">
        <f>IFERROR($H$8:INDEX($H$8:$H$3000,COUNTIF($H$8:$H$3000,"?*")),"")</f>
        <v>0</v>
      </c>
    </row>
    <row r="1991" spans="1:9" x14ac:dyDescent="0.25">
      <c r="A1991" s="174">
        <f>--ISNUMBER(IFERROR(SEARCH('Project Costing'!#REF!,Services!I1998,1),""))</f>
        <v>0</v>
      </c>
      <c r="B1991" s="174" t="str">
        <f>IF(A1991=1,COUNTIF($A$8:A1991,1),"")</f>
        <v/>
      </c>
      <c r="C1991" s="174"/>
      <c r="D1991" s="157">
        <f>IFERROR($C$8:INDEX($C$8:$C$3000,COUNTIF($C$8:$C$3000,"?*")),"")</f>
        <v>0</v>
      </c>
      <c r="E1991" s="174"/>
      <c r="F1991" s="174">
        <f>--ISNUMBER(IFERROR(SEARCH('Project Costing'!#REF!,Services!I1998,1),""))</f>
        <v>0</v>
      </c>
      <c r="G1991" s="174" t="str">
        <f>IF(F1991=1,COUNTIF($F$8:F1991,1),"")</f>
        <v/>
      </c>
      <c r="H1991" s="174"/>
      <c r="I1991" s="157">
        <f>IFERROR($H$8:INDEX($H$8:$H$3000,COUNTIF($H$8:$H$3000,"?*")),"")</f>
        <v>0</v>
      </c>
    </row>
    <row r="1992" spans="1:9" x14ac:dyDescent="0.25">
      <c r="A1992" s="174">
        <f>--ISNUMBER(IFERROR(SEARCH('Project Costing'!#REF!,Services!I1999,1),""))</f>
        <v>0</v>
      </c>
      <c r="B1992" s="174" t="str">
        <f>IF(A1992=1,COUNTIF($A$8:A1992,1),"")</f>
        <v/>
      </c>
      <c r="C1992" s="174"/>
      <c r="D1992" s="157">
        <f>IFERROR($C$8:INDEX($C$8:$C$3000,COUNTIF($C$8:$C$3000,"?*")),"")</f>
        <v>0</v>
      </c>
      <c r="E1992" s="174"/>
      <c r="F1992" s="174">
        <f>--ISNUMBER(IFERROR(SEARCH('Project Costing'!#REF!,Services!I1999,1),""))</f>
        <v>0</v>
      </c>
      <c r="G1992" s="174" t="str">
        <f>IF(F1992=1,COUNTIF($F$8:F1992,1),"")</f>
        <v/>
      </c>
      <c r="H1992" s="174"/>
      <c r="I1992" s="157">
        <f>IFERROR($H$8:INDEX($H$8:$H$3000,COUNTIF($H$8:$H$3000,"?*")),"")</f>
        <v>0</v>
      </c>
    </row>
    <row r="1993" spans="1:9" x14ac:dyDescent="0.25">
      <c r="A1993" s="174">
        <f>--ISNUMBER(IFERROR(SEARCH('Project Costing'!#REF!,Services!I2000,1),""))</f>
        <v>0</v>
      </c>
      <c r="B1993" s="174" t="str">
        <f>IF(A1993=1,COUNTIF($A$8:A1993,1),"")</f>
        <v/>
      </c>
      <c r="C1993" s="174"/>
      <c r="D1993" s="157">
        <f>IFERROR($C$8:INDEX($C$8:$C$3000,COUNTIF($C$8:$C$3000,"?*")),"")</f>
        <v>0</v>
      </c>
      <c r="E1993" s="174"/>
      <c r="F1993" s="174">
        <f>--ISNUMBER(IFERROR(SEARCH('Project Costing'!#REF!,Services!I2000,1),""))</f>
        <v>0</v>
      </c>
      <c r="G1993" s="174" t="str">
        <f>IF(F1993=1,COUNTIF($F$8:F1993,1),"")</f>
        <v/>
      </c>
      <c r="H1993" s="174"/>
      <c r="I1993" s="157">
        <f>IFERROR($H$8:INDEX($H$8:$H$3000,COUNTIF($H$8:$H$3000,"?*")),"")</f>
        <v>0</v>
      </c>
    </row>
    <row r="1994" spans="1:9" x14ac:dyDescent="0.25">
      <c r="A1994" s="174">
        <f>--ISNUMBER(IFERROR(SEARCH('Project Costing'!#REF!,Services!I2001,1),""))</f>
        <v>0</v>
      </c>
      <c r="B1994" s="174" t="str">
        <f>IF(A1994=1,COUNTIF($A$8:A1994,1),"")</f>
        <v/>
      </c>
      <c r="C1994" s="174"/>
      <c r="D1994" s="157">
        <f>IFERROR($C$8:INDEX($C$8:$C$3000,COUNTIF($C$8:$C$3000,"?*")),"")</f>
        <v>0</v>
      </c>
      <c r="E1994" s="174"/>
      <c r="F1994" s="174">
        <f>--ISNUMBER(IFERROR(SEARCH('Project Costing'!#REF!,Services!I2001,1),""))</f>
        <v>0</v>
      </c>
      <c r="G1994" s="174" t="str">
        <f>IF(F1994=1,COUNTIF($F$8:F1994,1),"")</f>
        <v/>
      </c>
      <c r="H1994" s="174"/>
      <c r="I1994" s="157">
        <f>IFERROR($H$8:INDEX($H$8:$H$3000,COUNTIF($H$8:$H$3000,"?*")),"")</f>
        <v>0</v>
      </c>
    </row>
    <row r="1995" spans="1:9" x14ac:dyDescent="0.25">
      <c r="A1995" s="174">
        <f>--ISNUMBER(IFERROR(SEARCH('Project Costing'!#REF!,Services!I2002,1),""))</f>
        <v>0</v>
      </c>
      <c r="B1995" s="174" t="str">
        <f>IF(A1995=1,COUNTIF($A$8:A1995,1),"")</f>
        <v/>
      </c>
      <c r="C1995" s="174"/>
      <c r="D1995" s="157">
        <f>IFERROR($C$8:INDEX($C$8:$C$3000,COUNTIF($C$8:$C$3000,"?*")),"")</f>
        <v>0</v>
      </c>
      <c r="E1995" s="174"/>
      <c r="F1995" s="174">
        <f>--ISNUMBER(IFERROR(SEARCH('Project Costing'!#REF!,Services!I2002,1),""))</f>
        <v>0</v>
      </c>
      <c r="G1995" s="174" t="str">
        <f>IF(F1995=1,COUNTIF($F$8:F1995,1),"")</f>
        <v/>
      </c>
      <c r="H1995" s="174"/>
      <c r="I1995" s="157">
        <f>IFERROR($H$8:INDEX($H$8:$H$3000,COUNTIF($H$8:$H$3000,"?*")),"")</f>
        <v>0</v>
      </c>
    </row>
    <row r="1996" spans="1:9" x14ac:dyDescent="0.25">
      <c r="A1996" s="174">
        <f>--ISNUMBER(IFERROR(SEARCH('Project Costing'!#REF!,Services!I2003,1),""))</f>
        <v>0</v>
      </c>
      <c r="B1996" s="174" t="str">
        <f>IF(A1996=1,COUNTIF($A$8:A1996,1),"")</f>
        <v/>
      </c>
      <c r="C1996" s="174"/>
      <c r="D1996" s="157">
        <f>IFERROR($C$8:INDEX($C$8:$C$3000,COUNTIF($C$8:$C$3000,"?*")),"")</f>
        <v>0</v>
      </c>
      <c r="E1996" s="174"/>
      <c r="F1996" s="174">
        <f>--ISNUMBER(IFERROR(SEARCH('Project Costing'!#REF!,Services!I2003,1),""))</f>
        <v>0</v>
      </c>
      <c r="G1996" s="174" t="str">
        <f>IF(F1996=1,COUNTIF($F$8:F1996,1),"")</f>
        <v/>
      </c>
      <c r="H1996" s="174"/>
      <c r="I1996" s="157">
        <f>IFERROR($H$8:INDEX($H$8:$H$3000,COUNTIF($H$8:$H$3000,"?*")),"")</f>
        <v>0</v>
      </c>
    </row>
    <row r="1997" spans="1:9" x14ac:dyDescent="0.25">
      <c r="A1997" s="174">
        <f>--ISNUMBER(IFERROR(SEARCH('Project Costing'!#REF!,Services!I2004,1),""))</f>
        <v>0</v>
      </c>
      <c r="B1997" s="174" t="str">
        <f>IF(A1997=1,COUNTIF($A$8:A1997,1),"")</f>
        <v/>
      </c>
      <c r="C1997" s="174"/>
      <c r="D1997" s="157">
        <f>IFERROR($C$8:INDEX($C$8:$C$3000,COUNTIF($C$8:$C$3000,"?*")),"")</f>
        <v>0</v>
      </c>
      <c r="E1997" s="174"/>
      <c r="F1997" s="174">
        <f>--ISNUMBER(IFERROR(SEARCH('Project Costing'!#REF!,Services!I2004,1),""))</f>
        <v>0</v>
      </c>
      <c r="G1997" s="174" t="str">
        <f>IF(F1997=1,COUNTIF($F$8:F1997,1),"")</f>
        <v/>
      </c>
      <c r="H1997" s="174"/>
      <c r="I1997" s="157">
        <f>IFERROR($H$8:INDEX($H$8:$H$3000,COUNTIF($H$8:$H$3000,"?*")),"")</f>
        <v>0</v>
      </c>
    </row>
    <row r="1998" spans="1:9" x14ac:dyDescent="0.25">
      <c r="A1998" s="174">
        <f>--ISNUMBER(IFERROR(SEARCH('Project Costing'!#REF!,Services!I2005,1),""))</f>
        <v>0</v>
      </c>
      <c r="B1998" s="174" t="str">
        <f>IF(A1998=1,COUNTIF($A$8:A1998,1),"")</f>
        <v/>
      </c>
      <c r="C1998" s="174"/>
      <c r="D1998" s="157">
        <f>IFERROR($C$8:INDEX($C$8:$C$3000,COUNTIF($C$8:$C$3000,"?*")),"")</f>
        <v>0</v>
      </c>
      <c r="E1998" s="174"/>
      <c r="F1998" s="174">
        <f>--ISNUMBER(IFERROR(SEARCH('Project Costing'!#REF!,Services!I2005,1),""))</f>
        <v>0</v>
      </c>
      <c r="G1998" s="174" t="str">
        <f>IF(F1998=1,COUNTIF($F$8:F1998,1),"")</f>
        <v/>
      </c>
      <c r="H1998" s="174"/>
      <c r="I1998" s="157">
        <f>IFERROR($H$8:INDEX($H$8:$H$3000,COUNTIF($H$8:$H$3000,"?*")),"")</f>
        <v>0</v>
      </c>
    </row>
    <row r="1999" spans="1:9" x14ac:dyDescent="0.25">
      <c r="A1999" s="174">
        <f>--ISNUMBER(IFERROR(SEARCH('Project Costing'!#REF!,Services!I2006,1),""))</f>
        <v>0</v>
      </c>
      <c r="B1999" s="174" t="str">
        <f>IF(A1999=1,COUNTIF($A$8:A1999,1),"")</f>
        <v/>
      </c>
      <c r="C1999" s="174"/>
      <c r="D1999" s="157">
        <f>IFERROR($C$8:INDEX($C$8:$C$3000,COUNTIF($C$8:$C$3000,"?*")),"")</f>
        <v>0</v>
      </c>
      <c r="E1999" s="174"/>
      <c r="F1999" s="174">
        <f>--ISNUMBER(IFERROR(SEARCH('Project Costing'!#REF!,Services!I2006,1),""))</f>
        <v>0</v>
      </c>
      <c r="G1999" s="174" t="str">
        <f>IF(F1999=1,COUNTIF($F$8:F1999,1),"")</f>
        <v/>
      </c>
      <c r="H1999" s="174"/>
      <c r="I1999" s="157">
        <f>IFERROR($H$8:INDEX($H$8:$H$3000,COUNTIF($H$8:$H$3000,"?*")),"")</f>
        <v>0</v>
      </c>
    </row>
    <row r="2000" spans="1:9" x14ac:dyDescent="0.25">
      <c r="A2000" s="174">
        <f>--ISNUMBER(IFERROR(SEARCH('Project Costing'!#REF!,Services!I2007,1),""))</f>
        <v>0</v>
      </c>
      <c r="B2000" s="174" t="str">
        <f>IF(A2000=1,COUNTIF($A$8:A2000,1),"")</f>
        <v/>
      </c>
      <c r="C2000" s="174"/>
      <c r="D2000" s="157">
        <f>IFERROR($C$8:INDEX($C$8:$C$3000,COUNTIF($C$8:$C$3000,"?*")),"")</f>
        <v>0</v>
      </c>
      <c r="E2000" s="174"/>
      <c r="F2000" s="174">
        <f>--ISNUMBER(IFERROR(SEARCH('Project Costing'!#REF!,Services!I2007,1),""))</f>
        <v>0</v>
      </c>
      <c r="G2000" s="174" t="str">
        <f>IF(F2000=1,COUNTIF($F$8:F2000,1),"")</f>
        <v/>
      </c>
      <c r="H2000" s="174"/>
      <c r="I2000" s="157">
        <f>IFERROR($H$8:INDEX($H$8:$H$3000,COUNTIF($H$8:$H$3000,"?*")),"")</f>
        <v>0</v>
      </c>
    </row>
    <row r="2001" spans="1:9" x14ac:dyDescent="0.25">
      <c r="A2001" s="174">
        <f>--ISNUMBER(IFERROR(SEARCH('Project Costing'!#REF!,Services!I2008,1),""))</f>
        <v>0</v>
      </c>
      <c r="B2001" s="174" t="str">
        <f>IF(A2001=1,COUNTIF($A$8:A2001,1),"")</f>
        <v/>
      </c>
      <c r="C2001" s="174"/>
      <c r="D2001" s="157">
        <f>IFERROR($C$8:INDEX($C$8:$C$3000,COUNTIF($C$8:$C$3000,"?*")),"")</f>
        <v>0</v>
      </c>
      <c r="E2001" s="174"/>
      <c r="F2001" s="174">
        <f>--ISNUMBER(IFERROR(SEARCH('Project Costing'!#REF!,Services!I2008,1),""))</f>
        <v>0</v>
      </c>
      <c r="G2001" s="174" t="str">
        <f>IF(F2001=1,COUNTIF($F$8:F2001,1),"")</f>
        <v/>
      </c>
      <c r="H2001" s="174"/>
      <c r="I2001" s="157">
        <f>IFERROR($H$8:INDEX($H$8:$H$3000,COUNTIF($H$8:$H$3000,"?*")),"")</f>
        <v>0</v>
      </c>
    </row>
    <row r="2002" spans="1:9" x14ac:dyDescent="0.25">
      <c r="A2002" s="174">
        <f>--ISNUMBER(IFERROR(SEARCH('Project Costing'!#REF!,Services!I2009,1),""))</f>
        <v>0</v>
      </c>
      <c r="B2002" s="174" t="str">
        <f>IF(A2002=1,COUNTIF($A$8:A2002,1),"")</f>
        <v/>
      </c>
      <c r="C2002" s="174"/>
      <c r="D2002" s="157">
        <f>IFERROR($C$8:INDEX($C$8:$C$3000,COUNTIF($C$8:$C$3000,"?*")),"")</f>
        <v>0</v>
      </c>
      <c r="E2002" s="174"/>
      <c r="F2002" s="174">
        <f>--ISNUMBER(IFERROR(SEARCH('Project Costing'!#REF!,Services!I2009,1),""))</f>
        <v>0</v>
      </c>
      <c r="G2002" s="174" t="str">
        <f>IF(F2002=1,COUNTIF($F$8:F2002,1),"")</f>
        <v/>
      </c>
      <c r="H2002" s="174"/>
      <c r="I2002" s="157">
        <f>IFERROR($H$8:INDEX($H$8:$H$3000,COUNTIF($H$8:$H$3000,"?*")),"")</f>
        <v>0</v>
      </c>
    </row>
    <row r="2003" spans="1:9" x14ac:dyDescent="0.25">
      <c r="A2003" s="174">
        <f>--ISNUMBER(IFERROR(SEARCH('Project Costing'!#REF!,Services!I2010,1),""))</f>
        <v>0</v>
      </c>
      <c r="B2003" s="174" t="str">
        <f>IF(A2003=1,COUNTIF($A$8:A2003,1),"")</f>
        <v/>
      </c>
      <c r="C2003" s="174"/>
      <c r="D2003" s="157">
        <f>IFERROR($C$8:INDEX($C$8:$C$3000,COUNTIF($C$8:$C$3000,"?*")),"")</f>
        <v>0</v>
      </c>
      <c r="E2003" s="174"/>
      <c r="F2003" s="174">
        <f>--ISNUMBER(IFERROR(SEARCH('Project Costing'!#REF!,Services!I2010,1),""))</f>
        <v>0</v>
      </c>
      <c r="G2003" s="174" t="str">
        <f>IF(F2003=1,COUNTIF($F$8:F2003,1),"")</f>
        <v/>
      </c>
      <c r="H2003" s="174"/>
      <c r="I2003" s="157">
        <f>IFERROR($H$8:INDEX($H$8:$H$3000,COUNTIF($H$8:$H$3000,"?*")),"")</f>
        <v>0</v>
      </c>
    </row>
    <row r="2004" spans="1:9" x14ac:dyDescent="0.25">
      <c r="A2004" s="174">
        <f>--ISNUMBER(IFERROR(SEARCH('Project Costing'!#REF!,Services!I2011,1),""))</f>
        <v>0</v>
      </c>
      <c r="B2004" s="174" t="str">
        <f>IF(A2004=1,COUNTIF($A$8:A2004,1),"")</f>
        <v/>
      </c>
      <c r="C2004" s="174"/>
      <c r="D2004" s="157">
        <f>IFERROR($C$8:INDEX($C$8:$C$3000,COUNTIF($C$8:$C$3000,"?*")),"")</f>
        <v>0</v>
      </c>
      <c r="E2004" s="174"/>
      <c r="F2004" s="174">
        <f>--ISNUMBER(IFERROR(SEARCH('Project Costing'!#REF!,Services!I2011,1),""))</f>
        <v>0</v>
      </c>
      <c r="G2004" s="174" t="str">
        <f>IF(F2004=1,COUNTIF($F$8:F2004,1),"")</f>
        <v/>
      </c>
      <c r="H2004" s="174"/>
      <c r="I2004" s="157">
        <f>IFERROR($H$8:INDEX($H$8:$H$3000,COUNTIF($H$8:$H$3000,"?*")),"")</f>
        <v>0</v>
      </c>
    </row>
    <row r="2005" spans="1:9" x14ac:dyDescent="0.25">
      <c r="A2005" s="174">
        <f>--ISNUMBER(IFERROR(SEARCH('Project Costing'!#REF!,Services!I2012,1),""))</f>
        <v>0</v>
      </c>
      <c r="B2005" s="174" t="str">
        <f>IF(A2005=1,COUNTIF($A$8:A2005,1),"")</f>
        <v/>
      </c>
      <c r="C2005" s="174"/>
      <c r="D2005" s="157">
        <f>IFERROR($C$8:INDEX($C$8:$C$3000,COUNTIF($C$8:$C$3000,"?*")),"")</f>
        <v>0</v>
      </c>
      <c r="E2005" s="174"/>
      <c r="F2005" s="174">
        <f>--ISNUMBER(IFERROR(SEARCH('Project Costing'!#REF!,Services!I2012,1),""))</f>
        <v>0</v>
      </c>
      <c r="G2005" s="174" t="str">
        <f>IF(F2005=1,COUNTIF($F$8:F2005,1),"")</f>
        <v/>
      </c>
      <c r="H2005" s="174"/>
      <c r="I2005" s="157">
        <f>IFERROR($H$8:INDEX($H$8:$H$3000,COUNTIF($H$8:$H$3000,"?*")),"")</f>
        <v>0</v>
      </c>
    </row>
    <row r="2006" spans="1:9" x14ac:dyDescent="0.25">
      <c r="A2006" s="174">
        <f>--ISNUMBER(IFERROR(SEARCH('Project Costing'!#REF!,Services!I2013,1),""))</f>
        <v>0</v>
      </c>
      <c r="B2006" s="174" t="str">
        <f>IF(A2006=1,COUNTIF($A$8:A2006,1),"")</f>
        <v/>
      </c>
      <c r="C2006" s="174"/>
      <c r="D2006" s="157">
        <f>IFERROR($C$8:INDEX($C$8:$C$3000,COUNTIF($C$8:$C$3000,"?*")),"")</f>
        <v>0</v>
      </c>
      <c r="E2006" s="174"/>
      <c r="F2006" s="174">
        <f>--ISNUMBER(IFERROR(SEARCH('Project Costing'!#REF!,Services!I2013,1),""))</f>
        <v>0</v>
      </c>
      <c r="G2006" s="174" t="str">
        <f>IF(F2006=1,COUNTIF($F$8:F2006,1),"")</f>
        <v/>
      </c>
      <c r="H2006" s="174"/>
      <c r="I2006" s="157">
        <f>IFERROR($H$8:INDEX($H$8:$H$3000,COUNTIF($H$8:$H$3000,"?*")),"")</f>
        <v>0</v>
      </c>
    </row>
    <row r="2007" spans="1:9" x14ac:dyDescent="0.25">
      <c r="A2007" s="174">
        <f>--ISNUMBER(IFERROR(SEARCH('Project Costing'!#REF!,Services!I2014,1),""))</f>
        <v>0</v>
      </c>
      <c r="B2007" s="174" t="str">
        <f>IF(A2007=1,COUNTIF($A$8:A2007,1),"")</f>
        <v/>
      </c>
      <c r="C2007" s="174"/>
      <c r="D2007" s="157">
        <f>IFERROR($C$8:INDEX($C$8:$C$3000,COUNTIF($C$8:$C$3000,"?*")),"")</f>
        <v>0</v>
      </c>
      <c r="E2007" s="174"/>
      <c r="F2007" s="174">
        <f>--ISNUMBER(IFERROR(SEARCH('Project Costing'!#REF!,Services!I2014,1),""))</f>
        <v>0</v>
      </c>
      <c r="G2007" s="174" t="str">
        <f>IF(F2007=1,COUNTIF($F$8:F2007,1),"")</f>
        <v/>
      </c>
      <c r="H2007" s="174"/>
      <c r="I2007" s="157">
        <f>IFERROR($H$8:INDEX($H$8:$H$3000,COUNTIF($H$8:$H$3000,"?*")),"")</f>
        <v>0</v>
      </c>
    </row>
    <row r="2008" spans="1:9" x14ac:dyDescent="0.25">
      <c r="A2008" s="174">
        <f>--ISNUMBER(IFERROR(SEARCH('Project Costing'!#REF!,Services!I2015,1),""))</f>
        <v>0</v>
      </c>
      <c r="B2008" s="174" t="str">
        <f>IF(A2008=1,COUNTIF($A$8:A2008,1),"")</f>
        <v/>
      </c>
      <c r="C2008" s="174"/>
      <c r="D2008" s="157">
        <f>IFERROR($C$8:INDEX($C$8:$C$3000,COUNTIF($C$8:$C$3000,"?*")),"")</f>
        <v>0</v>
      </c>
      <c r="E2008" s="174"/>
      <c r="F2008" s="174">
        <f>--ISNUMBER(IFERROR(SEARCH('Project Costing'!#REF!,Services!I2015,1),""))</f>
        <v>0</v>
      </c>
      <c r="G2008" s="174" t="str">
        <f>IF(F2008=1,COUNTIF($F$8:F2008,1),"")</f>
        <v/>
      </c>
      <c r="H2008" s="174"/>
      <c r="I2008" s="157">
        <f>IFERROR($H$8:INDEX($H$8:$H$3000,COUNTIF($H$8:$H$3000,"?*")),"")</f>
        <v>0</v>
      </c>
    </row>
    <row r="2009" spans="1:9" x14ac:dyDescent="0.25">
      <c r="A2009" s="174">
        <f>--ISNUMBER(IFERROR(SEARCH('Project Costing'!#REF!,Services!I2016,1),""))</f>
        <v>0</v>
      </c>
      <c r="B2009" s="174" t="str">
        <f>IF(A2009=1,COUNTIF($A$8:A2009,1),"")</f>
        <v/>
      </c>
      <c r="C2009" s="174"/>
      <c r="D2009" s="157">
        <f>IFERROR($C$8:INDEX($C$8:$C$3000,COUNTIF($C$8:$C$3000,"?*")),"")</f>
        <v>0</v>
      </c>
      <c r="E2009" s="174"/>
      <c r="F2009" s="174">
        <f>--ISNUMBER(IFERROR(SEARCH('Project Costing'!#REF!,Services!I2016,1),""))</f>
        <v>0</v>
      </c>
      <c r="G2009" s="174" t="str">
        <f>IF(F2009=1,COUNTIF($F$8:F2009,1),"")</f>
        <v/>
      </c>
      <c r="H2009" s="174"/>
      <c r="I2009" s="157">
        <f>IFERROR($H$8:INDEX($H$8:$H$3000,COUNTIF($H$8:$H$3000,"?*")),"")</f>
        <v>0</v>
      </c>
    </row>
    <row r="2010" spans="1:9" x14ac:dyDescent="0.25">
      <c r="A2010" s="174">
        <f>--ISNUMBER(IFERROR(SEARCH('Project Costing'!#REF!,Services!I2017,1),""))</f>
        <v>0</v>
      </c>
      <c r="B2010" s="174" t="str">
        <f>IF(A2010=1,COUNTIF($A$8:A2010,1),"")</f>
        <v/>
      </c>
      <c r="C2010" s="174"/>
      <c r="D2010" s="157">
        <f>IFERROR($C$8:INDEX($C$8:$C$3000,COUNTIF($C$8:$C$3000,"?*")),"")</f>
        <v>0</v>
      </c>
      <c r="E2010" s="174"/>
      <c r="F2010" s="174">
        <f>--ISNUMBER(IFERROR(SEARCH('Project Costing'!#REF!,Services!I2017,1),""))</f>
        <v>0</v>
      </c>
      <c r="G2010" s="174" t="str">
        <f>IF(F2010=1,COUNTIF($F$8:F2010,1),"")</f>
        <v/>
      </c>
      <c r="H2010" s="174"/>
      <c r="I2010" s="157">
        <f>IFERROR($H$8:INDEX($H$8:$H$3000,COUNTIF($H$8:$H$3000,"?*")),"")</f>
        <v>0</v>
      </c>
    </row>
    <row r="2011" spans="1:9" x14ac:dyDescent="0.25">
      <c r="A2011" s="174">
        <f>--ISNUMBER(IFERROR(SEARCH('Project Costing'!#REF!,Services!I2018,1),""))</f>
        <v>0</v>
      </c>
      <c r="B2011" s="174" t="str">
        <f>IF(A2011=1,COUNTIF($A$8:A2011,1),"")</f>
        <v/>
      </c>
      <c r="C2011" s="174"/>
      <c r="D2011" s="157">
        <f>IFERROR($C$8:INDEX($C$8:$C$3000,COUNTIF($C$8:$C$3000,"?*")),"")</f>
        <v>0</v>
      </c>
      <c r="E2011" s="174"/>
      <c r="F2011" s="174">
        <f>--ISNUMBER(IFERROR(SEARCH('Project Costing'!#REF!,Services!I2018,1),""))</f>
        <v>0</v>
      </c>
      <c r="G2011" s="174" t="str">
        <f>IF(F2011=1,COUNTIF($F$8:F2011,1),"")</f>
        <v/>
      </c>
      <c r="H2011" s="174"/>
      <c r="I2011" s="157">
        <f>IFERROR($H$8:INDEX($H$8:$H$3000,COUNTIF($H$8:$H$3000,"?*")),"")</f>
        <v>0</v>
      </c>
    </row>
    <row r="2012" spans="1:9" x14ac:dyDescent="0.25">
      <c r="A2012" s="174">
        <f>--ISNUMBER(IFERROR(SEARCH('Project Costing'!#REF!,Services!I2019,1),""))</f>
        <v>0</v>
      </c>
      <c r="B2012" s="174" t="str">
        <f>IF(A2012=1,COUNTIF($A$8:A2012,1),"")</f>
        <v/>
      </c>
      <c r="C2012" s="174"/>
      <c r="D2012" s="157">
        <f>IFERROR($C$8:INDEX($C$8:$C$3000,COUNTIF($C$8:$C$3000,"?*")),"")</f>
        <v>0</v>
      </c>
      <c r="E2012" s="174"/>
      <c r="F2012" s="174">
        <f>--ISNUMBER(IFERROR(SEARCH('Project Costing'!#REF!,Services!I2019,1),""))</f>
        <v>0</v>
      </c>
      <c r="G2012" s="174" t="str">
        <f>IF(F2012=1,COUNTIF($F$8:F2012,1),"")</f>
        <v/>
      </c>
      <c r="H2012" s="174"/>
      <c r="I2012" s="157">
        <f>IFERROR($H$8:INDEX($H$8:$H$3000,COUNTIF($H$8:$H$3000,"?*")),"")</f>
        <v>0</v>
      </c>
    </row>
    <row r="2013" spans="1:9" x14ac:dyDescent="0.25">
      <c r="A2013" s="174">
        <f>--ISNUMBER(IFERROR(SEARCH('Project Costing'!#REF!,Services!I2020,1),""))</f>
        <v>0</v>
      </c>
      <c r="B2013" s="174" t="str">
        <f>IF(A2013=1,COUNTIF($A$8:A2013,1),"")</f>
        <v/>
      </c>
      <c r="C2013" s="174"/>
      <c r="D2013" s="157">
        <f>IFERROR($C$8:INDEX($C$8:$C$3000,COUNTIF($C$8:$C$3000,"?*")),"")</f>
        <v>0</v>
      </c>
      <c r="E2013" s="174"/>
      <c r="F2013" s="174">
        <f>--ISNUMBER(IFERROR(SEARCH('Project Costing'!#REF!,Services!I2020,1),""))</f>
        <v>0</v>
      </c>
      <c r="G2013" s="174" t="str">
        <f>IF(F2013=1,COUNTIF($F$8:F2013,1),"")</f>
        <v/>
      </c>
      <c r="H2013" s="174"/>
      <c r="I2013" s="157">
        <f>IFERROR($H$8:INDEX($H$8:$H$3000,COUNTIF($H$8:$H$3000,"?*")),"")</f>
        <v>0</v>
      </c>
    </row>
    <row r="2014" spans="1:9" x14ac:dyDescent="0.25">
      <c r="A2014" s="174">
        <f>--ISNUMBER(IFERROR(SEARCH('Project Costing'!#REF!,Services!I2021,1),""))</f>
        <v>0</v>
      </c>
      <c r="B2014" s="174" t="str">
        <f>IF(A2014=1,COUNTIF($A$8:A2014,1),"")</f>
        <v/>
      </c>
      <c r="C2014" s="174"/>
      <c r="D2014" s="157">
        <f>IFERROR($C$8:INDEX($C$8:$C$3000,COUNTIF($C$8:$C$3000,"?*")),"")</f>
        <v>0</v>
      </c>
      <c r="E2014" s="174"/>
      <c r="F2014" s="174">
        <f>--ISNUMBER(IFERROR(SEARCH('Project Costing'!#REF!,Services!I2021,1),""))</f>
        <v>0</v>
      </c>
      <c r="G2014" s="174" t="str">
        <f>IF(F2014=1,COUNTIF($F$8:F2014,1),"")</f>
        <v/>
      </c>
      <c r="H2014" s="174"/>
      <c r="I2014" s="157">
        <f>IFERROR($H$8:INDEX($H$8:$H$3000,COUNTIF($H$8:$H$3000,"?*")),"")</f>
        <v>0</v>
      </c>
    </row>
    <row r="2015" spans="1:9" x14ac:dyDescent="0.25">
      <c r="A2015" s="174">
        <f>--ISNUMBER(IFERROR(SEARCH('Project Costing'!#REF!,Services!I2022,1),""))</f>
        <v>0</v>
      </c>
      <c r="B2015" s="174" t="str">
        <f>IF(A2015=1,COUNTIF($A$8:A2015,1),"")</f>
        <v/>
      </c>
      <c r="C2015" s="174"/>
      <c r="D2015" s="157">
        <f>IFERROR($C$8:INDEX($C$8:$C$3000,COUNTIF($C$8:$C$3000,"?*")),"")</f>
        <v>0</v>
      </c>
      <c r="E2015" s="174"/>
      <c r="F2015" s="174">
        <f>--ISNUMBER(IFERROR(SEARCH('Project Costing'!#REF!,Services!I2022,1),""))</f>
        <v>0</v>
      </c>
      <c r="G2015" s="174" t="str">
        <f>IF(F2015=1,COUNTIF($F$8:F2015,1),"")</f>
        <v/>
      </c>
      <c r="H2015" s="174"/>
      <c r="I2015" s="157">
        <f>IFERROR($H$8:INDEX($H$8:$H$3000,COUNTIF($H$8:$H$3000,"?*")),"")</f>
        <v>0</v>
      </c>
    </row>
    <row r="2016" spans="1:9" x14ac:dyDescent="0.25">
      <c r="A2016" s="174">
        <f>--ISNUMBER(IFERROR(SEARCH('Project Costing'!#REF!,Services!I2023,1),""))</f>
        <v>0</v>
      </c>
      <c r="B2016" s="174" t="str">
        <f>IF(A2016=1,COUNTIF($A$8:A2016,1),"")</f>
        <v/>
      </c>
      <c r="C2016" s="174"/>
      <c r="D2016" s="157">
        <f>IFERROR($C$8:INDEX($C$8:$C$3000,COUNTIF($C$8:$C$3000,"?*")),"")</f>
        <v>0</v>
      </c>
      <c r="E2016" s="174"/>
      <c r="F2016" s="174">
        <f>--ISNUMBER(IFERROR(SEARCH('Project Costing'!#REF!,Services!I2023,1),""))</f>
        <v>0</v>
      </c>
      <c r="G2016" s="174" t="str">
        <f>IF(F2016=1,COUNTIF($F$8:F2016,1),"")</f>
        <v/>
      </c>
      <c r="H2016" s="174"/>
      <c r="I2016" s="157">
        <f>IFERROR($H$8:INDEX($H$8:$H$3000,COUNTIF($H$8:$H$3000,"?*")),"")</f>
        <v>0</v>
      </c>
    </row>
    <row r="2017" spans="1:9" x14ac:dyDescent="0.25">
      <c r="A2017" s="174">
        <f>--ISNUMBER(IFERROR(SEARCH('Project Costing'!#REF!,Services!I2024,1),""))</f>
        <v>0</v>
      </c>
      <c r="B2017" s="174" t="str">
        <f>IF(A2017=1,COUNTIF($A$8:A2017,1),"")</f>
        <v/>
      </c>
      <c r="C2017" s="174"/>
      <c r="D2017" s="157">
        <f>IFERROR($C$8:INDEX($C$8:$C$3000,COUNTIF($C$8:$C$3000,"?*")),"")</f>
        <v>0</v>
      </c>
      <c r="E2017" s="174"/>
      <c r="F2017" s="174">
        <f>--ISNUMBER(IFERROR(SEARCH('Project Costing'!#REF!,Services!I2024,1),""))</f>
        <v>0</v>
      </c>
      <c r="G2017" s="174" t="str">
        <f>IF(F2017=1,COUNTIF($F$8:F2017,1),"")</f>
        <v/>
      </c>
      <c r="H2017" s="174"/>
      <c r="I2017" s="157">
        <f>IFERROR($H$8:INDEX($H$8:$H$3000,COUNTIF($H$8:$H$3000,"?*")),"")</f>
        <v>0</v>
      </c>
    </row>
    <row r="2018" spans="1:9" x14ac:dyDescent="0.25">
      <c r="A2018" s="174">
        <f>--ISNUMBER(IFERROR(SEARCH('Project Costing'!#REF!,Services!I2025,1),""))</f>
        <v>0</v>
      </c>
      <c r="B2018" s="174" t="str">
        <f>IF(A2018=1,COUNTIF($A$8:A2018,1),"")</f>
        <v/>
      </c>
      <c r="C2018" s="174"/>
      <c r="D2018" s="157">
        <f>IFERROR($C$8:INDEX($C$8:$C$3000,COUNTIF($C$8:$C$3000,"?*")),"")</f>
        <v>0</v>
      </c>
      <c r="E2018" s="174"/>
      <c r="F2018" s="174">
        <f>--ISNUMBER(IFERROR(SEARCH('Project Costing'!#REF!,Services!I2025,1),""))</f>
        <v>0</v>
      </c>
      <c r="G2018" s="174" t="str">
        <f>IF(F2018=1,COUNTIF($F$8:F2018,1),"")</f>
        <v/>
      </c>
      <c r="H2018" s="174"/>
      <c r="I2018" s="157">
        <f>IFERROR($H$8:INDEX($H$8:$H$3000,COUNTIF($H$8:$H$3000,"?*")),"")</f>
        <v>0</v>
      </c>
    </row>
    <row r="2019" spans="1:9" x14ac:dyDescent="0.25">
      <c r="A2019" s="174">
        <f>--ISNUMBER(IFERROR(SEARCH('Project Costing'!#REF!,Services!I2026,1),""))</f>
        <v>0</v>
      </c>
      <c r="B2019" s="174" t="str">
        <f>IF(A2019=1,COUNTIF($A$8:A2019,1),"")</f>
        <v/>
      </c>
      <c r="C2019" s="174"/>
      <c r="D2019" s="157">
        <f>IFERROR($C$8:INDEX($C$8:$C$3000,COUNTIF($C$8:$C$3000,"?*")),"")</f>
        <v>0</v>
      </c>
      <c r="E2019" s="174"/>
      <c r="F2019" s="174">
        <f>--ISNUMBER(IFERROR(SEARCH('Project Costing'!#REF!,Services!I2026,1),""))</f>
        <v>0</v>
      </c>
      <c r="G2019" s="174" t="str">
        <f>IF(F2019=1,COUNTIF($F$8:F2019,1),"")</f>
        <v/>
      </c>
      <c r="H2019" s="174"/>
      <c r="I2019" s="157">
        <f>IFERROR($H$8:INDEX($H$8:$H$3000,COUNTIF($H$8:$H$3000,"?*")),"")</f>
        <v>0</v>
      </c>
    </row>
    <row r="2020" spans="1:9" x14ac:dyDescent="0.25">
      <c r="A2020" s="174">
        <f>--ISNUMBER(IFERROR(SEARCH('Project Costing'!#REF!,Services!I2027,1),""))</f>
        <v>0</v>
      </c>
      <c r="B2020" s="174" t="str">
        <f>IF(A2020=1,COUNTIF($A$8:A2020,1),"")</f>
        <v/>
      </c>
      <c r="C2020" s="174"/>
      <c r="D2020" s="157">
        <f>IFERROR($C$8:INDEX($C$8:$C$3000,COUNTIF($C$8:$C$3000,"?*")),"")</f>
        <v>0</v>
      </c>
      <c r="E2020" s="174"/>
      <c r="F2020" s="174">
        <f>--ISNUMBER(IFERROR(SEARCH('Project Costing'!#REF!,Services!I2027,1),""))</f>
        <v>0</v>
      </c>
      <c r="G2020" s="174" t="str">
        <f>IF(F2020=1,COUNTIF($F$8:F2020,1),"")</f>
        <v/>
      </c>
      <c r="H2020" s="174"/>
      <c r="I2020" s="157">
        <f>IFERROR($H$8:INDEX($H$8:$H$3000,COUNTIF($H$8:$H$3000,"?*")),"")</f>
        <v>0</v>
      </c>
    </row>
    <row r="2021" spans="1:9" x14ac:dyDescent="0.25">
      <c r="A2021" s="174">
        <f>--ISNUMBER(IFERROR(SEARCH('Project Costing'!#REF!,Services!I2028,1),""))</f>
        <v>0</v>
      </c>
      <c r="B2021" s="174" t="str">
        <f>IF(A2021=1,COUNTIF($A$8:A2021,1),"")</f>
        <v/>
      </c>
      <c r="C2021" s="174"/>
      <c r="D2021" s="157">
        <f>IFERROR($C$8:INDEX($C$8:$C$3000,COUNTIF($C$8:$C$3000,"?*")),"")</f>
        <v>0</v>
      </c>
      <c r="E2021" s="174"/>
      <c r="F2021" s="174">
        <f>--ISNUMBER(IFERROR(SEARCH('Project Costing'!#REF!,Services!I2028,1),""))</f>
        <v>0</v>
      </c>
      <c r="G2021" s="174" t="str">
        <f>IF(F2021=1,COUNTIF($F$8:F2021,1),"")</f>
        <v/>
      </c>
      <c r="H2021" s="174"/>
      <c r="I2021" s="157">
        <f>IFERROR($H$8:INDEX($H$8:$H$3000,COUNTIF($H$8:$H$3000,"?*")),"")</f>
        <v>0</v>
      </c>
    </row>
    <row r="2022" spans="1:9" x14ac:dyDescent="0.25">
      <c r="A2022" s="174">
        <f>--ISNUMBER(IFERROR(SEARCH('Project Costing'!#REF!,Services!I2029,1),""))</f>
        <v>0</v>
      </c>
      <c r="B2022" s="174" t="str">
        <f>IF(A2022=1,COUNTIF($A$8:A2022,1),"")</f>
        <v/>
      </c>
      <c r="C2022" s="174"/>
      <c r="D2022" s="157">
        <f>IFERROR($C$8:INDEX($C$8:$C$3000,COUNTIF($C$8:$C$3000,"?*")),"")</f>
        <v>0</v>
      </c>
      <c r="E2022" s="174"/>
      <c r="F2022" s="174">
        <f>--ISNUMBER(IFERROR(SEARCH('Project Costing'!#REF!,Services!I2029,1),""))</f>
        <v>0</v>
      </c>
      <c r="G2022" s="174" t="str">
        <f>IF(F2022=1,COUNTIF($F$8:F2022,1),"")</f>
        <v/>
      </c>
      <c r="H2022" s="174"/>
      <c r="I2022" s="157">
        <f>IFERROR($H$8:INDEX($H$8:$H$3000,COUNTIF($H$8:$H$3000,"?*")),"")</f>
        <v>0</v>
      </c>
    </row>
    <row r="2023" spans="1:9" x14ac:dyDescent="0.25">
      <c r="A2023" s="174">
        <f>--ISNUMBER(IFERROR(SEARCH('Project Costing'!#REF!,Services!I2030,1),""))</f>
        <v>0</v>
      </c>
      <c r="B2023" s="174" t="str">
        <f>IF(A2023=1,COUNTIF($A$8:A2023,1),"")</f>
        <v/>
      </c>
      <c r="C2023" s="174"/>
      <c r="D2023" s="157">
        <f>IFERROR($C$8:INDEX($C$8:$C$3000,COUNTIF($C$8:$C$3000,"?*")),"")</f>
        <v>0</v>
      </c>
      <c r="E2023" s="174"/>
      <c r="F2023" s="174">
        <f>--ISNUMBER(IFERROR(SEARCH('Project Costing'!#REF!,Services!I2030,1),""))</f>
        <v>0</v>
      </c>
      <c r="G2023" s="174" t="str">
        <f>IF(F2023=1,COUNTIF($F$8:F2023,1),"")</f>
        <v/>
      </c>
      <c r="H2023" s="174"/>
      <c r="I2023" s="157">
        <f>IFERROR($H$8:INDEX($H$8:$H$3000,COUNTIF($H$8:$H$3000,"?*")),"")</f>
        <v>0</v>
      </c>
    </row>
    <row r="2024" spans="1:9" x14ac:dyDescent="0.25">
      <c r="A2024" s="174">
        <f>--ISNUMBER(IFERROR(SEARCH('Project Costing'!#REF!,Services!I2031,1),""))</f>
        <v>0</v>
      </c>
      <c r="B2024" s="174" t="str">
        <f>IF(A2024=1,COUNTIF($A$8:A2024,1),"")</f>
        <v/>
      </c>
      <c r="C2024" s="174"/>
      <c r="D2024" s="157">
        <f>IFERROR($C$8:INDEX($C$8:$C$3000,COUNTIF($C$8:$C$3000,"?*")),"")</f>
        <v>0</v>
      </c>
      <c r="E2024" s="174"/>
      <c r="F2024" s="174">
        <f>--ISNUMBER(IFERROR(SEARCH('Project Costing'!#REF!,Services!I2031,1),""))</f>
        <v>0</v>
      </c>
      <c r="G2024" s="174" t="str">
        <f>IF(F2024=1,COUNTIF($F$8:F2024,1),"")</f>
        <v/>
      </c>
      <c r="H2024" s="174"/>
      <c r="I2024" s="157">
        <f>IFERROR($H$8:INDEX($H$8:$H$3000,COUNTIF($H$8:$H$3000,"?*")),"")</f>
        <v>0</v>
      </c>
    </row>
    <row r="2025" spans="1:9" x14ac:dyDescent="0.25">
      <c r="A2025" s="174">
        <f>--ISNUMBER(IFERROR(SEARCH('Project Costing'!#REF!,Services!I2032,1),""))</f>
        <v>0</v>
      </c>
      <c r="B2025" s="174" t="str">
        <f>IF(A2025=1,COUNTIF($A$8:A2025,1),"")</f>
        <v/>
      </c>
      <c r="C2025" s="174"/>
      <c r="D2025" s="157">
        <f>IFERROR($C$8:INDEX($C$8:$C$3000,COUNTIF($C$8:$C$3000,"?*")),"")</f>
        <v>0</v>
      </c>
      <c r="E2025" s="174"/>
      <c r="F2025" s="174">
        <f>--ISNUMBER(IFERROR(SEARCH('Project Costing'!#REF!,Services!I2032,1),""))</f>
        <v>0</v>
      </c>
      <c r="G2025" s="174" t="str">
        <f>IF(F2025=1,COUNTIF($F$8:F2025,1),"")</f>
        <v/>
      </c>
      <c r="H2025" s="174"/>
      <c r="I2025" s="157">
        <f>IFERROR($H$8:INDEX($H$8:$H$3000,COUNTIF($H$8:$H$3000,"?*")),"")</f>
        <v>0</v>
      </c>
    </row>
    <row r="2026" spans="1:9" x14ac:dyDescent="0.25">
      <c r="A2026" s="174">
        <f>--ISNUMBER(IFERROR(SEARCH('Project Costing'!#REF!,Services!I2033,1),""))</f>
        <v>0</v>
      </c>
      <c r="B2026" s="174" t="str">
        <f>IF(A2026=1,COUNTIF($A$8:A2026,1),"")</f>
        <v/>
      </c>
      <c r="C2026" s="174"/>
      <c r="D2026" s="157">
        <f>IFERROR($C$8:INDEX($C$8:$C$3000,COUNTIF($C$8:$C$3000,"?*")),"")</f>
        <v>0</v>
      </c>
      <c r="E2026" s="174"/>
      <c r="F2026" s="174">
        <f>--ISNUMBER(IFERROR(SEARCH('Project Costing'!#REF!,Services!I2033,1),""))</f>
        <v>0</v>
      </c>
      <c r="G2026" s="174" t="str">
        <f>IF(F2026=1,COUNTIF($F$8:F2026,1),"")</f>
        <v/>
      </c>
      <c r="H2026" s="174"/>
      <c r="I2026" s="157">
        <f>IFERROR($H$8:INDEX($H$8:$H$3000,COUNTIF($H$8:$H$3000,"?*")),"")</f>
        <v>0</v>
      </c>
    </row>
    <row r="2027" spans="1:9" x14ac:dyDescent="0.25">
      <c r="A2027" s="174">
        <f>--ISNUMBER(IFERROR(SEARCH('Project Costing'!#REF!,Services!I2034,1),""))</f>
        <v>0</v>
      </c>
      <c r="B2027" s="174" t="str">
        <f>IF(A2027=1,COUNTIF($A$8:A2027,1),"")</f>
        <v/>
      </c>
      <c r="C2027" s="174"/>
      <c r="D2027" s="157">
        <f>IFERROR($C$8:INDEX($C$8:$C$3000,COUNTIF($C$8:$C$3000,"?*")),"")</f>
        <v>0</v>
      </c>
      <c r="E2027" s="174"/>
      <c r="F2027" s="174">
        <f>--ISNUMBER(IFERROR(SEARCH('Project Costing'!#REF!,Services!I2034,1),""))</f>
        <v>0</v>
      </c>
      <c r="G2027" s="174" t="str">
        <f>IF(F2027=1,COUNTIF($F$8:F2027,1),"")</f>
        <v/>
      </c>
      <c r="H2027" s="174"/>
      <c r="I2027" s="157">
        <f>IFERROR($H$8:INDEX($H$8:$H$3000,COUNTIF($H$8:$H$3000,"?*")),"")</f>
        <v>0</v>
      </c>
    </row>
    <row r="2028" spans="1:9" x14ac:dyDescent="0.25">
      <c r="A2028" s="174">
        <f>--ISNUMBER(IFERROR(SEARCH('Project Costing'!#REF!,Services!I2035,1),""))</f>
        <v>0</v>
      </c>
      <c r="B2028" s="174" t="str">
        <f>IF(A2028=1,COUNTIF($A$8:A2028,1),"")</f>
        <v/>
      </c>
      <c r="C2028" s="174"/>
      <c r="D2028" s="157">
        <f>IFERROR($C$8:INDEX($C$8:$C$3000,COUNTIF($C$8:$C$3000,"?*")),"")</f>
        <v>0</v>
      </c>
      <c r="E2028" s="174"/>
      <c r="F2028" s="174">
        <f>--ISNUMBER(IFERROR(SEARCH('Project Costing'!#REF!,Services!I2035,1),""))</f>
        <v>0</v>
      </c>
      <c r="G2028" s="174" t="str">
        <f>IF(F2028=1,COUNTIF($F$8:F2028,1),"")</f>
        <v/>
      </c>
      <c r="H2028" s="174"/>
      <c r="I2028" s="157">
        <f>IFERROR($H$8:INDEX($H$8:$H$3000,COUNTIF($H$8:$H$3000,"?*")),"")</f>
        <v>0</v>
      </c>
    </row>
    <row r="2029" spans="1:9" x14ac:dyDescent="0.25">
      <c r="A2029" s="174">
        <f>--ISNUMBER(IFERROR(SEARCH('Project Costing'!#REF!,Services!I2036,1),""))</f>
        <v>0</v>
      </c>
      <c r="B2029" s="174" t="str">
        <f>IF(A2029=1,COUNTIF($A$8:A2029,1),"")</f>
        <v/>
      </c>
      <c r="C2029" s="174"/>
      <c r="D2029" s="157">
        <f>IFERROR($C$8:INDEX($C$8:$C$3000,COUNTIF($C$8:$C$3000,"?*")),"")</f>
        <v>0</v>
      </c>
      <c r="E2029" s="174"/>
      <c r="F2029" s="174">
        <f>--ISNUMBER(IFERROR(SEARCH('Project Costing'!#REF!,Services!I2036,1),""))</f>
        <v>0</v>
      </c>
      <c r="G2029" s="174" t="str">
        <f>IF(F2029=1,COUNTIF($F$8:F2029,1),"")</f>
        <v/>
      </c>
      <c r="H2029" s="174"/>
      <c r="I2029" s="157">
        <f>IFERROR($H$8:INDEX($H$8:$H$3000,COUNTIF($H$8:$H$3000,"?*")),"")</f>
        <v>0</v>
      </c>
    </row>
    <row r="2030" spans="1:9" x14ac:dyDescent="0.25">
      <c r="A2030" s="174">
        <f>--ISNUMBER(IFERROR(SEARCH('Project Costing'!#REF!,Services!I2037,1),""))</f>
        <v>0</v>
      </c>
      <c r="B2030" s="174" t="str">
        <f>IF(A2030=1,COUNTIF($A$8:A2030,1),"")</f>
        <v/>
      </c>
      <c r="C2030" s="174"/>
      <c r="D2030" s="157">
        <f>IFERROR($C$8:INDEX($C$8:$C$3000,COUNTIF($C$8:$C$3000,"?*")),"")</f>
        <v>0</v>
      </c>
      <c r="E2030" s="174"/>
      <c r="F2030" s="174">
        <f>--ISNUMBER(IFERROR(SEARCH('Project Costing'!#REF!,Services!I2037,1),""))</f>
        <v>0</v>
      </c>
      <c r="G2030" s="174" t="str">
        <f>IF(F2030=1,COUNTIF($F$8:F2030,1),"")</f>
        <v/>
      </c>
      <c r="H2030" s="174"/>
      <c r="I2030" s="157">
        <f>IFERROR($H$8:INDEX($H$8:$H$3000,COUNTIF($H$8:$H$3000,"?*")),"")</f>
        <v>0</v>
      </c>
    </row>
    <row r="2031" spans="1:9" x14ac:dyDescent="0.25">
      <c r="A2031" s="174">
        <f>--ISNUMBER(IFERROR(SEARCH('Project Costing'!#REF!,Services!I2038,1),""))</f>
        <v>0</v>
      </c>
      <c r="B2031" s="174" t="str">
        <f>IF(A2031=1,COUNTIF($A$8:A2031,1),"")</f>
        <v/>
      </c>
      <c r="C2031" s="174"/>
      <c r="D2031" s="157">
        <f>IFERROR($C$8:INDEX($C$8:$C$3000,COUNTIF($C$8:$C$3000,"?*")),"")</f>
        <v>0</v>
      </c>
      <c r="E2031" s="174"/>
      <c r="F2031" s="174">
        <f>--ISNUMBER(IFERROR(SEARCH('Project Costing'!#REF!,Services!I2038,1),""))</f>
        <v>0</v>
      </c>
      <c r="G2031" s="174" t="str">
        <f>IF(F2031=1,COUNTIF($F$8:F2031,1),"")</f>
        <v/>
      </c>
      <c r="H2031" s="174"/>
      <c r="I2031" s="157">
        <f>IFERROR($H$8:INDEX($H$8:$H$3000,COUNTIF($H$8:$H$3000,"?*")),"")</f>
        <v>0</v>
      </c>
    </row>
    <row r="2032" spans="1:9" x14ac:dyDescent="0.25">
      <c r="A2032" s="174">
        <f>--ISNUMBER(IFERROR(SEARCH('Project Costing'!#REF!,Services!I2039,1),""))</f>
        <v>0</v>
      </c>
      <c r="B2032" s="174" t="str">
        <f>IF(A2032=1,COUNTIF($A$8:A2032,1),"")</f>
        <v/>
      </c>
      <c r="C2032" s="174"/>
      <c r="D2032" s="157">
        <f>IFERROR($C$8:INDEX($C$8:$C$3000,COUNTIF($C$8:$C$3000,"?*")),"")</f>
        <v>0</v>
      </c>
      <c r="E2032" s="174"/>
      <c r="F2032" s="174">
        <f>--ISNUMBER(IFERROR(SEARCH('Project Costing'!#REF!,Services!I2039,1),""))</f>
        <v>0</v>
      </c>
      <c r="G2032" s="174" t="str">
        <f>IF(F2032=1,COUNTIF($F$8:F2032,1),"")</f>
        <v/>
      </c>
      <c r="H2032" s="174"/>
      <c r="I2032" s="157">
        <f>IFERROR($H$8:INDEX($H$8:$H$3000,COUNTIF($H$8:$H$3000,"?*")),"")</f>
        <v>0</v>
      </c>
    </row>
    <row r="2033" spans="1:9" x14ac:dyDescent="0.25">
      <c r="A2033" s="174">
        <f>--ISNUMBER(IFERROR(SEARCH('Project Costing'!#REF!,Services!I2040,1),""))</f>
        <v>0</v>
      </c>
      <c r="B2033" s="174" t="str">
        <f>IF(A2033=1,COUNTIF($A$8:A2033,1),"")</f>
        <v/>
      </c>
      <c r="C2033" s="174"/>
      <c r="D2033" s="157">
        <f>IFERROR($C$8:INDEX($C$8:$C$3000,COUNTIF($C$8:$C$3000,"?*")),"")</f>
        <v>0</v>
      </c>
      <c r="E2033" s="174"/>
      <c r="F2033" s="174">
        <f>--ISNUMBER(IFERROR(SEARCH('Project Costing'!#REF!,Services!I2040,1),""))</f>
        <v>0</v>
      </c>
      <c r="G2033" s="174" t="str">
        <f>IF(F2033=1,COUNTIF($F$8:F2033,1),"")</f>
        <v/>
      </c>
      <c r="H2033" s="174"/>
      <c r="I2033" s="157">
        <f>IFERROR($H$8:INDEX($H$8:$H$3000,COUNTIF($H$8:$H$3000,"?*")),"")</f>
        <v>0</v>
      </c>
    </row>
    <row r="2034" spans="1:9" x14ac:dyDescent="0.25">
      <c r="A2034" s="174">
        <f>--ISNUMBER(IFERROR(SEARCH('Project Costing'!#REF!,Services!I2041,1),""))</f>
        <v>0</v>
      </c>
      <c r="B2034" s="174" t="str">
        <f>IF(A2034=1,COUNTIF($A$8:A2034,1),"")</f>
        <v/>
      </c>
      <c r="C2034" s="174"/>
      <c r="D2034" s="157">
        <f>IFERROR($C$8:INDEX($C$8:$C$3000,COUNTIF($C$8:$C$3000,"?*")),"")</f>
        <v>0</v>
      </c>
      <c r="E2034" s="174"/>
      <c r="F2034" s="174">
        <f>--ISNUMBER(IFERROR(SEARCH('Project Costing'!#REF!,Services!I2041,1),""))</f>
        <v>0</v>
      </c>
      <c r="G2034" s="174" t="str">
        <f>IF(F2034=1,COUNTIF($F$8:F2034,1),"")</f>
        <v/>
      </c>
      <c r="H2034" s="174"/>
      <c r="I2034" s="157">
        <f>IFERROR($H$8:INDEX($H$8:$H$3000,COUNTIF($H$8:$H$3000,"?*")),"")</f>
        <v>0</v>
      </c>
    </row>
    <row r="2035" spans="1:9" x14ac:dyDescent="0.25">
      <c r="A2035" s="174">
        <f>--ISNUMBER(IFERROR(SEARCH('Project Costing'!#REF!,Services!I2042,1),""))</f>
        <v>0</v>
      </c>
      <c r="B2035" s="174" t="str">
        <f>IF(A2035=1,COUNTIF($A$8:A2035,1),"")</f>
        <v/>
      </c>
      <c r="C2035" s="174"/>
      <c r="D2035" s="157">
        <f>IFERROR($C$8:INDEX($C$8:$C$3000,COUNTIF($C$8:$C$3000,"?*")),"")</f>
        <v>0</v>
      </c>
      <c r="E2035" s="174"/>
      <c r="F2035" s="174">
        <f>--ISNUMBER(IFERROR(SEARCH('Project Costing'!#REF!,Services!I2042,1),""))</f>
        <v>0</v>
      </c>
      <c r="G2035" s="174" t="str">
        <f>IF(F2035=1,COUNTIF($F$8:F2035,1),"")</f>
        <v/>
      </c>
      <c r="H2035" s="174"/>
      <c r="I2035" s="157">
        <f>IFERROR($H$8:INDEX($H$8:$H$3000,COUNTIF($H$8:$H$3000,"?*")),"")</f>
        <v>0</v>
      </c>
    </row>
    <row r="2036" spans="1:9" x14ac:dyDescent="0.25">
      <c r="A2036" s="174">
        <f>--ISNUMBER(IFERROR(SEARCH('Project Costing'!#REF!,Services!I2043,1),""))</f>
        <v>0</v>
      </c>
      <c r="B2036" s="174" t="str">
        <f>IF(A2036=1,COUNTIF($A$8:A2036,1),"")</f>
        <v/>
      </c>
      <c r="C2036" s="174"/>
      <c r="D2036" s="157">
        <f>IFERROR($C$8:INDEX($C$8:$C$3000,COUNTIF($C$8:$C$3000,"?*")),"")</f>
        <v>0</v>
      </c>
      <c r="E2036" s="174"/>
      <c r="F2036" s="174">
        <f>--ISNUMBER(IFERROR(SEARCH('Project Costing'!#REF!,Services!I2043,1),""))</f>
        <v>0</v>
      </c>
      <c r="G2036" s="174" t="str">
        <f>IF(F2036=1,COUNTIF($F$8:F2036,1),"")</f>
        <v/>
      </c>
      <c r="H2036" s="174"/>
      <c r="I2036" s="157">
        <f>IFERROR($H$8:INDEX($H$8:$H$3000,COUNTIF($H$8:$H$3000,"?*")),"")</f>
        <v>0</v>
      </c>
    </row>
    <row r="2037" spans="1:9" x14ac:dyDescent="0.25">
      <c r="A2037" s="174">
        <f>--ISNUMBER(IFERROR(SEARCH('Project Costing'!#REF!,Services!I2044,1),""))</f>
        <v>0</v>
      </c>
      <c r="B2037" s="174" t="str">
        <f>IF(A2037=1,COUNTIF($A$8:A2037,1),"")</f>
        <v/>
      </c>
      <c r="C2037" s="174"/>
      <c r="D2037" s="157">
        <f>IFERROR($C$8:INDEX($C$8:$C$3000,COUNTIF($C$8:$C$3000,"?*")),"")</f>
        <v>0</v>
      </c>
      <c r="E2037" s="174"/>
      <c r="F2037" s="174">
        <f>--ISNUMBER(IFERROR(SEARCH('Project Costing'!#REF!,Services!I2044,1),""))</f>
        <v>0</v>
      </c>
      <c r="G2037" s="174" t="str">
        <f>IF(F2037=1,COUNTIF($F$8:F2037,1),"")</f>
        <v/>
      </c>
      <c r="H2037" s="174"/>
      <c r="I2037" s="157">
        <f>IFERROR($H$8:INDEX($H$8:$H$3000,COUNTIF($H$8:$H$3000,"?*")),"")</f>
        <v>0</v>
      </c>
    </row>
    <row r="2038" spans="1:9" x14ac:dyDescent="0.25">
      <c r="A2038" s="174">
        <f>--ISNUMBER(IFERROR(SEARCH('Project Costing'!#REF!,Services!I2045,1),""))</f>
        <v>0</v>
      </c>
      <c r="B2038" s="174" t="str">
        <f>IF(A2038=1,COUNTIF($A$8:A2038,1),"")</f>
        <v/>
      </c>
      <c r="C2038" s="174"/>
      <c r="D2038" s="157">
        <f>IFERROR($C$8:INDEX($C$8:$C$3000,COUNTIF($C$8:$C$3000,"?*")),"")</f>
        <v>0</v>
      </c>
      <c r="E2038" s="174"/>
      <c r="F2038" s="174">
        <f>--ISNUMBER(IFERROR(SEARCH('Project Costing'!#REF!,Services!I2045,1),""))</f>
        <v>0</v>
      </c>
      <c r="G2038" s="174" t="str">
        <f>IF(F2038=1,COUNTIF($F$8:F2038,1),"")</f>
        <v/>
      </c>
      <c r="H2038" s="174"/>
      <c r="I2038" s="157">
        <f>IFERROR($H$8:INDEX($H$8:$H$3000,COUNTIF($H$8:$H$3000,"?*")),"")</f>
        <v>0</v>
      </c>
    </row>
    <row r="2039" spans="1:9" x14ac:dyDescent="0.25">
      <c r="A2039" s="174">
        <f>--ISNUMBER(IFERROR(SEARCH('Project Costing'!#REF!,Services!I2046,1),""))</f>
        <v>0</v>
      </c>
      <c r="B2039" s="174" t="str">
        <f>IF(A2039=1,COUNTIF($A$8:A2039,1),"")</f>
        <v/>
      </c>
      <c r="C2039" s="174"/>
      <c r="D2039" s="157">
        <f>IFERROR($C$8:INDEX($C$8:$C$3000,COUNTIF($C$8:$C$3000,"?*")),"")</f>
        <v>0</v>
      </c>
      <c r="E2039" s="174"/>
      <c r="F2039" s="174">
        <f>--ISNUMBER(IFERROR(SEARCH('Project Costing'!#REF!,Services!I2046,1),""))</f>
        <v>0</v>
      </c>
      <c r="G2039" s="174" t="str">
        <f>IF(F2039=1,COUNTIF($F$8:F2039,1),"")</f>
        <v/>
      </c>
      <c r="H2039" s="174"/>
      <c r="I2039" s="157">
        <f>IFERROR($H$8:INDEX($H$8:$H$3000,COUNTIF($H$8:$H$3000,"?*")),"")</f>
        <v>0</v>
      </c>
    </row>
    <row r="2040" spans="1:9" x14ac:dyDescent="0.25">
      <c r="A2040" s="174">
        <f>--ISNUMBER(IFERROR(SEARCH('Project Costing'!#REF!,Services!I2047,1),""))</f>
        <v>0</v>
      </c>
      <c r="B2040" s="174" t="str">
        <f>IF(A2040=1,COUNTIF($A$8:A2040,1),"")</f>
        <v/>
      </c>
      <c r="C2040" s="174"/>
      <c r="D2040" s="157">
        <f>IFERROR($C$8:INDEX($C$8:$C$3000,COUNTIF($C$8:$C$3000,"?*")),"")</f>
        <v>0</v>
      </c>
      <c r="E2040" s="174"/>
      <c r="F2040" s="174">
        <f>--ISNUMBER(IFERROR(SEARCH('Project Costing'!#REF!,Services!I2047,1),""))</f>
        <v>0</v>
      </c>
      <c r="G2040" s="174" t="str">
        <f>IF(F2040=1,COUNTIF($F$8:F2040,1),"")</f>
        <v/>
      </c>
      <c r="H2040" s="174"/>
      <c r="I2040" s="157">
        <f>IFERROR($H$8:INDEX($H$8:$H$3000,COUNTIF($H$8:$H$3000,"?*")),"")</f>
        <v>0</v>
      </c>
    </row>
    <row r="2041" spans="1:9" x14ac:dyDescent="0.25">
      <c r="A2041" s="174">
        <f>--ISNUMBER(IFERROR(SEARCH('Project Costing'!#REF!,Services!I2048,1),""))</f>
        <v>0</v>
      </c>
      <c r="B2041" s="174" t="str">
        <f>IF(A2041=1,COUNTIF($A$8:A2041,1),"")</f>
        <v/>
      </c>
      <c r="C2041" s="174"/>
      <c r="D2041" s="157">
        <f>IFERROR($C$8:INDEX($C$8:$C$3000,COUNTIF($C$8:$C$3000,"?*")),"")</f>
        <v>0</v>
      </c>
      <c r="E2041" s="174"/>
      <c r="F2041" s="174">
        <f>--ISNUMBER(IFERROR(SEARCH('Project Costing'!#REF!,Services!I2048,1),""))</f>
        <v>0</v>
      </c>
      <c r="G2041" s="174" t="str">
        <f>IF(F2041=1,COUNTIF($F$8:F2041,1),"")</f>
        <v/>
      </c>
      <c r="H2041" s="174"/>
      <c r="I2041" s="157">
        <f>IFERROR($H$8:INDEX($H$8:$H$3000,COUNTIF($H$8:$H$3000,"?*")),"")</f>
        <v>0</v>
      </c>
    </row>
    <row r="2042" spans="1:9" x14ac:dyDescent="0.25">
      <c r="A2042" s="174">
        <f>--ISNUMBER(IFERROR(SEARCH('Project Costing'!#REF!,Services!I2049,1),""))</f>
        <v>0</v>
      </c>
      <c r="B2042" s="174" t="str">
        <f>IF(A2042=1,COUNTIF($A$8:A2042,1),"")</f>
        <v/>
      </c>
      <c r="C2042" s="174"/>
      <c r="D2042" s="157">
        <f>IFERROR($C$8:INDEX($C$8:$C$3000,COUNTIF($C$8:$C$3000,"?*")),"")</f>
        <v>0</v>
      </c>
      <c r="E2042" s="174"/>
      <c r="F2042" s="174">
        <f>--ISNUMBER(IFERROR(SEARCH('Project Costing'!#REF!,Services!I2049,1),""))</f>
        <v>0</v>
      </c>
      <c r="G2042" s="174" t="str">
        <f>IF(F2042=1,COUNTIF($F$8:F2042,1),"")</f>
        <v/>
      </c>
      <c r="H2042" s="174"/>
      <c r="I2042" s="157">
        <f>IFERROR($H$8:INDEX($H$8:$H$3000,COUNTIF($H$8:$H$3000,"?*")),"")</f>
        <v>0</v>
      </c>
    </row>
    <row r="2043" spans="1:9" x14ac:dyDescent="0.25">
      <c r="A2043" s="174">
        <f>--ISNUMBER(IFERROR(SEARCH('Project Costing'!#REF!,Services!I2050,1),""))</f>
        <v>0</v>
      </c>
      <c r="B2043" s="174" t="str">
        <f>IF(A2043=1,COUNTIF($A$8:A2043,1),"")</f>
        <v/>
      </c>
      <c r="C2043" s="174"/>
      <c r="D2043" s="157">
        <f>IFERROR($C$8:INDEX($C$8:$C$3000,COUNTIF($C$8:$C$3000,"?*")),"")</f>
        <v>0</v>
      </c>
      <c r="E2043" s="174"/>
      <c r="F2043" s="174">
        <f>--ISNUMBER(IFERROR(SEARCH('Project Costing'!#REF!,Services!I2050,1),""))</f>
        <v>0</v>
      </c>
      <c r="G2043" s="174" t="str">
        <f>IF(F2043=1,COUNTIF($F$8:F2043,1),"")</f>
        <v/>
      </c>
      <c r="H2043" s="174"/>
      <c r="I2043" s="157">
        <f>IFERROR($H$8:INDEX($H$8:$H$3000,COUNTIF($H$8:$H$3000,"?*")),"")</f>
        <v>0</v>
      </c>
    </row>
    <row r="2044" spans="1:9" x14ac:dyDescent="0.25">
      <c r="A2044" s="174">
        <f>--ISNUMBER(IFERROR(SEARCH('Project Costing'!#REF!,Services!I2051,1),""))</f>
        <v>0</v>
      </c>
      <c r="B2044" s="174" t="str">
        <f>IF(A2044=1,COUNTIF($A$8:A2044,1),"")</f>
        <v/>
      </c>
      <c r="C2044" s="174"/>
      <c r="D2044" s="157">
        <f>IFERROR($C$8:INDEX($C$8:$C$3000,COUNTIF($C$8:$C$3000,"?*")),"")</f>
        <v>0</v>
      </c>
      <c r="E2044" s="174"/>
      <c r="F2044" s="174">
        <f>--ISNUMBER(IFERROR(SEARCH('Project Costing'!#REF!,Services!I2051,1),""))</f>
        <v>0</v>
      </c>
      <c r="G2044" s="174" t="str">
        <f>IF(F2044=1,COUNTIF($F$8:F2044,1),"")</f>
        <v/>
      </c>
      <c r="H2044" s="174"/>
      <c r="I2044" s="157">
        <f>IFERROR($H$8:INDEX($H$8:$H$3000,COUNTIF($H$8:$H$3000,"?*")),"")</f>
        <v>0</v>
      </c>
    </row>
    <row r="2045" spans="1:9" x14ac:dyDescent="0.25">
      <c r="A2045" s="174">
        <f>--ISNUMBER(IFERROR(SEARCH('Project Costing'!#REF!,Services!I2052,1),""))</f>
        <v>0</v>
      </c>
      <c r="B2045" s="174" t="str">
        <f>IF(A2045=1,COUNTIF($A$8:A2045,1),"")</f>
        <v/>
      </c>
      <c r="C2045" s="174"/>
      <c r="D2045" s="157">
        <f>IFERROR($C$8:INDEX($C$8:$C$3000,COUNTIF($C$8:$C$3000,"?*")),"")</f>
        <v>0</v>
      </c>
      <c r="E2045" s="174"/>
      <c r="F2045" s="174">
        <f>--ISNUMBER(IFERROR(SEARCH('Project Costing'!#REF!,Services!I2052,1),""))</f>
        <v>0</v>
      </c>
      <c r="G2045" s="174" t="str">
        <f>IF(F2045=1,COUNTIF($F$8:F2045,1),"")</f>
        <v/>
      </c>
      <c r="H2045" s="174"/>
      <c r="I2045" s="157">
        <f>IFERROR($H$8:INDEX($H$8:$H$3000,COUNTIF($H$8:$H$3000,"?*")),"")</f>
        <v>0</v>
      </c>
    </row>
    <row r="2046" spans="1:9" x14ac:dyDescent="0.25">
      <c r="A2046" s="174">
        <f>--ISNUMBER(IFERROR(SEARCH('Project Costing'!#REF!,Services!I2053,1),""))</f>
        <v>0</v>
      </c>
      <c r="B2046" s="174" t="str">
        <f>IF(A2046=1,COUNTIF($A$8:A2046,1),"")</f>
        <v/>
      </c>
      <c r="C2046" s="174"/>
      <c r="D2046" s="157">
        <f>IFERROR($C$8:INDEX($C$8:$C$3000,COUNTIF($C$8:$C$3000,"?*")),"")</f>
        <v>0</v>
      </c>
      <c r="E2046" s="174"/>
      <c r="F2046" s="174">
        <f>--ISNUMBER(IFERROR(SEARCH('Project Costing'!#REF!,Services!I2053,1),""))</f>
        <v>0</v>
      </c>
      <c r="G2046" s="174" t="str">
        <f>IF(F2046=1,COUNTIF($F$8:F2046,1),"")</f>
        <v/>
      </c>
      <c r="H2046" s="174"/>
      <c r="I2046" s="157">
        <f>IFERROR($H$8:INDEX($H$8:$H$3000,COUNTIF($H$8:$H$3000,"?*")),"")</f>
        <v>0</v>
      </c>
    </row>
    <row r="2047" spans="1:9" x14ac:dyDescent="0.25">
      <c r="A2047" s="174">
        <f>--ISNUMBER(IFERROR(SEARCH('Project Costing'!#REF!,Services!I2054,1),""))</f>
        <v>0</v>
      </c>
      <c r="B2047" s="174" t="str">
        <f>IF(A2047=1,COUNTIF($A$8:A2047,1),"")</f>
        <v/>
      </c>
      <c r="C2047" s="174"/>
      <c r="D2047" s="157">
        <f>IFERROR($C$8:INDEX($C$8:$C$3000,COUNTIF($C$8:$C$3000,"?*")),"")</f>
        <v>0</v>
      </c>
      <c r="E2047" s="174"/>
      <c r="F2047" s="174">
        <f>--ISNUMBER(IFERROR(SEARCH('Project Costing'!#REF!,Services!I2054,1),""))</f>
        <v>0</v>
      </c>
      <c r="G2047" s="174" t="str">
        <f>IF(F2047=1,COUNTIF($F$8:F2047,1),"")</f>
        <v/>
      </c>
      <c r="H2047" s="174"/>
      <c r="I2047" s="157">
        <f>IFERROR($H$8:INDEX($H$8:$H$3000,COUNTIF($H$8:$H$3000,"?*")),"")</f>
        <v>0</v>
      </c>
    </row>
    <row r="2048" spans="1:9" x14ac:dyDescent="0.25">
      <c r="A2048" s="174">
        <f>--ISNUMBER(IFERROR(SEARCH('Project Costing'!#REF!,Services!I2055,1),""))</f>
        <v>0</v>
      </c>
      <c r="B2048" s="174" t="str">
        <f>IF(A2048=1,COUNTIF($A$8:A2048,1),"")</f>
        <v/>
      </c>
      <c r="C2048" s="174"/>
      <c r="D2048" s="157">
        <f>IFERROR($C$8:INDEX($C$8:$C$3000,COUNTIF($C$8:$C$3000,"?*")),"")</f>
        <v>0</v>
      </c>
      <c r="E2048" s="174"/>
      <c r="F2048" s="174">
        <f>--ISNUMBER(IFERROR(SEARCH('Project Costing'!#REF!,Services!I2055,1),""))</f>
        <v>0</v>
      </c>
      <c r="G2048" s="174" t="str">
        <f>IF(F2048=1,COUNTIF($F$8:F2048,1),"")</f>
        <v/>
      </c>
      <c r="H2048" s="174"/>
      <c r="I2048" s="157">
        <f>IFERROR($H$8:INDEX($H$8:$H$3000,COUNTIF($H$8:$H$3000,"?*")),"")</f>
        <v>0</v>
      </c>
    </row>
    <row r="2049" spans="1:9" x14ac:dyDescent="0.25">
      <c r="A2049" s="174">
        <f>--ISNUMBER(IFERROR(SEARCH('Project Costing'!#REF!,Services!I2056,1),""))</f>
        <v>0</v>
      </c>
      <c r="B2049" s="174" t="str">
        <f>IF(A2049=1,COUNTIF($A$8:A2049,1),"")</f>
        <v/>
      </c>
      <c r="C2049" s="174"/>
      <c r="D2049" s="157">
        <f>IFERROR($C$8:INDEX($C$8:$C$3000,COUNTIF($C$8:$C$3000,"?*")),"")</f>
        <v>0</v>
      </c>
      <c r="E2049" s="174"/>
      <c r="F2049" s="174">
        <f>--ISNUMBER(IFERROR(SEARCH('Project Costing'!#REF!,Services!I2056,1),""))</f>
        <v>0</v>
      </c>
      <c r="G2049" s="174" t="str">
        <f>IF(F2049=1,COUNTIF($F$8:F2049,1),"")</f>
        <v/>
      </c>
      <c r="H2049" s="174"/>
      <c r="I2049" s="157">
        <f>IFERROR($H$8:INDEX($H$8:$H$3000,COUNTIF($H$8:$H$3000,"?*")),"")</f>
        <v>0</v>
      </c>
    </row>
    <row r="2050" spans="1:9" x14ac:dyDescent="0.25">
      <c r="A2050" s="174">
        <f>--ISNUMBER(IFERROR(SEARCH('Project Costing'!#REF!,Services!I2057,1),""))</f>
        <v>0</v>
      </c>
      <c r="B2050" s="174" t="str">
        <f>IF(A2050=1,COUNTIF($A$8:A2050,1),"")</f>
        <v/>
      </c>
      <c r="C2050" s="174"/>
      <c r="D2050" s="157">
        <f>IFERROR($C$8:INDEX($C$8:$C$3000,COUNTIF($C$8:$C$3000,"?*")),"")</f>
        <v>0</v>
      </c>
      <c r="E2050" s="174"/>
      <c r="F2050" s="174">
        <f>--ISNUMBER(IFERROR(SEARCH('Project Costing'!#REF!,Services!I2057,1),""))</f>
        <v>0</v>
      </c>
      <c r="G2050" s="174" t="str">
        <f>IF(F2050=1,COUNTIF($F$8:F2050,1),"")</f>
        <v/>
      </c>
      <c r="H2050" s="174"/>
      <c r="I2050" s="157">
        <f>IFERROR($H$8:INDEX($H$8:$H$3000,COUNTIF($H$8:$H$3000,"?*")),"")</f>
        <v>0</v>
      </c>
    </row>
    <row r="2051" spans="1:9" x14ac:dyDescent="0.25">
      <c r="A2051" s="174">
        <f>--ISNUMBER(IFERROR(SEARCH('Project Costing'!#REF!,Services!I2058,1),""))</f>
        <v>0</v>
      </c>
      <c r="B2051" s="174" t="str">
        <f>IF(A2051=1,COUNTIF($A$8:A2051,1),"")</f>
        <v/>
      </c>
      <c r="C2051" s="174"/>
      <c r="D2051" s="157">
        <f>IFERROR($C$8:INDEX($C$8:$C$3000,COUNTIF($C$8:$C$3000,"?*")),"")</f>
        <v>0</v>
      </c>
      <c r="E2051" s="174"/>
      <c r="F2051" s="174">
        <f>--ISNUMBER(IFERROR(SEARCH('Project Costing'!#REF!,Services!I2058,1),""))</f>
        <v>0</v>
      </c>
      <c r="G2051" s="174" t="str">
        <f>IF(F2051=1,COUNTIF($F$8:F2051,1),"")</f>
        <v/>
      </c>
      <c r="H2051" s="174"/>
      <c r="I2051" s="157">
        <f>IFERROR($H$8:INDEX($H$8:$H$3000,COUNTIF($H$8:$H$3000,"?*")),"")</f>
        <v>0</v>
      </c>
    </row>
    <row r="2052" spans="1:9" x14ac:dyDescent="0.25">
      <c r="A2052" s="174">
        <f>--ISNUMBER(IFERROR(SEARCH('Project Costing'!#REF!,Services!I2059,1),""))</f>
        <v>0</v>
      </c>
      <c r="B2052" s="174" t="str">
        <f>IF(A2052=1,COUNTIF($A$8:A2052,1),"")</f>
        <v/>
      </c>
      <c r="C2052" s="174"/>
      <c r="D2052" s="157">
        <f>IFERROR($C$8:INDEX($C$8:$C$3000,COUNTIF($C$8:$C$3000,"?*")),"")</f>
        <v>0</v>
      </c>
      <c r="E2052" s="174"/>
      <c r="F2052" s="174">
        <f>--ISNUMBER(IFERROR(SEARCH('Project Costing'!#REF!,Services!I2059,1),""))</f>
        <v>0</v>
      </c>
      <c r="G2052" s="174" t="str">
        <f>IF(F2052=1,COUNTIF($F$8:F2052,1),"")</f>
        <v/>
      </c>
      <c r="H2052" s="174"/>
      <c r="I2052" s="157">
        <f>IFERROR($H$8:INDEX($H$8:$H$3000,COUNTIF($H$8:$H$3000,"?*")),"")</f>
        <v>0</v>
      </c>
    </row>
    <row r="2053" spans="1:9" x14ac:dyDescent="0.25">
      <c r="A2053" s="174">
        <f>--ISNUMBER(IFERROR(SEARCH('Project Costing'!#REF!,Services!I2060,1),""))</f>
        <v>0</v>
      </c>
      <c r="B2053" s="174" t="str">
        <f>IF(A2053=1,COUNTIF($A$8:A2053,1),"")</f>
        <v/>
      </c>
      <c r="C2053" s="174"/>
      <c r="D2053" s="157">
        <f>IFERROR($C$8:INDEX($C$8:$C$3000,COUNTIF($C$8:$C$3000,"?*")),"")</f>
        <v>0</v>
      </c>
      <c r="E2053" s="174"/>
      <c r="F2053" s="174">
        <f>--ISNUMBER(IFERROR(SEARCH('Project Costing'!#REF!,Services!I2060,1),""))</f>
        <v>0</v>
      </c>
      <c r="G2053" s="174" t="str">
        <f>IF(F2053=1,COUNTIF($F$8:F2053,1),"")</f>
        <v/>
      </c>
      <c r="H2053" s="174"/>
      <c r="I2053" s="157">
        <f>IFERROR($H$8:INDEX($H$8:$H$3000,COUNTIF($H$8:$H$3000,"?*")),"")</f>
        <v>0</v>
      </c>
    </row>
    <row r="2054" spans="1:9" x14ac:dyDescent="0.25">
      <c r="A2054" s="174">
        <f>--ISNUMBER(IFERROR(SEARCH('Project Costing'!#REF!,Services!I2061,1),""))</f>
        <v>0</v>
      </c>
      <c r="B2054" s="174" t="str">
        <f>IF(A2054=1,COUNTIF($A$8:A2054,1),"")</f>
        <v/>
      </c>
      <c r="C2054" s="174"/>
      <c r="D2054" s="157">
        <f>IFERROR($C$8:INDEX($C$8:$C$3000,COUNTIF($C$8:$C$3000,"?*")),"")</f>
        <v>0</v>
      </c>
      <c r="E2054" s="174"/>
      <c r="F2054" s="174">
        <f>--ISNUMBER(IFERROR(SEARCH('Project Costing'!#REF!,Services!I2061,1),""))</f>
        <v>0</v>
      </c>
      <c r="G2054" s="174" t="str">
        <f>IF(F2054=1,COUNTIF($F$8:F2054,1),"")</f>
        <v/>
      </c>
      <c r="H2054" s="174"/>
      <c r="I2054" s="157">
        <f>IFERROR($H$8:INDEX($H$8:$H$3000,COUNTIF($H$8:$H$3000,"?*")),"")</f>
        <v>0</v>
      </c>
    </row>
    <row r="2055" spans="1:9" x14ac:dyDescent="0.25">
      <c r="A2055" s="174">
        <f>--ISNUMBER(IFERROR(SEARCH('Project Costing'!#REF!,Services!I2062,1),""))</f>
        <v>0</v>
      </c>
      <c r="B2055" s="174" t="str">
        <f>IF(A2055=1,COUNTIF($A$8:A2055,1),"")</f>
        <v/>
      </c>
      <c r="C2055" s="174"/>
      <c r="D2055" s="157">
        <f>IFERROR($C$8:INDEX($C$8:$C$3000,COUNTIF($C$8:$C$3000,"?*")),"")</f>
        <v>0</v>
      </c>
      <c r="E2055" s="174"/>
      <c r="F2055" s="174">
        <f>--ISNUMBER(IFERROR(SEARCH('Project Costing'!#REF!,Services!I2062,1),""))</f>
        <v>0</v>
      </c>
      <c r="G2055" s="174" t="str">
        <f>IF(F2055=1,COUNTIF($F$8:F2055,1),"")</f>
        <v/>
      </c>
      <c r="H2055" s="174"/>
      <c r="I2055" s="157">
        <f>IFERROR($H$8:INDEX($H$8:$H$3000,COUNTIF($H$8:$H$3000,"?*")),"")</f>
        <v>0</v>
      </c>
    </row>
    <row r="2056" spans="1:9" x14ac:dyDescent="0.25">
      <c r="A2056" s="174">
        <f>--ISNUMBER(IFERROR(SEARCH('Project Costing'!#REF!,Services!I2063,1),""))</f>
        <v>0</v>
      </c>
      <c r="B2056" s="174" t="str">
        <f>IF(A2056=1,COUNTIF($A$8:A2056,1),"")</f>
        <v/>
      </c>
      <c r="C2056" s="174"/>
      <c r="D2056" s="157">
        <f>IFERROR($C$8:INDEX($C$8:$C$3000,COUNTIF($C$8:$C$3000,"?*")),"")</f>
        <v>0</v>
      </c>
      <c r="E2056" s="174"/>
      <c r="F2056" s="174">
        <f>--ISNUMBER(IFERROR(SEARCH('Project Costing'!#REF!,Services!I2063,1),""))</f>
        <v>0</v>
      </c>
      <c r="G2056" s="174" t="str">
        <f>IF(F2056=1,COUNTIF($F$8:F2056,1),"")</f>
        <v/>
      </c>
      <c r="H2056" s="174"/>
      <c r="I2056" s="157">
        <f>IFERROR($H$8:INDEX($H$8:$H$3000,COUNTIF($H$8:$H$3000,"?*")),"")</f>
        <v>0</v>
      </c>
    </row>
    <row r="2057" spans="1:9" x14ac:dyDescent="0.25">
      <c r="A2057" s="174">
        <f>--ISNUMBER(IFERROR(SEARCH('Project Costing'!#REF!,Services!I2064,1),""))</f>
        <v>0</v>
      </c>
      <c r="B2057" s="174" t="str">
        <f>IF(A2057=1,COUNTIF($A$8:A2057,1),"")</f>
        <v/>
      </c>
      <c r="C2057" s="174"/>
      <c r="D2057" s="157">
        <f>IFERROR($C$8:INDEX($C$8:$C$3000,COUNTIF($C$8:$C$3000,"?*")),"")</f>
        <v>0</v>
      </c>
      <c r="E2057" s="174"/>
      <c r="F2057" s="174">
        <f>--ISNUMBER(IFERROR(SEARCH('Project Costing'!#REF!,Services!I2064,1),""))</f>
        <v>0</v>
      </c>
      <c r="G2057" s="174" t="str">
        <f>IF(F2057=1,COUNTIF($F$8:F2057,1),"")</f>
        <v/>
      </c>
      <c r="H2057" s="174"/>
      <c r="I2057" s="157">
        <f>IFERROR($H$8:INDEX($H$8:$H$3000,COUNTIF($H$8:$H$3000,"?*")),"")</f>
        <v>0</v>
      </c>
    </row>
    <row r="2058" spans="1:9" x14ac:dyDescent="0.25">
      <c r="A2058" s="174">
        <f>--ISNUMBER(IFERROR(SEARCH('Project Costing'!#REF!,Services!I2065,1),""))</f>
        <v>0</v>
      </c>
      <c r="B2058" s="174" t="str">
        <f>IF(A2058=1,COUNTIF($A$8:A2058,1),"")</f>
        <v/>
      </c>
      <c r="C2058" s="174"/>
      <c r="D2058" s="157">
        <f>IFERROR($C$8:INDEX($C$8:$C$3000,COUNTIF($C$8:$C$3000,"?*")),"")</f>
        <v>0</v>
      </c>
      <c r="E2058" s="174"/>
      <c r="F2058" s="174">
        <f>--ISNUMBER(IFERROR(SEARCH('Project Costing'!#REF!,Services!I2065,1),""))</f>
        <v>0</v>
      </c>
      <c r="G2058" s="174" t="str">
        <f>IF(F2058=1,COUNTIF($F$8:F2058,1),"")</f>
        <v/>
      </c>
      <c r="H2058" s="174"/>
      <c r="I2058" s="157">
        <f>IFERROR($H$8:INDEX($H$8:$H$3000,COUNTIF($H$8:$H$3000,"?*")),"")</f>
        <v>0</v>
      </c>
    </row>
    <row r="2059" spans="1:9" x14ac:dyDescent="0.25">
      <c r="A2059" s="174">
        <f>--ISNUMBER(IFERROR(SEARCH('Project Costing'!#REF!,Services!I2066,1),""))</f>
        <v>0</v>
      </c>
      <c r="B2059" s="174" t="str">
        <f>IF(A2059=1,COUNTIF($A$8:A2059,1),"")</f>
        <v/>
      </c>
      <c r="C2059" s="174"/>
      <c r="D2059" s="157">
        <f>IFERROR($C$8:INDEX($C$8:$C$3000,COUNTIF($C$8:$C$3000,"?*")),"")</f>
        <v>0</v>
      </c>
      <c r="E2059" s="174"/>
      <c r="F2059" s="174">
        <f>--ISNUMBER(IFERROR(SEARCH('Project Costing'!#REF!,Services!I2066,1),""))</f>
        <v>0</v>
      </c>
      <c r="G2059" s="174" t="str">
        <f>IF(F2059=1,COUNTIF($F$8:F2059,1),"")</f>
        <v/>
      </c>
      <c r="H2059" s="174"/>
      <c r="I2059" s="157">
        <f>IFERROR($H$8:INDEX($H$8:$H$3000,COUNTIF($H$8:$H$3000,"?*")),"")</f>
        <v>0</v>
      </c>
    </row>
    <row r="2060" spans="1:9" x14ac:dyDescent="0.25">
      <c r="A2060" s="174">
        <f>--ISNUMBER(IFERROR(SEARCH('Project Costing'!#REF!,Services!I2067,1),""))</f>
        <v>0</v>
      </c>
      <c r="B2060" s="174" t="str">
        <f>IF(A2060=1,COUNTIF($A$8:A2060,1),"")</f>
        <v/>
      </c>
      <c r="C2060" s="174"/>
      <c r="D2060" s="157">
        <f>IFERROR($C$8:INDEX($C$8:$C$3000,COUNTIF($C$8:$C$3000,"?*")),"")</f>
        <v>0</v>
      </c>
      <c r="E2060" s="174"/>
      <c r="F2060" s="174">
        <f>--ISNUMBER(IFERROR(SEARCH('Project Costing'!#REF!,Services!I2067,1),""))</f>
        <v>0</v>
      </c>
      <c r="G2060" s="174" t="str">
        <f>IF(F2060=1,COUNTIF($F$8:F2060,1),"")</f>
        <v/>
      </c>
      <c r="H2060" s="174"/>
      <c r="I2060" s="157">
        <f>IFERROR($H$8:INDEX($H$8:$H$3000,COUNTIF($H$8:$H$3000,"?*")),"")</f>
        <v>0</v>
      </c>
    </row>
    <row r="2061" spans="1:9" x14ac:dyDescent="0.25">
      <c r="A2061" s="174">
        <f>--ISNUMBER(IFERROR(SEARCH('Project Costing'!#REF!,Services!I2068,1),""))</f>
        <v>0</v>
      </c>
      <c r="B2061" s="174" t="str">
        <f>IF(A2061=1,COUNTIF($A$8:A2061,1),"")</f>
        <v/>
      </c>
      <c r="C2061" s="174"/>
      <c r="D2061" s="157">
        <f>IFERROR($C$8:INDEX($C$8:$C$3000,COUNTIF($C$8:$C$3000,"?*")),"")</f>
        <v>0</v>
      </c>
      <c r="E2061" s="174"/>
      <c r="F2061" s="174">
        <f>--ISNUMBER(IFERROR(SEARCH('Project Costing'!#REF!,Services!I2068,1),""))</f>
        <v>0</v>
      </c>
      <c r="G2061" s="174" t="str">
        <f>IF(F2061=1,COUNTIF($F$8:F2061,1),"")</f>
        <v/>
      </c>
      <c r="H2061" s="174"/>
      <c r="I2061" s="157">
        <f>IFERROR($H$8:INDEX($H$8:$H$3000,COUNTIF($H$8:$H$3000,"?*")),"")</f>
        <v>0</v>
      </c>
    </row>
    <row r="2062" spans="1:9" x14ac:dyDescent="0.25">
      <c r="A2062" s="174">
        <f>--ISNUMBER(IFERROR(SEARCH('Project Costing'!#REF!,Services!I2069,1),""))</f>
        <v>0</v>
      </c>
      <c r="B2062" s="174" t="str">
        <f>IF(A2062=1,COUNTIF($A$8:A2062,1),"")</f>
        <v/>
      </c>
      <c r="C2062" s="174"/>
      <c r="D2062" s="157">
        <f>IFERROR($C$8:INDEX($C$8:$C$3000,COUNTIF($C$8:$C$3000,"?*")),"")</f>
        <v>0</v>
      </c>
      <c r="E2062" s="174"/>
      <c r="F2062" s="174">
        <f>--ISNUMBER(IFERROR(SEARCH('Project Costing'!#REF!,Services!I2069,1),""))</f>
        <v>0</v>
      </c>
      <c r="G2062" s="174" t="str">
        <f>IF(F2062=1,COUNTIF($F$8:F2062,1),"")</f>
        <v/>
      </c>
      <c r="H2062" s="174"/>
      <c r="I2062" s="157">
        <f>IFERROR($H$8:INDEX($H$8:$H$3000,COUNTIF($H$8:$H$3000,"?*")),"")</f>
        <v>0</v>
      </c>
    </row>
    <row r="2063" spans="1:9" x14ac:dyDescent="0.25">
      <c r="A2063" s="174">
        <f>--ISNUMBER(IFERROR(SEARCH('Project Costing'!#REF!,Services!I2070,1),""))</f>
        <v>0</v>
      </c>
      <c r="B2063" s="174" t="str">
        <f>IF(A2063=1,COUNTIF($A$8:A2063,1),"")</f>
        <v/>
      </c>
      <c r="C2063" s="174"/>
      <c r="D2063" s="157">
        <f>IFERROR($C$8:INDEX($C$8:$C$3000,COUNTIF($C$8:$C$3000,"?*")),"")</f>
        <v>0</v>
      </c>
      <c r="E2063" s="174"/>
      <c r="F2063" s="174">
        <f>--ISNUMBER(IFERROR(SEARCH('Project Costing'!#REF!,Services!I2070,1),""))</f>
        <v>0</v>
      </c>
      <c r="G2063" s="174" t="str">
        <f>IF(F2063=1,COUNTIF($F$8:F2063,1),"")</f>
        <v/>
      </c>
      <c r="H2063" s="174"/>
      <c r="I2063" s="157">
        <f>IFERROR($H$8:INDEX($H$8:$H$3000,COUNTIF($H$8:$H$3000,"?*")),"")</f>
        <v>0</v>
      </c>
    </row>
    <row r="2064" spans="1:9" x14ac:dyDescent="0.25">
      <c r="A2064" s="174">
        <f>--ISNUMBER(IFERROR(SEARCH('Project Costing'!#REF!,Services!I2071,1),""))</f>
        <v>0</v>
      </c>
      <c r="B2064" s="174" t="str">
        <f>IF(A2064=1,COUNTIF($A$8:A2064,1),"")</f>
        <v/>
      </c>
      <c r="C2064" s="174"/>
      <c r="D2064" s="157">
        <f>IFERROR($C$8:INDEX($C$8:$C$3000,COUNTIF($C$8:$C$3000,"?*")),"")</f>
        <v>0</v>
      </c>
      <c r="E2064" s="174"/>
      <c r="F2064" s="174">
        <f>--ISNUMBER(IFERROR(SEARCH('Project Costing'!#REF!,Services!I2071,1),""))</f>
        <v>0</v>
      </c>
      <c r="G2064" s="174" t="str">
        <f>IF(F2064=1,COUNTIF($F$8:F2064,1),"")</f>
        <v/>
      </c>
      <c r="H2064" s="174"/>
      <c r="I2064" s="157">
        <f>IFERROR($H$8:INDEX($H$8:$H$3000,COUNTIF($H$8:$H$3000,"?*")),"")</f>
        <v>0</v>
      </c>
    </row>
    <row r="2065" spans="1:9" x14ac:dyDescent="0.25">
      <c r="A2065" s="174">
        <f>--ISNUMBER(IFERROR(SEARCH('Project Costing'!#REF!,Services!I2072,1),""))</f>
        <v>0</v>
      </c>
      <c r="B2065" s="174" t="str">
        <f>IF(A2065=1,COUNTIF($A$8:A2065,1),"")</f>
        <v/>
      </c>
      <c r="C2065" s="174"/>
      <c r="D2065" s="157">
        <f>IFERROR($C$8:INDEX($C$8:$C$3000,COUNTIF($C$8:$C$3000,"?*")),"")</f>
        <v>0</v>
      </c>
      <c r="E2065" s="174"/>
      <c r="F2065" s="174">
        <f>--ISNUMBER(IFERROR(SEARCH('Project Costing'!#REF!,Services!I2072,1),""))</f>
        <v>0</v>
      </c>
      <c r="G2065" s="174" t="str">
        <f>IF(F2065=1,COUNTIF($F$8:F2065,1),"")</f>
        <v/>
      </c>
      <c r="H2065" s="174"/>
      <c r="I2065" s="157">
        <f>IFERROR($H$8:INDEX($H$8:$H$3000,COUNTIF($H$8:$H$3000,"?*")),"")</f>
        <v>0</v>
      </c>
    </row>
    <row r="2066" spans="1:9" x14ac:dyDescent="0.25">
      <c r="A2066" s="174">
        <f>--ISNUMBER(IFERROR(SEARCH('Project Costing'!#REF!,Services!I2073,1),""))</f>
        <v>0</v>
      </c>
      <c r="B2066" s="174" t="str">
        <f>IF(A2066=1,COUNTIF($A$8:A2066,1),"")</f>
        <v/>
      </c>
      <c r="C2066" s="174"/>
      <c r="D2066" s="157">
        <f>IFERROR($C$8:INDEX($C$8:$C$3000,COUNTIF($C$8:$C$3000,"?*")),"")</f>
        <v>0</v>
      </c>
      <c r="E2066" s="174"/>
      <c r="F2066" s="174">
        <f>--ISNUMBER(IFERROR(SEARCH('Project Costing'!#REF!,Services!I2073,1),""))</f>
        <v>0</v>
      </c>
      <c r="G2066" s="174" t="str">
        <f>IF(F2066=1,COUNTIF($F$8:F2066,1),"")</f>
        <v/>
      </c>
      <c r="H2066" s="174"/>
      <c r="I2066" s="157">
        <f>IFERROR($H$8:INDEX($H$8:$H$3000,COUNTIF($H$8:$H$3000,"?*")),"")</f>
        <v>0</v>
      </c>
    </row>
    <row r="2067" spans="1:9" x14ac:dyDescent="0.25">
      <c r="A2067" s="174">
        <f>--ISNUMBER(IFERROR(SEARCH('Project Costing'!#REF!,Services!I2074,1),""))</f>
        <v>0</v>
      </c>
      <c r="B2067" s="174" t="str">
        <f>IF(A2067=1,COUNTIF($A$8:A2067,1),"")</f>
        <v/>
      </c>
      <c r="C2067" s="174"/>
      <c r="D2067" s="157">
        <f>IFERROR($C$8:INDEX($C$8:$C$3000,COUNTIF($C$8:$C$3000,"?*")),"")</f>
        <v>0</v>
      </c>
      <c r="E2067" s="174"/>
      <c r="F2067" s="174">
        <f>--ISNUMBER(IFERROR(SEARCH('Project Costing'!#REF!,Services!I2074,1),""))</f>
        <v>0</v>
      </c>
      <c r="G2067" s="174" t="str">
        <f>IF(F2067=1,COUNTIF($F$8:F2067,1),"")</f>
        <v/>
      </c>
      <c r="H2067" s="174"/>
      <c r="I2067" s="157">
        <f>IFERROR($H$8:INDEX($H$8:$H$3000,COUNTIF($H$8:$H$3000,"?*")),"")</f>
        <v>0</v>
      </c>
    </row>
    <row r="2068" spans="1:9" x14ac:dyDescent="0.25">
      <c r="A2068" s="174">
        <f>--ISNUMBER(IFERROR(SEARCH('Project Costing'!#REF!,Services!I2075,1),""))</f>
        <v>0</v>
      </c>
      <c r="B2068" s="174" t="str">
        <f>IF(A2068=1,COUNTIF($A$8:A2068,1),"")</f>
        <v/>
      </c>
      <c r="C2068" s="174"/>
      <c r="D2068" s="157">
        <f>IFERROR($C$8:INDEX($C$8:$C$3000,COUNTIF($C$8:$C$3000,"?*")),"")</f>
        <v>0</v>
      </c>
      <c r="E2068" s="174"/>
      <c r="F2068" s="174">
        <f>--ISNUMBER(IFERROR(SEARCH('Project Costing'!#REF!,Services!I2075,1),""))</f>
        <v>0</v>
      </c>
      <c r="G2068" s="174" t="str">
        <f>IF(F2068=1,COUNTIF($F$8:F2068,1),"")</f>
        <v/>
      </c>
      <c r="H2068" s="174"/>
      <c r="I2068" s="157">
        <f>IFERROR($H$8:INDEX($H$8:$H$3000,COUNTIF($H$8:$H$3000,"?*")),"")</f>
        <v>0</v>
      </c>
    </row>
    <row r="2069" spans="1:9" x14ac:dyDescent="0.25">
      <c r="A2069" s="174">
        <f>--ISNUMBER(IFERROR(SEARCH('Project Costing'!#REF!,Services!I2076,1),""))</f>
        <v>0</v>
      </c>
      <c r="B2069" s="174" t="str">
        <f>IF(A2069=1,COUNTIF($A$8:A2069,1),"")</f>
        <v/>
      </c>
      <c r="C2069" s="174"/>
      <c r="D2069" s="157">
        <f>IFERROR($C$8:INDEX($C$8:$C$3000,COUNTIF($C$8:$C$3000,"?*")),"")</f>
        <v>0</v>
      </c>
      <c r="E2069" s="174"/>
      <c r="F2069" s="174">
        <f>--ISNUMBER(IFERROR(SEARCH('Project Costing'!#REF!,Services!I2076,1),""))</f>
        <v>0</v>
      </c>
      <c r="G2069" s="174" t="str">
        <f>IF(F2069=1,COUNTIF($F$8:F2069,1),"")</f>
        <v/>
      </c>
      <c r="H2069" s="174"/>
      <c r="I2069" s="157">
        <f>IFERROR($H$8:INDEX($H$8:$H$3000,COUNTIF($H$8:$H$3000,"?*")),"")</f>
        <v>0</v>
      </c>
    </row>
    <row r="2070" spans="1:9" x14ac:dyDescent="0.25">
      <c r="A2070" s="174">
        <f>--ISNUMBER(IFERROR(SEARCH('Project Costing'!#REF!,Services!I2077,1),""))</f>
        <v>0</v>
      </c>
      <c r="B2070" s="174" t="str">
        <f>IF(A2070=1,COUNTIF($A$8:A2070,1),"")</f>
        <v/>
      </c>
      <c r="C2070" s="174"/>
      <c r="D2070" s="157">
        <f>IFERROR($C$8:INDEX($C$8:$C$3000,COUNTIF($C$8:$C$3000,"?*")),"")</f>
        <v>0</v>
      </c>
      <c r="E2070" s="174"/>
      <c r="F2070" s="174">
        <f>--ISNUMBER(IFERROR(SEARCH('Project Costing'!#REF!,Services!I2077,1),""))</f>
        <v>0</v>
      </c>
      <c r="G2070" s="174" t="str">
        <f>IF(F2070=1,COUNTIF($F$8:F2070,1),"")</f>
        <v/>
      </c>
      <c r="H2070" s="174"/>
      <c r="I2070" s="157">
        <f>IFERROR($H$8:INDEX($H$8:$H$3000,COUNTIF($H$8:$H$3000,"?*")),"")</f>
        <v>0</v>
      </c>
    </row>
    <row r="2071" spans="1:9" x14ac:dyDescent="0.25">
      <c r="A2071" s="174">
        <f>--ISNUMBER(IFERROR(SEARCH('Project Costing'!#REF!,Services!I2078,1),""))</f>
        <v>0</v>
      </c>
      <c r="B2071" s="174" t="str">
        <f>IF(A2071=1,COUNTIF($A$8:A2071,1),"")</f>
        <v/>
      </c>
      <c r="C2071" s="174"/>
      <c r="D2071" s="157">
        <f>IFERROR($C$8:INDEX($C$8:$C$3000,COUNTIF($C$8:$C$3000,"?*")),"")</f>
        <v>0</v>
      </c>
      <c r="E2071" s="174"/>
      <c r="F2071" s="174">
        <f>--ISNUMBER(IFERROR(SEARCH('Project Costing'!#REF!,Services!I2078,1),""))</f>
        <v>0</v>
      </c>
      <c r="G2071" s="174" t="str">
        <f>IF(F2071=1,COUNTIF($F$8:F2071,1),"")</f>
        <v/>
      </c>
      <c r="H2071" s="174"/>
      <c r="I2071" s="157">
        <f>IFERROR($H$8:INDEX($H$8:$H$3000,COUNTIF($H$8:$H$3000,"?*")),"")</f>
        <v>0</v>
      </c>
    </row>
    <row r="2072" spans="1:9" x14ac:dyDescent="0.25">
      <c r="A2072" s="174">
        <f>--ISNUMBER(IFERROR(SEARCH('Project Costing'!#REF!,Services!I2079,1),""))</f>
        <v>0</v>
      </c>
      <c r="B2072" s="174" t="str">
        <f>IF(A2072=1,COUNTIF($A$8:A2072,1),"")</f>
        <v/>
      </c>
      <c r="C2072" s="174"/>
      <c r="D2072" s="157">
        <f>IFERROR($C$8:INDEX($C$8:$C$3000,COUNTIF($C$8:$C$3000,"?*")),"")</f>
        <v>0</v>
      </c>
      <c r="E2072" s="174"/>
      <c r="F2072" s="174">
        <f>--ISNUMBER(IFERROR(SEARCH('Project Costing'!#REF!,Services!I2079,1),""))</f>
        <v>0</v>
      </c>
      <c r="G2072" s="174" t="str">
        <f>IF(F2072=1,COUNTIF($F$8:F2072,1),"")</f>
        <v/>
      </c>
      <c r="H2072" s="174"/>
      <c r="I2072" s="157">
        <f>IFERROR($H$8:INDEX($H$8:$H$3000,COUNTIF($H$8:$H$3000,"?*")),"")</f>
        <v>0</v>
      </c>
    </row>
    <row r="2073" spans="1:9" x14ac:dyDescent="0.25">
      <c r="A2073" s="174">
        <f>--ISNUMBER(IFERROR(SEARCH('Project Costing'!#REF!,Services!I2080,1),""))</f>
        <v>0</v>
      </c>
      <c r="B2073" s="174" t="str">
        <f>IF(A2073=1,COUNTIF($A$8:A2073,1),"")</f>
        <v/>
      </c>
      <c r="C2073" s="174"/>
      <c r="D2073" s="157">
        <f>IFERROR($C$8:INDEX($C$8:$C$3000,COUNTIF($C$8:$C$3000,"?*")),"")</f>
        <v>0</v>
      </c>
      <c r="E2073" s="174"/>
      <c r="F2073" s="174">
        <f>--ISNUMBER(IFERROR(SEARCH('Project Costing'!#REF!,Services!I2080,1),""))</f>
        <v>0</v>
      </c>
      <c r="G2073" s="174" t="str">
        <f>IF(F2073=1,COUNTIF($F$8:F2073,1),"")</f>
        <v/>
      </c>
      <c r="H2073" s="174"/>
      <c r="I2073" s="157">
        <f>IFERROR($H$8:INDEX($H$8:$H$3000,COUNTIF($H$8:$H$3000,"?*")),"")</f>
        <v>0</v>
      </c>
    </row>
    <row r="2074" spans="1:9" x14ac:dyDescent="0.25">
      <c r="A2074" s="174">
        <f>--ISNUMBER(IFERROR(SEARCH('Project Costing'!#REF!,Services!I2081,1),""))</f>
        <v>0</v>
      </c>
      <c r="B2074" s="174" t="str">
        <f>IF(A2074=1,COUNTIF($A$8:A2074,1),"")</f>
        <v/>
      </c>
      <c r="C2074" s="174"/>
      <c r="D2074" s="157">
        <f>IFERROR($C$8:INDEX($C$8:$C$3000,COUNTIF($C$8:$C$3000,"?*")),"")</f>
        <v>0</v>
      </c>
      <c r="E2074" s="174"/>
      <c r="F2074" s="174">
        <f>--ISNUMBER(IFERROR(SEARCH('Project Costing'!#REF!,Services!I2081,1),""))</f>
        <v>0</v>
      </c>
      <c r="G2074" s="174" t="str">
        <f>IF(F2074=1,COUNTIF($F$8:F2074,1),"")</f>
        <v/>
      </c>
      <c r="H2074" s="174"/>
      <c r="I2074" s="157">
        <f>IFERROR($H$8:INDEX($H$8:$H$3000,COUNTIF($H$8:$H$3000,"?*")),"")</f>
        <v>0</v>
      </c>
    </row>
    <row r="2075" spans="1:9" x14ac:dyDescent="0.25">
      <c r="A2075" s="174">
        <f>--ISNUMBER(IFERROR(SEARCH('Project Costing'!#REF!,Services!I2082,1),""))</f>
        <v>0</v>
      </c>
      <c r="B2075" s="174" t="str">
        <f>IF(A2075=1,COUNTIF($A$8:A2075,1),"")</f>
        <v/>
      </c>
      <c r="C2075" s="174"/>
      <c r="D2075" s="157">
        <f>IFERROR($C$8:INDEX($C$8:$C$3000,COUNTIF($C$8:$C$3000,"?*")),"")</f>
        <v>0</v>
      </c>
      <c r="E2075" s="174"/>
      <c r="F2075" s="174">
        <f>--ISNUMBER(IFERROR(SEARCH('Project Costing'!#REF!,Services!I2082,1),""))</f>
        <v>0</v>
      </c>
      <c r="G2075" s="174" t="str">
        <f>IF(F2075=1,COUNTIF($F$8:F2075,1),"")</f>
        <v/>
      </c>
      <c r="H2075" s="174"/>
      <c r="I2075" s="157">
        <f>IFERROR($H$8:INDEX($H$8:$H$3000,COUNTIF($H$8:$H$3000,"?*")),"")</f>
        <v>0</v>
      </c>
    </row>
    <row r="2076" spans="1:9" x14ac:dyDescent="0.25">
      <c r="A2076" s="174">
        <f>--ISNUMBER(IFERROR(SEARCH('Project Costing'!#REF!,Services!I2083,1),""))</f>
        <v>0</v>
      </c>
      <c r="B2076" s="174" t="str">
        <f>IF(A2076=1,COUNTIF($A$8:A2076,1),"")</f>
        <v/>
      </c>
      <c r="C2076" s="174"/>
      <c r="D2076" s="157">
        <f>IFERROR($C$8:INDEX($C$8:$C$3000,COUNTIF($C$8:$C$3000,"?*")),"")</f>
        <v>0</v>
      </c>
      <c r="E2076" s="174"/>
      <c r="F2076" s="174">
        <f>--ISNUMBER(IFERROR(SEARCH('Project Costing'!#REF!,Services!I2083,1),""))</f>
        <v>0</v>
      </c>
      <c r="G2076" s="174" t="str">
        <f>IF(F2076=1,COUNTIF($F$8:F2076,1),"")</f>
        <v/>
      </c>
      <c r="H2076" s="174"/>
      <c r="I2076" s="157">
        <f>IFERROR($H$8:INDEX($H$8:$H$3000,COUNTIF($H$8:$H$3000,"?*")),"")</f>
        <v>0</v>
      </c>
    </row>
    <row r="2077" spans="1:9" x14ac:dyDescent="0.25">
      <c r="A2077" s="174">
        <f>--ISNUMBER(IFERROR(SEARCH('Project Costing'!#REF!,Services!I2084,1),""))</f>
        <v>0</v>
      </c>
      <c r="B2077" s="174" t="str">
        <f>IF(A2077=1,COUNTIF($A$8:A2077,1),"")</f>
        <v/>
      </c>
      <c r="C2077" s="174"/>
      <c r="D2077" s="157">
        <f>IFERROR($C$8:INDEX($C$8:$C$3000,COUNTIF($C$8:$C$3000,"?*")),"")</f>
        <v>0</v>
      </c>
      <c r="E2077" s="174"/>
      <c r="F2077" s="174">
        <f>--ISNUMBER(IFERROR(SEARCH('Project Costing'!#REF!,Services!I2084,1),""))</f>
        <v>0</v>
      </c>
      <c r="G2077" s="174" t="str">
        <f>IF(F2077=1,COUNTIF($F$8:F2077,1),"")</f>
        <v/>
      </c>
      <c r="H2077" s="174"/>
      <c r="I2077" s="157">
        <f>IFERROR($H$8:INDEX($H$8:$H$3000,COUNTIF($H$8:$H$3000,"?*")),"")</f>
        <v>0</v>
      </c>
    </row>
    <row r="2078" spans="1:9" x14ac:dyDescent="0.25">
      <c r="A2078" s="174">
        <f>--ISNUMBER(IFERROR(SEARCH('Project Costing'!#REF!,Services!I2085,1),""))</f>
        <v>0</v>
      </c>
      <c r="B2078" s="174" t="str">
        <f>IF(A2078=1,COUNTIF($A$8:A2078,1),"")</f>
        <v/>
      </c>
      <c r="C2078" s="174"/>
      <c r="D2078" s="157">
        <f>IFERROR($C$8:INDEX($C$8:$C$3000,COUNTIF($C$8:$C$3000,"?*")),"")</f>
        <v>0</v>
      </c>
      <c r="E2078" s="174"/>
      <c r="F2078" s="174">
        <f>--ISNUMBER(IFERROR(SEARCH('Project Costing'!#REF!,Services!I2085,1),""))</f>
        <v>0</v>
      </c>
      <c r="G2078" s="174" t="str">
        <f>IF(F2078=1,COUNTIF($F$8:F2078,1),"")</f>
        <v/>
      </c>
      <c r="H2078" s="174"/>
      <c r="I2078" s="157">
        <f>IFERROR($H$8:INDEX($H$8:$H$3000,COUNTIF($H$8:$H$3000,"?*")),"")</f>
        <v>0</v>
      </c>
    </row>
    <row r="2079" spans="1:9" x14ac:dyDescent="0.25">
      <c r="A2079" s="174">
        <f>--ISNUMBER(IFERROR(SEARCH('Project Costing'!#REF!,Services!I2086,1),""))</f>
        <v>0</v>
      </c>
      <c r="B2079" s="174" t="str">
        <f>IF(A2079=1,COUNTIF($A$8:A2079,1),"")</f>
        <v/>
      </c>
      <c r="C2079" s="174"/>
      <c r="D2079" s="157">
        <f>IFERROR($C$8:INDEX($C$8:$C$3000,COUNTIF($C$8:$C$3000,"?*")),"")</f>
        <v>0</v>
      </c>
      <c r="E2079" s="174"/>
      <c r="F2079" s="174">
        <f>--ISNUMBER(IFERROR(SEARCH('Project Costing'!#REF!,Services!I2086,1),""))</f>
        <v>0</v>
      </c>
      <c r="G2079" s="174" t="str">
        <f>IF(F2079=1,COUNTIF($F$8:F2079,1),"")</f>
        <v/>
      </c>
      <c r="H2079" s="174"/>
      <c r="I2079" s="157">
        <f>IFERROR($H$8:INDEX($H$8:$H$3000,COUNTIF($H$8:$H$3000,"?*")),"")</f>
        <v>0</v>
      </c>
    </row>
    <row r="2080" spans="1:9" x14ac:dyDescent="0.25">
      <c r="A2080" s="174">
        <f>--ISNUMBER(IFERROR(SEARCH('Project Costing'!#REF!,Services!I2087,1),""))</f>
        <v>0</v>
      </c>
      <c r="B2080" s="174" t="str">
        <f>IF(A2080=1,COUNTIF($A$8:A2080,1),"")</f>
        <v/>
      </c>
      <c r="C2080" s="174"/>
      <c r="D2080" s="157">
        <f>IFERROR($C$8:INDEX($C$8:$C$3000,COUNTIF($C$8:$C$3000,"?*")),"")</f>
        <v>0</v>
      </c>
      <c r="E2080" s="174"/>
      <c r="F2080" s="174">
        <f>--ISNUMBER(IFERROR(SEARCH('Project Costing'!#REF!,Services!I2087,1),""))</f>
        <v>0</v>
      </c>
      <c r="G2080" s="174" t="str">
        <f>IF(F2080=1,COUNTIF($F$8:F2080,1),"")</f>
        <v/>
      </c>
      <c r="H2080" s="174"/>
      <c r="I2080" s="157">
        <f>IFERROR($H$8:INDEX($H$8:$H$3000,COUNTIF($H$8:$H$3000,"?*")),"")</f>
        <v>0</v>
      </c>
    </row>
    <row r="2081" spans="1:9" x14ac:dyDescent="0.25">
      <c r="A2081" s="174">
        <f>--ISNUMBER(IFERROR(SEARCH('Project Costing'!#REF!,Services!I2088,1),""))</f>
        <v>0</v>
      </c>
      <c r="B2081" s="174" t="str">
        <f>IF(A2081=1,COUNTIF($A$8:A2081,1),"")</f>
        <v/>
      </c>
      <c r="C2081" s="174"/>
      <c r="D2081" s="157">
        <f>IFERROR($C$8:INDEX($C$8:$C$3000,COUNTIF($C$8:$C$3000,"?*")),"")</f>
        <v>0</v>
      </c>
      <c r="E2081" s="174"/>
      <c r="F2081" s="174">
        <f>--ISNUMBER(IFERROR(SEARCH('Project Costing'!#REF!,Services!I2088,1),""))</f>
        <v>0</v>
      </c>
      <c r="G2081" s="174" t="str">
        <f>IF(F2081=1,COUNTIF($F$8:F2081,1),"")</f>
        <v/>
      </c>
      <c r="H2081" s="174"/>
      <c r="I2081" s="157">
        <f>IFERROR($H$8:INDEX($H$8:$H$3000,COUNTIF($H$8:$H$3000,"?*")),"")</f>
        <v>0</v>
      </c>
    </row>
    <row r="2082" spans="1:9" x14ac:dyDescent="0.25">
      <c r="A2082" s="174">
        <f>--ISNUMBER(IFERROR(SEARCH('Project Costing'!#REF!,Services!I2089,1),""))</f>
        <v>0</v>
      </c>
      <c r="B2082" s="174" t="str">
        <f>IF(A2082=1,COUNTIF($A$8:A2082,1),"")</f>
        <v/>
      </c>
      <c r="C2082" s="174"/>
      <c r="D2082" s="157">
        <f>IFERROR($C$8:INDEX($C$8:$C$3000,COUNTIF($C$8:$C$3000,"?*")),"")</f>
        <v>0</v>
      </c>
      <c r="E2082" s="174"/>
      <c r="F2082" s="174">
        <f>--ISNUMBER(IFERROR(SEARCH('Project Costing'!#REF!,Services!I2089,1),""))</f>
        <v>0</v>
      </c>
      <c r="G2082" s="174" t="str">
        <f>IF(F2082=1,COUNTIF($F$8:F2082,1),"")</f>
        <v/>
      </c>
      <c r="H2082" s="174"/>
      <c r="I2082" s="157">
        <f>IFERROR($H$8:INDEX($H$8:$H$3000,COUNTIF($H$8:$H$3000,"?*")),"")</f>
        <v>0</v>
      </c>
    </row>
    <row r="2083" spans="1:9" x14ac:dyDescent="0.25">
      <c r="A2083" s="174">
        <f>--ISNUMBER(IFERROR(SEARCH('Project Costing'!#REF!,Services!I2090,1),""))</f>
        <v>0</v>
      </c>
      <c r="B2083" s="174" t="str">
        <f>IF(A2083=1,COUNTIF($A$8:A2083,1),"")</f>
        <v/>
      </c>
      <c r="C2083" s="174"/>
      <c r="D2083" s="157">
        <f>IFERROR($C$8:INDEX($C$8:$C$3000,COUNTIF($C$8:$C$3000,"?*")),"")</f>
        <v>0</v>
      </c>
      <c r="E2083" s="174"/>
      <c r="F2083" s="174">
        <f>--ISNUMBER(IFERROR(SEARCH('Project Costing'!#REF!,Services!I2090,1),""))</f>
        <v>0</v>
      </c>
      <c r="G2083" s="174" t="str">
        <f>IF(F2083=1,COUNTIF($F$8:F2083,1),"")</f>
        <v/>
      </c>
      <c r="H2083" s="174"/>
      <c r="I2083" s="157">
        <f>IFERROR($H$8:INDEX($H$8:$H$3000,COUNTIF($H$8:$H$3000,"?*")),"")</f>
        <v>0</v>
      </c>
    </row>
    <row r="2084" spans="1:9" x14ac:dyDescent="0.25">
      <c r="A2084" s="174">
        <f>--ISNUMBER(IFERROR(SEARCH('Project Costing'!#REF!,Services!I2091,1),""))</f>
        <v>0</v>
      </c>
      <c r="B2084" s="174" t="str">
        <f>IF(A2084=1,COUNTIF($A$8:A2084,1),"")</f>
        <v/>
      </c>
      <c r="C2084" s="174"/>
      <c r="D2084" s="157">
        <f>IFERROR($C$8:INDEX($C$8:$C$3000,COUNTIF($C$8:$C$3000,"?*")),"")</f>
        <v>0</v>
      </c>
      <c r="E2084" s="174"/>
      <c r="F2084" s="174">
        <f>--ISNUMBER(IFERROR(SEARCH('Project Costing'!#REF!,Services!I2091,1),""))</f>
        <v>0</v>
      </c>
      <c r="G2084" s="174" t="str">
        <f>IF(F2084=1,COUNTIF($F$8:F2084,1),"")</f>
        <v/>
      </c>
      <c r="H2084" s="174"/>
      <c r="I2084" s="157">
        <f>IFERROR($H$8:INDEX($H$8:$H$3000,COUNTIF($H$8:$H$3000,"?*")),"")</f>
        <v>0</v>
      </c>
    </row>
    <row r="2085" spans="1:9" x14ac:dyDescent="0.25">
      <c r="A2085" s="174">
        <f>--ISNUMBER(IFERROR(SEARCH('Project Costing'!#REF!,Services!I2092,1),""))</f>
        <v>0</v>
      </c>
      <c r="B2085" s="174" t="str">
        <f>IF(A2085=1,COUNTIF($A$8:A2085,1),"")</f>
        <v/>
      </c>
      <c r="C2085" s="174"/>
      <c r="D2085" s="157">
        <f>IFERROR($C$8:INDEX($C$8:$C$3000,COUNTIF($C$8:$C$3000,"?*")),"")</f>
        <v>0</v>
      </c>
      <c r="E2085" s="174"/>
      <c r="F2085" s="174">
        <f>--ISNUMBER(IFERROR(SEARCH('Project Costing'!#REF!,Services!I2092,1),""))</f>
        <v>0</v>
      </c>
      <c r="G2085" s="174" t="str">
        <f>IF(F2085=1,COUNTIF($F$8:F2085,1),"")</f>
        <v/>
      </c>
      <c r="H2085" s="174"/>
      <c r="I2085" s="157">
        <f>IFERROR($H$8:INDEX($H$8:$H$3000,COUNTIF($H$8:$H$3000,"?*")),"")</f>
        <v>0</v>
      </c>
    </row>
    <row r="2086" spans="1:9" x14ac:dyDescent="0.25">
      <c r="A2086" s="174">
        <f>--ISNUMBER(IFERROR(SEARCH('Project Costing'!#REF!,Services!I2093,1),""))</f>
        <v>0</v>
      </c>
      <c r="B2086" s="174" t="str">
        <f>IF(A2086=1,COUNTIF($A$8:A2086,1),"")</f>
        <v/>
      </c>
      <c r="C2086" s="174"/>
      <c r="D2086" s="157">
        <f>IFERROR($C$8:INDEX($C$8:$C$3000,COUNTIF($C$8:$C$3000,"?*")),"")</f>
        <v>0</v>
      </c>
      <c r="E2086" s="174"/>
      <c r="F2086" s="174">
        <f>--ISNUMBER(IFERROR(SEARCH('Project Costing'!#REF!,Services!I2093,1),""))</f>
        <v>0</v>
      </c>
      <c r="G2086" s="174" t="str">
        <f>IF(F2086=1,COUNTIF($F$8:F2086,1),"")</f>
        <v/>
      </c>
      <c r="H2086" s="174"/>
      <c r="I2086" s="157">
        <f>IFERROR($H$8:INDEX($H$8:$H$3000,COUNTIF($H$8:$H$3000,"?*")),"")</f>
        <v>0</v>
      </c>
    </row>
    <row r="2087" spans="1:9" x14ac:dyDescent="0.25">
      <c r="A2087" s="174">
        <f>--ISNUMBER(IFERROR(SEARCH('Project Costing'!#REF!,Services!I2094,1),""))</f>
        <v>0</v>
      </c>
      <c r="B2087" s="174" t="str">
        <f>IF(A2087=1,COUNTIF($A$8:A2087,1),"")</f>
        <v/>
      </c>
      <c r="C2087" s="174"/>
      <c r="D2087" s="157">
        <f>IFERROR($C$8:INDEX($C$8:$C$3000,COUNTIF($C$8:$C$3000,"?*")),"")</f>
        <v>0</v>
      </c>
      <c r="E2087" s="174"/>
      <c r="F2087" s="174">
        <f>--ISNUMBER(IFERROR(SEARCH('Project Costing'!#REF!,Services!I2094,1),""))</f>
        <v>0</v>
      </c>
      <c r="G2087" s="174" t="str">
        <f>IF(F2087=1,COUNTIF($F$8:F2087,1),"")</f>
        <v/>
      </c>
      <c r="H2087" s="174"/>
      <c r="I2087" s="157">
        <f>IFERROR($H$8:INDEX($H$8:$H$3000,COUNTIF($H$8:$H$3000,"?*")),"")</f>
        <v>0</v>
      </c>
    </row>
    <row r="2088" spans="1:9" x14ac:dyDescent="0.25">
      <c r="A2088" s="174">
        <f>--ISNUMBER(IFERROR(SEARCH('Project Costing'!#REF!,Services!I2095,1),""))</f>
        <v>0</v>
      </c>
      <c r="B2088" s="174" t="str">
        <f>IF(A2088=1,COUNTIF($A$8:A2088,1),"")</f>
        <v/>
      </c>
      <c r="C2088" s="174"/>
      <c r="D2088" s="157">
        <f>IFERROR($C$8:INDEX($C$8:$C$3000,COUNTIF($C$8:$C$3000,"?*")),"")</f>
        <v>0</v>
      </c>
      <c r="E2088" s="174"/>
      <c r="F2088" s="174">
        <f>--ISNUMBER(IFERROR(SEARCH('Project Costing'!#REF!,Services!I2095,1),""))</f>
        <v>0</v>
      </c>
      <c r="G2088" s="174" t="str">
        <f>IF(F2088=1,COUNTIF($F$8:F2088,1),"")</f>
        <v/>
      </c>
      <c r="H2088" s="174"/>
      <c r="I2088" s="157">
        <f>IFERROR($H$8:INDEX($H$8:$H$3000,COUNTIF($H$8:$H$3000,"?*")),"")</f>
        <v>0</v>
      </c>
    </row>
    <row r="2089" spans="1:9" x14ac:dyDescent="0.25">
      <c r="A2089" s="174">
        <f>--ISNUMBER(IFERROR(SEARCH('Project Costing'!#REF!,Services!I2096,1),""))</f>
        <v>0</v>
      </c>
      <c r="B2089" s="174" t="str">
        <f>IF(A2089=1,COUNTIF($A$8:A2089,1),"")</f>
        <v/>
      </c>
      <c r="C2089" s="174"/>
      <c r="D2089" s="157">
        <f>IFERROR($C$8:INDEX($C$8:$C$3000,COUNTIF($C$8:$C$3000,"?*")),"")</f>
        <v>0</v>
      </c>
      <c r="E2089" s="174"/>
      <c r="F2089" s="174">
        <f>--ISNUMBER(IFERROR(SEARCH('Project Costing'!#REF!,Services!I2096,1),""))</f>
        <v>0</v>
      </c>
      <c r="G2089" s="174" t="str">
        <f>IF(F2089=1,COUNTIF($F$8:F2089,1),"")</f>
        <v/>
      </c>
      <c r="H2089" s="174"/>
      <c r="I2089" s="157">
        <f>IFERROR($H$8:INDEX($H$8:$H$3000,COUNTIF($H$8:$H$3000,"?*")),"")</f>
        <v>0</v>
      </c>
    </row>
    <row r="2090" spans="1:9" x14ac:dyDescent="0.25">
      <c r="A2090" s="174">
        <f>--ISNUMBER(IFERROR(SEARCH('Project Costing'!#REF!,Services!I2097,1),""))</f>
        <v>0</v>
      </c>
      <c r="B2090" s="174" t="str">
        <f>IF(A2090=1,COUNTIF($A$8:A2090,1),"")</f>
        <v/>
      </c>
      <c r="C2090" s="174"/>
      <c r="D2090" s="157">
        <f>IFERROR($C$8:INDEX($C$8:$C$3000,COUNTIF($C$8:$C$3000,"?*")),"")</f>
        <v>0</v>
      </c>
      <c r="E2090" s="174"/>
      <c r="F2090" s="174">
        <f>--ISNUMBER(IFERROR(SEARCH('Project Costing'!#REF!,Services!I2097,1),""))</f>
        <v>0</v>
      </c>
      <c r="G2090" s="174" t="str">
        <f>IF(F2090=1,COUNTIF($F$8:F2090,1),"")</f>
        <v/>
      </c>
      <c r="H2090" s="174"/>
      <c r="I2090" s="157">
        <f>IFERROR($H$8:INDEX($H$8:$H$3000,COUNTIF($H$8:$H$3000,"?*")),"")</f>
        <v>0</v>
      </c>
    </row>
    <row r="2091" spans="1:9" x14ac:dyDescent="0.25">
      <c r="A2091" s="174">
        <f>--ISNUMBER(IFERROR(SEARCH('Project Costing'!#REF!,Services!I2098,1),""))</f>
        <v>0</v>
      </c>
      <c r="B2091" s="174" t="str">
        <f>IF(A2091=1,COUNTIF($A$8:A2091,1),"")</f>
        <v/>
      </c>
      <c r="C2091" s="174"/>
      <c r="D2091" s="157">
        <f>IFERROR($C$8:INDEX($C$8:$C$3000,COUNTIF($C$8:$C$3000,"?*")),"")</f>
        <v>0</v>
      </c>
      <c r="E2091" s="174"/>
      <c r="F2091" s="174">
        <f>--ISNUMBER(IFERROR(SEARCH('Project Costing'!#REF!,Services!I2098,1),""))</f>
        <v>0</v>
      </c>
      <c r="G2091" s="174" t="str">
        <f>IF(F2091=1,COUNTIF($F$8:F2091,1),"")</f>
        <v/>
      </c>
      <c r="H2091" s="174"/>
      <c r="I2091" s="157">
        <f>IFERROR($H$8:INDEX($H$8:$H$3000,COUNTIF($H$8:$H$3000,"?*")),"")</f>
        <v>0</v>
      </c>
    </row>
    <row r="2092" spans="1:9" x14ac:dyDescent="0.25">
      <c r="A2092" s="174">
        <f>--ISNUMBER(IFERROR(SEARCH('Project Costing'!#REF!,Services!I2099,1),""))</f>
        <v>0</v>
      </c>
      <c r="B2092" s="174" t="str">
        <f>IF(A2092=1,COUNTIF($A$8:A2092,1),"")</f>
        <v/>
      </c>
      <c r="C2092" s="174"/>
      <c r="D2092" s="157">
        <f>IFERROR($C$8:INDEX($C$8:$C$3000,COUNTIF($C$8:$C$3000,"?*")),"")</f>
        <v>0</v>
      </c>
      <c r="E2092" s="174"/>
      <c r="F2092" s="174">
        <f>--ISNUMBER(IFERROR(SEARCH('Project Costing'!#REF!,Services!I2099,1),""))</f>
        <v>0</v>
      </c>
      <c r="G2092" s="174" t="str">
        <f>IF(F2092=1,COUNTIF($F$8:F2092,1),"")</f>
        <v/>
      </c>
      <c r="H2092" s="174"/>
      <c r="I2092" s="157">
        <f>IFERROR($H$8:INDEX($H$8:$H$3000,COUNTIF($H$8:$H$3000,"?*")),"")</f>
        <v>0</v>
      </c>
    </row>
    <row r="2093" spans="1:9" x14ac:dyDescent="0.25">
      <c r="A2093" s="174">
        <f>--ISNUMBER(IFERROR(SEARCH('Project Costing'!#REF!,Services!I2100,1),""))</f>
        <v>0</v>
      </c>
      <c r="B2093" s="174" t="str">
        <f>IF(A2093=1,COUNTIF($A$8:A2093,1),"")</f>
        <v/>
      </c>
      <c r="C2093" s="174"/>
      <c r="D2093" s="157">
        <f>IFERROR($C$8:INDEX($C$8:$C$3000,COUNTIF($C$8:$C$3000,"?*")),"")</f>
        <v>0</v>
      </c>
      <c r="E2093" s="174"/>
      <c r="F2093" s="174">
        <f>--ISNUMBER(IFERROR(SEARCH('Project Costing'!#REF!,Services!I2100,1),""))</f>
        <v>0</v>
      </c>
      <c r="G2093" s="174" t="str">
        <f>IF(F2093=1,COUNTIF($F$8:F2093,1),"")</f>
        <v/>
      </c>
      <c r="H2093" s="174"/>
      <c r="I2093" s="157">
        <f>IFERROR($H$8:INDEX($H$8:$H$3000,COUNTIF($H$8:$H$3000,"?*")),"")</f>
        <v>0</v>
      </c>
    </row>
    <row r="2094" spans="1:9" x14ac:dyDescent="0.25">
      <c r="A2094" s="174">
        <f>--ISNUMBER(IFERROR(SEARCH('Project Costing'!#REF!,Services!I2101,1),""))</f>
        <v>0</v>
      </c>
      <c r="B2094" s="174" t="str">
        <f>IF(A2094=1,COUNTIF($A$8:A2094,1),"")</f>
        <v/>
      </c>
      <c r="C2094" s="174"/>
      <c r="D2094" s="157">
        <f>IFERROR($C$8:INDEX($C$8:$C$3000,COUNTIF($C$8:$C$3000,"?*")),"")</f>
        <v>0</v>
      </c>
      <c r="E2094" s="174"/>
      <c r="F2094" s="174">
        <f>--ISNUMBER(IFERROR(SEARCH('Project Costing'!#REF!,Services!I2101,1),""))</f>
        <v>0</v>
      </c>
      <c r="G2094" s="174" t="str">
        <f>IF(F2094=1,COUNTIF($F$8:F2094,1),"")</f>
        <v/>
      </c>
      <c r="H2094" s="174"/>
      <c r="I2094" s="157">
        <f>IFERROR($H$8:INDEX($H$8:$H$3000,COUNTIF($H$8:$H$3000,"?*")),"")</f>
        <v>0</v>
      </c>
    </row>
    <row r="2095" spans="1:9" x14ac:dyDescent="0.25">
      <c r="A2095" s="174">
        <f>--ISNUMBER(IFERROR(SEARCH('Project Costing'!#REF!,Services!I2102,1),""))</f>
        <v>0</v>
      </c>
      <c r="B2095" s="174" t="str">
        <f>IF(A2095=1,COUNTIF($A$8:A2095,1),"")</f>
        <v/>
      </c>
      <c r="C2095" s="174"/>
      <c r="D2095" s="157">
        <f>IFERROR($C$8:INDEX($C$8:$C$3000,COUNTIF($C$8:$C$3000,"?*")),"")</f>
        <v>0</v>
      </c>
      <c r="E2095" s="174"/>
      <c r="F2095" s="174">
        <f>--ISNUMBER(IFERROR(SEARCH('Project Costing'!#REF!,Services!I2102,1),""))</f>
        <v>0</v>
      </c>
      <c r="G2095" s="174" t="str">
        <f>IF(F2095=1,COUNTIF($F$8:F2095,1),"")</f>
        <v/>
      </c>
      <c r="H2095" s="174"/>
      <c r="I2095" s="157">
        <f>IFERROR($H$8:INDEX($H$8:$H$3000,COUNTIF($H$8:$H$3000,"?*")),"")</f>
        <v>0</v>
      </c>
    </row>
    <row r="2096" spans="1:9" x14ac:dyDescent="0.25">
      <c r="A2096" s="174">
        <f>--ISNUMBER(IFERROR(SEARCH('Project Costing'!#REF!,Services!I2103,1),""))</f>
        <v>0</v>
      </c>
      <c r="B2096" s="174" t="str">
        <f>IF(A2096=1,COUNTIF($A$8:A2096,1),"")</f>
        <v/>
      </c>
      <c r="C2096" s="174"/>
      <c r="D2096" s="157">
        <f>IFERROR($C$8:INDEX($C$8:$C$3000,COUNTIF($C$8:$C$3000,"?*")),"")</f>
        <v>0</v>
      </c>
      <c r="E2096" s="174"/>
      <c r="F2096" s="174">
        <f>--ISNUMBER(IFERROR(SEARCH('Project Costing'!#REF!,Services!I2103,1),""))</f>
        <v>0</v>
      </c>
      <c r="G2096" s="174" t="str">
        <f>IF(F2096=1,COUNTIF($F$8:F2096,1),"")</f>
        <v/>
      </c>
      <c r="H2096" s="174"/>
      <c r="I2096" s="157">
        <f>IFERROR($H$8:INDEX($H$8:$H$3000,COUNTIF($H$8:$H$3000,"?*")),"")</f>
        <v>0</v>
      </c>
    </row>
    <row r="2097" spans="1:9" x14ac:dyDescent="0.25">
      <c r="A2097" s="174">
        <f>--ISNUMBER(IFERROR(SEARCH('Project Costing'!#REF!,Services!I2104,1),""))</f>
        <v>0</v>
      </c>
      <c r="B2097" s="174" t="str">
        <f>IF(A2097=1,COUNTIF($A$8:A2097,1),"")</f>
        <v/>
      </c>
      <c r="C2097" s="174"/>
      <c r="D2097" s="157">
        <f>IFERROR($C$8:INDEX($C$8:$C$3000,COUNTIF($C$8:$C$3000,"?*")),"")</f>
        <v>0</v>
      </c>
      <c r="E2097" s="174"/>
      <c r="F2097" s="174">
        <f>--ISNUMBER(IFERROR(SEARCH('Project Costing'!#REF!,Services!I2104,1),""))</f>
        <v>0</v>
      </c>
      <c r="G2097" s="174" t="str">
        <f>IF(F2097=1,COUNTIF($F$8:F2097,1),"")</f>
        <v/>
      </c>
      <c r="H2097" s="174"/>
      <c r="I2097" s="157">
        <f>IFERROR($H$8:INDEX($H$8:$H$3000,COUNTIF($H$8:$H$3000,"?*")),"")</f>
        <v>0</v>
      </c>
    </row>
    <row r="2098" spans="1:9" x14ac:dyDescent="0.25">
      <c r="A2098" s="174">
        <f>--ISNUMBER(IFERROR(SEARCH('Project Costing'!#REF!,Services!I2105,1),""))</f>
        <v>0</v>
      </c>
      <c r="B2098" s="174" t="str">
        <f>IF(A2098=1,COUNTIF($A$8:A2098,1),"")</f>
        <v/>
      </c>
      <c r="C2098" s="174"/>
      <c r="D2098" s="157">
        <f>IFERROR($C$8:INDEX($C$8:$C$3000,COUNTIF($C$8:$C$3000,"?*")),"")</f>
        <v>0</v>
      </c>
      <c r="E2098" s="174"/>
      <c r="F2098" s="174">
        <f>--ISNUMBER(IFERROR(SEARCH('Project Costing'!#REF!,Services!I2105,1),""))</f>
        <v>0</v>
      </c>
      <c r="G2098" s="174" t="str">
        <f>IF(F2098=1,COUNTIF($F$8:F2098,1),"")</f>
        <v/>
      </c>
      <c r="H2098" s="174"/>
      <c r="I2098" s="157">
        <f>IFERROR($H$8:INDEX($H$8:$H$3000,COUNTIF($H$8:$H$3000,"?*")),"")</f>
        <v>0</v>
      </c>
    </row>
    <row r="2099" spans="1:9" x14ac:dyDescent="0.25">
      <c r="A2099" s="174">
        <f>--ISNUMBER(IFERROR(SEARCH('Project Costing'!#REF!,Services!I2106,1),""))</f>
        <v>0</v>
      </c>
      <c r="B2099" s="174" t="str">
        <f>IF(A2099=1,COUNTIF($A$8:A2099,1),"")</f>
        <v/>
      </c>
      <c r="C2099" s="174"/>
      <c r="D2099" s="157">
        <f>IFERROR($C$8:INDEX($C$8:$C$3000,COUNTIF($C$8:$C$3000,"?*")),"")</f>
        <v>0</v>
      </c>
      <c r="E2099" s="174"/>
      <c r="F2099" s="174">
        <f>--ISNUMBER(IFERROR(SEARCH('Project Costing'!#REF!,Services!I2106,1),""))</f>
        <v>0</v>
      </c>
      <c r="G2099" s="174" t="str">
        <f>IF(F2099=1,COUNTIF($F$8:F2099,1),"")</f>
        <v/>
      </c>
      <c r="H2099" s="174"/>
      <c r="I2099" s="157">
        <f>IFERROR($H$8:INDEX($H$8:$H$3000,COUNTIF($H$8:$H$3000,"?*")),"")</f>
        <v>0</v>
      </c>
    </row>
    <row r="2100" spans="1:9" x14ac:dyDescent="0.25">
      <c r="A2100" s="174">
        <f>--ISNUMBER(IFERROR(SEARCH('Project Costing'!#REF!,Services!I2107,1),""))</f>
        <v>0</v>
      </c>
      <c r="B2100" s="174" t="str">
        <f>IF(A2100=1,COUNTIF($A$8:A2100,1),"")</f>
        <v/>
      </c>
      <c r="C2100" s="174"/>
      <c r="D2100" s="157">
        <f>IFERROR($C$8:INDEX($C$8:$C$3000,COUNTIF($C$8:$C$3000,"?*")),"")</f>
        <v>0</v>
      </c>
      <c r="E2100" s="174"/>
      <c r="F2100" s="174">
        <f>--ISNUMBER(IFERROR(SEARCH('Project Costing'!#REF!,Services!I2107,1),""))</f>
        <v>0</v>
      </c>
      <c r="G2100" s="174" t="str">
        <f>IF(F2100=1,COUNTIF($F$8:F2100,1),"")</f>
        <v/>
      </c>
      <c r="H2100" s="174"/>
      <c r="I2100" s="157">
        <f>IFERROR($H$8:INDEX($H$8:$H$3000,COUNTIF($H$8:$H$3000,"?*")),"")</f>
        <v>0</v>
      </c>
    </row>
    <row r="2101" spans="1:9" x14ac:dyDescent="0.25">
      <c r="A2101" s="174">
        <f>--ISNUMBER(IFERROR(SEARCH('Project Costing'!#REF!,Services!I2108,1),""))</f>
        <v>0</v>
      </c>
      <c r="B2101" s="174" t="str">
        <f>IF(A2101=1,COUNTIF($A$8:A2101,1),"")</f>
        <v/>
      </c>
      <c r="C2101" s="174"/>
      <c r="D2101" s="157">
        <f>IFERROR($C$8:INDEX($C$8:$C$3000,COUNTIF($C$8:$C$3000,"?*")),"")</f>
        <v>0</v>
      </c>
      <c r="E2101" s="174"/>
      <c r="F2101" s="174">
        <f>--ISNUMBER(IFERROR(SEARCH('Project Costing'!#REF!,Services!I2108,1),""))</f>
        <v>0</v>
      </c>
      <c r="G2101" s="174" t="str">
        <f>IF(F2101=1,COUNTIF($F$8:F2101,1),"")</f>
        <v/>
      </c>
      <c r="H2101" s="174"/>
      <c r="I2101" s="157">
        <f>IFERROR($H$8:INDEX($H$8:$H$3000,COUNTIF($H$8:$H$3000,"?*")),"")</f>
        <v>0</v>
      </c>
    </row>
    <row r="2102" spans="1:9" x14ac:dyDescent="0.25">
      <c r="A2102" s="174">
        <f>--ISNUMBER(IFERROR(SEARCH('Project Costing'!#REF!,Services!I2109,1),""))</f>
        <v>0</v>
      </c>
      <c r="B2102" s="174" t="str">
        <f>IF(A2102=1,COUNTIF($A$8:A2102,1),"")</f>
        <v/>
      </c>
      <c r="C2102" s="174"/>
      <c r="D2102" s="157">
        <f>IFERROR($C$8:INDEX($C$8:$C$3000,COUNTIF($C$8:$C$3000,"?*")),"")</f>
        <v>0</v>
      </c>
      <c r="E2102" s="174"/>
      <c r="F2102" s="174">
        <f>--ISNUMBER(IFERROR(SEARCH('Project Costing'!#REF!,Services!I2109,1),""))</f>
        <v>0</v>
      </c>
      <c r="G2102" s="174" t="str">
        <f>IF(F2102=1,COUNTIF($F$8:F2102,1),"")</f>
        <v/>
      </c>
      <c r="H2102" s="174"/>
      <c r="I2102" s="157">
        <f>IFERROR($H$8:INDEX($H$8:$H$3000,COUNTIF($H$8:$H$3000,"?*")),"")</f>
        <v>0</v>
      </c>
    </row>
    <row r="2103" spans="1:9" x14ac:dyDescent="0.25">
      <c r="A2103" s="174">
        <f>--ISNUMBER(IFERROR(SEARCH('Project Costing'!#REF!,Services!I2110,1),""))</f>
        <v>0</v>
      </c>
      <c r="B2103" s="174" t="str">
        <f>IF(A2103=1,COUNTIF($A$8:A2103,1),"")</f>
        <v/>
      </c>
      <c r="C2103" s="174"/>
      <c r="D2103" s="157">
        <f>IFERROR($C$8:INDEX($C$8:$C$3000,COUNTIF($C$8:$C$3000,"?*")),"")</f>
        <v>0</v>
      </c>
      <c r="E2103" s="174"/>
      <c r="F2103" s="174">
        <f>--ISNUMBER(IFERROR(SEARCH('Project Costing'!#REF!,Services!I2110,1),""))</f>
        <v>0</v>
      </c>
      <c r="G2103" s="174" t="str">
        <f>IF(F2103=1,COUNTIF($F$8:F2103,1),"")</f>
        <v/>
      </c>
      <c r="H2103" s="174"/>
      <c r="I2103" s="157">
        <f>IFERROR($H$8:INDEX($H$8:$H$3000,COUNTIF($H$8:$H$3000,"?*")),"")</f>
        <v>0</v>
      </c>
    </row>
    <row r="2104" spans="1:9" x14ac:dyDescent="0.25">
      <c r="A2104" s="174">
        <f>--ISNUMBER(IFERROR(SEARCH('Project Costing'!#REF!,Services!I2111,1),""))</f>
        <v>0</v>
      </c>
      <c r="B2104" s="174" t="str">
        <f>IF(A2104=1,COUNTIF($A$8:A2104,1),"")</f>
        <v/>
      </c>
      <c r="C2104" s="174"/>
      <c r="D2104" s="157">
        <f>IFERROR($C$8:INDEX($C$8:$C$3000,COUNTIF($C$8:$C$3000,"?*")),"")</f>
        <v>0</v>
      </c>
      <c r="E2104" s="174"/>
      <c r="F2104" s="174">
        <f>--ISNUMBER(IFERROR(SEARCH('Project Costing'!#REF!,Services!I2111,1),""))</f>
        <v>0</v>
      </c>
      <c r="G2104" s="174" t="str">
        <f>IF(F2104=1,COUNTIF($F$8:F2104,1),"")</f>
        <v/>
      </c>
      <c r="H2104" s="174"/>
      <c r="I2104" s="157">
        <f>IFERROR($H$8:INDEX($H$8:$H$3000,COUNTIF($H$8:$H$3000,"?*")),"")</f>
        <v>0</v>
      </c>
    </row>
    <row r="2105" spans="1:9" x14ac:dyDescent="0.25">
      <c r="A2105" s="174">
        <f>--ISNUMBER(IFERROR(SEARCH('Project Costing'!#REF!,Services!I2112,1),""))</f>
        <v>0</v>
      </c>
      <c r="B2105" s="174" t="str">
        <f>IF(A2105=1,COUNTIF($A$8:A2105,1),"")</f>
        <v/>
      </c>
      <c r="C2105" s="174"/>
      <c r="D2105" s="157">
        <f>IFERROR($C$8:INDEX($C$8:$C$3000,COUNTIF($C$8:$C$3000,"?*")),"")</f>
        <v>0</v>
      </c>
      <c r="E2105" s="174"/>
      <c r="F2105" s="174">
        <f>--ISNUMBER(IFERROR(SEARCH('Project Costing'!#REF!,Services!I2112,1),""))</f>
        <v>0</v>
      </c>
      <c r="G2105" s="174" t="str">
        <f>IF(F2105=1,COUNTIF($F$8:F2105,1),"")</f>
        <v/>
      </c>
      <c r="H2105" s="174"/>
      <c r="I2105" s="157">
        <f>IFERROR($H$8:INDEX($H$8:$H$3000,COUNTIF($H$8:$H$3000,"?*")),"")</f>
        <v>0</v>
      </c>
    </row>
    <row r="2106" spans="1:9" x14ac:dyDescent="0.25">
      <c r="A2106" s="174">
        <f>--ISNUMBER(IFERROR(SEARCH('Project Costing'!#REF!,Services!I2113,1),""))</f>
        <v>0</v>
      </c>
      <c r="B2106" s="174" t="str">
        <f>IF(A2106=1,COUNTIF($A$8:A2106,1),"")</f>
        <v/>
      </c>
      <c r="C2106" s="174"/>
      <c r="D2106" s="157">
        <f>IFERROR($C$8:INDEX($C$8:$C$3000,COUNTIF($C$8:$C$3000,"?*")),"")</f>
        <v>0</v>
      </c>
      <c r="E2106" s="174"/>
      <c r="F2106" s="174">
        <f>--ISNUMBER(IFERROR(SEARCH('Project Costing'!#REF!,Services!I2113,1),""))</f>
        <v>0</v>
      </c>
      <c r="G2106" s="174" t="str">
        <f>IF(F2106=1,COUNTIF($F$8:F2106,1),"")</f>
        <v/>
      </c>
      <c r="H2106" s="174"/>
      <c r="I2106" s="157">
        <f>IFERROR($H$8:INDEX($H$8:$H$3000,COUNTIF($H$8:$H$3000,"?*")),"")</f>
        <v>0</v>
      </c>
    </row>
    <row r="2107" spans="1:9" x14ac:dyDescent="0.25">
      <c r="A2107" s="174">
        <f>--ISNUMBER(IFERROR(SEARCH('Project Costing'!#REF!,Services!I2114,1),""))</f>
        <v>0</v>
      </c>
      <c r="B2107" s="174" t="str">
        <f>IF(A2107=1,COUNTIF($A$8:A2107,1),"")</f>
        <v/>
      </c>
      <c r="C2107" s="174"/>
      <c r="D2107" s="157">
        <f>IFERROR($C$8:INDEX($C$8:$C$3000,COUNTIF($C$8:$C$3000,"?*")),"")</f>
        <v>0</v>
      </c>
      <c r="E2107" s="174"/>
      <c r="F2107" s="174">
        <f>--ISNUMBER(IFERROR(SEARCH('Project Costing'!#REF!,Services!I2114,1),""))</f>
        <v>0</v>
      </c>
      <c r="G2107" s="174" t="str">
        <f>IF(F2107=1,COUNTIF($F$8:F2107,1),"")</f>
        <v/>
      </c>
      <c r="H2107" s="174"/>
      <c r="I2107" s="157">
        <f>IFERROR($H$8:INDEX($H$8:$H$3000,COUNTIF($H$8:$H$3000,"?*")),"")</f>
        <v>0</v>
      </c>
    </row>
    <row r="2108" spans="1:9" x14ac:dyDescent="0.25">
      <c r="A2108" s="174">
        <f>--ISNUMBER(IFERROR(SEARCH('Project Costing'!#REF!,Services!I2115,1),""))</f>
        <v>0</v>
      </c>
      <c r="B2108" s="174" t="str">
        <f>IF(A2108=1,COUNTIF($A$8:A2108,1),"")</f>
        <v/>
      </c>
      <c r="C2108" s="174"/>
      <c r="D2108" s="157">
        <f>IFERROR($C$8:INDEX($C$8:$C$3000,COUNTIF($C$8:$C$3000,"?*")),"")</f>
        <v>0</v>
      </c>
      <c r="E2108" s="174"/>
      <c r="F2108" s="174">
        <f>--ISNUMBER(IFERROR(SEARCH('Project Costing'!#REF!,Services!I2115,1),""))</f>
        <v>0</v>
      </c>
      <c r="G2108" s="174" t="str">
        <f>IF(F2108=1,COUNTIF($F$8:F2108,1),"")</f>
        <v/>
      </c>
      <c r="H2108" s="174"/>
      <c r="I2108" s="157">
        <f>IFERROR($H$8:INDEX($H$8:$H$3000,COUNTIF($H$8:$H$3000,"?*")),"")</f>
        <v>0</v>
      </c>
    </row>
    <row r="2109" spans="1:9" x14ac:dyDescent="0.25">
      <c r="A2109" s="174">
        <f>--ISNUMBER(IFERROR(SEARCH('Project Costing'!#REF!,Services!I2116,1),""))</f>
        <v>0</v>
      </c>
      <c r="B2109" s="174" t="str">
        <f>IF(A2109=1,COUNTIF($A$8:A2109,1),"")</f>
        <v/>
      </c>
      <c r="C2109" s="174"/>
      <c r="D2109" s="157">
        <f>IFERROR($C$8:INDEX($C$8:$C$3000,COUNTIF($C$8:$C$3000,"?*")),"")</f>
        <v>0</v>
      </c>
      <c r="E2109" s="174"/>
      <c r="F2109" s="174">
        <f>--ISNUMBER(IFERROR(SEARCH('Project Costing'!#REF!,Services!I2116,1),""))</f>
        <v>0</v>
      </c>
      <c r="G2109" s="174" t="str">
        <f>IF(F2109=1,COUNTIF($F$8:F2109,1),"")</f>
        <v/>
      </c>
      <c r="H2109" s="174"/>
      <c r="I2109" s="157">
        <f>IFERROR($H$8:INDEX($H$8:$H$3000,COUNTIF($H$8:$H$3000,"?*")),"")</f>
        <v>0</v>
      </c>
    </row>
    <row r="2110" spans="1:9" x14ac:dyDescent="0.25">
      <c r="A2110" s="174">
        <f>--ISNUMBER(IFERROR(SEARCH('Project Costing'!#REF!,Services!I2117,1),""))</f>
        <v>0</v>
      </c>
      <c r="B2110" s="174" t="str">
        <f>IF(A2110=1,COUNTIF($A$8:A2110,1),"")</f>
        <v/>
      </c>
      <c r="C2110" s="174"/>
      <c r="D2110" s="157">
        <f>IFERROR($C$8:INDEX($C$8:$C$3000,COUNTIF($C$8:$C$3000,"?*")),"")</f>
        <v>0</v>
      </c>
      <c r="E2110" s="174"/>
      <c r="F2110" s="174">
        <f>--ISNUMBER(IFERROR(SEARCH('Project Costing'!#REF!,Services!I2117,1),""))</f>
        <v>0</v>
      </c>
      <c r="G2110" s="174" t="str">
        <f>IF(F2110=1,COUNTIF($F$8:F2110,1),"")</f>
        <v/>
      </c>
      <c r="H2110" s="174"/>
      <c r="I2110" s="157">
        <f>IFERROR($H$8:INDEX($H$8:$H$3000,COUNTIF($H$8:$H$3000,"?*")),"")</f>
        <v>0</v>
      </c>
    </row>
    <row r="2111" spans="1:9" x14ac:dyDescent="0.25">
      <c r="A2111" s="174">
        <f>--ISNUMBER(IFERROR(SEARCH('Project Costing'!#REF!,Services!I2118,1),""))</f>
        <v>0</v>
      </c>
      <c r="B2111" s="174" t="str">
        <f>IF(A2111=1,COUNTIF($A$8:A2111,1),"")</f>
        <v/>
      </c>
      <c r="C2111" s="174"/>
      <c r="D2111" s="157">
        <f>IFERROR($C$8:INDEX($C$8:$C$3000,COUNTIF($C$8:$C$3000,"?*")),"")</f>
        <v>0</v>
      </c>
      <c r="E2111" s="174"/>
      <c r="F2111" s="174">
        <f>--ISNUMBER(IFERROR(SEARCH('Project Costing'!#REF!,Services!I2118,1),""))</f>
        <v>0</v>
      </c>
      <c r="G2111" s="174" t="str">
        <f>IF(F2111=1,COUNTIF($F$8:F2111,1),"")</f>
        <v/>
      </c>
      <c r="H2111" s="174"/>
      <c r="I2111" s="157">
        <f>IFERROR($H$8:INDEX($H$8:$H$3000,COUNTIF($H$8:$H$3000,"?*")),"")</f>
        <v>0</v>
      </c>
    </row>
    <row r="2112" spans="1:9" x14ac:dyDescent="0.25">
      <c r="A2112" s="174">
        <f>--ISNUMBER(IFERROR(SEARCH('Project Costing'!#REF!,Services!I2119,1),""))</f>
        <v>0</v>
      </c>
      <c r="B2112" s="174" t="str">
        <f>IF(A2112=1,COUNTIF($A$8:A2112,1),"")</f>
        <v/>
      </c>
      <c r="C2112" s="174"/>
      <c r="D2112" s="157">
        <f>IFERROR($C$8:INDEX($C$8:$C$3000,COUNTIF($C$8:$C$3000,"?*")),"")</f>
        <v>0</v>
      </c>
      <c r="E2112" s="174"/>
      <c r="F2112" s="174">
        <f>--ISNUMBER(IFERROR(SEARCH('Project Costing'!#REF!,Services!I2119,1),""))</f>
        <v>0</v>
      </c>
      <c r="G2112" s="174" t="str">
        <f>IF(F2112=1,COUNTIF($F$8:F2112,1),"")</f>
        <v/>
      </c>
      <c r="H2112" s="174"/>
      <c r="I2112" s="157">
        <f>IFERROR($H$8:INDEX($H$8:$H$3000,COUNTIF($H$8:$H$3000,"?*")),"")</f>
        <v>0</v>
      </c>
    </row>
    <row r="2113" spans="1:9" x14ac:dyDescent="0.25">
      <c r="A2113" s="174">
        <f>--ISNUMBER(IFERROR(SEARCH('Project Costing'!#REF!,Services!I2120,1),""))</f>
        <v>0</v>
      </c>
      <c r="B2113" s="174" t="str">
        <f>IF(A2113=1,COUNTIF($A$8:A2113,1),"")</f>
        <v/>
      </c>
      <c r="C2113" s="174"/>
      <c r="D2113" s="157">
        <f>IFERROR($C$8:INDEX($C$8:$C$3000,COUNTIF($C$8:$C$3000,"?*")),"")</f>
        <v>0</v>
      </c>
      <c r="E2113" s="174"/>
      <c r="F2113" s="174">
        <f>--ISNUMBER(IFERROR(SEARCH('Project Costing'!#REF!,Services!I2120,1),""))</f>
        <v>0</v>
      </c>
      <c r="G2113" s="174" t="str">
        <f>IF(F2113=1,COUNTIF($F$8:F2113,1),"")</f>
        <v/>
      </c>
      <c r="H2113" s="174"/>
      <c r="I2113" s="157">
        <f>IFERROR($H$8:INDEX($H$8:$H$3000,COUNTIF($H$8:$H$3000,"?*")),"")</f>
        <v>0</v>
      </c>
    </row>
    <row r="2114" spans="1:9" x14ac:dyDescent="0.25">
      <c r="A2114" s="174">
        <f>--ISNUMBER(IFERROR(SEARCH('Project Costing'!#REF!,Services!I2121,1),""))</f>
        <v>0</v>
      </c>
      <c r="B2114" s="174" t="str">
        <f>IF(A2114=1,COUNTIF($A$8:A2114,1),"")</f>
        <v/>
      </c>
      <c r="C2114" s="174"/>
      <c r="D2114" s="157">
        <f>IFERROR($C$8:INDEX($C$8:$C$3000,COUNTIF($C$8:$C$3000,"?*")),"")</f>
        <v>0</v>
      </c>
      <c r="E2114" s="174"/>
      <c r="F2114" s="174">
        <f>--ISNUMBER(IFERROR(SEARCH('Project Costing'!#REF!,Services!I2121,1),""))</f>
        <v>0</v>
      </c>
      <c r="G2114" s="174" t="str">
        <f>IF(F2114=1,COUNTIF($F$8:F2114,1),"")</f>
        <v/>
      </c>
      <c r="H2114" s="174"/>
      <c r="I2114" s="157">
        <f>IFERROR($H$8:INDEX($H$8:$H$3000,COUNTIF($H$8:$H$3000,"?*")),"")</f>
        <v>0</v>
      </c>
    </row>
    <row r="2115" spans="1:9" x14ac:dyDescent="0.25">
      <c r="A2115" s="174">
        <f>--ISNUMBER(IFERROR(SEARCH('Project Costing'!#REF!,Services!I2122,1),""))</f>
        <v>0</v>
      </c>
      <c r="B2115" s="174" t="str">
        <f>IF(A2115=1,COUNTIF($A$8:A2115,1),"")</f>
        <v/>
      </c>
      <c r="C2115" s="174"/>
      <c r="D2115" s="157">
        <f>IFERROR($C$8:INDEX($C$8:$C$3000,COUNTIF($C$8:$C$3000,"?*")),"")</f>
        <v>0</v>
      </c>
      <c r="E2115" s="174"/>
      <c r="F2115" s="174">
        <f>--ISNUMBER(IFERROR(SEARCH('Project Costing'!#REF!,Services!I2122,1),""))</f>
        <v>0</v>
      </c>
      <c r="G2115" s="174" t="str">
        <f>IF(F2115=1,COUNTIF($F$8:F2115,1),"")</f>
        <v/>
      </c>
      <c r="H2115" s="174"/>
      <c r="I2115" s="157">
        <f>IFERROR($H$8:INDEX($H$8:$H$3000,COUNTIF($H$8:$H$3000,"?*")),"")</f>
        <v>0</v>
      </c>
    </row>
    <row r="2116" spans="1:9" x14ac:dyDescent="0.25">
      <c r="A2116" s="174">
        <f>--ISNUMBER(IFERROR(SEARCH('Project Costing'!#REF!,Services!I2123,1),""))</f>
        <v>0</v>
      </c>
      <c r="B2116" s="174" t="str">
        <f>IF(A2116=1,COUNTIF($A$8:A2116,1),"")</f>
        <v/>
      </c>
      <c r="C2116" s="174"/>
      <c r="D2116" s="157">
        <f>IFERROR($C$8:INDEX($C$8:$C$3000,COUNTIF($C$8:$C$3000,"?*")),"")</f>
        <v>0</v>
      </c>
      <c r="E2116" s="174"/>
      <c r="F2116" s="174">
        <f>--ISNUMBER(IFERROR(SEARCH('Project Costing'!#REF!,Services!I2123,1),""))</f>
        <v>0</v>
      </c>
      <c r="G2116" s="174" t="str">
        <f>IF(F2116=1,COUNTIF($F$8:F2116,1),"")</f>
        <v/>
      </c>
      <c r="H2116" s="174"/>
      <c r="I2116" s="157">
        <f>IFERROR($H$8:INDEX($H$8:$H$3000,COUNTIF($H$8:$H$3000,"?*")),"")</f>
        <v>0</v>
      </c>
    </row>
    <row r="2117" spans="1:9" x14ac:dyDescent="0.25">
      <c r="A2117" s="174">
        <f>--ISNUMBER(IFERROR(SEARCH('Project Costing'!#REF!,Services!I2124,1),""))</f>
        <v>0</v>
      </c>
      <c r="B2117" s="174" t="str">
        <f>IF(A2117=1,COUNTIF($A$8:A2117,1),"")</f>
        <v/>
      </c>
      <c r="C2117" s="174"/>
      <c r="D2117" s="157">
        <f>IFERROR($C$8:INDEX($C$8:$C$3000,COUNTIF($C$8:$C$3000,"?*")),"")</f>
        <v>0</v>
      </c>
      <c r="E2117" s="174"/>
      <c r="F2117" s="174">
        <f>--ISNUMBER(IFERROR(SEARCH('Project Costing'!#REF!,Services!I2124,1),""))</f>
        <v>0</v>
      </c>
      <c r="G2117" s="174" t="str">
        <f>IF(F2117=1,COUNTIF($F$8:F2117,1),"")</f>
        <v/>
      </c>
      <c r="H2117" s="174"/>
      <c r="I2117" s="157">
        <f>IFERROR($H$8:INDEX($H$8:$H$3000,COUNTIF($H$8:$H$3000,"?*")),"")</f>
        <v>0</v>
      </c>
    </row>
    <row r="2118" spans="1:9" x14ac:dyDescent="0.25">
      <c r="A2118" s="174">
        <f>--ISNUMBER(IFERROR(SEARCH('Project Costing'!#REF!,Services!I2125,1),""))</f>
        <v>0</v>
      </c>
      <c r="B2118" s="174" t="str">
        <f>IF(A2118=1,COUNTIF($A$8:A2118,1),"")</f>
        <v/>
      </c>
      <c r="C2118" s="174"/>
      <c r="D2118" s="157">
        <f>IFERROR($C$8:INDEX($C$8:$C$3000,COUNTIF($C$8:$C$3000,"?*")),"")</f>
        <v>0</v>
      </c>
      <c r="E2118" s="174"/>
      <c r="F2118" s="174">
        <f>--ISNUMBER(IFERROR(SEARCH('Project Costing'!#REF!,Services!I2125,1),""))</f>
        <v>0</v>
      </c>
      <c r="G2118" s="174" t="str">
        <f>IF(F2118=1,COUNTIF($F$8:F2118,1),"")</f>
        <v/>
      </c>
      <c r="H2118" s="174"/>
      <c r="I2118" s="157">
        <f>IFERROR($H$8:INDEX($H$8:$H$3000,COUNTIF($H$8:$H$3000,"?*")),"")</f>
        <v>0</v>
      </c>
    </row>
    <row r="2119" spans="1:9" x14ac:dyDescent="0.25">
      <c r="A2119" s="174">
        <f>--ISNUMBER(IFERROR(SEARCH('Project Costing'!#REF!,Services!I2126,1),""))</f>
        <v>0</v>
      </c>
      <c r="B2119" s="174" t="str">
        <f>IF(A2119=1,COUNTIF($A$8:A2119,1),"")</f>
        <v/>
      </c>
      <c r="C2119" s="174"/>
      <c r="D2119" s="157">
        <f>IFERROR($C$8:INDEX($C$8:$C$3000,COUNTIF($C$8:$C$3000,"?*")),"")</f>
        <v>0</v>
      </c>
      <c r="E2119" s="174"/>
      <c r="F2119" s="174">
        <f>--ISNUMBER(IFERROR(SEARCH('Project Costing'!#REF!,Services!I2126,1),""))</f>
        <v>0</v>
      </c>
      <c r="G2119" s="174" t="str">
        <f>IF(F2119=1,COUNTIF($F$8:F2119,1),"")</f>
        <v/>
      </c>
      <c r="H2119" s="174"/>
      <c r="I2119" s="157">
        <f>IFERROR($H$8:INDEX($H$8:$H$3000,COUNTIF($H$8:$H$3000,"?*")),"")</f>
        <v>0</v>
      </c>
    </row>
    <row r="2120" spans="1:9" x14ac:dyDescent="0.25">
      <c r="A2120" s="174">
        <f>--ISNUMBER(IFERROR(SEARCH('Project Costing'!#REF!,Services!I2127,1),""))</f>
        <v>0</v>
      </c>
      <c r="B2120" s="174" t="str">
        <f>IF(A2120=1,COUNTIF($A$8:A2120,1),"")</f>
        <v/>
      </c>
      <c r="C2120" s="174"/>
      <c r="D2120" s="157">
        <f>IFERROR($C$8:INDEX($C$8:$C$3000,COUNTIF($C$8:$C$3000,"?*")),"")</f>
        <v>0</v>
      </c>
      <c r="E2120" s="174"/>
      <c r="F2120" s="174">
        <f>--ISNUMBER(IFERROR(SEARCH('Project Costing'!#REF!,Services!I2127,1),""))</f>
        <v>0</v>
      </c>
      <c r="G2120" s="174" t="str">
        <f>IF(F2120=1,COUNTIF($F$8:F2120,1),"")</f>
        <v/>
      </c>
      <c r="H2120" s="174"/>
      <c r="I2120" s="157">
        <f>IFERROR($H$8:INDEX($H$8:$H$3000,COUNTIF($H$8:$H$3000,"?*")),"")</f>
        <v>0</v>
      </c>
    </row>
    <row r="2121" spans="1:9" x14ac:dyDescent="0.25">
      <c r="A2121" s="174">
        <f>--ISNUMBER(IFERROR(SEARCH('Project Costing'!#REF!,Services!I2128,1),""))</f>
        <v>0</v>
      </c>
      <c r="B2121" s="174" t="str">
        <f>IF(A2121=1,COUNTIF($A$8:A2121,1),"")</f>
        <v/>
      </c>
      <c r="C2121" s="174"/>
      <c r="D2121" s="157">
        <f>IFERROR($C$8:INDEX($C$8:$C$3000,COUNTIF($C$8:$C$3000,"?*")),"")</f>
        <v>0</v>
      </c>
      <c r="E2121" s="174"/>
      <c r="F2121" s="174">
        <f>--ISNUMBER(IFERROR(SEARCH('Project Costing'!#REF!,Services!I2128,1),""))</f>
        <v>0</v>
      </c>
      <c r="G2121" s="174" t="str">
        <f>IF(F2121=1,COUNTIF($F$8:F2121,1),"")</f>
        <v/>
      </c>
      <c r="H2121" s="174"/>
      <c r="I2121" s="157">
        <f>IFERROR($H$8:INDEX($H$8:$H$3000,COUNTIF($H$8:$H$3000,"?*")),"")</f>
        <v>0</v>
      </c>
    </row>
    <row r="2122" spans="1:9" x14ac:dyDescent="0.25">
      <c r="A2122" s="174">
        <f>--ISNUMBER(IFERROR(SEARCH('Project Costing'!#REF!,Services!I2129,1),""))</f>
        <v>0</v>
      </c>
      <c r="B2122" s="174" t="str">
        <f>IF(A2122=1,COUNTIF($A$8:A2122,1),"")</f>
        <v/>
      </c>
      <c r="C2122" s="174"/>
      <c r="D2122" s="157">
        <f>IFERROR($C$8:INDEX($C$8:$C$3000,COUNTIF($C$8:$C$3000,"?*")),"")</f>
        <v>0</v>
      </c>
      <c r="E2122" s="174"/>
      <c r="F2122" s="174">
        <f>--ISNUMBER(IFERROR(SEARCH('Project Costing'!#REF!,Services!I2129,1),""))</f>
        <v>0</v>
      </c>
      <c r="G2122" s="174" t="str">
        <f>IF(F2122=1,COUNTIF($F$8:F2122,1),"")</f>
        <v/>
      </c>
      <c r="H2122" s="174"/>
      <c r="I2122" s="157">
        <f>IFERROR($H$8:INDEX($H$8:$H$3000,COUNTIF($H$8:$H$3000,"?*")),"")</f>
        <v>0</v>
      </c>
    </row>
    <row r="2123" spans="1:9" x14ac:dyDescent="0.25">
      <c r="A2123" s="174">
        <f>--ISNUMBER(IFERROR(SEARCH('Project Costing'!#REF!,Services!I2130,1),""))</f>
        <v>0</v>
      </c>
      <c r="B2123" s="174" t="str">
        <f>IF(A2123=1,COUNTIF($A$8:A2123,1),"")</f>
        <v/>
      </c>
      <c r="C2123" s="174"/>
      <c r="D2123" s="157">
        <f>IFERROR($C$8:INDEX($C$8:$C$3000,COUNTIF($C$8:$C$3000,"?*")),"")</f>
        <v>0</v>
      </c>
      <c r="E2123" s="174"/>
      <c r="F2123" s="174">
        <f>--ISNUMBER(IFERROR(SEARCH('Project Costing'!#REF!,Services!I2130,1),""))</f>
        <v>0</v>
      </c>
      <c r="G2123" s="174" t="str">
        <f>IF(F2123=1,COUNTIF($F$8:F2123,1),"")</f>
        <v/>
      </c>
      <c r="H2123" s="174"/>
      <c r="I2123" s="157">
        <f>IFERROR($H$8:INDEX($H$8:$H$3000,COUNTIF($H$8:$H$3000,"?*")),"")</f>
        <v>0</v>
      </c>
    </row>
    <row r="2124" spans="1:9" x14ac:dyDescent="0.25">
      <c r="A2124" s="174">
        <f>--ISNUMBER(IFERROR(SEARCH('Project Costing'!#REF!,Services!I2131,1),""))</f>
        <v>0</v>
      </c>
      <c r="B2124" s="174" t="str">
        <f>IF(A2124=1,COUNTIF($A$8:A2124,1),"")</f>
        <v/>
      </c>
      <c r="C2124" s="174"/>
      <c r="D2124" s="157">
        <f>IFERROR($C$8:INDEX($C$8:$C$3000,COUNTIF($C$8:$C$3000,"?*")),"")</f>
        <v>0</v>
      </c>
      <c r="E2124" s="174"/>
      <c r="F2124" s="174">
        <f>--ISNUMBER(IFERROR(SEARCH('Project Costing'!#REF!,Services!I2131,1),""))</f>
        <v>0</v>
      </c>
      <c r="G2124" s="174" t="str">
        <f>IF(F2124=1,COUNTIF($F$8:F2124,1),"")</f>
        <v/>
      </c>
      <c r="H2124" s="174"/>
      <c r="I2124" s="157">
        <f>IFERROR($H$8:INDEX($H$8:$H$3000,COUNTIF($H$8:$H$3000,"?*")),"")</f>
        <v>0</v>
      </c>
    </row>
    <row r="2125" spans="1:9" x14ac:dyDescent="0.25">
      <c r="A2125" s="174">
        <f>--ISNUMBER(IFERROR(SEARCH('Project Costing'!#REF!,Services!I2132,1),""))</f>
        <v>0</v>
      </c>
      <c r="B2125" s="174" t="str">
        <f>IF(A2125=1,COUNTIF($A$8:A2125,1),"")</f>
        <v/>
      </c>
      <c r="C2125" s="174"/>
      <c r="D2125" s="157">
        <f>IFERROR($C$8:INDEX($C$8:$C$3000,COUNTIF($C$8:$C$3000,"?*")),"")</f>
        <v>0</v>
      </c>
      <c r="E2125" s="174"/>
      <c r="F2125" s="174">
        <f>--ISNUMBER(IFERROR(SEARCH('Project Costing'!#REF!,Services!I2132,1),""))</f>
        <v>0</v>
      </c>
      <c r="G2125" s="174" t="str">
        <f>IF(F2125=1,COUNTIF($F$8:F2125,1),"")</f>
        <v/>
      </c>
      <c r="H2125" s="174"/>
      <c r="I2125" s="157">
        <f>IFERROR($H$8:INDEX($H$8:$H$3000,COUNTIF($H$8:$H$3000,"?*")),"")</f>
        <v>0</v>
      </c>
    </row>
    <row r="2126" spans="1:9" x14ac:dyDescent="0.25">
      <c r="A2126" s="174">
        <f>--ISNUMBER(IFERROR(SEARCH('Project Costing'!#REF!,Services!I2133,1),""))</f>
        <v>0</v>
      </c>
      <c r="B2126" s="174" t="str">
        <f>IF(A2126=1,COUNTIF($A$8:A2126,1),"")</f>
        <v/>
      </c>
      <c r="C2126" s="174"/>
      <c r="D2126" s="157">
        <f>IFERROR($C$8:INDEX($C$8:$C$3000,COUNTIF($C$8:$C$3000,"?*")),"")</f>
        <v>0</v>
      </c>
      <c r="E2126" s="174"/>
      <c r="F2126" s="174">
        <f>--ISNUMBER(IFERROR(SEARCH('Project Costing'!#REF!,Services!I2133,1),""))</f>
        <v>0</v>
      </c>
      <c r="G2126" s="174" t="str">
        <f>IF(F2126=1,COUNTIF($F$8:F2126,1),"")</f>
        <v/>
      </c>
      <c r="H2126" s="174"/>
      <c r="I2126" s="157">
        <f>IFERROR($H$8:INDEX($H$8:$H$3000,COUNTIF($H$8:$H$3000,"?*")),"")</f>
        <v>0</v>
      </c>
    </row>
    <row r="2127" spans="1:9" x14ac:dyDescent="0.25">
      <c r="A2127" s="174">
        <f>--ISNUMBER(IFERROR(SEARCH('Project Costing'!#REF!,Services!I2134,1),""))</f>
        <v>0</v>
      </c>
      <c r="B2127" s="174" t="str">
        <f>IF(A2127=1,COUNTIF($A$8:A2127,1),"")</f>
        <v/>
      </c>
      <c r="C2127" s="174"/>
      <c r="D2127" s="157">
        <f>IFERROR($C$8:INDEX($C$8:$C$3000,COUNTIF($C$8:$C$3000,"?*")),"")</f>
        <v>0</v>
      </c>
      <c r="E2127" s="174"/>
      <c r="F2127" s="174">
        <f>--ISNUMBER(IFERROR(SEARCH('Project Costing'!#REF!,Services!I2134,1),""))</f>
        <v>0</v>
      </c>
      <c r="G2127" s="174" t="str">
        <f>IF(F2127=1,COUNTIF($F$8:F2127,1),"")</f>
        <v/>
      </c>
      <c r="H2127" s="174"/>
      <c r="I2127" s="157">
        <f>IFERROR($H$8:INDEX($H$8:$H$3000,COUNTIF($H$8:$H$3000,"?*")),"")</f>
        <v>0</v>
      </c>
    </row>
    <row r="2128" spans="1:9" x14ac:dyDescent="0.25">
      <c r="A2128" s="174">
        <f>--ISNUMBER(IFERROR(SEARCH('Project Costing'!#REF!,Services!I2135,1),""))</f>
        <v>0</v>
      </c>
      <c r="B2128" s="174" t="str">
        <f>IF(A2128=1,COUNTIF($A$8:A2128,1),"")</f>
        <v/>
      </c>
      <c r="C2128" s="174"/>
      <c r="D2128" s="157">
        <f>IFERROR($C$8:INDEX($C$8:$C$3000,COUNTIF($C$8:$C$3000,"?*")),"")</f>
        <v>0</v>
      </c>
      <c r="E2128" s="174"/>
      <c r="F2128" s="174">
        <f>--ISNUMBER(IFERROR(SEARCH('Project Costing'!#REF!,Services!I2135,1),""))</f>
        <v>0</v>
      </c>
      <c r="G2128" s="174" t="str">
        <f>IF(F2128=1,COUNTIF($F$8:F2128,1),"")</f>
        <v/>
      </c>
      <c r="H2128" s="174"/>
      <c r="I2128" s="157">
        <f>IFERROR($H$8:INDEX($H$8:$H$3000,COUNTIF($H$8:$H$3000,"?*")),"")</f>
        <v>0</v>
      </c>
    </row>
    <row r="2129" spans="1:9" x14ac:dyDescent="0.25">
      <c r="A2129" s="174">
        <f>--ISNUMBER(IFERROR(SEARCH('Project Costing'!#REF!,Services!I2136,1),""))</f>
        <v>0</v>
      </c>
      <c r="B2129" s="174" t="str">
        <f>IF(A2129=1,COUNTIF($A$8:A2129,1),"")</f>
        <v/>
      </c>
      <c r="C2129" s="174"/>
      <c r="D2129" s="157">
        <f>IFERROR($C$8:INDEX($C$8:$C$3000,COUNTIF($C$8:$C$3000,"?*")),"")</f>
        <v>0</v>
      </c>
      <c r="E2129" s="174"/>
      <c r="F2129" s="174">
        <f>--ISNUMBER(IFERROR(SEARCH('Project Costing'!#REF!,Services!I2136,1),""))</f>
        <v>0</v>
      </c>
      <c r="G2129" s="174" t="str">
        <f>IF(F2129=1,COUNTIF($F$8:F2129,1),"")</f>
        <v/>
      </c>
      <c r="H2129" s="174"/>
      <c r="I2129" s="157">
        <f>IFERROR($H$8:INDEX($H$8:$H$3000,COUNTIF($H$8:$H$3000,"?*")),"")</f>
        <v>0</v>
      </c>
    </row>
    <row r="2130" spans="1:9" x14ac:dyDescent="0.25">
      <c r="A2130" s="174">
        <f>--ISNUMBER(IFERROR(SEARCH('Project Costing'!#REF!,Services!I2137,1),""))</f>
        <v>0</v>
      </c>
      <c r="B2130" s="174" t="str">
        <f>IF(A2130=1,COUNTIF($A$8:A2130,1),"")</f>
        <v/>
      </c>
      <c r="C2130" s="174"/>
      <c r="D2130" s="157">
        <f>IFERROR($C$8:INDEX($C$8:$C$3000,COUNTIF($C$8:$C$3000,"?*")),"")</f>
        <v>0</v>
      </c>
      <c r="E2130" s="174"/>
      <c r="F2130" s="174">
        <f>--ISNUMBER(IFERROR(SEARCH('Project Costing'!#REF!,Services!I2137,1),""))</f>
        <v>0</v>
      </c>
      <c r="G2130" s="174" t="str">
        <f>IF(F2130=1,COUNTIF($F$8:F2130,1),"")</f>
        <v/>
      </c>
      <c r="H2130" s="174"/>
      <c r="I2130" s="157">
        <f>IFERROR($H$8:INDEX($H$8:$H$3000,COUNTIF($H$8:$H$3000,"?*")),"")</f>
        <v>0</v>
      </c>
    </row>
    <row r="2131" spans="1:9" x14ac:dyDescent="0.25">
      <c r="A2131" s="174">
        <f>--ISNUMBER(IFERROR(SEARCH('Project Costing'!#REF!,Services!I2138,1),""))</f>
        <v>0</v>
      </c>
      <c r="B2131" s="174" t="str">
        <f>IF(A2131=1,COUNTIF($A$8:A2131,1),"")</f>
        <v/>
      </c>
      <c r="C2131" s="174"/>
      <c r="D2131" s="157">
        <f>IFERROR($C$8:INDEX($C$8:$C$3000,COUNTIF($C$8:$C$3000,"?*")),"")</f>
        <v>0</v>
      </c>
      <c r="E2131" s="174"/>
      <c r="F2131" s="174">
        <f>--ISNUMBER(IFERROR(SEARCH('Project Costing'!#REF!,Services!I2138,1),""))</f>
        <v>0</v>
      </c>
      <c r="G2131" s="174" t="str">
        <f>IF(F2131=1,COUNTIF($F$8:F2131,1),"")</f>
        <v/>
      </c>
      <c r="H2131" s="174"/>
      <c r="I2131" s="157">
        <f>IFERROR($H$8:INDEX($H$8:$H$3000,COUNTIF($H$8:$H$3000,"?*")),"")</f>
        <v>0</v>
      </c>
    </row>
    <row r="2132" spans="1:9" x14ac:dyDescent="0.25">
      <c r="A2132" s="174">
        <f>--ISNUMBER(IFERROR(SEARCH('Project Costing'!#REF!,Services!I2139,1),""))</f>
        <v>0</v>
      </c>
      <c r="B2132" s="174" t="str">
        <f>IF(A2132=1,COUNTIF($A$8:A2132,1),"")</f>
        <v/>
      </c>
      <c r="C2132" s="174"/>
      <c r="D2132" s="157">
        <f>IFERROR($C$8:INDEX($C$8:$C$3000,COUNTIF($C$8:$C$3000,"?*")),"")</f>
        <v>0</v>
      </c>
      <c r="E2132" s="174"/>
      <c r="F2132" s="174">
        <f>--ISNUMBER(IFERROR(SEARCH('Project Costing'!#REF!,Services!I2139,1),""))</f>
        <v>0</v>
      </c>
      <c r="G2132" s="174" t="str">
        <f>IF(F2132=1,COUNTIF($F$8:F2132,1),"")</f>
        <v/>
      </c>
      <c r="H2132" s="174"/>
      <c r="I2132" s="157">
        <f>IFERROR($H$8:INDEX($H$8:$H$3000,COUNTIF($H$8:$H$3000,"?*")),"")</f>
        <v>0</v>
      </c>
    </row>
    <row r="2133" spans="1:9" x14ac:dyDescent="0.25">
      <c r="A2133" s="174">
        <f>--ISNUMBER(IFERROR(SEARCH('Project Costing'!#REF!,Services!I2140,1),""))</f>
        <v>0</v>
      </c>
      <c r="B2133" s="174" t="str">
        <f>IF(A2133=1,COUNTIF($A$8:A2133,1),"")</f>
        <v/>
      </c>
      <c r="C2133" s="174"/>
      <c r="D2133" s="157">
        <f>IFERROR($C$8:INDEX($C$8:$C$3000,COUNTIF($C$8:$C$3000,"?*")),"")</f>
        <v>0</v>
      </c>
      <c r="E2133" s="174"/>
      <c r="F2133" s="174">
        <f>--ISNUMBER(IFERROR(SEARCH('Project Costing'!#REF!,Services!I2140,1),""))</f>
        <v>0</v>
      </c>
      <c r="G2133" s="174" t="str">
        <f>IF(F2133=1,COUNTIF($F$8:F2133,1),"")</f>
        <v/>
      </c>
      <c r="H2133" s="174"/>
      <c r="I2133" s="157">
        <f>IFERROR($H$8:INDEX($H$8:$H$3000,COUNTIF($H$8:$H$3000,"?*")),"")</f>
        <v>0</v>
      </c>
    </row>
    <row r="2134" spans="1:9" x14ac:dyDescent="0.25">
      <c r="A2134" s="174">
        <f>--ISNUMBER(IFERROR(SEARCH('Project Costing'!#REF!,Services!I2141,1),""))</f>
        <v>0</v>
      </c>
      <c r="B2134" s="174" t="str">
        <f>IF(A2134=1,COUNTIF($A$8:A2134,1),"")</f>
        <v/>
      </c>
      <c r="C2134" s="174"/>
      <c r="D2134" s="157">
        <f>IFERROR($C$8:INDEX($C$8:$C$3000,COUNTIF($C$8:$C$3000,"?*")),"")</f>
        <v>0</v>
      </c>
      <c r="E2134" s="174"/>
      <c r="F2134" s="174">
        <f>--ISNUMBER(IFERROR(SEARCH('Project Costing'!#REF!,Services!I2141,1),""))</f>
        <v>0</v>
      </c>
      <c r="G2134" s="174" t="str">
        <f>IF(F2134=1,COUNTIF($F$8:F2134,1),"")</f>
        <v/>
      </c>
      <c r="H2134" s="174"/>
      <c r="I2134" s="157">
        <f>IFERROR($H$8:INDEX($H$8:$H$3000,COUNTIF($H$8:$H$3000,"?*")),"")</f>
        <v>0</v>
      </c>
    </row>
    <row r="2135" spans="1:9" x14ac:dyDescent="0.25">
      <c r="A2135" s="174">
        <f>--ISNUMBER(IFERROR(SEARCH('Project Costing'!#REF!,Services!I2142,1),""))</f>
        <v>0</v>
      </c>
      <c r="B2135" s="174" t="str">
        <f>IF(A2135=1,COUNTIF($A$8:A2135,1),"")</f>
        <v/>
      </c>
      <c r="C2135" s="174"/>
      <c r="D2135" s="157">
        <f>IFERROR($C$8:INDEX($C$8:$C$3000,COUNTIF($C$8:$C$3000,"?*")),"")</f>
        <v>0</v>
      </c>
      <c r="E2135" s="174"/>
      <c r="F2135" s="174">
        <f>--ISNUMBER(IFERROR(SEARCH('Project Costing'!#REF!,Services!I2142,1),""))</f>
        <v>0</v>
      </c>
      <c r="G2135" s="174" t="str">
        <f>IF(F2135=1,COUNTIF($F$8:F2135,1),"")</f>
        <v/>
      </c>
      <c r="H2135" s="174"/>
      <c r="I2135" s="157">
        <f>IFERROR($H$8:INDEX($H$8:$H$3000,COUNTIF($H$8:$H$3000,"?*")),"")</f>
        <v>0</v>
      </c>
    </row>
    <row r="2136" spans="1:9" x14ac:dyDescent="0.25">
      <c r="A2136" s="174">
        <f>--ISNUMBER(IFERROR(SEARCH('Project Costing'!#REF!,Services!I2143,1),""))</f>
        <v>0</v>
      </c>
      <c r="B2136" s="174" t="str">
        <f>IF(A2136=1,COUNTIF($A$8:A2136,1),"")</f>
        <v/>
      </c>
      <c r="C2136" s="174"/>
      <c r="D2136" s="157">
        <f>IFERROR($C$8:INDEX($C$8:$C$3000,COUNTIF($C$8:$C$3000,"?*")),"")</f>
        <v>0</v>
      </c>
      <c r="E2136" s="174"/>
      <c r="F2136" s="174">
        <f>--ISNUMBER(IFERROR(SEARCH('Project Costing'!#REF!,Services!I2143,1),""))</f>
        <v>0</v>
      </c>
      <c r="G2136" s="174" t="str">
        <f>IF(F2136=1,COUNTIF($F$8:F2136,1),"")</f>
        <v/>
      </c>
      <c r="H2136" s="174"/>
      <c r="I2136" s="157">
        <f>IFERROR($H$8:INDEX($H$8:$H$3000,COUNTIF($H$8:$H$3000,"?*")),"")</f>
        <v>0</v>
      </c>
    </row>
    <row r="2137" spans="1:9" x14ac:dyDescent="0.25">
      <c r="A2137" s="174">
        <f>--ISNUMBER(IFERROR(SEARCH('Project Costing'!#REF!,Services!I2144,1),""))</f>
        <v>0</v>
      </c>
      <c r="B2137" s="174" t="str">
        <f>IF(A2137=1,COUNTIF($A$8:A2137,1),"")</f>
        <v/>
      </c>
      <c r="C2137" s="174"/>
      <c r="D2137" s="157">
        <f>IFERROR($C$8:INDEX($C$8:$C$3000,COUNTIF($C$8:$C$3000,"?*")),"")</f>
        <v>0</v>
      </c>
      <c r="E2137" s="174"/>
      <c r="F2137" s="174">
        <f>--ISNUMBER(IFERROR(SEARCH('Project Costing'!#REF!,Services!I2144,1),""))</f>
        <v>0</v>
      </c>
      <c r="G2137" s="174" t="str">
        <f>IF(F2137=1,COUNTIF($F$8:F2137,1),"")</f>
        <v/>
      </c>
      <c r="H2137" s="174"/>
      <c r="I2137" s="157">
        <f>IFERROR($H$8:INDEX($H$8:$H$3000,COUNTIF($H$8:$H$3000,"?*")),"")</f>
        <v>0</v>
      </c>
    </row>
    <row r="2138" spans="1:9" x14ac:dyDescent="0.25">
      <c r="A2138" s="174">
        <f>--ISNUMBER(IFERROR(SEARCH('Project Costing'!#REF!,Services!I2145,1),""))</f>
        <v>0</v>
      </c>
      <c r="B2138" s="174" t="str">
        <f>IF(A2138=1,COUNTIF($A$8:A2138,1),"")</f>
        <v/>
      </c>
      <c r="C2138" s="174"/>
      <c r="D2138" s="157">
        <f>IFERROR($C$8:INDEX($C$8:$C$3000,COUNTIF($C$8:$C$3000,"?*")),"")</f>
        <v>0</v>
      </c>
      <c r="E2138" s="174"/>
      <c r="F2138" s="174">
        <f>--ISNUMBER(IFERROR(SEARCH('Project Costing'!#REF!,Services!I2145,1),""))</f>
        <v>0</v>
      </c>
      <c r="G2138" s="174" t="str">
        <f>IF(F2138=1,COUNTIF($F$8:F2138,1),"")</f>
        <v/>
      </c>
      <c r="H2138" s="174"/>
      <c r="I2138" s="157">
        <f>IFERROR($H$8:INDEX($H$8:$H$3000,COUNTIF($H$8:$H$3000,"?*")),"")</f>
        <v>0</v>
      </c>
    </row>
    <row r="2139" spans="1:9" x14ac:dyDescent="0.25">
      <c r="A2139" s="174">
        <f>--ISNUMBER(IFERROR(SEARCH('Project Costing'!#REF!,Services!I2146,1),""))</f>
        <v>0</v>
      </c>
      <c r="B2139" s="174" t="str">
        <f>IF(A2139=1,COUNTIF($A$8:A2139,1),"")</f>
        <v/>
      </c>
      <c r="C2139" s="174"/>
      <c r="D2139" s="157">
        <f>IFERROR($C$8:INDEX($C$8:$C$3000,COUNTIF($C$8:$C$3000,"?*")),"")</f>
        <v>0</v>
      </c>
      <c r="E2139" s="174"/>
      <c r="F2139" s="174">
        <f>--ISNUMBER(IFERROR(SEARCH('Project Costing'!#REF!,Services!I2146,1),""))</f>
        <v>0</v>
      </c>
      <c r="G2139" s="174" t="str">
        <f>IF(F2139=1,COUNTIF($F$8:F2139,1),"")</f>
        <v/>
      </c>
      <c r="H2139" s="174"/>
      <c r="I2139" s="157">
        <f>IFERROR($H$8:INDEX($H$8:$H$3000,COUNTIF($H$8:$H$3000,"?*")),"")</f>
        <v>0</v>
      </c>
    </row>
    <row r="2140" spans="1:9" x14ac:dyDescent="0.25">
      <c r="A2140" s="174">
        <f>--ISNUMBER(IFERROR(SEARCH('Project Costing'!#REF!,Services!I2147,1),""))</f>
        <v>0</v>
      </c>
      <c r="B2140" s="174" t="str">
        <f>IF(A2140=1,COUNTIF($A$8:A2140,1),"")</f>
        <v/>
      </c>
      <c r="C2140" s="174"/>
      <c r="D2140" s="157">
        <f>IFERROR($C$8:INDEX($C$8:$C$3000,COUNTIF($C$8:$C$3000,"?*")),"")</f>
        <v>0</v>
      </c>
      <c r="E2140" s="174"/>
      <c r="F2140" s="174">
        <f>--ISNUMBER(IFERROR(SEARCH('Project Costing'!#REF!,Services!I2147,1),""))</f>
        <v>0</v>
      </c>
      <c r="G2140" s="174" t="str">
        <f>IF(F2140=1,COUNTIF($F$8:F2140,1),"")</f>
        <v/>
      </c>
      <c r="H2140" s="174"/>
      <c r="I2140" s="157">
        <f>IFERROR($H$8:INDEX($H$8:$H$3000,COUNTIF($H$8:$H$3000,"?*")),"")</f>
        <v>0</v>
      </c>
    </row>
    <row r="2141" spans="1:9" x14ac:dyDescent="0.25">
      <c r="A2141" s="174">
        <f>--ISNUMBER(IFERROR(SEARCH('Project Costing'!#REF!,Services!I2148,1),""))</f>
        <v>0</v>
      </c>
      <c r="B2141" s="174" t="str">
        <f>IF(A2141=1,COUNTIF($A$8:A2141,1),"")</f>
        <v/>
      </c>
      <c r="C2141" s="174"/>
      <c r="D2141" s="157">
        <f>IFERROR($C$8:INDEX($C$8:$C$3000,COUNTIF($C$8:$C$3000,"?*")),"")</f>
        <v>0</v>
      </c>
      <c r="E2141" s="174"/>
      <c r="F2141" s="174">
        <f>--ISNUMBER(IFERROR(SEARCH('Project Costing'!#REF!,Services!I2148,1),""))</f>
        <v>0</v>
      </c>
      <c r="G2141" s="174" t="str">
        <f>IF(F2141=1,COUNTIF($F$8:F2141,1),"")</f>
        <v/>
      </c>
      <c r="H2141" s="174"/>
      <c r="I2141" s="157">
        <f>IFERROR($H$8:INDEX($H$8:$H$3000,COUNTIF($H$8:$H$3000,"?*")),"")</f>
        <v>0</v>
      </c>
    </row>
    <row r="2142" spans="1:9" x14ac:dyDescent="0.25">
      <c r="A2142" s="174">
        <f>--ISNUMBER(IFERROR(SEARCH('Project Costing'!#REF!,Services!I2149,1),""))</f>
        <v>0</v>
      </c>
      <c r="B2142" s="174" t="str">
        <f>IF(A2142=1,COUNTIF($A$8:A2142,1),"")</f>
        <v/>
      </c>
      <c r="C2142" s="174"/>
      <c r="D2142" s="157">
        <f>IFERROR($C$8:INDEX($C$8:$C$3000,COUNTIF($C$8:$C$3000,"?*")),"")</f>
        <v>0</v>
      </c>
      <c r="E2142" s="174"/>
      <c r="F2142" s="174">
        <f>--ISNUMBER(IFERROR(SEARCH('Project Costing'!#REF!,Services!I2149,1),""))</f>
        <v>0</v>
      </c>
      <c r="G2142" s="174" t="str">
        <f>IF(F2142=1,COUNTIF($F$8:F2142,1),"")</f>
        <v/>
      </c>
      <c r="H2142" s="174"/>
      <c r="I2142" s="157">
        <f>IFERROR($H$8:INDEX($H$8:$H$3000,COUNTIF($H$8:$H$3000,"?*")),"")</f>
        <v>0</v>
      </c>
    </row>
    <row r="2143" spans="1:9" x14ac:dyDescent="0.25">
      <c r="A2143" s="174">
        <f>--ISNUMBER(IFERROR(SEARCH('Project Costing'!#REF!,Services!I2150,1),""))</f>
        <v>0</v>
      </c>
      <c r="B2143" s="174" t="str">
        <f>IF(A2143=1,COUNTIF($A$8:A2143,1),"")</f>
        <v/>
      </c>
      <c r="C2143" s="174"/>
      <c r="D2143" s="157">
        <f>IFERROR($C$8:INDEX($C$8:$C$3000,COUNTIF($C$8:$C$3000,"?*")),"")</f>
        <v>0</v>
      </c>
      <c r="E2143" s="174"/>
      <c r="F2143" s="174">
        <f>--ISNUMBER(IFERROR(SEARCH('Project Costing'!#REF!,Services!I2150,1),""))</f>
        <v>0</v>
      </c>
      <c r="G2143" s="174" t="str">
        <f>IF(F2143=1,COUNTIF($F$8:F2143,1),"")</f>
        <v/>
      </c>
      <c r="H2143" s="174"/>
      <c r="I2143" s="157">
        <f>IFERROR($H$8:INDEX($H$8:$H$3000,COUNTIF($H$8:$H$3000,"?*")),"")</f>
        <v>0</v>
      </c>
    </row>
    <row r="2144" spans="1:9" x14ac:dyDescent="0.25">
      <c r="A2144" s="174">
        <f>--ISNUMBER(IFERROR(SEARCH('Project Costing'!#REF!,Services!I2151,1),""))</f>
        <v>0</v>
      </c>
      <c r="B2144" s="174" t="str">
        <f>IF(A2144=1,COUNTIF($A$8:A2144,1),"")</f>
        <v/>
      </c>
      <c r="C2144" s="174"/>
      <c r="D2144" s="157">
        <f>IFERROR($C$8:INDEX($C$8:$C$3000,COUNTIF($C$8:$C$3000,"?*")),"")</f>
        <v>0</v>
      </c>
      <c r="E2144" s="174"/>
      <c r="F2144" s="174">
        <f>--ISNUMBER(IFERROR(SEARCH('Project Costing'!#REF!,Services!I2151,1),""))</f>
        <v>0</v>
      </c>
      <c r="G2144" s="174" t="str">
        <f>IF(F2144=1,COUNTIF($F$8:F2144,1),"")</f>
        <v/>
      </c>
      <c r="H2144" s="174"/>
      <c r="I2144" s="157">
        <f>IFERROR($H$8:INDEX($H$8:$H$3000,COUNTIF($H$8:$H$3000,"?*")),"")</f>
        <v>0</v>
      </c>
    </row>
    <row r="2145" spans="1:9" x14ac:dyDescent="0.25">
      <c r="A2145" s="174">
        <f>--ISNUMBER(IFERROR(SEARCH('Project Costing'!#REF!,Services!I2152,1),""))</f>
        <v>0</v>
      </c>
      <c r="B2145" s="174" t="str">
        <f>IF(A2145=1,COUNTIF($A$8:A2145,1),"")</f>
        <v/>
      </c>
      <c r="C2145" s="174"/>
      <c r="D2145" s="157">
        <f>IFERROR($C$8:INDEX($C$8:$C$3000,COUNTIF($C$8:$C$3000,"?*")),"")</f>
        <v>0</v>
      </c>
      <c r="E2145" s="174"/>
      <c r="F2145" s="174">
        <f>--ISNUMBER(IFERROR(SEARCH('Project Costing'!#REF!,Services!I2152,1),""))</f>
        <v>0</v>
      </c>
      <c r="G2145" s="174" t="str">
        <f>IF(F2145=1,COUNTIF($F$8:F2145,1),"")</f>
        <v/>
      </c>
      <c r="H2145" s="174"/>
      <c r="I2145" s="157">
        <f>IFERROR($H$8:INDEX($H$8:$H$3000,COUNTIF($H$8:$H$3000,"?*")),"")</f>
        <v>0</v>
      </c>
    </row>
    <row r="2146" spans="1:9" x14ac:dyDescent="0.25">
      <c r="A2146" s="174">
        <f>--ISNUMBER(IFERROR(SEARCH('Project Costing'!#REF!,Services!I2153,1),""))</f>
        <v>0</v>
      </c>
      <c r="B2146" s="174" t="str">
        <f>IF(A2146=1,COUNTIF($A$8:A2146,1),"")</f>
        <v/>
      </c>
      <c r="C2146" s="174"/>
      <c r="D2146" s="157">
        <f>IFERROR($C$8:INDEX($C$8:$C$3000,COUNTIF($C$8:$C$3000,"?*")),"")</f>
        <v>0</v>
      </c>
      <c r="E2146" s="174"/>
      <c r="F2146" s="174">
        <f>--ISNUMBER(IFERROR(SEARCH('Project Costing'!#REF!,Services!I2153,1),""))</f>
        <v>0</v>
      </c>
      <c r="G2146" s="174" t="str">
        <f>IF(F2146=1,COUNTIF($F$8:F2146,1),"")</f>
        <v/>
      </c>
      <c r="H2146" s="174"/>
      <c r="I2146" s="157">
        <f>IFERROR($H$8:INDEX($H$8:$H$3000,COUNTIF($H$8:$H$3000,"?*")),"")</f>
        <v>0</v>
      </c>
    </row>
    <row r="2147" spans="1:9" x14ac:dyDescent="0.25">
      <c r="A2147" s="174">
        <f>--ISNUMBER(IFERROR(SEARCH('Project Costing'!#REF!,Services!I2154,1),""))</f>
        <v>0</v>
      </c>
      <c r="B2147" s="174" t="str">
        <f>IF(A2147=1,COUNTIF($A$8:A2147,1),"")</f>
        <v/>
      </c>
      <c r="C2147" s="174"/>
      <c r="D2147" s="157">
        <f>IFERROR($C$8:INDEX($C$8:$C$3000,COUNTIF($C$8:$C$3000,"?*")),"")</f>
        <v>0</v>
      </c>
      <c r="E2147" s="174"/>
      <c r="F2147" s="174">
        <f>--ISNUMBER(IFERROR(SEARCH('Project Costing'!#REF!,Services!I2154,1),""))</f>
        <v>0</v>
      </c>
      <c r="G2147" s="174" t="str">
        <f>IF(F2147=1,COUNTIF($F$8:F2147,1),"")</f>
        <v/>
      </c>
      <c r="H2147" s="174"/>
      <c r="I2147" s="157">
        <f>IFERROR($H$8:INDEX($H$8:$H$3000,COUNTIF($H$8:$H$3000,"?*")),"")</f>
        <v>0</v>
      </c>
    </row>
    <row r="2148" spans="1:9" x14ac:dyDescent="0.25">
      <c r="A2148" s="174">
        <f>--ISNUMBER(IFERROR(SEARCH('Project Costing'!#REF!,Services!I2155,1),""))</f>
        <v>0</v>
      </c>
      <c r="B2148" s="174" t="str">
        <f>IF(A2148=1,COUNTIF($A$8:A2148,1),"")</f>
        <v/>
      </c>
      <c r="C2148" s="174"/>
      <c r="D2148" s="157">
        <f>IFERROR($C$8:INDEX($C$8:$C$3000,COUNTIF($C$8:$C$3000,"?*")),"")</f>
        <v>0</v>
      </c>
      <c r="E2148" s="174"/>
      <c r="F2148" s="174">
        <f>--ISNUMBER(IFERROR(SEARCH('Project Costing'!#REF!,Services!I2155,1),""))</f>
        <v>0</v>
      </c>
      <c r="G2148" s="174" t="str">
        <f>IF(F2148=1,COUNTIF($F$8:F2148,1),"")</f>
        <v/>
      </c>
      <c r="H2148" s="174"/>
      <c r="I2148" s="157">
        <f>IFERROR($H$8:INDEX($H$8:$H$3000,COUNTIF($H$8:$H$3000,"?*")),"")</f>
        <v>0</v>
      </c>
    </row>
    <row r="2149" spans="1:9" x14ac:dyDescent="0.25">
      <c r="A2149" s="174">
        <f>--ISNUMBER(IFERROR(SEARCH('Project Costing'!#REF!,Services!I2156,1),""))</f>
        <v>0</v>
      </c>
      <c r="B2149" s="174" t="str">
        <f>IF(A2149=1,COUNTIF($A$8:A2149,1),"")</f>
        <v/>
      </c>
      <c r="C2149" s="174"/>
      <c r="D2149" s="157">
        <f>IFERROR($C$8:INDEX($C$8:$C$3000,COUNTIF($C$8:$C$3000,"?*")),"")</f>
        <v>0</v>
      </c>
      <c r="E2149" s="174"/>
      <c r="F2149" s="174">
        <f>--ISNUMBER(IFERROR(SEARCH('Project Costing'!#REF!,Services!I2156,1),""))</f>
        <v>0</v>
      </c>
      <c r="G2149" s="174" t="str">
        <f>IF(F2149=1,COUNTIF($F$8:F2149,1),"")</f>
        <v/>
      </c>
      <c r="H2149" s="174"/>
      <c r="I2149" s="157">
        <f>IFERROR($H$8:INDEX($H$8:$H$3000,COUNTIF($H$8:$H$3000,"?*")),"")</f>
        <v>0</v>
      </c>
    </row>
    <row r="2150" spans="1:9" x14ac:dyDescent="0.25">
      <c r="A2150" s="174">
        <f>--ISNUMBER(IFERROR(SEARCH('Project Costing'!#REF!,Services!I2157,1),""))</f>
        <v>0</v>
      </c>
      <c r="B2150" s="174" t="str">
        <f>IF(A2150=1,COUNTIF($A$8:A2150,1),"")</f>
        <v/>
      </c>
      <c r="C2150" s="174"/>
      <c r="D2150" s="157">
        <f>IFERROR($C$8:INDEX($C$8:$C$3000,COUNTIF($C$8:$C$3000,"?*")),"")</f>
        <v>0</v>
      </c>
      <c r="E2150" s="174"/>
      <c r="F2150" s="174">
        <f>--ISNUMBER(IFERROR(SEARCH('Project Costing'!#REF!,Services!I2157,1),""))</f>
        <v>0</v>
      </c>
      <c r="G2150" s="174" t="str">
        <f>IF(F2150=1,COUNTIF($F$8:F2150,1),"")</f>
        <v/>
      </c>
      <c r="H2150" s="174"/>
      <c r="I2150" s="157">
        <f>IFERROR($H$8:INDEX($H$8:$H$3000,COUNTIF($H$8:$H$3000,"?*")),"")</f>
        <v>0</v>
      </c>
    </row>
    <row r="2151" spans="1:9" x14ac:dyDescent="0.25">
      <c r="A2151" s="174">
        <f>--ISNUMBER(IFERROR(SEARCH('Project Costing'!#REF!,Services!I2158,1),""))</f>
        <v>0</v>
      </c>
      <c r="B2151" s="174" t="str">
        <f>IF(A2151=1,COUNTIF($A$8:A2151,1),"")</f>
        <v/>
      </c>
      <c r="C2151" s="174"/>
      <c r="D2151" s="157">
        <f>IFERROR($C$8:INDEX($C$8:$C$3000,COUNTIF($C$8:$C$3000,"?*")),"")</f>
        <v>0</v>
      </c>
      <c r="E2151" s="174"/>
      <c r="F2151" s="174">
        <f>--ISNUMBER(IFERROR(SEARCH('Project Costing'!#REF!,Services!I2158,1),""))</f>
        <v>0</v>
      </c>
      <c r="G2151" s="174" t="str">
        <f>IF(F2151=1,COUNTIF($F$8:F2151,1),"")</f>
        <v/>
      </c>
      <c r="H2151" s="174"/>
      <c r="I2151" s="157">
        <f>IFERROR($H$8:INDEX($H$8:$H$3000,COUNTIF($H$8:$H$3000,"?*")),"")</f>
        <v>0</v>
      </c>
    </row>
    <row r="2152" spans="1:9" x14ac:dyDescent="0.25">
      <c r="A2152" s="174">
        <f>--ISNUMBER(IFERROR(SEARCH('Project Costing'!#REF!,Services!I2159,1),""))</f>
        <v>0</v>
      </c>
      <c r="B2152" s="174" t="str">
        <f>IF(A2152=1,COUNTIF($A$8:A2152,1),"")</f>
        <v/>
      </c>
      <c r="C2152" s="174"/>
      <c r="D2152" s="157">
        <f>IFERROR($C$8:INDEX($C$8:$C$3000,COUNTIF($C$8:$C$3000,"?*")),"")</f>
        <v>0</v>
      </c>
      <c r="E2152" s="174"/>
      <c r="F2152" s="174">
        <f>--ISNUMBER(IFERROR(SEARCH('Project Costing'!#REF!,Services!I2159,1),""))</f>
        <v>0</v>
      </c>
      <c r="G2152" s="174" t="str">
        <f>IF(F2152=1,COUNTIF($F$8:F2152,1),"")</f>
        <v/>
      </c>
      <c r="H2152" s="174"/>
      <c r="I2152" s="157">
        <f>IFERROR($H$8:INDEX($H$8:$H$3000,COUNTIF($H$8:$H$3000,"?*")),"")</f>
        <v>0</v>
      </c>
    </row>
    <row r="2153" spans="1:9" x14ac:dyDescent="0.25">
      <c r="A2153" s="174">
        <f>--ISNUMBER(IFERROR(SEARCH('Project Costing'!#REF!,Services!I2160,1),""))</f>
        <v>0</v>
      </c>
      <c r="B2153" s="174" t="str">
        <f>IF(A2153=1,COUNTIF($A$8:A2153,1),"")</f>
        <v/>
      </c>
      <c r="C2153" s="174"/>
      <c r="D2153" s="157">
        <f>IFERROR($C$8:INDEX($C$8:$C$3000,COUNTIF($C$8:$C$3000,"?*")),"")</f>
        <v>0</v>
      </c>
      <c r="E2153" s="174"/>
      <c r="F2153" s="174">
        <f>--ISNUMBER(IFERROR(SEARCH('Project Costing'!#REF!,Services!I2160,1),""))</f>
        <v>0</v>
      </c>
      <c r="G2153" s="174" t="str">
        <f>IF(F2153=1,COUNTIF($F$8:F2153,1),"")</f>
        <v/>
      </c>
      <c r="H2153" s="174"/>
      <c r="I2153" s="157">
        <f>IFERROR($H$8:INDEX($H$8:$H$3000,COUNTIF($H$8:$H$3000,"?*")),"")</f>
        <v>0</v>
      </c>
    </row>
    <row r="2154" spans="1:9" x14ac:dyDescent="0.25">
      <c r="A2154" s="174">
        <f>--ISNUMBER(IFERROR(SEARCH('Project Costing'!#REF!,Services!I2161,1),""))</f>
        <v>0</v>
      </c>
      <c r="B2154" s="174" t="str">
        <f>IF(A2154=1,COUNTIF($A$8:A2154,1),"")</f>
        <v/>
      </c>
      <c r="C2154" s="174"/>
      <c r="D2154" s="157">
        <f>IFERROR($C$8:INDEX($C$8:$C$3000,COUNTIF($C$8:$C$3000,"?*")),"")</f>
        <v>0</v>
      </c>
      <c r="E2154" s="174"/>
      <c r="F2154" s="174">
        <f>--ISNUMBER(IFERROR(SEARCH('Project Costing'!#REF!,Services!I2161,1),""))</f>
        <v>0</v>
      </c>
      <c r="G2154" s="174" t="str">
        <f>IF(F2154=1,COUNTIF($F$8:F2154,1),"")</f>
        <v/>
      </c>
      <c r="H2154" s="174"/>
      <c r="I2154" s="157">
        <f>IFERROR($H$8:INDEX($H$8:$H$3000,COUNTIF($H$8:$H$3000,"?*")),"")</f>
        <v>0</v>
      </c>
    </row>
    <row r="2155" spans="1:9" x14ac:dyDescent="0.25">
      <c r="A2155" s="174">
        <f>--ISNUMBER(IFERROR(SEARCH('Project Costing'!#REF!,Services!I2162,1),""))</f>
        <v>0</v>
      </c>
      <c r="B2155" s="174" t="str">
        <f>IF(A2155=1,COUNTIF($A$8:A2155,1),"")</f>
        <v/>
      </c>
      <c r="C2155" s="174"/>
      <c r="D2155" s="157">
        <f>IFERROR($C$8:INDEX($C$8:$C$3000,COUNTIF($C$8:$C$3000,"?*")),"")</f>
        <v>0</v>
      </c>
      <c r="E2155" s="174"/>
      <c r="F2155" s="174">
        <f>--ISNUMBER(IFERROR(SEARCH('Project Costing'!#REF!,Services!I2162,1),""))</f>
        <v>0</v>
      </c>
      <c r="G2155" s="174" t="str">
        <f>IF(F2155=1,COUNTIF($F$8:F2155,1),"")</f>
        <v/>
      </c>
      <c r="H2155" s="174"/>
      <c r="I2155" s="157">
        <f>IFERROR($H$8:INDEX($H$8:$H$3000,COUNTIF($H$8:$H$3000,"?*")),"")</f>
        <v>0</v>
      </c>
    </row>
    <row r="2156" spans="1:9" x14ac:dyDescent="0.25">
      <c r="A2156" s="174">
        <f>--ISNUMBER(IFERROR(SEARCH('Project Costing'!#REF!,Services!I2163,1),""))</f>
        <v>0</v>
      </c>
      <c r="B2156" s="174" t="str">
        <f>IF(A2156=1,COUNTIF($A$8:A2156,1),"")</f>
        <v/>
      </c>
      <c r="C2156" s="174"/>
      <c r="D2156" s="157">
        <f>IFERROR($C$8:INDEX($C$8:$C$3000,COUNTIF($C$8:$C$3000,"?*")),"")</f>
        <v>0</v>
      </c>
      <c r="E2156" s="174"/>
      <c r="F2156" s="174">
        <f>--ISNUMBER(IFERROR(SEARCH('Project Costing'!#REF!,Services!I2163,1),""))</f>
        <v>0</v>
      </c>
      <c r="G2156" s="174" t="str">
        <f>IF(F2156=1,COUNTIF($F$8:F2156,1),"")</f>
        <v/>
      </c>
      <c r="H2156" s="174"/>
      <c r="I2156" s="157">
        <f>IFERROR($H$8:INDEX($H$8:$H$3000,COUNTIF($H$8:$H$3000,"?*")),"")</f>
        <v>0</v>
      </c>
    </row>
    <row r="2157" spans="1:9" x14ac:dyDescent="0.25">
      <c r="A2157" s="174">
        <f>--ISNUMBER(IFERROR(SEARCH('Project Costing'!#REF!,Services!I2164,1),""))</f>
        <v>0</v>
      </c>
      <c r="B2157" s="174" t="str">
        <f>IF(A2157=1,COUNTIF($A$8:A2157,1),"")</f>
        <v/>
      </c>
      <c r="C2157" s="174"/>
      <c r="D2157" s="157">
        <f>IFERROR($C$8:INDEX($C$8:$C$3000,COUNTIF($C$8:$C$3000,"?*")),"")</f>
        <v>0</v>
      </c>
      <c r="E2157" s="174"/>
      <c r="F2157" s="174">
        <f>--ISNUMBER(IFERROR(SEARCH('Project Costing'!#REF!,Services!I2164,1),""))</f>
        <v>0</v>
      </c>
      <c r="G2157" s="174" t="str">
        <f>IF(F2157=1,COUNTIF($F$8:F2157,1),"")</f>
        <v/>
      </c>
      <c r="H2157" s="174"/>
      <c r="I2157" s="157">
        <f>IFERROR($H$8:INDEX($H$8:$H$3000,COUNTIF($H$8:$H$3000,"?*")),"")</f>
        <v>0</v>
      </c>
    </row>
    <row r="2158" spans="1:9" x14ac:dyDescent="0.25">
      <c r="A2158" s="174">
        <f>--ISNUMBER(IFERROR(SEARCH('Project Costing'!#REF!,Services!I2165,1),""))</f>
        <v>0</v>
      </c>
      <c r="B2158" s="174" t="str">
        <f>IF(A2158=1,COUNTIF($A$8:A2158,1),"")</f>
        <v/>
      </c>
      <c r="C2158" s="174"/>
      <c r="D2158" s="157">
        <f>IFERROR($C$8:INDEX($C$8:$C$3000,COUNTIF($C$8:$C$3000,"?*")),"")</f>
        <v>0</v>
      </c>
      <c r="E2158" s="174"/>
      <c r="F2158" s="174">
        <f>--ISNUMBER(IFERROR(SEARCH('Project Costing'!#REF!,Services!I2165,1),""))</f>
        <v>0</v>
      </c>
      <c r="G2158" s="174" t="str">
        <f>IF(F2158=1,COUNTIF($F$8:F2158,1),"")</f>
        <v/>
      </c>
      <c r="H2158" s="174"/>
      <c r="I2158" s="157">
        <f>IFERROR($H$8:INDEX($H$8:$H$3000,COUNTIF($H$8:$H$3000,"?*")),"")</f>
        <v>0</v>
      </c>
    </row>
    <row r="2159" spans="1:9" x14ac:dyDescent="0.25">
      <c r="A2159" s="174">
        <f>--ISNUMBER(IFERROR(SEARCH('Project Costing'!#REF!,Services!I2166,1),""))</f>
        <v>0</v>
      </c>
      <c r="B2159" s="174" t="str">
        <f>IF(A2159=1,COUNTIF($A$8:A2159,1),"")</f>
        <v/>
      </c>
      <c r="C2159" s="174"/>
      <c r="D2159" s="157">
        <f>IFERROR($C$8:INDEX($C$8:$C$3000,COUNTIF($C$8:$C$3000,"?*")),"")</f>
        <v>0</v>
      </c>
      <c r="E2159" s="174"/>
      <c r="F2159" s="174">
        <f>--ISNUMBER(IFERROR(SEARCH('Project Costing'!#REF!,Services!I2166,1),""))</f>
        <v>0</v>
      </c>
      <c r="G2159" s="174" t="str">
        <f>IF(F2159=1,COUNTIF($F$8:F2159,1),"")</f>
        <v/>
      </c>
      <c r="H2159" s="174"/>
      <c r="I2159" s="157">
        <f>IFERROR($H$8:INDEX($H$8:$H$3000,COUNTIF($H$8:$H$3000,"?*")),"")</f>
        <v>0</v>
      </c>
    </row>
    <row r="2160" spans="1:9" x14ac:dyDescent="0.25">
      <c r="A2160" s="174">
        <f>--ISNUMBER(IFERROR(SEARCH('Project Costing'!#REF!,Services!I2167,1),""))</f>
        <v>0</v>
      </c>
      <c r="B2160" s="174" t="str">
        <f>IF(A2160=1,COUNTIF($A$8:A2160,1),"")</f>
        <v/>
      </c>
      <c r="C2160" s="174"/>
      <c r="D2160" s="157">
        <f>IFERROR($C$8:INDEX($C$8:$C$3000,COUNTIF($C$8:$C$3000,"?*")),"")</f>
        <v>0</v>
      </c>
      <c r="E2160" s="174"/>
      <c r="F2160" s="174">
        <f>--ISNUMBER(IFERROR(SEARCH('Project Costing'!#REF!,Services!I2167,1),""))</f>
        <v>0</v>
      </c>
      <c r="G2160" s="174" t="str">
        <f>IF(F2160=1,COUNTIF($F$8:F2160,1),"")</f>
        <v/>
      </c>
      <c r="H2160" s="174"/>
      <c r="I2160" s="157">
        <f>IFERROR($H$8:INDEX($H$8:$H$3000,COUNTIF($H$8:$H$3000,"?*")),"")</f>
        <v>0</v>
      </c>
    </row>
    <row r="2161" spans="1:9" x14ac:dyDescent="0.25">
      <c r="A2161" s="174">
        <f>--ISNUMBER(IFERROR(SEARCH('Project Costing'!#REF!,Services!I2168,1),""))</f>
        <v>0</v>
      </c>
      <c r="B2161" s="174" t="str">
        <f>IF(A2161=1,COUNTIF($A$8:A2161,1),"")</f>
        <v/>
      </c>
      <c r="C2161" s="174"/>
      <c r="D2161" s="157">
        <f>IFERROR($C$8:INDEX($C$8:$C$3000,COUNTIF($C$8:$C$3000,"?*")),"")</f>
        <v>0</v>
      </c>
      <c r="E2161" s="174"/>
      <c r="F2161" s="174">
        <f>--ISNUMBER(IFERROR(SEARCH('Project Costing'!#REF!,Services!I2168,1),""))</f>
        <v>0</v>
      </c>
      <c r="G2161" s="174" t="str">
        <f>IF(F2161=1,COUNTIF($F$8:F2161,1),"")</f>
        <v/>
      </c>
      <c r="H2161" s="174"/>
      <c r="I2161" s="157">
        <f>IFERROR($H$8:INDEX($H$8:$H$3000,COUNTIF($H$8:$H$3000,"?*")),"")</f>
        <v>0</v>
      </c>
    </row>
    <row r="2162" spans="1:9" x14ac:dyDescent="0.25">
      <c r="A2162" s="174">
        <f>--ISNUMBER(IFERROR(SEARCH('Project Costing'!#REF!,Services!I2169,1),""))</f>
        <v>0</v>
      </c>
      <c r="B2162" s="174" t="str">
        <f>IF(A2162=1,COUNTIF($A$8:A2162,1),"")</f>
        <v/>
      </c>
      <c r="C2162" s="174"/>
      <c r="D2162" s="157">
        <f>IFERROR($C$8:INDEX($C$8:$C$3000,COUNTIF($C$8:$C$3000,"?*")),"")</f>
        <v>0</v>
      </c>
      <c r="E2162" s="174"/>
      <c r="F2162" s="174">
        <f>--ISNUMBER(IFERROR(SEARCH('Project Costing'!#REF!,Services!I2169,1),""))</f>
        <v>0</v>
      </c>
      <c r="G2162" s="174" t="str">
        <f>IF(F2162=1,COUNTIF($F$8:F2162,1),"")</f>
        <v/>
      </c>
      <c r="H2162" s="174"/>
      <c r="I2162" s="157">
        <f>IFERROR($H$8:INDEX($H$8:$H$3000,COUNTIF($H$8:$H$3000,"?*")),"")</f>
        <v>0</v>
      </c>
    </row>
    <row r="2163" spans="1:9" x14ac:dyDescent="0.25">
      <c r="A2163" s="174">
        <f>--ISNUMBER(IFERROR(SEARCH('Project Costing'!#REF!,Services!I2170,1),""))</f>
        <v>0</v>
      </c>
      <c r="B2163" s="174" t="str">
        <f>IF(A2163=1,COUNTIF($A$8:A2163,1),"")</f>
        <v/>
      </c>
      <c r="C2163" s="174"/>
      <c r="D2163" s="157">
        <f>IFERROR($C$8:INDEX($C$8:$C$3000,COUNTIF($C$8:$C$3000,"?*")),"")</f>
        <v>0</v>
      </c>
      <c r="E2163" s="174"/>
      <c r="F2163" s="174">
        <f>--ISNUMBER(IFERROR(SEARCH('Project Costing'!#REF!,Services!I2170,1),""))</f>
        <v>0</v>
      </c>
      <c r="G2163" s="174" t="str">
        <f>IF(F2163=1,COUNTIF($F$8:F2163,1),"")</f>
        <v/>
      </c>
      <c r="H2163" s="174"/>
      <c r="I2163" s="157">
        <f>IFERROR($H$8:INDEX($H$8:$H$3000,COUNTIF($H$8:$H$3000,"?*")),"")</f>
        <v>0</v>
      </c>
    </row>
    <row r="2164" spans="1:9" x14ac:dyDescent="0.25">
      <c r="A2164" s="174">
        <f>--ISNUMBER(IFERROR(SEARCH('Project Costing'!#REF!,Services!I2171,1),""))</f>
        <v>0</v>
      </c>
      <c r="B2164" s="174" t="str">
        <f>IF(A2164=1,COUNTIF($A$8:A2164,1),"")</f>
        <v/>
      </c>
      <c r="C2164" s="174"/>
      <c r="D2164" s="157">
        <f>IFERROR($C$8:INDEX($C$8:$C$3000,COUNTIF($C$8:$C$3000,"?*")),"")</f>
        <v>0</v>
      </c>
      <c r="E2164" s="174"/>
      <c r="F2164" s="174">
        <f>--ISNUMBER(IFERROR(SEARCH('Project Costing'!#REF!,Services!I2171,1),""))</f>
        <v>0</v>
      </c>
      <c r="G2164" s="174" t="str">
        <f>IF(F2164=1,COUNTIF($F$8:F2164,1),"")</f>
        <v/>
      </c>
      <c r="H2164" s="174"/>
      <c r="I2164" s="157">
        <f>IFERROR($H$8:INDEX($H$8:$H$3000,COUNTIF($H$8:$H$3000,"?*")),"")</f>
        <v>0</v>
      </c>
    </row>
    <row r="2165" spans="1:9" x14ac:dyDescent="0.25">
      <c r="A2165" s="174">
        <f>--ISNUMBER(IFERROR(SEARCH('Project Costing'!#REF!,Services!I2172,1),""))</f>
        <v>0</v>
      </c>
      <c r="B2165" s="174" t="str">
        <f>IF(A2165=1,COUNTIF($A$8:A2165,1),"")</f>
        <v/>
      </c>
      <c r="C2165" s="174"/>
      <c r="D2165" s="157">
        <f>IFERROR($C$8:INDEX($C$8:$C$3000,COUNTIF($C$8:$C$3000,"?*")),"")</f>
        <v>0</v>
      </c>
      <c r="E2165" s="174"/>
      <c r="F2165" s="174">
        <f>--ISNUMBER(IFERROR(SEARCH('Project Costing'!#REF!,Services!I2172,1),""))</f>
        <v>0</v>
      </c>
      <c r="G2165" s="174" t="str">
        <f>IF(F2165=1,COUNTIF($F$8:F2165,1),"")</f>
        <v/>
      </c>
      <c r="H2165" s="174"/>
      <c r="I2165" s="157">
        <f>IFERROR($H$8:INDEX($H$8:$H$3000,COUNTIF($H$8:$H$3000,"?*")),"")</f>
        <v>0</v>
      </c>
    </row>
    <row r="2166" spans="1:9" x14ac:dyDescent="0.25">
      <c r="A2166" s="174">
        <f>--ISNUMBER(IFERROR(SEARCH('Project Costing'!#REF!,Services!I2173,1),""))</f>
        <v>0</v>
      </c>
      <c r="B2166" s="174" t="str">
        <f>IF(A2166=1,COUNTIF($A$8:A2166,1),"")</f>
        <v/>
      </c>
      <c r="C2166" s="174"/>
      <c r="D2166" s="157">
        <f>IFERROR($C$8:INDEX($C$8:$C$3000,COUNTIF($C$8:$C$3000,"?*")),"")</f>
        <v>0</v>
      </c>
      <c r="E2166" s="174"/>
      <c r="F2166" s="174">
        <f>--ISNUMBER(IFERROR(SEARCH('Project Costing'!#REF!,Services!I2173,1),""))</f>
        <v>0</v>
      </c>
      <c r="G2166" s="174" t="str">
        <f>IF(F2166=1,COUNTIF($F$8:F2166,1),"")</f>
        <v/>
      </c>
      <c r="H2166" s="174"/>
      <c r="I2166" s="157">
        <f>IFERROR($H$8:INDEX($H$8:$H$3000,COUNTIF($H$8:$H$3000,"?*")),"")</f>
        <v>0</v>
      </c>
    </row>
    <row r="2167" spans="1:9" x14ac:dyDescent="0.25">
      <c r="A2167" s="174">
        <f>--ISNUMBER(IFERROR(SEARCH('Project Costing'!#REF!,Services!I2174,1),""))</f>
        <v>0</v>
      </c>
      <c r="B2167" s="174" t="str">
        <f>IF(A2167=1,COUNTIF($A$8:A2167,1),"")</f>
        <v/>
      </c>
      <c r="C2167" s="174"/>
      <c r="D2167" s="157">
        <f>IFERROR($C$8:INDEX($C$8:$C$3000,COUNTIF($C$8:$C$3000,"?*")),"")</f>
        <v>0</v>
      </c>
      <c r="E2167" s="174"/>
      <c r="F2167" s="174">
        <f>--ISNUMBER(IFERROR(SEARCH('Project Costing'!#REF!,Services!I2174,1),""))</f>
        <v>0</v>
      </c>
      <c r="G2167" s="174" t="str">
        <f>IF(F2167=1,COUNTIF($F$8:F2167,1),"")</f>
        <v/>
      </c>
      <c r="H2167" s="174"/>
      <c r="I2167" s="157">
        <f>IFERROR($H$8:INDEX($H$8:$H$3000,COUNTIF($H$8:$H$3000,"?*")),"")</f>
        <v>0</v>
      </c>
    </row>
    <row r="2168" spans="1:9" x14ac:dyDescent="0.25">
      <c r="A2168" s="174">
        <f>--ISNUMBER(IFERROR(SEARCH('Project Costing'!#REF!,Services!I2175,1),""))</f>
        <v>0</v>
      </c>
      <c r="B2168" s="174" t="str">
        <f>IF(A2168=1,COUNTIF($A$8:A2168,1),"")</f>
        <v/>
      </c>
      <c r="C2168" s="174"/>
      <c r="D2168" s="157">
        <f>IFERROR($C$8:INDEX($C$8:$C$3000,COUNTIF($C$8:$C$3000,"?*")),"")</f>
        <v>0</v>
      </c>
      <c r="E2168" s="174"/>
      <c r="F2168" s="174">
        <f>--ISNUMBER(IFERROR(SEARCH('Project Costing'!#REF!,Services!I2175,1),""))</f>
        <v>0</v>
      </c>
      <c r="G2168" s="174" t="str">
        <f>IF(F2168=1,COUNTIF($F$8:F2168,1),"")</f>
        <v/>
      </c>
      <c r="H2168" s="174"/>
      <c r="I2168" s="157">
        <f>IFERROR($H$8:INDEX($H$8:$H$3000,COUNTIF($H$8:$H$3000,"?*")),"")</f>
        <v>0</v>
      </c>
    </row>
    <row r="2169" spans="1:9" x14ac:dyDescent="0.25">
      <c r="A2169" s="174">
        <f>--ISNUMBER(IFERROR(SEARCH('Project Costing'!#REF!,Services!I2176,1),""))</f>
        <v>0</v>
      </c>
      <c r="B2169" s="174" t="str">
        <f>IF(A2169=1,COUNTIF($A$8:A2169,1),"")</f>
        <v/>
      </c>
      <c r="C2169" s="174"/>
      <c r="D2169" s="157">
        <f>IFERROR($C$8:INDEX($C$8:$C$3000,COUNTIF($C$8:$C$3000,"?*")),"")</f>
        <v>0</v>
      </c>
      <c r="E2169" s="174"/>
      <c r="F2169" s="174">
        <f>--ISNUMBER(IFERROR(SEARCH('Project Costing'!#REF!,Services!I2176,1),""))</f>
        <v>0</v>
      </c>
      <c r="G2169" s="174" t="str">
        <f>IF(F2169=1,COUNTIF($F$8:F2169,1),"")</f>
        <v/>
      </c>
      <c r="H2169" s="174"/>
      <c r="I2169" s="157">
        <f>IFERROR($H$8:INDEX($H$8:$H$3000,COUNTIF($H$8:$H$3000,"?*")),"")</f>
        <v>0</v>
      </c>
    </row>
    <row r="2170" spans="1:9" x14ac:dyDescent="0.25">
      <c r="A2170" s="174">
        <f>--ISNUMBER(IFERROR(SEARCH('Project Costing'!#REF!,Services!I2177,1),""))</f>
        <v>0</v>
      </c>
      <c r="B2170" s="174" t="str">
        <f>IF(A2170=1,COUNTIF($A$8:A2170,1),"")</f>
        <v/>
      </c>
      <c r="C2170" s="174"/>
      <c r="D2170" s="157">
        <f>IFERROR($C$8:INDEX($C$8:$C$3000,COUNTIF($C$8:$C$3000,"?*")),"")</f>
        <v>0</v>
      </c>
      <c r="E2170" s="174"/>
      <c r="F2170" s="174">
        <f>--ISNUMBER(IFERROR(SEARCH('Project Costing'!#REF!,Services!I2177,1),""))</f>
        <v>0</v>
      </c>
      <c r="G2170" s="174" t="str">
        <f>IF(F2170=1,COUNTIF($F$8:F2170,1),"")</f>
        <v/>
      </c>
      <c r="H2170" s="174"/>
      <c r="I2170" s="157">
        <f>IFERROR($H$8:INDEX($H$8:$H$3000,COUNTIF($H$8:$H$3000,"?*")),"")</f>
        <v>0</v>
      </c>
    </row>
    <row r="2171" spans="1:9" x14ac:dyDescent="0.25">
      <c r="A2171" s="174">
        <f>--ISNUMBER(IFERROR(SEARCH('Project Costing'!#REF!,Services!I2178,1),""))</f>
        <v>0</v>
      </c>
      <c r="B2171" s="174" t="str">
        <f>IF(A2171=1,COUNTIF($A$8:A2171,1),"")</f>
        <v/>
      </c>
      <c r="C2171" s="174"/>
      <c r="D2171" s="157">
        <f>IFERROR($C$8:INDEX($C$8:$C$3000,COUNTIF($C$8:$C$3000,"?*")),"")</f>
        <v>0</v>
      </c>
      <c r="E2171" s="174"/>
      <c r="F2171" s="174">
        <f>--ISNUMBER(IFERROR(SEARCH('Project Costing'!#REF!,Services!I2178,1),""))</f>
        <v>0</v>
      </c>
      <c r="G2171" s="174" t="str">
        <f>IF(F2171=1,COUNTIF($F$8:F2171,1),"")</f>
        <v/>
      </c>
      <c r="H2171" s="174"/>
      <c r="I2171" s="157">
        <f>IFERROR($H$8:INDEX($H$8:$H$3000,COUNTIF($H$8:$H$3000,"?*")),"")</f>
        <v>0</v>
      </c>
    </row>
    <row r="2172" spans="1:9" x14ac:dyDescent="0.25">
      <c r="A2172" s="174">
        <f>--ISNUMBER(IFERROR(SEARCH('Project Costing'!#REF!,Services!I2179,1),""))</f>
        <v>0</v>
      </c>
      <c r="B2172" s="174" t="str">
        <f>IF(A2172=1,COUNTIF($A$8:A2172,1),"")</f>
        <v/>
      </c>
      <c r="C2172" s="174"/>
      <c r="D2172" s="157">
        <f>IFERROR($C$8:INDEX($C$8:$C$3000,COUNTIF($C$8:$C$3000,"?*")),"")</f>
        <v>0</v>
      </c>
      <c r="E2172" s="174"/>
      <c r="F2172" s="174">
        <f>--ISNUMBER(IFERROR(SEARCH('Project Costing'!#REF!,Services!I2179,1),""))</f>
        <v>0</v>
      </c>
      <c r="G2172" s="174" t="str">
        <f>IF(F2172=1,COUNTIF($F$8:F2172,1),"")</f>
        <v/>
      </c>
      <c r="H2172" s="174"/>
      <c r="I2172" s="157">
        <f>IFERROR($H$8:INDEX($H$8:$H$3000,COUNTIF($H$8:$H$3000,"?*")),"")</f>
        <v>0</v>
      </c>
    </row>
    <row r="2173" spans="1:9" x14ac:dyDescent="0.25">
      <c r="A2173" s="174">
        <f>--ISNUMBER(IFERROR(SEARCH('Project Costing'!#REF!,Services!I2180,1),""))</f>
        <v>0</v>
      </c>
      <c r="B2173" s="174" t="str">
        <f>IF(A2173=1,COUNTIF($A$8:A2173,1),"")</f>
        <v/>
      </c>
      <c r="C2173" s="174"/>
      <c r="D2173" s="157">
        <f>IFERROR($C$8:INDEX($C$8:$C$3000,COUNTIF($C$8:$C$3000,"?*")),"")</f>
        <v>0</v>
      </c>
      <c r="E2173" s="174"/>
      <c r="F2173" s="174">
        <f>--ISNUMBER(IFERROR(SEARCH('Project Costing'!#REF!,Services!I2180,1),""))</f>
        <v>0</v>
      </c>
      <c r="G2173" s="174" t="str">
        <f>IF(F2173=1,COUNTIF($F$8:F2173,1),"")</f>
        <v/>
      </c>
      <c r="H2173" s="174"/>
      <c r="I2173" s="157">
        <f>IFERROR($H$8:INDEX($H$8:$H$3000,COUNTIF($H$8:$H$3000,"?*")),"")</f>
        <v>0</v>
      </c>
    </row>
    <row r="2174" spans="1:9" x14ac:dyDescent="0.25">
      <c r="A2174" s="174">
        <f>--ISNUMBER(IFERROR(SEARCH('Project Costing'!#REF!,Services!I2181,1),""))</f>
        <v>0</v>
      </c>
      <c r="B2174" s="174" t="str">
        <f>IF(A2174=1,COUNTIF($A$8:A2174,1),"")</f>
        <v/>
      </c>
      <c r="C2174" s="174"/>
      <c r="D2174" s="157">
        <f>IFERROR($C$8:INDEX($C$8:$C$3000,COUNTIF($C$8:$C$3000,"?*")),"")</f>
        <v>0</v>
      </c>
      <c r="E2174" s="174"/>
      <c r="F2174" s="174">
        <f>--ISNUMBER(IFERROR(SEARCH('Project Costing'!#REF!,Services!I2181,1),""))</f>
        <v>0</v>
      </c>
      <c r="G2174" s="174" t="str">
        <f>IF(F2174=1,COUNTIF($F$8:F2174,1),"")</f>
        <v/>
      </c>
      <c r="H2174" s="174"/>
      <c r="I2174" s="157">
        <f>IFERROR($H$8:INDEX($H$8:$H$3000,COUNTIF($H$8:$H$3000,"?*")),"")</f>
        <v>0</v>
      </c>
    </row>
    <row r="2175" spans="1:9" x14ac:dyDescent="0.25">
      <c r="A2175" s="174">
        <f>--ISNUMBER(IFERROR(SEARCH('Project Costing'!#REF!,Services!I2182,1),""))</f>
        <v>0</v>
      </c>
      <c r="B2175" s="174" t="str">
        <f>IF(A2175=1,COUNTIF($A$8:A2175,1),"")</f>
        <v/>
      </c>
      <c r="C2175" s="174"/>
      <c r="D2175" s="157">
        <f>IFERROR($C$8:INDEX($C$8:$C$3000,COUNTIF($C$8:$C$3000,"?*")),"")</f>
        <v>0</v>
      </c>
      <c r="E2175" s="174"/>
      <c r="F2175" s="174">
        <f>--ISNUMBER(IFERROR(SEARCH('Project Costing'!#REF!,Services!I2182,1),""))</f>
        <v>0</v>
      </c>
      <c r="G2175" s="174" t="str">
        <f>IF(F2175=1,COUNTIF($F$8:F2175,1),"")</f>
        <v/>
      </c>
      <c r="H2175" s="174"/>
      <c r="I2175" s="157">
        <f>IFERROR($H$8:INDEX($H$8:$H$3000,COUNTIF($H$8:$H$3000,"?*")),"")</f>
        <v>0</v>
      </c>
    </row>
    <row r="2176" spans="1:9" x14ac:dyDescent="0.25">
      <c r="A2176" s="174">
        <f>--ISNUMBER(IFERROR(SEARCH('Project Costing'!#REF!,Services!I2183,1),""))</f>
        <v>0</v>
      </c>
      <c r="B2176" s="174" t="str">
        <f>IF(A2176=1,COUNTIF($A$8:A2176,1),"")</f>
        <v/>
      </c>
      <c r="C2176" s="174"/>
      <c r="D2176" s="157">
        <f>IFERROR($C$8:INDEX($C$8:$C$3000,COUNTIF($C$8:$C$3000,"?*")),"")</f>
        <v>0</v>
      </c>
      <c r="E2176" s="174"/>
      <c r="F2176" s="174">
        <f>--ISNUMBER(IFERROR(SEARCH('Project Costing'!#REF!,Services!I2183,1),""))</f>
        <v>0</v>
      </c>
      <c r="G2176" s="174" t="str">
        <f>IF(F2176=1,COUNTIF($F$8:F2176,1),"")</f>
        <v/>
      </c>
      <c r="H2176" s="174"/>
      <c r="I2176" s="157">
        <f>IFERROR($H$8:INDEX($H$8:$H$3000,COUNTIF($H$8:$H$3000,"?*")),"")</f>
        <v>0</v>
      </c>
    </row>
    <row r="2177" spans="1:9" x14ac:dyDescent="0.25">
      <c r="A2177" s="174">
        <f>--ISNUMBER(IFERROR(SEARCH('Project Costing'!#REF!,Services!I2184,1),""))</f>
        <v>0</v>
      </c>
      <c r="B2177" s="174" t="str">
        <f>IF(A2177=1,COUNTIF($A$8:A2177,1),"")</f>
        <v/>
      </c>
      <c r="C2177" s="174"/>
      <c r="D2177" s="157">
        <f>IFERROR($C$8:INDEX($C$8:$C$3000,COUNTIF($C$8:$C$3000,"?*")),"")</f>
        <v>0</v>
      </c>
      <c r="E2177" s="174"/>
      <c r="F2177" s="174">
        <f>--ISNUMBER(IFERROR(SEARCH('Project Costing'!#REF!,Services!I2184,1),""))</f>
        <v>0</v>
      </c>
      <c r="G2177" s="174" t="str">
        <f>IF(F2177=1,COUNTIF($F$8:F2177,1),"")</f>
        <v/>
      </c>
      <c r="H2177" s="174"/>
      <c r="I2177" s="157">
        <f>IFERROR($H$8:INDEX($H$8:$H$3000,COUNTIF($H$8:$H$3000,"?*")),"")</f>
        <v>0</v>
      </c>
    </row>
    <row r="2178" spans="1:9" x14ac:dyDescent="0.25">
      <c r="A2178" s="174">
        <f>--ISNUMBER(IFERROR(SEARCH('Project Costing'!#REF!,Services!I2185,1),""))</f>
        <v>0</v>
      </c>
      <c r="B2178" s="174" t="str">
        <f>IF(A2178=1,COUNTIF($A$8:A2178,1),"")</f>
        <v/>
      </c>
      <c r="C2178" s="174"/>
      <c r="D2178" s="157">
        <f>IFERROR($C$8:INDEX($C$8:$C$3000,COUNTIF($C$8:$C$3000,"?*")),"")</f>
        <v>0</v>
      </c>
      <c r="E2178" s="174"/>
      <c r="F2178" s="174">
        <f>--ISNUMBER(IFERROR(SEARCH('Project Costing'!#REF!,Services!I2185,1),""))</f>
        <v>0</v>
      </c>
      <c r="G2178" s="174" t="str">
        <f>IF(F2178=1,COUNTIF($F$8:F2178,1),"")</f>
        <v/>
      </c>
      <c r="H2178" s="174"/>
      <c r="I2178" s="157">
        <f>IFERROR($H$8:INDEX($H$8:$H$3000,COUNTIF($H$8:$H$3000,"?*")),"")</f>
        <v>0</v>
      </c>
    </row>
    <row r="2179" spans="1:9" x14ac:dyDescent="0.25">
      <c r="A2179" s="174">
        <f>--ISNUMBER(IFERROR(SEARCH('Project Costing'!#REF!,Services!I2186,1),""))</f>
        <v>0</v>
      </c>
      <c r="B2179" s="174" t="str">
        <f>IF(A2179=1,COUNTIF($A$8:A2179,1),"")</f>
        <v/>
      </c>
      <c r="C2179" s="174"/>
      <c r="D2179" s="157">
        <f>IFERROR($C$8:INDEX($C$8:$C$3000,COUNTIF($C$8:$C$3000,"?*")),"")</f>
        <v>0</v>
      </c>
      <c r="E2179" s="174"/>
      <c r="F2179" s="174">
        <f>--ISNUMBER(IFERROR(SEARCH('Project Costing'!#REF!,Services!I2186,1),""))</f>
        <v>0</v>
      </c>
      <c r="G2179" s="174" t="str">
        <f>IF(F2179=1,COUNTIF($F$8:F2179,1),"")</f>
        <v/>
      </c>
      <c r="H2179" s="174"/>
      <c r="I2179" s="157">
        <f>IFERROR($H$8:INDEX($H$8:$H$3000,COUNTIF($H$8:$H$3000,"?*")),"")</f>
        <v>0</v>
      </c>
    </row>
    <row r="2180" spans="1:9" x14ac:dyDescent="0.25">
      <c r="A2180" s="174">
        <f>--ISNUMBER(IFERROR(SEARCH('Project Costing'!#REF!,Services!I2187,1),""))</f>
        <v>0</v>
      </c>
      <c r="B2180" s="174" t="str">
        <f>IF(A2180=1,COUNTIF($A$8:A2180,1),"")</f>
        <v/>
      </c>
      <c r="C2180" s="174"/>
      <c r="D2180" s="157">
        <f>IFERROR($C$8:INDEX($C$8:$C$3000,COUNTIF($C$8:$C$3000,"?*")),"")</f>
        <v>0</v>
      </c>
      <c r="E2180" s="174"/>
      <c r="F2180" s="174">
        <f>--ISNUMBER(IFERROR(SEARCH('Project Costing'!#REF!,Services!I2187,1),""))</f>
        <v>0</v>
      </c>
      <c r="G2180" s="174" t="str">
        <f>IF(F2180=1,COUNTIF($F$8:F2180,1),"")</f>
        <v/>
      </c>
      <c r="H2180" s="174"/>
      <c r="I2180" s="157">
        <f>IFERROR($H$8:INDEX($H$8:$H$3000,COUNTIF($H$8:$H$3000,"?*")),"")</f>
        <v>0</v>
      </c>
    </row>
    <row r="2181" spans="1:9" x14ac:dyDescent="0.25">
      <c r="A2181" s="174">
        <f>--ISNUMBER(IFERROR(SEARCH('Project Costing'!#REF!,Services!I2188,1),""))</f>
        <v>0</v>
      </c>
      <c r="B2181" s="174" t="str">
        <f>IF(A2181=1,COUNTIF($A$8:A2181,1),"")</f>
        <v/>
      </c>
      <c r="C2181" s="174"/>
      <c r="D2181" s="157">
        <f>IFERROR($C$8:INDEX($C$8:$C$3000,COUNTIF($C$8:$C$3000,"?*")),"")</f>
        <v>0</v>
      </c>
      <c r="E2181" s="174"/>
      <c r="F2181" s="174">
        <f>--ISNUMBER(IFERROR(SEARCH('Project Costing'!#REF!,Services!I2188,1),""))</f>
        <v>0</v>
      </c>
      <c r="G2181" s="174" t="str">
        <f>IF(F2181=1,COUNTIF($F$8:F2181,1),"")</f>
        <v/>
      </c>
      <c r="H2181" s="174"/>
      <c r="I2181" s="157">
        <f>IFERROR($H$8:INDEX($H$8:$H$3000,COUNTIF($H$8:$H$3000,"?*")),"")</f>
        <v>0</v>
      </c>
    </row>
    <row r="2182" spans="1:9" x14ac:dyDescent="0.25">
      <c r="A2182" s="174">
        <f>--ISNUMBER(IFERROR(SEARCH('Project Costing'!#REF!,Services!I2189,1),""))</f>
        <v>0</v>
      </c>
      <c r="B2182" s="174" t="str">
        <f>IF(A2182=1,COUNTIF($A$8:A2182,1),"")</f>
        <v/>
      </c>
      <c r="C2182" s="174"/>
      <c r="D2182" s="157">
        <f>IFERROR($C$8:INDEX($C$8:$C$3000,COUNTIF($C$8:$C$3000,"?*")),"")</f>
        <v>0</v>
      </c>
      <c r="E2182" s="174"/>
      <c r="F2182" s="174">
        <f>--ISNUMBER(IFERROR(SEARCH('Project Costing'!#REF!,Services!I2189,1),""))</f>
        <v>0</v>
      </c>
      <c r="G2182" s="174" t="str">
        <f>IF(F2182=1,COUNTIF($F$8:F2182,1),"")</f>
        <v/>
      </c>
      <c r="H2182" s="174"/>
      <c r="I2182" s="157">
        <f>IFERROR($H$8:INDEX($H$8:$H$3000,COUNTIF($H$8:$H$3000,"?*")),"")</f>
        <v>0</v>
      </c>
    </row>
    <row r="2183" spans="1:9" x14ac:dyDescent="0.25">
      <c r="A2183" s="174">
        <f>--ISNUMBER(IFERROR(SEARCH('Project Costing'!#REF!,Services!I2190,1),""))</f>
        <v>0</v>
      </c>
      <c r="B2183" s="174" t="str">
        <f>IF(A2183=1,COUNTIF($A$8:A2183,1),"")</f>
        <v/>
      </c>
      <c r="C2183" s="174"/>
      <c r="D2183" s="157">
        <f>IFERROR($C$8:INDEX($C$8:$C$3000,COUNTIF($C$8:$C$3000,"?*")),"")</f>
        <v>0</v>
      </c>
      <c r="E2183" s="174"/>
      <c r="F2183" s="174">
        <f>--ISNUMBER(IFERROR(SEARCH('Project Costing'!#REF!,Services!I2190,1),""))</f>
        <v>0</v>
      </c>
      <c r="G2183" s="174" t="str">
        <f>IF(F2183=1,COUNTIF($F$8:F2183,1),"")</f>
        <v/>
      </c>
      <c r="H2183" s="174"/>
      <c r="I2183" s="157">
        <f>IFERROR($H$8:INDEX($H$8:$H$3000,COUNTIF($H$8:$H$3000,"?*")),"")</f>
        <v>0</v>
      </c>
    </row>
    <row r="2184" spans="1:9" x14ac:dyDescent="0.25">
      <c r="A2184" s="174">
        <f>--ISNUMBER(IFERROR(SEARCH('Project Costing'!#REF!,Services!I2191,1),""))</f>
        <v>0</v>
      </c>
      <c r="B2184" s="174" t="str">
        <f>IF(A2184=1,COUNTIF($A$8:A2184,1),"")</f>
        <v/>
      </c>
      <c r="C2184" s="174"/>
      <c r="D2184" s="157">
        <f>IFERROR($C$8:INDEX($C$8:$C$3000,COUNTIF($C$8:$C$3000,"?*")),"")</f>
        <v>0</v>
      </c>
      <c r="E2184" s="174"/>
      <c r="F2184" s="174">
        <f>--ISNUMBER(IFERROR(SEARCH('Project Costing'!#REF!,Services!I2191,1),""))</f>
        <v>0</v>
      </c>
      <c r="G2184" s="174" t="str">
        <f>IF(F2184=1,COUNTIF($F$8:F2184,1),"")</f>
        <v/>
      </c>
      <c r="H2184" s="174"/>
      <c r="I2184" s="157">
        <f>IFERROR($H$8:INDEX($H$8:$H$3000,COUNTIF($H$8:$H$3000,"?*")),"")</f>
        <v>0</v>
      </c>
    </row>
    <row r="2185" spans="1:9" x14ac:dyDescent="0.25">
      <c r="A2185" s="174">
        <f>--ISNUMBER(IFERROR(SEARCH('Project Costing'!#REF!,Services!I2192,1),""))</f>
        <v>0</v>
      </c>
      <c r="B2185" s="174" t="str">
        <f>IF(A2185=1,COUNTIF($A$8:A2185,1),"")</f>
        <v/>
      </c>
      <c r="C2185" s="174"/>
      <c r="D2185" s="157">
        <f>IFERROR($C$8:INDEX($C$8:$C$3000,COUNTIF($C$8:$C$3000,"?*")),"")</f>
        <v>0</v>
      </c>
      <c r="E2185" s="174"/>
      <c r="F2185" s="174">
        <f>--ISNUMBER(IFERROR(SEARCH('Project Costing'!#REF!,Services!I2192,1),""))</f>
        <v>0</v>
      </c>
      <c r="G2185" s="174" t="str">
        <f>IF(F2185=1,COUNTIF($F$8:F2185,1),"")</f>
        <v/>
      </c>
      <c r="H2185" s="174"/>
      <c r="I2185" s="157">
        <f>IFERROR($H$8:INDEX($H$8:$H$3000,COUNTIF($H$8:$H$3000,"?*")),"")</f>
        <v>0</v>
      </c>
    </row>
    <row r="2186" spans="1:9" x14ac:dyDescent="0.25">
      <c r="A2186" s="174">
        <f>--ISNUMBER(IFERROR(SEARCH('Project Costing'!#REF!,Services!I2193,1),""))</f>
        <v>0</v>
      </c>
      <c r="B2186" s="174" t="str">
        <f>IF(A2186=1,COUNTIF($A$8:A2186,1),"")</f>
        <v/>
      </c>
      <c r="C2186" s="174"/>
      <c r="D2186" s="157">
        <f>IFERROR($C$8:INDEX($C$8:$C$3000,COUNTIF($C$8:$C$3000,"?*")),"")</f>
        <v>0</v>
      </c>
      <c r="E2186" s="174"/>
      <c r="F2186" s="174">
        <f>--ISNUMBER(IFERROR(SEARCH('Project Costing'!#REF!,Services!I2193,1),""))</f>
        <v>0</v>
      </c>
      <c r="G2186" s="174" t="str">
        <f>IF(F2186=1,COUNTIF($F$8:F2186,1),"")</f>
        <v/>
      </c>
      <c r="H2186" s="174"/>
      <c r="I2186" s="157">
        <f>IFERROR($H$8:INDEX($H$8:$H$3000,COUNTIF($H$8:$H$3000,"?*")),"")</f>
        <v>0</v>
      </c>
    </row>
    <row r="2187" spans="1:9" x14ac:dyDescent="0.25">
      <c r="A2187" s="174">
        <f>--ISNUMBER(IFERROR(SEARCH('Project Costing'!#REF!,Services!I2194,1),""))</f>
        <v>0</v>
      </c>
      <c r="B2187" s="174" t="str">
        <f>IF(A2187=1,COUNTIF($A$8:A2187,1),"")</f>
        <v/>
      </c>
      <c r="C2187" s="174"/>
      <c r="D2187" s="157">
        <f>IFERROR($C$8:INDEX($C$8:$C$3000,COUNTIF($C$8:$C$3000,"?*")),"")</f>
        <v>0</v>
      </c>
      <c r="E2187" s="174"/>
      <c r="F2187" s="174">
        <f>--ISNUMBER(IFERROR(SEARCH('Project Costing'!#REF!,Services!I2194,1),""))</f>
        <v>0</v>
      </c>
      <c r="G2187" s="174" t="str">
        <f>IF(F2187=1,COUNTIF($F$8:F2187,1),"")</f>
        <v/>
      </c>
      <c r="H2187" s="174"/>
      <c r="I2187" s="157">
        <f>IFERROR($H$8:INDEX($H$8:$H$3000,COUNTIF($H$8:$H$3000,"?*")),"")</f>
        <v>0</v>
      </c>
    </row>
    <row r="2188" spans="1:9" x14ac:dyDescent="0.25">
      <c r="A2188" s="174">
        <f>--ISNUMBER(IFERROR(SEARCH('Project Costing'!#REF!,Services!I2195,1),""))</f>
        <v>0</v>
      </c>
      <c r="B2188" s="174" t="str">
        <f>IF(A2188=1,COUNTIF($A$8:A2188,1),"")</f>
        <v/>
      </c>
      <c r="C2188" s="174"/>
      <c r="D2188" s="157">
        <f>IFERROR($C$8:INDEX($C$8:$C$3000,COUNTIF($C$8:$C$3000,"?*")),"")</f>
        <v>0</v>
      </c>
      <c r="E2188" s="174"/>
      <c r="F2188" s="174">
        <f>--ISNUMBER(IFERROR(SEARCH('Project Costing'!#REF!,Services!I2195,1),""))</f>
        <v>0</v>
      </c>
      <c r="G2188" s="174" t="str">
        <f>IF(F2188=1,COUNTIF($F$8:F2188,1),"")</f>
        <v/>
      </c>
      <c r="H2188" s="174"/>
      <c r="I2188" s="157">
        <f>IFERROR($H$8:INDEX($H$8:$H$3000,COUNTIF($H$8:$H$3000,"?*")),"")</f>
        <v>0</v>
      </c>
    </row>
    <row r="2189" spans="1:9" x14ac:dyDescent="0.25">
      <c r="A2189" s="174">
        <f>--ISNUMBER(IFERROR(SEARCH('Project Costing'!#REF!,Services!I2196,1),""))</f>
        <v>0</v>
      </c>
      <c r="B2189" s="174" t="str">
        <f>IF(A2189=1,COUNTIF($A$8:A2189,1),"")</f>
        <v/>
      </c>
      <c r="C2189" s="174"/>
      <c r="D2189" s="157">
        <f>IFERROR($C$8:INDEX($C$8:$C$3000,COUNTIF($C$8:$C$3000,"?*")),"")</f>
        <v>0</v>
      </c>
      <c r="E2189" s="174"/>
      <c r="F2189" s="174">
        <f>--ISNUMBER(IFERROR(SEARCH('Project Costing'!#REF!,Services!I2196,1),""))</f>
        <v>0</v>
      </c>
      <c r="G2189" s="174" t="str">
        <f>IF(F2189=1,COUNTIF($F$8:F2189,1),"")</f>
        <v/>
      </c>
      <c r="H2189" s="174"/>
      <c r="I2189" s="157">
        <f>IFERROR($H$8:INDEX($H$8:$H$3000,COUNTIF($H$8:$H$3000,"?*")),"")</f>
        <v>0</v>
      </c>
    </row>
    <row r="2190" spans="1:9" x14ac:dyDescent="0.25">
      <c r="A2190" s="174">
        <f>--ISNUMBER(IFERROR(SEARCH('Project Costing'!#REF!,Services!I2197,1),""))</f>
        <v>0</v>
      </c>
      <c r="B2190" s="174" t="str">
        <f>IF(A2190=1,COUNTIF($A$8:A2190,1),"")</f>
        <v/>
      </c>
      <c r="C2190" s="174"/>
      <c r="D2190" s="157">
        <f>IFERROR($C$8:INDEX($C$8:$C$3000,COUNTIF($C$8:$C$3000,"?*")),"")</f>
        <v>0</v>
      </c>
      <c r="E2190" s="174"/>
      <c r="F2190" s="174">
        <f>--ISNUMBER(IFERROR(SEARCH('Project Costing'!#REF!,Services!I2197,1),""))</f>
        <v>0</v>
      </c>
      <c r="G2190" s="174" t="str">
        <f>IF(F2190=1,COUNTIF($F$8:F2190,1),"")</f>
        <v/>
      </c>
      <c r="H2190" s="174"/>
      <c r="I2190" s="157">
        <f>IFERROR($H$8:INDEX($H$8:$H$3000,COUNTIF($H$8:$H$3000,"?*")),"")</f>
        <v>0</v>
      </c>
    </row>
    <row r="2191" spans="1:9" x14ac:dyDescent="0.25">
      <c r="A2191" s="174">
        <f>--ISNUMBER(IFERROR(SEARCH('Project Costing'!#REF!,Services!I2198,1),""))</f>
        <v>0</v>
      </c>
      <c r="B2191" s="174" t="str">
        <f>IF(A2191=1,COUNTIF($A$8:A2191,1),"")</f>
        <v/>
      </c>
      <c r="C2191" s="174"/>
      <c r="D2191" s="157">
        <f>IFERROR($C$8:INDEX($C$8:$C$3000,COUNTIF($C$8:$C$3000,"?*")),"")</f>
        <v>0</v>
      </c>
      <c r="E2191" s="174"/>
      <c r="F2191" s="174">
        <f>--ISNUMBER(IFERROR(SEARCH('Project Costing'!#REF!,Services!I2198,1),""))</f>
        <v>0</v>
      </c>
      <c r="G2191" s="174" t="str">
        <f>IF(F2191=1,COUNTIF($F$8:F2191,1),"")</f>
        <v/>
      </c>
      <c r="H2191" s="174"/>
      <c r="I2191" s="157">
        <f>IFERROR($H$8:INDEX($H$8:$H$3000,COUNTIF($H$8:$H$3000,"?*")),"")</f>
        <v>0</v>
      </c>
    </row>
    <row r="2192" spans="1:9" x14ac:dyDescent="0.25">
      <c r="A2192" s="174">
        <f>--ISNUMBER(IFERROR(SEARCH('Project Costing'!#REF!,Services!I2199,1),""))</f>
        <v>0</v>
      </c>
      <c r="B2192" s="174" t="str">
        <f>IF(A2192=1,COUNTIF($A$8:A2192,1),"")</f>
        <v/>
      </c>
      <c r="C2192" s="174"/>
      <c r="D2192" s="157">
        <f>IFERROR($C$8:INDEX($C$8:$C$3000,COUNTIF($C$8:$C$3000,"?*")),"")</f>
        <v>0</v>
      </c>
      <c r="E2192" s="174"/>
      <c r="F2192" s="174">
        <f>--ISNUMBER(IFERROR(SEARCH('Project Costing'!#REF!,Services!I2199,1),""))</f>
        <v>0</v>
      </c>
      <c r="G2192" s="174" t="str">
        <f>IF(F2192=1,COUNTIF($F$8:F2192,1),"")</f>
        <v/>
      </c>
      <c r="H2192" s="174"/>
      <c r="I2192" s="157">
        <f>IFERROR($H$8:INDEX($H$8:$H$3000,COUNTIF($H$8:$H$3000,"?*")),"")</f>
        <v>0</v>
      </c>
    </row>
    <row r="2193" spans="1:9" x14ac:dyDescent="0.25">
      <c r="A2193" s="174">
        <f>--ISNUMBER(IFERROR(SEARCH('Project Costing'!#REF!,Services!I2200,1),""))</f>
        <v>0</v>
      </c>
      <c r="B2193" s="174" t="str">
        <f>IF(A2193=1,COUNTIF($A$8:A2193,1),"")</f>
        <v/>
      </c>
      <c r="C2193" s="174"/>
      <c r="D2193" s="157">
        <f>IFERROR($C$8:INDEX($C$8:$C$3000,COUNTIF($C$8:$C$3000,"?*")),"")</f>
        <v>0</v>
      </c>
      <c r="E2193" s="174"/>
      <c r="F2193" s="174">
        <f>--ISNUMBER(IFERROR(SEARCH('Project Costing'!#REF!,Services!I2200,1),""))</f>
        <v>0</v>
      </c>
      <c r="G2193" s="174" t="str">
        <f>IF(F2193=1,COUNTIF($F$8:F2193,1),"")</f>
        <v/>
      </c>
      <c r="H2193" s="174"/>
      <c r="I2193" s="157">
        <f>IFERROR($H$8:INDEX($H$8:$H$3000,COUNTIF($H$8:$H$3000,"?*")),"")</f>
        <v>0</v>
      </c>
    </row>
    <row r="2194" spans="1:9" x14ac:dyDescent="0.25">
      <c r="A2194" s="174">
        <f>--ISNUMBER(IFERROR(SEARCH('Project Costing'!#REF!,Services!I2201,1),""))</f>
        <v>0</v>
      </c>
      <c r="B2194" s="174" t="str">
        <f>IF(A2194=1,COUNTIF($A$8:A2194,1),"")</f>
        <v/>
      </c>
      <c r="C2194" s="174"/>
      <c r="D2194" s="157">
        <f>IFERROR($C$8:INDEX($C$8:$C$3000,COUNTIF($C$8:$C$3000,"?*")),"")</f>
        <v>0</v>
      </c>
      <c r="E2194" s="174"/>
      <c r="F2194" s="174">
        <f>--ISNUMBER(IFERROR(SEARCH('Project Costing'!#REF!,Services!I2201,1),""))</f>
        <v>0</v>
      </c>
      <c r="G2194" s="174" t="str">
        <f>IF(F2194=1,COUNTIF($F$8:F2194,1),"")</f>
        <v/>
      </c>
      <c r="H2194" s="174"/>
      <c r="I2194" s="157">
        <f>IFERROR($H$8:INDEX($H$8:$H$3000,COUNTIF($H$8:$H$3000,"?*")),"")</f>
        <v>0</v>
      </c>
    </row>
    <row r="2195" spans="1:9" x14ac:dyDescent="0.25">
      <c r="A2195" s="174">
        <f>--ISNUMBER(IFERROR(SEARCH('Project Costing'!#REF!,Services!I2202,1),""))</f>
        <v>0</v>
      </c>
      <c r="B2195" s="174" t="str">
        <f>IF(A2195=1,COUNTIF($A$8:A2195,1),"")</f>
        <v/>
      </c>
      <c r="C2195" s="174"/>
      <c r="D2195" s="157">
        <f>IFERROR($C$8:INDEX($C$8:$C$3000,COUNTIF($C$8:$C$3000,"?*")),"")</f>
        <v>0</v>
      </c>
      <c r="E2195" s="174"/>
      <c r="F2195" s="174">
        <f>--ISNUMBER(IFERROR(SEARCH('Project Costing'!#REF!,Services!I2202,1),""))</f>
        <v>0</v>
      </c>
      <c r="G2195" s="174" t="str">
        <f>IF(F2195=1,COUNTIF($F$8:F2195,1),"")</f>
        <v/>
      </c>
      <c r="H2195" s="174"/>
      <c r="I2195" s="157">
        <f>IFERROR($H$8:INDEX($H$8:$H$3000,COUNTIF($H$8:$H$3000,"?*")),"")</f>
        <v>0</v>
      </c>
    </row>
    <row r="2196" spans="1:9" x14ac:dyDescent="0.25">
      <c r="A2196" s="174">
        <f>--ISNUMBER(IFERROR(SEARCH('Project Costing'!#REF!,Services!I2203,1),""))</f>
        <v>0</v>
      </c>
      <c r="B2196" s="174" t="str">
        <f>IF(A2196=1,COUNTIF($A$8:A2196,1),"")</f>
        <v/>
      </c>
      <c r="C2196" s="174"/>
      <c r="D2196" s="157">
        <f>IFERROR($C$8:INDEX($C$8:$C$3000,COUNTIF($C$8:$C$3000,"?*")),"")</f>
        <v>0</v>
      </c>
      <c r="E2196" s="174"/>
      <c r="F2196" s="174">
        <f>--ISNUMBER(IFERROR(SEARCH('Project Costing'!#REF!,Services!I2203,1),""))</f>
        <v>0</v>
      </c>
      <c r="G2196" s="174" t="str">
        <f>IF(F2196=1,COUNTIF($F$8:F2196,1),"")</f>
        <v/>
      </c>
      <c r="H2196" s="174"/>
      <c r="I2196" s="157">
        <f>IFERROR($H$8:INDEX($H$8:$H$3000,COUNTIF($H$8:$H$3000,"?*")),"")</f>
        <v>0</v>
      </c>
    </row>
    <row r="2197" spans="1:9" x14ac:dyDescent="0.25">
      <c r="A2197" s="174">
        <f>--ISNUMBER(IFERROR(SEARCH('Project Costing'!#REF!,Services!I2204,1),""))</f>
        <v>0</v>
      </c>
      <c r="B2197" s="174" t="str">
        <f>IF(A2197=1,COUNTIF($A$8:A2197,1),"")</f>
        <v/>
      </c>
      <c r="C2197" s="174"/>
      <c r="D2197" s="157">
        <f>IFERROR($C$8:INDEX($C$8:$C$3000,COUNTIF($C$8:$C$3000,"?*")),"")</f>
        <v>0</v>
      </c>
      <c r="E2197" s="174"/>
      <c r="F2197" s="174">
        <f>--ISNUMBER(IFERROR(SEARCH('Project Costing'!#REF!,Services!I2204,1),""))</f>
        <v>0</v>
      </c>
      <c r="G2197" s="174" t="str">
        <f>IF(F2197=1,COUNTIF($F$8:F2197,1),"")</f>
        <v/>
      </c>
      <c r="H2197" s="174"/>
      <c r="I2197" s="157">
        <f>IFERROR($H$8:INDEX($H$8:$H$3000,COUNTIF($H$8:$H$3000,"?*")),"")</f>
        <v>0</v>
      </c>
    </row>
    <row r="2198" spans="1:9" x14ac:dyDescent="0.25">
      <c r="A2198" s="174">
        <f>--ISNUMBER(IFERROR(SEARCH('Project Costing'!#REF!,Services!I2205,1),""))</f>
        <v>0</v>
      </c>
      <c r="B2198" s="174" t="str">
        <f>IF(A2198=1,COUNTIF($A$8:A2198,1),"")</f>
        <v/>
      </c>
      <c r="C2198" s="174"/>
      <c r="D2198" s="157">
        <f>IFERROR($C$8:INDEX($C$8:$C$3000,COUNTIF($C$8:$C$3000,"?*")),"")</f>
        <v>0</v>
      </c>
      <c r="E2198" s="174"/>
      <c r="F2198" s="174">
        <f>--ISNUMBER(IFERROR(SEARCH('Project Costing'!#REF!,Services!I2205,1),""))</f>
        <v>0</v>
      </c>
      <c r="G2198" s="174" t="str">
        <f>IF(F2198=1,COUNTIF($F$8:F2198,1),"")</f>
        <v/>
      </c>
      <c r="H2198" s="174"/>
      <c r="I2198" s="157">
        <f>IFERROR($H$8:INDEX($H$8:$H$3000,COUNTIF($H$8:$H$3000,"?*")),"")</f>
        <v>0</v>
      </c>
    </row>
    <row r="2199" spans="1:9" x14ac:dyDescent="0.25">
      <c r="A2199" s="174">
        <f>--ISNUMBER(IFERROR(SEARCH('Project Costing'!#REF!,Services!I2206,1),""))</f>
        <v>0</v>
      </c>
      <c r="B2199" s="174" t="str">
        <f>IF(A2199=1,COUNTIF($A$8:A2199,1),"")</f>
        <v/>
      </c>
      <c r="C2199" s="174"/>
      <c r="D2199" s="157">
        <f>IFERROR($C$8:INDEX($C$8:$C$3000,COUNTIF($C$8:$C$3000,"?*")),"")</f>
        <v>0</v>
      </c>
      <c r="E2199" s="174"/>
      <c r="F2199" s="174">
        <f>--ISNUMBER(IFERROR(SEARCH('Project Costing'!#REF!,Services!I2206,1),""))</f>
        <v>0</v>
      </c>
      <c r="G2199" s="174" t="str">
        <f>IF(F2199=1,COUNTIF($F$8:F2199,1),"")</f>
        <v/>
      </c>
      <c r="H2199" s="174"/>
      <c r="I2199" s="157">
        <f>IFERROR($H$8:INDEX($H$8:$H$3000,COUNTIF($H$8:$H$3000,"?*")),"")</f>
        <v>0</v>
      </c>
    </row>
    <row r="2200" spans="1:9" x14ac:dyDescent="0.25">
      <c r="A2200" s="174">
        <f>--ISNUMBER(IFERROR(SEARCH('Project Costing'!#REF!,Services!I2207,1),""))</f>
        <v>0</v>
      </c>
      <c r="B2200" s="174" t="str">
        <f>IF(A2200=1,COUNTIF($A$8:A2200,1),"")</f>
        <v/>
      </c>
      <c r="C2200" s="174"/>
      <c r="D2200" s="157">
        <f>IFERROR($C$8:INDEX($C$8:$C$3000,COUNTIF($C$8:$C$3000,"?*")),"")</f>
        <v>0</v>
      </c>
      <c r="E2200" s="174"/>
      <c r="F2200" s="174">
        <f>--ISNUMBER(IFERROR(SEARCH('Project Costing'!#REF!,Services!I2207,1),""))</f>
        <v>0</v>
      </c>
      <c r="G2200" s="174" t="str">
        <f>IF(F2200=1,COUNTIF($F$8:F2200,1),"")</f>
        <v/>
      </c>
      <c r="H2200" s="174"/>
      <c r="I2200" s="157">
        <f>IFERROR($H$8:INDEX($H$8:$H$3000,COUNTIF($H$8:$H$3000,"?*")),"")</f>
        <v>0</v>
      </c>
    </row>
    <row r="2201" spans="1:9" x14ac:dyDescent="0.25">
      <c r="A2201" s="174">
        <f>--ISNUMBER(IFERROR(SEARCH('Project Costing'!#REF!,Services!I2208,1),""))</f>
        <v>0</v>
      </c>
      <c r="B2201" s="174" t="str">
        <f>IF(A2201=1,COUNTIF($A$8:A2201,1),"")</f>
        <v/>
      </c>
      <c r="C2201" s="174"/>
      <c r="D2201" s="157">
        <f>IFERROR($C$8:INDEX($C$8:$C$3000,COUNTIF($C$8:$C$3000,"?*")),"")</f>
        <v>0</v>
      </c>
      <c r="E2201" s="174"/>
      <c r="F2201" s="174">
        <f>--ISNUMBER(IFERROR(SEARCH('Project Costing'!#REF!,Services!I2208,1),""))</f>
        <v>0</v>
      </c>
      <c r="G2201" s="174" t="str">
        <f>IF(F2201=1,COUNTIF($F$8:F2201,1),"")</f>
        <v/>
      </c>
      <c r="H2201" s="174"/>
      <c r="I2201" s="157">
        <f>IFERROR($H$8:INDEX($H$8:$H$3000,COUNTIF($H$8:$H$3000,"?*")),"")</f>
        <v>0</v>
      </c>
    </row>
    <row r="2202" spans="1:9" x14ac:dyDescent="0.25">
      <c r="A2202" s="174">
        <f>--ISNUMBER(IFERROR(SEARCH('Project Costing'!#REF!,Services!I2209,1),""))</f>
        <v>0</v>
      </c>
      <c r="B2202" s="174" t="str">
        <f>IF(A2202=1,COUNTIF($A$8:A2202,1),"")</f>
        <v/>
      </c>
      <c r="C2202" s="174"/>
      <c r="D2202" s="157">
        <f>IFERROR($C$8:INDEX($C$8:$C$3000,COUNTIF($C$8:$C$3000,"?*")),"")</f>
        <v>0</v>
      </c>
      <c r="E2202" s="174"/>
      <c r="F2202" s="174">
        <f>--ISNUMBER(IFERROR(SEARCH('Project Costing'!#REF!,Services!I2209,1),""))</f>
        <v>0</v>
      </c>
      <c r="G2202" s="174" t="str">
        <f>IF(F2202=1,COUNTIF($F$8:F2202,1),"")</f>
        <v/>
      </c>
      <c r="H2202" s="174"/>
      <c r="I2202" s="157">
        <f>IFERROR($H$8:INDEX($H$8:$H$3000,COUNTIF($H$8:$H$3000,"?*")),"")</f>
        <v>0</v>
      </c>
    </row>
    <row r="2203" spans="1:9" x14ac:dyDescent="0.25">
      <c r="A2203" s="174">
        <f>--ISNUMBER(IFERROR(SEARCH('Project Costing'!#REF!,Services!I2210,1),""))</f>
        <v>0</v>
      </c>
      <c r="B2203" s="174" t="str">
        <f>IF(A2203=1,COUNTIF($A$8:A2203,1),"")</f>
        <v/>
      </c>
      <c r="C2203" s="174"/>
      <c r="D2203" s="157">
        <f>IFERROR($C$8:INDEX($C$8:$C$3000,COUNTIF($C$8:$C$3000,"?*")),"")</f>
        <v>0</v>
      </c>
      <c r="E2203" s="174"/>
      <c r="F2203" s="174">
        <f>--ISNUMBER(IFERROR(SEARCH('Project Costing'!#REF!,Services!I2210,1),""))</f>
        <v>0</v>
      </c>
      <c r="G2203" s="174" t="str">
        <f>IF(F2203=1,COUNTIF($F$8:F2203,1),"")</f>
        <v/>
      </c>
      <c r="H2203" s="174"/>
      <c r="I2203" s="157">
        <f>IFERROR($H$8:INDEX($H$8:$H$3000,COUNTIF($H$8:$H$3000,"?*")),"")</f>
        <v>0</v>
      </c>
    </row>
    <row r="2204" spans="1:9" x14ac:dyDescent="0.25">
      <c r="A2204" s="174">
        <f>--ISNUMBER(IFERROR(SEARCH('Project Costing'!#REF!,Services!I2211,1),""))</f>
        <v>0</v>
      </c>
      <c r="B2204" s="174" t="str">
        <f>IF(A2204=1,COUNTIF($A$8:A2204,1),"")</f>
        <v/>
      </c>
      <c r="C2204" s="174"/>
      <c r="D2204" s="157">
        <f>IFERROR($C$8:INDEX($C$8:$C$3000,COUNTIF($C$8:$C$3000,"?*")),"")</f>
        <v>0</v>
      </c>
      <c r="E2204" s="174"/>
      <c r="F2204" s="174">
        <f>--ISNUMBER(IFERROR(SEARCH('Project Costing'!#REF!,Services!I2211,1),""))</f>
        <v>0</v>
      </c>
      <c r="G2204" s="174" t="str">
        <f>IF(F2204=1,COUNTIF($F$8:F2204,1),"")</f>
        <v/>
      </c>
      <c r="H2204" s="174"/>
      <c r="I2204" s="157">
        <f>IFERROR($H$8:INDEX($H$8:$H$3000,COUNTIF($H$8:$H$3000,"?*")),"")</f>
        <v>0</v>
      </c>
    </row>
    <row r="2205" spans="1:9" x14ac:dyDescent="0.25">
      <c r="A2205" s="174">
        <f>--ISNUMBER(IFERROR(SEARCH('Project Costing'!#REF!,Services!I2212,1),""))</f>
        <v>0</v>
      </c>
      <c r="B2205" s="174" t="str">
        <f>IF(A2205=1,COUNTIF($A$8:A2205,1),"")</f>
        <v/>
      </c>
      <c r="C2205" s="174"/>
      <c r="D2205" s="157">
        <f>IFERROR($C$8:INDEX($C$8:$C$3000,COUNTIF($C$8:$C$3000,"?*")),"")</f>
        <v>0</v>
      </c>
      <c r="E2205" s="174"/>
      <c r="F2205" s="174">
        <f>--ISNUMBER(IFERROR(SEARCH('Project Costing'!#REF!,Services!I2212,1),""))</f>
        <v>0</v>
      </c>
      <c r="G2205" s="174" t="str">
        <f>IF(F2205=1,COUNTIF($F$8:F2205,1),"")</f>
        <v/>
      </c>
      <c r="H2205" s="174"/>
      <c r="I2205" s="157">
        <f>IFERROR($H$8:INDEX($H$8:$H$3000,COUNTIF($H$8:$H$3000,"?*")),"")</f>
        <v>0</v>
      </c>
    </row>
    <row r="2206" spans="1:9" x14ac:dyDescent="0.25">
      <c r="A2206" s="174">
        <f>--ISNUMBER(IFERROR(SEARCH('Project Costing'!#REF!,Services!I2213,1),""))</f>
        <v>0</v>
      </c>
      <c r="B2206" s="174" t="str">
        <f>IF(A2206=1,COUNTIF($A$8:A2206,1),"")</f>
        <v/>
      </c>
      <c r="C2206" s="174"/>
      <c r="D2206" s="157">
        <f>IFERROR($C$8:INDEX($C$8:$C$3000,COUNTIF($C$8:$C$3000,"?*")),"")</f>
        <v>0</v>
      </c>
      <c r="E2206" s="174"/>
      <c r="F2206" s="174">
        <f>--ISNUMBER(IFERROR(SEARCH('Project Costing'!#REF!,Services!I2213,1),""))</f>
        <v>0</v>
      </c>
      <c r="G2206" s="174" t="str">
        <f>IF(F2206=1,COUNTIF($F$8:F2206,1),"")</f>
        <v/>
      </c>
      <c r="H2206" s="174"/>
      <c r="I2206" s="157">
        <f>IFERROR($H$8:INDEX($H$8:$H$3000,COUNTIF($H$8:$H$3000,"?*")),"")</f>
        <v>0</v>
      </c>
    </row>
    <row r="2207" spans="1:9" x14ac:dyDescent="0.25">
      <c r="A2207" s="174">
        <f>--ISNUMBER(IFERROR(SEARCH('Project Costing'!#REF!,Services!I2214,1),""))</f>
        <v>0</v>
      </c>
      <c r="B2207" s="174" t="str">
        <f>IF(A2207=1,COUNTIF($A$8:A2207,1),"")</f>
        <v/>
      </c>
      <c r="C2207" s="174"/>
      <c r="D2207" s="157">
        <f>IFERROR($C$8:INDEX($C$8:$C$3000,COUNTIF($C$8:$C$3000,"?*")),"")</f>
        <v>0</v>
      </c>
      <c r="E2207" s="174"/>
      <c r="F2207" s="174">
        <f>--ISNUMBER(IFERROR(SEARCH('Project Costing'!#REF!,Services!I2214,1),""))</f>
        <v>0</v>
      </c>
      <c r="G2207" s="174" t="str">
        <f>IF(F2207=1,COUNTIF($F$8:F2207,1),"")</f>
        <v/>
      </c>
      <c r="H2207" s="174"/>
      <c r="I2207" s="157">
        <f>IFERROR($H$8:INDEX($H$8:$H$3000,COUNTIF($H$8:$H$3000,"?*")),"")</f>
        <v>0</v>
      </c>
    </row>
    <row r="2208" spans="1:9" x14ac:dyDescent="0.25">
      <c r="A2208" s="174">
        <f>--ISNUMBER(IFERROR(SEARCH('Project Costing'!#REF!,Services!I2215,1),""))</f>
        <v>0</v>
      </c>
      <c r="B2208" s="174" t="str">
        <f>IF(A2208=1,COUNTIF($A$8:A2208,1),"")</f>
        <v/>
      </c>
      <c r="C2208" s="174"/>
      <c r="D2208" s="157">
        <f>IFERROR($C$8:INDEX($C$8:$C$3000,COUNTIF($C$8:$C$3000,"?*")),"")</f>
        <v>0</v>
      </c>
      <c r="E2208" s="174"/>
      <c r="F2208" s="174">
        <f>--ISNUMBER(IFERROR(SEARCH('Project Costing'!#REF!,Services!I2215,1),""))</f>
        <v>0</v>
      </c>
      <c r="G2208" s="174" t="str">
        <f>IF(F2208=1,COUNTIF($F$8:F2208,1),"")</f>
        <v/>
      </c>
      <c r="H2208" s="174"/>
      <c r="I2208" s="157">
        <f>IFERROR($H$8:INDEX($H$8:$H$3000,COUNTIF($H$8:$H$3000,"?*")),"")</f>
        <v>0</v>
      </c>
    </row>
    <row r="2209" spans="1:9" x14ac:dyDescent="0.25">
      <c r="A2209" s="174">
        <f>--ISNUMBER(IFERROR(SEARCH('Project Costing'!#REF!,Services!I2216,1),""))</f>
        <v>0</v>
      </c>
      <c r="B2209" s="174" t="str">
        <f>IF(A2209=1,COUNTIF($A$8:A2209,1),"")</f>
        <v/>
      </c>
      <c r="C2209" s="174"/>
      <c r="D2209" s="157">
        <f>IFERROR($C$8:INDEX($C$8:$C$3000,COUNTIF($C$8:$C$3000,"?*")),"")</f>
        <v>0</v>
      </c>
      <c r="E2209" s="174"/>
      <c r="F2209" s="174">
        <f>--ISNUMBER(IFERROR(SEARCH('Project Costing'!#REF!,Services!I2216,1),""))</f>
        <v>0</v>
      </c>
      <c r="G2209" s="174" t="str">
        <f>IF(F2209=1,COUNTIF($F$8:F2209,1),"")</f>
        <v/>
      </c>
      <c r="H2209" s="174"/>
      <c r="I2209" s="157">
        <f>IFERROR($H$8:INDEX($H$8:$H$3000,COUNTIF($H$8:$H$3000,"?*")),"")</f>
        <v>0</v>
      </c>
    </row>
    <row r="2210" spans="1:9" x14ac:dyDescent="0.25">
      <c r="A2210" s="174">
        <f>--ISNUMBER(IFERROR(SEARCH('Project Costing'!#REF!,Services!I2217,1),""))</f>
        <v>0</v>
      </c>
      <c r="B2210" s="174" t="str">
        <f>IF(A2210=1,COUNTIF($A$8:A2210,1),"")</f>
        <v/>
      </c>
      <c r="C2210" s="174"/>
      <c r="D2210" s="157">
        <f>IFERROR($C$8:INDEX($C$8:$C$3000,COUNTIF($C$8:$C$3000,"?*")),"")</f>
        <v>0</v>
      </c>
      <c r="E2210" s="174"/>
      <c r="F2210" s="174">
        <f>--ISNUMBER(IFERROR(SEARCH('Project Costing'!#REF!,Services!I2217,1),""))</f>
        <v>0</v>
      </c>
      <c r="G2210" s="174" t="str">
        <f>IF(F2210=1,COUNTIF($F$8:F2210,1),"")</f>
        <v/>
      </c>
      <c r="H2210" s="174"/>
      <c r="I2210" s="157">
        <f>IFERROR($H$8:INDEX($H$8:$H$3000,COUNTIF($H$8:$H$3000,"?*")),"")</f>
        <v>0</v>
      </c>
    </row>
    <row r="2211" spans="1:9" x14ac:dyDescent="0.25">
      <c r="A2211" s="174">
        <f>--ISNUMBER(IFERROR(SEARCH('Project Costing'!#REF!,Services!I2218,1),""))</f>
        <v>0</v>
      </c>
      <c r="B2211" s="174" t="str">
        <f>IF(A2211=1,COUNTIF($A$8:A2211,1),"")</f>
        <v/>
      </c>
      <c r="C2211" s="174"/>
      <c r="D2211" s="157">
        <f>IFERROR($C$8:INDEX($C$8:$C$3000,COUNTIF($C$8:$C$3000,"?*")),"")</f>
        <v>0</v>
      </c>
      <c r="E2211" s="174"/>
      <c r="F2211" s="174">
        <f>--ISNUMBER(IFERROR(SEARCH('Project Costing'!#REF!,Services!I2218,1),""))</f>
        <v>0</v>
      </c>
      <c r="G2211" s="174" t="str">
        <f>IF(F2211=1,COUNTIF($F$8:F2211,1),"")</f>
        <v/>
      </c>
      <c r="H2211" s="174"/>
      <c r="I2211" s="157">
        <f>IFERROR($H$8:INDEX($H$8:$H$3000,COUNTIF($H$8:$H$3000,"?*")),"")</f>
        <v>0</v>
      </c>
    </row>
    <row r="2212" spans="1:9" x14ac:dyDescent="0.25">
      <c r="A2212" s="174">
        <f>--ISNUMBER(IFERROR(SEARCH('Project Costing'!#REF!,Services!I2219,1),""))</f>
        <v>0</v>
      </c>
      <c r="B2212" s="174" t="str">
        <f>IF(A2212=1,COUNTIF($A$8:A2212,1),"")</f>
        <v/>
      </c>
      <c r="C2212" s="174"/>
      <c r="D2212" s="157">
        <f>IFERROR($C$8:INDEX($C$8:$C$3000,COUNTIF($C$8:$C$3000,"?*")),"")</f>
        <v>0</v>
      </c>
      <c r="E2212" s="174"/>
      <c r="F2212" s="174">
        <f>--ISNUMBER(IFERROR(SEARCH('Project Costing'!#REF!,Services!I2219,1),""))</f>
        <v>0</v>
      </c>
      <c r="G2212" s="174" t="str">
        <f>IF(F2212=1,COUNTIF($F$8:F2212,1),"")</f>
        <v/>
      </c>
      <c r="H2212" s="174"/>
      <c r="I2212" s="157">
        <f>IFERROR($H$8:INDEX($H$8:$H$3000,COUNTIF($H$8:$H$3000,"?*")),"")</f>
        <v>0</v>
      </c>
    </row>
    <row r="2213" spans="1:9" x14ac:dyDescent="0.25">
      <c r="A2213" s="174">
        <f>--ISNUMBER(IFERROR(SEARCH('Project Costing'!#REF!,Services!I2220,1),""))</f>
        <v>0</v>
      </c>
      <c r="B2213" s="174" t="str">
        <f>IF(A2213=1,COUNTIF($A$8:A2213,1),"")</f>
        <v/>
      </c>
      <c r="C2213" s="174"/>
      <c r="D2213" s="157">
        <f>IFERROR($C$8:INDEX($C$8:$C$3000,COUNTIF($C$8:$C$3000,"?*")),"")</f>
        <v>0</v>
      </c>
      <c r="E2213" s="174"/>
      <c r="F2213" s="174">
        <f>--ISNUMBER(IFERROR(SEARCH('Project Costing'!#REF!,Services!I2220,1),""))</f>
        <v>0</v>
      </c>
      <c r="G2213" s="174" t="str">
        <f>IF(F2213=1,COUNTIF($F$8:F2213,1),"")</f>
        <v/>
      </c>
      <c r="H2213" s="174"/>
      <c r="I2213" s="157">
        <f>IFERROR($H$8:INDEX($H$8:$H$3000,COUNTIF($H$8:$H$3000,"?*")),"")</f>
        <v>0</v>
      </c>
    </row>
    <row r="2214" spans="1:9" x14ac:dyDescent="0.25">
      <c r="A2214" s="174">
        <f>--ISNUMBER(IFERROR(SEARCH('Project Costing'!#REF!,Services!I2221,1),""))</f>
        <v>0</v>
      </c>
      <c r="B2214" s="174" t="str">
        <f>IF(A2214=1,COUNTIF($A$8:A2214,1),"")</f>
        <v/>
      </c>
      <c r="C2214" s="174"/>
      <c r="D2214" s="157">
        <f>IFERROR($C$8:INDEX($C$8:$C$3000,COUNTIF($C$8:$C$3000,"?*")),"")</f>
        <v>0</v>
      </c>
      <c r="E2214" s="174"/>
      <c r="F2214" s="174">
        <f>--ISNUMBER(IFERROR(SEARCH('Project Costing'!#REF!,Services!I2221,1),""))</f>
        <v>0</v>
      </c>
      <c r="G2214" s="174" t="str">
        <f>IF(F2214=1,COUNTIF($F$8:F2214,1),"")</f>
        <v/>
      </c>
      <c r="H2214" s="174"/>
      <c r="I2214" s="157">
        <f>IFERROR($H$8:INDEX($H$8:$H$3000,COUNTIF($H$8:$H$3000,"?*")),"")</f>
        <v>0</v>
      </c>
    </row>
    <row r="2215" spans="1:9" x14ac:dyDescent="0.25">
      <c r="A2215" s="174">
        <f>--ISNUMBER(IFERROR(SEARCH('Project Costing'!#REF!,Services!I2222,1),""))</f>
        <v>0</v>
      </c>
      <c r="B2215" s="174" t="str">
        <f>IF(A2215=1,COUNTIF($A$8:A2215,1),"")</f>
        <v/>
      </c>
      <c r="C2215" s="174"/>
      <c r="D2215" s="157">
        <f>IFERROR($C$8:INDEX($C$8:$C$3000,COUNTIF($C$8:$C$3000,"?*")),"")</f>
        <v>0</v>
      </c>
      <c r="E2215" s="174"/>
      <c r="F2215" s="174">
        <f>--ISNUMBER(IFERROR(SEARCH('Project Costing'!#REF!,Services!I2222,1),""))</f>
        <v>0</v>
      </c>
      <c r="G2215" s="174" t="str">
        <f>IF(F2215=1,COUNTIF($F$8:F2215,1),"")</f>
        <v/>
      </c>
      <c r="H2215" s="174"/>
      <c r="I2215" s="157">
        <f>IFERROR($H$8:INDEX($H$8:$H$3000,COUNTIF($H$8:$H$3000,"?*")),"")</f>
        <v>0</v>
      </c>
    </row>
    <row r="2216" spans="1:9" x14ac:dyDescent="0.25">
      <c r="A2216" s="174">
        <f>--ISNUMBER(IFERROR(SEARCH('Project Costing'!#REF!,Services!I2223,1),""))</f>
        <v>0</v>
      </c>
      <c r="B2216" s="174" t="str">
        <f>IF(A2216=1,COUNTIF($A$8:A2216,1),"")</f>
        <v/>
      </c>
      <c r="C2216" s="174"/>
      <c r="D2216" s="157">
        <f>IFERROR($C$8:INDEX($C$8:$C$3000,COUNTIF($C$8:$C$3000,"?*")),"")</f>
        <v>0</v>
      </c>
      <c r="E2216" s="174"/>
      <c r="F2216" s="174">
        <f>--ISNUMBER(IFERROR(SEARCH('Project Costing'!#REF!,Services!I2223,1),""))</f>
        <v>0</v>
      </c>
      <c r="G2216" s="174" t="str">
        <f>IF(F2216=1,COUNTIF($F$8:F2216,1),"")</f>
        <v/>
      </c>
      <c r="H2216" s="174"/>
      <c r="I2216" s="157">
        <f>IFERROR($H$8:INDEX($H$8:$H$3000,COUNTIF($H$8:$H$3000,"?*")),"")</f>
        <v>0</v>
      </c>
    </row>
    <row r="2217" spans="1:9" x14ac:dyDescent="0.25">
      <c r="A2217" s="174">
        <f>--ISNUMBER(IFERROR(SEARCH('Project Costing'!#REF!,Services!I2224,1),""))</f>
        <v>0</v>
      </c>
      <c r="B2217" s="174" t="str">
        <f>IF(A2217=1,COUNTIF($A$8:A2217,1),"")</f>
        <v/>
      </c>
      <c r="C2217" s="174"/>
      <c r="D2217" s="157">
        <f>IFERROR($C$8:INDEX($C$8:$C$3000,COUNTIF($C$8:$C$3000,"?*")),"")</f>
        <v>0</v>
      </c>
      <c r="E2217" s="174"/>
      <c r="F2217" s="174">
        <f>--ISNUMBER(IFERROR(SEARCH('Project Costing'!#REF!,Services!I2224,1),""))</f>
        <v>0</v>
      </c>
      <c r="G2217" s="174" t="str">
        <f>IF(F2217=1,COUNTIF($F$8:F2217,1),"")</f>
        <v/>
      </c>
      <c r="H2217" s="174"/>
      <c r="I2217" s="157">
        <f>IFERROR($H$8:INDEX($H$8:$H$3000,COUNTIF($H$8:$H$3000,"?*")),"")</f>
        <v>0</v>
      </c>
    </row>
    <row r="2218" spans="1:9" x14ac:dyDescent="0.25">
      <c r="A2218" s="174">
        <f>--ISNUMBER(IFERROR(SEARCH('Project Costing'!#REF!,Services!I2225,1),""))</f>
        <v>0</v>
      </c>
      <c r="B2218" s="174" t="str">
        <f>IF(A2218=1,COUNTIF($A$8:A2218,1),"")</f>
        <v/>
      </c>
      <c r="C2218" s="174"/>
      <c r="D2218" s="157">
        <f>IFERROR($C$8:INDEX($C$8:$C$3000,COUNTIF($C$8:$C$3000,"?*")),"")</f>
        <v>0</v>
      </c>
      <c r="E2218" s="174"/>
      <c r="F2218" s="174">
        <f>--ISNUMBER(IFERROR(SEARCH('Project Costing'!#REF!,Services!I2225,1),""))</f>
        <v>0</v>
      </c>
      <c r="G2218" s="174" t="str">
        <f>IF(F2218=1,COUNTIF($F$8:F2218,1),"")</f>
        <v/>
      </c>
      <c r="H2218" s="174"/>
      <c r="I2218" s="157">
        <f>IFERROR($H$8:INDEX($H$8:$H$3000,COUNTIF($H$8:$H$3000,"?*")),"")</f>
        <v>0</v>
      </c>
    </row>
    <row r="2219" spans="1:9" x14ac:dyDescent="0.25">
      <c r="A2219" s="174">
        <f>--ISNUMBER(IFERROR(SEARCH('Project Costing'!#REF!,Services!I2226,1),""))</f>
        <v>0</v>
      </c>
      <c r="B2219" s="174" t="str">
        <f>IF(A2219=1,COUNTIF($A$8:A2219,1),"")</f>
        <v/>
      </c>
      <c r="C2219" s="174"/>
      <c r="D2219" s="157">
        <f>IFERROR($C$8:INDEX($C$8:$C$3000,COUNTIF($C$8:$C$3000,"?*")),"")</f>
        <v>0</v>
      </c>
      <c r="E2219" s="174"/>
      <c r="F2219" s="174">
        <f>--ISNUMBER(IFERROR(SEARCH('Project Costing'!#REF!,Services!I2226,1),""))</f>
        <v>0</v>
      </c>
      <c r="G2219" s="174" t="str">
        <f>IF(F2219=1,COUNTIF($F$8:F2219,1),"")</f>
        <v/>
      </c>
      <c r="H2219" s="174"/>
      <c r="I2219" s="157">
        <f>IFERROR($H$8:INDEX($H$8:$H$3000,COUNTIF($H$8:$H$3000,"?*")),"")</f>
        <v>0</v>
      </c>
    </row>
    <row r="2220" spans="1:9" x14ac:dyDescent="0.25">
      <c r="A2220" s="174">
        <f>--ISNUMBER(IFERROR(SEARCH('Project Costing'!#REF!,Services!I2227,1),""))</f>
        <v>0</v>
      </c>
      <c r="B2220" s="174" t="str">
        <f>IF(A2220=1,COUNTIF($A$8:A2220,1),"")</f>
        <v/>
      </c>
      <c r="C2220" s="174"/>
      <c r="D2220" s="157">
        <f>IFERROR($C$8:INDEX($C$8:$C$3000,COUNTIF($C$8:$C$3000,"?*")),"")</f>
        <v>0</v>
      </c>
      <c r="E2220" s="174"/>
      <c r="F2220" s="174">
        <f>--ISNUMBER(IFERROR(SEARCH('Project Costing'!#REF!,Services!I2227,1),""))</f>
        <v>0</v>
      </c>
      <c r="G2220" s="174" t="str">
        <f>IF(F2220=1,COUNTIF($F$8:F2220,1),"")</f>
        <v/>
      </c>
      <c r="H2220" s="174"/>
      <c r="I2220" s="157">
        <f>IFERROR($H$8:INDEX($H$8:$H$3000,COUNTIF($H$8:$H$3000,"?*")),"")</f>
        <v>0</v>
      </c>
    </row>
    <row r="2221" spans="1:9" x14ac:dyDescent="0.25">
      <c r="A2221" s="174">
        <f>--ISNUMBER(IFERROR(SEARCH('Project Costing'!#REF!,Services!I2228,1),""))</f>
        <v>0</v>
      </c>
      <c r="B2221" s="174" t="str">
        <f>IF(A2221=1,COUNTIF($A$8:A2221,1),"")</f>
        <v/>
      </c>
      <c r="C2221" s="174"/>
      <c r="D2221" s="157">
        <f>IFERROR($C$8:INDEX($C$8:$C$3000,COUNTIF($C$8:$C$3000,"?*")),"")</f>
        <v>0</v>
      </c>
      <c r="E2221" s="174"/>
      <c r="F2221" s="174">
        <f>--ISNUMBER(IFERROR(SEARCH('Project Costing'!#REF!,Services!I2228,1),""))</f>
        <v>0</v>
      </c>
      <c r="G2221" s="174" t="str">
        <f>IF(F2221=1,COUNTIF($F$8:F2221,1),"")</f>
        <v/>
      </c>
      <c r="H2221" s="174"/>
      <c r="I2221" s="157">
        <f>IFERROR($H$8:INDEX($H$8:$H$3000,COUNTIF($H$8:$H$3000,"?*")),"")</f>
        <v>0</v>
      </c>
    </row>
    <row r="2222" spans="1:9" x14ac:dyDescent="0.25">
      <c r="A2222" s="174">
        <f>--ISNUMBER(IFERROR(SEARCH('Project Costing'!#REF!,Services!I2229,1),""))</f>
        <v>0</v>
      </c>
      <c r="B2222" s="174" t="str">
        <f>IF(A2222=1,COUNTIF($A$8:A2222,1),"")</f>
        <v/>
      </c>
      <c r="C2222" s="174"/>
      <c r="D2222" s="157">
        <f>IFERROR($C$8:INDEX($C$8:$C$3000,COUNTIF($C$8:$C$3000,"?*")),"")</f>
        <v>0</v>
      </c>
      <c r="E2222" s="174"/>
      <c r="F2222" s="174">
        <f>--ISNUMBER(IFERROR(SEARCH('Project Costing'!#REF!,Services!I2229,1),""))</f>
        <v>0</v>
      </c>
      <c r="G2222" s="174" t="str">
        <f>IF(F2222=1,COUNTIF($F$8:F2222,1),"")</f>
        <v/>
      </c>
      <c r="H2222" s="174"/>
      <c r="I2222" s="157">
        <f>IFERROR($H$8:INDEX($H$8:$H$3000,COUNTIF($H$8:$H$3000,"?*")),"")</f>
        <v>0</v>
      </c>
    </row>
    <row r="2223" spans="1:9" x14ac:dyDescent="0.25">
      <c r="A2223" s="174">
        <f>--ISNUMBER(IFERROR(SEARCH('Project Costing'!#REF!,Services!I2230,1),""))</f>
        <v>0</v>
      </c>
      <c r="B2223" s="174" t="str">
        <f>IF(A2223=1,COUNTIF($A$8:A2223,1),"")</f>
        <v/>
      </c>
      <c r="C2223" s="174"/>
      <c r="D2223" s="157">
        <f>IFERROR($C$8:INDEX($C$8:$C$3000,COUNTIF($C$8:$C$3000,"?*")),"")</f>
        <v>0</v>
      </c>
      <c r="E2223" s="174"/>
      <c r="F2223" s="174">
        <f>--ISNUMBER(IFERROR(SEARCH('Project Costing'!#REF!,Services!I2230,1),""))</f>
        <v>0</v>
      </c>
      <c r="G2223" s="174" t="str">
        <f>IF(F2223=1,COUNTIF($F$8:F2223,1),"")</f>
        <v/>
      </c>
      <c r="H2223" s="174"/>
      <c r="I2223" s="157">
        <f>IFERROR($H$8:INDEX($H$8:$H$3000,COUNTIF($H$8:$H$3000,"?*")),"")</f>
        <v>0</v>
      </c>
    </row>
    <row r="2224" spans="1:9" x14ac:dyDescent="0.25">
      <c r="A2224" s="174">
        <f>--ISNUMBER(IFERROR(SEARCH('Project Costing'!#REF!,Services!I2231,1),""))</f>
        <v>0</v>
      </c>
      <c r="B2224" s="174" t="str">
        <f>IF(A2224=1,COUNTIF($A$8:A2224,1),"")</f>
        <v/>
      </c>
      <c r="C2224" s="174"/>
      <c r="D2224" s="157">
        <f>IFERROR($C$8:INDEX($C$8:$C$3000,COUNTIF($C$8:$C$3000,"?*")),"")</f>
        <v>0</v>
      </c>
      <c r="E2224" s="174"/>
      <c r="F2224" s="174">
        <f>--ISNUMBER(IFERROR(SEARCH('Project Costing'!#REF!,Services!I2231,1),""))</f>
        <v>0</v>
      </c>
      <c r="G2224" s="174" t="str">
        <f>IF(F2224=1,COUNTIF($F$8:F2224,1),"")</f>
        <v/>
      </c>
      <c r="H2224" s="174"/>
      <c r="I2224" s="157">
        <f>IFERROR($H$8:INDEX($H$8:$H$3000,COUNTIF($H$8:$H$3000,"?*")),"")</f>
        <v>0</v>
      </c>
    </row>
    <row r="2225" spans="1:9" x14ac:dyDescent="0.25">
      <c r="A2225" s="174">
        <f>--ISNUMBER(IFERROR(SEARCH('Project Costing'!#REF!,Services!I2232,1),""))</f>
        <v>0</v>
      </c>
      <c r="B2225" s="174" t="str">
        <f>IF(A2225=1,COUNTIF($A$8:A2225,1),"")</f>
        <v/>
      </c>
      <c r="C2225" s="174"/>
      <c r="D2225" s="157">
        <f>IFERROR($C$8:INDEX($C$8:$C$3000,COUNTIF($C$8:$C$3000,"?*")),"")</f>
        <v>0</v>
      </c>
      <c r="E2225" s="174"/>
      <c r="F2225" s="174">
        <f>--ISNUMBER(IFERROR(SEARCH('Project Costing'!#REF!,Services!I2232,1),""))</f>
        <v>0</v>
      </c>
      <c r="G2225" s="174" t="str">
        <f>IF(F2225=1,COUNTIF($F$8:F2225,1),"")</f>
        <v/>
      </c>
      <c r="H2225" s="174"/>
      <c r="I2225" s="157">
        <f>IFERROR($H$8:INDEX($H$8:$H$3000,COUNTIF($H$8:$H$3000,"?*")),"")</f>
        <v>0</v>
      </c>
    </row>
    <row r="2226" spans="1:9" x14ac:dyDescent="0.25">
      <c r="A2226" s="174">
        <f>--ISNUMBER(IFERROR(SEARCH('Project Costing'!#REF!,Services!I2233,1),""))</f>
        <v>0</v>
      </c>
      <c r="B2226" s="174" t="str">
        <f>IF(A2226=1,COUNTIF($A$8:A2226,1),"")</f>
        <v/>
      </c>
      <c r="C2226" s="174"/>
      <c r="D2226" s="157">
        <f>IFERROR($C$8:INDEX($C$8:$C$3000,COUNTIF($C$8:$C$3000,"?*")),"")</f>
        <v>0</v>
      </c>
      <c r="E2226" s="174"/>
      <c r="F2226" s="174">
        <f>--ISNUMBER(IFERROR(SEARCH('Project Costing'!#REF!,Services!I2233,1),""))</f>
        <v>0</v>
      </c>
      <c r="G2226" s="174" t="str">
        <f>IF(F2226=1,COUNTIF($F$8:F2226,1),"")</f>
        <v/>
      </c>
      <c r="H2226" s="174"/>
      <c r="I2226" s="157">
        <f>IFERROR($H$8:INDEX($H$8:$H$3000,COUNTIF($H$8:$H$3000,"?*")),"")</f>
        <v>0</v>
      </c>
    </row>
    <row r="2227" spans="1:9" x14ac:dyDescent="0.25">
      <c r="A2227" s="174">
        <f>--ISNUMBER(IFERROR(SEARCH('Project Costing'!#REF!,Services!I2234,1),""))</f>
        <v>0</v>
      </c>
      <c r="B2227" s="174" t="str">
        <f>IF(A2227=1,COUNTIF($A$8:A2227,1),"")</f>
        <v/>
      </c>
      <c r="C2227" s="174"/>
      <c r="D2227" s="157">
        <f>IFERROR($C$8:INDEX($C$8:$C$3000,COUNTIF($C$8:$C$3000,"?*")),"")</f>
        <v>0</v>
      </c>
      <c r="E2227" s="174"/>
      <c r="F2227" s="174">
        <f>--ISNUMBER(IFERROR(SEARCH('Project Costing'!#REF!,Services!I2234,1),""))</f>
        <v>0</v>
      </c>
      <c r="G2227" s="174" t="str">
        <f>IF(F2227=1,COUNTIF($F$8:F2227,1),"")</f>
        <v/>
      </c>
      <c r="H2227" s="174"/>
      <c r="I2227" s="157">
        <f>IFERROR($H$8:INDEX($H$8:$H$3000,COUNTIF($H$8:$H$3000,"?*")),"")</f>
        <v>0</v>
      </c>
    </row>
    <row r="2228" spans="1:9" x14ac:dyDescent="0.25">
      <c r="A2228" s="174">
        <f>--ISNUMBER(IFERROR(SEARCH('Project Costing'!#REF!,Services!I2235,1),""))</f>
        <v>0</v>
      </c>
      <c r="B2228" s="174" t="str">
        <f>IF(A2228=1,COUNTIF($A$8:A2228,1),"")</f>
        <v/>
      </c>
      <c r="C2228" s="174"/>
      <c r="D2228" s="157">
        <f>IFERROR($C$8:INDEX($C$8:$C$3000,COUNTIF($C$8:$C$3000,"?*")),"")</f>
        <v>0</v>
      </c>
      <c r="E2228" s="174"/>
      <c r="F2228" s="174">
        <f>--ISNUMBER(IFERROR(SEARCH('Project Costing'!#REF!,Services!I2235,1),""))</f>
        <v>0</v>
      </c>
      <c r="G2228" s="174" t="str">
        <f>IF(F2228=1,COUNTIF($F$8:F2228,1),"")</f>
        <v/>
      </c>
      <c r="H2228" s="174"/>
      <c r="I2228" s="157">
        <f>IFERROR($H$8:INDEX($H$8:$H$3000,COUNTIF($H$8:$H$3000,"?*")),"")</f>
        <v>0</v>
      </c>
    </row>
    <row r="2229" spans="1:9" x14ac:dyDescent="0.25">
      <c r="A2229" s="174">
        <f>--ISNUMBER(IFERROR(SEARCH('Project Costing'!#REF!,Services!I2236,1),""))</f>
        <v>0</v>
      </c>
      <c r="B2229" s="174" t="str">
        <f>IF(A2229=1,COUNTIF($A$8:A2229,1),"")</f>
        <v/>
      </c>
      <c r="C2229" s="174"/>
      <c r="D2229" s="157">
        <f>IFERROR($C$8:INDEX($C$8:$C$3000,COUNTIF($C$8:$C$3000,"?*")),"")</f>
        <v>0</v>
      </c>
      <c r="E2229" s="174"/>
      <c r="F2229" s="174">
        <f>--ISNUMBER(IFERROR(SEARCH('Project Costing'!#REF!,Services!I2236,1),""))</f>
        <v>0</v>
      </c>
      <c r="G2229" s="174" t="str">
        <f>IF(F2229=1,COUNTIF($F$8:F2229,1),"")</f>
        <v/>
      </c>
      <c r="H2229" s="174"/>
      <c r="I2229" s="157">
        <f>IFERROR($H$8:INDEX($H$8:$H$3000,COUNTIF($H$8:$H$3000,"?*")),"")</f>
        <v>0</v>
      </c>
    </row>
    <row r="2230" spans="1:9" x14ac:dyDescent="0.25">
      <c r="A2230" s="174">
        <f>--ISNUMBER(IFERROR(SEARCH('Project Costing'!#REF!,Services!I2237,1),""))</f>
        <v>0</v>
      </c>
      <c r="B2230" s="174" t="str">
        <f>IF(A2230=1,COUNTIF($A$8:A2230,1),"")</f>
        <v/>
      </c>
      <c r="C2230" s="174"/>
      <c r="D2230" s="157">
        <f>IFERROR($C$8:INDEX($C$8:$C$3000,COUNTIF($C$8:$C$3000,"?*")),"")</f>
        <v>0</v>
      </c>
      <c r="E2230" s="174"/>
      <c r="F2230" s="174">
        <f>--ISNUMBER(IFERROR(SEARCH('Project Costing'!#REF!,Services!I2237,1),""))</f>
        <v>0</v>
      </c>
      <c r="G2230" s="174" t="str">
        <f>IF(F2230=1,COUNTIF($F$8:F2230,1),"")</f>
        <v/>
      </c>
      <c r="H2230" s="174"/>
      <c r="I2230" s="157">
        <f>IFERROR($H$8:INDEX($H$8:$H$3000,COUNTIF($H$8:$H$3000,"?*")),"")</f>
        <v>0</v>
      </c>
    </row>
    <row r="2231" spans="1:9" x14ac:dyDescent="0.25">
      <c r="A2231" s="174">
        <f>--ISNUMBER(IFERROR(SEARCH('Project Costing'!#REF!,Services!I2238,1),""))</f>
        <v>0</v>
      </c>
      <c r="B2231" s="174" t="str">
        <f>IF(A2231=1,COUNTIF($A$8:A2231,1),"")</f>
        <v/>
      </c>
      <c r="C2231" s="174"/>
      <c r="D2231" s="157">
        <f>IFERROR($C$8:INDEX($C$8:$C$3000,COUNTIF($C$8:$C$3000,"?*")),"")</f>
        <v>0</v>
      </c>
      <c r="E2231" s="174"/>
      <c r="F2231" s="174">
        <f>--ISNUMBER(IFERROR(SEARCH('Project Costing'!#REF!,Services!I2238,1),""))</f>
        <v>0</v>
      </c>
      <c r="G2231" s="174" t="str">
        <f>IF(F2231=1,COUNTIF($F$8:F2231,1),"")</f>
        <v/>
      </c>
      <c r="H2231" s="174"/>
      <c r="I2231" s="157">
        <f>IFERROR($H$8:INDEX($H$8:$H$3000,COUNTIF($H$8:$H$3000,"?*")),"")</f>
        <v>0</v>
      </c>
    </row>
    <row r="2232" spans="1:9" x14ac:dyDescent="0.25">
      <c r="A2232" s="174">
        <f>--ISNUMBER(IFERROR(SEARCH('Project Costing'!#REF!,Services!I2239,1),""))</f>
        <v>0</v>
      </c>
      <c r="B2232" s="174" t="str">
        <f>IF(A2232=1,COUNTIF($A$8:A2232,1),"")</f>
        <v/>
      </c>
      <c r="C2232" s="174"/>
      <c r="D2232" s="157">
        <f>IFERROR($C$8:INDEX($C$8:$C$3000,COUNTIF($C$8:$C$3000,"?*")),"")</f>
        <v>0</v>
      </c>
      <c r="E2232" s="174"/>
      <c r="F2232" s="174">
        <f>--ISNUMBER(IFERROR(SEARCH('Project Costing'!#REF!,Services!I2239,1),""))</f>
        <v>0</v>
      </c>
      <c r="G2232" s="174" t="str">
        <f>IF(F2232=1,COUNTIF($F$8:F2232,1),"")</f>
        <v/>
      </c>
      <c r="H2232" s="174"/>
      <c r="I2232" s="157">
        <f>IFERROR($H$8:INDEX($H$8:$H$3000,COUNTIF($H$8:$H$3000,"?*")),"")</f>
        <v>0</v>
      </c>
    </row>
    <row r="2233" spans="1:9" x14ac:dyDescent="0.25">
      <c r="A2233" s="174">
        <f>--ISNUMBER(IFERROR(SEARCH('Project Costing'!#REF!,Services!I2240,1),""))</f>
        <v>0</v>
      </c>
      <c r="B2233" s="174" t="str">
        <f>IF(A2233=1,COUNTIF($A$8:A2233,1),"")</f>
        <v/>
      </c>
      <c r="C2233" s="174"/>
      <c r="D2233" s="157">
        <f>IFERROR($C$8:INDEX($C$8:$C$3000,COUNTIF($C$8:$C$3000,"?*")),"")</f>
        <v>0</v>
      </c>
      <c r="E2233" s="174"/>
      <c r="F2233" s="174">
        <f>--ISNUMBER(IFERROR(SEARCH('Project Costing'!#REF!,Services!I2240,1),""))</f>
        <v>0</v>
      </c>
      <c r="G2233" s="174" t="str">
        <f>IF(F2233=1,COUNTIF($F$8:F2233,1),"")</f>
        <v/>
      </c>
      <c r="H2233" s="174"/>
      <c r="I2233" s="157">
        <f>IFERROR($H$8:INDEX($H$8:$H$3000,COUNTIF($H$8:$H$3000,"?*")),"")</f>
        <v>0</v>
      </c>
    </row>
    <row r="2234" spans="1:9" x14ac:dyDescent="0.25">
      <c r="A2234" s="174">
        <f>--ISNUMBER(IFERROR(SEARCH('Project Costing'!#REF!,Services!I2241,1),""))</f>
        <v>0</v>
      </c>
      <c r="B2234" s="174" t="str">
        <f>IF(A2234=1,COUNTIF($A$8:A2234,1),"")</f>
        <v/>
      </c>
      <c r="C2234" s="174"/>
      <c r="D2234" s="157">
        <f>IFERROR($C$8:INDEX($C$8:$C$3000,COUNTIF($C$8:$C$3000,"?*")),"")</f>
        <v>0</v>
      </c>
      <c r="E2234" s="174"/>
      <c r="F2234" s="174">
        <f>--ISNUMBER(IFERROR(SEARCH('Project Costing'!#REF!,Services!I2241,1),""))</f>
        <v>0</v>
      </c>
      <c r="G2234" s="174" t="str">
        <f>IF(F2234=1,COUNTIF($F$8:F2234,1),"")</f>
        <v/>
      </c>
      <c r="H2234" s="174"/>
      <c r="I2234" s="157">
        <f>IFERROR($H$8:INDEX($H$8:$H$3000,COUNTIF($H$8:$H$3000,"?*")),"")</f>
        <v>0</v>
      </c>
    </row>
    <row r="2235" spans="1:9" x14ac:dyDescent="0.25">
      <c r="A2235" s="174">
        <f>--ISNUMBER(IFERROR(SEARCH('Project Costing'!#REF!,Services!I2242,1),""))</f>
        <v>0</v>
      </c>
      <c r="B2235" s="174" t="str">
        <f>IF(A2235=1,COUNTIF($A$8:A2235,1),"")</f>
        <v/>
      </c>
      <c r="C2235" s="174"/>
      <c r="D2235" s="157">
        <f>IFERROR($C$8:INDEX($C$8:$C$3000,COUNTIF($C$8:$C$3000,"?*")),"")</f>
        <v>0</v>
      </c>
      <c r="E2235" s="174"/>
      <c r="F2235" s="174">
        <f>--ISNUMBER(IFERROR(SEARCH('Project Costing'!#REF!,Services!I2242,1),""))</f>
        <v>0</v>
      </c>
      <c r="G2235" s="174" t="str">
        <f>IF(F2235=1,COUNTIF($F$8:F2235,1),"")</f>
        <v/>
      </c>
      <c r="H2235" s="174"/>
      <c r="I2235" s="157">
        <f>IFERROR($H$8:INDEX($H$8:$H$3000,COUNTIF($H$8:$H$3000,"?*")),"")</f>
        <v>0</v>
      </c>
    </row>
    <row r="2236" spans="1:9" x14ac:dyDescent="0.25">
      <c r="A2236" s="174">
        <f>--ISNUMBER(IFERROR(SEARCH('Project Costing'!#REF!,Services!I2243,1),""))</f>
        <v>0</v>
      </c>
      <c r="B2236" s="174" t="str">
        <f>IF(A2236=1,COUNTIF($A$8:A2236,1),"")</f>
        <v/>
      </c>
      <c r="C2236" s="174"/>
      <c r="D2236" s="157">
        <f>IFERROR($C$8:INDEX($C$8:$C$3000,COUNTIF($C$8:$C$3000,"?*")),"")</f>
        <v>0</v>
      </c>
      <c r="E2236" s="174"/>
      <c r="F2236" s="174">
        <f>--ISNUMBER(IFERROR(SEARCH('Project Costing'!#REF!,Services!I2243,1),""))</f>
        <v>0</v>
      </c>
      <c r="G2236" s="174" t="str">
        <f>IF(F2236=1,COUNTIF($F$8:F2236,1),"")</f>
        <v/>
      </c>
      <c r="H2236" s="174"/>
      <c r="I2236" s="157">
        <f>IFERROR($H$8:INDEX($H$8:$H$3000,COUNTIF($H$8:$H$3000,"?*")),"")</f>
        <v>0</v>
      </c>
    </row>
    <row r="2237" spans="1:9" x14ac:dyDescent="0.25">
      <c r="A2237" s="174">
        <f>--ISNUMBER(IFERROR(SEARCH('Project Costing'!#REF!,Services!I2244,1),""))</f>
        <v>0</v>
      </c>
      <c r="B2237" s="174" t="str">
        <f>IF(A2237=1,COUNTIF($A$8:A2237,1),"")</f>
        <v/>
      </c>
      <c r="C2237" s="174"/>
      <c r="D2237" s="157">
        <f>IFERROR($C$8:INDEX($C$8:$C$3000,COUNTIF($C$8:$C$3000,"?*")),"")</f>
        <v>0</v>
      </c>
      <c r="E2237" s="174"/>
      <c r="F2237" s="174">
        <f>--ISNUMBER(IFERROR(SEARCH('Project Costing'!#REF!,Services!I2244,1),""))</f>
        <v>0</v>
      </c>
      <c r="G2237" s="174" t="str">
        <f>IF(F2237=1,COUNTIF($F$8:F2237,1),"")</f>
        <v/>
      </c>
      <c r="H2237" s="174"/>
      <c r="I2237" s="157">
        <f>IFERROR($H$8:INDEX($H$8:$H$3000,COUNTIF($H$8:$H$3000,"?*")),"")</f>
        <v>0</v>
      </c>
    </row>
    <row r="2238" spans="1:9" x14ac:dyDescent="0.25">
      <c r="A2238" s="174">
        <f>--ISNUMBER(IFERROR(SEARCH('Project Costing'!#REF!,Services!I2245,1),""))</f>
        <v>0</v>
      </c>
      <c r="B2238" s="174" t="str">
        <f>IF(A2238=1,COUNTIF($A$8:A2238,1),"")</f>
        <v/>
      </c>
      <c r="C2238" s="174"/>
      <c r="D2238" s="157">
        <f>IFERROR($C$8:INDEX($C$8:$C$3000,COUNTIF($C$8:$C$3000,"?*")),"")</f>
        <v>0</v>
      </c>
      <c r="E2238" s="174"/>
      <c r="F2238" s="174">
        <f>--ISNUMBER(IFERROR(SEARCH('Project Costing'!#REF!,Services!I2245,1),""))</f>
        <v>0</v>
      </c>
      <c r="G2238" s="174" t="str">
        <f>IF(F2238=1,COUNTIF($F$8:F2238,1),"")</f>
        <v/>
      </c>
      <c r="H2238" s="174"/>
      <c r="I2238" s="157">
        <f>IFERROR($H$8:INDEX($H$8:$H$3000,COUNTIF($H$8:$H$3000,"?*")),"")</f>
        <v>0</v>
      </c>
    </row>
    <row r="2239" spans="1:9" x14ac:dyDescent="0.25">
      <c r="A2239" s="174">
        <f>--ISNUMBER(IFERROR(SEARCH('Project Costing'!#REF!,Services!I2246,1),""))</f>
        <v>0</v>
      </c>
      <c r="B2239" s="174" t="str">
        <f>IF(A2239=1,COUNTIF($A$8:A2239,1),"")</f>
        <v/>
      </c>
      <c r="C2239" s="174"/>
      <c r="D2239" s="157">
        <f>IFERROR($C$8:INDEX($C$8:$C$3000,COUNTIF($C$8:$C$3000,"?*")),"")</f>
        <v>0</v>
      </c>
      <c r="E2239" s="174"/>
      <c r="F2239" s="174">
        <f>--ISNUMBER(IFERROR(SEARCH('Project Costing'!#REF!,Services!I2246,1),""))</f>
        <v>0</v>
      </c>
      <c r="G2239" s="174" t="str">
        <f>IF(F2239=1,COUNTIF($F$8:F2239,1),"")</f>
        <v/>
      </c>
      <c r="H2239" s="174"/>
      <c r="I2239" s="157">
        <f>IFERROR($H$8:INDEX($H$8:$H$3000,COUNTIF($H$8:$H$3000,"?*")),"")</f>
        <v>0</v>
      </c>
    </row>
    <row r="2240" spans="1:9" x14ac:dyDescent="0.25">
      <c r="A2240" s="174">
        <f>--ISNUMBER(IFERROR(SEARCH('Project Costing'!#REF!,Services!I2247,1),""))</f>
        <v>0</v>
      </c>
      <c r="B2240" s="174" t="str">
        <f>IF(A2240=1,COUNTIF($A$8:A2240,1),"")</f>
        <v/>
      </c>
      <c r="C2240" s="174"/>
      <c r="D2240" s="157">
        <f>IFERROR($C$8:INDEX($C$8:$C$3000,COUNTIF($C$8:$C$3000,"?*")),"")</f>
        <v>0</v>
      </c>
      <c r="E2240" s="174"/>
      <c r="F2240" s="174">
        <f>--ISNUMBER(IFERROR(SEARCH('Project Costing'!#REF!,Services!I2247,1),""))</f>
        <v>0</v>
      </c>
      <c r="G2240" s="174" t="str">
        <f>IF(F2240=1,COUNTIF($F$8:F2240,1),"")</f>
        <v/>
      </c>
      <c r="H2240" s="174"/>
      <c r="I2240" s="157">
        <f>IFERROR($H$8:INDEX($H$8:$H$3000,COUNTIF($H$8:$H$3000,"?*")),"")</f>
        <v>0</v>
      </c>
    </row>
    <row r="2241" spans="1:9" x14ac:dyDescent="0.25">
      <c r="A2241" s="174">
        <f>--ISNUMBER(IFERROR(SEARCH('Project Costing'!#REF!,Services!I2248,1),""))</f>
        <v>0</v>
      </c>
      <c r="B2241" s="174" t="str">
        <f>IF(A2241=1,COUNTIF($A$8:A2241,1),"")</f>
        <v/>
      </c>
      <c r="C2241" s="174"/>
      <c r="D2241" s="157">
        <f>IFERROR($C$8:INDEX($C$8:$C$3000,COUNTIF($C$8:$C$3000,"?*")),"")</f>
        <v>0</v>
      </c>
      <c r="E2241" s="174"/>
      <c r="F2241" s="174">
        <f>--ISNUMBER(IFERROR(SEARCH('Project Costing'!#REF!,Services!I2248,1),""))</f>
        <v>0</v>
      </c>
      <c r="G2241" s="174" t="str">
        <f>IF(F2241=1,COUNTIF($F$8:F2241,1),"")</f>
        <v/>
      </c>
      <c r="H2241" s="174"/>
      <c r="I2241" s="157">
        <f>IFERROR($H$8:INDEX($H$8:$H$3000,COUNTIF($H$8:$H$3000,"?*")),"")</f>
        <v>0</v>
      </c>
    </row>
    <row r="2242" spans="1:9" x14ac:dyDescent="0.25">
      <c r="A2242" s="174">
        <f>--ISNUMBER(IFERROR(SEARCH('Project Costing'!#REF!,Services!I2249,1),""))</f>
        <v>0</v>
      </c>
      <c r="B2242" s="174" t="str">
        <f>IF(A2242=1,COUNTIF($A$8:A2242,1),"")</f>
        <v/>
      </c>
      <c r="C2242" s="174"/>
      <c r="D2242" s="157">
        <f>IFERROR($C$8:INDEX($C$8:$C$3000,COUNTIF($C$8:$C$3000,"?*")),"")</f>
        <v>0</v>
      </c>
      <c r="E2242" s="174"/>
      <c r="F2242" s="174">
        <f>--ISNUMBER(IFERROR(SEARCH('Project Costing'!#REF!,Services!I2249,1),""))</f>
        <v>0</v>
      </c>
      <c r="G2242" s="174" t="str">
        <f>IF(F2242=1,COUNTIF($F$8:F2242,1),"")</f>
        <v/>
      </c>
      <c r="H2242" s="174"/>
      <c r="I2242" s="157">
        <f>IFERROR($H$8:INDEX($H$8:$H$3000,COUNTIF($H$8:$H$3000,"?*")),"")</f>
        <v>0</v>
      </c>
    </row>
    <row r="2243" spans="1:9" x14ac:dyDescent="0.25">
      <c r="A2243" s="174">
        <f>--ISNUMBER(IFERROR(SEARCH('Project Costing'!#REF!,Services!I2250,1),""))</f>
        <v>0</v>
      </c>
      <c r="B2243" s="174" t="str">
        <f>IF(A2243=1,COUNTIF($A$8:A2243,1),"")</f>
        <v/>
      </c>
      <c r="C2243" s="174"/>
      <c r="D2243" s="157">
        <f>IFERROR($C$8:INDEX($C$8:$C$3000,COUNTIF($C$8:$C$3000,"?*")),"")</f>
        <v>0</v>
      </c>
      <c r="E2243" s="174"/>
      <c r="F2243" s="174">
        <f>--ISNUMBER(IFERROR(SEARCH('Project Costing'!#REF!,Services!I2250,1),""))</f>
        <v>0</v>
      </c>
      <c r="G2243" s="174" t="str">
        <f>IF(F2243=1,COUNTIF($F$8:F2243,1),"")</f>
        <v/>
      </c>
      <c r="H2243" s="174"/>
      <c r="I2243" s="157">
        <f>IFERROR($H$8:INDEX($H$8:$H$3000,COUNTIF($H$8:$H$3000,"?*")),"")</f>
        <v>0</v>
      </c>
    </row>
    <row r="2244" spans="1:9" x14ac:dyDescent="0.25">
      <c r="A2244" s="174">
        <f>--ISNUMBER(IFERROR(SEARCH('Project Costing'!#REF!,Services!I2251,1),""))</f>
        <v>0</v>
      </c>
      <c r="B2244" s="174" t="str">
        <f>IF(A2244=1,COUNTIF($A$8:A2244,1),"")</f>
        <v/>
      </c>
      <c r="C2244" s="174"/>
      <c r="D2244" s="157">
        <f>IFERROR($C$8:INDEX($C$8:$C$3000,COUNTIF($C$8:$C$3000,"?*")),"")</f>
        <v>0</v>
      </c>
      <c r="E2244" s="174"/>
      <c r="F2244" s="174">
        <f>--ISNUMBER(IFERROR(SEARCH('Project Costing'!#REF!,Services!I2251,1),""))</f>
        <v>0</v>
      </c>
      <c r="G2244" s="174" t="str">
        <f>IF(F2244=1,COUNTIF($F$8:F2244,1),"")</f>
        <v/>
      </c>
      <c r="H2244" s="174"/>
      <c r="I2244" s="157">
        <f>IFERROR($H$8:INDEX($H$8:$H$3000,COUNTIF($H$8:$H$3000,"?*")),"")</f>
        <v>0</v>
      </c>
    </row>
    <row r="2245" spans="1:9" x14ac:dyDescent="0.25">
      <c r="A2245" s="174">
        <f>--ISNUMBER(IFERROR(SEARCH('Project Costing'!#REF!,Services!I2252,1),""))</f>
        <v>0</v>
      </c>
      <c r="B2245" s="174" t="str">
        <f>IF(A2245=1,COUNTIF($A$8:A2245,1),"")</f>
        <v/>
      </c>
      <c r="C2245" s="174"/>
      <c r="D2245" s="157">
        <f>IFERROR($C$8:INDEX($C$8:$C$3000,COUNTIF($C$8:$C$3000,"?*")),"")</f>
        <v>0</v>
      </c>
      <c r="E2245" s="174"/>
      <c r="F2245" s="174">
        <f>--ISNUMBER(IFERROR(SEARCH('Project Costing'!#REF!,Services!I2252,1),""))</f>
        <v>0</v>
      </c>
      <c r="G2245" s="174" t="str">
        <f>IF(F2245=1,COUNTIF($F$8:F2245,1),"")</f>
        <v/>
      </c>
      <c r="H2245" s="174"/>
      <c r="I2245" s="157">
        <f>IFERROR($H$8:INDEX($H$8:$H$3000,COUNTIF($H$8:$H$3000,"?*")),"")</f>
        <v>0</v>
      </c>
    </row>
    <row r="2246" spans="1:9" x14ac:dyDescent="0.25">
      <c r="A2246" s="174">
        <f>--ISNUMBER(IFERROR(SEARCH('Project Costing'!#REF!,Services!I2253,1),""))</f>
        <v>0</v>
      </c>
      <c r="B2246" s="174" t="str">
        <f>IF(A2246=1,COUNTIF($A$8:A2246,1),"")</f>
        <v/>
      </c>
      <c r="C2246" s="174"/>
      <c r="D2246" s="157">
        <f>IFERROR($C$8:INDEX($C$8:$C$3000,COUNTIF($C$8:$C$3000,"?*")),"")</f>
        <v>0</v>
      </c>
      <c r="E2246" s="174"/>
      <c r="F2246" s="174">
        <f>--ISNUMBER(IFERROR(SEARCH('Project Costing'!#REF!,Services!I2253,1),""))</f>
        <v>0</v>
      </c>
      <c r="G2246" s="174" t="str">
        <f>IF(F2246=1,COUNTIF($F$8:F2246,1),"")</f>
        <v/>
      </c>
      <c r="H2246" s="174"/>
      <c r="I2246" s="157">
        <f>IFERROR($H$8:INDEX($H$8:$H$3000,COUNTIF($H$8:$H$3000,"?*")),"")</f>
        <v>0</v>
      </c>
    </row>
    <row r="2247" spans="1:9" x14ac:dyDescent="0.25">
      <c r="A2247" s="174">
        <f>--ISNUMBER(IFERROR(SEARCH('Project Costing'!#REF!,Services!I2254,1),""))</f>
        <v>0</v>
      </c>
      <c r="B2247" s="174" t="str">
        <f>IF(A2247=1,COUNTIF($A$8:A2247,1),"")</f>
        <v/>
      </c>
      <c r="C2247" s="174"/>
      <c r="D2247" s="157">
        <f>IFERROR($C$8:INDEX($C$8:$C$3000,COUNTIF($C$8:$C$3000,"?*")),"")</f>
        <v>0</v>
      </c>
      <c r="E2247" s="174"/>
      <c r="F2247" s="174">
        <f>--ISNUMBER(IFERROR(SEARCH('Project Costing'!#REF!,Services!I2254,1),""))</f>
        <v>0</v>
      </c>
      <c r="G2247" s="174" t="str">
        <f>IF(F2247=1,COUNTIF($F$8:F2247,1),"")</f>
        <v/>
      </c>
      <c r="H2247" s="174"/>
      <c r="I2247" s="157">
        <f>IFERROR($H$8:INDEX($H$8:$H$3000,COUNTIF($H$8:$H$3000,"?*")),"")</f>
        <v>0</v>
      </c>
    </row>
    <row r="2248" spans="1:9" x14ac:dyDescent="0.25">
      <c r="A2248" s="174">
        <f>--ISNUMBER(IFERROR(SEARCH('Project Costing'!#REF!,Services!I2255,1),""))</f>
        <v>0</v>
      </c>
      <c r="B2248" s="174" t="str">
        <f>IF(A2248=1,COUNTIF($A$8:A2248,1),"")</f>
        <v/>
      </c>
      <c r="C2248" s="174"/>
      <c r="D2248" s="157">
        <f>IFERROR($C$8:INDEX($C$8:$C$3000,COUNTIF($C$8:$C$3000,"?*")),"")</f>
        <v>0</v>
      </c>
      <c r="E2248" s="174"/>
      <c r="F2248" s="174">
        <f>--ISNUMBER(IFERROR(SEARCH('Project Costing'!#REF!,Services!I2255,1),""))</f>
        <v>0</v>
      </c>
      <c r="G2248" s="174" t="str">
        <f>IF(F2248=1,COUNTIF($F$8:F2248,1),"")</f>
        <v/>
      </c>
      <c r="H2248" s="174"/>
      <c r="I2248" s="157">
        <f>IFERROR($H$8:INDEX($H$8:$H$3000,COUNTIF($H$8:$H$3000,"?*")),"")</f>
        <v>0</v>
      </c>
    </row>
    <row r="2249" spans="1:9" x14ac:dyDescent="0.25">
      <c r="A2249" s="174">
        <f>--ISNUMBER(IFERROR(SEARCH('Project Costing'!#REF!,Services!I2256,1),""))</f>
        <v>0</v>
      </c>
      <c r="B2249" s="174" t="str">
        <f>IF(A2249=1,COUNTIF($A$8:A2249,1),"")</f>
        <v/>
      </c>
      <c r="C2249" s="174"/>
      <c r="D2249" s="157">
        <f>IFERROR($C$8:INDEX($C$8:$C$3000,COUNTIF($C$8:$C$3000,"?*")),"")</f>
        <v>0</v>
      </c>
      <c r="E2249" s="174"/>
      <c r="F2249" s="174">
        <f>--ISNUMBER(IFERROR(SEARCH('Project Costing'!#REF!,Services!I2256,1),""))</f>
        <v>0</v>
      </c>
      <c r="G2249" s="174" t="str">
        <f>IF(F2249=1,COUNTIF($F$8:F2249,1),"")</f>
        <v/>
      </c>
      <c r="H2249" s="174"/>
      <c r="I2249" s="157">
        <f>IFERROR($H$8:INDEX($H$8:$H$3000,COUNTIF($H$8:$H$3000,"?*")),"")</f>
        <v>0</v>
      </c>
    </row>
    <row r="2250" spans="1:9" x14ac:dyDescent="0.25">
      <c r="A2250" s="174">
        <f>--ISNUMBER(IFERROR(SEARCH('Project Costing'!#REF!,Services!I2257,1),""))</f>
        <v>0</v>
      </c>
      <c r="B2250" s="174" t="str">
        <f>IF(A2250=1,COUNTIF($A$8:A2250,1),"")</f>
        <v/>
      </c>
      <c r="C2250" s="174"/>
      <c r="D2250" s="157">
        <f>IFERROR($C$8:INDEX($C$8:$C$3000,COUNTIF($C$8:$C$3000,"?*")),"")</f>
        <v>0</v>
      </c>
      <c r="E2250" s="174"/>
      <c r="F2250" s="174">
        <f>--ISNUMBER(IFERROR(SEARCH('Project Costing'!#REF!,Services!I2257,1),""))</f>
        <v>0</v>
      </c>
      <c r="G2250" s="174" t="str">
        <f>IF(F2250=1,COUNTIF($F$8:F2250,1),"")</f>
        <v/>
      </c>
      <c r="H2250" s="174"/>
      <c r="I2250" s="157">
        <f>IFERROR($H$8:INDEX($H$8:$H$3000,COUNTIF($H$8:$H$3000,"?*")),"")</f>
        <v>0</v>
      </c>
    </row>
    <row r="2251" spans="1:9" x14ac:dyDescent="0.25">
      <c r="A2251" s="174">
        <f>--ISNUMBER(IFERROR(SEARCH('Project Costing'!#REF!,Services!I2258,1),""))</f>
        <v>0</v>
      </c>
      <c r="B2251" s="174" t="str">
        <f>IF(A2251=1,COUNTIF($A$8:A2251,1),"")</f>
        <v/>
      </c>
      <c r="C2251" s="174"/>
      <c r="D2251" s="157">
        <f>IFERROR($C$8:INDEX($C$8:$C$3000,COUNTIF($C$8:$C$3000,"?*")),"")</f>
        <v>0</v>
      </c>
      <c r="E2251" s="174"/>
      <c r="F2251" s="174">
        <f>--ISNUMBER(IFERROR(SEARCH('Project Costing'!#REF!,Services!I2258,1),""))</f>
        <v>0</v>
      </c>
      <c r="G2251" s="174" t="str">
        <f>IF(F2251=1,COUNTIF($F$8:F2251,1),"")</f>
        <v/>
      </c>
      <c r="H2251" s="174"/>
      <c r="I2251" s="157">
        <f>IFERROR($H$8:INDEX($H$8:$H$3000,COUNTIF($H$8:$H$3000,"?*")),"")</f>
        <v>0</v>
      </c>
    </row>
    <row r="2252" spans="1:9" x14ac:dyDescent="0.25">
      <c r="A2252" s="174">
        <f>--ISNUMBER(IFERROR(SEARCH('Project Costing'!#REF!,Services!I2259,1),""))</f>
        <v>0</v>
      </c>
      <c r="B2252" s="174" t="str">
        <f>IF(A2252=1,COUNTIF($A$8:A2252,1),"")</f>
        <v/>
      </c>
      <c r="C2252" s="174"/>
      <c r="D2252" s="157">
        <f>IFERROR($C$8:INDEX($C$8:$C$3000,COUNTIF($C$8:$C$3000,"?*")),"")</f>
        <v>0</v>
      </c>
      <c r="E2252" s="174"/>
      <c r="F2252" s="174">
        <f>--ISNUMBER(IFERROR(SEARCH('Project Costing'!#REF!,Services!I2259,1),""))</f>
        <v>0</v>
      </c>
      <c r="G2252" s="174" t="str">
        <f>IF(F2252=1,COUNTIF($F$8:F2252,1),"")</f>
        <v/>
      </c>
      <c r="H2252" s="174"/>
      <c r="I2252" s="157">
        <f>IFERROR($H$8:INDEX($H$8:$H$3000,COUNTIF($H$8:$H$3000,"?*")),"")</f>
        <v>0</v>
      </c>
    </row>
    <row r="2253" spans="1:9" x14ac:dyDescent="0.25">
      <c r="A2253" s="174">
        <f>--ISNUMBER(IFERROR(SEARCH('Project Costing'!#REF!,Services!I2260,1),""))</f>
        <v>0</v>
      </c>
      <c r="B2253" s="174" t="str">
        <f>IF(A2253=1,COUNTIF($A$8:A2253,1),"")</f>
        <v/>
      </c>
      <c r="C2253" s="174"/>
      <c r="D2253" s="157">
        <f>IFERROR($C$8:INDEX($C$8:$C$3000,COUNTIF($C$8:$C$3000,"?*")),"")</f>
        <v>0</v>
      </c>
      <c r="E2253" s="174"/>
      <c r="F2253" s="174">
        <f>--ISNUMBER(IFERROR(SEARCH('Project Costing'!#REF!,Services!I2260,1),""))</f>
        <v>0</v>
      </c>
      <c r="G2253" s="174" t="str">
        <f>IF(F2253=1,COUNTIF($F$8:F2253,1),"")</f>
        <v/>
      </c>
      <c r="H2253" s="174"/>
      <c r="I2253" s="157">
        <f>IFERROR($H$8:INDEX($H$8:$H$3000,COUNTIF($H$8:$H$3000,"?*")),"")</f>
        <v>0</v>
      </c>
    </row>
    <row r="2254" spans="1:9" x14ac:dyDescent="0.25">
      <c r="A2254" s="174">
        <f>--ISNUMBER(IFERROR(SEARCH('Project Costing'!#REF!,Services!I2261,1),""))</f>
        <v>0</v>
      </c>
      <c r="B2254" s="174" t="str">
        <f>IF(A2254=1,COUNTIF($A$8:A2254,1),"")</f>
        <v/>
      </c>
      <c r="C2254" s="174"/>
      <c r="D2254" s="157">
        <f>IFERROR($C$8:INDEX($C$8:$C$3000,COUNTIF($C$8:$C$3000,"?*")),"")</f>
        <v>0</v>
      </c>
      <c r="E2254" s="174"/>
      <c r="F2254" s="174">
        <f>--ISNUMBER(IFERROR(SEARCH('Project Costing'!#REF!,Services!I2261,1),""))</f>
        <v>0</v>
      </c>
      <c r="G2254" s="174" t="str">
        <f>IF(F2254=1,COUNTIF($F$8:F2254,1),"")</f>
        <v/>
      </c>
      <c r="H2254" s="174"/>
      <c r="I2254" s="157">
        <f>IFERROR($H$8:INDEX($H$8:$H$3000,COUNTIF($H$8:$H$3000,"?*")),"")</f>
        <v>0</v>
      </c>
    </row>
    <row r="2255" spans="1:9" x14ac:dyDescent="0.25">
      <c r="A2255" s="174">
        <f>--ISNUMBER(IFERROR(SEARCH('Project Costing'!#REF!,Services!I2262,1),""))</f>
        <v>0</v>
      </c>
      <c r="B2255" s="174" t="str">
        <f>IF(A2255=1,COUNTIF($A$8:A2255,1),"")</f>
        <v/>
      </c>
      <c r="C2255" s="174"/>
      <c r="D2255" s="157">
        <f>IFERROR($C$8:INDEX($C$8:$C$3000,COUNTIF($C$8:$C$3000,"?*")),"")</f>
        <v>0</v>
      </c>
      <c r="E2255" s="174"/>
      <c r="F2255" s="174">
        <f>--ISNUMBER(IFERROR(SEARCH('Project Costing'!#REF!,Services!I2262,1),""))</f>
        <v>0</v>
      </c>
      <c r="G2255" s="174" t="str">
        <f>IF(F2255=1,COUNTIF($F$8:F2255,1),"")</f>
        <v/>
      </c>
      <c r="H2255" s="174"/>
      <c r="I2255" s="157">
        <f>IFERROR($H$8:INDEX($H$8:$H$3000,COUNTIF($H$8:$H$3000,"?*")),"")</f>
        <v>0</v>
      </c>
    </row>
    <row r="2256" spans="1:9" x14ac:dyDescent="0.25">
      <c r="A2256" s="174">
        <f>--ISNUMBER(IFERROR(SEARCH('Project Costing'!#REF!,Services!I2263,1),""))</f>
        <v>0</v>
      </c>
      <c r="B2256" s="174" t="str">
        <f>IF(A2256=1,COUNTIF($A$8:A2256,1),"")</f>
        <v/>
      </c>
      <c r="C2256" s="174"/>
      <c r="D2256" s="157">
        <f>IFERROR($C$8:INDEX($C$8:$C$3000,COUNTIF($C$8:$C$3000,"?*")),"")</f>
        <v>0</v>
      </c>
      <c r="E2256" s="174"/>
      <c r="F2256" s="174">
        <f>--ISNUMBER(IFERROR(SEARCH('Project Costing'!#REF!,Services!I2263,1),""))</f>
        <v>0</v>
      </c>
      <c r="G2256" s="174" t="str">
        <f>IF(F2256=1,COUNTIF($F$8:F2256,1),"")</f>
        <v/>
      </c>
      <c r="H2256" s="174"/>
      <c r="I2256" s="157">
        <f>IFERROR($H$8:INDEX($H$8:$H$3000,COUNTIF($H$8:$H$3000,"?*")),"")</f>
        <v>0</v>
      </c>
    </row>
    <row r="2257" spans="1:9" x14ac:dyDescent="0.25">
      <c r="A2257" s="174">
        <f>--ISNUMBER(IFERROR(SEARCH('Project Costing'!#REF!,Services!I2264,1),""))</f>
        <v>0</v>
      </c>
      <c r="B2257" s="174" t="str">
        <f>IF(A2257=1,COUNTIF($A$8:A2257,1),"")</f>
        <v/>
      </c>
      <c r="C2257" s="174"/>
      <c r="D2257" s="157">
        <f>IFERROR($C$8:INDEX($C$8:$C$3000,COUNTIF($C$8:$C$3000,"?*")),"")</f>
        <v>0</v>
      </c>
      <c r="E2257" s="174"/>
      <c r="F2257" s="174">
        <f>--ISNUMBER(IFERROR(SEARCH('Project Costing'!#REF!,Services!I2264,1),""))</f>
        <v>0</v>
      </c>
      <c r="G2257" s="174" t="str">
        <f>IF(F2257=1,COUNTIF($F$8:F2257,1),"")</f>
        <v/>
      </c>
      <c r="H2257" s="174"/>
      <c r="I2257" s="157">
        <f>IFERROR($H$8:INDEX($H$8:$H$3000,COUNTIF($H$8:$H$3000,"?*")),"")</f>
        <v>0</v>
      </c>
    </row>
    <row r="2258" spans="1:9" x14ac:dyDescent="0.25">
      <c r="A2258" s="174">
        <f>--ISNUMBER(IFERROR(SEARCH('Project Costing'!#REF!,Services!I2265,1),""))</f>
        <v>0</v>
      </c>
      <c r="B2258" s="174" t="str">
        <f>IF(A2258=1,COUNTIF($A$8:A2258,1),"")</f>
        <v/>
      </c>
      <c r="C2258" s="174"/>
      <c r="D2258" s="157">
        <f>IFERROR($C$8:INDEX($C$8:$C$3000,COUNTIF($C$8:$C$3000,"?*")),"")</f>
        <v>0</v>
      </c>
      <c r="E2258" s="174"/>
      <c r="F2258" s="174">
        <f>--ISNUMBER(IFERROR(SEARCH('Project Costing'!#REF!,Services!I2265,1),""))</f>
        <v>0</v>
      </c>
      <c r="G2258" s="174" t="str">
        <f>IF(F2258=1,COUNTIF($F$8:F2258,1),"")</f>
        <v/>
      </c>
      <c r="H2258" s="174"/>
      <c r="I2258" s="157">
        <f>IFERROR($H$8:INDEX($H$8:$H$3000,COUNTIF($H$8:$H$3000,"?*")),"")</f>
        <v>0</v>
      </c>
    </row>
    <row r="2259" spans="1:9" x14ac:dyDescent="0.25">
      <c r="A2259" s="174">
        <f>--ISNUMBER(IFERROR(SEARCH('Project Costing'!#REF!,Services!I2266,1),""))</f>
        <v>0</v>
      </c>
      <c r="B2259" s="174" t="str">
        <f>IF(A2259=1,COUNTIF($A$8:A2259,1),"")</f>
        <v/>
      </c>
      <c r="C2259" s="174"/>
      <c r="D2259" s="157">
        <f>IFERROR($C$8:INDEX($C$8:$C$3000,COUNTIF($C$8:$C$3000,"?*")),"")</f>
        <v>0</v>
      </c>
      <c r="E2259" s="174"/>
      <c r="F2259" s="174">
        <f>--ISNUMBER(IFERROR(SEARCH('Project Costing'!#REF!,Services!I2266,1),""))</f>
        <v>0</v>
      </c>
      <c r="G2259" s="174" t="str">
        <f>IF(F2259=1,COUNTIF($F$8:F2259,1),"")</f>
        <v/>
      </c>
      <c r="H2259" s="174"/>
      <c r="I2259" s="157">
        <f>IFERROR($H$8:INDEX($H$8:$H$3000,COUNTIF($H$8:$H$3000,"?*")),"")</f>
        <v>0</v>
      </c>
    </row>
    <row r="2260" spans="1:9" x14ac:dyDescent="0.25">
      <c r="A2260" s="174">
        <f>--ISNUMBER(IFERROR(SEARCH('Project Costing'!#REF!,Services!I2267,1),""))</f>
        <v>0</v>
      </c>
      <c r="B2260" s="174" t="str">
        <f>IF(A2260=1,COUNTIF($A$8:A2260,1),"")</f>
        <v/>
      </c>
      <c r="C2260" s="174"/>
      <c r="D2260" s="157">
        <f>IFERROR($C$8:INDEX($C$8:$C$3000,COUNTIF($C$8:$C$3000,"?*")),"")</f>
        <v>0</v>
      </c>
      <c r="E2260" s="174"/>
      <c r="F2260" s="174">
        <f>--ISNUMBER(IFERROR(SEARCH('Project Costing'!#REF!,Services!I2267,1),""))</f>
        <v>0</v>
      </c>
      <c r="G2260" s="174" t="str">
        <f>IF(F2260=1,COUNTIF($F$8:F2260,1),"")</f>
        <v/>
      </c>
      <c r="H2260" s="174"/>
      <c r="I2260" s="157">
        <f>IFERROR($H$8:INDEX($H$8:$H$3000,COUNTIF($H$8:$H$3000,"?*")),"")</f>
        <v>0</v>
      </c>
    </row>
    <row r="2261" spans="1:9" x14ac:dyDescent="0.25">
      <c r="A2261" s="174">
        <f>--ISNUMBER(IFERROR(SEARCH('Project Costing'!#REF!,Services!I2268,1),""))</f>
        <v>0</v>
      </c>
      <c r="B2261" s="174" t="str">
        <f>IF(A2261=1,COUNTIF($A$8:A2261,1),"")</f>
        <v/>
      </c>
      <c r="C2261" s="174"/>
      <c r="D2261" s="157">
        <f>IFERROR($C$8:INDEX($C$8:$C$3000,COUNTIF($C$8:$C$3000,"?*")),"")</f>
        <v>0</v>
      </c>
      <c r="E2261" s="174"/>
      <c r="F2261" s="174">
        <f>--ISNUMBER(IFERROR(SEARCH('Project Costing'!#REF!,Services!I2268,1),""))</f>
        <v>0</v>
      </c>
      <c r="G2261" s="174" t="str">
        <f>IF(F2261=1,COUNTIF($F$8:F2261,1),"")</f>
        <v/>
      </c>
      <c r="H2261" s="174"/>
      <c r="I2261" s="157">
        <f>IFERROR($H$8:INDEX($H$8:$H$3000,COUNTIF($H$8:$H$3000,"?*")),"")</f>
        <v>0</v>
      </c>
    </row>
    <row r="2262" spans="1:9" x14ac:dyDescent="0.25">
      <c r="A2262" s="174">
        <f>--ISNUMBER(IFERROR(SEARCH('Project Costing'!#REF!,Services!I2269,1),""))</f>
        <v>0</v>
      </c>
      <c r="B2262" s="174" t="str">
        <f>IF(A2262=1,COUNTIF($A$8:A2262,1),"")</f>
        <v/>
      </c>
      <c r="C2262" s="174"/>
      <c r="D2262" s="157">
        <f>IFERROR($C$8:INDEX($C$8:$C$3000,COUNTIF($C$8:$C$3000,"?*")),"")</f>
        <v>0</v>
      </c>
      <c r="E2262" s="174"/>
      <c r="F2262" s="174">
        <f>--ISNUMBER(IFERROR(SEARCH('Project Costing'!#REF!,Services!I2269,1),""))</f>
        <v>0</v>
      </c>
      <c r="G2262" s="174" t="str">
        <f>IF(F2262=1,COUNTIF($F$8:F2262,1),"")</f>
        <v/>
      </c>
      <c r="H2262" s="174"/>
      <c r="I2262" s="157">
        <f>IFERROR($H$8:INDEX($H$8:$H$3000,COUNTIF($H$8:$H$3000,"?*")),"")</f>
        <v>0</v>
      </c>
    </row>
    <row r="2263" spans="1:9" x14ac:dyDescent="0.25">
      <c r="A2263" s="174">
        <f>--ISNUMBER(IFERROR(SEARCH('Project Costing'!#REF!,Services!I2270,1),""))</f>
        <v>0</v>
      </c>
      <c r="B2263" s="174" t="str">
        <f>IF(A2263=1,COUNTIF($A$8:A2263,1),"")</f>
        <v/>
      </c>
      <c r="C2263" s="174"/>
      <c r="D2263" s="157">
        <f>IFERROR($C$8:INDEX($C$8:$C$3000,COUNTIF($C$8:$C$3000,"?*")),"")</f>
        <v>0</v>
      </c>
      <c r="E2263" s="174"/>
      <c r="F2263" s="174">
        <f>--ISNUMBER(IFERROR(SEARCH('Project Costing'!#REF!,Services!I2270,1),""))</f>
        <v>0</v>
      </c>
      <c r="G2263" s="174" t="str">
        <f>IF(F2263=1,COUNTIF($F$8:F2263,1),"")</f>
        <v/>
      </c>
      <c r="H2263" s="174"/>
      <c r="I2263" s="157">
        <f>IFERROR($H$8:INDEX($H$8:$H$3000,COUNTIF($H$8:$H$3000,"?*")),"")</f>
        <v>0</v>
      </c>
    </row>
    <row r="2264" spans="1:9" x14ac:dyDescent="0.25">
      <c r="A2264" s="174">
        <f>--ISNUMBER(IFERROR(SEARCH('Project Costing'!#REF!,Services!I2271,1),""))</f>
        <v>0</v>
      </c>
      <c r="B2264" s="174" t="str">
        <f>IF(A2264=1,COUNTIF($A$8:A2264,1),"")</f>
        <v/>
      </c>
      <c r="C2264" s="174"/>
      <c r="D2264" s="157">
        <f>IFERROR($C$8:INDEX($C$8:$C$3000,COUNTIF($C$8:$C$3000,"?*")),"")</f>
        <v>0</v>
      </c>
      <c r="E2264" s="174"/>
      <c r="F2264" s="174">
        <f>--ISNUMBER(IFERROR(SEARCH('Project Costing'!#REF!,Services!I2271,1),""))</f>
        <v>0</v>
      </c>
      <c r="G2264" s="174" t="str">
        <f>IF(F2264=1,COUNTIF($F$8:F2264,1),"")</f>
        <v/>
      </c>
      <c r="H2264" s="174"/>
      <c r="I2264" s="157">
        <f>IFERROR($H$8:INDEX($H$8:$H$3000,COUNTIF($H$8:$H$3000,"?*")),"")</f>
        <v>0</v>
      </c>
    </row>
    <row r="2265" spans="1:9" x14ac:dyDescent="0.25">
      <c r="A2265" s="174">
        <f>--ISNUMBER(IFERROR(SEARCH('Project Costing'!#REF!,Services!I2272,1),""))</f>
        <v>0</v>
      </c>
      <c r="B2265" s="174" t="str">
        <f>IF(A2265=1,COUNTIF($A$8:A2265,1),"")</f>
        <v/>
      </c>
      <c r="C2265" s="174"/>
      <c r="D2265" s="157">
        <f>IFERROR($C$8:INDEX($C$8:$C$3000,COUNTIF($C$8:$C$3000,"?*")),"")</f>
        <v>0</v>
      </c>
      <c r="E2265" s="174"/>
      <c r="F2265" s="174">
        <f>--ISNUMBER(IFERROR(SEARCH('Project Costing'!#REF!,Services!I2272,1),""))</f>
        <v>0</v>
      </c>
      <c r="G2265" s="174" t="str">
        <f>IF(F2265=1,COUNTIF($F$8:F2265,1),"")</f>
        <v/>
      </c>
      <c r="H2265" s="174"/>
      <c r="I2265" s="157">
        <f>IFERROR($H$8:INDEX($H$8:$H$3000,COUNTIF($H$8:$H$3000,"?*")),"")</f>
        <v>0</v>
      </c>
    </row>
    <row r="2266" spans="1:9" x14ac:dyDescent="0.25">
      <c r="A2266" s="174">
        <f>--ISNUMBER(IFERROR(SEARCH('Project Costing'!#REF!,Services!I2273,1),""))</f>
        <v>0</v>
      </c>
      <c r="B2266" s="174" t="str">
        <f>IF(A2266=1,COUNTIF($A$8:A2266,1),"")</f>
        <v/>
      </c>
      <c r="C2266" s="174"/>
      <c r="D2266" s="157">
        <f>IFERROR($C$8:INDEX($C$8:$C$3000,COUNTIF($C$8:$C$3000,"?*")),"")</f>
        <v>0</v>
      </c>
      <c r="E2266" s="174"/>
      <c r="F2266" s="174">
        <f>--ISNUMBER(IFERROR(SEARCH('Project Costing'!#REF!,Services!I2273,1),""))</f>
        <v>0</v>
      </c>
      <c r="G2266" s="174" t="str">
        <f>IF(F2266=1,COUNTIF($F$8:F2266,1),"")</f>
        <v/>
      </c>
      <c r="H2266" s="174"/>
      <c r="I2266" s="157">
        <f>IFERROR($H$8:INDEX($H$8:$H$3000,COUNTIF($H$8:$H$3000,"?*")),"")</f>
        <v>0</v>
      </c>
    </row>
    <row r="2267" spans="1:9" x14ac:dyDescent="0.25">
      <c r="A2267" s="174">
        <f>--ISNUMBER(IFERROR(SEARCH('Project Costing'!#REF!,Services!I2274,1),""))</f>
        <v>0</v>
      </c>
      <c r="B2267" s="174" t="str">
        <f>IF(A2267=1,COUNTIF($A$8:A2267,1),"")</f>
        <v/>
      </c>
      <c r="C2267" s="174"/>
      <c r="D2267" s="157">
        <f>IFERROR($C$8:INDEX($C$8:$C$3000,COUNTIF($C$8:$C$3000,"?*")),"")</f>
        <v>0</v>
      </c>
      <c r="E2267" s="174"/>
      <c r="F2267" s="174">
        <f>--ISNUMBER(IFERROR(SEARCH('Project Costing'!#REF!,Services!I2274,1),""))</f>
        <v>0</v>
      </c>
      <c r="G2267" s="174" t="str">
        <f>IF(F2267=1,COUNTIF($F$8:F2267,1),"")</f>
        <v/>
      </c>
      <c r="H2267" s="174"/>
      <c r="I2267" s="157">
        <f>IFERROR($H$8:INDEX($H$8:$H$3000,COUNTIF($H$8:$H$3000,"?*")),"")</f>
        <v>0</v>
      </c>
    </row>
    <row r="2268" spans="1:9" x14ac:dyDescent="0.25">
      <c r="A2268" s="174">
        <f>--ISNUMBER(IFERROR(SEARCH('Project Costing'!#REF!,Services!I2275,1),""))</f>
        <v>0</v>
      </c>
      <c r="B2268" s="174" t="str">
        <f>IF(A2268=1,COUNTIF($A$8:A2268,1),"")</f>
        <v/>
      </c>
      <c r="C2268" s="174"/>
      <c r="D2268" s="157">
        <f>IFERROR($C$8:INDEX($C$8:$C$3000,COUNTIF($C$8:$C$3000,"?*")),"")</f>
        <v>0</v>
      </c>
      <c r="E2268" s="174"/>
      <c r="F2268" s="174">
        <f>--ISNUMBER(IFERROR(SEARCH('Project Costing'!#REF!,Services!I2275,1),""))</f>
        <v>0</v>
      </c>
      <c r="G2268" s="174" t="str">
        <f>IF(F2268=1,COUNTIF($F$8:F2268,1),"")</f>
        <v/>
      </c>
      <c r="H2268" s="174"/>
      <c r="I2268" s="157">
        <f>IFERROR($H$8:INDEX($H$8:$H$3000,COUNTIF($H$8:$H$3000,"?*")),"")</f>
        <v>0</v>
      </c>
    </row>
    <row r="2269" spans="1:9" x14ac:dyDescent="0.25">
      <c r="A2269" s="174">
        <f>--ISNUMBER(IFERROR(SEARCH('Project Costing'!#REF!,Services!I2276,1),""))</f>
        <v>0</v>
      </c>
      <c r="B2269" s="174" t="str">
        <f>IF(A2269=1,COUNTIF($A$8:A2269,1),"")</f>
        <v/>
      </c>
      <c r="C2269" s="174"/>
      <c r="D2269" s="157">
        <f>IFERROR($C$8:INDEX($C$8:$C$3000,COUNTIF($C$8:$C$3000,"?*")),"")</f>
        <v>0</v>
      </c>
      <c r="E2269" s="174"/>
      <c r="F2269" s="174">
        <f>--ISNUMBER(IFERROR(SEARCH('Project Costing'!#REF!,Services!I2276,1),""))</f>
        <v>0</v>
      </c>
      <c r="G2269" s="174" t="str">
        <f>IF(F2269=1,COUNTIF($F$8:F2269,1),"")</f>
        <v/>
      </c>
      <c r="H2269" s="174"/>
      <c r="I2269" s="157">
        <f>IFERROR($H$8:INDEX($H$8:$H$3000,COUNTIF($H$8:$H$3000,"?*")),"")</f>
        <v>0</v>
      </c>
    </row>
    <row r="2270" spans="1:9" x14ac:dyDescent="0.25">
      <c r="A2270" s="174">
        <f>--ISNUMBER(IFERROR(SEARCH('Project Costing'!#REF!,Services!I2277,1),""))</f>
        <v>0</v>
      </c>
      <c r="B2270" s="174" t="str">
        <f>IF(A2270=1,COUNTIF($A$8:A2270,1),"")</f>
        <v/>
      </c>
      <c r="C2270" s="174"/>
      <c r="D2270" s="157">
        <f>IFERROR($C$8:INDEX($C$8:$C$3000,COUNTIF($C$8:$C$3000,"?*")),"")</f>
        <v>0</v>
      </c>
      <c r="E2270" s="174"/>
      <c r="F2270" s="174">
        <f>--ISNUMBER(IFERROR(SEARCH('Project Costing'!#REF!,Services!I2277,1),""))</f>
        <v>0</v>
      </c>
      <c r="G2270" s="174" t="str">
        <f>IF(F2270=1,COUNTIF($F$8:F2270,1),"")</f>
        <v/>
      </c>
      <c r="H2270" s="174"/>
      <c r="I2270" s="157">
        <f>IFERROR($H$8:INDEX($H$8:$H$3000,COUNTIF($H$8:$H$3000,"?*")),"")</f>
        <v>0</v>
      </c>
    </row>
    <row r="2271" spans="1:9" x14ac:dyDescent="0.25">
      <c r="A2271" s="174">
        <f>--ISNUMBER(IFERROR(SEARCH('Project Costing'!#REF!,Services!I2278,1),""))</f>
        <v>0</v>
      </c>
      <c r="B2271" s="174" t="str">
        <f>IF(A2271=1,COUNTIF($A$8:A2271,1),"")</f>
        <v/>
      </c>
      <c r="C2271" s="174"/>
      <c r="D2271" s="157">
        <f>IFERROR($C$8:INDEX($C$8:$C$3000,COUNTIF($C$8:$C$3000,"?*")),"")</f>
        <v>0</v>
      </c>
      <c r="E2271" s="174"/>
      <c r="F2271" s="174">
        <f>--ISNUMBER(IFERROR(SEARCH('Project Costing'!#REF!,Services!I2278,1),""))</f>
        <v>0</v>
      </c>
      <c r="G2271" s="174" t="str">
        <f>IF(F2271=1,COUNTIF($F$8:F2271,1),"")</f>
        <v/>
      </c>
      <c r="H2271" s="174"/>
      <c r="I2271" s="157">
        <f>IFERROR($H$8:INDEX($H$8:$H$3000,COUNTIF($H$8:$H$3000,"?*")),"")</f>
        <v>0</v>
      </c>
    </row>
    <row r="2272" spans="1:9" x14ac:dyDescent="0.25">
      <c r="A2272" s="174">
        <f>--ISNUMBER(IFERROR(SEARCH('Project Costing'!#REF!,Services!I2279,1),""))</f>
        <v>0</v>
      </c>
      <c r="B2272" s="174" t="str">
        <f>IF(A2272=1,COUNTIF($A$8:A2272,1),"")</f>
        <v/>
      </c>
      <c r="C2272" s="174"/>
      <c r="D2272" s="157">
        <f>IFERROR($C$8:INDEX($C$8:$C$3000,COUNTIF($C$8:$C$3000,"?*")),"")</f>
        <v>0</v>
      </c>
      <c r="E2272" s="174"/>
      <c r="F2272" s="174">
        <f>--ISNUMBER(IFERROR(SEARCH('Project Costing'!#REF!,Services!I2279,1),""))</f>
        <v>0</v>
      </c>
      <c r="G2272" s="174" t="str">
        <f>IF(F2272=1,COUNTIF($F$8:F2272,1),"")</f>
        <v/>
      </c>
      <c r="H2272" s="174"/>
      <c r="I2272" s="157">
        <f>IFERROR($H$8:INDEX($H$8:$H$3000,COUNTIF($H$8:$H$3000,"?*")),"")</f>
        <v>0</v>
      </c>
    </row>
    <row r="2273" spans="1:9" x14ac:dyDescent="0.25">
      <c r="A2273" s="174">
        <f>--ISNUMBER(IFERROR(SEARCH('Project Costing'!#REF!,Services!I2280,1),""))</f>
        <v>0</v>
      </c>
      <c r="B2273" s="174" t="str">
        <f>IF(A2273=1,COUNTIF($A$8:A2273,1),"")</f>
        <v/>
      </c>
      <c r="C2273" s="174"/>
      <c r="D2273" s="157">
        <f>IFERROR($C$8:INDEX($C$8:$C$3000,COUNTIF($C$8:$C$3000,"?*")),"")</f>
        <v>0</v>
      </c>
      <c r="E2273" s="174"/>
      <c r="F2273" s="174">
        <f>--ISNUMBER(IFERROR(SEARCH('Project Costing'!#REF!,Services!I2280,1),""))</f>
        <v>0</v>
      </c>
      <c r="G2273" s="174" t="str">
        <f>IF(F2273=1,COUNTIF($F$8:F2273,1),"")</f>
        <v/>
      </c>
      <c r="H2273" s="174"/>
      <c r="I2273" s="157">
        <f>IFERROR($H$8:INDEX($H$8:$H$3000,COUNTIF($H$8:$H$3000,"?*")),"")</f>
        <v>0</v>
      </c>
    </row>
    <row r="2274" spans="1:9" x14ac:dyDescent="0.25">
      <c r="A2274" s="174">
        <f>--ISNUMBER(IFERROR(SEARCH('Project Costing'!#REF!,Services!I2281,1),""))</f>
        <v>0</v>
      </c>
      <c r="B2274" s="174" t="str">
        <f>IF(A2274=1,COUNTIF($A$8:A2274,1),"")</f>
        <v/>
      </c>
      <c r="C2274" s="174"/>
      <c r="D2274" s="157">
        <f>IFERROR($C$8:INDEX($C$8:$C$3000,COUNTIF($C$8:$C$3000,"?*")),"")</f>
        <v>0</v>
      </c>
      <c r="E2274" s="174"/>
      <c r="F2274" s="174">
        <f>--ISNUMBER(IFERROR(SEARCH('Project Costing'!#REF!,Services!I2281,1),""))</f>
        <v>0</v>
      </c>
      <c r="G2274" s="174" t="str">
        <f>IF(F2274=1,COUNTIF($F$8:F2274,1),"")</f>
        <v/>
      </c>
      <c r="H2274" s="174"/>
      <c r="I2274" s="157">
        <f>IFERROR($H$8:INDEX($H$8:$H$3000,COUNTIF($H$8:$H$3000,"?*")),"")</f>
        <v>0</v>
      </c>
    </row>
    <row r="2275" spans="1:9" x14ac:dyDescent="0.25">
      <c r="A2275" s="174">
        <f>--ISNUMBER(IFERROR(SEARCH('Project Costing'!#REF!,Services!I2282,1),""))</f>
        <v>0</v>
      </c>
      <c r="B2275" s="174" t="str">
        <f>IF(A2275=1,COUNTIF($A$8:A2275,1),"")</f>
        <v/>
      </c>
      <c r="C2275" s="174"/>
      <c r="D2275" s="157">
        <f>IFERROR($C$8:INDEX($C$8:$C$3000,COUNTIF($C$8:$C$3000,"?*")),"")</f>
        <v>0</v>
      </c>
      <c r="E2275" s="174"/>
      <c r="F2275" s="174">
        <f>--ISNUMBER(IFERROR(SEARCH('Project Costing'!#REF!,Services!I2282,1),""))</f>
        <v>0</v>
      </c>
      <c r="G2275" s="174" t="str">
        <f>IF(F2275=1,COUNTIF($F$8:F2275,1),"")</f>
        <v/>
      </c>
      <c r="H2275" s="174"/>
      <c r="I2275" s="157">
        <f>IFERROR($H$8:INDEX($H$8:$H$3000,COUNTIF($H$8:$H$3000,"?*")),"")</f>
        <v>0</v>
      </c>
    </row>
    <row r="2276" spans="1:9" x14ac:dyDescent="0.25">
      <c r="A2276" s="174">
        <f>--ISNUMBER(IFERROR(SEARCH('Project Costing'!#REF!,Services!I2283,1),""))</f>
        <v>0</v>
      </c>
      <c r="B2276" s="174" t="str">
        <f>IF(A2276=1,COUNTIF($A$8:A2276,1),"")</f>
        <v/>
      </c>
      <c r="C2276" s="174"/>
      <c r="D2276" s="157">
        <f>IFERROR($C$8:INDEX($C$8:$C$3000,COUNTIF($C$8:$C$3000,"?*")),"")</f>
        <v>0</v>
      </c>
      <c r="E2276" s="174"/>
      <c r="F2276" s="174">
        <f>--ISNUMBER(IFERROR(SEARCH('Project Costing'!#REF!,Services!I2283,1),""))</f>
        <v>0</v>
      </c>
      <c r="G2276" s="174" t="str">
        <f>IF(F2276=1,COUNTIF($F$8:F2276,1),"")</f>
        <v/>
      </c>
      <c r="H2276" s="174"/>
      <c r="I2276" s="157">
        <f>IFERROR($H$8:INDEX($H$8:$H$3000,COUNTIF($H$8:$H$3000,"?*")),"")</f>
        <v>0</v>
      </c>
    </row>
    <row r="2277" spans="1:9" x14ac:dyDescent="0.25">
      <c r="A2277" s="174">
        <f>--ISNUMBER(IFERROR(SEARCH('Project Costing'!#REF!,Services!I2284,1),""))</f>
        <v>0</v>
      </c>
      <c r="B2277" s="174" t="str">
        <f>IF(A2277=1,COUNTIF($A$8:A2277,1),"")</f>
        <v/>
      </c>
      <c r="C2277" s="174"/>
      <c r="D2277" s="157">
        <f>IFERROR($C$8:INDEX($C$8:$C$3000,COUNTIF($C$8:$C$3000,"?*")),"")</f>
        <v>0</v>
      </c>
      <c r="E2277" s="174"/>
      <c r="F2277" s="174">
        <f>--ISNUMBER(IFERROR(SEARCH('Project Costing'!#REF!,Services!I2284,1),""))</f>
        <v>0</v>
      </c>
      <c r="G2277" s="174" t="str">
        <f>IF(F2277=1,COUNTIF($F$8:F2277,1),"")</f>
        <v/>
      </c>
      <c r="H2277" s="174"/>
      <c r="I2277" s="157">
        <f>IFERROR($H$8:INDEX($H$8:$H$3000,COUNTIF($H$8:$H$3000,"?*")),"")</f>
        <v>0</v>
      </c>
    </row>
    <row r="2278" spans="1:9" x14ac:dyDescent="0.25">
      <c r="A2278" s="174">
        <f>--ISNUMBER(IFERROR(SEARCH('Project Costing'!#REF!,Services!I2285,1),""))</f>
        <v>0</v>
      </c>
      <c r="B2278" s="174" t="str">
        <f>IF(A2278=1,COUNTIF($A$8:A2278,1),"")</f>
        <v/>
      </c>
      <c r="C2278" s="174"/>
      <c r="D2278" s="157">
        <f>IFERROR($C$8:INDEX($C$8:$C$3000,COUNTIF($C$8:$C$3000,"?*")),"")</f>
        <v>0</v>
      </c>
      <c r="E2278" s="174"/>
      <c r="F2278" s="174">
        <f>--ISNUMBER(IFERROR(SEARCH('Project Costing'!#REF!,Services!I2285,1),""))</f>
        <v>0</v>
      </c>
      <c r="G2278" s="174" t="str">
        <f>IF(F2278=1,COUNTIF($F$8:F2278,1),"")</f>
        <v/>
      </c>
      <c r="H2278" s="174"/>
      <c r="I2278" s="157">
        <f>IFERROR($H$8:INDEX($H$8:$H$3000,COUNTIF($H$8:$H$3000,"?*")),"")</f>
        <v>0</v>
      </c>
    </row>
    <row r="2279" spans="1:9" x14ac:dyDescent="0.25">
      <c r="A2279" s="174">
        <f>--ISNUMBER(IFERROR(SEARCH('Project Costing'!#REF!,Services!I2286,1),""))</f>
        <v>0</v>
      </c>
      <c r="B2279" s="174" t="str">
        <f>IF(A2279=1,COUNTIF($A$8:A2279,1),"")</f>
        <v/>
      </c>
      <c r="C2279" s="174"/>
      <c r="D2279" s="157">
        <f>IFERROR($C$8:INDEX($C$8:$C$3000,COUNTIF($C$8:$C$3000,"?*")),"")</f>
        <v>0</v>
      </c>
      <c r="E2279" s="174"/>
      <c r="F2279" s="174">
        <f>--ISNUMBER(IFERROR(SEARCH('Project Costing'!#REF!,Services!I2286,1),""))</f>
        <v>0</v>
      </c>
      <c r="G2279" s="174" t="str">
        <f>IF(F2279=1,COUNTIF($F$8:F2279,1),"")</f>
        <v/>
      </c>
      <c r="H2279" s="174"/>
      <c r="I2279" s="157">
        <f>IFERROR($H$8:INDEX($H$8:$H$3000,COUNTIF($H$8:$H$3000,"?*")),"")</f>
        <v>0</v>
      </c>
    </row>
    <row r="2280" spans="1:9" x14ac:dyDescent="0.25">
      <c r="A2280" s="174">
        <f>--ISNUMBER(IFERROR(SEARCH('Project Costing'!#REF!,Services!I2287,1),""))</f>
        <v>0</v>
      </c>
      <c r="B2280" s="174" t="str">
        <f>IF(A2280=1,COUNTIF($A$8:A2280,1),"")</f>
        <v/>
      </c>
      <c r="C2280" s="174"/>
      <c r="D2280" s="157">
        <f>IFERROR($C$8:INDEX($C$8:$C$3000,COUNTIF($C$8:$C$3000,"?*")),"")</f>
        <v>0</v>
      </c>
      <c r="E2280" s="174"/>
      <c r="F2280" s="174">
        <f>--ISNUMBER(IFERROR(SEARCH('Project Costing'!#REF!,Services!I2287,1),""))</f>
        <v>0</v>
      </c>
      <c r="G2280" s="174" t="str">
        <f>IF(F2280=1,COUNTIF($F$8:F2280,1),"")</f>
        <v/>
      </c>
      <c r="H2280" s="174"/>
      <c r="I2280" s="157">
        <f>IFERROR($H$8:INDEX($H$8:$H$3000,COUNTIF($H$8:$H$3000,"?*")),"")</f>
        <v>0</v>
      </c>
    </row>
    <row r="2281" spans="1:9" x14ac:dyDescent="0.25">
      <c r="A2281" s="174">
        <f>--ISNUMBER(IFERROR(SEARCH('Project Costing'!#REF!,Services!I2288,1),""))</f>
        <v>0</v>
      </c>
      <c r="B2281" s="174" t="str">
        <f>IF(A2281=1,COUNTIF($A$8:A2281,1),"")</f>
        <v/>
      </c>
      <c r="C2281" s="174"/>
      <c r="D2281" s="157">
        <f>IFERROR($C$8:INDEX($C$8:$C$3000,COUNTIF($C$8:$C$3000,"?*")),"")</f>
        <v>0</v>
      </c>
      <c r="E2281" s="174"/>
      <c r="F2281" s="174">
        <f>--ISNUMBER(IFERROR(SEARCH('Project Costing'!#REF!,Services!I2288,1),""))</f>
        <v>0</v>
      </c>
      <c r="G2281" s="174" t="str">
        <f>IF(F2281=1,COUNTIF($F$8:F2281,1),"")</f>
        <v/>
      </c>
      <c r="H2281" s="174"/>
      <c r="I2281" s="157">
        <f>IFERROR($H$8:INDEX($H$8:$H$3000,COUNTIF($H$8:$H$3000,"?*")),"")</f>
        <v>0</v>
      </c>
    </row>
    <row r="2282" spans="1:9" x14ac:dyDescent="0.25">
      <c r="A2282" s="174">
        <f>--ISNUMBER(IFERROR(SEARCH('Project Costing'!#REF!,Services!I2289,1),""))</f>
        <v>0</v>
      </c>
      <c r="B2282" s="174" t="str">
        <f>IF(A2282=1,COUNTIF($A$8:A2282,1),"")</f>
        <v/>
      </c>
      <c r="C2282" s="174"/>
      <c r="D2282" s="157">
        <f>IFERROR($C$8:INDEX($C$8:$C$3000,COUNTIF($C$8:$C$3000,"?*")),"")</f>
        <v>0</v>
      </c>
      <c r="E2282" s="174"/>
      <c r="F2282" s="174">
        <f>--ISNUMBER(IFERROR(SEARCH('Project Costing'!#REF!,Services!I2289,1),""))</f>
        <v>0</v>
      </c>
      <c r="G2282" s="174" t="str">
        <f>IF(F2282=1,COUNTIF($F$8:F2282,1),"")</f>
        <v/>
      </c>
      <c r="H2282" s="174"/>
      <c r="I2282" s="157">
        <f>IFERROR($H$8:INDEX($H$8:$H$3000,COUNTIF($H$8:$H$3000,"?*")),"")</f>
        <v>0</v>
      </c>
    </row>
    <row r="2283" spans="1:9" x14ac:dyDescent="0.25">
      <c r="A2283" s="174">
        <f>--ISNUMBER(IFERROR(SEARCH('Project Costing'!#REF!,Services!I2290,1),""))</f>
        <v>0</v>
      </c>
      <c r="B2283" s="174" t="str">
        <f>IF(A2283=1,COUNTIF($A$8:A2283,1),"")</f>
        <v/>
      </c>
      <c r="C2283" s="174"/>
      <c r="D2283" s="157">
        <f>IFERROR($C$8:INDEX($C$8:$C$3000,COUNTIF($C$8:$C$3000,"?*")),"")</f>
        <v>0</v>
      </c>
      <c r="E2283" s="174"/>
      <c r="F2283" s="174">
        <f>--ISNUMBER(IFERROR(SEARCH('Project Costing'!#REF!,Services!I2290,1),""))</f>
        <v>0</v>
      </c>
      <c r="G2283" s="174" t="str">
        <f>IF(F2283=1,COUNTIF($F$8:F2283,1),"")</f>
        <v/>
      </c>
      <c r="H2283" s="174"/>
      <c r="I2283" s="157">
        <f>IFERROR($H$8:INDEX($H$8:$H$3000,COUNTIF($H$8:$H$3000,"?*")),"")</f>
        <v>0</v>
      </c>
    </row>
    <row r="2284" spans="1:9" x14ac:dyDescent="0.25">
      <c r="A2284" s="174">
        <f>--ISNUMBER(IFERROR(SEARCH('Project Costing'!#REF!,Services!I2291,1),""))</f>
        <v>0</v>
      </c>
      <c r="B2284" s="174" t="str">
        <f>IF(A2284=1,COUNTIF($A$8:A2284,1),"")</f>
        <v/>
      </c>
      <c r="C2284" s="174"/>
      <c r="D2284" s="157">
        <f>IFERROR($C$8:INDEX($C$8:$C$3000,COUNTIF($C$8:$C$3000,"?*")),"")</f>
        <v>0</v>
      </c>
      <c r="E2284" s="174"/>
      <c r="F2284" s="174">
        <f>--ISNUMBER(IFERROR(SEARCH('Project Costing'!#REF!,Services!I2291,1),""))</f>
        <v>0</v>
      </c>
      <c r="G2284" s="174" t="str">
        <f>IF(F2284=1,COUNTIF($F$8:F2284,1),"")</f>
        <v/>
      </c>
      <c r="H2284" s="174"/>
      <c r="I2284" s="157">
        <f>IFERROR($H$8:INDEX($H$8:$H$3000,COUNTIF($H$8:$H$3000,"?*")),"")</f>
        <v>0</v>
      </c>
    </row>
    <row r="2285" spans="1:9" x14ac:dyDescent="0.25">
      <c r="A2285" s="174">
        <f>--ISNUMBER(IFERROR(SEARCH('Project Costing'!#REF!,Services!I2292,1),""))</f>
        <v>0</v>
      </c>
      <c r="B2285" s="174" t="str">
        <f>IF(A2285=1,COUNTIF($A$8:A2285,1),"")</f>
        <v/>
      </c>
      <c r="C2285" s="174"/>
      <c r="D2285" s="157">
        <f>IFERROR($C$8:INDEX($C$8:$C$3000,COUNTIF($C$8:$C$3000,"?*")),"")</f>
        <v>0</v>
      </c>
      <c r="E2285" s="174"/>
      <c r="F2285" s="174">
        <f>--ISNUMBER(IFERROR(SEARCH('Project Costing'!#REF!,Services!I2292,1),""))</f>
        <v>0</v>
      </c>
      <c r="G2285" s="174" t="str">
        <f>IF(F2285=1,COUNTIF($F$8:F2285,1),"")</f>
        <v/>
      </c>
      <c r="H2285" s="174"/>
      <c r="I2285" s="157">
        <f>IFERROR($H$8:INDEX($H$8:$H$3000,COUNTIF($H$8:$H$3000,"?*")),"")</f>
        <v>0</v>
      </c>
    </row>
    <row r="2286" spans="1:9" x14ac:dyDescent="0.25">
      <c r="A2286" s="174">
        <f>--ISNUMBER(IFERROR(SEARCH('Project Costing'!#REF!,Services!I2293,1),""))</f>
        <v>0</v>
      </c>
      <c r="B2286" s="174" t="str">
        <f>IF(A2286=1,COUNTIF($A$8:A2286,1),"")</f>
        <v/>
      </c>
      <c r="C2286" s="174"/>
      <c r="D2286" s="157">
        <f>IFERROR($C$8:INDEX($C$8:$C$3000,COUNTIF($C$8:$C$3000,"?*")),"")</f>
        <v>0</v>
      </c>
      <c r="E2286" s="174"/>
      <c r="F2286" s="174">
        <f>--ISNUMBER(IFERROR(SEARCH('Project Costing'!#REF!,Services!I2293,1),""))</f>
        <v>0</v>
      </c>
      <c r="G2286" s="174" t="str">
        <f>IF(F2286=1,COUNTIF($F$8:F2286,1),"")</f>
        <v/>
      </c>
      <c r="H2286" s="174"/>
      <c r="I2286" s="157">
        <f>IFERROR($H$8:INDEX($H$8:$H$3000,COUNTIF($H$8:$H$3000,"?*")),"")</f>
        <v>0</v>
      </c>
    </row>
    <row r="2287" spans="1:9" x14ac:dyDescent="0.25">
      <c r="A2287" s="174">
        <f>--ISNUMBER(IFERROR(SEARCH('Project Costing'!#REF!,Services!I2294,1),""))</f>
        <v>0</v>
      </c>
      <c r="B2287" s="174" t="str">
        <f>IF(A2287=1,COUNTIF($A$8:A2287,1),"")</f>
        <v/>
      </c>
      <c r="C2287" s="174"/>
      <c r="D2287" s="157">
        <f>IFERROR($C$8:INDEX($C$8:$C$3000,COUNTIF($C$8:$C$3000,"?*")),"")</f>
        <v>0</v>
      </c>
      <c r="E2287" s="174"/>
      <c r="F2287" s="174">
        <f>--ISNUMBER(IFERROR(SEARCH('Project Costing'!#REF!,Services!I2294,1),""))</f>
        <v>0</v>
      </c>
      <c r="G2287" s="174" t="str">
        <f>IF(F2287=1,COUNTIF($F$8:F2287,1),"")</f>
        <v/>
      </c>
      <c r="H2287" s="174"/>
      <c r="I2287" s="157">
        <f>IFERROR($H$8:INDEX($H$8:$H$3000,COUNTIF($H$8:$H$3000,"?*")),"")</f>
        <v>0</v>
      </c>
    </row>
    <row r="2288" spans="1:9" x14ac:dyDescent="0.25">
      <c r="A2288" s="174">
        <f>--ISNUMBER(IFERROR(SEARCH('Project Costing'!#REF!,Services!I2295,1),""))</f>
        <v>0</v>
      </c>
      <c r="B2288" s="174" t="str">
        <f>IF(A2288=1,COUNTIF($A$8:A2288,1),"")</f>
        <v/>
      </c>
      <c r="C2288" s="174"/>
      <c r="D2288" s="157">
        <f>IFERROR($C$8:INDEX($C$8:$C$3000,COUNTIF($C$8:$C$3000,"?*")),"")</f>
        <v>0</v>
      </c>
      <c r="E2288" s="174"/>
      <c r="F2288" s="174">
        <f>--ISNUMBER(IFERROR(SEARCH('Project Costing'!#REF!,Services!I2295,1),""))</f>
        <v>0</v>
      </c>
      <c r="G2288" s="174" t="str">
        <f>IF(F2288=1,COUNTIF($F$8:F2288,1),"")</f>
        <v/>
      </c>
      <c r="H2288" s="174"/>
      <c r="I2288" s="157">
        <f>IFERROR($H$8:INDEX($H$8:$H$3000,COUNTIF($H$8:$H$3000,"?*")),"")</f>
        <v>0</v>
      </c>
    </row>
    <row r="2289" spans="1:9" x14ac:dyDescent="0.25">
      <c r="A2289" s="174">
        <f>--ISNUMBER(IFERROR(SEARCH('Project Costing'!#REF!,Services!I2296,1),""))</f>
        <v>0</v>
      </c>
      <c r="B2289" s="174" t="str">
        <f>IF(A2289=1,COUNTIF($A$8:A2289,1),"")</f>
        <v/>
      </c>
      <c r="C2289" s="174"/>
      <c r="D2289" s="157">
        <f>IFERROR($C$8:INDEX($C$8:$C$3000,COUNTIF($C$8:$C$3000,"?*")),"")</f>
        <v>0</v>
      </c>
      <c r="E2289" s="174"/>
      <c r="F2289" s="174">
        <f>--ISNUMBER(IFERROR(SEARCH('Project Costing'!#REF!,Services!I2296,1),""))</f>
        <v>0</v>
      </c>
      <c r="G2289" s="174" t="str">
        <f>IF(F2289=1,COUNTIF($F$8:F2289,1),"")</f>
        <v/>
      </c>
      <c r="H2289" s="174"/>
      <c r="I2289" s="157">
        <f>IFERROR($H$8:INDEX($H$8:$H$3000,COUNTIF($H$8:$H$3000,"?*")),"")</f>
        <v>0</v>
      </c>
    </row>
    <row r="2290" spans="1:9" x14ac:dyDescent="0.25">
      <c r="A2290" s="174">
        <f>--ISNUMBER(IFERROR(SEARCH('Project Costing'!#REF!,Services!I2297,1),""))</f>
        <v>0</v>
      </c>
      <c r="B2290" s="174" t="str">
        <f>IF(A2290=1,COUNTIF($A$8:A2290,1),"")</f>
        <v/>
      </c>
      <c r="C2290" s="174"/>
      <c r="D2290" s="157">
        <f>IFERROR($C$8:INDEX($C$8:$C$3000,COUNTIF($C$8:$C$3000,"?*")),"")</f>
        <v>0</v>
      </c>
      <c r="E2290" s="174"/>
      <c r="F2290" s="174">
        <f>--ISNUMBER(IFERROR(SEARCH('Project Costing'!#REF!,Services!I2297,1),""))</f>
        <v>0</v>
      </c>
      <c r="G2290" s="174" t="str">
        <f>IF(F2290=1,COUNTIF($F$8:F2290,1),"")</f>
        <v/>
      </c>
      <c r="H2290" s="174"/>
      <c r="I2290" s="157">
        <f>IFERROR($H$8:INDEX($H$8:$H$3000,COUNTIF($H$8:$H$3000,"?*")),"")</f>
        <v>0</v>
      </c>
    </row>
    <row r="2291" spans="1:9" x14ac:dyDescent="0.25">
      <c r="A2291" s="174">
        <f>--ISNUMBER(IFERROR(SEARCH('Project Costing'!#REF!,Services!I2298,1),""))</f>
        <v>0</v>
      </c>
      <c r="B2291" s="174" t="str">
        <f>IF(A2291=1,COUNTIF($A$8:A2291,1),"")</f>
        <v/>
      </c>
      <c r="C2291" s="174"/>
      <c r="D2291" s="157">
        <f>IFERROR($C$8:INDEX($C$8:$C$3000,COUNTIF($C$8:$C$3000,"?*")),"")</f>
        <v>0</v>
      </c>
      <c r="E2291" s="174"/>
      <c r="F2291" s="174">
        <f>--ISNUMBER(IFERROR(SEARCH('Project Costing'!#REF!,Services!I2298,1),""))</f>
        <v>0</v>
      </c>
      <c r="G2291" s="174" t="str">
        <f>IF(F2291=1,COUNTIF($F$8:F2291,1),"")</f>
        <v/>
      </c>
      <c r="H2291" s="174"/>
      <c r="I2291" s="157">
        <f>IFERROR($H$8:INDEX($H$8:$H$3000,COUNTIF($H$8:$H$3000,"?*")),"")</f>
        <v>0</v>
      </c>
    </row>
    <row r="2292" spans="1:9" x14ac:dyDescent="0.25">
      <c r="A2292" s="174">
        <f>--ISNUMBER(IFERROR(SEARCH('Project Costing'!#REF!,Services!I2299,1),""))</f>
        <v>0</v>
      </c>
      <c r="B2292" s="174" t="str">
        <f>IF(A2292=1,COUNTIF($A$8:A2292,1),"")</f>
        <v/>
      </c>
      <c r="C2292" s="174"/>
      <c r="D2292" s="157">
        <f>IFERROR($C$8:INDEX($C$8:$C$3000,COUNTIF($C$8:$C$3000,"?*")),"")</f>
        <v>0</v>
      </c>
      <c r="E2292" s="174"/>
      <c r="F2292" s="174">
        <f>--ISNUMBER(IFERROR(SEARCH('Project Costing'!#REF!,Services!I2299,1),""))</f>
        <v>0</v>
      </c>
      <c r="G2292" s="174" t="str">
        <f>IF(F2292=1,COUNTIF($F$8:F2292,1),"")</f>
        <v/>
      </c>
      <c r="H2292" s="174"/>
      <c r="I2292" s="157">
        <f>IFERROR($H$8:INDEX($H$8:$H$3000,COUNTIF($H$8:$H$3000,"?*")),"")</f>
        <v>0</v>
      </c>
    </row>
    <row r="2293" spans="1:9" x14ac:dyDescent="0.25">
      <c r="A2293" s="174">
        <f>--ISNUMBER(IFERROR(SEARCH('Project Costing'!#REF!,Services!I2300,1),""))</f>
        <v>0</v>
      </c>
      <c r="B2293" s="174" t="str">
        <f>IF(A2293=1,COUNTIF($A$8:A2293,1),"")</f>
        <v/>
      </c>
      <c r="C2293" s="174"/>
      <c r="D2293" s="157">
        <f>IFERROR($C$8:INDEX($C$8:$C$3000,COUNTIF($C$8:$C$3000,"?*")),"")</f>
        <v>0</v>
      </c>
      <c r="E2293" s="174"/>
      <c r="F2293" s="174">
        <f>--ISNUMBER(IFERROR(SEARCH('Project Costing'!#REF!,Services!I2300,1),""))</f>
        <v>0</v>
      </c>
      <c r="G2293" s="174" t="str">
        <f>IF(F2293=1,COUNTIF($F$8:F2293,1),"")</f>
        <v/>
      </c>
      <c r="H2293" s="174"/>
      <c r="I2293" s="157">
        <f>IFERROR($H$8:INDEX($H$8:$H$3000,COUNTIF($H$8:$H$3000,"?*")),"")</f>
        <v>0</v>
      </c>
    </row>
    <row r="2294" spans="1:9" x14ac:dyDescent="0.25">
      <c r="A2294" s="174">
        <f>--ISNUMBER(IFERROR(SEARCH('Project Costing'!#REF!,Services!I2301,1),""))</f>
        <v>0</v>
      </c>
      <c r="B2294" s="174" t="str">
        <f>IF(A2294=1,COUNTIF($A$8:A2294,1),"")</f>
        <v/>
      </c>
      <c r="C2294" s="174"/>
      <c r="D2294" s="157">
        <f>IFERROR($C$8:INDEX($C$8:$C$3000,COUNTIF($C$8:$C$3000,"?*")),"")</f>
        <v>0</v>
      </c>
      <c r="E2294" s="174"/>
      <c r="F2294" s="174">
        <f>--ISNUMBER(IFERROR(SEARCH('Project Costing'!#REF!,Services!I2301,1),""))</f>
        <v>0</v>
      </c>
      <c r="G2294" s="174" t="str">
        <f>IF(F2294=1,COUNTIF($F$8:F2294,1),"")</f>
        <v/>
      </c>
      <c r="H2294" s="174"/>
      <c r="I2294" s="157">
        <f>IFERROR($H$8:INDEX($H$8:$H$3000,COUNTIF($H$8:$H$3000,"?*")),"")</f>
        <v>0</v>
      </c>
    </row>
    <row r="2295" spans="1:9" x14ac:dyDescent="0.25">
      <c r="A2295" s="174">
        <f>--ISNUMBER(IFERROR(SEARCH('Project Costing'!#REF!,Services!I2302,1),""))</f>
        <v>0</v>
      </c>
      <c r="B2295" s="174" t="str">
        <f>IF(A2295=1,COUNTIF($A$8:A2295,1),"")</f>
        <v/>
      </c>
      <c r="C2295" s="174"/>
      <c r="D2295" s="157">
        <f>IFERROR($C$8:INDEX($C$8:$C$3000,COUNTIF($C$8:$C$3000,"?*")),"")</f>
        <v>0</v>
      </c>
      <c r="E2295" s="174"/>
      <c r="F2295" s="174">
        <f>--ISNUMBER(IFERROR(SEARCH('Project Costing'!#REF!,Services!I2302,1),""))</f>
        <v>0</v>
      </c>
      <c r="G2295" s="174" t="str">
        <f>IF(F2295=1,COUNTIF($F$8:F2295,1),"")</f>
        <v/>
      </c>
      <c r="H2295" s="174"/>
      <c r="I2295" s="157">
        <f>IFERROR($H$8:INDEX($H$8:$H$3000,COUNTIF($H$8:$H$3000,"?*")),"")</f>
        <v>0</v>
      </c>
    </row>
    <row r="2296" spans="1:9" x14ac:dyDescent="0.25">
      <c r="A2296" s="174">
        <f>--ISNUMBER(IFERROR(SEARCH('Project Costing'!#REF!,Services!I2303,1),""))</f>
        <v>0</v>
      </c>
      <c r="B2296" s="174" t="str">
        <f>IF(A2296=1,COUNTIF($A$8:A2296,1),"")</f>
        <v/>
      </c>
      <c r="C2296" s="174"/>
      <c r="D2296" s="157">
        <f>IFERROR($C$8:INDEX($C$8:$C$3000,COUNTIF($C$8:$C$3000,"?*")),"")</f>
        <v>0</v>
      </c>
      <c r="E2296" s="174"/>
      <c r="F2296" s="174">
        <f>--ISNUMBER(IFERROR(SEARCH('Project Costing'!#REF!,Services!I2303,1),""))</f>
        <v>0</v>
      </c>
      <c r="G2296" s="174" t="str">
        <f>IF(F2296=1,COUNTIF($F$8:F2296,1),"")</f>
        <v/>
      </c>
      <c r="H2296" s="174"/>
      <c r="I2296" s="157">
        <f>IFERROR($H$8:INDEX($H$8:$H$3000,COUNTIF($H$8:$H$3000,"?*")),"")</f>
        <v>0</v>
      </c>
    </row>
    <row r="2297" spans="1:9" x14ac:dyDescent="0.25">
      <c r="A2297" s="174">
        <f>--ISNUMBER(IFERROR(SEARCH('Project Costing'!#REF!,Services!I2304,1),""))</f>
        <v>0</v>
      </c>
      <c r="B2297" s="174" t="str">
        <f>IF(A2297=1,COUNTIF($A$8:A2297,1),"")</f>
        <v/>
      </c>
      <c r="C2297" s="174"/>
      <c r="D2297" s="157">
        <f>IFERROR($C$8:INDEX($C$8:$C$3000,COUNTIF($C$8:$C$3000,"?*")),"")</f>
        <v>0</v>
      </c>
      <c r="E2297" s="174"/>
      <c r="F2297" s="174">
        <f>--ISNUMBER(IFERROR(SEARCH('Project Costing'!#REF!,Services!I2304,1),""))</f>
        <v>0</v>
      </c>
      <c r="G2297" s="174" t="str">
        <f>IF(F2297=1,COUNTIF($F$8:F2297,1),"")</f>
        <v/>
      </c>
      <c r="H2297" s="174"/>
      <c r="I2297" s="157">
        <f>IFERROR($H$8:INDEX($H$8:$H$3000,COUNTIF($H$8:$H$3000,"?*")),"")</f>
        <v>0</v>
      </c>
    </row>
    <row r="2298" spans="1:9" x14ac:dyDescent="0.25">
      <c r="A2298" s="174">
        <f>--ISNUMBER(IFERROR(SEARCH('Project Costing'!#REF!,Services!I2305,1),""))</f>
        <v>0</v>
      </c>
      <c r="B2298" s="174" t="str">
        <f>IF(A2298=1,COUNTIF($A$8:A2298,1),"")</f>
        <v/>
      </c>
      <c r="C2298" s="174"/>
      <c r="D2298" s="157">
        <f>IFERROR($C$8:INDEX($C$8:$C$3000,COUNTIF($C$8:$C$3000,"?*")),"")</f>
        <v>0</v>
      </c>
      <c r="E2298" s="174"/>
      <c r="F2298" s="174">
        <f>--ISNUMBER(IFERROR(SEARCH('Project Costing'!#REF!,Services!I2305,1),""))</f>
        <v>0</v>
      </c>
      <c r="G2298" s="174" t="str">
        <f>IF(F2298=1,COUNTIF($F$8:F2298,1),"")</f>
        <v/>
      </c>
      <c r="H2298" s="174"/>
      <c r="I2298" s="157">
        <f>IFERROR($H$8:INDEX($H$8:$H$3000,COUNTIF($H$8:$H$3000,"?*")),"")</f>
        <v>0</v>
      </c>
    </row>
    <row r="2299" spans="1:9" x14ac:dyDescent="0.25">
      <c r="A2299" s="174">
        <f>--ISNUMBER(IFERROR(SEARCH('Project Costing'!#REF!,Services!I2306,1),""))</f>
        <v>0</v>
      </c>
      <c r="B2299" s="174" t="str">
        <f>IF(A2299=1,COUNTIF($A$8:A2299,1),"")</f>
        <v/>
      </c>
      <c r="C2299" s="174"/>
      <c r="D2299" s="157">
        <f>IFERROR($C$8:INDEX($C$8:$C$3000,COUNTIF($C$8:$C$3000,"?*")),"")</f>
        <v>0</v>
      </c>
      <c r="E2299" s="174"/>
      <c r="F2299" s="174">
        <f>--ISNUMBER(IFERROR(SEARCH('Project Costing'!#REF!,Services!I2306,1),""))</f>
        <v>0</v>
      </c>
      <c r="G2299" s="174" t="str">
        <f>IF(F2299=1,COUNTIF($F$8:F2299,1),"")</f>
        <v/>
      </c>
      <c r="H2299" s="174"/>
      <c r="I2299" s="157">
        <f>IFERROR($H$8:INDEX($H$8:$H$3000,COUNTIF($H$8:$H$3000,"?*")),"")</f>
        <v>0</v>
      </c>
    </row>
    <row r="2300" spans="1:9" x14ac:dyDescent="0.25">
      <c r="A2300" s="174">
        <f>--ISNUMBER(IFERROR(SEARCH('Project Costing'!#REF!,Services!I2307,1),""))</f>
        <v>0</v>
      </c>
      <c r="B2300" s="174" t="str">
        <f>IF(A2300=1,COUNTIF($A$8:A2300,1),"")</f>
        <v/>
      </c>
      <c r="C2300" s="174"/>
      <c r="D2300" s="157">
        <f>IFERROR($C$8:INDEX($C$8:$C$3000,COUNTIF($C$8:$C$3000,"?*")),"")</f>
        <v>0</v>
      </c>
      <c r="E2300" s="174"/>
      <c r="F2300" s="174">
        <f>--ISNUMBER(IFERROR(SEARCH('Project Costing'!#REF!,Services!I2307,1),""))</f>
        <v>0</v>
      </c>
      <c r="G2300" s="174" t="str">
        <f>IF(F2300=1,COUNTIF($F$8:F2300,1),"")</f>
        <v/>
      </c>
      <c r="H2300" s="174"/>
      <c r="I2300" s="157">
        <f>IFERROR($H$8:INDEX($H$8:$H$3000,COUNTIF($H$8:$H$3000,"?*")),"")</f>
        <v>0</v>
      </c>
    </row>
    <row r="2301" spans="1:9" x14ac:dyDescent="0.25">
      <c r="A2301" s="174">
        <f>--ISNUMBER(IFERROR(SEARCH('Project Costing'!#REF!,Services!I2308,1),""))</f>
        <v>0</v>
      </c>
      <c r="B2301" s="174" t="str">
        <f>IF(A2301=1,COUNTIF($A$8:A2301,1),"")</f>
        <v/>
      </c>
      <c r="C2301" s="174"/>
      <c r="D2301" s="157">
        <f>IFERROR($C$8:INDEX($C$8:$C$3000,COUNTIF($C$8:$C$3000,"?*")),"")</f>
        <v>0</v>
      </c>
      <c r="E2301" s="174"/>
      <c r="F2301" s="174">
        <f>--ISNUMBER(IFERROR(SEARCH('Project Costing'!#REF!,Services!I2308,1),""))</f>
        <v>0</v>
      </c>
      <c r="G2301" s="174" t="str">
        <f>IF(F2301=1,COUNTIF($F$8:F2301,1),"")</f>
        <v/>
      </c>
      <c r="H2301" s="174"/>
      <c r="I2301" s="157">
        <f>IFERROR($H$8:INDEX($H$8:$H$3000,COUNTIF($H$8:$H$3000,"?*")),"")</f>
        <v>0</v>
      </c>
    </row>
    <row r="2302" spans="1:9" x14ac:dyDescent="0.25">
      <c r="A2302" s="174">
        <f>--ISNUMBER(IFERROR(SEARCH('Project Costing'!#REF!,Services!I2309,1),""))</f>
        <v>0</v>
      </c>
      <c r="B2302" s="174" t="str">
        <f>IF(A2302=1,COUNTIF($A$8:A2302,1),"")</f>
        <v/>
      </c>
      <c r="C2302" s="174"/>
      <c r="D2302" s="157">
        <f>IFERROR($C$8:INDEX($C$8:$C$3000,COUNTIF($C$8:$C$3000,"?*")),"")</f>
        <v>0</v>
      </c>
      <c r="E2302" s="174"/>
      <c r="F2302" s="174">
        <f>--ISNUMBER(IFERROR(SEARCH('Project Costing'!#REF!,Services!I2309,1),""))</f>
        <v>0</v>
      </c>
      <c r="G2302" s="174" t="str">
        <f>IF(F2302=1,COUNTIF($F$8:F2302,1),"")</f>
        <v/>
      </c>
      <c r="H2302" s="174"/>
      <c r="I2302" s="157">
        <f>IFERROR($H$8:INDEX($H$8:$H$3000,COUNTIF($H$8:$H$3000,"?*")),"")</f>
        <v>0</v>
      </c>
    </row>
    <row r="2303" spans="1:9" x14ac:dyDescent="0.25">
      <c r="A2303" s="174">
        <f>--ISNUMBER(IFERROR(SEARCH('Project Costing'!#REF!,Services!I2310,1),""))</f>
        <v>0</v>
      </c>
      <c r="B2303" s="174" t="str">
        <f>IF(A2303=1,COUNTIF($A$8:A2303,1),"")</f>
        <v/>
      </c>
      <c r="C2303" s="174"/>
      <c r="D2303" s="157">
        <f>IFERROR($C$8:INDEX($C$8:$C$3000,COUNTIF($C$8:$C$3000,"?*")),"")</f>
        <v>0</v>
      </c>
      <c r="E2303" s="174"/>
      <c r="F2303" s="174">
        <f>--ISNUMBER(IFERROR(SEARCH('Project Costing'!#REF!,Services!I2310,1),""))</f>
        <v>0</v>
      </c>
      <c r="G2303" s="174" t="str">
        <f>IF(F2303=1,COUNTIF($F$8:F2303,1),"")</f>
        <v/>
      </c>
      <c r="H2303" s="174"/>
      <c r="I2303" s="157">
        <f>IFERROR($H$8:INDEX($H$8:$H$3000,COUNTIF($H$8:$H$3000,"?*")),"")</f>
        <v>0</v>
      </c>
    </row>
    <row r="2304" spans="1:9" x14ac:dyDescent="0.25">
      <c r="A2304" s="174">
        <f>--ISNUMBER(IFERROR(SEARCH('Project Costing'!#REF!,Services!I2311,1),""))</f>
        <v>0</v>
      </c>
      <c r="B2304" s="174" t="str">
        <f>IF(A2304=1,COUNTIF($A$8:A2304,1),"")</f>
        <v/>
      </c>
      <c r="C2304" s="174"/>
      <c r="D2304" s="157">
        <f>IFERROR($C$8:INDEX($C$8:$C$3000,COUNTIF($C$8:$C$3000,"?*")),"")</f>
        <v>0</v>
      </c>
      <c r="E2304" s="174"/>
      <c r="F2304" s="174">
        <f>--ISNUMBER(IFERROR(SEARCH('Project Costing'!#REF!,Services!I2311,1),""))</f>
        <v>0</v>
      </c>
      <c r="G2304" s="174" t="str">
        <f>IF(F2304=1,COUNTIF($F$8:F2304,1),"")</f>
        <v/>
      </c>
      <c r="H2304" s="174"/>
      <c r="I2304" s="157">
        <f>IFERROR($H$8:INDEX($H$8:$H$3000,COUNTIF($H$8:$H$3000,"?*")),"")</f>
        <v>0</v>
      </c>
    </row>
    <row r="2305" spans="1:9" x14ac:dyDescent="0.25">
      <c r="A2305" s="174">
        <f>--ISNUMBER(IFERROR(SEARCH('Project Costing'!#REF!,Services!I2312,1),""))</f>
        <v>0</v>
      </c>
      <c r="B2305" s="174" t="str">
        <f>IF(A2305=1,COUNTIF($A$8:A2305,1),"")</f>
        <v/>
      </c>
      <c r="C2305" s="174"/>
      <c r="D2305" s="157">
        <f>IFERROR($C$8:INDEX($C$8:$C$3000,COUNTIF($C$8:$C$3000,"?*")),"")</f>
        <v>0</v>
      </c>
      <c r="E2305" s="174"/>
      <c r="F2305" s="174">
        <f>--ISNUMBER(IFERROR(SEARCH('Project Costing'!#REF!,Services!I2312,1),""))</f>
        <v>0</v>
      </c>
      <c r="G2305" s="174" t="str">
        <f>IF(F2305=1,COUNTIF($F$8:F2305,1),"")</f>
        <v/>
      </c>
      <c r="H2305" s="174"/>
      <c r="I2305" s="157">
        <f>IFERROR($H$8:INDEX($H$8:$H$3000,COUNTIF($H$8:$H$3000,"?*")),"")</f>
        <v>0</v>
      </c>
    </row>
    <row r="2306" spans="1:9" x14ac:dyDescent="0.25">
      <c r="A2306" s="174">
        <f>--ISNUMBER(IFERROR(SEARCH('Project Costing'!#REF!,Services!I2313,1),""))</f>
        <v>0</v>
      </c>
      <c r="B2306" s="174" t="str">
        <f>IF(A2306=1,COUNTIF($A$8:A2306,1),"")</f>
        <v/>
      </c>
      <c r="C2306" s="174"/>
      <c r="D2306" s="157">
        <f>IFERROR($C$8:INDEX($C$8:$C$3000,COUNTIF($C$8:$C$3000,"?*")),"")</f>
        <v>0</v>
      </c>
      <c r="E2306" s="174"/>
      <c r="F2306" s="174">
        <f>--ISNUMBER(IFERROR(SEARCH('Project Costing'!#REF!,Services!I2313,1),""))</f>
        <v>0</v>
      </c>
      <c r="G2306" s="174" t="str">
        <f>IF(F2306=1,COUNTIF($F$8:F2306,1),"")</f>
        <v/>
      </c>
      <c r="H2306" s="174"/>
      <c r="I2306" s="157">
        <f>IFERROR($H$8:INDEX($H$8:$H$3000,COUNTIF($H$8:$H$3000,"?*")),"")</f>
        <v>0</v>
      </c>
    </row>
    <row r="2307" spans="1:9" x14ac:dyDescent="0.25">
      <c r="A2307" s="174">
        <f>--ISNUMBER(IFERROR(SEARCH('Project Costing'!#REF!,Services!I2314,1),""))</f>
        <v>0</v>
      </c>
      <c r="B2307" s="174" t="str">
        <f>IF(A2307=1,COUNTIF($A$8:A2307,1),"")</f>
        <v/>
      </c>
      <c r="C2307" s="174"/>
      <c r="D2307" s="157">
        <f>IFERROR($C$8:INDEX($C$8:$C$3000,COUNTIF($C$8:$C$3000,"?*")),"")</f>
        <v>0</v>
      </c>
      <c r="E2307" s="174"/>
      <c r="F2307" s="174">
        <f>--ISNUMBER(IFERROR(SEARCH('Project Costing'!#REF!,Services!I2314,1),""))</f>
        <v>0</v>
      </c>
      <c r="G2307" s="174" t="str">
        <f>IF(F2307=1,COUNTIF($F$8:F2307,1),"")</f>
        <v/>
      </c>
      <c r="H2307" s="174"/>
      <c r="I2307" s="157">
        <f>IFERROR($H$8:INDEX($H$8:$H$3000,COUNTIF($H$8:$H$3000,"?*")),"")</f>
        <v>0</v>
      </c>
    </row>
    <row r="2308" spans="1:9" x14ac:dyDescent="0.25">
      <c r="A2308" s="174">
        <f>--ISNUMBER(IFERROR(SEARCH('Project Costing'!#REF!,Services!I2315,1),""))</f>
        <v>0</v>
      </c>
      <c r="B2308" s="174" t="str">
        <f>IF(A2308=1,COUNTIF($A$8:A2308,1),"")</f>
        <v/>
      </c>
      <c r="C2308" s="174"/>
      <c r="D2308" s="157">
        <f>IFERROR($C$8:INDEX($C$8:$C$3000,COUNTIF($C$8:$C$3000,"?*")),"")</f>
        <v>0</v>
      </c>
      <c r="E2308" s="174"/>
      <c r="F2308" s="174">
        <f>--ISNUMBER(IFERROR(SEARCH('Project Costing'!#REF!,Services!I2315,1),""))</f>
        <v>0</v>
      </c>
      <c r="G2308" s="174" t="str">
        <f>IF(F2308=1,COUNTIF($F$8:F2308,1),"")</f>
        <v/>
      </c>
      <c r="H2308" s="174"/>
      <c r="I2308" s="157">
        <f>IFERROR($H$8:INDEX($H$8:$H$3000,COUNTIF($H$8:$H$3000,"?*")),"")</f>
        <v>0</v>
      </c>
    </row>
    <row r="2309" spans="1:9" x14ac:dyDescent="0.25">
      <c r="A2309" s="174">
        <f>--ISNUMBER(IFERROR(SEARCH('Project Costing'!#REF!,Services!I2316,1),""))</f>
        <v>0</v>
      </c>
      <c r="B2309" s="174" t="str">
        <f>IF(A2309=1,COUNTIF($A$8:A2309,1),"")</f>
        <v/>
      </c>
      <c r="C2309" s="174"/>
      <c r="D2309" s="157">
        <f>IFERROR($C$8:INDEX($C$8:$C$3000,COUNTIF($C$8:$C$3000,"?*")),"")</f>
        <v>0</v>
      </c>
      <c r="E2309" s="174"/>
      <c r="F2309" s="174">
        <f>--ISNUMBER(IFERROR(SEARCH('Project Costing'!#REF!,Services!I2316,1),""))</f>
        <v>0</v>
      </c>
      <c r="G2309" s="174" t="str">
        <f>IF(F2309=1,COUNTIF($F$8:F2309,1),"")</f>
        <v/>
      </c>
      <c r="H2309" s="174"/>
      <c r="I2309" s="157">
        <f>IFERROR($H$8:INDEX($H$8:$H$3000,COUNTIF($H$8:$H$3000,"?*")),"")</f>
        <v>0</v>
      </c>
    </row>
    <row r="2310" spans="1:9" x14ac:dyDescent="0.25">
      <c r="A2310" s="174">
        <f>--ISNUMBER(IFERROR(SEARCH('Project Costing'!#REF!,Services!I2317,1),""))</f>
        <v>0</v>
      </c>
      <c r="B2310" s="174" t="str">
        <f>IF(A2310=1,COUNTIF($A$8:A2310,1),"")</f>
        <v/>
      </c>
      <c r="C2310" s="174"/>
      <c r="D2310" s="157">
        <f>IFERROR($C$8:INDEX($C$8:$C$3000,COUNTIF($C$8:$C$3000,"?*")),"")</f>
        <v>0</v>
      </c>
      <c r="E2310" s="174"/>
      <c r="F2310" s="174">
        <f>--ISNUMBER(IFERROR(SEARCH('Project Costing'!#REF!,Services!I2317,1),""))</f>
        <v>0</v>
      </c>
      <c r="G2310" s="174" t="str">
        <f>IF(F2310=1,COUNTIF($F$8:F2310,1),"")</f>
        <v/>
      </c>
      <c r="H2310" s="174"/>
      <c r="I2310" s="157">
        <f>IFERROR($H$8:INDEX($H$8:$H$3000,COUNTIF($H$8:$H$3000,"?*")),"")</f>
        <v>0</v>
      </c>
    </row>
    <row r="2311" spans="1:9" x14ac:dyDescent="0.25">
      <c r="A2311" s="174">
        <f>--ISNUMBER(IFERROR(SEARCH('Project Costing'!#REF!,Services!I2318,1),""))</f>
        <v>0</v>
      </c>
      <c r="B2311" s="174" t="str">
        <f>IF(A2311=1,COUNTIF($A$8:A2311,1),"")</f>
        <v/>
      </c>
      <c r="C2311" s="174"/>
      <c r="D2311" s="157">
        <f>IFERROR($C$8:INDEX($C$8:$C$3000,COUNTIF($C$8:$C$3000,"?*")),"")</f>
        <v>0</v>
      </c>
      <c r="E2311" s="174"/>
      <c r="F2311" s="174">
        <f>--ISNUMBER(IFERROR(SEARCH('Project Costing'!#REF!,Services!I2318,1),""))</f>
        <v>0</v>
      </c>
      <c r="G2311" s="174" t="str">
        <f>IF(F2311=1,COUNTIF($F$8:F2311,1),"")</f>
        <v/>
      </c>
      <c r="H2311" s="174"/>
      <c r="I2311" s="157">
        <f>IFERROR($H$8:INDEX($H$8:$H$3000,COUNTIF($H$8:$H$3000,"?*")),"")</f>
        <v>0</v>
      </c>
    </row>
    <row r="2312" spans="1:9" x14ac:dyDescent="0.25">
      <c r="A2312" s="174">
        <f>--ISNUMBER(IFERROR(SEARCH('Project Costing'!#REF!,Services!I2319,1),""))</f>
        <v>0</v>
      </c>
      <c r="B2312" s="174" t="str">
        <f>IF(A2312=1,COUNTIF($A$8:A2312,1),"")</f>
        <v/>
      </c>
      <c r="C2312" s="174"/>
      <c r="D2312" s="157">
        <f>IFERROR($C$8:INDEX($C$8:$C$3000,COUNTIF($C$8:$C$3000,"?*")),"")</f>
        <v>0</v>
      </c>
      <c r="E2312" s="174"/>
      <c r="F2312" s="174">
        <f>--ISNUMBER(IFERROR(SEARCH('Project Costing'!#REF!,Services!I2319,1),""))</f>
        <v>0</v>
      </c>
      <c r="G2312" s="174" t="str">
        <f>IF(F2312=1,COUNTIF($F$8:F2312,1),"")</f>
        <v/>
      </c>
      <c r="H2312" s="174"/>
      <c r="I2312" s="157">
        <f>IFERROR($H$8:INDEX($H$8:$H$3000,COUNTIF($H$8:$H$3000,"?*")),"")</f>
        <v>0</v>
      </c>
    </row>
    <row r="2313" spans="1:9" x14ac:dyDescent="0.25">
      <c r="A2313" s="174">
        <f>--ISNUMBER(IFERROR(SEARCH('Project Costing'!#REF!,Services!I2320,1),""))</f>
        <v>0</v>
      </c>
      <c r="B2313" s="174" t="str">
        <f>IF(A2313=1,COUNTIF($A$8:A2313,1),"")</f>
        <v/>
      </c>
      <c r="C2313" s="174"/>
      <c r="D2313" s="157">
        <f>IFERROR($C$8:INDEX($C$8:$C$3000,COUNTIF($C$8:$C$3000,"?*")),"")</f>
        <v>0</v>
      </c>
      <c r="E2313" s="174"/>
      <c r="F2313" s="174">
        <f>--ISNUMBER(IFERROR(SEARCH('Project Costing'!#REF!,Services!I2320,1),""))</f>
        <v>0</v>
      </c>
      <c r="G2313" s="174" t="str">
        <f>IF(F2313=1,COUNTIF($F$8:F2313,1),"")</f>
        <v/>
      </c>
      <c r="H2313" s="174"/>
      <c r="I2313" s="157">
        <f>IFERROR($H$8:INDEX($H$8:$H$3000,COUNTIF($H$8:$H$3000,"?*")),"")</f>
        <v>0</v>
      </c>
    </row>
    <row r="2314" spans="1:9" x14ac:dyDescent="0.25">
      <c r="A2314" s="174">
        <f>--ISNUMBER(IFERROR(SEARCH('Project Costing'!#REF!,Services!I2321,1),""))</f>
        <v>0</v>
      </c>
      <c r="B2314" s="174" t="str">
        <f>IF(A2314=1,COUNTIF($A$8:A2314,1),"")</f>
        <v/>
      </c>
      <c r="C2314" s="174"/>
      <c r="D2314" s="157">
        <f>IFERROR($C$8:INDEX($C$8:$C$3000,COUNTIF($C$8:$C$3000,"?*")),"")</f>
        <v>0</v>
      </c>
      <c r="E2314" s="174"/>
      <c r="F2314" s="174">
        <f>--ISNUMBER(IFERROR(SEARCH('Project Costing'!#REF!,Services!I2321,1),""))</f>
        <v>0</v>
      </c>
      <c r="G2314" s="174" t="str">
        <f>IF(F2314=1,COUNTIF($F$8:F2314,1),"")</f>
        <v/>
      </c>
      <c r="H2314" s="174"/>
      <c r="I2314" s="157">
        <f>IFERROR($H$8:INDEX($H$8:$H$3000,COUNTIF($H$8:$H$3000,"?*")),"")</f>
        <v>0</v>
      </c>
    </row>
    <row r="2315" spans="1:9" x14ac:dyDescent="0.25">
      <c r="A2315" s="174">
        <f>--ISNUMBER(IFERROR(SEARCH('Project Costing'!#REF!,Services!I2322,1),""))</f>
        <v>0</v>
      </c>
      <c r="B2315" s="174" t="str">
        <f>IF(A2315=1,COUNTIF($A$8:A2315,1),"")</f>
        <v/>
      </c>
      <c r="C2315" s="174"/>
      <c r="D2315" s="157">
        <f>IFERROR($C$8:INDEX($C$8:$C$3000,COUNTIF($C$8:$C$3000,"?*")),"")</f>
        <v>0</v>
      </c>
      <c r="E2315" s="174"/>
      <c r="F2315" s="174">
        <f>--ISNUMBER(IFERROR(SEARCH('Project Costing'!#REF!,Services!I2322,1),""))</f>
        <v>0</v>
      </c>
      <c r="G2315" s="174" t="str">
        <f>IF(F2315=1,COUNTIF($F$8:F2315,1),"")</f>
        <v/>
      </c>
      <c r="H2315" s="174"/>
      <c r="I2315" s="157">
        <f>IFERROR($H$8:INDEX($H$8:$H$3000,COUNTIF($H$8:$H$3000,"?*")),"")</f>
        <v>0</v>
      </c>
    </row>
    <row r="2316" spans="1:9" x14ac:dyDescent="0.25">
      <c r="A2316" s="174">
        <f>--ISNUMBER(IFERROR(SEARCH('Project Costing'!#REF!,Services!I2323,1),""))</f>
        <v>0</v>
      </c>
      <c r="B2316" s="174" t="str">
        <f>IF(A2316=1,COUNTIF($A$8:A2316,1),"")</f>
        <v/>
      </c>
      <c r="C2316" s="174"/>
      <c r="D2316" s="157">
        <f>IFERROR($C$8:INDEX($C$8:$C$3000,COUNTIF($C$8:$C$3000,"?*")),"")</f>
        <v>0</v>
      </c>
      <c r="E2316" s="174"/>
      <c r="F2316" s="174">
        <f>--ISNUMBER(IFERROR(SEARCH('Project Costing'!#REF!,Services!I2323,1),""))</f>
        <v>0</v>
      </c>
      <c r="G2316" s="174" t="str">
        <f>IF(F2316=1,COUNTIF($F$8:F2316,1),"")</f>
        <v/>
      </c>
      <c r="H2316" s="174"/>
      <c r="I2316" s="157">
        <f>IFERROR($H$8:INDEX($H$8:$H$3000,COUNTIF($H$8:$H$3000,"?*")),"")</f>
        <v>0</v>
      </c>
    </row>
    <row r="2317" spans="1:9" x14ac:dyDescent="0.25">
      <c r="A2317" s="174">
        <f>--ISNUMBER(IFERROR(SEARCH('Project Costing'!#REF!,Services!I2324,1),""))</f>
        <v>0</v>
      </c>
      <c r="B2317" s="174" t="str">
        <f>IF(A2317=1,COUNTIF($A$8:A2317,1),"")</f>
        <v/>
      </c>
      <c r="C2317" s="174"/>
      <c r="D2317" s="157">
        <f>IFERROR($C$8:INDEX($C$8:$C$3000,COUNTIF($C$8:$C$3000,"?*")),"")</f>
        <v>0</v>
      </c>
      <c r="E2317" s="174"/>
      <c r="F2317" s="174">
        <f>--ISNUMBER(IFERROR(SEARCH('Project Costing'!#REF!,Services!I2324,1),""))</f>
        <v>0</v>
      </c>
      <c r="G2317" s="174" t="str">
        <f>IF(F2317=1,COUNTIF($F$8:F2317,1),"")</f>
        <v/>
      </c>
      <c r="H2317" s="174"/>
      <c r="I2317" s="157">
        <f>IFERROR($H$8:INDEX($H$8:$H$3000,COUNTIF($H$8:$H$3000,"?*")),"")</f>
        <v>0</v>
      </c>
    </row>
    <row r="2318" spans="1:9" x14ac:dyDescent="0.25">
      <c r="A2318" s="174">
        <f>--ISNUMBER(IFERROR(SEARCH('Project Costing'!#REF!,Services!I2325,1),""))</f>
        <v>0</v>
      </c>
      <c r="B2318" s="174" t="str">
        <f>IF(A2318=1,COUNTIF($A$8:A2318,1),"")</f>
        <v/>
      </c>
      <c r="C2318" s="174"/>
      <c r="D2318" s="157">
        <f>IFERROR($C$8:INDEX($C$8:$C$3000,COUNTIF($C$8:$C$3000,"?*")),"")</f>
        <v>0</v>
      </c>
      <c r="E2318" s="174"/>
      <c r="F2318" s="174">
        <f>--ISNUMBER(IFERROR(SEARCH('Project Costing'!#REF!,Services!I2325,1),""))</f>
        <v>0</v>
      </c>
      <c r="G2318" s="174" t="str">
        <f>IF(F2318=1,COUNTIF($F$8:F2318,1),"")</f>
        <v/>
      </c>
      <c r="H2318" s="174"/>
      <c r="I2318" s="157">
        <f>IFERROR($H$8:INDEX($H$8:$H$3000,COUNTIF($H$8:$H$3000,"?*")),"")</f>
        <v>0</v>
      </c>
    </row>
    <row r="2319" spans="1:9" x14ac:dyDescent="0.25">
      <c r="A2319" s="174">
        <f>--ISNUMBER(IFERROR(SEARCH('Project Costing'!#REF!,Services!I2326,1),""))</f>
        <v>0</v>
      </c>
      <c r="B2319" s="174" t="str">
        <f>IF(A2319=1,COUNTIF($A$8:A2319,1),"")</f>
        <v/>
      </c>
      <c r="C2319" s="174"/>
      <c r="D2319" s="157">
        <f>IFERROR($C$8:INDEX($C$8:$C$3000,COUNTIF($C$8:$C$3000,"?*")),"")</f>
        <v>0</v>
      </c>
      <c r="E2319" s="174"/>
      <c r="F2319" s="174">
        <f>--ISNUMBER(IFERROR(SEARCH('Project Costing'!#REF!,Services!I2326,1),""))</f>
        <v>0</v>
      </c>
      <c r="G2319" s="174" t="str">
        <f>IF(F2319=1,COUNTIF($F$8:F2319,1),"")</f>
        <v/>
      </c>
      <c r="H2319" s="174"/>
      <c r="I2319" s="157">
        <f>IFERROR($H$8:INDEX($H$8:$H$3000,COUNTIF($H$8:$H$3000,"?*")),"")</f>
        <v>0</v>
      </c>
    </row>
    <row r="2320" spans="1:9" x14ac:dyDescent="0.25">
      <c r="A2320" s="174">
        <f>--ISNUMBER(IFERROR(SEARCH('Project Costing'!#REF!,Services!I2327,1),""))</f>
        <v>0</v>
      </c>
      <c r="B2320" s="174" t="str">
        <f>IF(A2320=1,COUNTIF($A$8:A2320,1),"")</f>
        <v/>
      </c>
      <c r="C2320" s="174"/>
      <c r="D2320" s="157">
        <f>IFERROR($C$8:INDEX($C$8:$C$3000,COUNTIF($C$8:$C$3000,"?*")),"")</f>
        <v>0</v>
      </c>
      <c r="E2320" s="174"/>
      <c r="F2320" s="174">
        <f>--ISNUMBER(IFERROR(SEARCH('Project Costing'!#REF!,Services!I2327,1),""))</f>
        <v>0</v>
      </c>
      <c r="G2320" s="174" t="str">
        <f>IF(F2320=1,COUNTIF($F$8:F2320,1),"")</f>
        <v/>
      </c>
      <c r="H2320" s="174"/>
      <c r="I2320" s="157">
        <f>IFERROR($H$8:INDEX($H$8:$H$3000,COUNTIF($H$8:$H$3000,"?*")),"")</f>
        <v>0</v>
      </c>
    </row>
    <row r="2321" spans="1:9" x14ac:dyDescent="0.25">
      <c r="A2321" s="174">
        <f>--ISNUMBER(IFERROR(SEARCH('Project Costing'!#REF!,Services!I2328,1),""))</f>
        <v>0</v>
      </c>
      <c r="B2321" s="174" t="str">
        <f>IF(A2321=1,COUNTIF($A$8:A2321,1),"")</f>
        <v/>
      </c>
      <c r="C2321" s="174"/>
      <c r="D2321" s="157">
        <f>IFERROR($C$8:INDEX($C$8:$C$3000,COUNTIF($C$8:$C$3000,"?*")),"")</f>
        <v>0</v>
      </c>
      <c r="E2321" s="174"/>
      <c r="F2321" s="174">
        <f>--ISNUMBER(IFERROR(SEARCH('Project Costing'!#REF!,Services!I2328,1),""))</f>
        <v>0</v>
      </c>
      <c r="G2321" s="174" t="str">
        <f>IF(F2321=1,COUNTIF($F$8:F2321,1),"")</f>
        <v/>
      </c>
      <c r="H2321" s="174"/>
      <c r="I2321" s="157">
        <f>IFERROR($H$8:INDEX($H$8:$H$3000,COUNTIF($H$8:$H$3000,"?*")),"")</f>
        <v>0</v>
      </c>
    </row>
    <row r="2322" spans="1:9" x14ac:dyDescent="0.25">
      <c r="A2322" s="174">
        <f>--ISNUMBER(IFERROR(SEARCH('Project Costing'!#REF!,Services!I2329,1),""))</f>
        <v>0</v>
      </c>
      <c r="B2322" s="174" t="str">
        <f>IF(A2322=1,COUNTIF($A$8:A2322,1),"")</f>
        <v/>
      </c>
      <c r="C2322" s="174"/>
      <c r="D2322" s="157">
        <f>IFERROR($C$8:INDEX($C$8:$C$3000,COUNTIF($C$8:$C$3000,"?*")),"")</f>
        <v>0</v>
      </c>
      <c r="E2322" s="174"/>
      <c r="F2322" s="174">
        <f>--ISNUMBER(IFERROR(SEARCH('Project Costing'!#REF!,Services!I2329,1),""))</f>
        <v>0</v>
      </c>
      <c r="G2322" s="174" t="str">
        <f>IF(F2322=1,COUNTIF($F$8:F2322,1),"")</f>
        <v/>
      </c>
      <c r="H2322" s="174"/>
      <c r="I2322" s="157">
        <f>IFERROR($H$8:INDEX($H$8:$H$3000,COUNTIF($H$8:$H$3000,"?*")),"")</f>
        <v>0</v>
      </c>
    </row>
    <row r="2323" spans="1:9" x14ac:dyDescent="0.25">
      <c r="A2323" s="174">
        <f>--ISNUMBER(IFERROR(SEARCH('Project Costing'!#REF!,Services!I2330,1),""))</f>
        <v>0</v>
      </c>
      <c r="B2323" s="174" t="str">
        <f>IF(A2323=1,COUNTIF($A$8:A2323,1),"")</f>
        <v/>
      </c>
      <c r="C2323" s="174"/>
      <c r="D2323" s="157">
        <f>IFERROR($C$8:INDEX($C$8:$C$3000,COUNTIF($C$8:$C$3000,"?*")),"")</f>
        <v>0</v>
      </c>
      <c r="E2323" s="174"/>
      <c r="F2323" s="174">
        <f>--ISNUMBER(IFERROR(SEARCH('Project Costing'!#REF!,Services!I2330,1),""))</f>
        <v>0</v>
      </c>
      <c r="G2323" s="174" t="str">
        <f>IF(F2323=1,COUNTIF($F$8:F2323,1),"")</f>
        <v/>
      </c>
      <c r="H2323" s="174"/>
      <c r="I2323" s="157">
        <f>IFERROR($H$8:INDEX($H$8:$H$3000,COUNTIF($H$8:$H$3000,"?*")),"")</f>
        <v>0</v>
      </c>
    </row>
    <row r="2324" spans="1:9" x14ac:dyDescent="0.25">
      <c r="A2324" s="174">
        <f>--ISNUMBER(IFERROR(SEARCH('Project Costing'!#REF!,Services!I2331,1),""))</f>
        <v>0</v>
      </c>
      <c r="B2324" s="174" t="str">
        <f>IF(A2324=1,COUNTIF($A$8:A2324,1),"")</f>
        <v/>
      </c>
      <c r="C2324" s="174"/>
      <c r="D2324" s="157">
        <f>IFERROR($C$8:INDEX($C$8:$C$3000,COUNTIF($C$8:$C$3000,"?*")),"")</f>
        <v>0</v>
      </c>
      <c r="E2324" s="174"/>
      <c r="F2324" s="174">
        <f>--ISNUMBER(IFERROR(SEARCH('Project Costing'!#REF!,Services!I2331,1),""))</f>
        <v>0</v>
      </c>
      <c r="G2324" s="174" t="str">
        <f>IF(F2324=1,COUNTIF($F$8:F2324,1),"")</f>
        <v/>
      </c>
      <c r="H2324" s="174"/>
      <c r="I2324" s="157">
        <f>IFERROR($H$8:INDEX($H$8:$H$3000,COUNTIF($H$8:$H$3000,"?*")),"")</f>
        <v>0</v>
      </c>
    </row>
    <row r="2325" spans="1:9" x14ac:dyDescent="0.25">
      <c r="A2325" s="174">
        <f>--ISNUMBER(IFERROR(SEARCH('Project Costing'!#REF!,Services!I2332,1),""))</f>
        <v>0</v>
      </c>
      <c r="B2325" s="174" t="str">
        <f>IF(A2325=1,COUNTIF($A$8:A2325,1),"")</f>
        <v/>
      </c>
      <c r="C2325" s="174"/>
      <c r="D2325" s="157">
        <f>IFERROR($C$8:INDEX($C$8:$C$3000,COUNTIF($C$8:$C$3000,"?*")),"")</f>
        <v>0</v>
      </c>
      <c r="E2325" s="174"/>
      <c r="F2325" s="174">
        <f>--ISNUMBER(IFERROR(SEARCH('Project Costing'!#REF!,Services!I2332,1),""))</f>
        <v>0</v>
      </c>
      <c r="G2325" s="174" t="str">
        <f>IF(F2325=1,COUNTIF($F$8:F2325,1),"")</f>
        <v/>
      </c>
      <c r="H2325" s="174"/>
      <c r="I2325" s="157">
        <f>IFERROR($H$8:INDEX($H$8:$H$3000,COUNTIF($H$8:$H$3000,"?*")),"")</f>
        <v>0</v>
      </c>
    </row>
    <row r="2326" spans="1:9" x14ac:dyDescent="0.25">
      <c r="A2326" s="174">
        <f>--ISNUMBER(IFERROR(SEARCH('Project Costing'!#REF!,Services!I2333,1),""))</f>
        <v>0</v>
      </c>
      <c r="B2326" s="174" t="str">
        <f>IF(A2326=1,COUNTIF($A$8:A2326,1),"")</f>
        <v/>
      </c>
      <c r="C2326" s="174"/>
      <c r="D2326" s="157">
        <f>IFERROR($C$8:INDEX($C$8:$C$3000,COUNTIF($C$8:$C$3000,"?*")),"")</f>
        <v>0</v>
      </c>
      <c r="E2326" s="174"/>
      <c r="F2326" s="174">
        <f>--ISNUMBER(IFERROR(SEARCH('Project Costing'!#REF!,Services!I2333,1),""))</f>
        <v>0</v>
      </c>
      <c r="G2326" s="174" t="str">
        <f>IF(F2326=1,COUNTIF($F$8:F2326,1),"")</f>
        <v/>
      </c>
      <c r="H2326" s="174"/>
      <c r="I2326" s="157">
        <f>IFERROR($H$8:INDEX($H$8:$H$3000,COUNTIF($H$8:$H$3000,"?*")),"")</f>
        <v>0</v>
      </c>
    </row>
    <row r="2327" spans="1:9" x14ac:dyDescent="0.25">
      <c r="A2327" s="174">
        <f>--ISNUMBER(IFERROR(SEARCH('Project Costing'!#REF!,Services!I2334,1),""))</f>
        <v>0</v>
      </c>
      <c r="B2327" s="174" t="str">
        <f>IF(A2327=1,COUNTIF($A$8:A2327,1),"")</f>
        <v/>
      </c>
      <c r="C2327" s="174"/>
      <c r="D2327" s="157">
        <f>IFERROR($C$8:INDEX($C$8:$C$3000,COUNTIF($C$8:$C$3000,"?*")),"")</f>
        <v>0</v>
      </c>
      <c r="E2327" s="174"/>
      <c r="F2327" s="174">
        <f>--ISNUMBER(IFERROR(SEARCH('Project Costing'!#REF!,Services!I2334,1),""))</f>
        <v>0</v>
      </c>
      <c r="G2327" s="174" t="str">
        <f>IF(F2327=1,COUNTIF($F$8:F2327,1),"")</f>
        <v/>
      </c>
      <c r="H2327" s="174"/>
      <c r="I2327" s="157">
        <f>IFERROR($H$8:INDEX($H$8:$H$3000,COUNTIF($H$8:$H$3000,"?*")),"")</f>
        <v>0</v>
      </c>
    </row>
    <row r="2328" spans="1:9" x14ac:dyDescent="0.25">
      <c r="A2328" s="174">
        <f>--ISNUMBER(IFERROR(SEARCH('Project Costing'!#REF!,Services!I2335,1),""))</f>
        <v>0</v>
      </c>
      <c r="B2328" s="174" t="str">
        <f>IF(A2328=1,COUNTIF($A$8:A2328,1),"")</f>
        <v/>
      </c>
      <c r="C2328" s="174"/>
      <c r="D2328" s="157">
        <f>IFERROR($C$8:INDEX($C$8:$C$3000,COUNTIF($C$8:$C$3000,"?*")),"")</f>
        <v>0</v>
      </c>
      <c r="E2328" s="174"/>
      <c r="F2328" s="174">
        <f>--ISNUMBER(IFERROR(SEARCH('Project Costing'!#REF!,Services!I2335,1),""))</f>
        <v>0</v>
      </c>
      <c r="G2328" s="174" t="str">
        <f>IF(F2328=1,COUNTIF($F$8:F2328,1),"")</f>
        <v/>
      </c>
      <c r="H2328" s="174"/>
      <c r="I2328" s="157">
        <f>IFERROR($H$8:INDEX($H$8:$H$3000,COUNTIF($H$8:$H$3000,"?*")),"")</f>
        <v>0</v>
      </c>
    </row>
    <row r="2329" spans="1:9" x14ac:dyDescent="0.25">
      <c r="A2329" s="174">
        <f>--ISNUMBER(IFERROR(SEARCH('Project Costing'!#REF!,Services!I2336,1),""))</f>
        <v>0</v>
      </c>
      <c r="B2329" s="174" t="str">
        <f>IF(A2329=1,COUNTIF($A$8:A2329,1),"")</f>
        <v/>
      </c>
      <c r="C2329" s="174"/>
      <c r="D2329" s="157">
        <f>IFERROR($C$8:INDEX($C$8:$C$3000,COUNTIF($C$8:$C$3000,"?*")),"")</f>
        <v>0</v>
      </c>
      <c r="E2329" s="174"/>
      <c r="F2329" s="174">
        <f>--ISNUMBER(IFERROR(SEARCH('Project Costing'!#REF!,Services!I2336,1),""))</f>
        <v>0</v>
      </c>
      <c r="G2329" s="174" t="str">
        <f>IF(F2329=1,COUNTIF($F$8:F2329,1),"")</f>
        <v/>
      </c>
      <c r="H2329" s="174"/>
      <c r="I2329" s="157">
        <f>IFERROR($H$8:INDEX($H$8:$H$3000,COUNTIF($H$8:$H$3000,"?*")),"")</f>
        <v>0</v>
      </c>
    </row>
    <row r="2330" spans="1:9" x14ac:dyDescent="0.25">
      <c r="A2330" s="174">
        <f>--ISNUMBER(IFERROR(SEARCH('Project Costing'!#REF!,Services!I2337,1),""))</f>
        <v>0</v>
      </c>
      <c r="B2330" s="174" t="str">
        <f>IF(A2330=1,COUNTIF($A$8:A2330,1),"")</f>
        <v/>
      </c>
      <c r="C2330" s="174"/>
      <c r="D2330" s="157">
        <f>IFERROR($C$8:INDEX($C$8:$C$3000,COUNTIF($C$8:$C$3000,"?*")),"")</f>
        <v>0</v>
      </c>
      <c r="E2330" s="174"/>
      <c r="F2330" s="174">
        <f>--ISNUMBER(IFERROR(SEARCH('Project Costing'!#REF!,Services!I2337,1),""))</f>
        <v>0</v>
      </c>
      <c r="G2330" s="174" t="str">
        <f>IF(F2330=1,COUNTIF($F$8:F2330,1),"")</f>
        <v/>
      </c>
      <c r="H2330" s="174"/>
      <c r="I2330" s="157">
        <f>IFERROR($H$8:INDEX($H$8:$H$3000,COUNTIF($H$8:$H$3000,"?*")),"")</f>
        <v>0</v>
      </c>
    </row>
    <row r="2331" spans="1:9" x14ac:dyDescent="0.25">
      <c r="A2331" s="174">
        <f>--ISNUMBER(IFERROR(SEARCH('Project Costing'!#REF!,Services!I2338,1),""))</f>
        <v>0</v>
      </c>
      <c r="B2331" s="174" t="str">
        <f>IF(A2331=1,COUNTIF($A$8:A2331,1),"")</f>
        <v/>
      </c>
      <c r="C2331" s="174"/>
      <c r="D2331" s="157">
        <f>IFERROR($C$8:INDEX($C$8:$C$3000,COUNTIF($C$8:$C$3000,"?*")),"")</f>
        <v>0</v>
      </c>
      <c r="E2331" s="174"/>
      <c r="F2331" s="174">
        <f>--ISNUMBER(IFERROR(SEARCH('Project Costing'!#REF!,Services!I2338,1),""))</f>
        <v>0</v>
      </c>
      <c r="G2331" s="174" t="str">
        <f>IF(F2331=1,COUNTIF($F$8:F2331,1),"")</f>
        <v/>
      </c>
      <c r="H2331" s="174"/>
      <c r="I2331" s="157">
        <f>IFERROR($H$8:INDEX($H$8:$H$3000,COUNTIF($H$8:$H$3000,"?*")),"")</f>
        <v>0</v>
      </c>
    </row>
    <row r="2332" spans="1:9" x14ac:dyDescent="0.25">
      <c r="A2332" s="174">
        <f>--ISNUMBER(IFERROR(SEARCH('Project Costing'!#REF!,Services!I2339,1),""))</f>
        <v>0</v>
      </c>
      <c r="B2332" s="174" t="str">
        <f>IF(A2332=1,COUNTIF($A$8:A2332,1),"")</f>
        <v/>
      </c>
      <c r="C2332" s="174"/>
      <c r="D2332" s="157">
        <f>IFERROR($C$8:INDEX($C$8:$C$3000,COUNTIF($C$8:$C$3000,"?*")),"")</f>
        <v>0</v>
      </c>
      <c r="E2332" s="174"/>
      <c r="F2332" s="174">
        <f>--ISNUMBER(IFERROR(SEARCH('Project Costing'!#REF!,Services!I2339,1),""))</f>
        <v>0</v>
      </c>
      <c r="G2332" s="174" t="str">
        <f>IF(F2332=1,COUNTIF($F$8:F2332,1),"")</f>
        <v/>
      </c>
      <c r="H2332" s="174"/>
      <c r="I2332" s="157">
        <f>IFERROR($H$8:INDEX($H$8:$H$3000,COUNTIF($H$8:$H$3000,"?*")),"")</f>
        <v>0</v>
      </c>
    </row>
    <row r="2333" spans="1:9" x14ac:dyDescent="0.25">
      <c r="A2333" s="174">
        <f>--ISNUMBER(IFERROR(SEARCH('Project Costing'!#REF!,Services!I2340,1),""))</f>
        <v>0</v>
      </c>
      <c r="B2333" s="174" t="str">
        <f>IF(A2333=1,COUNTIF($A$8:A2333,1),"")</f>
        <v/>
      </c>
      <c r="C2333" s="174"/>
      <c r="D2333" s="157">
        <f>IFERROR($C$8:INDEX($C$8:$C$3000,COUNTIF($C$8:$C$3000,"?*")),"")</f>
        <v>0</v>
      </c>
      <c r="E2333" s="174"/>
      <c r="F2333" s="174">
        <f>--ISNUMBER(IFERROR(SEARCH('Project Costing'!#REF!,Services!I2340,1),""))</f>
        <v>0</v>
      </c>
      <c r="G2333" s="174" t="str">
        <f>IF(F2333=1,COUNTIF($F$8:F2333,1),"")</f>
        <v/>
      </c>
      <c r="H2333" s="174"/>
      <c r="I2333" s="157">
        <f>IFERROR($H$8:INDEX($H$8:$H$3000,COUNTIF($H$8:$H$3000,"?*")),"")</f>
        <v>0</v>
      </c>
    </row>
    <row r="2334" spans="1:9" x14ac:dyDescent="0.25">
      <c r="A2334" s="174">
        <f>--ISNUMBER(IFERROR(SEARCH('Project Costing'!#REF!,Services!I2341,1),""))</f>
        <v>0</v>
      </c>
      <c r="B2334" s="174" t="str">
        <f>IF(A2334=1,COUNTIF($A$8:A2334,1),"")</f>
        <v/>
      </c>
      <c r="C2334" s="174"/>
      <c r="D2334" s="157">
        <f>IFERROR($C$8:INDEX($C$8:$C$3000,COUNTIF($C$8:$C$3000,"?*")),"")</f>
        <v>0</v>
      </c>
      <c r="E2334" s="174"/>
      <c r="F2334" s="174">
        <f>--ISNUMBER(IFERROR(SEARCH('Project Costing'!#REF!,Services!I2341,1),""))</f>
        <v>0</v>
      </c>
      <c r="G2334" s="174" t="str">
        <f>IF(F2334=1,COUNTIF($F$8:F2334,1),"")</f>
        <v/>
      </c>
      <c r="H2334" s="174"/>
      <c r="I2334" s="157">
        <f>IFERROR($H$8:INDEX($H$8:$H$3000,COUNTIF($H$8:$H$3000,"?*")),"")</f>
        <v>0</v>
      </c>
    </row>
    <row r="2335" spans="1:9" x14ac:dyDescent="0.25">
      <c r="A2335" s="174">
        <f>--ISNUMBER(IFERROR(SEARCH('Project Costing'!#REF!,Services!I2342,1),""))</f>
        <v>0</v>
      </c>
      <c r="B2335" s="174" t="str">
        <f>IF(A2335=1,COUNTIF($A$8:A2335,1),"")</f>
        <v/>
      </c>
      <c r="C2335" s="174"/>
      <c r="D2335" s="157">
        <f>IFERROR($C$8:INDEX($C$8:$C$3000,COUNTIF($C$8:$C$3000,"?*")),"")</f>
        <v>0</v>
      </c>
      <c r="E2335" s="174"/>
      <c r="F2335" s="174">
        <f>--ISNUMBER(IFERROR(SEARCH('Project Costing'!#REF!,Services!I2342,1),""))</f>
        <v>0</v>
      </c>
      <c r="G2335" s="174" t="str">
        <f>IF(F2335=1,COUNTIF($F$8:F2335,1),"")</f>
        <v/>
      </c>
      <c r="H2335" s="174"/>
      <c r="I2335" s="157">
        <f>IFERROR($H$8:INDEX($H$8:$H$3000,COUNTIF($H$8:$H$3000,"?*")),"")</f>
        <v>0</v>
      </c>
    </row>
    <row r="2336" spans="1:9" x14ac:dyDescent="0.25">
      <c r="A2336" s="174">
        <f>--ISNUMBER(IFERROR(SEARCH('Project Costing'!#REF!,Services!I2343,1),""))</f>
        <v>0</v>
      </c>
      <c r="B2336" s="174" t="str">
        <f>IF(A2336=1,COUNTIF($A$8:A2336,1),"")</f>
        <v/>
      </c>
      <c r="C2336" s="174"/>
      <c r="D2336" s="157">
        <f>IFERROR($C$8:INDEX($C$8:$C$3000,COUNTIF($C$8:$C$3000,"?*")),"")</f>
        <v>0</v>
      </c>
      <c r="E2336" s="174"/>
      <c r="F2336" s="174">
        <f>--ISNUMBER(IFERROR(SEARCH('Project Costing'!#REF!,Services!I2343,1),""))</f>
        <v>0</v>
      </c>
      <c r="G2336" s="174" t="str">
        <f>IF(F2336=1,COUNTIF($F$8:F2336,1),"")</f>
        <v/>
      </c>
      <c r="H2336" s="174"/>
      <c r="I2336" s="157">
        <f>IFERROR($H$8:INDEX($H$8:$H$3000,COUNTIF($H$8:$H$3000,"?*")),"")</f>
        <v>0</v>
      </c>
    </row>
    <row r="2337" spans="1:9" x14ac:dyDescent="0.25">
      <c r="A2337" s="174">
        <f>--ISNUMBER(IFERROR(SEARCH('Project Costing'!#REF!,Services!I2344,1),""))</f>
        <v>0</v>
      </c>
      <c r="B2337" s="174" t="str">
        <f>IF(A2337=1,COUNTIF($A$8:A2337,1),"")</f>
        <v/>
      </c>
      <c r="C2337" s="174"/>
      <c r="D2337" s="157">
        <f>IFERROR($C$8:INDEX($C$8:$C$3000,COUNTIF($C$8:$C$3000,"?*")),"")</f>
        <v>0</v>
      </c>
      <c r="E2337" s="174"/>
      <c r="F2337" s="174">
        <f>--ISNUMBER(IFERROR(SEARCH('Project Costing'!#REF!,Services!I2344,1),""))</f>
        <v>0</v>
      </c>
      <c r="G2337" s="174" t="str">
        <f>IF(F2337=1,COUNTIF($F$8:F2337,1),"")</f>
        <v/>
      </c>
      <c r="H2337" s="174"/>
      <c r="I2337" s="157">
        <f>IFERROR($H$8:INDEX($H$8:$H$3000,COUNTIF($H$8:$H$3000,"?*")),"")</f>
        <v>0</v>
      </c>
    </row>
    <row r="2338" spans="1:9" x14ac:dyDescent="0.25">
      <c r="A2338" s="174">
        <f>--ISNUMBER(IFERROR(SEARCH('Project Costing'!#REF!,Services!I2345,1),""))</f>
        <v>0</v>
      </c>
      <c r="B2338" s="174" t="str">
        <f>IF(A2338=1,COUNTIF($A$8:A2338,1),"")</f>
        <v/>
      </c>
      <c r="C2338" s="174"/>
      <c r="D2338" s="157">
        <f>IFERROR($C$8:INDEX($C$8:$C$3000,COUNTIF($C$8:$C$3000,"?*")),"")</f>
        <v>0</v>
      </c>
      <c r="E2338" s="174"/>
      <c r="F2338" s="174">
        <f>--ISNUMBER(IFERROR(SEARCH('Project Costing'!#REF!,Services!I2345,1),""))</f>
        <v>0</v>
      </c>
      <c r="G2338" s="174" t="str">
        <f>IF(F2338=1,COUNTIF($F$8:F2338,1),"")</f>
        <v/>
      </c>
      <c r="H2338" s="174"/>
      <c r="I2338" s="157">
        <f>IFERROR($H$8:INDEX($H$8:$H$3000,COUNTIF($H$8:$H$3000,"?*")),"")</f>
        <v>0</v>
      </c>
    </row>
    <row r="2339" spans="1:9" x14ac:dyDescent="0.25">
      <c r="A2339" s="174">
        <f>--ISNUMBER(IFERROR(SEARCH('Project Costing'!#REF!,Services!I2346,1),""))</f>
        <v>0</v>
      </c>
      <c r="B2339" s="174" t="str">
        <f>IF(A2339=1,COUNTIF($A$8:A2339,1),"")</f>
        <v/>
      </c>
      <c r="C2339" s="174"/>
      <c r="D2339" s="157">
        <f>IFERROR($C$8:INDEX($C$8:$C$3000,COUNTIF($C$8:$C$3000,"?*")),"")</f>
        <v>0</v>
      </c>
      <c r="E2339" s="174"/>
      <c r="F2339" s="174">
        <f>--ISNUMBER(IFERROR(SEARCH('Project Costing'!#REF!,Services!I2346,1),""))</f>
        <v>0</v>
      </c>
      <c r="G2339" s="174" t="str">
        <f>IF(F2339=1,COUNTIF($F$8:F2339,1),"")</f>
        <v/>
      </c>
      <c r="H2339" s="174"/>
      <c r="I2339" s="157">
        <f>IFERROR($H$8:INDEX($H$8:$H$3000,COUNTIF($H$8:$H$3000,"?*")),"")</f>
        <v>0</v>
      </c>
    </row>
    <row r="2340" spans="1:9" x14ac:dyDescent="0.25">
      <c r="A2340" s="174">
        <f>--ISNUMBER(IFERROR(SEARCH('Project Costing'!#REF!,Services!I2347,1),""))</f>
        <v>0</v>
      </c>
      <c r="B2340" s="174" t="str">
        <f>IF(A2340=1,COUNTIF($A$8:A2340,1),"")</f>
        <v/>
      </c>
      <c r="C2340" s="174"/>
      <c r="D2340" s="157">
        <f>IFERROR($C$8:INDEX($C$8:$C$3000,COUNTIF($C$8:$C$3000,"?*")),"")</f>
        <v>0</v>
      </c>
      <c r="E2340" s="174"/>
      <c r="F2340" s="174">
        <f>--ISNUMBER(IFERROR(SEARCH('Project Costing'!#REF!,Services!I2347,1),""))</f>
        <v>0</v>
      </c>
      <c r="G2340" s="174" t="str">
        <f>IF(F2340=1,COUNTIF($F$8:F2340,1),"")</f>
        <v/>
      </c>
      <c r="H2340" s="174"/>
      <c r="I2340" s="157">
        <f>IFERROR($H$8:INDEX($H$8:$H$3000,COUNTIF($H$8:$H$3000,"?*")),"")</f>
        <v>0</v>
      </c>
    </row>
    <row r="2341" spans="1:9" x14ac:dyDescent="0.25">
      <c r="A2341" s="174">
        <f>--ISNUMBER(IFERROR(SEARCH('Project Costing'!#REF!,Services!I2348,1),""))</f>
        <v>0</v>
      </c>
      <c r="B2341" s="174" t="str">
        <f>IF(A2341=1,COUNTIF($A$8:A2341,1),"")</f>
        <v/>
      </c>
      <c r="C2341" s="174"/>
      <c r="D2341" s="157">
        <f>IFERROR($C$8:INDEX($C$8:$C$3000,COUNTIF($C$8:$C$3000,"?*")),"")</f>
        <v>0</v>
      </c>
      <c r="E2341" s="174"/>
      <c r="F2341" s="174">
        <f>--ISNUMBER(IFERROR(SEARCH('Project Costing'!#REF!,Services!I2348,1),""))</f>
        <v>0</v>
      </c>
      <c r="G2341" s="174" t="str">
        <f>IF(F2341=1,COUNTIF($F$8:F2341,1),"")</f>
        <v/>
      </c>
      <c r="H2341" s="174"/>
      <c r="I2341" s="157">
        <f>IFERROR($H$8:INDEX($H$8:$H$3000,COUNTIF($H$8:$H$3000,"?*")),"")</f>
        <v>0</v>
      </c>
    </row>
    <row r="2342" spans="1:9" x14ac:dyDescent="0.25">
      <c r="A2342" s="174">
        <f>--ISNUMBER(IFERROR(SEARCH('Project Costing'!#REF!,Services!I2349,1),""))</f>
        <v>0</v>
      </c>
      <c r="B2342" s="174" t="str">
        <f>IF(A2342=1,COUNTIF($A$8:A2342,1),"")</f>
        <v/>
      </c>
      <c r="C2342" s="174"/>
      <c r="D2342" s="157">
        <f>IFERROR($C$8:INDEX($C$8:$C$3000,COUNTIF($C$8:$C$3000,"?*")),"")</f>
        <v>0</v>
      </c>
      <c r="E2342" s="174"/>
      <c r="F2342" s="174">
        <f>--ISNUMBER(IFERROR(SEARCH('Project Costing'!#REF!,Services!I2349,1),""))</f>
        <v>0</v>
      </c>
      <c r="G2342" s="174" t="str">
        <f>IF(F2342=1,COUNTIF($F$8:F2342,1),"")</f>
        <v/>
      </c>
      <c r="H2342" s="174"/>
      <c r="I2342" s="157">
        <f>IFERROR($H$8:INDEX($H$8:$H$3000,COUNTIF($H$8:$H$3000,"?*")),"")</f>
        <v>0</v>
      </c>
    </row>
    <row r="2343" spans="1:9" x14ac:dyDescent="0.25">
      <c r="A2343" s="174">
        <f>--ISNUMBER(IFERROR(SEARCH('Project Costing'!#REF!,Services!I2350,1),""))</f>
        <v>0</v>
      </c>
      <c r="B2343" s="174" t="str">
        <f>IF(A2343=1,COUNTIF($A$8:A2343,1),"")</f>
        <v/>
      </c>
      <c r="C2343" s="174"/>
      <c r="D2343" s="157">
        <f>IFERROR($C$8:INDEX($C$8:$C$3000,COUNTIF($C$8:$C$3000,"?*")),"")</f>
        <v>0</v>
      </c>
      <c r="E2343" s="174"/>
      <c r="F2343" s="174">
        <f>--ISNUMBER(IFERROR(SEARCH('Project Costing'!#REF!,Services!I2350,1),""))</f>
        <v>0</v>
      </c>
      <c r="G2343" s="174" t="str">
        <f>IF(F2343=1,COUNTIF($F$8:F2343,1),"")</f>
        <v/>
      </c>
      <c r="H2343" s="174"/>
      <c r="I2343" s="157">
        <f>IFERROR($H$8:INDEX($H$8:$H$3000,COUNTIF($H$8:$H$3000,"?*")),"")</f>
        <v>0</v>
      </c>
    </row>
    <row r="2344" spans="1:9" x14ac:dyDescent="0.25">
      <c r="A2344" s="174">
        <f>--ISNUMBER(IFERROR(SEARCH('Project Costing'!#REF!,Services!I2351,1),""))</f>
        <v>0</v>
      </c>
      <c r="B2344" s="174" t="str">
        <f>IF(A2344=1,COUNTIF($A$8:A2344,1),"")</f>
        <v/>
      </c>
      <c r="C2344" s="174"/>
      <c r="D2344" s="157">
        <f>IFERROR($C$8:INDEX($C$8:$C$3000,COUNTIF($C$8:$C$3000,"?*")),"")</f>
        <v>0</v>
      </c>
      <c r="E2344" s="174"/>
      <c r="F2344" s="174">
        <f>--ISNUMBER(IFERROR(SEARCH('Project Costing'!#REF!,Services!I2351,1),""))</f>
        <v>0</v>
      </c>
      <c r="G2344" s="174" t="str">
        <f>IF(F2344=1,COUNTIF($F$8:F2344,1),"")</f>
        <v/>
      </c>
      <c r="H2344" s="174"/>
      <c r="I2344" s="157">
        <f>IFERROR($H$8:INDEX($H$8:$H$3000,COUNTIF($H$8:$H$3000,"?*")),"")</f>
        <v>0</v>
      </c>
    </row>
    <row r="2345" spans="1:9" x14ac:dyDescent="0.25">
      <c r="A2345" s="174">
        <f>--ISNUMBER(IFERROR(SEARCH('Project Costing'!#REF!,Services!I2352,1),""))</f>
        <v>0</v>
      </c>
      <c r="B2345" s="174" t="str">
        <f>IF(A2345=1,COUNTIF($A$8:A2345,1),"")</f>
        <v/>
      </c>
      <c r="C2345" s="174"/>
      <c r="D2345" s="157">
        <f>IFERROR($C$8:INDEX($C$8:$C$3000,COUNTIF($C$8:$C$3000,"?*")),"")</f>
        <v>0</v>
      </c>
      <c r="E2345" s="174"/>
      <c r="F2345" s="174">
        <f>--ISNUMBER(IFERROR(SEARCH('Project Costing'!#REF!,Services!I2352,1),""))</f>
        <v>0</v>
      </c>
      <c r="G2345" s="174" t="str">
        <f>IF(F2345=1,COUNTIF($F$8:F2345,1),"")</f>
        <v/>
      </c>
      <c r="H2345" s="174"/>
      <c r="I2345" s="157">
        <f>IFERROR($H$8:INDEX($H$8:$H$3000,COUNTIF($H$8:$H$3000,"?*")),"")</f>
        <v>0</v>
      </c>
    </row>
    <row r="2346" spans="1:9" x14ac:dyDescent="0.25">
      <c r="A2346" s="174">
        <f>--ISNUMBER(IFERROR(SEARCH('Project Costing'!#REF!,Services!I2353,1),""))</f>
        <v>0</v>
      </c>
      <c r="B2346" s="174" t="str">
        <f>IF(A2346=1,COUNTIF($A$8:A2346,1),"")</f>
        <v/>
      </c>
      <c r="C2346" s="174"/>
      <c r="D2346" s="157">
        <f>IFERROR($C$8:INDEX($C$8:$C$3000,COUNTIF($C$8:$C$3000,"?*")),"")</f>
        <v>0</v>
      </c>
      <c r="E2346" s="174"/>
      <c r="F2346" s="174">
        <f>--ISNUMBER(IFERROR(SEARCH('Project Costing'!#REF!,Services!I2353,1),""))</f>
        <v>0</v>
      </c>
      <c r="G2346" s="174" t="str">
        <f>IF(F2346=1,COUNTIF($F$8:F2346,1),"")</f>
        <v/>
      </c>
      <c r="H2346" s="174"/>
      <c r="I2346" s="157">
        <f>IFERROR($H$8:INDEX($H$8:$H$3000,COUNTIF($H$8:$H$3000,"?*")),"")</f>
        <v>0</v>
      </c>
    </row>
    <row r="2347" spans="1:9" x14ac:dyDescent="0.25">
      <c r="A2347" s="174">
        <f>--ISNUMBER(IFERROR(SEARCH('Project Costing'!#REF!,Services!I2354,1),""))</f>
        <v>0</v>
      </c>
      <c r="B2347" s="174" t="str">
        <f>IF(A2347=1,COUNTIF($A$8:A2347,1),"")</f>
        <v/>
      </c>
      <c r="C2347" s="174"/>
      <c r="D2347" s="157">
        <f>IFERROR($C$8:INDEX($C$8:$C$3000,COUNTIF($C$8:$C$3000,"?*")),"")</f>
        <v>0</v>
      </c>
      <c r="E2347" s="174"/>
      <c r="F2347" s="174">
        <f>--ISNUMBER(IFERROR(SEARCH('Project Costing'!#REF!,Services!I2354,1),""))</f>
        <v>0</v>
      </c>
      <c r="G2347" s="174" t="str">
        <f>IF(F2347=1,COUNTIF($F$8:F2347,1),"")</f>
        <v/>
      </c>
      <c r="H2347" s="174"/>
      <c r="I2347" s="157">
        <f>IFERROR($H$8:INDEX($H$8:$H$3000,COUNTIF($H$8:$H$3000,"?*")),"")</f>
        <v>0</v>
      </c>
    </row>
    <row r="2348" spans="1:9" x14ac:dyDescent="0.25">
      <c r="A2348" s="174">
        <f>--ISNUMBER(IFERROR(SEARCH('Project Costing'!#REF!,Services!I2355,1),""))</f>
        <v>0</v>
      </c>
      <c r="B2348" s="174" t="str">
        <f>IF(A2348=1,COUNTIF($A$8:A2348,1),"")</f>
        <v/>
      </c>
      <c r="C2348" s="174"/>
      <c r="D2348" s="157">
        <f>IFERROR($C$8:INDEX($C$8:$C$3000,COUNTIF($C$8:$C$3000,"?*")),"")</f>
        <v>0</v>
      </c>
      <c r="E2348" s="174"/>
      <c r="F2348" s="174">
        <f>--ISNUMBER(IFERROR(SEARCH('Project Costing'!#REF!,Services!I2355,1),""))</f>
        <v>0</v>
      </c>
      <c r="G2348" s="174" t="str">
        <f>IF(F2348=1,COUNTIF($F$8:F2348,1),"")</f>
        <v/>
      </c>
      <c r="H2348" s="174"/>
      <c r="I2348" s="157">
        <f>IFERROR($H$8:INDEX($H$8:$H$3000,COUNTIF($H$8:$H$3000,"?*")),"")</f>
        <v>0</v>
      </c>
    </row>
    <row r="2349" spans="1:9" x14ac:dyDescent="0.25">
      <c r="A2349" s="174">
        <f>--ISNUMBER(IFERROR(SEARCH('Project Costing'!#REF!,Services!I2356,1),""))</f>
        <v>0</v>
      </c>
      <c r="B2349" s="174" t="str">
        <f>IF(A2349=1,COUNTIF($A$8:A2349,1),"")</f>
        <v/>
      </c>
      <c r="C2349" s="174"/>
      <c r="D2349" s="157">
        <f>IFERROR($C$8:INDEX($C$8:$C$3000,COUNTIF($C$8:$C$3000,"?*")),"")</f>
        <v>0</v>
      </c>
      <c r="E2349" s="174"/>
      <c r="F2349" s="174">
        <f>--ISNUMBER(IFERROR(SEARCH('Project Costing'!#REF!,Services!I2356,1),""))</f>
        <v>0</v>
      </c>
      <c r="G2349" s="174" t="str">
        <f>IF(F2349=1,COUNTIF($F$8:F2349,1),"")</f>
        <v/>
      </c>
      <c r="H2349" s="174"/>
      <c r="I2349" s="157">
        <f>IFERROR($H$8:INDEX($H$8:$H$3000,COUNTIF($H$8:$H$3000,"?*")),"")</f>
        <v>0</v>
      </c>
    </row>
    <row r="2350" spans="1:9" x14ac:dyDescent="0.25">
      <c r="A2350" s="174">
        <f>--ISNUMBER(IFERROR(SEARCH('Project Costing'!#REF!,Services!I2357,1),""))</f>
        <v>0</v>
      </c>
      <c r="B2350" s="174" t="str">
        <f>IF(A2350=1,COUNTIF($A$8:A2350,1),"")</f>
        <v/>
      </c>
      <c r="C2350" s="174"/>
      <c r="D2350" s="157">
        <f>IFERROR($C$8:INDEX($C$8:$C$3000,COUNTIF($C$8:$C$3000,"?*")),"")</f>
        <v>0</v>
      </c>
      <c r="E2350" s="174"/>
      <c r="F2350" s="174">
        <f>--ISNUMBER(IFERROR(SEARCH('Project Costing'!#REF!,Services!I2357,1),""))</f>
        <v>0</v>
      </c>
      <c r="G2350" s="174" t="str">
        <f>IF(F2350=1,COUNTIF($F$8:F2350,1),"")</f>
        <v/>
      </c>
      <c r="H2350" s="174"/>
      <c r="I2350" s="157">
        <f>IFERROR($H$8:INDEX($H$8:$H$3000,COUNTIF($H$8:$H$3000,"?*")),"")</f>
        <v>0</v>
      </c>
    </row>
    <row r="2351" spans="1:9" x14ac:dyDescent="0.25">
      <c r="A2351" s="174">
        <f>--ISNUMBER(IFERROR(SEARCH('Project Costing'!#REF!,Services!I2358,1),""))</f>
        <v>0</v>
      </c>
      <c r="B2351" s="174" t="str">
        <f>IF(A2351=1,COUNTIF($A$8:A2351,1),"")</f>
        <v/>
      </c>
      <c r="C2351" s="174"/>
      <c r="D2351" s="157">
        <f>IFERROR($C$8:INDEX($C$8:$C$3000,COUNTIF($C$8:$C$3000,"?*")),"")</f>
        <v>0</v>
      </c>
      <c r="E2351" s="174"/>
      <c r="F2351" s="174">
        <f>--ISNUMBER(IFERROR(SEARCH('Project Costing'!#REF!,Services!I2358,1),""))</f>
        <v>0</v>
      </c>
      <c r="G2351" s="174" t="str">
        <f>IF(F2351=1,COUNTIF($F$8:F2351,1),"")</f>
        <v/>
      </c>
      <c r="H2351" s="174"/>
      <c r="I2351" s="157">
        <f>IFERROR($H$8:INDEX($H$8:$H$3000,COUNTIF($H$8:$H$3000,"?*")),"")</f>
        <v>0</v>
      </c>
    </row>
    <row r="2352" spans="1:9" x14ac:dyDescent="0.25">
      <c r="A2352" s="174">
        <f>--ISNUMBER(IFERROR(SEARCH('Project Costing'!#REF!,Services!I2359,1),""))</f>
        <v>0</v>
      </c>
      <c r="B2352" s="174" t="str">
        <f>IF(A2352=1,COUNTIF($A$8:A2352,1),"")</f>
        <v/>
      </c>
      <c r="C2352" s="174"/>
      <c r="D2352" s="157">
        <f>IFERROR($C$8:INDEX($C$8:$C$3000,COUNTIF($C$8:$C$3000,"?*")),"")</f>
        <v>0</v>
      </c>
      <c r="E2352" s="174"/>
      <c r="F2352" s="174">
        <f>--ISNUMBER(IFERROR(SEARCH('Project Costing'!#REF!,Services!I2359,1),""))</f>
        <v>0</v>
      </c>
      <c r="G2352" s="174" t="str">
        <f>IF(F2352=1,COUNTIF($F$8:F2352,1),"")</f>
        <v/>
      </c>
      <c r="H2352" s="174"/>
      <c r="I2352" s="157">
        <f>IFERROR($H$8:INDEX($H$8:$H$3000,COUNTIF($H$8:$H$3000,"?*")),"")</f>
        <v>0</v>
      </c>
    </row>
    <row r="2353" spans="1:9" x14ac:dyDescent="0.25">
      <c r="A2353" s="174">
        <f>--ISNUMBER(IFERROR(SEARCH('Project Costing'!#REF!,Services!I2360,1),""))</f>
        <v>0</v>
      </c>
      <c r="B2353" s="174" t="str">
        <f>IF(A2353=1,COUNTIF($A$8:A2353,1),"")</f>
        <v/>
      </c>
      <c r="C2353" s="174"/>
      <c r="D2353" s="157">
        <f>IFERROR($C$8:INDEX($C$8:$C$3000,COUNTIF($C$8:$C$3000,"?*")),"")</f>
        <v>0</v>
      </c>
      <c r="E2353" s="174"/>
      <c r="F2353" s="174">
        <f>--ISNUMBER(IFERROR(SEARCH('Project Costing'!#REF!,Services!I2360,1),""))</f>
        <v>0</v>
      </c>
      <c r="G2353" s="174" t="str">
        <f>IF(F2353=1,COUNTIF($F$8:F2353,1),"")</f>
        <v/>
      </c>
      <c r="H2353" s="174"/>
      <c r="I2353" s="157">
        <f>IFERROR($H$8:INDEX($H$8:$H$3000,COUNTIF($H$8:$H$3000,"?*")),"")</f>
        <v>0</v>
      </c>
    </row>
    <row r="2354" spans="1:9" x14ac:dyDescent="0.25">
      <c r="A2354" s="174">
        <f>--ISNUMBER(IFERROR(SEARCH('Project Costing'!#REF!,Services!I2361,1),""))</f>
        <v>0</v>
      </c>
      <c r="B2354" s="174" t="str">
        <f>IF(A2354=1,COUNTIF($A$8:A2354,1),"")</f>
        <v/>
      </c>
      <c r="C2354" s="174"/>
      <c r="D2354" s="157">
        <f>IFERROR($C$8:INDEX($C$8:$C$3000,COUNTIF($C$8:$C$3000,"?*")),"")</f>
        <v>0</v>
      </c>
      <c r="E2354" s="174"/>
      <c r="F2354" s="174">
        <f>--ISNUMBER(IFERROR(SEARCH('Project Costing'!#REF!,Services!I2361,1),""))</f>
        <v>0</v>
      </c>
      <c r="G2354" s="174" t="str">
        <f>IF(F2354=1,COUNTIF($F$8:F2354,1),"")</f>
        <v/>
      </c>
      <c r="H2354" s="174"/>
      <c r="I2354" s="157">
        <f>IFERROR($H$8:INDEX($H$8:$H$3000,COUNTIF($H$8:$H$3000,"?*")),"")</f>
        <v>0</v>
      </c>
    </row>
    <row r="2355" spans="1:9" x14ac:dyDescent="0.25">
      <c r="A2355" s="174">
        <f>--ISNUMBER(IFERROR(SEARCH('Project Costing'!#REF!,Services!I2362,1),""))</f>
        <v>0</v>
      </c>
      <c r="B2355" s="174" t="str">
        <f>IF(A2355=1,COUNTIF($A$8:A2355,1),"")</f>
        <v/>
      </c>
      <c r="C2355" s="174"/>
      <c r="D2355" s="157">
        <f>IFERROR($C$8:INDEX($C$8:$C$3000,COUNTIF($C$8:$C$3000,"?*")),"")</f>
        <v>0</v>
      </c>
      <c r="E2355" s="174"/>
      <c r="F2355" s="174">
        <f>--ISNUMBER(IFERROR(SEARCH('Project Costing'!#REF!,Services!I2362,1),""))</f>
        <v>0</v>
      </c>
      <c r="G2355" s="174" t="str">
        <f>IF(F2355=1,COUNTIF($F$8:F2355,1),"")</f>
        <v/>
      </c>
      <c r="H2355" s="174"/>
      <c r="I2355" s="157">
        <f>IFERROR($H$8:INDEX($H$8:$H$3000,COUNTIF($H$8:$H$3000,"?*")),"")</f>
        <v>0</v>
      </c>
    </row>
    <row r="2356" spans="1:9" x14ac:dyDescent="0.25">
      <c r="A2356" s="174">
        <f>--ISNUMBER(IFERROR(SEARCH('Project Costing'!#REF!,Services!I2363,1),""))</f>
        <v>0</v>
      </c>
      <c r="B2356" s="174" t="str">
        <f>IF(A2356=1,COUNTIF($A$8:A2356,1),"")</f>
        <v/>
      </c>
      <c r="C2356" s="174"/>
      <c r="D2356" s="157">
        <f>IFERROR($C$8:INDEX($C$8:$C$3000,COUNTIF($C$8:$C$3000,"?*")),"")</f>
        <v>0</v>
      </c>
      <c r="E2356" s="174"/>
      <c r="F2356" s="174">
        <f>--ISNUMBER(IFERROR(SEARCH('Project Costing'!#REF!,Services!I2363,1),""))</f>
        <v>0</v>
      </c>
      <c r="G2356" s="174" t="str">
        <f>IF(F2356=1,COUNTIF($F$8:F2356,1),"")</f>
        <v/>
      </c>
      <c r="H2356" s="174"/>
      <c r="I2356" s="157">
        <f>IFERROR($H$8:INDEX($H$8:$H$3000,COUNTIF($H$8:$H$3000,"?*")),"")</f>
        <v>0</v>
      </c>
    </row>
    <row r="2357" spans="1:9" x14ac:dyDescent="0.25">
      <c r="A2357" s="174">
        <f>--ISNUMBER(IFERROR(SEARCH('Project Costing'!#REF!,Services!I2364,1),""))</f>
        <v>0</v>
      </c>
      <c r="B2357" s="174" t="str">
        <f>IF(A2357=1,COUNTIF($A$8:A2357,1),"")</f>
        <v/>
      </c>
      <c r="C2357" s="174"/>
      <c r="D2357" s="157">
        <f>IFERROR($C$8:INDEX($C$8:$C$3000,COUNTIF($C$8:$C$3000,"?*")),"")</f>
        <v>0</v>
      </c>
      <c r="E2357" s="174"/>
      <c r="F2357" s="174">
        <f>--ISNUMBER(IFERROR(SEARCH('Project Costing'!#REF!,Services!I2364,1),""))</f>
        <v>0</v>
      </c>
      <c r="G2357" s="174" t="str">
        <f>IF(F2357=1,COUNTIF($F$8:F2357,1),"")</f>
        <v/>
      </c>
      <c r="H2357" s="174"/>
      <c r="I2357" s="157">
        <f>IFERROR($H$8:INDEX($H$8:$H$3000,COUNTIF($H$8:$H$3000,"?*")),"")</f>
        <v>0</v>
      </c>
    </row>
    <row r="2358" spans="1:9" x14ac:dyDescent="0.25">
      <c r="A2358" s="174">
        <f>--ISNUMBER(IFERROR(SEARCH('Project Costing'!#REF!,Services!I2365,1),""))</f>
        <v>0</v>
      </c>
      <c r="B2358" s="174" t="str">
        <f>IF(A2358=1,COUNTIF($A$8:A2358,1),"")</f>
        <v/>
      </c>
      <c r="C2358" s="174"/>
      <c r="D2358" s="157">
        <f>IFERROR($C$8:INDEX($C$8:$C$3000,COUNTIF($C$8:$C$3000,"?*")),"")</f>
        <v>0</v>
      </c>
      <c r="E2358" s="174"/>
      <c r="F2358" s="174">
        <f>--ISNUMBER(IFERROR(SEARCH('Project Costing'!#REF!,Services!I2365,1),""))</f>
        <v>0</v>
      </c>
      <c r="G2358" s="174" t="str">
        <f>IF(F2358=1,COUNTIF($F$8:F2358,1),"")</f>
        <v/>
      </c>
      <c r="H2358" s="174"/>
      <c r="I2358" s="157">
        <f>IFERROR($H$8:INDEX($H$8:$H$3000,COUNTIF($H$8:$H$3000,"?*")),"")</f>
        <v>0</v>
      </c>
    </row>
    <row r="2359" spans="1:9" x14ac:dyDescent="0.25">
      <c r="A2359" s="174">
        <f>--ISNUMBER(IFERROR(SEARCH('Project Costing'!#REF!,Services!I2366,1),""))</f>
        <v>0</v>
      </c>
      <c r="B2359" s="174" t="str">
        <f>IF(A2359=1,COUNTIF($A$8:A2359,1),"")</f>
        <v/>
      </c>
      <c r="C2359" s="174"/>
      <c r="D2359" s="157">
        <f>IFERROR($C$8:INDEX($C$8:$C$3000,COUNTIF($C$8:$C$3000,"?*")),"")</f>
        <v>0</v>
      </c>
      <c r="E2359" s="174"/>
      <c r="F2359" s="174">
        <f>--ISNUMBER(IFERROR(SEARCH('Project Costing'!#REF!,Services!I2366,1),""))</f>
        <v>0</v>
      </c>
      <c r="G2359" s="174" t="str">
        <f>IF(F2359=1,COUNTIF($F$8:F2359,1),"")</f>
        <v/>
      </c>
      <c r="H2359" s="174"/>
      <c r="I2359" s="157">
        <f>IFERROR($H$8:INDEX($H$8:$H$3000,COUNTIF($H$8:$H$3000,"?*")),"")</f>
        <v>0</v>
      </c>
    </row>
    <row r="2360" spans="1:9" x14ac:dyDescent="0.25">
      <c r="A2360" s="174">
        <f>--ISNUMBER(IFERROR(SEARCH('Project Costing'!#REF!,Services!I2367,1),""))</f>
        <v>0</v>
      </c>
      <c r="B2360" s="174" t="str">
        <f>IF(A2360=1,COUNTIF($A$8:A2360,1),"")</f>
        <v/>
      </c>
      <c r="C2360" s="174"/>
      <c r="D2360" s="157">
        <f>IFERROR($C$8:INDEX($C$8:$C$3000,COUNTIF($C$8:$C$3000,"?*")),"")</f>
        <v>0</v>
      </c>
      <c r="E2360" s="174"/>
      <c r="F2360" s="174">
        <f>--ISNUMBER(IFERROR(SEARCH('Project Costing'!#REF!,Services!I2367,1),""))</f>
        <v>0</v>
      </c>
      <c r="G2360" s="174" t="str">
        <f>IF(F2360=1,COUNTIF($F$8:F2360,1),"")</f>
        <v/>
      </c>
      <c r="H2360" s="174"/>
      <c r="I2360" s="157">
        <f>IFERROR($H$8:INDEX($H$8:$H$3000,COUNTIF($H$8:$H$3000,"?*")),"")</f>
        <v>0</v>
      </c>
    </row>
    <row r="2361" spans="1:9" x14ac:dyDescent="0.25">
      <c r="A2361" s="174">
        <f>--ISNUMBER(IFERROR(SEARCH('Project Costing'!#REF!,Services!I2368,1),""))</f>
        <v>0</v>
      </c>
      <c r="B2361" s="174" t="str">
        <f>IF(A2361=1,COUNTIF($A$8:A2361,1),"")</f>
        <v/>
      </c>
      <c r="C2361" s="174"/>
      <c r="D2361" s="157">
        <f>IFERROR($C$8:INDEX($C$8:$C$3000,COUNTIF($C$8:$C$3000,"?*")),"")</f>
        <v>0</v>
      </c>
      <c r="E2361" s="174"/>
      <c r="F2361" s="174">
        <f>--ISNUMBER(IFERROR(SEARCH('Project Costing'!#REF!,Services!I2368,1),""))</f>
        <v>0</v>
      </c>
      <c r="G2361" s="174" t="str">
        <f>IF(F2361=1,COUNTIF($F$8:F2361,1),"")</f>
        <v/>
      </c>
      <c r="H2361" s="174"/>
      <c r="I2361" s="157">
        <f>IFERROR($H$8:INDEX($H$8:$H$3000,COUNTIF($H$8:$H$3000,"?*")),"")</f>
        <v>0</v>
      </c>
    </row>
    <row r="2362" spans="1:9" x14ac:dyDescent="0.25">
      <c r="A2362" s="174">
        <f>--ISNUMBER(IFERROR(SEARCH('Project Costing'!#REF!,Services!I2369,1),""))</f>
        <v>0</v>
      </c>
      <c r="B2362" s="174" t="str">
        <f>IF(A2362=1,COUNTIF($A$8:A2362,1),"")</f>
        <v/>
      </c>
      <c r="C2362" s="174"/>
      <c r="D2362" s="157">
        <f>IFERROR($C$8:INDEX($C$8:$C$3000,COUNTIF($C$8:$C$3000,"?*")),"")</f>
        <v>0</v>
      </c>
      <c r="E2362" s="174"/>
      <c r="F2362" s="174">
        <f>--ISNUMBER(IFERROR(SEARCH('Project Costing'!#REF!,Services!I2369,1),""))</f>
        <v>0</v>
      </c>
      <c r="G2362" s="174" t="str">
        <f>IF(F2362=1,COUNTIF($F$8:F2362,1),"")</f>
        <v/>
      </c>
      <c r="H2362" s="174"/>
      <c r="I2362" s="157">
        <f>IFERROR($H$8:INDEX($H$8:$H$3000,COUNTIF($H$8:$H$3000,"?*")),"")</f>
        <v>0</v>
      </c>
    </row>
    <row r="2363" spans="1:9" x14ac:dyDescent="0.25">
      <c r="A2363" s="174">
        <f>--ISNUMBER(IFERROR(SEARCH('Project Costing'!#REF!,Services!I2370,1),""))</f>
        <v>0</v>
      </c>
      <c r="B2363" s="174" t="str">
        <f>IF(A2363=1,COUNTIF($A$8:A2363,1),"")</f>
        <v/>
      </c>
      <c r="C2363" s="174"/>
      <c r="D2363" s="157">
        <f>IFERROR($C$8:INDEX($C$8:$C$3000,COUNTIF($C$8:$C$3000,"?*")),"")</f>
        <v>0</v>
      </c>
      <c r="E2363" s="174"/>
      <c r="F2363" s="174">
        <f>--ISNUMBER(IFERROR(SEARCH('Project Costing'!#REF!,Services!I2370,1),""))</f>
        <v>0</v>
      </c>
      <c r="G2363" s="174" t="str">
        <f>IF(F2363=1,COUNTIF($F$8:F2363,1),"")</f>
        <v/>
      </c>
      <c r="H2363" s="174"/>
      <c r="I2363" s="157">
        <f>IFERROR($H$8:INDEX($H$8:$H$3000,COUNTIF($H$8:$H$3000,"?*")),"")</f>
        <v>0</v>
      </c>
    </row>
    <row r="2364" spans="1:9" x14ac:dyDescent="0.25">
      <c r="A2364" s="174">
        <f>--ISNUMBER(IFERROR(SEARCH('Project Costing'!#REF!,Services!I2371,1),""))</f>
        <v>0</v>
      </c>
      <c r="B2364" s="174" t="str">
        <f>IF(A2364=1,COUNTIF($A$8:A2364,1),"")</f>
        <v/>
      </c>
      <c r="C2364" s="174"/>
      <c r="D2364" s="157">
        <f>IFERROR($C$8:INDEX($C$8:$C$3000,COUNTIF($C$8:$C$3000,"?*")),"")</f>
        <v>0</v>
      </c>
      <c r="E2364" s="174"/>
      <c r="F2364" s="174">
        <f>--ISNUMBER(IFERROR(SEARCH('Project Costing'!#REF!,Services!I2371,1),""))</f>
        <v>0</v>
      </c>
      <c r="G2364" s="174" t="str">
        <f>IF(F2364=1,COUNTIF($F$8:F2364,1),"")</f>
        <v/>
      </c>
      <c r="H2364" s="174"/>
      <c r="I2364" s="157">
        <f>IFERROR($H$8:INDEX($H$8:$H$3000,COUNTIF($H$8:$H$3000,"?*")),"")</f>
        <v>0</v>
      </c>
    </row>
    <row r="2365" spans="1:9" x14ac:dyDescent="0.25">
      <c r="A2365" s="174">
        <f>--ISNUMBER(IFERROR(SEARCH('Project Costing'!#REF!,Services!I2372,1),""))</f>
        <v>0</v>
      </c>
      <c r="B2365" s="174" t="str">
        <f>IF(A2365=1,COUNTIF($A$8:A2365,1),"")</f>
        <v/>
      </c>
      <c r="C2365" s="174"/>
      <c r="D2365" s="157">
        <f>IFERROR($C$8:INDEX($C$8:$C$3000,COUNTIF($C$8:$C$3000,"?*")),"")</f>
        <v>0</v>
      </c>
      <c r="E2365" s="174"/>
      <c r="F2365" s="174">
        <f>--ISNUMBER(IFERROR(SEARCH('Project Costing'!#REF!,Services!I2372,1),""))</f>
        <v>0</v>
      </c>
      <c r="G2365" s="174" t="str">
        <f>IF(F2365=1,COUNTIF($F$8:F2365,1),"")</f>
        <v/>
      </c>
      <c r="H2365" s="174"/>
      <c r="I2365" s="157">
        <f>IFERROR($H$8:INDEX($H$8:$H$3000,COUNTIF($H$8:$H$3000,"?*")),"")</f>
        <v>0</v>
      </c>
    </row>
    <row r="2366" spans="1:9" x14ac:dyDescent="0.25">
      <c r="A2366" s="174">
        <f>--ISNUMBER(IFERROR(SEARCH('Project Costing'!#REF!,Services!I2373,1),""))</f>
        <v>0</v>
      </c>
      <c r="B2366" s="174" t="str">
        <f>IF(A2366=1,COUNTIF($A$8:A2366,1),"")</f>
        <v/>
      </c>
      <c r="C2366" s="174"/>
      <c r="D2366" s="157">
        <f>IFERROR($C$8:INDEX($C$8:$C$3000,COUNTIF($C$8:$C$3000,"?*")),"")</f>
        <v>0</v>
      </c>
      <c r="E2366" s="174"/>
      <c r="F2366" s="174">
        <f>--ISNUMBER(IFERROR(SEARCH('Project Costing'!#REF!,Services!I2373,1),""))</f>
        <v>0</v>
      </c>
      <c r="G2366" s="174" t="str">
        <f>IF(F2366=1,COUNTIF($F$8:F2366,1),"")</f>
        <v/>
      </c>
      <c r="H2366" s="174"/>
      <c r="I2366" s="157">
        <f>IFERROR($H$8:INDEX($H$8:$H$3000,COUNTIF($H$8:$H$3000,"?*")),"")</f>
        <v>0</v>
      </c>
    </row>
    <row r="2367" spans="1:9" x14ac:dyDescent="0.25">
      <c r="A2367" s="174">
        <f>--ISNUMBER(IFERROR(SEARCH('Project Costing'!#REF!,Services!I2374,1),""))</f>
        <v>0</v>
      </c>
      <c r="B2367" s="174" t="str">
        <f>IF(A2367=1,COUNTIF($A$8:A2367,1),"")</f>
        <v/>
      </c>
      <c r="C2367" s="174"/>
      <c r="D2367" s="157">
        <f>IFERROR($C$8:INDEX($C$8:$C$3000,COUNTIF($C$8:$C$3000,"?*")),"")</f>
        <v>0</v>
      </c>
      <c r="E2367" s="174"/>
      <c r="F2367" s="174">
        <f>--ISNUMBER(IFERROR(SEARCH('Project Costing'!#REF!,Services!I2374,1),""))</f>
        <v>0</v>
      </c>
      <c r="G2367" s="174" t="str">
        <f>IF(F2367=1,COUNTIF($F$8:F2367,1),"")</f>
        <v/>
      </c>
      <c r="H2367" s="174"/>
      <c r="I2367" s="157">
        <f>IFERROR($H$8:INDEX($H$8:$H$3000,COUNTIF($H$8:$H$3000,"?*")),"")</f>
        <v>0</v>
      </c>
    </row>
    <row r="2368" spans="1:9" x14ac:dyDescent="0.25">
      <c r="A2368" s="174">
        <f>--ISNUMBER(IFERROR(SEARCH('Project Costing'!#REF!,Services!I2375,1),""))</f>
        <v>0</v>
      </c>
      <c r="B2368" s="174" t="str">
        <f>IF(A2368=1,COUNTIF($A$8:A2368,1),"")</f>
        <v/>
      </c>
      <c r="C2368" s="174"/>
      <c r="D2368" s="157">
        <f>IFERROR($C$8:INDEX($C$8:$C$3000,COUNTIF($C$8:$C$3000,"?*")),"")</f>
        <v>0</v>
      </c>
      <c r="E2368" s="174"/>
      <c r="F2368" s="174">
        <f>--ISNUMBER(IFERROR(SEARCH('Project Costing'!#REF!,Services!I2375,1),""))</f>
        <v>0</v>
      </c>
      <c r="G2368" s="174" t="str">
        <f>IF(F2368=1,COUNTIF($F$8:F2368,1),"")</f>
        <v/>
      </c>
      <c r="H2368" s="174"/>
      <c r="I2368" s="157">
        <f>IFERROR($H$8:INDEX($H$8:$H$3000,COUNTIF($H$8:$H$3000,"?*")),"")</f>
        <v>0</v>
      </c>
    </row>
    <row r="2369" spans="1:9" x14ac:dyDescent="0.25">
      <c r="A2369" s="174">
        <f>--ISNUMBER(IFERROR(SEARCH('Project Costing'!#REF!,Services!I2376,1),""))</f>
        <v>0</v>
      </c>
      <c r="B2369" s="174" t="str">
        <f>IF(A2369=1,COUNTIF($A$8:A2369,1),"")</f>
        <v/>
      </c>
      <c r="C2369" s="174"/>
      <c r="D2369" s="157">
        <f>IFERROR($C$8:INDEX($C$8:$C$3000,COUNTIF($C$8:$C$3000,"?*")),"")</f>
        <v>0</v>
      </c>
      <c r="E2369" s="174"/>
      <c r="F2369" s="174">
        <f>--ISNUMBER(IFERROR(SEARCH('Project Costing'!#REF!,Services!I2376,1),""))</f>
        <v>0</v>
      </c>
      <c r="G2369" s="174" t="str">
        <f>IF(F2369=1,COUNTIF($F$8:F2369,1),"")</f>
        <v/>
      </c>
      <c r="H2369" s="174"/>
      <c r="I2369" s="157">
        <f>IFERROR($H$8:INDEX($H$8:$H$3000,COUNTIF($H$8:$H$3000,"?*")),"")</f>
        <v>0</v>
      </c>
    </row>
    <row r="2370" spans="1:9" x14ac:dyDescent="0.25">
      <c r="A2370" s="174">
        <f>--ISNUMBER(IFERROR(SEARCH('Project Costing'!#REF!,Services!I2377,1),""))</f>
        <v>0</v>
      </c>
      <c r="B2370" s="174" t="str">
        <f>IF(A2370=1,COUNTIF($A$8:A2370,1),"")</f>
        <v/>
      </c>
      <c r="C2370" s="174"/>
      <c r="D2370" s="157">
        <f>IFERROR($C$8:INDEX($C$8:$C$3000,COUNTIF($C$8:$C$3000,"?*")),"")</f>
        <v>0</v>
      </c>
      <c r="E2370" s="174"/>
      <c r="F2370" s="174">
        <f>--ISNUMBER(IFERROR(SEARCH('Project Costing'!#REF!,Services!I2377,1),""))</f>
        <v>0</v>
      </c>
      <c r="G2370" s="174" t="str">
        <f>IF(F2370=1,COUNTIF($F$8:F2370,1),"")</f>
        <v/>
      </c>
      <c r="H2370" s="174"/>
      <c r="I2370" s="157">
        <f>IFERROR($H$8:INDEX($H$8:$H$3000,COUNTIF($H$8:$H$3000,"?*")),"")</f>
        <v>0</v>
      </c>
    </row>
    <row r="2371" spans="1:9" x14ac:dyDescent="0.25">
      <c r="A2371" s="174">
        <f>--ISNUMBER(IFERROR(SEARCH('Project Costing'!#REF!,Services!I2378,1),""))</f>
        <v>0</v>
      </c>
      <c r="B2371" s="174" t="str">
        <f>IF(A2371=1,COUNTIF($A$8:A2371,1),"")</f>
        <v/>
      </c>
      <c r="C2371" s="174"/>
      <c r="D2371" s="157">
        <f>IFERROR($C$8:INDEX($C$8:$C$3000,COUNTIF($C$8:$C$3000,"?*")),"")</f>
        <v>0</v>
      </c>
      <c r="E2371" s="174"/>
      <c r="F2371" s="174">
        <f>--ISNUMBER(IFERROR(SEARCH('Project Costing'!#REF!,Services!I2378,1),""))</f>
        <v>0</v>
      </c>
      <c r="G2371" s="174" t="str">
        <f>IF(F2371=1,COUNTIF($F$8:F2371,1),"")</f>
        <v/>
      </c>
      <c r="H2371" s="174"/>
      <c r="I2371" s="157">
        <f>IFERROR($H$8:INDEX($H$8:$H$3000,COUNTIF($H$8:$H$3000,"?*")),"")</f>
        <v>0</v>
      </c>
    </row>
    <row r="2372" spans="1:9" x14ac:dyDescent="0.25">
      <c r="A2372" s="174">
        <f>--ISNUMBER(IFERROR(SEARCH('Project Costing'!#REF!,Services!I2379,1),""))</f>
        <v>0</v>
      </c>
      <c r="B2372" s="174" t="str">
        <f>IF(A2372=1,COUNTIF($A$8:A2372,1),"")</f>
        <v/>
      </c>
      <c r="C2372" s="174"/>
      <c r="D2372" s="157">
        <f>IFERROR($C$8:INDEX($C$8:$C$3000,COUNTIF($C$8:$C$3000,"?*")),"")</f>
        <v>0</v>
      </c>
      <c r="E2372" s="174"/>
      <c r="F2372" s="174">
        <f>--ISNUMBER(IFERROR(SEARCH('Project Costing'!#REF!,Services!I2379,1),""))</f>
        <v>0</v>
      </c>
      <c r="G2372" s="174" t="str">
        <f>IF(F2372=1,COUNTIF($F$8:F2372,1),"")</f>
        <v/>
      </c>
      <c r="H2372" s="174"/>
      <c r="I2372" s="157">
        <f>IFERROR($H$8:INDEX($H$8:$H$3000,COUNTIF($H$8:$H$3000,"?*")),"")</f>
        <v>0</v>
      </c>
    </row>
    <row r="2373" spans="1:9" x14ac:dyDescent="0.25">
      <c r="A2373" s="174">
        <f>--ISNUMBER(IFERROR(SEARCH('Project Costing'!#REF!,Services!I2380,1),""))</f>
        <v>0</v>
      </c>
      <c r="B2373" s="174" t="str">
        <f>IF(A2373=1,COUNTIF($A$8:A2373,1),"")</f>
        <v/>
      </c>
      <c r="C2373" s="174"/>
      <c r="D2373" s="157">
        <f>IFERROR($C$8:INDEX($C$8:$C$3000,COUNTIF($C$8:$C$3000,"?*")),"")</f>
        <v>0</v>
      </c>
      <c r="E2373" s="174"/>
      <c r="F2373" s="174">
        <f>--ISNUMBER(IFERROR(SEARCH('Project Costing'!#REF!,Services!I2380,1),""))</f>
        <v>0</v>
      </c>
      <c r="G2373" s="174" t="str">
        <f>IF(F2373=1,COUNTIF($F$8:F2373,1),"")</f>
        <v/>
      </c>
      <c r="H2373" s="174"/>
      <c r="I2373" s="157">
        <f>IFERROR($H$8:INDEX($H$8:$H$3000,COUNTIF($H$8:$H$3000,"?*")),"")</f>
        <v>0</v>
      </c>
    </row>
    <row r="2374" spans="1:9" x14ac:dyDescent="0.25">
      <c r="A2374" s="174">
        <f>--ISNUMBER(IFERROR(SEARCH('Project Costing'!#REF!,Services!I2381,1),""))</f>
        <v>0</v>
      </c>
      <c r="B2374" s="174" t="str">
        <f>IF(A2374=1,COUNTIF($A$8:A2374,1),"")</f>
        <v/>
      </c>
      <c r="C2374" s="174"/>
      <c r="D2374" s="157">
        <f>IFERROR($C$8:INDEX($C$8:$C$3000,COUNTIF($C$8:$C$3000,"?*")),"")</f>
        <v>0</v>
      </c>
      <c r="E2374" s="174"/>
      <c r="F2374" s="174">
        <f>--ISNUMBER(IFERROR(SEARCH('Project Costing'!#REF!,Services!I2381,1),""))</f>
        <v>0</v>
      </c>
      <c r="G2374" s="174" t="str">
        <f>IF(F2374=1,COUNTIF($F$8:F2374,1),"")</f>
        <v/>
      </c>
      <c r="H2374" s="174"/>
      <c r="I2374" s="157">
        <f>IFERROR($H$8:INDEX($H$8:$H$3000,COUNTIF($H$8:$H$3000,"?*")),"")</f>
        <v>0</v>
      </c>
    </row>
    <row r="2375" spans="1:9" x14ac:dyDescent="0.25">
      <c r="A2375" s="174">
        <f>--ISNUMBER(IFERROR(SEARCH('Project Costing'!#REF!,Services!I2382,1),""))</f>
        <v>0</v>
      </c>
      <c r="B2375" s="174" t="str">
        <f>IF(A2375=1,COUNTIF($A$8:A2375,1),"")</f>
        <v/>
      </c>
      <c r="C2375" s="174"/>
      <c r="D2375" s="157">
        <f>IFERROR($C$8:INDEX($C$8:$C$3000,COUNTIF($C$8:$C$3000,"?*")),"")</f>
        <v>0</v>
      </c>
      <c r="E2375" s="174"/>
      <c r="F2375" s="174">
        <f>--ISNUMBER(IFERROR(SEARCH('Project Costing'!#REF!,Services!I2382,1),""))</f>
        <v>0</v>
      </c>
      <c r="G2375" s="174" t="str">
        <f>IF(F2375=1,COUNTIF($F$8:F2375,1),"")</f>
        <v/>
      </c>
      <c r="H2375" s="174"/>
      <c r="I2375" s="157">
        <f>IFERROR($H$8:INDEX($H$8:$H$3000,COUNTIF($H$8:$H$3000,"?*")),"")</f>
        <v>0</v>
      </c>
    </row>
    <row r="2376" spans="1:9" x14ac:dyDescent="0.25">
      <c r="A2376" s="174">
        <f>--ISNUMBER(IFERROR(SEARCH('Project Costing'!#REF!,Services!I2383,1),""))</f>
        <v>0</v>
      </c>
      <c r="B2376" s="174" t="str">
        <f>IF(A2376=1,COUNTIF($A$8:A2376,1),"")</f>
        <v/>
      </c>
      <c r="C2376" s="174"/>
      <c r="D2376" s="157">
        <f>IFERROR($C$8:INDEX($C$8:$C$3000,COUNTIF($C$8:$C$3000,"?*")),"")</f>
        <v>0</v>
      </c>
      <c r="E2376" s="174"/>
      <c r="F2376" s="174">
        <f>--ISNUMBER(IFERROR(SEARCH('Project Costing'!#REF!,Services!I2383,1),""))</f>
        <v>0</v>
      </c>
      <c r="G2376" s="174" t="str">
        <f>IF(F2376=1,COUNTIF($F$8:F2376,1),"")</f>
        <v/>
      </c>
      <c r="H2376" s="174"/>
      <c r="I2376" s="157">
        <f>IFERROR($H$8:INDEX($H$8:$H$3000,COUNTIF($H$8:$H$3000,"?*")),"")</f>
        <v>0</v>
      </c>
    </row>
    <row r="2377" spans="1:9" x14ac:dyDescent="0.25">
      <c r="A2377" s="174">
        <f>--ISNUMBER(IFERROR(SEARCH('Project Costing'!#REF!,Services!I2384,1),""))</f>
        <v>0</v>
      </c>
      <c r="B2377" s="174" t="str">
        <f>IF(A2377=1,COUNTIF($A$8:A2377,1),"")</f>
        <v/>
      </c>
      <c r="C2377" s="174"/>
      <c r="D2377" s="157">
        <f>IFERROR($C$8:INDEX($C$8:$C$3000,COUNTIF($C$8:$C$3000,"?*")),"")</f>
        <v>0</v>
      </c>
      <c r="E2377" s="174"/>
      <c r="F2377" s="174">
        <f>--ISNUMBER(IFERROR(SEARCH('Project Costing'!#REF!,Services!I2384,1),""))</f>
        <v>0</v>
      </c>
      <c r="G2377" s="174" t="str">
        <f>IF(F2377=1,COUNTIF($F$8:F2377,1),"")</f>
        <v/>
      </c>
      <c r="H2377" s="174"/>
      <c r="I2377" s="157">
        <f>IFERROR($H$8:INDEX($H$8:$H$3000,COUNTIF($H$8:$H$3000,"?*")),"")</f>
        <v>0</v>
      </c>
    </row>
    <row r="2378" spans="1:9" x14ac:dyDescent="0.25">
      <c r="A2378" s="174">
        <f>--ISNUMBER(IFERROR(SEARCH('Project Costing'!#REF!,Services!I2385,1),""))</f>
        <v>0</v>
      </c>
      <c r="B2378" s="174" t="str">
        <f>IF(A2378=1,COUNTIF($A$8:A2378,1),"")</f>
        <v/>
      </c>
      <c r="C2378" s="174"/>
      <c r="D2378" s="157">
        <f>IFERROR($C$8:INDEX($C$8:$C$3000,COUNTIF($C$8:$C$3000,"?*")),"")</f>
        <v>0</v>
      </c>
      <c r="E2378" s="174"/>
      <c r="F2378" s="174">
        <f>--ISNUMBER(IFERROR(SEARCH('Project Costing'!#REF!,Services!I2385,1),""))</f>
        <v>0</v>
      </c>
      <c r="G2378" s="174" t="str">
        <f>IF(F2378=1,COUNTIF($F$8:F2378,1),"")</f>
        <v/>
      </c>
      <c r="H2378" s="174"/>
      <c r="I2378" s="157">
        <f>IFERROR($H$8:INDEX($H$8:$H$3000,COUNTIF($H$8:$H$3000,"?*")),"")</f>
        <v>0</v>
      </c>
    </row>
    <row r="2379" spans="1:9" x14ac:dyDescent="0.25">
      <c r="A2379" s="174">
        <f>--ISNUMBER(IFERROR(SEARCH('Project Costing'!#REF!,Services!I2386,1),""))</f>
        <v>0</v>
      </c>
      <c r="B2379" s="174" t="str">
        <f>IF(A2379=1,COUNTIF($A$8:A2379,1),"")</f>
        <v/>
      </c>
      <c r="C2379" s="174"/>
      <c r="D2379" s="157">
        <f>IFERROR($C$8:INDEX($C$8:$C$3000,COUNTIF($C$8:$C$3000,"?*")),"")</f>
        <v>0</v>
      </c>
      <c r="E2379" s="174"/>
      <c r="F2379" s="174">
        <f>--ISNUMBER(IFERROR(SEARCH('Project Costing'!#REF!,Services!I2386,1),""))</f>
        <v>0</v>
      </c>
      <c r="G2379" s="174" t="str">
        <f>IF(F2379=1,COUNTIF($F$8:F2379,1),"")</f>
        <v/>
      </c>
      <c r="H2379" s="174"/>
      <c r="I2379" s="157">
        <f>IFERROR($H$8:INDEX($H$8:$H$3000,COUNTIF($H$8:$H$3000,"?*")),"")</f>
        <v>0</v>
      </c>
    </row>
    <row r="2380" spans="1:9" x14ac:dyDescent="0.25">
      <c r="A2380" s="174">
        <f>--ISNUMBER(IFERROR(SEARCH('Project Costing'!#REF!,Services!I2387,1),""))</f>
        <v>0</v>
      </c>
      <c r="B2380" s="174" t="str">
        <f>IF(A2380=1,COUNTIF($A$8:A2380,1),"")</f>
        <v/>
      </c>
      <c r="C2380" s="174"/>
      <c r="D2380" s="157">
        <f>IFERROR($C$8:INDEX($C$8:$C$3000,COUNTIF($C$8:$C$3000,"?*")),"")</f>
        <v>0</v>
      </c>
      <c r="E2380" s="174"/>
      <c r="F2380" s="174">
        <f>--ISNUMBER(IFERROR(SEARCH('Project Costing'!#REF!,Services!I2387,1),""))</f>
        <v>0</v>
      </c>
      <c r="G2380" s="174" t="str">
        <f>IF(F2380=1,COUNTIF($F$8:F2380,1),"")</f>
        <v/>
      </c>
      <c r="H2380" s="174"/>
      <c r="I2380" s="157">
        <f>IFERROR($H$8:INDEX($H$8:$H$3000,COUNTIF($H$8:$H$3000,"?*")),"")</f>
        <v>0</v>
      </c>
    </row>
    <row r="2381" spans="1:9" x14ac:dyDescent="0.25">
      <c r="A2381" s="174">
        <f>--ISNUMBER(IFERROR(SEARCH('Project Costing'!#REF!,Services!I2388,1),""))</f>
        <v>0</v>
      </c>
      <c r="B2381" s="174" t="str">
        <f>IF(A2381=1,COUNTIF($A$8:A2381,1),"")</f>
        <v/>
      </c>
      <c r="C2381" s="174"/>
      <c r="D2381" s="157">
        <f>IFERROR($C$8:INDEX($C$8:$C$3000,COUNTIF($C$8:$C$3000,"?*")),"")</f>
        <v>0</v>
      </c>
      <c r="E2381" s="174"/>
      <c r="F2381" s="174">
        <f>--ISNUMBER(IFERROR(SEARCH('Project Costing'!#REF!,Services!I2388,1),""))</f>
        <v>0</v>
      </c>
      <c r="G2381" s="174" t="str">
        <f>IF(F2381=1,COUNTIF($F$8:F2381,1),"")</f>
        <v/>
      </c>
      <c r="H2381" s="174"/>
      <c r="I2381" s="157">
        <f>IFERROR($H$8:INDEX($H$8:$H$3000,COUNTIF($H$8:$H$3000,"?*")),"")</f>
        <v>0</v>
      </c>
    </row>
    <row r="2382" spans="1:9" x14ac:dyDescent="0.25">
      <c r="A2382" s="174">
        <f>--ISNUMBER(IFERROR(SEARCH('Project Costing'!#REF!,Services!I2389,1),""))</f>
        <v>0</v>
      </c>
      <c r="B2382" s="174" t="str">
        <f>IF(A2382=1,COUNTIF($A$8:A2382,1),"")</f>
        <v/>
      </c>
      <c r="C2382" s="174"/>
      <c r="D2382" s="157">
        <f>IFERROR($C$8:INDEX($C$8:$C$3000,COUNTIF($C$8:$C$3000,"?*")),"")</f>
        <v>0</v>
      </c>
      <c r="E2382" s="174"/>
      <c r="F2382" s="174">
        <f>--ISNUMBER(IFERROR(SEARCH('Project Costing'!#REF!,Services!I2389,1),""))</f>
        <v>0</v>
      </c>
      <c r="G2382" s="174" t="str">
        <f>IF(F2382=1,COUNTIF($F$8:F2382,1),"")</f>
        <v/>
      </c>
      <c r="H2382" s="174"/>
      <c r="I2382" s="157">
        <f>IFERROR($H$8:INDEX($H$8:$H$3000,COUNTIF($H$8:$H$3000,"?*")),"")</f>
        <v>0</v>
      </c>
    </row>
    <row r="2383" spans="1:9" x14ac:dyDescent="0.25">
      <c r="A2383" s="174">
        <f>--ISNUMBER(IFERROR(SEARCH('Project Costing'!#REF!,Services!I2390,1),""))</f>
        <v>0</v>
      </c>
      <c r="B2383" s="174" t="str">
        <f>IF(A2383=1,COUNTIF($A$8:A2383,1),"")</f>
        <v/>
      </c>
      <c r="C2383" s="174"/>
      <c r="D2383" s="157">
        <f>IFERROR($C$8:INDEX($C$8:$C$3000,COUNTIF($C$8:$C$3000,"?*")),"")</f>
        <v>0</v>
      </c>
      <c r="E2383" s="174"/>
      <c r="F2383" s="174">
        <f>--ISNUMBER(IFERROR(SEARCH('Project Costing'!#REF!,Services!I2390,1),""))</f>
        <v>0</v>
      </c>
      <c r="G2383" s="174" t="str">
        <f>IF(F2383=1,COUNTIF($F$8:F2383,1),"")</f>
        <v/>
      </c>
      <c r="H2383" s="174"/>
      <c r="I2383" s="157">
        <f>IFERROR($H$8:INDEX($H$8:$H$3000,COUNTIF($H$8:$H$3000,"?*")),"")</f>
        <v>0</v>
      </c>
    </row>
    <row r="2384" spans="1:9" x14ac:dyDescent="0.25">
      <c r="A2384" s="174">
        <f>--ISNUMBER(IFERROR(SEARCH('Project Costing'!#REF!,Services!I2391,1),""))</f>
        <v>0</v>
      </c>
      <c r="B2384" s="174" t="str">
        <f>IF(A2384=1,COUNTIF($A$8:A2384,1),"")</f>
        <v/>
      </c>
      <c r="C2384" s="174"/>
      <c r="D2384" s="157">
        <f>IFERROR($C$8:INDEX($C$8:$C$3000,COUNTIF($C$8:$C$3000,"?*")),"")</f>
        <v>0</v>
      </c>
      <c r="E2384" s="174"/>
      <c r="F2384" s="174">
        <f>--ISNUMBER(IFERROR(SEARCH('Project Costing'!#REF!,Services!I2391,1),""))</f>
        <v>0</v>
      </c>
      <c r="G2384" s="174" t="str">
        <f>IF(F2384=1,COUNTIF($F$8:F2384,1),"")</f>
        <v/>
      </c>
      <c r="H2384" s="174"/>
      <c r="I2384" s="157">
        <f>IFERROR($H$8:INDEX($H$8:$H$3000,COUNTIF($H$8:$H$3000,"?*")),"")</f>
        <v>0</v>
      </c>
    </row>
    <row r="2385" spans="1:9" x14ac:dyDescent="0.25">
      <c r="A2385" s="174">
        <f>--ISNUMBER(IFERROR(SEARCH('Project Costing'!#REF!,Services!I2392,1),""))</f>
        <v>0</v>
      </c>
      <c r="B2385" s="174" t="str">
        <f>IF(A2385=1,COUNTIF($A$8:A2385,1),"")</f>
        <v/>
      </c>
      <c r="C2385" s="174"/>
      <c r="D2385" s="157">
        <f>IFERROR($C$8:INDEX($C$8:$C$3000,COUNTIF($C$8:$C$3000,"?*")),"")</f>
        <v>0</v>
      </c>
      <c r="E2385" s="174"/>
      <c r="F2385" s="174">
        <f>--ISNUMBER(IFERROR(SEARCH('Project Costing'!#REF!,Services!I2392,1),""))</f>
        <v>0</v>
      </c>
      <c r="G2385" s="174" t="str">
        <f>IF(F2385=1,COUNTIF($F$8:F2385,1),"")</f>
        <v/>
      </c>
      <c r="H2385" s="174"/>
      <c r="I2385" s="157">
        <f>IFERROR($H$8:INDEX($H$8:$H$3000,COUNTIF($H$8:$H$3000,"?*")),"")</f>
        <v>0</v>
      </c>
    </row>
    <row r="2386" spans="1:9" x14ac:dyDescent="0.25">
      <c r="A2386" s="174">
        <f>--ISNUMBER(IFERROR(SEARCH('Project Costing'!#REF!,Services!I2393,1),""))</f>
        <v>0</v>
      </c>
      <c r="B2386" s="174" t="str">
        <f>IF(A2386=1,COUNTIF($A$8:A2386,1),"")</f>
        <v/>
      </c>
      <c r="C2386" s="174"/>
      <c r="D2386" s="157">
        <f>IFERROR($C$8:INDEX($C$8:$C$3000,COUNTIF($C$8:$C$3000,"?*")),"")</f>
        <v>0</v>
      </c>
      <c r="E2386" s="174"/>
      <c r="F2386" s="174">
        <f>--ISNUMBER(IFERROR(SEARCH('Project Costing'!#REF!,Services!I2393,1),""))</f>
        <v>0</v>
      </c>
      <c r="G2386" s="174" t="str">
        <f>IF(F2386=1,COUNTIF($F$8:F2386,1),"")</f>
        <v/>
      </c>
      <c r="H2386" s="174"/>
      <c r="I2386" s="157">
        <f>IFERROR($H$8:INDEX($H$8:$H$3000,COUNTIF($H$8:$H$3000,"?*")),"")</f>
        <v>0</v>
      </c>
    </row>
    <row r="2387" spans="1:9" x14ac:dyDescent="0.25">
      <c r="A2387" s="174">
        <f>--ISNUMBER(IFERROR(SEARCH('Project Costing'!#REF!,Services!I2394,1),""))</f>
        <v>0</v>
      </c>
      <c r="B2387" s="174" t="str">
        <f>IF(A2387=1,COUNTIF($A$8:A2387,1),"")</f>
        <v/>
      </c>
      <c r="C2387" s="174"/>
      <c r="D2387" s="157">
        <f>IFERROR($C$8:INDEX($C$8:$C$3000,COUNTIF($C$8:$C$3000,"?*")),"")</f>
        <v>0</v>
      </c>
      <c r="E2387" s="174"/>
      <c r="F2387" s="174">
        <f>--ISNUMBER(IFERROR(SEARCH('Project Costing'!#REF!,Services!I2394,1),""))</f>
        <v>0</v>
      </c>
      <c r="G2387" s="174" t="str">
        <f>IF(F2387=1,COUNTIF($F$8:F2387,1),"")</f>
        <v/>
      </c>
      <c r="H2387" s="174"/>
      <c r="I2387" s="157">
        <f>IFERROR($H$8:INDEX($H$8:$H$3000,COUNTIF($H$8:$H$3000,"?*")),"")</f>
        <v>0</v>
      </c>
    </row>
    <row r="2388" spans="1:9" x14ac:dyDescent="0.25">
      <c r="A2388" s="174">
        <f>--ISNUMBER(IFERROR(SEARCH('Project Costing'!#REF!,Services!I2395,1),""))</f>
        <v>0</v>
      </c>
      <c r="B2388" s="174" t="str">
        <f>IF(A2388=1,COUNTIF($A$8:A2388,1),"")</f>
        <v/>
      </c>
      <c r="C2388" s="174"/>
      <c r="D2388" s="157">
        <f>IFERROR($C$8:INDEX($C$8:$C$3000,COUNTIF($C$8:$C$3000,"?*")),"")</f>
        <v>0</v>
      </c>
      <c r="E2388" s="174"/>
      <c r="F2388" s="174">
        <f>--ISNUMBER(IFERROR(SEARCH('Project Costing'!#REF!,Services!I2395,1),""))</f>
        <v>0</v>
      </c>
      <c r="G2388" s="174" t="str">
        <f>IF(F2388=1,COUNTIF($F$8:F2388,1),"")</f>
        <v/>
      </c>
      <c r="H2388" s="174"/>
      <c r="I2388" s="157">
        <f>IFERROR($H$8:INDEX($H$8:$H$3000,COUNTIF($H$8:$H$3000,"?*")),"")</f>
        <v>0</v>
      </c>
    </row>
    <row r="2389" spans="1:9" x14ac:dyDescent="0.25">
      <c r="A2389" s="174">
        <f>--ISNUMBER(IFERROR(SEARCH('Project Costing'!#REF!,Services!I2396,1),""))</f>
        <v>0</v>
      </c>
      <c r="B2389" s="174" t="str">
        <f>IF(A2389=1,COUNTIF($A$8:A2389,1),"")</f>
        <v/>
      </c>
      <c r="C2389" s="174"/>
      <c r="D2389" s="157">
        <f>IFERROR($C$8:INDEX($C$8:$C$3000,COUNTIF($C$8:$C$3000,"?*")),"")</f>
        <v>0</v>
      </c>
      <c r="E2389" s="174"/>
      <c r="F2389" s="174">
        <f>--ISNUMBER(IFERROR(SEARCH('Project Costing'!#REF!,Services!I2396,1),""))</f>
        <v>0</v>
      </c>
      <c r="G2389" s="174" t="str">
        <f>IF(F2389=1,COUNTIF($F$8:F2389,1),"")</f>
        <v/>
      </c>
      <c r="H2389" s="174"/>
      <c r="I2389" s="157">
        <f>IFERROR($H$8:INDEX($H$8:$H$3000,COUNTIF($H$8:$H$3000,"?*")),"")</f>
        <v>0</v>
      </c>
    </row>
    <row r="2390" spans="1:9" x14ac:dyDescent="0.25">
      <c r="A2390" s="174">
        <f>--ISNUMBER(IFERROR(SEARCH('Project Costing'!#REF!,Services!I2397,1),""))</f>
        <v>0</v>
      </c>
      <c r="B2390" s="174" t="str">
        <f>IF(A2390=1,COUNTIF($A$8:A2390,1),"")</f>
        <v/>
      </c>
      <c r="C2390" s="174"/>
      <c r="D2390" s="157">
        <f>IFERROR($C$8:INDEX($C$8:$C$3000,COUNTIF($C$8:$C$3000,"?*")),"")</f>
        <v>0</v>
      </c>
      <c r="E2390" s="174"/>
      <c r="F2390" s="174">
        <f>--ISNUMBER(IFERROR(SEARCH('Project Costing'!#REF!,Services!I2397,1),""))</f>
        <v>0</v>
      </c>
      <c r="G2390" s="174" t="str">
        <f>IF(F2390=1,COUNTIF($F$8:F2390,1),"")</f>
        <v/>
      </c>
      <c r="H2390" s="174"/>
      <c r="I2390" s="157">
        <f>IFERROR($H$8:INDEX($H$8:$H$3000,COUNTIF($H$8:$H$3000,"?*")),"")</f>
        <v>0</v>
      </c>
    </row>
    <row r="2391" spans="1:9" x14ac:dyDescent="0.25">
      <c r="A2391" s="174">
        <f>--ISNUMBER(IFERROR(SEARCH('Project Costing'!#REF!,Services!I2398,1),""))</f>
        <v>0</v>
      </c>
      <c r="B2391" s="174" t="str">
        <f>IF(A2391=1,COUNTIF($A$8:A2391,1),"")</f>
        <v/>
      </c>
      <c r="C2391" s="174"/>
      <c r="D2391" s="157">
        <f>IFERROR($C$8:INDEX($C$8:$C$3000,COUNTIF($C$8:$C$3000,"?*")),"")</f>
        <v>0</v>
      </c>
      <c r="E2391" s="174"/>
      <c r="F2391" s="174">
        <f>--ISNUMBER(IFERROR(SEARCH('Project Costing'!#REF!,Services!I2398,1),""))</f>
        <v>0</v>
      </c>
      <c r="G2391" s="174" t="str">
        <f>IF(F2391=1,COUNTIF($F$8:F2391,1),"")</f>
        <v/>
      </c>
      <c r="H2391" s="174"/>
      <c r="I2391" s="157">
        <f>IFERROR($H$8:INDEX($H$8:$H$3000,COUNTIF($H$8:$H$3000,"?*")),"")</f>
        <v>0</v>
      </c>
    </row>
    <row r="2392" spans="1:9" x14ac:dyDescent="0.25">
      <c r="A2392" s="174">
        <f>--ISNUMBER(IFERROR(SEARCH('Project Costing'!#REF!,Services!I2399,1),""))</f>
        <v>0</v>
      </c>
      <c r="B2392" s="174" t="str">
        <f>IF(A2392=1,COUNTIF($A$8:A2392,1),"")</f>
        <v/>
      </c>
      <c r="C2392" s="174"/>
      <c r="D2392" s="157">
        <f>IFERROR($C$8:INDEX($C$8:$C$3000,COUNTIF($C$8:$C$3000,"?*")),"")</f>
        <v>0</v>
      </c>
      <c r="E2392" s="174"/>
      <c r="F2392" s="174">
        <f>--ISNUMBER(IFERROR(SEARCH('Project Costing'!#REF!,Services!I2399,1),""))</f>
        <v>0</v>
      </c>
      <c r="G2392" s="174" t="str">
        <f>IF(F2392=1,COUNTIF($F$8:F2392,1),"")</f>
        <v/>
      </c>
      <c r="H2392" s="174"/>
      <c r="I2392" s="157">
        <f>IFERROR($H$8:INDEX($H$8:$H$3000,COUNTIF($H$8:$H$3000,"?*")),"")</f>
        <v>0</v>
      </c>
    </row>
    <row r="2393" spans="1:9" x14ac:dyDescent="0.25">
      <c r="A2393" s="174">
        <f>--ISNUMBER(IFERROR(SEARCH('Project Costing'!#REF!,Services!I2400,1),""))</f>
        <v>0</v>
      </c>
      <c r="B2393" s="174" t="str">
        <f>IF(A2393=1,COUNTIF($A$8:A2393,1),"")</f>
        <v/>
      </c>
      <c r="C2393" s="174"/>
      <c r="D2393" s="157">
        <f>IFERROR($C$8:INDEX($C$8:$C$3000,COUNTIF($C$8:$C$3000,"?*")),"")</f>
        <v>0</v>
      </c>
      <c r="E2393" s="174"/>
      <c r="F2393" s="174">
        <f>--ISNUMBER(IFERROR(SEARCH('Project Costing'!#REF!,Services!I2400,1),""))</f>
        <v>0</v>
      </c>
      <c r="G2393" s="174" t="str">
        <f>IF(F2393=1,COUNTIF($F$8:F2393,1),"")</f>
        <v/>
      </c>
      <c r="H2393" s="174"/>
      <c r="I2393" s="157">
        <f>IFERROR($H$8:INDEX($H$8:$H$3000,COUNTIF($H$8:$H$3000,"?*")),"")</f>
        <v>0</v>
      </c>
    </row>
    <row r="2394" spans="1:9" x14ac:dyDescent="0.25">
      <c r="A2394" s="174">
        <f>--ISNUMBER(IFERROR(SEARCH('Project Costing'!#REF!,Services!I2401,1),""))</f>
        <v>0</v>
      </c>
      <c r="B2394" s="174" t="str">
        <f>IF(A2394=1,COUNTIF($A$8:A2394,1),"")</f>
        <v/>
      </c>
      <c r="C2394" s="174"/>
      <c r="D2394" s="157">
        <f>IFERROR($C$8:INDEX($C$8:$C$3000,COUNTIF($C$8:$C$3000,"?*")),"")</f>
        <v>0</v>
      </c>
      <c r="E2394" s="174"/>
      <c r="F2394" s="174">
        <f>--ISNUMBER(IFERROR(SEARCH('Project Costing'!#REF!,Services!I2401,1),""))</f>
        <v>0</v>
      </c>
      <c r="G2394" s="174" t="str">
        <f>IF(F2394=1,COUNTIF($F$8:F2394,1),"")</f>
        <v/>
      </c>
      <c r="H2394" s="174"/>
      <c r="I2394" s="157">
        <f>IFERROR($H$8:INDEX($H$8:$H$3000,COUNTIF($H$8:$H$3000,"?*")),"")</f>
        <v>0</v>
      </c>
    </row>
    <row r="2395" spans="1:9" x14ac:dyDescent="0.25">
      <c r="A2395" s="174">
        <f>--ISNUMBER(IFERROR(SEARCH('Project Costing'!#REF!,Services!I2402,1),""))</f>
        <v>0</v>
      </c>
      <c r="B2395" s="174" t="str">
        <f>IF(A2395=1,COUNTIF($A$8:A2395,1),"")</f>
        <v/>
      </c>
      <c r="C2395" s="174"/>
      <c r="D2395" s="157">
        <f>IFERROR($C$8:INDEX($C$8:$C$3000,COUNTIF($C$8:$C$3000,"?*")),"")</f>
        <v>0</v>
      </c>
      <c r="E2395" s="174"/>
      <c r="F2395" s="174">
        <f>--ISNUMBER(IFERROR(SEARCH('Project Costing'!#REF!,Services!I2402,1),""))</f>
        <v>0</v>
      </c>
      <c r="G2395" s="174" t="str">
        <f>IF(F2395=1,COUNTIF($F$8:F2395,1),"")</f>
        <v/>
      </c>
      <c r="H2395" s="174"/>
      <c r="I2395" s="157">
        <f>IFERROR($H$8:INDEX($H$8:$H$3000,COUNTIF($H$8:$H$3000,"?*")),"")</f>
        <v>0</v>
      </c>
    </row>
    <row r="2396" spans="1:9" x14ac:dyDescent="0.25">
      <c r="A2396" s="174">
        <f>--ISNUMBER(IFERROR(SEARCH('Project Costing'!#REF!,Services!I2403,1),""))</f>
        <v>0</v>
      </c>
      <c r="B2396" s="174" t="str">
        <f>IF(A2396=1,COUNTIF($A$8:A2396,1),"")</f>
        <v/>
      </c>
      <c r="C2396" s="174"/>
      <c r="D2396" s="157">
        <f>IFERROR($C$8:INDEX($C$8:$C$3000,COUNTIF($C$8:$C$3000,"?*")),"")</f>
        <v>0</v>
      </c>
      <c r="E2396" s="174"/>
      <c r="F2396" s="174">
        <f>--ISNUMBER(IFERROR(SEARCH('Project Costing'!#REF!,Services!I2403,1),""))</f>
        <v>0</v>
      </c>
      <c r="G2396" s="174" t="str">
        <f>IF(F2396=1,COUNTIF($F$8:F2396,1),"")</f>
        <v/>
      </c>
      <c r="H2396" s="174"/>
      <c r="I2396" s="157">
        <f>IFERROR($H$8:INDEX($H$8:$H$3000,COUNTIF($H$8:$H$3000,"?*")),"")</f>
        <v>0</v>
      </c>
    </row>
    <row r="2397" spans="1:9" x14ac:dyDescent="0.25">
      <c r="A2397" s="174">
        <f>--ISNUMBER(IFERROR(SEARCH('Project Costing'!#REF!,Services!I2404,1),""))</f>
        <v>0</v>
      </c>
      <c r="B2397" s="174" t="str">
        <f>IF(A2397=1,COUNTIF($A$8:A2397,1),"")</f>
        <v/>
      </c>
      <c r="C2397" s="174"/>
      <c r="D2397" s="157">
        <f>IFERROR($C$8:INDEX($C$8:$C$3000,COUNTIF($C$8:$C$3000,"?*")),"")</f>
        <v>0</v>
      </c>
      <c r="E2397" s="174"/>
      <c r="F2397" s="174">
        <f>--ISNUMBER(IFERROR(SEARCH('Project Costing'!#REF!,Services!I2404,1),""))</f>
        <v>0</v>
      </c>
      <c r="G2397" s="174" t="str">
        <f>IF(F2397=1,COUNTIF($F$8:F2397,1),"")</f>
        <v/>
      </c>
      <c r="H2397" s="174"/>
      <c r="I2397" s="157">
        <f>IFERROR($H$8:INDEX($H$8:$H$3000,COUNTIF($H$8:$H$3000,"?*")),"")</f>
        <v>0</v>
      </c>
    </row>
    <row r="2398" spans="1:9" x14ac:dyDescent="0.25">
      <c r="A2398" s="174">
        <f>--ISNUMBER(IFERROR(SEARCH('Project Costing'!#REF!,Services!I2405,1),""))</f>
        <v>0</v>
      </c>
      <c r="B2398" s="174" t="str">
        <f>IF(A2398=1,COUNTIF($A$8:A2398,1),"")</f>
        <v/>
      </c>
      <c r="C2398" s="174"/>
      <c r="D2398" s="157">
        <f>IFERROR($C$8:INDEX($C$8:$C$3000,COUNTIF($C$8:$C$3000,"?*")),"")</f>
        <v>0</v>
      </c>
      <c r="E2398" s="174"/>
      <c r="F2398" s="174">
        <f>--ISNUMBER(IFERROR(SEARCH('Project Costing'!#REF!,Services!I2405,1),""))</f>
        <v>0</v>
      </c>
      <c r="G2398" s="174" t="str">
        <f>IF(F2398=1,COUNTIF($F$8:F2398,1),"")</f>
        <v/>
      </c>
      <c r="H2398" s="174"/>
      <c r="I2398" s="157">
        <f>IFERROR($H$8:INDEX($H$8:$H$3000,COUNTIF($H$8:$H$3000,"?*")),"")</f>
        <v>0</v>
      </c>
    </row>
    <row r="2399" spans="1:9" x14ac:dyDescent="0.25">
      <c r="A2399" s="174">
        <f>--ISNUMBER(IFERROR(SEARCH('Project Costing'!#REF!,Services!I2406,1),""))</f>
        <v>0</v>
      </c>
      <c r="B2399" s="174" t="str">
        <f>IF(A2399=1,COUNTIF($A$8:A2399,1),"")</f>
        <v/>
      </c>
      <c r="C2399" s="174"/>
      <c r="D2399" s="157">
        <f>IFERROR($C$8:INDEX($C$8:$C$3000,COUNTIF($C$8:$C$3000,"?*")),"")</f>
        <v>0</v>
      </c>
      <c r="E2399" s="174"/>
      <c r="F2399" s="174">
        <f>--ISNUMBER(IFERROR(SEARCH('Project Costing'!#REF!,Services!I2406,1),""))</f>
        <v>0</v>
      </c>
      <c r="G2399" s="174" t="str">
        <f>IF(F2399=1,COUNTIF($F$8:F2399,1),"")</f>
        <v/>
      </c>
      <c r="H2399" s="174"/>
      <c r="I2399" s="157">
        <f>IFERROR($H$8:INDEX($H$8:$H$3000,COUNTIF($H$8:$H$3000,"?*")),"")</f>
        <v>0</v>
      </c>
    </row>
    <row r="2400" spans="1:9" x14ac:dyDescent="0.25">
      <c r="A2400" s="174">
        <f>--ISNUMBER(IFERROR(SEARCH('Project Costing'!#REF!,Services!I2407,1),""))</f>
        <v>0</v>
      </c>
      <c r="B2400" s="174" t="str">
        <f>IF(A2400=1,COUNTIF($A$8:A2400,1),"")</f>
        <v/>
      </c>
      <c r="C2400" s="174"/>
      <c r="D2400" s="157">
        <f>IFERROR($C$8:INDEX($C$8:$C$3000,COUNTIF($C$8:$C$3000,"?*")),"")</f>
        <v>0</v>
      </c>
      <c r="E2400" s="174"/>
      <c r="F2400" s="174">
        <f>--ISNUMBER(IFERROR(SEARCH('Project Costing'!#REF!,Services!I2407,1),""))</f>
        <v>0</v>
      </c>
      <c r="G2400" s="174" t="str">
        <f>IF(F2400=1,COUNTIF($F$8:F2400,1),"")</f>
        <v/>
      </c>
      <c r="H2400" s="174"/>
      <c r="I2400" s="157">
        <f>IFERROR($H$8:INDEX($H$8:$H$3000,COUNTIF($H$8:$H$3000,"?*")),"")</f>
        <v>0</v>
      </c>
    </row>
    <row r="2401" spans="1:9" x14ac:dyDescent="0.25">
      <c r="A2401" s="174">
        <f>--ISNUMBER(IFERROR(SEARCH('Project Costing'!#REF!,Services!I2408,1),""))</f>
        <v>0</v>
      </c>
      <c r="B2401" s="174" t="str">
        <f>IF(A2401=1,COUNTIF($A$8:A2401,1),"")</f>
        <v/>
      </c>
      <c r="C2401" s="174"/>
      <c r="D2401" s="157">
        <f>IFERROR($C$8:INDEX($C$8:$C$3000,COUNTIF($C$8:$C$3000,"?*")),"")</f>
        <v>0</v>
      </c>
      <c r="E2401" s="174"/>
      <c r="F2401" s="174">
        <f>--ISNUMBER(IFERROR(SEARCH('Project Costing'!#REF!,Services!I2408,1),""))</f>
        <v>0</v>
      </c>
      <c r="G2401" s="174" t="str">
        <f>IF(F2401=1,COUNTIF($F$8:F2401,1),"")</f>
        <v/>
      </c>
      <c r="H2401" s="174"/>
      <c r="I2401" s="157">
        <f>IFERROR($H$8:INDEX($H$8:$H$3000,COUNTIF($H$8:$H$3000,"?*")),"")</f>
        <v>0</v>
      </c>
    </row>
    <row r="2402" spans="1:9" x14ac:dyDescent="0.25">
      <c r="A2402" s="174">
        <f>--ISNUMBER(IFERROR(SEARCH('Project Costing'!#REF!,Services!I2409,1),""))</f>
        <v>0</v>
      </c>
      <c r="B2402" s="174" t="str">
        <f>IF(A2402=1,COUNTIF($A$8:A2402,1),"")</f>
        <v/>
      </c>
      <c r="C2402" s="174"/>
      <c r="D2402" s="157">
        <f>IFERROR($C$8:INDEX($C$8:$C$3000,COUNTIF($C$8:$C$3000,"?*")),"")</f>
        <v>0</v>
      </c>
      <c r="E2402" s="174"/>
      <c r="F2402" s="174">
        <f>--ISNUMBER(IFERROR(SEARCH('Project Costing'!#REF!,Services!I2409,1),""))</f>
        <v>0</v>
      </c>
      <c r="G2402" s="174" t="str">
        <f>IF(F2402=1,COUNTIF($F$8:F2402,1),"")</f>
        <v/>
      </c>
      <c r="H2402" s="174"/>
      <c r="I2402" s="157">
        <f>IFERROR($H$8:INDEX($H$8:$H$3000,COUNTIF($H$8:$H$3000,"?*")),"")</f>
        <v>0</v>
      </c>
    </row>
    <row r="2403" spans="1:9" x14ac:dyDescent="0.25">
      <c r="A2403" s="174">
        <f>--ISNUMBER(IFERROR(SEARCH('Project Costing'!#REF!,Services!I2410,1),""))</f>
        <v>0</v>
      </c>
      <c r="B2403" s="174" t="str">
        <f>IF(A2403=1,COUNTIF($A$8:A2403,1),"")</f>
        <v/>
      </c>
      <c r="C2403" s="174"/>
      <c r="D2403" s="157">
        <f>IFERROR($C$8:INDEX($C$8:$C$3000,COUNTIF($C$8:$C$3000,"?*")),"")</f>
        <v>0</v>
      </c>
      <c r="E2403" s="174"/>
      <c r="F2403" s="174">
        <f>--ISNUMBER(IFERROR(SEARCH('Project Costing'!#REF!,Services!I2410,1),""))</f>
        <v>0</v>
      </c>
      <c r="G2403" s="174" t="str">
        <f>IF(F2403=1,COUNTIF($F$8:F2403,1),"")</f>
        <v/>
      </c>
      <c r="H2403" s="174"/>
      <c r="I2403" s="157">
        <f>IFERROR($H$8:INDEX($H$8:$H$3000,COUNTIF($H$8:$H$3000,"?*")),"")</f>
        <v>0</v>
      </c>
    </row>
    <row r="2404" spans="1:9" x14ac:dyDescent="0.25">
      <c r="A2404" s="174">
        <f>--ISNUMBER(IFERROR(SEARCH('Project Costing'!#REF!,Services!I2411,1),""))</f>
        <v>0</v>
      </c>
      <c r="B2404" s="174" t="str">
        <f>IF(A2404=1,COUNTIF($A$8:A2404,1),"")</f>
        <v/>
      </c>
      <c r="C2404" s="174"/>
      <c r="D2404" s="157">
        <f>IFERROR($C$8:INDEX($C$8:$C$3000,COUNTIF($C$8:$C$3000,"?*")),"")</f>
        <v>0</v>
      </c>
      <c r="E2404" s="174"/>
      <c r="F2404" s="174">
        <f>--ISNUMBER(IFERROR(SEARCH('Project Costing'!#REF!,Services!I2411,1),""))</f>
        <v>0</v>
      </c>
      <c r="G2404" s="174" t="str">
        <f>IF(F2404=1,COUNTIF($F$8:F2404,1),"")</f>
        <v/>
      </c>
      <c r="H2404" s="174"/>
      <c r="I2404" s="157">
        <f>IFERROR($H$8:INDEX($H$8:$H$3000,COUNTIF($H$8:$H$3000,"?*")),"")</f>
        <v>0</v>
      </c>
    </row>
    <row r="2405" spans="1:9" x14ac:dyDescent="0.25">
      <c r="A2405" s="174">
        <f>--ISNUMBER(IFERROR(SEARCH('Project Costing'!#REF!,Services!I2412,1),""))</f>
        <v>0</v>
      </c>
      <c r="B2405" s="174" t="str">
        <f>IF(A2405=1,COUNTIF($A$8:A2405,1),"")</f>
        <v/>
      </c>
      <c r="C2405" s="174"/>
      <c r="D2405" s="157">
        <f>IFERROR($C$8:INDEX($C$8:$C$3000,COUNTIF($C$8:$C$3000,"?*")),"")</f>
        <v>0</v>
      </c>
      <c r="E2405" s="174"/>
      <c r="F2405" s="174">
        <f>--ISNUMBER(IFERROR(SEARCH('Project Costing'!#REF!,Services!I2412,1),""))</f>
        <v>0</v>
      </c>
      <c r="G2405" s="174" t="str">
        <f>IF(F2405=1,COUNTIF($F$8:F2405,1),"")</f>
        <v/>
      </c>
      <c r="H2405" s="174"/>
      <c r="I2405" s="157">
        <f>IFERROR($H$8:INDEX($H$8:$H$3000,COUNTIF($H$8:$H$3000,"?*")),"")</f>
        <v>0</v>
      </c>
    </row>
    <row r="2406" spans="1:9" x14ac:dyDescent="0.25">
      <c r="A2406" s="174">
        <f>--ISNUMBER(IFERROR(SEARCH('Project Costing'!#REF!,Services!I2413,1),""))</f>
        <v>0</v>
      </c>
      <c r="B2406" s="174" t="str">
        <f>IF(A2406=1,COUNTIF($A$8:A2406,1),"")</f>
        <v/>
      </c>
      <c r="C2406" s="174"/>
      <c r="D2406" s="157">
        <f>IFERROR($C$8:INDEX($C$8:$C$3000,COUNTIF($C$8:$C$3000,"?*")),"")</f>
        <v>0</v>
      </c>
      <c r="E2406" s="174"/>
      <c r="F2406" s="174">
        <f>--ISNUMBER(IFERROR(SEARCH('Project Costing'!#REF!,Services!I2413,1),""))</f>
        <v>0</v>
      </c>
      <c r="G2406" s="174" t="str">
        <f>IF(F2406=1,COUNTIF($F$8:F2406,1),"")</f>
        <v/>
      </c>
      <c r="H2406" s="174"/>
      <c r="I2406" s="157">
        <f>IFERROR($H$8:INDEX($H$8:$H$3000,COUNTIF($H$8:$H$3000,"?*")),"")</f>
        <v>0</v>
      </c>
    </row>
    <row r="2407" spans="1:9" x14ac:dyDescent="0.25">
      <c r="A2407" s="174">
        <f>--ISNUMBER(IFERROR(SEARCH('Project Costing'!#REF!,Services!I2414,1),""))</f>
        <v>0</v>
      </c>
      <c r="B2407" s="174" t="str">
        <f>IF(A2407=1,COUNTIF($A$8:A2407,1),"")</f>
        <v/>
      </c>
      <c r="C2407" s="174"/>
      <c r="D2407" s="157">
        <f>IFERROR($C$8:INDEX($C$8:$C$3000,COUNTIF($C$8:$C$3000,"?*")),"")</f>
        <v>0</v>
      </c>
      <c r="E2407" s="174"/>
      <c r="F2407" s="174">
        <f>--ISNUMBER(IFERROR(SEARCH('Project Costing'!#REF!,Services!I2414,1),""))</f>
        <v>0</v>
      </c>
      <c r="G2407" s="174" t="str">
        <f>IF(F2407=1,COUNTIF($F$8:F2407,1),"")</f>
        <v/>
      </c>
      <c r="H2407" s="174"/>
      <c r="I2407" s="157">
        <f>IFERROR($H$8:INDEX($H$8:$H$3000,COUNTIF($H$8:$H$3000,"?*")),"")</f>
        <v>0</v>
      </c>
    </row>
    <row r="2408" spans="1:9" x14ac:dyDescent="0.25">
      <c r="A2408" s="174">
        <f>--ISNUMBER(IFERROR(SEARCH('Project Costing'!#REF!,Services!I2415,1),""))</f>
        <v>0</v>
      </c>
      <c r="B2408" s="174" t="str">
        <f>IF(A2408=1,COUNTIF($A$8:A2408,1),"")</f>
        <v/>
      </c>
      <c r="C2408" s="174"/>
      <c r="D2408" s="157">
        <f>IFERROR($C$8:INDEX($C$8:$C$3000,COUNTIF($C$8:$C$3000,"?*")),"")</f>
        <v>0</v>
      </c>
      <c r="E2408" s="174"/>
      <c r="F2408" s="174">
        <f>--ISNUMBER(IFERROR(SEARCH('Project Costing'!#REF!,Services!I2415,1),""))</f>
        <v>0</v>
      </c>
      <c r="G2408" s="174" t="str">
        <f>IF(F2408=1,COUNTIF($F$8:F2408,1),"")</f>
        <v/>
      </c>
      <c r="H2408" s="174"/>
      <c r="I2408" s="157">
        <f>IFERROR($H$8:INDEX($H$8:$H$3000,COUNTIF($H$8:$H$3000,"?*")),"")</f>
        <v>0</v>
      </c>
    </row>
    <row r="2409" spans="1:9" x14ac:dyDescent="0.25">
      <c r="A2409" s="174">
        <f>--ISNUMBER(IFERROR(SEARCH('Project Costing'!#REF!,Services!I2416,1),""))</f>
        <v>0</v>
      </c>
      <c r="B2409" s="174" t="str">
        <f>IF(A2409=1,COUNTIF($A$8:A2409,1),"")</f>
        <v/>
      </c>
      <c r="C2409" s="174"/>
      <c r="D2409" s="157">
        <f>IFERROR($C$8:INDEX($C$8:$C$3000,COUNTIF($C$8:$C$3000,"?*")),"")</f>
        <v>0</v>
      </c>
      <c r="E2409" s="174"/>
      <c r="F2409" s="174">
        <f>--ISNUMBER(IFERROR(SEARCH('Project Costing'!#REF!,Services!I2416,1),""))</f>
        <v>0</v>
      </c>
      <c r="G2409" s="174" t="str">
        <f>IF(F2409=1,COUNTIF($F$8:F2409,1),"")</f>
        <v/>
      </c>
      <c r="H2409" s="174"/>
      <c r="I2409" s="157">
        <f>IFERROR($H$8:INDEX($H$8:$H$3000,COUNTIF($H$8:$H$3000,"?*")),"")</f>
        <v>0</v>
      </c>
    </row>
    <row r="2410" spans="1:9" x14ac:dyDescent="0.25">
      <c r="A2410" s="174">
        <f>--ISNUMBER(IFERROR(SEARCH('Project Costing'!#REF!,Services!I2417,1),""))</f>
        <v>0</v>
      </c>
      <c r="B2410" s="174" t="str">
        <f>IF(A2410=1,COUNTIF($A$8:A2410,1),"")</f>
        <v/>
      </c>
      <c r="C2410" s="174"/>
      <c r="D2410" s="157">
        <f>IFERROR($C$8:INDEX($C$8:$C$3000,COUNTIF($C$8:$C$3000,"?*")),"")</f>
        <v>0</v>
      </c>
      <c r="E2410" s="174"/>
      <c r="F2410" s="174">
        <f>--ISNUMBER(IFERROR(SEARCH('Project Costing'!#REF!,Services!I2417,1),""))</f>
        <v>0</v>
      </c>
      <c r="G2410" s="174" t="str">
        <f>IF(F2410=1,COUNTIF($F$8:F2410,1),"")</f>
        <v/>
      </c>
      <c r="H2410" s="174"/>
      <c r="I2410" s="157">
        <f>IFERROR($H$8:INDEX($H$8:$H$3000,COUNTIF($H$8:$H$3000,"?*")),"")</f>
        <v>0</v>
      </c>
    </row>
    <row r="2411" spans="1:9" x14ac:dyDescent="0.25">
      <c r="A2411" s="174">
        <f>--ISNUMBER(IFERROR(SEARCH('Project Costing'!#REF!,Services!I2418,1),""))</f>
        <v>0</v>
      </c>
      <c r="B2411" s="174" t="str">
        <f>IF(A2411=1,COUNTIF($A$8:A2411,1),"")</f>
        <v/>
      </c>
      <c r="C2411" s="174"/>
      <c r="D2411" s="157">
        <f>IFERROR($C$8:INDEX($C$8:$C$3000,COUNTIF($C$8:$C$3000,"?*")),"")</f>
        <v>0</v>
      </c>
      <c r="E2411" s="174"/>
      <c r="F2411" s="174">
        <f>--ISNUMBER(IFERROR(SEARCH('Project Costing'!#REF!,Services!I2418,1),""))</f>
        <v>0</v>
      </c>
      <c r="G2411" s="174" t="str">
        <f>IF(F2411=1,COUNTIF($F$8:F2411,1),"")</f>
        <v/>
      </c>
      <c r="H2411" s="174"/>
      <c r="I2411" s="157">
        <f>IFERROR($H$8:INDEX($H$8:$H$3000,COUNTIF($H$8:$H$3000,"?*")),"")</f>
        <v>0</v>
      </c>
    </row>
    <row r="2412" spans="1:9" x14ac:dyDescent="0.25">
      <c r="A2412" s="174">
        <f>--ISNUMBER(IFERROR(SEARCH('Project Costing'!#REF!,Services!I2419,1),""))</f>
        <v>0</v>
      </c>
      <c r="B2412" s="174" t="str">
        <f>IF(A2412=1,COUNTIF($A$8:A2412,1),"")</f>
        <v/>
      </c>
      <c r="C2412" s="174"/>
      <c r="D2412" s="157">
        <f>IFERROR($C$8:INDEX($C$8:$C$3000,COUNTIF($C$8:$C$3000,"?*")),"")</f>
        <v>0</v>
      </c>
      <c r="E2412" s="174"/>
      <c r="F2412" s="174">
        <f>--ISNUMBER(IFERROR(SEARCH('Project Costing'!#REF!,Services!I2419,1),""))</f>
        <v>0</v>
      </c>
      <c r="G2412" s="174" t="str">
        <f>IF(F2412=1,COUNTIF($F$8:F2412,1),"")</f>
        <v/>
      </c>
      <c r="H2412" s="174"/>
      <c r="I2412" s="157">
        <f>IFERROR($H$8:INDEX($H$8:$H$3000,COUNTIF($H$8:$H$3000,"?*")),"")</f>
        <v>0</v>
      </c>
    </row>
    <row r="2413" spans="1:9" x14ac:dyDescent="0.25">
      <c r="A2413" s="174">
        <f>--ISNUMBER(IFERROR(SEARCH('Project Costing'!#REF!,Services!I2420,1),""))</f>
        <v>0</v>
      </c>
      <c r="B2413" s="174" t="str">
        <f>IF(A2413=1,COUNTIF($A$8:A2413,1),"")</f>
        <v/>
      </c>
      <c r="C2413" s="174"/>
      <c r="D2413" s="157">
        <f>IFERROR($C$8:INDEX($C$8:$C$3000,COUNTIF($C$8:$C$3000,"?*")),"")</f>
        <v>0</v>
      </c>
      <c r="E2413" s="174"/>
      <c r="F2413" s="174">
        <f>--ISNUMBER(IFERROR(SEARCH('Project Costing'!#REF!,Services!I2420,1),""))</f>
        <v>0</v>
      </c>
      <c r="G2413" s="174" t="str">
        <f>IF(F2413=1,COUNTIF($F$8:F2413,1),"")</f>
        <v/>
      </c>
      <c r="H2413" s="174"/>
      <c r="I2413" s="157">
        <f>IFERROR($H$8:INDEX($H$8:$H$3000,COUNTIF($H$8:$H$3000,"?*")),"")</f>
        <v>0</v>
      </c>
    </row>
    <row r="2414" spans="1:9" x14ac:dyDescent="0.25">
      <c r="A2414" s="174">
        <f>--ISNUMBER(IFERROR(SEARCH('Project Costing'!#REF!,Services!I2421,1),""))</f>
        <v>0</v>
      </c>
      <c r="B2414" s="174" t="str">
        <f>IF(A2414=1,COUNTIF($A$8:A2414,1),"")</f>
        <v/>
      </c>
      <c r="C2414" s="174"/>
      <c r="D2414" s="157">
        <f>IFERROR($C$8:INDEX($C$8:$C$3000,COUNTIF($C$8:$C$3000,"?*")),"")</f>
        <v>0</v>
      </c>
      <c r="E2414" s="174"/>
      <c r="F2414" s="174">
        <f>--ISNUMBER(IFERROR(SEARCH('Project Costing'!#REF!,Services!I2421,1),""))</f>
        <v>0</v>
      </c>
      <c r="G2414" s="174" t="str">
        <f>IF(F2414=1,COUNTIF($F$8:F2414,1),"")</f>
        <v/>
      </c>
      <c r="H2414" s="174"/>
      <c r="I2414" s="157">
        <f>IFERROR($H$8:INDEX($H$8:$H$3000,COUNTIF($H$8:$H$3000,"?*")),"")</f>
        <v>0</v>
      </c>
    </row>
    <row r="2415" spans="1:9" x14ac:dyDescent="0.25">
      <c r="A2415" s="174">
        <f>--ISNUMBER(IFERROR(SEARCH('Project Costing'!#REF!,Services!I2422,1),""))</f>
        <v>0</v>
      </c>
      <c r="B2415" s="174" t="str">
        <f>IF(A2415=1,COUNTIF($A$8:A2415,1),"")</f>
        <v/>
      </c>
      <c r="C2415" s="174"/>
      <c r="D2415" s="157">
        <f>IFERROR($C$8:INDEX($C$8:$C$3000,COUNTIF($C$8:$C$3000,"?*")),"")</f>
        <v>0</v>
      </c>
      <c r="E2415" s="174"/>
      <c r="F2415" s="174">
        <f>--ISNUMBER(IFERROR(SEARCH('Project Costing'!#REF!,Services!I2422,1),""))</f>
        <v>0</v>
      </c>
      <c r="G2415" s="174" t="str">
        <f>IF(F2415=1,COUNTIF($F$8:F2415,1),"")</f>
        <v/>
      </c>
      <c r="H2415" s="174"/>
      <c r="I2415" s="157">
        <f>IFERROR($H$8:INDEX($H$8:$H$3000,COUNTIF($H$8:$H$3000,"?*")),"")</f>
        <v>0</v>
      </c>
    </row>
    <row r="2416" spans="1:9" x14ac:dyDescent="0.25">
      <c r="A2416" s="174">
        <f>--ISNUMBER(IFERROR(SEARCH('Project Costing'!#REF!,Services!I2423,1),""))</f>
        <v>0</v>
      </c>
      <c r="B2416" s="174" t="str">
        <f>IF(A2416=1,COUNTIF($A$8:A2416,1),"")</f>
        <v/>
      </c>
      <c r="C2416" s="174"/>
      <c r="D2416" s="157">
        <f>IFERROR($C$8:INDEX($C$8:$C$3000,COUNTIF($C$8:$C$3000,"?*")),"")</f>
        <v>0</v>
      </c>
      <c r="E2416" s="174"/>
      <c r="F2416" s="174">
        <f>--ISNUMBER(IFERROR(SEARCH('Project Costing'!#REF!,Services!I2423,1),""))</f>
        <v>0</v>
      </c>
      <c r="G2416" s="174" t="str">
        <f>IF(F2416=1,COUNTIF($F$8:F2416,1),"")</f>
        <v/>
      </c>
      <c r="H2416" s="174"/>
      <c r="I2416" s="157">
        <f>IFERROR($H$8:INDEX($H$8:$H$3000,COUNTIF($H$8:$H$3000,"?*")),"")</f>
        <v>0</v>
      </c>
    </row>
    <row r="2417" spans="1:9" x14ac:dyDescent="0.25">
      <c r="A2417" s="174">
        <f>--ISNUMBER(IFERROR(SEARCH('Project Costing'!#REF!,Services!I2424,1),""))</f>
        <v>0</v>
      </c>
      <c r="B2417" s="174" t="str">
        <f>IF(A2417=1,COUNTIF($A$8:A2417,1),"")</f>
        <v/>
      </c>
      <c r="C2417" s="174"/>
      <c r="D2417" s="157">
        <f>IFERROR($C$8:INDEX($C$8:$C$3000,COUNTIF($C$8:$C$3000,"?*")),"")</f>
        <v>0</v>
      </c>
      <c r="E2417" s="174"/>
      <c r="F2417" s="174">
        <f>--ISNUMBER(IFERROR(SEARCH('Project Costing'!#REF!,Services!I2424,1),""))</f>
        <v>0</v>
      </c>
      <c r="G2417" s="174" t="str">
        <f>IF(F2417=1,COUNTIF($F$8:F2417,1),"")</f>
        <v/>
      </c>
      <c r="H2417" s="174"/>
      <c r="I2417" s="157">
        <f>IFERROR($H$8:INDEX($H$8:$H$3000,COUNTIF($H$8:$H$3000,"?*")),"")</f>
        <v>0</v>
      </c>
    </row>
    <row r="2418" spans="1:9" x14ac:dyDescent="0.25">
      <c r="A2418" s="174">
        <f>--ISNUMBER(IFERROR(SEARCH('Project Costing'!#REF!,Services!I2425,1),""))</f>
        <v>0</v>
      </c>
      <c r="B2418" s="174" t="str">
        <f>IF(A2418=1,COUNTIF($A$8:A2418,1),"")</f>
        <v/>
      </c>
      <c r="C2418" s="174"/>
      <c r="D2418" s="157">
        <f>IFERROR($C$8:INDEX($C$8:$C$3000,COUNTIF($C$8:$C$3000,"?*")),"")</f>
        <v>0</v>
      </c>
      <c r="E2418" s="174"/>
      <c r="F2418" s="174">
        <f>--ISNUMBER(IFERROR(SEARCH('Project Costing'!#REF!,Services!I2425,1),""))</f>
        <v>0</v>
      </c>
      <c r="G2418" s="174" t="str">
        <f>IF(F2418=1,COUNTIF($F$8:F2418,1),"")</f>
        <v/>
      </c>
      <c r="H2418" s="174"/>
      <c r="I2418" s="157">
        <f>IFERROR($H$8:INDEX($H$8:$H$3000,COUNTIF($H$8:$H$3000,"?*")),"")</f>
        <v>0</v>
      </c>
    </row>
    <row r="2419" spans="1:9" x14ac:dyDescent="0.25">
      <c r="A2419" s="174">
        <f>--ISNUMBER(IFERROR(SEARCH('Project Costing'!#REF!,Services!I2426,1),""))</f>
        <v>0</v>
      </c>
      <c r="B2419" s="174" t="str">
        <f>IF(A2419=1,COUNTIF($A$8:A2419,1),"")</f>
        <v/>
      </c>
      <c r="C2419" s="174"/>
      <c r="D2419" s="157">
        <f>IFERROR($C$8:INDEX($C$8:$C$3000,COUNTIF($C$8:$C$3000,"?*")),"")</f>
        <v>0</v>
      </c>
      <c r="E2419" s="174"/>
      <c r="F2419" s="174">
        <f>--ISNUMBER(IFERROR(SEARCH('Project Costing'!#REF!,Services!I2426,1),""))</f>
        <v>0</v>
      </c>
      <c r="G2419" s="174" t="str">
        <f>IF(F2419=1,COUNTIF($F$8:F2419,1),"")</f>
        <v/>
      </c>
      <c r="H2419" s="174"/>
      <c r="I2419" s="157">
        <f>IFERROR($H$8:INDEX($H$8:$H$3000,COUNTIF($H$8:$H$3000,"?*")),"")</f>
        <v>0</v>
      </c>
    </row>
    <row r="2420" spans="1:9" x14ac:dyDescent="0.25">
      <c r="A2420" s="174">
        <f>--ISNUMBER(IFERROR(SEARCH('Project Costing'!#REF!,Services!I2427,1),""))</f>
        <v>0</v>
      </c>
      <c r="B2420" s="174" t="str">
        <f>IF(A2420=1,COUNTIF($A$8:A2420,1),"")</f>
        <v/>
      </c>
      <c r="C2420" s="174"/>
      <c r="D2420" s="157">
        <f>IFERROR($C$8:INDEX($C$8:$C$3000,COUNTIF($C$8:$C$3000,"?*")),"")</f>
        <v>0</v>
      </c>
      <c r="E2420" s="174"/>
      <c r="F2420" s="174">
        <f>--ISNUMBER(IFERROR(SEARCH('Project Costing'!#REF!,Services!I2427,1),""))</f>
        <v>0</v>
      </c>
      <c r="G2420" s="174" t="str">
        <f>IF(F2420=1,COUNTIF($F$8:F2420,1),"")</f>
        <v/>
      </c>
      <c r="H2420" s="174"/>
      <c r="I2420" s="157">
        <f>IFERROR($H$8:INDEX($H$8:$H$3000,COUNTIF($H$8:$H$3000,"?*")),"")</f>
        <v>0</v>
      </c>
    </row>
    <row r="2421" spans="1:9" x14ac:dyDescent="0.25">
      <c r="A2421" s="174">
        <f>--ISNUMBER(IFERROR(SEARCH('Project Costing'!#REF!,Services!I2428,1),""))</f>
        <v>0</v>
      </c>
      <c r="B2421" s="174" t="str">
        <f>IF(A2421=1,COUNTIF($A$8:A2421,1),"")</f>
        <v/>
      </c>
      <c r="C2421" s="174"/>
      <c r="D2421" s="157">
        <f>IFERROR($C$8:INDEX($C$8:$C$3000,COUNTIF($C$8:$C$3000,"?*")),"")</f>
        <v>0</v>
      </c>
      <c r="E2421" s="174"/>
      <c r="F2421" s="174">
        <f>--ISNUMBER(IFERROR(SEARCH('Project Costing'!#REF!,Services!I2428,1),""))</f>
        <v>0</v>
      </c>
      <c r="G2421" s="174" t="str">
        <f>IF(F2421=1,COUNTIF($F$8:F2421,1),"")</f>
        <v/>
      </c>
      <c r="H2421" s="174"/>
      <c r="I2421" s="157">
        <f>IFERROR($H$8:INDEX($H$8:$H$3000,COUNTIF($H$8:$H$3000,"?*")),"")</f>
        <v>0</v>
      </c>
    </row>
    <row r="2422" spans="1:9" x14ac:dyDescent="0.25">
      <c r="A2422" s="174">
        <f>--ISNUMBER(IFERROR(SEARCH('Project Costing'!#REF!,Services!I2429,1),""))</f>
        <v>0</v>
      </c>
      <c r="B2422" s="174" t="str">
        <f>IF(A2422=1,COUNTIF($A$8:A2422,1),"")</f>
        <v/>
      </c>
      <c r="C2422" s="174"/>
      <c r="D2422" s="157">
        <f>IFERROR($C$8:INDEX($C$8:$C$3000,COUNTIF($C$8:$C$3000,"?*")),"")</f>
        <v>0</v>
      </c>
      <c r="E2422" s="174"/>
      <c r="F2422" s="174">
        <f>--ISNUMBER(IFERROR(SEARCH('Project Costing'!#REF!,Services!I2429,1),""))</f>
        <v>0</v>
      </c>
      <c r="G2422" s="174" t="str">
        <f>IF(F2422=1,COUNTIF($F$8:F2422,1),"")</f>
        <v/>
      </c>
      <c r="H2422" s="174"/>
      <c r="I2422" s="157">
        <f>IFERROR($H$8:INDEX($H$8:$H$3000,COUNTIF($H$8:$H$3000,"?*")),"")</f>
        <v>0</v>
      </c>
    </row>
    <row r="2423" spans="1:9" x14ac:dyDescent="0.25">
      <c r="A2423" s="174">
        <f>--ISNUMBER(IFERROR(SEARCH('Project Costing'!#REF!,Services!I2430,1),""))</f>
        <v>0</v>
      </c>
      <c r="B2423" s="174" t="str">
        <f>IF(A2423=1,COUNTIF($A$8:A2423,1),"")</f>
        <v/>
      </c>
      <c r="C2423" s="174"/>
      <c r="D2423" s="157">
        <f>IFERROR($C$8:INDEX($C$8:$C$3000,COUNTIF($C$8:$C$3000,"?*")),"")</f>
        <v>0</v>
      </c>
      <c r="E2423" s="174"/>
      <c r="F2423" s="174">
        <f>--ISNUMBER(IFERROR(SEARCH('Project Costing'!#REF!,Services!I2430,1),""))</f>
        <v>0</v>
      </c>
      <c r="G2423" s="174" t="str">
        <f>IF(F2423=1,COUNTIF($F$8:F2423,1),"")</f>
        <v/>
      </c>
      <c r="H2423" s="174"/>
      <c r="I2423" s="157">
        <f>IFERROR($H$8:INDEX($H$8:$H$3000,COUNTIF($H$8:$H$3000,"?*")),"")</f>
        <v>0</v>
      </c>
    </row>
    <row r="2424" spans="1:9" x14ac:dyDescent="0.25">
      <c r="A2424" s="174">
        <f>--ISNUMBER(IFERROR(SEARCH('Project Costing'!#REF!,Services!I2431,1),""))</f>
        <v>0</v>
      </c>
      <c r="B2424" s="174" t="str">
        <f>IF(A2424=1,COUNTIF($A$8:A2424,1),"")</f>
        <v/>
      </c>
      <c r="C2424" s="174"/>
      <c r="D2424" s="157">
        <f>IFERROR($C$8:INDEX($C$8:$C$3000,COUNTIF($C$8:$C$3000,"?*")),"")</f>
        <v>0</v>
      </c>
      <c r="E2424" s="174"/>
      <c r="F2424" s="174">
        <f>--ISNUMBER(IFERROR(SEARCH('Project Costing'!#REF!,Services!I2431,1),""))</f>
        <v>0</v>
      </c>
      <c r="G2424" s="174" t="str">
        <f>IF(F2424=1,COUNTIF($F$8:F2424,1),"")</f>
        <v/>
      </c>
      <c r="H2424" s="174"/>
      <c r="I2424" s="157">
        <f>IFERROR($H$8:INDEX($H$8:$H$3000,COUNTIF($H$8:$H$3000,"?*")),"")</f>
        <v>0</v>
      </c>
    </row>
    <row r="2425" spans="1:9" x14ac:dyDescent="0.25">
      <c r="A2425" s="174">
        <f>--ISNUMBER(IFERROR(SEARCH('Project Costing'!#REF!,Services!I2432,1),""))</f>
        <v>0</v>
      </c>
      <c r="B2425" s="174" t="str">
        <f>IF(A2425=1,COUNTIF($A$8:A2425,1),"")</f>
        <v/>
      </c>
      <c r="C2425" s="174"/>
      <c r="D2425" s="157">
        <f>IFERROR($C$8:INDEX($C$8:$C$3000,COUNTIF($C$8:$C$3000,"?*")),"")</f>
        <v>0</v>
      </c>
      <c r="E2425" s="174"/>
      <c r="F2425" s="174">
        <f>--ISNUMBER(IFERROR(SEARCH('Project Costing'!#REF!,Services!I2432,1),""))</f>
        <v>0</v>
      </c>
      <c r="G2425" s="174" t="str">
        <f>IF(F2425=1,COUNTIF($F$8:F2425,1),"")</f>
        <v/>
      </c>
      <c r="H2425" s="174"/>
      <c r="I2425" s="157">
        <f>IFERROR($H$8:INDEX($H$8:$H$3000,COUNTIF($H$8:$H$3000,"?*")),"")</f>
        <v>0</v>
      </c>
    </row>
    <row r="2426" spans="1:9" x14ac:dyDescent="0.25">
      <c r="A2426" s="174">
        <f>--ISNUMBER(IFERROR(SEARCH('Project Costing'!#REF!,Services!I2433,1),""))</f>
        <v>0</v>
      </c>
      <c r="B2426" s="174" t="str">
        <f>IF(A2426=1,COUNTIF($A$8:A2426,1),"")</f>
        <v/>
      </c>
      <c r="C2426" s="174"/>
      <c r="D2426" s="157">
        <f>IFERROR($C$8:INDEX($C$8:$C$3000,COUNTIF($C$8:$C$3000,"?*")),"")</f>
        <v>0</v>
      </c>
      <c r="E2426" s="174"/>
      <c r="F2426" s="174">
        <f>--ISNUMBER(IFERROR(SEARCH('Project Costing'!#REF!,Services!I2433,1),""))</f>
        <v>0</v>
      </c>
      <c r="G2426" s="174" t="str">
        <f>IF(F2426=1,COUNTIF($F$8:F2426,1),"")</f>
        <v/>
      </c>
      <c r="H2426" s="174"/>
      <c r="I2426" s="157">
        <f>IFERROR($H$8:INDEX($H$8:$H$3000,COUNTIF($H$8:$H$3000,"?*")),"")</f>
        <v>0</v>
      </c>
    </row>
    <row r="2427" spans="1:9" x14ac:dyDescent="0.25">
      <c r="A2427" s="174">
        <f>--ISNUMBER(IFERROR(SEARCH('Project Costing'!#REF!,Services!I2434,1),""))</f>
        <v>0</v>
      </c>
      <c r="B2427" s="174" t="str">
        <f>IF(A2427=1,COUNTIF($A$8:A2427,1),"")</f>
        <v/>
      </c>
      <c r="C2427" s="174"/>
      <c r="D2427" s="157">
        <f>IFERROR($C$8:INDEX($C$8:$C$3000,COUNTIF($C$8:$C$3000,"?*")),"")</f>
        <v>0</v>
      </c>
      <c r="E2427" s="174"/>
      <c r="F2427" s="174">
        <f>--ISNUMBER(IFERROR(SEARCH('Project Costing'!#REF!,Services!I2434,1),""))</f>
        <v>0</v>
      </c>
      <c r="G2427" s="174" t="str">
        <f>IF(F2427=1,COUNTIF($F$8:F2427,1),"")</f>
        <v/>
      </c>
      <c r="H2427" s="174"/>
      <c r="I2427" s="157">
        <f>IFERROR($H$8:INDEX($H$8:$H$3000,COUNTIF($H$8:$H$3000,"?*")),"")</f>
        <v>0</v>
      </c>
    </row>
    <row r="2428" spans="1:9" x14ac:dyDescent="0.25">
      <c r="A2428" s="174">
        <f>--ISNUMBER(IFERROR(SEARCH('Project Costing'!#REF!,Services!I2435,1),""))</f>
        <v>0</v>
      </c>
      <c r="B2428" s="174" t="str">
        <f>IF(A2428=1,COUNTIF($A$8:A2428,1),"")</f>
        <v/>
      </c>
      <c r="C2428" s="174"/>
      <c r="D2428" s="157">
        <f>IFERROR($C$8:INDEX($C$8:$C$3000,COUNTIF($C$8:$C$3000,"?*")),"")</f>
        <v>0</v>
      </c>
      <c r="E2428" s="174"/>
      <c r="F2428" s="174">
        <f>--ISNUMBER(IFERROR(SEARCH('Project Costing'!#REF!,Services!I2435,1),""))</f>
        <v>0</v>
      </c>
      <c r="G2428" s="174" t="str">
        <f>IF(F2428=1,COUNTIF($F$8:F2428,1),"")</f>
        <v/>
      </c>
      <c r="H2428" s="174"/>
      <c r="I2428" s="157">
        <f>IFERROR($H$8:INDEX($H$8:$H$3000,COUNTIF($H$8:$H$3000,"?*")),"")</f>
        <v>0</v>
      </c>
    </row>
    <row r="2429" spans="1:9" x14ac:dyDescent="0.25">
      <c r="A2429" s="174">
        <f>--ISNUMBER(IFERROR(SEARCH('Project Costing'!#REF!,Services!I2436,1),""))</f>
        <v>0</v>
      </c>
      <c r="B2429" s="174" t="str">
        <f>IF(A2429=1,COUNTIF($A$8:A2429,1),"")</f>
        <v/>
      </c>
      <c r="C2429" s="174"/>
      <c r="D2429" s="157">
        <f>IFERROR($C$8:INDEX($C$8:$C$3000,COUNTIF($C$8:$C$3000,"?*")),"")</f>
        <v>0</v>
      </c>
      <c r="E2429" s="174"/>
      <c r="F2429" s="174">
        <f>--ISNUMBER(IFERROR(SEARCH('Project Costing'!#REF!,Services!I2436,1),""))</f>
        <v>0</v>
      </c>
      <c r="G2429" s="174" t="str">
        <f>IF(F2429=1,COUNTIF($F$8:F2429,1),"")</f>
        <v/>
      </c>
      <c r="H2429" s="174"/>
      <c r="I2429" s="157">
        <f>IFERROR($H$8:INDEX($H$8:$H$3000,COUNTIF($H$8:$H$3000,"?*")),"")</f>
        <v>0</v>
      </c>
    </row>
    <row r="2430" spans="1:9" x14ac:dyDescent="0.25">
      <c r="A2430" s="174">
        <f>--ISNUMBER(IFERROR(SEARCH('Project Costing'!#REF!,Services!I2437,1),""))</f>
        <v>0</v>
      </c>
      <c r="B2430" s="174" t="str">
        <f>IF(A2430=1,COUNTIF($A$8:A2430,1),"")</f>
        <v/>
      </c>
      <c r="C2430" s="174"/>
      <c r="D2430" s="157">
        <f>IFERROR($C$8:INDEX($C$8:$C$3000,COUNTIF($C$8:$C$3000,"?*")),"")</f>
        <v>0</v>
      </c>
      <c r="E2430" s="174"/>
      <c r="F2430" s="174">
        <f>--ISNUMBER(IFERROR(SEARCH('Project Costing'!#REF!,Services!I2437,1),""))</f>
        <v>0</v>
      </c>
      <c r="G2430" s="174" t="str">
        <f>IF(F2430=1,COUNTIF($F$8:F2430,1),"")</f>
        <v/>
      </c>
      <c r="H2430" s="174"/>
      <c r="I2430" s="157">
        <f>IFERROR($H$8:INDEX($H$8:$H$3000,COUNTIF($H$8:$H$3000,"?*")),"")</f>
        <v>0</v>
      </c>
    </row>
    <row r="2431" spans="1:9" x14ac:dyDescent="0.25">
      <c r="A2431" s="174">
        <f>--ISNUMBER(IFERROR(SEARCH('Project Costing'!#REF!,Services!I2438,1),""))</f>
        <v>0</v>
      </c>
      <c r="B2431" s="174" t="str">
        <f>IF(A2431=1,COUNTIF($A$8:A2431,1),"")</f>
        <v/>
      </c>
      <c r="C2431" s="174"/>
      <c r="D2431" s="157">
        <f>IFERROR($C$8:INDEX($C$8:$C$3000,COUNTIF($C$8:$C$3000,"?*")),"")</f>
        <v>0</v>
      </c>
      <c r="E2431" s="174"/>
      <c r="F2431" s="174">
        <f>--ISNUMBER(IFERROR(SEARCH('Project Costing'!#REF!,Services!I2438,1),""))</f>
        <v>0</v>
      </c>
      <c r="G2431" s="174" t="str">
        <f>IF(F2431=1,COUNTIF($F$8:F2431,1),"")</f>
        <v/>
      </c>
      <c r="H2431" s="174"/>
      <c r="I2431" s="157">
        <f>IFERROR($H$8:INDEX($H$8:$H$3000,COUNTIF($H$8:$H$3000,"?*")),"")</f>
        <v>0</v>
      </c>
    </row>
    <row r="2432" spans="1:9" x14ac:dyDescent="0.25">
      <c r="A2432" s="174">
        <f>--ISNUMBER(IFERROR(SEARCH('Project Costing'!#REF!,Services!I2439,1),""))</f>
        <v>0</v>
      </c>
      <c r="B2432" s="174" t="str">
        <f>IF(A2432=1,COUNTIF($A$8:A2432,1),"")</f>
        <v/>
      </c>
      <c r="C2432" s="174"/>
      <c r="D2432" s="157">
        <f>IFERROR($C$8:INDEX($C$8:$C$3000,COUNTIF($C$8:$C$3000,"?*")),"")</f>
        <v>0</v>
      </c>
      <c r="E2432" s="174"/>
      <c r="F2432" s="174">
        <f>--ISNUMBER(IFERROR(SEARCH('Project Costing'!#REF!,Services!I2439,1),""))</f>
        <v>0</v>
      </c>
      <c r="G2432" s="174" t="str">
        <f>IF(F2432=1,COUNTIF($F$8:F2432,1),"")</f>
        <v/>
      </c>
      <c r="H2432" s="174"/>
      <c r="I2432" s="157">
        <f>IFERROR($H$8:INDEX($H$8:$H$3000,COUNTIF($H$8:$H$3000,"?*")),"")</f>
        <v>0</v>
      </c>
    </row>
    <row r="2433" spans="1:9" x14ac:dyDescent="0.25">
      <c r="A2433" s="174">
        <f>--ISNUMBER(IFERROR(SEARCH('Project Costing'!#REF!,Services!I2440,1),""))</f>
        <v>0</v>
      </c>
      <c r="B2433" s="174" t="str">
        <f>IF(A2433=1,COUNTIF($A$8:A2433,1),"")</f>
        <v/>
      </c>
      <c r="C2433" s="174"/>
      <c r="D2433" s="157">
        <f>IFERROR($C$8:INDEX($C$8:$C$3000,COUNTIF($C$8:$C$3000,"?*")),"")</f>
        <v>0</v>
      </c>
      <c r="E2433" s="174"/>
      <c r="F2433" s="174">
        <f>--ISNUMBER(IFERROR(SEARCH('Project Costing'!#REF!,Services!I2440,1),""))</f>
        <v>0</v>
      </c>
      <c r="G2433" s="174" t="str">
        <f>IF(F2433=1,COUNTIF($F$8:F2433,1),"")</f>
        <v/>
      </c>
      <c r="H2433" s="174"/>
      <c r="I2433" s="157">
        <f>IFERROR($H$8:INDEX($H$8:$H$3000,COUNTIF($H$8:$H$3000,"?*")),"")</f>
        <v>0</v>
      </c>
    </row>
    <row r="2434" spans="1:9" x14ac:dyDescent="0.25">
      <c r="A2434" s="174">
        <f>--ISNUMBER(IFERROR(SEARCH('Project Costing'!#REF!,Services!I2441,1),""))</f>
        <v>0</v>
      </c>
      <c r="B2434" s="174" t="str">
        <f>IF(A2434=1,COUNTIF($A$8:A2434,1),"")</f>
        <v/>
      </c>
      <c r="C2434" s="174"/>
      <c r="D2434" s="157">
        <f>IFERROR($C$8:INDEX($C$8:$C$3000,COUNTIF($C$8:$C$3000,"?*")),"")</f>
        <v>0</v>
      </c>
      <c r="E2434" s="174"/>
      <c r="F2434" s="174">
        <f>--ISNUMBER(IFERROR(SEARCH('Project Costing'!#REF!,Services!I2441,1),""))</f>
        <v>0</v>
      </c>
      <c r="G2434" s="174" t="str">
        <f>IF(F2434=1,COUNTIF($F$8:F2434,1),"")</f>
        <v/>
      </c>
      <c r="H2434" s="174"/>
      <c r="I2434" s="157">
        <f>IFERROR($H$8:INDEX($H$8:$H$3000,COUNTIF($H$8:$H$3000,"?*")),"")</f>
        <v>0</v>
      </c>
    </row>
    <row r="2435" spans="1:9" x14ac:dyDescent="0.25">
      <c r="A2435" s="174">
        <f>--ISNUMBER(IFERROR(SEARCH('Project Costing'!#REF!,Services!I2442,1),""))</f>
        <v>0</v>
      </c>
      <c r="B2435" s="174" t="str">
        <f>IF(A2435=1,COUNTIF($A$8:A2435,1),"")</f>
        <v/>
      </c>
      <c r="C2435" s="174"/>
      <c r="D2435" s="157">
        <f>IFERROR($C$8:INDEX($C$8:$C$3000,COUNTIF($C$8:$C$3000,"?*")),"")</f>
        <v>0</v>
      </c>
      <c r="E2435" s="174"/>
      <c r="F2435" s="174">
        <f>--ISNUMBER(IFERROR(SEARCH('Project Costing'!#REF!,Services!I2442,1),""))</f>
        <v>0</v>
      </c>
      <c r="G2435" s="174" t="str">
        <f>IF(F2435=1,COUNTIF($F$8:F2435,1),"")</f>
        <v/>
      </c>
      <c r="H2435" s="174"/>
      <c r="I2435" s="157">
        <f>IFERROR($H$8:INDEX($H$8:$H$3000,COUNTIF($H$8:$H$3000,"?*")),"")</f>
        <v>0</v>
      </c>
    </row>
    <row r="2436" spans="1:9" x14ac:dyDescent="0.25">
      <c r="A2436" s="174">
        <f>--ISNUMBER(IFERROR(SEARCH('Project Costing'!#REF!,Services!I2443,1),""))</f>
        <v>0</v>
      </c>
      <c r="B2436" s="174" t="str">
        <f>IF(A2436=1,COUNTIF($A$8:A2436,1),"")</f>
        <v/>
      </c>
      <c r="C2436" s="174"/>
      <c r="D2436" s="157">
        <f>IFERROR($C$8:INDEX($C$8:$C$3000,COUNTIF($C$8:$C$3000,"?*")),"")</f>
        <v>0</v>
      </c>
      <c r="E2436" s="174"/>
      <c r="F2436" s="174">
        <f>--ISNUMBER(IFERROR(SEARCH('Project Costing'!#REF!,Services!I2443,1),""))</f>
        <v>0</v>
      </c>
      <c r="G2436" s="174" t="str">
        <f>IF(F2436=1,COUNTIF($F$8:F2436,1),"")</f>
        <v/>
      </c>
      <c r="H2436" s="174"/>
      <c r="I2436" s="157">
        <f>IFERROR($H$8:INDEX($H$8:$H$3000,COUNTIF($H$8:$H$3000,"?*")),"")</f>
        <v>0</v>
      </c>
    </row>
    <row r="2437" spans="1:9" x14ac:dyDescent="0.25">
      <c r="A2437" s="174">
        <f>--ISNUMBER(IFERROR(SEARCH('Project Costing'!#REF!,Services!I2444,1),""))</f>
        <v>0</v>
      </c>
      <c r="B2437" s="174" t="str">
        <f>IF(A2437=1,COUNTIF($A$8:A2437,1),"")</f>
        <v/>
      </c>
      <c r="C2437" s="174"/>
      <c r="D2437" s="157">
        <f>IFERROR($C$8:INDEX($C$8:$C$3000,COUNTIF($C$8:$C$3000,"?*")),"")</f>
        <v>0</v>
      </c>
      <c r="E2437" s="174"/>
      <c r="F2437" s="174">
        <f>--ISNUMBER(IFERROR(SEARCH('Project Costing'!#REF!,Services!I2444,1),""))</f>
        <v>0</v>
      </c>
      <c r="G2437" s="174" t="str">
        <f>IF(F2437=1,COUNTIF($F$8:F2437,1),"")</f>
        <v/>
      </c>
      <c r="H2437" s="174"/>
      <c r="I2437" s="157">
        <f>IFERROR($H$8:INDEX($H$8:$H$3000,COUNTIF($H$8:$H$3000,"?*")),"")</f>
        <v>0</v>
      </c>
    </row>
    <row r="2438" spans="1:9" x14ac:dyDescent="0.25">
      <c r="A2438" s="174">
        <f>--ISNUMBER(IFERROR(SEARCH('Project Costing'!#REF!,Services!I2445,1),""))</f>
        <v>0</v>
      </c>
      <c r="B2438" s="174" t="str">
        <f>IF(A2438=1,COUNTIF($A$8:A2438,1),"")</f>
        <v/>
      </c>
      <c r="C2438" s="174"/>
      <c r="D2438" s="157">
        <f>IFERROR($C$8:INDEX($C$8:$C$3000,COUNTIF($C$8:$C$3000,"?*")),"")</f>
        <v>0</v>
      </c>
      <c r="E2438" s="174"/>
      <c r="F2438" s="174">
        <f>--ISNUMBER(IFERROR(SEARCH('Project Costing'!#REF!,Services!I2445,1),""))</f>
        <v>0</v>
      </c>
      <c r="G2438" s="174" t="str">
        <f>IF(F2438=1,COUNTIF($F$8:F2438,1),"")</f>
        <v/>
      </c>
      <c r="H2438" s="174"/>
      <c r="I2438" s="157">
        <f>IFERROR($H$8:INDEX($H$8:$H$3000,COUNTIF($H$8:$H$3000,"?*")),"")</f>
        <v>0</v>
      </c>
    </row>
    <row r="2439" spans="1:9" x14ac:dyDescent="0.25">
      <c r="A2439" s="174">
        <f>--ISNUMBER(IFERROR(SEARCH('Project Costing'!#REF!,Services!I2446,1),""))</f>
        <v>0</v>
      </c>
      <c r="B2439" s="174" t="str">
        <f>IF(A2439=1,COUNTIF($A$8:A2439,1),"")</f>
        <v/>
      </c>
      <c r="C2439" s="174"/>
      <c r="D2439" s="157">
        <f>IFERROR($C$8:INDEX($C$8:$C$3000,COUNTIF($C$8:$C$3000,"?*")),"")</f>
        <v>0</v>
      </c>
      <c r="E2439" s="174"/>
      <c r="F2439" s="174">
        <f>--ISNUMBER(IFERROR(SEARCH('Project Costing'!#REF!,Services!I2446,1),""))</f>
        <v>0</v>
      </c>
      <c r="G2439" s="174" t="str">
        <f>IF(F2439=1,COUNTIF($F$8:F2439,1),"")</f>
        <v/>
      </c>
      <c r="H2439" s="174"/>
      <c r="I2439" s="157">
        <f>IFERROR($H$8:INDEX($H$8:$H$3000,COUNTIF($H$8:$H$3000,"?*")),"")</f>
        <v>0</v>
      </c>
    </row>
    <row r="2440" spans="1:9" x14ac:dyDescent="0.25">
      <c r="A2440" s="174">
        <f>--ISNUMBER(IFERROR(SEARCH('Project Costing'!#REF!,Services!I2447,1),""))</f>
        <v>0</v>
      </c>
      <c r="B2440" s="174" t="str">
        <f>IF(A2440=1,COUNTIF($A$8:A2440,1),"")</f>
        <v/>
      </c>
      <c r="C2440" s="174"/>
      <c r="D2440" s="157">
        <f>IFERROR($C$8:INDEX($C$8:$C$3000,COUNTIF($C$8:$C$3000,"?*")),"")</f>
        <v>0</v>
      </c>
      <c r="E2440" s="174"/>
      <c r="F2440" s="174">
        <f>--ISNUMBER(IFERROR(SEARCH('Project Costing'!#REF!,Services!I2447,1),""))</f>
        <v>0</v>
      </c>
      <c r="G2440" s="174" t="str">
        <f>IF(F2440=1,COUNTIF($F$8:F2440,1),"")</f>
        <v/>
      </c>
      <c r="H2440" s="174"/>
      <c r="I2440" s="157">
        <f>IFERROR($H$8:INDEX($H$8:$H$3000,COUNTIF($H$8:$H$3000,"?*")),"")</f>
        <v>0</v>
      </c>
    </row>
    <row r="2441" spans="1:9" x14ac:dyDescent="0.25">
      <c r="A2441" s="174">
        <f>--ISNUMBER(IFERROR(SEARCH('Project Costing'!#REF!,Services!I2448,1),""))</f>
        <v>0</v>
      </c>
      <c r="B2441" s="174" t="str">
        <f>IF(A2441=1,COUNTIF($A$8:A2441,1),"")</f>
        <v/>
      </c>
      <c r="C2441" s="174"/>
      <c r="D2441" s="157">
        <f>IFERROR($C$8:INDEX($C$8:$C$3000,COUNTIF($C$8:$C$3000,"?*")),"")</f>
        <v>0</v>
      </c>
      <c r="E2441" s="174"/>
      <c r="F2441" s="174">
        <f>--ISNUMBER(IFERROR(SEARCH('Project Costing'!#REF!,Services!I2448,1),""))</f>
        <v>0</v>
      </c>
      <c r="G2441" s="174" t="str">
        <f>IF(F2441=1,COUNTIF($F$8:F2441,1),"")</f>
        <v/>
      </c>
      <c r="H2441" s="174"/>
      <c r="I2441" s="157">
        <f>IFERROR($H$8:INDEX($H$8:$H$3000,COUNTIF($H$8:$H$3000,"?*")),"")</f>
        <v>0</v>
      </c>
    </row>
    <row r="2442" spans="1:9" x14ac:dyDescent="0.25">
      <c r="A2442" s="174">
        <f>--ISNUMBER(IFERROR(SEARCH('Project Costing'!#REF!,Services!I2449,1),""))</f>
        <v>0</v>
      </c>
      <c r="B2442" s="174" t="str">
        <f>IF(A2442=1,COUNTIF($A$8:A2442,1),"")</f>
        <v/>
      </c>
      <c r="C2442" s="174"/>
      <c r="D2442" s="157">
        <f>IFERROR($C$8:INDEX($C$8:$C$3000,COUNTIF($C$8:$C$3000,"?*")),"")</f>
        <v>0</v>
      </c>
      <c r="E2442" s="174"/>
      <c r="F2442" s="174">
        <f>--ISNUMBER(IFERROR(SEARCH('Project Costing'!#REF!,Services!I2449,1),""))</f>
        <v>0</v>
      </c>
      <c r="G2442" s="174" t="str">
        <f>IF(F2442=1,COUNTIF($F$8:F2442,1),"")</f>
        <v/>
      </c>
      <c r="H2442" s="174"/>
      <c r="I2442" s="157">
        <f>IFERROR($H$8:INDEX($H$8:$H$3000,COUNTIF($H$8:$H$3000,"?*")),"")</f>
        <v>0</v>
      </c>
    </row>
    <row r="2443" spans="1:9" x14ac:dyDescent="0.25">
      <c r="A2443" s="174">
        <f>--ISNUMBER(IFERROR(SEARCH('Project Costing'!#REF!,Services!I2450,1),""))</f>
        <v>0</v>
      </c>
      <c r="B2443" s="174" t="str">
        <f>IF(A2443=1,COUNTIF($A$8:A2443,1),"")</f>
        <v/>
      </c>
      <c r="C2443" s="174"/>
      <c r="D2443" s="157">
        <f>IFERROR($C$8:INDEX($C$8:$C$3000,COUNTIF($C$8:$C$3000,"?*")),"")</f>
        <v>0</v>
      </c>
      <c r="E2443" s="174"/>
      <c r="F2443" s="174">
        <f>--ISNUMBER(IFERROR(SEARCH('Project Costing'!#REF!,Services!I2450,1),""))</f>
        <v>0</v>
      </c>
      <c r="G2443" s="174" t="str">
        <f>IF(F2443=1,COUNTIF($F$8:F2443,1),"")</f>
        <v/>
      </c>
      <c r="H2443" s="174"/>
      <c r="I2443" s="157">
        <f>IFERROR($H$8:INDEX($H$8:$H$3000,COUNTIF($H$8:$H$3000,"?*")),"")</f>
        <v>0</v>
      </c>
    </row>
    <row r="2444" spans="1:9" x14ac:dyDescent="0.25">
      <c r="A2444" s="174">
        <f>--ISNUMBER(IFERROR(SEARCH('Project Costing'!#REF!,Services!I2451,1),""))</f>
        <v>0</v>
      </c>
      <c r="B2444" s="174" t="str">
        <f>IF(A2444=1,COUNTIF($A$8:A2444,1),"")</f>
        <v/>
      </c>
      <c r="C2444" s="174"/>
      <c r="D2444" s="157">
        <f>IFERROR($C$8:INDEX($C$8:$C$3000,COUNTIF($C$8:$C$3000,"?*")),"")</f>
        <v>0</v>
      </c>
      <c r="E2444" s="174"/>
      <c r="F2444" s="174">
        <f>--ISNUMBER(IFERROR(SEARCH('Project Costing'!#REF!,Services!I2451,1),""))</f>
        <v>0</v>
      </c>
      <c r="G2444" s="174" t="str">
        <f>IF(F2444=1,COUNTIF($F$8:F2444,1),"")</f>
        <v/>
      </c>
      <c r="H2444" s="174"/>
      <c r="I2444" s="157">
        <f>IFERROR($H$8:INDEX($H$8:$H$3000,COUNTIF($H$8:$H$3000,"?*")),"")</f>
        <v>0</v>
      </c>
    </row>
    <row r="2445" spans="1:9" x14ac:dyDescent="0.25">
      <c r="A2445" s="174">
        <f>--ISNUMBER(IFERROR(SEARCH('Project Costing'!#REF!,Services!I2452,1),""))</f>
        <v>0</v>
      </c>
      <c r="B2445" s="174" t="str">
        <f>IF(A2445=1,COUNTIF($A$8:A2445,1),"")</f>
        <v/>
      </c>
      <c r="C2445" s="174"/>
      <c r="D2445" s="157">
        <f>IFERROR($C$8:INDEX($C$8:$C$3000,COUNTIF($C$8:$C$3000,"?*")),"")</f>
        <v>0</v>
      </c>
      <c r="E2445" s="174"/>
      <c r="F2445" s="174">
        <f>--ISNUMBER(IFERROR(SEARCH('Project Costing'!#REF!,Services!I2452,1),""))</f>
        <v>0</v>
      </c>
      <c r="G2445" s="174" t="str">
        <f>IF(F2445=1,COUNTIF($F$8:F2445,1),"")</f>
        <v/>
      </c>
      <c r="H2445" s="174"/>
      <c r="I2445" s="157">
        <f>IFERROR($H$8:INDEX($H$8:$H$3000,COUNTIF($H$8:$H$3000,"?*")),"")</f>
        <v>0</v>
      </c>
    </row>
    <row r="2446" spans="1:9" x14ac:dyDescent="0.25">
      <c r="A2446" s="174">
        <f>--ISNUMBER(IFERROR(SEARCH('Project Costing'!#REF!,Services!I2453,1),""))</f>
        <v>0</v>
      </c>
      <c r="B2446" s="174" t="str">
        <f>IF(A2446=1,COUNTIF($A$8:A2446,1),"")</f>
        <v/>
      </c>
      <c r="C2446" s="174"/>
      <c r="D2446" s="157">
        <f>IFERROR($C$8:INDEX($C$8:$C$3000,COUNTIF($C$8:$C$3000,"?*")),"")</f>
        <v>0</v>
      </c>
      <c r="E2446" s="174"/>
      <c r="F2446" s="174">
        <f>--ISNUMBER(IFERROR(SEARCH('Project Costing'!#REF!,Services!I2453,1),""))</f>
        <v>0</v>
      </c>
      <c r="G2446" s="174" t="str">
        <f>IF(F2446=1,COUNTIF($F$8:F2446,1),"")</f>
        <v/>
      </c>
      <c r="H2446" s="174"/>
      <c r="I2446" s="157">
        <f>IFERROR($H$8:INDEX($H$8:$H$3000,COUNTIF($H$8:$H$3000,"?*")),"")</f>
        <v>0</v>
      </c>
    </row>
    <row r="2447" spans="1:9" x14ac:dyDescent="0.25">
      <c r="A2447" s="174">
        <f>--ISNUMBER(IFERROR(SEARCH('Project Costing'!#REF!,Services!I2454,1),""))</f>
        <v>0</v>
      </c>
      <c r="B2447" s="174" t="str">
        <f>IF(A2447=1,COUNTIF($A$8:A2447,1),"")</f>
        <v/>
      </c>
      <c r="C2447" s="174"/>
      <c r="D2447" s="157">
        <f>IFERROR($C$8:INDEX($C$8:$C$3000,COUNTIF($C$8:$C$3000,"?*")),"")</f>
        <v>0</v>
      </c>
      <c r="E2447" s="174"/>
      <c r="F2447" s="174">
        <f>--ISNUMBER(IFERROR(SEARCH('Project Costing'!#REF!,Services!I2454,1),""))</f>
        <v>0</v>
      </c>
      <c r="G2447" s="174" t="str">
        <f>IF(F2447=1,COUNTIF($F$8:F2447,1),"")</f>
        <v/>
      </c>
      <c r="H2447" s="174"/>
      <c r="I2447" s="157">
        <f>IFERROR($H$8:INDEX($H$8:$H$3000,COUNTIF($H$8:$H$3000,"?*")),"")</f>
        <v>0</v>
      </c>
    </row>
    <row r="2448" spans="1:9" x14ac:dyDescent="0.25">
      <c r="A2448" s="174">
        <f>--ISNUMBER(IFERROR(SEARCH('Project Costing'!#REF!,Services!I2455,1),""))</f>
        <v>0</v>
      </c>
      <c r="B2448" s="174" t="str">
        <f>IF(A2448=1,COUNTIF($A$8:A2448,1),"")</f>
        <v/>
      </c>
      <c r="C2448" s="174"/>
      <c r="D2448" s="157">
        <f>IFERROR($C$8:INDEX($C$8:$C$3000,COUNTIF($C$8:$C$3000,"?*")),"")</f>
        <v>0</v>
      </c>
      <c r="E2448" s="174"/>
      <c r="F2448" s="174">
        <f>--ISNUMBER(IFERROR(SEARCH('Project Costing'!#REF!,Services!I2455,1),""))</f>
        <v>0</v>
      </c>
      <c r="G2448" s="174" t="str">
        <f>IF(F2448=1,COUNTIF($F$8:F2448,1),"")</f>
        <v/>
      </c>
      <c r="H2448" s="174"/>
      <c r="I2448" s="157">
        <f>IFERROR($H$8:INDEX($H$8:$H$3000,COUNTIF($H$8:$H$3000,"?*")),"")</f>
        <v>0</v>
      </c>
    </row>
    <row r="2449" spans="1:9" x14ac:dyDescent="0.25">
      <c r="A2449" s="174">
        <f>--ISNUMBER(IFERROR(SEARCH('Project Costing'!#REF!,Services!I2456,1),""))</f>
        <v>0</v>
      </c>
      <c r="B2449" s="174" t="str">
        <f>IF(A2449=1,COUNTIF($A$8:A2449,1),"")</f>
        <v/>
      </c>
      <c r="C2449" s="174"/>
      <c r="D2449" s="157">
        <f>IFERROR($C$8:INDEX($C$8:$C$3000,COUNTIF($C$8:$C$3000,"?*")),"")</f>
        <v>0</v>
      </c>
      <c r="E2449" s="174"/>
      <c r="F2449" s="174">
        <f>--ISNUMBER(IFERROR(SEARCH('Project Costing'!#REF!,Services!I2456,1),""))</f>
        <v>0</v>
      </c>
      <c r="G2449" s="174" t="str">
        <f>IF(F2449=1,COUNTIF($F$8:F2449,1),"")</f>
        <v/>
      </c>
      <c r="H2449" s="174"/>
      <c r="I2449" s="157">
        <f>IFERROR($H$8:INDEX($H$8:$H$3000,COUNTIF($H$8:$H$3000,"?*")),"")</f>
        <v>0</v>
      </c>
    </row>
    <row r="2450" spans="1:9" x14ac:dyDescent="0.25">
      <c r="A2450" s="174">
        <f>--ISNUMBER(IFERROR(SEARCH('Project Costing'!#REF!,Services!I2457,1),""))</f>
        <v>0</v>
      </c>
      <c r="B2450" s="174" t="str">
        <f>IF(A2450=1,COUNTIF($A$8:A2450,1),"")</f>
        <v/>
      </c>
      <c r="C2450" s="174"/>
      <c r="D2450" s="157">
        <f>IFERROR($C$8:INDEX($C$8:$C$3000,COUNTIF($C$8:$C$3000,"?*")),"")</f>
        <v>0</v>
      </c>
      <c r="E2450" s="174"/>
      <c r="F2450" s="174">
        <f>--ISNUMBER(IFERROR(SEARCH('Project Costing'!#REF!,Services!I2457,1),""))</f>
        <v>0</v>
      </c>
      <c r="G2450" s="174" t="str">
        <f>IF(F2450=1,COUNTIF($F$8:F2450,1),"")</f>
        <v/>
      </c>
      <c r="H2450" s="174"/>
      <c r="I2450" s="157">
        <f>IFERROR($H$8:INDEX($H$8:$H$3000,COUNTIF($H$8:$H$3000,"?*")),"")</f>
        <v>0</v>
      </c>
    </row>
    <row r="2451" spans="1:9" x14ac:dyDescent="0.25">
      <c r="A2451" s="174">
        <f>--ISNUMBER(IFERROR(SEARCH('Project Costing'!#REF!,Services!I2458,1),""))</f>
        <v>0</v>
      </c>
      <c r="B2451" s="174" t="str">
        <f>IF(A2451=1,COUNTIF($A$8:A2451,1),"")</f>
        <v/>
      </c>
      <c r="C2451" s="174"/>
      <c r="D2451" s="157">
        <f>IFERROR($C$8:INDEX($C$8:$C$3000,COUNTIF($C$8:$C$3000,"?*")),"")</f>
        <v>0</v>
      </c>
      <c r="E2451" s="174"/>
      <c r="F2451" s="174">
        <f>--ISNUMBER(IFERROR(SEARCH('Project Costing'!#REF!,Services!I2458,1),""))</f>
        <v>0</v>
      </c>
      <c r="G2451" s="174" t="str">
        <f>IF(F2451=1,COUNTIF($F$8:F2451,1),"")</f>
        <v/>
      </c>
      <c r="H2451" s="174"/>
      <c r="I2451" s="157">
        <f>IFERROR($H$8:INDEX($H$8:$H$3000,COUNTIF($H$8:$H$3000,"?*")),"")</f>
        <v>0</v>
      </c>
    </row>
    <row r="2452" spans="1:9" x14ac:dyDescent="0.25">
      <c r="A2452" s="174">
        <f>--ISNUMBER(IFERROR(SEARCH('Project Costing'!#REF!,Services!I2459,1),""))</f>
        <v>0</v>
      </c>
      <c r="B2452" s="174" t="str">
        <f>IF(A2452=1,COUNTIF($A$8:A2452,1),"")</f>
        <v/>
      </c>
      <c r="C2452" s="174"/>
      <c r="D2452" s="157">
        <f>IFERROR($C$8:INDEX($C$8:$C$3000,COUNTIF($C$8:$C$3000,"?*")),"")</f>
        <v>0</v>
      </c>
      <c r="E2452" s="174"/>
      <c r="F2452" s="174">
        <f>--ISNUMBER(IFERROR(SEARCH('Project Costing'!#REF!,Services!I2459,1),""))</f>
        <v>0</v>
      </c>
      <c r="G2452" s="174" t="str">
        <f>IF(F2452=1,COUNTIF($F$8:F2452,1),"")</f>
        <v/>
      </c>
      <c r="H2452" s="174"/>
      <c r="I2452" s="157">
        <f>IFERROR($H$8:INDEX($H$8:$H$3000,COUNTIF($H$8:$H$3000,"?*")),"")</f>
        <v>0</v>
      </c>
    </row>
    <row r="2453" spans="1:9" x14ac:dyDescent="0.25">
      <c r="A2453" s="174">
        <f>--ISNUMBER(IFERROR(SEARCH('Project Costing'!#REF!,Services!I2460,1),""))</f>
        <v>0</v>
      </c>
      <c r="B2453" s="174" t="str">
        <f>IF(A2453=1,COUNTIF($A$8:A2453,1),"")</f>
        <v/>
      </c>
      <c r="C2453" s="174"/>
      <c r="D2453" s="157">
        <f>IFERROR($C$8:INDEX($C$8:$C$3000,COUNTIF($C$8:$C$3000,"?*")),"")</f>
        <v>0</v>
      </c>
      <c r="E2453" s="174"/>
      <c r="F2453" s="174">
        <f>--ISNUMBER(IFERROR(SEARCH('Project Costing'!#REF!,Services!I2460,1),""))</f>
        <v>0</v>
      </c>
      <c r="G2453" s="174" t="str">
        <f>IF(F2453=1,COUNTIF($F$8:F2453,1),"")</f>
        <v/>
      </c>
      <c r="H2453" s="174"/>
      <c r="I2453" s="157">
        <f>IFERROR($H$8:INDEX($H$8:$H$3000,COUNTIF($H$8:$H$3000,"?*")),"")</f>
        <v>0</v>
      </c>
    </row>
    <row r="2454" spans="1:9" x14ac:dyDescent="0.25">
      <c r="A2454" s="174">
        <f>--ISNUMBER(IFERROR(SEARCH('Project Costing'!#REF!,Services!I2461,1),""))</f>
        <v>0</v>
      </c>
      <c r="B2454" s="174" t="str">
        <f>IF(A2454=1,COUNTIF($A$8:A2454,1),"")</f>
        <v/>
      </c>
      <c r="C2454" s="174"/>
      <c r="D2454" s="157">
        <f>IFERROR($C$8:INDEX($C$8:$C$3000,COUNTIF($C$8:$C$3000,"?*")),"")</f>
        <v>0</v>
      </c>
      <c r="E2454" s="174"/>
      <c r="F2454" s="174">
        <f>--ISNUMBER(IFERROR(SEARCH('Project Costing'!#REF!,Services!I2461,1),""))</f>
        <v>0</v>
      </c>
      <c r="G2454" s="174" t="str">
        <f>IF(F2454=1,COUNTIF($F$8:F2454,1),"")</f>
        <v/>
      </c>
      <c r="H2454" s="174"/>
      <c r="I2454" s="157">
        <f>IFERROR($H$8:INDEX($H$8:$H$3000,COUNTIF($H$8:$H$3000,"?*")),"")</f>
        <v>0</v>
      </c>
    </row>
    <row r="2455" spans="1:9" x14ac:dyDescent="0.25">
      <c r="A2455" s="174">
        <f>--ISNUMBER(IFERROR(SEARCH('Project Costing'!#REF!,Services!I2462,1),""))</f>
        <v>0</v>
      </c>
      <c r="B2455" s="174" t="str">
        <f>IF(A2455=1,COUNTIF($A$8:A2455,1),"")</f>
        <v/>
      </c>
      <c r="C2455" s="174"/>
      <c r="D2455" s="157">
        <f>IFERROR($C$8:INDEX($C$8:$C$3000,COUNTIF($C$8:$C$3000,"?*")),"")</f>
        <v>0</v>
      </c>
      <c r="E2455" s="174"/>
      <c r="F2455" s="174">
        <f>--ISNUMBER(IFERROR(SEARCH('Project Costing'!#REF!,Services!I2462,1),""))</f>
        <v>0</v>
      </c>
      <c r="G2455" s="174" t="str">
        <f>IF(F2455=1,COUNTIF($F$8:F2455,1),"")</f>
        <v/>
      </c>
      <c r="H2455" s="174"/>
      <c r="I2455" s="157">
        <f>IFERROR($H$8:INDEX($H$8:$H$3000,COUNTIF($H$8:$H$3000,"?*")),"")</f>
        <v>0</v>
      </c>
    </row>
    <row r="2456" spans="1:9" x14ac:dyDescent="0.25">
      <c r="A2456" s="174">
        <f>--ISNUMBER(IFERROR(SEARCH('Project Costing'!#REF!,Services!I2463,1),""))</f>
        <v>0</v>
      </c>
      <c r="B2456" s="174" t="str">
        <f>IF(A2456=1,COUNTIF($A$8:A2456,1),"")</f>
        <v/>
      </c>
      <c r="C2456" s="174"/>
      <c r="D2456" s="157">
        <f>IFERROR($C$8:INDEX($C$8:$C$3000,COUNTIF($C$8:$C$3000,"?*")),"")</f>
        <v>0</v>
      </c>
      <c r="E2456" s="174"/>
      <c r="F2456" s="174">
        <f>--ISNUMBER(IFERROR(SEARCH('Project Costing'!#REF!,Services!I2463,1),""))</f>
        <v>0</v>
      </c>
      <c r="G2456" s="174" t="str">
        <f>IF(F2456=1,COUNTIF($F$8:F2456,1),"")</f>
        <v/>
      </c>
      <c r="H2456" s="174"/>
      <c r="I2456" s="157">
        <f>IFERROR($H$8:INDEX($H$8:$H$3000,COUNTIF($H$8:$H$3000,"?*")),"")</f>
        <v>0</v>
      </c>
    </row>
    <row r="2457" spans="1:9" x14ac:dyDescent="0.25">
      <c r="A2457" s="174">
        <f>--ISNUMBER(IFERROR(SEARCH('Project Costing'!#REF!,Services!I2464,1),""))</f>
        <v>0</v>
      </c>
      <c r="B2457" s="174" t="str">
        <f>IF(A2457=1,COUNTIF($A$8:A2457,1),"")</f>
        <v/>
      </c>
      <c r="C2457" s="174"/>
      <c r="D2457" s="157">
        <f>IFERROR($C$8:INDEX($C$8:$C$3000,COUNTIF($C$8:$C$3000,"?*")),"")</f>
        <v>0</v>
      </c>
      <c r="E2457" s="174"/>
      <c r="F2457" s="174">
        <f>--ISNUMBER(IFERROR(SEARCH('Project Costing'!#REF!,Services!I2464,1),""))</f>
        <v>0</v>
      </c>
      <c r="G2457" s="174" t="str">
        <f>IF(F2457=1,COUNTIF($F$8:F2457,1),"")</f>
        <v/>
      </c>
      <c r="H2457" s="174"/>
      <c r="I2457" s="157">
        <f>IFERROR($H$8:INDEX($H$8:$H$3000,COUNTIF($H$8:$H$3000,"?*")),"")</f>
        <v>0</v>
      </c>
    </row>
    <row r="2458" spans="1:9" x14ac:dyDescent="0.25">
      <c r="A2458" s="174">
        <f>--ISNUMBER(IFERROR(SEARCH('Project Costing'!#REF!,Services!I2465,1),""))</f>
        <v>0</v>
      </c>
      <c r="B2458" s="174" t="str">
        <f>IF(A2458=1,COUNTIF($A$8:A2458,1),"")</f>
        <v/>
      </c>
      <c r="C2458" s="174"/>
      <c r="D2458" s="157">
        <f>IFERROR($C$8:INDEX($C$8:$C$3000,COUNTIF($C$8:$C$3000,"?*")),"")</f>
        <v>0</v>
      </c>
      <c r="E2458" s="174"/>
      <c r="F2458" s="174">
        <f>--ISNUMBER(IFERROR(SEARCH('Project Costing'!#REF!,Services!I2465,1),""))</f>
        <v>0</v>
      </c>
      <c r="G2458" s="174" t="str">
        <f>IF(F2458=1,COUNTIF($F$8:F2458,1),"")</f>
        <v/>
      </c>
      <c r="H2458" s="174"/>
      <c r="I2458" s="157">
        <f>IFERROR($H$8:INDEX($H$8:$H$3000,COUNTIF($H$8:$H$3000,"?*")),"")</f>
        <v>0</v>
      </c>
    </row>
    <row r="2459" spans="1:9" x14ac:dyDescent="0.25">
      <c r="A2459" s="174">
        <f>--ISNUMBER(IFERROR(SEARCH('Project Costing'!#REF!,Services!I2466,1),""))</f>
        <v>0</v>
      </c>
      <c r="B2459" s="174" t="str">
        <f>IF(A2459=1,COUNTIF($A$8:A2459,1),"")</f>
        <v/>
      </c>
      <c r="C2459" s="174"/>
      <c r="D2459" s="157">
        <f>IFERROR($C$8:INDEX($C$8:$C$3000,COUNTIF($C$8:$C$3000,"?*")),"")</f>
        <v>0</v>
      </c>
      <c r="E2459" s="174"/>
      <c r="F2459" s="174">
        <f>--ISNUMBER(IFERROR(SEARCH('Project Costing'!#REF!,Services!I2466,1),""))</f>
        <v>0</v>
      </c>
      <c r="G2459" s="174" t="str">
        <f>IF(F2459=1,COUNTIF($F$8:F2459,1),"")</f>
        <v/>
      </c>
      <c r="H2459" s="174"/>
      <c r="I2459" s="157">
        <f>IFERROR($H$8:INDEX($H$8:$H$3000,COUNTIF($H$8:$H$3000,"?*")),"")</f>
        <v>0</v>
      </c>
    </row>
    <row r="2460" spans="1:9" x14ac:dyDescent="0.25">
      <c r="A2460" s="174">
        <f>--ISNUMBER(IFERROR(SEARCH('Project Costing'!#REF!,Services!I2467,1),""))</f>
        <v>0</v>
      </c>
      <c r="B2460" s="174" t="str">
        <f>IF(A2460=1,COUNTIF($A$8:A2460,1),"")</f>
        <v/>
      </c>
      <c r="C2460" s="174"/>
      <c r="D2460" s="157">
        <f>IFERROR($C$8:INDEX($C$8:$C$3000,COUNTIF($C$8:$C$3000,"?*")),"")</f>
        <v>0</v>
      </c>
      <c r="E2460" s="174"/>
      <c r="F2460" s="174">
        <f>--ISNUMBER(IFERROR(SEARCH('Project Costing'!#REF!,Services!I2467,1),""))</f>
        <v>0</v>
      </c>
      <c r="G2460" s="174" t="str">
        <f>IF(F2460=1,COUNTIF($F$8:F2460,1),"")</f>
        <v/>
      </c>
      <c r="H2460" s="174"/>
      <c r="I2460" s="157">
        <f>IFERROR($H$8:INDEX($H$8:$H$3000,COUNTIF($H$8:$H$3000,"?*")),"")</f>
        <v>0</v>
      </c>
    </row>
    <row r="2461" spans="1:9" x14ac:dyDescent="0.25">
      <c r="A2461" s="174">
        <f>--ISNUMBER(IFERROR(SEARCH('Project Costing'!#REF!,Services!I2468,1),""))</f>
        <v>0</v>
      </c>
      <c r="B2461" s="174" t="str">
        <f>IF(A2461=1,COUNTIF($A$8:A2461,1),"")</f>
        <v/>
      </c>
      <c r="C2461" s="174"/>
      <c r="D2461" s="157">
        <f>IFERROR($C$8:INDEX($C$8:$C$3000,COUNTIF($C$8:$C$3000,"?*")),"")</f>
        <v>0</v>
      </c>
      <c r="E2461" s="174"/>
      <c r="F2461" s="174">
        <f>--ISNUMBER(IFERROR(SEARCH('Project Costing'!#REF!,Services!I2468,1),""))</f>
        <v>0</v>
      </c>
      <c r="G2461" s="174" t="str">
        <f>IF(F2461=1,COUNTIF($F$8:F2461,1),"")</f>
        <v/>
      </c>
      <c r="H2461" s="174"/>
      <c r="I2461" s="157">
        <f>IFERROR($H$8:INDEX($H$8:$H$3000,COUNTIF($H$8:$H$3000,"?*")),"")</f>
        <v>0</v>
      </c>
    </row>
    <row r="2462" spans="1:9" x14ac:dyDescent="0.25">
      <c r="A2462" s="174">
        <f>--ISNUMBER(IFERROR(SEARCH('Project Costing'!#REF!,Services!I2469,1),""))</f>
        <v>0</v>
      </c>
      <c r="B2462" s="174" t="str">
        <f>IF(A2462=1,COUNTIF($A$8:A2462,1),"")</f>
        <v/>
      </c>
      <c r="C2462" s="174"/>
      <c r="D2462" s="157">
        <f>IFERROR($C$8:INDEX($C$8:$C$3000,COUNTIF($C$8:$C$3000,"?*")),"")</f>
        <v>0</v>
      </c>
      <c r="E2462" s="174"/>
      <c r="F2462" s="174">
        <f>--ISNUMBER(IFERROR(SEARCH('Project Costing'!#REF!,Services!I2469,1),""))</f>
        <v>0</v>
      </c>
      <c r="G2462" s="174" t="str">
        <f>IF(F2462=1,COUNTIF($F$8:F2462,1),"")</f>
        <v/>
      </c>
      <c r="H2462" s="174"/>
      <c r="I2462" s="157">
        <f>IFERROR($H$8:INDEX($H$8:$H$3000,COUNTIF($H$8:$H$3000,"?*")),"")</f>
        <v>0</v>
      </c>
    </row>
    <row r="2463" spans="1:9" x14ac:dyDescent="0.25">
      <c r="A2463" s="174">
        <f>--ISNUMBER(IFERROR(SEARCH('Project Costing'!#REF!,Services!I2470,1),""))</f>
        <v>0</v>
      </c>
      <c r="B2463" s="174" t="str">
        <f>IF(A2463=1,COUNTIF($A$8:A2463,1),"")</f>
        <v/>
      </c>
      <c r="C2463" s="174"/>
      <c r="D2463" s="157">
        <f>IFERROR($C$8:INDEX($C$8:$C$3000,COUNTIF($C$8:$C$3000,"?*")),"")</f>
        <v>0</v>
      </c>
      <c r="E2463" s="174"/>
      <c r="F2463" s="174">
        <f>--ISNUMBER(IFERROR(SEARCH('Project Costing'!#REF!,Services!I2470,1),""))</f>
        <v>0</v>
      </c>
      <c r="G2463" s="174" t="str">
        <f>IF(F2463=1,COUNTIF($F$8:F2463,1),"")</f>
        <v/>
      </c>
      <c r="H2463" s="174"/>
      <c r="I2463" s="157">
        <f>IFERROR($H$8:INDEX($H$8:$H$3000,COUNTIF($H$8:$H$3000,"?*")),"")</f>
        <v>0</v>
      </c>
    </row>
    <row r="2464" spans="1:9" x14ac:dyDescent="0.25">
      <c r="A2464" s="174">
        <f>--ISNUMBER(IFERROR(SEARCH('Project Costing'!#REF!,Services!I2471,1),""))</f>
        <v>0</v>
      </c>
      <c r="B2464" s="174" t="str">
        <f>IF(A2464=1,COUNTIF($A$8:A2464,1),"")</f>
        <v/>
      </c>
      <c r="C2464" s="174"/>
      <c r="D2464" s="157">
        <f>IFERROR($C$8:INDEX($C$8:$C$3000,COUNTIF($C$8:$C$3000,"?*")),"")</f>
        <v>0</v>
      </c>
      <c r="E2464" s="174"/>
      <c r="F2464" s="174">
        <f>--ISNUMBER(IFERROR(SEARCH('Project Costing'!#REF!,Services!I2471,1),""))</f>
        <v>0</v>
      </c>
      <c r="G2464" s="174" t="str">
        <f>IF(F2464=1,COUNTIF($F$8:F2464,1),"")</f>
        <v/>
      </c>
      <c r="H2464" s="174"/>
      <c r="I2464" s="157">
        <f>IFERROR($H$8:INDEX($H$8:$H$3000,COUNTIF($H$8:$H$3000,"?*")),"")</f>
        <v>0</v>
      </c>
    </row>
    <row r="2465" spans="1:9" x14ac:dyDescent="0.25">
      <c r="A2465" s="174">
        <f>--ISNUMBER(IFERROR(SEARCH('Project Costing'!#REF!,Services!I2472,1),""))</f>
        <v>0</v>
      </c>
      <c r="B2465" s="174" t="str">
        <f>IF(A2465=1,COUNTIF($A$8:A2465,1),"")</f>
        <v/>
      </c>
      <c r="C2465" s="174"/>
      <c r="D2465" s="157">
        <f>IFERROR($C$8:INDEX($C$8:$C$3000,COUNTIF($C$8:$C$3000,"?*")),"")</f>
        <v>0</v>
      </c>
      <c r="E2465" s="174"/>
      <c r="F2465" s="174">
        <f>--ISNUMBER(IFERROR(SEARCH('Project Costing'!#REF!,Services!I2472,1),""))</f>
        <v>0</v>
      </c>
      <c r="G2465" s="174" t="str">
        <f>IF(F2465=1,COUNTIF($F$8:F2465,1),"")</f>
        <v/>
      </c>
      <c r="H2465" s="174"/>
      <c r="I2465" s="157">
        <f>IFERROR($H$8:INDEX($H$8:$H$3000,COUNTIF($H$8:$H$3000,"?*")),"")</f>
        <v>0</v>
      </c>
    </row>
    <row r="2466" spans="1:9" x14ac:dyDescent="0.25">
      <c r="A2466" s="174">
        <f>--ISNUMBER(IFERROR(SEARCH('Project Costing'!#REF!,Services!I2473,1),""))</f>
        <v>0</v>
      </c>
      <c r="B2466" s="174" t="str">
        <f>IF(A2466=1,COUNTIF($A$8:A2466,1),"")</f>
        <v/>
      </c>
      <c r="C2466" s="174"/>
      <c r="D2466" s="157">
        <f>IFERROR($C$8:INDEX($C$8:$C$3000,COUNTIF($C$8:$C$3000,"?*")),"")</f>
        <v>0</v>
      </c>
      <c r="E2466" s="174"/>
      <c r="F2466" s="174">
        <f>--ISNUMBER(IFERROR(SEARCH('Project Costing'!#REF!,Services!I2473,1),""))</f>
        <v>0</v>
      </c>
      <c r="G2466" s="174" t="str">
        <f>IF(F2466=1,COUNTIF($F$8:F2466,1),"")</f>
        <v/>
      </c>
      <c r="H2466" s="174"/>
      <c r="I2466" s="157">
        <f>IFERROR($H$8:INDEX($H$8:$H$3000,COUNTIF($H$8:$H$3000,"?*")),"")</f>
        <v>0</v>
      </c>
    </row>
    <row r="2467" spans="1:9" x14ac:dyDescent="0.25">
      <c r="A2467" s="174">
        <f>--ISNUMBER(IFERROR(SEARCH('Project Costing'!#REF!,Services!I2474,1),""))</f>
        <v>0</v>
      </c>
      <c r="B2467" s="174" t="str">
        <f>IF(A2467=1,COUNTIF($A$8:A2467,1),"")</f>
        <v/>
      </c>
      <c r="C2467" s="174"/>
      <c r="D2467" s="157">
        <f>IFERROR($C$8:INDEX($C$8:$C$3000,COUNTIF($C$8:$C$3000,"?*")),"")</f>
        <v>0</v>
      </c>
      <c r="E2467" s="174"/>
      <c r="F2467" s="174">
        <f>--ISNUMBER(IFERROR(SEARCH('Project Costing'!#REF!,Services!I2474,1),""))</f>
        <v>0</v>
      </c>
      <c r="G2467" s="174" t="str">
        <f>IF(F2467=1,COUNTIF($F$8:F2467,1),"")</f>
        <v/>
      </c>
      <c r="H2467" s="174"/>
      <c r="I2467" s="157">
        <f>IFERROR($H$8:INDEX($H$8:$H$3000,COUNTIF($H$8:$H$3000,"?*")),"")</f>
        <v>0</v>
      </c>
    </row>
    <row r="2468" spans="1:9" x14ac:dyDescent="0.25">
      <c r="A2468" s="174">
        <f>--ISNUMBER(IFERROR(SEARCH('Project Costing'!#REF!,Services!I2475,1),""))</f>
        <v>0</v>
      </c>
      <c r="B2468" s="174" t="str">
        <f>IF(A2468=1,COUNTIF($A$8:A2468,1),"")</f>
        <v/>
      </c>
      <c r="C2468" s="174"/>
      <c r="D2468" s="157">
        <f>IFERROR($C$8:INDEX($C$8:$C$3000,COUNTIF($C$8:$C$3000,"?*")),"")</f>
        <v>0</v>
      </c>
      <c r="E2468" s="174"/>
      <c r="F2468" s="174">
        <f>--ISNUMBER(IFERROR(SEARCH('Project Costing'!#REF!,Services!I2475,1),""))</f>
        <v>0</v>
      </c>
      <c r="G2468" s="174" t="str">
        <f>IF(F2468=1,COUNTIF($F$8:F2468,1),"")</f>
        <v/>
      </c>
      <c r="H2468" s="174"/>
      <c r="I2468" s="157">
        <f>IFERROR($H$8:INDEX($H$8:$H$3000,COUNTIF($H$8:$H$3000,"?*")),"")</f>
        <v>0</v>
      </c>
    </row>
    <row r="2469" spans="1:9" x14ac:dyDescent="0.25">
      <c r="A2469" s="174">
        <f>--ISNUMBER(IFERROR(SEARCH('Project Costing'!#REF!,Services!I2476,1),""))</f>
        <v>0</v>
      </c>
      <c r="B2469" s="174" t="str">
        <f>IF(A2469=1,COUNTIF($A$8:A2469,1),"")</f>
        <v/>
      </c>
      <c r="C2469" s="174"/>
      <c r="D2469" s="157">
        <f>IFERROR($C$8:INDEX($C$8:$C$3000,COUNTIF($C$8:$C$3000,"?*")),"")</f>
        <v>0</v>
      </c>
      <c r="E2469" s="174"/>
      <c r="F2469" s="174">
        <f>--ISNUMBER(IFERROR(SEARCH('Project Costing'!#REF!,Services!I2476,1),""))</f>
        <v>0</v>
      </c>
      <c r="G2469" s="174" t="str">
        <f>IF(F2469=1,COUNTIF($F$8:F2469,1),"")</f>
        <v/>
      </c>
      <c r="H2469" s="174"/>
      <c r="I2469" s="157">
        <f>IFERROR($H$8:INDEX($H$8:$H$3000,COUNTIF($H$8:$H$3000,"?*")),"")</f>
        <v>0</v>
      </c>
    </row>
    <row r="2470" spans="1:9" x14ac:dyDescent="0.25">
      <c r="A2470" s="174">
        <f>--ISNUMBER(IFERROR(SEARCH('Project Costing'!#REF!,Services!I2477,1),""))</f>
        <v>0</v>
      </c>
      <c r="B2470" s="174" t="str">
        <f>IF(A2470=1,COUNTIF($A$8:A2470,1),"")</f>
        <v/>
      </c>
      <c r="C2470" s="174"/>
      <c r="D2470" s="157">
        <f>IFERROR($C$8:INDEX($C$8:$C$3000,COUNTIF($C$8:$C$3000,"?*")),"")</f>
        <v>0</v>
      </c>
      <c r="E2470" s="174"/>
      <c r="F2470" s="174">
        <f>--ISNUMBER(IFERROR(SEARCH('Project Costing'!#REF!,Services!I2477,1),""))</f>
        <v>0</v>
      </c>
      <c r="G2470" s="174" t="str">
        <f>IF(F2470=1,COUNTIF($F$8:F2470,1),"")</f>
        <v/>
      </c>
      <c r="H2470" s="174"/>
      <c r="I2470" s="157">
        <f>IFERROR($H$8:INDEX($H$8:$H$3000,COUNTIF($H$8:$H$3000,"?*")),"")</f>
        <v>0</v>
      </c>
    </row>
    <row r="2471" spans="1:9" x14ac:dyDescent="0.25">
      <c r="A2471" s="174">
        <f>--ISNUMBER(IFERROR(SEARCH('Project Costing'!#REF!,Services!I2478,1),""))</f>
        <v>0</v>
      </c>
      <c r="B2471" s="174" t="str">
        <f>IF(A2471=1,COUNTIF($A$8:A2471,1),"")</f>
        <v/>
      </c>
      <c r="C2471" s="174"/>
      <c r="D2471" s="157">
        <f>IFERROR($C$8:INDEX($C$8:$C$3000,COUNTIF($C$8:$C$3000,"?*")),"")</f>
        <v>0</v>
      </c>
      <c r="E2471" s="174"/>
      <c r="F2471" s="174">
        <f>--ISNUMBER(IFERROR(SEARCH('Project Costing'!#REF!,Services!I2478,1),""))</f>
        <v>0</v>
      </c>
      <c r="G2471" s="174" t="str">
        <f>IF(F2471=1,COUNTIF($F$8:F2471,1),"")</f>
        <v/>
      </c>
      <c r="H2471" s="174"/>
      <c r="I2471" s="157">
        <f>IFERROR($H$8:INDEX($H$8:$H$3000,COUNTIF($H$8:$H$3000,"?*")),"")</f>
        <v>0</v>
      </c>
    </row>
    <row r="2472" spans="1:9" x14ac:dyDescent="0.25">
      <c r="A2472" s="174">
        <f>--ISNUMBER(IFERROR(SEARCH('Project Costing'!#REF!,Services!I2479,1),""))</f>
        <v>0</v>
      </c>
      <c r="B2472" s="174" t="str">
        <f>IF(A2472=1,COUNTIF($A$8:A2472,1),"")</f>
        <v/>
      </c>
      <c r="C2472" s="174"/>
      <c r="D2472" s="157">
        <f>IFERROR($C$8:INDEX($C$8:$C$3000,COUNTIF($C$8:$C$3000,"?*")),"")</f>
        <v>0</v>
      </c>
      <c r="E2472" s="174"/>
      <c r="F2472" s="174">
        <f>--ISNUMBER(IFERROR(SEARCH('Project Costing'!#REF!,Services!I2479,1),""))</f>
        <v>0</v>
      </c>
      <c r="G2472" s="174" t="str">
        <f>IF(F2472=1,COUNTIF($F$8:F2472,1),"")</f>
        <v/>
      </c>
      <c r="H2472" s="174"/>
      <c r="I2472" s="157">
        <f>IFERROR($H$8:INDEX($H$8:$H$3000,COUNTIF($H$8:$H$3000,"?*")),"")</f>
        <v>0</v>
      </c>
    </row>
    <row r="2473" spans="1:9" x14ac:dyDescent="0.25">
      <c r="A2473" s="174">
        <f>--ISNUMBER(IFERROR(SEARCH('Project Costing'!#REF!,Services!I2480,1),""))</f>
        <v>0</v>
      </c>
      <c r="B2473" s="174" t="str">
        <f>IF(A2473=1,COUNTIF($A$8:A2473,1),"")</f>
        <v/>
      </c>
      <c r="C2473" s="174"/>
      <c r="D2473" s="157">
        <f>IFERROR($C$8:INDEX($C$8:$C$3000,COUNTIF($C$8:$C$3000,"?*")),"")</f>
        <v>0</v>
      </c>
      <c r="E2473" s="174"/>
      <c r="F2473" s="174">
        <f>--ISNUMBER(IFERROR(SEARCH('Project Costing'!#REF!,Services!I2480,1),""))</f>
        <v>0</v>
      </c>
      <c r="G2473" s="174" t="str">
        <f>IF(F2473=1,COUNTIF($F$8:F2473,1),"")</f>
        <v/>
      </c>
      <c r="H2473" s="174"/>
      <c r="I2473" s="157">
        <f>IFERROR($H$8:INDEX($H$8:$H$3000,COUNTIF($H$8:$H$3000,"?*")),"")</f>
        <v>0</v>
      </c>
    </row>
    <row r="2474" spans="1:9" x14ac:dyDescent="0.25">
      <c r="A2474" s="174">
        <f>--ISNUMBER(IFERROR(SEARCH('Project Costing'!#REF!,Services!I2481,1),""))</f>
        <v>0</v>
      </c>
      <c r="B2474" s="174" t="str">
        <f>IF(A2474=1,COUNTIF($A$8:A2474,1),"")</f>
        <v/>
      </c>
      <c r="C2474" s="174"/>
      <c r="D2474" s="157">
        <f>IFERROR($C$8:INDEX($C$8:$C$3000,COUNTIF($C$8:$C$3000,"?*")),"")</f>
        <v>0</v>
      </c>
      <c r="E2474" s="174"/>
      <c r="F2474" s="174">
        <f>--ISNUMBER(IFERROR(SEARCH('Project Costing'!#REF!,Services!I2481,1),""))</f>
        <v>0</v>
      </c>
      <c r="G2474" s="174" t="str">
        <f>IF(F2474=1,COUNTIF($F$8:F2474,1),"")</f>
        <v/>
      </c>
      <c r="H2474" s="174"/>
      <c r="I2474" s="157">
        <f>IFERROR($H$8:INDEX($H$8:$H$3000,COUNTIF($H$8:$H$3000,"?*")),"")</f>
        <v>0</v>
      </c>
    </row>
    <row r="2475" spans="1:9" x14ac:dyDescent="0.25">
      <c r="A2475" s="174">
        <f>--ISNUMBER(IFERROR(SEARCH('Project Costing'!#REF!,Services!I2482,1),""))</f>
        <v>0</v>
      </c>
      <c r="B2475" s="174" t="str">
        <f>IF(A2475=1,COUNTIF($A$8:A2475,1),"")</f>
        <v/>
      </c>
      <c r="C2475" s="174"/>
      <c r="D2475" s="157">
        <f>IFERROR($C$8:INDEX($C$8:$C$3000,COUNTIF($C$8:$C$3000,"?*")),"")</f>
        <v>0</v>
      </c>
      <c r="E2475" s="174"/>
      <c r="F2475" s="174">
        <f>--ISNUMBER(IFERROR(SEARCH('Project Costing'!#REF!,Services!I2482,1),""))</f>
        <v>0</v>
      </c>
      <c r="G2475" s="174" t="str">
        <f>IF(F2475=1,COUNTIF($F$8:F2475,1),"")</f>
        <v/>
      </c>
      <c r="H2475" s="174"/>
      <c r="I2475" s="157">
        <f>IFERROR($H$8:INDEX($H$8:$H$3000,COUNTIF($H$8:$H$3000,"?*")),"")</f>
        <v>0</v>
      </c>
    </row>
    <row r="2476" spans="1:9" x14ac:dyDescent="0.25">
      <c r="A2476" s="174">
        <f>--ISNUMBER(IFERROR(SEARCH('Project Costing'!#REF!,Services!I2483,1),""))</f>
        <v>0</v>
      </c>
      <c r="B2476" s="174" t="str">
        <f>IF(A2476=1,COUNTIF($A$8:A2476,1),"")</f>
        <v/>
      </c>
      <c r="C2476" s="174"/>
      <c r="D2476" s="157">
        <f>IFERROR($C$8:INDEX($C$8:$C$3000,COUNTIF($C$8:$C$3000,"?*")),"")</f>
        <v>0</v>
      </c>
      <c r="E2476" s="174"/>
      <c r="F2476" s="174">
        <f>--ISNUMBER(IFERROR(SEARCH('Project Costing'!#REF!,Services!I2483,1),""))</f>
        <v>0</v>
      </c>
      <c r="G2476" s="174" t="str">
        <f>IF(F2476=1,COUNTIF($F$8:F2476,1),"")</f>
        <v/>
      </c>
      <c r="H2476" s="174"/>
      <c r="I2476" s="157">
        <f>IFERROR($H$8:INDEX($H$8:$H$3000,COUNTIF($H$8:$H$3000,"?*")),"")</f>
        <v>0</v>
      </c>
    </row>
    <row r="2477" spans="1:9" x14ac:dyDescent="0.25">
      <c r="A2477" s="174">
        <f>--ISNUMBER(IFERROR(SEARCH('Project Costing'!#REF!,Services!I2484,1),""))</f>
        <v>0</v>
      </c>
      <c r="B2477" s="174" t="str">
        <f>IF(A2477=1,COUNTIF($A$8:A2477,1),"")</f>
        <v/>
      </c>
      <c r="C2477" s="174"/>
      <c r="D2477" s="157">
        <f>IFERROR($C$8:INDEX($C$8:$C$3000,COUNTIF($C$8:$C$3000,"?*")),"")</f>
        <v>0</v>
      </c>
      <c r="E2477" s="174"/>
      <c r="F2477" s="174">
        <f>--ISNUMBER(IFERROR(SEARCH('Project Costing'!#REF!,Services!I2484,1),""))</f>
        <v>0</v>
      </c>
      <c r="G2477" s="174" t="str">
        <f>IF(F2477=1,COUNTIF($F$8:F2477,1),"")</f>
        <v/>
      </c>
      <c r="H2477" s="174"/>
      <c r="I2477" s="157">
        <f>IFERROR($H$8:INDEX($H$8:$H$3000,COUNTIF($H$8:$H$3000,"?*")),"")</f>
        <v>0</v>
      </c>
    </row>
    <row r="2478" spans="1:9" x14ac:dyDescent="0.25">
      <c r="A2478" s="174">
        <f>--ISNUMBER(IFERROR(SEARCH('Project Costing'!#REF!,Services!I2485,1),""))</f>
        <v>0</v>
      </c>
      <c r="B2478" s="174" t="str">
        <f>IF(A2478=1,COUNTIF($A$8:A2478,1),"")</f>
        <v/>
      </c>
      <c r="C2478" s="174"/>
      <c r="D2478" s="157">
        <f>IFERROR($C$8:INDEX($C$8:$C$3000,COUNTIF($C$8:$C$3000,"?*")),"")</f>
        <v>0</v>
      </c>
      <c r="E2478" s="174"/>
      <c r="F2478" s="174">
        <f>--ISNUMBER(IFERROR(SEARCH('Project Costing'!#REF!,Services!I2485,1),""))</f>
        <v>0</v>
      </c>
      <c r="G2478" s="174" t="str">
        <f>IF(F2478=1,COUNTIF($F$8:F2478,1),"")</f>
        <v/>
      </c>
      <c r="H2478" s="174"/>
      <c r="I2478" s="157">
        <f>IFERROR($H$8:INDEX($H$8:$H$3000,COUNTIF($H$8:$H$3000,"?*")),"")</f>
        <v>0</v>
      </c>
    </row>
    <row r="2479" spans="1:9" x14ac:dyDescent="0.25">
      <c r="A2479" s="174">
        <f>--ISNUMBER(IFERROR(SEARCH('Project Costing'!#REF!,Services!I2486,1),""))</f>
        <v>0</v>
      </c>
      <c r="B2479" s="174" t="str">
        <f>IF(A2479=1,COUNTIF($A$8:A2479,1),"")</f>
        <v/>
      </c>
      <c r="C2479" s="174"/>
      <c r="D2479" s="157">
        <f>IFERROR($C$8:INDEX($C$8:$C$3000,COUNTIF($C$8:$C$3000,"?*")),"")</f>
        <v>0</v>
      </c>
      <c r="E2479" s="174"/>
      <c r="F2479" s="174">
        <f>--ISNUMBER(IFERROR(SEARCH('Project Costing'!#REF!,Services!I2486,1),""))</f>
        <v>0</v>
      </c>
      <c r="G2479" s="174" t="str">
        <f>IF(F2479=1,COUNTIF($F$8:F2479,1),"")</f>
        <v/>
      </c>
      <c r="H2479" s="174"/>
      <c r="I2479" s="157">
        <f>IFERROR($H$8:INDEX($H$8:$H$3000,COUNTIF($H$8:$H$3000,"?*")),"")</f>
        <v>0</v>
      </c>
    </row>
    <row r="2480" spans="1:9" x14ac:dyDescent="0.25">
      <c r="A2480" s="174">
        <f>--ISNUMBER(IFERROR(SEARCH('Project Costing'!#REF!,Services!I2487,1),""))</f>
        <v>0</v>
      </c>
      <c r="B2480" s="174" t="str">
        <f>IF(A2480=1,COUNTIF($A$8:A2480,1),"")</f>
        <v/>
      </c>
      <c r="C2480" s="174"/>
      <c r="D2480" s="157">
        <f>IFERROR($C$8:INDEX($C$8:$C$3000,COUNTIF($C$8:$C$3000,"?*")),"")</f>
        <v>0</v>
      </c>
      <c r="E2480" s="174"/>
      <c r="F2480" s="174">
        <f>--ISNUMBER(IFERROR(SEARCH('Project Costing'!#REF!,Services!I2487,1),""))</f>
        <v>0</v>
      </c>
      <c r="G2480" s="174" t="str">
        <f>IF(F2480=1,COUNTIF($F$8:F2480,1),"")</f>
        <v/>
      </c>
      <c r="H2480" s="174"/>
      <c r="I2480" s="157">
        <f>IFERROR($H$8:INDEX($H$8:$H$3000,COUNTIF($H$8:$H$3000,"?*")),"")</f>
        <v>0</v>
      </c>
    </row>
    <row r="2481" spans="1:9" x14ac:dyDescent="0.25">
      <c r="A2481" s="174">
        <f>--ISNUMBER(IFERROR(SEARCH('Project Costing'!#REF!,Services!I2488,1),""))</f>
        <v>0</v>
      </c>
      <c r="B2481" s="174" t="str">
        <f>IF(A2481=1,COUNTIF($A$8:A2481,1),"")</f>
        <v/>
      </c>
      <c r="C2481" s="174"/>
      <c r="D2481" s="157">
        <f>IFERROR($C$8:INDEX($C$8:$C$3000,COUNTIF($C$8:$C$3000,"?*")),"")</f>
        <v>0</v>
      </c>
      <c r="E2481" s="174"/>
      <c r="F2481" s="174">
        <f>--ISNUMBER(IFERROR(SEARCH('Project Costing'!#REF!,Services!I2488,1),""))</f>
        <v>0</v>
      </c>
      <c r="G2481" s="174" t="str">
        <f>IF(F2481=1,COUNTIF($F$8:F2481,1),"")</f>
        <v/>
      </c>
      <c r="H2481" s="174"/>
      <c r="I2481" s="157">
        <f>IFERROR($H$8:INDEX($H$8:$H$3000,COUNTIF($H$8:$H$3000,"?*")),"")</f>
        <v>0</v>
      </c>
    </row>
    <row r="2482" spans="1:9" x14ac:dyDescent="0.25">
      <c r="A2482" s="174">
        <f>--ISNUMBER(IFERROR(SEARCH('Project Costing'!#REF!,Services!I2489,1),""))</f>
        <v>0</v>
      </c>
      <c r="B2482" s="174" t="str">
        <f>IF(A2482=1,COUNTIF($A$8:A2482,1),"")</f>
        <v/>
      </c>
      <c r="C2482" s="174"/>
      <c r="D2482" s="157">
        <f>IFERROR($C$8:INDEX($C$8:$C$3000,COUNTIF($C$8:$C$3000,"?*")),"")</f>
        <v>0</v>
      </c>
      <c r="E2482" s="174"/>
      <c r="F2482" s="174">
        <f>--ISNUMBER(IFERROR(SEARCH('Project Costing'!#REF!,Services!I2489,1),""))</f>
        <v>0</v>
      </c>
      <c r="G2482" s="174" t="str">
        <f>IF(F2482=1,COUNTIF($F$8:F2482,1),"")</f>
        <v/>
      </c>
      <c r="H2482" s="174"/>
      <c r="I2482" s="157">
        <f>IFERROR($H$8:INDEX($H$8:$H$3000,COUNTIF($H$8:$H$3000,"?*")),"")</f>
        <v>0</v>
      </c>
    </row>
    <row r="2483" spans="1:9" x14ac:dyDescent="0.25">
      <c r="A2483" s="174">
        <f>--ISNUMBER(IFERROR(SEARCH('Project Costing'!#REF!,Services!I2490,1),""))</f>
        <v>0</v>
      </c>
      <c r="B2483" s="174" t="str">
        <f>IF(A2483=1,COUNTIF($A$8:A2483,1),"")</f>
        <v/>
      </c>
      <c r="C2483" s="174"/>
      <c r="D2483" s="157">
        <f>IFERROR($C$8:INDEX($C$8:$C$3000,COUNTIF($C$8:$C$3000,"?*")),"")</f>
        <v>0</v>
      </c>
      <c r="E2483" s="174"/>
      <c r="F2483" s="174">
        <f>--ISNUMBER(IFERROR(SEARCH('Project Costing'!#REF!,Services!I2490,1),""))</f>
        <v>0</v>
      </c>
      <c r="G2483" s="174" t="str">
        <f>IF(F2483=1,COUNTIF($F$8:F2483,1),"")</f>
        <v/>
      </c>
      <c r="H2483" s="174"/>
      <c r="I2483" s="157">
        <f>IFERROR($H$8:INDEX($H$8:$H$3000,COUNTIF($H$8:$H$3000,"?*")),"")</f>
        <v>0</v>
      </c>
    </row>
    <row r="2484" spans="1:9" x14ac:dyDescent="0.25">
      <c r="A2484" s="174">
        <f>--ISNUMBER(IFERROR(SEARCH('Project Costing'!#REF!,Services!I2491,1),""))</f>
        <v>0</v>
      </c>
      <c r="B2484" s="174" t="str">
        <f>IF(A2484=1,COUNTIF($A$8:A2484,1),"")</f>
        <v/>
      </c>
      <c r="C2484" s="174"/>
      <c r="D2484" s="157">
        <f>IFERROR($C$8:INDEX($C$8:$C$3000,COUNTIF($C$8:$C$3000,"?*")),"")</f>
        <v>0</v>
      </c>
      <c r="E2484" s="174"/>
      <c r="F2484" s="174">
        <f>--ISNUMBER(IFERROR(SEARCH('Project Costing'!#REF!,Services!I2491,1),""))</f>
        <v>0</v>
      </c>
      <c r="G2484" s="174" t="str">
        <f>IF(F2484=1,COUNTIF($F$8:F2484,1),"")</f>
        <v/>
      </c>
      <c r="H2484" s="174"/>
      <c r="I2484" s="157">
        <f>IFERROR($H$8:INDEX($H$8:$H$3000,COUNTIF($H$8:$H$3000,"?*")),"")</f>
        <v>0</v>
      </c>
    </row>
    <row r="2485" spans="1:9" x14ac:dyDescent="0.25">
      <c r="A2485" s="174">
        <f>--ISNUMBER(IFERROR(SEARCH('Project Costing'!#REF!,Services!I2492,1),""))</f>
        <v>0</v>
      </c>
      <c r="B2485" s="174" t="str">
        <f>IF(A2485=1,COUNTIF($A$8:A2485,1),"")</f>
        <v/>
      </c>
      <c r="C2485" s="174"/>
      <c r="D2485" s="157">
        <f>IFERROR($C$8:INDEX($C$8:$C$3000,COUNTIF($C$8:$C$3000,"?*")),"")</f>
        <v>0</v>
      </c>
      <c r="E2485" s="174"/>
      <c r="F2485" s="174">
        <f>--ISNUMBER(IFERROR(SEARCH('Project Costing'!#REF!,Services!I2492,1),""))</f>
        <v>0</v>
      </c>
      <c r="G2485" s="174" t="str">
        <f>IF(F2485=1,COUNTIF($F$8:F2485,1),"")</f>
        <v/>
      </c>
      <c r="H2485" s="174"/>
      <c r="I2485" s="157">
        <f>IFERROR($H$8:INDEX($H$8:$H$3000,COUNTIF($H$8:$H$3000,"?*")),"")</f>
        <v>0</v>
      </c>
    </row>
    <row r="2486" spans="1:9" x14ac:dyDescent="0.25">
      <c r="A2486" s="174">
        <f>--ISNUMBER(IFERROR(SEARCH('Project Costing'!#REF!,Services!I2493,1),""))</f>
        <v>0</v>
      </c>
      <c r="B2486" s="174" t="str">
        <f>IF(A2486=1,COUNTIF($A$8:A2486,1),"")</f>
        <v/>
      </c>
      <c r="C2486" s="174"/>
      <c r="D2486" s="157">
        <f>IFERROR($C$8:INDEX($C$8:$C$3000,COUNTIF($C$8:$C$3000,"?*")),"")</f>
        <v>0</v>
      </c>
      <c r="E2486" s="174"/>
      <c r="F2486" s="174">
        <f>--ISNUMBER(IFERROR(SEARCH('Project Costing'!#REF!,Services!I2493,1),""))</f>
        <v>0</v>
      </c>
      <c r="G2486" s="174" t="str">
        <f>IF(F2486=1,COUNTIF($F$8:F2486,1),"")</f>
        <v/>
      </c>
      <c r="H2486" s="174"/>
      <c r="I2486" s="157">
        <f>IFERROR($H$8:INDEX($H$8:$H$3000,COUNTIF($H$8:$H$3000,"?*")),"")</f>
        <v>0</v>
      </c>
    </row>
    <row r="2487" spans="1:9" x14ac:dyDescent="0.25">
      <c r="A2487" s="174">
        <f>--ISNUMBER(IFERROR(SEARCH('Project Costing'!#REF!,Services!I2494,1),""))</f>
        <v>0</v>
      </c>
      <c r="B2487" s="174" t="str">
        <f>IF(A2487=1,COUNTIF($A$8:A2487,1),"")</f>
        <v/>
      </c>
      <c r="C2487" s="174"/>
      <c r="D2487" s="157">
        <f>IFERROR($C$8:INDEX($C$8:$C$3000,COUNTIF($C$8:$C$3000,"?*")),"")</f>
        <v>0</v>
      </c>
      <c r="E2487" s="174"/>
      <c r="F2487" s="174">
        <f>--ISNUMBER(IFERROR(SEARCH('Project Costing'!#REF!,Services!I2494,1),""))</f>
        <v>0</v>
      </c>
      <c r="G2487" s="174" t="str">
        <f>IF(F2487=1,COUNTIF($F$8:F2487,1),"")</f>
        <v/>
      </c>
      <c r="H2487" s="174"/>
      <c r="I2487" s="157">
        <f>IFERROR($H$8:INDEX($H$8:$H$3000,COUNTIF($H$8:$H$3000,"?*")),"")</f>
        <v>0</v>
      </c>
    </row>
    <row r="2488" spans="1:9" x14ac:dyDescent="0.25">
      <c r="A2488" s="174">
        <f>--ISNUMBER(IFERROR(SEARCH('Project Costing'!#REF!,Services!I2495,1),""))</f>
        <v>0</v>
      </c>
      <c r="B2488" s="174" t="str">
        <f>IF(A2488=1,COUNTIF($A$8:A2488,1),"")</f>
        <v/>
      </c>
      <c r="C2488" s="174"/>
      <c r="D2488" s="157">
        <f>IFERROR($C$8:INDEX($C$8:$C$3000,COUNTIF($C$8:$C$3000,"?*")),"")</f>
        <v>0</v>
      </c>
      <c r="E2488" s="174"/>
      <c r="F2488" s="174">
        <f>--ISNUMBER(IFERROR(SEARCH('Project Costing'!#REF!,Services!I2495,1),""))</f>
        <v>0</v>
      </c>
      <c r="G2488" s="174" t="str">
        <f>IF(F2488=1,COUNTIF($F$8:F2488,1),"")</f>
        <v/>
      </c>
      <c r="H2488" s="174"/>
      <c r="I2488" s="157">
        <f>IFERROR($H$8:INDEX($H$8:$H$3000,COUNTIF($H$8:$H$3000,"?*")),"")</f>
        <v>0</v>
      </c>
    </row>
    <row r="2489" spans="1:9" x14ac:dyDescent="0.25">
      <c r="A2489" s="174">
        <f>--ISNUMBER(IFERROR(SEARCH('Project Costing'!#REF!,Services!I2496,1),""))</f>
        <v>0</v>
      </c>
      <c r="B2489" s="174" t="str">
        <f>IF(A2489=1,COUNTIF($A$8:A2489,1),"")</f>
        <v/>
      </c>
      <c r="C2489" s="174"/>
      <c r="D2489" s="157">
        <f>IFERROR($C$8:INDEX($C$8:$C$3000,COUNTIF($C$8:$C$3000,"?*")),"")</f>
        <v>0</v>
      </c>
      <c r="E2489" s="174"/>
      <c r="F2489" s="174">
        <f>--ISNUMBER(IFERROR(SEARCH('Project Costing'!#REF!,Services!I2496,1),""))</f>
        <v>0</v>
      </c>
      <c r="G2489" s="174" t="str">
        <f>IF(F2489=1,COUNTIF($F$8:F2489,1),"")</f>
        <v/>
      </c>
      <c r="H2489" s="174"/>
      <c r="I2489" s="157">
        <f>IFERROR($H$8:INDEX($H$8:$H$3000,COUNTIF($H$8:$H$3000,"?*")),"")</f>
        <v>0</v>
      </c>
    </row>
    <row r="2490" spans="1:9" x14ac:dyDescent="0.25">
      <c r="A2490" s="174">
        <f>--ISNUMBER(IFERROR(SEARCH('Project Costing'!#REF!,Services!I2497,1),""))</f>
        <v>0</v>
      </c>
      <c r="B2490" s="174" t="str">
        <f>IF(A2490=1,COUNTIF($A$8:A2490,1),"")</f>
        <v/>
      </c>
      <c r="C2490" s="174"/>
      <c r="D2490" s="157">
        <f>IFERROR($C$8:INDEX($C$8:$C$3000,COUNTIF($C$8:$C$3000,"?*")),"")</f>
        <v>0</v>
      </c>
      <c r="E2490" s="174"/>
      <c r="F2490" s="174">
        <f>--ISNUMBER(IFERROR(SEARCH('Project Costing'!#REF!,Services!I2497,1),""))</f>
        <v>0</v>
      </c>
      <c r="G2490" s="174" t="str">
        <f>IF(F2490=1,COUNTIF($F$8:F2490,1),"")</f>
        <v/>
      </c>
      <c r="H2490" s="174"/>
      <c r="I2490" s="157">
        <f>IFERROR($H$8:INDEX($H$8:$H$3000,COUNTIF($H$8:$H$3000,"?*")),"")</f>
        <v>0</v>
      </c>
    </row>
    <row r="2491" spans="1:9" x14ac:dyDescent="0.25">
      <c r="A2491" s="174">
        <f>--ISNUMBER(IFERROR(SEARCH('Project Costing'!#REF!,Services!I2498,1),""))</f>
        <v>0</v>
      </c>
      <c r="B2491" s="174" t="str">
        <f>IF(A2491=1,COUNTIF($A$8:A2491,1),"")</f>
        <v/>
      </c>
      <c r="C2491" s="174"/>
      <c r="D2491" s="157">
        <f>IFERROR($C$8:INDEX($C$8:$C$3000,COUNTIF($C$8:$C$3000,"?*")),"")</f>
        <v>0</v>
      </c>
      <c r="E2491" s="174"/>
      <c r="F2491" s="174">
        <f>--ISNUMBER(IFERROR(SEARCH('Project Costing'!#REF!,Services!I2498,1),""))</f>
        <v>0</v>
      </c>
      <c r="G2491" s="174" t="str">
        <f>IF(F2491=1,COUNTIF($F$8:F2491,1),"")</f>
        <v/>
      </c>
      <c r="H2491" s="174"/>
      <c r="I2491" s="157">
        <f>IFERROR($H$8:INDEX($H$8:$H$3000,COUNTIF($H$8:$H$3000,"?*")),"")</f>
        <v>0</v>
      </c>
    </row>
    <row r="2492" spans="1:9" x14ac:dyDescent="0.25">
      <c r="A2492" s="174">
        <f>--ISNUMBER(IFERROR(SEARCH('Project Costing'!#REF!,Services!I2499,1),""))</f>
        <v>0</v>
      </c>
      <c r="B2492" s="174" t="str">
        <f>IF(A2492=1,COUNTIF($A$8:A2492,1),"")</f>
        <v/>
      </c>
      <c r="C2492" s="174"/>
      <c r="D2492" s="157">
        <f>IFERROR($C$8:INDEX($C$8:$C$3000,COUNTIF($C$8:$C$3000,"?*")),"")</f>
        <v>0</v>
      </c>
      <c r="E2492" s="174"/>
      <c r="F2492" s="174">
        <f>--ISNUMBER(IFERROR(SEARCH('Project Costing'!#REF!,Services!I2499,1),""))</f>
        <v>0</v>
      </c>
      <c r="G2492" s="174" t="str">
        <f>IF(F2492=1,COUNTIF($F$8:F2492,1),"")</f>
        <v/>
      </c>
      <c r="H2492" s="174"/>
      <c r="I2492" s="157">
        <f>IFERROR($H$8:INDEX($H$8:$H$3000,COUNTIF($H$8:$H$3000,"?*")),"")</f>
        <v>0</v>
      </c>
    </row>
    <row r="2493" spans="1:9" x14ac:dyDescent="0.25">
      <c r="A2493" s="174">
        <f>--ISNUMBER(IFERROR(SEARCH('Project Costing'!#REF!,Services!I2500,1),""))</f>
        <v>0</v>
      </c>
      <c r="B2493" s="174" t="str">
        <f>IF(A2493=1,COUNTIF($A$8:A2493,1),"")</f>
        <v/>
      </c>
      <c r="C2493" s="174"/>
      <c r="D2493" s="157">
        <f>IFERROR($C$8:INDEX($C$8:$C$3000,COUNTIF($C$8:$C$3000,"?*")),"")</f>
        <v>0</v>
      </c>
      <c r="E2493" s="174"/>
      <c r="F2493" s="174">
        <f>--ISNUMBER(IFERROR(SEARCH('Project Costing'!#REF!,Services!I2500,1),""))</f>
        <v>0</v>
      </c>
      <c r="G2493" s="174" t="str">
        <f>IF(F2493=1,COUNTIF($F$8:F2493,1),"")</f>
        <v/>
      </c>
      <c r="H2493" s="174"/>
      <c r="I2493" s="157">
        <f>IFERROR($H$8:INDEX($H$8:$H$3000,COUNTIF($H$8:$H$3000,"?*")),"")</f>
        <v>0</v>
      </c>
    </row>
    <row r="2494" spans="1:9" x14ac:dyDescent="0.25">
      <c r="A2494" s="174">
        <f>--ISNUMBER(IFERROR(SEARCH('Project Costing'!#REF!,Services!I2501,1),""))</f>
        <v>0</v>
      </c>
      <c r="B2494" s="174" t="str">
        <f>IF(A2494=1,COUNTIF($A$8:A2494,1),"")</f>
        <v/>
      </c>
      <c r="C2494" s="174"/>
      <c r="D2494" s="157">
        <f>IFERROR($C$8:INDEX($C$8:$C$3000,COUNTIF($C$8:$C$3000,"?*")),"")</f>
        <v>0</v>
      </c>
      <c r="E2494" s="174"/>
      <c r="F2494" s="174">
        <f>--ISNUMBER(IFERROR(SEARCH('Project Costing'!#REF!,Services!I2501,1),""))</f>
        <v>0</v>
      </c>
      <c r="G2494" s="174" t="str">
        <f>IF(F2494=1,COUNTIF($F$8:F2494,1),"")</f>
        <v/>
      </c>
      <c r="H2494" s="174"/>
      <c r="I2494" s="157">
        <f>IFERROR($H$8:INDEX($H$8:$H$3000,COUNTIF($H$8:$H$3000,"?*")),"")</f>
        <v>0</v>
      </c>
    </row>
    <row r="2495" spans="1:9" x14ac:dyDescent="0.25">
      <c r="A2495" s="174">
        <f>--ISNUMBER(IFERROR(SEARCH('Project Costing'!#REF!,Services!I2502,1),""))</f>
        <v>0</v>
      </c>
      <c r="B2495" s="174" t="str">
        <f>IF(A2495=1,COUNTIF($A$8:A2495,1),"")</f>
        <v/>
      </c>
      <c r="C2495" s="174"/>
      <c r="D2495" s="157">
        <f>IFERROR($C$8:INDEX($C$8:$C$3000,COUNTIF($C$8:$C$3000,"?*")),"")</f>
        <v>0</v>
      </c>
      <c r="E2495" s="174"/>
      <c r="F2495" s="174">
        <f>--ISNUMBER(IFERROR(SEARCH('Project Costing'!#REF!,Services!I2502,1),""))</f>
        <v>0</v>
      </c>
      <c r="G2495" s="174" t="str">
        <f>IF(F2495=1,COUNTIF($F$8:F2495,1),"")</f>
        <v/>
      </c>
      <c r="H2495" s="174"/>
      <c r="I2495" s="157">
        <f>IFERROR($H$8:INDEX($H$8:$H$3000,COUNTIF($H$8:$H$3000,"?*")),"")</f>
        <v>0</v>
      </c>
    </row>
    <row r="2496" spans="1:9" x14ac:dyDescent="0.25">
      <c r="A2496" s="174">
        <f>--ISNUMBER(IFERROR(SEARCH('Project Costing'!#REF!,Services!I2503,1),""))</f>
        <v>0</v>
      </c>
      <c r="B2496" s="174" t="str">
        <f>IF(A2496=1,COUNTIF($A$8:A2496,1),"")</f>
        <v/>
      </c>
      <c r="C2496" s="174"/>
      <c r="D2496" s="157">
        <f>IFERROR($C$8:INDEX($C$8:$C$3000,COUNTIF($C$8:$C$3000,"?*")),"")</f>
        <v>0</v>
      </c>
      <c r="E2496" s="174"/>
      <c r="F2496" s="174">
        <f>--ISNUMBER(IFERROR(SEARCH('Project Costing'!#REF!,Services!I2503,1),""))</f>
        <v>0</v>
      </c>
      <c r="G2496" s="174" t="str">
        <f>IF(F2496=1,COUNTIF($F$8:F2496,1),"")</f>
        <v/>
      </c>
      <c r="H2496" s="174"/>
      <c r="I2496" s="157">
        <f>IFERROR($H$8:INDEX($H$8:$H$3000,COUNTIF($H$8:$H$3000,"?*")),"")</f>
        <v>0</v>
      </c>
    </row>
    <row r="2497" spans="1:9" x14ac:dyDescent="0.25">
      <c r="A2497" s="174">
        <f>--ISNUMBER(IFERROR(SEARCH('Project Costing'!#REF!,Services!I2504,1),""))</f>
        <v>0</v>
      </c>
      <c r="B2497" s="174" t="str">
        <f>IF(A2497=1,COUNTIF($A$8:A2497,1),"")</f>
        <v/>
      </c>
      <c r="C2497" s="174"/>
      <c r="D2497" s="157">
        <f>IFERROR($C$8:INDEX($C$8:$C$3000,COUNTIF($C$8:$C$3000,"?*")),"")</f>
        <v>0</v>
      </c>
      <c r="E2497" s="174"/>
      <c r="F2497" s="174">
        <f>--ISNUMBER(IFERROR(SEARCH('Project Costing'!#REF!,Services!I2504,1),""))</f>
        <v>0</v>
      </c>
      <c r="G2497" s="174" t="str">
        <f>IF(F2497=1,COUNTIF($F$8:F2497,1),"")</f>
        <v/>
      </c>
      <c r="H2497" s="174"/>
      <c r="I2497" s="157">
        <f>IFERROR($H$8:INDEX($H$8:$H$3000,COUNTIF($H$8:$H$3000,"?*")),"")</f>
        <v>0</v>
      </c>
    </row>
    <row r="2498" spans="1:9" x14ac:dyDescent="0.25">
      <c r="A2498" s="174">
        <f>--ISNUMBER(IFERROR(SEARCH('Project Costing'!#REF!,Services!I2505,1),""))</f>
        <v>0</v>
      </c>
      <c r="B2498" s="174" t="str">
        <f>IF(A2498=1,COUNTIF($A$8:A2498,1),"")</f>
        <v/>
      </c>
      <c r="C2498" s="174"/>
      <c r="D2498" s="157">
        <f>IFERROR($C$8:INDEX($C$8:$C$3000,COUNTIF($C$8:$C$3000,"?*")),"")</f>
        <v>0</v>
      </c>
      <c r="E2498" s="174"/>
      <c r="F2498" s="174">
        <f>--ISNUMBER(IFERROR(SEARCH('Project Costing'!#REF!,Services!I2505,1),""))</f>
        <v>0</v>
      </c>
      <c r="G2498" s="174" t="str">
        <f>IF(F2498=1,COUNTIF($F$8:F2498,1),"")</f>
        <v/>
      </c>
      <c r="H2498" s="174"/>
      <c r="I2498" s="157">
        <f>IFERROR($H$8:INDEX($H$8:$H$3000,COUNTIF($H$8:$H$3000,"?*")),"")</f>
        <v>0</v>
      </c>
    </row>
    <row r="2499" spans="1:9" x14ac:dyDescent="0.25">
      <c r="A2499" s="174">
        <f>--ISNUMBER(IFERROR(SEARCH('Project Costing'!#REF!,Services!I2506,1),""))</f>
        <v>0</v>
      </c>
      <c r="B2499" s="174" t="str">
        <f>IF(A2499=1,COUNTIF($A$8:A2499,1),"")</f>
        <v/>
      </c>
      <c r="C2499" s="174"/>
      <c r="D2499" s="157">
        <f>IFERROR($C$8:INDEX($C$8:$C$3000,COUNTIF($C$8:$C$3000,"?*")),"")</f>
        <v>0</v>
      </c>
      <c r="E2499" s="174"/>
      <c r="F2499" s="174">
        <f>--ISNUMBER(IFERROR(SEARCH('Project Costing'!#REF!,Services!I2506,1),""))</f>
        <v>0</v>
      </c>
      <c r="G2499" s="174" t="str">
        <f>IF(F2499=1,COUNTIF($F$8:F2499,1),"")</f>
        <v/>
      </c>
      <c r="H2499" s="174"/>
      <c r="I2499" s="157">
        <f>IFERROR($H$8:INDEX($H$8:$H$3000,COUNTIF($H$8:$H$3000,"?*")),"")</f>
        <v>0</v>
      </c>
    </row>
    <row r="2500" spans="1:9" x14ac:dyDescent="0.25">
      <c r="A2500" s="174">
        <f>--ISNUMBER(IFERROR(SEARCH('Project Costing'!#REF!,Services!I2507,1),""))</f>
        <v>0</v>
      </c>
      <c r="B2500" s="174" t="str">
        <f>IF(A2500=1,COUNTIF($A$8:A2500,1),"")</f>
        <v/>
      </c>
      <c r="C2500" s="174"/>
      <c r="D2500" s="157">
        <f>IFERROR($C$8:INDEX($C$8:$C$3000,COUNTIF($C$8:$C$3000,"?*")),"")</f>
        <v>0</v>
      </c>
      <c r="E2500" s="174"/>
      <c r="F2500" s="174">
        <f>--ISNUMBER(IFERROR(SEARCH('Project Costing'!#REF!,Services!I2507,1),""))</f>
        <v>0</v>
      </c>
      <c r="G2500" s="174" t="str">
        <f>IF(F2500=1,COUNTIF($F$8:F2500,1),"")</f>
        <v/>
      </c>
      <c r="H2500" s="174"/>
      <c r="I2500" s="157">
        <f>IFERROR($H$8:INDEX($H$8:$H$3000,COUNTIF($H$8:$H$3000,"?*")),"")</f>
        <v>0</v>
      </c>
    </row>
    <row r="2501" spans="1:9" x14ac:dyDescent="0.25">
      <c r="A2501" s="174">
        <f>--ISNUMBER(IFERROR(SEARCH('Project Costing'!#REF!,Services!I2508,1),""))</f>
        <v>0</v>
      </c>
      <c r="B2501" s="174" t="str">
        <f>IF(A2501=1,COUNTIF($A$8:A2501,1),"")</f>
        <v/>
      </c>
      <c r="C2501" s="174"/>
      <c r="D2501" s="157">
        <f>IFERROR($C$8:INDEX($C$8:$C$3000,COUNTIF($C$8:$C$3000,"?*")),"")</f>
        <v>0</v>
      </c>
      <c r="E2501" s="174"/>
      <c r="F2501" s="174">
        <f>--ISNUMBER(IFERROR(SEARCH('Project Costing'!#REF!,Services!I2508,1),""))</f>
        <v>0</v>
      </c>
      <c r="G2501" s="174" t="str">
        <f>IF(F2501=1,COUNTIF($F$8:F2501,1),"")</f>
        <v/>
      </c>
      <c r="H2501" s="174"/>
      <c r="I2501" s="157">
        <f>IFERROR($H$8:INDEX($H$8:$H$3000,COUNTIF($H$8:$H$3000,"?*")),"")</f>
        <v>0</v>
      </c>
    </row>
    <row r="2502" spans="1:9" x14ac:dyDescent="0.25">
      <c r="A2502" s="174">
        <f>--ISNUMBER(IFERROR(SEARCH('Project Costing'!#REF!,Services!I2509,1),""))</f>
        <v>0</v>
      </c>
      <c r="B2502" s="174" t="str">
        <f>IF(A2502=1,COUNTIF($A$8:A2502,1),"")</f>
        <v/>
      </c>
      <c r="C2502" s="174"/>
      <c r="D2502" s="157">
        <f>IFERROR($C$8:INDEX($C$8:$C$3000,COUNTIF($C$8:$C$3000,"?*")),"")</f>
        <v>0</v>
      </c>
      <c r="E2502" s="174"/>
      <c r="F2502" s="174">
        <f>--ISNUMBER(IFERROR(SEARCH('Project Costing'!#REF!,Services!I2509,1),""))</f>
        <v>0</v>
      </c>
      <c r="G2502" s="174" t="str">
        <f>IF(F2502=1,COUNTIF($F$8:F2502,1),"")</f>
        <v/>
      </c>
      <c r="H2502" s="174"/>
      <c r="I2502" s="157">
        <f>IFERROR($H$8:INDEX($H$8:$H$3000,COUNTIF($H$8:$H$3000,"?*")),"")</f>
        <v>0</v>
      </c>
    </row>
    <row r="2503" spans="1:9" x14ac:dyDescent="0.25">
      <c r="A2503" s="174">
        <f>--ISNUMBER(IFERROR(SEARCH('Project Costing'!#REF!,Services!I2510,1),""))</f>
        <v>0</v>
      </c>
      <c r="B2503" s="174" t="str">
        <f>IF(A2503=1,COUNTIF($A$8:A2503,1),"")</f>
        <v/>
      </c>
      <c r="C2503" s="174"/>
      <c r="D2503" s="157">
        <f>IFERROR($C$8:INDEX($C$8:$C$3000,COUNTIF($C$8:$C$3000,"?*")),"")</f>
        <v>0</v>
      </c>
      <c r="E2503" s="174"/>
      <c r="F2503" s="174">
        <f>--ISNUMBER(IFERROR(SEARCH('Project Costing'!#REF!,Services!I2510,1),""))</f>
        <v>0</v>
      </c>
      <c r="G2503" s="174" t="str">
        <f>IF(F2503=1,COUNTIF($F$8:F2503,1),"")</f>
        <v/>
      </c>
      <c r="H2503" s="174"/>
      <c r="I2503" s="157">
        <f>IFERROR($H$8:INDEX($H$8:$H$3000,COUNTIF($H$8:$H$3000,"?*")),"")</f>
        <v>0</v>
      </c>
    </row>
    <row r="2504" spans="1:9" x14ac:dyDescent="0.25">
      <c r="A2504" s="174">
        <f>--ISNUMBER(IFERROR(SEARCH('Project Costing'!#REF!,Services!I2511,1),""))</f>
        <v>0</v>
      </c>
      <c r="B2504" s="174" t="str">
        <f>IF(A2504=1,COUNTIF($A$8:A2504,1),"")</f>
        <v/>
      </c>
      <c r="C2504" s="174"/>
      <c r="D2504" s="157">
        <f>IFERROR($C$8:INDEX($C$8:$C$3000,COUNTIF($C$8:$C$3000,"?*")),"")</f>
        <v>0</v>
      </c>
      <c r="E2504" s="174"/>
      <c r="F2504" s="174">
        <f>--ISNUMBER(IFERROR(SEARCH('Project Costing'!#REF!,Services!I2511,1),""))</f>
        <v>0</v>
      </c>
      <c r="G2504" s="174" t="str">
        <f>IF(F2504=1,COUNTIF($F$8:F2504,1),"")</f>
        <v/>
      </c>
      <c r="H2504" s="174"/>
      <c r="I2504" s="157">
        <f>IFERROR($H$8:INDEX($H$8:$H$3000,COUNTIF($H$8:$H$3000,"?*")),"")</f>
        <v>0</v>
      </c>
    </row>
    <row r="2505" spans="1:9" x14ac:dyDescent="0.25">
      <c r="A2505" s="174">
        <f>--ISNUMBER(IFERROR(SEARCH('Project Costing'!#REF!,Services!I2512,1),""))</f>
        <v>0</v>
      </c>
      <c r="B2505" s="174" t="str">
        <f>IF(A2505=1,COUNTIF($A$8:A2505,1),"")</f>
        <v/>
      </c>
      <c r="C2505" s="174"/>
      <c r="D2505" s="157">
        <f>IFERROR($C$8:INDEX($C$8:$C$3000,COUNTIF($C$8:$C$3000,"?*")),"")</f>
        <v>0</v>
      </c>
      <c r="E2505" s="174"/>
      <c r="F2505" s="174">
        <f>--ISNUMBER(IFERROR(SEARCH('Project Costing'!#REF!,Services!I2512,1),""))</f>
        <v>0</v>
      </c>
      <c r="G2505" s="174" t="str">
        <f>IF(F2505=1,COUNTIF($F$8:F2505,1),"")</f>
        <v/>
      </c>
      <c r="H2505" s="174"/>
      <c r="I2505" s="157">
        <f>IFERROR($H$8:INDEX($H$8:$H$3000,COUNTIF($H$8:$H$3000,"?*")),"")</f>
        <v>0</v>
      </c>
    </row>
    <row r="2506" spans="1:9" x14ac:dyDescent="0.25">
      <c r="A2506" s="174">
        <f>--ISNUMBER(IFERROR(SEARCH('Project Costing'!#REF!,Services!I2513,1),""))</f>
        <v>0</v>
      </c>
      <c r="B2506" s="174" t="str">
        <f>IF(A2506=1,COUNTIF($A$8:A2506,1),"")</f>
        <v/>
      </c>
      <c r="C2506" s="174"/>
      <c r="D2506" s="157">
        <f>IFERROR($C$8:INDEX($C$8:$C$3000,COUNTIF($C$8:$C$3000,"?*")),"")</f>
        <v>0</v>
      </c>
      <c r="E2506" s="174"/>
      <c r="F2506" s="174">
        <f>--ISNUMBER(IFERROR(SEARCH('Project Costing'!#REF!,Services!I2513,1),""))</f>
        <v>0</v>
      </c>
      <c r="G2506" s="174" t="str">
        <f>IF(F2506=1,COUNTIF($F$8:F2506,1),"")</f>
        <v/>
      </c>
      <c r="H2506" s="174"/>
      <c r="I2506" s="157">
        <f>IFERROR($H$8:INDEX($H$8:$H$3000,COUNTIF($H$8:$H$3000,"?*")),"")</f>
        <v>0</v>
      </c>
    </row>
    <row r="2507" spans="1:9" x14ac:dyDescent="0.25">
      <c r="A2507" s="174">
        <f>--ISNUMBER(IFERROR(SEARCH('Project Costing'!#REF!,Services!I2514,1),""))</f>
        <v>0</v>
      </c>
      <c r="B2507" s="174" t="str">
        <f>IF(A2507=1,COUNTIF($A$8:A2507,1),"")</f>
        <v/>
      </c>
      <c r="C2507" s="174"/>
      <c r="D2507" s="157">
        <f>IFERROR($C$8:INDEX($C$8:$C$3000,COUNTIF($C$8:$C$3000,"?*")),"")</f>
        <v>0</v>
      </c>
      <c r="E2507" s="174"/>
      <c r="F2507" s="174">
        <f>--ISNUMBER(IFERROR(SEARCH('Project Costing'!#REF!,Services!I2514,1),""))</f>
        <v>0</v>
      </c>
      <c r="G2507" s="174" t="str">
        <f>IF(F2507=1,COUNTIF($F$8:F2507,1),"")</f>
        <v/>
      </c>
      <c r="H2507" s="174"/>
      <c r="I2507" s="157">
        <f>IFERROR($H$8:INDEX($H$8:$H$3000,COUNTIF($H$8:$H$3000,"?*")),"")</f>
        <v>0</v>
      </c>
    </row>
    <row r="2508" spans="1:9" x14ac:dyDescent="0.25">
      <c r="A2508" s="174">
        <f>--ISNUMBER(IFERROR(SEARCH('Project Costing'!#REF!,Services!I2515,1),""))</f>
        <v>0</v>
      </c>
      <c r="B2508" s="174" t="str">
        <f>IF(A2508=1,COUNTIF($A$8:A2508,1),"")</f>
        <v/>
      </c>
      <c r="C2508" s="174"/>
      <c r="D2508" s="157">
        <f>IFERROR($C$8:INDEX($C$8:$C$3000,COUNTIF($C$8:$C$3000,"?*")),"")</f>
        <v>0</v>
      </c>
      <c r="E2508" s="174"/>
      <c r="F2508" s="174">
        <f>--ISNUMBER(IFERROR(SEARCH('Project Costing'!#REF!,Services!I2515,1),""))</f>
        <v>0</v>
      </c>
      <c r="G2508" s="174" t="str">
        <f>IF(F2508=1,COUNTIF($F$8:F2508,1),"")</f>
        <v/>
      </c>
      <c r="H2508" s="174"/>
      <c r="I2508" s="157">
        <f>IFERROR($H$8:INDEX($H$8:$H$3000,COUNTIF($H$8:$H$3000,"?*")),"")</f>
        <v>0</v>
      </c>
    </row>
    <row r="2509" spans="1:9" x14ac:dyDescent="0.25">
      <c r="A2509" s="174">
        <f>--ISNUMBER(IFERROR(SEARCH('Project Costing'!#REF!,Services!I2516,1),""))</f>
        <v>0</v>
      </c>
      <c r="B2509" s="174" t="str">
        <f>IF(A2509=1,COUNTIF($A$8:A2509,1),"")</f>
        <v/>
      </c>
      <c r="C2509" s="174"/>
      <c r="D2509" s="157">
        <f>IFERROR($C$8:INDEX($C$8:$C$3000,COUNTIF($C$8:$C$3000,"?*")),"")</f>
        <v>0</v>
      </c>
      <c r="E2509" s="174"/>
      <c r="F2509" s="174">
        <f>--ISNUMBER(IFERROR(SEARCH('Project Costing'!#REF!,Services!I2516,1),""))</f>
        <v>0</v>
      </c>
      <c r="G2509" s="174" t="str">
        <f>IF(F2509=1,COUNTIF($F$8:F2509,1),"")</f>
        <v/>
      </c>
      <c r="H2509" s="174"/>
      <c r="I2509" s="157">
        <f>IFERROR($H$8:INDEX($H$8:$H$3000,COUNTIF($H$8:$H$3000,"?*")),"")</f>
        <v>0</v>
      </c>
    </row>
    <row r="2510" spans="1:9" x14ac:dyDescent="0.25">
      <c r="A2510" s="174">
        <f>--ISNUMBER(IFERROR(SEARCH('Project Costing'!#REF!,Services!I2517,1),""))</f>
        <v>0</v>
      </c>
      <c r="B2510" s="174" t="str">
        <f>IF(A2510=1,COUNTIF($A$8:A2510,1),"")</f>
        <v/>
      </c>
      <c r="C2510" s="174"/>
      <c r="D2510" s="157">
        <f>IFERROR($C$8:INDEX($C$8:$C$3000,COUNTIF($C$8:$C$3000,"?*")),"")</f>
        <v>0</v>
      </c>
      <c r="E2510" s="174"/>
      <c r="F2510" s="174">
        <f>--ISNUMBER(IFERROR(SEARCH('Project Costing'!#REF!,Services!I2517,1),""))</f>
        <v>0</v>
      </c>
      <c r="G2510" s="174" t="str">
        <f>IF(F2510=1,COUNTIF($F$8:F2510,1),"")</f>
        <v/>
      </c>
      <c r="H2510" s="174"/>
      <c r="I2510" s="157">
        <f>IFERROR($H$8:INDEX($H$8:$H$3000,COUNTIF($H$8:$H$3000,"?*")),"")</f>
        <v>0</v>
      </c>
    </row>
    <row r="2511" spans="1:9" x14ac:dyDescent="0.25">
      <c r="A2511" s="174">
        <f>--ISNUMBER(IFERROR(SEARCH('Project Costing'!#REF!,Services!I2518,1),""))</f>
        <v>0</v>
      </c>
      <c r="B2511" s="174" t="str">
        <f>IF(A2511=1,COUNTIF($A$8:A2511,1),"")</f>
        <v/>
      </c>
      <c r="C2511" s="174"/>
      <c r="D2511" s="157">
        <f>IFERROR($C$8:INDEX($C$8:$C$3000,COUNTIF($C$8:$C$3000,"?*")),"")</f>
        <v>0</v>
      </c>
      <c r="E2511" s="174"/>
      <c r="F2511" s="174">
        <f>--ISNUMBER(IFERROR(SEARCH('Project Costing'!#REF!,Services!I2518,1),""))</f>
        <v>0</v>
      </c>
      <c r="G2511" s="174" t="str">
        <f>IF(F2511=1,COUNTIF($F$8:F2511,1),"")</f>
        <v/>
      </c>
      <c r="H2511" s="174"/>
      <c r="I2511" s="157">
        <f>IFERROR($H$8:INDEX($H$8:$H$3000,COUNTIF($H$8:$H$3000,"?*")),"")</f>
        <v>0</v>
      </c>
    </row>
    <row r="2512" spans="1:9" x14ac:dyDescent="0.25">
      <c r="A2512" s="174">
        <f>--ISNUMBER(IFERROR(SEARCH('Project Costing'!#REF!,Services!I2519,1),""))</f>
        <v>0</v>
      </c>
      <c r="B2512" s="174" t="str">
        <f>IF(A2512=1,COUNTIF($A$8:A2512,1),"")</f>
        <v/>
      </c>
      <c r="C2512" s="174"/>
      <c r="D2512" s="157">
        <f>IFERROR($C$8:INDEX($C$8:$C$3000,COUNTIF($C$8:$C$3000,"?*")),"")</f>
        <v>0</v>
      </c>
      <c r="E2512" s="174"/>
      <c r="F2512" s="174">
        <f>--ISNUMBER(IFERROR(SEARCH('Project Costing'!#REF!,Services!I2519,1),""))</f>
        <v>0</v>
      </c>
      <c r="G2512" s="174" t="str">
        <f>IF(F2512=1,COUNTIF($F$8:F2512,1),"")</f>
        <v/>
      </c>
      <c r="H2512" s="174"/>
      <c r="I2512" s="157">
        <f>IFERROR($H$8:INDEX($H$8:$H$3000,COUNTIF($H$8:$H$3000,"?*")),"")</f>
        <v>0</v>
      </c>
    </row>
    <row r="2513" spans="1:9" x14ac:dyDescent="0.25">
      <c r="A2513" s="174">
        <f>--ISNUMBER(IFERROR(SEARCH('Project Costing'!#REF!,Services!I2520,1),""))</f>
        <v>0</v>
      </c>
      <c r="B2513" s="174" t="str">
        <f>IF(A2513=1,COUNTIF($A$8:A2513,1),"")</f>
        <v/>
      </c>
      <c r="C2513" s="174"/>
      <c r="D2513" s="157">
        <f>IFERROR($C$8:INDEX($C$8:$C$3000,COUNTIF($C$8:$C$3000,"?*")),"")</f>
        <v>0</v>
      </c>
      <c r="E2513" s="174"/>
      <c r="F2513" s="174">
        <f>--ISNUMBER(IFERROR(SEARCH('Project Costing'!#REF!,Services!I2520,1),""))</f>
        <v>0</v>
      </c>
      <c r="G2513" s="174" t="str">
        <f>IF(F2513=1,COUNTIF($F$8:F2513,1),"")</f>
        <v/>
      </c>
      <c r="H2513" s="174"/>
      <c r="I2513" s="157">
        <f>IFERROR($H$8:INDEX($H$8:$H$3000,COUNTIF($H$8:$H$3000,"?*")),"")</f>
        <v>0</v>
      </c>
    </row>
    <row r="2514" spans="1:9" x14ac:dyDescent="0.25">
      <c r="A2514" s="174">
        <f>--ISNUMBER(IFERROR(SEARCH('Project Costing'!#REF!,Services!I2521,1),""))</f>
        <v>0</v>
      </c>
      <c r="B2514" s="174" t="str">
        <f>IF(A2514=1,COUNTIF($A$8:A2514,1),"")</f>
        <v/>
      </c>
      <c r="C2514" s="174"/>
      <c r="D2514" s="157">
        <f>IFERROR($C$8:INDEX($C$8:$C$3000,COUNTIF($C$8:$C$3000,"?*")),"")</f>
        <v>0</v>
      </c>
      <c r="E2514" s="174"/>
      <c r="F2514" s="174">
        <f>--ISNUMBER(IFERROR(SEARCH('Project Costing'!#REF!,Services!I2521,1),""))</f>
        <v>0</v>
      </c>
      <c r="G2514" s="174" t="str">
        <f>IF(F2514=1,COUNTIF($F$8:F2514,1),"")</f>
        <v/>
      </c>
      <c r="H2514" s="174"/>
      <c r="I2514" s="157">
        <f>IFERROR($H$8:INDEX($H$8:$H$3000,COUNTIF($H$8:$H$3000,"?*")),"")</f>
        <v>0</v>
      </c>
    </row>
    <row r="2515" spans="1:9" x14ac:dyDescent="0.25">
      <c r="A2515" s="174">
        <f>--ISNUMBER(IFERROR(SEARCH('Project Costing'!#REF!,Services!I2522,1),""))</f>
        <v>0</v>
      </c>
      <c r="B2515" s="174" t="str">
        <f>IF(A2515=1,COUNTIF($A$8:A2515,1),"")</f>
        <v/>
      </c>
      <c r="C2515" s="174"/>
      <c r="D2515" s="157">
        <f>IFERROR($C$8:INDEX($C$8:$C$3000,COUNTIF($C$8:$C$3000,"?*")),"")</f>
        <v>0</v>
      </c>
      <c r="E2515" s="174"/>
      <c r="F2515" s="174">
        <f>--ISNUMBER(IFERROR(SEARCH('Project Costing'!#REF!,Services!I2522,1),""))</f>
        <v>0</v>
      </c>
      <c r="G2515" s="174" t="str">
        <f>IF(F2515=1,COUNTIF($F$8:F2515,1),"")</f>
        <v/>
      </c>
      <c r="H2515" s="174"/>
      <c r="I2515" s="157">
        <f>IFERROR($H$8:INDEX($H$8:$H$3000,COUNTIF($H$8:$H$3000,"?*")),"")</f>
        <v>0</v>
      </c>
    </row>
    <row r="2516" spans="1:9" x14ac:dyDescent="0.25">
      <c r="A2516" s="174">
        <f>--ISNUMBER(IFERROR(SEARCH('Project Costing'!#REF!,Services!I2523,1),""))</f>
        <v>0</v>
      </c>
      <c r="B2516" s="174" t="str">
        <f>IF(A2516=1,COUNTIF($A$8:A2516,1),"")</f>
        <v/>
      </c>
      <c r="C2516" s="174"/>
      <c r="D2516" s="157">
        <f>IFERROR($C$8:INDEX($C$8:$C$3000,COUNTIF($C$8:$C$3000,"?*")),"")</f>
        <v>0</v>
      </c>
      <c r="E2516" s="174"/>
      <c r="F2516" s="174">
        <f>--ISNUMBER(IFERROR(SEARCH('Project Costing'!#REF!,Services!I2523,1),""))</f>
        <v>0</v>
      </c>
      <c r="G2516" s="174" t="str">
        <f>IF(F2516=1,COUNTIF($F$8:F2516,1),"")</f>
        <v/>
      </c>
      <c r="H2516" s="174"/>
      <c r="I2516" s="157">
        <f>IFERROR($H$8:INDEX($H$8:$H$3000,COUNTIF($H$8:$H$3000,"?*")),"")</f>
        <v>0</v>
      </c>
    </row>
    <row r="2517" spans="1:9" x14ac:dyDescent="0.25">
      <c r="A2517" s="174">
        <f>--ISNUMBER(IFERROR(SEARCH('Project Costing'!#REF!,Services!I2524,1),""))</f>
        <v>0</v>
      </c>
      <c r="B2517" s="174" t="str">
        <f>IF(A2517=1,COUNTIF($A$8:A2517,1),"")</f>
        <v/>
      </c>
      <c r="C2517" s="174"/>
      <c r="D2517" s="157">
        <f>IFERROR($C$8:INDEX($C$8:$C$3000,COUNTIF($C$8:$C$3000,"?*")),"")</f>
        <v>0</v>
      </c>
      <c r="E2517" s="174"/>
      <c r="F2517" s="174">
        <f>--ISNUMBER(IFERROR(SEARCH('Project Costing'!#REF!,Services!I2524,1),""))</f>
        <v>0</v>
      </c>
      <c r="G2517" s="174" t="str">
        <f>IF(F2517=1,COUNTIF($F$8:F2517,1),"")</f>
        <v/>
      </c>
      <c r="H2517" s="174"/>
      <c r="I2517" s="157">
        <f>IFERROR($H$8:INDEX($H$8:$H$3000,COUNTIF($H$8:$H$3000,"?*")),"")</f>
        <v>0</v>
      </c>
    </row>
    <row r="2518" spans="1:9" x14ac:dyDescent="0.25">
      <c r="A2518" s="174">
        <f>--ISNUMBER(IFERROR(SEARCH('Project Costing'!#REF!,Services!I2525,1),""))</f>
        <v>0</v>
      </c>
      <c r="B2518" s="174" t="str">
        <f>IF(A2518=1,COUNTIF($A$8:A2518,1),"")</f>
        <v/>
      </c>
      <c r="C2518" s="174"/>
      <c r="D2518" s="157">
        <f>IFERROR($C$8:INDEX($C$8:$C$3000,COUNTIF($C$8:$C$3000,"?*")),"")</f>
        <v>0</v>
      </c>
      <c r="E2518" s="174"/>
      <c r="F2518" s="174">
        <f>--ISNUMBER(IFERROR(SEARCH('Project Costing'!#REF!,Services!I2525,1),""))</f>
        <v>0</v>
      </c>
      <c r="G2518" s="174" t="str">
        <f>IF(F2518=1,COUNTIF($F$8:F2518,1),"")</f>
        <v/>
      </c>
      <c r="H2518" s="174"/>
      <c r="I2518" s="157">
        <f>IFERROR($H$8:INDEX($H$8:$H$3000,COUNTIF($H$8:$H$3000,"?*")),"")</f>
        <v>0</v>
      </c>
    </row>
    <row r="2519" spans="1:9" x14ac:dyDescent="0.25">
      <c r="A2519" s="174">
        <f>--ISNUMBER(IFERROR(SEARCH('Project Costing'!#REF!,Services!I2526,1),""))</f>
        <v>0</v>
      </c>
      <c r="B2519" s="174" t="str">
        <f>IF(A2519=1,COUNTIF($A$8:A2519,1),"")</f>
        <v/>
      </c>
      <c r="C2519" s="174"/>
      <c r="D2519" s="157">
        <f>IFERROR($C$8:INDEX($C$8:$C$3000,COUNTIF($C$8:$C$3000,"?*")),"")</f>
        <v>0</v>
      </c>
      <c r="E2519" s="174"/>
      <c r="F2519" s="174">
        <f>--ISNUMBER(IFERROR(SEARCH('Project Costing'!#REF!,Services!I2526,1),""))</f>
        <v>0</v>
      </c>
      <c r="G2519" s="174" t="str">
        <f>IF(F2519=1,COUNTIF($F$8:F2519,1),"")</f>
        <v/>
      </c>
      <c r="H2519" s="174"/>
      <c r="I2519" s="157">
        <f>IFERROR($H$8:INDEX($H$8:$H$3000,COUNTIF($H$8:$H$3000,"?*")),"")</f>
        <v>0</v>
      </c>
    </row>
    <row r="2520" spans="1:9" x14ac:dyDescent="0.25">
      <c r="A2520" s="174">
        <f>--ISNUMBER(IFERROR(SEARCH('Project Costing'!#REF!,Services!I2527,1),""))</f>
        <v>0</v>
      </c>
      <c r="B2520" s="174" t="str">
        <f>IF(A2520=1,COUNTIF($A$8:A2520,1),"")</f>
        <v/>
      </c>
      <c r="C2520" s="174"/>
      <c r="D2520" s="157">
        <f>IFERROR($C$8:INDEX($C$8:$C$3000,COUNTIF($C$8:$C$3000,"?*")),"")</f>
        <v>0</v>
      </c>
      <c r="E2520" s="174"/>
      <c r="F2520" s="174">
        <f>--ISNUMBER(IFERROR(SEARCH('Project Costing'!#REF!,Services!I2527,1),""))</f>
        <v>0</v>
      </c>
      <c r="G2520" s="174" t="str">
        <f>IF(F2520=1,COUNTIF($F$8:F2520,1),"")</f>
        <v/>
      </c>
      <c r="H2520" s="174"/>
      <c r="I2520" s="157">
        <f>IFERROR($H$8:INDEX($H$8:$H$3000,COUNTIF($H$8:$H$3000,"?*")),"")</f>
        <v>0</v>
      </c>
    </row>
    <row r="2521" spans="1:9" x14ac:dyDescent="0.25">
      <c r="A2521" s="174">
        <f>--ISNUMBER(IFERROR(SEARCH('Project Costing'!#REF!,Services!I2528,1),""))</f>
        <v>0</v>
      </c>
      <c r="B2521" s="174" t="str">
        <f>IF(A2521=1,COUNTIF($A$8:A2521,1),"")</f>
        <v/>
      </c>
      <c r="C2521" s="174"/>
      <c r="D2521" s="157">
        <f>IFERROR($C$8:INDEX($C$8:$C$3000,COUNTIF($C$8:$C$3000,"?*")),"")</f>
        <v>0</v>
      </c>
      <c r="E2521" s="174"/>
      <c r="F2521" s="174">
        <f>--ISNUMBER(IFERROR(SEARCH('Project Costing'!#REF!,Services!I2528,1),""))</f>
        <v>0</v>
      </c>
      <c r="G2521" s="174" t="str">
        <f>IF(F2521=1,COUNTIF($F$8:F2521,1),"")</f>
        <v/>
      </c>
      <c r="H2521" s="174"/>
      <c r="I2521" s="157">
        <f>IFERROR($H$8:INDEX($H$8:$H$3000,COUNTIF($H$8:$H$3000,"?*")),"")</f>
        <v>0</v>
      </c>
    </row>
    <row r="2522" spans="1:9" x14ac:dyDescent="0.25">
      <c r="A2522" s="174">
        <f>--ISNUMBER(IFERROR(SEARCH('Project Costing'!#REF!,Services!I2529,1),""))</f>
        <v>0</v>
      </c>
      <c r="B2522" s="174" t="str">
        <f>IF(A2522=1,COUNTIF($A$8:A2522,1),"")</f>
        <v/>
      </c>
      <c r="C2522" s="174"/>
      <c r="D2522" s="157">
        <f>IFERROR($C$8:INDEX($C$8:$C$3000,COUNTIF($C$8:$C$3000,"?*")),"")</f>
        <v>0</v>
      </c>
      <c r="E2522" s="174"/>
      <c r="F2522" s="174">
        <f>--ISNUMBER(IFERROR(SEARCH('Project Costing'!#REF!,Services!I2529,1),""))</f>
        <v>0</v>
      </c>
      <c r="G2522" s="174" t="str">
        <f>IF(F2522=1,COUNTIF($F$8:F2522,1),"")</f>
        <v/>
      </c>
      <c r="H2522" s="174"/>
      <c r="I2522" s="157">
        <f>IFERROR($H$8:INDEX($H$8:$H$3000,COUNTIF($H$8:$H$3000,"?*")),"")</f>
        <v>0</v>
      </c>
    </row>
    <row r="2523" spans="1:9" x14ac:dyDescent="0.25">
      <c r="A2523" s="174">
        <f>--ISNUMBER(IFERROR(SEARCH('Project Costing'!#REF!,Services!I2530,1),""))</f>
        <v>0</v>
      </c>
      <c r="B2523" s="174" t="str">
        <f>IF(A2523=1,COUNTIF($A$8:A2523,1),"")</f>
        <v/>
      </c>
      <c r="C2523" s="174"/>
      <c r="D2523" s="157">
        <f>IFERROR($C$8:INDEX($C$8:$C$3000,COUNTIF($C$8:$C$3000,"?*")),"")</f>
        <v>0</v>
      </c>
      <c r="E2523" s="174"/>
      <c r="F2523" s="174">
        <f>--ISNUMBER(IFERROR(SEARCH('Project Costing'!#REF!,Services!I2530,1),""))</f>
        <v>0</v>
      </c>
      <c r="G2523" s="174" t="str">
        <f>IF(F2523=1,COUNTIF($F$8:F2523,1),"")</f>
        <v/>
      </c>
      <c r="H2523" s="174"/>
      <c r="I2523" s="157">
        <f>IFERROR($H$8:INDEX($H$8:$H$3000,COUNTIF($H$8:$H$3000,"?*")),"")</f>
        <v>0</v>
      </c>
    </row>
    <row r="2524" spans="1:9" x14ac:dyDescent="0.25">
      <c r="A2524" s="174">
        <f>--ISNUMBER(IFERROR(SEARCH('Project Costing'!#REF!,Services!I2531,1),""))</f>
        <v>0</v>
      </c>
      <c r="B2524" s="174" t="str">
        <f>IF(A2524=1,COUNTIF($A$8:A2524,1),"")</f>
        <v/>
      </c>
      <c r="C2524" s="174"/>
      <c r="D2524" s="157">
        <f>IFERROR($C$8:INDEX($C$8:$C$3000,COUNTIF($C$8:$C$3000,"?*")),"")</f>
        <v>0</v>
      </c>
      <c r="E2524" s="174"/>
      <c r="F2524" s="174">
        <f>--ISNUMBER(IFERROR(SEARCH('Project Costing'!#REF!,Services!I2531,1),""))</f>
        <v>0</v>
      </c>
      <c r="G2524" s="174" t="str">
        <f>IF(F2524=1,COUNTIF($F$8:F2524,1),"")</f>
        <v/>
      </c>
      <c r="H2524" s="174"/>
      <c r="I2524" s="157">
        <f>IFERROR($H$8:INDEX($H$8:$H$3000,COUNTIF($H$8:$H$3000,"?*")),"")</f>
        <v>0</v>
      </c>
    </row>
    <row r="2525" spans="1:9" x14ac:dyDescent="0.25">
      <c r="A2525" s="174">
        <f>--ISNUMBER(IFERROR(SEARCH('Project Costing'!#REF!,Services!I2532,1),""))</f>
        <v>0</v>
      </c>
      <c r="B2525" s="174" t="str">
        <f>IF(A2525=1,COUNTIF($A$8:A2525,1),"")</f>
        <v/>
      </c>
      <c r="C2525" s="174"/>
      <c r="D2525" s="157">
        <f>IFERROR($C$8:INDEX($C$8:$C$3000,COUNTIF($C$8:$C$3000,"?*")),"")</f>
        <v>0</v>
      </c>
      <c r="E2525" s="174"/>
      <c r="F2525" s="174">
        <f>--ISNUMBER(IFERROR(SEARCH('Project Costing'!#REF!,Services!I2532,1),""))</f>
        <v>0</v>
      </c>
      <c r="G2525" s="174" t="str">
        <f>IF(F2525=1,COUNTIF($F$8:F2525,1),"")</f>
        <v/>
      </c>
      <c r="H2525" s="174"/>
      <c r="I2525" s="157">
        <f>IFERROR($H$8:INDEX($H$8:$H$3000,COUNTIF($H$8:$H$3000,"?*")),"")</f>
        <v>0</v>
      </c>
    </row>
    <row r="2526" spans="1:9" x14ac:dyDescent="0.25">
      <c r="A2526" s="174">
        <f>--ISNUMBER(IFERROR(SEARCH('Project Costing'!#REF!,Services!I2533,1),""))</f>
        <v>0</v>
      </c>
      <c r="B2526" s="174" t="str">
        <f>IF(A2526=1,COUNTIF($A$8:A2526,1),"")</f>
        <v/>
      </c>
      <c r="C2526" s="174"/>
      <c r="D2526" s="157">
        <f>IFERROR($C$8:INDEX($C$8:$C$3000,COUNTIF($C$8:$C$3000,"?*")),"")</f>
        <v>0</v>
      </c>
      <c r="E2526" s="174"/>
      <c r="F2526" s="174">
        <f>--ISNUMBER(IFERROR(SEARCH('Project Costing'!#REF!,Services!I2533,1),""))</f>
        <v>0</v>
      </c>
      <c r="G2526" s="174" t="str">
        <f>IF(F2526=1,COUNTIF($F$8:F2526,1),"")</f>
        <v/>
      </c>
      <c r="H2526" s="174"/>
      <c r="I2526" s="157">
        <f>IFERROR($H$8:INDEX($H$8:$H$3000,COUNTIF($H$8:$H$3000,"?*")),"")</f>
        <v>0</v>
      </c>
    </row>
    <row r="2527" spans="1:9" x14ac:dyDescent="0.25">
      <c r="A2527" s="174">
        <f>--ISNUMBER(IFERROR(SEARCH('Project Costing'!#REF!,Services!I2534,1),""))</f>
        <v>0</v>
      </c>
      <c r="B2527" s="174" t="str">
        <f>IF(A2527=1,COUNTIF($A$8:A2527,1),"")</f>
        <v/>
      </c>
      <c r="C2527" s="174"/>
      <c r="D2527" s="157">
        <f>IFERROR($C$8:INDEX($C$8:$C$3000,COUNTIF($C$8:$C$3000,"?*")),"")</f>
        <v>0</v>
      </c>
      <c r="E2527" s="174"/>
      <c r="F2527" s="174">
        <f>--ISNUMBER(IFERROR(SEARCH('Project Costing'!#REF!,Services!I2534,1),""))</f>
        <v>0</v>
      </c>
      <c r="G2527" s="174" t="str">
        <f>IF(F2527=1,COUNTIF($F$8:F2527,1),"")</f>
        <v/>
      </c>
      <c r="H2527" s="174"/>
      <c r="I2527" s="157">
        <f>IFERROR($H$8:INDEX($H$8:$H$3000,COUNTIF($H$8:$H$3000,"?*")),"")</f>
        <v>0</v>
      </c>
    </row>
    <row r="2528" spans="1:9" x14ac:dyDescent="0.25">
      <c r="A2528" s="174">
        <f>--ISNUMBER(IFERROR(SEARCH('Project Costing'!#REF!,Services!I2535,1),""))</f>
        <v>0</v>
      </c>
      <c r="B2528" s="174" t="str">
        <f>IF(A2528=1,COUNTIF($A$8:A2528,1),"")</f>
        <v/>
      </c>
      <c r="C2528" s="174"/>
      <c r="D2528" s="157">
        <f>IFERROR($C$8:INDEX($C$8:$C$3000,COUNTIF($C$8:$C$3000,"?*")),"")</f>
        <v>0</v>
      </c>
      <c r="E2528" s="174"/>
      <c r="F2528" s="174">
        <f>--ISNUMBER(IFERROR(SEARCH('Project Costing'!#REF!,Services!I2535,1),""))</f>
        <v>0</v>
      </c>
      <c r="G2528" s="174" t="str">
        <f>IF(F2528=1,COUNTIF($F$8:F2528,1),"")</f>
        <v/>
      </c>
      <c r="H2528" s="174"/>
      <c r="I2528" s="157">
        <f>IFERROR($H$8:INDEX($H$8:$H$3000,COUNTIF($H$8:$H$3000,"?*")),"")</f>
        <v>0</v>
      </c>
    </row>
    <row r="2529" spans="1:9" x14ac:dyDescent="0.25">
      <c r="A2529" s="174">
        <f>--ISNUMBER(IFERROR(SEARCH('Project Costing'!#REF!,Services!I2536,1),""))</f>
        <v>0</v>
      </c>
      <c r="B2529" s="174" t="str">
        <f>IF(A2529=1,COUNTIF($A$8:A2529,1),"")</f>
        <v/>
      </c>
      <c r="C2529" s="174"/>
      <c r="D2529" s="157">
        <f>IFERROR($C$8:INDEX($C$8:$C$3000,COUNTIF($C$8:$C$3000,"?*")),"")</f>
        <v>0</v>
      </c>
      <c r="E2529" s="174"/>
      <c r="F2529" s="174">
        <f>--ISNUMBER(IFERROR(SEARCH('Project Costing'!#REF!,Services!I2536,1),""))</f>
        <v>0</v>
      </c>
      <c r="G2529" s="174" t="str">
        <f>IF(F2529=1,COUNTIF($F$8:F2529,1),"")</f>
        <v/>
      </c>
      <c r="H2529" s="174"/>
      <c r="I2529" s="157">
        <f>IFERROR($H$8:INDEX($H$8:$H$3000,COUNTIF($H$8:$H$3000,"?*")),"")</f>
        <v>0</v>
      </c>
    </row>
    <row r="2530" spans="1:9" x14ac:dyDescent="0.25">
      <c r="A2530" s="174">
        <f>--ISNUMBER(IFERROR(SEARCH('Project Costing'!#REF!,Services!I2537,1),""))</f>
        <v>0</v>
      </c>
      <c r="B2530" s="174" t="str">
        <f>IF(A2530=1,COUNTIF($A$8:A2530,1),"")</f>
        <v/>
      </c>
      <c r="C2530" s="174"/>
      <c r="D2530" s="157">
        <f>IFERROR($C$8:INDEX($C$8:$C$3000,COUNTIF($C$8:$C$3000,"?*")),"")</f>
        <v>0</v>
      </c>
      <c r="E2530" s="174"/>
      <c r="F2530" s="174">
        <f>--ISNUMBER(IFERROR(SEARCH('Project Costing'!#REF!,Services!I2537,1),""))</f>
        <v>0</v>
      </c>
      <c r="G2530" s="174" t="str">
        <f>IF(F2530=1,COUNTIF($F$8:F2530,1),"")</f>
        <v/>
      </c>
      <c r="H2530" s="174"/>
      <c r="I2530" s="157">
        <f>IFERROR($H$8:INDEX($H$8:$H$3000,COUNTIF($H$8:$H$3000,"?*")),"")</f>
        <v>0</v>
      </c>
    </row>
    <row r="2531" spans="1:9" x14ac:dyDescent="0.25">
      <c r="A2531" s="174">
        <f>--ISNUMBER(IFERROR(SEARCH('Project Costing'!#REF!,Services!I2538,1),""))</f>
        <v>0</v>
      </c>
      <c r="B2531" s="174" t="str">
        <f>IF(A2531=1,COUNTIF($A$8:A2531,1),"")</f>
        <v/>
      </c>
      <c r="C2531" s="174"/>
      <c r="D2531" s="157">
        <f>IFERROR($C$8:INDEX($C$8:$C$3000,COUNTIF($C$8:$C$3000,"?*")),"")</f>
        <v>0</v>
      </c>
      <c r="E2531" s="174"/>
      <c r="F2531" s="174">
        <f>--ISNUMBER(IFERROR(SEARCH('Project Costing'!#REF!,Services!I2538,1),""))</f>
        <v>0</v>
      </c>
      <c r="G2531" s="174" t="str">
        <f>IF(F2531=1,COUNTIF($F$8:F2531,1),"")</f>
        <v/>
      </c>
      <c r="H2531" s="174"/>
      <c r="I2531" s="157">
        <f>IFERROR($H$8:INDEX($H$8:$H$3000,COUNTIF($H$8:$H$3000,"?*")),"")</f>
        <v>0</v>
      </c>
    </row>
    <row r="2532" spans="1:9" x14ac:dyDescent="0.25">
      <c r="A2532" s="174">
        <f>--ISNUMBER(IFERROR(SEARCH('Project Costing'!#REF!,Services!I2539,1),""))</f>
        <v>0</v>
      </c>
      <c r="B2532" s="174" t="str">
        <f>IF(A2532=1,COUNTIF($A$8:A2532,1),"")</f>
        <v/>
      </c>
      <c r="C2532" s="174"/>
      <c r="D2532" s="157">
        <f>IFERROR($C$8:INDEX($C$8:$C$3000,COUNTIF($C$8:$C$3000,"?*")),"")</f>
        <v>0</v>
      </c>
      <c r="E2532" s="174"/>
      <c r="F2532" s="174">
        <f>--ISNUMBER(IFERROR(SEARCH('Project Costing'!#REF!,Services!I2539,1),""))</f>
        <v>0</v>
      </c>
      <c r="G2532" s="174" t="str">
        <f>IF(F2532=1,COUNTIF($F$8:F2532,1),"")</f>
        <v/>
      </c>
      <c r="H2532" s="174"/>
      <c r="I2532" s="157">
        <f>IFERROR($H$8:INDEX($H$8:$H$3000,COUNTIF($H$8:$H$3000,"?*")),"")</f>
        <v>0</v>
      </c>
    </row>
    <row r="2533" spans="1:9" x14ac:dyDescent="0.25">
      <c r="A2533" s="174">
        <f>--ISNUMBER(IFERROR(SEARCH('Project Costing'!#REF!,Services!I2540,1),""))</f>
        <v>0</v>
      </c>
      <c r="B2533" s="174" t="str">
        <f>IF(A2533=1,COUNTIF($A$8:A2533,1),"")</f>
        <v/>
      </c>
      <c r="C2533" s="174"/>
      <c r="D2533" s="157">
        <f>IFERROR($C$8:INDEX($C$8:$C$3000,COUNTIF($C$8:$C$3000,"?*")),"")</f>
        <v>0</v>
      </c>
      <c r="E2533" s="174"/>
      <c r="F2533" s="174">
        <f>--ISNUMBER(IFERROR(SEARCH('Project Costing'!#REF!,Services!I2540,1),""))</f>
        <v>0</v>
      </c>
      <c r="G2533" s="174" t="str">
        <f>IF(F2533=1,COUNTIF($F$8:F2533,1),"")</f>
        <v/>
      </c>
      <c r="H2533" s="174"/>
      <c r="I2533" s="157">
        <f>IFERROR($H$8:INDEX($H$8:$H$3000,COUNTIF($H$8:$H$3000,"?*")),"")</f>
        <v>0</v>
      </c>
    </row>
    <row r="2534" spans="1:9" x14ac:dyDescent="0.25">
      <c r="A2534" s="174">
        <f>--ISNUMBER(IFERROR(SEARCH('Project Costing'!#REF!,Services!I2541,1),""))</f>
        <v>0</v>
      </c>
      <c r="B2534" s="174" t="str">
        <f>IF(A2534=1,COUNTIF($A$8:A2534,1),"")</f>
        <v/>
      </c>
      <c r="C2534" s="174"/>
      <c r="D2534" s="157">
        <f>IFERROR($C$8:INDEX($C$8:$C$3000,COUNTIF($C$8:$C$3000,"?*")),"")</f>
        <v>0</v>
      </c>
      <c r="E2534" s="174"/>
      <c r="F2534" s="174">
        <f>--ISNUMBER(IFERROR(SEARCH('Project Costing'!#REF!,Services!I2541,1),""))</f>
        <v>0</v>
      </c>
      <c r="G2534" s="174" t="str">
        <f>IF(F2534=1,COUNTIF($F$8:F2534,1),"")</f>
        <v/>
      </c>
      <c r="H2534" s="174"/>
      <c r="I2534" s="157">
        <f>IFERROR($H$8:INDEX($H$8:$H$3000,COUNTIF($H$8:$H$3000,"?*")),"")</f>
        <v>0</v>
      </c>
    </row>
    <row r="2535" spans="1:9" x14ac:dyDescent="0.25">
      <c r="A2535" s="174">
        <f>--ISNUMBER(IFERROR(SEARCH('Project Costing'!#REF!,Services!I2542,1),""))</f>
        <v>0</v>
      </c>
      <c r="B2535" s="174" t="str">
        <f>IF(A2535=1,COUNTIF($A$8:A2535,1),"")</f>
        <v/>
      </c>
      <c r="C2535" s="174"/>
      <c r="D2535" s="157">
        <f>IFERROR($C$8:INDEX($C$8:$C$3000,COUNTIF($C$8:$C$3000,"?*")),"")</f>
        <v>0</v>
      </c>
      <c r="E2535" s="174"/>
      <c r="F2535" s="174">
        <f>--ISNUMBER(IFERROR(SEARCH('Project Costing'!#REF!,Services!I2542,1),""))</f>
        <v>0</v>
      </c>
      <c r="G2535" s="174" t="str">
        <f>IF(F2535=1,COUNTIF($F$8:F2535,1),"")</f>
        <v/>
      </c>
      <c r="H2535" s="174"/>
      <c r="I2535" s="157">
        <f>IFERROR($H$8:INDEX($H$8:$H$3000,COUNTIF($H$8:$H$3000,"?*")),"")</f>
        <v>0</v>
      </c>
    </row>
    <row r="2536" spans="1:9" x14ac:dyDescent="0.25">
      <c r="A2536" s="174">
        <f>--ISNUMBER(IFERROR(SEARCH('Project Costing'!#REF!,Services!I2543,1),""))</f>
        <v>0</v>
      </c>
      <c r="B2536" s="174" t="str">
        <f>IF(A2536=1,COUNTIF($A$8:A2536,1),"")</f>
        <v/>
      </c>
      <c r="C2536" s="174"/>
      <c r="D2536" s="157">
        <f>IFERROR($C$8:INDEX($C$8:$C$3000,COUNTIF($C$8:$C$3000,"?*")),"")</f>
        <v>0</v>
      </c>
      <c r="E2536" s="174"/>
      <c r="F2536" s="174">
        <f>--ISNUMBER(IFERROR(SEARCH('Project Costing'!#REF!,Services!I2543,1),""))</f>
        <v>0</v>
      </c>
      <c r="G2536" s="174" t="str">
        <f>IF(F2536=1,COUNTIF($F$8:F2536,1),"")</f>
        <v/>
      </c>
      <c r="H2536" s="174"/>
      <c r="I2536" s="157">
        <f>IFERROR($H$8:INDEX($H$8:$H$3000,COUNTIF($H$8:$H$3000,"?*")),"")</f>
        <v>0</v>
      </c>
    </row>
    <row r="2537" spans="1:9" x14ac:dyDescent="0.25">
      <c r="A2537" s="174">
        <f>--ISNUMBER(IFERROR(SEARCH('Project Costing'!#REF!,Services!I2544,1),""))</f>
        <v>0</v>
      </c>
      <c r="B2537" s="174" t="str">
        <f>IF(A2537=1,COUNTIF($A$8:A2537,1),"")</f>
        <v/>
      </c>
      <c r="C2537" s="174"/>
      <c r="D2537" s="157">
        <f>IFERROR($C$8:INDEX($C$8:$C$3000,COUNTIF($C$8:$C$3000,"?*")),"")</f>
        <v>0</v>
      </c>
      <c r="E2537" s="174"/>
      <c r="F2537" s="174">
        <f>--ISNUMBER(IFERROR(SEARCH('Project Costing'!#REF!,Services!I2544,1),""))</f>
        <v>0</v>
      </c>
      <c r="G2537" s="174" t="str">
        <f>IF(F2537=1,COUNTIF($F$8:F2537,1),"")</f>
        <v/>
      </c>
      <c r="H2537" s="174"/>
      <c r="I2537" s="157">
        <f>IFERROR($H$8:INDEX($H$8:$H$3000,COUNTIF($H$8:$H$3000,"?*")),"")</f>
        <v>0</v>
      </c>
    </row>
    <row r="2538" spans="1:9" x14ac:dyDescent="0.25">
      <c r="A2538" s="174">
        <f>--ISNUMBER(IFERROR(SEARCH('Project Costing'!#REF!,Services!I2545,1),""))</f>
        <v>0</v>
      </c>
      <c r="B2538" s="174" t="str">
        <f>IF(A2538=1,COUNTIF($A$8:A2538,1),"")</f>
        <v/>
      </c>
      <c r="C2538" s="174"/>
      <c r="D2538" s="157">
        <f>IFERROR($C$8:INDEX($C$8:$C$3000,COUNTIF($C$8:$C$3000,"?*")),"")</f>
        <v>0</v>
      </c>
      <c r="E2538" s="174"/>
      <c r="F2538" s="174">
        <f>--ISNUMBER(IFERROR(SEARCH('Project Costing'!#REF!,Services!I2545,1),""))</f>
        <v>0</v>
      </c>
      <c r="G2538" s="174" t="str">
        <f>IF(F2538=1,COUNTIF($F$8:F2538,1),"")</f>
        <v/>
      </c>
      <c r="H2538" s="174"/>
      <c r="I2538" s="157">
        <f>IFERROR($H$8:INDEX($H$8:$H$3000,COUNTIF($H$8:$H$3000,"?*")),"")</f>
        <v>0</v>
      </c>
    </row>
    <row r="2539" spans="1:9" x14ac:dyDescent="0.25">
      <c r="A2539" s="174">
        <f>--ISNUMBER(IFERROR(SEARCH('Project Costing'!#REF!,Services!I2546,1),""))</f>
        <v>0</v>
      </c>
      <c r="B2539" s="174" t="str">
        <f>IF(A2539=1,COUNTIF($A$8:A2539,1),"")</f>
        <v/>
      </c>
      <c r="C2539" s="174"/>
      <c r="D2539" s="157">
        <f>IFERROR($C$8:INDEX($C$8:$C$3000,COUNTIF($C$8:$C$3000,"?*")),"")</f>
        <v>0</v>
      </c>
      <c r="E2539" s="174"/>
      <c r="F2539" s="174">
        <f>--ISNUMBER(IFERROR(SEARCH('Project Costing'!#REF!,Services!I2546,1),""))</f>
        <v>0</v>
      </c>
      <c r="G2539" s="174" t="str">
        <f>IF(F2539=1,COUNTIF($F$8:F2539,1),"")</f>
        <v/>
      </c>
      <c r="H2539" s="174"/>
      <c r="I2539" s="157">
        <f>IFERROR($H$8:INDEX($H$8:$H$3000,COUNTIF($H$8:$H$3000,"?*")),"")</f>
        <v>0</v>
      </c>
    </row>
    <row r="2540" spans="1:9" x14ac:dyDescent="0.25">
      <c r="A2540" s="174">
        <f>--ISNUMBER(IFERROR(SEARCH('Project Costing'!#REF!,Services!I2547,1),""))</f>
        <v>0</v>
      </c>
      <c r="B2540" s="174" t="str">
        <f>IF(A2540=1,COUNTIF($A$8:A2540,1),"")</f>
        <v/>
      </c>
      <c r="C2540" s="174"/>
      <c r="D2540" s="157">
        <f>IFERROR($C$8:INDEX($C$8:$C$3000,COUNTIF($C$8:$C$3000,"?*")),"")</f>
        <v>0</v>
      </c>
      <c r="E2540" s="174"/>
      <c r="F2540" s="174">
        <f>--ISNUMBER(IFERROR(SEARCH('Project Costing'!#REF!,Services!I2547,1),""))</f>
        <v>0</v>
      </c>
      <c r="G2540" s="174" t="str">
        <f>IF(F2540=1,COUNTIF($F$8:F2540,1),"")</f>
        <v/>
      </c>
      <c r="H2540" s="174"/>
      <c r="I2540" s="157">
        <f>IFERROR($H$8:INDEX($H$8:$H$3000,COUNTIF($H$8:$H$3000,"?*")),"")</f>
        <v>0</v>
      </c>
    </row>
    <row r="2541" spans="1:9" x14ac:dyDescent="0.25">
      <c r="A2541" s="174">
        <f>--ISNUMBER(IFERROR(SEARCH('Project Costing'!#REF!,Services!I2548,1),""))</f>
        <v>0</v>
      </c>
      <c r="B2541" s="174" t="str">
        <f>IF(A2541=1,COUNTIF($A$8:A2541,1),"")</f>
        <v/>
      </c>
      <c r="C2541" s="174"/>
      <c r="D2541" s="157">
        <f>IFERROR($C$8:INDEX($C$8:$C$3000,COUNTIF($C$8:$C$3000,"?*")),"")</f>
        <v>0</v>
      </c>
      <c r="E2541" s="174"/>
      <c r="F2541" s="174">
        <f>--ISNUMBER(IFERROR(SEARCH('Project Costing'!#REF!,Services!I2548,1),""))</f>
        <v>0</v>
      </c>
      <c r="G2541" s="174" t="str">
        <f>IF(F2541=1,COUNTIF($F$8:F2541,1),"")</f>
        <v/>
      </c>
      <c r="H2541" s="174"/>
      <c r="I2541" s="157">
        <f>IFERROR($H$8:INDEX($H$8:$H$3000,COUNTIF($H$8:$H$3000,"?*")),"")</f>
        <v>0</v>
      </c>
    </row>
    <row r="2542" spans="1:9" x14ac:dyDescent="0.25">
      <c r="A2542" s="174">
        <f>--ISNUMBER(IFERROR(SEARCH('Project Costing'!#REF!,Services!I2549,1),""))</f>
        <v>0</v>
      </c>
      <c r="B2542" s="174" t="str">
        <f>IF(A2542=1,COUNTIF($A$8:A2542,1),"")</f>
        <v/>
      </c>
      <c r="C2542" s="174"/>
      <c r="D2542" s="157">
        <f>IFERROR($C$8:INDEX($C$8:$C$3000,COUNTIF($C$8:$C$3000,"?*")),"")</f>
        <v>0</v>
      </c>
      <c r="E2542" s="174"/>
      <c r="F2542" s="174">
        <f>--ISNUMBER(IFERROR(SEARCH('Project Costing'!#REF!,Services!I2549,1),""))</f>
        <v>0</v>
      </c>
      <c r="G2542" s="174" t="str">
        <f>IF(F2542=1,COUNTIF($F$8:F2542,1),"")</f>
        <v/>
      </c>
      <c r="H2542" s="174"/>
      <c r="I2542" s="157">
        <f>IFERROR($H$8:INDEX($H$8:$H$3000,COUNTIF($H$8:$H$3000,"?*")),"")</f>
        <v>0</v>
      </c>
    </row>
    <row r="2543" spans="1:9" x14ac:dyDescent="0.25">
      <c r="A2543" s="174">
        <f>--ISNUMBER(IFERROR(SEARCH('Project Costing'!#REF!,Services!I2550,1),""))</f>
        <v>0</v>
      </c>
      <c r="B2543" s="174" t="str">
        <f>IF(A2543=1,COUNTIF($A$8:A2543,1),"")</f>
        <v/>
      </c>
      <c r="C2543" s="174"/>
      <c r="D2543" s="157">
        <f>IFERROR($C$8:INDEX($C$8:$C$3000,COUNTIF($C$8:$C$3000,"?*")),"")</f>
        <v>0</v>
      </c>
      <c r="E2543" s="174"/>
      <c r="F2543" s="174">
        <f>--ISNUMBER(IFERROR(SEARCH('Project Costing'!#REF!,Services!I2550,1),""))</f>
        <v>0</v>
      </c>
      <c r="G2543" s="174" t="str">
        <f>IF(F2543=1,COUNTIF($F$8:F2543,1),"")</f>
        <v/>
      </c>
      <c r="H2543" s="174"/>
      <c r="I2543" s="157">
        <f>IFERROR($H$8:INDEX($H$8:$H$3000,COUNTIF($H$8:$H$3000,"?*")),"")</f>
        <v>0</v>
      </c>
    </row>
    <row r="2544" spans="1:9" x14ac:dyDescent="0.25">
      <c r="A2544" s="174">
        <f>--ISNUMBER(IFERROR(SEARCH('Project Costing'!#REF!,Services!I2551,1),""))</f>
        <v>0</v>
      </c>
      <c r="B2544" s="174" t="str">
        <f>IF(A2544=1,COUNTIF($A$8:A2544,1),"")</f>
        <v/>
      </c>
      <c r="C2544" s="174"/>
      <c r="D2544" s="157">
        <f>IFERROR($C$8:INDEX($C$8:$C$3000,COUNTIF($C$8:$C$3000,"?*")),"")</f>
        <v>0</v>
      </c>
      <c r="E2544" s="174"/>
      <c r="F2544" s="174">
        <f>--ISNUMBER(IFERROR(SEARCH('Project Costing'!#REF!,Services!I2551,1),""))</f>
        <v>0</v>
      </c>
      <c r="G2544" s="174" t="str">
        <f>IF(F2544=1,COUNTIF($F$8:F2544,1),"")</f>
        <v/>
      </c>
      <c r="H2544" s="174"/>
      <c r="I2544" s="157">
        <f>IFERROR($H$8:INDEX($H$8:$H$3000,COUNTIF($H$8:$H$3000,"?*")),"")</f>
        <v>0</v>
      </c>
    </row>
    <row r="2545" spans="1:9" x14ac:dyDescent="0.25">
      <c r="A2545" s="174">
        <f>--ISNUMBER(IFERROR(SEARCH('Project Costing'!#REF!,Services!I2552,1),""))</f>
        <v>0</v>
      </c>
      <c r="B2545" s="174" t="str">
        <f>IF(A2545=1,COUNTIF($A$8:A2545,1),"")</f>
        <v/>
      </c>
      <c r="C2545" s="174"/>
      <c r="D2545" s="157">
        <f>IFERROR($C$8:INDEX($C$8:$C$3000,COUNTIF($C$8:$C$3000,"?*")),"")</f>
        <v>0</v>
      </c>
      <c r="E2545" s="174"/>
      <c r="F2545" s="174">
        <f>--ISNUMBER(IFERROR(SEARCH('Project Costing'!#REF!,Services!I2552,1),""))</f>
        <v>0</v>
      </c>
      <c r="G2545" s="174" t="str">
        <f>IF(F2545=1,COUNTIF($F$8:F2545,1),"")</f>
        <v/>
      </c>
      <c r="H2545" s="174"/>
      <c r="I2545" s="157">
        <f>IFERROR($H$8:INDEX($H$8:$H$3000,COUNTIF($H$8:$H$3000,"?*")),"")</f>
        <v>0</v>
      </c>
    </row>
    <row r="2546" spans="1:9" x14ac:dyDescent="0.25">
      <c r="A2546" s="174">
        <f>--ISNUMBER(IFERROR(SEARCH('Project Costing'!#REF!,Services!I2553,1),""))</f>
        <v>0</v>
      </c>
      <c r="B2546" s="174" t="str">
        <f>IF(A2546=1,COUNTIF($A$8:A2546,1),"")</f>
        <v/>
      </c>
      <c r="C2546" s="174"/>
      <c r="D2546" s="157">
        <f>IFERROR($C$8:INDEX($C$8:$C$3000,COUNTIF($C$8:$C$3000,"?*")),"")</f>
        <v>0</v>
      </c>
      <c r="E2546" s="174"/>
      <c r="F2546" s="174">
        <f>--ISNUMBER(IFERROR(SEARCH('Project Costing'!#REF!,Services!I2553,1),""))</f>
        <v>0</v>
      </c>
      <c r="G2546" s="174" t="str">
        <f>IF(F2546=1,COUNTIF($F$8:F2546,1),"")</f>
        <v/>
      </c>
      <c r="H2546" s="174"/>
      <c r="I2546" s="157">
        <f>IFERROR($H$8:INDEX($H$8:$H$3000,COUNTIF($H$8:$H$3000,"?*")),"")</f>
        <v>0</v>
      </c>
    </row>
    <row r="2547" spans="1:9" x14ac:dyDescent="0.25">
      <c r="A2547" s="174">
        <f>--ISNUMBER(IFERROR(SEARCH('Project Costing'!#REF!,Services!I2554,1),""))</f>
        <v>0</v>
      </c>
      <c r="B2547" s="174" t="str">
        <f>IF(A2547=1,COUNTIF($A$8:A2547,1),"")</f>
        <v/>
      </c>
      <c r="C2547" s="174"/>
      <c r="D2547" s="157">
        <f>IFERROR($C$8:INDEX($C$8:$C$3000,COUNTIF($C$8:$C$3000,"?*")),"")</f>
        <v>0</v>
      </c>
      <c r="E2547" s="174"/>
      <c r="F2547" s="174">
        <f>--ISNUMBER(IFERROR(SEARCH('Project Costing'!#REF!,Services!I2554,1),""))</f>
        <v>0</v>
      </c>
      <c r="G2547" s="174" t="str">
        <f>IF(F2547=1,COUNTIF($F$8:F2547,1),"")</f>
        <v/>
      </c>
      <c r="H2547" s="174"/>
      <c r="I2547" s="157">
        <f>IFERROR($H$8:INDEX($H$8:$H$3000,COUNTIF($H$8:$H$3000,"?*")),"")</f>
        <v>0</v>
      </c>
    </row>
    <row r="2548" spans="1:9" x14ac:dyDescent="0.25">
      <c r="A2548" s="174">
        <f>--ISNUMBER(IFERROR(SEARCH('Project Costing'!#REF!,Services!I2555,1),""))</f>
        <v>0</v>
      </c>
      <c r="B2548" s="174" t="str">
        <f>IF(A2548=1,COUNTIF($A$8:A2548,1),"")</f>
        <v/>
      </c>
      <c r="C2548" s="174"/>
      <c r="D2548" s="157">
        <f>IFERROR($C$8:INDEX($C$8:$C$3000,COUNTIF($C$8:$C$3000,"?*")),"")</f>
        <v>0</v>
      </c>
      <c r="E2548" s="174"/>
      <c r="F2548" s="174">
        <f>--ISNUMBER(IFERROR(SEARCH('Project Costing'!#REF!,Services!I2555,1),""))</f>
        <v>0</v>
      </c>
      <c r="G2548" s="174" t="str">
        <f>IF(F2548=1,COUNTIF($F$8:F2548,1),"")</f>
        <v/>
      </c>
      <c r="H2548" s="174"/>
      <c r="I2548" s="157">
        <f>IFERROR($H$8:INDEX($H$8:$H$3000,COUNTIF($H$8:$H$3000,"?*")),"")</f>
        <v>0</v>
      </c>
    </row>
    <row r="2549" spans="1:9" x14ac:dyDescent="0.25">
      <c r="A2549" s="174">
        <f>--ISNUMBER(IFERROR(SEARCH('Project Costing'!#REF!,Services!I2556,1),""))</f>
        <v>0</v>
      </c>
      <c r="B2549" s="174" t="str">
        <f>IF(A2549=1,COUNTIF($A$8:A2549,1),"")</f>
        <v/>
      </c>
      <c r="C2549" s="174"/>
      <c r="D2549" s="157">
        <f>IFERROR($C$8:INDEX($C$8:$C$3000,COUNTIF($C$8:$C$3000,"?*")),"")</f>
        <v>0</v>
      </c>
      <c r="E2549" s="174"/>
      <c r="F2549" s="174">
        <f>--ISNUMBER(IFERROR(SEARCH('Project Costing'!#REF!,Services!I2556,1),""))</f>
        <v>0</v>
      </c>
      <c r="G2549" s="174" t="str">
        <f>IF(F2549=1,COUNTIF($F$8:F2549,1),"")</f>
        <v/>
      </c>
      <c r="H2549" s="174"/>
      <c r="I2549" s="157">
        <f>IFERROR($H$8:INDEX($H$8:$H$3000,COUNTIF($H$8:$H$3000,"?*")),"")</f>
        <v>0</v>
      </c>
    </row>
    <row r="2550" spans="1:9" x14ac:dyDescent="0.25">
      <c r="A2550" s="174">
        <f>--ISNUMBER(IFERROR(SEARCH('Project Costing'!#REF!,Services!I2557,1),""))</f>
        <v>0</v>
      </c>
      <c r="B2550" s="174" t="str">
        <f>IF(A2550=1,COUNTIF($A$8:A2550,1),"")</f>
        <v/>
      </c>
      <c r="C2550" s="174"/>
      <c r="D2550" s="157">
        <f>IFERROR($C$8:INDEX($C$8:$C$3000,COUNTIF($C$8:$C$3000,"?*")),"")</f>
        <v>0</v>
      </c>
      <c r="E2550" s="174"/>
      <c r="F2550" s="174">
        <f>--ISNUMBER(IFERROR(SEARCH('Project Costing'!#REF!,Services!I2557,1),""))</f>
        <v>0</v>
      </c>
      <c r="G2550" s="174" t="str">
        <f>IF(F2550=1,COUNTIF($F$8:F2550,1),"")</f>
        <v/>
      </c>
      <c r="H2550" s="174"/>
      <c r="I2550" s="157">
        <f>IFERROR($H$8:INDEX($H$8:$H$3000,COUNTIF($H$8:$H$3000,"?*")),"")</f>
        <v>0</v>
      </c>
    </row>
    <row r="2551" spans="1:9" x14ac:dyDescent="0.25">
      <c r="A2551" s="174">
        <f>--ISNUMBER(IFERROR(SEARCH('Project Costing'!#REF!,Services!I2558,1),""))</f>
        <v>0</v>
      </c>
      <c r="B2551" s="174" t="str">
        <f>IF(A2551=1,COUNTIF($A$8:A2551,1),"")</f>
        <v/>
      </c>
      <c r="C2551" s="174"/>
      <c r="D2551" s="157">
        <f>IFERROR($C$8:INDEX($C$8:$C$3000,COUNTIF($C$8:$C$3000,"?*")),"")</f>
        <v>0</v>
      </c>
      <c r="E2551" s="174"/>
      <c r="F2551" s="174">
        <f>--ISNUMBER(IFERROR(SEARCH('Project Costing'!#REF!,Services!I2558,1),""))</f>
        <v>0</v>
      </c>
      <c r="G2551" s="174" t="str">
        <f>IF(F2551=1,COUNTIF($F$8:F2551,1),"")</f>
        <v/>
      </c>
      <c r="H2551" s="174"/>
      <c r="I2551" s="157">
        <f>IFERROR($H$8:INDEX($H$8:$H$3000,COUNTIF($H$8:$H$3000,"?*")),"")</f>
        <v>0</v>
      </c>
    </row>
    <row r="2552" spans="1:9" x14ac:dyDescent="0.25">
      <c r="A2552" s="174">
        <f>--ISNUMBER(IFERROR(SEARCH('Project Costing'!#REF!,Services!I2559,1),""))</f>
        <v>0</v>
      </c>
      <c r="B2552" s="174" t="str">
        <f>IF(A2552=1,COUNTIF($A$8:A2552,1),"")</f>
        <v/>
      </c>
      <c r="C2552" s="174"/>
      <c r="D2552" s="157">
        <f>IFERROR($C$8:INDEX($C$8:$C$3000,COUNTIF($C$8:$C$3000,"?*")),"")</f>
        <v>0</v>
      </c>
      <c r="E2552" s="174"/>
      <c r="F2552" s="174">
        <f>--ISNUMBER(IFERROR(SEARCH('Project Costing'!#REF!,Services!I2559,1),""))</f>
        <v>0</v>
      </c>
      <c r="G2552" s="174" t="str">
        <f>IF(F2552=1,COUNTIF($F$8:F2552,1),"")</f>
        <v/>
      </c>
      <c r="H2552" s="174"/>
      <c r="I2552" s="157">
        <f>IFERROR($H$8:INDEX($H$8:$H$3000,COUNTIF($H$8:$H$3000,"?*")),"")</f>
        <v>0</v>
      </c>
    </row>
    <row r="2553" spans="1:9" x14ac:dyDescent="0.25">
      <c r="A2553" s="174">
        <f>--ISNUMBER(IFERROR(SEARCH('Project Costing'!#REF!,Services!I2560,1),""))</f>
        <v>0</v>
      </c>
      <c r="B2553" s="174" t="str">
        <f>IF(A2553=1,COUNTIF($A$8:A2553,1),"")</f>
        <v/>
      </c>
      <c r="C2553" s="174"/>
      <c r="D2553" s="157">
        <f>IFERROR($C$8:INDEX($C$8:$C$3000,COUNTIF($C$8:$C$3000,"?*")),"")</f>
        <v>0</v>
      </c>
      <c r="E2553" s="174"/>
      <c r="F2553" s="174">
        <f>--ISNUMBER(IFERROR(SEARCH('Project Costing'!#REF!,Services!I2560,1),""))</f>
        <v>0</v>
      </c>
      <c r="G2553" s="174" t="str">
        <f>IF(F2553=1,COUNTIF($F$8:F2553,1),"")</f>
        <v/>
      </c>
      <c r="H2553" s="174"/>
      <c r="I2553" s="157">
        <f>IFERROR($H$8:INDEX($H$8:$H$3000,COUNTIF($H$8:$H$3000,"?*")),"")</f>
        <v>0</v>
      </c>
    </row>
    <row r="2554" spans="1:9" x14ac:dyDescent="0.25">
      <c r="A2554" s="174">
        <f>--ISNUMBER(IFERROR(SEARCH('Project Costing'!#REF!,Services!I2561,1),""))</f>
        <v>0</v>
      </c>
      <c r="B2554" s="174" t="str">
        <f>IF(A2554=1,COUNTIF($A$8:A2554,1),"")</f>
        <v/>
      </c>
      <c r="C2554" s="174"/>
      <c r="D2554" s="157">
        <f>IFERROR($C$8:INDEX($C$8:$C$3000,COUNTIF($C$8:$C$3000,"?*")),"")</f>
        <v>0</v>
      </c>
      <c r="E2554" s="174"/>
      <c r="F2554" s="174">
        <f>--ISNUMBER(IFERROR(SEARCH('Project Costing'!#REF!,Services!I2561,1),""))</f>
        <v>0</v>
      </c>
      <c r="G2554" s="174" t="str">
        <f>IF(F2554=1,COUNTIF($F$8:F2554,1),"")</f>
        <v/>
      </c>
      <c r="H2554" s="174"/>
      <c r="I2554" s="157">
        <f>IFERROR($H$8:INDEX($H$8:$H$3000,COUNTIF($H$8:$H$3000,"?*")),"")</f>
        <v>0</v>
      </c>
    </row>
    <row r="2555" spans="1:9" x14ac:dyDescent="0.25">
      <c r="A2555" s="174">
        <f>--ISNUMBER(IFERROR(SEARCH('Project Costing'!#REF!,Services!I2562,1),""))</f>
        <v>0</v>
      </c>
      <c r="B2555" s="174" t="str">
        <f>IF(A2555=1,COUNTIF($A$8:A2555,1),"")</f>
        <v/>
      </c>
      <c r="C2555" s="174"/>
      <c r="D2555" s="157">
        <f>IFERROR($C$8:INDEX($C$8:$C$3000,COUNTIF($C$8:$C$3000,"?*")),"")</f>
        <v>0</v>
      </c>
      <c r="E2555" s="174"/>
      <c r="F2555" s="174">
        <f>--ISNUMBER(IFERROR(SEARCH('Project Costing'!#REF!,Services!I2562,1),""))</f>
        <v>0</v>
      </c>
      <c r="G2555" s="174" t="str">
        <f>IF(F2555=1,COUNTIF($F$8:F2555,1),"")</f>
        <v/>
      </c>
      <c r="H2555" s="174"/>
      <c r="I2555" s="157">
        <f>IFERROR($H$8:INDEX($H$8:$H$3000,COUNTIF($H$8:$H$3000,"?*")),"")</f>
        <v>0</v>
      </c>
    </row>
    <row r="2556" spans="1:9" x14ac:dyDescent="0.25">
      <c r="A2556" s="174">
        <f>--ISNUMBER(IFERROR(SEARCH('Project Costing'!#REF!,Services!I2563,1),""))</f>
        <v>0</v>
      </c>
      <c r="B2556" s="174" t="str">
        <f>IF(A2556=1,COUNTIF($A$8:A2556,1),"")</f>
        <v/>
      </c>
      <c r="C2556" s="174"/>
      <c r="D2556" s="157">
        <f>IFERROR($C$8:INDEX($C$8:$C$3000,COUNTIF($C$8:$C$3000,"?*")),"")</f>
        <v>0</v>
      </c>
      <c r="E2556" s="174"/>
      <c r="F2556" s="174">
        <f>--ISNUMBER(IFERROR(SEARCH('Project Costing'!#REF!,Services!I2563,1),""))</f>
        <v>0</v>
      </c>
      <c r="G2556" s="174" t="str">
        <f>IF(F2556=1,COUNTIF($F$8:F2556,1),"")</f>
        <v/>
      </c>
      <c r="H2556" s="174"/>
      <c r="I2556" s="157">
        <f>IFERROR($H$8:INDEX($H$8:$H$3000,COUNTIF($H$8:$H$3000,"?*")),"")</f>
        <v>0</v>
      </c>
    </row>
    <row r="2557" spans="1:9" x14ac:dyDescent="0.25">
      <c r="A2557" s="174">
        <f>--ISNUMBER(IFERROR(SEARCH('Project Costing'!#REF!,Services!I2564,1),""))</f>
        <v>0</v>
      </c>
      <c r="B2557" s="174" t="str">
        <f>IF(A2557=1,COUNTIF($A$8:A2557,1),"")</f>
        <v/>
      </c>
      <c r="C2557" s="174"/>
      <c r="D2557" s="157">
        <f>IFERROR($C$8:INDEX($C$8:$C$3000,COUNTIF($C$8:$C$3000,"?*")),"")</f>
        <v>0</v>
      </c>
      <c r="E2557" s="174"/>
      <c r="F2557" s="174">
        <f>--ISNUMBER(IFERROR(SEARCH('Project Costing'!#REF!,Services!I2564,1),""))</f>
        <v>0</v>
      </c>
      <c r="G2557" s="174" t="str">
        <f>IF(F2557=1,COUNTIF($F$8:F2557,1),"")</f>
        <v/>
      </c>
      <c r="H2557" s="174"/>
      <c r="I2557" s="157">
        <f>IFERROR($H$8:INDEX($H$8:$H$3000,COUNTIF($H$8:$H$3000,"?*")),"")</f>
        <v>0</v>
      </c>
    </row>
    <row r="2558" spans="1:9" x14ac:dyDescent="0.25">
      <c r="A2558" s="174">
        <f>--ISNUMBER(IFERROR(SEARCH('Project Costing'!#REF!,Services!I2565,1),""))</f>
        <v>0</v>
      </c>
      <c r="B2558" s="174" t="str">
        <f>IF(A2558=1,COUNTIF($A$8:A2558,1),"")</f>
        <v/>
      </c>
      <c r="C2558" s="174"/>
      <c r="D2558" s="157">
        <f>IFERROR($C$8:INDEX($C$8:$C$3000,COUNTIF($C$8:$C$3000,"?*")),"")</f>
        <v>0</v>
      </c>
      <c r="E2558" s="174"/>
      <c r="F2558" s="174">
        <f>--ISNUMBER(IFERROR(SEARCH('Project Costing'!#REF!,Services!I2565,1),""))</f>
        <v>0</v>
      </c>
      <c r="G2558" s="174" t="str">
        <f>IF(F2558=1,COUNTIF($F$8:F2558,1),"")</f>
        <v/>
      </c>
      <c r="H2558" s="174"/>
      <c r="I2558" s="157">
        <f>IFERROR($H$8:INDEX($H$8:$H$3000,COUNTIF($H$8:$H$3000,"?*")),"")</f>
        <v>0</v>
      </c>
    </row>
    <row r="2559" spans="1:9" x14ac:dyDescent="0.25">
      <c r="A2559" s="174">
        <f>--ISNUMBER(IFERROR(SEARCH('Project Costing'!#REF!,Services!I2566,1),""))</f>
        <v>0</v>
      </c>
      <c r="B2559" s="174" t="str">
        <f>IF(A2559=1,COUNTIF($A$8:A2559,1),"")</f>
        <v/>
      </c>
      <c r="C2559" s="174"/>
      <c r="D2559" s="157">
        <f>IFERROR($C$8:INDEX($C$8:$C$3000,COUNTIF($C$8:$C$3000,"?*")),"")</f>
        <v>0</v>
      </c>
      <c r="E2559" s="174"/>
      <c r="F2559" s="174">
        <f>--ISNUMBER(IFERROR(SEARCH('Project Costing'!#REF!,Services!I2566,1),""))</f>
        <v>0</v>
      </c>
      <c r="G2559" s="174" t="str">
        <f>IF(F2559=1,COUNTIF($F$8:F2559,1),"")</f>
        <v/>
      </c>
      <c r="H2559" s="174"/>
      <c r="I2559" s="157">
        <f>IFERROR($H$8:INDEX($H$8:$H$3000,COUNTIF($H$8:$H$3000,"?*")),"")</f>
        <v>0</v>
      </c>
    </row>
    <row r="2560" spans="1:9" x14ac:dyDescent="0.25">
      <c r="A2560" s="174">
        <f>--ISNUMBER(IFERROR(SEARCH('Project Costing'!#REF!,Services!I2567,1),""))</f>
        <v>0</v>
      </c>
      <c r="B2560" s="174" t="str">
        <f>IF(A2560=1,COUNTIF($A$8:A2560,1),"")</f>
        <v/>
      </c>
      <c r="C2560" s="174"/>
      <c r="D2560" s="157">
        <f>IFERROR($C$8:INDEX($C$8:$C$3000,COUNTIF($C$8:$C$3000,"?*")),"")</f>
        <v>0</v>
      </c>
      <c r="E2560" s="174"/>
      <c r="F2560" s="174">
        <f>--ISNUMBER(IFERROR(SEARCH('Project Costing'!#REF!,Services!I2567,1),""))</f>
        <v>0</v>
      </c>
      <c r="G2560" s="174" t="str">
        <f>IF(F2560=1,COUNTIF($F$8:F2560,1),"")</f>
        <v/>
      </c>
      <c r="H2560" s="174"/>
      <c r="I2560" s="157">
        <f>IFERROR($H$8:INDEX($H$8:$H$3000,COUNTIF($H$8:$H$3000,"?*")),"")</f>
        <v>0</v>
      </c>
    </row>
    <row r="2561" spans="1:9" x14ac:dyDescent="0.25">
      <c r="A2561" s="174">
        <f>--ISNUMBER(IFERROR(SEARCH('Project Costing'!#REF!,Services!I2568,1),""))</f>
        <v>0</v>
      </c>
      <c r="B2561" s="174" t="str">
        <f>IF(A2561=1,COUNTIF($A$8:A2561,1),"")</f>
        <v/>
      </c>
      <c r="C2561" s="174"/>
      <c r="D2561" s="157">
        <f>IFERROR($C$8:INDEX($C$8:$C$3000,COUNTIF($C$8:$C$3000,"?*")),"")</f>
        <v>0</v>
      </c>
      <c r="E2561" s="174"/>
      <c r="F2561" s="174">
        <f>--ISNUMBER(IFERROR(SEARCH('Project Costing'!#REF!,Services!I2568,1),""))</f>
        <v>0</v>
      </c>
      <c r="G2561" s="174" t="str">
        <f>IF(F2561=1,COUNTIF($F$8:F2561,1),"")</f>
        <v/>
      </c>
      <c r="H2561" s="174"/>
      <c r="I2561" s="157">
        <f>IFERROR($H$8:INDEX($H$8:$H$3000,COUNTIF($H$8:$H$3000,"?*")),"")</f>
        <v>0</v>
      </c>
    </row>
    <row r="2562" spans="1:9" x14ac:dyDescent="0.25">
      <c r="A2562" s="174">
        <f>--ISNUMBER(IFERROR(SEARCH('Project Costing'!#REF!,Services!I2569,1),""))</f>
        <v>0</v>
      </c>
      <c r="B2562" s="174" t="str">
        <f>IF(A2562=1,COUNTIF($A$8:A2562,1),"")</f>
        <v/>
      </c>
      <c r="C2562" s="174"/>
      <c r="D2562" s="157">
        <f>IFERROR($C$8:INDEX($C$8:$C$3000,COUNTIF($C$8:$C$3000,"?*")),"")</f>
        <v>0</v>
      </c>
      <c r="E2562" s="174"/>
      <c r="F2562" s="174">
        <f>--ISNUMBER(IFERROR(SEARCH('Project Costing'!#REF!,Services!I2569,1),""))</f>
        <v>0</v>
      </c>
      <c r="G2562" s="174" t="str">
        <f>IF(F2562=1,COUNTIF($F$8:F2562,1),"")</f>
        <v/>
      </c>
      <c r="H2562" s="174"/>
      <c r="I2562" s="157">
        <f>IFERROR($H$8:INDEX($H$8:$H$3000,COUNTIF($H$8:$H$3000,"?*")),"")</f>
        <v>0</v>
      </c>
    </row>
    <row r="2563" spans="1:9" x14ac:dyDescent="0.25">
      <c r="A2563" s="174">
        <f>--ISNUMBER(IFERROR(SEARCH('Project Costing'!#REF!,Services!I2570,1),""))</f>
        <v>0</v>
      </c>
      <c r="B2563" s="174" t="str">
        <f>IF(A2563=1,COUNTIF($A$8:A2563,1),"")</f>
        <v/>
      </c>
      <c r="C2563" s="174"/>
      <c r="D2563" s="157">
        <f>IFERROR($C$8:INDEX($C$8:$C$3000,COUNTIF($C$8:$C$3000,"?*")),"")</f>
        <v>0</v>
      </c>
      <c r="E2563" s="174"/>
      <c r="F2563" s="174">
        <f>--ISNUMBER(IFERROR(SEARCH('Project Costing'!#REF!,Services!I2570,1),""))</f>
        <v>0</v>
      </c>
      <c r="G2563" s="174" t="str">
        <f>IF(F2563=1,COUNTIF($F$8:F2563,1),"")</f>
        <v/>
      </c>
      <c r="H2563" s="174"/>
      <c r="I2563" s="157">
        <f>IFERROR($H$8:INDEX($H$8:$H$3000,COUNTIF($H$8:$H$3000,"?*")),"")</f>
        <v>0</v>
      </c>
    </row>
    <row r="2564" spans="1:9" x14ac:dyDescent="0.25">
      <c r="A2564" s="174">
        <f>--ISNUMBER(IFERROR(SEARCH('Project Costing'!#REF!,Services!I2571,1),""))</f>
        <v>0</v>
      </c>
      <c r="B2564" s="174" t="str">
        <f>IF(A2564=1,COUNTIF($A$8:A2564,1),"")</f>
        <v/>
      </c>
      <c r="C2564" s="174"/>
      <c r="D2564" s="157">
        <f>IFERROR($C$8:INDEX($C$8:$C$3000,COUNTIF($C$8:$C$3000,"?*")),"")</f>
        <v>0</v>
      </c>
      <c r="E2564" s="174"/>
      <c r="F2564" s="174">
        <f>--ISNUMBER(IFERROR(SEARCH('Project Costing'!#REF!,Services!I2571,1),""))</f>
        <v>0</v>
      </c>
      <c r="G2564" s="174" t="str">
        <f>IF(F2564=1,COUNTIF($F$8:F2564,1),"")</f>
        <v/>
      </c>
      <c r="H2564" s="174"/>
      <c r="I2564" s="157">
        <f>IFERROR($H$8:INDEX($H$8:$H$3000,COUNTIF($H$8:$H$3000,"?*")),"")</f>
        <v>0</v>
      </c>
    </row>
    <row r="2565" spans="1:9" x14ac:dyDescent="0.25">
      <c r="A2565" s="174">
        <f>--ISNUMBER(IFERROR(SEARCH('Project Costing'!#REF!,Services!I2572,1),""))</f>
        <v>0</v>
      </c>
      <c r="B2565" s="174" t="str">
        <f>IF(A2565=1,COUNTIF($A$8:A2565,1),"")</f>
        <v/>
      </c>
      <c r="C2565" s="174"/>
      <c r="D2565" s="157">
        <f>IFERROR($C$8:INDEX($C$8:$C$3000,COUNTIF($C$8:$C$3000,"?*")),"")</f>
        <v>0</v>
      </c>
      <c r="E2565" s="174"/>
      <c r="F2565" s="174">
        <f>--ISNUMBER(IFERROR(SEARCH('Project Costing'!#REF!,Services!I2572,1),""))</f>
        <v>0</v>
      </c>
      <c r="G2565" s="174" t="str">
        <f>IF(F2565=1,COUNTIF($F$8:F2565,1),"")</f>
        <v/>
      </c>
      <c r="H2565" s="174"/>
      <c r="I2565" s="157">
        <f>IFERROR($H$8:INDEX($H$8:$H$3000,COUNTIF($H$8:$H$3000,"?*")),"")</f>
        <v>0</v>
      </c>
    </row>
    <row r="2566" spans="1:9" x14ac:dyDescent="0.25">
      <c r="A2566" s="174">
        <f>--ISNUMBER(IFERROR(SEARCH('Project Costing'!#REF!,Services!I2573,1),""))</f>
        <v>0</v>
      </c>
      <c r="B2566" s="174" t="str">
        <f>IF(A2566=1,COUNTIF($A$8:A2566,1),"")</f>
        <v/>
      </c>
      <c r="C2566" s="174"/>
      <c r="D2566" s="157">
        <f>IFERROR($C$8:INDEX($C$8:$C$3000,COUNTIF($C$8:$C$3000,"?*")),"")</f>
        <v>0</v>
      </c>
      <c r="E2566" s="174"/>
      <c r="F2566" s="174">
        <f>--ISNUMBER(IFERROR(SEARCH('Project Costing'!#REF!,Services!I2573,1),""))</f>
        <v>0</v>
      </c>
      <c r="G2566" s="174" t="str">
        <f>IF(F2566=1,COUNTIF($F$8:F2566,1),"")</f>
        <v/>
      </c>
      <c r="H2566" s="174"/>
      <c r="I2566" s="157">
        <f>IFERROR($H$8:INDEX($H$8:$H$3000,COUNTIF($H$8:$H$3000,"?*")),"")</f>
        <v>0</v>
      </c>
    </row>
    <row r="2567" spans="1:9" x14ac:dyDescent="0.25">
      <c r="A2567" s="174">
        <f>--ISNUMBER(IFERROR(SEARCH('Project Costing'!#REF!,Services!I2574,1),""))</f>
        <v>0</v>
      </c>
      <c r="B2567" s="174" t="str">
        <f>IF(A2567=1,COUNTIF($A$8:A2567,1),"")</f>
        <v/>
      </c>
      <c r="C2567" s="174"/>
      <c r="D2567" s="157">
        <f>IFERROR($C$8:INDEX($C$8:$C$3000,COUNTIF($C$8:$C$3000,"?*")),"")</f>
        <v>0</v>
      </c>
      <c r="E2567" s="174"/>
      <c r="F2567" s="174">
        <f>--ISNUMBER(IFERROR(SEARCH('Project Costing'!#REF!,Services!I2574,1),""))</f>
        <v>0</v>
      </c>
      <c r="G2567" s="174" t="str">
        <f>IF(F2567=1,COUNTIF($F$8:F2567,1),"")</f>
        <v/>
      </c>
      <c r="H2567" s="174"/>
      <c r="I2567" s="157">
        <f>IFERROR($H$8:INDEX($H$8:$H$3000,COUNTIF($H$8:$H$3000,"?*")),"")</f>
        <v>0</v>
      </c>
    </row>
    <row r="2568" spans="1:9" x14ac:dyDescent="0.25">
      <c r="A2568" s="174">
        <f>--ISNUMBER(IFERROR(SEARCH('Project Costing'!#REF!,Services!I2575,1),""))</f>
        <v>0</v>
      </c>
      <c r="B2568" s="174" t="str">
        <f>IF(A2568=1,COUNTIF($A$8:A2568,1),"")</f>
        <v/>
      </c>
      <c r="C2568" s="174"/>
      <c r="D2568" s="157">
        <f>IFERROR($C$8:INDEX($C$8:$C$3000,COUNTIF($C$8:$C$3000,"?*")),"")</f>
        <v>0</v>
      </c>
      <c r="E2568" s="174"/>
      <c r="F2568" s="174">
        <f>--ISNUMBER(IFERROR(SEARCH('Project Costing'!#REF!,Services!I2575,1),""))</f>
        <v>0</v>
      </c>
      <c r="G2568" s="174" t="str">
        <f>IF(F2568=1,COUNTIF($F$8:F2568,1),"")</f>
        <v/>
      </c>
      <c r="H2568" s="174"/>
      <c r="I2568" s="157">
        <f>IFERROR($H$8:INDEX($H$8:$H$3000,COUNTIF($H$8:$H$3000,"?*")),"")</f>
        <v>0</v>
      </c>
    </row>
    <row r="2569" spans="1:9" x14ac:dyDescent="0.25">
      <c r="A2569" s="174">
        <f>--ISNUMBER(IFERROR(SEARCH('Project Costing'!#REF!,Services!I2576,1),""))</f>
        <v>0</v>
      </c>
      <c r="B2569" s="174" t="str">
        <f>IF(A2569=1,COUNTIF($A$8:A2569,1),"")</f>
        <v/>
      </c>
      <c r="C2569" s="174"/>
      <c r="D2569" s="157">
        <f>IFERROR($C$8:INDEX($C$8:$C$3000,COUNTIF($C$8:$C$3000,"?*")),"")</f>
        <v>0</v>
      </c>
      <c r="E2569" s="174"/>
      <c r="F2569" s="174">
        <f>--ISNUMBER(IFERROR(SEARCH('Project Costing'!#REF!,Services!I2576,1),""))</f>
        <v>0</v>
      </c>
      <c r="G2569" s="174" t="str">
        <f>IF(F2569=1,COUNTIF($F$8:F2569,1),"")</f>
        <v/>
      </c>
      <c r="H2569" s="174"/>
      <c r="I2569" s="157">
        <f>IFERROR($H$8:INDEX($H$8:$H$3000,COUNTIF($H$8:$H$3000,"?*")),"")</f>
        <v>0</v>
      </c>
    </row>
    <row r="2570" spans="1:9" x14ac:dyDescent="0.25">
      <c r="A2570" s="174">
        <f>--ISNUMBER(IFERROR(SEARCH('Project Costing'!#REF!,Services!I2577,1),""))</f>
        <v>0</v>
      </c>
      <c r="B2570" s="174" t="str">
        <f>IF(A2570=1,COUNTIF($A$8:A2570,1),"")</f>
        <v/>
      </c>
      <c r="C2570" s="174"/>
      <c r="D2570" s="157">
        <f>IFERROR($C$8:INDEX($C$8:$C$3000,COUNTIF($C$8:$C$3000,"?*")),"")</f>
        <v>0</v>
      </c>
      <c r="E2570" s="174"/>
      <c r="F2570" s="174">
        <f>--ISNUMBER(IFERROR(SEARCH('Project Costing'!#REF!,Services!I2577,1),""))</f>
        <v>0</v>
      </c>
      <c r="G2570" s="174" t="str">
        <f>IF(F2570=1,COUNTIF($F$8:F2570,1),"")</f>
        <v/>
      </c>
      <c r="H2570" s="174"/>
      <c r="I2570" s="157">
        <f>IFERROR($H$8:INDEX($H$8:$H$3000,COUNTIF($H$8:$H$3000,"?*")),"")</f>
        <v>0</v>
      </c>
    </row>
    <row r="2571" spans="1:9" x14ac:dyDescent="0.25">
      <c r="A2571" s="174">
        <f>--ISNUMBER(IFERROR(SEARCH('Project Costing'!#REF!,Services!I2578,1),""))</f>
        <v>0</v>
      </c>
      <c r="B2571" s="174" t="str">
        <f>IF(A2571=1,COUNTIF($A$8:A2571,1),"")</f>
        <v/>
      </c>
      <c r="C2571" s="174"/>
      <c r="D2571" s="157">
        <f>IFERROR($C$8:INDEX($C$8:$C$3000,COUNTIF($C$8:$C$3000,"?*")),"")</f>
        <v>0</v>
      </c>
      <c r="E2571" s="174"/>
      <c r="F2571" s="174">
        <f>--ISNUMBER(IFERROR(SEARCH('Project Costing'!#REF!,Services!I2578,1),""))</f>
        <v>0</v>
      </c>
      <c r="G2571" s="174" t="str">
        <f>IF(F2571=1,COUNTIF($F$8:F2571,1),"")</f>
        <v/>
      </c>
      <c r="H2571" s="174"/>
      <c r="I2571" s="157">
        <f>IFERROR($H$8:INDEX($H$8:$H$3000,COUNTIF($H$8:$H$3000,"?*")),"")</f>
        <v>0</v>
      </c>
    </row>
    <row r="2572" spans="1:9" x14ac:dyDescent="0.25">
      <c r="A2572" s="174">
        <f>--ISNUMBER(IFERROR(SEARCH('Project Costing'!#REF!,Services!I2579,1),""))</f>
        <v>0</v>
      </c>
      <c r="B2572" s="174" t="str">
        <f>IF(A2572=1,COUNTIF($A$8:A2572,1),"")</f>
        <v/>
      </c>
      <c r="C2572" s="174"/>
      <c r="D2572" s="157">
        <f>IFERROR($C$8:INDEX($C$8:$C$3000,COUNTIF($C$8:$C$3000,"?*")),"")</f>
        <v>0</v>
      </c>
      <c r="E2572" s="174"/>
      <c r="F2572" s="174">
        <f>--ISNUMBER(IFERROR(SEARCH('Project Costing'!#REF!,Services!I2579,1),""))</f>
        <v>0</v>
      </c>
      <c r="G2572" s="174" t="str">
        <f>IF(F2572=1,COUNTIF($F$8:F2572,1),"")</f>
        <v/>
      </c>
      <c r="H2572" s="174"/>
      <c r="I2572" s="157">
        <f>IFERROR($H$8:INDEX($H$8:$H$3000,COUNTIF($H$8:$H$3000,"?*")),"")</f>
        <v>0</v>
      </c>
    </row>
    <row r="2573" spans="1:9" x14ac:dyDescent="0.25">
      <c r="A2573" s="174">
        <f>--ISNUMBER(IFERROR(SEARCH('Project Costing'!#REF!,Services!I2580,1),""))</f>
        <v>0</v>
      </c>
      <c r="B2573" s="174" t="str">
        <f>IF(A2573=1,COUNTIF($A$8:A2573,1),"")</f>
        <v/>
      </c>
      <c r="C2573" s="174"/>
      <c r="D2573" s="157">
        <f>IFERROR($C$8:INDEX($C$8:$C$3000,COUNTIF($C$8:$C$3000,"?*")),"")</f>
        <v>0</v>
      </c>
      <c r="E2573" s="174"/>
      <c r="F2573" s="174">
        <f>--ISNUMBER(IFERROR(SEARCH('Project Costing'!#REF!,Services!I2580,1),""))</f>
        <v>0</v>
      </c>
      <c r="G2573" s="174" t="str">
        <f>IF(F2573=1,COUNTIF($F$8:F2573,1),"")</f>
        <v/>
      </c>
      <c r="H2573" s="174"/>
      <c r="I2573" s="157">
        <f>IFERROR($H$8:INDEX($H$8:$H$3000,COUNTIF($H$8:$H$3000,"?*")),"")</f>
        <v>0</v>
      </c>
    </row>
    <row r="2574" spans="1:9" x14ac:dyDescent="0.25">
      <c r="A2574" s="174">
        <f>--ISNUMBER(IFERROR(SEARCH('Project Costing'!#REF!,Services!I2581,1),""))</f>
        <v>0</v>
      </c>
      <c r="B2574" s="174" t="str">
        <f>IF(A2574=1,COUNTIF($A$8:A2574,1),"")</f>
        <v/>
      </c>
      <c r="C2574" s="174"/>
      <c r="D2574" s="157">
        <f>IFERROR($C$8:INDEX($C$8:$C$3000,COUNTIF($C$8:$C$3000,"?*")),"")</f>
        <v>0</v>
      </c>
      <c r="E2574" s="174"/>
      <c r="F2574" s="174">
        <f>--ISNUMBER(IFERROR(SEARCH('Project Costing'!#REF!,Services!I2581,1),""))</f>
        <v>0</v>
      </c>
      <c r="G2574" s="174" t="str">
        <f>IF(F2574=1,COUNTIF($F$8:F2574,1),"")</f>
        <v/>
      </c>
      <c r="H2574" s="174"/>
      <c r="I2574" s="157">
        <f>IFERROR($H$8:INDEX($H$8:$H$3000,COUNTIF($H$8:$H$3000,"?*")),"")</f>
        <v>0</v>
      </c>
    </row>
    <row r="2575" spans="1:9" x14ac:dyDescent="0.25">
      <c r="A2575" s="174">
        <f>--ISNUMBER(IFERROR(SEARCH('Project Costing'!#REF!,Services!I2582,1),""))</f>
        <v>0</v>
      </c>
      <c r="B2575" s="174" t="str">
        <f>IF(A2575=1,COUNTIF($A$8:A2575,1),"")</f>
        <v/>
      </c>
      <c r="C2575" s="174"/>
      <c r="D2575" s="157">
        <f>IFERROR($C$8:INDEX($C$8:$C$3000,COUNTIF($C$8:$C$3000,"?*")),"")</f>
        <v>0</v>
      </c>
      <c r="E2575" s="174"/>
      <c r="F2575" s="174">
        <f>--ISNUMBER(IFERROR(SEARCH('Project Costing'!#REF!,Services!I2582,1),""))</f>
        <v>0</v>
      </c>
      <c r="G2575" s="174" t="str">
        <f>IF(F2575=1,COUNTIF($F$8:F2575,1),"")</f>
        <v/>
      </c>
      <c r="H2575" s="174"/>
      <c r="I2575" s="157">
        <f>IFERROR($H$8:INDEX($H$8:$H$3000,COUNTIF($H$8:$H$3000,"?*")),"")</f>
        <v>0</v>
      </c>
    </row>
    <row r="2576" spans="1:9" x14ac:dyDescent="0.25">
      <c r="A2576" s="174">
        <f>--ISNUMBER(IFERROR(SEARCH('Project Costing'!#REF!,Services!I2583,1),""))</f>
        <v>0</v>
      </c>
      <c r="B2576" s="174" t="str">
        <f>IF(A2576=1,COUNTIF($A$8:A2576,1),"")</f>
        <v/>
      </c>
      <c r="C2576" s="174"/>
      <c r="D2576" s="157">
        <f>IFERROR($C$8:INDEX($C$8:$C$3000,COUNTIF($C$8:$C$3000,"?*")),"")</f>
        <v>0</v>
      </c>
      <c r="E2576" s="174"/>
      <c r="F2576" s="174">
        <f>--ISNUMBER(IFERROR(SEARCH('Project Costing'!#REF!,Services!I2583,1),""))</f>
        <v>0</v>
      </c>
      <c r="G2576" s="174" t="str">
        <f>IF(F2576=1,COUNTIF($F$8:F2576,1),"")</f>
        <v/>
      </c>
      <c r="H2576" s="174"/>
      <c r="I2576" s="157">
        <f>IFERROR($H$8:INDEX($H$8:$H$3000,COUNTIF($H$8:$H$3000,"?*")),"")</f>
        <v>0</v>
      </c>
    </row>
    <row r="2577" spans="1:9" x14ac:dyDescent="0.25">
      <c r="A2577" s="174">
        <f>--ISNUMBER(IFERROR(SEARCH('Project Costing'!#REF!,Services!I2584,1),""))</f>
        <v>0</v>
      </c>
      <c r="B2577" s="174" t="str">
        <f>IF(A2577=1,COUNTIF($A$8:A2577,1),"")</f>
        <v/>
      </c>
      <c r="C2577" s="174"/>
      <c r="D2577" s="157">
        <f>IFERROR($C$8:INDEX($C$8:$C$3000,COUNTIF($C$8:$C$3000,"?*")),"")</f>
        <v>0</v>
      </c>
      <c r="E2577" s="174"/>
      <c r="F2577" s="174">
        <f>--ISNUMBER(IFERROR(SEARCH('Project Costing'!#REF!,Services!I2584,1),""))</f>
        <v>0</v>
      </c>
      <c r="G2577" s="174" t="str">
        <f>IF(F2577=1,COUNTIF($F$8:F2577,1),"")</f>
        <v/>
      </c>
      <c r="H2577" s="174"/>
      <c r="I2577" s="157">
        <f>IFERROR($H$8:INDEX($H$8:$H$3000,COUNTIF($H$8:$H$3000,"?*")),"")</f>
        <v>0</v>
      </c>
    </row>
    <row r="2578" spans="1:9" x14ac:dyDescent="0.25">
      <c r="A2578" s="174">
        <f>--ISNUMBER(IFERROR(SEARCH('Project Costing'!#REF!,Services!I2585,1),""))</f>
        <v>0</v>
      </c>
      <c r="B2578" s="174" t="str">
        <f>IF(A2578=1,COUNTIF($A$8:A2578,1),"")</f>
        <v/>
      </c>
      <c r="C2578" s="174"/>
      <c r="D2578" s="157">
        <f>IFERROR($C$8:INDEX($C$8:$C$3000,COUNTIF($C$8:$C$3000,"?*")),"")</f>
        <v>0</v>
      </c>
      <c r="E2578" s="174"/>
      <c r="F2578" s="174">
        <f>--ISNUMBER(IFERROR(SEARCH('Project Costing'!#REF!,Services!I2585,1),""))</f>
        <v>0</v>
      </c>
      <c r="G2578" s="174" t="str">
        <f>IF(F2578=1,COUNTIF($F$8:F2578,1),"")</f>
        <v/>
      </c>
      <c r="H2578" s="174"/>
      <c r="I2578" s="157">
        <f>IFERROR($H$8:INDEX($H$8:$H$3000,COUNTIF($H$8:$H$3000,"?*")),"")</f>
        <v>0</v>
      </c>
    </row>
    <row r="2579" spans="1:9" x14ac:dyDescent="0.25">
      <c r="A2579" s="174">
        <f>--ISNUMBER(IFERROR(SEARCH('Project Costing'!#REF!,Services!I2586,1),""))</f>
        <v>0</v>
      </c>
      <c r="B2579" s="174" t="str">
        <f>IF(A2579=1,COUNTIF($A$8:A2579,1),"")</f>
        <v/>
      </c>
      <c r="C2579" s="174"/>
      <c r="D2579" s="157">
        <f>IFERROR($C$8:INDEX($C$8:$C$3000,COUNTIF($C$8:$C$3000,"?*")),"")</f>
        <v>0</v>
      </c>
      <c r="E2579" s="174"/>
      <c r="F2579" s="174">
        <f>--ISNUMBER(IFERROR(SEARCH('Project Costing'!#REF!,Services!I2586,1),""))</f>
        <v>0</v>
      </c>
      <c r="G2579" s="174" t="str">
        <f>IF(F2579=1,COUNTIF($F$8:F2579,1),"")</f>
        <v/>
      </c>
      <c r="H2579" s="174"/>
      <c r="I2579" s="157">
        <f>IFERROR($H$8:INDEX($H$8:$H$3000,COUNTIF($H$8:$H$3000,"?*")),"")</f>
        <v>0</v>
      </c>
    </row>
    <row r="2580" spans="1:9" x14ac:dyDescent="0.25">
      <c r="A2580" s="174">
        <f>--ISNUMBER(IFERROR(SEARCH('Project Costing'!#REF!,Services!I2587,1),""))</f>
        <v>0</v>
      </c>
      <c r="B2580" s="174" t="str">
        <f>IF(A2580=1,COUNTIF($A$8:A2580,1),"")</f>
        <v/>
      </c>
      <c r="C2580" s="174"/>
      <c r="D2580" s="157">
        <f>IFERROR($C$8:INDEX($C$8:$C$3000,COUNTIF($C$8:$C$3000,"?*")),"")</f>
        <v>0</v>
      </c>
      <c r="E2580" s="174"/>
      <c r="F2580" s="174">
        <f>--ISNUMBER(IFERROR(SEARCH('Project Costing'!#REF!,Services!I2587,1),""))</f>
        <v>0</v>
      </c>
      <c r="G2580" s="174" t="str">
        <f>IF(F2580=1,COUNTIF($F$8:F2580,1),"")</f>
        <v/>
      </c>
      <c r="H2580" s="174"/>
      <c r="I2580" s="157">
        <f>IFERROR($H$8:INDEX($H$8:$H$3000,COUNTIF($H$8:$H$3000,"?*")),"")</f>
        <v>0</v>
      </c>
    </row>
    <row r="2581" spans="1:9" x14ac:dyDescent="0.25">
      <c r="A2581" s="174">
        <f>--ISNUMBER(IFERROR(SEARCH('Project Costing'!#REF!,Services!I2588,1),""))</f>
        <v>0</v>
      </c>
      <c r="B2581" s="174" t="str">
        <f>IF(A2581=1,COUNTIF($A$8:A2581,1),"")</f>
        <v/>
      </c>
      <c r="C2581" s="174"/>
      <c r="D2581" s="157">
        <f>IFERROR($C$8:INDEX($C$8:$C$3000,COUNTIF($C$8:$C$3000,"?*")),"")</f>
        <v>0</v>
      </c>
      <c r="E2581" s="174"/>
      <c r="F2581" s="174">
        <f>--ISNUMBER(IFERROR(SEARCH('Project Costing'!#REF!,Services!I2588,1),""))</f>
        <v>0</v>
      </c>
      <c r="G2581" s="174" t="str">
        <f>IF(F2581=1,COUNTIF($F$8:F2581,1),"")</f>
        <v/>
      </c>
      <c r="H2581" s="174"/>
      <c r="I2581" s="157">
        <f>IFERROR($H$8:INDEX($H$8:$H$3000,COUNTIF($H$8:$H$3000,"?*")),"")</f>
        <v>0</v>
      </c>
    </row>
    <row r="2582" spans="1:9" x14ac:dyDescent="0.25">
      <c r="A2582" s="174">
        <f>--ISNUMBER(IFERROR(SEARCH('Project Costing'!#REF!,Services!I2589,1),""))</f>
        <v>0</v>
      </c>
      <c r="B2582" s="174" t="str">
        <f>IF(A2582=1,COUNTIF($A$8:A2582,1),"")</f>
        <v/>
      </c>
      <c r="C2582" s="174"/>
      <c r="D2582" s="157">
        <f>IFERROR($C$8:INDEX($C$8:$C$3000,COUNTIF($C$8:$C$3000,"?*")),"")</f>
        <v>0</v>
      </c>
      <c r="E2582" s="174"/>
      <c r="F2582" s="174">
        <f>--ISNUMBER(IFERROR(SEARCH('Project Costing'!#REF!,Services!I2589,1),""))</f>
        <v>0</v>
      </c>
      <c r="G2582" s="174" t="str">
        <f>IF(F2582=1,COUNTIF($F$8:F2582,1),"")</f>
        <v/>
      </c>
      <c r="H2582" s="174"/>
      <c r="I2582" s="157">
        <f>IFERROR($H$8:INDEX($H$8:$H$3000,COUNTIF($H$8:$H$3000,"?*")),"")</f>
        <v>0</v>
      </c>
    </row>
    <row r="2583" spans="1:9" x14ac:dyDescent="0.25">
      <c r="A2583" s="174">
        <f>--ISNUMBER(IFERROR(SEARCH('Project Costing'!#REF!,Services!I2590,1),""))</f>
        <v>0</v>
      </c>
      <c r="B2583" s="174" t="str">
        <f>IF(A2583=1,COUNTIF($A$8:A2583,1),"")</f>
        <v/>
      </c>
      <c r="C2583" s="174"/>
      <c r="D2583" s="157">
        <f>IFERROR($C$8:INDEX($C$8:$C$3000,COUNTIF($C$8:$C$3000,"?*")),"")</f>
        <v>0</v>
      </c>
      <c r="E2583" s="174"/>
      <c r="F2583" s="174">
        <f>--ISNUMBER(IFERROR(SEARCH('Project Costing'!#REF!,Services!I2590,1),""))</f>
        <v>0</v>
      </c>
      <c r="G2583" s="174" t="str">
        <f>IF(F2583=1,COUNTIF($F$8:F2583,1),"")</f>
        <v/>
      </c>
      <c r="H2583" s="174"/>
      <c r="I2583" s="157">
        <f>IFERROR($H$8:INDEX($H$8:$H$3000,COUNTIF($H$8:$H$3000,"?*")),"")</f>
        <v>0</v>
      </c>
    </row>
    <row r="2584" spans="1:9" x14ac:dyDescent="0.25">
      <c r="A2584" s="174">
        <f>--ISNUMBER(IFERROR(SEARCH('Project Costing'!#REF!,Services!I2591,1),""))</f>
        <v>0</v>
      </c>
      <c r="B2584" s="174" t="str">
        <f>IF(A2584=1,COUNTIF($A$8:A2584,1),"")</f>
        <v/>
      </c>
      <c r="C2584" s="174"/>
      <c r="D2584" s="157">
        <f>IFERROR($C$8:INDEX($C$8:$C$3000,COUNTIF($C$8:$C$3000,"?*")),"")</f>
        <v>0</v>
      </c>
      <c r="E2584" s="174"/>
      <c r="F2584" s="174">
        <f>--ISNUMBER(IFERROR(SEARCH('Project Costing'!#REF!,Services!I2591,1),""))</f>
        <v>0</v>
      </c>
      <c r="G2584" s="174" t="str">
        <f>IF(F2584=1,COUNTIF($F$8:F2584,1),"")</f>
        <v/>
      </c>
      <c r="H2584" s="174"/>
      <c r="I2584" s="157">
        <f>IFERROR($H$8:INDEX($H$8:$H$3000,COUNTIF($H$8:$H$3000,"?*")),"")</f>
        <v>0</v>
      </c>
    </row>
    <row r="2585" spans="1:9" x14ac:dyDescent="0.25">
      <c r="A2585" s="174">
        <f>--ISNUMBER(IFERROR(SEARCH('Project Costing'!#REF!,Services!I2592,1),""))</f>
        <v>0</v>
      </c>
      <c r="B2585" s="174" t="str">
        <f>IF(A2585=1,COUNTIF($A$8:A2585,1),"")</f>
        <v/>
      </c>
      <c r="C2585" s="174"/>
      <c r="D2585" s="157">
        <f>IFERROR($C$8:INDEX($C$8:$C$3000,COUNTIF($C$8:$C$3000,"?*")),"")</f>
        <v>0</v>
      </c>
      <c r="E2585" s="174"/>
      <c r="F2585" s="174">
        <f>--ISNUMBER(IFERROR(SEARCH('Project Costing'!#REF!,Services!I2592,1),""))</f>
        <v>0</v>
      </c>
      <c r="G2585" s="174" t="str">
        <f>IF(F2585=1,COUNTIF($F$8:F2585,1),"")</f>
        <v/>
      </c>
      <c r="H2585" s="174"/>
      <c r="I2585" s="157">
        <f>IFERROR($H$8:INDEX($H$8:$H$3000,COUNTIF($H$8:$H$3000,"?*")),"")</f>
        <v>0</v>
      </c>
    </row>
    <row r="2586" spans="1:9" x14ac:dyDescent="0.25">
      <c r="A2586" s="174">
        <f>--ISNUMBER(IFERROR(SEARCH('Project Costing'!#REF!,Services!I2593,1),""))</f>
        <v>0</v>
      </c>
      <c r="B2586" s="174" t="str">
        <f>IF(A2586=1,COUNTIF($A$8:A2586,1),"")</f>
        <v/>
      </c>
      <c r="C2586" s="174"/>
      <c r="D2586" s="157">
        <f>IFERROR($C$8:INDEX($C$8:$C$3000,COUNTIF($C$8:$C$3000,"?*")),"")</f>
        <v>0</v>
      </c>
      <c r="E2586" s="174"/>
      <c r="F2586" s="174">
        <f>--ISNUMBER(IFERROR(SEARCH('Project Costing'!#REF!,Services!I2593,1),""))</f>
        <v>0</v>
      </c>
      <c r="G2586" s="174" t="str">
        <f>IF(F2586=1,COUNTIF($F$8:F2586,1),"")</f>
        <v/>
      </c>
      <c r="H2586" s="174"/>
      <c r="I2586" s="157">
        <f>IFERROR($H$8:INDEX($H$8:$H$3000,COUNTIF($H$8:$H$3000,"?*")),"")</f>
        <v>0</v>
      </c>
    </row>
    <row r="2587" spans="1:9" x14ac:dyDescent="0.25">
      <c r="A2587" s="174">
        <f>--ISNUMBER(IFERROR(SEARCH('Project Costing'!#REF!,Services!I2594,1),""))</f>
        <v>0</v>
      </c>
      <c r="B2587" s="174" t="str">
        <f>IF(A2587=1,COUNTIF($A$8:A2587,1),"")</f>
        <v/>
      </c>
      <c r="C2587" s="174"/>
      <c r="D2587" s="157">
        <f>IFERROR($C$8:INDEX($C$8:$C$3000,COUNTIF($C$8:$C$3000,"?*")),"")</f>
        <v>0</v>
      </c>
      <c r="E2587" s="174"/>
      <c r="F2587" s="174">
        <f>--ISNUMBER(IFERROR(SEARCH('Project Costing'!#REF!,Services!I2594,1),""))</f>
        <v>0</v>
      </c>
      <c r="G2587" s="174" t="str">
        <f>IF(F2587=1,COUNTIF($F$8:F2587,1),"")</f>
        <v/>
      </c>
      <c r="H2587" s="174"/>
      <c r="I2587" s="157">
        <f>IFERROR($H$8:INDEX($H$8:$H$3000,COUNTIF($H$8:$H$3000,"?*")),"")</f>
        <v>0</v>
      </c>
    </row>
    <row r="2588" spans="1:9" x14ac:dyDescent="0.25">
      <c r="A2588" s="174">
        <f>--ISNUMBER(IFERROR(SEARCH('Project Costing'!#REF!,Services!I2595,1),""))</f>
        <v>0</v>
      </c>
      <c r="B2588" s="174" t="str">
        <f>IF(A2588=1,COUNTIF($A$8:A2588,1),"")</f>
        <v/>
      </c>
      <c r="C2588" s="174"/>
      <c r="D2588" s="157">
        <f>IFERROR($C$8:INDEX($C$8:$C$3000,COUNTIF($C$8:$C$3000,"?*")),"")</f>
        <v>0</v>
      </c>
      <c r="E2588" s="174"/>
      <c r="F2588" s="174">
        <f>--ISNUMBER(IFERROR(SEARCH('Project Costing'!#REF!,Services!I2595,1),""))</f>
        <v>0</v>
      </c>
      <c r="G2588" s="174" t="str">
        <f>IF(F2588=1,COUNTIF($F$8:F2588,1),"")</f>
        <v/>
      </c>
      <c r="H2588" s="174"/>
      <c r="I2588" s="157">
        <f>IFERROR($H$8:INDEX($H$8:$H$3000,COUNTIF($H$8:$H$3000,"?*")),"")</f>
        <v>0</v>
      </c>
    </row>
    <row r="2589" spans="1:9" x14ac:dyDescent="0.25">
      <c r="A2589" s="174">
        <f>--ISNUMBER(IFERROR(SEARCH('Project Costing'!#REF!,Services!I2596,1),""))</f>
        <v>0</v>
      </c>
      <c r="B2589" s="174" t="str">
        <f>IF(A2589=1,COUNTIF($A$8:A2589,1),"")</f>
        <v/>
      </c>
      <c r="C2589" s="174"/>
      <c r="D2589" s="157">
        <f>IFERROR($C$8:INDEX($C$8:$C$3000,COUNTIF($C$8:$C$3000,"?*")),"")</f>
        <v>0</v>
      </c>
      <c r="E2589" s="174"/>
      <c r="F2589" s="174">
        <f>--ISNUMBER(IFERROR(SEARCH('Project Costing'!#REF!,Services!I2596,1),""))</f>
        <v>0</v>
      </c>
      <c r="G2589" s="174" t="str">
        <f>IF(F2589=1,COUNTIF($F$8:F2589,1),"")</f>
        <v/>
      </c>
      <c r="H2589" s="174"/>
      <c r="I2589" s="157">
        <f>IFERROR($H$8:INDEX($H$8:$H$3000,COUNTIF($H$8:$H$3000,"?*")),"")</f>
        <v>0</v>
      </c>
    </row>
    <row r="2590" spans="1:9" x14ac:dyDescent="0.25">
      <c r="A2590" s="174">
        <f>--ISNUMBER(IFERROR(SEARCH('Project Costing'!#REF!,Services!I2597,1),""))</f>
        <v>0</v>
      </c>
      <c r="B2590" s="174" t="str">
        <f>IF(A2590=1,COUNTIF($A$8:A2590,1),"")</f>
        <v/>
      </c>
      <c r="C2590" s="174"/>
      <c r="D2590" s="157">
        <f>IFERROR($C$8:INDEX($C$8:$C$3000,COUNTIF($C$8:$C$3000,"?*")),"")</f>
        <v>0</v>
      </c>
      <c r="E2590" s="174"/>
      <c r="F2590" s="174">
        <f>--ISNUMBER(IFERROR(SEARCH('Project Costing'!#REF!,Services!I2597,1),""))</f>
        <v>0</v>
      </c>
      <c r="G2590" s="174" t="str">
        <f>IF(F2590=1,COUNTIF($F$8:F2590,1),"")</f>
        <v/>
      </c>
      <c r="H2590" s="174"/>
      <c r="I2590" s="157">
        <f>IFERROR($H$8:INDEX($H$8:$H$3000,COUNTIF($H$8:$H$3000,"?*")),"")</f>
        <v>0</v>
      </c>
    </row>
    <row r="2591" spans="1:9" x14ac:dyDescent="0.25">
      <c r="A2591" s="174">
        <f>--ISNUMBER(IFERROR(SEARCH('Project Costing'!#REF!,Services!I2598,1),""))</f>
        <v>0</v>
      </c>
      <c r="B2591" s="174" t="str">
        <f>IF(A2591=1,COUNTIF($A$8:A2591,1),"")</f>
        <v/>
      </c>
      <c r="C2591" s="174"/>
      <c r="D2591" s="157">
        <f>IFERROR($C$8:INDEX($C$8:$C$3000,COUNTIF($C$8:$C$3000,"?*")),"")</f>
        <v>0</v>
      </c>
      <c r="E2591" s="174"/>
      <c r="F2591" s="174">
        <f>--ISNUMBER(IFERROR(SEARCH('Project Costing'!#REF!,Services!I2598,1),""))</f>
        <v>0</v>
      </c>
      <c r="G2591" s="174" t="str">
        <f>IF(F2591=1,COUNTIF($F$8:F2591,1),"")</f>
        <v/>
      </c>
      <c r="H2591" s="174"/>
      <c r="I2591" s="157">
        <f>IFERROR($H$8:INDEX($H$8:$H$3000,COUNTIF($H$8:$H$3000,"?*")),"")</f>
        <v>0</v>
      </c>
    </row>
    <row r="2592" spans="1:9" x14ac:dyDescent="0.25">
      <c r="A2592" s="174">
        <f>--ISNUMBER(IFERROR(SEARCH('Project Costing'!#REF!,Services!I2599,1),""))</f>
        <v>0</v>
      </c>
      <c r="B2592" s="174" t="str">
        <f>IF(A2592=1,COUNTIF($A$8:A2592,1),"")</f>
        <v/>
      </c>
      <c r="C2592" s="174"/>
      <c r="D2592" s="157">
        <f>IFERROR($C$8:INDEX($C$8:$C$3000,COUNTIF($C$8:$C$3000,"?*")),"")</f>
        <v>0</v>
      </c>
      <c r="E2592" s="174"/>
      <c r="F2592" s="174">
        <f>--ISNUMBER(IFERROR(SEARCH('Project Costing'!#REF!,Services!I2599,1),""))</f>
        <v>0</v>
      </c>
      <c r="G2592" s="174" t="str">
        <f>IF(F2592=1,COUNTIF($F$8:F2592,1),"")</f>
        <v/>
      </c>
      <c r="H2592" s="174"/>
      <c r="I2592" s="157">
        <f>IFERROR($H$8:INDEX($H$8:$H$3000,COUNTIF($H$8:$H$3000,"?*")),"")</f>
        <v>0</v>
      </c>
    </row>
    <row r="2593" spans="1:9" x14ac:dyDescent="0.25">
      <c r="A2593" s="174">
        <f>--ISNUMBER(IFERROR(SEARCH('Project Costing'!#REF!,Services!I2600,1),""))</f>
        <v>0</v>
      </c>
      <c r="B2593" s="174" t="str">
        <f>IF(A2593=1,COUNTIF($A$8:A2593,1),"")</f>
        <v/>
      </c>
      <c r="C2593" s="174"/>
      <c r="D2593" s="157">
        <f>IFERROR($C$8:INDEX($C$8:$C$3000,COUNTIF($C$8:$C$3000,"?*")),"")</f>
        <v>0</v>
      </c>
      <c r="E2593" s="174"/>
      <c r="F2593" s="174">
        <f>--ISNUMBER(IFERROR(SEARCH('Project Costing'!#REF!,Services!I2600,1),""))</f>
        <v>0</v>
      </c>
      <c r="G2593" s="174" t="str">
        <f>IF(F2593=1,COUNTIF($F$8:F2593,1),"")</f>
        <v/>
      </c>
      <c r="H2593" s="174"/>
      <c r="I2593" s="157">
        <f>IFERROR($H$8:INDEX($H$8:$H$3000,COUNTIF($H$8:$H$3000,"?*")),"")</f>
        <v>0</v>
      </c>
    </row>
    <row r="2594" spans="1:9" x14ac:dyDescent="0.25">
      <c r="A2594" s="174">
        <f>--ISNUMBER(IFERROR(SEARCH('Project Costing'!#REF!,Services!I2601,1),""))</f>
        <v>0</v>
      </c>
      <c r="B2594" s="174" t="str">
        <f>IF(A2594=1,COUNTIF($A$8:A2594,1),"")</f>
        <v/>
      </c>
      <c r="C2594" s="174"/>
      <c r="D2594" s="157">
        <f>IFERROR($C$8:INDEX($C$8:$C$3000,COUNTIF($C$8:$C$3000,"?*")),"")</f>
        <v>0</v>
      </c>
      <c r="E2594" s="174"/>
      <c r="F2594" s="174">
        <f>--ISNUMBER(IFERROR(SEARCH('Project Costing'!#REF!,Services!I2601,1),""))</f>
        <v>0</v>
      </c>
      <c r="G2594" s="174" t="str">
        <f>IF(F2594=1,COUNTIF($F$8:F2594,1),"")</f>
        <v/>
      </c>
      <c r="H2594" s="174"/>
      <c r="I2594" s="157">
        <f>IFERROR($H$8:INDEX($H$8:$H$3000,COUNTIF($H$8:$H$3000,"?*")),"")</f>
        <v>0</v>
      </c>
    </row>
    <row r="2595" spans="1:9" x14ac:dyDescent="0.25">
      <c r="A2595" s="174">
        <f>--ISNUMBER(IFERROR(SEARCH('Project Costing'!#REF!,Services!I2602,1),""))</f>
        <v>0</v>
      </c>
      <c r="B2595" s="174" t="str">
        <f>IF(A2595=1,COUNTIF($A$8:A2595,1),"")</f>
        <v/>
      </c>
      <c r="C2595" s="174"/>
      <c r="D2595" s="157">
        <f>IFERROR($C$8:INDEX($C$8:$C$3000,COUNTIF($C$8:$C$3000,"?*")),"")</f>
        <v>0</v>
      </c>
      <c r="E2595" s="174"/>
      <c r="F2595" s="174">
        <f>--ISNUMBER(IFERROR(SEARCH('Project Costing'!#REF!,Services!I2602,1),""))</f>
        <v>0</v>
      </c>
      <c r="G2595" s="174" t="str">
        <f>IF(F2595=1,COUNTIF($F$8:F2595,1),"")</f>
        <v/>
      </c>
      <c r="H2595" s="174"/>
      <c r="I2595" s="157">
        <f>IFERROR($H$8:INDEX($H$8:$H$3000,COUNTIF($H$8:$H$3000,"?*")),"")</f>
        <v>0</v>
      </c>
    </row>
    <row r="2596" spans="1:9" x14ac:dyDescent="0.25">
      <c r="A2596" s="174">
        <f>--ISNUMBER(IFERROR(SEARCH('Project Costing'!#REF!,Services!I2603,1),""))</f>
        <v>0</v>
      </c>
      <c r="B2596" s="174" t="str">
        <f>IF(A2596=1,COUNTIF($A$8:A2596,1),"")</f>
        <v/>
      </c>
      <c r="C2596" s="174"/>
      <c r="D2596" s="157">
        <f>IFERROR($C$8:INDEX($C$8:$C$3000,COUNTIF($C$8:$C$3000,"?*")),"")</f>
        <v>0</v>
      </c>
      <c r="E2596" s="174"/>
      <c r="F2596" s="174">
        <f>--ISNUMBER(IFERROR(SEARCH('Project Costing'!#REF!,Services!I2603,1),""))</f>
        <v>0</v>
      </c>
      <c r="G2596" s="174" t="str">
        <f>IF(F2596=1,COUNTIF($F$8:F2596,1),"")</f>
        <v/>
      </c>
      <c r="H2596" s="174"/>
      <c r="I2596" s="157">
        <f>IFERROR($H$8:INDEX($H$8:$H$3000,COUNTIF($H$8:$H$3000,"?*")),"")</f>
        <v>0</v>
      </c>
    </row>
    <row r="2597" spans="1:9" x14ac:dyDescent="0.25">
      <c r="A2597" s="174">
        <f>--ISNUMBER(IFERROR(SEARCH('Project Costing'!#REF!,Services!I2604,1),""))</f>
        <v>0</v>
      </c>
      <c r="B2597" s="174" t="str">
        <f>IF(A2597=1,COUNTIF($A$8:A2597,1),"")</f>
        <v/>
      </c>
      <c r="C2597" s="174"/>
      <c r="D2597" s="157">
        <f>IFERROR($C$8:INDEX($C$8:$C$3000,COUNTIF($C$8:$C$3000,"?*")),"")</f>
        <v>0</v>
      </c>
      <c r="E2597" s="174"/>
      <c r="F2597" s="174">
        <f>--ISNUMBER(IFERROR(SEARCH('Project Costing'!#REF!,Services!I2604,1),""))</f>
        <v>0</v>
      </c>
      <c r="G2597" s="174" t="str">
        <f>IF(F2597=1,COUNTIF($F$8:F2597,1),"")</f>
        <v/>
      </c>
      <c r="H2597" s="174"/>
      <c r="I2597" s="157">
        <f>IFERROR($H$8:INDEX($H$8:$H$3000,COUNTIF($H$8:$H$3000,"?*")),"")</f>
        <v>0</v>
      </c>
    </row>
    <row r="2598" spans="1:9" x14ac:dyDescent="0.25">
      <c r="A2598" s="174">
        <f>--ISNUMBER(IFERROR(SEARCH('Project Costing'!#REF!,Services!I2605,1),""))</f>
        <v>0</v>
      </c>
      <c r="B2598" s="174" t="str">
        <f>IF(A2598=1,COUNTIF($A$8:A2598,1),"")</f>
        <v/>
      </c>
      <c r="C2598" s="174"/>
      <c r="D2598" s="157">
        <f>IFERROR($C$8:INDEX($C$8:$C$3000,COUNTIF($C$8:$C$3000,"?*")),"")</f>
        <v>0</v>
      </c>
      <c r="E2598" s="174"/>
      <c r="F2598" s="174">
        <f>--ISNUMBER(IFERROR(SEARCH('Project Costing'!#REF!,Services!I2605,1),""))</f>
        <v>0</v>
      </c>
      <c r="G2598" s="174" t="str">
        <f>IF(F2598=1,COUNTIF($F$8:F2598,1),"")</f>
        <v/>
      </c>
      <c r="H2598" s="174"/>
      <c r="I2598" s="157">
        <f>IFERROR($H$8:INDEX($H$8:$H$3000,COUNTIF($H$8:$H$3000,"?*")),"")</f>
        <v>0</v>
      </c>
    </row>
    <row r="2599" spans="1:9" x14ac:dyDescent="0.25">
      <c r="A2599" s="174">
        <f>--ISNUMBER(IFERROR(SEARCH('Project Costing'!#REF!,Services!I2606,1),""))</f>
        <v>0</v>
      </c>
      <c r="B2599" s="174" t="str">
        <f>IF(A2599=1,COUNTIF($A$8:A2599,1),"")</f>
        <v/>
      </c>
      <c r="C2599" s="174"/>
      <c r="D2599" s="157">
        <f>IFERROR($C$8:INDEX($C$8:$C$3000,COUNTIF($C$8:$C$3000,"?*")),"")</f>
        <v>0</v>
      </c>
      <c r="E2599" s="174"/>
      <c r="F2599" s="174">
        <f>--ISNUMBER(IFERROR(SEARCH('Project Costing'!#REF!,Services!I2606,1),""))</f>
        <v>0</v>
      </c>
      <c r="G2599" s="174" t="str">
        <f>IF(F2599=1,COUNTIF($F$8:F2599,1),"")</f>
        <v/>
      </c>
      <c r="H2599" s="174"/>
      <c r="I2599" s="157">
        <f>IFERROR($H$8:INDEX($H$8:$H$3000,COUNTIF($H$8:$H$3000,"?*")),"")</f>
        <v>0</v>
      </c>
    </row>
    <row r="2600" spans="1:9" x14ac:dyDescent="0.25">
      <c r="A2600" s="174">
        <f>--ISNUMBER(IFERROR(SEARCH('Project Costing'!#REF!,Services!I2607,1),""))</f>
        <v>0</v>
      </c>
      <c r="B2600" s="174" t="str">
        <f>IF(A2600=1,COUNTIF($A$8:A2600,1),"")</f>
        <v/>
      </c>
      <c r="C2600" s="174"/>
      <c r="D2600" s="157">
        <f>IFERROR($C$8:INDEX($C$8:$C$3000,COUNTIF($C$8:$C$3000,"?*")),"")</f>
        <v>0</v>
      </c>
      <c r="E2600" s="174"/>
      <c r="F2600" s="174">
        <f>--ISNUMBER(IFERROR(SEARCH('Project Costing'!#REF!,Services!I2607,1),""))</f>
        <v>0</v>
      </c>
      <c r="G2600" s="174" t="str">
        <f>IF(F2600=1,COUNTIF($F$8:F2600,1),"")</f>
        <v/>
      </c>
      <c r="H2600" s="174"/>
      <c r="I2600" s="157">
        <f>IFERROR($H$8:INDEX($H$8:$H$3000,COUNTIF($H$8:$H$3000,"?*")),"")</f>
        <v>0</v>
      </c>
    </row>
    <row r="2601" spans="1:9" x14ac:dyDescent="0.25">
      <c r="A2601" s="174">
        <f>--ISNUMBER(IFERROR(SEARCH('Project Costing'!#REF!,Services!I2608,1),""))</f>
        <v>0</v>
      </c>
      <c r="B2601" s="174" t="str">
        <f>IF(A2601=1,COUNTIF($A$8:A2601,1),"")</f>
        <v/>
      </c>
      <c r="C2601" s="174"/>
      <c r="D2601" s="157">
        <f>IFERROR($C$8:INDEX($C$8:$C$3000,COUNTIF($C$8:$C$3000,"?*")),"")</f>
        <v>0</v>
      </c>
      <c r="E2601" s="174"/>
      <c r="F2601" s="174">
        <f>--ISNUMBER(IFERROR(SEARCH('Project Costing'!#REF!,Services!I2608,1),""))</f>
        <v>0</v>
      </c>
      <c r="G2601" s="174" t="str">
        <f>IF(F2601=1,COUNTIF($F$8:F2601,1),"")</f>
        <v/>
      </c>
      <c r="H2601" s="174"/>
      <c r="I2601" s="157">
        <f>IFERROR($H$8:INDEX($H$8:$H$3000,COUNTIF($H$8:$H$3000,"?*")),"")</f>
        <v>0</v>
      </c>
    </row>
    <row r="2602" spans="1:9" x14ac:dyDescent="0.25">
      <c r="A2602" s="174">
        <f>--ISNUMBER(IFERROR(SEARCH('Project Costing'!#REF!,Services!I2609,1),""))</f>
        <v>0</v>
      </c>
      <c r="B2602" s="174" t="str">
        <f>IF(A2602=1,COUNTIF($A$8:A2602,1),"")</f>
        <v/>
      </c>
      <c r="C2602" s="174"/>
      <c r="D2602" s="157">
        <f>IFERROR($C$8:INDEX($C$8:$C$3000,COUNTIF($C$8:$C$3000,"?*")),"")</f>
        <v>0</v>
      </c>
      <c r="E2602" s="174"/>
      <c r="F2602" s="174">
        <f>--ISNUMBER(IFERROR(SEARCH('Project Costing'!#REF!,Services!I2609,1),""))</f>
        <v>0</v>
      </c>
      <c r="G2602" s="174" t="str">
        <f>IF(F2602=1,COUNTIF($F$8:F2602,1),"")</f>
        <v/>
      </c>
      <c r="H2602" s="174"/>
      <c r="I2602" s="157">
        <f>IFERROR($H$8:INDEX($H$8:$H$3000,COUNTIF($H$8:$H$3000,"?*")),"")</f>
        <v>0</v>
      </c>
    </row>
    <row r="2603" spans="1:9" x14ac:dyDescent="0.25">
      <c r="A2603" s="174">
        <f>--ISNUMBER(IFERROR(SEARCH('Project Costing'!#REF!,Services!I2610,1),""))</f>
        <v>0</v>
      </c>
      <c r="B2603" s="174" t="str">
        <f>IF(A2603=1,COUNTIF($A$8:A2603,1),"")</f>
        <v/>
      </c>
      <c r="C2603" s="174"/>
      <c r="D2603" s="157">
        <f>IFERROR($C$8:INDEX($C$8:$C$3000,COUNTIF($C$8:$C$3000,"?*")),"")</f>
        <v>0</v>
      </c>
      <c r="E2603" s="174"/>
      <c r="F2603" s="174">
        <f>--ISNUMBER(IFERROR(SEARCH('Project Costing'!#REF!,Services!I2610,1),""))</f>
        <v>0</v>
      </c>
      <c r="G2603" s="174" t="str">
        <f>IF(F2603=1,COUNTIF($F$8:F2603,1),"")</f>
        <v/>
      </c>
      <c r="H2603" s="174"/>
      <c r="I2603" s="157">
        <f>IFERROR($H$8:INDEX($H$8:$H$3000,COUNTIF($H$8:$H$3000,"?*")),"")</f>
        <v>0</v>
      </c>
    </row>
    <row r="2604" spans="1:9" x14ac:dyDescent="0.25">
      <c r="A2604" s="174">
        <f>--ISNUMBER(IFERROR(SEARCH('Project Costing'!#REF!,Services!I2611,1),""))</f>
        <v>0</v>
      </c>
      <c r="B2604" s="174" t="str">
        <f>IF(A2604=1,COUNTIF($A$8:A2604,1),"")</f>
        <v/>
      </c>
      <c r="C2604" s="174"/>
      <c r="D2604" s="157">
        <f>IFERROR($C$8:INDEX($C$8:$C$3000,COUNTIF($C$8:$C$3000,"?*")),"")</f>
        <v>0</v>
      </c>
      <c r="E2604" s="174"/>
      <c r="F2604" s="174">
        <f>--ISNUMBER(IFERROR(SEARCH('Project Costing'!#REF!,Services!I2611,1),""))</f>
        <v>0</v>
      </c>
      <c r="G2604" s="174" t="str">
        <f>IF(F2604=1,COUNTIF($F$8:F2604,1),"")</f>
        <v/>
      </c>
      <c r="H2604" s="174"/>
      <c r="I2604" s="157">
        <f>IFERROR($H$8:INDEX($H$8:$H$3000,COUNTIF($H$8:$H$3000,"?*")),"")</f>
        <v>0</v>
      </c>
    </row>
    <row r="2605" spans="1:9" x14ac:dyDescent="0.25">
      <c r="A2605" s="174">
        <f>--ISNUMBER(IFERROR(SEARCH('Project Costing'!#REF!,Services!I2612,1),""))</f>
        <v>0</v>
      </c>
      <c r="B2605" s="174" t="str">
        <f>IF(A2605=1,COUNTIF($A$8:A2605,1),"")</f>
        <v/>
      </c>
      <c r="C2605" s="174"/>
      <c r="D2605" s="157">
        <f>IFERROR($C$8:INDEX($C$8:$C$3000,COUNTIF($C$8:$C$3000,"?*")),"")</f>
        <v>0</v>
      </c>
      <c r="E2605" s="174"/>
      <c r="F2605" s="174">
        <f>--ISNUMBER(IFERROR(SEARCH('Project Costing'!#REF!,Services!I2612,1),""))</f>
        <v>0</v>
      </c>
      <c r="G2605" s="174" t="str">
        <f>IF(F2605=1,COUNTIF($F$8:F2605,1),"")</f>
        <v/>
      </c>
      <c r="H2605" s="174"/>
      <c r="I2605" s="157">
        <f>IFERROR($H$8:INDEX($H$8:$H$3000,COUNTIF($H$8:$H$3000,"?*")),"")</f>
        <v>0</v>
      </c>
    </row>
    <row r="2606" spans="1:9" x14ac:dyDescent="0.25">
      <c r="A2606" s="174">
        <f>--ISNUMBER(IFERROR(SEARCH('Project Costing'!#REF!,Services!I2613,1),""))</f>
        <v>0</v>
      </c>
      <c r="B2606" s="174" t="str">
        <f>IF(A2606=1,COUNTIF($A$8:A2606,1),"")</f>
        <v/>
      </c>
      <c r="C2606" s="174"/>
      <c r="D2606" s="157">
        <f>IFERROR($C$8:INDEX($C$8:$C$3000,COUNTIF($C$8:$C$3000,"?*")),"")</f>
        <v>0</v>
      </c>
      <c r="E2606" s="174"/>
      <c r="F2606" s="174">
        <f>--ISNUMBER(IFERROR(SEARCH('Project Costing'!#REF!,Services!I2613,1),""))</f>
        <v>0</v>
      </c>
      <c r="G2606" s="174" t="str">
        <f>IF(F2606=1,COUNTIF($F$8:F2606,1),"")</f>
        <v/>
      </c>
      <c r="H2606" s="174"/>
      <c r="I2606" s="157">
        <f>IFERROR($H$8:INDEX($H$8:$H$3000,COUNTIF($H$8:$H$3000,"?*")),"")</f>
        <v>0</v>
      </c>
    </row>
    <row r="2607" spans="1:9" x14ac:dyDescent="0.25">
      <c r="A2607" s="174">
        <f>--ISNUMBER(IFERROR(SEARCH('Project Costing'!#REF!,Services!I2614,1),""))</f>
        <v>0</v>
      </c>
      <c r="B2607" s="174" t="str">
        <f>IF(A2607=1,COUNTIF($A$8:A2607,1),"")</f>
        <v/>
      </c>
      <c r="C2607" s="174"/>
      <c r="D2607" s="157">
        <f>IFERROR($C$8:INDEX($C$8:$C$3000,COUNTIF($C$8:$C$3000,"?*")),"")</f>
        <v>0</v>
      </c>
      <c r="E2607" s="174"/>
      <c r="F2607" s="174">
        <f>--ISNUMBER(IFERROR(SEARCH('Project Costing'!#REF!,Services!I2614,1),""))</f>
        <v>0</v>
      </c>
      <c r="G2607" s="174" t="str">
        <f>IF(F2607=1,COUNTIF($F$8:F2607,1),"")</f>
        <v/>
      </c>
      <c r="H2607" s="174"/>
      <c r="I2607" s="157">
        <f>IFERROR($H$8:INDEX($H$8:$H$3000,COUNTIF($H$8:$H$3000,"?*")),"")</f>
        <v>0</v>
      </c>
    </row>
    <row r="2608" spans="1:9" x14ac:dyDescent="0.25">
      <c r="A2608" s="174">
        <f>--ISNUMBER(IFERROR(SEARCH('Project Costing'!#REF!,Services!I2615,1),""))</f>
        <v>0</v>
      </c>
      <c r="B2608" s="174" t="str">
        <f>IF(A2608=1,COUNTIF($A$8:A2608,1),"")</f>
        <v/>
      </c>
      <c r="C2608" s="174"/>
      <c r="D2608" s="157">
        <f>IFERROR($C$8:INDEX($C$8:$C$3000,COUNTIF($C$8:$C$3000,"?*")),"")</f>
        <v>0</v>
      </c>
      <c r="E2608" s="174"/>
      <c r="F2608" s="174">
        <f>--ISNUMBER(IFERROR(SEARCH('Project Costing'!#REF!,Services!I2615,1),""))</f>
        <v>0</v>
      </c>
      <c r="G2608" s="174" t="str">
        <f>IF(F2608=1,COUNTIF($F$8:F2608,1),"")</f>
        <v/>
      </c>
      <c r="H2608" s="174"/>
      <c r="I2608" s="157">
        <f>IFERROR($H$8:INDEX($H$8:$H$3000,COUNTIF($H$8:$H$3000,"?*")),"")</f>
        <v>0</v>
      </c>
    </row>
    <row r="2609" spans="1:9" x14ac:dyDescent="0.25">
      <c r="A2609" s="174">
        <f>--ISNUMBER(IFERROR(SEARCH('Project Costing'!#REF!,Services!I2616,1),""))</f>
        <v>0</v>
      </c>
      <c r="B2609" s="174" t="str">
        <f>IF(A2609=1,COUNTIF($A$8:A2609,1),"")</f>
        <v/>
      </c>
      <c r="C2609" s="174"/>
      <c r="D2609" s="157">
        <f>IFERROR($C$8:INDEX($C$8:$C$3000,COUNTIF($C$8:$C$3000,"?*")),"")</f>
        <v>0</v>
      </c>
      <c r="E2609" s="174"/>
      <c r="F2609" s="174">
        <f>--ISNUMBER(IFERROR(SEARCH('Project Costing'!#REF!,Services!I2616,1),""))</f>
        <v>0</v>
      </c>
      <c r="G2609" s="174" t="str">
        <f>IF(F2609=1,COUNTIF($F$8:F2609,1),"")</f>
        <v/>
      </c>
      <c r="H2609" s="174"/>
      <c r="I2609" s="157">
        <f>IFERROR($H$8:INDEX($H$8:$H$3000,COUNTIF($H$8:$H$3000,"?*")),"")</f>
        <v>0</v>
      </c>
    </row>
    <row r="2610" spans="1:9" x14ac:dyDescent="0.25">
      <c r="A2610" s="174">
        <f>--ISNUMBER(IFERROR(SEARCH('Project Costing'!#REF!,Services!I2617,1),""))</f>
        <v>0</v>
      </c>
      <c r="B2610" s="174" t="str">
        <f>IF(A2610=1,COUNTIF($A$8:A2610,1),"")</f>
        <v/>
      </c>
      <c r="C2610" s="174"/>
      <c r="D2610" s="157">
        <f>IFERROR($C$8:INDEX($C$8:$C$3000,COUNTIF($C$8:$C$3000,"?*")),"")</f>
        <v>0</v>
      </c>
      <c r="E2610" s="174"/>
      <c r="F2610" s="174">
        <f>--ISNUMBER(IFERROR(SEARCH('Project Costing'!#REF!,Services!I2617,1),""))</f>
        <v>0</v>
      </c>
      <c r="G2610" s="174" t="str">
        <f>IF(F2610=1,COUNTIF($F$8:F2610,1),"")</f>
        <v/>
      </c>
      <c r="H2610" s="174"/>
      <c r="I2610" s="157">
        <f>IFERROR($H$8:INDEX($H$8:$H$3000,COUNTIF($H$8:$H$3000,"?*")),"")</f>
        <v>0</v>
      </c>
    </row>
    <row r="2611" spans="1:9" x14ac:dyDescent="0.25">
      <c r="A2611" s="174">
        <f>--ISNUMBER(IFERROR(SEARCH('Project Costing'!#REF!,Services!I2618,1),""))</f>
        <v>0</v>
      </c>
      <c r="B2611" s="174" t="str">
        <f>IF(A2611=1,COUNTIF($A$8:A2611,1),"")</f>
        <v/>
      </c>
      <c r="C2611" s="174"/>
      <c r="D2611" s="157">
        <f>IFERROR($C$8:INDEX($C$8:$C$3000,COUNTIF($C$8:$C$3000,"?*")),"")</f>
        <v>0</v>
      </c>
      <c r="E2611" s="174"/>
      <c r="F2611" s="174">
        <f>--ISNUMBER(IFERROR(SEARCH('Project Costing'!#REF!,Services!I2618,1),""))</f>
        <v>0</v>
      </c>
      <c r="G2611" s="174" t="str">
        <f>IF(F2611=1,COUNTIF($F$8:F2611,1),"")</f>
        <v/>
      </c>
      <c r="H2611" s="174"/>
      <c r="I2611" s="157">
        <f>IFERROR($H$8:INDEX($H$8:$H$3000,COUNTIF($H$8:$H$3000,"?*")),"")</f>
        <v>0</v>
      </c>
    </row>
    <row r="2612" spans="1:9" x14ac:dyDescent="0.25">
      <c r="A2612" s="174">
        <f>--ISNUMBER(IFERROR(SEARCH('Project Costing'!#REF!,Services!I2619,1),""))</f>
        <v>0</v>
      </c>
      <c r="B2612" s="174" t="str">
        <f>IF(A2612=1,COUNTIF($A$8:A2612,1),"")</f>
        <v/>
      </c>
      <c r="C2612" s="174"/>
      <c r="D2612" s="157">
        <f>IFERROR($C$8:INDEX($C$8:$C$3000,COUNTIF($C$8:$C$3000,"?*")),"")</f>
        <v>0</v>
      </c>
      <c r="E2612" s="174"/>
      <c r="F2612" s="174">
        <f>--ISNUMBER(IFERROR(SEARCH('Project Costing'!#REF!,Services!I2619,1),""))</f>
        <v>0</v>
      </c>
      <c r="G2612" s="174" t="str">
        <f>IF(F2612=1,COUNTIF($F$8:F2612,1),"")</f>
        <v/>
      </c>
      <c r="H2612" s="174"/>
      <c r="I2612" s="157">
        <f>IFERROR($H$8:INDEX($H$8:$H$3000,COUNTIF($H$8:$H$3000,"?*")),"")</f>
        <v>0</v>
      </c>
    </row>
    <row r="2613" spans="1:9" x14ac:dyDescent="0.25">
      <c r="A2613" s="174">
        <f>--ISNUMBER(IFERROR(SEARCH('Project Costing'!#REF!,Services!I2620,1),""))</f>
        <v>0</v>
      </c>
      <c r="B2613" s="174" t="str">
        <f>IF(A2613=1,COUNTIF($A$8:A2613,1),"")</f>
        <v/>
      </c>
      <c r="C2613" s="174"/>
      <c r="D2613" s="157">
        <f>IFERROR($C$8:INDEX($C$8:$C$3000,COUNTIF($C$8:$C$3000,"?*")),"")</f>
        <v>0</v>
      </c>
      <c r="E2613" s="174"/>
      <c r="F2613" s="174">
        <f>--ISNUMBER(IFERROR(SEARCH('Project Costing'!#REF!,Services!I2620,1),""))</f>
        <v>0</v>
      </c>
      <c r="G2613" s="174" t="str">
        <f>IF(F2613=1,COUNTIF($F$8:F2613,1),"")</f>
        <v/>
      </c>
      <c r="H2613" s="174"/>
      <c r="I2613" s="157">
        <f>IFERROR($H$8:INDEX($H$8:$H$3000,COUNTIF($H$8:$H$3000,"?*")),"")</f>
        <v>0</v>
      </c>
    </row>
    <row r="2614" spans="1:9" x14ac:dyDescent="0.25">
      <c r="A2614" s="174">
        <f>--ISNUMBER(IFERROR(SEARCH('Project Costing'!#REF!,Services!I2621,1),""))</f>
        <v>0</v>
      </c>
      <c r="B2614" s="174" t="str">
        <f>IF(A2614=1,COUNTIF($A$8:A2614,1),"")</f>
        <v/>
      </c>
      <c r="C2614" s="174"/>
      <c r="D2614" s="157">
        <f>IFERROR($C$8:INDEX($C$8:$C$3000,COUNTIF($C$8:$C$3000,"?*")),"")</f>
        <v>0</v>
      </c>
      <c r="E2614" s="174"/>
      <c r="F2614" s="174">
        <f>--ISNUMBER(IFERROR(SEARCH('Project Costing'!#REF!,Services!I2621,1),""))</f>
        <v>0</v>
      </c>
      <c r="G2614" s="174" t="str">
        <f>IF(F2614=1,COUNTIF($F$8:F2614,1),"")</f>
        <v/>
      </c>
      <c r="H2614" s="174"/>
      <c r="I2614" s="157">
        <f>IFERROR($H$8:INDEX($H$8:$H$3000,COUNTIF($H$8:$H$3000,"?*")),"")</f>
        <v>0</v>
      </c>
    </row>
    <row r="2615" spans="1:9" x14ac:dyDescent="0.25">
      <c r="A2615" s="174">
        <f>--ISNUMBER(IFERROR(SEARCH('Project Costing'!#REF!,Services!I2622,1),""))</f>
        <v>0</v>
      </c>
      <c r="B2615" s="174" t="str">
        <f>IF(A2615=1,COUNTIF($A$8:A2615,1),"")</f>
        <v/>
      </c>
      <c r="C2615" s="174"/>
      <c r="D2615" s="157">
        <f>IFERROR($C$8:INDEX($C$8:$C$3000,COUNTIF($C$8:$C$3000,"?*")),"")</f>
        <v>0</v>
      </c>
      <c r="E2615" s="174"/>
      <c r="F2615" s="174">
        <f>--ISNUMBER(IFERROR(SEARCH('Project Costing'!#REF!,Services!I2622,1),""))</f>
        <v>0</v>
      </c>
      <c r="G2615" s="174" t="str">
        <f>IF(F2615=1,COUNTIF($F$8:F2615,1),"")</f>
        <v/>
      </c>
      <c r="H2615" s="174"/>
      <c r="I2615" s="157">
        <f>IFERROR($H$8:INDEX($H$8:$H$3000,COUNTIF($H$8:$H$3000,"?*")),"")</f>
        <v>0</v>
      </c>
    </row>
    <row r="2616" spans="1:9" x14ac:dyDescent="0.25">
      <c r="A2616" s="174">
        <f>--ISNUMBER(IFERROR(SEARCH('Project Costing'!#REF!,Services!I2623,1),""))</f>
        <v>0</v>
      </c>
      <c r="B2616" s="174" t="str">
        <f>IF(A2616=1,COUNTIF($A$8:A2616,1),"")</f>
        <v/>
      </c>
      <c r="C2616" s="174"/>
      <c r="D2616" s="157">
        <f>IFERROR($C$8:INDEX($C$8:$C$3000,COUNTIF($C$8:$C$3000,"?*")),"")</f>
        <v>0</v>
      </c>
      <c r="E2616" s="174"/>
      <c r="F2616" s="174">
        <f>--ISNUMBER(IFERROR(SEARCH('Project Costing'!#REF!,Services!I2623,1),""))</f>
        <v>0</v>
      </c>
      <c r="G2616" s="174" t="str">
        <f>IF(F2616=1,COUNTIF($F$8:F2616,1),"")</f>
        <v/>
      </c>
      <c r="H2616" s="174"/>
      <c r="I2616" s="157">
        <f>IFERROR($H$8:INDEX($H$8:$H$3000,COUNTIF($H$8:$H$3000,"?*")),"")</f>
        <v>0</v>
      </c>
    </row>
    <row r="2617" spans="1:9" x14ac:dyDescent="0.25">
      <c r="A2617" s="174">
        <f>--ISNUMBER(IFERROR(SEARCH('Project Costing'!#REF!,Services!I2624,1),""))</f>
        <v>0</v>
      </c>
      <c r="B2617" s="174" t="str">
        <f>IF(A2617=1,COUNTIF($A$8:A2617,1),"")</f>
        <v/>
      </c>
      <c r="C2617" s="174"/>
      <c r="D2617" s="157">
        <f>IFERROR($C$8:INDEX($C$8:$C$3000,COUNTIF($C$8:$C$3000,"?*")),"")</f>
        <v>0</v>
      </c>
      <c r="E2617" s="174"/>
      <c r="F2617" s="174">
        <f>--ISNUMBER(IFERROR(SEARCH('Project Costing'!#REF!,Services!I2624,1),""))</f>
        <v>0</v>
      </c>
      <c r="G2617" s="174" t="str">
        <f>IF(F2617=1,COUNTIF($F$8:F2617,1),"")</f>
        <v/>
      </c>
      <c r="H2617" s="174"/>
      <c r="I2617" s="157">
        <f>IFERROR($H$8:INDEX($H$8:$H$3000,COUNTIF($H$8:$H$3000,"?*")),"")</f>
        <v>0</v>
      </c>
    </row>
    <row r="2618" spans="1:9" x14ac:dyDescent="0.25">
      <c r="A2618" s="174">
        <f>--ISNUMBER(IFERROR(SEARCH('Project Costing'!#REF!,Services!I2625,1),""))</f>
        <v>0</v>
      </c>
      <c r="B2618" s="174" t="str">
        <f>IF(A2618=1,COUNTIF($A$8:A2618,1),"")</f>
        <v/>
      </c>
      <c r="C2618" s="174"/>
      <c r="D2618" s="157">
        <f>IFERROR($C$8:INDEX($C$8:$C$3000,COUNTIF($C$8:$C$3000,"?*")),"")</f>
        <v>0</v>
      </c>
      <c r="E2618" s="174"/>
      <c r="F2618" s="174">
        <f>--ISNUMBER(IFERROR(SEARCH('Project Costing'!#REF!,Services!I2625,1),""))</f>
        <v>0</v>
      </c>
      <c r="G2618" s="174" t="str">
        <f>IF(F2618=1,COUNTIF($F$8:F2618,1),"")</f>
        <v/>
      </c>
      <c r="H2618" s="174"/>
      <c r="I2618" s="157">
        <f>IFERROR($H$8:INDEX($H$8:$H$3000,COUNTIF($H$8:$H$3000,"?*")),"")</f>
        <v>0</v>
      </c>
    </row>
    <row r="2619" spans="1:9" x14ac:dyDescent="0.25">
      <c r="A2619" s="174">
        <f>--ISNUMBER(IFERROR(SEARCH('Project Costing'!#REF!,Services!I2626,1),""))</f>
        <v>0</v>
      </c>
      <c r="B2619" s="174" t="str">
        <f>IF(A2619=1,COUNTIF($A$8:A2619,1),"")</f>
        <v/>
      </c>
      <c r="C2619" s="174"/>
      <c r="D2619" s="157">
        <f>IFERROR($C$8:INDEX($C$8:$C$3000,COUNTIF($C$8:$C$3000,"?*")),"")</f>
        <v>0</v>
      </c>
      <c r="E2619" s="174"/>
      <c r="F2619" s="174">
        <f>--ISNUMBER(IFERROR(SEARCH('Project Costing'!#REF!,Services!I2626,1),""))</f>
        <v>0</v>
      </c>
      <c r="G2619" s="174" t="str">
        <f>IF(F2619=1,COUNTIF($F$8:F2619,1),"")</f>
        <v/>
      </c>
      <c r="H2619" s="174"/>
      <c r="I2619" s="157">
        <f>IFERROR($H$8:INDEX($H$8:$H$3000,COUNTIF($H$8:$H$3000,"?*")),"")</f>
        <v>0</v>
      </c>
    </row>
    <row r="2620" spans="1:9" x14ac:dyDescent="0.25">
      <c r="A2620" s="174">
        <f>--ISNUMBER(IFERROR(SEARCH('Project Costing'!#REF!,Services!I2627,1),""))</f>
        <v>0</v>
      </c>
      <c r="B2620" s="174" t="str">
        <f>IF(A2620=1,COUNTIF($A$8:A2620,1),"")</f>
        <v/>
      </c>
      <c r="C2620" s="174"/>
      <c r="D2620" s="157">
        <f>IFERROR($C$8:INDEX($C$8:$C$3000,COUNTIF($C$8:$C$3000,"?*")),"")</f>
        <v>0</v>
      </c>
      <c r="E2620" s="174"/>
      <c r="F2620" s="174">
        <f>--ISNUMBER(IFERROR(SEARCH('Project Costing'!#REF!,Services!I2627,1),""))</f>
        <v>0</v>
      </c>
      <c r="G2620" s="174" t="str">
        <f>IF(F2620=1,COUNTIF($F$8:F2620,1),"")</f>
        <v/>
      </c>
      <c r="H2620" s="174"/>
      <c r="I2620" s="157">
        <f>IFERROR($H$8:INDEX($H$8:$H$3000,COUNTIF($H$8:$H$3000,"?*")),"")</f>
        <v>0</v>
      </c>
    </row>
    <row r="2621" spans="1:9" x14ac:dyDescent="0.25">
      <c r="A2621" s="174">
        <f>--ISNUMBER(IFERROR(SEARCH('Project Costing'!#REF!,Services!I2628,1),""))</f>
        <v>0</v>
      </c>
      <c r="B2621" s="174" t="str">
        <f>IF(A2621=1,COUNTIF($A$8:A2621,1),"")</f>
        <v/>
      </c>
      <c r="C2621" s="174"/>
      <c r="D2621" s="157">
        <f>IFERROR($C$8:INDEX($C$8:$C$3000,COUNTIF($C$8:$C$3000,"?*")),"")</f>
        <v>0</v>
      </c>
      <c r="E2621" s="174"/>
      <c r="F2621" s="174">
        <f>--ISNUMBER(IFERROR(SEARCH('Project Costing'!#REF!,Services!I2628,1),""))</f>
        <v>0</v>
      </c>
      <c r="G2621" s="174" t="str">
        <f>IF(F2621=1,COUNTIF($F$8:F2621,1),"")</f>
        <v/>
      </c>
      <c r="H2621" s="174"/>
      <c r="I2621" s="157">
        <f>IFERROR($H$8:INDEX($H$8:$H$3000,COUNTIF($H$8:$H$3000,"?*")),"")</f>
        <v>0</v>
      </c>
    </row>
    <row r="2622" spans="1:9" x14ac:dyDescent="0.25">
      <c r="A2622" s="174">
        <f>--ISNUMBER(IFERROR(SEARCH('Project Costing'!#REF!,Services!I2629,1),""))</f>
        <v>0</v>
      </c>
      <c r="B2622" s="174" t="str">
        <f>IF(A2622=1,COUNTIF($A$8:A2622,1),"")</f>
        <v/>
      </c>
      <c r="C2622" s="174"/>
      <c r="D2622" s="157">
        <f>IFERROR($C$8:INDEX($C$8:$C$3000,COUNTIF($C$8:$C$3000,"?*")),"")</f>
        <v>0</v>
      </c>
      <c r="E2622" s="174"/>
      <c r="F2622" s="174">
        <f>--ISNUMBER(IFERROR(SEARCH('Project Costing'!#REF!,Services!I2629,1),""))</f>
        <v>0</v>
      </c>
      <c r="G2622" s="174" t="str">
        <f>IF(F2622=1,COUNTIF($F$8:F2622,1),"")</f>
        <v/>
      </c>
      <c r="H2622" s="174"/>
      <c r="I2622" s="157">
        <f>IFERROR($H$8:INDEX($H$8:$H$3000,COUNTIF($H$8:$H$3000,"?*")),"")</f>
        <v>0</v>
      </c>
    </row>
    <row r="2623" spans="1:9" x14ac:dyDescent="0.25">
      <c r="A2623" s="174">
        <f>--ISNUMBER(IFERROR(SEARCH('Project Costing'!#REF!,Services!I2630,1),""))</f>
        <v>0</v>
      </c>
      <c r="B2623" s="174" t="str">
        <f>IF(A2623=1,COUNTIF($A$8:A2623,1),"")</f>
        <v/>
      </c>
      <c r="C2623" s="174"/>
      <c r="D2623" s="157">
        <f>IFERROR($C$8:INDEX($C$8:$C$3000,COUNTIF($C$8:$C$3000,"?*")),"")</f>
        <v>0</v>
      </c>
      <c r="E2623" s="174"/>
      <c r="F2623" s="174">
        <f>--ISNUMBER(IFERROR(SEARCH('Project Costing'!#REF!,Services!I2630,1),""))</f>
        <v>0</v>
      </c>
      <c r="G2623" s="174" t="str">
        <f>IF(F2623=1,COUNTIF($F$8:F2623,1),"")</f>
        <v/>
      </c>
      <c r="H2623" s="174"/>
      <c r="I2623" s="157">
        <f>IFERROR($H$8:INDEX($H$8:$H$3000,COUNTIF($H$8:$H$3000,"?*")),"")</f>
        <v>0</v>
      </c>
    </row>
    <row r="2624" spans="1:9" x14ac:dyDescent="0.25">
      <c r="A2624" s="174">
        <f>--ISNUMBER(IFERROR(SEARCH('Project Costing'!#REF!,Services!I2631,1),""))</f>
        <v>0</v>
      </c>
      <c r="B2624" s="174" t="str">
        <f>IF(A2624=1,COUNTIF($A$8:A2624,1),"")</f>
        <v/>
      </c>
      <c r="C2624" s="174"/>
      <c r="D2624" s="157">
        <f>IFERROR($C$8:INDEX($C$8:$C$3000,COUNTIF($C$8:$C$3000,"?*")),"")</f>
        <v>0</v>
      </c>
      <c r="E2624" s="174"/>
      <c r="F2624" s="174">
        <f>--ISNUMBER(IFERROR(SEARCH('Project Costing'!#REF!,Services!I2631,1),""))</f>
        <v>0</v>
      </c>
      <c r="G2624" s="174" t="str">
        <f>IF(F2624=1,COUNTIF($F$8:F2624,1),"")</f>
        <v/>
      </c>
      <c r="H2624" s="174"/>
      <c r="I2624" s="157">
        <f>IFERROR($H$8:INDEX($H$8:$H$3000,COUNTIF($H$8:$H$3000,"?*")),"")</f>
        <v>0</v>
      </c>
    </row>
    <row r="2625" spans="1:9" x14ac:dyDescent="0.25">
      <c r="A2625" s="174">
        <f>--ISNUMBER(IFERROR(SEARCH('Project Costing'!#REF!,Services!I2632,1),""))</f>
        <v>0</v>
      </c>
      <c r="B2625" s="174" t="str">
        <f>IF(A2625=1,COUNTIF($A$8:A2625,1),"")</f>
        <v/>
      </c>
      <c r="C2625" s="174"/>
      <c r="D2625" s="157">
        <f>IFERROR($C$8:INDEX($C$8:$C$3000,COUNTIF($C$8:$C$3000,"?*")),"")</f>
        <v>0</v>
      </c>
      <c r="E2625" s="174"/>
      <c r="F2625" s="174">
        <f>--ISNUMBER(IFERROR(SEARCH('Project Costing'!#REF!,Services!I2632,1),""))</f>
        <v>0</v>
      </c>
      <c r="G2625" s="174" t="str">
        <f>IF(F2625=1,COUNTIF($F$8:F2625,1),"")</f>
        <v/>
      </c>
      <c r="H2625" s="174"/>
      <c r="I2625" s="157">
        <f>IFERROR($H$8:INDEX($H$8:$H$3000,COUNTIF($H$8:$H$3000,"?*")),"")</f>
        <v>0</v>
      </c>
    </row>
    <row r="2626" spans="1:9" x14ac:dyDescent="0.25">
      <c r="A2626" s="174">
        <f>--ISNUMBER(IFERROR(SEARCH('Project Costing'!#REF!,Services!I2633,1),""))</f>
        <v>0</v>
      </c>
      <c r="B2626" s="174" t="str">
        <f>IF(A2626=1,COUNTIF($A$8:A2626,1),"")</f>
        <v/>
      </c>
      <c r="C2626" s="174"/>
      <c r="D2626" s="157">
        <f>IFERROR($C$8:INDEX($C$8:$C$3000,COUNTIF($C$8:$C$3000,"?*")),"")</f>
        <v>0</v>
      </c>
      <c r="E2626" s="174"/>
      <c r="F2626" s="174">
        <f>--ISNUMBER(IFERROR(SEARCH('Project Costing'!#REF!,Services!I2633,1),""))</f>
        <v>0</v>
      </c>
      <c r="G2626" s="174" t="str">
        <f>IF(F2626=1,COUNTIF($F$8:F2626,1),"")</f>
        <v/>
      </c>
      <c r="H2626" s="174"/>
      <c r="I2626" s="157">
        <f>IFERROR($H$8:INDEX($H$8:$H$3000,COUNTIF($H$8:$H$3000,"?*")),"")</f>
        <v>0</v>
      </c>
    </row>
    <row r="2627" spans="1:9" x14ac:dyDescent="0.25">
      <c r="A2627" s="174">
        <f>--ISNUMBER(IFERROR(SEARCH('Project Costing'!#REF!,Services!I2634,1),""))</f>
        <v>0</v>
      </c>
      <c r="B2627" s="174" t="str">
        <f>IF(A2627=1,COUNTIF($A$8:A2627,1),"")</f>
        <v/>
      </c>
      <c r="C2627" s="174"/>
      <c r="D2627" s="157">
        <f>IFERROR($C$8:INDEX($C$8:$C$3000,COUNTIF($C$8:$C$3000,"?*")),"")</f>
        <v>0</v>
      </c>
      <c r="E2627" s="174"/>
      <c r="F2627" s="174">
        <f>--ISNUMBER(IFERROR(SEARCH('Project Costing'!#REF!,Services!I2634,1),""))</f>
        <v>0</v>
      </c>
      <c r="G2627" s="174" t="str">
        <f>IF(F2627=1,COUNTIF($F$8:F2627,1),"")</f>
        <v/>
      </c>
      <c r="H2627" s="174"/>
      <c r="I2627" s="157">
        <f>IFERROR($H$8:INDEX($H$8:$H$3000,COUNTIF($H$8:$H$3000,"?*")),"")</f>
        <v>0</v>
      </c>
    </row>
    <row r="2628" spans="1:9" x14ac:dyDescent="0.25">
      <c r="A2628" s="174">
        <f>--ISNUMBER(IFERROR(SEARCH('Project Costing'!#REF!,Services!I2635,1),""))</f>
        <v>0</v>
      </c>
      <c r="B2628" s="174" t="str">
        <f>IF(A2628=1,COUNTIF($A$8:A2628,1),"")</f>
        <v/>
      </c>
      <c r="C2628" s="174"/>
      <c r="D2628" s="157">
        <f>IFERROR($C$8:INDEX($C$8:$C$3000,COUNTIF($C$8:$C$3000,"?*")),"")</f>
        <v>0</v>
      </c>
      <c r="E2628" s="174"/>
      <c r="F2628" s="174">
        <f>--ISNUMBER(IFERROR(SEARCH('Project Costing'!#REF!,Services!I2635,1),""))</f>
        <v>0</v>
      </c>
      <c r="G2628" s="174" t="str">
        <f>IF(F2628=1,COUNTIF($F$8:F2628,1),"")</f>
        <v/>
      </c>
      <c r="H2628" s="174"/>
      <c r="I2628" s="157">
        <f>IFERROR($H$8:INDEX($H$8:$H$3000,COUNTIF($H$8:$H$3000,"?*")),"")</f>
        <v>0</v>
      </c>
    </row>
    <row r="2629" spans="1:9" x14ac:dyDescent="0.25">
      <c r="A2629" s="174">
        <f>--ISNUMBER(IFERROR(SEARCH('Project Costing'!#REF!,Services!I2636,1),""))</f>
        <v>0</v>
      </c>
      <c r="B2629" s="174" t="str">
        <f>IF(A2629=1,COUNTIF($A$8:A2629,1),"")</f>
        <v/>
      </c>
      <c r="C2629" s="174"/>
      <c r="D2629" s="157">
        <f>IFERROR($C$8:INDEX($C$8:$C$3000,COUNTIF($C$8:$C$3000,"?*")),"")</f>
        <v>0</v>
      </c>
      <c r="E2629" s="174"/>
      <c r="F2629" s="174">
        <f>--ISNUMBER(IFERROR(SEARCH('Project Costing'!#REF!,Services!I2636,1),""))</f>
        <v>0</v>
      </c>
      <c r="G2629" s="174" t="str">
        <f>IF(F2629=1,COUNTIF($F$8:F2629,1),"")</f>
        <v/>
      </c>
      <c r="H2629" s="174"/>
      <c r="I2629" s="157">
        <f>IFERROR($H$8:INDEX($H$8:$H$3000,COUNTIF($H$8:$H$3000,"?*")),"")</f>
        <v>0</v>
      </c>
    </row>
    <row r="2630" spans="1:9" x14ac:dyDescent="0.25">
      <c r="A2630" s="174">
        <f>--ISNUMBER(IFERROR(SEARCH('Project Costing'!#REF!,Services!I2637,1),""))</f>
        <v>0</v>
      </c>
      <c r="B2630" s="174" t="str">
        <f>IF(A2630=1,COUNTIF($A$8:A2630,1),"")</f>
        <v/>
      </c>
      <c r="C2630" s="174"/>
      <c r="D2630" s="157">
        <f>IFERROR($C$8:INDEX($C$8:$C$3000,COUNTIF($C$8:$C$3000,"?*")),"")</f>
        <v>0</v>
      </c>
      <c r="E2630" s="174"/>
      <c r="F2630" s="174">
        <f>--ISNUMBER(IFERROR(SEARCH('Project Costing'!#REF!,Services!I2637,1),""))</f>
        <v>0</v>
      </c>
      <c r="G2630" s="174" t="str">
        <f>IF(F2630=1,COUNTIF($F$8:F2630,1),"")</f>
        <v/>
      </c>
      <c r="H2630" s="174"/>
      <c r="I2630" s="157">
        <f>IFERROR($H$8:INDEX($H$8:$H$3000,COUNTIF($H$8:$H$3000,"?*")),"")</f>
        <v>0</v>
      </c>
    </row>
    <row r="2631" spans="1:9" x14ac:dyDescent="0.25">
      <c r="A2631" s="174">
        <f>--ISNUMBER(IFERROR(SEARCH('Project Costing'!#REF!,Services!I2638,1),""))</f>
        <v>0</v>
      </c>
      <c r="B2631" s="174" t="str">
        <f>IF(A2631=1,COUNTIF($A$8:A2631,1),"")</f>
        <v/>
      </c>
      <c r="C2631" s="174"/>
      <c r="D2631" s="157">
        <f>IFERROR($C$8:INDEX($C$8:$C$3000,COUNTIF($C$8:$C$3000,"?*")),"")</f>
        <v>0</v>
      </c>
      <c r="E2631" s="174"/>
      <c r="F2631" s="174">
        <f>--ISNUMBER(IFERROR(SEARCH('Project Costing'!#REF!,Services!I2638,1),""))</f>
        <v>0</v>
      </c>
      <c r="G2631" s="174" t="str">
        <f>IF(F2631=1,COUNTIF($F$8:F2631,1),"")</f>
        <v/>
      </c>
      <c r="H2631" s="174"/>
      <c r="I2631" s="157">
        <f>IFERROR($H$8:INDEX($H$8:$H$3000,COUNTIF($H$8:$H$3000,"?*")),"")</f>
        <v>0</v>
      </c>
    </row>
    <row r="2632" spans="1:9" x14ac:dyDescent="0.25">
      <c r="A2632" s="174">
        <f>--ISNUMBER(IFERROR(SEARCH('Project Costing'!#REF!,Services!I2639,1),""))</f>
        <v>0</v>
      </c>
      <c r="B2632" s="174" t="str">
        <f>IF(A2632=1,COUNTIF($A$8:A2632,1),"")</f>
        <v/>
      </c>
      <c r="C2632" s="174"/>
      <c r="D2632" s="157">
        <f>IFERROR($C$8:INDEX($C$8:$C$3000,COUNTIF($C$8:$C$3000,"?*")),"")</f>
        <v>0</v>
      </c>
      <c r="E2632" s="174"/>
      <c r="F2632" s="174">
        <f>--ISNUMBER(IFERROR(SEARCH('Project Costing'!#REF!,Services!I2639,1),""))</f>
        <v>0</v>
      </c>
      <c r="G2632" s="174" t="str">
        <f>IF(F2632=1,COUNTIF($F$8:F2632,1),"")</f>
        <v/>
      </c>
      <c r="H2632" s="174"/>
      <c r="I2632" s="157">
        <f>IFERROR($H$8:INDEX($H$8:$H$3000,COUNTIF($H$8:$H$3000,"?*")),"")</f>
        <v>0</v>
      </c>
    </row>
    <row r="2633" spans="1:9" x14ac:dyDescent="0.25">
      <c r="A2633" s="174">
        <f>--ISNUMBER(IFERROR(SEARCH('Project Costing'!#REF!,Services!I2640,1),""))</f>
        <v>0</v>
      </c>
      <c r="B2633" s="174" t="str">
        <f>IF(A2633=1,COUNTIF($A$8:A2633,1),"")</f>
        <v/>
      </c>
      <c r="C2633" s="174"/>
      <c r="D2633" s="157">
        <f>IFERROR($C$8:INDEX($C$8:$C$3000,COUNTIF($C$8:$C$3000,"?*")),"")</f>
        <v>0</v>
      </c>
      <c r="E2633" s="174"/>
      <c r="F2633" s="174">
        <f>--ISNUMBER(IFERROR(SEARCH('Project Costing'!#REF!,Services!I2640,1),""))</f>
        <v>0</v>
      </c>
      <c r="G2633" s="174" t="str">
        <f>IF(F2633=1,COUNTIF($F$8:F2633,1),"")</f>
        <v/>
      </c>
      <c r="H2633" s="174"/>
      <c r="I2633" s="157">
        <f>IFERROR($H$8:INDEX($H$8:$H$3000,COUNTIF($H$8:$H$3000,"?*")),"")</f>
        <v>0</v>
      </c>
    </row>
    <row r="2634" spans="1:9" x14ac:dyDescent="0.25">
      <c r="A2634" s="174">
        <f>--ISNUMBER(IFERROR(SEARCH('Project Costing'!#REF!,Services!I2641,1),""))</f>
        <v>0</v>
      </c>
      <c r="B2634" s="174" t="str">
        <f>IF(A2634=1,COUNTIF($A$8:A2634,1),"")</f>
        <v/>
      </c>
      <c r="C2634" s="174"/>
      <c r="D2634" s="157">
        <f>IFERROR($C$8:INDEX($C$8:$C$3000,COUNTIF($C$8:$C$3000,"?*")),"")</f>
        <v>0</v>
      </c>
      <c r="E2634" s="174"/>
      <c r="F2634" s="174">
        <f>--ISNUMBER(IFERROR(SEARCH('Project Costing'!#REF!,Services!I2641,1),""))</f>
        <v>0</v>
      </c>
      <c r="G2634" s="174" t="str">
        <f>IF(F2634=1,COUNTIF($F$8:F2634,1),"")</f>
        <v/>
      </c>
      <c r="H2634" s="174"/>
      <c r="I2634" s="157">
        <f>IFERROR($H$8:INDEX($H$8:$H$3000,COUNTIF($H$8:$H$3000,"?*")),"")</f>
        <v>0</v>
      </c>
    </row>
    <row r="2635" spans="1:9" x14ac:dyDescent="0.25">
      <c r="A2635" s="174">
        <f>--ISNUMBER(IFERROR(SEARCH('Project Costing'!#REF!,Services!I2642,1),""))</f>
        <v>0</v>
      </c>
      <c r="B2635" s="174" t="str">
        <f>IF(A2635=1,COUNTIF($A$8:A2635,1),"")</f>
        <v/>
      </c>
      <c r="C2635" s="174"/>
      <c r="D2635" s="157">
        <f>IFERROR($C$8:INDEX($C$8:$C$3000,COUNTIF($C$8:$C$3000,"?*")),"")</f>
        <v>0</v>
      </c>
      <c r="E2635" s="174"/>
      <c r="F2635" s="174">
        <f>--ISNUMBER(IFERROR(SEARCH('Project Costing'!#REF!,Services!I2642,1),""))</f>
        <v>0</v>
      </c>
      <c r="G2635" s="174" t="str">
        <f>IF(F2635=1,COUNTIF($F$8:F2635,1),"")</f>
        <v/>
      </c>
      <c r="H2635" s="174"/>
      <c r="I2635" s="157">
        <f>IFERROR($H$8:INDEX($H$8:$H$3000,COUNTIF($H$8:$H$3000,"?*")),"")</f>
        <v>0</v>
      </c>
    </row>
    <row r="2636" spans="1:9" x14ac:dyDescent="0.25">
      <c r="A2636" s="174">
        <f>--ISNUMBER(IFERROR(SEARCH('Project Costing'!#REF!,Services!I2643,1),""))</f>
        <v>0</v>
      </c>
      <c r="B2636" s="174" t="str">
        <f>IF(A2636=1,COUNTIF($A$8:A2636,1),"")</f>
        <v/>
      </c>
      <c r="C2636" s="174"/>
      <c r="D2636" s="157">
        <f>IFERROR($C$8:INDEX($C$8:$C$3000,COUNTIF($C$8:$C$3000,"?*")),"")</f>
        <v>0</v>
      </c>
      <c r="E2636" s="174"/>
      <c r="F2636" s="174">
        <f>--ISNUMBER(IFERROR(SEARCH('Project Costing'!#REF!,Services!I2643,1),""))</f>
        <v>0</v>
      </c>
      <c r="G2636" s="174" t="str">
        <f>IF(F2636=1,COUNTIF($F$8:F2636,1),"")</f>
        <v/>
      </c>
      <c r="H2636" s="174"/>
      <c r="I2636" s="157">
        <f>IFERROR($H$8:INDEX($H$8:$H$3000,COUNTIF($H$8:$H$3000,"?*")),"")</f>
        <v>0</v>
      </c>
    </row>
    <row r="2637" spans="1:9" x14ac:dyDescent="0.25">
      <c r="A2637" s="174">
        <f>--ISNUMBER(IFERROR(SEARCH('Project Costing'!#REF!,Services!I2644,1),""))</f>
        <v>0</v>
      </c>
      <c r="B2637" s="174" t="str">
        <f>IF(A2637=1,COUNTIF($A$8:A2637,1),"")</f>
        <v/>
      </c>
      <c r="C2637" s="174"/>
      <c r="D2637" s="157">
        <f>IFERROR($C$8:INDEX($C$8:$C$3000,COUNTIF($C$8:$C$3000,"?*")),"")</f>
        <v>0</v>
      </c>
      <c r="E2637" s="174"/>
      <c r="F2637" s="174">
        <f>--ISNUMBER(IFERROR(SEARCH('Project Costing'!#REF!,Services!I2644,1),""))</f>
        <v>0</v>
      </c>
      <c r="G2637" s="174" t="str">
        <f>IF(F2637=1,COUNTIF($F$8:F2637,1),"")</f>
        <v/>
      </c>
      <c r="H2637" s="174"/>
      <c r="I2637" s="157">
        <f>IFERROR($H$8:INDEX($H$8:$H$3000,COUNTIF($H$8:$H$3000,"?*")),"")</f>
        <v>0</v>
      </c>
    </row>
    <row r="2638" spans="1:9" x14ac:dyDescent="0.25">
      <c r="A2638" s="174">
        <f>--ISNUMBER(IFERROR(SEARCH('Project Costing'!#REF!,Services!I2645,1),""))</f>
        <v>0</v>
      </c>
      <c r="B2638" s="174" t="str">
        <f>IF(A2638=1,COUNTIF($A$8:A2638,1),"")</f>
        <v/>
      </c>
      <c r="C2638" s="174"/>
      <c r="D2638" s="157">
        <f>IFERROR($C$8:INDEX($C$8:$C$3000,COUNTIF($C$8:$C$3000,"?*")),"")</f>
        <v>0</v>
      </c>
      <c r="E2638" s="174"/>
      <c r="F2638" s="174">
        <f>--ISNUMBER(IFERROR(SEARCH('Project Costing'!#REF!,Services!I2645,1),""))</f>
        <v>0</v>
      </c>
      <c r="G2638" s="174" t="str">
        <f>IF(F2638=1,COUNTIF($F$8:F2638,1),"")</f>
        <v/>
      </c>
      <c r="H2638" s="174"/>
      <c r="I2638" s="157">
        <f>IFERROR($H$8:INDEX($H$8:$H$3000,COUNTIF($H$8:$H$3000,"?*")),"")</f>
        <v>0</v>
      </c>
    </row>
    <row r="2639" spans="1:9" x14ac:dyDescent="0.25">
      <c r="A2639" s="174">
        <f>--ISNUMBER(IFERROR(SEARCH('Project Costing'!#REF!,Services!I2646,1),""))</f>
        <v>0</v>
      </c>
      <c r="B2639" s="174" t="str">
        <f>IF(A2639=1,COUNTIF($A$8:A2639,1),"")</f>
        <v/>
      </c>
      <c r="C2639" s="174"/>
      <c r="D2639" s="157">
        <f>IFERROR($C$8:INDEX($C$8:$C$3000,COUNTIF($C$8:$C$3000,"?*")),"")</f>
        <v>0</v>
      </c>
      <c r="E2639" s="174"/>
      <c r="F2639" s="174">
        <f>--ISNUMBER(IFERROR(SEARCH('Project Costing'!#REF!,Services!I2646,1),""))</f>
        <v>0</v>
      </c>
      <c r="G2639" s="174" t="str">
        <f>IF(F2639=1,COUNTIF($F$8:F2639,1),"")</f>
        <v/>
      </c>
      <c r="H2639" s="174"/>
      <c r="I2639" s="157">
        <f>IFERROR($H$8:INDEX($H$8:$H$3000,COUNTIF($H$8:$H$3000,"?*")),"")</f>
        <v>0</v>
      </c>
    </row>
    <row r="2640" spans="1:9" x14ac:dyDescent="0.25">
      <c r="A2640" s="174">
        <f>--ISNUMBER(IFERROR(SEARCH('Project Costing'!#REF!,Services!I2647,1),""))</f>
        <v>0</v>
      </c>
      <c r="B2640" s="174" t="str">
        <f>IF(A2640=1,COUNTIF($A$8:A2640,1),"")</f>
        <v/>
      </c>
      <c r="C2640" s="174"/>
      <c r="D2640" s="157">
        <f>IFERROR($C$8:INDEX($C$8:$C$3000,COUNTIF($C$8:$C$3000,"?*")),"")</f>
        <v>0</v>
      </c>
      <c r="E2640" s="174"/>
      <c r="F2640" s="174">
        <f>--ISNUMBER(IFERROR(SEARCH('Project Costing'!#REF!,Services!I2647,1),""))</f>
        <v>0</v>
      </c>
      <c r="G2640" s="174" t="str">
        <f>IF(F2640=1,COUNTIF($F$8:F2640,1),"")</f>
        <v/>
      </c>
      <c r="H2640" s="174"/>
      <c r="I2640" s="157">
        <f>IFERROR($H$8:INDEX($H$8:$H$3000,COUNTIF($H$8:$H$3000,"?*")),"")</f>
        <v>0</v>
      </c>
    </row>
    <row r="2641" spans="1:9" x14ac:dyDescent="0.25">
      <c r="A2641" s="174">
        <f>--ISNUMBER(IFERROR(SEARCH('Project Costing'!#REF!,Services!I2648,1),""))</f>
        <v>0</v>
      </c>
      <c r="B2641" s="174" t="str">
        <f>IF(A2641=1,COUNTIF($A$8:A2641,1),"")</f>
        <v/>
      </c>
      <c r="C2641" s="174"/>
      <c r="D2641" s="157">
        <f>IFERROR($C$8:INDEX($C$8:$C$3000,COUNTIF($C$8:$C$3000,"?*")),"")</f>
        <v>0</v>
      </c>
      <c r="E2641" s="174"/>
      <c r="F2641" s="174">
        <f>--ISNUMBER(IFERROR(SEARCH('Project Costing'!#REF!,Services!I2648,1),""))</f>
        <v>0</v>
      </c>
      <c r="G2641" s="174" t="str">
        <f>IF(F2641=1,COUNTIF($F$8:F2641,1),"")</f>
        <v/>
      </c>
      <c r="H2641" s="174"/>
      <c r="I2641" s="157">
        <f>IFERROR($H$8:INDEX($H$8:$H$3000,COUNTIF($H$8:$H$3000,"?*")),"")</f>
        <v>0</v>
      </c>
    </row>
    <row r="2642" spans="1:9" x14ac:dyDescent="0.25">
      <c r="A2642" s="174">
        <f>--ISNUMBER(IFERROR(SEARCH('Project Costing'!#REF!,Services!I2649,1),""))</f>
        <v>0</v>
      </c>
      <c r="B2642" s="174" t="str">
        <f>IF(A2642=1,COUNTIF($A$8:A2642,1),"")</f>
        <v/>
      </c>
      <c r="C2642" s="174"/>
      <c r="D2642" s="157">
        <f>IFERROR($C$8:INDEX($C$8:$C$3000,COUNTIF($C$8:$C$3000,"?*")),"")</f>
        <v>0</v>
      </c>
      <c r="E2642" s="174"/>
      <c r="F2642" s="174">
        <f>--ISNUMBER(IFERROR(SEARCH('Project Costing'!#REF!,Services!I2649,1),""))</f>
        <v>0</v>
      </c>
      <c r="G2642" s="174" t="str">
        <f>IF(F2642=1,COUNTIF($F$8:F2642,1),"")</f>
        <v/>
      </c>
      <c r="H2642" s="174"/>
      <c r="I2642" s="157">
        <f>IFERROR($H$8:INDEX($H$8:$H$3000,COUNTIF($H$8:$H$3000,"?*")),"")</f>
        <v>0</v>
      </c>
    </row>
    <row r="2643" spans="1:9" x14ac:dyDescent="0.25">
      <c r="A2643" s="174">
        <f>--ISNUMBER(IFERROR(SEARCH('Project Costing'!#REF!,Services!I2650,1),""))</f>
        <v>0</v>
      </c>
      <c r="B2643" s="174" t="str">
        <f>IF(A2643=1,COUNTIF($A$8:A2643,1),"")</f>
        <v/>
      </c>
      <c r="C2643" s="174"/>
      <c r="D2643" s="157">
        <f>IFERROR($C$8:INDEX($C$8:$C$3000,COUNTIF($C$8:$C$3000,"?*")),"")</f>
        <v>0</v>
      </c>
      <c r="E2643" s="174"/>
      <c r="F2643" s="174">
        <f>--ISNUMBER(IFERROR(SEARCH('Project Costing'!#REF!,Services!I2650,1),""))</f>
        <v>0</v>
      </c>
      <c r="G2643" s="174" t="str">
        <f>IF(F2643=1,COUNTIF($F$8:F2643,1),"")</f>
        <v/>
      </c>
      <c r="H2643" s="174"/>
      <c r="I2643" s="157">
        <f>IFERROR($H$8:INDEX($H$8:$H$3000,COUNTIF($H$8:$H$3000,"?*")),"")</f>
        <v>0</v>
      </c>
    </row>
    <row r="2644" spans="1:9" x14ac:dyDescent="0.25">
      <c r="A2644" s="174">
        <f>--ISNUMBER(IFERROR(SEARCH('Project Costing'!#REF!,Services!I2651,1),""))</f>
        <v>0</v>
      </c>
      <c r="B2644" s="174" t="str">
        <f>IF(A2644=1,COUNTIF($A$8:A2644,1),"")</f>
        <v/>
      </c>
      <c r="C2644" s="174"/>
      <c r="D2644" s="157">
        <f>IFERROR($C$8:INDEX($C$8:$C$3000,COUNTIF($C$8:$C$3000,"?*")),"")</f>
        <v>0</v>
      </c>
      <c r="E2644" s="174"/>
      <c r="F2644" s="174">
        <f>--ISNUMBER(IFERROR(SEARCH('Project Costing'!#REF!,Services!I2651,1),""))</f>
        <v>0</v>
      </c>
      <c r="G2644" s="174" t="str">
        <f>IF(F2644=1,COUNTIF($F$8:F2644,1),"")</f>
        <v/>
      </c>
      <c r="H2644" s="174"/>
      <c r="I2644" s="157">
        <f>IFERROR($H$8:INDEX($H$8:$H$3000,COUNTIF($H$8:$H$3000,"?*")),"")</f>
        <v>0</v>
      </c>
    </row>
    <row r="2645" spans="1:9" x14ac:dyDescent="0.25">
      <c r="A2645" s="174">
        <f>--ISNUMBER(IFERROR(SEARCH('Project Costing'!#REF!,Services!I2652,1),""))</f>
        <v>0</v>
      </c>
      <c r="B2645" s="174" t="str">
        <f>IF(A2645=1,COUNTIF($A$8:A2645,1),"")</f>
        <v/>
      </c>
      <c r="C2645" s="174"/>
      <c r="D2645" s="157">
        <f>IFERROR($C$8:INDEX($C$8:$C$3000,COUNTIF($C$8:$C$3000,"?*")),"")</f>
        <v>0</v>
      </c>
      <c r="E2645" s="174"/>
      <c r="F2645" s="174">
        <f>--ISNUMBER(IFERROR(SEARCH('Project Costing'!#REF!,Services!I2652,1),""))</f>
        <v>0</v>
      </c>
      <c r="G2645" s="174" t="str">
        <f>IF(F2645=1,COUNTIF($F$8:F2645,1),"")</f>
        <v/>
      </c>
      <c r="H2645" s="174"/>
      <c r="I2645" s="157">
        <f>IFERROR($H$8:INDEX($H$8:$H$3000,COUNTIF($H$8:$H$3000,"?*")),"")</f>
        <v>0</v>
      </c>
    </row>
    <row r="2646" spans="1:9" x14ac:dyDescent="0.25">
      <c r="A2646" s="174">
        <f>--ISNUMBER(IFERROR(SEARCH('Project Costing'!#REF!,Services!I2653,1),""))</f>
        <v>0</v>
      </c>
      <c r="B2646" s="174" t="str">
        <f>IF(A2646=1,COUNTIF($A$8:A2646,1),"")</f>
        <v/>
      </c>
      <c r="C2646" s="174"/>
      <c r="D2646" s="157">
        <f>IFERROR($C$8:INDEX($C$8:$C$3000,COUNTIF($C$8:$C$3000,"?*")),"")</f>
        <v>0</v>
      </c>
      <c r="E2646" s="174"/>
      <c r="F2646" s="174">
        <f>--ISNUMBER(IFERROR(SEARCH('Project Costing'!#REF!,Services!I2653,1),""))</f>
        <v>0</v>
      </c>
      <c r="G2646" s="174" t="str">
        <f>IF(F2646=1,COUNTIF($F$8:F2646,1),"")</f>
        <v/>
      </c>
      <c r="H2646" s="174"/>
      <c r="I2646" s="157">
        <f>IFERROR($H$8:INDEX($H$8:$H$3000,COUNTIF($H$8:$H$3000,"?*")),"")</f>
        <v>0</v>
      </c>
    </row>
    <row r="2647" spans="1:9" x14ac:dyDescent="0.25">
      <c r="A2647" s="174">
        <f>--ISNUMBER(IFERROR(SEARCH('Project Costing'!#REF!,Services!I2654,1),""))</f>
        <v>0</v>
      </c>
      <c r="B2647" s="174" t="str">
        <f>IF(A2647=1,COUNTIF($A$8:A2647,1),"")</f>
        <v/>
      </c>
      <c r="C2647" s="174"/>
      <c r="D2647" s="157">
        <f>IFERROR($C$8:INDEX($C$8:$C$3000,COUNTIF($C$8:$C$3000,"?*")),"")</f>
        <v>0</v>
      </c>
      <c r="E2647" s="174"/>
      <c r="F2647" s="174">
        <f>--ISNUMBER(IFERROR(SEARCH('Project Costing'!#REF!,Services!I2654,1),""))</f>
        <v>0</v>
      </c>
      <c r="G2647" s="174" t="str">
        <f>IF(F2647=1,COUNTIF($F$8:F2647,1),"")</f>
        <v/>
      </c>
      <c r="H2647" s="174"/>
      <c r="I2647" s="157">
        <f>IFERROR($H$8:INDEX($H$8:$H$3000,COUNTIF($H$8:$H$3000,"?*")),"")</f>
        <v>0</v>
      </c>
    </row>
    <row r="2648" spans="1:9" x14ac:dyDescent="0.25">
      <c r="A2648" s="174">
        <f>--ISNUMBER(IFERROR(SEARCH('Project Costing'!#REF!,Services!I2655,1),""))</f>
        <v>0</v>
      </c>
      <c r="B2648" s="174" t="str">
        <f>IF(A2648=1,COUNTIF($A$8:A2648,1),"")</f>
        <v/>
      </c>
      <c r="C2648" s="174"/>
      <c r="D2648" s="157">
        <f>IFERROR($C$8:INDEX($C$8:$C$3000,COUNTIF($C$8:$C$3000,"?*")),"")</f>
        <v>0</v>
      </c>
      <c r="E2648" s="174"/>
      <c r="F2648" s="174">
        <f>--ISNUMBER(IFERROR(SEARCH('Project Costing'!#REF!,Services!I2655,1),""))</f>
        <v>0</v>
      </c>
      <c r="G2648" s="174" t="str">
        <f>IF(F2648=1,COUNTIF($F$8:F2648,1),"")</f>
        <v/>
      </c>
      <c r="H2648" s="174"/>
      <c r="I2648" s="157">
        <f>IFERROR($H$8:INDEX($H$8:$H$3000,COUNTIF($H$8:$H$3000,"?*")),"")</f>
        <v>0</v>
      </c>
    </row>
    <row r="2649" spans="1:9" x14ac:dyDescent="0.25">
      <c r="A2649" s="174">
        <f>--ISNUMBER(IFERROR(SEARCH('Project Costing'!#REF!,Services!I2656,1),""))</f>
        <v>0</v>
      </c>
      <c r="B2649" s="174" t="str">
        <f>IF(A2649=1,COUNTIF($A$8:A2649,1),"")</f>
        <v/>
      </c>
      <c r="C2649" s="174"/>
      <c r="D2649" s="157">
        <f>IFERROR($C$8:INDEX($C$8:$C$3000,COUNTIF($C$8:$C$3000,"?*")),"")</f>
        <v>0</v>
      </c>
      <c r="E2649" s="174"/>
      <c r="F2649" s="174">
        <f>--ISNUMBER(IFERROR(SEARCH('Project Costing'!#REF!,Services!I2656,1),""))</f>
        <v>0</v>
      </c>
      <c r="G2649" s="174" t="str">
        <f>IF(F2649=1,COUNTIF($F$8:F2649,1),"")</f>
        <v/>
      </c>
      <c r="H2649" s="174"/>
      <c r="I2649" s="157">
        <f>IFERROR($H$8:INDEX($H$8:$H$3000,COUNTIF($H$8:$H$3000,"?*")),"")</f>
        <v>0</v>
      </c>
    </row>
    <row r="2650" spans="1:9" x14ac:dyDescent="0.25">
      <c r="A2650" s="174">
        <f>--ISNUMBER(IFERROR(SEARCH('Project Costing'!#REF!,Services!I2657,1),""))</f>
        <v>0</v>
      </c>
      <c r="B2650" s="174" t="str">
        <f>IF(A2650=1,COUNTIF($A$8:A2650,1),"")</f>
        <v/>
      </c>
      <c r="C2650" s="174"/>
      <c r="D2650" s="157">
        <f>IFERROR($C$8:INDEX($C$8:$C$3000,COUNTIF($C$8:$C$3000,"?*")),"")</f>
        <v>0</v>
      </c>
      <c r="E2650" s="174"/>
      <c r="F2650" s="174">
        <f>--ISNUMBER(IFERROR(SEARCH('Project Costing'!#REF!,Services!I2657,1),""))</f>
        <v>0</v>
      </c>
      <c r="G2650" s="174" t="str">
        <f>IF(F2650=1,COUNTIF($F$8:F2650,1),"")</f>
        <v/>
      </c>
      <c r="H2650" s="174"/>
      <c r="I2650" s="157">
        <f>IFERROR($H$8:INDEX($H$8:$H$3000,COUNTIF($H$8:$H$3000,"?*")),"")</f>
        <v>0</v>
      </c>
    </row>
    <row r="2651" spans="1:9" x14ac:dyDescent="0.25">
      <c r="A2651" s="174">
        <f>--ISNUMBER(IFERROR(SEARCH('Project Costing'!#REF!,Services!I2658,1),""))</f>
        <v>0</v>
      </c>
      <c r="B2651" s="174" t="str">
        <f>IF(A2651=1,COUNTIF($A$8:A2651,1),"")</f>
        <v/>
      </c>
      <c r="C2651" s="174"/>
      <c r="D2651" s="157">
        <f>IFERROR($C$8:INDEX($C$8:$C$3000,COUNTIF($C$8:$C$3000,"?*")),"")</f>
        <v>0</v>
      </c>
      <c r="E2651" s="174"/>
      <c r="F2651" s="174">
        <f>--ISNUMBER(IFERROR(SEARCH('Project Costing'!#REF!,Services!I2658,1),""))</f>
        <v>0</v>
      </c>
      <c r="G2651" s="174" t="str">
        <f>IF(F2651=1,COUNTIF($F$8:F2651,1),"")</f>
        <v/>
      </c>
      <c r="H2651" s="174"/>
      <c r="I2651" s="157">
        <f>IFERROR($H$8:INDEX($H$8:$H$3000,COUNTIF($H$8:$H$3000,"?*")),"")</f>
        <v>0</v>
      </c>
    </row>
    <row r="2652" spans="1:9" x14ac:dyDescent="0.25">
      <c r="A2652" s="174">
        <f>--ISNUMBER(IFERROR(SEARCH('Project Costing'!#REF!,Services!I2659,1),""))</f>
        <v>0</v>
      </c>
      <c r="B2652" s="174" t="str">
        <f>IF(A2652=1,COUNTIF($A$8:A2652,1),"")</f>
        <v/>
      </c>
      <c r="C2652" s="174"/>
      <c r="D2652" s="157">
        <f>IFERROR($C$8:INDEX($C$8:$C$3000,COUNTIF($C$8:$C$3000,"?*")),"")</f>
        <v>0</v>
      </c>
      <c r="E2652" s="174"/>
      <c r="F2652" s="174">
        <f>--ISNUMBER(IFERROR(SEARCH('Project Costing'!#REF!,Services!I2659,1),""))</f>
        <v>0</v>
      </c>
      <c r="G2652" s="174" t="str">
        <f>IF(F2652=1,COUNTIF($F$8:F2652,1),"")</f>
        <v/>
      </c>
      <c r="H2652" s="174"/>
      <c r="I2652" s="157">
        <f>IFERROR($H$8:INDEX($H$8:$H$3000,COUNTIF($H$8:$H$3000,"?*")),"")</f>
        <v>0</v>
      </c>
    </row>
    <row r="2653" spans="1:9" x14ac:dyDescent="0.25">
      <c r="A2653" s="174">
        <f>--ISNUMBER(IFERROR(SEARCH('Project Costing'!#REF!,Services!I2660,1),""))</f>
        <v>0</v>
      </c>
      <c r="B2653" s="174" t="str">
        <f>IF(A2653=1,COUNTIF($A$8:A2653,1),"")</f>
        <v/>
      </c>
      <c r="C2653" s="174"/>
      <c r="D2653" s="157">
        <f>IFERROR($C$8:INDEX($C$8:$C$3000,COUNTIF($C$8:$C$3000,"?*")),"")</f>
        <v>0</v>
      </c>
      <c r="E2653" s="174"/>
      <c r="F2653" s="174">
        <f>--ISNUMBER(IFERROR(SEARCH('Project Costing'!#REF!,Services!I2660,1),""))</f>
        <v>0</v>
      </c>
      <c r="G2653" s="174" t="str">
        <f>IF(F2653=1,COUNTIF($F$8:F2653,1),"")</f>
        <v/>
      </c>
      <c r="H2653" s="174"/>
      <c r="I2653" s="157">
        <f>IFERROR($H$8:INDEX($H$8:$H$3000,COUNTIF($H$8:$H$3000,"?*")),"")</f>
        <v>0</v>
      </c>
    </row>
    <row r="2654" spans="1:9" x14ac:dyDescent="0.25">
      <c r="A2654" s="174">
        <f>--ISNUMBER(IFERROR(SEARCH('Project Costing'!#REF!,Services!I2661,1),""))</f>
        <v>0</v>
      </c>
      <c r="B2654" s="174" t="str">
        <f>IF(A2654=1,COUNTIF($A$8:A2654,1),"")</f>
        <v/>
      </c>
      <c r="C2654" s="174"/>
      <c r="D2654" s="157">
        <f>IFERROR($C$8:INDEX($C$8:$C$3000,COUNTIF($C$8:$C$3000,"?*")),"")</f>
        <v>0</v>
      </c>
      <c r="E2654" s="174"/>
      <c r="F2654" s="174">
        <f>--ISNUMBER(IFERROR(SEARCH('Project Costing'!#REF!,Services!I2661,1),""))</f>
        <v>0</v>
      </c>
      <c r="G2654" s="174" t="str">
        <f>IF(F2654=1,COUNTIF($F$8:F2654,1),"")</f>
        <v/>
      </c>
      <c r="H2654" s="174"/>
      <c r="I2654" s="157">
        <f>IFERROR($H$8:INDEX($H$8:$H$3000,COUNTIF($H$8:$H$3000,"?*")),"")</f>
        <v>0</v>
      </c>
    </row>
    <row r="2655" spans="1:9" x14ac:dyDescent="0.25">
      <c r="A2655" s="174">
        <f>--ISNUMBER(IFERROR(SEARCH('Project Costing'!#REF!,Services!I2662,1),""))</f>
        <v>0</v>
      </c>
      <c r="B2655" s="174" t="str">
        <f>IF(A2655=1,COUNTIF($A$8:A2655,1),"")</f>
        <v/>
      </c>
      <c r="C2655" s="174"/>
      <c r="D2655" s="157">
        <f>IFERROR($C$8:INDEX($C$8:$C$3000,COUNTIF($C$8:$C$3000,"?*")),"")</f>
        <v>0</v>
      </c>
      <c r="E2655" s="174"/>
      <c r="F2655" s="174">
        <f>--ISNUMBER(IFERROR(SEARCH('Project Costing'!#REF!,Services!I2662,1),""))</f>
        <v>0</v>
      </c>
      <c r="G2655" s="174" t="str">
        <f>IF(F2655=1,COUNTIF($F$8:F2655,1),"")</f>
        <v/>
      </c>
      <c r="H2655" s="174"/>
      <c r="I2655" s="157">
        <f>IFERROR($H$8:INDEX($H$8:$H$3000,COUNTIF($H$8:$H$3000,"?*")),"")</f>
        <v>0</v>
      </c>
    </row>
    <row r="2656" spans="1:9" x14ac:dyDescent="0.25">
      <c r="A2656" s="174">
        <f>--ISNUMBER(IFERROR(SEARCH('Project Costing'!#REF!,Services!I2663,1),""))</f>
        <v>0</v>
      </c>
      <c r="B2656" s="174" t="str">
        <f>IF(A2656=1,COUNTIF($A$8:A2656,1),"")</f>
        <v/>
      </c>
      <c r="C2656" s="174"/>
      <c r="D2656" s="157">
        <f>IFERROR($C$8:INDEX($C$8:$C$3000,COUNTIF($C$8:$C$3000,"?*")),"")</f>
        <v>0</v>
      </c>
      <c r="E2656" s="174"/>
      <c r="F2656" s="174">
        <f>--ISNUMBER(IFERROR(SEARCH('Project Costing'!#REF!,Services!I2663,1),""))</f>
        <v>0</v>
      </c>
      <c r="G2656" s="174" t="str">
        <f>IF(F2656=1,COUNTIF($F$8:F2656,1),"")</f>
        <v/>
      </c>
      <c r="H2656" s="174"/>
      <c r="I2656" s="157">
        <f>IFERROR($H$8:INDEX($H$8:$H$3000,COUNTIF($H$8:$H$3000,"?*")),"")</f>
        <v>0</v>
      </c>
    </row>
    <row r="2657" spans="1:9" x14ac:dyDescent="0.25">
      <c r="A2657" s="174">
        <f>--ISNUMBER(IFERROR(SEARCH('Project Costing'!#REF!,Services!I2664,1),""))</f>
        <v>0</v>
      </c>
      <c r="B2657" s="174" t="str">
        <f>IF(A2657=1,COUNTIF($A$8:A2657,1),"")</f>
        <v/>
      </c>
      <c r="C2657" s="174"/>
      <c r="D2657" s="157">
        <f>IFERROR($C$8:INDEX($C$8:$C$3000,COUNTIF($C$8:$C$3000,"?*")),"")</f>
        <v>0</v>
      </c>
      <c r="E2657" s="174"/>
      <c r="F2657" s="174">
        <f>--ISNUMBER(IFERROR(SEARCH('Project Costing'!#REF!,Services!I2664,1),""))</f>
        <v>0</v>
      </c>
      <c r="G2657" s="174" t="str">
        <f>IF(F2657=1,COUNTIF($F$8:F2657,1),"")</f>
        <v/>
      </c>
      <c r="H2657" s="174"/>
      <c r="I2657" s="157">
        <f>IFERROR($H$8:INDEX($H$8:$H$3000,COUNTIF($H$8:$H$3000,"?*")),"")</f>
        <v>0</v>
      </c>
    </row>
    <row r="2658" spans="1:9" x14ac:dyDescent="0.25">
      <c r="A2658" s="174">
        <f>--ISNUMBER(IFERROR(SEARCH('Project Costing'!#REF!,Services!I2665,1),""))</f>
        <v>0</v>
      </c>
      <c r="B2658" s="174" t="str">
        <f>IF(A2658=1,COUNTIF($A$8:A2658,1),"")</f>
        <v/>
      </c>
      <c r="C2658" s="174"/>
      <c r="D2658" s="157">
        <f>IFERROR($C$8:INDEX($C$8:$C$3000,COUNTIF($C$8:$C$3000,"?*")),"")</f>
        <v>0</v>
      </c>
      <c r="E2658" s="174"/>
      <c r="F2658" s="174">
        <f>--ISNUMBER(IFERROR(SEARCH('Project Costing'!#REF!,Services!I2665,1),""))</f>
        <v>0</v>
      </c>
      <c r="G2658" s="174" t="str">
        <f>IF(F2658=1,COUNTIF($F$8:F2658,1),"")</f>
        <v/>
      </c>
      <c r="H2658" s="174"/>
      <c r="I2658" s="157">
        <f>IFERROR($H$8:INDEX($H$8:$H$3000,COUNTIF($H$8:$H$3000,"?*")),"")</f>
        <v>0</v>
      </c>
    </row>
    <row r="2659" spans="1:9" x14ac:dyDescent="0.25">
      <c r="A2659" s="174">
        <f>--ISNUMBER(IFERROR(SEARCH('Project Costing'!#REF!,Services!I2666,1),""))</f>
        <v>0</v>
      </c>
      <c r="B2659" s="174" t="str">
        <f>IF(A2659=1,COUNTIF($A$8:A2659,1),"")</f>
        <v/>
      </c>
      <c r="C2659" s="174"/>
      <c r="D2659" s="157">
        <f>IFERROR($C$8:INDEX($C$8:$C$3000,COUNTIF($C$8:$C$3000,"?*")),"")</f>
        <v>0</v>
      </c>
      <c r="E2659" s="174"/>
      <c r="F2659" s="174">
        <f>--ISNUMBER(IFERROR(SEARCH('Project Costing'!#REF!,Services!I2666,1),""))</f>
        <v>0</v>
      </c>
      <c r="G2659" s="174" t="str">
        <f>IF(F2659=1,COUNTIF($F$8:F2659,1),"")</f>
        <v/>
      </c>
      <c r="H2659" s="174"/>
      <c r="I2659" s="157">
        <f>IFERROR($H$8:INDEX($H$8:$H$3000,COUNTIF($H$8:$H$3000,"?*")),"")</f>
        <v>0</v>
      </c>
    </row>
    <row r="2660" spans="1:9" x14ac:dyDescent="0.25">
      <c r="A2660" s="174">
        <f>--ISNUMBER(IFERROR(SEARCH('Project Costing'!#REF!,Services!I2667,1),""))</f>
        <v>0</v>
      </c>
      <c r="B2660" s="174" t="str">
        <f>IF(A2660=1,COUNTIF($A$8:A2660,1),"")</f>
        <v/>
      </c>
      <c r="C2660" s="174"/>
      <c r="D2660" s="157">
        <f>IFERROR($C$8:INDEX($C$8:$C$3000,COUNTIF($C$8:$C$3000,"?*")),"")</f>
        <v>0</v>
      </c>
      <c r="E2660" s="174"/>
      <c r="F2660" s="174">
        <f>--ISNUMBER(IFERROR(SEARCH('Project Costing'!#REF!,Services!I2667,1),""))</f>
        <v>0</v>
      </c>
      <c r="G2660" s="174" t="str">
        <f>IF(F2660=1,COUNTIF($F$8:F2660,1),"")</f>
        <v/>
      </c>
      <c r="H2660" s="174"/>
      <c r="I2660" s="157">
        <f>IFERROR($H$8:INDEX($H$8:$H$3000,COUNTIF($H$8:$H$3000,"?*")),"")</f>
        <v>0</v>
      </c>
    </row>
    <row r="2661" spans="1:9" x14ac:dyDescent="0.25">
      <c r="A2661" s="174">
        <f>--ISNUMBER(IFERROR(SEARCH('Project Costing'!#REF!,Services!I2668,1),""))</f>
        <v>0</v>
      </c>
      <c r="B2661" s="174" t="str">
        <f>IF(A2661=1,COUNTIF($A$8:A2661,1),"")</f>
        <v/>
      </c>
      <c r="C2661" s="174"/>
      <c r="D2661" s="157">
        <f>IFERROR($C$8:INDEX($C$8:$C$3000,COUNTIF($C$8:$C$3000,"?*")),"")</f>
        <v>0</v>
      </c>
      <c r="E2661" s="174"/>
      <c r="F2661" s="174">
        <f>--ISNUMBER(IFERROR(SEARCH('Project Costing'!#REF!,Services!I2668,1),""))</f>
        <v>0</v>
      </c>
      <c r="G2661" s="174" t="str">
        <f>IF(F2661=1,COUNTIF($F$8:F2661,1),"")</f>
        <v/>
      </c>
      <c r="H2661" s="174"/>
      <c r="I2661" s="157">
        <f>IFERROR($H$8:INDEX($H$8:$H$3000,COUNTIF($H$8:$H$3000,"?*")),"")</f>
        <v>0</v>
      </c>
    </row>
    <row r="2662" spans="1:9" x14ac:dyDescent="0.25">
      <c r="A2662" s="174">
        <f>--ISNUMBER(IFERROR(SEARCH('Project Costing'!#REF!,Services!I2669,1),""))</f>
        <v>0</v>
      </c>
      <c r="B2662" s="174" t="str">
        <f>IF(A2662=1,COUNTIF($A$8:A2662,1),"")</f>
        <v/>
      </c>
      <c r="C2662" s="174"/>
      <c r="D2662" s="157">
        <f>IFERROR($C$8:INDEX($C$8:$C$3000,COUNTIF($C$8:$C$3000,"?*")),"")</f>
        <v>0</v>
      </c>
      <c r="E2662" s="174"/>
      <c r="F2662" s="174">
        <f>--ISNUMBER(IFERROR(SEARCH('Project Costing'!#REF!,Services!I2669,1),""))</f>
        <v>0</v>
      </c>
      <c r="G2662" s="174" t="str">
        <f>IF(F2662=1,COUNTIF($F$8:F2662,1),"")</f>
        <v/>
      </c>
      <c r="H2662" s="174"/>
      <c r="I2662" s="157">
        <f>IFERROR($H$8:INDEX($H$8:$H$3000,COUNTIF($H$8:$H$3000,"?*")),"")</f>
        <v>0</v>
      </c>
    </row>
    <row r="2663" spans="1:9" x14ac:dyDescent="0.25">
      <c r="A2663" s="174">
        <f>--ISNUMBER(IFERROR(SEARCH('Project Costing'!#REF!,Services!I2670,1),""))</f>
        <v>0</v>
      </c>
      <c r="B2663" s="174" t="str">
        <f>IF(A2663=1,COUNTIF($A$8:A2663,1),"")</f>
        <v/>
      </c>
      <c r="C2663" s="174"/>
      <c r="D2663" s="157">
        <f>IFERROR($C$8:INDEX($C$8:$C$3000,COUNTIF($C$8:$C$3000,"?*")),"")</f>
        <v>0</v>
      </c>
      <c r="E2663" s="174"/>
      <c r="F2663" s="174">
        <f>--ISNUMBER(IFERROR(SEARCH('Project Costing'!#REF!,Services!I2670,1),""))</f>
        <v>0</v>
      </c>
      <c r="G2663" s="174" t="str">
        <f>IF(F2663=1,COUNTIF($F$8:F2663,1),"")</f>
        <v/>
      </c>
      <c r="H2663" s="174"/>
      <c r="I2663" s="157">
        <f>IFERROR($H$8:INDEX($H$8:$H$3000,COUNTIF($H$8:$H$3000,"?*")),"")</f>
        <v>0</v>
      </c>
    </row>
    <row r="2664" spans="1:9" x14ac:dyDescent="0.25">
      <c r="A2664" s="174">
        <f>--ISNUMBER(IFERROR(SEARCH('Project Costing'!#REF!,Services!I2671,1),""))</f>
        <v>0</v>
      </c>
      <c r="B2664" s="174" t="str">
        <f>IF(A2664=1,COUNTIF($A$8:A2664,1),"")</f>
        <v/>
      </c>
      <c r="C2664" s="174"/>
      <c r="D2664" s="157">
        <f>IFERROR($C$8:INDEX($C$8:$C$3000,COUNTIF($C$8:$C$3000,"?*")),"")</f>
        <v>0</v>
      </c>
      <c r="E2664" s="174"/>
      <c r="F2664" s="174">
        <f>--ISNUMBER(IFERROR(SEARCH('Project Costing'!#REF!,Services!I2671,1),""))</f>
        <v>0</v>
      </c>
      <c r="G2664" s="174" t="str">
        <f>IF(F2664=1,COUNTIF($F$8:F2664,1),"")</f>
        <v/>
      </c>
      <c r="H2664" s="174"/>
      <c r="I2664" s="157">
        <f>IFERROR($H$8:INDEX($H$8:$H$3000,COUNTIF($H$8:$H$3000,"?*")),"")</f>
        <v>0</v>
      </c>
    </row>
    <row r="2665" spans="1:9" x14ac:dyDescent="0.25">
      <c r="A2665" s="174">
        <f>--ISNUMBER(IFERROR(SEARCH('Project Costing'!#REF!,Services!I2672,1),""))</f>
        <v>0</v>
      </c>
      <c r="B2665" s="174" t="str">
        <f>IF(A2665=1,COUNTIF($A$8:A2665,1),"")</f>
        <v/>
      </c>
      <c r="C2665" s="174"/>
      <c r="D2665" s="157">
        <f>IFERROR($C$8:INDEX($C$8:$C$3000,COUNTIF($C$8:$C$3000,"?*")),"")</f>
        <v>0</v>
      </c>
      <c r="E2665" s="174"/>
      <c r="F2665" s="174">
        <f>--ISNUMBER(IFERROR(SEARCH('Project Costing'!#REF!,Services!I2672,1),""))</f>
        <v>0</v>
      </c>
      <c r="G2665" s="174" t="str">
        <f>IF(F2665=1,COUNTIF($F$8:F2665,1),"")</f>
        <v/>
      </c>
      <c r="H2665" s="174"/>
      <c r="I2665" s="157">
        <f>IFERROR($H$8:INDEX($H$8:$H$3000,COUNTIF($H$8:$H$3000,"?*")),"")</f>
        <v>0</v>
      </c>
    </row>
    <row r="2666" spans="1:9" x14ac:dyDescent="0.25">
      <c r="A2666" s="174">
        <f>--ISNUMBER(IFERROR(SEARCH('Project Costing'!#REF!,Services!I2673,1),""))</f>
        <v>0</v>
      </c>
      <c r="B2666" s="174" t="str">
        <f>IF(A2666=1,COUNTIF($A$8:A2666,1),"")</f>
        <v/>
      </c>
      <c r="C2666" s="174"/>
      <c r="D2666" s="157">
        <f>IFERROR($C$8:INDEX($C$8:$C$3000,COUNTIF($C$8:$C$3000,"?*")),"")</f>
        <v>0</v>
      </c>
      <c r="E2666" s="174"/>
      <c r="F2666" s="174">
        <f>--ISNUMBER(IFERROR(SEARCH('Project Costing'!#REF!,Services!I2673,1),""))</f>
        <v>0</v>
      </c>
      <c r="G2666" s="174" t="str">
        <f>IF(F2666=1,COUNTIF($F$8:F2666,1),"")</f>
        <v/>
      </c>
      <c r="H2666" s="174"/>
      <c r="I2666" s="157">
        <f>IFERROR($H$8:INDEX($H$8:$H$3000,COUNTIF($H$8:$H$3000,"?*")),"")</f>
        <v>0</v>
      </c>
    </row>
    <row r="2667" spans="1:9" x14ac:dyDescent="0.25">
      <c r="A2667" s="174">
        <f>--ISNUMBER(IFERROR(SEARCH('Project Costing'!#REF!,Services!I2674,1),""))</f>
        <v>0</v>
      </c>
      <c r="B2667" s="174" t="str">
        <f>IF(A2667=1,COUNTIF($A$8:A2667,1),"")</f>
        <v/>
      </c>
      <c r="C2667" s="174"/>
      <c r="D2667" s="157">
        <f>IFERROR($C$8:INDEX($C$8:$C$3000,COUNTIF($C$8:$C$3000,"?*")),"")</f>
        <v>0</v>
      </c>
      <c r="E2667" s="174"/>
      <c r="F2667" s="174">
        <f>--ISNUMBER(IFERROR(SEARCH('Project Costing'!#REF!,Services!I2674,1),""))</f>
        <v>0</v>
      </c>
      <c r="G2667" s="174" t="str">
        <f>IF(F2667=1,COUNTIF($F$8:F2667,1),"")</f>
        <v/>
      </c>
      <c r="H2667" s="174"/>
      <c r="I2667" s="157">
        <f>IFERROR($H$8:INDEX($H$8:$H$3000,COUNTIF($H$8:$H$3000,"?*")),"")</f>
        <v>0</v>
      </c>
    </row>
    <row r="2668" spans="1:9" x14ac:dyDescent="0.25">
      <c r="A2668" s="174">
        <f>--ISNUMBER(IFERROR(SEARCH('Project Costing'!#REF!,Services!I2675,1),""))</f>
        <v>0</v>
      </c>
      <c r="B2668" s="174" t="str">
        <f>IF(A2668=1,COUNTIF($A$8:A2668,1),"")</f>
        <v/>
      </c>
      <c r="C2668" s="174"/>
      <c r="D2668" s="157">
        <f>IFERROR($C$8:INDEX($C$8:$C$3000,COUNTIF($C$8:$C$3000,"?*")),"")</f>
        <v>0</v>
      </c>
      <c r="E2668" s="174"/>
      <c r="F2668" s="174">
        <f>--ISNUMBER(IFERROR(SEARCH('Project Costing'!#REF!,Services!I2675,1),""))</f>
        <v>0</v>
      </c>
      <c r="G2668" s="174" t="str">
        <f>IF(F2668=1,COUNTIF($F$8:F2668,1),"")</f>
        <v/>
      </c>
      <c r="H2668" s="174"/>
      <c r="I2668" s="157">
        <f>IFERROR($H$8:INDEX($H$8:$H$3000,COUNTIF($H$8:$H$3000,"?*")),"")</f>
        <v>0</v>
      </c>
    </row>
    <row r="2669" spans="1:9" x14ac:dyDescent="0.25">
      <c r="A2669" s="174">
        <f>--ISNUMBER(IFERROR(SEARCH('Project Costing'!#REF!,Services!I2676,1),""))</f>
        <v>0</v>
      </c>
      <c r="B2669" s="174" t="str">
        <f>IF(A2669=1,COUNTIF($A$8:A2669,1),"")</f>
        <v/>
      </c>
      <c r="C2669" s="174"/>
      <c r="D2669" s="157">
        <f>IFERROR($C$8:INDEX($C$8:$C$3000,COUNTIF($C$8:$C$3000,"?*")),"")</f>
        <v>0</v>
      </c>
      <c r="E2669" s="174"/>
      <c r="F2669" s="174">
        <f>--ISNUMBER(IFERROR(SEARCH('Project Costing'!#REF!,Services!I2676,1),""))</f>
        <v>0</v>
      </c>
      <c r="G2669" s="174" t="str">
        <f>IF(F2669=1,COUNTIF($F$8:F2669,1),"")</f>
        <v/>
      </c>
      <c r="H2669" s="174"/>
      <c r="I2669" s="157">
        <f>IFERROR($H$8:INDEX($H$8:$H$3000,COUNTIF($H$8:$H$3000,"?*")),"")</f>
        <v>0</v>
      </c>
    </row>
    <row r="2670" spans="1:9" x14ac:dyDescent="0.25">
      <c r="A2670" s="174">
        <f>--ISNUMBER(IFERROR(SEARCH('Project Costing'!#REF!,Services!I2677,1),""))</f>
        <v>0</v>
      </c>
      <c r="B2670" s="174" t="str">
        <f>IF(A2670=1,COUNTIF($A$8:A2670,1),"")</f>
        <v/>
      </c>
      <c r="C2670" s="174"/>
      <c r="D2670" s="157">
        <f>IFERROR($C$8:INDEX($C$8:$C$3000,COUNTIF($C$8:$C$3000,"?*")),"")</f>
        <v>0</v>
      </c>
      <c r="E2670" s="174"/>
      <c r="F2670" s="174">
        <f>--ISNUMBER(IFERROR(SEARCH('Project Costing'!#REF!,Services!I2677,1),""))</f>
        <v>0</v>
      </c>
      <c r="G2670" s="174" t="str">
        <f>IF(F2670=1,COUNTIF($F$8:F2670,1),"")</f>
        <v/>
      </c>
      <c r="H2670" s="174"/>
      <c r="I2670" s="157">
        <f>IFERROR($H$8:INDEX($H$8:$H$3000,COUNTIF($H$8:$H$3000,"?*")),"")</f>
        <v>0</v>
      </c>
    </row>
    <row r="2671" spans="1:9" x14ac:dyDescent="0.25">
      <c r="A2671" s="174">
        <f>--ISNUMBER(IFERROR(SEARCH('Project Costing'!#REF!,Services!I2678,1),""))</f>
        <v>0</v>
      </c>
      <c r="B2671" s="174" t="str">
        <f>IF(A2671=1,COUNTIF($A$8:A2671,1),"")</f>
        <v/>
      </c>
      <c r="C2671" s="174"/>
      <c r="D2671" s="157">
        <f>IFERROR($C$8:INDEX($C$8:$C$3000,COUNTIF($C$8:$C$3000,"?*")),"")</f>
        <v>0</v>
      </c>
      <c r="E2671" s="174"/>
      <c r="F2671" s="174">
        <f>--ISNUMBER(IFERROR(SEARCH('Project Costing'!#REF!,Services!I2678,1),""))</f>
        <v>0</v>
      </c>
      <c r="G2671" s="174" t="str">
        <f>IF(F2671=1,COUNTIF($F$8:F2671,1),"")</f>
        <v/>
      </c>
      <c r="H2671" s="174"/>
      <c r="I2671" s="157">
        <f>IFERROR($H$8:INDEX($H$8:$H$3000,COUNTIF($H$8:$H$3000,"?*")),"")</f>
        <v>0</v>
      </c>
    </row>
    <row r="2672" spans="1:9" x14ac:dyDescent="0.25">
      <c r="A2672" s="174">
        <f>--ISNUMBER(IFERROR(SEARCH('Project Costing'!#REF!,Services!I2679,1),""))</f>
        <v>0</v>
      </c>
      <c r="B2672" s="174" t="str">
        <f>IF(A2672=1,COUNTIF($A$8:A2672,1),"")</f>
        <v/>
      </c>
      <c r="C2672" s="174"/>
      <c r="D2672" s="157">
        <f>IFERROR($C$8:INDEX($C$8:$C$3000,COUNTIF($C$8:$C$3000,"?*")),"")</f>
        <v>0</v>
      </c>
      <c r="E2672" s="174"/>
      <c r="F2672" s="174">
        <f>--ISNUMBER(IFERROR(SEARCH('Project Costing'!#REF!,Services!I2679,1),""))</f>
        <v>0</v>
      </c>
      <c r="G2672" s="174" t="str">
        <f>IF(F2672=1,COUNTIF($F$8:F2672,1),"")</f>
        <v/>
      </c>
      <c r="H2672" s="174"/>
      <c r="I2672" s="157">
        <f>IFERROR($H$8:INDEX($H$8:$H$3000,COUNTIF($H$8:$H$3000,"?*")),"")</f>
        <v>0</v>
      </c>
    </row>
    <row r="2673" spans="1:9" x14ac:dyDescent="0.25">
      <c r="A2673" s="174">
        <f>--ISNUMBER(IFERROR(SEARCH('Project Costing'!#REF!,Services!I2680,1),""))</f>
        <v>0</v>
      </c>
      <c r="B2673" s="174" t="str">
        <f>IF(A2673=1,COUNTIF($A$8:A2673,1),"")</f>
        <v/>
      </c>
      <c r="C2673" s="174"/>
      <c r="D2673" s="157">
        <f>IFERROR($C$8:INDEX($C$8:$C$3000,COUNTIF($C$8:$C$3000,"?*")),"")</f>
        <v>0</v>
      </c>
      <c r="E2673" s="174"/>
      <c r="F2673" s="174">
        <f>--ISNUMBER(IFERROR(SEARCH('Project Costing'!#REF!,Services!I2680,1),""))</f>
        <v>0</v>
      </c>
      <c r="G2673" s="174" t="str">
        <f>IF(F2673=1,COUNTIF($F$8:F2673,1),"")</f>
        <v/>
      </c>
      <c r="H2673" s="174"/>
      <c r="I2673" s="157">
        <f>IFERROR($H$8:INDEX($H$8:$H$3000,COUNTIF($H$8:$H$3000,"?*")),"")</f>
        <v>0</v>
      </c>
    </row>
    <row r="2674" spans="1:9" x14ac:dyDescent="0.25">
      <c r="A2674" s="174">
        <f>--ISNUMBER(IFERROR(SEARCH('Project Costing'!#REF!,Services!I2681,1),""))</f>
        <v>0</v>
      </c>
      <c r="B2674" s="174" t="str">
        <f>IF(A2674=1,COUNTIF($A$8:A2674,1),"")</f>
        <v/>
      </c>
      <c r="C2674" s="174"/>
      <c r="D2674" s="157">
        <f>IFERROR($C$8:INDEX($C$8:$C$3000,COUNTIF($C$8:$C$3000,"?*")),"")</f>
        <v>0</v>
      </c>
      <c r="E2674" s="174"/>
      <c r="F2674" s="174">
        <f>--ISNUMBER(IFERROR(SEARCH('Project Costing'!#REF!,Services!I2681,1),""))</f>
        <v>0</v>
      </c>
      <c r="G2674" s="174" t="str">
        <f>IF(F2674=1,COUNTIF($F$8:F2674,1),"")</f>
        <v/>
      </c>
      <c r="H2674" s="174"/>
      <c r="I2674" s="157">
        <f>IFERROR($H$8:INDEX($H$8:$H$3000,COUNTIF($H$8:$H$3000,"?*")),"")</f>
        <v>0</v>
      </c>
    </row>
    <row r="2675" spans="1:9" x14ac:dyDescent="0.25">
      <c r="A2675" s="174">
        <f>--ISNUMBER(IFERROR(SEARCH('Project Costing'!#REF!,Services!I2682,1),""))</f>
        <v>0</v>
      </c>
      <c r="B2675" s="174" t="str">
        <f>IF(A2675=1,COUNTIF($A$8:A2675,1),"")</f>
        <v/>
      </c>
      <c r="C2675" s="174"/>
      <c r="D2675" s="157">
        <f>IFERROR($C$8:INDEX($C$8:$C$3000,COUNTIF($C$8:$C$3000,"?*")),"")</f>
        <v>0</v>
      </c>
      <c r="E2675" s="174"/>
      <c r="F2675" s="174">
        <f>--ISNUMBER(IFERROR(SEARCH('Project Costing'!#REF!,Services!I2682,1),""))</f>
        <v>0</v>
      </c>
      <c r="G2675" s="174" t="str">
        <f>IF(F2675=1,COUNTIF($F$8:F2675,1),"")</f>
        <v/>
      </c>
      <c r="H2675" s="174"/>
      <c r="I2675" s="157">
        <f>IFERROR($H$8:INDEX($H$8:$H$3000,COUNTIF($H$8:$H$3000,"?*")),"")</f>
        <v>0</v>
      </c>
    </row>
    <row r="2676" spans="1:9" x14ac:dyDescent="0.25">
      <c r="A2676" s="174">
        <f>--ISNUMBER(IFERROR(SEARCH('Project Costing'!#REF!,Services!I2683,1),""))</f>
        <v>0</v>
      </c>
      <c r="B2676" s="174" t="str">
        <f>IF(A2676=1,COUNTIF($A$8:A2676,1),"")</f>
        <v/>
      </c>
      <c r="C2676" s="174"/>
      <c r="D2676" s="157">
        <f>IFERROR($C$8:INDEX($C$8:$C$3000,COUNTIF($C$8:$C$3000,"?*")),"")</f>
        <v>0</v>
      </c>
      <c r="E2676" s="174"/>
      <c r="F2676" s="174">
        <f>--ISNUMBER(IFERROR(SEARCH('Project Costing'!#REF!,Services!I2683,1),""))</f>
        <v>0</v>
      </c>
      <c r="G2676" s="174" t="str">
        <f>IF(F2676=1,COUNTIF($F$8:F2676,1),"")</f>
        <v/>
      </c>
      <c r="H2676" s="174"/>
      <c r="I2676" s="157">
        <f>IFERROR($H$8:INDEX($H$8:$H$3000,COUNTIF($H$8:$H$3000,"?*")),"")</f>
        <v>0</v>
      </c>
    </row>
    <row r="2677" spans="1:9" x14ac:dyDescent="0.25">
      <c r="A2677" s="174">
        <f>--ISNUMBER(IFERROR(SEARCH('Project Costing'!#REF!,Services!I2684,1),""))</f>
        <v>0</v>
      </c>
      <c r="B2677" s="174" t="str">
        <f>IF(A2677=1,COUNTIF($A$8:A2677,1),"")</f>
        <v/>
      </c>
      <c r="C2677" s="174"/>
      <c r="D2677" s="157">
        <f>IFERROR($C$8:INDEX($C$8:$C$3000,COUNTIF($C$8:$C$3000,"?*")),"")</f>
        <v>0</v>
      </c>
      <c r="E2677" s="174"/>
      <c r="F2677" s="174">
        <f>--ISNUMBER(IFERROR(SEARCH('Project Costing'!#REF!,Services!I2684,1),""))</f>
        <v>0</v>
      </c>
      <c r="G2677" s="174" t="str">
        <f>IF(F2677=1,COUNTIF($F$8:F2677,1),"")</f>
        <v/>
      </c>
      <c r="H2677" s="174"/>
      <c r="I2677" s="157">
        <f>IFERROR($H$8:INDEX($H$8:$H$3000,COUNTIF($H$8:$H$3000,"?*")),"")</f>
        <v>0</v>
      </c>
    </row>
    <row r="2678" spans="1:9" x14ac:dyDescent="0.25">
      <c r="A2678" s="174">
        <f>--ISNUMBER(IFERROR(SEARCH('Project Costing'!#REF!,Services!I2685,1),""))</f>
        <v>0</v>
      </c>
      <c r="B2678" s="174" t="str">
        <f>IF(A2678=1,COUNTIF($A$8:A2678,1),"")</f>
        <v/>
      </c>
      <c r="C2678" s="174"/>
      <c r="D2678" s="157">
        <f>IFERROR($C$8:INDEX($C$8:$C$3000,COUNTIF($C$8:$C$3000,"?*")),"")</f>
        <v>0</v>
      </c>
      <c r="E2678" s="174"/>
      <c r="F2678" s="174">
        <f>--ISNUMBER(IFERROR(SEARCH('Project Costing'!#REF!,Services!I2685,1),""))</f>
        <v>0</v>
      </c>
      <c r="G2678" s="174" t="str">
        <f>IF(F2678=1,COUNTIF($F$8:F2678,1),"")</f>
        <v/>
      </c>
      <c r="H2678" s="174"/>
      <c r="I2678" s="157">
        <f>IFERROR($H$8:INDEX($H$8:$H$3000,COUNTIF($H$8:$H$3000,"?*")),"")</f>
        <v>0</v>
      </c>
    </row>
    <row r="2679" spans="1:9" x14ac:dyDescent="0.25">
      <c r="A2679" s="174">
        <f>--ISNUMBER(IFERROR(SEARCH('Project Costing'!#REF!,Services!I2686,1),""))</f>
        <v>0</v>
      </c>
      <c r="B2679" s="174" t="str">
        <f>IF(A2679=1,COUNTIF($A$8:A2679,1),"")</f>
        <v/>
      </c>
      <c r="C2679" s="174"/>
      <c r="D2679" s="157">
        <f>IFERROR($C$8:INDEX($C$8:$C$3000,COUNTIF($C$8:$C$3000,"?*")),"")</f>
        <v>0</v>
      </c>
      <c r="E2679" s="174"/>
      <c r="F2679" s="174">
        <f>--ISNUMBER(IFERROR(SEARCH('Project Costing'!#REF!,Services!I2686,1),""))</f>
        <v>0</v>
      </c>
      <c r="G2679" s="174" t="str">
        <f>IF(F2679=1,COUNTIF($F$8:F2679,1),"")</f>
        <v/>
      </c>
      <c r="H2679" s="174"/>
      <c r="I2679" s="157">
        <f>IFERROR($H$8:INDEX($H$8:$H$3000,COUNTIF($H$8:$H$3000,"?*")),"")</f>
        <v>0</v>
      </c>
    </row>
    <row r="2680" spans="1:9" x14ac:dyDescent="0.25">
      <c r="A2680" s="174">
        <f>--ISNUMBER(IFERROR(SEARCH('Project Costing'!#REF!,Services!I2687,1),""))</f>
        <v>0</v>
      </c>
      <c r="B2680" s="174" t="str">
        <f>IF(A2680=1,COUNTIF($A$8:A2680,1),"")</f>
        <v/>
      </c>
      <c r="C2680" s="174"/>
      <c r="D2680" s="157">
        <f>IFERROR($C$8:INDEX($C$8:$C$3000,COUNTIF($C$8:$C$3000,"?*")),"")</f>
        <v>0</v>
      </c>
      <c r="E2680" s="174"/>
      <c r="F2680" s="174">
        <f>--ISNUMBER(IFERROR(SEARCH('Project Costing'!#REF!,Services!I2687,1),""))</f>
        <v>0</v>
      </c>
      <c r="G2680" s="174" t="str">
        <f>IF(F2680=1,COUNTIF($F$8:F2680,1),"")</f>
        <v/>
      </c>
      <c r="H2680" s="174"/>
      <c r="I2680" s="157">
        <f>IFERROR($H$8:INDEX($H$8:$H$3000,COUNTIF($H$8:$H$3000,"?*")),"")</f>
        <v>0</v>
      </c>
    </row>
    <row r="2681" spans="1:9" x14ac:dyDescent="0.25">
      <c r="A2681" s="174">
        <f>--ISNUMBER(IFERROR(SEARCH('Project Costing'!#REF!,Services!I2688,1),""))</f>
        <v>0</v>
      </c>
      <c r="B2681" s="174" t="str">
        <f>IF(A2681=1,COUNTIF($A$8:A2681,1),"")</f>
        <v/>
      </c>
      <c r="C2681" s="174"/>
      <c r="D2681" s="157">
        <f>IFERROR($C$8:INDEX($C$8:$C$3000,COUNTIF($C$8:$C$3000,"?*")),"")</f>
        <v>0</v>
      </c>
      <c r="E2681" s="174"/>
      <c r="F2681" s="174">
        <f>--ISNUMBER(IFERROR(SEARCH('Project Costing'!#REF!,Services!I2688,1),""))</f>
        <v>0</v>
      </c>
      <c r="G2681" s="174" t="str">
        <f>IF(F2681=1,COUNTIF($F$8:F2681,1),"")</f>
        <v/>
      </c>
      <c r="H2681" s="174"/>
      <c r="I2681" s="157">
        <f>IFERROR($H$8:INDEX($H$8:$H$3000,COUNTIF($H$8:$H$3000,"?*")),"")</f>
        <v>0</v>
      </c>
    </row>
    <row r="2682" spans="1:9" x14ac:dyDescent="0.25">
      <c r="A2682" s="174">
        <f>--ISNUMBER(IFERROR(SEARCH('Project Costing'!#REF!,Services!I2689,1),""))</f>
        <v>0</v>
      </c>
      <c r="B2682" s="174" t="str">
        <f>IF(A2682=1,COUNTIF($A$8:A2682,1),"")</f>
        <v/>
      </c>
      <c r="C2682" s="174"/>
      <c r="D2682" s="157">
        <f>IFERROR($C$8:INDEX($C$8:$C$3000,COUNTIF($C$8:$C$3000,"?*")),"")</f>
        <v>0</v>
      </c>
      <c r="E2682" s="174"/>
      <c r="F2682" s="174">
        <f>--ISNUMBER(IFERROR(SEARCH('Project Costing'!#REF!,Services!I2689,1),""))</f>
        <v>0</v>
      </c>
      <c r="G2682" s="174" t="str">
        <f>IF(F2682=1,COUNTIF($F$8:F2682,1),"")</f>
        <v/>
      </c>
      <c r="H2682" s="174"/>
      <c r="I2682" s="157">
        <f>IFERROR($H$8:INDEX($H$8:$H$3000,COUNTIF($H$8:$H$3000,"?*")),"")</f>
        <v>0</v>
      </c>
    </row>
    <row r="2683" spans="1:9" x14ac:dyDescent="0.25">
      <c r="A2683" s="174">
        <f>--ISNUMBER(IFERROR(SEARCH('Project Costing'!#REF!,Services!I2690,1),""))</f>
        <v>0</v>
      </c>
      <c r="B2683" s="174" t="str">
        <f>IF(A2683=1,COUNTIF($A$8:A2683,1),"")</f>
        <v/>
      </c>
      <c r="C2683" s="174"/>
      <c r="D2683" s="157">
        <f>IFERROR($C$8:INDEX($C$8:$C$3000,COUNTIF($C$8:$C$3000,"?*")),"")</f>
        <v>0</v>
      </c>
      <c r="E2683" s="174"/>
      <c r="F2683" s="174">
        <f>--ISNUMBER(IFERROR(SEARCH('Project Costing'!#REF!,Services!I2690,1),""))</f>
        <v>0</v>
      </c>
      <c r="G2683" s="174" t="str">
        <f>IF(F2683=1,COUNTIF($F$8:F2683,1),"")</f>
        <v/>
      </c>
      <c r="H2683" s="174"/>
      <c r="I2683" s="157">
        <f>IFERROR($H$8:INDEX($H$8:$H$3000,COUNTIF($H$8:$H$3000,"?*")),"")</f>
        <v>0</v>
      </c>
    </row>
    <row r="2684" spans="1:9" x14ac:dyDescent="0.25">
      <c r="A2684" s="174">
        <f>--ISNUMBER(IFERROR(SEARCH('Project Costing'!#REF!,Services!I2691,1),""))</f>
        <v>0</v>
      </c>
      <c r="B2684" s="174" t="str">
        <f>IF(A2684=1,COUNTIF($A$8:A2684,1),"")</f>
        <v/>
      </c>
      <c r="C2684" s="174"/>
      <c r="D2684" s="157">
        <f>IFERROR($C$8:INDEX($C$8:$C$3000,COUNTIF($C$8:$C$3000,"?*")),"")</f>
        <v>0</v>
      </c>
      <c r="E2684" s="174"/>
      <c r="F2684" s="174">
        <f>--ISNUMBER(IFERROR(SEARCH('Project Costing'!#REF!,Services!I2691,1),""))</f>
        <v>0</v>
      </c>
      <c r="G2684" s="174" t="str">
        <f>IF(F2684=1,COUNTIF($F$8:F2684,1),"")</f>
        <v/>
      </c>
      <c r="H2684" s="174"/>
      <c r="I2684" s="157">
        <f>IFERROR($H$8:INDEX($H$8:$H$3000,COUNTIF($H$8:$H$3000,"?*")),"")</f>
        <v>0</v>
      </c>
    </row>
    <row r="2685" spans="1:9" x14ac:dyDescent="0.25">
      <c r="A2685" s="174">
        <f>--ISNUMBER(IFERROR(SEARCH('Project Costing'!#REF!,Services!I2692,1),""))</f>
        <v>0</v>
      </c>
      <c r="B2685" s="174" t="str">
        <f>IF(A2685=1,COUNTIF($A$8:A2685,1),"")</f>
        <v/>
      </c>
      <c r="C2685" s="174"/>
      <c r="D2685" s="157">
        <f>IFERROR($C$8:INDEX($C$8:$C$3000,COUNTIF($C$8:$C$3000,"?*")),"")</f>
        <v>0</v>
      </c>
      <c r="E2685" s="174"/>
      <c r="F2685" s="174">
        <f>--ISNUMBER(IFERROR(SEARCH('Project Costing'!#REF!,Services!I2692,1),""))</f>
        <v>0</v>
      </c>
      <c r="G2685" s="174" t="str">
        <f>IF(F2685=1,COUNTIF($F$8:F2685,1),"")</f>
        <v/>
      </c>
      <c r="H2685" s="174"/>
      <c r="I2685" s="157">
        <f>IFERROR($H$8:INDEX($H$8:$H$3000,COUNTIF($H$8:$H$3000,"?*")),"")</f>
        <v>0</v>
      </c>
    </row>
    <row r="2686" spans="1:9" x14ac:dyDescent="0.25">
      <c r="A2686" s="174">
        <f>--ISNUMBER(IFERROR(SEARCH('Project Costing'!#REF!,Services!I2693,1),""))</f>
        <v>0</v>
      </c>
      <c r="B2686" s="174" t="str">
        <f>IF(A2686=1,COUNTIF($A$8:A2686,1),"")</f>
        <v/>
      </c>
      <c r="C2686" s="174"/>
      <c r="D2686" s="157">
        <f>IFERROR($C$8:INDEX($C$8:$C$3000,COUNTIF($C$8:$C$3000,"?*")),"")</f>
        <v>0</v>
      </c>
      <c r="E2686" s="174"/>
      <c r="F2686" s="174">
        <f>--ISNUMBER(IFERROR(SEARCH('Project Costing'!#REF!,Services!I2693,1),""))</f>
        <v>0</v>
      </c>
      <c r="G2686" s="174" t="str">
        <f>IF(F2686=1,COUNTIF($F$8:F2686,1),"")</f>
        <v/>
      </c>
      <c r="H2686" s="174"/>
      <c r="I2686" s="157">
        <f>IFERROR($H$8:INDEX($H$8:$H$3000,COUNTIF($H$8:$H$3000,"?*")),"")</f>
        <v>0</v>
      </c>
    </row>
    <row r="2687" spans="1:9" x14ac:dyDescent="0.25">
      <c r="A2687" s="174">
        <f>--ISNUMBER(IFERROR(SEARCH('Project Costing'!#REF!,Services!I2694,1),""))</f>
        <v>0</v>
      </c>
      <c r="B2687" s="174" t="str">
        <f>IF(A2687=1,COUNTIF($A$8:A2687,1),"")</f>
        <v/>
      </c>
      <c r="C2687" s="174"/>
      <c r="D2687" s="157">
        <f>IFERROR($C$8:INDEX($C$8:$C$3000,COUNTIF($C$8:$C$3000,"?*")),"")</f>
        <v>0</v>
      </c>
      <c r="E2687" s="174"/>
      <c r="F2687" s="174">
        <f>--ISNUMBER(IFERROR(SEARCH('Project Costing'!#REF!,Services!I2694,1),""))</f>
        <v>0</v>
      </c>
      <c r="G2687" s="174" t="str">
        <f>IF(F2687=1,COUNTIF($F$8:F2687,1),"")</f>
        <v/>
      </c>
      <c r="H2687" s="174"/>
      <c r="I2687" s="157">
        <f>IFERROR($H$8:INDEX($H$8:$H$3000,COUNTIF($H$8:$H$3000,"?*")),"")</f>
        <v>0</v>
      </c>
    </row>
    <row r="2688" spans="1:9" x14ac:dyDescent="0.25">
      <c r="A2688" s="174">
        <f>--ISNUMBER(IFERROR(SEARCH('Project Costing'!#REF!,Services!I2695,1),""))</f>
        <v>0</v>
      </c>
      <c r="B2688" s="174" t="str">
        <f>IF(A2688=1,COUNTIF($A$8:A2688,1),"")</f>
        <v/>
      </c>
      <c r="C2688" s="174"/>
      <c r="D2688" s="157">
        <f>IFERROR($C$8:INDEX($C$8:$C$3000,COUNTIF($C$8:$C$3000,"?*")),"")</f>
        <v>0</v>
      </c>
      <c r="E2688" s="174"/>
      <c r="F2688" s="174">
        <f>--ISNUMBER(IFERROR(SEARCH('Project Costing'!#REF!,Services!I2695,1),""))</f>
        <v>0</v>
      </c>
      <c r="G2688" s="174" t="str">
        <f>IF(F2688=1,COUNTIF($F$8:F2688,1),"")</f>
        <v/>
      </c>
      <c r="H2688" s="174"/>
      <c r="I2688" s="157">
        <f>IFERROR($H$8:INDEX($H$8:$H$3000,COUNTIF($H$8:$H$3000,"?*")),"")</f>
        <v>0</v>
      </c>
    </row>
    <row r="2689" spans="1:9" x14ac:dyDescent="0.25">
      <c r="A2689" s="174">
        <f>--ISNUMBER(IFERROR(SEARCH('Project Costing'!#REF!,Services!I2696,1),""))</f>
        <v>0</v>
      </c>
      <c r="B2689" s="174" t="str">
        <f>IF(A2689=1,COUNTIF($A$8:A2689,1),"")</f>
        <v/>
      </c>
      <c r="C2689" s="174"/>
      <c r="D2689" s="157">
        <f>IFERROR($C$8:INDEX($C$8:$C$3000,COUNTIF($C$8:$C$3000,"?*")),"")</f>
        <v>0</v>
      </c>
      <c r="E2689" s="174"/>
      <c r="F2689" s="174">
        <f>--ISNUMBER(IFERROR(SEARCH('Project Costing'!#REF!,Services!I2696,1),""))</f>
        <v>0</v>
      </c>
      <c r="G2689" s="174" t="str">
        <f>IF(F2689=1,COUNTIF($F$8:F2689,1),"")</f>
        <v/>
      </c>
      <c r="H2689" s="174"/>
      <c r="I2689" s="157">
        <f>IFERROR($H$8:INDEX($H$8:$H$3000,COUNTIF($H$8:$H$3000,"?*")),"")</f>
        <v>0</v>
      </c>
    </row>
    <row r="2690" spans="1:9" x14ac:dyDescent="0.25">
      <c r="A2690" s="174">
        <f>--ISNUMBER(IFERROR(SEARCH('Project Costing'!#REF!,Services!I2697,1),""))</f>
        <v>0</v>
      </c>
      <c r="B2690" s="174" t="str">
        <f>IF(A2690=1,COUNTIF($A$8:A2690,1),"")</f>
        <v/>
      </c>
      <c r="C2690" s="174"/>
      <c r="D2690" s="157">
        <f>IFERROR($C$8:INDEX($C$8:$C$3000,COUNTIF($C$8:$C$3000,"?*")),"")</f>
        <v>0</v>
      </c>
      <c r="E2690" s="174"/>
      <c r="F2690" s="174">
        <f>--ISNUMBER(IFERROR(SEARCH('Project Costing'!#REF!,Services!I2697,1),""))</f>
        <v>0</v>
      </c>
      <c r="G2690" s="174" t="str">
        <f>IF(F2690=1,COUNTIF($F$8:F2690,1),"")</f>
        <v/>
      </c>
      <c r="H2690" s="174"/>
      <c r="I2690" s="157">
        <f>IFERROR($H$8:INDEX($H$8:$H$3000,COUNTIF($H$8:$H$3000,"?*")),"")</f>
        <v>0</v>
      </c>
    </row>
    <row r="2691" spans="1:9" x14ac:dyDescent="0.25">
      <c r="A2691" s="174">
        <f>--ISNUMBER(IFERROR(SEARCH('Project Costing'!#REF!,Services!I2698,1),""))</f>
        <v>0</v>
      </c>
      <c r="B2691" s="174" t="str">
        <f>IF(A2691=1,COUNTIF($A$8:A2691,1),"")</f>
        <v/>
      </c>
      <c r="C2691" s="174"/>
      <c r="D2691" s="157">
        <f>IFERROR($C$8:INDEX($C$8:$C$3000,COUNTIF($C$8:$C$3000,"?*")),"")</f>
        <v>0</v>
      </c>
      <c r="E2691" s="174"/>
      <c r="F2691" s="174">
        <f>--ISNUMBER(IFERROR(SEARCH('Project Costing'!#REF!,Services!I2698,1),""))</f>
        <v>0</v>
      </c>
      <c r="G2691" s="174" t="str">
        <f>IF(F2691=1,COUNTIF($F$8:F2691,1),"")</f>
        <v/>
      </c>
      <c r="H2691" s="174"/>
      <c r="I2691" s="157">
        <f>IFERROR($H$8:INDEX($H$8:$H$3000,COUNTIF($H$8:$H$3000,"?*")),"")</f>
        <v>0</v>
      </c>
    </row>
    <row r="2692" spans="1:9" x14ac:dyDescent="0.25">
      <c r="A2692" s="174">
        <f>--ISNUMBER(IFERROR(SEARCH('Project Costing'!#REF!,Services!I2699,1),""))</f>
        <v>0</v>
      </c>
      <c r="B2692" s="174" t="str">
        <f>IF(A2692=1,COUNTIF($A$8:A2692,1),"")</f>
        <v/>
      </c>
      <c r="C2692" s="174"/>
      <c r="D2692" s="157">
        <f>IFERROR($C$8:INDEX($C$8:$C$3000,COUNTIF($C$8:$C$3000,"?*")),"")</f>
        <v>0</v>
      </c>
      <c r="E2692" s="174"/>
      <c r="F2692" s="174">
        <f>--ISNUMBER(IFERROR(SEARCH('Project Costing'!#REF!,Services!I2699,1),""))</f>
        <v>0</v>
      </c>
      <c r="G2692" s="174" t="str">
        <f>IF(F2692=1,COUNTIF($F$8:F2692,1),"")</f>
        <v/>
      </c>
      <c r="H2692" s="174"/>
      <c r="I2692" s="157">
        <f>IFERROR($H$8:INDEX($H$8:$H$3000,COUNTIF($H$8:$H$3000,"?*")),"")</f>
        <v>0</v>
      </c>
    </row>
    <row r="2693" spans="1:9" x14ac:dyDescent="0.25">
      <c r="A2693" s="174">
        <f>--ISNUMBER(IFERROR(SEARCH('Project Costing'!#REF!,Services!I2700,1),""))</f>
        <v>0</v>
      </c>
      <c r="B2693" s="174" t="str">
        <f>IF(A2693=1,COUNTIF($A$8:A2693,1),"")</f>
        <v/>
      </c>
      <c r="C2693" s="174"/>
      <c r="D2693" s="157">
        <f>IFERROR($C$8:INDEX($C$8:$C$3000,COUNTIF($C$8:$C$3000,"?*")),"")</f>
        <v>0</v>
      </c>
      <c r="E2693" s="174"/>
      <c r="F2693" s="174">
        <f>--ISNUMBER(IFERROR(SEARCH('Project Costing'!#REF!,Services!I2700,1),""))</f>
        <v>0</v>
      </c>
      <c r="G2693" s="174" t="str">
        <f>IF(F2693=1,COUNTIF($F$8:F2693,1),"")</f>
        <v/>
      </c>
      <c r="H2693" s="174"/>
      <c r="I2693" s="157">
        <f>IFERROR($H$8:INDEX($H$8:$H$3000,COUNTIF($H$8:$H$3000,"?*")),"")</f>
        <v>0</v>
      </c>
    </row>
    <row r="2694" spans="1:9" x14ac:dyDescent="0.25">
      <c r="A2694" s="174">
        <f>--ISNUMBER(IFERROR(SEARCH('Project Costing'!#REF!,Services!I2701,1),""))</f>
        <v>0</v>
      </c>
      <c r="B2694" s="174" t="str">
        <f>IF(A2694=1,COUNTIF($A$8:A2694,1),"")</f>
        <v/>
      </c>
      <c r="C2694" s="174"/>
      <c r="D2694" s="157">
        <f>IFERROR($C$8:INDEX($C$8:$C$3000,COUNTIF($C$8:$C$3000,"?*")),"")</f>
        <v>0</v>
      </c>
      <c r="E2694" s="174"/>
      <c r="F2694" s="174">
        <f>--ISNUMBER(IFERROR(SEARCH('Project Costing'!#REF!,Services!I2701,1),""))</f>
        <v>0</v>
      </c>
      <c r="G2694" s="174" t="str">
        <f>IF(F2694=1,COUNTIF($F$8:F2694,1),"")</f>
        <v/>
      </c>
      <c r="H2694" s="174"/>
      <c r="I2694" s="157">
        <f>IFERROR($H$8:INDEX($H$8:$H$3000,COUNTIF($H$8:$H$3000,"?*")),"")</f>
        <v>0</v>
      </c>
    </row>
    <row r="2695" spans="1:9" x14ac:dyDescent="0.25">
      <c r="A2695" s="174">
        <f>--ISNUMBER(IFERROR(SEARCH('Project Costing'!#REF!,Services!I2702,1),""))</f>
        <v>0</v>
      </c>
      <c r="B2695" s="174" t="str">
        <f>IF(A2695=1,COUNTIF($A$8:A2695,1),"")</f>
        <v/>
      </c>
      <c r="C2695" s="174"/>
      <c r="D2695" s="157">
        <f>IFERROR($C$8:INDEX($C$8:$C$3000,COUNTIF($C$8:$C$3000,"?*")),"")</f>
        <v>0</v>
      </c>
      <c r="E2695" s="174"/>
      <c r="F2695" s="174">
        <f>--ISNUMBER(IFERROR(SEARCH('Project Costing'!#REF!,Services!I2702,1),""))</f>
        <v>0</v>
      </c>
      <c r="G2695" s="174" t="str">
        <f>IF(F2695=1,COUNTIF($F$8:F2695,1),"")</f>
        <v/>
      </c>
      <c r="H2695" s="174"/>
      <c r="I2695" s="157">
        <f>IFERROR($H$8:INDEX($H$8:$H$3000,COUNTIF($H$8:$H$3000,"?*")),"")</f>
        <v>0</v>
      </c>
    </row>
    <row r="2696" spans="1:9" x14ac:dyDescent="0.25">
      <c r="A2696" s="174">
        <f>--ISNUMBER(IFERROR(SEARCH('Project Costing'!#REF!,Services!I2703,1),""))</f>
        <v>0</v>
      </c>
      <c r="B2696" s="174" t="str">
        <f>IF(A2696=1,COUNTIF($A$8:A2696,1),"")</f>
        <v/>
      </c>
      <c r="C2696" s="174"/>
      <c r="D2696" s="157">
        <f>IFERROR($C$8:INDEX($C$8:$C$3000,COUNTIF($C$8:$C$3000,"?*")),"")</f>
        <v>0</v>
      </c>
      <c r="E2696" s="174"/>
      <c r="F2696" s="174">
        <f>--ISNUMBER(IFERROR(SEARCH('Project Costing'!#REF!,Services!I2703,1),""))</f>
        <v>0</v>
      </c>
      <c r="G2696" s="174" t="str">
        <f>IF(F2696=1,COUNTIF($F$8:F2696,1),"")</f>
        <v/>
      </c>
      <c r="H2696" s="174"/>
      <c r="I2696" s="157">
        <f>IFERROR($H$8:INDEX($H$8:$H$3000,COUNTIF($H$8:$H$3000,"?*")),"")</f>
        <v>0</v>
      </c>
    </row>
    <row r="2697" spans="1:9" x14ac:dyDescent="0.25">
      <c r="A2697" s="174">
        <f>--ISNUMBER(IFERROR(SEARCH('Project Costing'!#REF!,Services!I2704,1),""))</f>
        <v>0</v>
      </c>
      <c r="B2697" s="174" t="str">
        <f>IF(A2697=1,COUNTIF($A$8:A2697,1),"")</f>
        <v/>
      </c>
      <c r="C2697" s="174"/>
      <c r="D2697" s="157">
        <f>IFERROR($C$8:INDEX($C$8:$C$3000,COUNTIF($C$8:$C$3000,"?*")),"")</f>
        <v>0</v>
      </c>
      <c r="E2697" s="174"/>
      <c r="F2697" s="174">
        <f>--ISNUMBER(IFERROR(SEARCH('Project Costing'!#REF!,Services!I2704,1),""))</f>
        <v>0</v>
      </c>
      <c r="G2697" s="174" t="str">
        <f>IF(F2697=1,COUNTIF($F$8:F2697,1),"")</f>
        <v/>
      </c>
      <c r="H2697" s="174"/>
      <c r="I2697" s="157">
        <f>IFERROR($H$8:INDEX($H$8:$H$3000,COUNTIF($H$8:$H$3000,"?*")),"")</f>
        <v>0</v>
      </c>
    </row>
    <row r="2698" spans="1:9" x14ac:dyDescent="0.25">
      <c r="A2698" s="174">
        <f>--ISNUMBER(IFERROR(SEARCH('Project Costing'!#REF!,Services!I2705,1),""))</f>
        <v>0</v>
      </c>
      <c r="B2698" s="174" t="str">
        <f>IF(A2698=1,COUNTIF($A$8:A2698,1),"")</f>
        <v/>
      </c>
      <c r="C2698" s="174"/>
      <c r="D2698" s="157">
        <f>IFERROR($C$8:INDEX($C$8:$C$3000,COUNTIF($C$8:$C$3000,"?*")),"")</f>
        <v>0</v>
      </c>
      <c r="E2698" s="174"/>
      <c r="F2698" s="174">
        <f>--ISNUMBER(IFERROR(SEARCH('Project Costing'!#REF!,Services!I2705,1),""))</f>
        <v>0</v>
      </c>
      <c r="G2698" s="174" t="str">
        <f>IF(F2698=1,COUNTIF($F$8:F2698,1),"")</f>
        <v/>
      </c>
      <c r="H2698" s="174"/>
      <c r="I2698" s="157">
        <f>IFERROR($H$8:INDEX($H$8:$H$3000,COUNTIF($H$8:$H$3000,"?*")),"")</f>
        <v>0</v>
      </c>
    </row>
    <row r="2699" spans="1:9" x14ac:dyDescent="0.25">
      <c r="A2699" s="174">
        <f>--ISNUMBER(IFERROR(SEARCH('Project Costing'!#REF!,Services!I2706,1),""))</f>
        <v>0</v>
      </c>
      <c r="B2699" s="174" t="str">
        <f>IF(A2699=1,COUNTIF($A$8:A2699,1),"")</f>
        <v/>
      </c>
      <c r="C2699" s="174"/>
      <c r="D2699" s="157">
        <f>IFERROR($C$8:INDEX($C$8:$C$3000,COUNTIF($C$8:$C$3000,"?*")),"")</f>
        <v>0</v>
      </c>
      <c r="E2699" s="174"/>
      <c r="F2699" s="174">
        <f>--ISNUMBER(IFERROR(SEARCH('Project Costing'!#REF!,Services!I2706,1),""))</f>
        <v>0</v>
      </c>
      <c r="G2699" s="174" t="str">
        <f>IF(F2699=1,COUNTIF($F$8:F2699,1),"")</f>
        <v/>
      </c>
      <c r="H2699" s="174"/>
      <c r="I2699" s="157">
        <f>IFERROR($H$8:INDEX($H$8:$H$3000,COUNTIF($H$8:$H$3000,"?*")),"")</f>
        <v>0</v>
      </c>
    </row>
    <row r="2700" spans="1:9" x14ac:dyDescent="0.25">
      <c r="A2700" s="174">
        <f>--ISNUMBER(IFERROR(SEARCH('Project Costing'!#REF!,Services!I2707,1),""))</f>
        <v>0</v>
      </c>
      <c r="B2700" s="174" t="str">
        <f>IF(A2700=1,COUNTIF($A$8:A2700,1),"")</f>
        <v/>
      </c>
      <c r="C2700" s="174"/>
      <c r="D2700" s="157">
        <f>IFERROR($C$8:INDEX($C$8:$C$3000,COUNTIF($C$8:$C$3000,"?*")),"")</f>
        <v>0</v>
      </c>
      <c r="E2700" s="174"/>
      <c r="F2700" s="174">
        <f>--ISNUMBER(IFERROR(SEARCH('Project Costing'!#REF!,Services!I2707,1),""))</f>
        <v>0</v>
      </c>
      <c r="G2700" s="174" t="str">
        <f>IF(F2700=1,COUNTIF($F$8:F2700,1),"")</f>
        <v/>
      </c>
      <c r="H2700" s="174"/>
      <c r="I2700" s="157">
        <f>IFERROR($H$8:INDEX($H$8:$H$3000,COUNTIF($H$8:$H$3000,"?*")),"")</f>
        <v>0</v>
      </c>
    </row>
    <row r="2701" spans="1:9" x14ac:dyDescent="0.25">
      <c r="A2701" s="174">
        <f>--ISNUMBER(IFERROR(SEARCH('Project Costing'!#REF!,Services!I2708,1),""))</f>
        <v>0</v>
      </c>
      <c r="B2701" s="174" t="str">
        <f>IF(A2701=1,COUNTIF($A$8:A2701,1),"")</f>
        <v/>
      </c>
      <c r="C2701" s="174"/>
      <c r="D2701" s="157">
        <f>IFERROR($C$8:INDEX($C$8:$C$3000,COUNTIF($C$8:$C$3000,"?*")),"")</f>
        <v>0</v>
      </c>
      <c r="E2701" s="174"/>
      <c r="F2701" s="174">
        <f>--ISNUMBER(IFERROR(SEARCH('Project Costing'!#REF!,Services!I2708,1),""))</f>
        <v>0</v>
      </c>
      <c r="G2701" s="174" t="str">
        <f>IF(F2701=1,COUNTIF($F$8:F2701,1),"")</f>
        <v/>
      </c>
      <c r="H2701" s="174"/>
      <c r="I2701" s="157">
        <f>IFERROR($H$8:INDEX($H$8:$H$3000,COUNTIF($H$8:$H$3000,"?*")),"")</f>
        <v>0</v>
      </c>
    </row>
    <row r="2702" spans="1:9" x14ac:dyDescent="0.25">
      <c r="A2702" s="174">
        <f>--ISNUMBER(IFERROR(SEARCH('Project Costing'!#REF!,Services!I2709,1),""))</f>
        <v>0</v>
      </c>
      <c r="B2702" s="174" t="str">
        <f>IF(A2702=1,COUNTIF($A$8:A2702,1),"")</f>
        <v/>
      </c>
      <c r="C2702" s="174"/>
      <c r="D2702" s="157">
        <f>IFERROR($C$8:INDEX($C$8:$C$3000,COUNTIF($C$8:$C$3000,"?*")),"")</f>
        <v>0</v>
      </c>
      <c r="E2702" s="174"/>
      <c r="F2702" s="174">
        <f>--ISNUMBER(IFERROR(SEARCH('Project Costing'!#REF!,Services!I2709,1),""))</f>
        <v>0</v>
      </c>
      <c r="G2702" s="174" t="str">
        <f>IF(F2702=1,COUNTIF($F$8:F2702,1),"")</f>
        <v/>
      </c>
      <c r="H2702" s="174"/>
      <c r="I2702" s="157">
        <f>IFERROR($H$8:INDEX($H$8:$H$3000,COUNTIF($H$8:$H$3000,"?*")),"")</f>
        <v>0</v>
      </c>
    </row>
    <row r="2703" spans="1:9" x14ac:dyDescent="0.25">
      <c r="A2703" s="174">
        <f>--ISNUMBER(IFERROR(SEARCH('Project Costing'!#REF!,Services!I2710,1),""))</f>
        <v>0</v>
      </c>
      <c r="B2703" s="174" t="str">
        <f>IF(A2703=1,COUNTIF($A$8:A2703,1),"")</f>
        <v/>
      </c>
      <c r="C2703" s="174"/>
      <c r="D2703" s="157">
        <f>IFERROR($C$8:INDEX($C$8:$C$3000,COUNTIF($C$8:$C$3000,"?*")),"")</f>
        <v>0</v>
      </c>
      <c r="E2703" s="174"/>
      <c r="F2703" s="174">
        <f>--ISNUMBER(IFERROR(SEARCH('Project Costing'!#REF!,Services!I2710,1),""))</f>
        <v>0</v>
      </c>
      <c r="G2703" s="174" t="str">
        <f>IF(F2703=1,COUNTIF($F$8:F2703,1),"")</f>
        <v/>
      </c>
      <c r="H2703" s="174"/>
      <c r="I2703" s="157">
        <f>IFERROR($H$8:INDEX($H$8:$H$3000,COUNTIF($H$8:$H$3000,"?*")),"")</f>
        <v>0</v>
      </c>
    </row>
    <row r="2704" spans="1:9" x14ac:dyDescent="0.25">
      <c r="A2704" s="174">
        <f>--ISNUMBER(IFERROR(SEARCH('Project Costing'!#REF!,Services!I2711,1),""))</f>
        <v>0</v>
      </c>
      <c r="B2704" s="174" t="str">
        <f>IF(A2704=1,COUNTIF($A$8:A2704,1),"")</f>
        <v/>
      </c>
      <c r="C2704" s="174"/>
      <c r="D2704" s="157">
        <f>IFERROR($C$8:INDEX($C$8:$C$3000,COUNTIF($C$8:$C$3000,"?*")),"")</f>
        <v>0</v>
      </c>
      <c r="E2704" s="174"/>
      <c r="F2704" s="174">
        <f>--ISNUMBER(IFERROR(SEARCH('Project Costing'!#REF!,Services!I2711,1),""))</f>
        <v>0</v>
      </c>
      <c r="G2704" s="174" t="str">
        <f>IF(F2704=1,COUNTIF($F$8:F2704,1),"")</f>
        <v/>
      </c>
      <c r="H2704" s="174"/>
      <c r="I2704" s="157">
        <f>IFERROR($H$8:INDEX($H$8:$H$3000,COUNTIF($H$8:$H$3000,"?*")),"")</f>
        <v>0</v>
      </c>
    </row>
    <row r="2705" spans="1:9" x14ac:dyDescent="0.25">
      <c r="A2705" s="174">
        <f>--ISNUMBER(IFERROR(SEARCH('Project Costing'!#REF!,Services!I2712,1),""))</f>
        <v>0</v>
      </c>
      <c r="B2705" s="174" t="str">
        <f>IF(A2705=1,COUNTIF($A$8:A2705,1),"")</f>
        <v/>
      </c>
      <c r="C2705" s="174"/>
      <c r="D2705" s="157">
        <f>IFERROR($C$8:INDEX($C$8:$C$3000,COUNTIF($C$8:$C$3000,"?*")),"")</f>
        <v>0</v>
      </c>
      <c r="E2705" s="174"/>
      <c r="F2705" s="174">
        <f>--ISNUMBER(IFERROR(SEARCH('Project Costing'!#REF!,Services!I2712,1),""))</f>
        <v>0</v>
      </c>
      <c r="G2705" s="174" t="str">
        <f>IF(F2705=1,COUNTIF($F$8:F2705,1),"")</f>
        <v/>
      </c>
      <c r="H2705" s="174"/>
      <c r="I2705" s="157">
        <f>IFERROR($H$8:INDEX($H$8:$H$3000,COUNTIF($H$8:$H$3000,"?*")),"")</f>
        <v>0</v>
      </c>
    </row>
    <row r="2706" spans="1:9" x14ac:dyDescent="0.25">
      <c r="A2706" s="174">
        <f>--ISNUMBER(IFERROR(SEARCH('Project Costing'!#REF!,Services!I2713,1),""))</f>
        <v>0</v>
      </c>
      <c r="B2706" s="174" t="str">
        <f>IF(A2706=1,COUNTIF($A$8:A2706,1),"")</f>
        <v/>
      </c>
      <c r="C2706" s="174"/>
      <c r="D2706" s="157">
        <f>IFERROR($C$8:INDEX($C$8:$C$3000,COUNTIF($C$8:$C$3000,"?*")),"")</f>
        <v>0</v>
      </c>
      <c r="E2706" s="174"/>
      <c r="F2706" s="174">
        <f>--ISNUMBER(IFERROR(SEARCH('Project Costing'!#REF!,Services!I2713,1),""))</f>
        <v>0</v>
      </c>
      <c r="G2706" s="174" t="str">
        <f>IF(F2706=1,COUNTIF($F$8:F2706,1),"")</f>
        <v/>
      </c>
      <c r="H2706" s="174"/>
      <c r="I2706" s="157">
        <f>IFERROR($H$8:INDEX($H$8:$H$3000,COUNTIF($H$8:$H$3000,"?*")),"")</f>
        <v>0</v>
      </c>
    </row>
    <row r="2707" spans="1:9" x14ac:dyDescent="0.25">
      <c r="A2707" s="174">
        <f>--ISNUMBER(IFERROR(SEARCH('Project Costing'!#REF!,Services!I2714,1),""))</f>
        <v>0</v>
      </c>
      <c r="B2707" s="174" t="str">
        <f>IF(A2707=1,COUNTIF($A$8:A2707,1),"")</f>
        <v/>
      </c>
      <c r="C2707" s="174"/>
      <c r="D2707" s="157">
        <f>IFERROR($C$8:INDEX($C$8:$C$3000,COUNTIF($C$8:$C$3000,"?*")),"")</f>
        <v>0</v>
      </c>
      <c r="E2707" s="174"/>
      <c r="F2707" s="174">
        <f>--ISNUMBER(IFERROR(SEARCH('Project Costing'!#REF!,Services!I2714,1),""))</f>
        <v>0</v>
      </c>
      <c r="G2707" s="174" t="str">
        <f>IF(F2707=1,COUNTIF($F$8:F2707,1),"")</f>
        <v/>
      </c>
      <c r="H2707" s="174"/>
      <c r="I2707" s="157">
        <f>IFERROR($H$8:INDEX($H$8:$H$3000,COUNTIF($H$8:$H$3000,"?*")),"")</f>
        <v>0</v>
      </c>
    </row>
    <row r="2708" spans="1:9" x14ac:dyDescent="0.25">
      <c r="A2708" s="174">
        <f>--ISNUMBER(IFERROR(SEARCH('Project Costing'!#REF!,Services!I2715,1),""))</f>
        <v>0</v>
      </c>
      <c r="B2708" s="174" t="str">
        <f>IF(A2708=1,COUNTIF($A$8:A2708,1),"")</f>
        <v/>
      </c>
      <c r="C2708" s="174"/>
      <c r="D2708" s="157">
        <f>IFERROR($C$8:INDEX($C$8:$C$3000,COUNTIF($C$8:$C$3000,"?*")),"")</f>
        <v>0</v>
      </c>
      <c r="E2708" s="174"/>
      <c r="F2708" s="174">
        <f>--ISNUMBER(IFERROR(SEARCH('Project Costing'!#REF!,Services!I2715,1),""))</f>
        <v>0</v>
      </c>
      <c r="G2708" s="174" t="str">
        <f>IF(F2708=1,COUNTIF($F$8:F2708,1),"")</f>
        <v/>
      </c>
      <c r="H2708" s="174"/>
      <c r="I2708" s="157">
        <f>IFERROR($H$8:INDEX($H$8:$H$3000,COUNTIF($H$8:$H$3000,"?*")),"")</f>
        <v>0</v>
      </c>
    </row>
    <row r="2709" spans="1:9" x14ac:dyDescent="0.25">
      <c r="A2709" s="174">
        <f>--ISNUMBER(IFERROR(SEARCH('Project Costing'!#REF!,Services!I2716,1),""))</f>
        <v>0</v>
      </c>
      <c r="B2709" s="174" t="str">
        <f>IF(A2709=1,COUNTIF($A$8:A2709,1),"")</f>
        <v/>
      </c>
      <c r="C2709" s="174"/>
      <c r="D2709" s="157">
        <f>IFERROR($C$8:INDEX($C$8:$C$3000,COUNTIF($C$8:$C$3000,"?*")),"")</f>
        <v>0</v>
      </c>
      <c r="E2709" s="174"/>
      <c r="F2709" s="174">
        <f>--ISNUMBER(IFERROR(SEARCH('Project Costing'!#REF!,Services!I2716,1),""))</f>
        <v>0</v>
      </c>
      <c r="G2709" s="174" t="str">
        <f>IF(F2709=1,COUNTIF($F$8:F2709,1),"")</f>
        <v/>
      </c>
      <c r="H2709" s="174"/>
      <c r="I2709" s="157">
        <f>IFERROR($H$8:INDEX($H$8:$H$3000,COUNTIF($H$8:$H$3000,"?*")),"")</f>
        <v>0</v>
      </c>
    </row>
    <row r="2710" spans="1:9" x14ac:dyDescent="0.25">
      <c r="A2710" s="174">
        <f>--ISNUMBER(IFERROR(SEARCH('Project Costing'!#REF!,Services!I2717,1),""))</f>
        <v>0</v>
      </c>
      <c r="B2710" s="174" t="str">
        <f>IF(A2710=1,COUNTIF($A$8:A2710,1),"")</f>
        <v/>
      </c>
      <c r="C2710" s="174"/>
      <c r="D2710" s="157">
        <f>IFERROR($C$8:INDEX($C$8:$C$3000,COUNTIF($C$8:$C$3000,"?*")),"")</f>
        <v>0</v>
      </c>
      <c r="E2710" s="174"/>
      <c r="F2710" s="174">
        <f>--ISNUMBER(IFERROR(SEARCH('Project Costing'!#REF!,Services!I2717,1),""))</f>
        <v>0</v>
      </c>
      <c r="G2710" s="174" t="str">
        <f>IF(F2710=1,COUNTIF($F$8:F2710,1),"")</f>
        <v/>
      </c>
      <c r="H2710" s="174"/>
      <c r="I2710" s="157">
        <f>IFERROR($H$8:INDEX($H$8:$H$3000,COUNTIF($H$8:$H$3000,"?*")),"")</f>
        <v>0</v>
      </c>
    </row>
    <row r="2711" spans="1:9" x14ac:dyDescent="0.25">
      <c r="A2711" s="174">
        <f>--ISNUMBER(IFERROR(SEARCH('Project Costing'!#REF!,Services!I2718,1),""))</f>
        <v>0</v>
      </c>
      <c r="B2711" s="174" t="str">
        <f>IF(A2711=1,COUNTIF($A$8:A2711,1),"")</f>
        <v/>
      </c>
      <c r="C2711" s="174"/>
      <c r="D2711" s="157">
        <f>IFERROR($C$8:INDEX($C$8:$C$3000,COUNTIF($C$8:$C$3000,"?*")),"")</f>
        <v>0</v>
      </c>
      <c r="E2711" s="174"/>
      <c r="F2711" s="174">
        <f>--ISNUMBER(IFERROR(SEARCH('Project Costing'!#REF!,Services!I2718,1),""))</f>
        <v>0</v>
      </c>
      <c r="G2711" s="174" t="str">
        <f>IF(F2711=1,COUNTIF($F$8:F2711,1),"")</f>
        <v/>
      </c>
      <c r="H2711" s="174"/>
      <c r="I2711" s="157">
        <f>IFERROR($H$8:INDEX($H$8:$H$3000,COUNTIF($H$8:$H$3000,"?*")),"")</f>
        <v>0</v>
      </c>
    </row>
    <row r="2712" spans="1:9" x14ac:dyDescent="0.25">
      <c r="A2712" s="174">
        <f>--ISNUMBER(IFERROR(SEARCH('Project Costing'!#REF!,Services!I2719,1),""))</f>
        <v>0</v>
      </c>
      <c r="B2712" s="174" t="str">
        <f>IF(A2712=1,COUNTIF($A$8:A2712,1),"")</f>
        <v/>
      </c>
      <c r="C2712" s="174"/>
      <c r="D2712" s="157">
        <f>IFERROR($C$8:INDEX($C$8:$C$3000,COUNTIF($C$8:$C$3000,"?*")),"")</f>
        <v>0</v>
      </c>
      <c r="E2712" s="174"/>
      <c r="F2712" s="174">
        <f>--ISNUMBER(IFERROR(SEARCH('Project Costing'!#REF!,Services!I2719,1),""))</f>
        <v>0</v>
      </c>
      <c r="G2712" s="174" t="str">
        <f>IF(F2712=1,COUNTIF($F$8:F2712,1),"")</f>
        <v/>
      </c>
      <c r="H2712" s="174"/>
      <c r="I2712" s="157">
        <f>IFERROR($H$8:INDEX($H$8:$H$3000,COUNTIF($H$8:$H$3000,"?*")),"")</f>
        <v>0</v>
      </c>
    </row>
    <row r="2713" spans="1:9" x14ac:dyDescent="0.25">
      <c r="A2713" s="174">
        <f>--ISNUMBER(IFERROR(SEARCH('Project Costing'!#REF!,Services!I2720,1),""))</f>
        <v>0</v>
      </c>
      <c r="B2713" s="174" t="str">
        <f>IF(A2713=1,COUNTIF($A$8:A2713,1),"")</f>
        <v/>
      </c>
      <c r="C2713" s="174"/>
      <c r="D2713" s="157">
        <f>IFERROR($C$8:INDEX($C$8:$C$3000,COUNTIF($C$8:$C$3000,"?*")),"")</f>
        <v>0</v>
      </c>
      <c r="E2713" s="174"/>
      <c r="F2713" s="174">
        <f>--ISNUMBER(IFERROR(SEARCH('Project Costing'!#REF!,Services!I2720,1),""))</f>
        <v>0</v>
      </c>
      <c r="G2713" s="174" t="str">
        <f>IF(F2713=1,COUNTIF($F$8:F2713,1),"")</f>
        <v/>
      </c>
      <c r="H2713" s="174"/>
      <c r="I2713" s="157">
        <f>IFERROR($H$8:INDEX($H$8:$H$3000,COUNTIF($H$8:$H$3000,"?*")),"")</f>
        <v>0</v>
      </c>
    </row>
    <row r="2714" spans="1:9" x14ac:dyDescent="0.25">
      <c r="A2714" s="174">
        <f>--ISNUMBER(IFERROR(SEARCH('Project Costing'!#REF!,Services!I2721,1),""))</f>
        <v>0</v>
      </c>
      <c r="B2714" s="174" t="str">
        <f>IF(A2714=1,COUNTIF($A$8:A2714,1),"")</f>
        <v/>
      </c>
      <c r="C2714" s="174"/>
      <c r="D2714" s="157">
        <f>IFERROR($C$8:INDEX($C$8:$C$3000,COUNTIF($C$8:$C$3000,"?*")),"")</f>
        <v>0</v>
      </c>
      <c r="E2714" s="174"/>
      <c r="F2714" s="174">
        <f>--ISNUMBER(IFERROR(SEARCH('Project Costing'!#REF!,Services!I2721,1),""))</f>
        <v>0</v>
      </c>
      <c r="G2714" s="174" t="str">
        <f>IF(F2714=1,COUNTIF($F$8:F2714,1),"")</f>
        <v/>
      </c>
      <c r="H2714" s="174"/>
      <c r="I2714" s="157">
        <f>IFERROR($H$8:INDEX($H$8:$H$3000,COUNTIF($H$8:$H$3000,"?*")),"")</f>
        <v>0</v>
      </c>
    </row>
    <row r="2715" spans="1:9" x14ac:dyDescent="0.25">
      <c r="A2715" s="174">
        <f>--ISNUMBER(IFERROR(SEARCH('Project Costing'!#REF!,Services!I2722,1),""))</f>
        <v>0</v>
      </c>
      <c r="B2715" s="174" t="str">
        <f>IF(A2715=1,COUNTIF($A$8:A2715,1),"")</f>
        <v/>
      </c>
      <c r="C2715" s="174"/>
      <c r="D2715" s="157">
        <f>IFERROR($C$8:INDEX($C$8:$C$3000,COUNTIF($C$8:$C$3000,"?*")),"")</f>
        <v>0</v>
      </c>
      <c r="E2715" s="174"/>
      <c r="F2715" s="174">
        <f>--ISNUMBER(IFERROR(SEARCH('Project Costing'!#REF!,Services!I2722,1),""))</f>
        <v>0</v>
      </c>
      <c r="G2715" s="174" t="str">
        <f>IF(F2715=1,COUNTIF($F$8:F2715,1),"")</f>
        <v/>
      </c>
      <c r="H2715" s="174"/>
      <c r="I2715" s="157">
        <f>IFERROR($H$8:INDEX($H$8:$H$3000,COUNTIF($H$8:$H$3000,"?*")),"")</f>
        <v>0</v>
      </c>
    </row>
    <row r="2716" spans="1:9" x14ac:dyDescent="0.25">
      <c r="A2716" s="174">
        <f>--ISNUMBER(IFERROR(SEARCH('Project Costing'!#REF!,Services!I2723,1),""))</f>
        <v>0</v>
      </c>
      <c r="B2716" s="174" t="str">
        <f>IF(A2716=1,COUNTIF($A$8:A2716,1),"")</f>
        <v/>
      </c>
      <c r="C2716" s="174"/>
      <c r="D2716" s="157">
        <f>IFERROR($C$8:INDEX($C$8:$C$3000,COUNTIF($C$8:$C$3000,"?*")),"")</f>
        <v>0</v>
      </c>
      <c r="E2716" s="174"/>
      <c r="F2716" s="174">
        <f>--ISNUMBER(IFERROR(SEARCH('Project Costing'!#REF!,Services!I2723,1),""))</f>
        <v>0</v>
      </c>
      <c r="G2716" s="174" t="str">
        <f>IF(F2716=1,COUNTIF($F$8:F2716,1),"")</f>
        <v/>
      </c>
      <c r="H2716" s="174"/>
      <c r="I2716" s="157">
        <f>IFERROR($H$8:INDEX($H$8:$H$3000,COUNTIF($H$8:$H$3000,"?*")),"")</f>
        <v>0</v>
      </c>
    </row>
    <row r="2717" spans="1:9" x14ac:dyDescent="0.25">
      <c r="A2717" s="174">
        <f>--ISNUMBER(IFERROR(SEARCH('Project Costing'!#REF!,Services!I2724,1),""))</f>
        <v>0</v>
      </c>
      <c r="B2717" s="174" t="str">
        <f>IF(A2717=1,COUNTIF($A$8:A2717,1),"")</f>
        <v/>
      </c>
      <c r="C2717" s="174"/>
      <c r="D2717" s="157">
        <f>IFERROR($C$8:INDEX($C$8:$C$3000,COUNTIF($C$8:$C$3000,"?*")),"")</f>
        <v>0</v>
      </c>
      <c r="E2717" s="174"/>
      <c r="F2717" s="174">
        <f>--ISNUMBER(IFERROR(SEARCH('Project Costing'!#REF!,Services!I2724,1),""))</f>
        <v>0</v>
      </c>
      <c r="G2717" s="174" t="str">
        <f>IF(F2717=1,COUNTIF($F$8:F2717,1),"")</f>
        <v/>
      </c>
      <c r="H2717" s="174"/>
      <c r="I2717" s="157">
        <f>IFERROR($H$8:INDEX($H$8:$H$3000,COUNTIF($H$8:$H$3000,"?*")),"")</f>
        <v>0</v>
      </c>
    </row>
    <row r="2718" spans="1:9" x14ac:dyDescent="0.25">
      <c r="A2718" s="174">
        <f>--ISNUMBER(IFERROR(SEARCH('Project Costing'!#REF!,Services!I2725,1),""))</f>
        <v>0</v>
      </c>
      <c r="B2718" s="174" t="str">
        <f>IF(A2718=1,COUNTIF($A$8:A2718,1),"")</f>
        <v/>
      </c>
      <c r="C2718" s="174"/>
      <c r="D2718" s="157">
        <f>IFERROR($C$8:INDEX($C$8:$C$3000,COUNTIF($C$8:$C$3000,"?*")),"")</f>
        <v>0</v>
      </c>
      <c r="E2718" s="174"/>
      <c r="F2718" s="174">
        <f>--ISNUMBER(IFERROR(SEARCH('Project Costing'!#REF!,Services!I2725,1),""))</f>
        <v>0</v>
      </c>
      <c r="G2718" s="174" t="str">
        <f>IF(F2718=1,COUNTIF($F$8:F2718,1),"")</f>
        <v/>
      </c>
      <c r="H2718" s="174"/>
      <c r="I2718" s="157">
        <f>IFERROR($H$8:INDEX($H$8:$H$3000,COUNTIF($H$8:$H$3000,"?*")),"")</f>
        <v>0</v>
      </c>
    </row>
    <row r="2719" spans="1:9" x14ac:dyDescent="0.25">
      <c r="A2719" s="174">
        <f>--ISNUMBER(IFERROR(SEARCH('Project Costing'!#REF!,Services!I2726,1),""))</f>
        <v>0</v>
      </c>
      <c r="B2719" s="174" t="str">
        <f>IF(A2719=1,COUNTIF($A$8:A2719,1),"")</f>
        <v/>
      </c>
      <c r="C2719" s="174"/>
      <c r="D2719" s="157">
        <f>IFERROR($C$8:INDEX($C$8:$C$3000,COUNTIF($C$8:$C$3000,"?*")),"")</f>
        <v>0</v>
      </c>
      <c r="E2719" s="174"/>
      <c r="F2719" s="174">
        <f>--ISNUMBER(IFERROR(SEARCH('Project Costing'!#REF!,Services!I2726,1),""))</f>
        <v>0</v>
      </c>
      <c r="G2719" s="174" t="str">
        <f>IF(F2719=1,COUNTIF($F$8:F2719,1),"")</f>
        <v/>
      </c>
      <c r="H2719" s="174"/>
      <c r="I2719" s="157">
        <f>IFERROR($H$8:INDEX($H$8:$H$3000,COUNTIF($H$8:$H$3000,"?*")),"")</f>
        <v>0</v>
      </c>
    </row>
    <row r="2720" spans="1:9" x14ac:dyDescent="0.25">
      <c r="A2720" s="174">
        <f>--ISNUMBER(IFERROR(SEARCH('Project Costing'!#REF!,Services!I2727,1),""))</f>
        <v>0</v>
      </c>
      <c r="B2720" s="174" t="str">
        <f>IF(A2720=1,COUNTIF($A$8:A2720,1),"")</f>
        <v/>
      </c>
      <c r="C2720" s="174"/>
      <c r="D2720" s="157">
        <f>IFERROR($C$8:INDEX($C$8:$C$3000,COUNTIF($C$8:$C$3000,"?*")),"")</f>
        <v>0</v>
      </c>
      <c r="E2720" s="174"/>
      <c r="F2720" s="174">
        <f>--ISNUMBER(IFERROR(SEARCH('Project Costing'!#REF!,Services!I2727,1),""))</f>
        <v>0</v>
      </c>
      <c r="G2720" s="174" t="str">
        <f>IF(F2720=1,COUNTIF($F$8:F2720,1),"")</f>
        <v/>
      </c>
      <c r="H2720" s="174"/>
      <c r="I2720" s="157">
        <f>IFERROR($H$8:INDEX($H$8:$H$3000,COUNTIF($H$8:$H$3000,"?*")),"")</f>
        <v>0</v>
      </c>
    </row>
    <row r="2721" spans="1:9" x14ac:dyDescent="0.25">
      <c r="A2721" s="174">
        <f>--ISNUMBER(IFERROR(SEARCH('Project Costing'!#REF!,Services!I2728,1),""))</f>
        <v>0</v>
      </c>
      <c r="B2721" s="174" t="str">
        <f>IF(A2721=1,COUNTIF($A$8:A2721,1),"")</f>
        <v/>
      </c>
      <c r="C2721" s="174"/>
      <c r="D2721" s="157">
        <f>IFERROR($C$8:INDEX($C$8:$C$3000,COUNTIF($C$8:$C$3000,"?*")),"")</f>
        <v>0</v>
      </c>
      <c r="E2721" s="174"/>
      <c r="F2721" s="174">
        <f>--ISNUMBER(IFERROR(SEARCH('Project Costing'!#REF!,Services!I2728,1),""))</f>
        <v>0</v>
      </c>
      <c r="G2721" s="174" t="str">
        <f>IF(F2721=1,COUNTIF($F$8:F2721,1),"")</f>
        <v/>
      </c>
      <c r="H2721" s="174"/>
      <c r="I2721" s="157">
        <f>IFERROR($H$8:INDEX($H$8:$H$3000,COUNTIF($H$8:$H$3000,"?*")),"")</f>
        <v>0</v>
      </c>
    </row>
    <row r="2722" spans="1:9" x14ac:dyDescent="0.25">
      <c r="A2722" s="174">
        <f>--ISNUMBER(IFERROR(SEARCH('Project Costing'!#REF!,Services!I2729,1),""))</f>
        <v>0</v>
      </c>
      <c r="B2722" s="174" t="str">
        <f>IF(A2722=1,COUNTIF($A$8:A2722,1),"")</f>
        <v/>
      </c>
      <c r="C2722" s="174"/>
      <c r="D2722" s="157">
        <f>IFERROR($C$8:INDEX($C$8:$C$3000,COUNTIF($C$8:$C$3000,"?*")),"")</f>
        <v>0</v>
      </c>
      <c r="E2722" s="174"/>
      <c r="F2722" s="174">
        <f>--ISNUMBER(IFERROR(SEARCH('Project Costing'!#REF!,Services!I2729,1),""))</f>
        <v>0</v>
      </c>
      <c r="G2722" s="174" t="str">
        <f>IF(F2722=1,COUNTIF($F$8:F2722,1),"")</f>
        <v/>
      </c>
      <c r="H2722" s="174"/>
      <c r="I2722" s="157">
        <f>IFERROR($H$8:INDEX($H$8:$H$3000,COUNTIF($H$8:$H$3000,"?*")),"")</f>
        <v>0</v>
      </c>
    </row>
    <row r="2723" spans="1:9" x14ac:dyDescent="0.25">
      <c r="A2723" s="174">
        <f>--ISNUMBER(IFERROR(SEARCH('Project Costing'!#REF!,Services!I2730,1),""))</f>
        <v>0</v>
      </c>
      <c r="B2723" s="174" t="str">
        <f>IF(A2723=1,COUNTIF($A$8:A2723,1),"")</f>
        <v/>
      </c>
      <c r="C2723" s="174"/>
      <c r="D2723" s="157">
        <f>IFERROR($C$8:INDEX($C$8:$C$3000,COUNTIF($C$8:$C$3000,"?*")),"")</f>
        <v>0</v>
      </c>
      <c r="E2723" s="174"/>
      <c r="F2723" s="174">
        <f>--ISNUMBER(IFERROR(SEARCH('Project Costing'!#REF!,Services!I2730,1),""))</f>
        <v>0</v>
      </c>
      <c r="G2723" s="174" t="str">
        <f>IF(F2723=1,COUNTIF($F$8:F2723,1),"")</f>
        <v/>
      </c>
      <c r="H2723" s="174"/>
      <c r="I2723" s="157">
        <f>IFERROR($H$8:INDEX($H$8:$H$3000,COUNTIF($H$8:$H$3000,"?*")),"")</f>
        <v>0</v>
      </c>
    </row>
    <row r="2724" spans="1:9" x14ac:dyDescent="0.25">
      <c r="A2724" s="174">
        <f>--ISNUMBER(IFERROR(SEARCH('Project Costing'!#REF!,Services!I2731,1),""))</f>
        <v>0</v>
      </c>
      <c r="B2724" s="174" t="str">
        <f>IF(A2724=1,COUNTIF($A$8:A2724,1),"")</f>
        <v/>
      </c>
      <c r="C2724" s="174"/>
      <c r="D2724" s="157">
        <f>IFERROR($C$8:INDEX($C$8:$C$3000,COUNTIF($C$8:$C$3000,"?*")),"")</f>
        <v>0</v>
      </c>
      <c r="E2724" s="174"/>
      <c r="F2724" s="174">
        <f>--ISNUMBER(IFERROR(SEARCH('Project Costing'!#REF!,Services!I2731,1),""))</f>
        <v>0</v>
      </c>
      <c r="G2724" s="174" t="str">
        <f>IF(F2724=1,COUNTIF($F$8:F2724,1),"")</f>
        <v/>
      </c>
      <c r="H2724" s="174"/>
      <c r="I2724" s="157">
        <f>IFERROR($H$8:INDEX($H$8:$H$3000,COUNTIF($H$8:$H$3000,"?*")),"")</f>
        <v>0</v>
      </c>
    </row>
    <row r="2725" spans="1:9" x14ac:dyDescent="0.25">
      <c r="A2725" s="174">
        <f>--ISNUMBER(IFERROR(SEARCH('Project Costing'!#REF!,Services!I2732,1),""))</f>
        <v>0</v>
      </c>
      <c r="B2725" s="174" t="str">
        <f>IF(A2725=1,COUNTIF($A$8:A2725,1),"")</f>
        <v/>
      </c>
      <c r="C2725" s="174"/>
      <c r="D2725" s="157">
        <f>IFERROR($C$8:INDEX($C$8:$C$3000,COUNTIF($C$8:$C$3000,"?*")),"")</f>
        <v>0</v>
      </c>
      <c r="E2725" s="174"/>
      <c r="F2725" s="174">
        <f>--ISNUMBER(IFERROR(SEARCH('Project Costing'!#REF!,Services!I2732,1),""))</f>
        <v>0</v>
      </c>
      <c r="G2725" s="174" t="str">
        <f>IF(F2725=1,COUNTIF($F$8:F2725,1),"")</f>
        <v/>
      </c>
      <c r="H2725" s="174"/>
      <c r="I2725" s="157">
        <f>IFERROR($H$8:INDEX($H$8:$H$3000,COUNTIF($H$8:$H$3000,"?*")),"")</f>
        <v>0</v>
      </c>
    </row>
    <row r="2726" spans="1:9" x14ac:dyDescent="0.25">
      <c r="A2726" s="174">
        <f>--ISNUMBER(IFERROR(SEARCH('Project Costing'!#REF!,Services!I2733,1),""))</f>
        <v>0</v>
      </c>
      <c r="B2726" s="174" t="str">
        <f>IF(A2726=1,COUNTIF($A$8:A2726,1),"")</f>
        <v/>
      </c>
      <c r="C2726" s="174"/>
      <c r="D2726" s="157">
        <f>IFERROR($C$8:INDEX($C$8:$C$3000,COUNTIF($C$8:$C$3000,"?*")),"")</f>
        <v>0</v>
      </c>
      <c r="E2726" s="174"/>
      <c r="F2726" s="174">
        <f>--ISNUMBER(IFERROR(SEARCH('Project Costing'!#REF!,Services!I2733,1),""))</f>
        <v>0</v>
      </c>
      <c r="G2726" s="174" t="str">
        <f>IF(F2726=1,COUNTIF($F$8:F2726,1),"")</f>
        <v/>
      </c>
      <c r="H2726" s="174"/>
      <c r="I2726" s="157">
        <f>IFERROR($H$8:INDEX($H$8:$H$3000,COUNTIF($H$8:$H$3000,"?*")),"")</f>
        <v>0</v>
      </c>
    </row>
    <row r="2727" spans="1:9" x14ac:dyDescent="0.25">
      <c r="A2727" s="174">
        <f>--ISNUMBER(IFERROR(SEARCH('Project Costing'!#REF!,Services!I2734,1),""))</f>
        <v>0</v>
      </c>
      <c r="B2727" s="174" t="str">
        <f>IF(A2727=1,COUNTIF($A$8:A2727,1),"")</f>
        <v/>
      </c>
      <c r="C2727" s="174"/>
      <c r="D2727" s="157">
        <f>IFERROR($C$8:INDEX($C$8:$C$3000,COUNTIF($C$8:$C$3000,"?*")),"")</f>
        <v>0</v>
      </c>
      <c r="E2727" s="174"/>
      <c r="F2727" s="174">
        <f>--ISNUMBER(IFERROR(SEARCH('Project Costing'!#REF!,Services!I2734,1),""))</f>
        <v>0</v>
      </c>
      <c r="G2727" s="174" t="str">
        <f>IF(F2727=1,COUNTIF($F$8:F2727,1),"")</f>
        <v/>
      </c>
      <c r="H2727" s="174"/>
      <c r="I2727" s="157">
        <f>IFERROR($H$8:INDEX($H$8:$H$3000,COUNTIF($H$8:$H$3000,"?*")),"")</f>
        <v>0</v>
      </c>
    </row>
    <row r="2728" spans="1:9" x14ac:dyDescent="0.25">
      <c r="A2728" s="174">
        <f>--ISNUMBER(IFERROR(SEARCH('Project Costing'!#REF!,Services!I2735,1),""))</f>
        <v>0</v>
      </c>
      <c r="B2728" s="174" t="str">
        <f>IF(A2728=1,COUNTIF($A$8:A2728,1),"")</f>
        <v/>
      </c>
      <c r="C2728" s="174"/>
      <c r="D2728" s="157">
        <f>IFERROR($C$8:INDEX($C$8:$C$3000,COUNTIF($C$8:$C$3000,"?*")),"")</f>
        <v>0</v>
      </c>
      <c r="E2728" s="174"/>
      <c r="F2728" s="174">
        <f>--ISNUMBER(IFERROR(SEARCH('Project Costing'!#REF!,Services!I2735,1),""))</f>
        <v>0</v>
      </c>
      <c r="G2728" s="174" t="str">
        <f>IF(F2728=1,COUNTIF($F$8:F2728,1),"")</f>
        <v/>
      </c>
      <c r="H2728" s="174"/>
      <c r="I2728" s="157">
        <f>IFERROR($H$8:INDEX($H$8:$H$3000,COUNTIF($H$8:$H$3000,"?*")),"")</f>
        <v>0</v>
      </c>
    </row>
    <row r="2729" spans="1:9" x14ac:dyDescent="0.25">
      <c r="A2729" s="174">
        <f>--ISNUMBER(IFERROR(SEARCH('Project Costing'!#REF!,Services!I2736,1),""))</f>
        <v>0</v>
      </c>
      <c r="B2729" s="174" t="str">
        <f>IF(A2729=1,COUNTIF($A$8:A2729,1),"")</f>
        <v/>
      </c>
      <c r="C2729" s="174"/>
      <c r="D2729" s="157">
        <f>IFERROR($C$8:INDEX($C$8:$C$3000,COUNTIF($C$8:$C$3000,"?*")),"")</f>
        <v>0</v>
      </c>
      <c r="E2729" s="174"/>
      <c r="F2729" s="174">
        <f>--ISNUMBER(IFERROR(SEARCH('Project Costing'!#REF!,Services!I2736,1),""))</f>
        <v>0</v>
      </c>
      <c r="G2729" s="174" t="str">
        <f>IF(F2729=1,COUNTIF($F$8:F2729,1),"")</f>
        <v/>
      </c>
      <c r="H2729" s="174"/>
      <c r="I2729" s="157">
        <f>IFERROR($H$8:INDEX($H$8:$H$3000,COUNTIF($H$8:$H$3000,"?*")),"")</f>
        <v>0</v>
      </c>
    </row>
    <row r="2730" spans="1:9" x14ac:dyDescent="0.25">
      <c r="A2730" s="174">
        <f>--ISNUMBER(IFERROR(SEARCH('Project Costing'!#REF!,Services!I2737,1),""))</f>
        <v>0</v>
      </c>
      <c r="B2730" s="174" t="str">
        <f>IF(A2730=1,COUNTIF($A$8:A2730,1),"")</f>
        <v/>
      </c>
      <c r="C2730" s="174"/>
      <c r="D2730" s="157">
        <f>IFERROR($C$8:INDEX($C$8:$C$3000,COUNTIF($C$8:$C$3000,"?*")),"")</f>
        <v>0</v>
      </c>
      <c r="E2730" s="174"/>
      <c r="F2730" s="174">
        <f>--ISNUMBER(IFERROR(SEARCH('Project Costing'!#REF!,Services!I2737,1),""))</f>
        <v>0</v>
      </c>
      <c r="G2730" s="174" t="str">
        <f>IF(F2730=1,COUNTIF($F$8:F2730,1),"")</f>
        <v/>
      </c>
      <c r="H2730" s="174"/>
      <c r="I2730" s="157">
        <f>IFERROR($H$8:INDEX($H$8:$H$3000,COUNTIF($H$8:$H$3000,"?*")),"")</f>
        <v>0</v>
      </c>
    </row>
    <row r="2731" spans="1:9" x14ac:dyDescent="0.25">
      <c r="A2731" s="174">
        <f>--ISNUMBER(IFERROR(SEARCH('Project Costing'!#REF!,Services!I2738,1),""))</f>
        <v>0</v>
      </c>
      <c r="B2731" s="174" t="str">
        <f>IF(A2731=1,COUNTIF($A$8:A2731,1),"")</f>
        <v/>
      </c>
      <c r="C2731" s="174"/>
      <c r="D2731" s="157">
        <f>IFERROR($C$8:INDEX($C$8:$C$3000,COUNTIF($C$8:$C$3000,"?*")),"")</f>
        <v>0</v>
      </c>
      <c r="E2731" s="174"/>
      <c r="F2731" s="174">
        <f>--ISNUMBER(IFERROR(SEARCH('Project Costing'!#REF!,Services!I2738,1),""))</f>
        <v>0</v>
      </c>
      <c r="G2731" s="174" t="str">
        <f>IF(F2731=1,COUNTIF($F$8:F2731,1),"")</f>
        <v/>
      </c>
      <c r="H2731" s="174"/>
      <c r="I2731" s="157">
        <f>IFERROR($H$8:INDEX($H$8:$H$3000,COUNTIF($H$8:$H$3000,"?*")),"")</f>
        <v>0</v>
      </c>
    </row>
    <row r="2732" spans="1:9" x14ac:dyDescent="0.25">
      <c r="A2732" s="174">
        <f>--ISNUMBER(IFERROR(SEARCH('Project Costing'!#REF!,Services!I2739,1),""))</f>
        <v>0</v>
      </c>
      <c r="B2732" s="174" t="str">
        <f>IF(A2732=1,COUNTIF($A$8:A2732,1),"")</f>
        <v/>
      </c>
      <c r="C2732" s="174"/>
      <c r="D2732" s="157">
        <f>IFERROR($C$8:INDEX($C$8:$C$3000,COUNTIF($C$8:$C$3000,"?*")),"")</f>
        <v>0</v>
      </c>
      <c r="E2732" s="174"/>
      <c r="F2732" s="174">
        <f>--ISNUMBER(IFERROR(SEARCH('Project Costing'!#REF!,Services!I2739,1),""))</f>
        <v>0</v>
      </c>
      <c r="G2732" s="174" t="str">
        <f>IF(F2732=1,COUNTIF($F$8:F2732,1),"")</f>
        <v/>
      </c>
      <c r="H2732" s="174"/>
      <c r="I2732" s="157">
        <f>IFERROR($H$8:INDEX($H$8:$H$3000,COUNTIF($H$8:$H$3000,"?*")),"")</f>
        <v>0</v>
      </c>
    </row>
    <row r="2733" spans="1:9" x14ac:dyDescent="0.25">
      <c r="A2733" s="174">
        <f>--ISNUMBER(IFERROR(SEARCH('Project Costing'!#REF!,Services!I2740,1),""))</f>
        <v>0</v>
      </c>
      <c r="B2733" s="174" t="str">
        <f>IF(A2733=1,COUNTIF($A$8:A2733,1),"")</f>
        <v/>
      </c>
      <c r="C2733" s="174"/>
      <c r="D2733" s="157">
        <f>IFERROR($C$8:INDEX($C$8:$C$3000,COUNTIF($C$8:$C$3000,"?*")),"")</f>
        <v>0</v>
      </c>
      <c r="E2733" s="174"/>
      <c r="F2733" s="174">
        <f>--ISNUMBER(IFERROR(SEARCH('Project Costing'!#REF!,Services!I2740,1),""))</f>
        <v>0</v>
      </c>
      <c r="G2733" s="174" t="str">
        <f>IF(F2733=1,COUNTIF($F$8:F2733,1),"")</f>
        <v/>
      </c>
      <c r="H2733" s="174"/>
      <c r="I2733" s="157">
        <f>IFERROR($H$8:INDEX($H$8:$H$3000,COUNTIF($H$8:$H$3000,"?*")),"")</f>
        <v>0</v>
      </c>
    </row>
    <row r="2734" spans="1:9" x14ac:dyDescent="0.25">
      <c r="A2734" s="174">
        <f>--ISNUMBER(IFERROR(SEARCH('Project Costing'!#REF!,Services!I2741,1),""))</f>
        <v>0</v>
      </c>
      <c r="B2734" s="174" t="str">
        <f>IF(A2734=1,COUNTIF($A$8:A2734,1),"")</f>
        <v/>
      </c>
      <c r="C2734" s="174"/>
      <c r="D2734" s="157">
        <f>IFERROR($C$8:INDEX($C$8:$C$3000,COUNTIF($C$8:$C$3000,"?*")),"")</f>
        <v>0</v>
      </c>
      <c r="E2734" s="174"/>
      <c r="F2734" s="174">
        <f>--ISNUMBER(IFERROR(SEARCH('Project Costing'!#REF!,Services!I2741,1),""))</f>
        <v>0</v>
      </c>
      <c r="G2734" s="174" t="str">
        <f>IF(F2734=1,COUNTIF($F$8:F2734,1),"")</f>
        <v/>
      </c>
      <c r="H2734" s="174"/>
      <c r="I2734" s="157">
        <f>IFERROR($H$8:INDEX($H$8:$H$3000,COUNTIF($H$8:$H$3000,"?*")),"")</f>
        <v>0</v>
      </c>
    </row>
    <row r="2735" spans="1:9" x14ac:dyDescent="0.25">
      <c r="A2735" s="174">
        <f>--ISNUMBER(IFERROR(SEARCH('Project Costing'!#REF!,Services!I2742,1),""))</f>
        <v>0</v>
      </c>
      <c r="B2735" s="174" t="str">
        <f>IF(A2735=1,COUNTIF($A$8:A2735,1),"")</f>
        <v/>
      </c>
      <c r="C2735" s="174"/>
      <c r="D2735" s="157">
        <f>IFERROR($C$8:INDEX($C$8:$C$3000,COUNTIF($C$8:$C$3000,"?*")),"")</f>
        <v>0</v>
      </c>
      <c r="E2735" s="174"/>
      <c r="F2735" s="174">
        <f>--ISNUMBER(IFERROR(SEARCH('Project Costing'!#REF!,Services!I2742,1),""))</f>
        <v>0</v>
      </c>
      <c r="G2735" s="174" t="str">
        <f>IF(F2735=1,COUNTIF($F$8:F2735,1),"")</f>
        <v/>
      </c>
      <c r="H2735" s="174"/>
      <c r="I2735" s="157">
        <f>IFERROR($H$8:INDEX($H$8:$H$3000,COUNTIF($H$8:$H$3000,"?*")),"")</f>
        <v>0</v>
      </c>
    </row>
    <row r="2736" spans="1:9" x14ac:dyDescent="0.25">
      <c r="A2736" s="174">
        <f>--ISNUMBER(IFERROR(SEARCH('Project Costing'!#REF!,Services!I2743,1),""))</f>
        <v>0</v>
      </c>
      <c r="B2736" s="174" t="str">
        <f>IF(A2736=1,COUNTIF($A$8:A2736,1),"")</f>
        <v/>
      </c>
      <c r="C2736" s="174"/>
      <c r="D2736" s="157">
        <f>IFERROR($C$8:INDEX($C$8:$C$3000,COUNTIF($C$8:$C$3000,"?*")),"")</f>
        <v>0</v>
      </c>
      <c r="E2736" s="174"/>
      <c r="F2736" s="174">
        <f>--ISNUMBER(IFERROR(SEARCH('Project Costing'!#REF!,Services!I2743,1),""))</f>
        <v>0</v>
      </c>
      <c r="G2736" s="174" t="str">
        <f>IF(F2736=1,COUNTIF($F$8:F2736,1),"")</f>
        <v/>
      </c>
      <c r="H2736" s="174"/>
      <c r="I2736" s="157">
        <f>IFERROR($H$8:INDEX($H$8:$H$3000,COUNTIF($H$8:$H$3000,"?*")),"")</f>
        <v>0</v>
      </c>
    </row>
    <row r="2737" spans="1:9" x14ac:dyDescent="0.25">
      <c r="A2737" s="174">
        <f>--ISNUMBER(IFERROR(SEARCH('Project Costing'!#REF!,Services!I2744,1),""))</f>
        <v>0</v>
      </c>
      <c r="B2737" s="174" t="str">
        <f>IF(A2737=1,COUNTIF($A$8:A2737,1),"")</f>
        <v/>
      </c>
      <c r="C2737" s="174"/>
      <c r="D2737" s="157">
        <f>IFERROR($C$8:INDEX($C$8:$C$3000,COUNTIF($C$8:$C$3000,"?*")),"")</f>
        <v>0</v>
      </c>
      <c r="E2737" s="174"/>
      <c r="F2737" s="174">
        <f>--ISNUMBER(IFERROR(SEARCH('Project Costing'!#REF!,Services!I2744,1),""))</f>
        <v>0</v>
      </c>
      <c r="G2737" s="174" t="str">
        <f>IF(F2737=1,COUNTIF($F$8:F2737,1),"")</f>
        <v/>
      </c>
      <c r="H2737" s="174"/>
      <c r="I2737" s="157">
        <f>IFERROR($H$8:INDEX($H$8:$H$3000,COUNTIF($H$8:$H$3000,"?*")),"")</f>
        <v>0</v>
      </c>
    </row>
    <row r="2738" spans="1:9" x14ac:dyDescent="0.25">
      <c r="A2738" s="174">
        <f>--ISNUMBER(IFERROR(SEARCH('Project Costing'!#REF!,Services!I2745,1),""))</f>
        <v>0</v>
      </c>
      <c r="B2738" s="174" t="str">
        <f>IF(A2738=1,COUNTIF($A$8:A2738,1),"")</f>
        <v/>
      </c>
      <c r="C2738" s="174"/>
      <c r="D2738" s="157">
        <f>IFERROR($C$8:INDEX($C$8:$C$3000,COUNTIF($C$8:$C$3000,"?*")),"")</f>
        <v>0</v>
      </c>
      <c r="E2738" s="174"/>
      <c r="F2738" s="174">
        <f>--ISNUMBER(IFERROR(SEARCH('Project Costing'!#REF!,Services!I2745,1),""))</f>
        <v>0</v>
      </c>
      <c r="G2738" s="174" t="str">
        <f>IF(F2738=1,COUNTIF($F$8:F2738,1),"")</f>
        <v/>
      </c>
      <c r="H2738" s="174"/>
      <c r="I2738" s="157">
        <f>IFERROR($H$8:INDEX($H$8:$H$3000,COUNTIF($H$8:$H$3000,"?*")),"")</f>
        <v>0</v>
      </c>
    </row>
    <row r="2739" spans="1:9" x14ac:dyDescent="0.25">
      <c r="A2739" s="174">
        <f>--ISNUMBER(IFERROR(SEARCH('Project Costing'!#REF!,Services!I2746,1),""))</f>
        <v>0</v>
      </c>
      <c r="B2739" s="174" t="str">
        <f>IF(A2739=1,COUNTIF($A$8:A2739,1),"")</f>
        <v/>
      </c>
      <c r="C2739" s="174"/>
      <c r="D2739" s="157">
        <f>IFERROR($C$8:INDEX($C$8:$C$3000,COUNTIF($C$8:$C$3000,"?*")),"")</f>
        <v>0</v>
      </c>
      <c r="E2739" s="174"/>
      <c r="F2739" s="174">
        <f>--ISNUMBER(IFERROR(SEARCH('Project Costing'!#REF!,Services!I2746,1),""))</f>
        <v>0</v>
      </c>
      <c r="G2739" s="174" t="str">
        <f>IF(F2739=1,COUNTIF($F$8:F2739,1),"")</f>
        <v/>
      </c>
      <c r="H2739" s="174"/>
      <c r="I2739" s="157">
        <f>IFERROR($H$8:INDEX($H$8:$H$3000,COUNTIF($H$8:$H$3000,"?*")),"")</f>
        <v>0</v>
      </c>
    </row>
    <row r="2740" spans="1:9" x14ac:dyDescent="0.25">
      <c r="A2740" s="174">
        <f>--ISNUMBER(IFERROR(SEARCH('Project Costing'!#REF!,Services!I2747,1),""))</f>
        <v>0</v>
      </c>
      <c r="B2740" s="174" t="str">
        <f>IF(A2740=1,COUNTIF($A$8:A2740,1),"")</f>
        <v/>
      </c>
      <c r="C2740" s="174"/>
      <c r="D2740" s="157">
        <f>IFERROR($C$8:INDEX($C$8:$C$3000,COUNTIF($C$8:$C$3000,"?*")),"")</f>
        <v>0</v>
      </c>
      <c r="E2740" s="174"/>
      <c r="F2740" s="174">
        <f>--ISNUMBER(IFERROR(SEARCH('Project Costing'!#REF!,Services!I2747,1),""))</f>
        <v>0</v>
      </c>
      <c r="G2740" s="174" t="str">
        <f>IF(F2740=1,COUNTIF($F$8:F2740,1),"")</f>
        <v/>
      </c>
      <c r="H2740" s="174"/>
      <c r="I2740" s="157">
        <f>IFERROR($H$8:INDEX($H$8:$H$3000,COUNTIF($H$8:$H$3000,"?*")),"")</f>
        <v>0</v>
      </c>
    </row>
    <row r="2741" spans="1:9" x14ac:dyDescent="0.25">
      <c r="A2741" s="174">
        <f>--ISNUMBER(IFERROR(SEARCH('Project Costing'!#REF!,Services!I2748,1),""))</f>
        <v>0</v>
      </c>
      <c r="B2741" s="174" t="str">
        <f>IF(A2741=1,COUNTIF($A$8:A2741,1),"")</f>
        <v/>
      </c>
      <c r="C2741" s="174"/>
      <c r="D2741" s="157">
        <f>IFERROR($C$8:INDEX($C$8:$C$3000,COUNTIF($C$8:$C$3000,"?*")),"")</f>
        <v>0</v>
      </c>
      <c r="E2741" s="174"/>
      <c r="F2741" s="174">
        <f>--ISNUMBER(IFERROR(SEARCH('Project Costing'!#REF!,Services!I2748,1),""))</f>
        <v>0</v>
      </c>
      <c r="G2741" s="174" t="str">
        <f>IF(F2741=1,COUNTIF($F$8:F2741,1),"")</f>
        <v/>
      </c>
      <c r="H2741" s="174"/>
      <c r="I2741" s="157">
        <f>IFERROR($H$8:INDEX($H$8:$H$3000,COUNTIF($H$8:$H$3000,"?*")),"")</f>
        <v>0</v>
      </c>
    </row>
    <row r="2742" spans="1:9" x14ac:dyDescent="0.25">
      <c r="A2742" s="174">
        <f>--ISNUMBER(IFERROR(SEARCH('Project Costing'!#REF!,Services!I2749,1),""))</f>
        <v>0</v>
      </c>
      <c r="B2742" s="174" t="str">
        <f>IF(A2742=1,COUNTIF($A$8:A2742,1),"")</f>
        <v/>
      </c>
      <c r="C2742" s="174"/>
      <c r="D2742" s="157">
        <f>IFERROR($C$8:INDEX($C$8:$C$3000,COUNTIF($C$8:$C$3000,"?*")),"")</f>
        <v>0</v>
      </c>
      <c r="E2742" s="174"/>
      <c r="F2742" s="174">
        <f>--ISNUMBER(IFERROR(SEARCH('Project Costing'!#REF!,Services!I2749,1),""))</f>
        <v>0</v>
      </c>
      <c r="G2742" s="174" t="str">
        <f>IF(F2742=1,COUNTIF($F$8:F2742,1),"")</f>
        <v/>
      </c>
      <c r="H2742" s="174"/>
      <c r="I2742" s="157">
        <f>IFERROR($H$8:INDEX($H$8:$H$3000,COUNTIF($H$8:$H$3000,"?*")),"")</f>
        <v>0</v>
      </c>
    </row>
    <row r="2743" spans="1:9" x14ac:dyDescent="0.25">
      <c r="A2743" s="174">
        <f>--ISNUMBER(IFERROR(SEARCH('Project Costing'!#REF!,Services!I2750,1),""))</f>
        <v>0</v>
      </c>
      <c r="B2743" s="174" t="str">
        <f>IF(A2743=1,COUNTIF($A$8:A2743,1),"")</f>
        <v/>
      </c>
      <c r="C2743" s="174"/>
      <c r="D2743" s="157">
        <f>IFERROR($C$8:INDEX($C$8:$C$3000,COUNTIF($C$8:$C$3000,"?*")),"")</f>
        <v>0</v>
      </c>
      <c r="E2743" s="174"/>
      <c r="F2743" s="174">
        <f>--ISNUMBER(IFERROR(SEARCH('Project Costing'!#REF!,Services!I2750,1),""))</f>
        <v>0</v>
      </c>
      <c r="G2743" s="174" t="str">
        <f>IF(F2743=1,COUNTIF($F$8:F2743,1),"")</f>
        <v/>
      </c>
      <c r="H2743" s="174"/>
      <c r="I2743" s="157">
        <f>IFERROR($H$8:INDEX($H$8:$H$3000,COUNTIF($H$8:$H$3000,"?*")),"")</f>
        <v>0</v>
      </c>
    </row>
    <row r="2744" spans="1:9" x14ac:dyDescent="0.25">
      <c r="A2744" s="174">
        <f>--ISNUMBER(IFERROR(SEARCH('Project Costing'!#REF!,Services!I2751,1),""))</f>
        <v>0</v>
      </c>
      <c r="B2744" s="174" t="str">
        <f>IF(A2744=1,COUNTIF($A$8:A2744,1),"")</f>
        <v/>
      </c>
      <c r="C2744" s="174"/>
      <c r="D2744" s="157">
        <f>IFERROR($C$8:INDEX($C$8:$C$3000,COUNTIF($C$8:$C$3000,"?*")),"")</f>
        <v>0</v>
      </c>
      <c r="E2744" s="174"/>
      <c r="F2744" s="174">
        <f>--ISNUMBER(IFERROR(SEARCH('Project Costing'!#REF!,Services!I2751,1),""))</f>
        <v>0</v>
      </c>
      <c r="G2744" s="174" t="str">
        <f>IF(F2744=1,COUNTIF($F$8:F2744,1),"")</f>
        <v/>
      </c>
      <c r="H2744" s="174"/>
      <c r="I2744" s="157">
        <f>IFERROR($H$8:INDEX($H$8:$H$3000,COUNTIF($H$8:$H$3000,"?*")),"")</f>
        <v>0</v>
      </c>
    </row>
    <row r="2745" spans="1:9" x14ac:dyDescent="0.25">
      <c r="A2745" s="174">
        <f>--ISNUMBER(IFERROR(SEARCH('Project Costing'!#REF!,Services!I2752,1),""))</f>
        <v>0</v>
      </c>
      <c r="B2745" s="174" t="str">
        <f>IF(A2745=1,COUNTIF($A$8:A2745,1),"")</f>
        <v/>
      </c>
      <c r="C2745" s="174"/>
      <c r="D2745" s="157">
        <f>IFERROR($C$8:INDEX($C$8:$C$3000,COUNTIF($C$8:$C$3000,"?*")),"")</f>
        <v>0</v>
      </c>
      <c r="E2745" s="174"/>
      <c r="F2745" s="174">
        <f>--ISNUMBER(IFERROR(SEARCH('Project Costing'!#REF!,Services!I2752,1),""))</f>
        <v>0</v>
      </c>
      <c r="G2745" s="174" t="str">
        <f>IF(F2745=1,COUNTIF($F$8:F2745,1),"")</f>
        <v/>
      </c>
      <c r="H2745" s="174"/>
      <c r="I2745" s="157">
        <f>IFERROR($H$8:INDEX($H$8:$H$3000,COUNTIF($H$8:$H$3000,"?*")),"")</f>
        <v>0</v>
      </c>
    </row>
    <row r="2746" spans="1:9" x14ac:dyDescent="0.25">
      <c r="A2746" s="174">
        <f>--ISNUMBER(IFERROR(SEARCH('Project Costing'!#REF!,Services!I2753,1),""))</f>
        <v>0</v>
      </c>
      <c r="B2746" s="174" t="str">
        <f>IF(A2746=1,COUNTIF($A$8:A2746,1),"")</f>
        <v/>
      </c>
      <c r="C2746" s="174"/>
      <c r="D2746" s="157">
        <f>IFERROR($C$8:INDEX($C$8:$C$3000,COUNTIF($C$8:$C$3000,"?*")),"")</f>
        <v>0</v>
      </c>
      <c r="E2746" s="174"/>
      <c r="F2746" s="174">
        <f>--ISNUMBER(IFERROR(SEARCH('Project Costing'!#REF!,Services!I2753,1),""))</f>
        <v>0</v>
      </c>
      <c r="G2746" s="174" t="str">
        <f>IF(F2746=1,COUNTIF($F$8:F2746,1),"")</f>
        <v/>
      </c>
      <c r="H2746" s="174"/>
      <c r="I2746" s="157">
        <f>IFERROR($H$8:INDEX($H$8:$H$3000,COUNTIF($H$8:$H$3000,"?*")),"")</f>
        <v>0</v>
      </c>
    </row>
    <row r="2747" spans="1:9" x14ac:dyDescent="0.25">
      <c r="A2747" s="174">
        <f>--ISNUMBER(IFERROR(SEARCH('Project Costing'!#REF!,Services!I2754,1),""))</f>
        <v>0</v>
      </c>
      <c r="B2747" s="174" t="str">
        <f>IF(A2747=1,COUNTIF($A$8:A2747,1),"")</f>
        <v/>
      </c>
      <c r="C2747" s="174"/>
      <c r="D2747" s="157">
        <f>IFERROR($C$8:INDEX($C$8:$C$3000,COUNTIF($C$8:$C$3000,"?*")),"")</f>
        <v>0</v>
      </c>
      <c r="E2747" s="174"/>
      <c r="F2747" s="174">
        <f>--ISNUMBER(IFERROR(SEARCH('Project Costing'!#REF!,Services!I2754,1),""))</f>
        <v>0</v>
      </c>
      <c r="G2747" s="174" t="str">
        <f>IF(F2747=1,COUNTIF($F$8:F2747,1),"")</f>
        <v/>
      </c>
      <c r="H2747" s="174"/>
      <c r="I2747" s="157">
        <f>IFERROR($H$8:INDEX($H$8:$H$3000,COUNTIF($H$8:$H$3000,"?*")),"")</f>
        <v>0</v>
      </c>
    </row>
    <row r="2748" spans="1:9" x14ac:dyDescent="0.25">
      <c r="A2748" s="174">
        <f>--ISNUMBER(IFERROR(SEARCH('Project Costing'!#REF!,Services!I2755,1),""))</f>
        <v>0</v>
      </c>
      <c r="B2748" s="174" t="str">
        <f>IF(A2748=1,COUNTIF($A$8:A2748,1),"")</f>
        <v/>
      </c>
      <c r="C2748" s="174"/>
      <c r="D2748" s="157">
        <f>IFERROR($C$8:INDEX($C$8:$C$3000,COUNTIF($C$8:$C$3000,"?*")),"")</f>
        <v>0</v>
      </c>
      <c r="E2748" s="174"/>
      <c r="F2748" s="174">
        <f>--ISNUMBER(IFERROR(SEARCH('Project Costing'!#REF!,Services!I2755,1),""))</f>
        <v>0</v>
      </c>
      <c r="G2748" s="174" t="str">
        <f>IF(F2748=1,COUNTIF($F$8:F2748,1),"")</f>
        <v/>
      </c>
      <c r="H2748" s="174"/>
      <c r="I2748" s="157">
        <f>IFERROR($H$8:INDEX($H$8:$H$3000,COUNTIF($H$8:$H$3000,"?*")),"")</f>
        <v>0</v>
      </c>
    </row>
    <row r="2749" spans="1:9" x14ac:dyDescent="0.25">
      <c r="A2749" s="174">
        <f>--ISNUMBER(IFERROR(SEARCH('Project Costing'!#REF!,Services!I2756,1),""))</f>
        <v>0</v>
      </c>
      <c r="B2749" s="174" t="str">
        <f>IF(A2749=1,COUNTIF($A$8:A2749,1),"")</f>
        <v/>
      </c>
      <c r="C2749" s="174"/>
      <c r="D2749" s="157">
        <f>IFERROR($C$8:INDEX($C$8:$C$3000,COUNTIF($C$8:$C$3000,"?*")),"")</f>
        <v>0</v>
      </c>
      <c r="E2749" s="174"/>
      <c r="F2749" s="174">
        <f>--ISNUMBER(IFERROR(SEARCH('Project Costing'!#REF!,Services!I2756,1),""))</f>
        <v>0</v>
      </c>
      <c r="G2749" s="174" t="str">
        <f>IF(F2749=1,COUNTIF($F$8:F2749,1),"")</f>
        <v/>
      </c>
      <c r="H2749" s="174"/>
      <c r="I2749" s="157">
        <f>IFERROR($H$8:INDEX($H$8:$H$3000,COUNTIF($H$8:$H$3000,"?*")),"")</f>
        <v>0</v>
      </c>
    </row>
    <row r="2750" spans="1:9" x14ac:dyDescent="0.25">
      <c r="A2750" s="174">
        <f>--ISNUMBER(IFERROR(SEARCH('Project Costing'!#REF!,Services!I2757,1),""))</f>
        <v>0</v>
      </c>
      <c r="B2750" s="174" t="str">
        <f>IF(A2750=1,COUNTIF($A$8:A2750,1),"")</f>
        <v/>
      </c>
      <c r="C2750" s="174"/>
      <c r="D2750" s="157">
        <f>IFERROR($C$8:INDEX($C$8:$C$3000,COUNTIF($C$8:$C$3000,"?*")),"")</f>
        <v>0</v>
      </c>
      <c r="E2750" s="174"/>
      <c r="F2750" s="174">
        <f>--ISNUMBER(IFERROR(SEARCH('Project Costing'!#REF!,Services!I2757,1),""))</f>
        <v>0</v>
      </c>
      <c r="G2750" s="174" t="str">
        <f>IF(F2750=1,COUNTIF($F$8:F2750,1),"")</f>
        <v/>
      </c>
      <c r="H2750" s="174"/>
      <c r="I2750" s="157">
        <f>IFERROR($H$8:INDEX($H$8:$H$3000,COUNTIF($H$8:$H$3000,"?*")),"")</f>
        <v>0</v>
      </c>
    </row>
    <row r="2751" spans="1:9" x14ac:dyDescent="0.25">
      <c r="A2751" s="174">
        <f>--ISNUMBER(IFERROR(SEARCH('Project Costing'!#REF!,Services!I2758,1),""))</f>
        <v>0</v>
      </c>
      <c r="B2751" s="174" t="str">
        <f>IF(A2751=1,COUNTIF($A$8:A2751,1),"")</f>
        <v/>
      </c>
      <c r="C2751" s="174"/>
      <c r="D2751" s="157">
        <f>IFERROR($C$8:INDEX($C$8:$C$3000,COUNTIF($C$8:$C$3000,"?*")),"")</f>
        <v>0</v>
      </c>
      <c r="E2751" s="174"/>
      <c r="F2751" s="174">
        <f>--ISNUMBER(IFERROR(SEARCH('Project Costing'!#REF!,Services!I2758,1),""))</f>
        <v>0</v>
      </c>
      <c r="G2751" s="174" t="str">
        <f>IF(F2751=1,COUNTIF($F$8:F2751,1),"")</f>
        <v/>
      </c>
      <c r="H2751" s="174"/>
      <c r="I2751" s="157">
        <f>IFERROR($H$8:INDEX($H$8:$H$3000,COUNTIF($H$8:$H$3000,"?*")),"")</f>
        <v>0</v>
      </c>
    </row>
    <row r="2752" spans="1:9" x14ac:dyDescent="0.25">
      <c r="A2752" s="174">
        <f>--ISNUMBER(IFERROR(SEARCH('Project Costing'!#REF!,Services!I2759,1),""))</f>
        <v>0</v>
      </c>
      <c r="B2752" s="174" t="str">
        <f>IF(A2752=1,COUNTIF($A$8:A2752,1),"")</f>
        <v/>
      </c>
      <c r="C2752" s="174"/>
      <c r="D2752" s="157">
        <f>IFERROR($C$8:INDEX($C$8:$C$3000,COUNTIF($C$8:$C$3000,"?*")),"")</f>
        <v>0</v>
      </c>
      <c r="E2752" s="174"/>
      <c r="F2752" s="174">
        <f>--ISNUMBER(IFERROR(SEARCH('Project Costing'!#REF!,Services!I2759,1),""))</f>
        <v>0</v>
      </c>
      <c r="G2752" s="174" t="str">
        <f>IF(F2752=1,COUNTIF($F$8:F2752,1),"")</f>
        <v/>
      </c>
      <c r="H2752" s="174"/>
      <c r="I2752" s="157">
        <f>IFERROR($H$8:INDEX($H$8:$H$3000,COUNTIF($H$8:$H$3000,"?*")),"")</f>
        <v>0</v>
      </c>
    </row>
    <row r="2753" spans="1:9" x14ac:dyDescent="0.25">
      <c r="A2753" s="174">
        <f>--ISNUMBER(IFERROR(SEARCH('Project Costing'!#REF!,Services!I2760,1),""))</f>
        <v>0</v>
      </c>
      <c r="B2753" s="174" t="str">
        <f>IF(A2753=1,COUNTIF($A$8:A2753,1),"")</f>
        <v/>
      </c>
      <c r="C2753" s="174"/>
      <c r="D2753" s="157">
        <f>IFERROR($C$8:INDEX($C$8:$C$3000,COUNTIF($C$8:$C$3000,"?*")),"")</f>
        <v>0</v>
      </c>
      <c r="E2753" s="174"/>
      <c r="F2753" s="174">
        <f>--ISNUMBER(IFERROR(SEARCH('Project Costing'!#REF!,Services!I2760,1),""))</f>
        <v>0</v>
      </c>
      <c r="G2753" s="174" t="str">
        <f>IF(F2753=1,COUNTIF($F$8:F2753,1),"")</f>
        <v/>
      </c>
      <c r="H2753" s="174"/>
      <c r="I2753" s="157">
        <f>IFERROR($H$8:INDEX($H$8:$H$3000,COUNTIF($H$8:$H$3000,"?*")),"")</f>
        <v>0</v>
      </c>
    </row>
    <row r="2754" spans="1:9" x14ac:dyDescent="0.25">
      <c r="A2754" s="174">
        <f>--ISNUMBER(IFERROR(SEARCH('Project Costing'!#REF!,Services!I2761,1),""))</f>
        <v>0</v>
      </c>
      <c r="B2754" s="174" t="str">
        <f>IF(A2754=1,COUNTIF($A$8:A2754,1),"")</f>
        <v/>
      </c>
      <c r="C2754" s="174"/>
      <c r="D2754" s="157">
        <f>IFERROR($C$8:INDEX($C$8:$C$3000,COUNTIF($C$8:$C$3000,"?*")),"")</f>
        <v>0</v>
      </c>
      <c r="E2754" s="174"/>
      <c r="F2754" s="174">
        <f>--ISNUMBER(IFERROR(SEARCH('Project Costing'!#REF!,Services!I2761,1),""))</f>
        <v>0</v>
      </c>
      <c r="G2754" s="174" t="str">
        <f>IF(F2754=1,COUNTIF($F$8:F2754,1),"")</f>
        <v/>
      </c>
      <c r="H2754" s="174"/>
      <c r="I2754" s="157">
        <f>IFERROR($H$8:INDEX($H$8:$H$3000,COUNTIF($H$8:$H$3000,"?*")),"")</f>
        <v>0</v>
      </c>
    </row>
    <row r="2755" spans="1:9" x14ac:dyDescent="0.25">
      <c r="A2755" s="174">
        <f>--ISNUMBER(IFERROR(SEARCH('Project Costing'!#REF!,Services!I2762,1),""))</f>
        <v>0</v>
      </c>
      <c r="B2755" s="174" t="str">
        <f>IF(A2755=1,COUNTIF($A$8:A2755,1),"")</f>
        <v/>
      </c>
      <c r="C2755" s="174"/>
      <c r="D2755" s="157">
        <f>IFERROR($C$8:INDEX($C$8:$C$3000,COUNTIF($C$8:$C$3000,"?*")),"")</f>
        <v>0</v>
      </c>
      <c r="E2755" s="174"/>
      <c r="F2755" s="174">
        <f>--ISNUMBER(IFERROR(SEARCH('Project Costing'!#REF!,Services!I2762,1),""))</f>
        <v>0</v>
      </c>
      <c r="G2755" s="174" t="str">
        <f>IF(F2755=1,COUNTIF($F$8:F2755,1),"")</f>
        <v/>
      </c>
      <c r="H2755" s="174"/>
      <c r="I2755" s="157">
        <f>IFERROR($H$8:INDEX($H$8:$H$3000,COUNTIF($H$8:$H$3000,"?*")),"")</f>
        <v>0</v>
      </c>
    </row>
    <row r="2756" spans="1:9" x14ac:dyDescent="0.25">
      <c r="A2756" s="174">
        <f>--ISNUMBER(IFERROR(SEARCH('Project Costing'!#REF!,Services!I2763,1),""))</f>
        <v>0</v>
      </c>
      <c r="B2756" s="174" t="str">
        <f>IF(A2756=1,COUNTIF($A$8:A2756,1),"")</f>
        <v/>
      </c>
      <c r="C2756" s="174"/>
      <c r="D2756" s="157">
        <f>IFERROR($C$8:INDEX($C$8:$C$3000,COUNTIF($C$8:$C$3000,"?*")),"")</f>
        <v>0</v>
      </c>
      <c r="E2756" s="174"/>
      <c r="F2756" s="174">
        <f>--ISNUMBER(IFERROR(SEARCH('Project Costing'!#REF!,Services!I2763,1),""))</f>
        <v>0</v>
      </c>
      <c r="G2756" s="174" t="str">
        <f>IF(F2756=1,COUNTIF($F$8:F2756,1),"")</f>
        <v/>
      </c>
      <c r="H2756" s="174"/>
      <c r="I2756" s="157">
        <f>IFERROR($H$8:INDEX($H$8:$H$3000,COUNTIF($H$8:$H$3000,"?*")),"")</f>
        <v>0</v>
      </c>
    </row>
    <row r="2757" spans="1:9" x14ac:dyDescent="0.25">
      <c r="A2757" s="174">
        <f>--ISNUMBER(IFERROR(SEARCH('Project Costing'!#REF!,Services!I2764,1),""))</f>
        <v>0</v>
      </c>
      <c r="B2757" s="174" t="str">
        <f>IF(A2757=1,COUNTIF($A$8:A2757,1),"")</f>
        <v/>
      </c>
      <c r="C2757" s="174"/>
      <c r="D2757" s="157">
        <f>IFERROR($C$8:INDEX($C$8:$C$3000,COUNTIF($C$8:$C$3000,"?*")),"")</f>
        <v>0</v>
      </c>
      <c r="E2757" s="174"/>
      <c r="F2757" s="174">
        <f>--ISNUMBER(IFERROR(SEARCH('Project Costing'!#REF!,Services!I2764,1),""))</f>
        <v>0</v>
      </c>
      <c r="G2757" s="174" t="str">
        <f>IF(F2757=1,COUNTIF($F$8:F2757,1),"")</f>
        <v/>
      </c>
      <c r="H2757" s="174"/>
      <c r="I2757" s="157">
        <f>IFERROR($H$8:INDEX($H$8:$H$3000,COUNTIF($H$8:$H$3000,"?*")),"")</f>
        <v>0</v>
      </c>
    </row>
    <row r="2758" spans="1:9" x14ac:dyDescent="0.25">
      <c r="A2758" s="174">
        <f>--ISNUMBER(IFERROR(SEARCH('Project Costing'!#REF!,Services!I2765,1),""))</f>
        <v>0</v>
      </c>
      <c r="B2758" s="174" t="str">
        <f>IF(A2758=1,COUNTIF($A$8:A2758,1),"")</f>
        <v/>
      </c>
      <c r="C2758" s="174"/>
      <c r="D2758" s="157">
        <f>IFERROR($C$8:INDEX($C$8:$C$3000,COUNTIF($C$8:$C$3000,"?*")),"")</f>
        <v>0</v>
      </c>
      <c r="E2758" s="174"/>
      <c r="F2758" s="174">
        <f>--ISNUMBER(IFERROR(SEARCH('Project Costing'!#REF!,Services!I2765,1),""))</f>
        <v>0</v>
      </c>
      <c r="G2758" s="174" t="str">
        <f>IF(F2758=1,COUNTIF($F$8:F2758,1),"")</f>
        <v/>
      </c>
      <c r="H2758" s="174"/>
      <c r="I2758" s="157">
        <f>IFERROR($H$8:INDEX($H$8:$H$3000,COUNTIF($H$8:$H$3000,"?*")),"")</f>
        <v>0</v>
      </c>
    </row>
    <row r="2759" spans="1:9" x14ac:dyDescent="0.25">
      <c r="A2759" s="174">
        <f>--ISNUMBER(IFERROR(SEARCH('Project Costing'!#REF!,Services!I2766,1),""))</f>
        <v>0</v>
      </c>
      <c r="B2759" s="174" t="str">
        <f>IF(A2759=1,COUNTIF($A$8:A2759,1),"")</f>
        <v/>
      </c>
      <c r="C2759" s="174"/>
      <c r="D2759" s="157">
        <f>IFERROR($C$8:INDEX($C$8:$C$3000,COUNTIF($C$8:$C$3000,"?*")),"")</f>
        <v>0</v>
      </c>
      <c r="E2759" s="174"/>
      <c r="F2759" s="174">
        <f>--ISNUMBER(IFERROR(SEARCH('Project Costing'!#REF!,Services!I2766,1),""))</f>
        <v>0</v>
      </c>
      <c r="G2759" s="174" t="str">
        <f>IF(F2759=1,COUNTIF($F$8:F2759,1),"")</f>
        <v/>
      </c>
      <c r="H2759" s="174"/>
      <c r="I2759" s="157">
        <f>IFERROR($H$8:INDEX($H$8:$H$3000,COUNTIF($H$8:$H$3000,"?*")),"")</f>
        <v>0</v>
      </c>
    </row>
    <row r="2760" spans="1:9" x14ac:dyDescent="0.25">
      <c r="A2760" s="174">
        <f>--ISNUMBER(IFERROR(SEARCH('Project Costing'!#REF!,Services!I2767,1),""))</f>
        <v>0</v>
      </c>
      <c r="B2760" s="174" t="str">
        <f>IF(A2760=1,COUNTIF($A$8:A2760,1),"")</f>
        <v/>
      </c>
      <c r="C2760" s="174"/>
      <c r="D2760" s="157">
        <f>IFERROR($C$8:INDEX($C$8:$C$3000,COUNTIF($C$8:$C$3000,"?*")),"")</f>
        <v>0</v>
      </c>
      <c r="E2760" s="174"/>
      <c r="F2760" s="174">
        <f>--ISNUMBER(IFERROR(SEARCH('Project Costing'!#REF!,Services!I2767,1),""))</f>
        <v>0</v>
      </c>
      <c r="G2760" s="174" t="str">
        <f>IF(F2760=1,COUNTIF($F$8:F2760,1),"")</f>
        <v/>
      </c>
      <c r="H2760" s="174"/>
      <c r="I2760" s="157">
        <f>IFERROR($H$8:INDEX($H$8:$H$3000,COUNTIF($H$8:$H$3000,"?*")),"")</f>
        <v>0</v>
      </c>
    </row>
    <row r="2761" spans="1:9" x14ac:dyDescent="0.25">
      <c r="A2761" s="174">
        <f>--ISNUMBER(IFERROR(SEARCH('Project Costing'!#REF!,Services!I2768,1),""))</f>
        <v>0</v>
      </c>
      <c r="B2761" s="174" t="str">
        <f>IF(A2761=1,COUNTIF($A$8:A2761,1),"")</f>
        <v/>
      </c>
      <c r="C2761" s="174"/>
      <c r="D2761" s="157">
        <f>IFERROR($C$8:INDEX($C$8:$C$3000,COUNTIF($C$8:$C$3000,"?*")),"")</f>
        <v>0</v>
      </c>
      <c r="E2761" s="174"/>
      <c r="F2761" s="174">
        <f>--ISNUMBER(IFERROR(SEARCH('Project Costing'!#REF!,Services!I2768,1),""))</f>
        <v>0</v>
      </c>
      <c r="G2761" s="174" t="str">
        <f>IF(F2761=1,COUNTIF($F$8:F2761,1),"")</f>
        <v/>
      </c>
      <c r="H2761" s="174"/>
      <c r="I2761" s="157">
        <f>IFERROR($H$8:INDEX($H$8:$H$3000,COUNTIF($H$8:$H$3000,"?*")),"")</f>
        <v>0</v>
      </c>
    </row>
    <row r="2762" spans="1:9" x14ac:dyDescent="0.25">
      <c r="A2762" s="174">
        <f>--ISNUMBER(IFERROR(SEARCH('Project Costing'!#REF!,Services!I2769,1),""))</f>
        <v>0</v>
      </c>
      <c r="B2762" s="174" t="str">
        <f>IF(A2762=1,COUNTIF($A$8:A2762,1),"")</f>
        <v/>
      </c>
      <c r="C2762" s="174"/>
      <c r="D2762" s="157">
        <f>IFERROR($C$8:INDEX($C$8:$C$3000,COUNTIF($C$8:$C$3000,"?*")),"")</f>
        <v>0</v>
      </c>
      <c r="E2762" s="174"/>
      <c r="F2762" s="174">
        <f>--ISNUMBER(IFERROR(SEARCH('Project Costing'!#REF!,Services!I2769,1),""))</f>
        <v>0</v>
      </c>
      <c r="G2762" s="174" t="str">
        <f>IF(F2762=1,COUNTIF($F$8:F2762,1),"")</f>
        <v/>
      </c>
      <c r="H2762" s="174"/>
      <c r="I2762" s="157">
        <f>IFERROR($H$8:INDEX($H$8:$H$3000,COUNTIF($H$8:$H$3000,"?*")),"")</f>
        <v>0</v>
      </c>
    </row>
    <row r="2763" spans="1:9" x14ac:dyDescent="0.25">
      <c r="A2763" s="174">
        <f>--ISNUMBER(IFERROR(SEARCH('Project Costing'!#REF!,Services!I2770,1),""))</f>
        <v>0</v>
      </c>
      <c r="B2763" s="174" t="str">
        <f>IF(A2763=1,COUNTIF($A$8:A2763,1),"")</f>
        <v/>
      </c>
      <c r="C2763" s="174"/>
      <c r="D2763" s="157">
        <f>IFERROR($C$8:INDEX($C$8:$C$3000,COUNTIF($C$8:$C$3000,"?*")),"")</f>
        <v>0</v>
      </c>
      <c r="E2763" s="174"/>
      <c r="F2763" s="174">
        <f>--ISNUMBER(IFERROR(SEARCH('Project Costing'!#REF!,Services!I2770,1),""))</f>
        <v>0</v>
      </c>
      <c r="G2763" s="174" t="str">
        <f>IF(F2763=1,COUNTIF($F$8:F2763,1),"")</f>
        <v/>
      </c>
      <c r="H2763" s="174"/>
      <c r="I2763" s="157">
        <f>IFERROR($H$8:INDEX($H$8:$H$3000,COUNTIF($H$8:$H$3000,"?*")),"")</f>
        <v>0</v>
      </c>
    </row>
    <row r="2764" spans="1:9" x14ac:dyDescent="0.25">
      <c r="A2764" s="174">
        <f>--ISNUMBER(IFERROR(SEARCH('Project Costing'!#REF!,Services!I2771,1),""))</f>
        <v>0</v>
      </c>
      <c r="B2764" s="174" t="str">
        <f>IF(A2764=1,COUNTIF($A$8:A2764,1),"")</f>
        <v/>
      </c>
      <c r="C2764" s="174"/>
      <c r="D2764" s="157">
        <f>IFERROR($C$8:INDEX($C$8:$C$3000,COUNTIF($C$8:$C$3000,"?*")),"")</f>
        <v>0</v>
      </c>
      <c r="E2764" s="174"/>
      <c r="F2764" s="174">
        <f>--ISNUMBER(IFERROR(SEARCH('Project Costing'!#REF!,Services!I2771,1),""))</f>
        <v>0</v>
      </c>
      <c r="G2764" s="174" t="str">
        <f>IF(F2764=1,COUNTIF($F$8:F2764,1),"")</f>
        <v/>
      </c>
      <c r="H2764" s="174"/>
      <c r="I2764" s="157">
        <f>IFERROR($H$8:INDEX($H$8:$H$3000,COUNTIF($H$8:$H$3000,"?*")),"")</f>
        <v>0</v>
      </c>
    </row>
    <row r="2765" spans="1:9" x14ac:dyDescent="0.25">
      <c r="A2765" s="174">
        <f>--ISNUMBER(IFERROR(SEARCH('Project Costing'!#REF!,Services!I2772,1),""))</f>
        <v>0</v>
      </c>
      <c r="B2765" s="174" t="str">
        <f>IF(A2765=1,COUNTIF($A$8:A2765,1),"")</f>
        <v/>
      </c>
      <c r="C2765" s="174"/>
      <c r="D2765" s="157">
        <f>IFERROR($C$8:INDEX($C$8:$C$3000,COUNTIF($C$8:$C$3000,"?*")),"")</f>
        <v>0</v>
      </c>
      <c r="E2765" s="174"/>
      <c r="F2765" s="174">
        <f>--ISNUMBER(IFERROR(SEARCH('Project Costing'!#REF!,Services!I2772,1),""))</f>
        <v>0</v>
      </c>
      <c r="G2765" s="174" t="str">
        <f>IF(F2765=1,COUNTIF($F$8:F2765,1),"")</f>
        <v/>
      </c>
      <c r="H2765" s="174"/>
      <c r="I2765" s="157">
        <f>IFERROR($H$8:INDEX($H$8:$H$3000,COUNTIF($H$8:$H$3000,"?*")),"")</f>
        <v>0</v>
      </c>
    </row>
    <row r="2766" spans="1:9" x14ac:dyDescent="0.25">
      <c r="A2766" s="174">
        <f>--ISNUMBER(IFERROR(SEARCH('Project Costing'!#REF!,Services!I2773,1),""))</f>
        <v>0</v>
      </c>
      <c r="B2766" s="174" t="str">
        <f>IF(A2766=1,COUNTIF($A$8:A2766,1),"")</f>
        <v/>
      </c>
      <c r="C2766" s="174"/>
      <c r="D2766" s="157">
        <f>IFERROR($C$8:INDEX($C$8:$C$3000,COUNTIF($C$8:$C$3000,"?*")),"")</f>
        <v>0</v>
      </c>
      <c r="E2766" s="174"/>
      <c r="F2766" s="174">
        <f>--ISNUMBER(IFERROR(SEARCH('Project Costing'!#REF!,Services!I2773,1),""))</f>
        <v>0</v>
      </c>
      <c r="G2766" s="174" t="str">
        <f>IF(F2766=1,COUNTIF($F$8:F2766,1),"")</f>
        <v/>
      </c>
      <c r="H2766" s="174"/>
      <c r="I2766" s="157">
        <f>IFERROR($H$8:INDEX($H$8:$H$3000,COUNTIF($H$8:$H$3000,"?*")),"")</f>
        <v>0</v>
      </c>
    </row>
    <row r="2767" spans="1:9" x14ac:dyDescent="0.25">
      <c r="A2767" s="174">
        <f>--ISNUMBER(IFERROR(SEARCH('Project Costing'!#REF!,Services!I2774,1),""))</f>
        <v>0</v>
      </c>
      <c r="B2767" s="174" t="str">
        <f>IF(A2767=1,COUNTIF($A$8:A2767,1),"")</f>
        <v/>
      </c>
      <c r="C2767" s="174"/>
      <c r="D2767" s="157">
        <f>IFERROR($C$8:INDEX($C$8:$C$3000,COUNTIF($C$8:$C$3000,"?*")),"")</f>
        <v>0</v>
      </c>
      <c r="E2767" s="174"/>
      <c r="F2767" s="174">
        <f>--ISNUMBER(IFERROR(SEARCH('Project Costing'!#REF!,Services!I2774,1),""))</f>
        <v>0</v>
      </c>
      <c r="G2767" s="174" t="str">
        <f>IF(F2767=1,COUNTIF($F$8:F2767,1),"")</f>
        <v/>
      </c>
      <c r="H2767" s="174"/>
      <c r="I2767" s="157">
        <f>IFERROR($H$8:INDEX($H$8:$H$3000,COUNTIF($H$8:$H$3000,"?*")),"")</f>
        <v>0</v>
      </c>
    </row>
    <row r="2768" spans="1:9" x14ac:dyDescent="0.25">
      <c r="A2768" s="174">
        <f>--ISNUMBER(IFERROR(SEARCH('Project Costing'!#REF!,Services!I2775,1),""))</f>
        <v>0</v>
      </c>
      <c r="B2768" s="174" t="str">
        <f>IF(A2768=1,COUNTIF($A$8:A2768,1),"")</f>
        <v/>
      </c>
      <c r="C2768" s="174"/>
      <c r="D2768" s="157">
        <f>IFERROR($C$8:INDEX($C$8:$C$3000,COUNTIF($C$8:$C$3000,"?*")),"")</f>
        <v>0</v>
      </c>
      <c r="E2768" s="174"/>
      <c r="F2768" s="174">
        <f>--ISNUMBER(IFERROR(SEARCH('Project Costing'!#REF!,Services!I2775,1),""))</f>
        <v>0</v>
      </c>
      <c r="G2768" s="174" t="str">
        <f>IF(F2768=1,COUNTIF($F$8:F2768,1),"")</f>
        <v/>
      </c>
      <c r="H2768" s="174"/>
      <c r="I2768" s="157">
        <f>IFERROR($H$8:INDEX($H$8:$H$3000,COUNTIF($H$8:$H$3000,"?*")),"")</f>
        <v>0</v>
      </c>
    </row>
    <row r="2769" spans="1:9" x14ac:dyDescent="0.25">
      <c r="A2769" s="174">
        <f>--ISNUMBER(IFERROR(SEARCH('Project Costing'!#REF!,Services!I2776,1),""))</f>
        <v>0</v>
      </c>
      <c r="B2769" s="174" t="str">
        <f>IF(A2769=1,COUNTIF($A$8:A2769,1),"")</f>
        <v/>
      </c>
      <c r="C2769" s="174"/>
      <c r="D2769" s="157">
        <f>IFERROR($C$8:INDEX($C$8:$C$3000,COUNTIF($C$8:$C$3000,"?*")),"")</f>
        <v>0</v>
      </c>
      <c r="E2769" s="174"/>
      <c r="F2769" s="174">
        <f>--ISNUMBER(IFERROR(SEARCH('Project Costing'!#REF!,Services!I2776,1),""))</f>
        <v>0</v>
      </c>
      <c r="G2769" s="174" t="str">
        <f>IF(F2769=1,COUNTIF($F$8:F2769,1),"")</f>
        <v/>
      </c>
      <c r="H2769" s="174"/>
      <c r="I2769" s="157">
        <f>IFERROR($H$8:INDEX($H$8:$H$3000,COUNTIF($H$8:$H$3000,"?*")),"")</f>
        <v>0</v>
      </c>
    </row>
    <row r="2770" spans="1:9" x14ac:dyDescent="0.25">
      <c r="A2770" s="174">
        <f>--ISNUMBER(IFERROR(SEARCH('Project Costing'!#REF!,Services!I2777,1),""))</f>
        <v>0</v>
      </c>
      <c r="B2770" s="174" t="str">
        <f>IF(A2770=1,COUNTIF($A$8:A2770,1),"")</f>
        <v/>
      </c>
      <c r="C2770" s="174"/>
      <c r="D2770" s="157">
        <f>IFERROR($C$8:INDEX($C$8:$C$3000,COUNTIF($C$8:$C$3000,"?*")),"")</f>
        <v>0</v>
      </c>
      <c r="E2770" s="174"/>
      <c r="F2770" s="174">
        <f>--ISNUMBER(IFERROR(SEARCH('Project Costing'!#REF!,Services!I2777,1),""))</f>
        <v>0</v>
      </c>
      <c r="G2770" s="174" t="str">
        <f>IF(F2770=1,COUNTIF($F$8:F2770,1),"")</f>
        <v/>
      </c>
      <c r="H2770" s="174"/>
      <c r="I2770" s="157">
        <f>IFERROR($H$8:INDEX($H$8:$H$3000,COUNTIF($H$8:$H$3000,"?*")),"")</f>
        <v>0</v>
      </c>
    </row>
    <row r="2771" spans="1:9" x14ac:dyDescent="0.25">
      <c r="A2771" s="174">
        <f>--ISNUMBER(IFERROR(SEARCH('Project Costing'!#REF!,Services!I2778,1),""))</f>
        <v>0</v>
      </c>
      <c r="B2771" s="174" t="str">
        <f>IF(A2771=1,COUNTIF($A$8:A2771,1),"")</f>
        <v/>
      </c>
      <c r="C2771" s="174"/>
      <c r="D2771" s="157">
        <f>IFERROR($C$8:INDEX($C$8:$C$3000,COUNTIF($C$8:$C$3000,"?*")),"")</f>
        <v>0</v>
      </c>
      <c r="E2771" s="174"/>
      <c r="F2771" s="174">
        <f>--ISNUMBER(IFERROR(SEARCH('Project Costing'!#REF!,Services!I2778,1),""))</f>
        <v>0</v>
      </c>
      <c r="G2771" s="174" t="str">
        <f>IF(F2771=1,COUNTIF($F$8:F2771,1),"")</f>
        <v/>
      </c>
      <c r="H2771" s="174"/>
      <c r="I2771" s="157">
        <f>IFERROR($H$8:INDEX($H$8:$H$3000,COUNTIF($H$8:$H$3000,"?*")),"")</f>
        <v>0</v>
      </c>
    </row>
    <row r="2772" spans="1:9" x14ac:dyDescent="0.25">
      <c r="A2772" s="174">
        <f>--ISNUMBER(IFERROR(SEARCH('Project Costing'!#REF!,Services!I2779,1),""))</f>
        <v>0</v>
      </c>
      <c r="B2772" s="174" t="str">
        <f>IF(A2772=1,COUNTIF($A$8:A2772,1),"")</f>
        <v/>
      </c>
      <c r="C2772" s="174"/>
      <c r="D2772" s="157">
        <f>IFERROR($C$8:INDEX($C$8:$C$3000,COUNTIF($C$8:$C$3000,"?*")),"")</f>
        <v>0</v>
      </c>
      <c r="E2772" s="174"/>
      <c r="F2772" s="174">
        <f>--ISNUMBER(IFERROR(SEARCH('Project Costing'!#REF!,Services!I2779,1),""))</f>
        <v>0</v>
      </c>
      <c r="G2772" s="174" t="str">
        <f>IF(F2772=1,COUNTIF($F$8:F2772,1),"")</f>
        <v/>
      </c>
      <c r="H2772" s="174"/>
      <c r="I2772" s="157">
        <f>IFERROR($H$8:INDEX($H$8:$H$3000,COUNTIF($H$8:$H$3000,"?*")),"")</f>
        <v>0</v>
      </c>
    </row>
    <row r="2773" spans="1:9" x14ac:dyDescent="0.25">
      <c r="A2773" s="174">
        <f>--ISNUMBER(IFERROR(SEARCH('Project Costing'!#REF!,Services!I2780,1),""))</f>
        <v>0</v>
      </c>
      <c r="B2773" s="174" t="str">
        <f>IF(A2773=1,COUNTIF($A$8:A2773,1),"")</f>
        <v/>
      </c>
      <c r="C2773" s="174"/>
      <c r="D2773" s="157">
        <f>IFERROR($C$8:INDEX($C$8:$C$3000,COUNTIF($C$8:$C$3000,"?*")),"")</f>
        <v>0</v>
      </c>
      <c r="E2773" s="174"/>
      <c r="F2773" s="174">
        <f>--ISNUMBER(IFERROR(SEARCH('Project Costing'!#REF!,Services!I2780,1),""))</f>
        <v>0</v>
      </c>
      <c r="G2773" s="174" t="str">
        <f>IF(F2773=1,COUNTIF($F$8:F2773,1),"")</f>
        <v/>
      </c>
      <c r="H2773" s="174"/>
      <c r="I2773" s="157">
        <f>IFERROR($H$8:INDEX($H$8:$H$3000,COUNTIF($H$8:$H$3000,"?*")),"")</f>
        <v>0</v>
      </c>
    </row>
    <row r="2774" spans="1:9" x14ac:dyDescent="0.25">
      <c r="A2774" s="174">
        <f>--ISNUMBER(IFERROR(SEARCH('Project Costing'!#REF!,Services!I2781,1),""))</f>
        <v>0</v>
      </c>
      <c r="B2774" s="174" t="str">
        <f>IF(A2774=1,COUNTIF($A$8:A2774,1),"")</f>
        <v/>
      </c>
      <c r="C2774" s="174"/>
      <c r="D2774" s="157">
        <f>IFERROR($C$8:INDEX($C$8:$C$3000,COUNTIF($C$8:$C$3000,"?*")),"")</f>
        <v>0</v>
      </c>
      <c r="E2774" s="174"/>
      <c r="F2774" s="174">
        <f>--ISNUMBER(IFERROR(SEARCH('Project Costing'!#REF!,Services!I2781,1),""))</f>
        <v>0</v>
      </c>
      <c r="G2774" s="174" t="str">
        <f>IF(F2774=1,COUNTIF($F$8:F2774,1),"")</f>
        <v/>
      </c>
      <c r="H2774" s="174"/>
      <c r="I2774" s="157">
        <f>IFERROR($H$8:INDEX($H$8:$H$3000,COUNTIF($H$8:$H$3000,"?*")),"")</f>
        <v>0</v>
      </c>
    </row>
    <row r="2775" spans="1:9" x14ac:dyDescent="0.25">
      <c r="A2775" s="174">
        <f>--ISNUMBER(IFERROR(SEARCH('Project Costing'!#REF!,Services!I2782,1),""))</f>
        <v>0</v>
      </c>
      <c r="B2775" s="174" t="str">
        <f>IF(A2775=1,COUNTIF($A$8:A2775,1),"")</f>
        <v/>
      </c>
      <c r="C2775" s="174"/>
      <c r="D2775" s="157">
        <f>IFERROR($C$8:INDEX($C$8:$C$3000,COUNTIF($C$8:$C$3000,"?*")),"")</f>
        <v>0</v>
      </c>
      <c r="E2775" s="174"/>
      <c r="F2775" s="174">
        <f>--ISNUMBER(IFERROR(SEARCH('Project Costing'!#REF!,Services!I2782,1),""))</f>
        <v>0</v>
      </c>
      <c r="G2775" s="174" t="str">
        <f>IF(F2775=1,COUNTIF($F$8:F2775,1),"")</f>
        <v/>
      </c>
      <c r="H2775" s="174"/>
      <c r="I2775" s="157">
        <f>IFERROR($H$8:INDEX($H$8:$H$3000,COUNTIF($H$8:$H$3000,"?*")),"")</f>
        <v>0</v>
      </c>
    </row>
    <row r="2776" spans="1:9" x14ac:dyDescent="0.25">
      <c r="A2776" s="174">
        <f>--ISNUMBER(IFERROR(SEARCH('Project Costing'!#REF!,Services!I2783,1),""))</f>
        <v>0</v>
      </c>
      <c r="B2776" s="174" t="str">
        <f>IF(A2776=1,COUNTIF($A$8:A2776,1),"")</f>
        <v/>
      </c>
      <c r="C2776" s="174"/>
      <c r="D2776" s="157">
        <f>IFERROR($C$8:INDEX($C$8:$C$3000,COUNTIF($C$8:$C$3000,"?*")),"")</f>
        <v>0</v>
      </c>
      <c r="E2776" s="174"/>
      <c r="F2776" s="174">
        <f>--ISNUMBER(IFERROR(SEARCH('Project Costing'!#REF!,Services!I2783,1),""))</f>
        <v>0</v>
      </c>
      <c r="G2776" s="174" t="str">
        <f>IF(F2776=1,COUNTIF($F$8:F2776,1),"")</f>
        <v/>
      </c>
      <c r="H2776" s="174"/>
      <c r="I2776" s="157">
        <f>IFERROR($H$8:INDEX($H$8:$H$3000,COUNTIF($H$8:$H$3000,"?*")),"")</f>
        <v>0</v>
      </c>
    </row>
    <row r="2777" spans="1:9" x14ac:dyDescent="0.25">
      <c r="A2777" s="174">
        <f>--ISNUMBER(IFERROR(SEARCH('Project Costing'!#REF!,Services!I2784,1),""))</f>
        <v>0</v>
      </c>
      <c r="B2777" s="174" t="str">
        <f>IF(A2777=1,COUNTIF($A$8:A2777,1),"")</f>
        <v/>
      </c>
      <c r="C2777" s="174"/>
      <c r="D2777" s="157">
        <f>IFERROR($C$8:INDEX($C$8:$C$3000,COUNTIF($C$8:$C$3000,"?*")),"")</f>
        <v>0</v>
      </c>
      <c r="E2777" s="174"/>
      <c r="F2777" s="174">
        <f>--ISNUMBER(IFERROR(SEARCH('Project Costing'!#REF!,Services!I2784,1),""))</f>
        <v>0</v>
      </c>
      <c r="G2777" s="174" t="str">
        <f>IF(F2777=1,COUNTIF($F$8:F2777,1),"")</f>
        <v/>
      </c>
      <c r="H2777" s="174"/>
      <c r="I2777" s="157">
        <f>IFERROR($H$8:INDEX($H$8:$H$3000,COUNTIF($H$8:$H$3000,"?*")),"")</f>
        <v>0</v>
      </c>
    </row>
    <row r="2778" spans="1:9" x14ac:dyDescent="0.25">
      <c r="A2778" s="174">
        <f>--ISNUMBER(IFERROR(SEARCH('Project Costing'!#REF!,Services!I2785,1),""))</f>
        <v>0</v>
      </c>
      <c r="B2778" s="174" t="str">
        <f>IF(A2778=1,COUNTIF($A$8:A2778,1),"")</f>
        <v/>
      </c>
      <c r="C2778" s="174"/>
      <c r="D2778" s="157">
        <f>IFERROR($C$8:INDEX($C$8:$C$3000,COUNTIF($C$8:$C$3000,"?*")),"")</f>
        <v>0</v>
      </c>
      <c r="E2778" s="174"/>
      <c r="F2778" s="174">
        <f>--ISNUMBER(IFERROR(SEARCH('Project Costing'!#REF!,Services!I2785,1),""))</f>
        <v>0</v>
      </c>
      <c r="G2778" s="174" t="str">
        <f>IF(F2778=1,COUNTIF($F$8:F2778,1),"")</f>
        <v/>
      </c>
      <c r="H2778" s="174"/>
      <c r="I2778" s="157">
        <f>IFERROR($H$8:INDEX($H$8:$H$3000,COUNTIF($H$8:$H$3000,"?*")),"")</f>
        <v>0</v>
      </c>
    </row>
    <row r="2779" spans="1:9" x14ac:dyDescent="0.25">
      <c r="A2779" s="174">
        <f>--ISNUMBER(IFERROR(SEARCH('Project Costing'!#REF!,Services!I2786,1),""))</f>
        <v>0</v>
      </c>
      <c r="B2779" s="174" t="str">
        <f>IF(A2779=1,COUNTIF($A$8:A2779,1),"")</f>
        <v/>
      </c>
      <c r="C2779" s="174"/>
      <c r="D2779" s="157">
        <f>IFERROR($C$8:INDEX($C$8:$C$3000,COUNTIF($C$8:$C$3000,"?*")),"")</f>
        <v>0</v>
      </c>
      <c r="E2779" s="174"/>
      <c r="F2779" s="174">
        <f>--ISNUMBER(IFERROR(SEARCH('Project Costing'!#REF!,Services!I2786,1),""))</f>
        <v>0</v>
      </c>
      <c r="G2779" s="174" t="str">
        <f>IF(F2779=1,COUNTIF($F$8:F2779,1),"")</f>
        <v/>
      </c>
      <c r="H2779" s="174"/>
      <c r="I2779" s="157">
        <f>IFERROR($H$8:INDEX($H$8:$H$3000,COUNTIF($H$8:$H$3000,"?*")),"")</f>
        <v>0</v>
      </c>
    </row>
    <row r="2780" spans="1:9" x14ac:dyDescent="0.25">
      <c r="A2780" s="174">
        <f>--ISNUMBER(IFERROR(SEARCH('Project Costing'!#REF!,Services!I2787,1),""))</f>
        <v>0</v>
      </c>
      <c r="B2780" s="174" t="str">
        <f>IF(A2780=1,COUNTIF($A$8:A2780,1),"")</f>
        <v/>
      </c>
      <c r="C2780" s="174"/>
      <c r="D2780" s="157">
        <f>IFERROR($C$8:INDEX($C$8:$C$3000,COUNTIF($C$8:$C$3000,"?*")),"")</f>
        <v>0</v>
      </c>
      <c r="E2780" s="174"/>
      <c r="F2780" s="174">
        <f>--ISNUMBER(IFERROR(SEARCH('Project Costing'!#REF!,Services!I2787,1),""))</f>
        <v>0</v>
      </c>
      <c r="G2780" s="174" t="str">
        <f>IF(F2780=1,COUNTIF($F$8:F2780,1),"")</f>
        <v/>
      </c>
      <c r="H2780" s="174"/>
      <c r="I2780" s="157">
        <f>IFERROR($H$8:INDEX($H$8:$H$3000,COUNTIF($H$8:$H$3000,"?*")),"")</f>
        <v>0</v>
      </c>
    </row>
    <row r="2781" spans="1:9" x14ac:dyDescent="0.25">
      <c r="A2781" s="174">
        <f>--ISNUMBER(IFERROR(SEARCH('Project Costing'!#REF!,Services!I2788,1),""))</f>
        <v>0</v>
      </c>
      <c r="B2781" s="174" t="str">
        <f>IF(A2781=1,COUNTIF($A$8:A2781,1),"")</f>
        <v/>
      </c>
      <c r="C2781" s="174"/>
      <c r="D2781" s="157">
        <f>IFERROR($C$8:INDEX($C$8:$C$3000,COUNTIF($C$8:$C$3000,"?*")),"")</f>
        <v>0</v>
      </c>
      <c r="E2781" s="174"/>
      <c r="F2781" s="174">
        <f>--ISNUMBER(IFERROR(SEARCH('Project Costing'!#REF!,Services!I2788,1),""))</f>
        <v>0</v>
      </c>
      <c r="G2781" s="174" t="str">
        <f>IF(F2781=1,COUNTIF($F$8:F2781,1),"")</f>
        <v/>
      </c>
      <c r="H2781" s="174"/>
      <c r="I2781" s="157">
        <f>IFERROR($H$8:INDEX($H$8:$H$3000,COUNTIF($H$8:$H$3000,"?*")),"")</f>
        <v>0</v>
      </c>
    </row>
    <row r="2782" spans="1:9" x14ac:dyDescent="0.25">
      <c r="A2782" s="174">
        <f>--ISNUMBER(IFERROR(SEARCH('Project Costing'!#REF!,Services!I2789,1),""))</f>
        <v>0</v>
      </c>
      <c r="B2782" s="174" t="str">
        <f>IF(A2782=1,COUNTIF($A$8:A2782,1),"")</f>
        <v/>
      </c>
      <c r="C2782" s="174"/>
      <c r="D2782" s="157">
        <f>IFERROR($C$8:INDEX($C$8:$C$3000,COUNTIF($C$8:$C$3000,"?*")),"")</f>
        <v>0</v>
      </c>
      <c r="E2782" s="174"/>
      <c r="F2782" s="174">
        <f>--ISNUMBER(IFERROR(SEARCH('Project Costing'!#REF!,Services!I2789,1),""))</f>
        <v>0</v>
      </c>
      <c r="G2782" s="174" t="str">
        <f>IF(F2782=1,COUNTIF($F$8:F2782,1),"")</f>
        <v/>
      </c>
      <c r="H2782" s="174"/>
      <c r="I2782" s="157">
        <f>IFERROR($H$8:INDEX($H$8:$H$3000,COUNTIF($H$8:$H$3000,"?*")),"")</f>
        <v>0</v>
      </c>
    </row>
    <row r="2783" spans="1:9" x14ac:dyDescent="0.25">
      <c r="A2783" s="174">
        <f>--ISNUMBER(IFERROR(SEARCH('Project Costing'!#REF!,Services!I2790,1),""))</f>
        <v>0</v>
      </c>
      <c r="B2783" s="174" t="str">
        <f>IF(A2783=1,COUNTIF($A$8:A2783,1),"")</f>
        <v/>
      </c>
      <c r="C2783" s="174"/>
      <c r="D2783" s="157">
        <f>IFERROR($C$8:INDEX($C$8:$C$3000,COUNTIF($C$8:$C$3000,"?*")),"")</f>
        <v>0</v>
      </c>
      <c r="E2783" s="174"/>
      <c r="F2783" s="174">
        <f>--ISNUMBER(IFERROR(SEARCH('Project Costing'!#REF!,Services!I2790,1),""))</f>
        <v>0</v>
      </c>
      <c r="G2783" s="174" t="str">
        <f>IF(F2783=1,COUNTIF($F$8:F2783,1),"")</f>
        <v/>
      </c>
      <c r="H2783" s="174"/>
      <c r="I2783" s="157">
        <f>IFERROR($H$8:INDEX($H$8:$H$3000,COUNTIF($H$8:$H$3000,"?*")),"")</f>
        <v>0</v>
      </c>
    </row>
    <row r="2784" spans="1:9" x14ac:dyDescent="0.25">
      <c r="A2784" s="174">
        <f>--ISNUMBER(IFERROR(SEARCH('Project Costing'!#REF!,Services!I2791,1),""))</f>
        <v>0</v>
      </c>
      <c r="B2784" s="174" t="str">
        <f>IF(A2784=1,COUNTIF($A$8:A2784,1),"")</f>
        <v/>
      </c>
      <c r="C2784" s="174"/>
      <c r="D2784" s="157">
        <f>IFERROR($C$8:INDEX($C$8:$C$3000,COUNTIF($C$8:$C$3000,"?*")),"")</f>
        <v>0</v>
      </c>
      <c r="E2784" s="174"/>
      <c r="F2784" s="174">
        <f>--ISNUMBER(IFERROR(SEARCH('Project Costing'!#REF!,Services!I2791,1),""))</f>
        <v>0</v>
      </c>
      <c r="G2784" s="174" t="str">
        <f>IF(F2784=1,COUNTIF($F$8:F2784,1),"")</f>
        <v/>
      </c>
      <c r="H2784" s="174"/>
      <c r="I2784" s="157">
        <f>IFERROR($H$8:INDEX($H$8:$H$3000,COUNTIF($H$8:$H$3000,"?*")),"")</f>
        <v>0</v>
      </c>
    </row>
    <row r="2785" spans="1:9" x14ac:dyDescent="0.25">
      <c r="A2785" s="174">
        <f>--ISNUMBER(IFERROR(SEARCH('Project Costing'!#REF!,Services!I2792,1),""))</f>
        <v>0</v>
      </c>
      <c r="B2785" s="174" t="str">
        <f>IF(A2785=1,COUNTIF($A$8:A2785,1),"")</f>
        <v/>
      </c>
      <c r="C2785" s="174"/>
      <c r="D2785" s="157">
        <f>IFERROR($C$8:INDEX($C$8:$C$3000,COUNTIF($C$8:$C$3000,"?*")),"")</f>
        <v>0</v>
      </c>
      <c r="E2785" s="174"/>
      <c r="F2785" s="174">
        <f>--ISNUMBER(IFERROR(SEARCH('Project Costing'!#REF!,Services!I2792,1),""))</f>
        <v>0</v>
      </c>
      <c r="G2785" s="174" t="str">
        <f>IF(F2785=1,COUNTIF($F$8:F2785,1),"")</f>
        <v/>
      </c>
      <c r="H2785" s="174"/>
      <c r="I2785" s="157">
        <f>IFERROR($H$8:INDEX($H$8:$H$3000,COUNTIF($H$8:$H$3000,"?*")),"")</f>
        <v>0</v>
      </c>
    </row>
    <row r="2786" spans="1:9" x14ac:dyDescent="0.25">
      <c r="A2786" s="174">
        <f>--ISNUMBER(IFERROR(SEARCH('Project Costing'!#REF!,Services!I2793,1),""))</f>
        <v>0</v>
      </c>
      <c r="B2786" s="174" t="str">
        <f>IF(A2786=1,COUNTIF($A$8:A2786,1),"")</f>
        <v/>
      </c>
      <c r="C2786" s="174"/>
      <c r="D2786" s="157">
        <f>IFERROR($C$8:INDEX($C$8:$C$3000,COUNTIF($C$8:$C$3000,"?*")),"")</f>
        <v>0</v>
      </c>
      <c r="E2786" s="174"/>
      <c r="F2786" s="174">
        <f>--ISNUMBER(IFERROR(SEARCH('Project Costing'!#REF!,Services!I2793,1),""))</f>
        <v>0</v>
      </c>
      <c r="G2786" s="174" t="str">
        <f>IF(F2786=1,COUNTIF($F$8:F2786,1),"")</f>
        <v/>
      </c>
      <c r="H2786" s="174"/>
      <c r="I2786" s="157">
        <f>IFERROR($H$8:INDEX($H$8:$H$3000,COUNTIF($H$8:$H$3000,"?*")),"")</f>
        <v>0</v>
      </c>
    </row>
    <row r="2787" spans="1:9" x14ac:dyDescent="0.25">
      <c r="A2787" s="174">
        <f>--ISNUMBER(IFERROR(SEARCH('Project Costing'!#REF!,Services!I2794,1),""))</f>
        <v>0</v>
      </c>
      <c r="B2787" s="174" t="str">
        <f>IF(A2787=1,COUNTIF($A$8:A2787,1),"")</f>
        <v/>
      </c>
      <c r="C2787" s="174"/>
      <c r="D2787" s="157">
        <f>IFERROR($C$8:INDEX($C$8:$C$3000,COUNTIF($C$8:$C$3000,"?*")),"")</f>
        <v>0</v>
      </c>
      <c r="E2787" s="174"/>
      <c r="F2787" s="174">
        <f>--ISNUMBER(IFERROR(SEARCH('Project Costing'!#REF!,Services!I2794,1),""))</f>
        <v>0</v>
      </c>
      <c r="G2787" s="174" t="str">
        <f>IF(F2787=1,COUNTIF($F$8:F2787,1),"")</f>
        <v/>
      </c>
      <c r="H2787" s="174"/>
      <c r="I2787" s="157">
        <f>IFERROR($H$8:INDEX($H$8:$H$3000,COUNTIF($H$8:$H$3000,"?*")),"")</f>
        <v>0</v>
      </c>
    </row>
    <row r="2788" spans="1:9" x14ac:dyDescent="0.25">
      <c r="A2788" s="174">
        <f>--ISNUMBER(IFERROR(SEARCH('Project Costing'!#REF!,Services!I2795,1),""))</f>
        <v>0</v>
      </c>
      <c r="B2788" s="174" t="str">
        <f>IF(A2788=1,COUNTIF($A$8:A2788,1),"")</f>
        <v/>
      </c>
      <c r="C2788" s="174"/>
      <c r="D2788" s="157">
        <f>IFERROR($C$8:INDEX($C$8:$C$3000,COUNTIF($C$8:$C$3000,"?*")),"")</f>
        <v>0</v>
      </c>
      <c r="E2788" s="174"/>
      <c r="F2788" s="174">
        <f>--ISNUMBER(IFERROR(SEARCH('Project Costing'!#REF!,Services!I2795,1),""))</f>
        <v>0</v>
      </c>
      <c r="G2788" s="174" t="str">
        <f>IF(F2788=1,COUNTIF($F$8:F2788,1),"")</f>
        <v/>
      </c>
      <c r="H2788" s="174"/>
      <c r="I2788" s="157">
        <f>IFERROR($H$8:INDEX($H$8:$H$3000,COUNTIF($H$8:$H$3000,"?*")),"")</f>
        <v>0</v>
      </c>
    </row>
    <row r="2789" spans="1:9" x14ac:dyDescent="0.25">
      <c r="A2789" s="174">
        <f>--ISNUMBER(IFERROR(SEARCH('Project Costing'!#REF!,Services!I2796,1),""))</f>
        <v>0</v>
      </c>
      <c r="B2789" s="174" t="str">
        <f>IF(A2789=1,COUNTIF($A$8:A2789,1),"")</f>
        <v/>
      </c>
      <c r="C2789" s="174"/>
      <c r="D2789" s="157">
        <f>IFERROR($C$8:INDEX($C$8:$C$3000,COUNTIF($C$8:$C$3000,"?*")),"")</f>
        <v>0</v>
      </c>
      <c r="E2789" s="174"/>
      <c r="F2789" s="174">
        <f>--ISNUMBER(IFERROR(SEARCH('Project Costing'!#REF!,Services!I2796,1),""))</f>
        <v>0</v>
      </c>
      <c r="G2789" s="174" t="str">
        <f>IF(F2789=1,COUNTIF($F$8:F2789,1),"")</f>
        <v/>
      </c>
      <c r="H2789" s="174"/>
      <c r="I2789" s="157">
        <f>IFERROR($H$8:INDEX($H$8:$H$3000,COUNTIF($H$8:$H$3000,"?*")),"")</f>
        <v>0</v>
      </c>
    </row>
    <row r="2790" spans="1:9" x14ac:dyDescent="0.25">
      <c r="A2790" s="174">
        <f>--ISNUMBER(IFERROR(SEARCH('Project Costing'!#REF!,Services!I2797,1),""))</f>
        <v>0</v>
      </c>
      <c r="B2790" s="174" t="str">
        <f>IF(A2790=1,COUNTIF($A$8:A2790,1),"")</f>
        <v/>
      </c>
      <c r="C2790" s="174"/>
      <c r="D2790" s="157">
        <f>IFERROR($C$8:INDEX($C$8:$C$3000,COUNTIF($C$8:$C$3000,"?*")),"")</f>
        <v>0</v>
      </c>
      <c r="E2790" s="174"/>
      <c r="F2790" s="174">
        <f>--ISNUMBER(IFERROR(SEARCH('Project Costing'!#REF!,Services!I2797,1),""))</f>
        <v>0</v>
      </c>
      <c r="G2790" s="174" t="str">
        <f>IF(F2790=1,COUNTIF($F$8:F2790,1),"")</f>
        <v/>
      </c>
      <c r="H2790" s="174"/>
      <c r="I2790" s="157">
        <f>IFERROR($H$8:INDEX($H$8:$H$3000,COUNTIF($H$8:$H$3000,"?*")),"")</f>
        <v>0</v>
      </c>
    </row>
    <row r="2791" spans="1:9" x14ac:dyDescent="0.25">
      <c r="A2791" s="174">
        <f>--ISNUMBER(IFERROR(SEARCH('Project Costing'!#REF!,Services!I2798,1),""))</f>
        <v>0</v>
      </c>
      <c r="B2791" s="174" t="str">
        <f>IF(A2791=1,COUNTIF($A$8:A2791,1),"")</f>
        <v/>
      </c>
      <c r="C2791" s="174"/>
      <c r="D2791" s="157">
        <f>IFERROR($C$8:INDEX($C$8:$C$3000,COUNTIF($C$8:$C$3000,"?*")),"")</f>
        <v>0</v>
      </c>
      <c r="E2791" s="174"/>
      <c r="F2791" s="174">
        <f>--ISNUMBER(IFERROR(SEARCH('Project Costing'!#REF!,Services!I2798,1),""))</f>
        <v>0</v>
      </c>
      <c r="G2791" s="174" t="str">
        <f>IF(F2791=1,COUNTIF($F$8:F2791,1),"")</f>
        <v/>
      </c>
      <c r="H2791" s="174"/>
      <c r="I2791" s="157">
        <f>IFERROR($H$8:INDEX($H$8:$H$3000,COUNTIF($H$8:$H$3000,"?*")),"")</f>
        <v>0</v>
      </c>
    </row>
    <row r="2792" spans="1:9" x14ac:dyDescent="0.25">
      <c r="A2792" s="174">
        <f>--ISNUMBER(IFERROR(SEARCH('Project Costing'!#REF!,Services!I2799,1),""))</f>
        <v>0</v>
      </c>
      <c r="B2792" s="174" t="str">
        <f>IF(A2792=1,COUNTIF($A$8:A2792,1),"")</f>
        <v/>
      </c>
      <c r="C2792" s="174"/>
      <c r="D2792" s="157">
        <f>IFERROR($C$8:INDEX($C$8:$C$3000,COUNTIF($C$8:$C$3000,"?*")),"")</f>
        <v>0</v>
      </c>
      <c r="E2792" s="174"/>
      <c r="F2792" s="174">
        <f>--ISNUMBER(IFERROR(SEARCH('Project Costing'!#REF!,Services!I2799,1),""))</f>
        <v>0</v>
      </c>
      <c r="G2792" s="174" t="str">
        <f>IF(F2792=1,COUNTIF($F$8:F2792,1),"")</f>
        <v/>
      </c>
      <c r="H2792" s="174"/>
      <c r="I2792" s="157">
        <f>IFERROR($H$8:INDEX($H$8:$H$3000,COUNTIF($H$8:$H$3000,"?*")),"")</f>
        <v>0</v>
      </c>
    </row>
    <row r="2793" spans="1:9" x14ac:dyDescent="0.25">
      <c r="A2793" s="174">
        <f>--ISNUMBER(IFERROR(SEARCH('Project Costing'!#REF!,Services!I2800,1),""))</f>
        <v>0</v>
      </c>
      <c r="B2793" s="174" t="str">
        <f>IF(A2793=1,COUNTIF($A$8:A2793,1),"")</f>
        <v/>
      </c>
      <c r="C2793" s="174"/>
      <c r="D2793" s="157">
        <f>IFERROR($C$8:INDEX($C$8:$C$3000,COUNTIF($C$8:$C$3000,"?*")),"")</f>
        <v>0</v>
      </c>
      <c r="E2793" s="174"/>
      <c r="F2793" s="174">
        <f>--ISNUMBER(IFERROR(SEARCH('Project Costing'!#REF!,Services!I2800,1),""))</f>
        <v>0</v>
      </c>
      <c r="G2793" s="174" t="str">
        <f>IF(F2793=1,COUNTIF($F$8:F2793,1),"")</f>
        <v/>
      </c>
      <c r="H2793" s="174"/>
      <c r="I2793" s="157">
        <f>IFERROR($H$8:INDEX($H$8:$H$3000,COUNTIF($H$8:$H$3000,"?*")),"")</f>
        <v>0</v>
      </c>
    </row>
    <row r="2794" spans="1:9" x14ac:dyDescent="0.25">
      <c r="A2794" s="174">
        <f>--ISNUMBER(IFERROR(SEARCH('Project Costing'!#REF!,Services!I2801,1),""))</f>
        <v>0</v>
      </c>
      <c r="B2794" s="174" t="str">
        <f>IF(A2794=1,COUNTIF($A$8:A2794,1),"")</f>
        <v/>
      </c>
      <c r="C2794" s="174"/>
      <c r="D2794" s="157">
        <f>IFERROR($C$8:INDEX($C$8:$C$3000,COUNTIF($C$8:$C$3000,"?*")),"")</f>
        <v>0</v>
      </c>
      <c r="E2794" s="174"/>
      <c r="F2794" s="174">
        <f>--ISNUMBER(IFERROR(SEARCH('Project Costing'!#REF!,Services!I2801,1),""))</f>
        <v>0</v>
      </c>
      <c r="G2794" s="174" t="str">
        <f>IF(F2794=1,COUNTIF($F$8:F2794,1),"")</f>
        <v/>
      </c>
      <c r="H2794" s="174"/>
      <c r="I2794" s="157">
        <f>IFERROR($H$8:INDEX($H$8:$H$3000,COUNTIF($H$8:$H$3000,"?*")),"")</f>
        <v>0</v>
      </c>
    </row>
    <row r="2795" spans="1:9" x14ac:dyDescent="0.25">
      <c r="A2795" s="174">
        <f>--ISNUMBER(IFERROR(SEARCH('Project Costing'!#REF!,Services!I2802,1),""))</f>
        <v>0</v>
      </c>
      <c r="B2795" s="174" t="str">
        <f>IF(A2795=1,COUNTIF($A$8:A2795,1),"")</f>
        <v/>
      </c>
      <c r="C2795" s="174"/>
      <c r="D2795" s="157">
        <f>IFERROR($C$8:INDEX($C$8:$C$3000,COUNTIF($C$8:$C$3000,"?*")),"")</f>
        <v>0</v>
      </c>
      <c r="E2795" s="174"/>
      <c r="F2795" s="174">
        <f>--ISNUMBER(IFERROR(SEARCH('Project Costing'!#REF!,Services!I2802,1),""))</f>
        <v>0</v>
      </c>
      <c r="G2795" s="174" t="str">
        <f>IF(F2795=1,COUNTIF($F$8:F2795,1),"")</f>
        <v/>
      </c>
      <c r="H2795" s="174"/>
      <c r="I2795" s="157">
        <f>IFERROR($H$8:INDEX($H$8:$H$3000,COUNTIF($H$8:$H$3000,"?*")),"")</f>
        <v>0</v>
      </c>
    </row>
    <row r="2796" spans="1:9" x14ac:dyDescent="0.25">
      <c r="A2796" s="174">
        <f>--ISNUMBER(IFERROR(SEARCH('Project Costing'!#REF!,Services!I2803,1),""))</f>
        <v>0</v>
      </c>
      <c r="B2796" s="174" t="str">
        <f>IF(A2796=1,COUNTIF($A$8:A2796,1),"")</f>
        <v/>
      </c>
      <c r="C2796" s="174"/>
      <c r="D2796" s="157">
        <f>IFERROR($C$8:INDEX($C$8:$C$3000,COUNTIF($C$8:$C$3000,"?*")),"")</f>
        <v>0</v>
      </c>
      <c r="E2796" s="174"/>
      <c r="F2796" s="174">
        <f>--ISNUMBER(IFERROR(SEARCH('Project Costing'!#REF!,Services!I2803,1),""))</f>
        <v>0</v>
      </c>
      <c r="G2796" s="174" t="str">
        <f>IF(F2796=1,COUNTIF($F$8:F2796,1),"")</f>
        <v/>
      </c>
      <c r="H2796" s="174"/>
      <c r="I2796" s="157">
        <f>IFERROR($H$8:INDEX($H$8:$H$3000,COUNTIF($H$8:$H$3000,"?*")),"")</f>
        <v>0</v>
      </c>
    </row>
    <row r="2797" spans="1:9" x14ac:dyDescent="0.25">
      <c r="A2797" s="174">
        <f>--ISNUMBER(IFERROR(SEARCH('Project Costing'!#REF!,Services!I2804,1),""))</f>
        <v>0</v>
      </c>
      <c r="B2797" s="174" t="str">
        <f>IF(A2797=1,COUNTIF($A$8:A2797,1),"")</f>
        <v/>
      </c>
      <c r="C2797" s="174"/>
      <c r="D2797" s="157">
        <f>IFERROR($C$8:INDEX($C$8:$C$3000,COUNTIF($C$8:$C$3000,"?*")),"")</f>
        <v>0</v>
      </c>
      <c r="E2797" s="174"/>
      <c r="F2797" s="174">
        <f>--ISNUMBER(IFERROR(SEARCH('Project Costing'!#REF!,Services!I2804,1),""))</f>
        <v>0</v>
      </c>
      <c r="G2797" s="174" t="str">
        <f>IF(F2797=1,COUNTIF($F$8:F2797,1),"")</f>
        <v/>
      </c>
      <c r="H2797" s="174"/>
      <c r="I2797" s="157">
        <f>IFERROR($H$8:INDEX($H$8:$H$3000,COUNTIF($H$8:$H$3000,"?*")),"")</f>
        <v>0</v>
      </c>
    </row>
    <row r="2798" spans="1:9" x14ac:dyDescent="0.25">
      <c r="A2798" s="174">
        <f>--ISNUMBER(IFERROR(SEARCH('Project Costing'!#REF!,Services!I2805,1),""))</f>
        <v>0</v>
      </c>
      <c r="B2798" s="174" t="str">
        <f>IF(A2798=1,COUNTIF($A$8:A2798,1),"")</f>
        <v/>
      </c>
      <c r="C2798" s="174"/>
      <c r="D2798" s="157">
        <f>IFERROR($C$8:INDEX($C$8:$C$3000,COUNTIF($C$8:$C$3000,"?*")),"")</f>
        <v>0</v>
      </c>
      <c r="E2798" s="174"/>
      <c r="F2798" s="174">
        <f>--ISNUMBER(IFERROR(SEARCH('Project Costing'!#REF!,Services!I2805,1),""))</f>
        <v>0</v>
      </c>
      <c r="G2798" s="174" t="str">
        <f>IF(F2798=1,COUNTIF($F$8:F2798,1),"")</f>
        <v/>
      </c>
      <c r="H2798" s="174"/>
      <c r="I2798" s="157">
        <f>IFERROR($H$8:INDEX($H$8:$H$3000,COUNTIF($H$8:$H$3000,"?*")),"")</f>
        <v>0</v>
      </c>
    </row>
    <row r="2799" spans="1:9" x14ac:dyDescent="0.25">
      <c r="A2799" s="174">
        <f>--ISNUMBER(IFERROR(SEARCH('Project Costing'!#REF!,Services!I2806,1),""))</f>
        <v>0</v>
      </c>
      <c r="B2799" s="174" t="str">
        <f>IF(A2799=1,COUNTIF($A$8:A2799,1),"")</f>
        <v/>
      </c>
      <c r="C2799" s="174"/>
      <c r="D2799" s="157">
        <f>IFERROR($C$8:INDEX($C$8:$C$3000,COUNTIF($C$8:$C$3000,"?*")),"")</f>
        <v>0</v>
      </c>
      <c r="E2799" s="174"/>
      <c r="F2799" s="174">
        <f>--ISNUMBER(IFERROR(SEARCH('Project Costing'!#REF!,Services!I2806,1),""))</f>
        <v>0</v>
      </c>
      <c r="G2799" s="174" t="str">
        <f>IF(F2799=1,COUNTIF($F$8:F2799,1),"")</f>
        <v/>
      </c>
      <c r="H2799" s="174"/>
      <c r="I2799" s="157">
        <f>IFERROR($H$8:INDEX($H$8:$H$3000,COUNTIF($H$8:$H$3000,"?*")),"")</f>
        <v>0</v>
      </c>
    </row>
    <row r="2800" spans="1:9" x14ac:dyDescent="0.25">
      <c r="A2800" s="174">
        <f>--ISNUMBER(IFERROR(SEARCH('Project Costing'!#REF!,Services!I2807,1),""))</f>
        <v>0</v>
      </c>
      <c r="B2800" s="174" t="str">
        <f>IF(A2800=1,COUNTIF($A$8:A2800,1),"")</f>
        <v/>
      </c>
      <c r="C2800" s="174"/>
      <c r="D2800" s="157">
        <f>IFERROR($C$8:INDEX($C$8:$C$3000,COUNTIF($C$8:$C$3000,"?*")),"")</f>
        <v>0</v>
      </c>
      <c r="E2800" s="174"/>
      <c r="F2800" s="174">
        <f>--ISNUMBER(IFERROR(SEARCH('Project Costing'!#REF!,Services!I2807,1),""))</f>
        <v>0</v>
      </c>
      <c r="G2800" s="174" t="str">
        <f>IF(F2800=1,COUNTIF($F$8:F2800,1),"")</f>
        <v/>
      </c>
      <c r="H2800" s="174"/>
      <c r="I2800" s="157">
        <f>IFERROR($H$8:INDEX($H$8:$H$3000,COUNTIF($H$8:$H$3000,"?*")),"")</f>
        <v>0</v>
      </c>
    </row>
    <row r="2801" spans="1:9" x14ac:dyDescent="0.25">
      <c r="A2801" s="174">
        <f>--ISNUMBER(IFERROR(SEARCH('Project Costing'!#REF!,Services!I2808,1),""))</f>
        <v>0</v>
      </c>
      <c r="B2801" s="174" t="str">
        <f>IF(A2801=1,COUNTIF($A$8:A2801,1),"")</f>
        <v/>
      </c>
      <c r="C2801" s="174"/>
      <c r="D2801" s="157">
        <f>IFERROR($C$8:INDEX($C$8:$C$3000,COUNTIF($C$8:$C$3000,"?*")),"")</f>
        <v>0</v>
      </c>
      <c r="E2801" s="174"/>
      <c r="F2801" s="174">
        <f>--ISNUMBER(IFERROR(SEARCH('Project Costing'!#REF!,Services!I2808,1),""))</f>
        <v>0</v>
      </c>
      <c r="G2801" s="174" t="str">
        <f>IF(F2801=1,COUNTIF($F$8:F2801,1),"")</f>
        <v/>
      </c>
      <c r="H2801" s="174"/>
      <c r="I2801" s="157">
        <f>IFERROR($H$8:INDEX($H$8:$H$3000,COUNTIF($H$8:$H$3000,"?*")),"")</f>
        <v>0</v>
      </c>
    </row>
    <row r="2802" spans="1:9" x14ac:dyDescent="0.25">
      <c r="A2802" s="174">
        <f>--ISNUMBER(IFERROR(SEARCH('Project Costing'!#REF!,Services!I2809,1),""))</f>
        <v>0</v>
      </c>
      <c r="B2802" s="174" t="str">
        <f>IF(A2802=1,COUNTIF($A$8:A2802,1),"")</f>
        <v/>
      </c>
      <c r="C2802" s="174"/>
      <c r="D2802" s="157">
        <f>IFERROR($C$8:INDEX($C$8:$C$3000,COUNTIF($C$8:$C$3000,"?*")),"")</f>
        <v>0</v>
      </c>
      <c r="E2802" s="174"/>
      <c r="F2802" s="174">
        <f>--ISNUMBER(IFERROR(SEARCH('Project Costing'!#REF!,Services!I2809,1),""))</f>
        <v>0</v>
      </c>
      <c r="G2802" s="174" t="str">
        <f>IF(F2802=1,COUNTIF($F$8:F2802,1),"")</f>
        <v/>
      </c>
      <c r="H2802" s="174"/>
      <c r="I2802" s="157">
        <f>IFERROR($H$8:INDEX($H$8:$H$3000,COUNTIF($H$8:$H$3000,"?*")),"")</f>
        <v>0</v>
      </c>
    </row>
    <row r="2803" spans="1:9" x14ac:dyDescent="0.25">
      <c r="A2803" s="174">
        <f>--ISNUMBER(IFERROR(SEARCH('Project Costing'!#REF!,Services!I2810,1),""))</f>
        <v>0</v>
      </c>
      <c r="B2803" s="174" t="str">
        <f>IF(A2803=1,COUNTIF($A$8:A2803,1),"")</f>
        <v/>
      </c>
      <c r="C2803" s="174"/>
      <c r="D2803" s="157">
        <f>IFERROR($C$8:INDEX($C$8:$C$3000,COUNTIF($C$8:$C$3000,"?*")),"")</f>
        <v>0</v>
      </c>
      <c r="E2803" s="174"/>
      <c r="F2803" s="174">
        <f>--ISNUMBER(IFERROR(SEARCH('Project Costing'!#REF!,Services!I2810,1),""))</f>
        <v>0</v>
      </c>
      <c r="G2803" s="174" t="str">
        <f>IF(F2803=1,COUNTIF($F$8:F2803,1),"")</f>
        <v/>
      </c>
      <c r="H2803" s="174"/>
      <c r="I2803" s="157">
        <f>IFERROR($H$8:INDEX($H$8:$H$3000,COUNTIF($H$8:$H$3000,"?*")),"")</f>
        <v>0</v>
      </c>
    </row>
    <row r="2804" spans="1:9" x14ac:dyDescent="0.25">
      <c r="A2804" s="174">
        <f>--ISNUMBER(IFERROR(SEARCH('Project Costing'!#REF!,Services!I2811,1),""))</f>
        <v>0</v>
      </c>
      <c r="B2804" s="174" t="str">
        <f>IF(A2804=1,COUNTIF($A$8:A2804,1),"")</f>
        <v/>
      </c>
      <c r="C2804" s="174"/>
      <c r="D2804" s="157">
        <f>IFERROR($C$8:INDEX($C$8:$C$3000,COUNTIF($C$8:$C$3000,"?*")),"")</f>
        <v>0</v>
      </c>
      <c r="E2804" s="174"/>
      <c r="F2804" s="174">
        <f>--ISNUMBER(IFERROR(SEARCH('Project Costing'!#REF!,Services!I2811,1),""))</f>
        <v>0</v>
      </c>
      <c r="G2804" s="174" t="str">
        <f>IF(F2804=1,COUNTIF($F$8:F2804,1),"")</f>
        <v/>
      </c>
      <c r="H2804" s="174"/>
      <c r="I2804" s="157">
        <f>IFERROR($H$8:INDEX($H$8:$H$3000,COUNTIF($H$8:$H$3000,"?*")),"")</f>
        <v>0</v>
      </c>
    </row>
    <row r="2805" spans="1:9" x14ac:dyDescent="0.25">
      <c r="A2805" s="174">
        <f>--ISNUMBER(IFERROR(SEARCH('Project Costing'!#REF!,Services!I2812,1),""))</f>
        <v>0</v>
      </c>
      <c r="B2805" s="174" t="str">
        <f>IF(A2805=1,COUNTIF($A$8:A2805,1),"")</f>
        <v/>
      </c>
      <c r="C2805" s="174"/>
      <c r="D2805" s="157">
        <f>IFERROR($C$8:INDEX($C$8:$C$3000,COUNTIF($C$8:$C$3000,"?*")),"")</f>
        <v>0</v>
      </c>
      <c r="E2805" s="174"/>
      <c r="F2805" s="174">
        <f>--ISNUMBER(IFERROR(SEARCH('Project Costing'!#REF!,Services!I2812,1),""))</f>
        <v>0</v>
      </c>
      <c r="G2805" s="174" t="str">
        <f>IF(F2805=1,COUNTIF($F$8:F2805,1),"")</f>
        <v/>
      </c>
      <c r="H2805" s="174"/>
      <c r="I2805" s="157">
        <f>IFERROR($H$8:INDEX($H$8:$H$3000,COUNTIF($H$8:$H$3000,"?*")),"")</f>
        <v>0</v>
      </c>
    </row>
    <row r="2806" spans="1:9" x14ac:dyDescent="0.25">
      <c r="A2806" s="174">
        <f>--ISNUMBER(IFERROR(SEARCH('Project Costing'!#REF!,Services!I2813,1),""))</f>
        <v>0</v>
      </c>
      <c r="B2806" s="174" t="str">
        <f>IF(A2806=1,COUNTIF($A$8:A2806,1),"")</f>
        <v/>
      </c>
      <c r="C2806" s="174"/>
      <c r="D2806" s="157">
        <f>IFERROR($C$8:INDEX($C$8:$C$3000,COUNTIF($C$8:$C$3000,"?*")),"")</f>
        <v>0</v>
      </c>
      <c r="E2806" s="174"/>
      <c r="F2806" s="174">
        <f>--ISNUMBER(IFERROR(SEARCH('Project Costing'!#REF!,Services!I2813,1),""))</f>
        <v>0</v>
      </c>
      <c r="G2806" s="174" t="str">
        <f>IF(F2806=1,COUNTIF($F$8:F2806,1),"")</f>
        <v/>
      </c>
      <c r="H2806" s="174"/>
      <c r="I2806" s="157">
        <f>IFERROR($H$8:INDEX($H$8:$H$3000,COUNTIF($H$8:$H$3000,"?*")),"")</f>
        <v>0</v>
      </c>
    </row>
    <row r="2807" spans="1:9" x14ac:dyDescent="0.25">
      <c r="A2807" s="174">
        <f>--ISNUMBER(IFERROR(SEARCH('Project Costing'!#REF!,Services!I2814,1),""))</f>
        <v>0</v>
      </c>
      <c r="B2807" s="174" t="str">
        <f>IF(A2807=1,COUNTIF($A$8:A2807,1),"")</f>
        <v/>
      </c>
      <c r="C2807" s="174"/>
      <c r="D2807" s="157">
        <f>IFERROR($C$8:INDEX($C$8:$C$3000,COUNTIF($C$8:$C$3000,"?*")),"")</f>
        <v>0</v>
      </c>
      <c r="E2807" s="174"/>
      <c r="F2807" s="174">
        <f>--ISNUMBER(IFERROR(SEARCH('Project Costing'!#REF!,Services!I2814,1),""))</f>
        <v>0</v>
      </c>
      <c r="G2807" s="174" t="str">
        <f>IF(F2807=1,COUNTIF($F$8:F2807,1),"")</f>
        <v/>
      </c>
      <c r="H2807" s="174"/>
      <c r="I2807" s="157">
        <f>IFERROR($H$8:INDEX($H$8:$H$3000,COUNTIF($H$8:$H$3000,"?*")),"")</f>
        <v>0</v>
      </c>
    </row>
    <row r="2808" spans="1:9" x14ac:dyDescent="0.25">
      <c r="A2808" s="174">
        <f>--ISNUMBER(IFERROR(SEARCH('Project Costing'!#REF!,Services!I2815,1),""))</f>
        <v>0</v>
      </c>
      <c r="B2808" s="174" t="str">
        <f>IF(A2808=1,COUNTIF($A$8:A2808,1),"")</f>
        <v/>
      </c>
      <c r="C2808" s="174"/>
      <c r="D2808" s="157">
        <f>IFERROR($C$8:INDEX($C$8:$C$3000,COUNTIF($C$8:$C$3000,"?*")),"")</f>
        <v>0</v>
      </c>
      <c r="E2808" s="174"/>
      <c r="F2808" s="174">
        <f>--ISNUMBER(IFERROR(SEARCH('Project Costing'!#REF!,Services!I2815,1),""))</f>
        <v>0</v>
      </c>
      <c r="G2808" s="174" t="str">
        <f>IF(F2808=1,COUNTIF($F$8:F2808,1),"")</f>
        <v/>
      </c>
      <c r="H2808" s="174"/>
      <c r="I2808" s="157">
        <f>IFERROR($H$8:INDEX($H$8:$H$3000,COUNTIF($H$8:$H$3000,"?*")),"")</f>
        <v>0</v>
      </c>
    </row>
    <row r="2809" spans="1:9" x14ac:dyDescent="0.25">
      <c r="A2809" s="174">
        <f>--ISNUMBER(IFERROR(SEARCH('Project Costing'!#REF!,Services!I2816,1),""))</f>
        <v>0</v>
      </c>
      <c r="B2809" s="174" t="str">
        <f>IF(A2809=1,COUNTIF($A$8:A2809,1),"")</f>
        <v/>
      </c>
      <c r="C2809" s="174"/>
      <c r="D2809" s="157">
        <f>IFERROR($C$8:INDEX($C$8:$C$3000,COUNTIF($C$8:$C$3000,"?*")),"")</f>
        <v>0</v>
      </c>
      <c r="E2809" s="174"/>
      <c r="F2809" s="174">
        <f>--ISNUMBER(IFERROR(SEARCH('Project Costing'!#REF!,Services!I2816,1),""))</f>
        <v>0</v>
      </c>
      <c r="G2809" s="174" t="str">
        <f>IF(F2809=1,COUNTIF($F$8:F2809,1),"")</f>
        <v/>
      </c>
      <c r="H2809" s="174"/>
      <c r="I2809" s="157">
        <f>IFERROR($H$8:INDEX($H$8:$H$3000,COUNTIF($H$8:$H$3000,"?*")),"")</f>
        <v>0</v>
      </c>
    </row>
    <row r="2810" spans="1:9" x14ac:dyDescent="0.25">
      <c r="A2810" s="174">
        <f>--ISNUMBER(IFERROR(SEARCH('Project Costing'!#REF!,Services!I2817,1),""))</f>
        <v>0</v>
      </c>
      <c r="B2810" s="174" t="str">
        <f>IF(A2810=1,COUNTIF($A$8:A2810,1),"")</f>
        <v/>
      </c>
      <c r="C2810" s="174"/>
      <c r="D2810" s="157">
        <f>IFERROR($C$8:INDEX($C$8:$C$3000,COUNTIF($C$8:$C$3000,"?*")),"")</f>
        <v>0</v>
      </c>
      <c r="E2810" s="174"/>
      <c r="F2810" s="174">
        <f>--ISNUMBER(IFERROR(SEARCH('Project Costing'!#REF!,Services!I2817,1),""))</f>
        <v>0</v>
      </c>
      <c r="G2810" s="174" t="str">
        <f>IF(F2810=1,COUNTIF($F$8:F2810,1),"")</f>
        <v/>
      </c>
      <c r="H2810" s="174"/>
      <c r="I2810" s="157">
        <f>IFERROR($H$8:INDEX($H$8:$H$3000,COUNTIF($H$8:$H$3000,"?*")),"")</f>
        <v>0</v>
      </c>
    </row>
    <row r="2811" spans="1:9" x14ac:dyDescent="0.25">
      <c r="A2811" s="174">
        <f>--ISNUMBER(IFERROR(SEARCH('Project Costing'!#REF!,Services!I2818,1),""))</f>
        <v>0</v>
      </c>
      <c r="B2811" s="174" t="str">
        <f>IF(A2811=1,COUNTIF($A$8:A2811,1),"")</f>
        <v/>
      </c>
      <c r="C2811" s="174"/>
      <c r="D2811" s="157">
        <f>IFERROR($C$8:INDEX($C$8:$C$3000,COUNTIF($C$8:$C$3000,"?*")),"")</f>
        <v>0</v>
      </c>
      <c r="E2811" s="174"/>
      <c r="F2811" s="174">
        <f>--ISNUMBER(IFERROR(SEARCH('Project Costing'!#REF!,Services!I2818,1),""))</f>
        <v>0</v>
      </c>
      <c r="G2811" s="174" t="str">
        <f>IF(F2811=1,COUNTIF($F$8:F2811,1),"")</f>
        <v/>
      </c>
      <c r="H2811" s="174"/>
      <c r="I2811" s="157">
        <f>IFERROR($H$8:INDEX($H$8:$H$3000,COUNTIF($H$8:$H$3000,"?*")),"")</f>
        <v>0</v>
      </c>
    </row>
    <row r="2812" spans="1:9" x14ac:dyDescent="0.25">
      <c r="A2812" s="174">
        <f>--ISNUMBER(IFERROR(SEARCH('Project Costing'!#REF!,Services!I2819,1),""))</f>
        <v>0</v>
      </c>
      <c r="B2812" s="174" t="str">
        <f>IF(A2812=1,COUNTIF($A$8:A2812,1),"")</f>
        <v/>
      </c>
      <c r="C2812" s="174"/>
      <c r="D2812" s="157">
        <f>IFERROR($C$8:INDEX($C$8:$C$3000,COUNTIF($C$8:$C$3000,"?*")),"")</f>
        <v>0</v>
      </c>
      <c r="E2812" s="174"/>
      <c r="F2812" s="174">
        <f>--ISNUMBER(IFERROR(SEARCH('Project Costing'!#REF!,Services!I2819,1),""))</f>
        <v>0</v>
      </c>
      <c r="G2812" s="174" t="str">
        <f>IF(F2812=1,COUNTIF($F$8:F2812,1),"")</f>
        <v/>
      </c>
      <c r="H2812" s="174"/>
      <c r="I2812" s="157">
        <f>IFERROR($H$8:INDEX($H$8:$H$3000,COUNTIF($H$8:$H$3000,"?*")),"")</f>
        <v>0</v>
      </c>
    </row>
    <row r="2813" spans="1:9" x14ac:dyDescent="0.25">
      <c r="A2813" s="174">
        <f>--ISNUMBER(IFERROR(SEARCH('Project Costing'!#REF!,Services!I2820,1),""))</f>
        <v>0</v>
      </c>
      <c r="B2813" s="174" t="str">
        <f>IF(A2813=1,COUNTIF($A$8:A2813,1),"")</f>
        <v/>
      </c>
      <c r="C2813" s="174"/>
      <c r="D2813" s="157">
        <f>IFERROR($C$8:INDEX($C$8:$C$3000,COUNTIF($C$8:$C$3000,"?*")),"")</f>
        <v>0</v>
      </c>
      <c r="E2813" s="174"/>
      <c r="F2813" s="174">
        <f>--ISNUMBER(IFERROR(SEARCH('Project Costing'!#REF!,Services!I2820,1),""))</f>
        <v>0</v>
      </c>
      <c r="G2813" s="174" t="str">
        <f>IF(F2813=1,COUNTIF($F$8:F2813,1),"")</f>
        <v/>
      </c>
      <c r="H2813" s="174"/>
      <c r="I2813" s="157">
        <f>IFERROR($H$8:INDEX($H$8:$H$3000,COUNTIF($H$8:$H$3000,"?*")),"")</f>
        <v>0</v>
      </c>
    </row>
    <row r="2814" spans="1:9" x14ac:dyDescent="0.25">
      <c r="A2814" s="174">
        <f>--ISNUMBER(IFERROR(SEARCH('Project Costing'!#REF!,Services!I2821,1),""))</f>
        <v>0</v>
      </c>
      <c r="B2814" s="174" t="str">
        <f>IF(A2814=1,COUNTIF($A$8:A2814,1),"")</f>
        <v/>
      </c>
      <c r="C2814" s="174"/>
      <c r="D2814" s="157">
        <f>IFERROR($C$8:INDEX($C$8:$C$3000,COUNTIF($C$8:$C$3000,"?*")),"")</f>
        <v>0</v>
      </c>
      <c r="E2814" s="174"/>
      <c r="F2814" s="174">
        <f>--ISNUMBER(IFERROR(SEARCH('Project Costing'!#REF!,Services!I2821,1),""))</f>
        <v>0</v>
      </c>
      <c r="G2814" s="174" t="str">
        <f>IF(F2814=1,COUNTIF($F$8:F2814,1),"")</f>
        <v/>
      </c>
      <c r="H2814" s="174"/>
      <c r="I2814" s="157">
        <f>IFERROR($H$8:INDEX($H$8:$H$3000,COUNTIF($H$8:$H$3000,"?*")),"")</f>
        <v>0</v>
      </c>
    </row>
    <row r="2815" spans="1:9" x14ac:dyDescent="0.25">
      <c r="A2815" s="174">
        <f>--ISNUMBER(IFERROR(SEARCH('Project Costing'!#REF!,Services!I2822,1),""))</f>
        <v>0</v>
      </c>
      <c r="B2815" s="174" t="str">
        <f>IF(A2815=1,COUNTIF($A$8:A2815,1),"")</f>
        <v/>
      </c>
      <c r="C2815" s="174"/>
      <c r="D2815" s="157">
        <f>IFERROR($C$8:INDEX($C$8:$C$3000,COUNTIF($C$8:$C$3000,"?*")),"")</f>
        <v>0</v>
      </c>
      <c r="E2815" s="174"/>
      <c r="F2815" s="174">
        <f>--ISNUMBER(IFERROR(SEARCH('Project Costing'!#REF!,Services!I2822,1),""))</f>
        <v>0</v>
      </c>
      <c r="G2815" s="174" t="str">
        <f>IF(F2815=1,COUNTIF($F$8:F2815,1),"")</f>
        <v/>
      </c>
      <c r="H2815" s="174"/>
      <c r="I2815" s="157">
        <f>IFERROR($H$8:INDEX($H$8:$H$3000,COUNTIF($H$8:$H$3000,"?*")),"")</f>
        <v>0</v>
      </c>
    </row>
    <row r="2816" spans="1:9" x14ac:dyDescent="0.25">
      <c r="A2816" s="174">
        <f>--ISNUMBER(IFERROR(SEARCH('Project Costing'!#REF!,Services!I2823,1),""))</f>
        <v>0</v>
      </c>
      <c r="B2816" s="174" t="str">
        <f>IF(A2816=1,COUNTIF($A$8:A2816,1),"")</f>
        <v/>
      </c>
      <c r="C2816" s="174"/>
      <c r="D2816" s="157">
        <f>IFERROR($C$8:INDEX($C$8:$C$3000,COUNTIF($C$8:$C$3000,"?*")),"")</f>
        <v>0</v>
      </c>
      <c r="E2816" s="174"/>
      <c r="F2816" s="174">
        <f>--ISNUMBER(IFERROR(SEARCH('Project Costing'!#REF!,Services!I2823,1),""))</f>
        <v>0</v>
      </c>
      <c r="G2816" s="174" t="str">
        <f>IF(F2816=1,COUNTIF($F$8:F2816,1),"")</f>
        <v/>
      </c>
      <c r="H2816" s="174"/>
      <c r="I2816" s="157">
        <f>IFERROR($H$8:INDEX($H$8:$H$3000,COUNTIF($H$8:$H$3000,"?*")),"")</f>
        <v>0</v>
      </c>
    </row>
    <row r="2817" spans="1:9" x14ac:dyDescent="0.25">
      <c r="A2817" s="174">
        <f>--ISNUMBER(IFERROR(SEARCH('Project Costing'!#REF!,Services!I2824,1),""))</f>
        <v>0</v>
      </c>
      <c r="B2817" s="174" t="str">
        <f>IF(A2817=1,COUNTIF($A$8:A2817,1),"")</f>
        <v/>
      </c>
      <c r="C2817" s="174"/>
      <c r="D2817" s="157">
        <f>IFERROR($C$8:INDEX($C$8:$C$3000,COUNTIF($C$8:$C$3000,"?*")),"")</f>
        <v>0</v>
      </c>
      <c r="E2817" s="174"/>
      <c r="F2817" s="174">
        <f>--ISNUMBER(IFERROR(SEARCH('Project Costing'!#REF!,Services!I2824,1),""))</f>
        <v>0</v>
      </c>
      <c r="G2817" s="174" t="str">
        <f>IF(F2817=1,COUNTIF($F$8:F2817,1),"")</f>
        <v/>
      </c>
      <c r="H2817" s="174"/>
      <c r="I2817" s="157">
        <f>IFERROR($H$8:INDEX($H$8:$H$3000,COUNTIF($H$8:$H$3000,"?*")),"")</f>
        <v>0</v>
      </c>
    </row>
    <row r="2818" spans="1:9" x14ac:dyDescent="0.25">
      <c r="A2818" s="174">
        <f>--ISNUMBER(IFERROR(SEARCH('Project Costing'!#REF!,Services!I2825,1),""))</f>
        <v>0</v>
      </c>
      <c r="B2818" s="174" t="str">
        <f>IF(A2818=1,COUNTIF($A$8:A2818,1),"")</f>
        <v/>
      </c>
      <c r="C2818" s="174"/>
      <c r="D2818" s="157">
        <f>IFERROR($C$8:INDEX($C$8:$C$3000,COUNTIF($C$8:$C$3000,"?*")),"")</f>
        <v>0</v>
      </c>
      <c r="E2818" s="174"/>
      <c r="F2818" s="174">
        <f>--ISNUMBER(IFERROR(SEARCH('Project Costing'!#REF!,Services!I2825,1),""))</f>
        <v>0</v>
      </c>
      <c r="G2818" s="174" t="str">
        <f>IF(F2818=1,COUNTIF($F$8:F2818,1),"")</f>
        <v/>
      </c>
      <c r="H2818" s="174"/>
      <c r="I2818" s="157">
        <f>IFERROR($H$8:INDEX($H$8:$H$3000,COUNTIF($H$8:$H$3000,"?*")),"")</f>
        <v>0</v>
      </c>
    </row>
    <row r="2819" spans="1:9" x14ac:dyDescent="0.25">
      <c r="A2819" s="174">
        <f>--ISNUMBER(IFERROR(SEARCH('Project Costing'!#REF!,Services!I2826,1),""))</f>
        <v>0</v>
      </c>
      <c r="B2819" s="174" t="str">
        <f>IF(A2819=1,COUNTIF($A$8:A2819,1),"")</f>
        <v/>
      </c>
      <c r="C2819" s="174"/>
      <c r="D2819" s="157">
        <f>IFERROR($C$8:INDEX($C$8:$C$3000,COUNTIF($C$8:$C$3000,"?*")),"")</f>
        <v>0</v>
      </c>
      <c r="E2819" s="174"/>
      <c r="F2819" s="174">
        <f>--ISNUMBER(IFERROR(SEARCH('Project Costing'!#REF!,Services!I2826,1),""))</f>
        <v>0</v>
      </c>
      <c r="G2819" s="174" t="str">
        <f>IF(F2819=1,COUNTIF($F$8:F2819,1),"")</f>
        <v/>
      </c>
      <c r="H2819" s="174"/>
      <c r="I2819" s="157">
        <f>IFERROR($H$8:INDEX($H$8:$H$3000,COUNTIF($H$8:$H$3000,"?*")),"")</f>
        <v>0</v>
      </c>
    </row>
    <row r="2820" spans="1:9" x14ac:dyDescent="0.25">
      <c r="A2820" s="174">
        <f>--ISNUMBER(IFERROR(SEARCH('Project Costing'!#REF!,Services!I2827,1),""))</f>
        <v>0</v>
      </c>
      <c r="B2820" s="174" t="str">
        <f>IF(A2820=1,COUNTIF($A$8:A2820,1),"")</f>
        <v/>
      </c>
      <c r="C2820" s="174"/>
      <c r="D2820" s="157">
        <f>IFERROR($C$8:INDEX($C$8:$C$3000,COUNTIF($C$8:$C$3000,"?*")),"")</f>
        <v>0</v>
      </c>
      <c r="E2820" s="174"/>
      <c r="F2820" s="174">
        <f>--ISNUMBER(IFERROR(SEARCH('Project Costing'!#REF!,Services!I2827,1),""))</f>
        <v>0</v>
      </c>
      <c r="G2820" s="174" t="str">
        <f>IF(F2820=1,COUNTIF($F$8:F2820,1),"")</f>
        <v/>
      </c>
      <c r="H2820" s="174"/>
      <c r="I2820" s="157">
        <f>IFERROR($H$8:INDEX($H$8:$H$3000,COUNTIF($H$8:$H$3000,"?*")),"")</f>
        <v>0</v>
      </c>
    </row>
    <row r="2821" spans="1:9" x14ac:dyDescent="0.25">
      <c r="A2821" s="174">
        <f>--ISNUMBER(IFERROR(SEARCH('Project Costing'!#REF!,Services!I2828,1),""))</f>
        <v>0</v>
      </c>
      <c r="B2821" s="174" t="str">
        <f>IF(A2821=1,COUNTIF($A$8:A2821,1),"")</f>
        <v/>
      </c>
      <c r="C2821" s="174"/>
      <c r="D2821" s="157">
        <f>IFERROR($C$8:INDEX($C$8:$C$3000,COUNTIF($C$8:$C$3000,"?*")),"")</f>
        <v>0</v>
      </c>
      <c r="E2821" s="174"/>
      <c r="F2821" s="174">
        <f>--ISNUMBER(IFERROR(SEARCH('Project Costing'!#REF!,Services!I2828,1),""))</f>
        <v>0</v>
      </c>
      <c r="G2821" s="174" t="str">
        <f>IF(F2821=1,COUNTIF($F$8:F2821,1),"")</f>
        <v/>
      </c>
      <c r="H2821" s="174"/>
      <c r="I2821" s="157">
        <f>IFERROR($H$8:INDEX($H$8:$H$3000,COUNTIF($H$8:$H$3000,"?*")),"")</f>
        <v>0</v>
      </c>
    </row>
    <row r="2822" spans="1:9" x14ac:dyDescent="0.25">
      <c r="A2822" s="174">
        <f>--ISNUMBER(IFERROR(SEARCH('Project Costing'!#REF!,Services!I2829,1),""))</f>
        <v>0</v>
      </c>
      <c r="B2822" s="174" t="str">
        <f>IF(A2822=1,COUNTIF($A$8:A2822,1),"")</f>
        <v/>
      </c>
      <c r="C2822" s="174"/>
      <c r="D2822" s="157">
        <f>IFERROR($C$8:INDEX($C$8:$C$3000,COUNTIF($C$8:$C$3000,"?*")),"")</f>
        <v>0</v>
      </c>
      <c r="E2822" s="174"/>
      <c r="F2822" s="174">
        <f>--ISNUMBER(IFERROR(SEARCH('Project Costing'!#REF!,Services!I2829,1),""))</f>
        <v>0</v>
      </c>
      <c r="G2822" s="174" t="str">
        <f>IF(F2822=1,COUNTIF($F$8:F2822,1),"")</f>
        <v/>
      </c>
      <c r="H2822" s="174"/>
      <c r="I2822" s="157">
        <f>IFERROR($H$8:INDEX($H$8:$H$3000,COUNTIF($H$8:$H$3000,"?*")),"")</f>
        <v>0</v>
      </c>
    </row>
    <row r="2823" spans="1:9" x14ac:dyDescent="0.25">
      <c r="A2823" s="174">
        <f>--ISNUMBER(IFERROR(SEARCH('Project Costing'!#REF!,Services!I2830,1),""))</f>
        <v>0</v>
      </c>
      <c r="B2823" s="174" t="str">
        <f>IF(A2823=1,COUNTIF($A$8:A2823,1),"")</f>
        <v/>
      </c>
      <c r="C2823" s="174"/>
      <c r="D2823" s="157">
        <f>IFERROR($C$8:INDEX($C$8:$C$3000,COUNTIF($C$8:$C$3000,"?*")),"")</f>
        <v>0</v>
      </c>
      <c r="E2823" s="174"/>
      <c r="F2823" s="174">
        <f>--ISNUMBER(IFERROR(SEARCH('Project Costing'!#REF!,Services!I2830,1),""))</f>
        <v>0</v>
      </c>
      <c r="G2823" s="174" t="str">
        <f>IF(F2823=1,COUNTIF($F$8:F2823,1),"")</f>
        <v/>
      </c>
      <c r="H2823" s="174"/>
      <c r="I2823" s="157">
        <f>IFERROR($H$8:INDEX($H$8:$H$3000,COUNTIF($H$8:$H$3000,"?*")),"")</f>
        <v>0</v>
      </c>
    </row>
    <row r="2824" spans="1:9" x14ac:dyDescent="0.25">
      <c r="A2824" s="174">
        <f>--ISNUMBER(IFERROR(SEARCH('Project Costing'!#REF!,Services!I2831,1),""))</f>
        <v>0</v>
      </c>
      <c r="B2824" s="174" t="str">
        <f>IF(A2824=1,COUNTIF($A$8:A2824,1),"")</f>
        <v/>
      </c>
      <c r="C2824" s="174"/>
      <c r="D2824" s="157">
        <f>IFERROR($C$8:INDEX($C$8:$C$3000,COUNTIF($C$8:$C$3000,"?*")),"")</f>
        <v>0</v>
      </c>
      <c r="E2824" s="174"/>
      <c r="F2824" s="174">
        <f>--ISNUMBER(IFERROR(SEARCH('Project Costing'!#REF!,Services!I2831,1),""))</f>
        <v>0</v>
      </c>
      <c r="G2824" s="174" t="str">
        <f>IF(F2824=1,COUNTIF($F$8:F2824,1),"")</f>
        <v/>
      </c>
      <c r="H2824" s="174"/>
      <c r="I2824" s="157">
        <f>IFERROR($H$8:INDEX($H$8:$H$3000,COUNTIF($H$8:$H$3000,"?*")),"")</f>
        <v>0</v>
      </c>
    </row>
    <row r="2825" spans="1:9" x14ac:dyDescent="0.25">
      <c r="A2825" s="174">
        <f>--ISNUMBER(IFERROR(SEARCH('Project Costing'!#REF!,Services!I2832,1),""))</f>
        <v>0</v>
      </c>
      <c r="B2825" s="174" t="str">
        <f>IF(A2825=1,COUNTIF($A$8:A2825,1),"")</f>
        <v/>
      </c>
      <c r="C2825" s="174"/>
      <c r="D2825" s="157">
        <f>IFERROR($C$8:INDEX($C$8:$C$3000,COUNTIF($C$8:$C$3000,"?*")),"")</f>
        <v>0</v>
      </c>
      <c r="E2825" s="174"/>
      <c r="F2825" s="174">
        <f>--ISNUMBER(IFERROR(SEARCH('Project Costing'!#REF!,Services!I2832,1),""))</f>
        <v>0</v>
      </c>
      <c r="G2825" s="174" t="str">
        <f>IF(F2825=1,COUNTIF($F$8:F2825,1),"")</f>
        <v/>
      </c>
      <c r="H2825" s="174"/>
      <c r="I2825" s="157">
        <f>IFERROR($H$8:INDEX($H$8:$H$3000,COUNTIF($H$8:$H$3000,"?*")),"")</f>
        <v>0</v>
      </c>
    </row>
    <row r="2826" spans="1:9" x14ac:dyDescent="0.25">
      <c r="A2826" s="174">
        <f>--ISNUMBER(IFERROR(SEARCH('Project Costing'!#REF!,Services!I2833,1),""))</f>
        <v>0</v>
      </c>
      <c r="B2826" s="174" t="str">
        <f>IF(A2826=1,COUNTIF($A$8:A2826,1),"")</f>
        <v/>
      </c>
      <c r="C2826" s="174"/>
      <c r="D2826" s="157">
        <f>IFERROR($C$8:INDEX($C$8:$C$3000,COUNTIF($C$8:$C$3000,"?*")),"")</f>
        <v>0</v>
      </c>
      <c r="E2826" s="174"/>
      <c r="F2826" s="174">
        <f>--ISNUMBER(IFERROR(SEARCH('Project Costing'!#REF!,Services!I2833,1),""))</f>
        <v>0</v>
      </c>
      <c r="G2826" s="174" t="str">
        <f>IF(F2826=1,COUNTIF($F$8:F2826,1),"")</f>
        <v/>
      </c>
      <c r="H2826" s="174"/>
      <c r="I2826" s="157">
        <f>IFERROR($H$8:INDEX($H$8:$H$3000,COUNTIF($H$8:$H$3000,"?*")),"")</f>
        <v>0</v>
      </c>
    </row>
    <row r="2827" spans="1:9" x14ac:dyDescent="0.25">
      <c r="A2827" s="174">
        <f>--ISNUMBER(IFERROR(SEARCH('Project Costing'!#REF!,Services!I2834,1),""))</f>
        <v>0</v>
      </c>
      <c r="B2827" s="174" t="str">
        <f>IF(A2827=1,COUNTIF($A$8:A2827,1),"")</f>
        <v/>
      </c>
      <c r="C2827" s="174"/>
      <c r="D2827" s="157">
        <f>IFERROR($C$8:INDEX($C$8:$C$3000,COUNTIF($C$8:$C$3000,"?*")),"")</f>
        <v>0</v>
      </c>
      <c r="E2827" s="174"/>
      <c r="F2827" s="174">
        <f>--ISNUMBER(IFERROR(SEARCH('Project Costing'!#REF!,Services!I2834,1),""))</f>
        <v>0</v>
      </c>
      <c r="G2827" s="174" t="str">
        <f>IF(F2827=1,COUNTIF($F$8:F2827,1),"")</f>
        <v/>
      </c>
      <c r="H2827" s="174"/>
      <c r="I2827" s="157">
        <f>IFERROR($H$8:INDEX($H$8:$H$3000,COUNTIF($H$8:$H$3000,"?*")),"")</f>
        <v>0</v>
      </c>
    </row>
    <row r="2828" spans="1:9" x14ac:dyDescent="0.25">
      <c r="A2828" s="174">
        <f>--ISNUMBER(IFERROR(SEARCH('Project Costing'!#REF!,Services!I2835,1),""))</f>
        <v>0</v>
      </c>
      <c r="B2828" s="174" t="str">
        <f>IF(A2828=1,COUNTIF($A$8:A2828,1),"")</f>
        <v/>
      </c>
      <c r="C2828" s="174"/>
      <c r="D2828" s="157">
        <f>IFERROR($C$8:INDEX($C$8:$C$3000,COUNTIF($C$8:$C$3000,"?*")),"")</f>
        <v>0</v>
      </c>
      <c r="E2828" s="174"/>
      <c r="F2828" s="174">
        <f>--ISNUMBER(IFERROR(SEARCH('Project Costing'!#REF!,Services!I2835,1),""))</f>
        <v>0</v>
      </c>
      <c r="G2828" s="174" t="str">
        <f>IF(F2828=1,COUNTIF($F$8:F2828,1),"")</f>
        <v/>
      </c>
      <c r="H2828" s="174"/>
      <c r="I2828" s="157">
        <f>IFERROR($H$8:INDEX($H$8:$H$3000,COUNTIF($H$8:$H$3000,"?*")),"")</f>
        <v>0</v>
      </c>
    </row>
    <row r="2829" spans="1:9" x14ac:dyDescent="0.25">
      <c r="A2829" s="174">
        <f>--ISNUMBER(IFERROR(SEARCH('Project Costing'!#REF!,Services!I2836,1),""))</f>
        <v>0</v>
      </c>
      <c r="B2829" s="174" t="str">
        <f>IF(A2829=1,COUNTIF($A$8:A2829,1),"")</f>
        <v/>
      </c>
      <c r="C2829" s="174"/>
      <c r="D2829" s="157">
        <f>IFERROR($C$8:INDEX($C$8:$C$3000,COUNTIF($C$8:$C$3000,"?*")),"")</f>
        <v>0</v>
      </c>
      <c r="E2829" s="174"/>
      <c r="F2829" s="174">
        <f>--ISNUMBER(IFERROR(SEARCH('Project Costing'!#REF!,Services!I2836,1),""))</f>
        <v>0</v>
      </c>
      <c r="G2829" s="174" t="str">
        <f>IF(F2829=1,COUNTIF($F$8:F2829,1),"")</f>
        <v/>
      </c>
      <c r="H2829" s="174"/>
      <c r="I2829" s="157">
        <f>IFERROR($H$8:INDEX($H$8:$H$3000,COUNTIF($H$8:$H$3000,"?*")),"")</f>
        <v>0</v>
      </c>
    </row>
    <row r="2830" spans="1:9" x14ac:dyDescent="0.25">
      <c r="A2830" s="174">
        <f>--ISNUMBER(IFERROR(SEARCH('Project Costing'!#REF!,Services!I2837,1),""))</f>
        <v>0</v>
      </c>
      <c r="B2830" s="174" t="str">
        <f>IF(A2830=1,COUNTIF($A$8:A2830,1),"")</f>
        <v/>
      </c>
      <c r="C2830" s="174"/>
      <c r="D2830" s="157">
        <f>IFERROR($C$8:INDEX($C$8:$C$3000,COUNTIF($C$8:$C$3000,"?*")),"")</f>
        <v>0</v>
      </c>
      <c r="E2830" s="174"/>
      <c r="F2830" s="174">
        <f>--ISNUMBER(IFERROR(SEARCH('Project Costing'!#REF!,Services!I2837,1),""))</f>
        <v>0</v>
      </c>
      <c r="G2830" s="174" t="str">
        <f>IF(F2830=1,COUNTIF($F$8:F2830,1),"")</f>
        <v/>
      </c>
      <c r="H2830" s="174"/>
      <c r="I2830" s="157">
        <f>IFERROR($H$8:INDEX($H$8:$H$3000,COUNTIF($H$8:$H$3000,"?*")),"")</f>
        <v>0</v>
      </c>
    </row>
    <row r="2831" spans="1:9" x14ac:dyDescent="0.25">
      <c r="A2831" s="174">
        <f>--ISNUMBER(IFERROR(SEARCH('Project Costing'!#REF!,Services!I2838,1),""))</f>
        <v>0</v>
      </c>
      <c r="B2831" s="174" t="str">
        <f>IF(A2831=1,COUNTIF($A$8:A2831,1),"")</f>
        <v/>
      </c>
      <c r="C2831" s="174"/>
      <c r="D2831" s="157">
        <f>IFERROR($C$8:INDEX($C$8:$C$3000,COUNTIF($C$8:$C$3000,"?*")),"")</f>
        <v>0</v>
      </c>
      <c r="E2831" s="174"/>
      <c r="F2831" s="174">
        <f>--ISNUMBER(IFERROR(SEARCH('Project Costing'!#REF!,Services!I2838,1),""))</f>
        <v>0</v>
      </c>
      <c r="G2831" s="174" t="str">
        <f>IF(F2831=1,COUNTIF($F$8:F2831,1),"")</f>
        <v/>
      </c>
      <c r="H2831" s="174"/>
      <c r="I2831" s="157">
        <f>IFERROR($H$8:INDEX($H$8:$H$3000,COUNTIF($H$8:$H$3000,"?*")),"")</f>
        <v>0</v>
      </c>
    </row>
    <row r="2832" spans="1:9" x14ac:dyDescent="0.25">
      <c r="A2832" s="174">
        <f>--ISNUMBER(IFERROR(SEARCH('Project Costing'!#REF!,Services!I2839,1),""))</f>
        <v>0</v>
      </c>
      <c r="B2832" s="174" t="str">
        <f>IF(A2832=1,COUNTIF($A$8:A2832,1),"")</f>
        <v/>
      </c>
      <c r="C2832" s="174"/>
      <c r="D2832" s="157">
        <f>IFERROR($C$8:INDEX($C$8:$C$3000,COUNTIF($C$8:$C$3000,"?*")),"")</f>
        <v>0</v>
      </c>
      <c r="E2832" s="174"/>
      <c r="F2832" s="174">
        <f>--ISNUMBER(IFERROR(SEARCH('Project Costing'!#REF!,Services!I2839,1),""))</f>
        <v>0</v>
      </c>
      <c r="G2832" s="174" t="str">
        <f>IF(F2832=1,COUNTIF($F$8:F2832,1),"")</f>
        <v/>
      </c>
      <c r="H2832" s="174"/>
      <c r="I2832" s="157">
        <f>IFERROR($H$8:INDEX($H$8:$H$3000,COUNTIF($H$8:$H$3000,"?*")),"")</f>
        <v>0</v>
      </c>
    </row>
    <row r="2833" spans="1:9" x14ac:dyDescent="0.25">
      <c r="A2833" s="174">
        <f>--ISNUMBER(IFERROR(SEARCH('Project Costing'!#REF!,Services!I2840,1),""))</f>
        <v>0</v>
      </c>
      <c r="B2833" s="174" t="str">
        <f>IF(A2833=1,COUNTIF($A$8:A2833,1),"")</f>
        <v/>
      </c>
      <c r="C2833" s="174"/>
      <c r="D2833" s="157">
        <f>IFERROR($C$8:INDEX($C$8:$C$3000,COUNTIF($C$8:$C$3000,"?*")),"")</f>
        <v>0</v>
      </c>
      <c r="E2833" s="174"/>
      <c r="F2833" s="174">
        <f>--ISNUMBER(IFERROR(SEARCH('Project Costing'!#REF!,Services!I2840,1),""))</f>
        <v>0</v>
      </c>
      <c r="G2833" s="174" t="str">
        <f>IF(F2833=1,COUNTIF($F$8:F2833,1),"")</f>
        <v/>
      </c>
      <c r="H2833" s="174"/>
      <c r="I2833" s="157">
        <f>IFERROR($H$8:INDEX($H$8:$H$3000,COUNTIF($H$8:$H$3000,"?*")),"")</f>
        <v>0</v>
      </c>
    </row>
    <row r="2834" spans="1:9" x14ac:dyDescent="0.25">
      <c r="A2834" s="174">
        <f>--ISNUMBER(IFERROR(SEARCH('Project Costing'!#REF!,Services!I2841,1),""))</f>
        <v>0</v>
      </c>
      <c r="B2834" s="174" t="str">
        <f>IF(A2834=1,COUNTIF($A$8:A2834,1),"")</f>
        <v/>
      </c>
      <c r="C2834" s="174"/>
      <c r="D2834" s="157">
        <f>IFERROR($C$8:INDEX($C$8:$C$3000,COUNTIF($C$8:$C$3000,"?*")),"")</f>
        <v>0</v>
      </c>
      <c r="E2834" s="174"/>
      <c r="F2834" s="174">
        <f>--ISNUMBER(IFERROR(SEARCH('Project Costing'!#REF!,Services!I2841,1),""))</f>
        <v>0</v>
      </c>
      <c r="G2834" s="174" t="str">
        <f>IF(F2834=1,COUNTIF($F$8:F2834,1),"")</f>
        <v/>
      </c>
      <c r="H2834" s="174"/>
      <c r="I2834" s="157">
        <f>IFERROR($H$8:INDEX($H$8:$H$3000,COUNTIF($H$8:$H$3000,"?*")),"")</f>
        <v>0</v>
      </c>
    </row>
    <row r="2835" spans="1:9" x14ac:dyDescent="0.25">
      <c r="A2835" s="174">
        <f>--ISNUMBER(IFERROR(SEARCH('Project Costing'!#REF!,Services!I2842,1),""))</f>
        <v>0</v>
      </c>
      <c r="B2835" s="174" t="str">
        <f>IF(A2835=1,COUNTIF($A$8:A2835,1),"")</f>
        <v/>
      </c>
      <c r="C2835" s="174"/>
      <c r="D2835" s="157">
        <f>IFERROR($C$8:INDEX($C$8:$C$3000,COUNTIF($C$8:$C$3000,"?*")),"")</f>
        <v>0</v>
      </c>
      <c r="E2835" s="174"/>
      <c r="F2835" s="174">
        <f>--ISNUMBER(IFERROR(SEARCH('Project Costing'!#REF!,Services!I2842,1),""))</f>
        <v>0</v>
      </c>
      <c r="G2835" s="174" t="str">
        <f>IF(F2835=1,COUNTIF($F$8:F2835,1),"")</f>
        <v/>
      </c>
      <c r="H2835" s="174"/>
      <c r="I2835" s="157">
        <f>IFERROR($H$8:INDEX($H$8:$H$3000,COUNTIF($H$8:$H$3000,"?*")),"")</f>
        <v>0</v>
      </c>
    </row>
    <row r="2836" spans="1:9" x14ac:dyDescent="0.25">
      <c r="A2836" s="174">
        <f>--ISNUMBER(IFERROR(SEARCH('Project Costing'!#REF!,Services!I2843,1),""))</f>
        <v>0</v>
      </c>
      <c r="B2836" s="174" t="str">
        <f>IF(A2836=1,COUNTIF($A$8:A2836,1),"")</f>
        <v/>
      </c>
      <c r="C2836" s="174"/>
      <c r="D2836" s="157">
        <f>IFERROR($C$8:INDEX($C$8:$C$3000,COUNTIF($C$8:$C$3000,"?*")),"")</f>
        <v>0</v>
      </c>
      <c r="E2836" s="174"/>
      <c r="F2836" s="174">
        <f>--ISNUMBER(IFERROR(SEARCH('Project Costing'!#REF!,Services!I2843,1),""))</f>
        <v>0</v>
      </c>
      <c r="G2836" s="174" t="str">
        <f>IF(F2836=1,COUNTIF($F$8:F2836,1),"")</f>
        <v/>
      </c>
      <c r="H2836" s="174"/>
      <c r="I2836" s="157">
        <f>IFERROR($H$8:INDEX($H$8:$H$3000,COUNTIF($H$8:$H$3000,"?*")),"")</f>
        <v>0</v>
      </c>
    </row>
    <row r="2837" spans="1:9" x14ac:dyDescent="0.25">
      <c r="A2837" s="174">
        <f>--ISNUMBER(IFERROR(SEARCH('Project Costing'!#REF!,Services!I2844,1),""))</f>
        <v>0</v>
      </c>
      <c r="B2837" s="174" t="str">
        <f>IF(A2837=1,COUNTIF($A$8:A2837,1),"")</f>
        <v/>
      </c>
      <c r="C2837" s="174"/>
      <c r="D2837" s="157">
        <f>IFERROR($C$8:INDEX($C$8:$C$3000,COUNTIF($C$8:$C$3000,"?*")),"")</f>
        <v>0</v>
      </c>
      <c r="E2837" s="174"/>
      <c r="F2837" s="174">
        <f>--ISNUMBER(IFERROR(SEARCH('Project Costing'!#REF!,Services!I2844,1),""))</f>
        <v>0</v>
      </c>
      <c r="G2837" s="174" t="str">
        <f>IF(F2837=1,COUNTIF($F$8:F2837,1),"")</f>
        <v/>
      </c>
      <c r="H2837" s="174"/>
      <c r="I2837" s="157">
        <f>IFERROR($H$8:INDEX($H$8:$H$3000,COUNTIF($H$8:$H$3000,"?*")),"")</f>
        <v>0</v>
      </c>
    </row>
    <row r="2838" spans="1:9" x14ac:dyDescent="0.25">
      <c r="A2838" s="174">
        <f>--ISNUMBER(IFERROR(SEARCH('Project Costing'!#REF!,Services!I2845,1),""))</f>
        <v>0</v>
      </c>
      <c r="B2838" s="174" t="str">
        <f>IF(A2838=1,COUNTIF($A$8:A2838,1),"")</f>
        <v/>
      </c>
      <c r="C2838" s="174"/>
      <c r="D2838" s="157">
        <f>IFERROR($C$8:INDEX($C$8:$C$3000,COUNTIF($C$8:$C$3000,"?*")),"")</f>
        <v>0</v>
      </c>
      <c r="E2838" s="174"/>
      <c r="F2838" s="174">
        <f>--ISNUMBER(IFERROR(SEARCH('Project Costing'!#REF!,Services!I2845,1),""))</f>
        <v>0</v>
      </c>
      <c r="G2838" s="174" t="str">
        <f>IF(F2838=1,COUNTIF($F$8:F2838,1),"")</f>
        <v/>
      </c>
      <c r="H2838" s="174"/>
      <c r="I2838" s="157">
        <f>IFERROR($H$8:INDEX($H$8:$H$3000,COUNTIF($H$8:$H$3000,"?*")),"")</f>
        <v>0</v>
      </c>
    </row>
    <row r="2839" spans="1:9" x14ac:dyDescent="0.25">
      <c r="A2839" s="174">
        <f>--ISNUMBER(IFERROR(SEARCH('Project Costing'!#REF!,Services!I2846,1),""))</f>
        <v>0</v>
      </c>
      <c r="B2839" s="174" t="str">
        <f>IF(A2839=1,COUNTIF($A$8:A2839,1),"")</f>
        <v/>
      </c>
      <c r="C2839" s="174"/>
      <c r="D2839" s="157">
        <f>IFERROR($C$8:INDEX($C$8:$C$3000,COUNTIF($C$8:$C$3000,"?*")),"")</f>
        <v>0</v>
      </c>
      <c r="E2839" s="174"/>
      <c r="F2839" s="174">
        <f>--ISNUMBER(IFERROR(SEARCH('Project Costing'!#REF!,Services!I2846,1),""))</f>
        <v>0</v>
      </c>
      <c r="G2839" s="174" t="str">
        <f>IF(F2839=1,COUNTIF($F$8:F2839,1),"")</f>
        <v/>
      </c>
      <c r="H2839" s="174"/>
      <c r="I2839" s="157">
        <f>IFERROR($H$8:INDEX($H$8:$H$3000,COUNTIF($H$8:$H$3000,"?*")),"")</f>
        <v>0</v>
      </c>
    </row>
    <row r="2840" spans="1:9" x14ac:dyDescent="0.25">
      <c r="A2840" s="174">
        <f>--ISNUMBER(IFERROR(SEARCH('Project Costing'!#REF!,Services!I2847,1),""))</f>
        <v>0</v>
      </c>
      <c r="B2840" s="174" t="str">
        <f>IF(A2840=1,COUNTIF($A$8:A2840,1),"")</f>
        <v/>
      </c>
      <c r="C2840" s="174"/>
      <c r="D2840" s="157">
        <f>IFERROR($C$8:INDEX($C$8:$C$3000,COUNTIF($C$8:$C$3000,"?*")),"")</f>
        <v>0</v>
      </c>
      <c r="E2840" s="174"/>
      <c r="F2840" s="174">
        <f>--ISNUMBER(IFERROR(SEARCH('Project Costing'!#REF!,Services!I2847,1),""))</f>
        <v>0</v>
      </c>
      <c r="G2840" s="174" t="str">
        <f>IF(F2840=1,COUNTIF($F$8:F2840,1),"")</f>
        <v/>
      </c>
      <c r="H2840" s="174"/>
      <c r="I2840" s="157">
        <f>IFERROR($H$8:INDEX($H$8:$H$3000,COUNTIF($H$8:$H$3000,"?*")),"")</f>
        <v>0</v>
      </c>
    </row>
    <row r="2841" spans="1:9" x14ac:dyDescent="0.25">
      <c r="A2841" s="174">
        <f>--ISNUMBER(IFERROR(SEARCH('Project Costing'!#REF!,Services!I2848,1),""))</f>
        <v>0</v>
      </c>
      <c r="B2841" s="174" t="str">
        <f>IF(A2841=1,COUNTIF($A$8:A2841,1),"")</f>
        <v/>
      </c>
      <c r="C2841" s="174"/>
      <c r="D2841" s="157">
        <f>IFERROR($C$8:INDEX($C$8:$C$3000,COUNTIF($C$8:$C$3000,"?*")),"")</f>
        <v>0</v>
      </c>
      <c r="E2841" s="174"/>
      <c r="F2841" s="174">
        <f>--ISNUMBER(IFERROR(SEARCH('Project Costing'!#REF!,Services!I2848,1),""))</f>
        <v>0</v>
      </c>
      <c r="G2841" s="174" t="str">
        <f>IF(F2841=1,COUNTIF($F$8:F2841,1),"")</f>
        <v/>
      </c>
      <c r="H2841" s="174"/>
      <c r="I2841" s="157">
        <f>IFERROR($H$8:INDEX($H$8:$H$3000,COUNTIF($H$8:$H$3000,"?*")),"")</f>
        <v>0</v>
      </c>
    </row>
    <row r="2842" spans="1:9" x14ac:dyDescent="0.25">
      <c r="A2842" s="174">
        <f>--ISNUMBER(IFERROR(SEARCH('Project Costing'!#REF!,Services!I2849,1),""))</f>
        <v>0</v>
      </c>
      <c r="B2842" s="174" t="str">
        <f>IF(A2842=1,COUNTIF($A$8:A2842,1),"")</f>
        <v/>
      </c>
      <c r="C2842" s="174"/>
      <c r="D2842" s="157">
        <f>IFERROR($C$8:INDEX($C$8:$C$3000,COUNTIF($C$8:$C$3000,"?*")),"")</f>
        <v>0</v>
      </c>
      <c r="E2842" s="174"/>
      <c r="F2842" s="174">
        <f>--ISNUMBER(IFERROR(SEARCH('Project Costing'!#REF!,Services!I2849,1),""))</f>
        <v>0</v>
      </c>
      <c r="G2842" s="174" t="str">
        <f>IF(F2842=1,COUNTIF($F$8:F2842,1),"")</f>
        <v/>
      </c>
      <c r="H2842" s="174"/>
      <c r="I2842" s="157">
        <f>IFERROR($H$8:INDEX($H$8:$H$3000,COUNTIF($H$8:$H$3000,"?*")),"")</f>
        <v>0</v>
      </c>
    </row>
    <row r="2843" spans="1:9" x14ac:dyDescent="0.25">
      <c r="A2843" s="174">
        <f>--ISNUMBER(IFERROR(SEARCH('Project Costing'!#REF!,Services!I2850,1),""))</f>
        <v>0</v>
      </c>
      <c r="B2843" s="174" t="str">
        <f>IF(A2843=1,COUNTIF($A$8:A2843,1),"")</f>
        <v/>
      </c>
      <c r="C2843" s="174"/>
      <c r="D2843" s="157">
        <f>IFERROR($C$8:INDEX($C$8:$C$3000,COUNTIF($C$8:$C$3000,"?*")),"")</f>
        <v>0</v>
      </c>
      <c r="E2843" s="174"/>
      <c r="F2843" s="174">
        <f>--ISNUMBER(IFERROR(SEARCH('Project Costing'!#REF!,Services!I2850,1),""))</f>
        <v>0</v>
      </c>
      <c r="G2843" s="174" t="str">
        <f>IF(F2843=1,COUNTIF($F$8:F2843,1),"")</f>
        <v/>
      </c>
      <c r="H2843" s="174"/>
      <c r="I2843" s="157">
        <f>IFERROR($H$8:INDEX($H$8:$H$3000,COUNTIF($H$8:$H$3000,"?*")),"")</f>
        <v>0</v>
      </c>
    </row>
    <row r="2844" spans="1:9" x14ac:dyDescent="0.25">
      <c r="A2844" s="174">
        <f>--ISNUMBER(IFERROR(SEARCH('Project Costing'!#REF!,Services!I2851,1),""))</f>
        <v>0</v>
      </c>
      <c r="B2844" s="174" t="str">
        <f>IF(A2844=1,COUNTIF($A$8:A2844,1),"")</f>
        <v/>
      </c>
      <c r="C2844" s="174"/>
      <c r="D2844" s="157">
        <f>IFERROR($C$8:INDEX($C$8:$C$3000,COUNTIF($C$8:$C$3000,"?*")),"")</f>
        <v>0</v>
      </c>
      <c r="E2844" s="174"/>
      <c r="F2844" s="174">
        <f>--ISNUMBER(IFERROR(SEARCH('Project Costing'!#REF!,Services!I2851,1),""))</f>
        <v>0</v>
      </c>
      <c r="G2844" s="174" t="str">
        <f>IF(F2844=1,COUNTIF($F$8:F2844,1),"")</f>
        <v/>
      </c>
      <c r="H2844" s="174"/>
      <c r="I2844" s="157">
        <f>IFERROR($H$8:INDEX($H$8:$H$3000,COUNTIF($H$8:$H$3000,"?*")),"")</f>
        <v>0</v>
      </c>
    </row>
    <row r="2845" spans="1:9" x14ac:dyDescent="0.25">
      <c r="A2845" s="174">
        <f>--ISNUMBER(IFERROR(SEARCH('Project Costing'!#REF!,Services!I2852,1),""))</f>
        <v>0</v>
      </c>
      <c r="B2845" s="174" t="str">
        <f>IF(A2845=1,COUNTIF($A$8:A2845,1),"")</f>
        <v/>
      </c>
      <c r="C2845" s="174"/>
      <c r="D2845" s="157">
        <f>IFERROR($C$8:INDEX($C$8:$C$3000,COUNTIF($C$8:$C$3000,"?*")),"")</f>
        <v>0</v>
      </c>
      <c r="E2845" s="174"/>
      <c r="F2845" s="174">
        <f>--ISNUMBER(IFERROR(SEARCH('Project Costing'!#REF!,Services!I2852,1),""))</f>
        <v>0</v>
      </c>
      <c r="G2845" s="174" t="str">
        <f>IF(F2845=1,COUNTIF($F$8:F2845,1),"")</f>
        <v/>
      </c>
      <c r="H2845" s="174"/>
      <c r="I2845" s="157">
        <f>IFERROR($H$8:INDEX($H$8:$H$3000,COUNTIF($H$8:$H$3000,"?*")),"")</f>
        <v>0</v>
      </c>
    </row>
    <row r="2846" spans="1:9" x14ac:dyDescent="0.25">
      <c r="A2846" s="174">
        <f>--ISNUMBER(IFERROR(SEARCH('Project Costing'!#REF!,Services!I2853,1),""))</f>
        <v>0</v>
      </c>
      <c r="B2846" s="174" t="str">
        <f>IF(A2846=1,COUNTIF($A$8:A2846,1),"")</f>
        <v/>
      </c>
      <c r="C2846" s="174"/>
      <c r="D2846" s="157">
        <f>IFERROR($C$8:INDEX($C$8:$C$3000,COUNTIF($C$8:$C$3000,"?*")),"")</f>
        <v>0</v>
      </c>
      <c r="E2846" s="174"/>
      <c r="F2846" s="174">
        <f>--ISNUMBER(IFERROR(SEARCH('Project Costing'!#REF!,Services!I2853,1),""))</f>
        <v>0</v>
      </c>
      <c r="G2846" s="174" t="str">
        <f>IF(F2846=1,COUNTIF($F$8:F2846,1),"")</f>
        <v/>
      </c>
      <c r="H2846" s="174"/>
      <c r="I2846" s="157">
        <f>IFERROR($H$8:INDEX($H$8:$H$3000,COUNTIF($H$8:$H$3000,"?*")),"")</f>
        <v>0</v>
      </c>
    </row>
    <row r="2847" spans="1:9" x14ac:dyDescent="0.25">
      <c r="A2847" s="174">
        <f>--ISNUMBER(IFERROR(SEARCH('Project Costing'!#REF!,Services!I2854,1),""))</f>
        <v>0</v>
      </c>
      <c r="B2847" s="174" t="str">
        <f>IF(A2847=1,COUNTIF($A$8:A2847,1),"")</f>
        <v/>
      </c>
      <c r="C2847" s="174"/>
      <c r="D2847" s="157">
        <f>IFERROR($C$8:INDEX($C$8:$C$3000,COUNTIF($C$8:$C$3000,"?*")),"")</f>
        <v>0</v>
      </c>
      <c r="E2847" s="174"/>
      <c r="F2847" s="174">
        <f>--ISNUMBER(IFERROR(SEARCH('Project Costing'!#REF!,Services!I2854,1),""))</f>
        <v>0</v>
      </c>
      <c r="G2847" s="174" t="str">
        <f>IF(F2847=1,COUNTIF($F$8:F2847,1),"")</f>
        <v/>
      </c>
      <c r="H2847" s="174"/>
      <c r="I2847" s="157">
        <f>IFERROR($H$8:INDEX($H$8:$H$3000,COUNTIF($H$8:$H$3000,"?*")),"")</f>
        <v>0</v>
      </c>
    </row>
    <row r="2848" spans="1:9" x14ac:dyDescent="0.25">
      <c r="A2848" s="174">
        <f>--ISNUMBER(IFERROR(SEARCH('Project Costing'!#REF!,Services!I2855,1),""))</f>
        <v>0</v>
      </c>
      <c r="B2848" s="174" t="str">
        <f>IF(A2848=1,COUNTIF($A$8:A2848,1),"")</f>
        <v/>
      </c>
      <c r="C2848" s="174"/>
      <c r="D2848" s="157">
        <f>IFERROR($C$8:INDEX($C$8:$C$3000,COUNTIF($C$8:$C$3000,"?*")),"")</f>
        <v>0</v>
      </c>
      <c r="E2848" s="174"/>
      <c r="F2848" s="174">
        <f>--ISNUMBER(IFERROR(SEARCH('Project Costing'!#REF!,Services!I2855,1),""))</f>
        <v>0</v>
      </c>
      <c r="G2848" s="174" t="str">
        <f>IF(F2848=1,COUNTIF($F$8:F2848,1),"")</f>
        <v/>
      </c>
      <c r="H2848" s="174"/>
      <c r="I2848" s="157">
        <f>IFERROR($H$8:INDEX($H$8:$H$3000,COUNTIF($H$8:$H$3000,"?*")),"")</f>
        <v>0</v>
      </c>
    </row>
    <row r="2849" spans="1:9" x14ac:dyDescent="0.25">
      <c r="A2849" s="174">
        <f>--ISNUMBER(IFERROR(SEARCH('Project Costing'!#REF!,Services!I2856,1),""))</f>
        <v>0</v>
      </c>
      <c r="B2849" s="174" t="str">
        <f>IF(A2849=1,COUNTIF($A$8:A2849,1),"")</f>
        <v/>
      </c>
      <c r="C2849" s="174"/>
      <c r="D2849" s="157">
        <f>IFERROR($C$8:INDEX($C$8:$C$3000,COUNTIF($C$8:$C$3000,"?*")),"")</f>
        <v>0</v>
      </c>
      <c r="E2849" s="174"/>
      <c r="F2849" s="174">
        <f>--ISNUMBER(IFERROR(SEARCH('Project Costing'!#REF!,Services!I2856,1),""))</f>
        <v>0</v>
      </c>
      <c r="G2849" s="174" t="str">
        <f>IF(F2849=1,COUNTIF($F$8:F2849,1),"")</f>
        <v/>
      </c>
      <c r="H2849" s="174"/>
      <c r="I2849" s="157">
        <f>IFERROR($H$8:INDEX($H$8:$H$3000,COUNTIF($H$8:$H$3000,"?*")),"")</f>
        <v>0</v>
      </c>
    </row>
    <row r="2850" spans="1:9" x14ac:dyDescent="0.25">
      <c r="A2850" s="174">
        <f>--ISNUMBER(IFERROR(SEARCH('Project Costing'!#REF!,Services!I2857,1),""))</f>
        <v>0</v>
      </c>
      <c r="B2850" s="174" t="str">
        <f>IF(A2850=1,COUNTIF($A$8:A2850,1),"")</f>
        <v/>
      </c>
      <c r="C2850" s="174"/>
      <c r="D2850" s="157">
        <f>IFERROR($C$8:INDEX($C$8:$C$3000,COUNTIF($C$8:$C$3000,"?*")),"")</f>
        <v>0</v>
      </c>
      <c r="E2850" s="174"/>
      <c r="F2850" s="174">
        <f>--ISNUMBER(IFERROR(SEARCH('Project Costing'!#REF!,Services!I2857,1),""))</f>
        <v>0</v>
      </c>
      <c r="G2850" s="174" t="str">
        <f>IF(F2850=1,COUNTIF($F$8:F2850,1),"")</f>
        <v/>
      </c>
      <c r="H2850" s="174"/>
      <c r="I2850" s="157">
        <f>IFERROR($H$8:INDEX($H$8:$H$3000,COUNTIF($H$8:$H$3000,"?*")),"")</f>
        <v>0</v>
      </c>
    </row>
    <row r="2851" spans="1:9" x14ac:dyDescent="0.25">
      <c r="A2851" s="174">
        <f>--ISNUMBER(IFERROR(SEARCH('Project Costing'!#REF!,Services!I2858,1),""))</f>
        <v>0</v>
      </c>
      <c r="B2851" s="174" t="str">
        <f>IF(A2851=1,COUNTIF($A$8:A2851,1),"")</f>
        <v/>
      </c>
      <c r="C2851" s="174"/>
      <c r="D2851" s="157">
        <f>IFERROR($C$8:INDEX($C$8:$C$3000,COUNTIF($C$8:$C$3000,"?*")),"")</f>
        <v>0</v>
      </c>
      <c r="E2851" s="174"/>
      <c r="F2851" s="174">
        <f>--ISNUMBER(IFERROR(SEARCH('Project Costing'!#REF!,Services!I2858,1),""))</f>
        <v>0</v>
      </c>
      <c r="G2851" s="174" t="str">
        <f>IF(F2851=1,COUNTIF($F$8:F2851,1),"")</f>
        <v/>
      </c>
      <c r="H2851" s="174"/>
      <c r="I2851" s="157">
        <f>IFERROR($H$8:INDEX($H$8:$H$3000,COUNTIF($H$8:$H$3000,"?*")),"")</f>
        <v>0</v>
      </c>
    </row>
    <row r="2852" spans="1:9" x14ac:dyDescent="0.25">
      <c r="A2852" s="174">
        <f>--ISNUMBER(IFERROR(SEARCH('Project Costing'!#REF!,Services!I2859,1),""))</f>
        <v>0</v>
      </c>
      <c r="B2852" s="174" t="str">
        <f>IF(A2852=1,COUNTIF($A$8:A2852,1),"")</f>
        <v/>
      </c>
      <c r="C2852" s="174"/>
      <c r="D2852" s="157">
        <f>IFERROR($C$8:INDEX($C$8:$C$3000,COUNTIF($C$8:$C$3000,"?*")),"")</f>
        <v>0</v>
      </c>
      <c r="E2852" s="174"/>
      <c r="F2852" s="174">
        <f>--ISNUMBER(IFERROR(SEARCH('Project Costing'!#REF!,Services!I2859,1),""))</f>
        <v>0</v>
      </c>
      <c r="G2852" s="174" t="str">
        <f>IF(F2852=1,COUNTIF($F$8:F2852,1),"")</f>
        <v/>
      </c>
      <c r="H2852" s="174"/>
      <c r="I2852" s="157">
        <f>IFERROR($H$8:INDEX($H$8:$H$3000,COUNTIF($H$8:$H$3000,"?*")),"")</f>
        <v>0</v>
      </c>
    </row>
    <row r="2853" spans="1:9" x14ac:dyDescent="0.25">
      <c r="A2853" s="174">
        <f>--ISNUMBER(IFERROR(SEARCH('Project Costing'!#REF!,Services!I2860,1),""))</f>
        <v>0</v>
      </c>
      <c r="B2853" s="174" t="str">
        <f>IF(A2853=1,COUNTIF($A$8:A2853,1),"")</f>
        <v/>
      </c>
      <c r="C2853" s="174"/>
      <c r="D2853" s="157">
        <f>IFERROR($C$8:INDEX($C$8:$C$3000,COUNTIF($C$8:$C$3000,"?*")),"")</f>
        <v>0</v>
      </c>
      <c r="E2853" s="174"/>
      <c r="F2853" s="174">
        <f>--ISNUMBER(IFERROR(SEARCH('Project Costing'!#REF!,Services!I2860,1),""))</f>
        <v>0</v>
      </c>
      <c r="G2853" s="174" t="str">
        <f>IF(F2853=1,COUNTIF($F$8:F2853,1),"")</f>
        <v/>
      </c>
      <c r="H2853" s="174"/>
      <c r="I2853" s="157">
        <f>IFERROR($H$8:INDEX($H$8:$H$3000,COUNTIF($H$8:$H$3000,"?*")),"")</f>
        <v>0</v>
      </c>
    </row>
    <row r="2854" spans="1:9" x14ac:dyDescent="0.25">
      <c r="A2854" s="174">
        <f>--ISNUMBER(IFERROR(SEARCH('Project Costing'!#REF!,Services!I2861,1),""))</f>
        <v>0</v>
      </c>
      <c r="B2854" s="174" t="str">
        <f>IF(A2854=1,COUNTIF($A$8:A2854,1),"")</f>
        <v/>
      </c>
      <c r="C2854" s="174"/>
      <c r="D2854" s="157">
        <f>IFERROR($C$8:INDEX($C$8:$C$3000,COUNTIF($C$8:$C$3000,"?*")),"")</f>
        <v>0</v>
      </c>
      <c r="E2854" s="174"/>
      <c r="F2854" s="174">
        <f>--ISNUMBER(IFERROR(SEARCH('Project Costing'!#REF!,Services!I2861,1),""))</f>
        <v>0</v>
      </c>
      <c r="G2854" s="174" t="str">
        <f>IF(F2854=1,COUNTIF($F$8:F2854,1),"")</f>
        <v/>
      </c>
      <c r="H2854" s="174"/>
      <c r="I2854" s="157">
        <f>IFERROR($H$8:INDEX($H$8:$H$3000,COUNTIF($H$8:$H$3000,"?*")),"")</f>
        <v>0</v>
      </c>
    </row>
    <row r="2855" spans="1:9" x14ac:dyDescent="0.25">
      <c r="A2855" s="174">
        <f>--ISNUMBER(IFERROR(SEARCH('Project Costing'!#REF!,Services!I2862,1),""))</f>
        <v>0</v>
      </c>
      <c r="B2855" s="174" t="str">
        <f>IF(A2855=1,COUNTIF($A$8:A2855,1),"")</f>
        <v/>
      </c>
      <c r="C2855" s="174"/>
      <c r="D2855" s="157">
        <f>IFERROR($C$8:INDEX($C$8:$C$3000,COUNTIF($C$8:$C$3000,"?*")),"")</f>
        <v>0</v>
      </c>
      <c r="E2855" s="174"/>
      <c r="F2855" s="174">
        <f>--ISNUMBER(IFERROR(SEARCH('Project Costing'!#REF!,Services!I2862,1),""))</f>
        <v>0</v>
      </c>
      <c r="G2855" s="174" t="str">
        <f>IF(F2855=1,COUNTIF($F$8:F2855,1),"")</f>
        <v/>
      </c>
      <c r="H2855" s="174"/>
      <c r="I2855" s="157">
        <f>IFERROR($H$8:INDEX($H$8:$H$3000,COUNTIF($H$8:$H$3000,"?*")),"")</f>
        <v>0</v>
      </c>
    </row>
    <row r="2856" spans="1:9" x14ac:dyDescent="0.25">
      <c r="A2856" s="174">
        <f>--ISNUMBER(IFERROR(SEARCH('Project Costing'!#REF!,Services!I2863,1),""))</f>
        <v>0</v>
      </c>
      <c r="B2856" s="174" t="str">
        <f>IF(A2856=1,COUNTIF($A$8:A2856,1),"")</f>
        <v/>
      </c>
      <c r="C2856" s="174"/>
      <c r="D2856" s="157">
        <f>IFERROR($C$8:INDEX($C$8:$C$3000,COUNTIF($C$8:$C$3000,"?*")),"")</f>
        <v>0</v>
      </c>
      <c r="E2856" s="174"/>
      <c r="F2856" s="174">
        <f>--ISNUMBER(IFERROR(SEARCH('Project Costing'!#REF!,Services!I2863,1),""))</f>
        <v>0</v>
      </c>
      <c r="G2856" s="174" t="str">
        <f>IF(F2856=1,COUNTIF($F$8:F2856,1),"")</f>
        <v/>
      </c>
      <c r="H2856" s="174"/>
      <c r="I2856" s="157">
        <f>IFERROR($H$8:INDEX($H$8:$H$3000,COUNTIF($H$8:$H$3000,"?*")),"")</f>
        <v>0</v>
      </c>
    </row>
    <row r="2857" spans="1:9" x14ac:dyDescent="0.25">
      <c r="A2857" s="174">
        <f>--ISNUMBER(IFERROR(SEARCH('Project Costing'!#REF!,Services!I2864,1),""))</f>
        <v>0</v>
      </c>
      <c r="B2857" s="174" t="str">
        <f>IF(A2857=1,COUNTIF($A$8:A2857,1),"")</f>
        <v/>
      </c>
      <c r="C2857" s="174"/>
      <c r="D2857" s="157">
        <f>IFERROR($C$8:INDEX($C$8:$C$3000,COUNTIF($C$8:$C$3000,"?*")),"")</f>
        <v>0</v>
      </c>
      <c r="E2857" s="174"/>
      <c r="F2857" s="174">
        <f>--ISNUMBER(IFERROR(SEARCH('Project Costing'!#REF!,Services!I2864,1),""))</f>
        <v>0</v>
      </c>
      <c r="G2857" s="174" t="str">
        <f>IF(F2857=1,COUNTIF($F$8:F2857,1),"")</f>
        <v/>
      </c>
      <c r="H2857" s="174"/>
      <c r="I2857" s="157">
        <f>IFERROR($H$8:INDEX($H$8:$H$3000,COUNTIF($H$8:$H$3000,"?*")),"")</f>
        <v>0</v>
      </c>
    </row>
    <row r="2858" spans="1:9" x14ac:dyDescent="0.25">
      <c r="A2858" s="174">
        <f>--ISNUMBER(IFERROR(SEARCH('Project Costing'!#REF!,Services!I2865,1),""))</f>
        <v>0</v>
      </c>
      <c r="B2858" s="174" t="str">
        <f>IF(A2858=1,COUNTIF($A$8:A2858,1),"")</f>
        <v/>
      </c>
      <c r="C2858" s="174"/>
      <c r="D2858" s="157">
        <f>IFERROR($C$8:INDEX($C$8:$C$3000,COUNTIF($C$8:$C$3000,"?*")),"")</f>
        <v>0</v>
      </c>
      <c r="E2858" s="174"/>
      <c r="F2858" s="174">
        <f>--ISNUMBER(IFERROR(SEARCH('Project Costing'!#REF!,Services!I2865,1),""))</f>
        <v>0</v>
      </c>
      <c r="G2858" s="174" t="str">
        <f>IF(F2858=1,COUNTIF($F$8:F2858,1),"")</f>
        <v/>
      </c>
      <c r="H2858" s="174"/>
      <c r="I2858" s="157">
        <f>IFERROR($H$8:INDEX($H$8:$H$3000,COUNTIF($H$8:$H$3000,"?*")),"")</f>
        <v>0</v>
      </c>
    </row>
    <row r="2859" spans="1:9" x14ac:dyDescent="0.25">
      <c r="A2859" s="174">
        <f>--ISNUMBER(IFERROR(SEARCH('Project Costing'!#REF!,Services!I2866,1),""))</f>
        <v>0</v>
      </c>
      <c r="B2859" s="174" t="str">
        <f>IF(A2859=1,COUNTIF($A$8:A2859,1),"")</f>
        <v/>
      </c>
      <c r="C2859" s="174"/>
      <c r="D2859" s="157">
        <f>IFERROR($C$8:INDEX($C$8:$C$3000,COUNTIF($C$8:$C$3000,"?*")),"")</f>
        <v>0</v>
      </c>
      <c r="E2859" s="174"/>
      <c r="F2859" s="174">
        <f>--ISNUMBER(IFERROR(SEARCH('Project Costing'!#REF!,Services!I2866,1),""))</f>
        <v>0</v>
      </c>
      <c r="G2859" s="174" t="str">
        <f>IF(F2859=1,COUNTIF($F$8:F2859,1),"")</f>
        <v/>
      </c>
      <c r="H2859" s="174"/>
      <c r="I2859" s="157">
        <f>IFERROR($H$8:INDEX($H$8:$H$3000,COUNTIF($H$8:$H$3000,"?*")),"")</f>
        <v>0</v>
      </c>
    </row>
    <row r="2860" spans="1:9" x14ac:dyDescent="0.25">
      <c r="A2860" s="174">
        <f>--ISNUMBER(IFERROR(SEARCH('Project Costing'!#REF!,Services!I2867,1),""))</f>
        <v>0</v>
      </c>
      <c r="B2860" s="174" t="str">
        <f>IF(A2860=1,COUNTIF($A$8:A2860,1),"")</f>
        <v/>
      </c>
      <c r="C2860" s="174"/>
      <c r="D2860" s="157">
        <f>IFERROR($C$8:INDEX($C$8:$C$3000,COUNTIF($C$8:$C$3000,"?*")),"")</f>
        <v>0</v>
      </c>
      <c r="E2860" s="174"/>
      <c r="F2860" s="174">
        <f>--ISNUMBER(IFERROR(SEARCH('Project Costing'!#REF!,Services!I2867,1),""))</f>
        <v>0</v>
      </c>
      <c r="G2860" s="174" t="str">
        <f>IF(F2860=1,COUNTIF($F$8:F2860,1),"")</f>
        <v/>
      </c>
      <c r="H2860" s="174"/>
      <c r="I2860" s="157">
        <f>IFERROR($H$8:INDEX($H$8:$H$3000,COUNTIF($H$8:$H$3000,"?*")),"")</f>
        <v>0</v>
      </c>
    </row>
    <row r="2861" spans="1:9" x14ac:dyDescent="0.25">
      <c r="A2861" s="174">
        <f>--ISNUMBER(IFERROR(SEARCH('Project Costing'!#REF!,Services!I2868,1),""))</f>
        <v>0</v>
      </c>
      <c r="B2861" s="174" t="str">
        <f>IF(A2861=1,COUNTIF($A$8:A2861,1),"")</f>
        <v/>
      </c>
      <c r="C2861" s="174"/>
      <c r="D2861" s="157">
        <f>IFERROR($C$8:INDEX($C$8:$C$3000,COUNTIF($C$8:$C$3000,"?*")),"")</f>
        <v>0</v>
      </c>
      <c r="E2861" s="174"/>
      <c r="F2861" s="174">
        <f>--ISNUMBER(IFERROR(SEARCH('Project Costing'!#REF!,Services!I2868,1),""))</f>
        <v>0</v>
      </c>
      <c r="G2861" s="174" t="str">
        <f>IF(F2861=1,COUNTIF($F$8:F2861,1),"")</f>
        <v/>
      </c>
      <c r="H2861" s="174"/>
      <c r="I2861" s="157">
        <f>IFERROR($H$8:INDEX($H$8:$H$3000,COUNTIF($H$8:$H$3000,"?*")),"")</f>
        <v>0</v>
      </c>
    </row>
    <row r="2862" spans="1:9" x14ac:dyDescent="0.25">
      <c r="A2862" s="174">
        <f>--ISNUMBER(IFERROR(SEARCH('Project Costing'!#REF!,Services!I2869,1),""))</f>
        <v>0</v>
      </c>
      <c r="B2862" s="174" t="str">
        <f>IF(A2862=1,COUNTIF($A$8:A2862,1),"")</f>
        <v/>
      </c>
      <c r="C2862" s="174"/>
      <c r="D2862" s="157">
        <f>IFERROR($C$8:INDEX($C$8:$C$3000,COUNTIF($C$8:$C$3000,"?*")),"")</f>
        <v>0</v>
      </c>
      <c r="E2862" s="174"/>
      <c r="F2862" s="174">
        <f>--ISNUMBER(IFERROR(SEARCH('Project Costing'!#REF!,Services!I2869,1),""))</f>
        <v>0</v>
      </c>
      <c r="G2862" s="174" t="str">
        <f>IF(F2862=1,COUNTIF($F$8:F2862,1),"")</f>
        <v/>
      </c>
      <c r="H2862" s="174"/>
      <c r="I2862" s="157">
        <f>IFERROR($H$8:INDEX($H$8:$H$3000,COUNTIF($H$8:$H$3000,"?*")),"")</f>
        <v>0</v>
      </c>
    </row>
    <row r="2863" spans="1:9" x14ac:dyDescent="0.25">
      <c r="A2863" s="174">
        <f>--ISNUMBER(IFERROR(SEARCH('Project Costing'!#REF!,Services!I2870,1),""))</f>
        <v>0</v>
      </c>
      <c r="B2863" s="174" t="str">
        <f>IF(A2863=1,COUNTIF($A$8:A2863,1),"")</f>
        <v/>
      </c>
      <c r="C2863" s="174"/>
      <c r="D2863" s="157">
        <f>IFERROR($C$8:INDEX($C$8:$C$3000,COUNTIF($C$8:$C$3000,"?*")),"")</f>
        <v>0</v>
      </c>
      <c r="E2863" s="174"/>
      <c r="F2863" s="174">
        <f>--ISNUMBER(IFERROR(SEARCH('Project Costing'!#REF!,Services!I2870,1),""))</f>
        <v>0</v>
      </c>
      <c r="G2863" s="174" t="str">
        <f>IF(F2863=1,COUNTIF($F$8:F2863,1),"")</f>
        <v/>
      </c>
      <c r="H2863" s="174"/>
      <c r="I2863" s="157">
        <f>IFERROR($H$8:INDEX($H$8:$H$3000,COUNTIF($H$8:$H$3000,"?*")),"")</f>
        <v>0</v>
      </c>
    </row>
    <row r="2864" spans="1:9" x14ac:dyDescent="0.25">
      <c r="A2864" s="174">
        <f>--ISNUMBER(IFERROR(SEARCH('Project Costing'!#REF!,Services!I2871,1),""))</f>
        <v>0</v>
      </c>
      <c r="B2864" s="174" t="str">
        <f>IF(A2864=1,COUNTIF($A$8:A2864,1),"")</f>
        <v/>
      </c>
      <c r="C2864" s="174"/>
      <c r="D2864" s="157">
        <f>IFERROR($C$8:INDEX($C$8:$C$3000,COUNTIF($C$8:$C$3000,"?*")),"")</f>
        <v>0</v>
      </c>
      <c r="E2864" s="174"/>
      <c r="F2864" s="174">
        <f>--ISNUMBER(IFERROR(SEARCH('Project Costing'!#REF!,Services!I2871,1),""))</f>
        <v>0</v>
      </c>
      <c r="G2864" s="174" t="str">
        <f>IF(F2864=1,COUNTIF($F$8:F2864,1),"")</f>
        <v/>
      </c>
      <c r="H2864" s="174"/>
      <c r="I2864" s="157">
        <f>IFERROR($H$8:INDEX($H$8:$H$3000,COUNTIF($H$8:$H$3000,"?*")),"")</f>
        <v>0</v>
      </c>
    </row>
    <row r="2865" spans="1:9" x14ac:dyDescent="0.25">
      <c r="A2865" s="174">
        <f>--ISNUMBER(IFERROR(SEARCH('Project Costing'!#REF!,Services!I2872,1),""))</f>
        <v>0</v>
      </c>
      <c r="B2865" s="174" t="str">
        <f>IF(A2865=1,COUNTIF($A$8:A2865,1),"")</f>
        <v/>
      </c>
      <c r="C2865" s="174"/>
      <c r="D2865" s="157">
        <f>IFERROR($C$8:INDEX($C$8:$C$3000,COUNTIF($C$8:$C$3000,"?*")),"")</f>
        <v>0</v>
      </c>
      <c r="E2865" s="174"/>
      <c r="F2865" s="174">
        <f>--ISNUMBER(IFERROR(SEARCH('Project Costing'!#REF!,Services!I2872,1),""))</f>
        <v>0</v>
      </c>
      <c r="G2865" s="174" t="str">
        <f>IF(F2865=1,COUNTIF($F$8:F2865,1),"")</f>
        <v/>
      </c>
      <c r="H2865" s="174"/>
      <c r="I2865" s="157">
        <f>IFERROR($H$8:INDEX($H$8:$H$3000,COUNTIF($H$8:$H$3000,"?*")),"")</f>
        <v>0</v>
      </c>
    </row>
    <row r="2866" spans="1:9" x14ac:dyDescent="0.25">
      <c r="A2866" s="174">
        <f>--ISNUMBER(IFERROR(SEARCH('Project Costing'!#REF!,Services!I2873,1),""))</f>
        <v>0</v>
      </c>
      <c r="B2866" s="174" t="str">
        <f>IF(A2866=1,COUNTIF($A$8:A2866,1),"")</f>
        <v/>
      </c>
      <c r="C2866" s="174"/>
      <c r="D2866" s="157">
        <f>IFERROR($C$8:INDEX($C$8:$C$3000,COUNTIF($C$8:$C$3000,"?*")),"")</f>
        <v>0</v>
      </c>
      <c r="E2866" s="174"/>
      <c r="F2866" s="174">
        <f>--ISNUMBER(IFERROR(SEARCH('Project Costing'!#REF!,Services!I2873,1),""))</f>
        <v>0</v>
      </c>
      <c r="G2866" s="174" t="str">
        <f>IF(F2866=1,COUNTIF($F$8:F2866,1),"")</f>
        <v/>
      </c>
      <c r="H2866" s="174"/>
      <c r="I2866" s="157">
        <f>IFERROR($H$8:INDEX($H$8:$H$3000,COUNTIF($H$8:$H$3000,"?*")),"")</f>
        <v>0</v>
      </c>
    </row>
    <row r="2867" spans="1:9" x14ac:dyDescent="0.25">
      <c r="A2867" s="174">
        <f>--ISNUMBER(IFERROR(SEARCH('Project Costing'!#REF!,Services!I2874,1),""))</f>
        <v>0</v>
      </c>
      <c r="B2867" s="174" t="str">
        <f>IF(A2867=1,COUNTIF($A$8:A2867,1),"")</f>
        <v/>
      </c>
      <c r="C2867" s="174"/>
      <c r="D2867" s="157">
        <f>IFERROR($C$8:INDEX($C$8:$C$3000,COUNTIF($C$8:$C$3000,"?*")),"")</f>
        <v>0</v>
      </c>
      <c r="E2867" s="174"/>
      <c r="F2867" s="174">
        <f>--ISNUMBER(IFERROR(SEARCH('Project Costing'!#REF!,Services!I2874,1),""))</f>
        <v>0</v>
      </c>
      <c r="G2867" s="174" t="str">
        <f>IF(F2867=1,COUNTIF($F$8:F2867,1),"")</f>
        <v/>
      </c>
      <c r="H2867" s="174"/>
      <c r="I2867" s="157">
        <f>IFERROR($H$8:INDEX($H$8:$H$3000,COUNTIF($H$8:$H$3000,"?*")),"")</f>
        <v>0</v>
      </c>
    </row>
    <row r="2868" spans="1:9" x14ac:dyDescent="0.25">
      <c r="A2868" s="174">
        <f>--ISNUMBER(IFERROR(SEARCH('Project Costing'!#REF!,Services!I2875,1),""))</f>
        <v>0</v>
      </c>
      <c r="B2868" s="174" t="str">
        <f>IF(A2868=1,COUNTIF($A$8:A2868,1),"")</f>
        <v/>
      </c>
      <c r="C2868" s="174"/>
      <c r="D2868" s="157">
        <f>IFERROR($C$8:INDEX($C$8:$C$3000,COUNTIF($C$8:$C$3000,"?*")),"")</f>
        <v>0</v>
      </c>
      <c r="E2868" s="174"/>
      <c r="F2868" s="174">
        <f>--ISNUMBER(IFERROR(SEARCH('Project Costing'!#REF!,Services!I2875,1),""))</f>
        <v>0</v>
      </c>
      <c r="G2868" s="174" t="str">
        <f>IF(F2868=1,COUNTIF($F$8:F2868,1),"")</f>
        <v/>
      </c>
      <c r="H2868" s="174"/>
      <c r="I2868" s="157">
        <f>IFERROR($H$8:INDEX($H$8:$H$3000,COUNTIF($H$8:$H$3000,"?*")),"")</f>
        <v>0</v>
      </c>
    </row>
    <row r="2869" spans="1:9" x14ac:dyDescent="0.25">
      <c r="A2869" s="174">
        <f>--ISNUMBER(IFERROR(SEARCH('Project Costing'!#REF!,Services!I2876,1),""))</f>
        <v>0</v>
      </c>
      <c r="B2869" s="174" t="str">
        <f>IF(A2869=1,COUNTIF($A$8:A2869,1),"")</f>
        <v/>
      </c>
      <c r="C2869" s="174"/>
      <c r="D2869" s="157">
        <f>IFERROR($C$8:INDEX($C$8:$C$3000,COUNTIF($C$8:$C$3000,"?*")),"")</f>
        <v>0</v>
      </c>
      <c r="E2869" s="174"/>
      <c r="F2869" s="174">
        <f>--ISNUMBER(IFERROR(SEARCH('Project Costing'!#REF!,Services!I2876,1),""))</f>
        <v>0</v>
      </c>
      <c r="G2869" s="174" t="str">
        <f>IF(F2869=1,COUNTIF($F$8:F2869,1),"")</f>
        <v/>
      </c>
      <c r="H2869" s="174"/>
      <c r="I2869" s="157">
        <f>IFERROR($H$8:INDEX($H$8:$H$3000,COUNTIF($H$8:$H$3000,"?*")),"")</f>
        <v>0</v>
      </c>
    </row>
    <row r="2870" spans="1:9" x14ac:dyDescent="0.25">
      <c r="A2870" s="174">
        <f>--ISNUMBER(IFERROR(SEARCH('Project Costing'!#REF!,Services!I2877,1),""))</f>
        <v>0</v>
      </c>
      <c r="B2870" s="174" t="str">
        <f>IF(A2870=1,COUNTIF($A$8:A2870,1),"")</f>
        <v/>
      </c>
      <c r="C2870" s="174"/>
      <c r="D2870" s="157">
        <f>IFERROR($C$8:INDEX($C$8:$C$3000,COUNTIF($C$8:$C$3000,"?*")),"")</f>
        <v>0</v>
      </c>
      <c r="E2870" s="174"/>
      <c r="F2870" s="174">
        <f>--ISNUMBER(IFERROR(SEARCH('Project Costing'!#REF!,Services!I2877,1),""))</f>
        <v>0</v>
      </c>
      <c r="G2870" s="174" t="str">
        <f>IF(F2870=1,COUNTIF($F$8:F2870,1),"")</f>
        <v/>
      </c>
      <c r="H2870" s="174"/>
      <c r="I2870" s="157">
        <f>IFERROR($H$8:INDEX($H$8:$H$3000,COUNTIF($H$8:$H$3000,"?*")),"")</f>
        <v>0</v>
      </c>
    </row>
    <row r="2871" spans="1:9" x14ac:dyDescent="0.25">
      <c r="A2871" s="174">
        <f>--ISNUMBER(IFERROR(SEARCH('Project Costing'!#REF!,Services!I2878,1),""))</f>
        <v>0</v>
      </c>
      <c r="B2871" s="174" t="str">
        <f>IF(A2871=1,COUNTIF($A$8:A2871,1),"")</f>
        <v/>
      </c>
      <c r="C2871" s="174"/>
      <c r="D2871" s="157">
        <f>IFERROR($C$8:INDEX($C$8:$C$3000,COUNTIF($C$8:$C$3000,"?*")),"")</f>
        <v>0</v>
      </c>
      <c r="E2871" s="174"/>
      <c r="F2871" s="174">
        <f>--ISNUMBER(IFERROR(SEARCH('Project Costing'!#REF!,Services!I2878,1),""))</f>
        <v>0</v>
      </c>
      <c r="G2871" s="174" t="str">
        <f>IF(F2871=1,COUNTIF($F$8:F2871,1),"")</f>
        <v/>
      </c>
      <c r="H2871" s="174"/>
      <c r="I2871" s="157">
        <f>IFERROR($H$8:INDEX($H$8:$H$3000,COUNTIF($H$8:$H$3000,"?*")),"")</f>
        <v>0</v>
      </c>
    </row>
    <row r="2872" spans="1:9" x14ac:dyDescent="0.25">
      <c r="A2872" s="174">
        <f>--ISNUMBER(IFERROR(SEARCH('Project Costing'!#REF!,Services!I2879,1),""))</f>
        <v>0</v>
      </c>
      <c r="B2872" s="174" t="str">
        <f>IF(A2872=1,COUNTIF($A$8:A2872,1),"")</f>
        <v/>
      </c>
      <c r="C2872" s="174"/>
      <c r="D2872" s="157">
        <f>IFERROR($C$8:INDEX($C$8:$C$3000,COUNTIF($C$8:$C$3000,"?*")),"")</f>
        <v>0</v>
      </c>
      <c r="E2872" s="174"/>
      <c r="F2872" s="174">
        <f>--ISNUMBER(IFERROR(SEARCH('Project Costing'!#REF!,Services!I2879,1),""))</f>
        <v>0</v>
      </c>
      <c r="G2872" s="174" t="str">
        <f>IF(F2872=1,COUNTIF($F$8:F2872,1),"")</f>
        <v/>
      </c>
      <c r="H2872" s="174"/>
      <c r="I2872" s="157">
        <f>IFERROR($H$8:INDEX($H$8:$H$3000,COUNTIF($H$8:$H$3000,"?*")),"")</f>
        <v>0</v>
      </c>
    </row>
    <row r="2873" spans="1:9" x14ac:dyDescent="0.25">
      <c r="A2873" s="174">
        <f>--ISNUMBER(IFERROR(SEARCH('Project Costing'!#REF!,Services!I2880,1),""))</f>
        <v>0</v>
      </c>
      <c r="B2873" s="174" t="str">
        <f>IF(A2873=1,COUNTIF($A$8:A2873,1),"")</f>
        <v/>
      </c>
      <c r="C2873" s="174"/>
      <c r="D2873" s="157">
        <f>IFERROR($C$8:INDEX($C$8:$C$3000,COUNTIF($C$8:$C$3000,"?*")),"")</f>
        <v>0</v>
      </c>
      <c r="E2873" s="174"/>
      <c r="F2873" s="174">
        <f>--ISNUMBER(IFERROR(SEARCH('Project Costing'!#REF!,Services!I2880,1),""))</f>
        <v>0</v>
      </c>
      <c r="G2873" s="174" t="str">
        <f>IF(F2873=1,COUNTIF($F$8:F2873,1),"")</f>
        <v/>
      </c>
      <c r="H2873" s="174"/>
      <c r="I2873" s="157">
        <f>IFERROR($H$8:INDEX($H$8:$H$3000,COUNTIF($H$8:$H$3000,"?*")),"")</f>
        <v>0</v>
      </c>
    </row>
    <row r="2874" spans="1:9" x14ac:dyDescent="0.25">
      <c r="A2874" s="174">
        <f>--ISNUMBER(IFERROR(SEARCH('Project Costing'!#REF!,Services!I2881,1),""))</f>
        <v>0</v>
      </c>
      <c r="B2874" s="174" t="str">
        <f>IF(A2874=1,COUNTIF($A$8:A2874,1),"")</f>
        <v/>
      </c>
      <c r="C2874" s="174"/>
      <c r="D2874" s="157">
        <f>IFERROR($C$8:INDEX($C$8:$C$3000,COUNTIF($C$8:$C$3000,"?*")),"")</f>
        <v>0</v>
      </c>
      <c r="E2874" s="174"/>
      <c r="F2874" s="174">
        <f>--ISNUMBER(IFERROR(SEARCH('Project Costing'!#REF!,Services!I2881,1),""))</f>
        <v>0</v>
      </c>
      <c r="G2874" s="174" t="str">
        <f>IF(F2874=1,COUNTIF($F$8:F2874,1),"")</f>
        <v/>
      </c>
      <c r="H2874" s="174"/>
      <c r="I2874" s="157">
        <f>IFERROR($H$8:INDEX($H$8:$H$3000,COUNTIF($H$8:$H$3000,"?*")),"")</f>
        <v>0</v>
      </c>
    </row>
    <row r="2875" spans="1:9" x14ac:dyDescent="0.25">
      <c r="A2875" s="174">
        <f>--ISNUMBER(IFERROR(SEARCH('Project Costing'!#REF!,Services!I2882,1),""))</f>
        <v>0</v>
      </c>
      <c r="B2875" s="174" t="str">
        <f>IF(A2875=1,COUNTIF($A$8:A2875,1),"")</f>
        <v/>
      </c>
      <c r="C2875" s="174"/>
      <c r="D2875" s="157">
        <f>IFERROR($C$8:INDEX($C$8:$C$3000,COUNTIF($C$8:$C$3000,"?*")),"")</f>
        <v>0</v>
      </c>
      <c r="E2875" s="174"/>
      <c r="F2875" s="174">
        <f>--ISNUMBER(IFERROR(SEARCH('Project Costing'!#REF!,Services!I2882,1),""))</f>
        <v>0</v>
      </c>
      <c r="G2875" s="174" t="str">
        <f>IF(F2875=1,COUNTIF($F$8:F2875,1),"")</f>
        <v/>
      </c>
      <c r="H2875" s="174"/>
      <c r="I2875" s="157">
        <f>IFERROR($H$8:INDEX($H$8:$H$3000,COUNTIF($H$8:$H$3000,"?*")),"")</f>
        <v>0</v>
      </c>
    </row>
    <row r="2876" spans="1:9" x14ac:dyDescent="0.25">
      <c r="A2876" s="174">
        <f>--ISNUMBER(IFERROR(SEARCH('Project Costing'!#REF!,Services!I2883,1),""))</f>
        <v>0</v>
      </c>
      <c r="B2876" s="174" t="str">
        <f>IF(A2876=1,COUNTIF($A$8:A2876,1),"")</f>
        <v/>
      </c>
      <c r="C2876" s="174"/>
      <c r="D2876" s="157">
        <f>IFERROR($C$8:INDEX($C$8:$C$3000,COUNTIF($C$8:$C$3000,"?*")),"")</f>
        <v>0</v>
      </c>
      <c r="E2876" s="174"/>
      <c r="F2876" s="174">
        <f>--ISNUMBER(IFERROR(SEARCH('Project Costing'!#REF!,Services!I2883,1),""))</f>
        <v>0</v>
      </c>
      <c r="G2876" s="174" t="str">
        <f>IF(F2876=1,COUNTIF($F$8:F2876,1),"")</f>
        <v/>
      </c>
      <c r="H2876" s="174"/>
      <c r="I2876" s="157">
        <f>IFERROR($H$8:INDEX($H$8:$H$3000,COUNTIF($H$8:$H$3000,"?*")),"")</f>
        <v>0</v>
      </c>
    </row>
    <row r="2877" spans="1:9" x14ac:dyDescent="0.25">
      <c r="A2877" s="174">
        <f>--ISNUMBER(IFERROR(SEARCH('Project Costing'!#REF!,Services!I2884,1),""))</f>
        <v>0</v>
      </c>
      <c r="B2877" s="174" t="str">
        <f>IF(A2877=1,COUNTIF($A$8:A2877,1),"")</f>
        <v/>
      </c>
      <c r="C2877" s="174"/>
      <c r="D2877" s="157">
        <f>IFERROR($C$8:INDEX($C$8:$C$3000,COUNTIF($C$8:$C$3000,"?*")),"")</f>
        <v>0</v>
      </c>
      <c r="E2877" s="174"/>
      <c r="F2877" s="174">
        <f>--ISNUMBER(IFERROR(SEARCH('Project Costing'!#REF!,Services!I2884,1),""))</f>
        <v>0</v>
      </c>
      <c r="G2877" s="174" t="str">
        <f>IF(F2877=1,COUNTIF($F$8:F2877,1),"")</f>
        <v/>
      </c>
      <c r="H2877" s="174"/>
      <c r="I2877" s="157">
        <f>IFERROR($H$8:INDEX($H$8:$H$3000,COUNTIF($H$8:$H$3000,"?*")),"")</f>
        <v>0</v>
      </c>
    </row>
    <row r="2878" spans="1:9" x14ac:dyDescent="0.25">
      <c r="A2878" s="174">
        <f>--ISNUMBER(IFERROR(SEARCH('Project Costing'!#REF!,Services!I2885,1),""))</f>
        <v>0</v>
      </c>
      <c r="B2878" s="174" t="str">
        <f>IF(A2878=1,COUNTIF($A$8:A2878,1),"")</f>
        <v/>
      </c>
      <c r="C2878" s="174"/>
      <c r="D2878" s="157">
        <f>IFERROR($C$8:INDEX($C$8:$C$3000,COUNTIF($C$8:$C$3000,"?*")),"")</f>
        <v>0</v>
      </c>
      <c r="E2878" s="174"/>
      <c r="F2878" s="174">
        <f>--ISNUMBER(IFERROR(SEARCH('Project Costing'!#REF!,Services!I2885,1),""))</f>
        <v>0</v>
      </c>
      <c r="G2878" s="174" t="str">
        <f>IF(F2878=1,COUNTIF($F$8:F2878,1),"")</f>
        <v/>
      </c>
      <c r="H2878" s="174"/>
      <c r="I2878" s="157">
        <f>IFERROR($H$8:INDEX($H$8:$H$3000,COUNTIF($H$8:$H$3000,"?*")),"")</f>
        <v>0</v>
      </c>
    </row>
    <row r="2879" spans="1:9" x14ac:dyDescent="0.25">
      <c r="A2879" s="174">
        <f>--ISNUMBER(IFERROR(SEARCH('Project Costing'!#REF!,Services!I2886,1),""))</f>
        <v>0</v>
      </c>
      <c r="B2879" s="174" t="str">
        <f>IF(A2879=1,COUNTIF($A$8:A2879,1),"")</f>
        <v/>
      </c>
      <c r="C2879" s="174"/>
      <c r="D2879" s="157">
        <f>IFERROR($C$8:INDEX($C$8:$C$3000,COUNTIF($C$8:$C$3000,"?*")),"")</f>
        <v>0</v>
      </c>
      <c r="E2879" s="174"/>
      <c r="F2879" s="174">
        <f>--ISNUMBER(IFERROR(SEARCH('Project Costing'!#REF!,Services!I2886,1),""))</f>
        <v>0</v>
      </c>
      <c r="G2879" s="174" t="str">
        <f>IF(F2879=1,COUNTIF($F$8:F2879,1),"")</f>
        <v/>
      </c>
      <c r="H2879" s="174"/>
      <c r="I2879" s="157">
        <f>IFERROR($H$8:INDEX($H$8:$H$3000,COUNTIF($H$8:$H$3000,"?*")),"")</f>
        <v>0</v>
      </c>
    </row>
    <row r="2880" spans="1:9" x14ac:dyDescent="0.25">
      <c r="A2880" s="174">
        <f>--ISNUMBER(IFERROR(SEARCH('Project Costing'!#REF!,Services!I2887,1),""))</f>
        <v>0</v>
      </c>
      <c r="B2880" s="174" t="str">
        <f>IF(A2880=1,COUNTIF($A$8:A2880,1),"")</f>
        <v/>
      </c>
      <c r="C2880" s="174"/>
      <c r="D2880" s="157">
        <f>IFERROR($C$8:INDEX($C$8:$C$3000,COUNTIF($C$8:$C$3000,"?*")),"")</f>
        <v>0</v>
      </c>
      <c r="E2880" s="174"/>
      <c r="F2880" s="174">
        <f>--ISNUMBER(IFERROR(SEARCH('Project Costing'!#REF!,Services!I2887,1),""))</f>
        <v>0</v>
      </c>
      <c r="G2880" s="174" t="str">
        <f>IF(F2880=1,COUNTIF($F$8:F2880,1),"")</f>
        <v/>
      </c>
      <c r="H2880" s="174"/>
      <c r="I2880" s="157">
        <f>IFERROR($H$8:INDEX($H$8:$H$3000,COUNTIF($H$8:$H$3000,"?*")),"")</f>
        <v>0</v>
      </c>
    </row>
    <row r="2881" spans="1:9" x14ac:dyDescent="0.25">
      <c r="A2881" s="174">
        <f>--ISNUMBER(IFERROR(SEARCH('Project Costing'!#REF!,Services!I2888,1),""))</f>
        <v>0</v>
      </c>
      <c r="B2881" s="174" t="str">
        <f>IF(A2881=1,COUNTIF($A$8:A2881,1),"")</f>
        <v/>
      </c>
      <c r="C2881" s="174"/>
      <c r="D2881" s="157">
        <f>IFERROR($C$8:INDEX($C$8:$C$3000,COUNTIF($C$8:$C$3000,"?*")),"")</f>
        <v>0</v>
      </c>
      <c r="E2881" s="174"/>
      <c r="F2881" s="174">
        <f>--ISNUMBER(IFERROR(SEARCH('Project Costing'!#REF!,Services!I2888,1),""))</f>
        <v>0</v>
      </c>
      <c r="G2881" s="174" t="str">
        <f>IF(F2881=1,COUNTIF($F$8:F2881,1),"")</f>
        <v/>
      </c>
      <c r="H2881" s="174"/>
      <c r="I2881" s="157">
        <f>IFERROR($H$8:INDEX($H$8:$H$3000,COUNTIF($H$8:$H$3000,"?*")),"")</f>
        <v>0</v>
      </c>
    </row>
    <row r="2882" spans="1:9" x14ac:dyDescent="0.25">
      <c r="A2882" s="174">
        <f>--ISNUMBER(IFERROR(SEARCH('Project Costing'!#REF!,Services!I2889,1),""))</f>
        <v>0</v>
      </c>
      <c r="B2882" s="174" t="str">
        <f>IF(A2882=1,COUNTIF($A$8:A2882,1),"")</f>
        <v/>
      </c>
      <c r="C2882" s="174"/>
      <c r="D2882" s="157">
        <f>IFERROR($C$8:INDEX($C$8:$C$3000,COUNTIF($C$8:$C$3000,"?*")),"")</f>
        <v>0</v>
      </c>
      <c r="E2882" s="174"/>
      <c r="F2882" s="174">
        <f>--ISNUMBER(IFERROR(SEARCH('Project Costing'!#REF!,Services!I2889,1),""))</f>
        <v>0</v>
      </c>
      <c r="G2882" s="174" t="str">
        <f>IF(F2882=1,COUNTIF($F$8:F2882,1),"")</f>
        <v/>
      </c>
      <c r="H2882" s="174"/>
      <c r="I2882" s="157">
        <f>IFERROR($H$8:INDEX($H$8:$H$3000,COUNTIF($H$8:$H$3000,"?*")),"")</f>
        <v>0</v>
      </c>
    </row>
    <row r="2883" spans="1:9" x14ac:dyDescent="0.25">
      <c r="A2883" s="174">
        <f>--ISNUMBER(IFERROR(SEARCH('Project Costing'!#REF!,Services!I2890,1),""))</f>
        <v>0</v>
      </c>
      <c r="B2883" s="174" t="str">
        <f>IF(A2883=1,COUNTIF($A$8:A2883,1),"")</f>
        <v/>
      </c>
      <c r="C2883" s="174"/>
      <c r="D2883" s="157">
        <f>IFERROR($C$8:INDEX($C$8:$C$3000,COUNTIF($C$8:$C$3000,"?*")),"")</f>
        <v>0</v>
      </c>
      <c r="E2883" s="174"/>
      <c r="F2883" s="174">
        <f>--ISNUMBER(IFERROR(SEARCH('Project Costing'!#REF!,Services!I2890,1),""))</f>
        <v>0</v>
      </c>
      <c r="G2883" s="174" t="str">
        <f>IF(F2883=1,COUNTIF($F$8:F2883,1),"")</f>
        <v/>
      </c>
      <c r="H2883" s="174"/>
      <c r="I2883" s="157">
        <f>IFERROR($H$8:INDEX($H$8:$H$3000,COUNTIF($H$8:$H$3000,"?*")),"")</f>
        <v>0</v>
      </c>
    </row>
    <row r="2884" spans="1:9" x14ac:dyDescent="0.25">
      <c r="A2884" s="174">
        <f>--ISNUMBER(IFERROR(SEARCH('Project Costing'!#REF!,Services!I2891,1),""))</f>
        <v>0</v>
      </c>
      <c r="B2884" s="174" t="str">
        <f>IF(A2884=1,COUNTIF($A$8:A2884,1),"")</f>
        <v/>
      </c>
      <c r="C2884" s="174"/>
      <c r="D2884" s="157">
        <f>IFERROR($C$8:INDEX($C$8:$C$3000,COUNTIF($C$8:$C$3000,"?*")),"")</f>
        <v>0</v>
      </c>
      <c r="E2884" s="174"/>
      <c r="F2884" s="174">
        <f>--ISNUMBER(IFERROR(SEARCH('Project Costing'!#REF!,Services!I2891,1),""))</f>
        <v>0</v>
      </c>
      <c r="G2884" s="174" t="str">
        <f>IF(F2884=1,COUNTIF($F$8:F2884,1),"")</f>
        <v/>
      </c>
      <c r="H2884" s="174"/>
      <c r="I2884" s="157">
        <f>IFERROR($H$8:INDEX($H$8:$H$3000,COUNTIF($H$8:$H$3000,"?*")),"")</f>
        <v>0</v>
      </c>
    </row>
    <row r="2885" spans="1:9" x14ac:dyDescent="0.25">
      <c r="A2885" s="174">
        <f>--ISNUMBER(IFERROR(SEARCH('Project Costing'!#REF!,Services!I2892,1),""))</f>
        <v>0</v>
      </c>
      <c r="B2885" s="174" t="str">
        <f>IF(A2885=1,COUNTIF($A$8:A2885,1),"")</f>
        <v/>
      </c>
      <c r="C2885" s="174"/>
      <c r="D2885" s="157">
        <f>IFERROR($C$8:INDEX($C$8:$C$3000,COUNTIF($C$8:$C$3000,"?*")),"")</f>
        <v>0</v>
      </c>
      <c r="E2885" s="174"/>
      <c r="F2885" s="174">
        <f>--ISNUMBER(IFERROR(SEARCH('Project Costing'!#REF!,Services!I2892,1),""))</f>
        <v>0</v>
      </c>
      <c r="G2885" s="174" t="str">
        <f>IF(F2885=1,COUNTIF($F$8:F2885,1),"")</f>
        <v/>
      </c>
      <c r="H2885" s="174"/>
      <c r="I2885" s="157">
        <f>IFERROR($H$8:INDEX($H$8:$H$3000,COUNTIF($H$8:$H$3000,"?*")),"")</f>
        <v>0</v>
      </c>
    </row>
    <row r="2886" spans="1:9" x14ac:dyDescent="0.25">
      <c r="A2886" s="174">
        <f>--ISNUMBER(IFERROR(SEARCH('Project Costing'!#REF!,Services!I2893,1),""))</f>
        <v>0</v>
      </c>
      <c r="B2886" s="174" t="str">
        <f>IF(A2886=1,COUNTIF($A$8:A2886,1),"")</f>
        <v/>
      </c>
      <c r="C2886" s="174"/>
      <c r="D2886" s="157">
        <f>IFERROR($C$8:INDEX($C$8:$C$3000,COUNTIF($C$8:$C$3000,"?*")),"")</f>
        <v>0</v>
      </c>
      <c r="E2886" s="174"/>
      <c r="F2886" s="174">
        <f>--ISNUMBER(IFERROR(SEARCH('Project Costing'!#REF!,Services!I2893,1),""))</f>
        <v>0</v>
      </c>
      <c r="G2886" s="174" t="str">
        <f>IF(F2886=1,COUNTIF($F$8:F2886,1),"")</f>
        <v/>
      </c>
      <c r="H2886" s="174"/>
      <c r="I2886" s="157">
        <f>IFERROR($H$8:INDEX($H$8:$H$3000,COUNTIF($H$8:$H$3000,"?*")),"")</f>
        <v>0</v>
      </c>
    </row>
    <row r="2887" spans="1:9" x14ac:dyDescent="0.25">
      <c r="A2887" s="174">
        <f>--ISNUMBER(IFERROR(SEARCH('Project Costing'!#REF!,Services!I2894,1),""))</f>
        <v>0</v>
      </c>
      <c r="B2887" s="174" t="str">
        <f>IF(A2887=1,COUNTIF($A$8:A2887,1),"")</f>
        <v/>
      </c>
      <c r="C2887" s="174"/>
      <c r="D2887" s="157">
        <f>IFERROR($C$8:INDEX($C$8:$C$3000,COUNTIF($C$8:$C$3000,"?*")),"")</f>
        <v>0</v>
      </c>
      <c r="E2887" s="174"/>
      <c r="F2887" s="174">
        <f>--ISNUMBER(IFERROR(SEARCH('Project Costing'!#REF!,Services!I2894,1),""))</f>
        <v>0</v>
      </c>
      <c r="G2887" s="174" t="str">
        <f>IF(F2887=1,COUNTIF($F$8:F2887,1),"")</f>
        <v/>
      </c>
      <c r="H2887" s="174"/>
      <c r="I2887" s="157">
        <f>IFERROR($H$8:INDEX($H$8:$H$3000,COUNTIF($H$8:$H$3000,"?*")),"")</f>
        <v>0</v>
      </c>
    </row>
    <row r="2888" spans="1:9" x14ac:dyDescent="0.25">
      <c r="A2888" s="174">
        <f>--ISNUMBER(IFERROR(SEARCH('Project Costing'!#REF!,Services!I2895,1),""))</f>
        <v>0</v>
      </c>
      <c r="B2888" s="174" t="str">
        <f>IF(A2888=1,COUNTIF($A$8:A2888,1),"")</f>
        <v/>
      </c>
      <c r="C2888" s="174"/>
      <c r="D2888" s="157">
        <f>IFERROR($C$8:INDEX($C$8:$C$3000,COUNTIF($C$8:$C$3000,"?*")),"")</f>
        <v>0</v>
      </c>
      <c r="E2888" s="174"/>
      <c r="F2888" s="174">
        <f>--ISNUMBER(IFERROR(SEARCH('Project Costing'!#REF!,Services!I2895,1),""))</f>
        <v>0</v>
      </c>
      <c r="G2888" s="174" t="str">
        <f>IF(F2888=1,COUNTIF($F$8:F2888,1),"")</f>
        <v/>
      </c>
      <c r="H2888" s="174"/>
      <c r="I2888" s="157">
        <f>IFERROR($H$8:INDEX($H$8:$H$3000,COUNTIF($H$8:$H$3000,"?*")),"")</f>
        <v>0</v>
      </c>
    </row>
    <row r="2889" spans="1:9" x14ac:dyDescent="0.25">
      <c r="A2889" s="174">
        <f>--ISNUMBER(IFERROR(SEARCH('Project Costing'!#REF!,Services!I2896,1),""))</f>
        <v>0</v>
      </c>
      <c r="B2889" s="174" t="str">
        <f>IF(A2889=1,COUNTIF($A$8:A2889,1),"")</f>
        <v/>
      </c>
      <c r="C2889" s="174"/>
      <c r="D2889" s="157">
        <f>IFERROR($C$8:INDEX($C$8:$C$3000,COUNTIF($C$8:$C$3000,"?*")),"")</f>
        <v>0</v>
      </c>
      <c r="E2889" s="174"/>
      <c r="F2889" s="174">
        <f>--ISNUMBER(IFERROR(SEARCH('Project Costing'!#REF!,Services!I2896,1),""))</f>
        <v>0</v>
      </c>
      <c r="G2889" s="174" t="str">
        <f>IF(F2889=1,COUNTIF($F$8:F2889,1),"")</f>
        <v/>
      </c>
      <c r="H2889" s="174"/>
      <c r="I2889" s="157">
        <f>IFERROR($H$8:INDEX($H$8:$H$3000,COUNTIF($H$8:$H$3000,"?*")),"")</f>
        <v>0</v>
      </c>
    </row>
    <row r="2890" spans="1:9" x14ac:dyDescent="0.25">
      <c r="A2890" s="174">
        <f>--ISNUMBER(IFERROR(SEARCH('Project Costing'!#REF!,Services!I2897,1),""))</f>
        <v>0</v>
      </c>
      <c r="B2890" s="174" t="str">
        <f>IF(A2890=1,COUNTIF($A$8:A2890,1),"")</f>
        <v/>
      </c>
      <c r="C2890" s="174"/>
      <c r="D2890" s="157">
        <f>IFERROR($C$8:INDEX($C$8:$C$3000,COUNTIF($C$8:$C$3000,"?*")),"")</f>
        <v>0</v>
      </c>
      <c r="E2890" s="174"/>
      <c r="F2890" s="174">
        <f>--ISNUMBER(IFERROR(SEARCH('Project Costing'!#REF!,Services!I2897,1),""))</f>
        <v>0</v>
      </c>
      <c r="G2890" s="174" t="str">
        <f>IF(F2890=1,COUNTIF($F$8:F2890,1),"")</f>
        <v/>
      </c>
      <c r="H2890" s="174"/>
      <c r="I2890" s="157">
        <f>IFERROR($H$8:INDEX($H$8:$H$3000,COUNTIF($H$8:$H$3000,"?*")),"")</f>
        <v>0</v>
      </c>
    </row>
    <row r="2891" spans="1:9" x14ac:dyDescent="0.25">
      <c r="A2891" s="174">
        <f>--ISNUMBER(IFERROR(SEARCH('Project Costing'!#REF!,Services!I2898,1),""))</f>
        <v>0</v>
      </c>
      <c r="B2891" s="174" t="str">
        <f>IF(A2891=1,COUNTIF($A$8:A2891,1),"")</f>
        <v/>
      </c>
      <c r="C2891" s="174"/>
      <c r="D2891" s="157">
        <f>IFERROR($C$8:INDEX($C$8:$C$3000,COUNTIF($C$8:$C$3000,"?*")),"")</f>
        <v>0</v>
      </c>
      <c r="E2891" s="174"/>
      <c r="F2891" s="174">
        <f>--ISNUMBER(IFERROR(SEARCH('Project Costing'!#REF!,Services!I2898,1),""))</f>
        <v>0</v>
      </c>
      <c r="G2891" s="174" t="str">
        <f>IF(F2891=1,COUNTIF($F$8:F2891,1),"")</f>
        <v/>
      </c>
      <c r="H2891" s="174"/>
      <c r="I2891" s="157">
        <f>IFERROR($H$8:INDEX($H$8:$H$3000,COUNTIF($H$8:$H$3000,"?*")),"")</f>
        <v>0</v>
      </c>
    </row>
    <row r="2892" spans="1:9" x14ac:dyDescent="0.25">
      <c r="A2892" s="174">
        <f>--ISNUMBER(IFERROR(SEARCH('Project Costing'!#REF!,Services!I2899,1),""))</f>
        <v>0</v>
      </c>
      <c r="B2892" s="174" t="str">
        <f>IF(A2892=1,COUNTIF($A$8:A2892,1),"")</f>
        <v/>
      </c>
      <c r="C2892" s="174"/>
      <c r="D2892" s="157">
        <f>IFERROR($C$8:INDEX($C$8:$C$3000,COUNTIF($C$8:$C$3000,"?*")),"")</f>
        <v>0</v>
      </c>
      <c r="E2892" s="174"/>
      <c r="F2892" s="174">
        <f>--ISNUMBER(IFERROR(SEARCH('Project Costing'!#REF!,Services!I2899,1),""))</f>
        <v>0</v>
      </c>
      <c r="G2892" s="174" t="str">
        <f>IF(F2892=1,COUNTIF($F$8:F2892,1),"")</f>
        <v/>
      </c>
      <c r="H2892" s="174"/>
      <c r="I2892" s="157">
        <f>IFERROR($H$8:INDEX($H$8:$H$3000,COUNTIF($H$8:$H$3000,"?*")),"")</f>
        <v>0</v>
      </c>
    </row>
    <row r="2893" spans="1:9" x14ac:dyDescent="0.25">
      <c r="A2893" s="174">
        <f>--ISNUMBER(IFERROR(SEARCH('Project Costing'!#REF!,Services!I2900,1),""))</f>
        <v>0</v>
      </c>
      <c r="B2893" s="174" t="str">
        <f>IF(A2893=1,COUNTIF($A$8:A2893,1),"")</f>
        <v/>
      </c>
      <c r="C2893" s="174"/>
      <c r="D2893" s="157">
        <f>IFERROR($C$8:INDEX($C$8:$C$3000,COUNTIF($C$8:$C$3000,"?*")),"")</f>
        <v>0</v>
      </c>
      <c r="E2893" s="174"/>
      <c r="F2893" s="174">
        <f>--ISNUMBER(IFERROR(SEARCH('Project Costing'!#REF!,Services!I2900,1),""))</f>
        <v>0</v>
      </c>
      <c r="G2893" s="174" t="str">
        <f>IF(F2893=1,COUNTIF($F$8:F2893,1),"")</f>
        <v/>
      </c>
      <c r="H2893" s="174"/>
      <c r="I2893" s="157">
        <f>IFERROR($H$8:INDEX($H$8:$H$3000,COUNTIF($H$8:$H$3000,"?*")),"")</f>
        <v>0</v>
      </c>
    </row>
    <row r="2894" spans="1:9" x14ac:dyDescent="0.25">
      <c r="A2894" s="174">
        <f>--ISNUMBER(IFERROR(SEARCH('Project Costing'!#REF!,Services!I2901,1),""))</f>
        <v>0</v>
      </c>
      <c r="B2894" s="174" t="str">
        <f>IF(A2894=1,COUNTIF($A$8:A2894,1),"")</f>
        <v/>
      </c>
      <c r="C2894" s="174"/>
      <c r="D2894" s="157">
        <f>IFERROR($C$8:INDEX($C$8:$C$3000,COUNTIF($C$8:$C$3000,"?*")),"")</f>
        <v>0</v>
      </c>
      <c r="E2894" s="174"/>
      <c r="F2894" s="174">
        <f>--ISNUMBER(IFERROR(SEARCH('Project Costing'!#REF!,Services!I2901,1),""))</f>
        <v>0</v>
      </c>
      <c r="G2894" s="174" t="str">
        <f>IF(F2894=1,COUNTIF($F$8:F2894,1),"")</f>
        <v/>
      </c>
      <c r="H2894" s="174"/>
      <c r="I2894" s="157">
        <f>IFERROR($H$8:INDEX($H$8:$H$3000,COUNTIF($H$8:$H$3000,"?*")),"")</f>
        <v>0</v>
      </c>
    </row>
    <row r="2895" spans="1:9" x14ac:dyDescent="0.25">
      <c r="A2895" s="174">
        <f>--ISNUMBER(IFERROR(SEARCH('Project Costing'!#REF!,Services!I2902,1),""))</f>
        <v>0</v>
      </c>
      <c r="B2895" s="174" t="str">
        <f>IF(A2895=1,COUNTIF($A$8:A2895,1),"")</f>
        <v/>
      </c>
      <c r="C2895" s="174"/>
      <c r="D2895" s="157">
        <f>IFERROR($C$8:INDEX($C$8:$C$3000,COUNTIF($C$8:$C$3000,"?*")),"")</f>
        <v>0</v>
      </c>
      <c r="E2895" s="174"/>
      <c r="F2895" s="174">
        <f>--ISNUMBER(IFERROR(SEARCH('Project Costing'!#REF!,Services!I2902,1),""))</f>
        <v>0</v>
      </c>
      <c r="G2895" s="174" t="str">
        <f>IF(F2895=1,COUNTIF($F$8:F2895,1),"")</f>
        <v/>
      </c>
      <c r="H2895" s="174"/>
      <c r="I2895" s="157">
        <f>IFERROR($H$8:INDEX($H$8:$H$3000,COUNTIF($H$8:$H$3000,"?*")),"")</f>
        <v>0</v>
      </c>
    </row>
    <row r="2896" spans="1:9" x14ac:dyDescent="0.25">
      <c r="A2896" s="174">
        <f>--ISNUMBER(IFERROR(SEARCH('Project Costing'!#REF!,Services!I2903,1),""))</f>
        <v>0</v>
      </c>
      <c r="B2896" s="174" t="str">
        <f>IF(A2896=1,COUNTIF($A$8:A2896,1),"")</f>
        <v/>
      </c>
      <c r="C2896" s="174"/>
      <c r="D2896" s="157">
        <f>IFERROR($C$8:INDEX($C$8:$C$3000,COUNTIF($C$8:$C$3000,"?*")),"")</f>
        <v>0</v>
      </c>
      <c r="E2896" s="174"/>
      <c r="F2896" s="174">
        <f>--ISNUMBER(IFERROR(SEARCH('Project Costing'!#REF!,Services!I2903,1),""))</f>
        <v>0</v>
      </c>
      <c r="G2896" s="174" t="str">
        <f>IF(F2896=1,COUNTIF($F$8:F2896,1),"")</f>
        <v/>
      </c>
      <c r="H2896" s="174"/>
      <c r="I2896" s="157">
        <f>IFERROR($H$8:INDEX($H$8:$H$3000,COUNTIF($H$8:$H$3000,"?*")),"")</f>
        <v>0</v>
      </c>
    </row>
    <row r="2897" spans="1:9" x14ac:dyDescent="0.25">
      <c r="A2897" s="174">
        <f>--ISNUMBER(IFERROR(SEARCH('Project Costing'!#REF!,Services!I2904,1),""))</f>
        <v>0</v>
      </c>
      <c r="B2897" s="174" t="str">
        <f>IF(A2897=1,COUNTIF($A$8:A2897,1),"")</f>
        <v/>
      </c>
      <c r="C2897" s="174"/>
      <c r="D2897" s="157">
        <f>IFERROR($C$8:INDEX($C$8:$C$3000,COUNTIF($C$8:$C$3000,"?*")),"")</f>
        <v>0</v>
      </c>
      <c r="E2897" s="174"/>
      <c r="F2897" s="174">
        <f>--ISNUMBER(IFERROR(SEARCH('Project Costing'!#REF!,Services!I2904,1),""))</f>
        <v>0</v>
      </c>
      <c r="G2897" s="174" t="str">
        <f>IF(F2897=1,COUNTIF($F$8:F2897,1),"")</f>
        <v/>
      </c>
      <c r="H2897" s="174"/>
      <c r="I2897" s="157">
        <f>IFERROR($H$8:INDEX($H$8:$H$3000,COUNTIF($H$8:$H$3000,"?*")),"")</f>
        <v>0</v>
      </c>
    </row>
    <row r="2898" spans="1:9" x14ac:dyDescent="0.25">
      <c r="A2898" s="174">
        <f>--ISNUMBER(IFERROR(SEARCH('Project Costing'!#REF!,Services!I2905,1),""))</f>
        <v>0</v>
      </c>
      <c r="B2898" s="174" t="str">
        <f>IF(A2898=1,COUNTIF($A$8:A2898,1),"")</f>
        <v/>
      </c>
      <c r="C2898" s="174"/>
      <c r="D2898" s="157">
        <f>IFERROR($C$8:INDEX($C$8:$C$3000,COUNTIF($C$8:$C$3000,"?*")),"")</f>
        <v>0</v>
      </c>
      <c r="E2898" s="174"/>
      <c r="F2898" s="174">
        <f>--ISNUMBER(IFERROR(SEARCH('Project Costing'!#REF!,Services!I2905,1),""))</f>
        <v>0</v>
      </c>
      <c r="G2898" s="174" t="str">
        <f>IF(F2898=1,COUNTIF($F$8:F2898,1),"")</f>
        <v/>
      </c>
      <c r="H2898" s="174"/>
      <c r="I2898" s="157">
        <f>IFERROR($H$8:INDEX($H$8:$H$3000,COUNTIF($H$8:$H$3000,"?*")),"")</f>
        <v>0</v>
      </c>
    </row>
    <row r="2899" spans="1:9" x14ac:dyDescent="0.25">
      <c r="A2899" s="174">
        <f>--ISNUMBER(IFERROR(SEARCH('Project Costing'!#REF!,Services!I2906,1),""))</f>
        <v>0</v>
      </c>
      <c r="B2899" s="174" t="str">
        <f>IF(A2899=1,COUNTIF($A$8:A2899,1),"")</f>
        <v/>
      </c>
      <c r="C2899" s="174"/>
      <c r="D2899" s="157">
        <f>IFERROR($C$8:INDEX($C$8:$C$3000,COUNTIF($C$8:$C$3000,"?*")),"")</f>
        <v>0</v>
      </c>
      <c r="E2899" s="174"/>
      <c r="F2899" s="174">
        <f>--ISNUMBER(IFERROR(SEARCH('Project Costing'!#REF!,Services!I2906,1),""))</f>
        <v>0</v>
      </c>
      <c r="G2899" s="174" t="str">
        <f>IF(F2899=1,COUNTIF($F$8:F2899,1),"")</f>
        <v/>
      </c>
      <c r="H2899" s="174"/>
      <c r="I2899" s="157">
        <f>IFERROR($H$8:INDEX($H$8:$H$3000,COUNTIF($H$8:$H$3000,"?*")),"")</f>
        <v>0</v>
      </c>
    </row>
    <row r="2900" spans="1:9" x14ac:dyDescent="0.25">
      <c r="A2900" s="174">
        <f>--ISNUMBER(IFERROR(SEARCH('Project Costing'!#REF!,Services!I2907,1),""))</f>
        <v>0</v>
      </c>
      <c r="B2900" s="174" t="str">
        <f>IF(A2900=1,COUNTIF($A$8:A2900,1),"")</f>
        <v/>
      </c>
      <c r="C2900" s="174"/>
      <c r="D2900" s="157">
        <f>IFERROR($C$8:INDEX($C$8:$C$3000,COUNTIF($C$8:$C$3000,"?*")),"")</f>
        <v>0</v>
      </c>
      <c r="E2900" s="174"/>
      <c r="F2900" s="174">
        <f>--ISNUMBER(IFERROR(SEARCH('Project Costing'!#REF!,Services!I2907,1),""))</f>
        <v>0</v>
      </c>
      <c r="G2900" s="174" t="str">
        <f>IF(F2900=1,COUNTIF($F$8:F2900,1),"")</f>
        <v/>
      </c>
      <c r="H2900" s="174"/>
      <c r="I2900" s="157">
        <f>IFERROR($H$8:INDEX($H$8:$H$3000,COUNTIF($H$8:$H$3000,"?*")),"")</f>
        <v>0</v>
      </c>
    </row>
    <row r="2901" spans="1:9" x14ac:dyDescent="0.25">
      <c r="A2901" s="174">
        <f>--ISNUMBER(IFERROR(SEARCH('Project Costing'!#REF!,Services!I2908,1),""))</f>
        <v>0</v>
      </c>
      <c r="B2901" s="174" t="str">
        <f>IF(A2901=1,COUNTIF($A$8:A2901,1),"")</f>
        <v/>
      </c>
      <c r="C2901" s="174"/>
      <c r="D2901" s="157">
        <f>IFERROR($C$8:INDEX($C$8:$C$3000,COUNTIF($C$8:$C$3000,"?*")),"")</f>
        <v>0</v>
      </c>
      <c r="E2901" s="174"/>
      <c r="F2901" s="174">
        <f>--ISNUMBER(IFERROR(SEARCH('Project Costing'!#REF!,Services!I2908,1),""))</f>
        <v>0</v>
      </c>
      <c r="G2901" s="174" t="str">
        <f>IF(F2901=1,COUNTIF($F$8:F2901,1),"")</f>
        <v/>
      </c>
      <c r="H2901" s="174"/>
      <c r="I2901" s="157">
        <f>IFERROR($H$8:INDEX($H$8:$H$3000,COUNTIF($H$8:$H$3000,"?*")),"")</f>
        <v>0</v>
      </c>
    </row>
    <row r="2902" spans="1:9" x14ac:dyDescent="0.25">
      <c r="A2902" s="174">
        <f>--ISNUMBER(IFERROR(SEARCH('Project Costing'!#REF!,Services!I2909,1),""))</f>
        <v>0</v>
      </c>
      <c r="B2902" s="174" t="str">
        <f>IF(A2902=1,COUNTIF($A$8:A2902,1),"")</f>
        <v/>
      </c>
      <c r="C2902" s="174"/>
      <c r="D2902" s="157">
        <f>IFERROR($C$8:INDEX($C$8:$C$3000,COUNTIF($C$8:$C$3000,"?*")),"")</f>
        <v>0</v>
      </c>
      <c r="E2902" s="174"/>
      <c r="F2902" s="174">
        <f>--ISNUMBER(IFERROR(SEARCH('Project Costing'!#REF!,Services!I2909,1),""))</f>
        <v>0</v>
      </c>
      <c r="G2902" s="174" t="str">
        <f>IF(F2902=1,COUNTIF($F$8:F2902,1),"")</f>
        <v/>
      </c>
      <c r="H2902" s="174"/>
      <c r="I2902" s="157">
        <f>IFERROR($H$8:INDEX($H$8:$H$3000,COUNTIF($H$8:$H$3000,"?*")),"")</f>
        <v>0</v>
      </c>
    </row>
    <row r="2903" spans="1:9" x14ac:dyDescent="0.25">
      <c r="A2903" s="174">
        <f>--ISNUMBER(IFERROR(SEARCH('Project Costing'!#REF!,Services!I2910,1),""))</f>
        <v>0</v>
      </c>
      <c r="B2903" s="174" t="str">
        <f>IF(A2903=1,COUNTIF($A$8:A2903,1),"")</f>
        <v/>
      </c>
      <c r="C2903" s="174"/>
      <c r="D2903" s="157">
        <f>IFERROR($C$8:INDEX($C$8:$C$3000,COUNTIF($C$8:$C$3000,"?*")),"")</f>
        <v>0</v>
      </c>
      <c r="E2903" s="174"/>
      <c r="F2903" s="174">
        <f>--ISNUMBER(IFERROR(SEARCH('Project Costing'!#REF!,Services!I2910,1),""))</f>
        <v>0</v>
      </c>
      <c r="G2903" s="174" t="str">
        <f>IF(F2903=1,COUNTIF($F$8:F2903,1),"")</f>
        <v/>
      </c>
      <c r="H2903" s="174"/>
      <c r="I2903" s="157">
        <f>IFERROR($H$8:INDEX($H$8:$H$3000,COUNTIF($H$8:$H$3000,"?*")),"")</f>
        <v>0</v>
      </c>
    </row>
    <row r="2904" spans="1:9" x14ac:dyDescent="0.25">
      <c r="A2904" s="174">
        <f>--ISNUMBER(IFERROR(SEARCH('Project Costing'!#REF!,Services!I2911,1),""))</f>
        <v>0</v>
      </c>
      <c r="B2904" s="174" t="str">
        <f>IF(A2904=1,COUNTIF($A$8:A2904,1),"")</f>
        <v/>
      </c>
      <c r="C2904" s="174"/>
      <c r="D2904" s="157">
        <f>IFERROR($C$8:INDEX($C$8:$C$3000,COUNTIF($C$8:$C$3000,"?*")),"")</f>
        <v>0</v>
      </c>
      <c r="E2904" s="174"/>
      <c r="F2904" s="174">
        <f>--ISNUMBER(IFERROR(SEARCH('Project Costing'!#REF!,Services!I2911,1),""))</f>
        <v>0</v>
      </c>
      <c r="G2904" s="174" t="str">
        <f>IF(F2904=1,COUNTIF($F$8:F2904,1),"")</f>
        <v/>
      </c>
      <c r="H2904" s="174"/>
      <c r="I2904" s="157">
        <f>IFERROR($H$8:INDEX($H$8:$H$3000,COUNTIF($H$8:$H$3000,"?*")),"")</f>
        <v>0</v>
      </c>
    </row>
    <row r="2905" spans="1:9" x14ac:dyDescent="0.25">
      <c r="A2905" s="174">
        <f>--ISNUMBER(IFERROR(SEARCH('Project Costing'!#REF!,Services!I2912,1),""))</f>
        <v>0</v>
      </c>
      <c r="B2905" s="174" t="str">
        <f>IF(A2905=1,COUNTIF($A$8:A2905,1),"")</f>
        <v/>
      </c>
      <c r="C2905" s="174"/>
      <c r="D2905" s="157">
        <f>IFERROR($C$8:INDEX($C$8:$C$3000,COUNTIF($C$8:$C$3000,"?*")),"")</f>
        <v>0</v>
      </c>
      <c r="E2905" s="174"/>
      <c r="F2905" s="174">
        <f>--ISNUMBER(IFERROR(SEARCH('Project Costing'!#REF!,Services!I2912,1),""))</f>
        <v>0</v>
      </c>
      <c r="G2905" s="174" t="str">
        <f>IF(F2905=1,COUNTIF($F$8:F2905,1),"")</f>
        <v/>
      </c>
      <c r="H2905" s="174"/>
      <c r="I2905" s="157">
        <f>IFERROR($H$8:INDEX($H$8:$H$3000,COUNTIF($H$8:$H$3000,"?*")),"")</f>
        <v>0</v>
      </c>
    </row>
    <row r="2906" spans="1:9" x14ac:dyDescent="0.25">
      <c r="A2906" s="174">
        <f>--ISNUMBER(IFERROR(SEARCH('Project Costing'!#REF!,Services!I2913,1),""))</f>
        <v>0</v>
      </c>
      <c r="B2906" s="174" t="str">
        <f>IF(A2906=1,COUNTIF($A$8:A2906,1),"")</f>
        <v/>
      </c>
      <c r="C2906" s="174"/>
      <c r="D2906" s="157">
        <f>IFERROR($C$8:INDEX($C$8:$C$3000,COUNTIF($C$8:$C$3000,"?*")),"")</f>
        <v>0</v>
      </c>
      <c r="E2906" s="174"/>
      <c r="F2906" s="174">
        <f>--ISNUMBER(IFERROR(SEARCH('Project Costing'!#REF!,Services!I2913,1),""))</f>
        <v>0</v>
      </c>
      <c r="G2906" s="174" t="str">
        <f>IF(F2906=1,COUNTIF($F$8:F2906,1),"")</f>
        <v/>
      </c>
      <c r="H2906" s="174"/>
      <c r="I2906" s="157">
        <f>IFERROR($H$8:INDEX($H$8:$H$3000,COUNTIF($H$8:$H$3000,"?*")),"")</f>
        <v>0</v>
      </c>
    </row>
    <row r="2907" spans="1:9" x14ac:dyDescent="0.25">
      <c r="A2907" s="174">
        <f>--ISNUMBER(IFERROR(SEARCH('Project Costing'!#REF!,Services!I2914,1),""))</f>
        <v>0</v>
      </c>
      <c r="B2907" s="174" t="str">
        <f>IF(A2907=1,COUNTIF($A$8:A2907,1),"")</f>
        <v/>
      </c>
      <c r="C2907" s="174"/>
      <c r="D2907" s="157">
        <f>IFERROR($C$8:INDEX($C$8:$C$3000,COUNTIF($C$8:$C$3000,"?*")),"")</f>
        <v>0</v>
      </c>
      <c r="E2907" s="174"/>
      <c r="F2907" s="174">
        <f>--ISNUMBER(IFERROR(SEARCH('Project Costing'!#REF!,Services!I2914,1),""))</f>
        <v>0</v>
      </c>
      <c r="G2907" s="174" t="str">
        <f>IF(F2907=1,COUNTIF($F$8:F2907,1),"")</f>
        <v/>
      </c>
      <c r="H2907" s="174"/>
      <c r="I2907" s="157">
        <f>IFERROR($H$8:INDEX($H$8:$H$3000,COUNTIF($H$8:$H$3000,"?*")),"")</f>
        <v>0</v>
      </c>
    </row>
    <row r="2908" spans="1:9" x14ac:dyDescent="0.25">
      <c r="A2908" s="174">
        <f>--ISNUMBER(IFERROR(SEARCH('Project Costing'!#REF!,Services!I2915,1),""))</f>
        <v>0</v>
      </c>
      <c r="B2908" s="174" t="str">
        <f>IF(A2908=1,COUNTIF($A$8:A2908,1),"")</f>
        <v/>
      </c>
      <c r="C2908" s="174"/>
      <c r="D2908" s="157">
        <f>IFERROR($C$8:INDEX($C$8:$C$3000,COUNTIF($C$8:$C$3000,"?*")),"")</f>
        <v>0</v>
      </c>
      <c r="E2908" s="174"/>
      <c r="F2908" s="174">
        <f>--ISNUMBER(IFERROR(SEARCH('Project Costing'!#REF!,Services!I2915,1),""))</f>
        <v>0</v>
      </c>
      <c r="G2908" s="174" t="str">
        <f>IF(F2908=1,COUNTIF($F$8:F2908,1),"")</f>
        <v/>
      </c>
      <c r="H2908" s="174"/>
      <c r="I2908" s="157">
        <f>IFERROR($H$8:INDEX($H$8:$H$3000,COUNTIF($H$8:$H$3000,"?*")),"")</f>
        <v>0</v>
      </c>
    </row>
    <row r="2909" spans="1:9" x14ac:dyDescent="0.25">
      <c r="A2909" s="174">
        <f>--ISNUMBER(IFERROR(SEARCH('Project Costing'!#REF!,Services!I2916,1),""))</f>
        <v>0</v>
      </c>
      <c r="B2909" s="174" t="str">
        <f>IF(A2909=1,COUNTIF($A$8:A2909,1),"")</f>
        <v/>
      </c>
      <c r="C2909" s="174"/>
      <c r="D2909" s="157">
        <f>IFERROR($C$8:INDEX($C$8:$C$3000,COUNTIF($C$8:$C$3000,"?*")),"")</f>
        <v>0</v>
      </c>
      <c r="E2909" s="174"/>
      <c r="F2909" s="174">
        <f>--ISNUMBER(IFERROR(SEARCH('Project Costing'!#REF!,Services!I2916,1),""))</f>
        <v>0</v>
      </c>
      <c r="G2909" s="174" t="str">
        <f>IF(F2909=1,COUNTIF($F$8:F2909,1),"")</f>
        <v/>
      </c>
      <c r="H2909" s="174"/>
      <c r="I2909" s="157">
        <f>IFERROR($H$8:INDEX($H$8:$H$3000,COUNTIF($H$8:$H$3000,"?*")),"")</f>
        <v>0</v>
      </c>
    </row>
    <row r="2910" spans="1:9" x14ac:dyDescent="0.25">
      <c r="A2910" s="174">
        <f>--ISNUMBER(IFERROR(SEARCH('Project Costing'!#REF!,Services!I2917,1),""))</f>
        <v>0</v>
      </c>
      <c r="B2910" s="174" t="str">
        <f>IF(A2910=1,COUNTIF($A$8:A2910,1),"")</f>
        <v/>
      </c>
      <c r="C2910" s="174"/>
      <c r="D2910" s="157">
        <f>IFERROR($C$8:INDEX($C$8:$C$3000,COUNTIF($C$8:$C$3000,"?*")),"")</f>
        <v>0</v>
      </c>
      <c r="E2910" s="174"/>
      <c r="F2910" s="174">
        <f>--ISNUMBER(IFERROR(SEARCH('Project Costing'!#REF!,Services!I2917,1),""))</f>
        <v>0</v>
      </c>
      <c r="G2910" s="174" t="str">
        <f>IF(F2910=1,COUNTIF($F$8:F2910,1),"")</f>
        <v/>
      </c>
      <c r="H2910" s="174"/>
      <c r="I2910" s="157">
        <f>IFERROR($H$8:INDEX($H$8:$H$3000,COUNTIF($H$8:$H$3000,"?*")),"")</f>
        <v>0</v>
      </c>
    </row>
    <row r="2911" spans="1:9" x14ac:dyDescent="0.25">
      <c r="A2911" s="174">
        <f>--ISNUMBER(IFERROR(SEARCH('Project Costing'!#REF!,Services!I2918,1),""))</f>
        <v>0</v>
      </c>
      <c r="B2911" s="174" t="str">
        <f>IF(A2911=1,COUNTIF($A$8:A2911,1),"")</f>
        <v/>
      </c>
      <c r="C2911" s="174"/>
      <c r="D2911" s="157">
        <f>IFERROR($C$8:INDEX($C$8:$C$3000,COUNTIF($C$8:$C$3000,"?*")),"")</f>
        <v>0</v>
      </c>
      <c r="E2911" s="174"/>
      <c r="F2911" s="174">
        <f>--ISNUMBER(IFERROR(SEARCH('Project Costing'!#REF!,Services!I2918,1),""))</f>
        <v>0</v>
      </c>
      <c r="G2911" s="174" t="str">
        <f>IF(F2911=1,COUNTIF($F$8:F2911,1),"")</f>
        <v/>
      </c>
      <c r="H2911" s="174"/>
      <c r="I2911" s="157">
        <f>IFERROR($H$8:INDEX($H$8:$H$3000,COUNTIF($H$8:$H$3000,"?*")),"")</f>
        <v>0</v>
      </c>
    </row>
    <row r="2912" spans="1:9" x14ac:dyDescent="0.25">
      <c r="A2912" s="174">
        <f>--ISNUMBER(IFERROR(SEARCH('Project Costing'!#REF!,Services!I2919,1),""))</f>
        <v>0</v>
      </c>
      <c r="B2912" s="174" t="str">
        <f>IF(A2912=1,COUNTIF($A$8:A2912,1),"")</f>
        <v/>
      </c>
      <c r="C2912" s="174"/>
      <c r="D2912" s="157">
        <f>IFERROR($C$8:INDEX($C$8:$C$3000,COUNTIF($C$8:$C$3000,"?*")),"")</f>
        <v>0</v>
      </c>
      <c r="E2912" s="174"/>
      <c r="F2912" s="174">
        <f>--ISNUMBER(IFERROR(SEARCH('Project Costing'!#REF!,Services!I2919,1),""))</f>
        <v>0</v>
      </c>
      <c r="G2912" s="174" t="str">
        <f>IF(F2912=1,COUNTIF($F$8:F2912,1),"")</f>
        <v/>
      </c>
      <c r="H2912" s="174"/>
      <c r="I2912" s="157">
        <f>IFERROR($H$8:INDEX($H$8:$H$3000,COUNTIF($H$8:$H$3000,"?*")),"")</f>
        <v>0</v>
      </c>
    </row>
    <row r="2913" spans="1:9" x14ac:dyDescent="0.25">
      <c r="A2913" s="174">
        <f>--ISNUMBER(IFERROR(SEARCH('Project Costing'!#REF!,Services!I2920,1),""))</f>
        <v>0</v>
      </c>
      <c r="B2913" s="174" t="str">
        <f>IF(A2913=1,COUNTIF($A$8:A2913,1),"")</f>
        <v/>
      </c>
      <c r="C2913" s="174"/>
      <c r="D2913" s="157">
        <f>IFERROR($C$8:INDEX($C$8:$C$3000,COUNTIF($C$8:$C$3000,"?*")),"")</f>
        <v>0</v>
      </c>
      <c r="E2913" s="174"/>
      <c r="F2913" s="174">
        <f>--ISNUMBER(IFERROR(SEARCH('Project Costing'!#REF!,Services!I2920,1),""))</f>
        <v>0</v>
      </c>
      <c r="G2913" s="174" t="str">
        <f>IF(F2913=1,COUNTIF($F$8:F2913,1),"")</f>
        <v/>
      </c>
      <c r="H2913" s="174"/>
      <c r="I2913" s="157">
        <f>IFERROR($H$8:INDEX($H$8:$H$3000,COUNTIF($H$8:$H$3000,"?*")),"")</f>
        <v>0</v>
      </c>
    </row>
    <row r="2914" spans="1:9" x14ac:dyDescent="0.25">
      <c r="A2914" s="174">
        <f>--ISNUMBER(IFERROR(SEARCH('Project Costing'!#REF!,Services!I2921,1),""))</f>
        <v>0</v>
      </c>
      <c r="B2914" s="174" t="str">
        <f>IF(A2914=1,COUNTIF($A$8:A2914,1),"")</f>
        <v/>
      </c>
      <c r="C2914" s="174"/>
      <c r="D2914" s="157">
        <f>IFERROR($C$8:INDEX($C$8:$C$3000,COUNTIF($C$8:$C$3000,"?*")),"")</f>
        <v>0</v>
      </c>
      <c r="E2914" s="174"/>
      <c r="F2914" s="174">
        <f>--ISNUMBER(IFERROR(SEARCH('Project Costing'!#REF!,Services!I2921,1),""))</f>
        <v>0</v>
      </c>
      <c r="G2914" s="174" t="str">
        <f>IF(F2914=1,COUNTIF($F$8:F2914,1),"")</f>
        <v/>
      </c>
      <c r="H2914" s="174"/>
      <c r="I2914" s="157">
        <f>IFERROR($H$8:INDEX($H$8:$H$3000,COUNTIF($H$8:$H$3000,"?*")),"")</f>
        <v>0</v>
      </c>
    </row>
    <row r="2915" spans="1:9" x14ac:dyDescent="0.25">
      <c r="A2915" s="174">
        <f>--ISNUMBER(IFERROR(SEARCH('Project Costing'!#REF!,Services!I2922,1),""))</f>
        <v>0</v>
      </c>
      <c r="B2915" s="174" t="str">
        <f>IF(A2915=1,COUNTIF($A$8:A2915,1),"")</f>
        <v/>
      </c>
      <c r="C2915" s="174"/>
      <c r="D2915" s="157">
        <f>IFERROR($C$8:INDEX($C$8:$C$3000,COUNTIF($C$8:$C$3000,"?*")),"")</f>
        <v>0</v>
      </c>
      <c r="E2915" s="174"/>
      <c r="F2915" s="174">
        <f>--ISNUMBER(IFERROR(SEARCH('Project Costing'!#REF!,Services!I2922,1),""))</f>
        <v>0</v>
      </c>
      <c r="G2915" s="174" t="str">
        <f>IF(F2915=1,COUNTIF($F$8:F2915,1),"")</f>
        <v/>
      </c>
      <c r="H2915" s="174"/>
      <c r="I2915" s="157">
        <f>IFERROR($H$8:INDEX($H$8:$H$3000,COUNTIF($H$8:$H$3000,"?*")),"")</f>
        <v>0</v>
      </c>
    </row>
    <row r="2916" spans="1:9" x14ac:dyDescent="0.25">
      <c r="A2916" s="174">
        <f>--ISNUMBER(IFERROR(SEARCH('Project Costing'!#REF!,Services!I2923,1),""))</f>
        <v>0</v>
      </c>
      <c r="B2916" s="174" t="str">
        <f>IF(A2916=1,COUNTIF($A$8:A2916,1),"")</f>
        <v/>
      </c>
      <c r="C2916" s="174"/>
      <c r="D2916" s="157">
        <f>IFERROR($C$8:INDEX($C$8:$C$3000,COUNTIF($C$8:$C$3000,"?*")),"")</f>
        <v>0</v>
      </c>
      <c r="E2916" s="174"/>
      <c r="F2916" s="174">
        <f>--ISNUMBER(IFERROR(SEARCH('Project Costing'!#REF!,Services!I2923,1),""))</f>
        <v>0</v>
      </c>
      <c r="G2916" s="174" t="str">
        <f>IF(F2916=1,COUNTIF($F$8:F2916,1),"")</f>
        <v/>
      </c>
      <c r="H2916" s="174"/>
      <c r="I2916" s="157">
        <f>IFERROR($H$8:INDEX($H$8:$H$3000,COUNTIF($H$8:$H$3000,"?*")),"")</f>
        <v>0</v>
      </c>
    </row>
    <row r="2917" spans="1:9" x14ac:dyDescent="0.25">
      <c r="A2917" s="174">
        <f>--ISNUMBER(IFERROR(SEARCH('Project Costing'!#REF!,Services!I2924,1),""))</f>
        <v>0</v>
      </c>
      <c r="B2917" s="174" t="str">
        <f>IF(A2917=1,COUNTIF($A$8:A2917,1),"")</f>
        <v/>
      </c>
      <c r="C2917" s="174"/>
      <c r="D2917" s="157">
        <f>IFERROR($C$8:INDEX($C$8:$C$3000,COUNTIF($C$8:$C$3000,"?*")),"")</f>
        <v>0</v>
      </c>
      <c r="E2917" s="174"/>
      <c r="F2917" s="174">
        <f>--ISNUMBER(IFERROR(SEARCH('Project Costing'!#REF!,Services!I2924,1),""))</f>
        <v>0</v>
      </c>
      <c r="G2917" s="174" t="str">
        <f>IF(F2917=1,COUNTIF($F$8:F2917,1),"")</f>
        <v/>
      </c>
      <c r="H2917" s="174"/>
      <c r="I2917" s="157">
        <f>IFERROR($H$8:INDEX($H$8:$H$3000,COUNTIF($H$8:$H$3000,"?*")),"")</f>
        <v>0</v>
      </c>
    </row>
    <row r="2918" spans="1:9" x14ac:dyDescent="0.25">
      <c r="A2918" s="174">
        <f>--ISNUMBER(IFERROR(SEARCH('Project Costing'!#REF!,Services!I2925,1),""))</f>
        <v>0</v>
      </c>
      <c r="B2918" s="174" t="str">
        <f>IF(A2918=1,COUNTIF($A$8:A2918,1),"")</f>
        <v/>
      </c>
      <c r="C2918" s="174"/>
      <c r="D2918" s="157">
        <f>IFERROR($C$8:INDEX($C$8:$C$3000,COUNTIF($C$8:$C$3000,"?*")),"")</f>
        <v>0</v>
      </c>
      <c r="E2918" s="174"/>
      <c r="F2918" s="174">
        <f>--ISNUMBER(IFERROR(SEARCH('Project Costing'!#REF!,Services!I2925,1),""))</f>
        <v>0</v>
      </c>
      <c r="G2918" s="174" t="str">
        <f>IF(F2918=1,COUNTIF($F$8:F2918,1),"")</f>
        <v/>
      </c>
      <c r="H2918" s="174"/>
      <c r="I2918" s="157">
        <f>IFERROR($H$8:INDEX($H$8:$H$3000,COUNTIF($H$8:$H$3000,"?*")),"")</f>
        <v>0</v>
      </c>
    </row>
    <row r="2919" spans="1:9" x14ac:dyDescent="0.25">
      <c r="A2919" s="174">
        <f>--ISNUMBER(IFERROR(SEARCH('Project Costing'!#REF!,Services!I2926,1),""))</f>
        <v>0</v>
      </c>
      <c r="B2919" s="174" t="str">
        <f>IF(A2919=1,COUNTIF($A$8:A2919,1),"")</f>
        <v/>
      </c>
      <c r="C2919" s="174"/>
      <c r="D2919" s="157">
        <f>IFERROR($C$8:INDEX($C$8:$C$3000,COUNTIF($C$8:$C$3000,"?*")),"")</f>
        <v>0</v>
      </c>
      <c r="E2919" s="174"/>
      <c r="F2919" s="174">
        <f>--ISNUMBER(IFERROR(SEARCH('Project Costing'!#REF!,Services!I2926,1),""))</f>
        <v>0</v>
      </c>
      <c r="G2919" s="174" t="str">
        <f>IF(F2919=1,COUNTIF($F$8:F2919,1),"")</f>
        <v/>
      </c>
      <c r="H2919" s="174"/>
      <c r="I2919" s="157">
        <f>IFERROR($H$8:INDEX($H$8:$H$3000,COUNTIF($H$8:$H$3000,"?*")),"")</f>
        <v>0</v>
      </c>
    </row>
    <row r="2920" spans="1:9" x14ac:dyDescent="0.25">
      <c r="A2920" s="174">
        <f>--ISNUMBER(IFERROR(SEARCH('Project Costing'!#REF!,Services!I2927,1),""))</f>
        <v>0</v>
      </c>
      <c r="B2920" s="174" t="str">
        <f>IF(A2920=1,COUNTIF($A$8:A2920,1),"")</f>
        <v/>
      </c>
      <c r="C2920" s="174"/>
      <c r="D2920" s="157">
        <f>IFERROR($C$8:INDEX($C$8:$C$3000,COUNTIF($C$8:$C$3000,"?*")),"")</f>
        <v>0</v>
      </c>
      <c r="E2920" s="174"/>
      <c r="F2920" s="174">
        <f>--ISNUMBER(IFERROR(SEARCH('Project Costing'!#REF!,Services!I2927,1),""))</f>
        <v>0</v>
      </c>
      <c r="G2920" s="174" t="str">
        <f>IF(F2920=1,COUNTIF($F$8:F2920,1),"")</f>
        <v/>
      </c>
      <c r="H2920" s="174"/>
      <c r="I2920" s="157">
        <f>IFERROR($H$8:INDEX($H$8:$H$3000,COUNTIF($H$8:$H$3000,"?*")),"")</f>
        <v>0</v>
      </c>
    </row>
    <row r="2921" spans="1:9" x14ac:dyDescent="0.25">
      <c r="A2921" s="174">
        <f>--ISNUMBER(IFERROR(SEARCH('Project Costing'!#REF!,Services!I2928,1),""))</f>
        <v>0</v>
      </c>
      <c r="B2921" s="174" t="str">
        <f>IF(A2921=1,COUNTIF($A$8:A2921,1),"")</f>
        <v/>
      </c>
      <c r="C2921" s="174"/>
      <c r="D2921" s="157">
        <f>IFERROR($C$8:INDEX($C$8:$C$3000,COUNTIF($C$8:$C$3000,"?*")),"")</f>
        <v>0</v>
      </c>
      <c r="E2921" s="174"/>
      <c r="F2921" s="174">
        <f>--ISNUMBER(IFERROR(SEARCH('Project Costing'!#REF!,Services!I2928,1),""))</f>
        <v>0</v>
      </c>
      <c r="G2921" s="174" t="str">
        <f>IF(F2921=1,COUNTIF($F$8:F2921,1),"")</f>
        <v/>
      </c>
      <c r="H2921" s="174"/>
      <c r="I2921" s="157">
        <f>IFERROR($H$8:INDEX($H$8:$H$3000,COUNTIF($H$8:$H$3000,"?*")),"")</f>
        <v>0</v>
      </c>
    </row>
    <row r="2922" spans="1:9" x14ac:dyDescent="0.25">
      <c r="A2922" s="174">
        <f>--ISNUMBER(IFERROR(SEARCH('Project Costing'!#REF!,Services!I2929,1),""))</f>
        <v>0</v>
      </c>
      <c r="B2922" s="174" t="str">
        <f>IF(A2922=1,COUNTIF($A$8:A2922,1),"")</f>
        <v/>
      </c>
      <c r="C2922" s="174"/>
      <c r="D2922" s="157">
        <f>IFERROR($C$8:INDEX($C$8:$C$3000,COUNTIF($C$8:$C$3000,"?*")),"")</f>
        <v>0</v>
      </c>
      <c r="E2922" s="174"/>
      <c r="F2922" s="174">
        <f>--ISNUMBER(IFERROR(SEARCH('Project Costing'!#REF!,Services!I2929,1),""))</f>
        <v>0</v>
      </c>
      <c r="G2922" s="174" t="str">
        <f>IF(F2922=1,COUNTIF($F$8:F2922,1),"")</f>
        <v/>
      </c>
      <c r="H2922" s="174"/>
      <c r="I2922" s="157">
        <f>IFERROR($H$8:INDEX($H$8:$H$3000,COUNTIF($H$8:$H$3000,"?*")),"")</f>
        <v>0</v>
      </c>
    </row>
    <row r="2923" spans="1:9" x14ac:dyDescent="0.25">
      <c r="A2923" s="174">
        <f>--ISNUMBER(IFERROR(SEARCH('Project Costing'!#REF!,Services!I2930,1),""))</f>
        <v>0</v>
      </c>
      <c r="B2923" s="174" t="str">
        <f>IF(A2923=1,COUNTIF($A$8:A2923,1),"")</f>
        <v/>
      </c>
      <c r="C2923" s="174"/>
      <c r="D2923" s="157">
        <f>IFERROR($C$8:INDEX($C$8:$C$3000,COUNTIF($C$8:$C$3000,"?*")),"")</f>
        <v>0</v>
      </c>
      <c r="E2923" s="174"/>
      <c r="F2923" s="174">
        <f>--ISNUMBER(IFERROR(SEARCH('Project Costing'!#REF!,Services!I2930,1),""))</f>
        <v>0</v>
      </c>
      <c r="G2923" s="174" t="str">
        <f>IF(F2923=1,COUNTIF($F$8:F2923,1),"")</f>
        <v/>
      </c>
      <c r="H2923" s="174"/>
      <c r="I2923" s="157">
        <f>IFERROR($H$8:INDEX($H$8:$H$3000,COUNTIF($H$8:$H$3000,"?*")),"")</f>
        <v>0</v>
      </c>
    </row>
    <row r="2924" spans="1:9" x14ac:dyDescent="0.25">
      <c r="A2924" s="174">
        <f>--ISNUMBER(IFERROR(SEARCH('Project Costing'!#REF!,Services!I2931,1),""))</f>
        <v>0</v>
      </c>
      <c r="B2924" s="174" t="str">
        <f>IF(A2924=1,COUNTIF($A$8:A2924,1),"")</f>
        <v/>
      </c>
      <c r="C2924" s="174"/>
      <c r="D2924" s="157">
        <f>IFERROR($C$8:INDEX($C$8:$C$3000,COUNTIF($C$8:$C$3000,"?*")),"")</f>
        <v>0</v>
      </c>
      <c r="E2924" s="174"/>
      <c r="F2924" s="174">
        <f>--ISNUMBER(IFERROR(SEARCH('Project Costing'!#REF!,Services!I2931,1),""))</f>
        <v>0</v>
      </c>
      <c r="G2924" s="174" t="str">
        <f>IF(F2924=1,COUNTIF($F$8:F2924,1),"")</f>
        <v/>
      </c>
      <c r="H2924" s="174"/>
      <c r="I2924" s="157">
        <f>IFERROR($H$8:INDEX($H$8:$H$3000,COUNTIF($H$8:$H$3000,"?*")),"")</f>
        <v>0</v>
      </c>
    </row>
    <row r="2925" spans="1:9" x14ac:dyDescent="0.25">
      <c r="A2925" s="174">
        <f>--ISNUMBER(IFERROR(SEARCH('Project Costing'!#REF!,Services!I2932,1),""))</f>
        <v>0</v>
      </c>
      <c r="B2925" s="174" t="str">
        <f>IF(A2925=1,COUNTIF($A$8:A2925,1),"")</f>
        <v/>
      </c>
      <c r="C2925" s="174"/>
      <c r="D2925" s="157">
        <f>IFERROR($C$8:INDEX($C$8:$C$3000,COUNTIF($C$8:$C$3000,"?*")),"")</f>
        <v>0</v>
      </c>
      <c r="E2925" s="174"/>
      <c r="F2925" s="174">
        <f>--ISNUMBER(IFERROR(SEARCH('Project Costing'!#REF!,Services!I2932,1),""))</f>
        <v>0</v>
      </c>
      <c r="G2925" s="174" t="str">
        <f>IF(F2925=1,COUNTIF($F$8:F2925,1),"")</f>
        <v/>
      </c>
      <c r="H2925" s="174"/>
      <c r="I2925" s="157">
        <f>IFERROR($H$8:INDEX($H$8:$H$3000,COUNTIF($H$8:$H$3000,"?*")),"")</f>
        <v>0</v>
      </c>
    </row>
    <row r="2926" spans="1:9" x14ac:dyDescent="0.25">
      <c r="A2926" s="174">
        <f>--ISNUMBER(IFERROR(SEARCH('Project Costing'!#REF!,Services!I2933,1),""))</f>
        <v>0</v>
      </c>
      <c r="B2926" s="174" t="str">
        <f>IF(A2926=1,COUNTIF($A$8:A2926,1),"")</f>
        <v/>
      </c>
      <c r="C2926" s="174"/>
      <c r="D2926" s="157">
        <f>IFERROR($C$8:INDEX($C$8:$C$3000,COUNTIF($C$8:$C$3000,"?*")),"")</f>
        <v>0</v>
      </c>
      <c r="E2926" s="174"/>
      <c r="F2926" s="174">
        <f>--ISNUMBER(IFERROR(SEARCH('Project Costing'!#REF!,Services!I2933,1),""))</f>
        <v>0</v>
      </c>
      <c r="G2926" s="174" t="str">
        <f>IF(F2926=1,COUNTIF($F$8:F2926,1),"")</f>
        <v/>
      </c>
      <c r="H2926" s="174"/>
      <c r="I2926" s="157">
        <f>IFERROR($H$8:INDEX($H$8:$H$3000,COUNTIF($H$8:$H$3000,"?*")),"")</f>
        <v>0</v>
      </c>
    </row>
    <row r="2927" spans="1:9" x14ac:dyDescent="0.25">
      <c r="A2927" s="174">
        <f>--ISNUMBER(IFERROR(SEARCH('Project Costing'!#REF!,Services!I2934,1),""))</f>
        <v>0</v>
      </c>
      <c r="B2927" s="174" t="str">
        <f>IF(A2927=1,COUNTIF($A$8:A2927,1),"")</f>
        <v/>
      </c>
      <c r="C2927" s="174"/>
      <c r="D2927" s="157">
        <f>IFERROR($C$8:INDEX($C$8:$C$3000,COUNTIF($C$8:$C$3000,"?*")),"")</f>
        <v>0</v>
      </c>
      <c r="E2927" s="174"/>
      <c r="F2927" s="174">
        <f>--ISNUMBER(IFERROR(SEARCH('Project Costing'!#REF!,Services!I2934,1),""))</f>
        <v>0</v>
      </c>
      <c r="G2927" s="174" t="str">
        <f>IF(F2927=1,COUNTIF($F$8:F2927,1),"")</f>
        <v/>
      </c>
      <c r="H2927" s="174"/>
      <c r="I2927" s="157">
        <f>IFERROR($H$8:INDEX($H$8:$H$3000,COUNTIF($H$8:$H$3000,"?*")),"")</f>
        <v>0</v>
      </c>
    </row>
    <row r="2928" spans="1:9" x14ac:dyDescent="0.25">
      <c r="A2928" s="174">
        <f>--ISNUMBER(IFERROR(SEARCH('Project Costing'!#REF!,Services!I2935,1),""))</f>
        <v>0</v>
      </c>
      <c r="B2928" s="174" t="str">
        <f>IF(A2928=1,COUNTIF($A$8:A2928,1),"")</f>
        <v/>
      </c>
      <c r="C2928" s="174"/>
      <c r="D2928" s="157">
        <f>IFERROR($C$8:INDEX($C$8:$C$3000,COUNTIF($C$8:$C$3000,"?*")),"")</f>
        <v>0</v>
      </c>
      <c r="E2928" s="174"/>
      <c r="F2928" s="174">
        <f>--ISNUMBER(IFERROR(SEARCH('Project Costing'!#REF!,Services!I2935,1),""))</f>
        <v>0</v>
      </c>
      <c r="G2928" s="174" t="str">
        <f>IF(F2928=1,COUNTIF($F$8:F2928,1),"")</f>
        <v/>
      </c>
      <c r="H2928" s="174"/>
      <c r="I2928" s="157">
        <f>IFERROR($H$8:INDEX($H$8:$H$3000,COUNTIF($H$8:$H$3000,"?*")),"")</f>
        <v>0</v>
      </c>
    </row>
    <row r="2929" spans="1:9" x14ac:dyDescent="0.25">
      <c r="A2929" s="174">
        <f>--ISNUMBER(IFERROR(SEARCH('Project Costing'!#REF!,Services!I2936,1),""))</f>
        <v>0</v>
      </c>
      <c r="B2929" s="174" t="str">
        <f>IF(A2929=1,COUNTIF($A$8:A2929,1),"")</f>
        <v/>
      </c>
      <c r="C2929" s="174"/>
      <c r="D2929" s="157">
        <f>IFERROR($C$8:INDEX($C$8:$C$3000,COUNTIF($C$8:$C$3000,"?*")),"")</f>
        <v>0</v>
      </c>
      <c r="E2929" s="174"/>
      <c r="F2929" s="174">
        <f>--ISNUMBER(IFERROR(SEARCH('Project Costing'!#REF!,Services!I2936,1),""))</f>
        <v>0</v>
      </c>
      <c r="G2929" s="174" t="str">
        <f>IF(F2929=1,COUNTIF($F$8:F2929,1),"")</f>
        <v/>
      </c>
      <c r="H2929" s="174"/>
      <c r="I2929" s="157">
        <f>IFERROR($H$8:INDEX($H$8:$H$3000,COUNTIF($H$8:$H$3000,"?*")),"")</f>
        <v>0</v>
      </c>
    </row>
    <row r="2930" spans="1:9" x14ac:dyDescent="0.25">
      <c r="A2930" s="174">
        <f>--ISNUMBER(IFERROR(SEARCH('Project Costing'!#REF!,Services!I2937,1),""))</f>
        <v>0</v>
      </c>
      <c r="B2930" s="174" t="str">
        <f>IF(A2930=1,COUNTIF($A$8:A2930,1),"")</f>
        <v/>
      </c>
      <c r="C2930" s="174"/>
      <c r="D2930" s="157">
        <f>IFERROR($C$8:INDEX($C$8:$C$3000,COUNTIF($C$8:$C$3000,"?*")),"")</f>
        <v>0</v>
      </c>
      <c r="E2930" s="174"/>
      <c r="F2930" s="174">
        <f>--ISNUMBER(IFERROR(SEARCH('Project Costing'!#REF!,Services!I2937,1),""))</f>
        <v>0</v>
      </c>
      <c r="G2930" s="174" t="str">
        <f>IF(F2930=1,COUNTIF($F$8:F2930,1),"")</f>
        <v/>
      </c>
      <c r="H2930" s="174"/>
      <c r="I2930" s="157">
        <f>IFERROR($H$8:INDEX($H$8:$H$3000,COUNTIF($H$8:$H$3000,"?*")),"")</f>
        <v>0</v>
      </c>
    </row>
    <row r="2931" spans="1:9" x14ac:dyDescent="0.25">
      <c r="A2931" s="174">
        <f>--ISNUMBER(IFERROR(SEARCH('Project Costing'!#REF!,Services!I2938,1),""))</f>
        <v>0</v>
      </c>
      <c r="B2931" s="174" t="str">
        <f>IF(A2931=1,COUNTIF($A$8:A2931,1),"")</f>
        <v/>
      </c>
      <c r="C2931" s="174"/>
      <c r="D2931" s="157">
        <f>IFERROR($C$8:INDEX($C$8:$C$3000,COUNTIF($C$8:$C$3000,"?*")),"")</f>
        <v>0</v>
      </c>
      <c r="E2931" s="174"/>
      <c r="F2931" s="174">
        <f>--ISNUMBER(IFERROR(SEARCH('Project Costing'!#REF!,Services!I2938,1),""))</f>
        <v>0</v>
      </c>
      <c r="G2931" s="174" t="str">
        <f>IF(F2931=1,COUNTIF($F$8:F2931,1),"")</f>
        <v/>
      </c>
      <c r="H2931" s="174"/>
      <c r="I2931" s="157">
        <f>IFERROR($H$8:INDEX($H$8:$H$3000,COUNTIF($H$8:$H$3000,"?*")),"")</f>
        <v>0</v>
      </c>
    </row>
    <row r="2932" spans="1:9" x14ac:dyDescent="0.25">
      <c r="A2932" s="174">
        <f>--ISNUMBER(IFERROR(SEARCH('Project Costing'!#REF!,Services!I2939,1),""))</f>
        <v>0</v>
      </c>
      <c r="B2932" s="174" t="str">
        <f>IF(A2932=1,COUNTIF($A$8:A2932,1),"")</f>
        <v/>
      </c>
      <c r="C2932" s="174"/>
      <c r="D2932" s="157">
        <f>IFERROR($C$8:INDEX($C$8:$C$3000,COUNTIF($C$8:$C$3000,"?*")),"")</f>
        <v>0</v>
      </c>
      <c r="E2932" s="174"/>
      <c r="F2932" s="174">
        <f>--ISNUMBER(IFERROR(SEARCH('Project Costing'!#REF!,Services!I2939,1),""))</f>
        <v>0</v>
      </c>
      <c r="G2932" s="174" t="str">
        <f>IF(F2932=1,COUNTIF($F$8:F2932,1),"")</f>
        <v/>
      </c>
      <c r="H2932" s="174"/>
      <c r="I2932" s="157">
        <f>IFERROR($H$8:INDEX($H$8:$H$3000,COUNTIF($H$8:$H$3000,"?*")),"")</f>
        <v>0</v>
      </c>
    </row>
    <row r="2933" spans="1:9" x14ac:dyDescent="0.25">
      <c r="A2933" s="174">
        <f>--ISNUMBER(IFERROR(SEARCH('Project Costing'!#REF!,Services!I2940,1),""))</f>
        <v>0</v>
      </c>
      <c r="B2933" s="174" t="str">
        <f>IF(A2933=1,COUNTIF($A$8:A2933,1),"")</f>
        <v/>
      </c>
      <c r="C2933" s="174"/>
      <c r="D2933" s="157">
        <f>IFERROR($C$8:INDEX($C$8:$C$3000,COUNTIF($C$8:$C$3000,"?*")),"")</f>
        <v>0</v>
      </c>
      <c r="E2933" s="174"/>
      <c r="F2933" s="174">
        <f>--ISNUMBER(IFERROR(SEARCH('Project Costing'!#REF!,Services!I2940,1),""))</f>
        <v>0</v>
      </c>
      <c r="G2933" s="174" t="str">
        <f>IF(F2933=1,COUNTIF($F$8:F2933,1),"")</f>
        <v/>
      </c>
      <c r="H2933" s="174"/>
      <c r="I2933" s="157">
        <f>IFERROR($H$8:INDEX($H$8:$H$3000,COUNTIF($H$8:$H$3000,"?*")),"")</f>
        <v>0</v>
      </c>
    </row>
    <row r="2934" spans="1:9" x14ac:dyDescent="0.25">
      <c r="A2934" s="174">
        <f>--ISNUMBER(IFERROR(SEARCH('Project Costing'!#REF!,Services!I2941,1),""))</f>
        <v>0</v>
      </c>
      <c r="B2934" s="174" t="str">
        <f>IF(A2934=1,COUNTIF($A$8:A2934,1),"")</f>
        <v/>
      </c>
      <c r="C2934" s="174"/>
      <c r="D2934" s="157">
        <f>IFERROR($C$8:INDEX($C$8:$C$3000,COUNTIF($C$8:$C$3000,"?*")),"")</f>
        <v>0</v>
      </c>
      <c r="E2934" s="174"/>
      <c r="F2934" s="174">
        <f>--ISNUMBER(IFERROR(SEARCH('Project Costing'!#REF!,Services!I2941,1),""))</f>
        <v>0</v>
      </c>
      <c r="G2934" s="174" t="str">
        <f>IF(F2934=1,COUNTIF($F$8:F2934,1),"")</f>
        <v/>
      </c>
      <c r="H2934" s="174"/>
      <c r="I2934" s="157">
        <f>IFERROR($H$8:INDEX($H$8:$H$3000,COUNTIF($H$8:$H$3000,"?*")),"")</f>
        <v>0</v>
      </c>
    </row>
    <row r="2935" spans="1:9" x14ac:dyDescent="0.25">
      <c r="A2935" s="174">
        <f>--ISNUMBER(IFERROR(SEARCH('Project Costing'!#REF!,Services!I2942,1),""))</f>
        <v>0</v>
      </c>
      <c r="B2935" s="174" t="str">
        <f>IF(A2935=1,COUNTIF($A$8:A2935,1),"")</f>
        <v/>
      </c>
      <c r="C2935" s="174"/>
      <c r="D2935" s="157">
        <f>IFERROR($C$8:INDEX($C$8:$C$3000,COUNTIF($C$8:$C$3000,"?*")),"")</f>
        <v>0</v>
      </c>
      <c r="E2935" s="174"/>
      <c r="F2935" s="174">
        <f>--ISNUMBER(IFERROR(SEARCH('Project Costing'!#REF!,Services!I2942,1),""))</f>
        <v>0</v>
      </c>
      <c r="G2935" s="174" t="str">
        <f>IF(F2935=1,COUNTIF($F$8:F2935,1),"")</f>
        <v/>
      </c>
      <c r="H2935" s="174"/>
      <c r="I2935" s="157">
        <f>IFERROR($H$8:INDEX($H$8:$H$3000,COUNTIF($H$8:$H$3000,"?*")),"")</f>
        <v>0</v>
      </c>
    </row>
    <row r="2936" spans="1:9" x14ac:dyDescent="0.25">
      <c r="A2936" s="174">
        <f>--ISNUMBER(IFERROR(SEARCH('Project Costing'!#REF!,Services!I2943,1),""))</f>
        <v>0</v>
      </c>
      <c r="B2936" s="174" t="str">
        <f>IF(A2936=1,COUNTIF($A$8:A2936,1),"")</f>
        <v/>
      </c>
      <c r="C2936" s="174"/>
      <c r="D2936" s="157">
        <f>IFERROR($C$8:INDEX($C$8:$C$3000,COUNTIF($C$8:$C$3000,"?*")),"")</f>
        <v>0</v>
      </c>
      <c r="E2936" s="174"/>
      <c r="F2936" s="174">
        <f>--ISNUMBER(IFERROR(SEARCH('Project Costing'!#REF!,Services!I2943,1),""))</f>
        <v>0</v>
      </c>
      <c r="G2936" s="174" t="str">
        <f>IF(F2936=1,COUNTIF($F$8:F2936,1),"")</f>
        <v/>
      </c>
      <c r="H2936" s="174"/>
      <c r="I2936" s="157">
        <f>IFERROR($H$8:INDEX($H$8:$H$3000,COUNTIF($H$8:$H$3000,"?*")),"")</f>
        <v>0</v>
      </c>
    </row>
    <row r="2937" spans="1:9" x14ac:dyDescent="0.25">
      <c r="A2937" s="174">
        <f>--ISNUMBER(IFERROR(SEARCH('Project Costing'!#REF!,Services!I2944,1),""))</f>
        <v>0</v>
      </c>
      <c r="B2937" s="174" t="str">
        <f>IF(A2937=1,COUNTIF($A$8:A2937,1),"")</f>
        <v/>
      </c>
      <c r="C2937" s="174"/>
      <c r="D2937" s="157">
        <f>IFERROR($C$8:INDEX($C$8:$C$3000,COUNTIF($C$8:$C$3000,"?*")),"")</f>
        <v>0</v>
      </c>
      <c r="E2937" s="174"/>
      <c r="F2937" s="174">
        <f>--ISNUMBER(IFERROR(SEARCH('Project Costing'!#REF!,Services!I2944,1),""))</f>
        <v>0</v>
      </c>
      <c r="G2937" s="174" t="str">
        <f>IF(F2937=1,COUNTIF($F$8:F2937,1),"")</f>
        <v/>
      </c>
      <c r="H2937" s="174"/>
      <c r="I2937" s="157">
        <f>IFERROR($H$8:INDEX($H$8:$H$3000,COUNTIF($H$8:$H$3000,"?*")),"")</f>
        <v>0</v>
      </c>
    </row>
    <row r="2938" spans="1:9" x14ac:dyDescent="0.25">
      <c r="A2938" s="174">
        <f>--ISNUMBER(IFERROR(SEARCH('Project Costing'!#REF!,Services!I2945,1),""))</f>
        <v>0</v>
      </c>
      <c r="B2938" s="174" t="str">
        <f>IF(A2938=1,COUNTIF($A$8:A2938,1),"")</f>
        <v/>
      </c>
      <c r="C2938" s="174"/>
      <c r="D2938" s="157">
        <f>IFERROR($C$8:INDEX($C$8:$C$3000,COUNTIF($C$8:$C$3000,"?*")),"")</f>
        <v>0</v>
      </c>
      <c r="E2938" s="174"/>
      <c r="F2938" s="174">
        <f>--ISNUMBER(IFERROR(SEARCH('Project Costing'!#REF!,Services!I2945,1),""))</f>
        <v>0</v>
      </c>
      <c r="G2938" s="174" t="str">
        <f>IF(F2938=1,COUNTIF($F$8:F2938,1),"")</f>
        <v/>
      </c>
      <c r="H2938" s="174"/>
      <c r="I2938" s="157">
        <f>IFERROR($H$8:INDEX($H$8:$H$3000,COUNTIF($H$8:$H$3000,"?*")),"")</f>
        <v>0</v>
      </c>
    </row>
    <row r="2939" spans="1:9" x14ac:dyDescent="0.25">
      <c r="A2939" s="174">
        <f>--ISNUMBER(IFERROR(SEARCH('Project Costing'!#REF!,Services!I2946,1),""))</f>
        <v>0</v>
      </c>
      <c r="B2939" s="174" t="str">
        <f>IF(A2939=1,COUNTIF($A$8:A2939,1),"")</f>
        <v/>
      </c>
      <c r="C2939" s="174"/>
      <c r="D2939" s="157">
        <f>IFERROR($C$8:INDEX($C$8:$C$3000,COUNTIF($C$8:$C$3000,"?*")),"")</f>
        <v>0</v>
      </c>
      <c r="E2939" s="174"/>
      <c r="F2939" s="174">
        <f>--ISNUMBER(IFERROR(SEARCH('Project Costing'!#REF!,Services!I2946,1),""))</f>
        <v>0</v>
      </c>
      <c r="G2939" s="174" t="str">
        <f>IF(F2939=1,COUNTIF($F$8:F2939,1),"")</f>
        <v/>
      </c>
      <c r="H2939" s="174"/>
      <c r="I2939" s="157">
        <f>IFERROR($H$8:INDEX($H$8:$H$3000,COUNTIF($H$8:$H$3000,"?*")),"")</f>
        <v>0</v>
      </c>
    </row>
    <row r="2940" spans="1:9" x14ac:dyDescent="0.25">
      <c r="A2940" s="174">
        <f>--ISNUMBER(IFERROR(SEARCH('Project Costing'!#REF!,Services!I2947,1),""))</f>
        <v>0</v>
      </c>
      <c r="B2940" s="174" t="str">
        <f>IF(A2940=1,COUNTIF($A$8:A2940,1),"")</f>
        <v/>
      </c>
      <c r="C2940" s="174"/>
      <c r="D2940" s="157">
        <f>IFERROR($C$8:INDEX($C$8:$C$3000,COUNTIF($C$8:$C$3000,"?*")),"")</f>
        <v>0</v>
      </c>
      <c r="E2940" s="174"/>
      <c r="F2940" s="174">
        <f>--ISNUMBER(IFERROR(SEARCH('Project Costing'!#REF!,Services!I2947,1),""))</f>
        <v>0</v>
      </c>
      <c r="G2940" s="174" t="str">
        <f>IF(F2940=1,COUNTIF($F$8:F2940,1),"")</f>
        <v/>
      </c>
      <c r="H2940" s="174"/>
      <c r="I2940" s="157">
        <f>IFERROR($H$8:INDEX($H$8:$H$3000,COUNTIF($H$8:$H$3000,"?*")),"")</f>
        <v>0</v>
      </c>
    </row>
    <row r="2941" spans="1:9" x14ac:dyDescent="0.25">
      <c r="A2941" s="174">
        <f>--ISNUMBER(IFERROR(SEARCH('Project Costing'!#REF!,Services!I2948,1),""))</f>
        <v>0</v>
      </c>
      <c r="B2941" s="174" t="str">
        <f>IF(A2941=1,COUNTIF($A$8:A2941,1),"")</f>
        <v/>
      </c>
      <c r="C2941" s="174"/>
      <c r="D2941" s="157">
        <f>IFERROR($C$8:INDEX($C$8:$C$3000,COUNTIF($C$8:$C$3000,"?*")),"")</f>
        <v>0</v>
      </c>
      <c r="E2941" s="174"/>
      <c r="F2941" s="174">
        <f>--ISNUMBER(IFERROR(SEARCH('Project Costing'!#REF!,Services!I2948,1),""))</f>
        <v>0</v>
      </c>
      <c r="G2941" s="174" t="str">
        <f>IF(F2941=1,COUNTIF($F$8:F2941,1),"")</f>
        <v/>
      </c>
      <c r="H2941" s="174"/>
      <c r="I2941" s="157">
        <f>IFERROR($H$8:INDEX($H$8:$H$3000,COUNTIF($H$8:$H$3000,"?*")),"")</f>
        <v>0</v>
      </c>
    </row>
    <row r="2942" spans="1:9" x14ac:dyDescent="0.25">
      <c r="A2942" s="174">
        <f>--ISNUMBER(IFERROR(SEARCH('Project Costing'!#REF!,Services!I2949,1),""))</f>
        <v>0</v>
      </c>
      <c r="B2942" s="174" t="str">
        <f>IF(A2942=1,COUNTIF($A$8:A2942,1),"")</f>
        <v/>
      </c>
      <c r="C2942" s="174"/>
      <c r="D2942" s="157">
        <f>IFERROR($C$8:INDEX($C$8:$C$3000,COUNTIF($C$8:$C$3000,"?*")),"")</f>
        <v>0</v>
      </c>
      <c r="E2942" s="174"/>
      <c r="F2942" s="174">
        <f>--ISNUMBER(IFERROR(SEARCH('Project Costing'!#REF!,Services!I2949,1),""))</f>
        <v>0</v>
      </c>
      <c r="G2942" s="174" t="str">
        <f>IF(F2942=1,COUNTIF($F$8:F2942,1),"")</f>
        <v/>
      </c>
      <c r="H2942" s="174"/>
      <c r="I2942" s="157">
        <f>IFERROR($H$8:INDEX($H$8:$H$3000,COUNTIF($H$8:$H$3000,"?*")),"")</f>
        <v>0</v>
      </c>
    </row>
    <row r="2943" spans="1:9" x14ac:dyDescent="0.25">
      <c r="A2943" s="174">
        <f>--ISNUMBER(IFERROR(SEARCH('Project Costing'!#REF!,Services!I2950,1),""))</f>
        <v>0</v>
      </c>
      <c r="B2943" s="174" t="str">
        <f>IF(A2943=1,COUNTIF($A$8:A2943,1),"")</f>
        <v/>
      </c>
      <c r="C2943" s="174"/>
      <c r="D2943" s="157">
        <f>IFERROR($C$8:INDEX($C$8:$C$3000,COUNTIF($C$8:$C$3000,"?*")),"")</f>
        <v>0</v>
      </c>
      <c r="E2943" s="174"/>
      <c r="F2943" s="174">
        <f>--ISNUMBER(IFERROR(SEARCH('Project Costing'!#REF!,Services!I2950,1),""))</f>
        <v>0</v>
      </c>
      <c r="G2943" s="174" t="str">
        <f>IF(F2943=1,COUNTIF($F$8:F2943,1),"")</f>
        <v/>
      </c>
      <c r="H2943" s="174"/>
      <c r="I2943" s="157">
        <f>IFERROR($H$8:INDEX($H$8:$H$3000,COUNTIF($H$8:$H$3000,"?*")),"")</f>
        <v>0</v>
      </c>
    </row>
    <row r="2944" spans="1:9" x14ac:dyDescent="0.25">
      <c r="A2944" s="174">
        <f>--ISNUMBER(IFERROR(SEARCH('Project Costing'!#REF!,Services!I2951,1),""))</f>
        <v>0</v>
      </c>
      <c r="B2944" s="174" t="str">
        <f>IF(A2944=1,COUNTIF($A$8:A2944,1),"")</f>
        <v/>
      </c>
      <c r="C2944" s="174"/>
      <c r="D2944" s="157">
        <f>IFERROR($C$8:INDEX($C$8:$C$3000,COUNTIF($C$8:$C$3000,"?*")),"")</f>
        <v>0</v>
      </c>
      <c r="E2944" s="174"/>
      <c r="F2944" s="174">
        <f>--ISNUMBER(IFERROR(SEARCH('Project Costing'!#REF!,Services!I2951,1),""))</f>
        <v>0</v>
      </c>
      <c r="G2944" s="174" t="str">
        <f>IF(F2944=1,COUNTIF($F$8:F2944,1),"")</f>
        <v/>
      </c>
      <c r="H2944" s="174"/>
      <c r="I2944" s="157">
        <f>IFERROR($H$8:INDEX($H$8:$H$3000,COUNTIF($H$8:$H$3000,"?*")),"")</f>
        <v>0</v>
      </c>
    </row>
    <row r="2945" spans="1:9" x14ac:dyDescent="0.25">
      <c r="A2945" s="174">
        <f>--ISNUMBER(IFERROR(SEARCH('Project Costing'!#REF!,Services!I2952,1),""))</f>
        <v>0</v>
      </c>
      <c r="B2945" s="174" t="str">
        <f>IF(A2945=1,COUNTIF($A$8:A2945,1),"")</f>
        <v/>
      </c>
      <c r="C2945" s="174"/>
      <c r="D2945" s="157">
        <f>IFERROR($C$8:INDEX($C$8:$C$3000,COUNTIF($C$8:$C$3000,"?*")),"")</f>
        <v>0</v>
      </c>
      <c r="E2945" s="174"/>
      <c r="F2945" s="174">
        <f>--ISNUMBER(IFERROR(SEARCH('Project Costing'!#REF!,Services!I2952,1),""))</f>
        <v>0</v>
      </c>
      <c r="G2945" s="174" t="str">
        <f>IF(F2945=1,COUNTIF($F$8:F2945,1),"")</f>
        <v/>
      </c>
      <c r="H2945" s="174"/>
      <c r="I2945" s="157">
        <f>IFERROR($H$8:INDEX($H$8:$H$3000,COUNTIF($H$8:$H$3000,"?*")),"")</f>
        <v>0</v>
      </c>
    </row>
    <row r="2946" spans="1:9" x14ac:dyDescent="0.25">
      <c r="A2946" s="174">
        <f>--ISNUMBER(IFERROR(SEARCH('Project Costing'!#REF!,Services!I2953,1),""))</f>
        <v>0</v>
      </c>
      <c r="B2946" s="174" t="str">
        <f>IF(A2946=1,COUNTIF($A$8:A2946,1),"")</f>
        <v/>
      </c>
      <c r="C2946" s="174"/>
      <c r="D2946" s="157">
        <f>IFERROR($C$8:INDEX($C$8:$C$3000,COUNTIF($C$8:$C$3000,"?*")),"")</f>
        <v>0</v>
      </c>
      <c r="E2946" s="174"/>
      <c r="F2946" s="174">
        <f>--ISNUMBER(IFERROR(SEARCH('Project Costing'!#REF!,Services!I2953,1),""))</f>
        <v>0</v>
      </c>
      <c r="G2946" s="174" t="str">
        <f>IF(F2946=1,COUNTIF($F$8:F2946,1),"")</f>
        <v/>
      </c>
      <c r="H2946" s="174"/>
      <c r="I2946" s="157">
        <f>IFERROR($H$8:INDEX($H$8:$H$3000,COUNTIF($H$8:$H$3000,"?*")),"")</f>
        <v>0</v>
      </c>
    </row>
    <row r="2947" spans="1:9" x14ac:dyDescent="0.25">
      <c r="A2947" s="174">
        <f>--ISNUMBER(IFERROR(SEARCH('Project Costing'!#REF!,Services!I2954,1),""))</f>
        <v>0</v>
      </c>
      <c r="B2947" s="174" t="str">
        <f>IF(A2947=1,COUNTIF($A$8:A2947,1),"")</f>
        <v/>
      </c>
      <c r="C2947" s="174"/>
      <c r="D2947" s="157">
        <f>IFERROR($C$8:INDEX($C$8:$C$3000,COUNTIF($C$8:$C$3000,"?*")),"")</f>
        <v>0</v>
      </c>
      <c r="E2947" s="174"/>
      <c r="F2947" s="174">
        <f>--ISNUMBER(IFERROR(SEARCH('Project Costing'!#REF!,Services!I2954,1),""))</f>
        <v>0</v>
      </c>
      <c r="G2947" s="174" t="str">
        <f>IF(F2947=1,COUNTIF($F$8:F2947,1),"")</f>
        <v/>
      </c>
      <c r="H2947" s="174"/>
      <c r="I2947" s="157">
        <f>IFERROR($H$8:INDEX($H$8:$H$3000,COUNTIF($H$8:$H$3000,"?*")),"")</f>
        <v>0</v>
      </c>
    </row>
    <row r="2948" spans="1:9" x14ac:dyDescent="0.25">
      <c r="A2948" s="174">
        <f>--ISNUMBER(IFERROR(SEARCH('Project Costing'!#REF!,Services!I2955,1),""))</f>
        <v>0</v>
      </c>
      <c r="B2948" s="174" t="str">
        <f>IF(A2948=1,COUNTIF($A$8:A2948,1),"")</f>
        <v/>
      </c>
      <c r="C2948" s="174"/>
      <c r="D2948" s="157">
        <f>IFERROR($C$8:INDEX($C$8:$C$3000,COUNTIF($C$8:$C$3000,"?*")),"")</f>
        <v>0</v>
      </c>
      <c r="E2948" s="174"/>
      <c r="F2948" s="174">
        <f>--ISNUMBER(IFERROR(SEARCH('Project Costing'!#REF!,Services!I2955,1),""))</f>
        <v>0</v>
      </c>
      <c r="G2948" s="174" t="str">
        <f>IF(F2948=1,COUNTIF($F$8:F2948,1),"")</f>
        <v/>
      </c>
      <c r="H2948" s="174"/>
      <c r="I2948" s="157">
        <f>IFERROR($H$8:INDEX($H$8:$H$3000,COUNTIF($H$8:$H$3000,"?*")),"")</f>
        <v>0</v>
      </c>
    </row>
    <row r="2949" spans="1:9" x14ac:dyDescent="0.25">
      <c r="A2949" s="174">
        <f>--ISNUMBER(IFERROR(SEARCH('Project Costing'!#REF!,Services!I2956,1),""))</f>
        <v>0</v>
      </c>
      <c r="B2949" s="174" t="str">
        <f>IF(A2949=1,COUNTIF($A$8:A2949,1),"")</f>
        <v/>
      </c>
      <c r="C2949" s="174"/>
      <c r="D2949" s="157">
        <f>IFERROR($C$8:INDEX($C$8:$C$3000,COUNTIF($C$8:$C$3000,"?*")),"")</f>
        <v>0</v>
      </c>
      <c r="E2949" s="174"/>
      <c r="F2949" s="174">
        <f>--ISNUMBER(IFERROR(SEARCH('Project Costing'!#REF!,Services!I2956,1),""))</f>
        <v>0</v>
      </c>
      <c r="G2949" s="174" t="str">
        <f>IF(F2949=1,COUNTIF($F$8:F2949,1),"")</f>
        <v/>
      </c>
      <c r="H2949" s="174"/>
      <c r="I2949" s="157">
        <f>IFERROR($H$8:INDEX($H$8:$H$3000,COUNTIF($H$8:$H$3000,"?*")),"")</f>
        <v>0</v>
      </c>
    </row>
    <row r="2950" spans="1:9" x14ac:dyDescent="0.25">
      <c r="A2950" s="174">
        <f>--ISNUMBER(IFERROR(SEARCH('Project Costing'!#REF!,Services!I2957,1),""))</f>
        <v>0</v>
      </c>
      <c r="B2950" s="174" t="str">
        <f>IF(A2950=1,COUNTIF($A$8:A2950,1),"")</f>
        <v/>
      </c>
      <c r="C2950" s="174"/>
      <c r="D2950" s="157">
        <f>IFERROR($C$8:INDEX($C$8:$C$3000,COUNTIF($C$8:$C$3000,"?*")),"")</f>
        <v>0</v>
      </c>
      <c r="E2950" s="174"/>
      <c r="F2950" s="174">
        <f>--ISNUMBER(IFERROR(SEARCH('Project Costing'!#REF!,Services!I2957,1),""))</f>
        <v>0</v>
      </c>
      <c r="G2950" s="174" t="str">
        <f>IF(F2950=1,COUNTIF($F$8:F2950,1),"")</f>
        <v/>
      </c>
      <c r="H2950" s="174"/>
      <c r="I2950" s="157">
        <f>IFERROR($H$8:INDEX($H$8:$H$3000,COUNTIF($H$8:$H$3000,"?*")),"")</f>
        <v>0</v>
      </c>
    </row>
    <row r="2951" spans="1:9" x14ac:dyDescent="0.25">
      <c r="A2951" s="174">
        <f>--ISNUMBER(IFERROR(SEARCH('Project Costing'!#REF!,Services!I2958,1),""))</f>
        <v>0</v>
      </c>
      <c r="B2951" s="174" t="str">
        <f>IF(A2951=1,COUNTIF($A$8:A2951,1),"")</f>
        <v/>
      </c>
      <c r="C2951" s="174"/>
      <c r="D2951" s="157">
        <f>IFERROR($C$8:INDEX($C$8:$C$3000,COUNTIF($C$8:$C$3000,"?*")),"")</f>
        <v>0</v>
      </c>
      <c r="E2951" s="174"/>
      <c r="F2951" s="174">
        <f>--ISNUMBER(IFERROR(SEARCH('Project Costing'!#REF!,Services!I2958,1),""))</f>
        <v>0</v>
      </c>
      <c r="G2951" s="174" t="str">
        <f>IF(F2951=1,COUNTIF($F$8:F2951,1),"")</f>
        <v/>
      </c>
      <c r="H2951" s="174"/>
      <c r="I2951" s="157">
        <f>IFERROR($H$8:INDEX($H$8:$H$3000,COUNTIF($H$8:$H$3000,"?*")),"")</f>
        <v>0</v>
      </c>
    </row>
    <row r="2952" spans="1:9" x14ac:dyDescent="0.25">
      <c r="A2952" s="174">
        <f>--ISNUMBER(IFERROR(SEARCH('Project Costing'!#REF!,Services!I2959,1),""))</f>
        <v>0</v>
      </c>
      <c r="B2952" s="174" t="str">
        <f>IF(A2952=1,COUNTIF($A$8:A2952,1),"")</f>
        <v/>
      </c>
      <c r="C2952" s="174"/>
      <c r="D2952" s="157">
        <f>IFERROR($C$8:INDEX($C$8:$C$3000,COUNTIF($C$8:$C$3000,"?*")),"")</f>
        <v>0</v>
      </c>
      <c r="E2952" s="174"/>
      <c r="F2952" s="174">
        <f>--ISNUMBER(IFERROR(SEARCH('Project Costing'!#REF!,Services!I2959,1),""))</f>
        <v>0</v>
      </c>
      <c r="G2952" s="174" t="str">
        <f>IF(F2952=1,COUNTIF($F$8:F2952,1),"")</f>
        <v/>
      </c>
      <c r="H2952" s="174"/>
      <c r="I2952" s="157">
        <f>IFERROR($H$8:INDEX($H$8:$H$3000,COUNTIF($H$8:$H$3000,"?*")),"")</f>
        <v>0</v>
      </c>
    </row>
    <row r="2953" spans="1:9" x14ac:dyDescent="0.25">
      <c r="A2953" s="174">
        <f>--ISNUMBER(IFERROR(SEARCH('Project Costing'!#REF!,Services!I2960,1),""))</f>
        <v>0</v>
      </c>
      <c r="B2953" s="174" t="str">
        <f>IF(A2953=1,COUNTIF($A$8:A2953,1),"")</f>
        <v/>
      </c>
      <c r="C2953" s="174"/>
      <c r="D2953" s="157">
        <f>IFERROR($C$8:INDEX($C$8:$C$3000,COUNTIF($C$8:$C$3000,"?*")),"")</f>
        <v>0</v>
      </c>
      <c r="E2953" s="174"/>
      <c r="F2953" s="174">
        <f>--ISNUMBER(IFERROR(SEARCH('Project Costing'!#REF!,Services!I2960,1),""))</f>
        <v>0</v>
      </c>
      <c r="G2953" s="174" t="str">
        <f>IF(F2953=1,COUNTIF($F$8:F2953,1),"")</f>
        <v/>
      </c>
      <c r="H2953" s="174"/>
      <c r="I2953" s="157">
        <f>IFERROR($H$8:INDEX($H$8:$H$3000,COUNTIF($H$8:$H$3000,"?*")),"")</f>
        <v>0</v>
      </c>
    </row>
    <row r="2954" spans="1:9" x14ac:dyDescent="0.25">
      <c r="A2954" s="174">
        <f>--ISNUMBER(IFERROR(SEARCH('Project Costing'!#REF!,Services!I2961,1),""))</f>
        <v>0</v>
      </c>
      <c r="B2954" s="174" t="str">
        <f>IF(A2954=1,COUNTIF($A$8:A2954,1),"")</f>
        <v/>
      </c>
      <c r="C2954" s="174"/>
      <c r="D2954" s="157">
        <f>IFERROR($C$8:INDEX($C$8:$C$3000,COUNTIF($C$8:$C$3000,"?*")),"")</f>
        <v>0</v>
      </c>
      <c r="E2954" s="174"/>
      <c r="F2954" s="174">
        <f>--ISNUMBER(IFERROR(SEARCH('Project Costing'!#REF!,Services!I2961,1),""))</f>
        <v>0</v>
      </c>
      <c r="G2954" s="174" t="str">
        <f>IF(F2954=1,COUNTIF($F$8:F2954,1),"")</f>
        <v/>
      </c>
      <c r="H2954" s="174"/>
      <c r="I2954" s="157">
        <f>IFERROR($H$8:INDEX($H$8:$H$3000,COUNTIF($H$8:$H$3000,"?*")),"")</f>
        <v>0</v>
      </c>
    </row>
    <row r="2955" spans="1:9" x14ac:dyDescent="0.25">
      <c r="A2955" s="174">
        <f>--ISNUMBER(IFERROR(SEARCH('Project Costing'!#REF!,Services!I2962,1),""))</f>
        <v>0</v>
      </c>
      <c r="B2955" s="174" t="str">
        <f>IF(A2955=1,COUNTIF($A$8:A2955,1),"")</f>
        <v/>
      </c>
      <c r="C2955" s="174"/>
      <c r="D2955" s="157">
        <f>IFERROR($C$8:INDEX($C$8:$C$3000,COUNTIF($C$8:$C$3000,"?*")),"")</f>
        <v>0</v>
      </c>
      <c r="E2955" s="174"/>
      <c r="F2955" s="174">
        <f>--ISNUMBER(IFERROR(SEARCH('Project Costing'!#REF!,Services!I2962,1),""))</f>
        <v>0</v>
      </c>
      <c r="G2955" s="174" t="str">
        <f>IF(F2955=1,COUNTIF($F$8:F2955,1),"")</f>
        <v/>
      </c>
      <c r="H2955" s="174"/>
      <c r="I2955" s="157">
        <f>IFERROR($H$8:INDEX($H$8:$H$3000,COUNTIF($H$8:$H$3000,"?*")),"")</f>
        <v>0</v>
      </c>
    </row>
    <row r="2956" spans="1:9" x14ac:dyDescent="0.25">
      <c r="A2956" s="174">
        <f>--ISNUMBER(IFERROR(SEARCH('Project Costing'!#REF!,Services!I2963,1),""))</f>
        <v>0</v>
      </c>
      <c r="B2956" s="174" t="str">
        <f>IF(A2956=1,COUNTIF($A$8:A2956,1),"")</f>
        <v/>
      </c>
      <c r="C2956" s="174"/>
      <c r="D2956" s="157">
        <f>IFERROR($C$8:INDEX($C$8:$C$3000,COUNTIF($C$8:$C$3000,"?*")),"")</f>
        <v>0</v>
      </c>
      <c r="E2956" s="174"/>
      <c r="F2956" s="174">
        <f>--ISNUMBER(IFERROR(SEARCH('Project Costing'!#REF!,Services!I2963,1),""))</f>
        <v>0</v>
      </c>
      <c r="G2956" s="174" t="str">
        <f>IF(F2956=1,COUNTIF($F$8:F2956,1),"")</f>
        <v/>
      </c>
      <c r="H2956" s="174"/>
      <c r="I2956" s="157">
        <f>IFERROR($H$8:INDEX($H$8:$H$3000,COUNTIF($H$8:$H$3000,"?*")),"")</f>
        <v>0</v>
      </c>
    </row>
    <row r="2957" spans="1:9" x14ac:dyDescent="0.25">
      <c r="A2957" s="174">
        <f>--ISNUMBER(IFERROR(SEARCH('Project Costing'!#REF!,Services!I2964,1),""))</f>
        <v>0</v>
      </c>
      <c r="B2957" s="174" t="str">
        <f>IF(A2957=1,COUNTIF($A$8:A2957,1),"")</f>
        <v/>
      </c>
      <c r="C2957" s="174"/>
      <c r="D2957" s="157">
        <f>IFERROR($C$8:INDEX($C$8:$C$3000,COUNTIF($C$8:$C$3000,"?*")),"")</f>
        <v>0</v>
      </c>
      <c r="E2957" s="174"/>
      <c r="F2957" s="174">
        <f>--ISNUMBER(IFERROR(SEARCH('Project Costing'!#REF!,Services!I2964,1),""))</f>
        <v>0</v>
      </c>
      <c r="G2957" s="174" t="str">
        <f>IF(F2957=1,COUNTIF($F$8:F2957,1),"")</f>
        <v/>
      </c>
      <c r="H2957" s="174"/>
      <c r="I2957" s="157">
        <f>IFERROR($H$8:INDEX($H$8:$H$3000,COUNTIF($H$8:$H$3000,"?*")),"")</f>
        <v>0</v>
      </c>
    </row>
    <row r="2958" spans="1:9" x14ac:dyDescent="0.25">
      <c r="A2958" s="174">
        <f>--ISNUMBER(IFERROR(SEARCH('Project Costing'!#REF!,Services!I2965,1),""))</f>
        <v>0</v>
      </c>
      <c r="B2958" s="174" t="str">
        <f>IF(A2958=1,COUNTIF($A$8:A2958,1),"")</f>
        <v/>
      </c>
      <c r="C2958" s="174"/>
      <c r="D2958" s="157">
        <f>IFERROR($C$8:INDEX($C$8:$C$3000,COUNTIF($C$8:$C$3000,"?*")),"")</f>
        <v>0</v>
      </c>
      <c r="E2958" s="174"/>
      <c r="F2958" s="174">
        <f>--ISNUMBER(IFERROR(SEARCH('Project Costing'!#REF!,Services!I2965,1),""))</f>
        <v>0</v>
      </c>
      <c r="G2958" s="174" t="str">
        <f>IF(F2958=1,COUNTIF($F$8:F2958,1),"")</f>
        <v/>
      </c>
      <c r="H2958" s="174"/>
      <c r="I2958" s="157">
        <f>IFERROR($H$8:INDEX($H$8:$H$3000,COUNTIF($H$8:$H$3000,"?*")),"")</f>
        <v>0</v>
      </c>
    </row>
    <row r="2959" spans="1:9" x14ac:dyDescent="0.25">
      <c r="A2959" s="174">
        <f>--ISNUMBER(IFERROR(SEARCH('Project Costing'!#REF!,Services!I2966,1),""))</f>
        <v>0</v>
      </c>
      <c r="B2959" s="174" t="str">
        <f>IF(A2959=1,COUNTIF($A$8:A2959,1),"")</f>
        <v/>
      </c>
      <c r="C2959" s="174"/>
      <c r="D2959" s="157">
        <f>IFERROR($C$8:INDEX($C$8:$C$3000,COUNTIF($C$8:$C$3000,"?*")),"")</f>
        <v>0</v>
      </c>
      <c r="E2959" s="174"/>
      <c r="F2959" s="174">
        <f>--ISNUMBER(IFERROR(SEARCH('Project Costing'!#REF!,Services!I2966,1),""))</f>
        <v>0</v>
      </c>
      <c r="G2959" s="174" t="str">
        <f>IF(F2959=1,COUNTIF($F$8:F2959,1),"")</f>
        <v/>
      </c>
      <c r="H2959" s="174"/>
      <c r="I2959" s="157">
        <f>IFERROR($H$8:INDEX($H$8:$H$3000,COUNTIF($H$8:$H$3000,"?*")),"")</f>
        <v>0</v>
      </c>
    </row>
    <row r="2960" spans="1:9" x14ac:dyDescent="0.25">
      <c r="A2960" s="174">
        <f>--ISNUMBER(IFERROR(SEARCH('Project Costing'!#REF!,Services!I2967,1),""))</f>
        <v>0</v>
      </c>
      <c r="B2960" s="174" t="str">
        <f>IF(A2960=1,COUNTIF($A$8:A2960,1),"")</f>
        <v/>
      </c>
      <c r="C2960" s="174"/>
      <c r="D2960" s="157">
        <f>IFERROR($C$8:INDEX($C$8:$C$3000,COUNTIF($C$8:$C$3000,"?*")),"")</f>
        <v>0</v>
      </c>
      <c r="E2960" s="174"/>
      <c r="F2960" s="174">
        <f>--ISNUMBER(IFERROR(SEARCH('Project Costing'!#REF!,Services!I2967,1),""))</f>
        <v>0</v>
      </c>
      <c r="G2960" s="174" t="str">
        <f>IF(F2960=1,COUNTIF($F$8:F2960,1),"")</f>
        <v/>
      </c>
      <c r="H2960" s="174"/>
      <c r="I2960" s="157">
        <f>IFERROR($H$8:INDEX($H$8:$H$3000,COUNTIF($H$8:$H$3000,"?*")),"")</f>
        <v>0</v>
      </c>
    </row>
    <row r="2961" spans="1:9" x14ac:dyDescent="0.25">
      <c r="A2961" s="174">
        <f>--ISNUMBER(IFERROR(SEARCH('Project Costing'!#REF!,Services!I2968,1),""))</f>
        <v>0</v>
      </c>
      <c r="B2961" s="174" t="str">
        <f>IF(A2961=1,COUNTIF($A$8:A2961,1),"")</f>
        <v/>
      </c>
      <c r="C2961" s="174"/>
      <c r="D2961" s="157">
        <f>IFERROR($C$8:INDEX($C$8:$C$3000,COUNTIF($C$8:$C$3000,"?*")),"")</f>
        <v>0</v>
      </c>
      <c r="E2961" s="174"/>
      <c r="F2961" s="174">
        <f>--ISNUMBER(IFERROR(SEARCH('Project Costing'!#REF!,Services!I2968,1),""))</f>
        <v>0</v>
      </c>
      <c r="G2961" s="174" t="str">
        <f>IF(F2961=1,COUNTIF($F$8:F2961,1),"")</f>
        <v/>
      </c>
      <c r="H2961" s="174"/>
      <c r="I2961" s="157">
        <f>IFERROR($H$8:INDEX($H$8:$H$3000,COUNTIF($H$8:$H$3000,"?*")),"")</f>
        <v>0</v>
      </c>
    </row>
    <row r="2962" spans="1:9" x14ac:dyDescent="0.25">
      <c r="A2962" s="174">
        <f>--ISNUMBER(IFERROR(SEARCH('Project Costing'!#REF!,Services!I2969,1),""))</f>
        <v>0</v>
      </c>
      <c r="B2962" s="174" t="str">
        <f>IF(A2962=1,COUNTIF($A$8:A2962,1),"")</f>
        <v/>
      </c>
      <c r="C2962" s="174"/>
      <c r="D2962" s="157">
        <f>IFERROR($C$8:INDEX($C$8:$C$3000,COUNTIF($C$8:$C$3000,"?*")),"")</f>
        <v>0</v>
      </c>
      <c r="E2962" s="174"/>
      <c r="F2962" s="174">
        <f>--ISNUMBER(IFERROR(SEARCH('Project Costing'!#REF!,Services!I2969,1),""))</f>
        <v>0</v>
      </c>
      <c r="G2962" s="174" t="str">
        <f>IF(F2962=1,COUNTIF($F$8:F2962,1),"")</f>
        <v/>
      </c>
      <c r="H2962" s="174"/>
      <c r="I2962" s="157">
        <f>IFERROR($H$8:INDEX($H$8:$H$3000,COUNTIF($H$8:$H$3000,"?*")),"")</f>
        <v>0</v>
      </c>
    </row>
    <row r="2963" spans="1:9" x14ac:dyDescent="0.25">
      <c r="A2963" s="174">
        <f>--ISNUMBER(IFERROR(SEARCH('Project Costing'!#REF!,Services!I2970,1),""))</f>
        <v>0</v>
      </c>
      <c r="B2963" s="174" t="str">
        <f>IF(A2963=1,COUNTIF($A$8:A2963,1),"")</f>
        <v/>
      </c>
      <c r="C2963" s="174"/>
      <c r="D2963" s="157">
        <f>IFERROR($C$8:INDEX($C$8:$C$3000,COUNTIF($C$8:$C$3000,"?*")),"")</f>
        <v>0</v>
      </c>
      <c r="E2963" s="174"/>
      <c r="F2963" s="174">
        <f>--ISNUMBER(IFERROR(SEARCH('Project Costing'!#REF!,Services!I2970,1),""))</f>
        <v>0</v>
      </c>
      <c r="G2963" s="174" t="str">
        <f>IF(F2963=1,COUNTIF($F$8:F2963,1),"")</f>
        <v/>
      </c>
      <c r="H2963" s="174"/>
      <c r="I2963" s="157">
        <f>IFERROR($H$8:INDEX($H$8:$H$3000,COUNTIF($H$8:$H$3000,"?*")),"")</f>
        <v>0</v>
      </c>
    </row>
    <row r="2964" spans="1:9" x14ac:dyDescent="0.25">
      <c r="A2964" s="174">
        <f>--ISNUMBER(IFERROR(SEARCH('Project Costing'!#REF!,Services!I2971,1),""))</f>
        <v>0</v>
      </c>
      <c r="B2964" s="174" t="str">
        <f>IF(A2964=1,COUNTIF($A$8:A2964,1),"")</f>
        <v/>
      </c>
      <c r="C2964" s="174"/>
      <c r="D2964" s="157">
        <f>IFERROR($C$8:INDEX($C$8:$C$3000,COUNTIF($C$8:$C$3000,"?*")),"")</f>
        <v>0</v>
      </c>
      <c r="E2964" s="174"/>
      <c r="F2964" s="174">
        <f>--ISNUMBER(IFERROR(SEARCH('Project Costing'!#REF!,Services!I2971,1),""))</f>
        <v>0</v>
      </c>
      <c r="G2964" s="174" t="str">
        <f>IF(F2964=1,COUNTIF($F$8:F2964,1),"")</f>
        <v/>
      </c>
      <c r="H2964" s="174"/>
      <c r="I2964" s="157">
        <f>IFERROR($H$8:INDEX($H$8:$H$3000,COUNTIF($H$8:$H$3000,"?*")),"")</f>
        <v>0</v>
      </c>
    </row>
    <row r="2965" spans="1:9" x14ac:dyDescent="0.25">
      <c r="A2965" s="174">
        <f>--ISNUMBER(IFERROR(SEARCH('Project Costing'!#REF!,Services!I2972,1),""))</f>
        <v>0</v>
      </c>
      <c r="B2965" s="174" t="str">
        <f>IF(A2965=1,COUNTIF($A$8:A2965,1),"")</f>
        <v/>
      </c>
      <c r="C2965" s="174"/>
      <c r="D2965" s="157">
        <f>IFERROR($C$8:INDEX($C$8:$C$3000,COUNTIF($C$8:$C$3000,"?*")),"")</f>
        <v>0</v>
      </c>
      <c r="E2965" s="174"/>
      <c r="F2965" s="174">
        <f>--ISNUMBER(IFERROR(SEARCH('Project Costing'!#REF!,Services!I2972,1),""))</f>
        <v>0</v>
      </c>
      <c r="G2965" s="174" t="str">
        <f>IF(F2965=1,COUNTIF($F$8:F2965,1),"")</f>
        <v/>
      </c>
      <c r="H2965" s="174"/>
      <c r="I2965" s="157">
        <f>IFERROR($H$8:INDEX($H$8:$H$3000,COUNTIF($H$8:$H$3000,"?*")),"")</f>
        <v>0</v>
      </c>
    </row>
    <row r="2966" spans="1:9" x14ac:dyDescent="0.25">
      <c r="A2966" s="174">
        <f>--ISNUMBER(IFERROR(SEARCH('Project Costing'!#REF!,Services!I2973,1),""))</f>
        <v>0</v>
      </c>
      <c r="B2966" s="174" t="str">
        <f>IF(A2966=1,COUNTIF($A$8:A2966,1),"")</f>
        <v/>
      </c>
      <c r="C2966" s="174"/>
      <c r="D2966" s="157">
        <f>IFERROR($C$8:INDEX($C$8:$C$3000,COUNTIF($C$8:$C$3000,"?*")),"")</f>
        <v>0</v>
      </c>
      <c r="E2966" s="174"/>
      <c r="F2966" s="174">
        <f>--ISNUMBER(IFERROR(SEARCH('Project Costing'!#REF!,Services!I2973,1),""))</f>
        <v>0</v>
      </c>
      <c r="G2966" s="174" t="str">
        <f>IF(F2966=1,COUNTIF($F$8:F2966,1),"")</f>
        <v/>
      </c>
      <c r="H2966" s="174"/>
      <c r="I2966" s="157">
        <f>IFERROR($H$8:INDEX($H$8:$H$3000,COUNTIF($H$8:$H$3000,"?*")),"")</f>
        <v>0</v>
      </c>
    </row>
    <row r="2967" spans="1:9" x14ac:dyDescent="0.25">
      <c r="A2967" s="174">
        <f>--ISNUMBER(IFERROR(SEARCH('Project Costing'!#REF!,Services!I2974,1),""))</f>
        <v>0</v>
      </c>
      <c r="B2967" s="174" t="str">
        <f>IF(A2967=1,COUNTIF($A$8:A2967,1),"")</f>
        <v/>
      </c>
      <c r="C2967" s="174"/>
      <c r="D2967" s="157">
        <f>IFERROR($C$8:INDEX($C$8:$C$3000,COUNTIF($C$8:$C$3000,"?*")),"")</f>
        <v>0</v>
      </c>
      <c r="E2967" s="174"/>
      <c r="F2967" s="174">
        <f>--ISNUMBER(IFERROR(SEARCH('Project Costing'!#REF!,Services!I2974,1),""))</f>
        <v>0</v>
      </c>
      <c r="G2967" s="174" t="str">
        <f>IF(F2967=1,COUNTIF($F$8:F2967,1),"")</f>
        <v/>
      </c>
      <c r="H2967" s="174"/>
      <c r="I2967" s="157">
        <f>IFERROR($H$8:INDEX($H$8:$H$3000,COUNTIF($H$8:$H$3000,"?*")),"")</f>
        <v>0</v>
      </c>
    </row>
    <row r="2968" spans="1:9" x14ac:dyDescent="0.25">
      <c r="A2968" s="174">
        <f>--ISNUMBER(IFERROR(SEARCH('Project Costing'!#REF!,Services!I2975,1),""))</f>
        <v>0</v>
      </c>
      <c r="B2968" s="174" t="str">
        <f>IF(A2968=1,COUNTIF($A$8:A2968,1),"")</f>
        <v/>
      </c>
      <c r="C2968" s="174"/>
      <c r="D2968" s="157">
        <f>IFERROR($C$8:INDEX($C$8:$C$3000,COUNTIF($C$8:$C$3000,"?*")),"")</f>
        <v>0</v>
      </c>
      <c r="E2968" s="174"/>
      <c r="F2968" s="174">
        <f>--ISNUMBER(IFERROR(SEARCH('Project Costing'!#REF!,Services!I2975,1),""))</f>
        <v>0</v>
      </c>
      <c r="G2968" s="174" t="str">
        <f>IF(F2968=1,COUNTIF($F$8:F2968,1),"")</f>
        <v/>
      </c>
      <c r="H2968" s="174"/>
      <c r="I2968" s="157">
        <f>IFERROR($H$8:INDEX($H$8:$H$3000,COUNTIF($H$8:$H$3000,"?*")),"")</f>
        <v>0</v>
      </c>
    </row>
    <row r="2969" spans="1:9" x14ac:dyDescent="0.25">
      <c r="A2969" s="174">
        <f>--ISNUMBER(IFERROR(SEARCH('Project Costing'!#REF!,Services!I2976,1),""))</f>
        <v>0</v>
      </c>
      <c r="B2969" s="174" t="str">
        <f>IF(A2969=1,COUNTIF($A$8:A2969,1),"")</f>
        <v/>
      </c>
      <c r="C2969" s="174"/>
      <c r="D2969" s="157">
        <f>IFERROR($C$8:INDEX($C$8:$C$3000,COUNTIF($C$8:$C$3000,"?*")),"")</f>
        <v>0</v>
      </c>
      <c r="E2969" s="174"/>
      <c r="F2969" s="174">
        <f>--ISNUMBER(IFERROR(SEARCH('Project Costing'!#REF!,Services!I2976,1),""))</f>
        <v>0</v>
      </c>
      <c r="G2969" s="174" t="str">
        <f>IF(F2969=1,COUNTIF($F$8:F2969,1),"")</f>
        <v/>
      </c>
      <c r="H2969" s="174"/>
      <c r="I2969" s="157">
        <f>IFERROR($H$8:INDEX($H$8:$H$3000,COUNTIF($H$8:$H$3000,"?*")),"")</f>
        <v>0</v>
      </c>
    </row>
    <row r="2970" spans="1:9" x14ac:dyDescent="0.25">
      <c r="A2970" s="174">
        <f>--ISNUMBER(IFERROR(SEARCH('Project Costing'!#REF!,Services!I2977,1),""))</f>
        <v>0</v>
      </c>
      <c r="B2970" s="174" t="str">
        <f>IF(A2970=1,COUNTIF($A$8:A2970,1),"")</f>
        <v/>
      </c>
      <c r="C2970" s="174"/>
      <c r="D2970" s="157">
        <f>IFERROR($C$8:INDEX($C$8:$C$3000,COUNTIF($C$8:$C$3000,"?*")),"")</f>
        <v>0</v>
      </c>
      <c r="E2970" s="174"/>
      <c r="F2970" s="174">
        <f>--ISNUMBER(IFERROR(SEARCH('Project Costing'!#REF!,Services!I2977,1),""))</f>
        <v>0</v>
      </c>
      <c r="G2970" s="174" t="str">
        <f>IF(F2970=1,COUNTIF($F$8:F2970,1),"")</f>
        <v/>
      </c>
      <c r="H2970" s="174"/>
      <c r="I2970" s="157">
        <f>IFERROR($H$8:INDEX($H$8:$H$3000,COUNTIF($H$8:$H$3000,"?*")),"")</f>
        <v>0</v>
      </c>
    </row>
    <row r="2971" spans="1:9" x14ac:dyDescent="0.25">
      <c r="A2971" s="174">
        <f>--ISNUMBER(IFERROR(SEARCH('Project Costing'!#REF!,Services!I2978,1),""))</f>
        <v>0</v>
      </c>
      <c r="B2971" s="174" t="str">
        <f>IF(A2971=1,COUNTIF($A$8:A2971,1),"")</f>
        <v/>
      </c>
      <c r="C2971" s="174"/>
      <c r="D2971" s="157">
        <f>IFERROR($C$8:INDEX($C$8:$C$3000,COUNTIF($C$8:$C$3000,"?*")),"")</f>
        <v>0</v>
      </c>
      <c r="E2971" s="174"/>
      <c r="F2971" s="174">
        <f>--ISNUMBER(IFERROR(SEARCH('Project Costing'!#REF!,Services!I2978,1),""))</f>
        <v>0</v>
      </c>
      <c r="G2971" s="174" t="str">
        <f>IF(F2971=1,COUNTIF($F$8:F2971,1),"")</f>
        <v/>
      </c>
      <c r="H2971" s="174"/>
      <c r="I2971" s="157">
        <f>IFERROR($H$8:INDEX($H$8:$H$3000,COUNTIF($H$8:$H$3000,"?*")),"")</f>
        <v>0</v>
      </c>
    </row>
    <row r="2972" spans="1:9" x14ac:dyDescent="0.25">
      <c r="A2972" s="174">
        <f>--ISNUMBER(IFERROR(SEARCH('Project Costing'!#REF!,Services!I2979,1),""))</f>
        <v>0</v>
      </c>
      <c r="B2972" s="174" t="str">
        <f>IF(A2972=1,COUNTIF($A$8:A2972,1),"")</f>
        <v/>
      </c>
      <c r="C2972" s="174"/>
      <c r="D2972" s="157">
        <f>IFERROR($C$8:INDEX($C$8:$C$3000,COUNTIF($C$8:$C$3000,"?*")),"")</f>
        <v>0</v>
      </c>
      <c r="E2972" s="174"/>
      <c r="F2972" s="174">
        <f>--ISNUMBER(IFERROR(SEARCH('Project Costing'!#REF!,Services!I2979,1),""))</f>
        <v>0</v>
      </c>
      <c r="G2972" s="174" t="str">
        <f>IF(F2972=1,COUNTIF($F$8:F2972,1),"")</f>
        <v/>
      </c>
      <c r="H2972" s="174"/>
      <c r="I2972" s="157">
        <f>IFERROR($H$8:INDEX($H$8:$H$3000,COUNTIF($H$8:$H$3000,"?*")),"")</f>
        <v>0</v>
      </c>
    </row>
    <row r="2973" spans="1:9" x14ac:dyDescent="0.25">
      <c r="A2973" s="174">
        <f>--ISNUMBER(IFERROR(SEARCH('Project Costing'!#REF!,Services!I2980,1),""))</f>
        <v>0</v>
      </c>
      <c r="B2973" s="174" t="str">
        <f>IF(A2973=1,COUNTIF($A$8:A2973,1),"")</f>
        <v/>
      </c>
      <c r="C2973" s="174"/>
      <c r="D2973" s="157">
        <f>IFERROR($C$8:INDEX($C$8:$C$3000,COUNTIF($C$8:$C$3000,"?*")),"")</f>
        <v>0</v>
      </c>
      <c r="E2973" s="174"/>
      <c r="F2973" s="174">
        <f>--ISNUMBER(IFERROR(SEARCH('Project Costing'!#REF!,Services!I2980,1),""))</f>
        <v>0</v>
      </c>
      <c r="G2973" s="174" t="str">
        <f>IF(F2973=1,COUNTIF($F$8:F2973,1),"")</f>
        <v/>
      </c>
      <c r="H2973" s="174"/>
      <c r="I2973" s="157">
        <f>IFERROR($H$8:INDEX($H$8:$H$3000,COUNTIF($H$8:$H$3000,"?*")),"")</f>
        <v>0</v>
      </c>
    </row>
    <row r="2974" spans="1:9" x14ac:dyDescent="0.25">
      <c r="A2974" s="174">
        <f>--ISNUMBER(IFERROR(SEARCH('Project Costing'!#REF!,Services!I2981,1),""))</f>
        <v>0</v>
      </c>
      <c r="B2974" s="174" t="str">
        <f>IF(A2974=1,COUNTIF($A$8:A2974,1),"")</f>
        <v/>
      </c>
      <c r="C2974" s="174"/>
      <c r="D2974" s="157">
        <f>IFERROR($C$8:INDEX($C$8:$C$3000,COUNTIF($C$8:$C$3000,"?*")),"")</f>
        <v>0</v>
      </c>
      <c r="E2974" s="174"/>
      <c r="F2974" s="174">
        <f>--ISNUMBER(IFERROR(SEARCH('Project Costing'!#REF!,Services!I2981,1),""))</f>
        <v>0</v>
      </c>
      <c r="G2974" s="174" t="str">
        <f>IF(F2974=1,COUNTIF($F$8:F2974,1),"")</f>
        <v/>
      </c>
      <c r="H2974" s="174"/>
      <c r="I2974" s="157">
        <f>IFERROR($H$8:INDEX($H$8:$H$3000,COUNTIF($H$8:$H$3000,"?*")),"")</f>
        <v>0</v>
      </c>
    </row>
    <row r="2975" spans="1:9" x14ac:dyDescent="0.25">
      <c r="A2975" s="174">
        <f>--ISNUMBER(IFERROR(SEARCH('Project Costing'!#REF!,Services!I2982,1),""))</f>
        <v>0</v>
      </c>
      <c r="B2975" s="174" t="str">
        <f>IF(A2975=1,COUNTIF($A$8:A2975,1),"")</f>
        <v/>
      </c>
      <c r="C2975" s="174"/>
      <c r="D2975" s="157">
        <f>IFERROR($C$8:INDEX($C$8:$C$3000,COUNTIF($C$8:$C$3000,"?*")),"")</f>
        <v>0</v>
      </c>
      <c r="E2975" s="174"/>
      <c r="F2975" s="174">
        <f>--ISNUMBER(IFERROR(SEARCH('Project Costing'!#REF!,Services!I2982,1),""))</f>
        <v>0</v>
      </c>
      <c r="G2975" s="174" t="str">
        <f>IF(F2975=1,COUNTIF($F$8:F2975,1),"")</f>
        <v/>
      </c>
      <c r="H2975" s="174"/>
      <c r="I2975" s="157">
        <f>IFERROR($H$8:INDEX($H$8:$H$3000,COUNTIF($H$8:$H$3000,"?*")),"")</f>
        <v>0</v>
      </c>
    </row>
    <row r="2976" spans="1:9" x14ac:dyDescent="0.25">
      <c r="A2976" s="174">
        <f>--ISNUMBER(IFERROR(SEARCH('Project Costing'!#REF!,Services!I2983,1),""))</f>
        <v>0</v>
      </c>
      <c r="B2976" s="174" t="str">
        <f>IF(A2976=1,COUNTIF($A$8:A2976,1),"")</f>
        <v/>
      </c>
      <c r="C2976" s="174"/>
      <c r="D2976" s="157">
        <f>IFERROR($C$8:INDEX($C$8:$C$3000,COUNTIF($C$8:$C$3000,"?*")),"")</f>
        <v>0</v>
      </c>
      <c r="E2976" s="174"/>
      <c r="F2976" s="174">
        <f>--ISNUMBER(IFERROR(SEARCH('Project Costing'!#REF!,Services!I2983,1),""))</f>
        <v>0</v>
      </c>
      <c r="G2976" s="174" t="str">
        <f>IF(F2976=1,COUNTIF($F$8:F2976,1),"")</f>
        <v/>
      </c>
      <c r="H2976" s="174"/>
      <c r="I2976" s="157">
        <f>IFERROR($H$8:INDEX($H$8:$H$3000,COUNTIF($H$8:$H$3000,"?*")),"")</f>
        <v>0</v>
      </c>
    </row>
    <row r="2977" spans="1:9" x14ac:dyDescent="0.25">
      <c r="A2977" s="174">
        <f>--ISNUMBER(IFERROR(SEARCH('Project Costing'!#REF!,Services!I2984,1),""))</f>
        <v>0</v>
      </c>
      <c r="B2977" s="174" t="str">
        <f>IF(A2977=1,COUNTIF($A$8:A2977,1),"")</f>
        <v/>
      </c>
      <c r="C2977" s="174"/>
      <c r="D2977" s="157">
        <f>IFERROR($C$8:INDEX($C$8:$C$3000,COUNTIF($C$8:$C$3000,"?*")),"")</f>
        <v>0</v>
      </c>
      <c r="E2977" s="174"/>
      <c r="F2977" s="174">
        <f>--ISNUMBER(IFERROR(SEARCH('Project Costing'!#REF!,Services!I2984,1),""))</f>
        <v>0</v>
      </c>
      <c r="G2977" s="174" t="str">
        <f>IF(F2977=1,COUNTIF($F$8:F2977,1),"")</f>
        <v/>
      </c>
      <c r="H2977" s="174"/>
      <c r="I2977" s="157">
        <f>IFERROR($H$8:INDEX($H$8:$H$3000,COUNTIF($H$8:$H$3000,"?*")),"")</f>
        <v>0</v>
      </c>
    </row>
    <row r="2978" spans="1:9" x14ac:dyDescent="0.25">
      <c r="A2978" s="174">
        <f>--ISNUMBER(IFERROR(SEARCH('Project Costing'!#REF!,Services!I2985,1),""))</f>
        <v>0</v>
      </c>
      <c r="B2978" s="174" t="str">
        <f>IF(A2978=1,COUNTIF($A$8:A2978,1),"")</f>
        <v/>
      </c>
      <c r="C2978" s="174"/>
      <c r="D2978" s="157">
        <f>IFERROR($C$8:INDEX($C$8:$C$3000,COUNTIF($C$8:$C$3000,"?*")),"")</f>
        <v>0</v>
      </c>
      <c r="E2978" s="174"/>
      <c r="F2978" s="174">
        <f>--ISNUMBER(IFERROR(SEARCH('Project Costing'!#REF!,Services!I2985,1),""))</f>
        <v>0</v>
      </c>
      <c r="G2978" s="174" t="str">
        <f>IF(F2978=1,COUNTIF($F$8:F2978,1),"")</f>
        <v/>
      </c>
      <c r="H2978" s="174"/>
      <c r="I2978" s="157">
        <f>IFERROR($H$8:INDEX($H$8:$H$3000,COUNTIF($H$8:$H$3000,"?*")),"")</f>
        <v>0</v>
      </c>
    </row>
    <row r="2979" spans="1:9" x14ac:dyDescent="0.25">
      <c r="A2979" s="174">
        <f>--ISNUMBER(IFERROR(SEARCH('Project Costing'!#REF!,Services!I2986,1),""))</f>
        <v>0</v>
      </c>
      <c r="B2979" s="174" t="str">
        <f>IF(A2979=1,COUNTIF($A$8:A2979,1),"")</f>
        <v/>
      </c>
      <c r="C2979" s="174"/>
      <c r="D2979" s="157">
        <f>IFERROR($C$8:INDEX($C$8:$C$3000,COUNTIF($C$8:$C$3000,"?*")),"")</f>
        <v>0</v>
      </c>
      <c r="E2979" s="174"/>
      <c r="F2979" s="174">
        <f>--ISNUMBER(IFERROR(SEARCH('Project Costing'!#REF!,Services!I2986,1),""))</f>
        <v>0</v>
      </c>
      <c r="G2979" s="174" t="str">
        <f>IF(F2979=1,COUNTIF($F$8:F2979,1),"")</f>
        <v/>
      </c>
      <c r="H2979" s="174"/>
      <c r="I2979" s="157">
        <f>IFERROR($H$8:INDEX($H$8:$H$3000,COUNTIF($H$8:$H$3000,"?*")),"")</f>
        <v>0</v>
      </c>
    </row>
    <row r="2980" spans="1:9" x14ac:dyDescent="0.25">
      <c r="A2980" s="174">
        <f>--ISNUMBER(IFERROR(SEARCH('Project Costing'!#REF!,Services!I2987,1),""))</f>
        <v>0</v>
      </c>
      <c r="B2980" s="174" t="str">
        <f>IF(A2980=1,COUNTIF($A$8:A2980,1),"")</f>
        <v/>
      </c>
      <c r="C2980" s="174"/>
      <c r="D2980" s="157">
        <f>IFERROR($C$8:INDEX($C$8:$C$3000,COUNTIF($C$8:$C$3000,"?*")),"")</f>
        <v>0</v>
      </c>
      <c r="E2980" s="174"/>
      <c r="F2980" s="174">
        <f>--ISNUMBER(IFERROR(SEARCH('Project Costing'!#REF!,Services!I2987,1),""))</f>
        <v>0</v>
      </c>
      <c r="G2980" s="174" t="str">
        <f>IF(F2980=1,COUNTIF($F$8:F2980,1),"")</f>
        <v/>
      </c>
      <c r="H2980" s="174"/>
      <c r="I2980" s="157">
        <f>IFERROR($H$8:INDEX($H$8:$H$3000,COUNTIF($H$8:$H$3000,"?*")),"")</f>
        <v>0</v>
      </c>
    </row>
    <row r="2981" spans="1:9" x14ac:dyDescent="0.25">
      <c r="A2981" s="174">
        <f>--ISNUMBER(IFERROR(SEARCH('Project Costing'!#REF!,Services!I2988,1),""))</f>
        <v>0</v>
      </c>
      <c r="B2981" s="174" t="str">
        <f>IF(A2981=1,COUNTIF($A$8:A2981,1),"")</f>
        <v/>
      </c>
      <c r="C2981" s="174"/>
      <c r="D2981" s="157">
        <f>IFERROR($C$8:INDEX($C$8:$C$3000,COUNTIF($C$8:$C$3000,"?*")),"")</f>
        <v>0</v>
      </c>
      <c r="E2981" s="174"/>
      <c r="F2981" s="174">
        <f>--ISNUMBER(IFERROR(SEARCH('Project Costing'!#REF!,Services!I2988,1),""))</f>
        <v>0</v>
      </c>
      <c r="G2981" s="174" t="str">
        <f>IF(F2981=1,COUNTIF($F$8:F2981,1),"")</f>
        <v/>
      </c>
      <c r="H2981" s="174"/>
      <c r="I2981" s="157">
        <f>IFERROR($H$8:INDEX($H$8:$H$3000,COUNTIF($H$8:$H$3000,"?*")),"")</f>
        <v>0</v>
      </c>
    </row>
    <row r="2982" spans="1:9" x14ac:dyDescent="0.25">
      <c r="A2982" s="174">
        <f>--ISNUMBER(IFERROR(SEARCH('Project Costing'!#REF!,Services!I2989,1),""))</f>
        <v>0</v>
      </c>
      <c r="B2982" s="174" t="str">
        <f>IF(A2982=1,COUNTIF($A$8:A2982,1),"")</f>
        <v/>
      </c>
      <c r="C2982" s="174"/>
      <c r="D2982" s="157">
        <f>IFERROR($C$8:INDEX($C$8:$C$3000,COUNTIF($C$8:$C$3000,"?*")),"")</f>
        <v>0</v>
      </c>
      <c r="E2982" s="174"/>
      <c r="F2982" s="174">
        <f>--ISNUMBER(IFERROR(SEARCH('Project Costing'!#REF!,Services!I2989,1),""))</f>
        <v>0</v>
      </c>
      <c r="G2982" s="174" t="str">
        <f>IF(F2982=1,COUNTIF($F$8:F2982,1),"")</f>
        <v/>
      </c>
      <c r="H2982" s="174"/>
      <c r="I2982" s="157">
        <f>IFERROR($H$8:INDEX($H$8:$H$3000,COUNTIF($H$8:$H$3000,"?*")),"")</f>
        <v>0</v>
      </c>
    </row>
    <row r="2983" spans="1:9" x14ac:dyDescent="0.25">
      <c r="A2983" s="174">
        <f>--ISNUMBER(IFERROR(SEARCH('Project Costing'!#REF!,Services!I2990,1),""))</f>
        <v>0</v>
      </c>
      <c r="B2983" s="174" t="str">
        <f>IF(A2983=1,COUNTIF($A$8:A2983,1),"")</f>
        <v/>
      </c>
      <c r="C2983" s="174"/>
      <c r="D2983" s="157">
        <f>IFERROR($C$8:INDEX($C$8:$C$3000,COUNTIF($C$8:$C$3000,"?*")),"")</f>
        <v>0</v>
      </c>
      <c r="E2983" s="174"/>
      <c r="F2983" s="174">
        <f>--ISNUMBER(IFERROR(SEARCH('Project Costing'!#REF!,Services!I2990,1),""))</f>
        <v>0</v>
      </c>
      <c r="G2983" s="174" t="str">
        <f>IF(F2983=1,COUNTIF($F$8:F2983,1),"")</f>
        <v/>
      </c>
      <c r="H2983" s="174"/>
      <c r="I2983" s="157">
        <f>IFERROR($H$8:INDEX($H$8:$H$3000,COUNTIF($H$8:$H$3000,"?*")),"")</f>
        <v>0</v>
      </c>
    </row>
    <row r="2984" spans="1:9" x14ac:dyDescent="0.25">
      <c r="A2984" s="174">
        <f>--ISNUMBER(IFERROR(SEARCH('Project Costing'!#REF!,Services!I2991,1),""))</f>
        <v>0</v>
      </c>
      <c r="B2984" s="174" t="str">
        <f>IF(A2984=1,COUNTIF($A$8:A2984,1),"")</f>
        <v/>
      </c>
      <c r="C2984" s="174"/>
      <c r="D2984" s="157">
        <f>IFERROR($C$8:INDEX($C$8:$C$3000,COUNTIF($C$8:$C$3000,"?*")),"")</f>
        <v>0</v>
      </c>
      <c r="E2984" s="174"/>
      <c r="F2984" s="174">
        <f>--ISNUMBER(IFERROR(SEARCH('Project Costing'!#REF!,Services!I2991,1),""))</f>
        <v>0</v>
      </c>
      <c r="G2984" s="174" t="str">
        <f>IF(F2984=1,COUNTIF($F$8:F2984,1),"")</f>
        <v/>
      </c>
      <c r="H2984" s="174"/>
      <c r="I2984" s="157">
        <f>IFERROR($H$8:INDEX($H$8:$H$3000,COUNTIF($H$8:$H$3000,"?*")),"")</f>
        <v>0</v>
      </c>
    </row>
    <row r="2985" spans="1:9" x14ac:dyDescent="0.25">
      <c r="A2985" s="174">
        <f>--ISNUMBER(IFERROR(SEARCH('Project Costing'!#REF!,Services!I2992,1),""))</f>
        <v>0</v>
      </c>
      <c r="B2985" s="174" t="str">
        <f>IF(A2985=1,COUNTIF($A$8:A2985,1),"")</f>
        <v/>
      </c>
      <c r="C2985" s="174"/>
      <c r="D2985" s="157">
        <f>IFERROR($C$8:INDEX($C$8:$C$3000,COUNTIF($C$8:$C$3000,"?*")),"")</f>
        <v>0</v>
      </c>
      <c r="E2985" s="174"/>
      <c r="F2985" s="174">
        <f>--ISNUMBER(IFERROR(SEARCH('Project Costing'!#REF!,Services!I2992,1),""))</f>
        <v>0</v>
      </c>
      <c r="G2985" s="174" t="str">
        <f>IF(F2985=1,COUNTIF($F$8:F2985,1),"")</f>
        <v/>
      </c>
      <c r="H2985" s="174"/>
      <c r="I2985" s="157">
        <f>IFERROR($H$8:INDEX($H$8:$H$3000,COUNTIF($H$8:$H$3000,"?*")),"")</f>
        <v>0</v>
      </c>
    </row>
    <row r="2986" spans="1:9" x14ac:dyDescent="0.25">
      <c r="A2986" s="174">
        <f>--ISNUMBER(IFERROR(SEARCH('Project Costing'!#REF!,Services!I2993,1),""))</f>
        <v>0</v>
      </c>
      <c r="B2986" s="174" t="str">
        <f>IF(A2986=1,COUNTIF($A$8:A2986,1),"")</f>
        <v/>
      </c>
      <c r="C2986" s="174"/>
      <c r="D2986" s="157">
        <f>IFERROR($C$8:INDEX($C$8:$C$3000,COUNTIF($C$8:$C$3000,"?*")),"")</f>
        <v>0</v>
      </c>
      <c r="E2986" s="174"/>
      <c r="F2986" s="174">
        <f>--ISNUMBER(IFERROR(SEARCH('Project Costing'!#REF!,Services!I2993,1),""))</f>
        <v>0</v>
      </c>
      <c r="G2986" s="174" t="str">
        <f>IF(F2986=1,COUNTIF($F$8:F2986,1),"")</f>
        <v/>
      </c>
      <c r="H2986" s="174"/>
      <c r="I2986" s="157">
        <f>IFERROR($H$8:INDEX($H$8:$H$3000,COUNTIF($H$8:$H$3000,"?*")),"")</f>
        <v>0</v>
      </c>
    </row>
    <row r="2987" spans="1:9" x14ac:dyDescent="0.25">
      <c r="A2987" s="174">
        <f>--ISNUMBER(IFERROR(SEARCH('Project Costing'!#REF!,Services!I2994,1),""))</f>
        <v>0</v>
      </c>
      <c r="B2987" s="174" t="str">
        <f>IF(A2987=1,COUNTIF($A$8:A2987,1),"")</f>
        <v/>
      </c>
      <c r="C2987" s="174"/>
      <c r="D2987" s="157">
        <f>IFERROR($C$8:INDEX($C$8:$C$3000,COUNTIF($C$8:$C$3000,"?*")),"")</f>
        <v>0</v>
      </c>
      <c r="E2987" s="174"/>
      <c r="F2987" s="174">
        <f>--ISNUMBER(IFERROR(SEARCH('Project Costing'!#REF!,Services!I2994,1),""))</f>
        <v>0</v>
      </c>
      <c r="G2987" s="174" t="str">
        <f>IF(F2987=1,COUNTIF($F$8:F2987,1),"")</f>
        <v/>
      </c>
      <c r="H2987" s="174"/>
      <c r="I2987" s="157">
        <f>IFERROR($H$8:INDEX($H$8:$H$3000,COUNTIF($H$8:$H$3000,"?*")),"")</f>
        <v>0</v>
      </c>
    </row>
    <row r="2988" spans="1:9" x14ac:dyDescent="0.25">
      <c r="A2988" s="174">
        <f>--ISNUMBER(IFERROR(SEARCH('Project Costing'!#REF!,Services!I2995,1),""))</f>
        <v>0</v>
      </c>
      <c r="B2988" s="174" t="str">
        <f>IF(A2988=1,COUNTIF($A$8:A2988,1),"")</f>
        <v/>
      </c>
      <c r="C2988" s="174"/>
      <c r="D2988" s="157">
        <f>IFERROR($C$8:INDEX($C$8:$C$3000,COUNTIF($C$8:$C$3000,"?*")),"")</f>
        <v>0</v>
      </c>
      <c r="E2988" s="174"/>
      <c r="F2988" s="174">
        <f>--ISNUMBER(IFERROR(SEARCH('Project Costing'!#REF!,Services!I2995,1),""))</f>
        <v>0</v>
      </c>
      <c r="G2988" s="174" t="str">
        <f>IF(F2988=1,COUNTIF($F$8:F2988,1),"")</f>
        <v/>
      </c>
      <c r="H2988" s="174"/>
      <c r="I2988" s="157">
        <f>IFERROR($H$8:INDEX($H$8:$H$3000,COUNTIF($H$8:$H$3000,"?*")),"")</f>
        <v>0</v>
      </c>
    </row>
    <row r="2989" spans="1:9" x14ac:dyDescent="0.25">
      <c r="A2989" s="174">
        <f>--ISNUMBER(IFERROR(SEARCH('Project Costing'!#REF!,Services!I2996,1),""))</f>
        <v>0</v>
      </c>
      <c r="B2989" s="174" t="str">
        <f>IF(A2989=1,COUNTIF($A$8:A2989,1),"")</f>
        <v/>
      </c>
      <c r="C2989" s="174"/>
      <c r="D2989" s="157">
        <f>IFERROR($C$8:INDEX($C$8:$C$3000,COUNTIF($C$8:$C$3000,"?*")),"")</f>
        <v>0</v>
      </c>
      <c r="E2989" s="174"/>
      <c r="F2989" s="174">
        <f>--ISNUMBER(IFERROR(SEARCH('Project Costing'!#REF!,Services!I2996,1),""))</f>
        <v>0</v>
      </c>
      <c r="G2989" s="174" t="str">
        <f>IF(F2989=1,COUNTIF($F$8:F2989,1),"")</f>
        <v/>
      </c>
      <c r="H2989" s="174"/>
      <c r="I2989" s="157">
        <f>IFERROR($H$8:INDEX($H$8:$H$3000,COUNTIF($H$8:$H$3000,"?*")),"")</f>
        <v>0</v>
      </c>
    </row>
    <row r="2990" spans="1:9" x14ac:dyDescent="0.25">
      <c r="A2990" s="174">
        <f>--ISNUMBER(IFERROR(SEARCH('Project Costing'!#REF!,Services!I2997,1),""))</f>
        <v>0</v>
      </c>
      <c r="B2990" s="174" t="str">
        <f>IF(A2990=1,COUNTIF($A$8:A2990,1),"")</f>
        <v/>
      </c>
      <c r="C2990" s="174"/>
      <c r="D2990" s="157">
        <f>IFERROR($C$8:INDEX($C$8:$C$3000,COUNTIF($C$8:$C$3000,"?*")),"")</f>
        <v>0</v>
      </c>
      <c r="E2990" s="174"/>
      <c r="F2990" s="174">
        <f>--ISNUMBER(IFERROR(SEARCH('Project Costing'!#REF!,Services!I2997,1),""))</f>
        <v>0</v>
      </c>
      <c r="G2990" s="174" t="str">
        <f>IF(F2990=1,COUNTIF($F$8:F2990,1),"")</f>
        <v/>
      </c>
      <c r="H2990" s="174"/>
      <c r="I2990" s="157">
        <f>IFERROR($H$8:INDEX($H$8:$H$3000,COUNTIF($H$8:$H$3000,"?*")),"")</f>
        <v>0</v>
      </c>
    </row>
    <row r="2991" spans="1:9" x14ac:dyDescent="0.25">
      <c r="A2991" s="174">
        <f>--ISNUMBER(IFERROR(SEARCH('Project Costing'!#REF!,Services!I2998,1),""))</f>
        <v>0</v>
      </c>
      <c r="B2991" s="174" t="str">
        <f>IF(A2991=1,COUNTIF($A$8:A2991,1),"")</f>
        <v/>
      </c>
      <c r="C2991" s="174"/>
      <c r="D2991" s="157">
        <f>IFERROR($C$8:INDEX($C$8:$C$3000,COUNTIF($C$8:$C$3000,"?*")),"")</f>
        <v>0</v>
      </c>
      <c r="E2991" s="174"/>
      <c r="F2991" s="174">
        <f>--ISNUMBER(IFERROR(SEARCH('Project Costing'!#REF!,Services!I2998,1),""))</f>
        <v>0</v>
      </c>
      <c r="G2991" s="174" t="str">
        <f>IF(F2991=1,COUNTIF($F$8:F2991,1),"")</f>
        <v/>
      </c>
      <c r="H2991" s="174"/>
      <c r="I2991" s="157">
        <f>IFERROR($H$8:INDEX($H$8:$H$3000,COUNTIF($H$8:$H$3000,"?*")),"")</f>
        <v>0</v>
      </c>
    </row>
    <row r="2992" spans="1:9" x14ac:dyDescent="0.25">
      <c r="A2992" s="174">
        <f>--ISNUMBER(IFERROR(SEARCH('Project Costing'!#REF!,Services!I2999,1),""))</f>
        <v>0</v>
      </c>
      <c r="B2992" s="174" t="str">
        <f>IF(A2992=1,COUNTIF($A$8:A2992,1),"")</f>
        <v/>
      </c>
      <c r="C2992" s="174"/>
      <c r="D2992" s="157">
        <f>IFERROR($C$8:INDEX($C$8:$C$3000,COUNTIF($C$8:$C$3000,"?*")),"")</f>
        <v>0</v>
      </c>
      <c r="E2992" s="174"/>
      <c r="F2992" s="174">
        <f>--ISNUMBER(IFERROR(SEARCH('Project Costing'!#REF!,Services!I2999,1),""))</f>
        <v>0</v>
      </c>
      <c r="G2992" s="174" t="str">
        <f>IF(F2992=1,COUNTIF($F$8:F2992,1),"")</f>
        <v/>
      </c>
      <c r="H2992" s="174"/>
      <c r="I2992" s="157">
        <f>IFERROR($H$8:INDEX($H$8:$H$3000,COUNTIF($H$8:$H$3000,"?*")),"")</f>
        <v>0</v>
      </c>
    </row>
    <row r="2993" spans="1:9" x14ac:dyDescent="0.25">
      <c r="A2993" s="174">
        <f>--ISNUMBER(IFERROR(SEARCH('Project Costing'!#REF!,Services!I3000,1),""))</f>
        <v>0</v>
      </c>
      <c r="B2993" s="174" t="str">
        <f>IF(A2993=1,COUNTIF($A$8:A2993,1),"")</f>
        <v/>
      </c>
      <c r="C2993" s="174"/>
      <c r="D2993" s="157">
        <f>IFERROR($C$8:INDEX($C$8:$C$3000,COUNTIF($C$8:$C$3000,"?*")),"")</f>
        <v>0</v>
      </c>
      <c r="E2993" s="174"/>
      <c r="F2993" s="174">
        <f>--ISNUMBER(IFERROR(SEARCH('Project Costing'!#REF!,Services!I3000,1),""))</f>
        <v>0</v>
      </c>
      <c r="G2993" s="174" t="str">
        <f>IF(F2993=1,COUNTIF($F$8:F2993,1),"")</f>
        <v/>
      </c>
      <c r="H2993" s="174"/>
      <c r="I2993" s="157">
        <f>IFERROR($H$8:INDEX($H$8:$H$3000,COUNTIF($H$8:$H$3000,"?*")),"")</f>
        <v>0</v>
      </c>
    </row>
    <row r="2994" spans="1:9" x14ac:dyDescent="0.25">
      <c r="A2994" s="174">
        <f>--ISNUMBER(IFERROR(SEARCH('Project Costing'!#REF!,Services!I3001,1),""))</f>
        <v>0</v>
      </c>
      <c r="B2994" s="174" t="str">
        <f>IF(A2994=1,COUNTIF($A$8:A2994,1),"")</f>
        <v/>
      </c>
      <c r="C2994" s="174"/>
      <c r="D2994" s="157">
        <f>IFERROR($C$8:INDEX($C$8:$C$3000,COUNTIF($C$8:$C$3000,"?*")),"")</f>
        <v>0</v>
      </c>
      <c r="E2994" s="174"/>
      <c r="F2994" s="174">
        <f>--ISNUMBER(IFERROR(SEARCH('Project Costing'!#REF!,Services!I3001,1),""))</f>
        <v>0</v>
      </c>
      <c r="G2994" s="174" t="str">
        <f>IF(F2994=1,COUNTIF($F$8:F2994,1),"")</f>
        <v/>
      </c>
      <c r="H2994" s="174"/>
      <c r="I2994" s="157">
        <f>IFERROR($H$8:INDEX($H$8:$H$3000,COUNTIF($H$8:$H$3000,"?*")),"")</f>
        <v>0</v>
      </c>
    </row>
    <row r="2995" spans="1:9" x14ac:dyDescent="0.25">
      <c r="A2995" s="174">
        <f>--ISNUMBER(IFERROR(SEARCH('Project Costing'!#REF!,Services!I3002,1),""))</f>
        <v>0</v>
      </c>
      <c r="B2995" s="174" t="str">
        <f>IF(A2995=1,COUNTIF($A$8:A2995,1),"")</f>
        <v/>
      </c>
      <c r="C2995" s="174"/>
      <c r="D2995" s="157">
        <f>IFERROR($C$8:INDEX($C$8:$C$3000,COUNTIF($C$8:$C$3000,"?*")),"")</f>
        <v>0</v>
      </c>
      <c r="E2995" s="174"/>
      <c r="F2995" s="174">
        <f>--ISNUMBER(IFERROR(SEARCH('Project Costing'!#REF!,Services!I3002,1),""))</f>
        <v>0</v>
      </c>
      <c r="G2995" s="174" t="str">
        <f>IF(F2995=1,COUNTIF($F$8:F2995,1),"")</f>
        <v/>
      </c>
      <c r="H2995" s="174"/>
      <c r="I2995" s="157">
        <f>IFERROR($H$8:INDEX($H$8:$H$3000,COUNTIF($H$8:$H$3000,"?*")),"")</f>
        <v>0</v>
      </c>
    </row>
    <row r="2996" spans="1:9" x14ac:dyDescent="0.25">
      <c r="A2996" s="174">
        <f>--ISNUMBER(IFERROR(SEARCH('Project Costing'!#REF!,Services!I3003,1),""))</f>
        <v>0</v>
      </c>
      <c r="B2996" s="174" t="str">
        <f>IF(A2996=1,COUNTIF($A$8:A2996,1),"")</f>
        <v/>
      </c>
      <c r="C2996" s="174"/>
      <c r="D2996" s="157">
        <f>IFERROR($C$8:INDEX($C$8:$C$3000,COUNTIF($C$8:$C$3000,"?*")),"")</f>
        <v>0</v>
      </c>
      <c r="E2996" s="174"/>
      <c r="F2996" s="174">
        <f>--ISNUMBER(IFERROR(SEARCH('Project Costing'!#REF!,Services!I3003,1),""))</f>
        <v>0</v>
      </c>
      <c r="G2996" s="174" t="str">
        <f>IF(F2996=1,COUNTIF($F$8:F2996,1),"")</f>
        <v/>
      </c>
      <c r="H2996" s="174"/>
      <c r="I2996" s="157">
        <f>IFERROR($H$8:INDEX($H$8:$H$3000,COUNTIF($H$8:$H$3000,"?*")),"")</f>
        <v>0</v>
      </c>
    </row>
    <row r="2997" spans="1:9" x14ac:dyDescent="0.25">
      <c r="A2997" s="174">
        <f>--ISNUMBER(IFERROR(SEARCH('Project Costing'!#REF!,Services!I3004,1),""))</f>
        <v>0</v>
      </c>
      <c r="B2997" s="174" t="str">
        <f>IF(A2997=1,COUNTIF($A$8:A2997,1),"")</f>
        <v/>
      </c>
      <c r="C2997" s="174"/>
      <c r="D2997" s="157">
        <f>IFERROR($C$8:INDEX($C$8:$C$3000,COUNTIF($C$8:$C$3000,"?*")),"")</f>
        <v>0</v>
      </c>
      <c r="E2997" s="174"/>
      <c r="F2997" s="174">
        <f>--ISNUMBER(IFERROR(SEARCH('Project Costing'!#REF!,Services!I3004,1),""))</f>
        <v>0</v>
      </c>
      <c r="G2997" s="174" t="str">
        <f>IF(F2997=1,COUNTIF($F$8:F2997,1),"")</f>
        <v/>
      </c>
      <c r="H2997" s="174"/>
      <c r="I2997" s="157">
        <f>IFERROR($H$8:INDEX($H$8:$H$3000,COUNTIF($H$8:$H$3000,"?*")),"")</f>
        <v>0</v>
      </c>
    </row>
    <row r="2998" spans="1:9" x14ac:dyDescent="0.25">
      <c r="A2998" s="174">
        <f>--ISNUMBER(IFERROR(SEARCH('Project Costing'!#REF!,Services!I3005,1),""))</f>
        <v>0</v>
      </c>
      <c r="B2998" s="174" t="str">
        <f>IF(A2998=1,COUNTIF($A$8:A2998,1),"")</f>
        <v/>
      </c>
      <c r="C2998" s="174"/>
      <c r="D2998" s="157">
        <f>IFERROR($C$8:INDEX($C$8:$C$3000,COUNTIF($C$8:$C$3000,"?*")),"")</f>
        <v>0</v>
      </c>
      <c r="E2998" s="174"/>
      <c r="F2998" s="174">
        <f>--ISNUMBER(IFERROR(SEARCH('Project Costing'!#REF!,Services!I3005,1),""))</f>
        <v>0</v>
      </c>
      <c r="G2998" s="174" t="str">
        <f>IF(F2998=1,COUNTIF($F$8:F2998,1),"")</f>
        <v/>
      </c>
      <c r="H2998" s="174"/>
      <c r="I2998" s="157">
        <f>IFERROR($H$8:INDEX($H$8:$H$3000,COUNTIF($H$8:$H$3000,"?*")),"")</f>
        <v>0</v>
      </c>
    </row>
    <row r="2999" spans="1:9" x14ac:dyDescent="0.25">
      <c r="A2999" s="174">
        <f>--ISNUMBER(IFERROR(SEARCH('Project Costing'!#REF!,Services!I3006,1),""))</f>
        <v>0</v>
      </c>
      <c r="B2999" s="174" t="str">
        <f>IF(A2999=1,COUNTIF($A$8:A2999,1),"")</f>
        <v/>
      </c>
      <c r="C2999" s="174"/>
      <c r="D2999" s="157">
        <f>IFERROR($C$8:INDEX($C$8:$C$3000,COUNTIF($C$8:$C$3000,"?*")),"")</f>
        <v>0</v>
      </c>
      <c r="E2999" s="174"/>
      <c r="F2999" s="174">
        <f>--ISNUMBER(IFERROR(SEARCH('Project Costing'!#REF!,Services!I3006,1),""))</f>
        <v>0</v>
      </c>
      <c r="G2999" s="174" t="str">
        <f>IF(F2999=1,COUNTIF($F$8:F2999,1),"")</f>
        <v/>
      </c>
      <c r="H2999" s="174"/>
      <c r="I2999" s="157">
        <f>IFERROR($H$8:INDEX($H$8:$H$3000,COUNTIF($H$8:$H$3000,"?*")),"")</f>
        <v>0</v>
      </c>
    </row>
    <row r="3000" spans="1:9" x14ac:dyDescent="0.25">
      <c r="A3000" s="174">
        <f>--ISNUMBER(IFERROR(SEARCH('Project Costing'!#REF!,Services!I3007,1),""))</f>
        <v>0</v>
      </c>
      <c r="B3000" s="174" t="str">
        <f>IF(A3000=1,COUNTIF($A$8:A3000,1),"")</f>
        <v/>
      </c>
      <c r="C3000" s="174"/>
      <c r="D3000" s="157">
        <f>IFERROR($C$8:INDEX($C$8:$C$3000,COUNTIF($C$8:$C$3000,"?*")),"")</f>
        <v>0</v>
      </c>
      <c r="E3000" s="174"/>
      <c r="F3000" s="174">
        <f>--ISNUMBER(IFERROR(SEARCH('Project Costing'!#REF!,Services!I3007,1),""))</f>
        <v>0</v>
      </c>
      <c r="G3000" s="174" t="str">
        <f>IF(F3000=1,COUNTIF($F$8:F3000,1),"")</f>
        <v/>
      </c>
      <c r="H3000" s="174"/>
      <c r="I3000" s="157">
        <f>IFERROR($H$8:INDEX($H$8:$H$3000,COUNTIF($H$8:$H$3000,"?*")),"")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D2:K6504"/>
  <sheetViews>
    <sheetView zoomScale="80" zoomScaleNormal="80" workbookViewId="0">
      <pane xSplit="7" ySplit="12" topLeftCell="H157" activePane="bottomRight" state="frozen"/>
      <selection pane="topRight" activeCell="H1" sqref="H1"/>
      <selection pane="bottomLeft" activeCell="A6" sqref="A6"/>
      <selection pane="bottomRight" activeCell="P167" sqref="P167"/>
    </sheetView>
  </sheetViews>
  <sheetFormatPr defaultRowHeight="15" x14ac:dyDescent="0.25"/>
  <cols>
    <col min="1" max="4" width="9.140625" style="56"/>
    <col min="5" max="5" width="43.140625" style="56" customWidth="1"/>
    <col min="6" max="6" width="44.42578125" style="56" customWidth="1"/>
    <col min="7" max="7" width="52.5703125" style="56" customWidth="1"/>
    <col min="8" max="8" width="9.140625" style="56"/>
    <col min="9" max="9" width="48.5703125" style="56" customWidth="1"/>
    <col min="10" max="10" width="13.42578125" style="56" customWidth="1"/>
    <col min="11" max="16384" width="9.140625" style="56"/>
  </cols>
  <sheetData>
    <row r="2" spans="4:11" x14ac:dyDescent="0.25">
      <c r="D2" s="326" t="s">
        <v>549</v>
      </c>
      <c r="E2" s="326"/>
      <c r="F2" s="326"/>
      <c r="G2" s="326"/>
    </row>
    <row r="3" spans="4:11" x14ac:dyDescent="0.25">
      <c r="D3" s="154" t="s">
        <v>2466</v>
      </c>
      <c r="E3" s="254"/>
      <c r="F3" s="254"/>
      <c r="G3" s="254"/>
    </row>
    <row r="4" spans="4:11" x14ac:dyDescent="0.25">
      <c r="D4" s="254"/>
      <c r="E4" s="254"/>
      <c r="F4" s="254"/>
      <c r="G4" s="254"/>
    </row>
    <row r="5" spans="4:11" x14ac:dyDescent="0.25">
      <c r="D5" s="254"/>
      <c r="E5" s="254"/>
      <c r="F5" s="254"/>
      <c r="G5" s="254"/>
    </row>
    <row r="6" spans="4:11" x14ac:dyDescent="0.25">
      <c r="D6" s="254"/>
      <c r="E6" s="254"/>
      <c r="F6" s="254"/>
      <c r="G6" s="254"/>
    </row>
    <row r="7" spans="4:11" x14ac:dyDescent="0.25">
      <c r="D7" s="254"/>
      <c r="E7" s="254"/>
      <c r="F7" s="254"/>
      <c r="G7" s="254"/>
    </row>
    <row r="8" spans="4:11" x14ac:dyDescent="0.25">
      <c r="D8" s="254"/>
      <c r="E8" s="254"/>
      <c r="F8" s="254"/>
      <c r="G8" s="254"/>
    </row>
    <row r="9" spans="4:11" ht="22.5" customHeight="1" x14ac:dyDescent="0.25">
      <c r="D9" s="127"/>
      <c r="E9" s="127"/>
      <c r="F9" s="127"/>
      <c r="G9" s="127"/>
    </row>
    <row r="10" spans="4:11" ht="15.75" thickBot="1" x14ac:dyDescent="0.3"/>
    <row r="11" spans="4:11" ht="16.5" thickTop="1" x14ac:dyDescent="0.25">
      <c r="D11" s="67" t="s">
        <v>3</v>
      </c>
      <c r="E11" s="316" t="s">
        <v>622</v>
      </c>
      <c r="F11" s="317"/>
      <c r="G11" s="316"/>
      <c r="H11" s="319" t="s">
        <v>5</v>
      </c>
      <c r="I11" s="320"/>
      <c r="J11" s="320"/>
      <c r="K11" s="138"/>
    </row>
    <row r="12" spans="4:11" ht="30.75" thickBot="1" x14ac:dyDescent="0.3">
      <c r="D12" s="107"/>
      <c r="E12" s="108"/>
      <c r="F12" s="109"/>
      <c r="G12" s="110"/>
      <c r="H12" s="59" t="s">
        <v>595</v>
      </c>
      <c r="I12" s="74" t="s">
        <v>618</v>
      </c>
      <c r="J12" s="59" t="s">
        <v>594</v>
      </c>
      <c r="K12" s="138"/>
    </row>
    <row r="13" spans="4:11" ht="15" customHeight="1" thickTop="1" x14ac:dyDescent="0.25">
      <c r="D13" s="75">
        <v>1</v>
      </c>
      <c r="E13" s="76" t="s">
        <v>581</v>
      </c>
      <c r="F13" s="57"/>
      <c r="G13" s="57"/>
      <c r="H13" s="78"/>
      <c r="I13" s="78"/>
      <c r="J13" s="79"/>
      <c r="K13" s="138"/>
    </row>
    <row r="14" spans="4:11" ht="15" customHeight="1" x14ac:dyDescent="0.25">
      <c r="D14" s="80"/>
      <c r="E14" s="56" t="s">
        <v>581</v>
      </c>
      <c r="G14" s="57"/>
      <c r="H14" s="57" t="s">
        <v>316</v>
      </c>
      <c r="I14" s="57" t="s">
        <v>1039</v>
      </c>
      <c r="J14" s="57">
        <v>100</v>
      </c>
      <c r="K14" s="138"/>
    </row>
    <row r="15" spans="4:11" ht="15" customHeight="1" x14ac:dyDescent="0.25">
      <c r="D15" s="80"/>
      <c r="E15" s="56" t="s">
        <v>581</v>
      </c>
      <c r="G15" s="57"/>
      <c r="H15" s="57" t="s">
        <v>582</v>
      </c>
      <c r="I15" s="57" t="s">
        <v>1040</v>
      </c>
      <c r="J15" s="57">
        <v>100</v>
      </c>
      <c r="K15" s="138"/>
    </row>
    <row r="16" spans="4:11" ht="15" customHeight="1" x14ac:dyDescent="0.25">
      <c r="D16" s="80"/>
      <c r="E16" s="56" t="s">
        <v>581</v>
      </c>
      <c r="G16" s="57"/>
      <c r="H16" s="57" t="s">
        <v>316</v>
      </c>
      <c r="I16" s="57" t="s">
        <v>1041</v>
      </c>
      <c r="J16" s="57">
        <v>100</v>
      </c>
      <c r="K16" s="138"/>
    </row>
    <row r="17" spans="4:11" ht="15" customHeight="1" x14ac:dyDescent="0.25">
      <c r="D17" s="80"/>
      <c r="E17" s="56" t="s">
        <v>581</v>
      </c>
      <c r="G17" s="57"/>
      <c r="H17" s="57" t="s">
        <v>316</v>
      </c>
      <c r="I17" s="57" t="s">
        <v>1042</v>
      </c>
      <c r="J17" s="57">
        <v>100</v>
      </c>
      <c r="K17" s="138"/>
    </row>
    <row r="18" spans="4:11" ht="15" customHeight="1" x14ac:dyDescent="0.25">
      <c r="D18" s="80"/>
      <c r="E18" s="56" t="s">
        <v>581</v>
      </c>
      <c r="G18" s="57"/>
      <c r="H18" s="57" t="s">
        <v>316</v>
      </c>
      <c r="I18" s="57" t="s">
        <v>1043</v>
      </c>
      <c r="J18" s="57">
        <v>100</v>
      </c>
      <c r="K18" s="138"/>
    </row>
    <row r="19" spans="4:11" ht="15" customHeight="1" x14ac:dyDescent="0.25">
      <c r="D19" s="80"/>
      <c r="E19" s="56" t="s">
        <v>581</v>
      </c>
      <c r="G19" s="57"/>
      <c r="H19" s="57" t="s">
        <v>316</v>
      </c>
      <c r="I19" s="57" t="s">
        <v>1044</v>
      </c>
      <c r="J19" s="57">
        <v>100</v>
      </c>
      <c r="K19" s="138"/>
    </row>
    <row r="20" spans="4:11" ht="15" customHeight="1" x14ac:dyDescent="0.25">
      <c r="D20" s="80"/>
      <c r="E20" s="56" t="s">
        <v>581</v>
      </c>
      <c r="G20" s="57"/>
      <c r="H20" s="57" t="s">
        <v>316</v>
      </c>
      <c r="I20" s="57" t="s">
        <v>1045</v>
      </c>
      <c r="J20" s="57">
        <v>100</v>
      </c>
      <c r="K20" s="138"/>
    </row>
    <row r="21" spans="4:11" ht="15" customHeight="1" x14ac:dyDescent="0.25">
      <c r="D21" s="80"/>
      <c r="E21" s="56" t="s">
        <v>581</v>
      </c>
      <c r="G21" s="57"/>
      <c r="H21" s="57" t="s">
        <v>316</v>
      </c>
      <c r="I21" s="57" t="s">
        <v>1046</v>
      </c>
      <c r="J21" s="57">
        <v>100</v>
      </c>
      <c r="K21" s="138"/>
    </row>
    <row r="22" spans="4:11" ht="15" customHeight="1" x14ac:dyDescent="0.25">
      <c r="D22" s="80"/>
      <c r="E22" s="56" t="s">
        <v>581</v>
      </c>
      <c r="G22" s="57"/>
      <c r="H22" s="57" t="s">
        <v>316</v>
      </c>
      <c r="I22" s="57" t="s">
        <v>1047</v>
      </c>
      <c r="J22" s="57">
        <v>100</v>
      </c>
      <c r="K22" s="138"/>
    </row>
    <row r="23" spans="4:11" ht="15" customHeight="1" x14ac:dyDescent="0.25">
      <c r="D23" s="80"/>
      <c r="E23" s="56" t="s">
        <v>581</v>
      </c>
      <c r="G23" s="57"/>
      <c r="H23" s="57" t="s">
        <v>316</v>
      </c>
      <c r="I23" s="57" t="s">
        <v>1048</v>
      </c>
      <c r="J23" s="57">
        <v>100</v>
      </c>
      <c r="K23" s="138"/>
    </row>
    <row r="24" spans="4:11" ht="15" customHeight="1" x14ac:dyDescent="0.25">
      <c r="D24" s="80"/>
      <c r="E24" s="56" t="s">
        <v>581</v>
      </c>
      <c r="G24" s="57"/>
      <c r="H24" s="57" t="s">
        <v>316</v>
      </c>
      <c r="I24" s="57" t="s">
        <v>1049</v>
      </c>
      <c r="J24" s="57">
        <v>100</v>
      </c>
      <c r="K24" s="138"/>
    </row>
    <row r="25" spans="4:11" ht="15" customHeight="1" x14ac:dyDescent="0.25">
      <c r="D25" s="80"/>
      <c r="E25" s="56" t="s">
        <v>581</v>
      </c>
      <c r="G25" s="57"/>
      <c r="H25" s="57" t="s">
        <v>316</v>
      </c>
      <c r="I25" s="57" t="s">
        <v>1050</v>
      </c>
      <c r="J25" s="57"/>
      <c r="K25" s="138"/>
    </row>
    <row r="26" spans="4:11" ht="15" customHeight="1" x14ac:dyDescent="0.25">
      <c r="D26" s="80"/>
      <c r="E26" s="56" t="s">
        <v>581</v>
      </c>
      <c r="G26" s="57"/>
      <c r="H26" s="57"/>
      <c r="I26" s="83" t="s">
        <v>680</v>
      </c>
      <c r="J26" s="57"/>
      <c r="K26" s="138"/>
    </row>
    <row r="27" spans="4:11" ht="15" customHeight="1" x14ac:dyDescent="0.25">
      <c r="D27" s="80"/>
      <c r="E27" s="56" t="s">
        <v>581</v>
      </c>
      <c r="G27" s="57"/>
      <c r="H27" s="57"/>
      <c r="I27" s="83" t="s">
        <v>680</v>
      </c>
      <c r="J27" s="57"/>
      <c r="K27" s="138"/>
    </row>
    <row r="28" spans="4:11" ht="15" customHeight="1" x14ac:dyDescent="0.25">
      <c r="D28" s="80"/>
      <c r="E28" s="56" t="s">
        <v>581</v>
      </c>
      <c r="G28" s="57"/>
      <c r="H28" s="57"/>
      <c r="I28" s="83" t="s">
        <v>680</v>
      </c>
      <c r="J28" s="57"/>
      <c r="K28" s="138"/>
    </row>
    <row r="29" spans="4:11" ht="15" customHeight="1" thickBot="1" x14ac:dyDescent="0.3">
      <c r="D29" s="80"/>
      <c r="E29" s="56" t="s">
        <v>581</v>
      </c>
      <c r="G29" s="57"/>
      <c r="H29" s="57"/>
      <c r="I29" s="83" t="s">
        <v>680</v>
      </c>
      <c r="J29" s="57"/>
      <c r="K29" s="138"/>
    </row>
    <row r="30" spans="4:11" ht="15" customHeight="1" thickBot="1" x14ac:dyDescent="0.3">
      <c r="D30" s="134"/>
      <c r="E30" s="139"/>
      <c r="F30" s="166"/>
      <c r="G30" s="166"/>
      <c r="H30" s="166"/>
      <c r="I30" s="166"/>
      <c r="J30" s="166"/>
      <c r="K30" s="138"/>
    </row>
    <row r="31" spans="4:11" ht="28.5" customHeight="1" x14ac:dyDescent="0.25">
      <c r="D31" s="95">
        <v>2</v>
      </c>
      <c r="E31" s="76" t="s">
        <v>583</v>
      </c>
      <c r="F31" s="78"/>
      <c r="G31" s="78"/>
      <c r="H31" s="78"/>
      <c r="I31" s="78"/>
      <c r="J31" s="78"/>
      <c r="K31" s="138"/>
    </row>
    <row r="32" spans="4:11" ht="15" customHeight="1" x14ac:dyDescent="0.25">
      <c r="D32" s="80"/>
      <c r="E32" s="56" t="s">
        <v>682</v>
      </c>
      <c r="H32" s="78" t="s">
        <v>315</v>
      </c>
      <c r="I32" s="60" t="s">
        <v>1051</v>
      </c>
      <c r="J32" s="58">
        <v>1000000</v>
      </c>
      <c r="K32" s="138"/>
    </row>
    <row r="33" spans="4:11" ht="15" customHeight="1" x14ac:dyDescent="0.25">
      <c r="D33" s="80"/>
      <c r="E33" s="56" t="s">
        <v>682</v>
      </c>
      <c r="H33" s="78" t="s">
        <v>315</v>
      </c>
      <c r="I33" s="60" t="s">
        <v>1052</v>
      </c>
      <c r="J33" s="58">
        <v>500000</v>
      </c>
      <c r="K33" s="138"/>
    </row>
    <row r="34" spans="4:11" ht="15" customHeight="1" x14ac:dyDescent="0.25">
      <c r="D34" s="80"/>
      <c r="E34" s="56" t="s">
        <v>682</v>
      </c>
      <c r="H34" s="78" t="s">
        <v>307</v>
      </c>
      <c r="I34" s="60" t="s">
        <v>1054</v>
      </c>
      <c r="J34" s="58">
        <v>200000</v>
      </c>
      <c r="K34" s="138"/>
    </row>
    <row r="35" spans="4:11" ht="30.75" customHeight="1" x14ac:dyDescent="0.25">
      <c r="D35" s="80"/>
      <c r="E35" s="140" t="s">
        <v>682</v>
      </c>
      <c r="H35" s="78" t="s">
        <v>586</v>
      </c>
      <c r="I35" s="60" t="s">
        <v>1053</v>
      </c>
      <c r="J35" s="61">
        <v>45</v>
      </c>
      <c r="K35" s="138"/>
    </row>
    <row r="36" spans="4:11" ht="15" customHeight="1" x14ac:dyDescent="0.25">
      <c r="D36" s="80"/>
      <c r="E36" s="56" t="s">
        <v>682</v>
      </c>
      <c r="H36" s="78" t="s">
        <v>586</v>
      </c>
      <c r="I36" s="60" t="s">
        <v>1055</v>
      </c>
      <c r="J36" s="61">
        <v>30</v>
      </c>
      <c r="K36" s="138"/>
    </row>
    <row r="37" spans="4:11" ht="15" customHeight="1" x14ac:dyDescent="0.25">
      <c r="D37" s="80"/>
      <c r="E37" s="56" t="s">
        <v>682</v>
      </c>
      <c r="F37" s="141" t="s">
        <v>587</v>
      </c>
      <c r="H37" s="78"/>
      <c r="I37" s="78"/>
      <c r="J37" s="58"/>
      <c r="K37" s="138"/>
    </row>
    <row r="38" spans="4:11" ht="15" customHeight="1" x14ac:dyDescent="0.25">
      <c r="D38" s="80"/>
      <c r="E38" s="56" t="s">
        <v>682</v>
      </c>
      <c r="F38" s="142" t="s">
        <v>587</v>
      </c>
      <c r="H38" s="78" t="s">
        <v>316</v>
      </c>
      <c r="I38" s="78" t="s">
        <v>1056</v>
      </c>
      <c r="J38" s="61">
        <v>100</v>
      </c>
      <c r="K38" s="138"/>
    </row>
    <row r="39" spans="4:11" ht="15" customHeight="1" x14ac:dyDescent="0.25">
      <c r="D39" s="80"/>
      <c r="E39" s="56" t="s">
        <v>682</v>
      </c>
      <c r="F39" s="79" t="s">
        <v>587</v>
      </c>
      <c r="H39" s="78" t="s">
        <v>316</v>
      </c>
      <c r="I39" s="78" t="s">
        <v>1057</v>
      </c>
      <c r="J39" s="61">
        <v>100</v>
      </c>
      <c r="K39" s="138"/>
    </row>
    <row r="40" spans="4:11" ht="15" customHeight="1" x14ac:dyDescent="0.25">
      <c r="D40" s="80"/>
      <c r="E40" s="56" t="s">
        <v>682</v>
      </c>
      <c r="F40" s="79" t="s">
        <v>587</v>
      </c>
      <c r="H40" s="78" t="s">
        <v>316</v>
      </c>
      <c r="I40" s="78" t="s">
        <v>1059</v>
      </c>
      <c r="J40" s="61">
        <v>100</v>
      </c>
      <c r="K40" s="138"/>
    </row>
    <row r="41" spans="4:11" ht="15" customHeight="1" x14ac:dyDescent="0.25">
      <c r="D41" s="80"/>
      <c r="E41" s="56" t="s">
        <v>682</v>
      </c>
      <c r="F41" s="79" t="s">
        <v>587</v>
      </c>
      <c r="H41" s="78" t="s">
        <v>316</v>
      </c>
      <c r="I41" s="78" t="s">
        <v>1058</v>
      </c>
      <c r="J41" s="61">
        <v>45</v>
      </c>
      <c r="K41" s="138"/>
    </row>
    <row r="42" spans="4:11" ht="15" customHeight="1" x14ac:dyDescent="0.25">
      <c r="D42" s="80"/>
      <c r="E42" s="56" t="s">
        <v>682</v>
      </c>
      <c r="F42" s="79" t="s">
        <v>587</v>
      </c>
      <c r="H42" s="78" t="s">
        <v>316</v>
      </c>
      <c r="I42" s="78" t="s">
        <v>1060</v>
      </c>
      <c r="J42" s="61">
        <v>45</v>
      </c>
      <c r="K42" s="138"/>
    </row>
    <row r="43" spans="4:11" ht="15" customHeight="1" x14ac:dyDescent="0.25">
      <c r="D43" s="80"/>
      <c r="E43" s="56" t="s">
        <v>682</v>
      </c>
      <c r="F43" s="79" t="s">
        <v>587</v>
      </c>
      <c r="H43" s="78" t="s">
        <v>316</v>
      </c>
      <c r="I43" s="78" t="s">
        <v>1061</v>
      </c>
      <c r="J43" s="61">
        <v>45</v>
      </c>
      <c r="K43" s="138"/>
    </row>
    <row r="44" spans="4:11" ht="15" customHeight="1" x14ac:dyDescent="0.25">
      <c r="D44" s="80"/>
      <c r="E44" s="56" t="s">
        <v>682</v>
      </c>
      <c r="F44" s="79" t="s">
        <v>587</v>
      </c>
      <c r="H44" s="78" t="s">
        <v>316</v>
      </c>
      <c r="I44" s="78" t="s">
        <v>1062</v>
      </c>
      <c r="J44" s="61">
        <v>45</v>
      </c>
      <c r="K44" s="138"/>
    </row>
    <row r="45" spans="4:11" ht="15" customHeight="1" x14ac:dyDescent="0.25">
      <c r="D45" s="80"/>
      <c r="E45" s="56" t="s">
        <v>682</v>
      </c>
      <c r="F45" s="79" t="s">
        <v>587</v>
      </c>
      <c r="H45" s="78" t="s">
        <v>316</v>
      </c>
      <c r="I45" s="78" t="s">
        <v>1063</v>
      </c>
      <c r="J45" s="61">
        <v>45</v>
      </c>
      <c r="K45" s="138"/>
    </row>
    <row r="46" spans="4:11" ht="15" customHeight="1" x14ac:dyDescent="0.25">
      <c r="D46" s="80"/>
      <c r="E46" s="56" t="s">
        <v>682</v>
      </c>
      <c r="F46" s="79" t="s">
        <v>587</v>
      </c>
      <c r="H46" s="78" t="s">
        <v>316</v>
      </c>
      <c r="I46" s="78" t="s">
        <v>1064</v>
      </c>
      <c r="J46" s="61">
        <v>45</v>
      </c>
      <c r="K46" s="138"/>
    </row>
    <row r="47" spans="4:11" ht="15" customHeight="1" x14ac:dyDescent="0.25">
      <c r="D47" s="80"/>
      <c r="E47" s="56" t="s">
        <v>682</v>
      </c>
      <c r="F47" s="79" t="s">
        <v>587</v>
      </c>
      <c r="H47" s="78" t="s">
        <v>316</v>
      </c>
      <c r="I47" s="78" t="s">
        <v>1065</v>
      </c>
      <c r="J47" s="61">
        <v>45</v>
      </c>
      <c r="K47" s="138"/>
    </row>
    <row r="48" spans="4:11" ht="15" customHeight="1" x14ac:dyDescent="0.25">
      <c r="D48" s="80"/>
      <c r="E48" s="56" t="s">
        <v>682</v>
      </c>
      <c r="F48" s="79" t="s">
        <v>587</v>
      </c>
      <c r="H48" s="78" t="s">
        <v>316</v>
      </c>
      <c r="I48" s="78" t="s">
        <v>588</v>
      </c>
      <c r="J48" s="61">
        <v>45</v>
      </c>
      <c r="K48" s="138"/>
    </row>
    <row r="49" spans="4:11" ht="15" customHeight="1" x14ac:dyDescent="0.25">
      <c r="D49" s="80"/>
      <c r="E49" s="56" t="s">
        <v>682</v>
      </c>
      <c r="F49" s="79" t="s">
        <v>587</v>
      </c>
      <c r="H49" s="78" t="s">
        <v>316</v>
      </c>
      <c r="I49" s="78" t="s">
        <v>1066</v>
      </c>
      <c r="J49" s="61">
        <v>45</v>
      </c>
      <c r="K49" s="138"/>
    </row>
    <row r="50" spans="4:11" ht="15" customHeight="1" x14ac:dyDescent="0.25">
      <c r="D50" s="80"/>
      <c r="E50" s="56" t="s">
        <v>682</v>
      </c>
      <c r="F50" s="79" t="s">
        <v>587</v>
      </c>
      <c r="H50" s="78" t="s">
        <v>316</v>
      </c>
      <c r="I50" s="78" t="s">
        <v>589</v>
      </c>
      <c r="J50" s="61">
        <v>45</v>
      </c>
      <c r="K50" s="138"/>
    </row>
    <row r="51" spans="4:11" ht="15" customHeight="1" x14ac:dyDescent="0.25">
      <c r="D51" s="80"/>
      <c r="E51" s="56" t="s">
        <v>682</v>
      </c>
      <c r="F51" s="79" t="s">
        <v>587</v>
      </c>
      <c r="H51" s="78" t="s">
        <v>316</v>
      </c>
      <c r="I51" s="78" t="s">
        <v>1067</v>
      </c>
      <c r="J51" s="61">
        <v>45</v>
      </c>
      <c r="K51" s="138"/>
    </row>
    <row r="52" spans="4:11" ht="15" customHeight="1" x14ac:dyDescent="0.25">
      <c r="D52" s="80"/>
      <c r="E52" s="56" t="s">
        <v>682</v>
      </c>
      <c r="F52" s="79" t="s">
        <v>587</v>
      </c>
      <c r="H52" s="78" t="s">
        <v>316</v>
      </c>
      <c r="I52" s="78" t="s">
        <v>1068</v>
      </c>
      <c r="J52" s="61">
        <v>45</v>
      </c>
      <c r="K52" s="138"/>
    </row>
    <row r="53" spans="4:11" ht="15" customHeight="1" x14ac:dyDescent="0.25">
      <c r="D53" s="80"/>
      <c r="E53" s="56" t="s">
        <v>682</v>
      </c>
      <c r="F53" s="79" t="s">
        <v>587</v>
      </c>
      <c r="H53" s="78" t="s">
        <v>316</v>
      </c>
      <c r="I53" s="78" t="s">
        <v>590</v>
      </c>
      <c r="J53" s="61">
        <v>45</v>
      </c>
      <c r="K53" s="138"/>
    </row>
    <row r="54" spans="4:11" ht="15" customHeight="1" x14ac:dyDescent="0.25">
      <c r="D54" s="80"/>
      <c r="E54" s="56" t="s">
        <v>682</v>
      </c>
      <c r="F54" s="79" t="s">
        <v>587</v>
      </c>
      <c r="H54" s="78" t="s">
        <v>316</v>
      </c>
      <c r="I54" s="78" t="s">
        <v>1069</v>
      </c>
      <c r="J54" s="61">
        <v>45</v>
      </c>
      <c r="K54" s="138"/>
    </row>
    <row r="55" spans="4:11" ht="15" customHeight="1" x14ac:dyDescent="0.25">
      <c r="D55" s="80"/>
      <c r="E55" s="56" t="s">
        <v>682</v>
      </c>
      <c r="F55" s="79" t="s">
        <v>587</v>
      </c>
      <c r="H55" s="78" t="s">
        <v>316</v>
      </c>
      <c r="I55" s="78" t="s">
        <v>1070</v>
      </c>
      <c r="J55" s="61">
        <v>45</v>
      </c>
      <c r="K55" s="138"/>
    </row>
    <row r="56" spans="4:11" ht="15" customHeight="1" x14ac:dyDescent="0.25">
      <c r="D56" s="80"/>
      <c r="E56" s="56" t="s">
        <v>682</v>
      </c>
      <c r="F56" s="79" t="s">
        <v>587</v>
      </c>
      <c r="H56" s="78" t="s">
        <v>316</v>
      </c>
      <c r="I56" s="78" t="s">
        <v>1071</v>
      </c>
      <c r="J56" s="61">
        <v>45</v>
      </c>
      <c r="K56" s="138"/>
    </row>
    <row r="57" spans="4:11" ht="15" customHeight="1" x14ac:dyDescent="0.25">
      <c r="D57" s="80"/>
      <c r="E57" s="56" t="s">
        <v>682</v>
      </c>
      <c r="F57" s="79" t="s">
        <v>587</v>
      </c>
      <c r="H57" s="78" t="s">
        <v>316</v>
      </c>
      <c r="I57" s="78" t="s">
        <v>1072</v>
      </c>
      <c r="J57" s="61">
        <v>45</v>
      </c>
      <c r="K57" s="138"/>
    </row>
    <row r="58" spans="4:11" ht="15" customHeight="1" x14ac:dyDescent="0.25">
      <c r="D58" s="80"/>
      <c r="E58" s="56" t="s">
        <v>682</v>
      </c>
      <c r="F58" s="79" t="s">
        <v>587</v>
      </c>
      <c r="H58" s="78" t="s">
        <v>316</v>
      </c>
      <c r="I58" s="78" t="s">
        <v>1073</v>
      </c>
      <c r="J58" s="61">
        <v>45</v>
      </c>
      <c r="K58" s="138"/>
    </row>
    <row r="59" spans="4:11" ht="15" customHeight="1" x14ac:dyDescent="0.25">
      <c r="D59" s="80"/>
      <c r="E59" s="56" t="s">
        <v>682</v>
      </c>
      <c r="F59" s="79" t="s">
        <v>587</v>
      </c>
      <c r="H59" s="78" t="s">
        <v>316</v>
      </c>
      <c r="I59" s="78" t="s">
        <v>1074</v>
      </c>
      <c r="J59" s="61">
        <v>45</v>
      </c>
      <c r="K59" s="138"/>
    </row>
    <row r="60" spans="4:11" ht="15" customHeight="1" x14ac:dyDescent="0.25">
      <c r="D60" s="80"/>
      <c r="E60" s="56" t="s">
        <v>682</v>
      </c>
      <c r="F60" s="79" t="s">
        <v>587</v>
      </c>
      <c r="H60" s="78" t="s">
        <v>316</v>
      </c>
      <c r="I60" s="78" t="s">
        <v>1075</v>
      </c>
      <c r="J60" s="61">
        <v>45</v>
      </c>
      <c r="K60" s="138"/>
    </row>
    <row r="61" spans="4:11" ht="15" customHeight="1" x14ac:dyDescent="0.25">
      <c r="D61" s="80"/>
      <c r="E61" s="56" t="s">
        <v>682</v>
      </c>
      <c r="F61" s="79" t="s">
        <v>587</v>
      </c>
      <c r="H61" s="78" t="s">
        <v>316</v>
      </c>
      <c r="I61" s="78" t="s">
        <v>1076</v>
      </c>
      <c r="J61" s="61">
        <v>45</v>
      </c>
      <c r="K61" s="138"/>
    </row>
    <row r="62" spans="4:11" ht="15" customHeight="1" x14ac:dyDescent="0.25">
      <c r="D62" s="80"/>
      <c r="E62" s="56" t="s">
        <v>682</v>
      </c>
      <c r="F62" s="79" t="s">
        <v>587</v>
      </c>
      <c r="H62" s="78" t="s">
        <v>316</v>
      </c>
      <c r="I62" s="78" t="s">
        <v>1077</v>
      </c>
      <c r="J62" s="61">
        <v>45</v>
      </c>
      <c r="K62" s="138"/>
    </row>
    <row r="63" spans="4:11" ht="15" customHeight="1" x14ac:dyDescent="0.25">
      <c r="D63" s="80"/>
      <c r="E63" s="56" t="s">
        <v>682</v>
      </c>
      <c r="F63" s="79" t="s">
        <v>587</v>
      </c>
      <c r="H63" s="78" t="s">
        <v>316</v>
      </c>
      <c r="I63" s="78" t="s">
        <v>1078</v>
      </c>
      <c r="J63" s="61">
        <v>45</v>
      </c>
      <c r="K63" s="138"/>
    </row>
    <row r="64" spans="4:11" ht="15" customHeight="1" x14ac:dyDescent="0.25">
      <c r="D64" s="80"/>
      <c r="E64" s="56" t="s">
        <v>682</v>
      </c>
      <c r="F64" s="79" t="s">
        <v>587</v>
      </c>
      <c r="H64" s="78" t="s">
        <v>316</v>
      </c>
      <c r="I64" s="78" t="s">
        <v>1079</v>
      </c>
      <c r="J64" s="61">
        <v>45</v>
      </c>
      <c r="K64" s="138"/>
    </row>
    <row r="65" spans="4:11" ht="15" customHeight="1" x14ac:dyDescent="0.25">
      <c r="D65" s="80"/>
      <c r="E65" s="56" t="s">
        <v>682</v>
      </c>
      <c r="F65" s="79" t="s">
        <v>587</v>
      </c>
      <c r="H65" s="78" t="s">
        <v>314</v>
      </c>
      <c r="I65" s="78" t="s">
        <v>1080</v>
      </c>
      <c r="J65" s="61">
        <v>45</v>
      </c>
      <c r="K65" s="138"/>
    </row>
    <row r="66" spans="4:11" ht="15" customHeight="1" x14ac:dyDescent="0.25">
      <c r="D66" s="80"/>
      <c r="E66" s="56" t="s">
        <v>682</v>
      </c>
      <c r="F66" s="79" t="s">
        <v>587</v>
      </c>
      <c r="H66" s="78" t="s">
        <v>314</v>
      </c>
      <c r="I66" s="78" t="s">
        <v>1081</v>
      </c>
      <c r="J66" s="61">
        <v>45</v>
      </c>
      <c r="K66" s="138"/>
    </row>
    <row r="67" spans="4:11" ht="15" customHeight="1" x14ac:dyDescent="0.25">
      <c r="D67" s="80"/>
      <c r="E67" s="56" t="s">
        <v>682</v>
      </c>
      <c r="F67" s="79" t="s">
        <v>587</v>
      </c>
      <c r="H67" s="78" t="s">
        <v>314</v>
      </c>
      <c r="I67" s="78" t="s">
        <v>1082</v>
      </c>
      <c r="J67" s="61">
        <v>45</v>
      </c>
      <c r="K67" s="138"/>
    </row>
    <row r="68" spans="4:11" ht="15" customHeight="1" x14ac:dyDescent="0.25">
      <c r="D68" s="80"/>
      <c r="E68" s="56" t="s">
        <v>682</v>
      </c>
      <c r="F68" s="79" t="s">
        <v>587</v>
      </c>
      <c r="H68" s="78" t="s">
        <v>314</v>
      </c>
      <c r="I68" s="78" t="s">
        <v>1083</v>
      </c>
      <c r="J68" s="61">
        <v>45</v>
      </c>
      <c r="K68" s="138"/>
    </row>
    <row r="69" spans="4:11" ht="15" customHeight="1" x14ac:dyDescent="0.25">
      <c r="D69" s="80"/>
      <c r="E69" s="56" t="s">
        <v>682</v>
      </c>
      <c r="F69" s="79" t="s">
        <v>587</v>
      </c>
      <c r="H69" s="78" t="s">
        <v>314</v>
      </c>
      <c r="I69" s="78" t="s">
        <v>1084</v>
      </c>
      <c r="J69" s="61">
        <v>45</v>
      </c>
      <c r="K69" s="138"/>
    </row>
    <row r="70" spans="4:11" ht="15" customHeight="1" x14ac:dyDescent="0.25">
      <c r="D70" s="80"/>
      <c r="E70" s="56" t="s">
        <v>682</v>
      </c>
      <c r="F70" s="79" t="s">
        <v>587</v>
      </c>
      <c r="H70" s="78" t="s">
        <v>314</v>
      </c>
      <c r="I70" s="78" t="s">
        <v>1085</v>
      </c>
      <c r="J70" s="61">
        <v>45</v>
      </c>
      <c r="K70" s="138"/>
    </row>
    <row r="71" spans="4:11" ht="15" customHeight="1" x14ac:dyDescent="0.25">
      <c r="D71" s="80"/>
      <c r="E71" s="56" t="s">
        <v>682</v>
      </c>
      <c r="F71" s="79" t="s">
        <v>587</v>
      </c>
      <c r="H71" s="78" t="s">
        <v>314</v>
      </c>
      <c r="I71" s="78" t="s">
        <v>1086</v>
      </c>
      <c r="J71" s="61">
        <v>45</v>
      </c>
      <c r="K71" s="138"/>
    </row>
    <row r="72" spans="4:11" ht="15" customHeight="1" x14ac:dyDescent="0.25">
      <c r="D72" s="80"/>
      <c r="E72" s="56" t="s">
        <v>682</v>
      </c>
      <c r="F72" s="79" t="s">
        <v>587</v>
      </c>
      <c r="H72" s="78" t="s">
        <v>314</v>
      </c>
      <c r="I72" s="78" t="s">
        <v>1087</v>
      </c>
      <c r="J72" s="61">
        <v>45</v>
      </c>
      <c r="K72" s="138"/>
    </row>
    <row r="73" spans="4:11" ht="15" customHeight="1" x14ac:dyDescent="0.25">
      <c r="D73" s="80"/>
      <c r="E73" s="56" t="s">
        <v>682</v>
      </c>
      <c r="F73" s="79" t="s">
        <v>587</v>
      </c>
      <c r="H73" s="78" t="s">
        <v>314</v>
      </c>
      <c r="I73" s="78" t="s">
        <v>1088</v>
      </c>
      <c r="J73" s="61">
        <v>45</v>
      </c>
      <c r="K73" s="138"/>
    </row>
    <row r="74" spans="4:11" ht="15" customHeight="1" x14ac:dyDescent="0.25">
      <c r="D74" s="80"/>
      <c r="E74" s="56" t="s">
        <v>682</v>
      </c>
      <c r="F74" s="79" t="s">
        <v>587</v>
      </c>
      <c r="H74" s="78" t="s">
        <v>314</v>
      </c>
      <c r="I74" s="78" t="s">
        <v>1089</v>
      </c>
      <c r="J74" s="61">
        <v>45</v>
      </c>
      <c r="K74" s="138"/>
    </row>
    <row r="75" spans="4:11" ht="15" customHeight="1" x14ac:dyDescent="0.25">
      <c r="D75" s="80"/>
      <c r="E75" s="56" t="s">
        <v>682</v>
      </c>
      <c r="F75" s="79" t="s">
        <v>587</v>
      </c>
      <c r="H75" s="78" t="s">
        <v>315</v>
      </c>
      <c r="I75" s="78" t="s">
        <v>1090</v>
      </c>
      <c r="J75" s="61">
        <v>40000</v>
      </c>
      <c r="K75" s="138"/>
    </row>
    <row r="76" spans="4:11" ht="15" customHeight="1" x14ac:dyDescent="0.25">
      <c r="D76" s="80"/>
      <c r="E76" s="56" t="s">
        <v>682</v>
      </c>
      <c r="F76" s="79" t="s">
        <v>587</v>
      </c>
      <c r="H76" s="78" t="s">
        <v>315</v>
      </c>
      <c r="I76" s="78" t="s">
        <v>1091</v>
      </c>
      <c r="J76" s="143">
        <v>40000</v>
      </c>
      <c r="K76" s="138"/>
    </row>
    <row r="77" spans="4:11" ht="15" customHeight="1" x14ac:dyDescent="0.25">
      <c r="D77" s="80"/>
      <c r="E77" s="56" t="s">
        <v>682</v>
      </c>
      <c r="F77" s="142" t="s">
        <v>596</v>
      </c>
      <c r="H77" s="113" t="s">
        <v>316</v>
      </c>
      <c r="I77" s="113" t="s">
        <v>1092</v>
      </c>
      <c r="J77" s="61">
        <v>70</v>
      </c>
      <c r="K77" s="138"/>
    </row>
    <row r="78" spans="4:11" ht="15" customHeight="1" x14ac:dyDescent="0.25">
      <c r="D78" s="80"/>
      <c r="E78" s="56" t="s">
        <v>682</v>
      </c>
      <c r="F78" s="120" t="s">
        <v>680</v>
      </c>
      <c r="H78" s="57"/>
      <c r="I78" s="57"/>
      <c r="J78" s="58"/>
      <c r="K78" s="138"/>
    </row>
    <row r="79" spans="4:11" ht="15" customHeight="1" x14ac:dyDescent="0.25">
      <c r="D79" s="80"/>
      <c r="E79" s="56" t="s">
        <v>682</v>
      </c>
      <c r="F79" s="120" t="s">
        <v>680</v>
      </c>
      <c r="H79" s="57"/>
      <c r="I79" s="57"/>
      <c r="J79" s="58"/>
      <c r="K79" s="138"/>
    </row>
    <row r="80" spans="4:11" ht="15" customHeight="1" thickBot="1" x14ac:dyDescent="0.3">
      <c r="D80" s="80"/>
      <c r="E80" s="56" t="s">
        <v>682</v>
      </c>
      <c r="F80" s="120" t="s">
        <v>680</v>
      </c>
      <c r="H80" s="57"/>
      <c r="I80" s="57"/>
      <c r="J80" s="58"/>
      <c r="K80" s="138"/>
    </row>
    <row r="81" spans="4:11" ht="15" customHeight="1" thickBot="1" x14ac:dyDescent="0.3">
      <c r="D81" s="144"/>
      <c r="E81" s="189"/>
      <c r="F81" s="190"/>
      <c r="G81" s="190"/>
      <c r="H81" s="190"/>
      <c r="I81" s="190"/>
      <c r="J81" s="190"/>
      <c r="K81" s="138"/>
    </row>
    <row r="82" spans="4:11" ht="15" customHeight="1" x14ac:dyDescent="0.25">
      <c r="D82" s="95">
        <v>3</v>
      </c>
      <c r="E82" s="76" t="s">
        <v>591</v>
      </c>
      <c r="F82" s="78"/>
      <c r="G82" s="78"/>
      <c r="H82" s="57"/>
      <c r="I82" s="57"/>
      <c r="J82" s="57"/>
      <c r="K82" s="138"/>
    </row>
    <row r="83" spans="4:11" ht="15" customHeight="1" x14ac:dyDescent="0.25">
      <c r="D83" s="80"/>
      <c r="E83" s="56" t="s">
        <v>681</v>
      </c>
      <c r="F83" s="78" t="s">
        <v>584</v>
      </c>
      <c r="H83" s="57" t="s">
        <v>315</v>
      </c>
      <c r="I83" s="57"/>
      <c r="J83" s="58">
        <v>1000000</v>
      </c>
      <c r="K83" s="138"/>
    </row>
    <row r="84" spans="4:11" ht="15" customHeight="1" x14ac:dyDescent="0.25">
      <c r="D84" s="80"/>
      <c r="E84" s="56" t="s">
        <v>681</v>
      </c>
      <c r="F84" s="78" t="s">
        <v>585</v>
      </c>
      <c r="H84" s="57" t="s">
        <v>315</v>
      </c>
      <c r="I84" s="57"/>
      <c r="J84" s="58">
        <v>500000</v>
      </c>
      <c r="K84" s="138"/>
    </row>
    <row r="85" spans="4:11" ht="15" customHeight="1" x14ac:dyDescent="0.25">
      <c r="D85" s="80"/>
      <c r="E85" s="56" t="s">
        <v>681</v>
      </c>
      <c r="F85" s="78" t="s">
        <v>592</v>
      </c>
      <c r="H85" s="57"/>
      <c r="I85" s="57"/>
      <c r="J85" s="58"/>
      <c r="K85" s="138"/>
    </row>
    <row r="86" spans="4:11" ht="15" customHeight="1" x14ac:dyDescent="0.25">
      <c r="D86" s="80"/>
      <c r="E86" s="56" t="s">
        <v>681</v>
      </c>
      <c r="F86" s="57"/>
      <c r="H86" s="57" t="s">
        <v>316</v>
      </c>
      <c r="I86" s="78" t="s">
        <v>1093</v>
      </c>
      <c r="J86" s="58">
        <v>100</v>
      </c>
      <c r="K86" s="138"/>
    </row>
    <row r="87" spans="4:11" ht="15" customHeight="1" x14ac:dyDescent="0.25">
      <c r="D87" s="80"/>
      <c r="E87" s="56" t="s">
        <v>681</v>
      </c>
      <c r="F87" s="57"/>
      <c r="H87" s="57" t="s">
        <v>316</v>
      </c>
      <c r="I87" s="78" t="s">
        <v>1094</v>
      </c>
      <c r="J87" s="58">
        <v>100</v>
      </c>
      <c r="K87" s="138"/>
    </row>
    <row r="88" spans="4:11" ht="15" customHeight="1" x14ac:dyDescent="0.25">
      <c r="D88" s="80"/>
      <c r="E88" s="56" t="s">
        <v>681</v>
      </c>
      <c r="F88" s="57"/>
      <c r="H88" s="57" t="s">
        <v>316</v>
      </c>
      <c r="I88" s="78" t="s">
        <v>1095</v>
      </c>
      <c r="J88" s="58">
        <v>100</v>
      </c>
      <c r="K88" s="138"/>
    </row>
    <row r="89" spans="4:11" ht="15" customHeight="1" x14ac:dyDescent="0.25">
      <c r="D89" s="80"/>
      <c r="E89" s="56" t="s">
        <v>681</v>
      </c>
      <c r="F89" s="57"/>
      <c r="H89" s="57" t="s">
        <v>316</v>
      </c>
      <c r="I89" s="78" t="s">
        <v>1096</v>
      </c>
      <c r="J89" s="58">
        <v>45</v>
      </c>
      <c r="K89" s="138"/>
    </row>
    <row r="90" spans="4:11" ht="15" customHeight="1" x14ac:dyDescent="0.25">
      <c r="D90" s="80"/>
      <c r="E90" s="56" t="s">
        <v>681</v>
      </c>
      <c r="F90" s="57"/>
      <c r="H90" s="57" t="s">
        <v>316</v>
      </c>
      <c r="I90" s="78" t="s">
        <v>1097</v>
      </c>
      <c r="J90" s="58">
        <v>45</v>
      </c>
      <c r="K90" s="138"/>
    </row>
    <row r="91" spans="4:11" ht="15" customHeight="1" x14ac:dyDescent="0.25">
      <c r="D91" s="80"/>
      <c r="E91" s="56" t="s">
        <v>681</v>
      </c>
      <c r="F91" s="57"/>
      <c r="H91" s="57" t="s">
        <v>316</v>
      </c>
      <c r="I91" s="78" t="s">
        <v>1098</v>
      </c>
      <c r="J91" s="58">
        <v>45</v>
      </c>
      <c r="K91" s="138"/>
    </row>
    <row r="92" spans="4:11" ht="15" customHeight="1" x14ac:dyDescent="0.25">
      <c r="D92" s="80"/>
      <c r="E92" s="56" t="s">
        <v>681</v>
      </c>
      <c r="F92" s="57"/>
      <c r="H92" s="57" t="s">
        <v>316</v>
      </c>
      <c r="I92" s="78" t="s">
        <v>1099</v>
      </c>
      <c r="J92" s="58">
        <v>45</v>
      </c>
      <c r="K92" s="138"/>
    </row>
    <row r="93" spans="4:11" ht="15" customHeight="1" x14ac:dyDescent="0.25">
      <c r="D93" s="80"/>
      <c r="E93" s="56" t="s">
        <v>681</v>
      </c>
      <c r="F93" s="57"/>
      <c r="H93" s="57" t="s">
        <v>316</v>
      </c>
      <c r="I93" s="78" t="s">
        <v>1100</v>
      </c>
      <c r="J93" s="58">
        <v>45</v>
      </c>
      <c r="K93" s="138"/>
    </row>
    <row r="94" spans="4:11" ht="15" customHeight="1" x14ac:dyDescent="0.25">
      <c r="D94" s="80"/>
      <c r="E94" s="56" t="s">
        <v>681</v>
      </c>
      <c r="F94" s="57"/>
      <c r="H94" s="57" t="s">
        <v>316</v>
      </c>
      <c r="I94" s="78" t="s">
        <v>1101</v>
      </c>
      <c r="J94" s="58">
        <v>45</v>
      </c>
      <c r="K94" s="138"/>
    </row>
    <row r="95" spans="4:11" ht="15" customHeight="1" x14ac:dyDescent="0.25">
      <c r="D95" s="80"/>
      <c r="E95" s="56" t="s">
        <v>681</v>
      </c>
      <c r="F95" s="57"/>
      <c r="H95" s="57" t="s">
        <v>316</v>
      </c>
      <c r="I95" s="78" t="s">
        <v>1102</v>
      </c>
      <c r="J95" s="58">
        <v>45</v>
      </c>
      <c r="K95" s="138"/>
    </row>
    <row r="96" spans="4:11" ht="15" customHeight="1" x14ac:dyDescent="0.25">
      <c r="D96" s="80"/>
      <c r="E96" s="56" t="s">
        <v>681</v>
      </c>
      <c r="F96" s="57"/>
      <c r="H96" s="57" t="s">
        <v>316</v>
      </c>
      <c r="I96" s="78" t="s">
        <v>1103</v>
      </c>
      <c r="J96" s="58">
        <v>45</v>
      </c>
      <c r="K96" s="138"/>
    </row>
    <row r="97" spans="4:11" ht="15" customHeight="1" x14ac:dyDescent="0.25">
      <c r="D97" s="80"/>
      <c r="E97" s="56" t="s">
        <v>681</v>
      </c>
      <c r="F97" s="57"/>
      <c r="H97" s="57" t="s">
        <v>316</v>
      </c>
      <c r="I97" s="78" t="s">
        <v>1104</v>
      </c>
      <c r="J97" s="58">
        <v>45</v>
      </c>
      <c r="K97" s="138"/>
    </row>
    <row r="98" spans="4:11" ht="15" customHeight="1" x14ac:dyDescent="0.25">
      <c r="D98" s="80"/>
      <c r="E98" s="56" t="s">
        <v>681</v>
      </c>
      <c r="F98" s="57"/>
      <c r="H98" s="57" t="s">
        <v>316</v>
      </c>
      <c r="I98" s="78" t="s">
        <v>1105</v>
      </c>
      <c r="J98" s="58">
        <v>45</v>
      </c>
      <c r="K98" s="138"/>
    </row>
    <row r="99" spans="4:11" ht="15" customHeight="1" x14ac:dyDescent="0.25">
      <c r="D99" s="80"/>
      <c r="E99" s="56" t="s">
        <v>681</v>
      </c>
      <c r="F99" s="57"/>
      <c r="H99" s="57" t="s">
        <v>316</v>
      </c>
      <c r="I99" s="78" t="s">
        <v>1106</v>
      </c>
      <c r="J99" s="58">
        <v>45</v>
      </c>
      <c r="K99" s="138"/>
    </row>
    <row r="100" spans="4:11" ht="15" customHeight="1" x14ac:dyDescent="0.25">
      <c r="D100" s="80"/>
      <c r="E100" s="56" t="s">
        <v>681</v>
      </c>
      <c r="F100" s="57"/>
      <c r="H100" s="57" t="s">
        <v>316</v>
      </c>
      <c r="I100" s="78" t="s">
        <v>1107</v>
      </c>
      <c r="J100" s="58">
        <v>45</v>
      </c>
      <c r="K100" s="138"/>
    </row>
    <row r="101" spans="4:11" ht="15" customHeight="1" x14ac:dyDescent="0.25">
      <c r="D101" s="80"/>
      <c r="E101" s="56" t="s">
        <v>681</v>
      </c>
      <c r="F101" s="57"/>
      <c r="H101" s="57" t="s">
        <v>316</v>
      </c>
      <c r="I101" s="78" t="s">
        <v>1108</v>
      </c>
      <c r="J101" s="58">
        <v>45</v>
      </c>
      <c r="K101" s="138"/>
    </row>
    <row r="102" spans="4:11" ht="15" customHeight="1" x14ac:dyDescent="0.25">
      <c r="D102" s="80"/>
      <c r="E102" s="56" t="s">
        <v>681</v>
      </c>
      <c r="F102" s="57"/>
      <c r="H102" s="57" t="s">
        <v>316</v>
      </c>
      <c r="I102" s="78" t="s">
        <v>1109</v>
      </c>
      <c r="J102" s="58">
        <v>45</v>
      </c>
      <c r="K102" s="138"/>
    </row>
    <row r="103" spans="4:11" ht="15" customHeight="1" x14ac:dyDescent="0.25">
      <c r="D103" s="80"/>
      <c r="E103" s="56" t="s">
        <v>681</v>
      </c>
      <c r="F103" s="57"/>
      <c r="H103" s="57" t="s">
        <v>316</v>
      </c>
      <c r="I103" s="78" t="s">
        <v>1110</v>
      </c>
      <c r="J103" s="58">
        <v>45</v>
      </c>
      <c r="K103" s="138"/>
    </row>
    <row r="104" spans="4:11" ht="15" customHeight="1" x14ac:dyDescent="0.25">
      <c r="D104" s="80"/>
      <c r="E104" s="56" t="s">
        <v>681</v>
      </c>
      <c r="F104" s="57"/>
      <c r="H104" s="57" t="s">
        <v>316</v>
      </c>
      <c r="I104" s="78" t="s">
        <v>1111</v>
      </c>
      <c r="J104" s="58">
        <v>45</v>
      </c>
      <c r="K104" s="138"/>
    </row>
    <row r="105" spans="4:11" ht="15" customHeight="1" x14ac:dyDescent="0.25">
      <c r="D105" s="80"/>
      <c r="E105" s="56" t="s">
        <v>681</v>
      </c>
      <c r="F105" s="57"/>
      <c r="H105" s="57" t="s">
        <v>316</v>
      </c>
      <c r="I105" s="78" t="s">
        <v>1112</v>
      </c>
      <c r="J105" s="58">
        <v>45</v>
      </c>
      <c r="K105" s="138"/>
    </row>
    <row r="106" spans="4:11" ht="15" customHeight="1" x14ac:dyDescent="0.25">
      <c r="D106" s="80"/>
      <c r="E106" s="56" t="s">
        <v>681</v>
      </c>
      <c r="F106" s="57"/>
      <c r="H106" s="57" t="s">
        <v>316</v>
      </c>
      <c r="I106" s="78" t="s">
        <v>1113</v>
      </c>
      <c r="J106" s="58">
        <v>45</v>
      </c>
      <c r="K106" s="138"/>
    </row>
    <row r="107" spans="4:11" ht="15" customHeight="1" x14ac:dyDescent="0.25">
      <c r="D107" s="80"/>
      <c r="E107" s="56" t="s">
        <v>681</v>
      </c>
      <c r="F107" s="57"/>
      <c r="H107" s="57" t="s">
        <v>316</v>
      </c>
      <c r="I107" s="78" t="s">
        <v>1114</v>
      </c>
      <c r="J107" s="58">
        <v>45</v>
      </c>
      <c r="K107" s="138"/>
    </row>
    <row r="108" spans="4:11" ht="15" customHeight="1" x14ac:dyDescent="0.25">
      <c r="D108" s="80"/>
      <c r="E108" s="56" t="s">
        <v>681</v>
      </c>
      <c r="F108" s="57"/>
      <c r="H108" s="57" t="s">
        <v>316</v>
      </c>
      <c r="I108" s="78" t="s">
        <v>1115</v>
      </c>
      <c r="J108" s="58">
        <v>45</v>
      </c>
      <c r="K108" s="138"/>
    </row>
    <row r="109" spans="4:11" ht="15" customHeight="1" x14ac:dyDescent="0.25">
      <c r="D109" s="80"/>
      <c r="E109" s="56" t="s">
        <v>681</v>
      </c>
      <c r="F109" s="57"/>
      <c r="H109" s="57" t="s">
        <v>316</v>
      </c>
      <c r="I109" s="78" t="s">
        <v>1116</v>
      </c>
      <c r="J109" s="58">
        <v>45</v>
      </c>
      <c r="K109" s="138"/>
    </row>
    <row r="110" spans="4:11" ht="15" customHeight="1" x14ac:dyDescent="0.25">
      <c r="D110" s="80"/>
      <c r="E110" s="56" t="s">
        <v>681</v>
      </c>
      <c r="F110" s="57"/>
      <c r="H110" s="57" t="s">
        <v>316</v>
      </c>
      <c r="I110" s="78" t="s">
        <v>1117</v>
      </c>
      <c r="J110" s="58">
        <v>45</v>
      </c>
      <c r="K110" s="138"/>
    </row>
    <row r="111" spans="4:11" ht="15" customHeight="1" x14ac:dyDescent="0.25">
      <c r="D111" s="80"/>
      <c r="E111" s="56" t="s">
        <v>681</v>
      </c>
      <c r="F111" s="57"/>
      <c r="H111" s="57" t="s">
        <v>316</v>
      </c>
      <c r="I111" s="78" t="s">
        <v>1118</v>
      </c>
      <c r="J111" s="58">
        <v>45</v>
      </c>
      <c r="K111" s="138"/>
    </row>
    <row r="112" spans="4:11" ht="15" customHeight="1" x14ac:dyDescent="0.25">
      <c r="D112" s="80"/>
      <c r="E112" s="56" t="s">
        <v>681</v>
      </c>
      <c r="F112" s="57"/>
      <c r="H112" s="57" t="s">
        <v>316</v>
      </c>
      <c r="I112" s="78" t="s">
        <v>1119</v>
      </c>
      <c r="J112" s="58">
        <v>45</v>
      </c>
      <c r="K112" s="138"/>
    </row>
    <row r="113" spans="4:11" ht="15" customHeight="1" x14ac:dyDescent="0.25">
      <c r="D113" s="80"/>
      <c r="E113" s="56" t="s">
        <v>681</v>
      </c>
      <c r="F113" s="57"/>
      <c r="H113" s="57" t="s">
        <v>314</v>
      </c>
      <c r="I113" s="78" t="s">
        <v>1120</v>
      </c>
      <c r="J113" s="58">
        <v>45</v>
      </c>
      <c r="K113" s="138"/>
    </row>
    <row r="114" spans="4:11" ht="15" customHeight="1" x14ac:dyDescent="0.25">
      <c r="D114" s="80"/>
      <c r="E114" s="56" t="s">
        <v>681</v>
      </c>
      <c r="F114" s="57"/>
      <c r="H114" s="57" t="s">
        <v>314</v>
      </c>
      <c r="I114" s="78" t="s">
        <v>1121</v>
      </c>
      <c r="J114" s="58">
        <v>45</v>
      </c>
      <c r="K114" s="138"/>
    </row>
    <row r="115" spans="4:11" ht="15" customHeight="1" x14ac:dyDescent="0.25">
      <c r="D115" s="80"/>
      <c r="E115" s="56" t="s">
        <v>681</v>
      </c>
      <c r="F115" s="57"/>
      <c r="H115" s="57" t="s">
        <v>314</v>
      </c>
      <c r="I115" s="78" t="s">
        <v>1122</v>
      </c>
      <c r="J115" s="58">
        <v>45</v>
      </c>
      <c r="K115" s="138"/>
    </row>
    <row r="116" spans="4:11" ht="15" customHeight="1" x14ac:dyDescent="0.25">
      <c r="D116" s="80"/>
      <c r="E116" s="56" t="s">
        <v>681</v>
      </c>
      <c r="F116" s="57"/>
      <c r="H116" s="57" t="s">
        <v>314</v>
      </c>
      <c r="I116" s="78" t="s">
        <v>1123</v>
      </c>
      <c r="J116" s="58">
        <v>45</v>
      </c>
      <c r="K116" s="138"/>
    </row>
    <row r="117" spans="4:11" ht="15" customHeight="1" x14ac:dyDescent="0.25">
      <c r="D117" s="80"/>
      <c r="E117" s="56" t="s">
        <v>681</v>
      </c>
      <c r="F117" s="57"/>
      <c r="H117" s="57" t="s">
        <v>314</v>
      </c>
      <c r="I117" s="78" t="s">
        <v>1124</v>
      </c>
      <c r="J117" s="58">
        <v>45</v>
      </c>
      <c r="K117" s="138"/>
    </row>
    <row r="118" spans="4:11" ht="15" customHeight="1" x14ac:dyDescent="0.25">
      <c r="D118" s="80"/>
      <c r="E118" s="56" t="s">
        <v>681</v>
      </c>
      <c r="F118" s="57"/>
      <c r="H118" s="57" t="s">
        <v>314</v>
      </c>
      <c r="I118" s="78" t="s">
        <v>1125</v>
      </c>
      <c r="J118" s="58">
        <v>45</v>
      </c>
      <c r="K118" s="138"/>
    </row>
    <row r="119" spans="4:11" ht="15" customHeight="1" x14ac:dyDescent="0.25">
      <c r="D119" s="80"/>
      <c r="E119" s="56" t="s">
        <v>681</v>
      </c>
      <c r="F119" s="57"/>
      <c r="H119" s="57" t="s">
        <v>314</v>
      </c>
      <c r="I119" s="78" t="s">
        <v>1126</v>
      </c>
      <c r="J119" s="58">
        <v>45</v>
      </c>
      <c r="K119" s="138"/>
    </row>
    <row r="120" spans="4:11" ht="15" customHeight="1" x14ac:dyDescent="0.25">
      <c r="D120" s="80"/>
      <c r="E120" s="56" t="s">
        <v>681</v>
      </c>
      <c r="F120" s="57"/>
      <c r="H120" s="57" t="s">
        <v>314</v>
      </c>
      <c r="I120" s="78" t="s">
        <v>1127</v>
      </c>
      <c r="J120" s="58">
        <v>45</v>
      </c>
      <c r="K120" s="138"/>
    </row>
    <row r="121" spans="4:11" ht="15" customHeight="1" x14ac:dyDescent="0.25">
      <c r="D121" s="80"/>
      <c r="E121" s="56" t="s">
        <v>681</v>
      </c>
      <c r="F121" s="57"/>
      <c r="H121" s="57" t="s">
        <v>314</v>
      </c>
      <c r="I121" s="78" t="s">
        <v>1128</v>
      </c>
      <c r="J121" s="58">
        <v>45</v>
      </c>
      <c r="K121" s="138"/>
    </row>
    <row r="122" spans="4:11" ht="15" customHeight="1" x14ac:dyDescent="0.25">
      <c r="D122" s="80"/>
      <c r="E122" s="56" t="s">
        <v>681</v>
      </c>
      <c r="F122" s="57"/>
      <c r="H122" s="57" t="s">
        <v>314</v>
      </c>
      <c r="I122" s="78" t="s">
        <v>1129</v>
      </c>
      <c r="J122" s="58">
        <v>45</v>
      </c>
      <c r="K122" s="138"/>
    </row>
    <row r="123" spans="4:11" ht="15" customHeight="1" x14ac:dyDescent="0.25">
      <c r="D123" s="80"/>
      <c r="E123" s="56" t="s">
        <v>681</v>
      </c>
      <c r="F123" s="57"/>
      <c r="H123" s="57" t="s">
        <v>315</v>
      </c>
      <c r="I123" s="78" t="s">
        <v>1130</v>
      </c>
      <c r="J123" s="58">
        <v>40000</v>
      </c>
      <c r="K123" s="138"/>
    </row>
    <row r="124" spans="4:11" ht="15" customHeight="1" x14ac:dyDescent="0.25">
      <c r="D124" s="80"/>
      <c r="E124" s="56" t="s">
        <v>681</v>
      </c>
      <c r="H124" s="57" t="s">
        <v>315</v>
      </c>
      <c r="I124" s="78" t="s">
        <v>1131</v>
      </c>
      <c r="J124" s="58">
        <v>40000</v>
      </c>
      <c r="K124" s="138"/>
    </row>
    <row r="125" spans="4:11" ht="15" customHeight="1" thickBot="1" x14ac:dyDescent="0.3">
      <c r="D125" s="80"/>
      <c r="E125" s="56" t="s">
        <v>681</v>
      </c>
      <c r="H125" s="57" t="s">
        <v>316</v>
      </c>
      <c r="I125" s="57" t="s">
        <v>1139</v>
      </c>
      <c r="J125" s="58">
        <v>70</v>
      </c>
      <c r="K125" s="138"/>
    </row>
    <row r="126" spans="4:11" ht="15" customHeight="1" thickBot="1" x14ac:dyDescent="0.3">
      <c r="D126" s="130"/>
      <c r="E126" s="176"/>
      <c r="F126" s="165"/>
      <c r="G126" s="165"/>
      <c r="H126" s="165"/>
      <c r="I126" s="165"/>
      <c r="J126" s="165"/>
      <c r="K126" s="138"/>
    </row>
    <row r="127" spans="4:11" ht="28.5" customHeight="1" x14ac:dyDescent="0.25">
      <c r="D127" s="95">
        <v>4</v>
      </c>
      <c r="E127" s="76" t="s">
        <v>597</v>
      </c>
      <c r="F127" s="57"/>
      <c r="G127" s="57"/>
      <c r="H127" s="57"/>
      <c r="I127" s="57"/>
      <c r="J127" s="57"/>
      <c r="K127" s="138"/>
    </row>
    <row r="128" spans="4:11" ht="15" customHeight="1" x14ac:dyDescent="0.25">
      <c r="D128" s="80"/>
      <c r="E128" s="83" t="s">
        <v>683</v>
      </c>
      <c r="F128" s="57"/>
      <c r="H128" s="57" t="s">
        <v>314</v>
      </c>
      <c r="I128" s="57" t="s">
        <v>1132</v>
      </c>
      <c r="J128" s="61">
        <v>800</v>
      </c>
      <c r="K128" s="138"/>
    </row>
    <row r="129" spans="4:11" ht="15" customHeight="1" x14ac:dyDescent="0.25">
      <c r="D129" s="80"/>
      <c r="E129" s="83" t="s">
        <v>683</v>
      </c>
      <c r="F129" s="57"/>
      <c r="H129" s="57" t="s">
        <v>314</v>
      </c>
      <c r="I129" s="57" t="s">
        <v>1133</v>
      </c>
      <c r="J129" s="61">
        <v>400</v>
      </c>
      <c r="K129" s="138"/>
    </row>
    <row r="130" spans="4:11" ht="15" customHeight="1" x14ac:dyDescent="0.25">
      <c r="D130" s="80"/>
      <c r="E130" s="83" t="s">
        <v>683</v>
      </c>
      <c r="F130" s="57"/>
      <c r="H130" s="57" t="s">
        <v>314</v>
      </c>
      <c r="I130" s="57" t="s">
        <v>1134</v>
      </c>
      <c r="J130" s="61">
        <v>250</v>
      </c>
      <c r="K130" s="138"/>
    </row>
    <row r="131" spans="4:11" ht="15" customHeight="1" x14ac:dyDescent="0.25">
      <c r="D131" s="80"/>
      <c r="E131" s="83" t="s">
        <v>683</v>
      </c>
      <c r="F131" s="57"/>
      <c r="H131" s="57" t="s">
        <v>314</v>
      </c>
      <c r="I131" s="57" t="s">
        <v>1135</v>
      </c>
      <c r="J131" s="61">
        <v>180</v>
      </c>
      <c r="K131" s="138"/>
    </row>
    <row r="132" spans="4:11" ht="15" customHeight="1" x14ac:dyDescent="0.25">
      <c r="D132" s="80"/>
      <c r="E132" s="83" t="s">
        <v>683</v>
      </c>
      <c r="F132" s="57"/>
      <c r="H132" s="83" t="s">
        <v>314</v>
      </c>
      <c r="I132" s="57" t="s">
        <v>1136</v>
      </c>
      <c r="J132" s="61">
        <v>100</v>
      </c>
      <c r="K132" s="138"/>
    </row>
    <row r="133" spans="4:11" ht="15" customHeight="1" x14ac:dyDescent="0.25">
      <c r="D133" s="80"/>
      <c r="E133" s="83" t="s">
        <v>683</v>
      </c>
      <c r="F133" s="57"/>
      <c r="H133" s="83" t="s">
        <v>314</v>
      </c>
      <c r="I133" s="57" t="s">
        <v>1137</v>
      </c>
      <c r="J133" s="61">
        <v>150</v>
      </c>
      <c r="K133" s="138"/>
    </row>
    <row r="134" spans="4:11" ht="15" customHeight="1" x14ac:dyDescent="0.25">
      <c r="D134" s="80"/>
      <c r="E134" s="83" t="s">
        <v>683</v>
      </c>
      <c r="F134" s="76" t="s">
        <v>598</v>
      </c>
      <c r="H134" s="57"/>
      <c r="I134" s="57"/>
      <c r="J134" s="58"/>
      <c r="K134" s="138"/>
    </row>
    <row r="135" spans="4:11" ht="15" customHeight="1" x14ac:dyDescent="0.25">
      <c r="D135" s="80"/>
      <c r="E135" s="83" t="s">
        <v>683</v>
      </c>
      <c r="F135" s="78" t="s">
        <v>598</v>
      </c>
      <c r="H135" s="83" t="s">
        <v>314</v>
      </c>
      <c r="I135" s="78" t="s">
        <v>1138</v>
      </c>
      <c r="J135" s="61">
        <v>600</v>
      </c>
      <c r="K135" s="138"/>
    </row>
    <row r="136" spans="4:11" ht="15" customHeight="1" x14ac:dyDescent="0.25">
      <c r="D136" s="80"/>
      <c r="E136" s="83" t="s">
        <v>683</v>
      </c>
      <c r="F136" s="78" t="s">
        <v>598</v>
      </c>
      <c r="H136" s="83" t="s">
        <v>314</v>
      </c>
      <c r="I136" s="78" t="s">
        <v>1140</v>
      </c>
      <c r="J136" s="61">
        <v>400</v>
      </c>
      <c r="K136" s="138"/>
    </row>
    <row r="137" spans="4:11" ht="15" customHeight="1" x14ac:dyDescent="0.25">
      <c r="D137" s="80"/>
      <c r="E137" s="83" t="s">
        <v>683</v>
      </c>
      <c r="F137" s="78" t="s">
        <v>598</v>
      </c>
      <c r="H137" s="83" t="s">
        <v>314</v>
      </c>
      <c r="I137" s="78" t="s">
        <v>1141</v>
      </c>
      <c r="J137" s="61">
        <v>250</v>
      </c>
      <c r="K137" s="138"/>
    </row>
    <row r="138" spans="4:11" ht="15" customHeight="1" x14ac:dyDescent="0.25">
      <c r="D138" s="80"/>
      <c r="E138" s="83" t="s">
        <v>683</v>
      </c>
      <c r="F138" s="78" t="s">
        <v>598</v>
      </c>
      <c r="H138" s="83" t="s">
        <v>314</v>
      </c>
      <c r="I138" s="78" t="s">
        <v>1142</v>
      </c>
      <c r="J138" s="61">
        <v>250</v>
      </c>
      <c r="K138" s="138"/>
    </row>
    <row r="139" spans="4:11" ht="15" customHeight="1" x14ac:dyDescent="0.25">
      <c r="D139" s="80"/>
      <c r="E139" s="83" t="s">
        <v>683</v>
      </c>
      <c r="F139" s="78" t="s">
        <v>598</v>
      </c>
      <c r="H139" s="83" t="s">
        <v>314</v>
      </c>
      <c r="I139" s="78" t="s">
        <v>1143</v>
      </c>
      <c r="J139" s="61">
        <v>250</v>
      </c>
      <c r="K139" s="138"/>
    </row>
    <row r="140" spans="4:11" ht="15" customHeight="1" x14ac:dyDescent="0.25">
      <c r="D140" s="80"/>
      <c r="E140" s="83" t="s">
        <v>683</v>
      </c>
      <c r="F140" s="78" t="s">
        <v>598</v>
      </c>
      <c r="H140" s="83" t="s">
        <v>314</v>
      </c>
      <c r="I140" s="78" t="s">
        <v>1144</v>
      </c>
      <c r="J140" s="61">
        <v>250</v>
      </c>
      <c r="K140" s="138"/>
    </row>
    <row r="141" spans="4:11" ht="15" customHeight="1" x14ac:dyDescent="0.25">
      <c r="D141" s="80"/>
      <c r="E141" s="83" t="s">
        <v>683</v>
      </c>
      <c r="F141" s="78" t="s">
        <v>598</v>
      </c>
      <c r="H141" s="83" t="s">
        <v>314</v>
      </c>
      <c r="I141" s="78" t="s">
        <v>1145</v>
      </c>
      <c r="J141" s="61">
        <v>250</v>
      </c>
      <c r="K141" s="138"/>
    </row>
    <row r="142" spans="4:11" ht="15" customHeight="1" x14ac:dyDescent="0.25">
      <c r="D142" s="80"/>
      <c r="E142" s="83" t="s">
        <v>683</v>
      </c>
      <c r="F142" s="78" t="s">
        <v>598</v>
      </c>
      <c r="H142" s="83" t="s">
        <v>314</v>
      </c>
      <c r="I142" s="78" t="s">
        <v>1146</v>
      </c>
      <c r="J142" s="61">
        <v>250</v>
      </c>
      <c r="K142" s="138"/>
    </row>
    <row r="143" spans="4:11" ht="15" customHeight="1" x14ac:dyDescent="0.25">
      <c r="D143" s="80"/>
      <c r="E143" s="83" t="s">
        <v>683</v>
      </c>
      <c r="F143" s="78" t="s">
        <v>598</v>
      </c>
      <c r="H143" s="83" t="s">
        <v>314</v>
      </c>
      <c r="I143" s="78" t="s">
        <v>1147</v>
      </c>
      <c r="J143" s="61">
        <v>250</v>
      </c>
      <c r="K143" s="138"/>
    </row>
    <row r="144" spans="4:11" ht="15" customHeight="1" x14ac:dyDescent="0.25">
      <c r="D144" s="80"/>
      <c r="E144" s="83" t="s">
        <v>683</v>
      </c>
      <c r="F144" s="78" t="s">
        <v>598</v>
      </c>
      <c r="H144" s="83" t="s">
        <v>314</v>
      </c>
      <c r="I144" s="78" t="s">
        <v>1148</v>
      </c>
      <c r="J144" s="61">
        <v>100</v>
      </c>
      <c r="K144" s="138"/>
    </row>
    <row r="145" spans="4:11" ht="15" customHeight="1" x14ac:dyDescent="0.25">
      <c r="D145" s="80"/>
      <c r="E145" s="83" t="s">
        <v>683</v>
      </c>
      <c r="F145" s="78" t="s">
        <v>598</v>
      </c>
      <c r="H145" s="83" t="s">
        <v>314</v>
      </c>
      <c r="I145" s="78" t="s">
        <v>1149</v>
      </c>
      <c r="J145" s="61">
        <v>100</v>
      </c>
      <c r="K145" s="138"/>
    </row>
    <row r="146" spans="4:11" ht="15" customHeight="1" x14ac:dyDescent="0.25">
      <c r="D146" s="80"/>
      <c r="E146" s="83" t="s">
        <v>683</v>
      </c>
      <c r="F146" s="78" t="s">
        <v>598</v>
      </c>
      <c r="H146" s="83" t="s">
        <v>314</v>
      </c>
      <c r="I146" s="78" t="s">
        <v>1150</v>
      </c>
      <c r="J146" s="61">
        <v>100</v>
      </c>
      <c r="K146" s="138"/>
    </row>
    <row r="147" spans="4:11" ht="15" customHeight="1" x14ac:dyDescent="0.25">
      <c r="D147" s="80"/>
      <c r="E147" s="83" t="s">
        <v>683</v>
      </c>
      <c r="F147" s="78" t="s">
        <v>598</v>
      </c>
      <c r="H147" s="83" t="s">
        <v>314</v>
      </c>
      <c r="I147" s="78" t="s">
        <v>1151</v>
      </c>
      <c r="J147" s="61">
        <v>100</v>
      </c>
      <c r="K147" s="138"/>
    </row>
    <row r="148" spans="4:11" ht="15" customHeight="1" x14ac:dyDescent="0.25">
      <c r="D148" s="80"/>
      <c r="E148" s="83" t="s">
        <v>683</v>
      </c>
      <c r="F148" s="78" t="s">
        <v>598</v>
      </c>
      <c r="H148" s="83" t="s">
        <v>314</v>
      </c>
      <c r="I148" s="78" t="s">
        <v>1152</v>
      </c>
      <c r="J148" s="61">
        <v>100</v>
      </c>
      <c r="K148" s="138"/>
    </row>
    <row r="149" spans="4:11" ht="15" customHeight="1" x14ac:dyDescent="0.25">
      <c r="D149" s="80"/>
      <c r="E149" s="83" t="s">
        <v>683</v>
      </c>
      <c r="F149" s="78" t="s">
        <v>598</v>
      </c>
      <c r="H149" s="83" t="s">
        <v>314</v>
      </c>
      <c r="I149" s="78" t="s">
        <v>1153</v>
      </c>
      <c r="J149" s="61">
        <v>100</v>
      </c>
      <c r="K149" s="138"/>
    </row>
    <row r="150" spans="4:11" ht="15" customHeight="1" x14ac:dyDescent="0.25">
      <c r="D150" s="80"/>
      <c r="E150" s="83" t="s">
        <v>683</v>
      </c>
      <c r="F150" s="78" t="s">
        <v>598</v>
      </c>
      <c r="H150" s="83" t="s">
        <v>314</v>
      </c>
      <c r="I150" s="78" t="s">
        <v>1154</v>
      </c>
      <c r="J150" s="61">
        <v>100</v>
      </c>
      <c r="K150" s="138"/>
    </row>
    <row r="151" spans="4:11" ht="15" customHeight="1" x14ac:dyDescent="0.25">
      <c r="D151" s="80"/>
      <c r="E151" s="83" t="s">
        <v>683</v>
      </c>
      <c r="F151" s="76" t="s">
        <v>599</v>
      </c>
      <c r="H151" s="78"/>
      <c r="I151" s="78"/>
      <c r="J151" s="143"/>
      <c r="K151" s="138"/>
    </row>
    <row r="152" spans="4:11" ht="15" customHeight="1" x14ac:dyDescent="0.25">
      <c r="D152" s="80"/>
      <c r="E152" s="83" t="s">
        <v>683</v>
      </c>
      <c r="F152" s="78" t="s">
        <v>599</v>
      </c>
      <c r="H152" s="78" t="s">
        <v>314</v>
      </c>
      <c r="I152" s="78" t="s">
        <v>1155</v>
      </c>
      <c r="J152" s="61">
        <v>300</v>
      </c>
      <c r="K152" s="138"/>
    </row>
    <row r="153" spans="4:11" ht="15" customHeight="1" x14ac:dyDescent="0.25">
      <c r="D153" s="80"/>
      <c r="E153" s="83" t="s">
        <v>683</v>
      </c>
      <c r="F153" s="78" t="s">
        <v>599</v>
      </c>
      <c r="H153" s="78" t="s">
        <v>314</v>
      </c>
      <c r="I153" s="78" t="s">
        <v>1156</v>
      </c>
      <c r="J153" s="61">
        <v>300</v>
      </c>
      <c r="K153" s="138"/>
    </row>
    <row r="154" spans="4:11" ht="15" customHeight="1" x14ac:dyDescent="0.25">
      <c r="D154" s="80"/>
      <c r="E154" s="83" t="s">
        <v>683</v>
      </c>
      <c r="F154" s="78" t="s">
        <v>599</v>
      </c>
      <c r="H154" s="78" t="s">
        <v>314</v>
      </c>
      <c r="I154" s="78" t="s">
        <v>1157</v>
      </c>
      <c r="J154" s="61">
        <v>300</v>
      </c>
      <c r="K154" s="138"/>
    </row>
    <row r="155" spans="4:11" ht="15" customHeight="1" x14ac:dyDescent="0.25">
      <c r="D155" s="80"/>
      <c r="E155" s="83" t="s">
        <v>683</v>
      </c>
      <c r="F155" s="78" t="s">
        <v>599</v>
      </c>
      <c r="H155" s="78" t="s">
        <v>314</v>
      </c>
      <c r="I155" s="78" t="s">
        <v>1158</v>
      </c>
      <c r="J155" s="61">
        <v>300</v>
      </c>
      <c r="K155" s="138"/>
    </row>
    <row r="156" spans="4:11" ht="15" customHeight="1" x14ac:dyDescent="0.25">
      <c r="D156" s="80"/>
      <c r="E156" s="83" t="s">
        <v>683</v>
      </c>
      <c r="F156" s="78" t="s">
        <v>599</v>
      </c>
      <c r="H156" s="78" t="s">
        <v>314</v>
      </c>
      <c r="I156" s="78" t="s">
        <v>1159</v>
      </c>
      <c r="J156" s="61">
        <v>300</v>
      </c>
      <c r="K156" s="138"/>
    </row>
    <row r="157" spans="4:11" ht="15" customHeight="1" x14ac:dyDescent="0.25">
      <c r="D157" s="80"/>
      <c r="E157" s="83" t="s">
        <v>683</v>
      </c>
      <c r="F157" s="78" t="s">
        <v>599</v>
      </c>
      <c r="H157" s="78" t="s">
        <v>314</v>
      </c>
      <c r="I157" s="78" t="s">
        <v>1160</v>
      </c>
      <c r="J157" s="61">
        <v>300</v>
      </c>
      <c r="K157" s="138"/>
    </row>
    <row r="158" spans="4:11" ht="15" customHeight="1" x14ac:dyDescent="0.25">
      <c r="D158" s="80"/>
      <c r="E158" s="83" t="s">
        <v>683</v>
      </c>
      <c r="F158" s="78" t="s">
        <v>599</v>
      </c>
      <c r="H158" s="78" t="s">
        <v>600</v>
      </c>
      <c r="I158" s="78" t="s">
        <v>1161</v>
      </c>
      <c r="J158" s="61">
        <v>6</v>
      </c>
      <c r="K158" s="138"/>
    </row>
    <row r="159" spans="4:11" ht="15" customHeight="1" x14ac:dyDescent="0.25">
      <c r="D159" s="80"/>
      <c r="E159" s="83" t="s">
        <v>683</v>
      </c>
      <c r="F159" s="76" t="s">
        <v>601</v>
      </c>
      <c r="H159" s="78"/>
      <c r="I159" s="78"/>
      <c r="J159" s="58"/>
      <c r="K159" s="138"/>
    </row>
    <row r="160" spans="4:11" ht="15" customHeight="1" x14ac:dyDescent="0.25">
      <c r="D160" s="80"/>
      <c r="E160" s="83" t="s">
        <v>683</v>
      </c>
      <c r="F160" s="78" t="s">
        <v>601</v>
      </c>
      <c r="H160" s="78" t="s">
        <v>314</v>
      </c>
      <c r="I160" s="78" t="s">
        <v>1162</v>
      </c>
      <c r="J160" s="61">
        <v>200</v>
      </c>
      <c r="K160" s="138"/>
    </row>
    <row r="161" spans="4:11" ht="15" customHeight="1" x14ac:dyDescent="0.25">
      <c r="D161" s="80"/>
      <c r="E161" s="83" t="s">
        <v>683</v>
      </c>
      <c r="F161" s="78" t="s">
        <v>601</v>
      </c>
      <c r="H161" s="78" t="s">
        <v>314</v>
      </c>
      <c r="I161" s="78" t="s">
        <v>1163</v>
      </c>
      <c r="J161" s="61">
        <v>200</v>
      </c>
      <c r="K161" s="138"/>
    </row>
    <row r="162" spans="4:11" ht="15" customHeight="1" x14ac:dyDescent="0.25">
      <c r="D162" s="80"/>
      <c r="E162" s="83" t="s">
        <v>683</v>
      </c>
      <c r="F162" s="78" t="s">
        <v>601</v>
      </c>
      <c r="H162" s="78" t="s">
        <v>314</v>
      </c>
      <c r="I162" s="78" t="s">
        <v>1164</v>
      </c>
      <c r="J162" s="61">
        <v>200</v>
      </c>
      <c r="K162" s="138"/>
    </row>
    <row r="163" spans="4:11" ht="15" customHeight="1" x14ac:dyDescent="0.25">
      <c r="D163" s="80"/>
      <c r="E163" s="83" t="s">
        <v>683</v>
      </c>
      <c r="F163" s="78" t="s">
        <v>601</v>
      </c>
      <c r="H163" s="78" t="s">
        <v>314</v>
      </c>
      <c r="I163" s="78" t="s">
        <v>1165</v>
      </c>
      <c r="J163" s="61">
        <v>200</v>
      </c>
      <c r="K163" s="138"/>
    </row>
    <row r="164" spans="4:11" ht="15" customHeight="1" x14ac:dyDescent="0.25">
      <c r="D164" s="80"/>
      <c r="E164" s="83" t="s">
        <v>683</v>
      </c>
      <c r="F164" s="78" t="s">
        <v>601</v>
      </c>
      <c r="H164" s="78" t="s">
        <v>314</v>
      </c>
      <c r="I164" s="78" t="s">
        <v>1166</v>
      </c>
      <c r="J164" s="61">
        <v>200</v>
      </c>
      <c r="K164" s="138"/>
    </row>
    <row r="165" spans="4:11" ht="15" customHeight="1" x14ac:dyDescent="0.25">
      <c r="D165" s="80"/>
      <c r="E165" s="83" t="s">
        <v>683</v>
      </c>
      <c r="F165" s="78" t="s">
        <v>601</v>
      </c>
      <c r="H165" s="78" t="s">
        <v>314</v>
      </c>
      <c r="I165" s="78" t="s">
        <v>1167</v>
      </c>
      <c r="J165" s="61">
        <v>200</v>
      </c>
      <c r="K165" s="138"/>
    </row>
    <row r="166" spans="4:11" ht="15" customHeight="1" x14ac:dyDescent="0.25">
      <c r="D166" s="80"/>
      <c r="E166" s="83" t="s">
        <v>683</v>
      </c>
      <c r="F166" s="78" t="s">
        <v>601</v>
      </c>
      <c r="H166" s="78" t="s">
        <v>314</v>
      </c>
      <c r="I166" s="78" t="s">
        <v>1168</v>
      </c>
      <c r="J166" s="61">
        <v>200</v>
      </c>
      <c r="K166" s="138"/>
    </row>
    <row r="167" spans="4:11" ht="15" customHeight="1" x14ac:dyDescent="0.25">
      <c r="D167" s="80"/>
      <c r="E167" s="83" t="s">
        <v>683</v>
      </c>
      <c r="F167" s="76" t="s">
        <v>568</v>
      </c>
      <c r="H167" s="78"/>
      <c r="I167" s="78"/>
      <c r="J167" s="58"/>
      <c r="K167" s="138"/>
    </row>
    <row r="168" spans="4:11" ht="15" customHeight="1" x14ac:dyDescent="0.25">
      <c r="D168" s="80"/>
      <c r="E168" s="83" t="s">
        <v>683</v>
      </c>
      <c r="F168" s="78" t="s">
        <v>568</v>
      </c>
      <c r="H168" s="78" t="s">
        <v>314</v>
      </c>
      <c r="I168" s="78" t="s">
        <v>1169</v>
      </c>
      <c r="J168" s="61">
        <v>200</v>
      </c>
      <c r="K168" s="138"/>
    </row>
    <row r="169" spans="4:11" ht="15" customHeight="1" x14ac:dyDescent="0.25">
      <c r="D169" s="80"/>
      <c r="E169" s="83" t="s">
        <v>683</v>
      </c>
      <c r="F169" s="78" t="s">
        <v>568</v>
      </c>
      <c r="H169" s="78" t="s">
        <v>314</v>
      </c>
      <c r="I169" s="78" t="s">
        <v>1171</v>
      </c>
      <c r="J169" s="61">
        <v>200</v>
      </c>
      <c r="K169" s="138"/>
    </row>
    <row r="170" spans="4:11" ht="15" customHeight="1" x14ac:dyDescent="0.25">
      <c r="D170" s="80"/>
      <c r="E170" s="83" t="s">
        <v>683</v>
      </c>
      <c r="F170" s="78" t="s">
        <v>568</v>
      </c>
      <c r="H170" s="78" t="s">
        <v>602</v>
      </c>
      <c r="I170" s="78" t="s">
        <v>1172</v>
      </c>
      <c r="J170" s="61">
        <v>40</v>
      </c>
      <c r="K170" s="138"/>
    </row>
    <row r="171" spans="4:11" ht="15" customHeight="1" x14ac:dyDescent="0.25">
      <c r="D171" s="80"/>
      <c r="E171" s="83" t="s">
        <v>683</v>
      </c>
      <c r="F171" s="78" t="s">
        <v>568</v>
      </c>
      <c r="H171" s="78" t="s">
        <v>602</v>
      </c>
      <c r="I171" s="78" t="s">
        <v>1170</v>
      </c>
      <c r="J171" s="61">
        <v>40</v>
      </c>
      <c r="K171" s="138"/>
    </row>
    <row r="172" spans="4:11" ht="15" customHeight="1" thickBot="1" x14ac:dyDescent="0.3">
      <c r="D172" s="80"/>
      <c r="E172" s="83" t="s">
        <v>683</v>
      </c>
      <c r="F172" s="78" t="s">
        <v>568</v>
      </c>
      <c r="H172" s="78" t="s">
        <v>603</v>
      </c>
      <c r="I172" s="78" t="s">
        <v>1173</v>
      </c>
      <c r="J172" s="61">
        <v>1000</v>
      </c>
      <c r="K172" s="138"/>
    </row>
    <row r="173" spans="4:11" ht="15" customHeight="1" thickBot="1" x14ac:dyDescent="0.3">
      <c r="D173" s="145"/>
      <c r="E173" s="191"/>
      <c r="F173" s="192"/>
      <c r="G173" s="192"/>
      <c r="H173" s="192"/>
      <c r="I173" s="192"/>
      <c r="J173" s="192"/>
      <c r="K173" s="138"/>
    </row>
    <row r="174" spans="4:11" ht="15" customHeight="1" thickTop="1" x14ac:dyDescent="0.25"/>
    <row r="175" spans="4:11" ht="15" customHeight="1" x14ac:dyDescent="0.25"/>
    <row r="176" spans="4:11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  <row r="5947" ht="15" customHeight="1" x14ac:dyDescent="0.25"/>
    <row r="5948" ht="15" customHeight="1" x14ac:dyDescent="0.25"/>
    <row r="5949" ht="15" customHeight="1" x14ac:dyDescent="0.25"/>
    <row r="5950" ht="15" customHeight="1" x14ac:dyDescent="0.25"/>
    <row r="5951" ht="15" customHeight="1" x14ac:dyDescent="0.25"/>
    <row r="5952" ht="15" customHeight="1" x14ac:dyDescent="0.25"/>
    <row r="5953" ht="15" customHeight="1" x14ac:dyDescent="0.25"/>
    <row r="5954" ht="15" customHeight="1" x14ac:dyDescent="0.25"/>
    <row r="5955" ht="15" customHeight="1" x14ac:dyDescent="0.25"/>
    <row r="5956" ht="15" customHeight="1" x14ac:dyDescent="0.25"/>
    <row r="5957" ht="15" customHeight="1" x14ac:dyDescent="0.25"/>
    <row r="5958" ht="15" customHeight="1" x14ac:dyDescent="0.25"/>
    <row r="5959" ht="15" customHeight="1" x14ac:dyDescent="0.25"/>
    <row r="5960" ht="15" customHeight="1" x14ac:dyDescent="0.25"/>
    <row r="5961" ht="15" customHeight="1" x14ac:dyDescent="0.25"/>
    <row r="5962" ht="15" customHeight="1" x14ac:dyDescent="0.25"/>
    <row r="5963" ht="15" customHeight="1" x14ac:dyDescent="0.25"/>
    <row r="5964" ht="15" customHeight="1" x14ac:dyDescent="0.25"/>
    <row r="5965" ht="15" customHeight="1" x14ac:dyDescent="0.25"/>
    <row r="5966" ht="15" customHeight="1" x14ac:dyDescent="0.25"/>
    <row r="5967" ht="15" customHeight="1" x14ac:dyDescent="0.25"/>
    <row r="5968" ht="15" customHeight="1" x14ac:dyDescent="0.25"/>
    <row r="5969" ht="15" customHeight="1" x14ac:dyDescent="0.25"/>
    <row r="5970" ht="15" customHeight="1" x14ac:dyDescent="0.25"/>
    <row r="5971" ht="15" customHeight="1" x14ac:dyDescent="0.25"/>
    <row r="5972" ht="15" customHeight="1" x14ac:dyDescent="0.25"/>
    <row r="5973" ht="15" customHeight="1" x14ac:dyDescent="0.25"/>
    <row r="5974" ht="15" customHeight="1" x14ac:dyDescent="0.25"/>
    <row r="5975" ht="15" customHeight="1" x14ac:dyDescent="0.25"/>
    <row r="5976" ht="15" customHeight="1" x14ac:dyDescent="0.25"/>
    <row r="5977" ht="15" customHeight="1" x14ac:dyDescent="0.25"/>
    <row r="5978" ht="15" customHeight="1" x14ac:dyDescent="0.25"/>
    <row r="5979" ht="15" customHeight="1" x14ac:dyDescent="0.25"/>
    <row r="5980" ht="15" customHeight="1" x14ac:dyDescent="0.25"/>
    <row r="5981" ht="15" customHeight="1" x14ac:dyDescent="0.25"/>
    <row r="5982" ht="15" customHeight="1" x14ac:dyDescent="0.25"/>
    <row r="5983" ht="15" customHeight="1" x14ac:dyDescent="0.25"/>
    <row r="5984" ht="15" customHeight="1" x14ac:dyDescent="0.25"/>
    <row r="5985" ht="15" customHeight="1" x14ac:dyDescent="0.25"/>
    <row r="5986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2" ht="15" customHeight="1" x14ac:dyDescent="0.25"/>
    <row r="5993" ht="15" customHeight="1" x14ac:dyDescent="0.25"/>
    <row r="5994" ht="15" customHeight="1" x14ac:dyDescent="0.25"/>
    <row r="5995" ht="15" customHeight="1" x14ac:dyDescent="0.25"/>
    <row r="5996" ht="15" customHeight="1" x14ac:dyDescent="0.25"/>
    <row r="5997" ht="15" customHeight="1" x14ac:dyDescent="0.25"/>
    <row r="5998" ht="15" customHeight="1" x14ac:dyDescent="0.25"/>
    <row r="5999" ht="15" customHeight="1" x14ac:dyDescent="0.25"/>
    <row r="6000" ht="15" customHeight="1" x14ac:dyDescent="0.25"/>
    <row r="6001" ht="15" customHeight="1" x14ac:dyDescent="0.25"/>
    <row r="6002" ht="15" customHeight="1" x14ac:dyDescent="0.25"/>
    <row r="6003" ht="15" customHeight="1" x14ac:dyDescent="0.25"/>
    <row r="6004" ht="15" customHeight="1" x14ac:dyDescent="0.25"/>
    <row r="6005" ht="15" customHeight="1" x14ac:dyDescent="0.25"/>
    <row r="6006" ht="15" customHeight="1" x14ac:dyDescent="0.25"/>
    <row r="6007" ht="15" customHeight="1" x14ac:dyDescent="0.25"/>
    <row r="6008" ht="15" customHeight="1" x14ac:dyDescent="0.25"/>
    <row r="6009" ht="15" customHeight="1" x14ac:dyDescent="0.25"/>
    <row r="6010" ht="15" customHeight="1" x14ac:dyDescent="0.25"/>
    <row r="6011" ht="15" customHeight="1" x14ac:dyDescent="0.25"/>
    <row r="6012" ht="15" customHeight="1" x14ac:dyDescent="0.25"/>
    <row r="6013" ht="15" customHeight="1" x14ac:dyDescent="0.25"/>
    <row r="6014" ht="15" customHeight="1" x14ac:dyDescent="0.25"/>
    <row r="6015" ht="15" customHeight="1" x14ac:dyDescent="0.25"/>
    <row r="6016" ht="15" customHeight="1" x14ac:dyDescent="0.25"/>
    <row r="6017" ht="15" customHeight="1" x14ac:dyDescent="0.25"/>
    <row r="6018" ht="15" customHeight="1" x14ac:dyDescent="0.25"/>
    <row r="6019" ht="15" customHeight="1" x14ac:dyDescent="0.25"/>
    <row r="6020" ht="15" customHeight="1" x14ac:dyDescent="0.25"/>
    <row r="6021" ht="15" customHeight="1" x14ac:dyDescent="0.25"/>
    <row r="6022" ht="15" customHeight="1" x14ac:dyDescent="0.25"/>
    <row r="6023" ht="15" customHeight="1" x14ac:dyDescent="0.25"/>
    <row r="6024" ht="15" customHeight="1" x14ac:dyDescent="0.25"/>
    <row r="6025" ht="15" customHeight="1" x14ac:dyDescent="0.25"/>
    <row r="6026" ht="15" customHeight="1" x14ac:dyDescent="0.25"/>
    <row r="6027" ht="15" customHeight="1" x14ac:dyDescent="0.25"/>
    <row r="6028" ht="15" customHeight="1" x14ac:dyDescent="0.25"/>
    <row r="6029" ht="15" customHeight="1" x14ac:dyDescent="0.25"/>
    <row r="6030" ht="15" customHeight="1" x14ac:dyDescent="0.25"/>
    <row r="6031" ht="15" customHeight="1" x14ac:dyDescent="0.25"/>
    <row r="6032" ht="15" customHeight="1" x14ac:dyDescent="0.25"/>
    <row r="6033" ht="15" customHeight="1" x14ac:dyDescent="0.25"/>
    <row r="6034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0" ht="15" customHeight="1" x14ac:dyDescent="0.25"/>
    <row r="6041" ht="15" customHeight="1" x14ac:dyDescent="0.25"/>
    <row r="6042" ht="15" customHeight="1" x14ac:dyDescent="0.25"/>
    <row r="6043" ht="15" customHeight="1" x14ac:dyDescent="0.25"/>
    <row r="6044" ht="15" customHeight="1" x14ac:dyDescent="0.25"/>
    <row r="6045" ht="15" customHeight="1" x14ac:dyDescent="0.25"/>
    <row r="6046" ht="15" customHeight="1" x14ac:dyDescent="0.25"/>
    <row r="6047" ht="15" customHeight="1" x14ac:dyDescent="0.25"/>
    <row r="6048" ht="15" customHeight="1" x14ac:dyDescent="0.25"/>
    <row r="6049" ht="15" customHeight="1" x14ac:dyDescent="0.25"/>
    <row r="6050" ht="15" customHeight="1" x14ac:dyDescent="0.25"/>
    <row r="6051" ht="15" customHeight="1" x14ac:dyDescent="0.25"/>
    <row r="6052" ht="15" customHeight="1" x14ac:dyDescent="0.25"/>
    <row r="6053" ht="15" customHeight="1" x14ac:dyDescent="0.25"/>
    <row r="6054" ht="15" customHeight="1" x14ac:dyDescent="0.25"/>
    <row r="6055" ht="15" customHeight="1" x14ac:dyDescent="0.25"/>
    <row r="6056" ht="15" customHeight="1" x14ac:dyDescent="0.25"/>
    <row r="6057" ht="15" customHeight="1" x14ac:dyDescent="0.25"/>
    <row r="6058" ht="15" customHeight="1" x14ac:dyDescent="0.25"/>
    <row r="6059" ht="15" customHeight="1" x14ac:dyDescent="0.25"/>
    <row r="6060" ht="15" customHeight="1" x14ac:dyDescent="0.25"/>
    <row r="6061" ht="15" customHeight="1" x14ac:dyDescent="0.25"/>
    <row r="6062" ht="15" customHeight="1" x14ac:dyDescent="0.25"/>
    <row r="6063" ht="15" customHeight="1" x14ac:dyDescent="0.25"/>
    <row r="6064" ht="15" customHeight="1" x14ac:dyDescent="0.25"/>
    <row r="6065" ht="15" customHeight="1" x14ac:dyDescent="0.25"/>
    <row r="6066" ht="15" customHeight="1" x14ac:dyDescent="0.25"/>
    <row r="6067" ht="15" customHeight="1" x14ac:dyDescent="0.25"/>
    <row r="6068" ht="15" customHeight="1" x14ac:dyDescent="0.25"/>
    <row r="6069" ht="15" customHeight="1" x14ac:dyDescent="0.25"/>
    <row r="6070" ht="15" customHeight="1" x14ac:dyDescent="0.25"/>
    <row r="6071" ht="15" customHeight="1" x14ac:dyDescent="0.25"/>
    <row r="6072" ht="15" customHeight="1" x14ac:dyDescent="0.25"/>
    <row r="6073" ht="15" customHeight="1" x14ac:dyDescent="0.25"/>
    <row r="6074" ht="15" customHeight="1" x14ac:dyDescent="0.25"/>
    <row r="6075" ht="15" customHeight="1" x14ac:dyDescent="0.25"/>
    <row r="6076" ht="15" customHeight="1" x14ac:dyDescent="0.25"/>
    <row r="6077" ht="15" customHeight="1" x14ac:dyDescent="0.25"/>
    <row r="6078" ht="15" customHeight="1" x14ac:dyDescent="0.25"/>
    <row r="6079" ht="15" customHeight="1" x14ac:dyDescent="0.25"/>
    <row r="6080" ht="15" customHeight="1" x14ac:dyDescent="0.25"/>
    <row r="6081" ht="15" customHeight="1" x14ac:dyDescent="0.25"/>
    <row r="6082" ht="15" customHeight="1" x14ac:dyDescent="0.25"/>
    <row r="6083" ht="15" customHeight="1" x14ac:dyDescent="0.25"/>
    <row r="6084" ht="15" customHeight="1" x14ac:dyDescent="0.25"/>
    <row r="6085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1" ht="15" customHeight="1" x14ac:dyDescent="0.25"/>
    <row r="6092" ht="15" customHeight="1" x14ac:dyDescent="0.25"/>
    <row r="6093" ht="15" customHeight="1" x14ac:dyDescent="0.25"/>
    <row r="6094" ht="15" customHeight="1" x14ac:dyDescent="0.25"/>
    <row r="6095" ht="15" customHeight="1" x14ac:dyDescent="0.25"/>
    <row r="6096" ht="15" customHeight="1" x14ac:dyDescent="0.25"/>
    <row r="6097" ht="15" customHeight="1" x14ac:dyDescent="0.25"/>
    <row r="6098" ht="15" customHeight="1" x14ac:dyDescent="0.25"/>
    <row r="6099" ht="15" customHeight="1" x14ac:dyDescent="0.25"/>
    <row r="6100" ht="15" customHeight="1" x14ac:dyDescent="0.25"/>
    <row r="6101" ht="15" customHeight="1" x14ac:dyDescent="0.25"/>
    <row r="6102" ht="15" customHeight="1" x14ac:dyDescent="0.25"/>
    <row r="6103" ht="15" customHeight="1" x14ac:dyDescent="0.25"/>
    <row r="6104" ht="15" customHeight="1" x14ac:dyDescent="0.25"/>
    <row r="6105" ht="15" customHeight="1" x14ac:dyDescent="0.25"/>
    <row r="6106" ht="15" customHeight="1" x14ac:dyDescent="0.25"/>
    <row r="6107" ht="15" customHeight="1" x14ac:dyDescent="0.25"/>
    <row r="6108" ht="15" customHeight="1" x14ac:dyDescent="0.25"/>
    <row r="6109" ht="15" customHeight="1" x14ac:dyDescent="0.25"/>
    <row r="6110" ht="15" customHeight="1" x14ac:dyDescent="0.25"/>
    <row r="6111" ht="15" customHeight="1" x14ac:dyDescent="0.25"/>
    <row r="6112" ht="15" customHeight="1" x14ac:dyDescent="0.25"/>
    <row r="6113" ht="15" customHeight="1" x14ac:dyDescent="0.25"/>
    <row r="6114" ht="15" customHeight="1" x14ac:dyDescent="0.25"/>
    <row r="6115" ht="15" customHeight="1" x14ac:dyDescent="0.25"/>
    <row r="6116" ht="15" customHeight="1" x14ac:dyDescent="0.25"/>
    <row r="6117" ht="15" customHeight="1" x14ac:dyDescent="0.25"/>
    <row r="6118" ht="15" customHeight="1" x14ac:dyDescent="0.25"/>
    <row r="6119" ht="15" customHeight="1" x14ac:dyDescent="0.25"/>
    <row r="6120" ht="15" customHeight="1" x14ac:dyDescent="0.25"/>
    <row r="6121" ht="15" customHeight="1" x14ac:dyDescent="0.25"/>
    <row r="6122" ht="15" customHeight="1" x14ac:dyDescent="0.25"/>
    <row r="6123" ht="15" customHeight="1" x14ac:dyDescent="0.25"/>
    <row r="6124" ht="15" customHeight="1" x14ac:dyDescent="0.25"/>
    <row r="6125" ht="15" customHeight="1" x14ac:dyDescent="0.25"/>
    <row r="6126" ht="15" customHeight="1" x14ac:dyDescent="0.25"/>
    <row r="6127" ht="15" customHeight="1" x14ac:dyDescent="0.25"/>
    <row r="6128" ht="15" customHeight="1" x14ac:dyDescent="0.25"/>
    <row r="6129" ht="15" customHeight="1" x14ac:dyDescent="0.25"/>
    <row r="6130" ht="15" customHeight="1" x14ac:dyDescent="0.25"/>
    <row r="6131" ht="15" customHeight="1" x14ac:dyDescent="0.25"/>
    <row r="6132" ht="15" customHeight="1" x14ac:dyDescent="0.25"/>
    <row r="6133" ht="15" customHeight="1" x14ac:dyDescent="0.25"/>
    <row r="6134" ht="15" customHeight="1" x14ac:dyDescent="0.25"/>
    <row r="6135" ht="15" customHeight="1" x14ac:dyDescent="0.25"/>
    <row r="6136" ht="15" customHeight="1" x14ac:dyDescent="0.25"/>
    <row r="6137" ht="15" customHeight="1" x14ac:dyDescent="0.25"/>
    <row r="6138" ht="15" customHeight="1" x14ac:dyDescent="0.25"/>
    <row r="6139" ht="15" customHeight="1" x14ac:dyDescent="0.25"/>
    <row r="6140" ht="15" customHeight="1" x14ac:dyDescent="0.25"/>
    <row r="6141" ht="15" customHeight="1" x14ac:dyDescent="0.25"/>
    <row r="6142" ht="15" customHeight="1" x14ac:dyDescent="0.25"/>
    <row r="6143" ht="15" customHeight="1" x14ac:dyDescent="0.25"/>
    <row r="6144" ht="15" customHeight="1" x14ac:dyDescent="0.25"/>
    <row r="6145" ht="15" customHeight="1" x14ac:dyDescent="0.25"/>
    <row r="6146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2" ht="15" customHeight="1" x14ac:dyDescent="0.25"/>
    <row r="6153" ht="15" customHeight="1" x14ac:dyDescent="0.25"/>
    <row r="6154" ht="15" customHeight="1" x14ac:dyDescent="0.25"/>
    <row r="6155" ht="15" customHeight="1" x14ac:dyDescent="0.25"/>
    <row r="6156" ht="15" customHeight="1" x14ac:dyDescent="0.25"/>
    <row r="6157" ht="15" customHeight="1" x14ac:dyDescent="0.25"/>
    <row r="6158" ht="15" customHeight="1" x14ac:dyDescent="0.25"/>
    <row r="6159" ht="15" customHeight="1" x14ac:dyDescent="0.25"/>
    <row r="6160" ht="15" customHeight="1" x14ac:dyDescent="0.25"/>
    <row r="6161" ht="15" customHeight="1" x14ac:dyDescent="0.25"/>
    <row r="6162" ht="15" customHeight="1" x14ac:dyDescent="0.25"/>
    <row r="6163" ht="15" customHeight="1" x14ac:dyDescent="0.25"/>
    <row r="6164" ht="15" customHeight="1" x14ac:dyDescent="0.25"/>
    <row r="6165" ht="15" customHeight="1" x14ac:dyDescent="0.25"/>
    <row r="6166" ht="15" customHeight="1" x14ac:dyDescent="0.25"/>
    <row r="6167" ht="15" customHeight="1" x14ac:dyDescent="0.25"/>
    <row r="6168" ht="15" customHeight="1" x14ac:dyDescent="0.25"/>
    <row r="6169" ht="15" customHeight="1" x14ac:dyDescent="0.25"/>
    <row r="6170" ht="15" customHeight="1" x14ac:dyDescent="0.25"/>
    <row r="6171" ht="15" customHeight="1" x14ac:dyDescent="0.25"/>
    <row r="6172" ht="15" customHeight="1" x14ac:dyDescent="0.25"/>
    <row r="6173" ht="15" customHeight="1" x14ac:dyDescent="0.25"/>
    <row r="6174" ht="15" customHeight="1" x14ac:dyDescent="0.25"/>
    <row r="6175" ht="15" customHeight="1" x14ac:dyDescent="0.25"/>
    <row r="6176" ht="15" customHeight="1" x14ac:dyDescent="0.25"/>
    <row r="6177" ht="15" customHeight="1" x14ac:dyDescent="0.25"/>
    <row r="6178" ht="15" customHeight="1" x14ac:dyDescent="0.25"/>
    <row r="6179" ht="15" customHeight="1" x14ac:dyDescent="0.25"/>
    <row r="6180" ht="15" customHeight="1" x14ac:dyDescent="0.25"/>
    <row r="6181" ht="15" customHeight="1" x14ac:dyDescent="0.25"/>
    <row r="6182" ht="15" customHeight="1" x14ac:dyDescent="0.25"/>
    <row r="6183" ht="15" customHeight="1" x14ac:dyDescent="0.25"/>
    <row r="6184" ht="15" customHeight="1" x14ac:dyDescent="0.25"/>
    <row r="6185" ht="15" customHeight="1" x14ac:dyDescent="0.25"/>
    <row r="6186" ht="15" customHeight="1" x14ac:dyDescent="0.25"/>
    <row r="6187" ht="15" customHeight="1" x14ac:dyDescent="0.25"/>
    <row r="6188" ht="15" customHeight="1" x14ac:dyDescent="0.25"/>
    <row r="6189" ht="15" customHeight="1" x14ac:dyDescent="0.25"/>
    <row r="6190" ht="15" customHeight="1" x14ac:dyDescent="0.25"/>
    <row r="6191" ht="15" customHeight="1" x14ac:dyDescent="0.25"/>
    <row r="6192" ht="15" customHeight="1" x14ac:dyDescent="0.25"/>
    <row r="6193" ht="15" customHeight="1" x14ac:dyDescent="0.25"/>
    <row r="6194" ht="15" customHeight="1" x14ac:dyDescent="0.25"/>
    <row r="6195" ht="15" customHeight="1" x14ac:dyDescent="0.25"/>
    <row r="6196" ht="15" customHeight="1" x14ac:dyDescent="0.25"/>
    <row r="6197" ht="15" customHeight="1" x14ac:dyDescent="0.25"/>
    <row r="6198" ht="15" customHeight="1" x14ac:dyDescent="0.25"/>
    <row r="6199" ht="15" customHeight="1" x14ac:dyDescent="0.25"/>
    <row r="6200" ht="15" customHeight="1" x14ac:dyDescent="0.25"/>
    <row r="6201" ht="15" customHeight="1" x14ac:dyDescent="0.25"/>
    <row r="6202" ht="15" customHeight="1" x14ac:dyDescent="0.25"/>
    <row r="6203" ht="15" customHeight="1" x14ac:dyDescent="0.25"/>
    <row r="6204" ht="15" customHeight="1" x14ac:dyDescent="0.25"/>
    <row r="6205" ht="15" customHeight="1" x14ac:dyDescent="0.25"/>
    <row r="6206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2" ht="15" customHeight="1" x14ac:dyDescent="0.25"/>
    <row r="6213" ht="15" customHeight="1" x14ac:dyDescent="0.25"/>
    <row r="6214" ht="15" customHeight="1" x14ac:dyDescent="0.25"/>
    <row r="6215" ht="15" customHeight="1" x14ac:dyDescent="0.25"/>
    <row r="6216" ht="15" customHeight="1" x14ac:dyDescent="0.25"/>
    <row r="6217" ht="15" customHeight="1" x14ac:dyDescent="0.25"/>
    <row r="6218" ht="15" customHeight="1" x14ac:dyDescent="0.25"/>
    <row r="6219" ht="15" customHeight="1" x14ac:dyDescent="0.25"/>
    <row r="6220" ht="15" customHeight="1" x14ac:dyDescent="0.25"/>
    <row r="6221" ht="15" customHeight="1" x14ac:dyDescent="0.25"/>
    <row r="6222" ht="15" customHeight="1" x14ac:dyDescent="0.25"/>
    <row r="6223" ht="15" customHeight="1" x14ac:dyDescent="0.25"/>
    <row r="6224" ht="15" customHeight="1" x14ac:dyDescent="0.25"/>
    <row r="6225" ht="15" customHeight="1" x14ac:dyDescent="0.25"/>
    <row r="6226" ht="15" customHeight="1" x14ac:dyDescent="0.25"/>
    <row r="6227" ht="15" customHeight="1" x14ac:dyDescent="0.25"/>
    <row r="6228" ht="15" customHeight="1" x14ac:dyDescent="0.25"/>
    <row r="6229" ht="15" customHeight="1" x14ac:dyDescent="0.25"/>
    <row r="6230" ht="15" customHeight="1" x14ac:dyDescent="0.25"/>
    <row r="6231" ht="15" customHeight="1" x14ac:dyDescent="0.25"/>
    <row r="6232" ht="15" customHeight="1" x14ac:dyDescent="0.25"/>
    <row r="6233" ht="15" customHeight="1" x14ac:dyDescent="0.25"/>
    <row r="6234" ht="15" customHeight="1" x14ac:dyDescent="0.25"/>
    <row r="6235" ht="15" customHeight="1" x14ac:dyDescent="0.25"/>
    <row r="6236" ht="15" customHeight="1" x14ac:dyDescent="0.25"/>
    <row r="6237" ht="15" customHeight="1" x14ac:dyDescent="0.25"/>
    <row r="6238" ht="15" customHeight="1" x14ac:dyDescent="0.25"/>
    <row r="6239" ht="15" customHeight="1" x14ac:dyDescent="0.25"/>
    <row r="6240" ht="15" customHeight="1" x14ac:dyDescent="0.25"/>
    <row r="6241" ht="15" customHeight="1" x14ac:dyDescent="0.25"/>
    <row r="6242" ht="15" customHeight="1" x14ac:dyDescent="0.25"/>
    <row r="6243" ht="15" customHeight="1" x14ac:dyDescent="0.25"/>
    <row r="6244" ht="15" customHeight="1" x14ac:dyDescent="0.25"/>
    <row r="6245" ht="15" customHeight="1" x14ac:dyDescent="0.25"/>
    <row r="6246" ht="15" customHeight="1" x14ac:dyDescent="0.25"/>
    <row r="6247" ht="15" customHeight="1" x14ac:dyDescent="0.25"/>
    <row r="6248" ht="15" customHeight="1" x14ac:dyDescent="0.25"/>
    <row r="6249" ht="15" customHeight="1" x14ac:dyDescent="0.25"/>
    <row r="6250" ht="15" customHeight="1" x14ac:dyDescent="0.25"/>
    <row r="6251" ht="15" customHeight="1" x14ac:dyDescent="0.25"/>
    <row r="6252" ht="15" customHeight="1" x14ac:dyDescent="0.25"/>
    <row r="6253" ht="15" customHeight="1" x14ac:dyDescent="0.25"/>
    <row r="6254" ht="15" customHeight="1" x14ac:dyDescent="0.25"/>
    <row r="6255" ht="15" customHeight="1" x14ac:dyDescent="0.25"/>
    <row r="6256" ht="15" customHeight="1" x14ac:dyDescent="0.25"/>
    <row r="6257" ht="15" customHeight="1" x14ac:dyDescent="0.25"/>
    <row r="6258" ht="15" customHeight="1" x14ac:dyDescent="0.25"/>
    <row r="6259" ht="15" customHeight="1" x14ac:dyDescent="0.25"/>
    <row r="6260" ht="15" customHeight="1" x14ac:dyDescent="0.25"/>
    <row r="6261" ht="15" customHeight="1" x14ac:dyDescent="0.25"/>
    <row r="6262" ht="15" customHeight="1" x14ac:dyDescent="0.25"/>
    <row r="6263" ht="15" customHeight="1" x14ac:dyDescent="0.25"/>
    <row r="6264" ht="15" customHeight="1" x14ac:dyDescent="0.25"/>
    <row r="6265" ht="15" customHeight="1" x14ac:dyDescent="0.25"/>
    <row r="6266" ht="15" customHeight="1" x14ac:dyDescent="0.25"/>
    <row r="6267" ht="15" customHeight="1" x14ac:dyDescent="0.25"/>
    <row r="6268" ht="15" customHeight="1" x14ac:dyDescent="0.25"/>
    <row r="6269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5" ht="15" customHeight="1" x14ac:dyDescent="0.25"/>
    <row r="6276" ht="15" customHeight="1" x14ac:dyDescent="0.25"/>
    <row r="6277" ht="15" customHeight="1" x14ac:dyDescent="0.25"/>
    <row r="6278" ht="15" customHeight="1" x14ac:dyDescent="0.25"/>
    <row r="6279" ht="15" customHeight="1" x14ac:dyDescent="0.25"/>
    <row r="6280" ht="15" customHeight="1" x14ac:dyDescent="0.25"/>
    <row r="6281" ht="15" customHeight="1" x14ac:dyDescent="0.25"/>
    <row r="6282" ht="15" customHeight="1" x14ac:dyDescent="0.25"/>
    <row r="6283" ht="15" customHeight="1" x14ac:dyDescent="0.25"/>
    <row r="6284" ht="15" customHeight="1" x14ac:dyDescent="0.25"/>
    <row r="6285" ht="15" customHeight="1" x14ac:dyDescent="0.25"/>
    <row r="6286" ht="15" customHeight="1" x14ac:dyDescent="0.25"/>
    <row r="6287" ht="15" customHeight="1" x14ac:dyDescent="0.25"/>
    <row r="6288" ht="15" customHeight="1" x14ac:dyDescent="0.25"/>
    <row r="6289" ht="15" customHeight="1" x14ac:dyDescent="0.25"/>
    <row r="6290" ht="15" customHeight="1" x14ac:dyDescent="0.25"/>
    <row r="6291" ht="15" customHeight="1" x14ac:dyDescent="0.25"/>
    <row r="6292" ht="15" customHeight="1" x14ac:dyDescent="0.25"/>
    <row r="6293" ht="15" customHeight="1" x14ac:dyDescent="0.25"/>
    <row r="6294" ht="15" customHeight="1" x14ac:dyDescent="0.25"/>
    <row r="6295" ht="15" customHeight="1" x14ac:dyDescent="0.25"/>
    <row r="6296" ht="15" customHeight="1" x14ac:dyDescent="0.25"/>
    <row r="6297" ht="15" customHeight="1" x14ac:dyDescent="0.25"/>
    <row r="6298" ht="15" customHeight="1" x14ac:dyDescent="0.25"/>
    <row r="6299" ht="15" customHeight="1" x14ac:dyDescent="0.25"/>
    <row r="6300" ht="15" customHeight="1" x14ac:dyDescent="0.25"/>
    <row r="6301" ht="15" customHeight="1" x14ac:dyDescent="0.25"/>
    <row r="6302" ht="15" customHeight="1" x14ac:dyDescent="0.25"/>
    <row r="6303" ht="15" customHeight="1" x14ac:dyDescent="0.25"/>
    <row r="6304" ht="15" customHeight="1" x14ac:dyDescent="0.25"/>
    <row r="6305" ht="15" customHeight="1" x14ac:dyDescent="0.25"/>
    <row r="6306" ht="15" customHeight="1" x14ac:dyDescent="0.25"/>
    <row r="6307" ht="15" customHeight="1" x14ac:dyDescent="0.25"/>
    <row r="6308" ht="15" customHeight="1" x14ac:dyDescent="0.25"/>
    <row r="6309" ht="15" customHeight="1" x14ac:dyDescent="0.25"/>
    <row r="6310" ht="15" customHeight="1" x14ac:dyDescent="0.25"/>
    <row r="6311" ht="15" customHeight="1" x14ac:dyDescent="0.25"/>
    <row r="6312" ht="15" customHeight="1" x14ac:dyDescent="0.25"/>
    <row r="6313" ht="15" customHeight="1" x14ac:dyDescent="0.25"/>
    <row r="6314" ht="15" customHeight="1" x14ac:dyDescent="0.25"/>
    <row r="6315" ht="15" customHeight="1" x14ac:dyDescent="0.25"/>
    <row r="6316" ht="15" customHeight="1" x14ac:dyDescent="0.25"/>
    <row r="6317" ht="15" customHeight="1" x14ac:dyDescent="0.25"/>
    <row r="6318" ht="15" customHeight="1" x14ac:dyDescent="0.25"/>
    <row r="6319" ht="15" customHeight="1" x14ac:dyDescent="0.25"/>
    <row r="6320" ht="15" customHeight="1" x14ac:dyDescent="0.25"/>
    <row r="6321" ht="15" customHeight="1" x14ac:dyDescent="0.25"/>
    <row r="6322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28" ht="15" customHeight="1" x14ac:dyDescent="0.25"/>
    <row r="6329" ht="15" customHeight="1" x14ac:dyDescent="0.25"/>
    <row r="6330" ht="15" customHeight="1" x14ac:dyDescent="0.25"/>
    <row r="6331" ht="15" customHeight="1" x14ac:dyDescent="0.25"/>
    <row r="6332" ht="15" customHeight="1" x14ac:dyDescent="0.25"/>
    <row r="6333" ht="15" customHeight="1" x14ac:dyDescent="0.25"/>
    <row r="6334" ht="15" customHeight="1" x14ac:dyDescent="0.25"/>
    <row r="6335" ht="15" customHeight="1" x14ac:dyDescent="0.25"/>
    <row r="6336" ht="15" customHeight="1" x14ac:dyDescent="0.25"/>
    <row r="6337" ht="15" customHeight="1" x14ac:dyDescent="0.25"/>
    <row r="6338" ht="15" customHeight="1" x14ac:dyDescent="0.25"/>
    <row r="6339" ht="15" customHeight="1" x14ac:dyDescent="0.25"/>
    <row r="6340" ht="15" customHeight="1" x14ac:dyDescent="0.25"/>
    <row r="6341" ht="15" customHeight="1" x14ac:dyDescent="0.25"/>
    <row r="6342" ht="15" customHeight="1" x14ac:dyDescent="0.25"/>
    <row r="6343" ht="15" customHeight="1" x14ac:dyDescent="0.25"/>
    <row r="6344" ht="15" customHeight="1" x14ac:dyDescent="0.25"/>
    <row r="6345" ht="15" customHeight="1" x14ac:dyDescent="0.25"/>
    <row r="6346" ht="15" customHeight="1" x14ac:dyDescent="0.25"/>
    <row r="6347" ht="15" customHeight="1" x14ac:dyDescent="0.25"/>
    <row r="6348" ht="15" customHeight="1" x14ac:dyDescent="0.25"/>
    <row r="6349" ht="15" customHeight="1" x14ac:dyDescent="0.25"/>
    <row r="6350" ht="15" customHeight="1" x14ac:dyDescent="0.25"/>
    <row r="6351" ht="15" customHeight="1" x14ac:dyDescent="0.25"/>
    <row r="6352" ht="15" customHeight="1" x14ac:dyDescent="0.25"/>
    <row r="6353" ht="15" customHeight="1" x14ac:dyDescent="0.25"/>
    <row r="6354" ht="15" customHeight="1" x14ac:dyDescent="0.25"/>
    <row r="6355" ht="15" customHeight="1" x14ac:dyDescent="0.25"/>
    <row r="6356" ht="15" customHeight="1" x14ac:dyDescent="0.25"/>
    <row r="6357" ht="15" customHeight="1" x14ac:dyDescent="0.25"/>
    <row r="6358" ht="15" customHeight="1" x14ac:dyDescent="0.25"/>
    <row r="6359" ht="15" customHeight="1" x14ac:dyDescent="0.25"/>
    <row r="6360" ht="15" customHeight="1" x14ac:dyDescent="0.25"/>
    <row r="6361" ht="15" customHeight="1" x14ac:dyDescent="0.25"/>
    <row r="6362" ht="15" customHeight="1" x14ac:dyDescent="0.25"/>
    <row r="6363" ht="15" customHeight="1" x14ac:dyDescent="0.25"/>
    <row r="6364" ht="15" customHeight="1" x14ac:dyDescent="0.25"/>
    <row r="6365" ht="15" customHeight="1" x14ac:dyDescent="0.25"/>
    <row r="6366" ht="15" customHeight="1" x14ac:dyDescent="0.25"/>
    <row r="6367" ht="15" customHeight="1" x14ac:dyDescent="0.25"/>
    <row r="6368" ht="15" customHeight="1" x14ac:dyDescent="0.25"/>
    <row r="6369" ht="15" customHeight="1" x14ac:dyDescent="0.25"/>
    <row r="6370" ht="15" customHeight="1" x14ac:dyDescent="0.25"/>
    <row r="6371" ht="15" customHeight="1" x14ac:dyDescent="0.25"/>
    <row r="6372" ht="15" customHeight="1" x14ac:dyDescent="0.25"/>
    <row r="6373" ht="15" customHeight="1" x14ac:dyDescent="0.25"/>
    <row r="6374" ht="15" customHeight="1" x14ac:dyDescent="0.25"/>
    <row r="6375" ht="15" customHeight="1" x14ac:dyDescent="0.25"/>
    <row r="6376" ht="15" customHeight="1" x14ac:dyDescent="0.25"/>
    <row r="6377" ht="15" customHeight="1" x14ac:dyDescent="0.25"/>
    <row r="6378" ht="15" customHeight="1" x14ac:dyDescent="0.25"/>
    <row r="6379" ht="15" customHeight="1" x14ac:dyDescent="0.25"/>
    <row r="6380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6" ht="15" customHeight="1" x14ac:dyDescent="0.25"/>
    <row r="6387" ht="15" customHeight="1" x14ac:dyDescent="0.25"/>
    <row r="6388" ht="15" customHeight="1" x14ac:dyDescent="0.25"/>
    <row r="6389" ht="15" customHeight="1" x14ac:dyDescent="0.25"/>
    <row r="6390" ht="15" customHeight="1" x14ac:dyDescent="0.25"/>
    <row r="6391" ht="15" customHeight="1" x14ac:dyDescent="0.25"/>
    <row r="6392" ht="15" customHeight="1" x14ac:dyDescent="0.25"/>
    <row r="6393" ht="15" customHeight="1" x14ac:dyDescent="0.25"/>
    <row r="6394" ht="15" customHeight="1" x14ac:dyDescent="0.25"/>
    <row r="6395" ht="15" customHeight="1" x14ac:dyDescent="0.25"/>
    <row r="6396" ht="15" customHeight="1" x14ac:dyDescent="0.25"/>
    <row r="6397" ht="15" customHeight="1" x14ac:dyDescent="0.25"/>
    <row r="6398" ht="15" customHeight="1" x14ac:dyDescent="0.25"/>
    <row r="6399" ht="15" customHeight="1" x14ac:dyDescent="0.25"/>
    <row r="6400" ht="15" customHeight="1" x14ac:dyDescent="0.25"/>
    <row r="6401" ht="15" customHeight="1" x14ac:dyDescent="0.25"/>
    <row r="6402" ht="15" customHeight="1" x14ac:dyDescent="0.25"/>
    <row r="6403" ht="15" customHeight="1" x14ac:dyDescent="0.25"/>
    <row r="6404" ht="15" customHeight="1" x14ac:dyDescent="0.25"/>
    <row r="6405" ht="15" customHeight="1" x14ac:dyDescent="0.25"/>
    <row r="6406" ht="15" customHeight="1" x14ac:dyDescent="0.25"/>
    <row r="6407" ht="15" customHeight="1" x14ac:dyDescent="0.25"/>
    <row r="6408" ht="15" customHeight="1" x14ac:dyDescent="0.25"/>
    <row r="6409" ht="15" customHeight="1" x14ac:dyDescent="0.25"/>
    <row r="6410" ht="15" customHeight="1" x14ac:dyDescent="0.25"/>
    <row r="6411" ht="15" customHeight="1" x14ac:dyDescent="0.25"/>
    <row r="6412" ht="15" customHeight="1" x14ac:dyDescent="0.25"/>
    <row r="6413" ht="15" customHeight="1" x14ac:dyDescent="0.25"/>
    <row r="6414" ht="15" customHeight="1" x14ac:dyDescent="0.25"/>
    <row r="6415" ht="15" customHeight="1" x14ac:dyDescent="0.25"/>
    <row r="6416" ht="15" customHeight="1" x14ac:dyDescent="0.25"/>
    <row r="6417" ht="15" customHeight="1" x14ac:dyDescent="0.25"/>
    <row r="6418" ht="15" customHeight="1" x14ac:dyDescent="0.25"/>
    <row r="6419" ht="15" customHeight="1" x14ac:dyDescent="0.25"/>
    <row r="6420" ht="15" customHeight="1" x14ac:dyDescent="0.25"/>
    <row r="6421" ht="15" customHeight="1" x14ac:dyDescent="0.25"/>
    <row r="6422" ht="15" customHeight="1" x14ac:dyDescent="0.25"/>
    <row r="6423" ht="15" customHeight="1" x14ac:dyDescent="0.25"/>
    <row r="6424" ht="15" customHeight="1" x14ac:dyDescent="0.25"/>
    <row r="6425" ht="15" customHeight="1" x14ac:dyDescent="0.25"/>
    <row r="6426" ht="15" customHeight="1" x14ac:dyDescent="0.25"/>
    <row r="6427" ht="15" customHeight="1" x14ac:dyDescent="0.25"/>
    <row r="6428" ht="15" customHeight="1" x14ac:dyDescent="0.25"/>
    <row r="6429" ht="15" customHeight="1" x14ac:dyDescent="0.25"/>
    <row r="6430" ht="15" customHeight="1" x14ac:dyDescent="0.25"/>
    <row r="6431" ht="15" customHeight="1" x14ac:dyDescent="0.25"/>
    <row r="6432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38" ht="15" customHeight="1" x14ac:dyDescent="0.25"/>
    <row r="6439" ht="15" customHeight="1" x14ac:dyDescent="0.25"/>
    <row r="6440" ht="15" customHeight="1" x14ac:dyDescent="0.25"/>
    <row r="6441" ht="15" customHeight="1" x14ac:dyDescent="0.25"/>
    <row r="6442" ht="15" customHeight="1" x14ac:dyDescent="0.25"/>
    <row r="6443" ht="15" customHeight="1" x14ac:dyDescent="0.25"/>
    <row r="6444" ht="15" customHeight="1" x14ac:dyDescent="0.25"/>
    <row r="6445" ht="15" customHeight="1" x14ac:dyDescent="0.25"/>
    <row r="6446" ht="15" customHeight="1" x14ac:dyDescent="0.25"/>
    <row r="6447" ht="15" customHeight="1" x14ac:dyDescent="0.25"/>
    <row r="6448" ht="15" customHeight="1" x14ac:dyDescent="0.25"/>
    <row r="6449" ht="15" customHeight="1" x14ac:dyDescent="0.25"/>
    <row r="6450" ht="15" customHeight="1" x14ac:dyDescent="0.25"/>
    <row r="6451" ht="15" customHeight="1" x14ac:dyDescent="0.25"/>
    <row r="6452" ht="15" customHeight="1" x14ac:dyDescent="0.25"/>
    <row r="6453" ht="15" customHeight="1" x14ac:dyDescent="0.25"/>
    <row r="6454" ht="15" customHeight="1" x14ac:dyDescent="0.25"/>
    <row r="6455" ht="15" customHeight="1" x14ac:dyDescent="0.25"/>
    <row r="6456" ht="15" customHeight="1" x14ac:dyDescent="0.25"/>
    <row r="6457" ht="15" customHeight="1" x14ac:dyDescent="0.25"/>
    <row r="6458" ht="15" customHeight="1" x14ac:dyDescent="0.25"/>
    <row r="6459" ht="15" customHeight="1" x14ac:dyDescent="0.25"/>
    <row r="6460" ht="15" customHeight="1" x14ac:dyDescent="0.25"/>
    <row r="6461" ht="15" customHeight="1" x14ac:dyDescent="0.25"/>
    <row r="6462" ht="15" customHeight="1" x14ac:dyDescent="0.25"/>
    <row r="6463" ht="15" customHeight="1" x14ac:dyDescent="0.25"/>
    <row r="6464" ht="15" customHeight="1" x14ac:dyDescent="0.25"/>
    <row r="6465" ht="15" customHeight="1" x14ac:dyDescent="0.25"/>
    <row r="6466" ht="15" customHeight="1" x14ac:dyDescent="0.25"/>
    <row r="6467" ht="15" customHeight="1" x14ac:dyDescent="0.25"/>
    <row r="6468" ht="15" customHeight="1" x14ac:dyDescent="0.25"/>
    <row r="6469" ht="15" customHeight="1" x14ac:dyDescent="0.25"/>
    <row r="6470" ht="15" customHeight="1" x14ac:dyDescent="0.25"/>
    <row r="6471" ht="15" customHeight="1" x14ac:dyDescent="0.25"/>
    <row r="6472" ht="15" customHeight="1" x14ac:dyDescent="0.25"/>
    <row r="6473" ht="15" customHeight="1" x14ac:dyDescent="0.25"/>
    <row r="6474" ht="15" customHeight="1" x14ac:dyDescent="0.25"/>
    <row r="6475" ht="15" customHeight="1" x14ac:dyDescent="0.25"/>
    <row r="6476" ht="15" customHeight="1" x14ac:dyDescent="0.25"/>
    <row r="6477" ht="15" customHeight="1" x14ac:dyDescent="0.25"/>
    <row r="6478" ht="15" customHeight="1" x14ac:dyDescent="0.25"/>
    <row r="6479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5" ht="15" customHeight="1" x14ac:dyDescent="0.25"/>
    <row r="6486" ht="15" customHeight="1" x14ac:dyDescent="0.25"/>
    <row r="6487" ht="15" customHeight="1" x14ac:dyDescent="0.25"/>
    <row r="6488" ht="15" customHeight="1" x14ac:dyDescent="0.25"/>
    <row r="6489" ht="15" customHeight="1" x14ac:dyDescent="0.25"/>
    <row r="6490" ht="15" customHeight="1" x14ac:dyDescent="0.25"/>
    <row r="6491" ht="15" customHeight="1" x14ac:dyDescent="0.25"/>
    <row r="6492" ht="15" customHeight="1" x14ac:dyDescent="0.25"/>
    <row r="6493" ht="15" customHeight="1" x14ac:dyDescent="0.25"/>
    <row r="6494" ht="15" customHeight="1" x14ac:dyDescent="0.25"/>
    <row r="6495" ht="15" customHeight="1" x14ac:dyDescent="0.25"/>
    <row r="6496" ht="15" customHeight="1" x14ac:dyDescent="0.25"/>
    <row r="6497" ht="15" customHeight="1" x14ac:dyDescent="0.25"/>
    <row r="6498" ht="15" customHeight="1" x14ac:dyDescent="0.25"/>
    <row r="6499" ht="15" customHeight="1" x14ac:dyDescent="0.25"/>
    <row r="6500" ht="15" customHeight="1" x14ac:dyDescent="0.25"/>
    <row r="6501" ht="15" customHeight="1" x14ac:dyDescent="0.25"/>
    <row r="6502" ht="15" customHeight="1" x14ac:dyDescent="0.25"/>
    <row r="6503" ht="15" customHeight="1" x14ac:dyDescent="0.25"/>
    <row r="6504" ht="15" customHeight="1" x14ac:dyDescent="0.25"/>
  </sheetData>
  <sheetProtection selectLockedCells="1"/>
  <mergeCells count="3">
    <mergeCell ref="D2:G2"/>
    <mergeCell ref="E11:G11"/>
    <mergeCell ref="H11:J11"/>
  </mergeCell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6:I3000"/>
  <sheetViews>
    <sheetView workbookViewId="0">
      <selection activeCell="Q8" sqref="Q8"/>
    </sheetView>
  </sheetViews>
  <sheetFormatPr defaultRowHeight="15" x14ac:dyDescent="0.25"/>
  <cols>
    <col min="2" max="2" width="13" customWidth="1"/>
    <col min="3" max="3" width="12.7109375" customWidth="1"/>
    <col min="4" max="4" width="17" customWidth="1"/>
    <col min="8" max="8" width="13.42578125" customWidth="1"/>
    <col min="9" max="9" width="18.28515625" customWidth="1"/>
  </cols>
  <sheetData>
    <row r="6" spans="1:9" x14ac:dyDescent="0.25">
      <c r="A6" s="173" t="s">
        <v>731</v>
      </c>
      <c r="B6" s="174"/>
      <c r="C6" s="174"/>
      <c r="D6" s="174"/>
      <c r="E6" s="174"/>
      <c r="F6" s="173" t="s">
        <v>732</v>
      </c>
      <c r="G6" s="174"/>
      <c r="H6" s="174"/>
      <c r="I6" s="174"/>
    </row>
    <row r="7" spans="1:9" x14ac:dyDescent="0.25">
      <c r="A7" s="174" t="s">
        <v>727</v>
      </c>
      <c r="B7" s="174" t="s">
        <v>728</v>
      </c>
      <c r="C7" s="174" t="s">
        <v>729</v>
      </c>
      <c r="D7" s="174" t="s">
        <v>730</v>
      </c>
      <c r="E7" s="174"/>
      <c r="F7" s="174" t="s">
        <v>727</v>
      </c>
      <c r="G7" s="174" t="s">
        <v>728</v>
      </c>
      <c r="H7" s="174" t="s">
        <v>729</v>
      </c>
      <c r="I7" s="174" t="s">
        <v>730</v>
      </c>
    </row>
    <row r="8" spans="1:9" x14ac:dyDescent="0.25">
      <c r="A8" s="174">
        <f>--ISNUMBER(IFERROR(SEARCH('Project Costing'!#REF!,Labor!I14,1),""))</f>
        <v>0</v>
      </c>
      <c r="B8" s="174" t="str">
        <f>IF(A8=1,COUNTIF($A$8:A8,1),"")</f>
        <v/>
      </c>
      <c r="C8" s="157" t="str">
        <f>IFERROR(INDEX(Labor!$I$14:$I$3006,MATCH(ROWS($C$8:C8),$B$8:$B$3000,0)),"")</f>
        <v/>
      </c>
      <c r="D8" s="157" t="str">
        <f>IFERROR($C$8:INDEX($C$8:$C$3000,COUNTIF($C$8:$C$3000,"?*")),"")</f>
        <v/>
      </c>
      <c r="E8" s="174"/>
      <c r="F8" s="174">
        <f>--ISNUMBER(IFERROR(SEARCH('Project Costing'!#REF!,Labor!I14,1),""))</f>
        <v>0</v>
      </c>
      <c r="G8" s="174" t="str">
        <f>IF(F8=1,COUNTIF($F$8:F8,1),"")</f>
        <v/>
      </c>
      <c r="H8" s="157" t="str">
        <f>IFERROR(INDEX(Labor!$I$14:$I$3006,MATCH(ROWS($H$8:H8),$G$8:$G$3000,0)),"")</f>
        <v/>
      </c>
      <c r="I8" s="157" t="str">
        <f>IFERROR($H$8:INDEX($H$8:$H$3000,COUNTIF($H$8:$H$3000,"?*")),"")</f>
        <v/>
      </c>
    </row>
    <row r="9" spans="1:9" x14ac:dyDescent="0.25">
      <c r="A9" s="174">
        <f>--ISNUMBER(IFERROR(SEARCH('Project Costing'!#REF!,Labor!I15,1),""))</f>
        <v>0</v>
      </c>
      <c r="B9" s="174" t="str">
        <f>IF(A9=1,COUNTIF($A$8:A9,1),"")</f>
        <v/>
      </c>
      <c r="C9" s="157" t="str">
        <f>IFERROR(INDEX(Labor!$I$14:$I$3006,MATCH(ROWS($C$8:C9),$B$8:$B$3000,0)),"")</f>
        <v/>
      </c>
      <c r="D9" s="157" t="str">
        <f>IFERROR($C$8:INDEX($C$8:$C$3000,COUNTIF($C$8:$C$3000,"?*")),"")</f>
        <v/>
      </c>
      <c r="E9" s="174"/>
      <c r="F9" s="174">
        <f>--ISNUMBER(IFERROR(SEARCH('Project Costing'!#REF!,Labor!I15,1),""))</f>
        <v>0</v>
      </c>
      <c r="G9" s="174" t="str">
        <f>IF(F9=1,COUNTIF($F$8:F9,1),"")</f>
        <v/>
      </c>
      <c r="H9" s="157" t="str">
        <f>IFERROR(INDEX(Labor!$I$14:$I$3006,MATCH(ROWS($H$8:H9),$G$8:$G$3000,0)),"")</f>
        <v/>
      </c>
      <c r="I9" s="157" t="str">
        <f>IFERROR($H$8:INDEX($H$8:$H$3000,COUNTIF($H$8:$H$3000,"?*")),"")</f>
        <v/>
      </c>
    </row>
    <row r="10" spans="1:9" x14ac:dyDescent="0.25">
      <c r="A10" s="174">
        <f>--ISNUMBER(IFERROR(SEARCH('Project Costing'!#REF!,Labor!I16,1),""))</f>
        <v>0</v>
      </c>
      <c r="B10" s="174" t="str">
        <f>IF(A10=1,COUNTIF($A$8:A10,1),"")</f>
        <v/>
      </c>
      <c r="C10" s="157" t="str">
        <f>IFERROR(INDEX(Labor!$I$14:$I$3006,MATCH(ROWS($C$8:C10),$B$8:$B$3000,0)),"")</f>
        <v/>
      </c>
      <c r="D10" s="157" t="str">
        <f>IFERROR($C$8:INDEX($C$8:$C$3000,COUNTIF($C$8:$C$3000,"?*")),"")</f>
        <v/>
      </c>
      <c r="E10" s="174"/>
      <c r="F10" s="174">
        <f>--ISNUMBER(IFERROR(SEARCH('Project Costing'!#REF!,Labor!I16,1),""))</f>
        <v>0</v>
      </c>
      <c r="G10" s="174" t="str">
        <f>IF(F10=1,COUNTIF($F$8:F10,1),"")</f>
        <v/>
      </c>
      <c r="H10" s="157" t="str">
        <f>IFERROR(INDEX(Labor!$I$14:$I$3006,MATCH(ROWS($H$8:H10),$G$8:$G$3000,0)),"")</f>
        <v/>
      </c>
      <c r="I10" s="157" t="str">
        <f>IFERROR($H$8:INDEX($H$8:$H$3000,COUNTIF($H$8:$H$3000,"?*")),"")</f>
        <v/>
      </c>
    </row>
    <row r="11" spans="1:9" x14ac:dyDescent="0.25">
      <c r="A11" s="174">
        <f>--ISNUMBER(IFERROR(SEARCH('Project Costing'!#REF!,Labor!I17,1),""))</f>
        <v>0</v>
      </c>
      <c r="B11" s="174" t="str">
        <f>IF(A11=1,COUNTIF($A$8:A11,1),"")</f>
        <v/>
      </c>
      <c r="C11" s="157" t="str">
        <f>IFERROR(INDEX(Labor!$I$14:$I$3006,MATCH(ROWS($C$8:C11),$B$8:$B$3000,0)),"")</f>
        <v/>
      </c>
      <c r="D11" s="157" t="str">
        <f>IFERROR($C$8:INDEX($C$8:$C$3000,COUNTIF($C$8:$C$3000,"?*")),"")</f>
        <v/>
      </c>
      <c r="E11" s="174"/>
      <c r="F11" s="174">
        <f>--ISNUMBER(IFERROR(SEARCH('Project Costing'!#REF!,Labor!I17,1),""))</f>
        <v>0</v>
      </c>
      <c r="G11" s="174" t="str">
        <f>IF(F11=1,COUNTIF($F$8:F11,1),"")</f>
        <v/>
      </c>
      <c r="H11" s="157" t="str">
        <f>IFERROR(INDEX(Labor!$I$14:$I$3006,MATCH(ROWS($H$8:H11),$G$8:$G$3000,0)),"")</f>
        <v/>
      </c>
      <c r="I11" s="157" t="str">
        <f>IFERROR($H$8:INDEX($H$8:$H$3000,COUNTIF($H$8:$H$3000,"?*")),"")</f>
        <v/>
      </c>
    </row>
    <row r="12" spans="1:9" x14ac:dyDescent="0.25">
      <c r="A12" s="174">
        <f>--ISNUMBER(IFERROR(SEARCH('Project Costing'!#REF!,Labor!I18,1),""))</f>
        <v>0</v>
      </c>
      <c r="B12" s="174" t="str">
        <f>IF(A12=1,COUNTIF($A$8:A12,1),"")</f>
        <v/>
      </c>
      <c r="C12" s="157" t="str">
        <f>IFERROR(INDEX(Labor!$I$14:$I$3006,MATCH(ROWS($C$8:C12),$B$8:$B$3000,0)),"")</f>
        <v/>
      </c>
      <c r="D12" s="157" t="str">
        <f>IFERROR($C$8:INDEX($C$8:$C$3000,COUNTIF($C$8:$C$3000,"?*")),"")</f>
        <v/>
      </c>
      <c r="E12" s="174"/>
      <c r="F12" s="174">
        <f>--ISNUMBER(IFERROR(SEARCH('Project Costing'!#REF!,Labor!I18,1),""))</f>
        <v>0</v>
      </c>
      <c r="G12" s="174" t="str">
        <f>IF(F12=1,COUNTIF($F$8:F12,1),"")</f>
        <v/>
      </c>
      <c r="H12" s="157" t="str">
        <f>IFERROR(INDEX(Labor!$I$14:$I$3006,MATCH(ROWS($H$8:H12),$G$8:$G$3000,0)),"")</f>
        <v/>
      </c>
      <c r="I12" s="157" t="str">
        <f>IFERROR($H$8:INDEX($H$8:$H$3000,COUNTIF($H$8:$H$3000,"?*")),"")</f>
        <v/>
      </c>
    </row>
    <row r="13" spans="1:9" x14ac:dyDescent="0.25">
      <c r="A13" s="174">
        <f>--ISNUMBER(IFERROR(SEARCH('Project Costing'!#REF!,Labor!I19,1),""))</f>
        <v>0</v>
      </c>
      <c r="B13" s="174" t="str">
        <f>IF(A13=1,COUNTIF($A$8:A13,1),"")</f>
        <v/>
      </c>
      <c r="C13" s="157" t="str">
        <f>IFERROR(INDEX(Labor!$I$14:$I$3006,MATCH(ROWS($C$8:C13),$B$8:$B$3000,0)),"")</f>
        <v/>
      </c>
      <c r="D13" s="157" t="str">
        <f>IFERROR($C$8:INDEX($C$8:$C$3000,COUNTIF($C$8:$C$3000,"?*")),"")</f>
        <v/>
      </c>
      <c r="E13" s="174"/>
      <c r="F13" s="174">
        <f>--ISNUMBER(IFERROR(SEARCH('Project Costing'!#REF!,Labor!I19,1),""))</f>
        <v>0</v>
      </c>
      <c r="G13" s="174" t="str">
        <f>IF(F13=1,COUNTIF($F$8:F13,1),"")</f>
        <v/>
      </c>
      <c r="H13" s="157" t="str">
        <f>IFERROR(INDEX(Labor!$I$14:$I$3006,MATCH(ROWS($H$8:H13),$G$8:$G$3000,0)),"")</f>
        <v/>
      </c>
      <c r="I13" s="157" t="str">
        <f>IFERROR($H$8:INDEX($H$8:$H$3000,COUNTIF($H$8:$H$3000,"?*")),"")</f>
        <v/>
      </c>
    </row>
    <row r="14" spans="1:9" x14ac:dyDescent="0.25">
      <c r="A14" s="174">
        <f>--ISNUMBER(IFERROR(SEARCH('Project Costing'!#REF!,Labor!I20,1),""))</f>
        <v>0</v>
      </c>
      <c r="B14" s="174" t="str">
        <f>IF(A14=1,COUNTIF($A$8:A14,1),"")</f>
        <v/>
      </c>
      <c r="C14" s="157" t="str">
        <f>IFERROR(INDEX(Labor!$I$14:$I$3006,MATCH(ROWS($C$8:C14),$B$8:$B$3000,0)),"")</f>
        <v/>
      </c>
      <c r="D14" s="157" t="str">
        <f>IFERROR($C$8:INDEX($C$8:$C$3000,COUNTIF($C$8:$C$3000,"?*")),"")</f>
        <v/>
      </c>
      <c r="E14" s="174"/>
      <c r="F14" s="174">
        <f>--ISNUMBER(IFERROR(SEARCH('Project Costing'!#REF!,Labor!I20,1),""))</f>
        <v>0</v>
      </c>
      <c r="G14" s="174" t="str">
        <f>IF(F14=1,COUNTIF($F$8:F14,1),"")</f>
        <v/>
      </c>
      <c r="H14" s="157" t="str">
        <f>IFERROR(INDEX(Labor!$I$14:$I$3006,MATCH(ROWS($H$8:H14),$G$8:$G$3000,0)),"")</f>
        <v/>
      </c>
      <c r="I14" s="157" t="str">
        <f>IFERROR($H$8:INDEX($H$8:$H$3000,COUNTIF($H$8:$H$3000,"?*")),"")</f>
        <v/>
      </c>
    </row>
    <row r="15" spans="1:9" x14ac:dyDescent="0.25">
      <c r="A15" s="174">
        <f>--ISNUMBER(IFERROR(SEARCH('Project Costing'!#REF!,Labor!I21,1),""))</f>
        <v>0</v>
      </c>
      <c r="B15" s="174" t="str">
        <f>IF(A15=1,COUNTIF($A$8:A15,1),"")</f>
        <v/>
      </c>
      <c r="C15" s="157" t="str">
        <f>IFERROR(INDEX(Labor!$I$14:$I$3006,MATCH(ROWS($C$8:C15),$B$8:$B$3000,0)),"")</f>
        <v/>
      </c>
      <c r="D15" s="157" t="str">
        <f>IFERROR($C$8:INDEX($C$8:$C$3000,COUNTIF($C$8:$C$3000,"?*")),"")</f>
        <v/>
      </c>
      <c r="E15" s="174"/>
      <c r="F15" s="174">
        <f>--ISNUMBER(IFERROR(SEARCH('Project Costing'!#REF!,Labor!I21,1),""))</f>
        <v>0</v>
      </c>
      <c r="G15" s="174" t="str">
        <f>IF(F15=1,COUNTIF($F$8:F15,1),"")</f>
        <v/>
      </c>
      <c r="H15" s="157" t="str">
        <f>IFERROR(INDEX(Labor!$I$14:$I$3006,MATCH(ROWS($H$8:H15),$G$8:$G$3000,0)),"")</f>
        <v/>
      </c>
      <c r="I15" s="157" t="str">
        <f>IFERROR($H$8:INDEX($H$8:$H$3000,COUNTIF($H$8:$H$3000,"?*")),"")</f>
        <v/>
      </c>
    </row>
    <row r="16" spans="1:9" x14ac:dyDescent="0.25">
      <c r="A16" s="174">
        <f>--ISNUMBER(IFERROR(SEARCH('Project Costing'!#REF!,Labor!I22,1),""))</f>
        <v>0</v>
      </c>
      <c r="B16" s="174" t="str">
        <f>IF(A16=1,COUNTIF($A$8:A16,1),"")</f>
        <v/>
      </c>
      <c r="C16" s="157" t="str">
        <f>IFERROR(INDEX(Labor!$I$14:$I$3006,MATCH(ROWS($C$8:C16),$B$8:$B$3000,0)),"")</f>
        <v/>
      </c>
      <c r="D16" s="157" t="str">
        <f>IFERROR($C$8:INDEX($C$8:$C$3000,COUNTIF($C$8:$C$3000,"?*")),"")</f>
        <v/>
      </c>
      <c r="E16" s="174"/>
      <c r="F16" s="174">
        <f>--ISNUMBER(IFERROR(SEARCH('Project Costing'!#REF!,Labor!I22,1),""))</f>
        <v>0</v>
      </c>
      <c r="G16" s="174" t="str">
        <f>IF(F16=1,COUNTIF($F$8:F16,1),"")</f>
        <v/>
      </c>
      <c r="H16" s="157" t="str">
        <f>IFERROR(INDEX(Labor!$I$14:$I$3006,MATCH(ROWS($H$8:H16),$G$8:$G$3000,0)),"")</f>
        <v/>
      </c>
      <c r="I16" s="157" t="str">
        <f>IFERROR($H$8:INDEX($H$8:$H$3000,COUNTIF($H$8:$H$3000,"?*")),"")</f>
        <v/>
      </c>
    </row>
    <row r="17" spans="1:9" x14ac:dyDescent="0.25">
      <c r="A17" s="174">
        <f>--ISNUMBER(IFERROR(SEARCH('Project Costing'!#REF!,Labor!I23,1),""))</f>
        <v>0</v>
      </c>
      <c r="B17" s="174" t="str">
        <f>IF(A17=1,COUNTIF($A$8:A17,1),"")</f>
        <v/>
      </c>
      <c r="C17" s="157" t="str">
        <f>IFERROR(INDEX(Labor!$I$14:$I$3006,MATCH(ROWS($C$8:C17),$B$8:$B$3000,0)),"")</f>
        <v/>
      </c>
      <c r="D17" s="157" t="str">
        <f>IFERROR($C$8:INDEX($C$8:$C$3000,COUNTIF($C$8:$C$3000,"?*")),"")</f>
        <v/>
      </c>
      <c r="E17" s="174"/>
      <c r="F17" s="174">
        <f>--ISNUMBER(IFERROR(SEARCH('Project Costing'!#REF!,Labor!I23,1),""))</f>
        <v>0</v>
      </c>
      <c r="G17" s="174" t="str">
        <f>IF(F17=1,COUNTIF($F$8:F17,1),"")</f>
        <v/>
      </c>
      <c r="H17" s="157" t="str">
        <f>IFERROR(INDEX(Labor!$I$14:$I$3006,MATCH(ROWS($H$8:H17),$G$8:$G$3000,0)),"")</f>
        <v/>
      </c>
      <c r="I17" s="157" t="str">
        <f>IFERROR($H$8:INDEX($H$8:$H$3000,COUNTIF($H$8:$H$3000,"?*")),"")</f>
        <v/>
      </c>
    </row>
    <row r="18" spans="1:9" x14ac:dyDescent="0.25">
      <c r="A18" s="174">
        <f>--ISNUMBER(IFERROR(SEARCH('Project Costing'!#REF!,Labor!I24,1),""))</f>
        <v>0</v>
      </c>
      <c r="B18" s="174" t="str">
        <f>IF(A18=1,COUNTIF($A$8:A18,1),"")</f>
        <v/>
      </c>
      <c r="C18" s="157" t="str">
        <f>IFERROR(INDEX(Labor!$I$14:$I$3006,MATCH(ROWS($C$8:C18),$B$8:$B$3000,0)),"")</f>
        <v/>
      </c>
      <c r="D18" s="157" t="str">
        <f>IFERROR($C$8:INDEX($C$8:$C$3000,COUNTIF($C$8:$C$3000,"?*")),"")</f>
        <v/>
      </c>
      <c r="E18" s="174"/>
      <c r="F18" s="174">
        <f>--ISNUMBER(IFERROR(SEARCH('Project Costing'!#REF!,Labor!I24,1),""))</f>
        <v>0</v>
      </c>
      <c r="G18" s="174" t="str">
        <f>IF(F18=1,COUNTIF($F$8:F18,1),"")</f>
        <v/>
      </c>
      <c r="H18" s="157" t="str">
        <f>IFERROR(INDEX(Labor!$I$14:$I$3006,MATCH(ROWS($H$8:H18),$G$8:$G$3000,0)),"")</f>
        <v/>
      </c>
      <c r="I18" s="157" t="str">
        <f>IFERROR($H$8:INDEX($H$8:$H$3000,COUNTIF($H$8:$H$3000,"?*")),"")</f>
        <v/>
      </c>
    </row>
    <row r="19" spans="1:9" x14ac:dyDescent="0.25">
      <c r="A19" s="174">
        <f>--ISNUMBER(IFERROR(SEARCH('Project Costing'!#REF!,Labor!I25,1),""))</f>
        <v>0</v>
      </c>
      <c r="B19" s="174" t="str">
        <f>IF(A19=1,COUNTIF($A$8:A19,1),"")</f>
        <v/>
      </c>
      <c r="C19" s="157" t="str">
        <f>IFERROR(INDEX(Labor!$I$14:$I$3006,MATCH(ROWS($C$8:C19),$B$8:$B$3000,0)),"")</f>
        <v/>
      </c>
      <c r="D19" s="157" t="str">
        <f>IFERROR($C$8:INDEX($C$8:$C$3000,COUNTIF($C$8:$C$3000,"?*")),"")</f>
        <v/>
      </c>
      <c r="E19" s="174"/>
      <c r="F19" s="174">
        <f>--ISNUMBER(IFERROR(SEARCH('Project Costing'!#REF!,Labor!I25,1),""))</f>
        <v>0</v>
      </c>
      <c r="G19" s="174" t="str">
        <f>IF(F19=1,COUNTIF($F$8:F19,1),"")</f>
        <v/>
      </c>
      <c r="H19" s="157" t="str">
        <f>IFERROR(INDEX(Labor!$I$14:$I$3006,MATCH(ROWS($H$8:H19),$G$8:$G$3000,0)),"")</f>
        <v/>
      </c>
      <c r="I19" s="157" t="str">
        <f>IFERROR($H$8:INDEX($H$8:$H$3000,COUNTIF($H$8:$H$3000,"?*")),"")</f>
        <v/>
      </c>
    </row>
    <row r="20" spans="1:9" x14ac:dyDescent="0.25">
      <c r="A20" s="174">
        <f>--ISNUMBER(IFERROR(SEARCH('Project Costing'!#REF!,Labor!I26,1),""))</f>
        <v>0</v>
      </c>
      <c r="B20" s="174" t="str">
        <f>IF(A20=1,COUNTIF($A$8:A20,1),"")</f>
        <v/>
      </c>
      <c r="C20" s="157" t="str">
        <f>IFERROR(INDEX(Labor!$I$14:$I$3006,MATCH(ROWS($C$8:C20),$B$8:$B$3000,0)),"")</f>
        <v/>
      </c>
      <c r="D20" s="157" t="str">
        <f>IFERROR($C$8:INDEX($C$8:$C$3000,COUNTIF($C$8:$C$3000,"?*")),"")</f>
        <v/>
      </c>
      <c r="E20" s="174"/>
      <c r="F20" s="174">
        <f>--ISNUMBER(IFERROR(SEARCH('Project Costing'!#REF!,Labor!I26,1),""))</f>
        <v>0</v>
      </c>
      <c r="G20" s="174" t="str">
        <f>IF(F20=1,COUNTIF($F$8:F20,1),"")</f>
        <v/>
      </c>
      <c r="H20" s="157" t="str">
        <f>IFERROR(INDEX(Labor!$I$14:$I$3006,MATCH(ROWS($H$8:H20),$G$8:$G$3000,0)),"")</f>
        <v/>
      </c>
      <c r="I20" s="157" t="str">
        <f>IFERROR($H$8:INDEX($H$8:$H$3000,COUNTIF($H$8:$H$3000,"?*")),"")</f>
        <v/>
      </c>
    </row>
    <row r="21" spans="1:9" x14ac:dyDescent="0.25">
      <c r="A21" s="174">
        <f>--ISNUMBER(IFERROR(SEARCH('Project Costing'!#REF!,Labor!I27,1),""))</f>
        <v>0</v>
      </c>
      <c r="B21" s="174" t="str">
        <f>IF(A21=1,COUNTIF($A$8:A21,1),"")</f>
        <v/>
      </c>
      <c r="C21" s="157" t="str">
        <f>IFERROR(INDEX(Labor!$I$14:$I$3006,MATCH(ROWS($C$8:C21),$B$8:$B$3000,0)),"")</f>
        <v/>
      </c>
      <c r="D21" s="157" t="str">
        <f>IFERROR($C$8:INDEX($C$8:$C$3000,COUNTIF($C$8:$C$3000,"?*")),"")</f>
        <v/>
      </c>
      <c r="E21" s="174"/>
      <c r="F21" s="174">
        <f>--ISNUMBER(IFERROR(SEARCH('Project Costing'!#REF!,Labor!I27,1),""))</f>
        <v>0</v>
      </c>
      <c r="G21" s="174" t="str">
        <f>IF(F21=1,COUNTIF($F$8:F21,1),"")</f>
        <v/>
      </c>
      <c r="H21" s="157" t="str">
        <f>IFERROR(INDEX(Labor!$I$14:$I$3006,MATCH(ROWS($H$8:H21),$G$8:$G$3000,0)),"")</f>
        <v/>
      </c>
      <c r="I21" s="157" t="str">
        <f>IFERROR($H$8:INDEX($H$8:$H$3000,COUNTIF($H$8:$H$3000,"?*")),"")</f>
        <v/>
      </c>
    </row>
    <row r="22" spans="1:9" x14ac:dyDescent="0.25">
      <c r="A22" s="174">
        <f>--ISNUMBER(IFERROR(SEARCH('Project Costing'!#REF!,Labor!I28,1),""))</f>
        <v>0</v>
      </c>
      <c r="B22" s="174" t="str">
        <f>IF(A22=1,COUNTIF($A$8:A22,1),"")</f>
        <v/>
      </c>
      <c r="C22" s="157" t="str">
        <f>IFERROR(INDEX(Labor!$I$14:$I$3006,MATCH(ROWS($C$8:C22),$B$8:$B$3000,0)),"")</f>
        <v/>
      </c>
      <c r="D22" s="157" t="str">
        <f>IFERROR($C$8:INDEX($C$8:$C$3000,COUNTIF($C$8:$C$3000,"?*")),"")</f>
        <v/>
      </c>
      <c r="E22" s="174"/>
      <c r="F22" s="174">
        <f>--ISNUMBER(IFERROR(SEARCH('Project Costing'!#REF!,Labor!I28,1),""))</f>
        <v>0</v>
      </c>
      <c r="G22" s="174" t="str">
        <f>IF(F22=1,COUNTIF($F$8:F22,1),"")</f>
        <v/>
      </c>
      <c r="H22" s="157" t="str">
        <f>IFERROR(INDEX(Labor!$I$14:$I$3006,MATCH(ROWS($H$8:H22),$G$8:$G$3000,0)),"")</f>
        <v/>
      </c>
      <c r="I22" s="157" t="str">
        <f>IFERROR($H$8:INDEX($H$8:$H$3000,COUNTIF($H$8:$H$3000,"?*")),"")</f>
        <v/>
      </c>
    </row>
    <row r="23" spans="1:9" x14ac:dyDescent="0.25">
      <c r="A23" s="174">
        <f>--ISNUMBER(IFERROR(SEARCH('Project Costing'!#REF!,Labor!I29,1),""))</f>
        <v>0</v>
      </c>
      <c r="B23" s="174" t="str">
        <f>IF(A23=1,COUNTIF($A$8:A23,1),"")</f>
        <v/>
      </c>
      <c r="C23" s="157" t="str">
        <f>IFERROR(INDEX(Labor!$I$14:$I$3006,MATCH(ROWS($C$8:C23),$B$8:$B$3000,0)),"")</f>
        <v/>
      </c>
      <c r="D23" s="157" t="str">
        <f>IFERROR($C$8:INDEX($C$8:$C$3000,COUNTIF($C$8:$C$3000,"?*")),"")</f>
        <v/>
      </c>
      <c r="E23" s="174"/>
      <c r="F23" s="174">
        <f>--ISNUMBER(IFERROR(SEARCH('Project Costing'!#REF!,Labor!I29,1),""))</f>
        <v>0</v>
      </c>
      <c r="G23" s="174" t="str">
        <f>IF(F23=1,COUNTIF($F$8:F23,1),"")</f>
        <v/>
      </c>
      <c r="H23" s="157" t="str">
        <f>IFERROR(INDEX(Labor!$I$14:$I$3006,MATCH(ROWS($H$8:H23),$G$8:$G$3000,0)),"")</f>
        <v/>
      </c>
      <c r="I23" s="157" t="str">
        <f>IFERROR($H$8:INDEX($H$8:$H$3000,COUNTIF($H$8:$H$3000,"?*")),"")</f>
        <v/>
      </c>
    </row>
    <row r="24" spans="1:9" x14ac:dyDescent="0.25">
      <c r="A24" s="174">
        <f>--ISNUMBER(IFERROR(SEARCH('Project Costing'!#REF!,Labor!I30,1),""))</f>
        <v>0</v>
      </c>
      <c r="B24" s="174" t="str">
        <f>IF(A24=1,COUNTIF($A$8:A24,1),"")</f>
        <v/>
      </c>
      <c r="C24" s="157" t="str">
        <f>IFERROR(INDEX(Labor!$I$14:$I$3006,MATCH(ROWS($C$8:C24),$B$8:$B$3000,0)),"")</f>
        <v/>
      </c>
      <c r="D24" s="157" t="str">
        <f>IFERROR($C$8:INDEX($C$8:$C$3000,COUNTIF($C$8:$C$3000,"?*")),"")</f>
        <v/>
      </c>
      <c r="E24" s="174"/>
      <c r="F24" s="174">
        <f>--ISNUMBER(IFERROR(SEARCH('Project Costing'!#REF!,Labor!I30,1),""))</f>
        <v>0</v>
      </c>
      <c r="G24" s="174" t="str">
        <f>IF(F24=1,COUNTIF($F$8:F24,1),"")</f>
        <v/>
      </c>
      <c r="H24" s="157" t="str">
        <f>IFERROR(INDEX(Labor!$I$14:$I$3006,MATCH(ROWS($H$8:H24),$G$8:$G$3000,0)),"")</f>
        <v/>
      </c>
      <c r="I24" s="157" t="str">
        <f>IFERROR($H$8:INDEX($H$8:$H$3000,COUNTIF($H$8:$H$3000,"?*")),"")</f>
        <v/>
      </c>
    </row>
    <row r="25" spans="1:9" x14ac:dyDescent="0.25">
      <c r="A25" s="174">
        <f>--ISNUMBER(IFERROR(SEARCH('Project Costing'!#REF!,Labor!I31,1),""))</f>
        <v>0</v>
      </c>
      <c r="B25" s="174" t="str">
        <f>IF(A25=1,COUNTIF($A$8:A25,1),"")</f>
        <v/>
      </c>
      <c r="C25" s="157" t="str">
        <f>IFERROR(INDEX(Labor!$I$14:$I$3006,MATCH(ROWS($C$8:C25),$B$8:$B$3000,0)),"")</f>
        <v/>
      </c>
      <c r="D25" s="157" t="str">
        <f>IFERROR($C$8:INDEX($C$8:$C$3000,COUNTIF($C$8:$C$3000,"?*")),"")</f>
        <v/>
      </c>
      <c r="E25" s="174"/>
      <c r="F25" s="174">
        <f>--ISNUMBER(IFERROR(SEARCH('Project Costing'!#REF!,Labor!I31,1),""))</f>
        <v>0</v>
      </c>
      <c r="G25" s="174" t="str">
        <f>IF(F25=1,COUNTIF($F$8:F25,1),"")</f>
        <v/>
      </c>
      <c r="H25" s="157" t="str">
        <f>IFERROR(INDEX(Labor!$I$14:$I$3006,MATCH(ROWS($H$8:H25),$G$8:$G$3000,0)),"")</f>
        <v/>
      </c>
      <c r="I25" s="157" t="str">
        <f>IFERROR($H$8:INDEX($H$8:$H$3000,COUNTIF($H$8:$H$3000,"?*")),"")</f>
        <v/>
      </c>
    </row>
    <row r="26" spans="1:9" x14ac:dyDescent="0.25">
      <c r="A26" s="174">
        <f>--ISNUMBER(IFERROR(SEARCH('Project Costing'!#REF!,Labor!#REF!,1),""))</f>
        <v>0</v>
      </c>
      <c r="B26" s="174" t="str">
        <f>IF(A26=1,COUNTIF($A$8:A26,1),"")</f>
        <v/>
      </c>
      <c r="C26" s="157" t="str">
        <f>IFERROR(INDEX(Labor!$I$14:$I$3006,MATCH(ROWS($C$8:C26),$B$8:$B$3000,0)),"")</f>
        <v/>
      </c>
      <c r="D26" s="157" t="str">
        <f>IFERROR($C$8:INDEX($C$8:$C$3000,COUNTIF($C$8:$C$3000,"?*")),"")</f>
        <v/>
      </c>
      <c r="E26" s="174"/>
      <c r="F26" s="174">
        <f>--ISNUMBER(IFERROR(SEARCH('Project Costing'!#REF!,Labor!#REF!,1),""))</f>
        <v>0</v>
      </c>
      <c r="G26" s="174" t="str">
        <f>IF(F26=1,COUNTIF($F$8:F26,1),"")</f>
        <v/>
      </c>
      <c r="H26" s="157" t="str">
        <f>IFERROR(INDEX(Labor!$I$14:$I$3006,MATCH(ROWS($H$8:H26),$G$8:$G$3000,0)),"")</f>
        <v/>
      </c>
      <c r="I26" s="157" t="str">
        <f>IFERROR($H$8:INDEX($H$8:$H$3000,COUNTIF($H$8:$H$3000,"?*")),"")</f>
        <v/>
      </c>
    </row>
    <row r="27" spans="1:9" x14ac:dyDescent="0.25">
      <c r="A27" s="174">
        <f>--ISNUMBER(IFERROR(SEARCH('Project Costing'!#REF!,Labor!#REF!,1),""))</f>
        <v>0</v>
      </c>
      <c r="B27" s="174" t="str">
        <f>IF(A27=1,COUNTIF($A$8:A27,1),"")</f>
        <v/>
      </c>
      <c r="C27" s="157" t="str">
        <f>IFERROR(INDEX(Labor!$I$14:$I$3006,MATCH(ROWS($C$8:C27),$B$8:$B$3000,0)),"")</f>
        <v/>
      </c>
      <c r="D27" s="157" t="str">
        <f>IFERROR($C$8:INDEX($C$8:$C$3000,COUNTIF($C$8:$C$3000,"?*")),"")</f>
        <v/>
      </c>
      <c r="E27" s="174"/>
      <c r="F27" s="174">
        <f>--ISNUMBER(IFERROR(SEARCH('Project Costing'!#REF!,Labor!#REF!,1),""))</f>
        <v>0</v>
      </c>
      <c r="G27" s="174" t="str">
        <f>IF(F27=1,COUNTIF($F$8:F27,1),"")</f>
        <v/>
      </c>
      <c r="H27" s="157" t="str">
        <f>IFERROR(INDEX(Labor!$I$14:$I$3006,MATCH(ROWS($H$8:H27),$G$8:$G$3000,0)),"")</f>
        <v/>
      </c>
      <c r="I27" s="157" t="str">
        <f>IFERROR($H$8:INDEX($H$8:$H$3000,COUNTIF($H$8:$H$3000,"?*")),"")</f>
        <v/>
      </c>
    </row>
    <row r="28" spans="1:9" x14ac:dyDescent="0.25">
      <c r="A28" s="174">
        <f>--ISNUMBER(IFERROR(SEARCH('Project Costing'!#REF!,Labor!#REF!,1),""))</f>
        <v>0</v>
      </c>
      <c r="B28" s="174" t="str">
        <f>IF(A28=1,COUNTIF($A$8:A28,1),"")</f>
        <v/>
      </c>
      <c r="C28" s="157" t="str">
        <f>IFERROR(INDEX(Labor!$I$14:$I$3006,MATCH(ROWS($C$8:C28),$B$8:$B$3000,0)),"")</f>
        <v/>
      </c>
      <c r="D28" s="157" t="str">
        <f>IFERROR($C$8:INDEX($C$8:$C$3000,COUNTIF($C$8:$C$3000,"?*")),"")</f>
        <v/>
      </c>
      <c r="E28" s="174"/>
      <c r="F28" s="174">
        <f>--ISNUMBER(IFERROR(SEARCH('Project Costing'!#REF!,Labor!#REF!,1),""))</f>
        <v>0</v>
      </c>
      <c r="G28" s="174" t="str">
        <f>IF(F28=1,COUNTIF($F$8:F28,1),"")</f>
        <v/>
      </c>
      <c r="H28" s="157" t="str">
        <f>IFERROR(INDEX(Labor!$I$14:$I$3006,MATCH(ROWS($H$8:H28),$G$8:$G$3000,0)),"")</f>
        <v/>
      </c>
      <c r="I28" s="157" t="str">
        <f>IFERROR($H$8:INDEX($H$8:$H$3000,COUNTIF($H$8:$H$3000,"?*")),"")</f>
        <v/>
      </c>
    </row>
    <row r="29" spans="1:9" x14ac:dyDescent="0.25">
      <c r="A29" s="174">
        <f>--ISNUMBER(IFERROR(SEARCH('Project Costing'!#REF!,Labor!#REF!,1),""))</f>
        <v>0</v>
      </c>
      <c r="B29" s="174" t="str">
        <f>IF(A29=1,COUNTIF($A$8:A29,1),"")</f>
        <v/>
      </c>
      <c r="C29" s="157" t="str">
        <f>IFERROR(INDEX(Labor!$I$14:$I$3006,MATCH(ROWS($C$8:C29),$B$8:$B$3000,0)),"")</f>
        <v/>
      </c>
      <c r="D29" s="157" t="str">
        <f>IFERROR($C$8:INDEX($C$8:$C$3000,COUNTIF($C$8:$C$3000,"?*")),"")</f>
        <v/>
      </c>
      <c r="E29" s="174"/>
      <c r="F29" s="174">
        <f>--ISNUMBER(IFERROR(SEARCH('Project Costing'!#REF!,Labor!#REF!,1),""))</f>
        <v>0</v>
      </c>
      <c r="G29" s="174" t="str">
        <f>IF(F29=1,COUNTIF($F$8:F29,1),"")</f>
        <v/>
      </c>
      <c r="H29" s="157" t="str">
        <f>IFERROR(INDEX(Labor!$I$14:$I$3006,MATCH(ROWS($H$8:H29),$G$8:$G$3000,0)),"")</f>
        <v/>
      </c>
      <c r="I29" s="157" t="str">
        <f>IFERROR($H$8:INDEX($H$8:$H$3000,COUNTIF($H$8:$H$3000,"?*")),"")</f>
        <v/>
      </c>
    </row>
    <row r="30" spans="1:9" x14ac:dyDescent="0.25">
      <c r="A30" s="174">
        <f>--ISNUMBER(IFERROR(SEARCH('Project Costing'!#REF!,Labor!#REF!,1),""))</f>
        <v>0</v>
      </c>
      <c r="B30" s="174" t="str">
        <f>IF(A30=1,COUNTIF($A$8:A30,1),"")</f>
        <v/>
      </c>
      <c r="C30" s="157" t="str">
        <f>IFERROR(INDEX(Labor!$I$14:$I$3006,MATCH(ROWS($C$8:C30),$B$8:$B$3000,0)),"")</f>
        <v/>
      </c>
      <c r="D30" s="157" t="str">
        <f>IFERROR($C$8:INDEX($C$8:$C$3000,COUNTIF($C$8:$C$3000,"?*")),"")</f>
        <v/>
      </c>
      <c r="E30" s="174"/>
      <c r="F30" s="174">
        <f>--ISNUMBER(IFERROR(SEARCH('Project Costing'!#REF!,Labor!#REF!,1),""))</f>
        <v>0</v>
      </c>
      <c r="G30" s="174" t="str">
        <f>IF(F30=1,COUNTIF($F$8:F30,1),"")</f>
        <v/>
      </c>
      <c r="H30" s="157" t="str">
        <f>IFERROR(INDEX(Labor!$I$14:$I$3006,MATCH(ROWS($H$8:H30),$G$8:$G$3000,0)),"")</f>
        <v/>
      </c>
      <c r="I30" s="157" t="str">
        <f>IFERROR($H$8:INDEX($H$8:$H$3000,COUNTIF($H$8:$H$3000,"?*")),"")</f>
        <v/>
      </c>
    </row>
    <row r="31" spans="1:9" x14ac:dyDescent="0.25">
      <c r="A31" s="174">
        <f>--ISNUMBER(IFERROR(SEARCH('Project Costing'!#REF!,Labor!I37,1),""))</f>
        <v>0</v>
      </c>
      <c r="B31" s="174" t="str">
        <f>IF(A31=1,COUNTIF($A$8:A31,1),"")</f>
        <v/>
      </c>
      <c r="C31" s="157" t="str">
        <f>IFERROR(INDEX(Labor!$I$14:$I$3006,MATCH(ROWS($C$8:C31),$B$8:$B$3000,0)),"")</f>
        <v/>
      </c>
      <c r="D31" s="157" t="str">
        <f>IFERROR($C$8:INDEX($C$8:$C$3000,COUNTIF($C$8:$C$3000,"?*")),"")</f>
        <v/>
      </c>
      <c r="E31" s="174"/>
      <c r="F31" s="174">
        <f>--ISNUMBER(IFERROR(SEARCH('Project Costing'!#REF!,Labor!I37,1),""))</f>
        <v>0</v>
      </c>
      <c r="G31" s="174" t="str">
        <f>IF(F31=1,COUNTIF($F$8:F31,1),"")</f>
        <v/>
      </c>
      <c r="H31" s="157" t="str">
        <f>IFERROR(INDEX(Labor!$I$14:$I$3006,MATCH(ROWS($H$8:H31),$G$8:$G$3000,0)),"")</f>
        <v/>
      </c>
      <c r="I31" s="157" t="str">
        <f>IFERROR($H$8:INDEX($H$8:$H$3000,COUNTIF($H$8:$H$3000,"?*")),"")</f>
        <v/>
      </c>
    </row>
    <row r="32" spans="1:9" x14ac:dyDescent="0.25">
      <c r="A32" s="174">
        <f>--ISNUMBER(IFERROR(SEARCH('Project Costing'!#REF!,Labor!I38,1),""))</f>
        <v>0</v>
      </c>
      <c r="B32" s="174" t="str">
        <f>IF(A32=1,COUNTIF($A$8:A32,1),"")</f>
        <v/>
      </c>
      <c r="C32" s="157" t="str">
        <f>IFERROR(INDEX(Labor!$I$14:$I$3006,MATCH(ROWS($C$8:C32),$B$8:$B$3000,0)),"")</f>
        <v/>
      </c>
      <c r="D32" s="157" t="str">
        <f>IFERROR($C$8:INDEX($C$8:$C$3000,COUNTIF($C$8:$C$3000,"?*")),"")</f>
        <v/>
      </c>
      <c r="E32" s="174"/>
      <c r="F32" s="174">
        <f>--ISNUMBER(IFERROR(SEARCH('Project Costing'!#REF!,Labor!I38,1),""))</f>
        <v>0</v>
      </c>
      <c r="G32" s="174" t="str">
        <f>IF(F32=1,COUNTIF($F$8:F32,1),"")</f>
        <v/>
      </c>
      <c r="H32" s="157" t="str">
        <f>IFERROR(INDEX(Labor!$I$14:$I$3006,MATCH(ROWS($H$8:H32),$G$8:$G$3000,0)),"")</f>
        <v/>
      </c>
      <c r="I32" s="157" t="str">
        <f>IFERROR($H$8:INDEX($H$8:$H$3000,COUNTIF($H$8:$H$3000,"?*")),"")</f>
        <v/>
      </c>
    </row>
    <row r="33" spans="1:9" x14ac:dyDescent="0.25">
      <c r="A33" s="174">
        <f>--ISNUMBER(IFERROR(SEARCH('Project Costing'!#REF!,Labor!I39,1),""))</f>
        <v>0</v>
      </c>
      <c r="B33" s="174" t="str">
        <f>IF(A33=1,COUNTIF($A$8:A33,1),"")</f>
        <v/>
      </c>
      <c r="C33" s="157" t="str">
        <f>IFERROR(INDEX(Labor!$I$14:$I$3006,MATCH(ROWS($C$8:C33),$B$8:$B$3000,0)),"")</f>
        <v/>
      </c>
      <c r="D33" s="157" t="str">
        <f>IFERROR($C$8:INDEX($C$8:$C$3000,COUNTIF($C$8:$C$3000,"?*")),"")</f>
        <v/>
      </c>
      <c r="E33" s="174"/>
      <c r="F33" s="174">
        <f>--ISNUMBER(IFERROR(SEARCH('Project Costing'!#REF!,Labor!I39,1),""))</f>
        <v>0</v>
      </c>
      <c r="G33" s="174" t="str">
        <f>IF(F33=1,COUNTIF($F$8:F33,1),"")</f>
        <v/>
      </c>
      <c r="H33" s="157" t="str">
        <f>IFERROR(INDEX(Labor!$I$14:$I$3006,MATCH(ROWS($H$8:H33),$G$8:$G$3000,0)),"")</f>
        <v/>
      </c>
      <c r="I33" s="157" t="str">
        <f>IFERROR($H$8:INDEX($H$8:$H$3000,COUNTIF($H$8:$H$3000,"?*")),"")</f>
        <v/>
      </c>
    </row>
    <row r="34" spans="1:9" x14ac:dyDescent="0.25">
      <c r="A34" s="174">
        <f>--ISNUMBER(IFERROR(SEARCH('Project Costing'!#REF!,Labor!I40,1),""))</f>
        <v>0</v>
      </c>
      <c r="B34" s="174" t="str">
        <f>IF(A34=1,COUNTIF($A$8:A34,1),"")</f>
        <v/>
      </c>
      <c r="C34" s="157" t="str">
        <f>IFERROR(INDEX(Labor!$I$14:$I$3006,MATCH(ROWS($C$8:C34),$B$8:$B$3000,0)),"")</f>
        <v/>
      </c>
      <c r="D34" s="157" t="str">
        <f>IFERROR($C$8:INDEX($C$8:$C$3000,COUNTIF($C$8:$C$3000,"?*")),"")</f>
        <v/>
      </c>
      <c r="E34" s="174"/>
      <c r="F34" s="174">
        <f>--ISNUMBER(IFERROR(SEARCH('Project Costing'!#REF!,Labor!I40,1),""))</f>
        <v>0</v>
      </c>
      <c r="G34" s="174" t="str">
        <f>IF(F34=1,COUNTIF($F$8:F34,1),"")</f>
        <v/>
      </c>
      <c r="H34" s="157" t="str">
        <f>IFERROR(INDEX(Labor!$I$14:$I$3006,MATCH(ROWS($H$8:H34),$G$8:$G$3000,0)),"")</f>
        <v/>
      </c>
      <c r="I34" s="157" t="str">
        <f>IFERROR($H$8:INDEX($H$8:$H$3000,COUNTIF($H$8:$H$3000,"?*")),"")</f>
        <v/>
      </c>
    </row>
    <row r="35" spans="1:9" x14ac:dyDescent="0.25">
      <c r="A35" s="174">
        <f>--ISNUMBER(IFERROR(SEARCH('Project Costing'!#REF!,Labor!I41,1),""))</f>
        <v>0</v>
      </c>
      <c r="B35" s="174" t="str">
        <f>IF(A35=1,COUNTIF($A$8:A35,1),"")</f>
        <v/>
      </c>
      <c r="C35" s="157" t="str">
        <f>IFERROR(INDEX(Labor!$I$14:$I$3006,MATCH(ROWS($C$8:C35),$B$8:$B$3000,0)),"")</f>
        <v/>
      </c>
      <c r="D35" s="157" t="str">
        <f>IFERROR($C$8:INDEX($C$8:$C$3000,COUNTIF($C$8:$C$3000,"?*")),"")</f>
        <v/>
      </c>
      <c r="E35" s="174"/>
      <c r="F35" s="174">
        <f>--ISNUMBER(IFERROR(SEARCH('Project Costing'!#REF!,Labor!I41,1),""))</f>
        <v>0</v>
      </c>
      <c r="G35" s="174" t="str">
        <f>IF(F35=1,COUNTIF($F$8:F35,1),"")</f>
        <v/>
      </c>
      <c r="H35" s="157" t="str">
        <f>IFERROR(INDEX(Labor!$I$14:$I$3006,MATCH(ROWS($H$8:H35),$G$8:$G$3000,0)),"")</f>
        <v/>
      </c>
      <c r="I35" s="157" t="str">
        <f>IFERROR($H$8:INDEX($H$8:$H$3000,COUNTIF($H$8:$H$3000,"?*")),"")</f>
        <v/>
      </c>
    </row>
    <row r="36" spans="1:9" x14ac:dyDescent="0.25">
      <c r="A36" s="174">
        <f>--ISNUMBER(IFERROR(SEARCH('Project Costing'!#REF!,Labor!I42,1),""))</f>
        <v>0</v>
      </c>
      <c r="B36" s="174" t="str">
        <f>IF(A36=1,COUNTIF($A$8:A36,1),"")</f>
        <v/>
      </c>
      <c r="C36" s="157" t="str">
        <f>IFERROR(INDEX(Labor!$I$14:$I$3006,MATCH(ROWS($C$8:C36),$B$8:$B$3000,0)),"")</f>
        <v/>
      </c>
      <c r="D36" s="157" t="str">
        <f>IFERROR($C$8:INDEX($C$8:$C$3000,COUNTIF($C$8:$C$3000,"?*")),"")</f>
        <v/>
      </c>
      <c r="E36" s="174"/>
      <c r="F36" s="174">
        <f>--ISNUMBER(IFERROR(SEARCH('Project Costing'!#REF!,Labor!I42,1),""))</f>
        <v>0</v>
      </c>
      <c r="G36" s="174" t="str">
        <f>IF(F36=1,COUNTIF($F$8:F36,1),"")</f>
        <v/>
      </c>
      <c r="H36" s="157" t="str">
        <f>IFERROR(INDEX(Labor!$I$14:$I$3006,MATCH(ROWS($H$8:H36),$G$8:$G$3000,0)),"")</f>
        <v/>
      </c>
      <c r="I36" s="157" t="str">
        <f>IFERROR($H$8:INDEX($H$8:$H$3000,COUNTIF($H$8:$H$3000,"?*")),"")</f>
        <v/>
      </c>
    </row>
    <row r="37" spans="1:9" x14ac:dyDescent="0.25">
      <c r="A37" s="174">
        <f>--ISNUMBER(IFERROR(SEARCH('Project Costing'!#REF!,Labor!I43,1),""))</f>
        <v>0</v>
      </c>
      <c r="B37" s="174" t="str">
        <f>IF(A37=1,COUNTIF($A$8:A37,1),"")</f>
        <v/>
      </c>
      <c r="C37" s="157" t="str">
        <f>IFERROR(INDEX(Labor!$I$14:$I$3006,MATCH(ROWS($C$8:C37),$B$8:$B$3000,0)),"")</f>
        <v/>
      </c>
      <c r="D37" s="157" t="str">
        <f>IFERROR($C$8:INDEX($C$8:$C$3000,COUNTIF($C$8:$C$3000,"?*")),"")</f>
        <v/>
      </c>
      <c r="E37" s="174"/>
      <c r="F37" s="174">
        <f>--ISNUMBER(IFERROR(SEARCH('Project Costing'!#REF!,Labor!I43,1),""))</f>
        <v>0</v>
      </c>
      <c r="G37" s="174" t="str">
        <f>IF(F37=1,COUNTIF($F$8:F37,1),"")</f>
        <v/>
      </c>
      <c r="H37" s="157" t="str">
        <f>IFERROR(INDEX(Labor!$I$14:$I$3006,MATCH(ROWS($H$8:H37),$G$8:$G$3000,0)),"")</f>
        <v/>
      </c>
      <c r="I37" s="157" t="str">
        <f>IFERROR($H$8:INDEX($H$8:$H$3000,COUNTIF($H$8:$H$3000,"?*")),"")</f>
        <v/>
      </c>
    </row>
    <row r="38" spans="1:9" x14ac:dyDescent="0.25">
      <c r="A38" s="174">
        <f>--ISNUMBER(IFERROR(SEARCH('Project Costing'!#REF!,Labor!I44,1),""))</f>
        <v>0</v>
      </c>
      <c r="B38" s="174" t="str">
        <f>IF(A38=1,COUNTIF($A$8:A38,1),"")</f>
        <v/>
      </c>
      <c r="C38" s="157" t="str">
        <f>IFERROR(INDEX(Labor!$I$14:$I$3006,MATCH(ROWS($C$8:C38),$B$8:$B$3000,0)),"")</f>
        <v/>
      </c>
      <c r="D38" s="157" t="str">
        <f>IFERROR($C$8:INDEX($C$8:$C$3000,COUNTIF($C$8:$C$3000,"?*")),"")</f>
        <v/>
      </c>
      <c r="E38" s="174"/>
      <c r="F38" s="174">
        <f>--ISNUMBER(IFERROR(SEARCH('Project Costing'!#REF!,Labor!I44,1),""))</f>
        <v>0</v>
      </c>
      <c r="G38" s="174" t="str">
        <f>IF(F38=1,COUNTIF($F$8:F38,1),"")</f>
        <v/>
      </c>
      <c r="H38" s="157" t="str">
        <f>IFERROR(INDEX(Labor!$I$14:$I$3006,MATCH(ROWS($H$8:H38),$G$8:$G$3000,0)),"")</f>
        <v/>
      </c>
      <c r="I38" s="157" t="str">
        <f>IFERROR($H$8:INDEX($H$8:$H$3000,COUNTIF($H$8:$H$3000,"?*")),"")</f>
        <v/>
      </c>
    </row>
    <row r="39" spans="1:9" x14ac:dyDescent="0.25">
      <c r="A39" s="174">
        <f>--ISNUMBER(IFERROR(SEARCH('Project Costing'!#REF!,Labor!I45,1),""))</f>
        <v>0</v>
      </c>
      <c r="B39" s="174" t="str">
        <f>IF(A39=1,COUNTIF($A$8:A39,1),"")</f>
        <v/>
      </c>
      <c r="C39" s="157" t="str">
        <f>IFERROR(INDEX(Labor!$I$14:$I$3006,MATCH(ROWS($C$8:C39),$B$8:$B$3000,0)),"")</f>
        <v/>
      </c>
      <c r="D39" s="157" t="str">
        <f>IFERROR($C$8:INDEX($C$8:$C$3000,COUNTIF($C$8:$C$3000,"?*")),"")</f>
        <v/>
      </c>
      <c r="E39" s="174"/>
      <c r="F39" s="174">
        <f>--ISNUMBER(IFERROR(SEARCH('Project Costing'!#REF!,Labor!I45,1),""))</f>
        <v>0</v>
      </c>
      <c r="G39" s="174" t="str">
        <f>IF(F39=1,COUNTIF($F$8:F39,1),"")</f>
        <v/>
      </c>
      <c r="H39" s="157" t="str">
        <f>IFERROR(INDEX(Labor!$I$14:$I$3006,MATCH(ROWS($H$8:H39),$G$8:$G$3000,0)),"")</f>
        <v/>
      </c>
      <c r="I39" s="157" t="str">
        <f>IFERROR($H$8:INDEX($H$8:$H$3000,COUNTIF($H$8:$H$3000,"?*")),"")</f>
        <v/>
      </c>
    </row>
    <row r="40" spans="1:9" x14ac:dyDescent="0.25">
      <c r="A40" s="174">
        <f>--ISNUMBER(IFERROR(SEARCH('Project Costing'!#REF!,Labor!I46,1),""))</f>
        <v>0</v>
      </c>
      <c r="B40" s="174" t="str">
        <f>IF(A40=1,COUNTIF($A$8:A40,1),"")</f>
        <v/>
      </c>
      <c r="C40" s="157" t="str">
        <f>IFERROR(INDEX(Labor!$I$14:$I$3006,MATCH(ROWS($C$8:C40),$B$8:$B$3000,0)),"")</f>
        <v/>
      </c>
      <c r="D40" s="157" t="str">
        <f>IFERROR($C$8:INDEX($C$8:$C$3000,COUNTIF($C$8:$C$3000,"?*")),"")</f>
        <v/>
      </c>
      <c r="E40" s="174"/>
      <c r="F40" s="174">
        <f>--ISNUMBER(IFERROR(SEARCH('Project Costing'!#REF!,Labor!I46,1),""))</f>
        <v>0</v>
      </c>
      <c r="G40" s="174" t="str">
        <f>IF(F40=1,COUNTIF($F$8:F40,1),"")</f>
        <v/>
      </c>
      <c r="H40" s="157" t="str">
        <f>IFERROR(INDEX(Labor!$I$14:$I$3006,MATCH(ROWS($H$8:H40),$G$8:$G$3000,0)),"")</f>
        <v/>
      </c>
      <c r="I40" s="157" t="str">
        <f>IFERROR($H$8:INDEX($H$8:$H$3000,COUNTIF($H$8:$H$3000,"?*")),"")</f>
        <v/>
      </c>
    </row>
    <row r="41" spans="1:9" x14ac:dyDescent="0.25">
      <c r="A41" s="174">
        <f>--ISNUMBER(IFERROR(SEARCH('Project Costing'!#REF!,Labor!I47,1),""))</f>
        <v>0</v>
      </c>
      <c r="B41" s="174" t="str">
        <f>IF(A41=1,COUNTIF($A$8:A41,1),"")</f>
        <v/>
      </c>
      <c r="C41" s="157" t="str">
        <f>IFERROR(INDEX(Labor!$I$14:$I$3006,MATCH(ROWS($C$8:C41),$B$8:$B$3000,0)),"")</f>
        <v/>
      </c>
      <c r="D41" s="157" t="str">
        <f>IFERROR($C$8:INDEX($C$8:$C$3000,COUNTIF($C$8:$C$3000,"?*")),"")</f>
        <v/>
      </c>
      <c r="E41" s="174"/>
      <c r="F41" s="174">
        <f>--ISNUMBER(IFERROR(SEARCH('Project Costing'!#REF!,Labor!I47,1),""))</f>
        <v>0</v>
      </c>
      <c r="G41" s="174" t="str">
        <f>IF(F41=1,COUNTIF($F$8:F41,1),"")</f>
        <v/>
      </c>
      <c r="H41" s="157" t="str">
        <f>IFERROR(INDEX(Labor!$I$14:$I$3006,MATCH(ROWS($H$8:H41),$G$8:$G$3000,0)),"")</f>
        <v/>
      </c>
      <c r="I41" s="157" t="str">
        <f>IFERROR($H$8:INDEX($H$8:$H$3000,COUNTIF($H$8:$H$3000,"?*")),"")</f>
        <v/>
      </c>
    </row>
    <row r="42" spans="1:9" x14ac:dyDescent="0.25">
      <c r="A42" s="174">
        <f>--ISNUMBER(IFERROR(SEARCH('Project Costing'!#REF!,Labor!I48,1),""))</f>
        <v>0</v>
      </c>
      <c r="B42" s="174" t="str">
        <f>IF(A42=1,COUNTIF($A$8:A42,1),"")</f>
        <v/>
      </c>
      <c r="C42" s="157" t="str">
        <f>IFERROR(INDEX(Labor!$I$14:$I$3006,MATCH(ROWS($C$8:C42),$B$8:$B$3000,0)),"")</f>
        <v/>
      </c>
      <c r="D42" s="157" t="str">
        <f>IFERROR($C$8:INDEX($C$8:$C$3000,COUNTIF($C$8:$C$3000,"?*")),"")</f>
        <v/>
      </c>
      <c r="E42" s="174"/>
      <c r="F42" s="174">
        <f>--ISNUMBER(IFERROR(SEARCH('Project Costing'!#REF!,Labor!I48,1),""))</f>
        <v>0</v>
      </c>
      <c r="G42" s="174" t="str">
        <f>IF(F42=1,COUNTIF($F$8:F42,1),"")</f>
        <v/>
      </c>
      <c r="H42" s="157" t="str">
        <f>IFERROR(INDEX(Labor!$I$14:$I$3006,MATCH(ROWS($H$8:H42),$G$8:$G$3000,0)),"")</f>
        <v/>
      </c>
      <c r="I42" s="157" t="str">
        <f>IFERROR($H$8:INDEX($H$8:$H$3000,COUNTIF($H$8:$H$3000,"?*")),"")</f>
        <v/>
      </c>
    </row>
    <row r="43" spans="1:9" x14ac:dyDescent="0.25">
      <c r="A43" s="174">
        <f>--ISNUMBER(IFERROR(SEARCH('Project Costing'!#REF!,Labor!I49,1),""))</f>
        <v>0</v>
      </c>
      <c r="B43" s="174" t="str">
        <f>IF(A43=1,COUNTIF($A$8:A43,1),"")</f>
        <v/>
      </c>
      <c r="C43" s="157" t="str">
        <f>IFERROR(INDEX(Labor!$I$14:$I$3006,MATCH(ROWS($C$8:C43),$B$8:$B$3000,0)),"")</f>
        <v/>
      </c>
      <c r="D43" s="157" t="str">
        <f>IFERROR($C$8:INDEX($C$8:$C$3000,COUNTIF($C$8:$C$3000,"?*")),"")</f>
        <v/>
      </c>
      <c r="E43" s="174"/>
      <c r="F43" s="174">
        <f>--ISNUMBER(IFERROR(SEARCH('Project Costing'!#REF!,Labor!I49,1),""))</f>
        <v>0</v>
      </c>
      <c r="G43" s="174" t="str">
        <f>IF(F43=1,COUNTIF($F$8:F43,1),"")</f>
        <v/>
      </c>
      <c r="H43" s="157" t="str">
        <f>IFERROR(INDEX(Labor!$I$14:$I$3006,MATCH(ROWS($H$8:H43),$G$8:$G$3000,0)),"")</f>
        <v/>
      </c>
      <c r="I43" s="157" t="str">
        <f>IFERROR($H$8:INDEX($H$8:$H$3000,COUNTIF($H$8:$H$3000,"?*")),"")</f>
        <v/>
      </c>
    </row>
    <row r="44" spans="1:9" x14ac:dyDescent="0.25">
      <c r="A44" s="174">
        <f>--ISNUMBER(IFERROR(SEARCH('Project Costing'!#REF!,Labor!I50,1),""))</f>
        <v>0</v>
      </c>
      <c r="B44" s="174" t="str">
        <f>IF(A44=1,COUNTIF($A$8:A44,1),"")</f>
        <v/>
      </c>
      <c r="C44" s="157" t="str">
        <f>IFERROR(INDEX(Labor!$I$14:$I$3006,MATCH(ROWS($C$8:C44),$B$8:$B$3000,0)),"")</f>
        <v/>
      </c>
      <c r="D44" s="157" t="str">
        <f>IFERROR($C$8:INDEX($C$8:$C$3000,COUNTIF($C$8:$C$3000,"?*")),"")</f>
        <v/>
      </c>
      <c r="E44" s="174"/>
      <c r="F44" s="174">
        <f>--ISNUMBER(IFERROR(SEARCH('Project Costing'!#REF!,Labor!I50,1),""))</f>
        <v>0</v>
      </c>
      <c r="G44" s="174" t="str">
        <f>IF(F44=1,COUNTIF($F$8:F44,1),"")</f>
        <v/>
      </c>
      <c r="H44" s="157" t="str">
        <f>IFERROR(INDEX(Labor!$I$14:$I$3006,MATCH(ROWS($H$8:H44),$G$8:$G$3000,0)),"")</f>
        <v/>
      </c>
      <c r="I44" s="157" t="str">
        <f>IFERROR($H$8:INDEX($H$8:$H$3000,COUNTIF($H$8:$H$3000,"?*")),"")</f>
        <v/>
      </c>
    </row>
    <row r="45" spans="1:9" x14ac:dyDescent="0.25">
      <c r="A45" s="174">
        <f>--ISNUMBER(IFERROR(SEARCH('Project Costing'!#REF!,Labor!I51,1),""))</f>
        <v>0</v>
      </c>
      <c r="B45" s="174" t="str">
        <f>IF(A45=1,COUNTIF($A$8:A45,1),"")</f>
        <v/>
      </c>
      <c r="C45" s="157" t="str">
        <f>IFERROR(INDEX(Labor!$I$14:$I$3006,MATCH(ROWS($C$8:C45),$B$8:$B$3000,0)),"")</f>
        <v/>
      </c>
      <c r="D45" s="157" t="str">
        <f>IFERROR($C$8:INDEX($C$8:$C$3000,COUNTIF($C$8:$C$3000,"?*")),"")</f>
        <v/>
      </c>
      <c r="E45" s="174"/>
      <c r="F45" s="174">
        <f>--ISNUMBER(IFERROR(SEARCH('Project Costing'!#REF!,Labor!I51,1),""))</f>
        <v>0</v>
      </c>
      <c r="G45" s="174" t="str">
        <f>IF(F45=1,COUNTIF($F$8:F45,1),"")</f>
        <v/>
      </c>
      <c r="H45" s="157" t="str">
        <f>IFERROR(INDEX(Labor!$I$14:$I$3006,MATCH(ROWS($H$8:H45),$G$8:$G$3000,0)),"")</f>
        <v/>
      </c>
      <c r="I45" s="157" t="str">
        <f>IFERROR($H$8:INDEX($H$8:$H$3000,COUNTIF($H$8:$H$3000,"?*")),"")</f>
        <v/>
      </c>
    </row>
    <row r="46" spans="1:9" x14ac:dyDescent="0.25">
      <c r="A46" s="174">
        <f>--ISNUMBER(IFERROR(SEARCH('Project Costing'!#REF!,Labor!I52,1),""))</f>
        <v>0</v>
      </c>
      <c r="B46" s="174" t="str">
        <f>IF(A46=1,COUNTIF($A$8:A46,1),"")</f>
        <v/>
      </c>
      <c r="C46" s="157" t="str">
        <f>IFERROR(INDEX(Labor!$I$14:$I$3006,MATCH(ROWS($C$8:C46),$B$8:$B$3000,0)),"")</f>
        <v/>
      </c>
      <c r="D46" s="157" t="str">
        <f>IFERROR($C$8:INDEX($C$8:$C$3000,COUNTIF($C$8:$C$3000,"?*")),"")</f>
        <v/>
      </c>
      <c r="E46" s="174"/>
      <c r="F46" s="174">
        <f>--ISNUMBER(IFERROR(SEARCH('Project Costing'!#REF!,Labor!I52,1),""))</f>
        <v>0</v>
      </c>
      <c r="G46" s="174" t="str">
        <f>IF(F46=1,COUNTIF($F$8:F46,1),"")</f>
        <v/>
      </c>
      <c r="H46" s="157" t="str">
        <f>IFERROR(INDEX(Labor!$I$14:$I$3006,MATCH(ROWS($H$8:H46),$G$8:$G$3000,0)),"")</f>
        <v/>
      </c>
      <c r="I46" s="157" t="str">
        <f>IFERROR($H$8:INDEX($H$8:$H$3000,COUNTIF($H$8:$H$3000,"?*")),"")</f>
        <v/>
      </c>
    </row>
    <row r="47" spans="1:9" x14ac:dyDescent="0.25">
      <c r="A47" s="174">
        <f>--ISNUMBER(IFERROR(SEARCH('Project Costing'!#REF!,Labor!I53,1),""))</f>
        <v>0</v>
      </c>
      <c r="B47" s="174" t="str">
        <f>IF(A47=1,COUNTIF($A$8:A47,1),"")</f>
        <v/>
      </c>
      <c r="C47" s="157" t="str">
        <f>IFERROR(INDEX(Labor!$I$14:$I$3006,MATCH(ROWS($C$8:C47),$B$8:$B$3000,0)),"")</f>
        <v/>
      </c>
      <c r="D47" s="157" t="str">
        <f>IFERROR($C$8:INDEX($C$8:$C$3000,COUNTIF($C$8:$C$3000,"?*")),"")</f>
        <v/>
      </c>
      <c r="E47" s="174"/>
      <c r="F47" s="174">
        <f>--ISNUMBER(IFERROR(SEARCH('Project Costing'!#REF!,Labor!I53,1),""))</f>
        <v>0</v>
      </c>
      <c r="G47" s="174" t="str">
        <f>IF(F47=1,COUNTIF($F$8:F47,1),"")</f>
        <v/>
      </c>
      <c r="H47" s="157" t="str">
        <f>IFERROR(INDEX(Labor!$I$14:$I$3006,MATCH(ROWS($H$8:H47),$G$8:$G$3000,0)),"")</f>
        <v/>
      </c>
      <c r="I47" s="157" t="str">
        <f>IFERROR($H$8:INDEX($H$8:$H$3000,COUNTIF($H$8:$H$3000,"?*")),"")</f>
        <v/>
      </c>
    </row>
    <row r="48" spans="1:9" x14ac:dyDescent="0.25">
      <c r="A48" s="174">
        <f>--ISNUMBER(IFERROR(SEARCH('Project Costing'!#REF!,Labor!I54,1),""))</f>
        <v>0</v>
      </c>
      <c r="B48" s="174" t="str">
        <f>IF(A48=1,COUNTIF($A$8:A48,1),"")</f>
        <v/>
      </c>
      <c r="C48" s="157" t="str">
        <f>IFERROR(INDEX(Labor!$I$14:$I$3006,MATCH(ROWS($C$8:C48),$B$8:$B$3000,0)),"")</f>
        <v/>
      </c>
      <c r="D48" s="157" t="str">
        <f>IFERROR($C$8:INDEX($C$8:$C$3000,COUNTIF($C$8:$C$3000,"?*")),"")</f>
        <v/>
      </c>
      <c r="E48" s="174"/>
      <c r="F48" s="174">
        <f>--ISNUMBER(IFERROR(SEARCH('Project Costing'!#REF!,Labor!I54,1),""))</f>
        <v>0</v>
      </c>
      <c r="G48" s="174" t="str">
        <f>IF(F48=1,COUNTIF($F$8:F48,1),"")</f>
        <v/>
      </c>
      <c r="H48" s="157" t="str">
        <f>IFERROR(INDEX(Labor!$I$14:$I$3006,MATCH(ROWS($H$8:H48),$G$8:$G$3000,0)),"")</f>
        <v/>
      </c>
      <c r="I48" s="157" t="str">
        <f>IFERROR($H$8:INDEX($H$8:$H$3000,COUNTIF($H$8:$H$3000,"?*")),"")</f>
        <v/>
      </c>
    </row>
    <row r="49" spans="1:9" x14ac:dyDescent="0.25">
      <c r="A49" s="174">
        <f>--ISNUMBER(IFERROR(SEARCH('Project Costing'!#REF!,Labor!I55,1),""))</f>
        <v>0</v>
      </c>
      <c r="B49" s="174" t="str">
        <f>IF(A49=1,COUNTIF($A$8:A49,1),"")</f>
        <v/>
      </c>
      <c r="C49" s="157" t="str">
        <f>IFERROR(INDEX(Labor!$I$14:$I$3006,MATCH(ROWS($C$8:C49),$B$8:$B$3000,0)),"")</f>
        <v/>
      </c>
      <c r="D49" s="157" t="str">
        <f>IFERROR($C$8:INDEX($C$8:$C$3000,COUNTIF($C$8:$C$3000,"?*")),"")</f>
        <v/>
      </c>
      <c r="E49" s="174"/>
      <c r="F49" s="174">
        <f>--ISNUMBER(IFERROR(SEARCH('Project Costing'!#REF!,Labor!I55,1),""))</f>
        <v>0</v>
      </c>
      <c r="G49" s="174" t="str">
        <f>IF(F49=1,COUNTIF($F$8:F49,1),"")</f>
        <v/>
      </c>
      <c r="H49" s="157" t="str">
        <f>IFERROR(INDEX(Labor!$I$14:$I$3006,MATCH(ROWS($H$8:H49),$G$8:$G$3000,0)),"")</f>
        <v/>
      </c>
      <c r="I49" s="157" t="str">
        <f>IFERROR($H$8:INDEX($H$8:$H$3000,COUNTIF($H$8:$H$3000,"?*")),"")</f>
        <v/>
      </c>
    </row>
    <row r="50" spans="1:9" x14ac:dyDescent="0.25">
      <c r="A50" s="174">
        <f>--ISNUMBER(IFERROR(SEARCH('Project Costing'!#REF!,Labor!I56,1),""))</f>
        <v>0</v>
      </c>
      <c r="B50" s="174" t="str">
        <f>IF(A50=1,COUNTIF($A$8:A50,1),"")</f>
        <v/>
      </c>
      <c r="C50" s="157" t="str">
        <f>IFERROR(INDEX(Labor!$I$14:$I$3006,MATCH(ROWS($C$8:C50),$B$8:$B$3000,0)),"")</f>
        <v/>
      </c>
      <c r="D50" s="157" t="str">
        <f>IFERROR($C$8:INDEX($C$8:$C$3000,COUNTIF($C$8:$C$3000,"?*")),"")</f>
        <v/>
      </c>
      <c r="E50" s="174"/>
      <c r="F50" s="174">
        <f>--ISNUMBER(IFERROR(SEARCH('Project Costing'!#REF!,Labor!I56,1),""))</f>
        <v>0</v>
      </c>
      <c r="G50" s="174" t="str">
        <f>IF(F50=1,COUNTIF($F$8:F50,1),"")</f>
        <v/>
      </c>
      <c r="H50" s="157" t="str">
        <f>IFERROR(INDEX(Labor!$I$14:$I$3006,MATCH(ROWS($H$8:H50),$G$8:$G$3000,0)),"")</f>
        <v/>
      </c>
      <c r="I50" s="157" t="str">
        <f>IFERROR($H$8:INDEX($H$8:$H$3000,COUNTIF($H$8:$H$3000,"?*")),"")</f>
        <v/>
      </c>
    </row>
    <row r="51" spans="1:9" x14ac:dyDescent="0.25">
      <c r="A51" s="174">
        <f>--ISNUMBER(IFERROR(SEARCH('Project Costing'!#REF!,Labor!I57,1),""))</f>
        <v>0</v>
      </c>
      <c r="B51" s="174" t="str">
        <f>IF(A51=1,COUNTIF($A$8:A51,1),"")</f>
        <v/>
      </c>
      <c r="C51" s="157" t="str">
        <f>IFERROR(INDEX(Labor!$I$14:$I$3006,MATCH(ROWS($C$8:C51),$B$8:$B$3000,0)),"")</f>
        <v/>
      </c>
      <c r="D51" s="157" t="str">
        <f>IFERROR($C$8:INDEX($C$8:$C$3000,COUNTIF($C$8:$C$3000,"?*")),"")</f>
        <v/>
      </c>
      <c r="E51" s="174"/>
      <c r="F51" s="174">
        <f>--ISNUMBER(IFERROR(SEARCH('Project Costing'!#REF!,Labor!I57,1),""))</f>
        <v>0</v>
      </c>
      <c r="G51" s="174" t="str">
        <f>IF(F51=1,COUNTIF($F$8:F51,1),"")</f>
        <v/>
      </c>
      <c r="H51" s="157" t="str">
        <f>IFERROR(INDEX(Labor!$I$14:$I$3006,MATCH(ROWS($H$8:H51),$G$8:$G$3000,0)),"")</f>
        <v/>
      </c>
      <c r="I51" s="157" t="str">
        <f>IFERROR($H$8:INDEX($H$8:$H$3000,COUNTIF($H$8:$H$3000,"?*")),"")</f>
        <v/>
      </c>
    </row>
    <row r="52" spans="1:9" x14ac:dyDescent="0.25">
      <c r="A52" s="174">
        <f>--ISNUMBER(IFERROR(SEARCH('Project Costing'!#REF!,Labor!I58,1),""))</f>
        <v>0</v>
      </c>
      <c r="B52" s="174" t="str">
        <f>IF(A52=1,COUNTIF($A$8:A52,1),"")</f>
        <v/>
      </c>
      <c r="C52" s="157" t="str">
        <f>IFERROR(INDEX(Labor!$I$14:$I$3006,MATCH(ROWS($C$8:C52),$B$8:$B$3000,0)),"")</f>
        <v/>
      </c>
      <c r="D52" s="157" t="str">
        <f>IFERROR($C$8:INDEX($C$8:$C$3000,COUNTIF($C$8:$C$3000,"?*")),"")</f>
        <v/>
      </c>
      <c r="E52" s="174"/>
      <c r="F52" s="174">
        <f>--ISNUMBER(IFERROR(SEARCH('Project Costing'!#REF!,Labor!I58,1),""))</f>
        <v>0</v>
      </c>
      <c r="G52" s="174" t="str">
        <f>IF(F52=1,COUNTIF($F$8:F52,1),"")</f>
        <v/>
      </c>
      <c r="H52" s="157" t="str">
        <f>IFERROR(INDEX(Labor!$I$14:$I$3006,MATCH(ROWS($H$8:H52),$G$8:$G$3000,0)),"")</f>
        <v/>
      </c>
      <c r="I52" s="157" t="str">
        <f>IFERROR($H$8:INDEX($H$8:$H$3000,COUNTIF($H$8:$H$3000,"?*")),"")</f>
        <v/>
      </c>
    </row>
    <row r="53" spans="1:9" x14ac:dyDescent="0.25">
      <c r="A53" s="174">
        <f>--ISNUMBER(IFERROR(SEARCH('Project Costing'!#REF!,Labor!I59,1),""))</f>
        <v>0</v>
      </c>
      <c r="B53" s="174" t="str">
        <f>IF(A53=1,COUNTIF($A$8:A53,1),"")</f>
        <v/>
      </c>
      <c r="C53" s="157" t="str">
        <f>IFERROR(INDEX(Labor!$I$14:$I$3006,MATCH(ROWS($C$8:C53),$B$8:$B$3000,0)),"")</f>
        <v/>
      </c>
      <c r="D53" s="157" t="str">
        <f>IFERROR($C$8:INDEX($C$8:$C$3000,COUNTIF($C$8:$C$3000,"?*")),"")</f>
        <v/>
      </c>
      <c r="E53" s="174"/>
      <c r="F53" s="174">
        <f>--ISNUMBER(IFERROR(SEARCH('Project Costing'!#REF!,Labor!I59,1),""))</f>
        <v>0</v>
      </c>
      <c r="G53" s="174" t="str">
        <f>IF(F53=1,COUNTIF($F$8:F53,1),"")</f>
        <v/>
      </c>
      <c r="H53" s="157" t="str">
        <f>IFERROR(INDEX(Labor!$I$14:$I$3006,MATCH(ROWS($H$8:H53),$G$8:$G$3000,0)),"")</f>
        <v/>
      </c>
      <c r="I53" s="157" t="str">
        <f>IFERROR($H$8:INDEX($H$8:$H$3000,COUNTIF($H$8:$H$3000,"?*")),"")</f>
        <v/>
      </c>
    </row>
    <row r="54" spans="1:9" x14ac:dyDescent="0.25">
      <c r="A54" s="174">
        <f>--ISNUMBER(IFERROR(SEARCH('Project Costing'!#REF!,Labor!I60,1),""))</f>
        <v>0</v>
      </c>
      <c r="B54" s="174" t="str">
        <f>IF(A54=1,COUNTIF($A$8:A54,1),"")</f>
        <v/>
      </c>
      <c r="C54" s="157" t="str">
        <f>IFERROR(INDEX(Labor!$I$14:$I$3006,MATCH(ROWS($C$8:C54),$B$8:$B$3000,0)),"")</f>
        <v/>
      </c>
      <c r="D54" s="157" t="str">
        <f>IFERROR($C$8:INDEX($C$8:$C$3000,COUNTIF($C$8:$C$3000,"?*")),"")</f>
        <v/>
      </c>
      <c r="E54" s="174"/>
      <c r="F54" s="174">
        <f>--ISNUMBER(IFERROR(SEARCH('Project Costing'!#REF!,Labor!I60,1),""))</f>
        <v>0</v>
      </c>
      <c r="G54" s="174" t="str">
        <f>IF(F54=1,COUNTIF($F$8:F54,1),"")</f>
        <v/>
      </c>
      <c r="H54" s="157" t="str">
        <f>IFERROR(INDEX(Labor!$I$14:$I$3006,MATCH(ROWS($H$8:H54),$G$8:$G$3000,0)),"")</f>
        <v/>
      </c>
      <c r="I54" s="157" t="str">
        <f>IFERROR($H$8:INDEX($H$8:$H$3000,COUNTIF($H$8:$H$3000,"?*")),"")</f>
        <v/>
      </c>
    </row>
    <row r="55" spans="1:9" x14ac:dyDescent="0.25">
      <c r="A55" s="174">
        <f>--ISNUMBER(IFERROR(SEARCH('Project Costing'!#REF!,Labor!I61,1),""))</f>
        <v>0</v>
      </c>
      <c r="B55" s="174" t="str">
        <f>IF(A55=1,COUNTIF($A$8:A55,1),"")</f>
        <v/>
      </c>
      <c r="C55" s="157" t="str">
        <f>IFERROR(INDEX(Labor!$I$14:$I$3006,MATCH(ROWS($C$8:C55),$B$8:$B$3000,0)),"")</f>
        <v/>
      </c>
      <c r="D55" s="157" t="str">
        <f>IFERROR($C$8:INDEX($C$8:$C$3000,COUNTIF($C$8:$C$3000,"?*")),"")</f>
        <v/>
      </c>
      <c r="E55" s="174"/>
      <c r="F55" s="174">
        <f>--ISNUMBER(IFERROR(SEARCH('Project Costing'!#REF!,Labor!I61,1),""))</f>
        <v>0</v>
      </c>
      <c r="G55" s="174" t="str">
        <f>IF(F55=1,COUNTIF($F$8:F55,1),"")</f>
        <v/>
      </c>
      <c r="H55" s="157" t="str">
        <f>IFERROR(INDEX(Labor!$I$14:$I$3006,MATCH(ROWS($H$8:H55),$G$8:$G$3000,0)),"")</f>
        <v/>
      </c>
      <c r="I55" s="157" t="str">
        <f>IFERROR($H$8:INDEX($H$8:$H$3000,COUNTIF($H$8:$H$3000,"?*")),"")</f>
        <v/>
      </c>
    </row>
    <row r="56" spans="1:9" x14ac:dyDescent="0.25">
      <c r="A56" s="174">
        <f>--ISNUMBER(IFERROR(SEARCH('Project Costing'!#REF!,Labor!I62,1),""))</f>
        <v>0</v>
      </c>
      <c r="B56" s="174" t="str">
        <f>IF(A56=1,COUNTIF($A$8:A56,1),"")</f>
        <v/>
      </c>
      <c r="C56" s="157" t="str">
        <f>IFERROR(INDEX(Labor!$I$14:$I$3006,MATCH(ROWS($C$8:C56),$B$8:$B$3000,0)),"")</f>
        <v/>
      </c>
      <c r="D56" s="157" t="str">
        <f>IFERROR($C$8:INDEX($C$8:$C$3000,COUNTIF($C$8:$C$3000,"?*")),"")</f>
        <v/>
      </c>
      <c r="E56" s="174"/>
      <c r="F56" s="174">
        <f>--ISNUMBER(IFERROR(SEARCH('Project Costing'!#REF!,Labor!I62,1),""))</f>
        <v>0</v>
      </c>
      <c r="G56" s="174" t="str">
        <f>IF(F56=1,COUNTIF($F$8:F56,1),"")</f>
        <v/>
      </c>
      <c r="H56" s="157" t="str">
        <f>IFERROR(INDEX(Labor!$I$14:$I$3006,MATCH(ROWS($H$8:H56),$G$8:$G$3000,0)),"")</f>
        <v/>
      </c>
      <c r="I56" s="157" t="str">
        <f>IFERROR($H$8:INDEX($H$8:$H$3000,COUNTIF($H$8:$H$3000,"?*")),"")</f>
        <v/>
      </c>
    </row>
    <row r="57" spans="1:9" x14ac:dyDescent="0.25">
      <c r="A57" s="174">
        <f>--ISNUMBER(IFERROR(SEARCH('Project Costing'!#REF!,Labor!I63,1),""))</f>
        <v>0</v>
      </c>
      <c r="B57" s="174" t="str">
        <f>IF(A57=1,COUNTIF($A$8:A57,1),"")</f>
        <v/>
      </c>
      <c r="C57" s="157" t="str">
        <f>IFERROR(INDEX(Labor!$I$14:$I$3006,MATCH(ROWS($C$8:C57),$B$8:$B$3000,0)),"")</f>
        <v/>
      </c>
      <c r="D57" s="157" t="str">
        <f>IFERROR($C$8:INDEX($C$8:$C$3000,COUNTIF($C$8:$C$3000,"?*")),"")</f>
        <v/>
      </c>
      <c r="E57" s="174"/>
      <c r="F57" s="174">
        <f>--ISNUMBER(IFERROR(SEARCH('Project Costing'!#REF!,Labor!I63,1),""))</f>
        <v>0</v>
      </c>
      <c r="G57" s="174" t="str">
        <f>IF(F57=1,COUNTIF($F$8:F57,1),"")</f>
        <v/>
      </c>
      <c r="H57" s="157" t="str">
        <f>IFERROR(INDEX(Labor!$I$14:$I$3006,MATCH(ROWS($H$8:H57),$G$8:$G$3000,0)),"")</f>
        <v/>
      </c>
      <c r="I57" s="157" t="str">
        <f>IFERROR($H$8:INDEX($H$8:$H$3000,COUNTIF($H$8:$H$3000,"?*")),"")</f>
        <v/>
      </c>
    </row>
    <row r="58" spans="1:9" x14ac:dyDescent="0.25">
      <c r="A58" s="174">
        <f>--ISNUMBER(IFERROR(SEARCH('Project Costing'!#REF!,Labor!I64,1),""))</f>
        <v>0</v>
      </c>
      <c r="B58" s="174" t="str">
        <f>IF(A58=1,COUNTIF($A$8:A58,1),"")</f>
        <v/>
      </c>
      <c r="C58" s="157" t="str">
        <f>IFERROR(INDEX(Labor!$I$14:$I$3006,MATCH(ROWS($C$8:C58),$B$8:$B$3000,0)),"")</f>
        <v/>
      </c>
      <c r="D58" s="157" t="str">
        <f>IFERROR($C$8:INDEX($C$8:$C$3000,COUNTIF($C$8:$C$3000,"?*")),"")</f>
        <v/>
      </c>
      <c r="E58" s="174"/>
      <c r="F58" s="174">
        <f>--ISNUMBER(IFERROR(SEARCH('Project Costing'!#REF!,Labor!I64,1),""))</f>
        <v>0</v>
      </c>
      <c r="G58" s="174" t="str">
        <f>IF(F58=1,COUNTIF($F$8:F58,1),"")</f>
        <v/>
      </c>
      <c r="H58" s="157" t="str">
        <f>IFERROR(INDEX(Labor!$I$14:$I$3006,MATCH(ROWS($H$8:H58),$G$8:$G$3000,0)),"")</f>
        <v/>
      </c>
      <c r="I58" s="157" t="str">
        <f>IFERROR($H$8:INDEX($H$8:$H$3000,COUNTIF($H$8:$H$3000,"?*")),"")</f>
        <v/>
      </c>
    </row>
    <row r="59" spans="1:9" x14ac:dyDescent="0.25">
      <c r="A59" s="174">
        <f>--ISNUMBER(IFERROR(SEARCH('Project Costing'!#REF!,Labor!I65,1),""))</f>
        <v>0</v>
      </c>
      <c r="B59" s="174" t="str">
        <f>IF(A59=1,COUNTIF($A$8:A59,1),"")</f>
        <v/>
      </c>
      <c r="C59" s="157" t="str">
        <f>IFERROR(INDEX(Labor!$I$14:$I$3006,MATCH(ROWS($C$8:C59),$B$8:$B$3000,0)),"")</f>
        <v/>
      </c>
      <c r="D59" s="157" t="str">
        <f>IFERROR($C$8:INDEX($C$8:$C$3000,COUNTIF($C$8:$C$3000,"?*")),"")</f>
        <v/>
      </c>
      <c r="E59" s="174"/>
      <c r="F59" s="174">
        <f>--ISNUMBER(IFERROR(SEARCH('Project Costing'!#REF!,Labor!I65,1),""))</f>
        <v>0</v>
      </c>
      <c r="G59" s="174" t="str">
        <f>IF(F59=1,COUNTIF($F$8:F59,1),"")</f>
        <v/>
      </c>
      <c r="H59" s="157" t="str">
        <f>IFERROR(INDEX(Labor!$I$14:$I$3006,MATCH(ROWS($H$8:H59),$G$8:$G$3000,0)),"")</f>
        <v/>
      </c>
      <c r="I59" s="157" t="str">
        <f>IFERROR($H$8:INDEX($H$8:$H$3000,COUNTIF($H$8:$H$3000,"?*")),"")</f>
        <v/>
      </c>
    </row>
    <row r="60" spans="1:9" x14ac:dyDescent="0.25">
      <c r="A60" s="174">
        <f>--ISNUMBER(IFERROR(SEARCH('Project Costing'!#REF!,Labor!I66,1),""))</f>
        <v>0</v>
      </c>
      <c r="B60" s="174" t="str">
        <f>IF(A60=1,COUNTIF($A$8:A60,1),"")</f>
        <v/>
      </c>
      <c r="C60" s="157" t="str">
        <f>IFERROR(INDEX(Labor!$I$14:$I$3006,MATCH(ROWS($C$8:C60),$B$8:$B$3000,0)),"")</f>
        <v/>
      </c>
      <c r="D60" s="157" t="str">
        <f>IFERROR($C$8:INDEX($C$8:$C$3000,COUNTIF($C$8:$C$3000,"?*")),"")</f>
        <v/>
      </c>
      <c r="E60" s="174"/>
      <c r="F60" s="174">
        <f>--ISNUMBER(IFERROR(SEARCH('Project Costing'!#REF!,Labor!I66,1),""))</f>
        <v>0</v>
      </c>
      <c r="G60" s="174" t="str">
        <f>IF(F60=1,COUNTIF($F$8:F60,1),"")</f>
        <v/>
      </c>
      <c r="H60" s="157" t="str">
        <f>IFERROR(INDEX(Labor!$I$14:$I$3006,MATCH(ROWS($H$8:H60),$G$8:$G$3000,0)),"")</f>
        <v/>
      </c>
      <c r="I60" s="157" t="str">
        <f>IFERROR($H$8:INDEX($H$8:$H$3000,COUNTIF($H$8:$H$3000,"?*")),"")</f>
        <v/>
      </c>
    </row>
    <row r="61" spans="1:9" x14ac:dyDescent="0.25">
      <c r="A61" s="174">
        <f>--ISNUMBER(IFERROR(SEARCH('Project Costing'!#REF!,Labor!I67,1),""))</f>
        <v>0</v>
      </c>
      <c r="B61" s="174" t="str">
        <f>IF(A61=1,COUNTIF($A$8:A61,1),"")</f>
        <v/>
      </c>
      <c r="C61" s="157" t="str">
        <f>IFERROR(INDEX(Labor!$I$14:$I$3006,MATCH(ROWS($C$8:C61),$B$8:$B$3000,0)),"")</f>
        <v/>
      </c>
      <c r="D61" s="157" t="str">
        <f>IFERROR($C$8:INDEX($C$8:$C$3000,COUNTIF($C$8:$C$3000,"?*")),"")</f>
        <v/>
      </c>
      <c r="E61" s="174"/>
      <c r="F61" s="174">
        <f>--ISNUMBER(IFERROR(SEARCH('Project Costing'!#REF!,Labor!I67,1),""))</f>
        <v>0</v>
      </c>
      <c r="G61" s="174" t="str">
        <f>IF(F61=1,COUNTIF($F$8:F61,1),"")</f>
        <v/>
      </c>
      <c r="H61" s="157" t="str">
        <f>IFERROR(INDEX(Labor!$I$14:$I$3006,MATCH(ROWS($H$8:H61),$G$8:$G$3000,0)),"")</f>
        <v/>
      </c>
      <c r="I61" s="157" t="str">
        <f>IFERROR($H$8:INDEX($H$8:$H$3000,COUNTIF($H$8:$H$3000,"?*")),"")</f>
        <v/>
      </c>
    </row>
    <row r="62" spans="1:9" x14ac:dyDescent="0.25">
      <c r="A62" s="174">
        <f>--ISNUMBER(IFERROR(SEARCH('Project Costing'!#REF!,Labor!I68,1),""))</f>
        <v>0</v>
      </c>
      <c r="B62" s="174" t="str">
        <f>IF(A62=1,COUNTIF($A$8:A62,1),"")</f>
        <v/>
      </c>
      <c r="C62" s="157" t="str">
        <f>IFERROR(INDEX(Labor!$I$14:$I$3006,MATCH(ROWS($C$8:C62),$B$8:$B$3000,0)),"")</f>
        <v/>
      </c>
      <c r="D62" s="157" t="str">
        <f>IFERROR($C$8:INDEX($C$8:$C$3000,COUNTIF($C$8:$C$3000,"?*")),"")</f>
        <v/>
      </c>
      <c r="E62" s="174"/>
      <c r="F62" s="174">
        <f>--ISNUMBER(IFERROR(SEARCH('Project Costing'!#REF!,Labor!I68,1),""))</f>
        <v>0</v>
      </c>
      <c r="G62" s="174" t="str">
        <f>IF(F62=1,COUNTIF($F$8:F62,1),"")</f>
        <v/>
      </c>
      <c r="H62" s="157" t="str">
        <f>IFERROR(INDEX(Labor!$I$14:$I$3006,MATCH(ROWS($H$8:H62),$G$8:$G$3000,0)),"")</f>
        <v/>
      </c>
      <c r="I62" s="157" t="str">
        <f>IFERROR($H$8:INDEX($H$8:$H$3000,COUNTIF($H$8:$H$3000,"?*")),"")</f>
        <v/>
      </c>
    </row>
    <row r="63" spans="1:9" x14ac:dyDescent="0.25">
      <c r="A63" s="174">
        <f>--ISNUMBER(IFERROR(SEARCH('Project Costing'!#REF!,Labor!I69,1),""))</f>
        <v>0</v>
      </c>
      <c r="B63" s="174" t="str">
        <f>IF(A63=1,COUNTIF($A$8:A63,1),"")</f>
        <v/>
      </c>
      <c r="C63" s="157" t="str">
        <f>IFERROR(INDEX(Labor!$I$14:$I$3006,MATCH(ROWS($C$8:C63),$B$8:$B$3000,0)),"")</f>
        <v/>
      </c>
      <c r="D63" s="157" t="str">
        <f>IFERROR($C$8:INDEX($C$8:$C$3000,COUNTIF($C$8:$C$3000,"?*")),"")</f>
        <v/>
      </c>
      <c r="E63" s="174"/>
      <c r="F63" s="174">
        <f>--ISNUMBER(IFERROR(SEARCH('Project Costing'!#REF!,Labor!I69,1),""))</f>
        <v>0</v>
      </c>
      <c r="G63" s="174" t="str">
        <f>IF(F63=1,COUNTIF($F$8:F63,1),"")</f>
        <v/>
      </c>
      <c r="H63" s="157" t="str">
        <f>IFERROR(INDEX(Labor!$I$14:$I$3006,MATCH(ROWS($H$8:H63),$G$8:$G$3000,0)),"")</f>
        <v/>
      </c>
      <c r="I63" s="157" t="str">
        <f>IFERROR($H$8:INDEX($H$8:$H$3000,COUNTIF($H$8:$H$3000,"?*")),"")</f>
        <v/>
      </c>
    </row>
    <row r="64" spans="1:9" x14ac:dyDescent="0.25">
      <c r="A64" s="174">
        <f>--ISNUMBER(IFERROR(SEARCH('Project Costing'!#REF!,Labor!I70,1),""))</f>
        <v>0</v>
      </c>
      <c r="B64" s="174" t="str">
        <f>IF(A64=1,COUNTIF($A$8:A64,1),"")</f>
        <v/>
      </c>
      <c r="C64" s="157" t="str">
        <f>IFERROR(INDEX(Labor!$I$14:$I$3006,MATCH(ROWS($C$8:C64),$B$8:$B$3000,0)),"")</f>
        <v/>
      </c>
      <c r="D64" s="157" t="str">
        <f>IFERROR($C$8:INDEX($C$8:$C$3000,COUNTIF($C$8:$C$3000,"?*")),"")</f>
        <v/>
      </c>
      <c r="E64" s="174"/>
      <c r="F64" s="174">
        <f>--ISNUMBER(IFERROR(SEARCH('Project Costing'!#REF!,Labor!I70,1),""))</f>
        <v>0</v>
      </c>
      <c r="G64" s="174" t="str">
        <f>IF(F64=1,COUNTIF($F$8:F64,1),"")</f>
        <v/>
      </c>
      <c r="H64" s="157" t="str">
        <f>IFERROR(INDEX(Labor!$I$14:$I$3006,MATCH(ROWS($H$8:H64),$G$8:$G$3000,0)),"")</f>
        <v/>
      </c>
      <c r="I64" s="157" t="str">
        <f>IFERROR($H$8:INDEX($H$8:$H$3000,COUNTIF($H$8:$H$3000,"?*")),"")</f>
        <v/>
      </c>
    </row>
    <row r="65" spans="1:9" x14ac:dyDescent="0.25">
      <c r="A65" s="174">
        <f>--ISNUMBER(IFERROR(SEARCH('Project Costing'!#REF!,Labor!I71,1),""))</f>
        <v>0</v>
      </c>
      <c r="B65" s="174" t="str">
        <f>IF(A65=1,COUNTIF($A$8:A65,1),"")</f>
        <v/>
      </c>
      <c r="C65" s="157" t="str">
        <f>IFERROR(INDEX(Labor!$I$14:$I$3006,MATCH(ROWS($C$8:C65),$B$8:$B$3000,0)),"")</f>
        <v/>
      </c>
      <c r="D65" s="157" t="str">
        <f>IFERROR($C$8:INDEX($C$8:$C$3000,COUNTIF($C$8:$C$3000,"?*")),"")</f>
        <v/>
      </c>
      <c r="E65" s="174"/>
      <c r="F65" s="174">
        <f>--ISNUMBER(IFERROR(SEARCH('Project Costing'!#REF!,Labor!I71,1),""))</f>
        <v>0</v>
      </c>
      <c r="G65" s="174" t="str">
        <f>IF(F65=1,COUNTIF($F$8:F65,1),"")</f>
        <v/>
      </c>
      <c r="H65" s="157" t="str">
        <f>IFERROR(INDEX(Labor!$I$14:$I$3006,MATCH(ROWS($H$8:H65),$G$8:$G$3000,0)),"")</f>
        <v/>
      </c>
      <c r="I65" s="157" t="str">
        <f>IFERROR($H$8:INDEX($H$8:$H$3000,COUNTIF($H$8:$H$3000,"?*")),"")</f>
        <v/>
      </c>
    </row>
    <row r="66" spans="1:9" x14ac:dyDescent="0.25">
      <c r="A66" s="174">
        <f>--ISNUMBER(IFERROR(SEARCH('Project Costing'!#REF!,Labor!I72,1),""))</f>
        <v>0</v>
      </c>
      <c r="B66" s="174" t="str">
        <f>IF(A66=1,COUNTIF($A$8:A66,1),"")</f>
        <v/>
      </c>
      <c r="C66" s="157" t="str">
        <f>IFERROR(INDEX(Labor!$I$14:$I$3006,MATCH(ROWS($C$8:C66),$B$8:$B$3000,0)),"")</f>
        <v/>
      </c>
      <c r="D66" s="157" t="str">
        <f>IFERROR($C$8:INDEX($C$8:$C$3000,COUNTIF($C$8:$C$3000,"?*")),"")</f>
        <v/>
      </c>
      <c r="E66" s="174"/>
      <c r="F66" s="174">
        <f>--ISNUMBER(IFERROR(SEARCH('Project Costing'!#REF!,Labor!I72,1),""))</f>
        <v>0</v>
      </c>
      <c r="G66" s="174" t="str">
        <f>IF(F66=1,COUNTIF($F$8:F66,1),"")</f>
        <v/>
      </c>
      <c r="H66" s="157" t="str">
        <f>IFERROR(INDEX(Labor!$I$14:$I$3006,MATCH(ROWS($H$8:H66),$G$8:$G$3000,0)),"")</f>
        <v/>
      </c>
      <c r="I66" s="157" t="str">
        <f>IFERROR($H$8:INDEX($H$8:$H$3000,COUNTIF($H$8:$H$3000,"?*")),"")</f>
        <v/>
      </c>
    </row>
    <row r="67" spans="1:9" x14ac:dyDescent="0.25">
      <c r="A67" s="174">
        <f>--ISNUMBER(IFERROR(SEARCH('Project Costing'!#REF!,Labor!I73,1),""))</f>
        <v>0</v>
      </c>
      <c r="B67" s="174" t="str">
        <f>IF(A67=1,COUNTIF($A$8:A67,1),"")</f>
        <v/>
      </c>
      <c r="C67" s="157" t="str">
        <f>IFERROR(INDEX(Labor!$I$14:$I$3006,MATCH(ROWS($C$8:C67),$B$8:$B$3000,0)),"")</f>
        <v/>
      </c>
      <c r="D67" s="157" t="str">
        <f>IFERROR($C$8:INDEX($C$8:$C$3000,COUNTIF($C$8:$C$3000,"?*")),"")</f>
        <v/>
      </c>
      <c r="E67" s="174"/>
      <c r="F67" s="174">
        <f>--ISNUMBER(IFERROR(SEARCH('Project Costing'!#REF!,Labor!I73,1),""))</f>
        <v>0</v>
      </c>
      <c r="G67" s="174" t="str">
        <f>IF(F67=1,COUNTIF($F$8:F67,1),"")</f>
        <v/>
      </c>
      <c r="H67" s="157" t="str">
        <f>IFERROR(INDEX(Labor!$I$14:$I$3006,MATCH(ROWS($H$8:H67),$G$8:$G$3000,0)),"")</f>
        <v/>
      </c>
      <c r="I67" s="157" t="str">
        <f>IFERROR($H$8:INDEX($H$8:$H$3000,COUNTIF($H$8:$H$3000,"?*")),"")</f>
        <v/>
      </c>
    </row>
    <row r="68" spans="1:9" x14ac:dyDescent="0.25">
      <c r="A68" s="174">
        <f>--ISNUMBER(IFERROR(SEARCH('Project Costing'!#REF!,Labor!I74,1),""))</f>
        <v>0</v>
      </c>
      <c r="B68" s="174" t="str">
        <f>IF(A68=1,COUNTIF($A$8:A68,1),"")</f>
        <v/>
      </c>
      <c r="C68" s="157" t="str">
        <f>IFERROR(INDEX(Labor!$I$14:$I$3006,MATCH(ROWS($C$8:C68),$B$8:$B$3000,0)),"")</f>
        <v/>
      </c>
      <c r="D68" s="157" t="str">
        <f>IFERROR($C$8:INDEX($C$8:$C$3000,COUNTIF($C$8:$C$3000,"?*")),"")</f>
        <v/>
      </c>
      <c r="E68" s="174"/>
      <c r="F68" s="174">
        <f>--ISNUMBER(IFERROR(SEARCH('Project Costing'!#REF!,Labor!I74,1),""))</f>
        <v>0</v>
      </c>
      <c r="G68" s="174" t="str">
        <f>IF(F68=1,COUNTIF($F$8:F68,1),"")</f>
        <v/>
      </c>
      <c r="H68" s="157" t="str">
        <f>IFERROR(INDEX(Labor!$I$14:$I$3006,MATCH(ROWS($H$8:H68),$G$8:$G$3000,0)),"")</f>
        <v/>
      </c>
      <c r="I68" s="157" t="str">
        <f>IFERROR($H$8:INDEX($H$8:$H$3000,COUNTIF($H$8:$H$3000,"?*")),"")</f>
        <v/>
      </c>
    </row>
    <row r="69" spans="1:9" x14ac:dyDescent="0.25">
      <c r="A69" s="174">
        <f>--ISNUMBER(IFERROR(SEARCH('Project Costing'!#REF!,Labor!I75,1),""))</f>
        <v>0</v>
      </c>
      <c r="B69" s="174" t="str">
        <f>IF(A69=1,COUNTIF($A$8:A69,1),"")</f>
        <v/>
      </c>
      <c r="C69" s="157" t="str">
        <f>IFERROR(INDEX(Labor!$I$14:$I$3006,MATCH(ROWS($C$8:C69),$B$8:$B$3000,0)),"")</f>
        <v/>
      </c>
      <c r="D69" s="157" t="str">
        <f>IFERROR($C$8:INDEX($C$8:$C$3000,COUNTIF($C$8:$C$3000,"?*")),"")</f>
        <v/>
      </c>
      <c r="E69" s="174"/>
      <c r="F69" s="174">
        <f>--ISNUMBER(IFERROR(SEARCH('Project Costing'!#REF!,Labor!I75,1),""))</f>
        <v>0</v>
      </c>
      <c r="G69" s="174" t="str">
        <f>IF(F69=1,COUNTIF($F$8:F69,1),"")</f>
        <v/>
      </c>
      <c r="H69" s="157" t="str">
        <f>IFERROR(INDEX(Labor!$I$14:$I$3006,MATCH(ROWS($H$8:H69),$G$8:$G$3000,0)),"")</f>
        <v/>
      </c>
      <c r="I69" s="157" t="str">
        <f>IFERROR($H$8:INDEX($H$8:$H$3000,COUNTIF($H$8:$H$3000,"?*")),"")</f>
        <v/>
      </c>
    </row>
    <row r="70" spans="1:9" x14ac:dyDescent="0.25">
      <c r="A70" s="174">
        <f>--ISNUMBER(IFERROR(SEARCH('Project Costing'!#REF!,Labor!I76,1),""))</f>
        <v>0</v>
      </c>
      <c r="B70" s="174" t="str">
        <f>IF(A70=1,COUNTIF($A$8:A70,1),"")</f>
        <v/>
      </c>
      <c r="C70" s="157" t="str">
        <f>IFERROR(INDEX(Labor!$I$14:$I$3006,MATCH(ROWS($C$8:C70),$B$8:$B$3000,0)),"")</f>
        <v/>
      </c>
      <c r="D70" s="157" t="str">
        <f>IFERROR($C$8:INDEX($C$8:$C$3000,COUNTIF($C$8:$C$3000,"?*")),"")</f>
        <v/>
      </c>
      <c r="E70" s="174"/>
      <c r="F70" s="174">
        <f>--ISNUMBER(IFERROR(SEARCH('Project Costing'!#REF!,Labor!I76,1),""))</f>
        <v>0</v>
      </c>
      <c r="G70" s="174" t="str">
        <f>IF(F70=1,COUNTIF($F$8:F70,1),"")</f>
        <v/>
      </c>
      <c r="H70" s="157" t="str">
        <f>IFERROR(INDEX(Labor!$I$14:$I$3006,MATCH(ROWS($H$8:H70),$G$8:$G$3000,0)),"")</f>
        <v/>
      </c>
      <c r="I70" s="157" t="str">
        <f>IFERROR($H$8:INDEX($H$8:$H$3000,COUNTIF($H$8:$H$3000,"?*")),"")</f>
        <v/>
      </c>
    </row>
    <row r="71" spans="1:9" x14ac:dyDescent="0.25">
      <c r="A71" s="174">
        <f>--ISNUMBER(IFERROR(SEARCH('Project Costing'!#REF!,Labor!I77,1),""))</f>
        <v>0</v>
      </c>
      <c r="B71" s="174" t="str">
        <f>IF(A71=1,COUNTIF($A$8:A71,1),"")</f>
        <v/>
      </c>
      <c r="C71" s="157" t="str">
        <f>IFERROR(INDEX(Labor!$I$14:$I$3006,MATCH(ROWS($C$8:C71),$B$8:$B$3000,0)),"")</f>
        <v/>
      </c>
      <c r="D71" s="157" t="str">
        <f>IFERROR($C$8:INDEX($C$8:$C$3000,COUNTIF($C$8:$C$3000,"?*")),"")</f>
        <v/>
      </c>
      <c r="E71" s="174"/>
      <c r="F71" s="174">
        <f>--ISNUMBER(IFERROR(SEARCH('Project Costing'!#REF!,Labor!I77,1),""))</f>
        <v>0</v>
      </c>
      <c r="G71" s="174" t="str">
        <f>IF(F71=1,COUNTIF($F$8:F71,1),"")</f>
        <v/>
      </c>
      <c r="H71" s="157" t="str">
        <f>IFERROR(INDEX(Labor!$I$14:$I$3006,MATCH(ROWS($H$8:H71),$G$8:$G$3000,0)),"")</f>
        <v/>
      </c>
      <c r="I71" s="157" t="str">
        <f>IFERROR($H$8:INDEX($H$8:$H$3000,COUNTIF($H$8:$H$3000,"?*")),"")</f>
        <v/>
      </c>
    </row>
    <row r="72" spans="1:9" x14ac:dyDescent="0.25">
      <c r="A72" s="174">
        <f>--ISNUMBER(IFERROR(SEARCH('Project Costing'!#REF!,Labor!I78,1),""))</f>
        <v>0</v>
      </c>
      <c r="B72" s="174" t="str">
        <f>IF(A72=1,COUNTIF($A$8:A72,1),"")</f>
        <v/>
      </c>
      <c r="C72" s="157" t="str">
        <f>IFERROR(INDEX(Labor!$I$14:$I$3006,MATCH(ROWS($C$8:C72),$B$8:$B$3000,0)),"")</f>
        <v/>
      </c>
      <c r="D72" s="157" t="str">
        <f>IFERROR($C$8:INDEX($C$8:$C$3000,COUNTIF($C$8:$C$3000,"?*")),"")</f>
        <v/>
      </c>
      <c r="E72" s="174"/>
      <c r="F72" s="174">
        <f>--ISNUMBER(IFERROR(SEARCH('Project Costing'!#REF!,Labor!I78,1),""))</f>
        <v>0</v>
      </c>
      <c r="G72" s="174" t="str">
        <f>IF(F72=1,COUNTIF($F$8:F72,1),"")</f>
        <v/>
      </c>
      <c r="H72" s="157" t="str">
        <f>IFERROR(INDEX(Labor!$I$14:$I$3006,MATCH(ROWS($H$8:H72),$G$8:$G$3000,0)),"")</f>
        <v/>
      </c>
      <c r="I72" s="157" t="str">
        <f>IFERROR($H$8:INDEX($H$8:$H$3000,COUNTIF($H$8:$H$3000,"?*")),"")</f>
        <v/>
      </c>
    </row>
    <row r="73" spans="1:9" x14ac:dyDescent="0.25">
      <c r="A73" s="174">
        <f>--ISNUMBER(IFERROR(SEARCH('Project Costing'!#REF!,Labor!I79,1),""))</f>
        <v>0</v>
      </c>
      <c r="B73" s="174" t="str">
        <f>IF(A73=1,COUNTIF($A$8:A73,1),"")</f>
        <v/>
      </c>
      <c r="C73" s="157" t="str">
        <f>IFERROR(INDEX(Labor!$I$14:$I$3006,MATCH(ROWS($C$8:C73),$B$8:$B$3000,0)),"")</f>
        <v/>
      </c>
      <c r="D73" s="157" t="str">
        <f>IFERROR($C$8:INDEX($C$8:$C$3000,COUNTIF($C$8:$C$3000,"?*")),"")</f>
        <v/>
      </c>
      <c r="E73" s="174"/>
      <c r="F73" s="174">
        <f>--ISNUMBER(IFERROR(SEARCH('Project Costing'!#REF!,Labor!I79,1),""))</f>
        <v>0</v>
      </c>
      <c r="G73" s="174" t="str">
        <f>IF(F73=1,COUNTIF($F$8:F73,1),"")</f>
        <v/>
      </c>
      <c r="H73" s="157" t="str">
        <f>IFERROR(INDEX(Labor!$I$14:$I$3006,MATCH(ROWS($H$8:H73),$G$8:$G$3000,0)),"")</f>
        <v/>
      </c>
      <c r="I73" s="157" t="str">
        <f>IFERROR($H$8:INDEX($H$8:$H$3000,COUNTIF($H$8:$H$3000,"?*")),"")</f>
        <v/>
      </c>
    </row>
    <row r="74" spans="1:9" x14ac:dyDescent="0.25">
      <c r="A74" s="174">
        <f>--ISNUMBER(IFERROR(SEARCH('Project Costing'!#REF!,Labor!I80,1),""))</f>
        <v>0</v>
      </c>
      <c r="B74" s="174" t="str">
        <f>IF(A74=1,COUNTIF($A$8:A74,1),"")</f>
        <v/>
      </c>
      <c r="C74" s="157" t="str">
        <f>IFERROR(INDEX(Labor!$I$14:$I$3006,MATCH(ROWS($C$8:C74),$B$8:$B$3000,0)),"")</f>
        <v/>
      </c>
      <c r="D74" s="157" t="str">
        <f>IFERROR($C$8:INDEX($C$8:$C$3000,COUNTIF($C$8:$C$3000,"?*")),"")</f>
        <v/>
      </c>
      <c r="E74" s="174"/>
      <c r="F74" s="174">
        <f>--ISNUMBER(IFERROR(SEARCH('Project Costing'!#REF!,Labor!I80,1),""))</f>
        <v>0</v>
      </c>
      <c r="G74" s="174" t="str">
        <f>IF(F74=1,COUNTIF($F$8:F74,1),"")</f>
        <v/>
      </c>
      <c r="H74" s="157" t="str">
        <f>IFERROR(INDEX(Labor!$I$14:$I$3006,MATCH(ROWS($H$8:H74),$G$8:$G$3000,0)),"")</f>
        <v/>
      </c>
      <c r="I74" s="157" t="str">
        <f>IFERROR($H$8:INDEX($H$8:$H$3000,COUNTIF($H$8:$H$3000,"?*")),"")</f>
        <v/>
      </c>
    </row>
    <row r="75" spans="1:9" x14ac:dyDescent="0.25">
      <c r="A75" s="174">
        <f>--ISNUMBER(IFERROR(SEARCH('Project Costing'!#REF!,Labor!I81,1),""))</f>
        <v>0</v>
      </c>
      <c r="B75" s="174" t="str">
        <f>IF(A75=1,COUNTIF($A$8:A75,1),"")</f>
        <v/>
      </c>
      <c r="C75" s="157" t="str">
        <f>IFERROR(INDEX(Labor!$I$14:$I$3006,MATCH(ROWS($C$8:C75),$B$8:$B$3000,0)),"")</f>
        <v/>
      </c>
      <c r="D75" s="157" t="str">
        <f>IFERROR($C$8:INDEX($C$8:$C$3000,COUNTIF($C$8:$C$3000,"?*")),"")</f>
        <v/>
      </c>
      <c r="E75" s="174"/>
      <c r="F75" s="174">
        <f>--ISNUMBER(IFERROR(SEARCH('Project Costing'!#REF!,Labor!I81,1),""))</f>
        <v>0</v>
      </c>
      <c r="G75" s="174" t="str">
        <f>IF(F75=1,COUNTIF($F$8:F75,1),"")</f>
        <v/>
      </c>
      <c r="H75" s="157" t="str">
        <f>IFERROR(INDEX(Labor!$I$14:$I$3006,MATCH(ROWS($H$8:H75),$G$8:$G$3000,0)),"")</f>
        <v/>
      </c>
      <c r="I75" s="157" t="str">
        <f>IFERROR($H$8:INDEX($H$8:$H$3000,COUNTIF($H$8:$H$3000,"?*")),"")</f>
        <v/>
      </c>
    </row>
    <row r="76" spans="1:9" x14ac:dyDescent="0.25">
      <c r="A76" s="174">
        <f>--ISNUMBER(IFERROR(SEARCH('Project Costing'!#REF!,Labor!I82,1),""))</f>
        <v>0</v>
      </c>
      <c r="B76" s="174" t="str">
        <f>IF(A76=1,COUNTIF($A$8:A76,1),"")</f>
        <v/>
      </c>
      <c r="C76" s="157" t="str">
        <f>IFERROR(INDEX(Labor!$I$14:$I$3006,MATCH(ROWS($C$8:C76),$B$8:$B$3000,0)),"")</f>
        <v/>
      </c>
      <c r="D76" s="157" t="str">
        <f>IFERROR($C$8:INDEX($C$8:$C$3000,COUNTIF($C$8:$C$3000,"?*")),"")</f>
        <v/>
      </c>
      <c r="E76" s="174"/>
      <c r="F76" s="174">
        <f>--ISNUMBER(IFERROR(SEARCH('Project Costing'!#REF!,Labor!I82,1),""))</f>
        <v>0</v>
      </c>
      <c r="G76" s="174" t="str">
        <f>IF(F76=1,COUNTIF($F$8:F76,1),"")</f>
        <v/>
      </c>
      <c r="H76" s="157" t="str">
        <f>IFERROR(INDEX(Labor!$I$14:$I$3006,MATCH(ROWS($H$8:H76),$G$8:$G$3000,0)),"")</f>
        <v/>
      </c>
      <c r="I76" s="157" t="str">
        <f>IFERROR($H$8:INDEX($H$8:$H$3000,COUNTIF($H$8:$H$3000,"?*")),"")</f>
        <v/>
      </c>
    </row>
    <row r="77" spans="1:9" x14ac:dyDescent="0.25">
      <c r="A77" s="174">
        <f>--ISNUMBER(IFERROR(SEARCH('Project Costing'!#REF!,Labor!I83,1),""))</f>
        <v>0</v>
      </c>
      <c r="B77" s="174" t="str">
        <f>IF(A77=1,COUNTIF($A$8:A77,1),"")</f>
        <v/>
      </c>
      <c r="C77" s="157" t="str">
        <f>IFERROR(INDEX(Labor!$I$14:$I$3006,MATCH(ROWS($C$8:C77),$B$8:$B$3000,0)),"")</f>
        <v/>
      </c>
      <c r="D77" s="157" t="str">
        <f>IFERROR($C$8:INDEX($C$8:$C$3000,COUNTIF($C$8:$C$3000,"?*")),"")</f>
        <v/>
      </c>
      <c r="E77" s="174"/>
      <c r="F77" s="174">
        <f>--ISNUMBER(IFERROR(SEARCH('Project Costing'!#REF!,Labor!I83,1),""))</f>
        <v>0</v>
      </c>
      <c r="G77" s="174" t="str">
        <f>IF(F77=1,COUNTIF($F$8:F77,1),"")</f>
        <v/>
      </c>
      <c r="H77" s="157" t="str">
        <f>IFERROR(INDEX(Labor!$I$14:$I$3006,MATCH(ROWS($H$8:H77),$G$8:$G$3000,0)),"")</f>
        <v/>
      </c>
      <c r="I77" s="157" t="str">
        <f>IFERROR($H$8:INDEX($H$8:$H$3000,COUNTIF($H$8:$H$3000,"?*")),"")</f>
        <v/>
      </c>
    </row>
    <row r="78" spans="1:9" x14ac:dyDescent="0.25">
      <c r="A78" s="174">
        <f>--ISNUMBER(IFERROR(SEARCH('Project Costing'!#REF!,Labor!I84,1),""))</f>
        <v>0</v>
      </c>
      <c r="B78" s="174" t="str">
        <f>IF(A78=1,COUNTIF($A$8:A78,1),"")</f>
        <v/>
      </c>
      <c r="C78" s="157" t="str">
        <f>IFERROR(INDEX(Labor!$I$14:$I$3006,MATCH(ROWS($C$8:C78),$B$8:$B$3000,0)),"")</f>
        <v/>
      </c>
      <c r="D78" s="157" t="str">
        <f>IFERROR($C$8:INDEX($C$8:$C$3000,COUNTIF($C$8:$C$3000,"?*")),"")</f>
        <v/>
      </c>
      <c r="E78" s="174"/>
      <c r="F78" s="174">
        <f>--ISNUMBER(IFERROR(SEARCH('Project Costing'!#REF!,Labor!I84,1),""))</f>
        <v>0</v>
      </c>
      <c r="G78" s="174" t="str">
        <f>IF(F78=1,COUNTIF($F$8:F78,1),"")</f>
        <v/>
      </c>
      <c r="H78" s="157" t="str">
        <f>IFERROR(INDEX(Labor!$I$14:$I$3006,MATCH(ROWS($H$8:H78),$G$8:$G$3000,0)),"")</f>
        <v/>
      </c>
      <c r="I78" s="157" t="str">
        <f>IFERROR($H$8:INDEX($H$8:$H$3000,COUNTIF($H$8:$H$3000,"?*")),"")</f>
        <v/>
      </c>
    </row>
    <row r="79" spans="1:9" x14ac:dyDescent="0.25">
      <c r="A79" s="174">
        <f>--ISNUMBER(IFERROR(SEARCH('Project Costing'!#REF!,Labor!I85,1),""))</f>
        <v>0</v>
      </c>
      <c r="B79" s="174" t="str">
        <f>IF(A79=1,COUNTIF($A$8:A79,1),"")</f>
        <v/>
      </c>
      <c r="C79" s="157" t="str">
        <f>IFERROR(INDEX(Labor!$I$14:$I$3006,MATCH(ROWS($C$8:C79),$B$8:$B$3000,0)),"")</f>
        <v/>
      </c>
      <c r="D79" s="157" t="str">
        <f>IFERROR($C$8:INDEX($C$8:$C$3000,COUNTIF($C$8:$C$3000,"?*")),"")</f>
        <v/>
      </c>
      <c r="E79" s="174"/>
      <c r="F79" s="174">
        <f>--ISNUMBER(IFERROR(SEARCH('Project Costing'!#REF!,Labor!I85,1),""))</f>
        <v>0</v>
      </c>
      <c r="G79" s="174" t="str">
        <f>IF(F79=1,COUNTIF($F$8:F79,1),"")</f>
        <v/>
      </c>
      <c r="H79" s="157" t="str">
        <f>IFERROR(INDEX(Labor!$I$14:$I$3006,MATCH(ROWS($H$8:H79),$G$8:$G$3000,0)),"")</f>
        <v/>
      </c>
      <c r="I79" s="157" t="str">
        <f>IFERROR($H$8:INDEX($H$8:$H$3000,COUNTIF($H$8:$H$3000,"?*")),"")</f>
        <v/>
      </c>
    </row>
    <row r="80" spans="1:9" x14ac:dyDescent="0.25">
      <c r="A80" s="174">
        <f>--ISNUMBER(IFERROR(SEARCH('Project Costing'!#REF!,Labor!I86,1),""))</f>
        <v>0</v>
      </c>
      <c r="B80" s="174" t="str">
        <f>IF(A80=1,COUNTIF($A$8:A80,1),"")</f>
        <v/>
      </c>
      <c r="C80" s="157" t="str">
        <f>IFERROR(INDEX(Labor!$I$14:$I$3006,MATCH(ROWS($C$8:C80),$B$8:$B$3000,0)),"")</f>
        <v/>
      </c>
      <c r="D80" s="157" t="str">
        <f>IFERROR($C$8:INDEX($C$8:$C$3000,COUNTIF($C$8:$C$3000,"?*")),"")</f>
        <v/>
      </c>
      <c r="E80" s="174"/>
      <c r="F80" s="174">
        <f>--ISNUMBER(IFERROR(SEARCH('Project Costing'!#REF!,Labor!I86,1),""))</f>
        <v>0</v>
      </c>
      <c r="G80" s="174" t="str">
        <f>IF(F80=1,COUNTIF($F$8:F80,1),"")</f>
        <v/>
      </c>
      <c r="H80" s="157" t="str">
        <f>IFERROR(INDEX(Labor!$I$14:$I$3006,MATCH(ROWS($H$8:H80),$G$8:$G$3000,0)),"")</f>
        <v/>
      </c>
      <c r="I80" s="157" t="str">
        <f>IFERROR($H$8:INDEX($H$8:$H$3000,COUNTIF($H$8:$H$3000,"?*")),"")</f>
        <v/>
      </c>
    </row>
    <row r="81" spans="1:9" x14ac:dyDescent="0.25">
      <c r="A81" s="174">
        <f>--ISNUMBER(IFERROR(SEARCH('Project Costing'!#REF!,Labor!I87,1),""))</f>
        <v>0</v>
      </c>
      <c r="B81" s="174" t="str">
        <f>IF(A81=1,COUNTIF($A$8:A81,1),"")</f>
        <v/>
      </c>
      <c r="C81" s="157" t="str">
        <f>IFERROR(INDEX(Labor!$I$14:$I$3006,MATCH(ROWS($C$8:C81),$B$8:$B$3000,0)),"")</f>
        <v/>
      </c>
      <c r="D81" s="157" t="str">
        <f>IFERROR($C$8:INDEX($C$8:$C$3000,COUNTIF($C$8:$C$3000,"?*")),"")</f>
        <v/>
      </c>
      <c r="E81" s="174"/>
      <c r="F81" s="174">
        <f>--ISNUMBER(IFERROR(SEARCH('Project Costing'!#REF!,Labor!I87,1),""))</f>
        <v>0</v>
      </c>
      <c r="G81" s="174" t="str">
        <f>IF(F81=1,COUNTIF($F$8:F81,1),"")</f>
        <v/>
      </c>
      <c r="H81" s="157" t="str">
        <f>IFERROR(INDEX(Labor!$I$14:$I$3006,MATCH(ROWS($H$8:H81),$G$8:$G$3000,0)),"")</f>
        <v/>
      </c>
      <c r="I81" s="157" t="str">
        <f>IFERROR($H$8:INDEX($H$8:$H$3000,COUNTIF($H$8:$H$3000,"?*")),"")</f>
        <v/>
      </c>
    </row>
    <row r="82" spans="1:9" x14ac:dyDescent="0.25">
      <c r="A82" s="174">
        <f>--ISNUMBER(IFERROR(SEARCH('Project Costing'!#REF!,Labor!I88,1),""))</f>
        <v>0</v>
      </c>
      <c r="B82" s="174" t="str">
        <f>IF(A82=1,COUNTIF($A$8:A82,1),"")</f>
        <v/>
      </c>
      <c r="C82" s="157" t="str">
        <f>IFERROR(INDEX(Labor!$I$14:$I$3006,MATCH(ROWS($C$8:C82),$B$8:$B$3000,0)),"")</f>
        <v/>
      </c>
      <c r="D82" s="157" t="str">
        <f>IFERROR($C$8:INDEX($C$8:$C$3000,COUNTIF($C$8:$C$3000,"?*")),"")</f>
        <v/>
      </c>
      <c r="E82" s="174"/>
      <c r="F82" s="174">
        <f>--ISNUMBER(IFERROR(SEARCH('Project Costing'!#REF!,Labor!I88,1),""))</f>
        <v>0</v>
      </c>
      <c r="G82" s="174" t="str">
        <f>IF(F82=1,COUNTIF($F$8:F82,1),"")</f>
        <v/>
      </c>
      <c r="H82" s="157" t="str">
        <f>IFERROR(INDEX(Labor!$I$14:$I$3006,MATCH(ROWS($H$8:H82),$G$8:$G$3000,0)),"")</f>
        <v/>
      </c>
      <c r="I82" s="157" t="str">
        <f>IFERROR($H$8:INDEX($H$8:$H$3000,COUNTIF($H$8:$H$3000,"?*")),"")</f>
        <v/>
      </c>
    </row>
    <row r="83" spans="1:9" x14ac:dyDescent="0.25">
      <c r="A83" s="174">
        <f>--ISNUMBER(IFERROR(SEARCH('Project Costing'!#REF!,Labor!I89,1),""))</f>
        <v>0</v>
      </c>
      <c r="B83" s="174" t="str">
        <f>IF(A83=1,COUNTIF($A$8:A83,1),"")</f>
        <v/>
      </c>
      <c r="C83" s="157" t="str">
        <f>IFERROR(INDEX(Labor!$I$14:$I$3006,MATCH(ROWS($C$8:C83),$B$8:$B$3000,0)),"")</f>
        <v/>
      </c>
      <c r="D83" s="157" t="str">
        <f>IFERROR($C$8:INDEX($C$8:$C$3000,COUNTIF($C$8:$C$3000,"?*")),"")</f>
        <v/>
      </c>
      <c r="E83" s="174"/>
      <c r="F83" s="174">
        <f>--ISNUMBER(IFERROR(SEARCH('Project Costing'!#REF!,Labor!I89,1),""))</f>
        <v>0</v>
      </c>
      <c r="G83" s="174" t="str">
        <f>IF(F83=1,COUNTIF($F$8:F83,1),"")</f>
        <v/>
      </c>
      <c r="H83" s="157" t="str">
        <f>IFERROR(INDEX(Labor!$I$14:$I$3006,MATCH(ROWS($H$8:H83),$G$8:$G$3000,0)),"")</f>
        <v/>
      </c>
      <c r="I83" s="157" t="str">
        <f>IFERROR($H$8:INDEX($H$8:$H$3000,COUNTIF($H$8:$H$3000,"?*")),"")</f>
        <v/>
      </c>
    </row>
    <row r="84" spans="1:9" x14ac:dyDescent="0.25">
      <c r="A84" s="174">
        <f>--ISNUMBER(IFERROR(SEARCH('Project Costing'!#REF!,Labor!I90,1),""))</f>
        <v>0</v>
      </c>
      <c r="B84" s="174" t="str">
        <f>IF(A84=1,COUNTIF($A$8:A84,1),"")</f>
        <v/>
      </c>
      <c r="C84" s="157" t="str">
        <f>IFERROR(INDEX(Labor!$I$14:$I$3006,MATCH(ROWS($C$8:C84),$B$8:$B$3000,0)),"")</f>
        <v/>
      </c>
      <c r="D84" s="157" t="str">
        <f>IFERROR($C$8:INDEX($C$8:$C$3000,COUNTIF($C$8:$C$3000,"?*")),"")</f>
        <v/>
      </c>
      <c r="E84" s="174"/>
      <c r="F84" s="174">
        <f>--ISNUMBER(IFERROR(SEARCH('Project Costing'!#REF!,Labor!I90,1),""))</f>
        <v>0</v>
      </c>
      <c r="G84" s="174" t="str">
        <f>IF(F84=1,COUNTIF($F$8:F84,1),"")</f>
        <v/>
      </c>
      <c r="H84" s="157" t="str">
        <f>IFERROR(INDEX(Labor!$I$14:$I$3006,MATCH(ROWS($H$8:H84),$G$8:$G$3000,0)),"")</f>
        <v/>
      </c>
      <c r="I84" s="157" t="str">
        <f>IFERROR($H$8:INDEX($H$8:$H$3000,COUNTIF($H$8:$H$3000,"?*")),"")</f>
        <v/>
      </c>
    </row>
    <row r="85" spans="1:9" x14ac:dyDescent="0.25">
      <c r="A85" s="174">
        <f>--ISNUMBER(IFERROR(SEARCH('Project Costing'!#REF!,Labor!I91,1),""))</f>
        <v>0</v>
      </c>
      <c r="B85" s="174" t="str">
        <f>IF(A85=1,COUNTIF($A$8:A85,1),"")</f>
        <v/>
      </c>
      <c r="C85" s="157" t="str">
        <f>IFERROR(INDEX(Labor!$I$14:$I$3006,MATCH(ROWS($C$8:C85),$B$8:$B$3000,0)),"")</f>
        <v/>
      </c>
      <c r="D85" s="157" t="str">
        <f>IFERROR($C$8:INDEX($C$8:$C$3000,COUNTIF($C$8:$C$3000,"?*")),"")</f>
        <v/>
      </c>
      <c r="E85" s="174"/>
      <c r="F85" s="174">
        <f>--ISNUMBER(IFERROR(SEARCH('Project Costing'!#REF!,Labor!I91,1),""))</f>
        <v>0</v>
      </c>
      <c r="G85" s="174" t="str">
        <f>IF(F85=1,COUNTIF($F$8:F85,1),"")</f>
        <v/>
      </c>
      <c r="H85" s="157" t="str">
        <f>IFERROR(INDEX(Labor!$I$14:$I$3006,MATCH(ROWS($H$8:H85),$G$8:$G$3000,0)),"")</f>
        <v/>
      </c>
      <c r="I85" s="157" t="str">
        <f>IFERROR($H$8:INDEX($H$8:$H$3000,COUNTIF($H$8:$H$3000,"?*")),"")</f>
        <v/>
      </c>
    </row>
    <row r="86" spans="1:9" x14ac:dyDescent="0.25">
      <c r="A86" s="174">
        <f>--ISNUMBER(IFERROR(SEARCH('Project Costing'!#REF!,Labor!I92,1),""))</f>
        <v>0</v>
      </c>
      <c r="B86" s="174" t="str">
        <f>IF(A86=1,COUNTIF($A$8:A86,1),"")</f>
        <v/>
      </c>
      <c r="C86" s="157" t="str">
        <f>IFERROR(INDEX(Labor!$I$14:$I$3006,MATCH(ROWS($C$8:C86),$B$8:$B$3000,0)),"")</f>
        <v/>
      </c>
      <c r="D86" s="157" t="str">
        <f>IFERROR($C$8:INDEX($C$8:$C$3000,COUNTIF($C$8:$C$3000,"?*")),"")</f>
        <v/>
      </c>
      <c r="E86" s="174"/>
      <c r="F86" s="174">
        <f>--ISNUMBER(IFERROR(SEARCH('Project Costing'!#REF!,Labor!I92,1),""))</f>
        <v>0</v>
      </c>
      <c r="G86" s="174" t="str">
        <f>IF(F86=1,COUNTIF($F$8:F86,1),"")</f>
        <v/>
      </c>
      <c r="H86" s="157" t="str">
        <f>IFERROR(INDEX(Labor!$I$14:$I$3006,MATCH(ROWS($H$8:H86),$G$8:$G$3000,0)),"")</f>
        <v/>
      </c>
      <c r="I86" s="157" t="str">
        <f>IFERROR($H$8:INDEX($H$8:$H$3000,COUNTIF($H$8:$H$3000,"?*")),"")</f>
        <v/>
      </c>
    </row>
    <row r="87" spans="1:9" x14ac:dyDescent="0.25">
      <c r="A87" s="174">
        <f>--ISNUMBER(IFERROR(SEARCH('Project Costing'!#REF!,Labor!I93,1),""))</f>
        <v>0</v>
      </c>
      <c r="B87" s="174" t="str">
        <f>IF(A87=1,COUNTIF($A$8:A87,1),"")</f>
        <v/>
      </c>
      <c r="C87" s="157" t="str">
        <f>IFERROR(INDEX(Labor!$I$14:$I$3006,MATCH(ROWS($C$8:C87),$B$8:$B$3000,0)),"")</f>
        <v/>
      </c>
      <c r="D87" s="157" t="str">
        <f>IFERROR($C$8:INDEX($C$8:$C$3000,COUNTIF($C$8:$C$3000,"?*")),"")</f>
        <v/>
      </c>
      <c r="E87" s="174"/>
      <c r="F87" s="174">
        <f>--ISNUMBER(IFERROR(SEARCH('Project Costing'!#REF!,Labor!I93,1),""))</f>
        <v>0</v>
      </c>
      <c r="G87" s="174" t="str">
        <f>IF(F87=1,COUNTIF($F$8:F87,1),"")</f>
        <v/>
      </c>
      <c r="H87" s="157" t="str">
        <f>IFERROR(INDEX(Labor!$I$14:$I$3006,MATCH(ROWS($H$8:H87),$G$8:$G$3000,0)),"")</f>
        <v/>
      </c>
      <c r="I87" s="157" t="str">
        <f>IFERROR($H$8:INDEX($H$8:$H$3000,COUNTIF($H$8:$H$3000,"?*")),"")</f>
        <v/>
      </c>
    </row>
    <row r="88" spans="1:9" x14ac:dyDescent="0.25">
      <c r="A88" s="174">
        <f>--ISNUMBER(IFERROR(SEARCH('Project Costing'!#REF!,Labor!I94,1),""))</f>
        <v>0</v>
      </c>
      <c r="B88" s="174" t="str">
        <f>IF(A88=1,COUNTIF($A$8:A88,1),"")</f>
        <v/>
      </c>
      <c r="C88" s="157" t="str">
        <f>IFERROR(INDEX(Labor!$I$14:$I$3006,MATCH(ROWS($C$8:C88),$B$8:$B$3000,0)),"")</f>
        <v/>
      </c>
      <c r="D88" s="157" t="str">
        <f>IFERROR($C$8:INDEX($C$8:$C$3000,COUNTIF($C$8:$C$3000,"?*")),"")</f>
        <v/>
      </c>
      <c r="E88" s="174"/>
      <c r="F88" s="174">
        <f>--ISNUMBER(IFERROR(SEARCH('Project Costing'!#REF!,Labor!I94,1),""))</f>
        <v>0</v>
      </c>
      <c r="G88" s="174" t="str">
        <f>IF(F88=1,COUNTIF($F$8:F88,1),"")</f>
        <v/>
      </c>
      <c r="H88" s="157" t="str">
        <f>IFERROR(INDEX(Labor!$I$14:$I$3006,MATCH(ROWS($H$8:H88),$G$8:$G$3000,0)),"")</f>
        <v/>
      </c>
      <c r="I88" s="157" t="str">
        <f>IFERROR($H$8:INDEX($H$8:$H$3000,COUNTIF($H$8:$H$3000,"?*")),"")</f>
        <v/>
      </c>
    </row>
    <row r="89" spans="1:9" x14ac:dyDescent="0.25">
      <c r="A89" s="174">
        <f>--ISNUMBER(IFERROR(SEARCH('Project Costing'!#REF!,Labor!I95,1),""))</f>
        <v>0</v>
      </c>
      <c r="B89" s="174" t="str">
        <f>IF(A89=1,COUNTIF($A$8:A89,1),"")</f>
        <v/>
      </c>
      <c r="C89" s="157" t="str">
        <f>IFERROR(INDEX(Labor!$I$14:$I$3006,MATCH(ROWS($C$8:C89),$B$8:$B$3000,0)),"")</f>
        <v/>
      </c>
      <c r="D89" s="157" t="str">
        <f>IFERROR($C$8:INDEX($C$8:$C$3000,COUNTIF($C$8:$C$3000,"?*")),"")</f>
        <v/>
      </c>
      <c r="E89" s="174"/>
      <c r="F89" s="174">
        <f>--ISNUMBER(IFERROR(SEARCH('Project Costing'!#REF!,Labor!I95,1),""))</f>
        <v>0</v>
      </c>
      <c r="G89" s="174" t="str">
        <f>IF(F89=1,COUNTIF($F$8:F89,1),"")</f>
        <v/>
      </c>
      <c r="H89" s="157" t="str">
        <f>IFERROR(INDEX(Labor!$I$14:$I$3006,MATCH(ROWS($H$8:H89),$G$8:$G$3000,0)),"")</f>
        <v/>
      </c>
      <c r="I89" s="157" t="str">
        <f>IFERROR($H$8:INDEX($H$8:$H$3000,COUNTIF($H$8:$H$3000,"?*")),"")</f>
        <v/>
      </c>
    </row>
    <row r="90" spans="1:9" x14ac:dyDescent="0.25">
      <c r="A90" s="174">
        <f>--ISNUMBER(IFERROR(SEARCH('Project Costing'!#REF!,Labor!I96,1),""))</f>
        <v>0</v>
      </c>
      <c r="B90" s="174" t="str">
        <f>IF(A90=1,COUNTIF($A$8:A90,1),"")</f>
        <v/>
      </c>
      <c r="C90" s="157" t="str">
        <f>IFERROR(INDEX(Labor!$I$14:$I$3006,MATCH(ROWS($C$8:C90),$B$8:$B$3000,0)),"")</f>
        <v/>
      </c>
      <c r="D90" s="157" t="str">
        <f>IFERROR($C$8:INDEX($C$8:$C$3000,COUNTIF($C$8:$C$3000,"?*")),"")</f>
        <v/>
      </c>
      <c r="E90" s="174"/>
      <c r="F90" s="174">
        <f>--ISNUMBER(IFERROR(SEARCH('Project Costing'!#REF!,Labor!I96,1),""))</f>
        <v>0</v>
      </c>
      <c r="G90" s="174" t="str">
        <f>IF(F90=1,COUNTIF($F$8:F90,1),"")</f>
        <v/>
      </c>
      <c r="H90" s="157" t="str">
        <f>IFERROR(INDEX(Labor!$I$14:$I$3006,MATCH(ROWS($H$8:H90),$G$8:$G$3000,0)),"")</f>
        <v/>
      </c>
      <c r="I90" s="157" t="str">
        <f>IFERROR($H$8:INDEX($H$8:$H$3000,COUNTIF($H$8:$H$3000,"?*")),"")</f>
        <v/>
      </c>
    </row>
    <row r="91" spans="1:9" x14ac:dyDescent="0.25">
      <c r="A91" s="174">
        <f>--ISNUMBER(IFERROR(SEARCH('Project Costing'!#REF!,Labor!I97,1),""))</f>
        <v>0</v>
      </c>
      <c r="B91" s="174" t="str">
        <f>IF(A91=1,COUNTIF($A$8:A91,1),"")</f>
        <v/>
      </c>
      <c r="C91" s="174"/>
      <c r="D91" s="157">
        <f>IFERROR($C$8:INDEX($C$8:$C$3000,COUNTIF($C$8:$C$3000,"?*")),"")</f>
        <v>0</v>
      </c>
      <c r="E91" s="174"/>
      <c r="F91" s="174">
        <f>--ISNUMBER(IFERROR(SEARCH('Project Costing'!#REF!,Labor!I97,1),""))</f>
        <v>0</v>
      </c>
      <c r="G91" s="174" t="str">
        <f>IF(F91=1,COUNTIF($F$8:F91,1),"")</f>
        <v/>
      </c>
      <c r="H91" s="174"/>
      <c r="I91" s="157">
        <f>IFERROR($H$8:INDEX($H$8:$H$3000,COUNTIF($H$8:$H$3000,"?*")),"")</f>
        <v>0</v>
      </c>
    </row>
    <row r="92" spans="1:9" x14ac:dyDescent="0.25">
      <c r="A92" s="174">
        <f>--ISNUMBER(IFERROR(SEARCH('Project Costing'!#REF!,Labor!I98,1),""))</f>
        <v>0</v>
      </c>
      <c r="B92" s="174" t="str">
        <f>IF(A92=1,COUNTIF($A$8:A92,1),"")</f>
        <v/>
      </c>
      <c r="C92" s="174"/>
      <c r="D92" s="157">
        <f>IFERROR($C$8:INDEX($C$8:$C$3000,COUNTIF($C$8:$C$3000,"?*")),"")</f>
        <v>0</v>
      </c>
      <c r="E92" s="174"/>
      <c r="F92" s="174">
        <f>--ISNUMBER(IFERROR(SEARCH('Project Costing'!#REF!,Labor!I98,1),""))</f>
        <v>0</v>
      </c>
      <c r="G92" s="174" t="str">
        <f>IF(F92=1,COUNTIF($F$8:F92,1),"")</f>
        <v/>
      </c>
      <c r="H92" s="174"/>
      <c r="I92" s="157">
        <f>IFERROR($H$8:INDEX($H$8:$H$3000,COUNTIF($H$8:$H$3000,"?*")),"")</f>
        <v>0</v>
      </c>
    </row>
    <row r="93" spans="1:9" x14ac:dyDescent="0.25">
      <c r="A93" s="174">
        <f>--ISNUMBER(IFERROR(SEARCH('Project Costing'!#REF!,Labor!I99,1),""))</f>
        <v>0</v>
      </c>
      <c r="B93" s="174" t="str">
        <f>IF(A93=1,COUNTIF($A$8:A93,1),"")</f>
        <v/>
      </c>
      <c r="C93" s="174"/>
      <c r="D93" s="157">
        <f>IFERROR($C$8:INDEX($C$8:$C$3000,COUNTIF($C$8:$C$3000,"?*")),"")</f>
        <v>0</v>
      </c>
      <c r="E93" s="174"/>
      <c r="F93" s="174">
        <f>--ISNUMBER(IFERROR(SEARCH('Project Costing'!#REF!,Labor!I99,1),""))</f>
        <v>0</v>
      </c>
      <c r="G93" s="174" t="str">
        <f>IF(F93=1,COUNTIF($F$8:F93,1),"")</f>
        <v/>
      </c>
      <c r="H93" s="174"/>
      <c r="I93" s="157">
        <f>IFERROR($H$8:INDEX($H$8:$H$3000,COUNTIF($H$8:$H$3000,"?*")),"")</f>
        <v>0</v>
      </c>
    </row>
    <row r="94" spans="1:9" x14ac:dyDescent="0.25">
      <c r="A94" s="174">
        <f>--ISNUMBER(IFERROR(SEARCH('Project Costing'!#REF!,Labor!I100,1),""))</f>
        <v>0</v>
      </c>
      <c r="B94" s="174" t="str">
        <f>IF(A94=1,COUNTIF($A$8:A94,1),"")</f>
        <v/>
      </c>
      <c r="C94" s="174"/>
      <c r="D94" s="157">
        <f>IFERROR($C$8:INDEX($C$8:$C$3000,COUNTIF($C$8:$C$3000,"?*")),"")</f>
        <v>0</v>
      </c>
      <c r="E94" s="174"/>
      <c r="F94" s="174">
        <f>--ISNUMBER(IFERROR(SEARCH('Project Costing'!#REF!,Labor!I100,1),""))</f>
        <v>0</v>
      </c>
      <c r="G94" s="174" t="str">
        <f>IF(F94=1,COUNTIF($F$8:F94,1),"")</f>
        <v/>
      </c>
      <c r="H94" s="174"/>
      <c r="I94" s="157">
        <f>IFERROR($H$8:INDEX($H$8:$H$3000,COUNTIF($H$8:$H$3000,"?*")),"")</f>
        <v>0</v>
      </c>
    </row>
    <row r="95" spans="1:9" x14ac:dyDescent="0.25">
      <c r="A95" s="174">
        <f>--ISNUMBER(IFERROR(SEARCH('Project Costing'!#REF!,Labor!I101,1),""))</f>
        <v>0</v>
      </c>
      <c r="B95" s="174" t="str">
        <f>IF(A95=1,COUNTIF($A$8:A95,1),"")</f>
        <v/>
      </c>
      <c r="C95" s="174"/>
      <c r="D95" s="157">
        <f>IFERROR($C$8:INDEX($C$8:$C$3000,COUNTIF($C$8:$C$3000,"?*")),"")</f>
        <v>0</v>
      </c>
      <c r="E95" s="174"/>
      <c r="F95" s="174">
        <f>--ISNUMBER(IFERROR(SEARCH('Project Costing'!#REF!,Labor!I101,1),""))</f>
        <v>0</v>
      </c>
      <c r="G95" s="174" t="str">
        <f>IF(F95=1,COUNTIF($F$8:F95,1),"")</f>
        <v/>
      </c>
      <c r="H95" s="174"/>
      <c r="I95" s="157">
        <f>IFERROR($H$8:INDEX($H$8:$H$3000,COUNTIF($H$8:$H$3000,"?*")),"")</f>
        <v>0</v>
      </c>
    </row>
    <row r="96" spans="1:9" x14ac:dyDescent="0.25">
      <c r="A96" s="174">
        <f>--ISNUMBER(IFERROR(SEARCH('Project Costing'!#REF!,Labor!I102,1),""))</f>
        <v>0</v>
      </c>
      <c r="B96" s="174" t="str">
        <f>IF(A96=1,COUNTIF($A$8:A96,1),"")</f>
        <v/>
      </c>
      <c r="C96" s="174"/>
      <c r="D96" s="157">
        <f>IFERROR($C$8:INDEX($C$8:$C$3000,COUNTIF($C$8:$C$3000,"?*")),"")</f>
        <v>0</v>
      </c>
      <c r="E96" s="174"/>
      <c r="F96" s="174">
        <f>--ISNUMBER(IFERROR(SEARCH('Project Costing'!#REF!,Labor!I102,1),""))</f>
        <v>0</v>
      </c>
      <c r="G96" s="174" t="str">
        <f>IF(F96=1,COUNTIF($F$8:F96,1),"")</f>
        <v/>
      </c>
      <c r="H96" s="174"/>
      <c r="I96" s="157">
        <f>IFERROR($H$8:INDEX($H$8:$H$3000,COUNTIF($H$8:$H$3000,"?*")),"")</f>
        <v>0</v>
      </c>
    </row>
    <row r="97" spans="1:9" x14ac:dyDescent="0.25">
      <c r="A97" s="174">
        <f>--ISNUMBER(IFERROR(SEARCH('Project Costing'!#REF!,Labor!I103,1),""))</f>
        <v>0</v>
      </c>
      <c r="B97" s="174" t="str">
        <f>IF(A97=1,COUNTIF($A$8:A97,1),"")</f>
        <v/>
      </c>
      <c r="C97" s="174"/>
      <c r="D97" s="157">
        <f>IFERROR($C$8:INDEX($C$8:$C$3000,COUNTIF($C$8:$C$3000,"?*")),"")</f>
        <v>0</v>
      </c>
      <c r="E97" s="174"/>
      <c r="F97" s="174">
        <f>--ISNUMBER(IFERROR(SEARCH('Project Costing'!#REF!,Labor!I103,1),""))</f>
        <v>0</v>
      </c>
      <c r="G97" s="174" t="str">
        <f>IF(F97=1,COUNTIF($F$8:F97,1),"")</f>
        <v/>
      </c>
      <c r="H97" s="174"/>
      <c r="I97" s="157">
        <f>IFERROR($H$8:INDEX($H$8:$H$3000,COUNTIF($H$8:$H$3000,"?*")),"")</f>
        <v>0</v>
      </c>
    </row>
    <row r="98" spans="1:9" x14ac:dyDescent="0.25">
      <c r="A98" s="174">
        <f>--ISNUMBER(IFERROR(SEARCH('Project Costing'!#REF!,Labor!I104,1),""))</f>
        <v>0</v>
      </c>
      <c r="B98" s="174" t="str">
        <f>IF(A98=1,COUNTIF($A$8:A98,1),"")</f>
        <v/>
      </c>
      <c r="C98" s="174"/>
      <c r="D98" s="157">
        <f>IFERROR($C$8:INDEX($C$8:$C$3000,COUNTIF($C$8:$C$3000,"?*")),"")</f>
        <v>0</v>
      </c>
      <c r="E98" s="174"/>
      <c r="F98" s="174">
        <f>--ISNUMBER(IFERROR(SEARCH('Project Costing'!#REF!,Labor!I104,1),""))</f>
        <v>0</v>
      </c>
      <c r="G98" s="174" t="str">
        <f>IF(F98=1,COUNTIF($F$8:F98,1),"")</f>
        <v/>
      </c>
      <c r="H98" s="174"/>
      <c r="I98" s="157">
        <f>IFERROR($H$8:INDEX($H$8:$H$3000,COUNTIF($H$8:$H$3000,"?*")),"")</f>
        <v>0</v>
      </c>
    </row>
    <row r="99" spans="1:9" x14ac:dyDescent="0.25">
      <c r="A99" s="174">
        <f>--ISNUMBER(IFERROR(SEARCH('Project Costing'!#REF!,Labor!I105,1),""))</f>
        <v>0</v>
      </c>
      <c r="B99" s="174" t="str">
        <f>IF(A99=1,COUNTIF($A$8:A99,1),"")</f>
        <v/>
      </c>
      <c r="C99" s="174"/>
      <c r="D99" s="157">
        <f>IFERROR($C$8:INDEX($C$8:$C$3000,COUNTIF($C$8:$C$3000,"?*")),"")</f>
        <v>0</v>
      </c>
      <c r="E99" s="174"/>
      <c r="F99" s="174">
        <f>--ISNUMBER(IFERROR(SEARCH('Project Costing'!#REF!,Labor!I105,1),""))</f>
        <v>0</v>
      </c>
      <c r="G99" s="174" t="str">
        <f>IF(F99=1,COUNTIF($F$8:F99,1),"")</f>
        <v/>
      </c>
      <c r="H99" s="174"/>
      <c r="I99" s="157">
        <f>IFERROR($H$8:INDEX($H$8:$H$3000,COUNTIF($H$8:$H$3000,"?*")),"")</f>
        <v>0</v>
      </c>
    </row>
    <row r="100" spans="1:9" x14ac:dyDescent="0.25">
      <c r="A100" s="174">
        <f>--ISNUMBER(IFERROR(SEARCH('Project Costing'!#REF!,Labor!I106,1),""))</f>
        <v>0</v>
      </c>
      <c r="B100" s="174" t="str">
        <f>IF(A100=1,COUNTIF($A$8:A100,1),"")</f>
        <v/>
      </c>
      <c r="C100" s="174"/>
      <c r="D100" s="157">
        <f>IFERROR($C$8:INDEX($C$8:$C$3000,COUNTIF($C$8:$C$3000,"?*")),"")</f>
        <v>0</v>
      </c>
      <c r="E100" s="174"/>
      <c r="F100" s="174">
        <f>--ISNUMBER(IFERROR(SEARCH('Project Costing'!#REF!,Labor!I106,1),""))</f>
        <v>0</v>
      </c>
      <c r="G100" s="174" t="str">
        <f>IF(F100=1,COUNTIF($F$8:F100,1),"")</f>
        <v/>
      </c>
      <c r="H100" s="174"/>
      <c r="I100" s="157">
        <f>IFERROR($H$8:INDEX($H$8:$H$3000,COUNTIF($H$8:$H$3000,"?*")),"")</f>
        <v>0</v>
      </c>
    </row>
    <row r="101" spans="1:9" x14ac:dyDescent="0.25">
      <c r="A101" s="174">
        <f>--ISNUMBER(IFERROR(SEARCH('Project Costing'!#REF!,Labor!I107,1),""))</f>
        <v>0</v>
      </c>
      <c r="B101" s="174" t="str">
        <f>IF(A101=1,COUNTIF($A$8:A101,1),"")</f>
        <v/>
      </c>
      <c r="C101" s="174"/>
      <c r="D101" s="157">
        <f>IFERROR($C$8:INDEX($C$8:$C$3000,COUNTIF($C$8:$C$3000,"?*")),"")</f>
        <v>0</v>
      </c>
      <c r="E101" s="174"/>
      <c r="F101" s="174">
        <f>--ISNUMBER(IFERROR(SEARCH('Project Costing'!#REF!,Labor!I107,1),""))</f>
        <v>0</v>
      </c>
      <c r="G101" s="174" t="str">
        <f>IF(F101=1,COUNTIF($F$8:F101,1),"")</f>
        <v/>
      </c>
      <c r="H101" s="174"/>
      <c r="I101" s="157">
        <f>IFERROR($H$8:INDEX($H$8:$H$3000,COUNTIF($H$8:$H$3000,"?*")),"")</f>
        <v>0</v>
      </c>
    </row>
    <row r="102" spans="1:9" x14ac:dyDescent="0.25">
      <c r="A102" s="174">
        <f>--ISNUMBER(IFERROR(SEARCH('Project Costing'!#REF!,Labor!I108,1),""))</f>
        <v>0</v>
      </c>
      <c r="B102" s="174" t="str">
        <f>IF(A102=1,COUNTIF($A$8:A102,1),"")</f>
        <v/>
      </c>
      <c r="C102" s="174"/>
      <c r="D102" s="157">
        <f>IFERROR($C$8:INDEX($C$8:$C$3000,COUNTIF($C$8:$C$3000,"?*")),"")</f>
        <v>0</v>
      </c>
      <c r="E102" s="174"/>
      <c r="F102" s="174">
        <f>--ISNUMBER(IFERROR(SEARCH('Project Costing'!#REF!,Labor!I108,1),""))</f>
        <v>0</v>
      </c>
      <c r="G102" s="174" t="str">
        <f>IF(F102=1,COUNTIF($F$8:F102,1),"")</f>
        <v/>
      </c>
      <c r="H102" s="174"/>
      <c r="I102" s="157">
        <f>IFERROR($H$8:INDEX($H$8:$H$3000,COUNTIF($H$8:$H$3000,"?*")),"")</f>
        <v>0</v>
      </c>
    </row>
    <row r="103" spans="1:9" x14ac:dyDescent="0.25">
      <c r="A103" s="174">
        <f>--ISNUMBER(IFERROR(SEARCH('Project Costing'!#REF!,Labor!I109,1),""))</f>
        <v>0</v>
      </c>
      <c r="B103" s="174" t="str">
        <f>IF(A103=1,COUNTIF($A$8:A103,1),"")</f>
        <v/>
      </c>
      <c r="C103" s="174"/>
      <c r="D103" s="157">
        <f>IFERROR($C$8:INDEX($C$8:$C$3000,COUNTIF($C$8:$C$3000,"?*")),"")</f>
        <v>0</v>
      </c>
      <c r="E103" s="174"/>
      <c r="F103" s="174">
        <f>--ISNUMBER(IFERROR(SEARCH('Project Costing'!#REF!,Labor!I109,1),""))</f>
        <v>0</v>
      </c>
      <c r="G103" s="174" t="str">
        <f>IF(F103=1,COUNTIF($F$8:F103,1),"")</f>
        <v/>
      </c>
      <c r="H103" s="174"/>
      <c r="I103" s="157">
        <f>IFERROR($H$8:INDEX($H$8:$H$3000,COUNTIF($H$8:$H$3000,"?*")),"")</f>
        <v>0</v>
      </c>
    </row>
    <row r="104" spans="1:9" x14ac:dyDescent="0.25">
      <c r="A104" s="174">
        <f>--ISNUMBER(IFERROR(SEARCH('Project Costing'!#REF!,Labor!I110,1),""))</f>
        <v>0</v>
      </c>
      <c r="B104" s="174" t="str">
        <f>IF(A104=1,COUNTIF($A$8:A104,1),"")</f>
        <v/>
      </c>
      <c r="C104" s="174"/>
      <c r="D104" s="157">
        <f>IFERROR($C$8:INDEX($C$8:$C$3000,COUNTIF($C$8:$C$3000,"?*")),"")</f>
        <v>0</v>
      </c>
      <c r="E104" s="174"/>
      <c r="F104" s="174">
        <f>--ISNUMBER(IFERROR(SEARCH('Project Costing'!#REF!,Labor!I110,1),""))</f>
        <v>0</v>
      </c>
      <c r="G104" s="174" t="str">
        <f>IF(F104=1,COUNTIF($F$8:F104,1),"")</f>
        <v/>
      </c>
      <c r="H104" s="174"/>
      <c r="I104" s="157">
        <f>IFERROR($H$8:INDEX($H$8:$H$3000,COUNTIF($H$8:$H$3000,"?*")),"")</f>
        <v>0</v>
      </c>
    </row>
    <row r="105" spans="1:9" x14ac:dyDescent="0.25">
      <c r="A105" s="174">
        <f>--ISNUMBER(IFERROR(SEARCH('Project Costing'!#REF!,Labor!I111,1),""))</f>
        <v>0</v>
      </c>
      <c r="B105" s="174" t="str">
        <f>IF(A105=1,COUNTIF($A$8:A105,1),"")</f>
        <v/>
      </c>
      <c r="C105" s="174"/>
      <c r="D105" s="157">
        <f>IFERROR($C$8:INDEX($C$8:$C$3000,COUNTIF($C$8:$C$3000,"?*")),"")</f>
        <v>0</v>
      </c>
      <c r="E105" s="174"/>
      <c r="F105" s="174">
        <f>--ISNUMBER(IFERROR(SEARCH('Project Costing'!#REF!,Labor!I111,1),""))</f>
        <v>0</v>
      </c>
      <c r="G105" s="174" t="str">
        <f>IF(F105=1,COUNTIF($F$8:F105,1),"")</f>
        <v/>
      </c>
      <c r="H105" s="174"/>
      <c r="I105" s="157">
        <f>IFERROR($H$8:INDEX($H$8:$H$3000,COUNTIF($H$8:$H$3000,"?*")),"")</f>
        <v>0</v>
      </c>
    </row>
    <row r="106" spans="1:9" x14ac:dyDescent="0.25">
      <c r="A106" s="174">
        <f>--ISNUMBER(IFERROR(SEARCH('Project Costing'!#REF!,Labor!I112,1),""))</f>
        <v>0</v>
      </c>
      <c r="B106" s="174" t="str">
        <f>IF(A106=1,COUNTIF($A$8:A106,1),"")</f>
        <v/>
      </c>
      <c r="C106" s="174"/>
      <c r="D106" s="157">
        <f>IFERROR($C$8:INDEX($C$8:$C$3000,COUNTIF($C$8:$C$3000,"?*")),"")</f>
        <v>0</v>
      </c>
      <c r="E106" s="174"/>
      <c r="F106" s="174">
        <f>--ISNUMBER(IFERROR(SEARCH('Project Costing'!#REF!,Labor!I112,1),""))</f>
        <v>0</v>
      </c>
      <c r="G106" s="174" t="str">
        <f>IF(F106=1,COUNTIF($F$8:F106,1),"")</f>
        <v/>
      </c>
      <c r="H106" s="174"/>
      <c r="I106" s="157">
        <f>IFERROR($H$8:INDEX($H$8:$H$3000,COUNTIF($H$8:$H$3000,"?*")),"")</f>
        <v>0</v>
      </c>
    </row>
    <row r="107" spans="1:9" x14ac:dyDescent="0.25">
      <c r="A107" s="174">
        <f>--ISNUMBER(IFERROR(SEARCH('Project Costing'!#REF!,Labor!I113,1),""))</f>
        <v>0</v>
      </c>
      <c r="B107" s="174" t="str">
        <f>IF(A107=1,COUNTIF($A$8:A107,1),"")</f>
        <v/>
      </c>
      <c r="C107" s="174"/>
      <c r="D107" s="157">
        <f>IFERROR($C$8:INDEX($C$8:$C$3000,COUNTIF($C$8:$C$3000,"?*")),"")</f>
        <v>0</v>
      </c>
      <c r="E107" s="174"/>
      <c r="F107" s="174">
        <f>--ISNUMBER(IFERROR(SEARCH('Project Costing'!#REF!,Labor!I113,1),""))</f>
        <v>0</v>
      </c>
      <c r="G107" s="174" t="str">
        <f>IF(F107=1,COUNTIF($F$8:F107,1),"")</f>
        <v/>
      </c>
      <c r="H107" s="174"/>
      <c r="I107" s="157">
        <f>IFERROR($H$8:INDEX($H$8:$H$3000,COUNTIF($H$8:$H$3000,"?*")),"")</f>
        <v>0</v>
      </c>
    </row>
    <row r="108" spans="1:9" x14ac:dyDescent="0.25">
      <c r="A108" s="174">
        <f>--ISNUMBER(IFERROR(SEARCH('Project Costing'!#REF!,Labor!I114,1),""))</f>
        <v>0</v>
      </c>
      <c r="B108" s="174" t="str">
        <f>IF(A108=1,COUNTIF($A$8:A108,1),"")</f>
        <v/>
      </c>
      <c r="C108" s="174"/>
      <c r="D108" s="157">
        <f>IFERROR($C$8:INDEX($C$8:$C$3000,COUNTIF($C$8:$C$3000,"?*")),"")</f>
        <v>0</v>
      </c>
      <c r="E108" s="174"/>
      <c r="F108" s="174">
        <f>--ISNUMBER(IFERROR(SEARCH('Project Costing'!#REF!,Labor!I114,1),""))</f>
        <v>0</v>
      </c>
      <c r="G108" s="174" t="str">
        <f>IF(F108=1,COUNTIF($F$8:F108,1),"")</f>
        <v/>
      </c>
      <c r="H108" s="174"/>
      <c r="I108" s="157">
        <f>IFERROR($H$8:INDEX($H$8:$H$3000,COUNTIF($H$8:$H$3000,"?*")),"")</f>
        <v>0</v>
      </c>
    </row>
    <row r="109" spans="1:9" x14ac:dyDescent="0.25">
      <c r="A109" s="174">
        <f>--ISNUMBER(IFERROR(SEARCH('Project Costing'!#REF!,Labor!I115,1),""))</f>
        <v>0</v>
      </c>
      <c r="B109" s="174" t="str">
        <f>IF(A109=1,COUNTIF($A$8:A109,1),"")</f>
        <v/>
      </c>
      <c r="C109" s="174"/>
      <c r="D109" s="157">
        <f>IFERROR($C$8:INDEX($C$8:$C$3000,COUNTIF($C$8:$C$3000,"?*")),"")</f>
        <v>0</v>
      </c>
      <c r="E109" s="174"/>
      <c r="F109" s="174">
        <f>--ISNUMBER(IFERROR(SEARCH('Project Costing'!#REF!,Labor!I115,1),""))</f>
        <v>0</v>
      </c>
      <c r="G109" s="174" t="str">
        <f>IF(F109=1,COUNTIF($F$8:F109,1),"")</f>
        <v/>
      </c>
      <c r="H109" s="174"/>
      <c r="I109" s="157">
        <f>IFERROR($H$8:INDEX($H$8:$H$3000,COUNTIF($H$8:$H$3000,"?*")),"")</f>
        <v>0</v>
      </c>
    </row>
    <row r="110" spans="1:9" x14ac:dyDescent="0.25">
      <c r="A110" s="174">
        <f>--ISNUMBER(IFERROR(SEARCH('Project Costing'!#REF!,Labor!I116,1),""))</f>
        <v>0</v>
      </c>
      <c r="B110" s="174" t="str">
        <f>IF(A110=1,COUNTIF($A$8:A110,1),"")</f>
        <v/>
      </c>
      <c r="C110" s="174"/>
      <c r="D110" s="157">
        <f>IFERROR($C$8:INDEX($C$8:$C$3000,COUNTIF($C$8:$C$3000,"?*")),"")</f>
        <v>0</v>
      </c>
      <c r="E110" s="174"/>
      <c r="F110" s="174">
        <f>--ISNUMBER(IFERROR(SEARCH('Project Costing'!#REF!,Labor!I116,1),""))</f>
        <v>0</v>
      </c>
      <c r="G110" s="174" t="str">
        <f>IF(F110=1,COUNTIF($F$8:F110,1),"")</f>
        <v/>
      </c>
      <c r="H110" s="174"/>
      <c r="I110" s="157">
        <f>IFERROR($H$8:INDEX($H$8:$H$3000,COUNTIF($H$8:$H$3000,"?*")),"")</f>
        <v>0</v>
      </c>
    </row>
    <row r="111" spans="1:9" x14ac:dyDescent="0.25">
      <c r="A111" s="174">
        <f>--ISNUMBER(IFERROR(SEARCH('Project Costing'!#REF!,Labor!I117,1),""))</f>
        <v>0</v>
      </c>
      <c r="B111" s="174" t="str">
        <f>IF(A111=1,COUNTIF($A$8:A111,1),"")</f>
        <v/>
      </c>
      <c r="C111" s="174"/>
      <c r="D111" s="157">
        <f>IFERROR($C$8:INDEX($C$8:$C$3000,COUNTIF($C$8:$C$3000,"?*")),"")</f>
        <v>0</v>
      </c>
      <c r="E111" s="174"/>
      <c r="F111" s="174">
        <f>--ISNUMBER(IFERROR(SEARCH('Project Costing'!#REF!,Labor!I117,1),""))</f>
        <v>0</v>
      </c>
      <c r="G111" s="174" t="str">
        <f>IF(F111=1,COUNTIF($F$8:F111,1),"")</f>
        <v/>
      </c>
      <c r="H111" s="174"/>
      <c r="I111" s="157">
        <f>IFERROR($H$8:INDEX($H$8:$H$3000,COUNTIF($H$8:$H$3000,"?*")),"")</f>
        <v>0</v>
      </c>
    </row>
    <row r="112" spans="1:9" x14ac:dyDescent="0.25">
      <c r="A112" s="174">
        <f>--ISNUMBER(IFERROR(SEARCH('Project Costing'!#REF!,Labor!I118,1),""))</f>
        <v>0</v>
      </c>
      <c r="B112" s="174" t="str">
        <f>IF(A112=1,COUNTIF($A$8:A112,1),"")</f>
        <v/>
      </c>
      <c r="C112" s="174"/>
      <c r="D112" s="157">
        <f>IFERROR($C$8:INDEX($C$8:$C$3000,COUNTIF($C$8:$C$3000,"?*")),"")</f>
        <v>0</v>
      </c>
      <c r="E112" s="174"/>
      <c r="F112" s="174">
        <f>--ISNUMBER(IFERROR(SEARCH('Project Costing'!#REF!,Labor!I118,1),""))</f>
        <v>0</v>
      </c>
      <c r="G112" s="174" t="str">
        <f>IF(F112=1,COUNTIF($F$8:F112,1),"")</f>
        <v/>
      </c>
      <c r="H112" s="174"/>
      <c r="I112" s="157">
        <f>IFERROR($H$8:INDEX($H$8:$H$3000,COUNTIF($H$8:$H$3000,"?*")),"")</f>
        <v>0</v>
      </c>
    </row>
    <row r="113" spans="1:9" x14ac:dyDescent="0.25">
      <c r="A113" s="174">
        <f>--ISNUMBER(IFERROR(SEARCH('Project Costing'!#REF!,Labor!I119,1),""))</f>
        <v>0</v>
      </c>
      <c r="B113" s="174" t="str">
        <f>IF(A113=1,COUNTIF($A$8:A113,1),"")</f>
        <v/>
      </c>
      <c r="C113" s="174"/>
      <c r="D113" s="157">
        <f>IFERROR($C$8:INDEX($C$8:$C$3000,COUNTIF($C$8:$C$3000,"?*")),"")</f>
        <v>0</v>
      </c>
      <c r="E113" s="174"/>
      <c r="F113" s="174">
        <f>--ISNUMBER(IFERROR(SEARCH('Project Costing'!#REF!,Labor!I119,1),""))</f>
        <v>0</v>
      </c>
      <c r="G113" s="174" t="str">
        <f>IF(F113=1,COUNTIF($F$8:F113,1),"")</f>
        <v/>
      </c>
      <c r="H113" s="174"/>
      <c r="I113" s="157">
        <f>IFERROR($H$8:INDEX($H$8:$H$3000,COUNTIF($H$8:$H$3000,"?*")),"")</f>
        <v>0</v>
      </c>
    </row>
    <row r="114" spans="1:9" x14ac:dyDescent="0.25">
      <c r="A114" s="174">
        <f>--ISNUMBER(IFERROR(SEARCH('Project Costing'!#REF!,Labor!I120,1),""))</f>
        <v>0</v>
      </c>
      <c r="B114" s="174" t="str">
        <f>IF(A114=1,COUNTIF($A$8:A114,1),"")</f>
        <v/>
      </c>
      <c r="C114" s="174"/>
      <c r="D114" s="157">
        <f>IFERROR($C$8:INDEX($C$8:$C$3000,COUNTIF($C$8:$C$3000,"?*")),"")</f>
        <v>0</v>
      </c>
      <c r="E114" s="174"/>
      <c r="F114" s="174">
        <f>--ISNUMBER(IFERROR(SEARCH('Project Costing'!#REF!,Labor!I120,1),""))</f>
        <v>0</v>
      </c>
      <c r="G114" s="174" t="str">
        <f>IF(F114=1,COUNTIF($F$8:F114,1),"")</f>
        <v/>
      </c>
      <c r="H114" s="174"/>
      <c r="I114" s="157">
        <f>IFERROR($H$8:INDEX($H$8:$H$3000,COUNTIF($H$8:$H$3000,"?*")),"")</f>
        <v>0</v>
      </c>
    </row>
    <row r="115" spans="1:9" x14ac:dyDescent="0.25">
      <c r="A115" s="174">
        <f>--ISNUMBER(IFERROR(SEARCH('Project Costing'!#REF!,Labor!I121,1),""))</f>
        <v>0</v>
      </c>
      <c r="B115" s="174" t="str">
        <f>IF(A115=1,COUNTIF($A$8:A115,1),"")</f>
        <v/>
      </c>
      <c r="C115" s="174"/>
      <c r="D115" s="157">
        <f>IFERROR($C$8:INDEX($C$8:$C$3000,COUNTIF($C$8:$C$3000,"?*")),"")</f>
        <v>0</v>
      </c>
      <c r="E115" s="174"/>
      <c r="F115" s="174">
        <f>--ISNUMBER(IFERROR(SEARCH('Project Costing'!#REF!,Labor!I121,1),""))</f>
        <v>0</v>
      </c>
      <c r="G115" s="174" t="str">
        <f>IF(F115=1,COUNTIF($F$8:F115,1),"")</f>
        <v/>
      </c>
      <c r="H115" s="174"/>
      <c r="I115" s="157">
        <f>IFERROR($H$8:INDEX($H$8:$H$3000,COUNTIF($H$8:$H$3000,"?*")),"")</f>
        <v>0</v>
      </c>
    </row>
    <row r="116" spans="1:9" x14ac:dyDescent="0.25">
      <c r="A116" s="174">
        <f>--ISNUMBER(IFERROR(SEARCH('Project Costing'!#REF!,Labor!I122,1),""))</f>
        <v>0</v>
      </c>
      <c r="B116" s="174" t="str">
        <f>IF(A116=1,COUNTIF($A$8:A116,1),"")</f>
        <v/>
      </c>
      <c r="C116" s="174"/>
      <c r="D116" s="157">
        <f>IFERROR($C$8:INDEX($C$8:$C$3000,COUNTIF($C$8:$C$3000,"?*")),"")</f>
        <v>0</v>
      </c>
      <c r="E116" s="174"/>
      <c r="F116" s="174">
        <f>--ISNUMBER(IFERROR(SEARCH('Project Costing'!#REF!,Labor!I122,1),""))</f>
        <v>0</v>
      </c>
      <c r="G116" s="174" t="str">
        <f>IF(F116=1,COUNTIF($F$8:F116,1),"")</f>
        <v/>
      </c>
      <c r="H116" s="174"/>
      <c r="I116" s="157">
        <f>IFERROR($H$8:INDEX($H$8:$H$3000,COUNTIF($H$8:$H$3000,"?*")),"")</f>
        <v>0</v>
      </c>
    </row>
    <row r="117" spans="1:9" x14ac:dyDescent="0.25">
      <c r="A117" s="174">
        <f>--ISNUMBER(IFERROR(SEARCH('Project Costing'!#REF!,Labor!I123,1),""))</f>
        <v>0</v>
      </c>
      <c r="B117" s="174" t="str">
        <f>IF(A117=1,COUNTIF($A$8:A117,1),"")</f>
        <v/>
      </c>
      <c r="C117" s="174"/>
      <c r="D117" s="157">
        <f>IFERROR($C$8:INDEX($C$8:$C$3000,COUNTIF($C$8:$C$3000,"?*")),"")</f>
        <v>0</v>
      </c>
      <c r="E117" s="174"/>
      <c r="F117" s="174">
        <f>--ISNUMBER(IFERROR(SEARCH('Project Costing'!#REF!,Labor!I123,1),""))</f>
        <v>0</v>
      </c>
      <c r="G117" s="174" t="str">
        <f>IF(F117=1,COUNTIF($F$8:F117,1),"")</f>
        <v/>
      </c>
      <c r="H117" s="174"/>
      <c r="I117" s="157">
        <f>IFERROR($H$8:INDEX($H$8:$H$3000,COUNTIF($H$8:$H$3000,"?*")),"")</f>
        <v>0</v>
      </c>
    </row>
    <row r="118" spans="1:9" x14ac:dyDescent="0.25">
      <c r="A118" s="174">
        <f>--ISNUMBER(IFERROR(SEARCH('Project Costing'!#REF!,Labor!I124,1),""))</f>
        <v>0</v>
      </c>
      <c r="B118" s="174" t="str">
        <f>IF(A118=1,COUNTIF($A$8:A118,1),"")</f>
        <v/>
      </c>
      <c r="C118" s="174"/>
      <c r="D118" s="157">
        <f>IFERROR($C$8:INDEX($C$8:$C$3000,COUNTIF($C$8:$C$3000,"?*")),"")</f>
        <v>0</v>
      </c>
      <c r="E118" s="174"/>
      <c r="F118" s="174">
        <f>--ISNUMBER(IFERROR(SEARCH('Project Costing'!#REF!,Labor!I124,1),""))</f>
        <v>0</v>
      </c>
      <c r="G118" s="174" t="str">
        <f>IF(F118=1,COUNTIF($F$8:F118,1),"")</f>
        <v/>
      </c>
      <c r="H118" s="174"/>
      <c r="I118" s="157">
        <f>IFERROR($H$8:INDEX($H$8:$H$3000,COUNTIF($H$8:$H$3000,"?*")),"")</f>
        <v>0</v>
      </c>
    </row>
    <row r="119" spans="1:9" x14ac:dyDescent="0.25">
      <c r="A119" s="174">
        <f>--ISNUMBER(IFERROR(SEARCH('Project Costing'!#REF!,Labor!#REF!,1),""))</f>
        <v>0</v>
      </c>
      <c r="B119" s="174" t="str">
        <f>IF(A119=1,COUNTIF($A$8:A119,1),"")</f>
        <v/>
      </c>
      <c r="C119" s="174"/>
      <c r="D119" s="157">
        <f>IFERROR($C$8:INDEX($C$8:$C$3000,COUNTIF($C$8:$C$3000,"?*")),"")</f>
        <v>0</v>
      </c>
      <c r="E119" s="174"/>
      <c r="F119" s="174">
        <f>--ISNUMBER(IFERROR(SEARCH('Project Costing'!#REF!,Labor!#REF!,1),""))</f>
        <v>0</v>
      </c>
      <c r="G119" s="174" t="str">
        <f>IF(F119=1,COUNTIF($F$8:F119,1),"")</f>
        <v/>
      </c>
      <c r="H119" s="174"/>
      <c r="I119" s="157">
        <f>IFERROR($H$8:INDEX($H$8:$H$3000,COUNTIF($H$8:$H$3000,"?*")),"")</f>
        <v>0</v>
      </c>
    </row>
    <row r="120" spans="1:9" x14ac:dyDescent="0.25">
      <c r="A120" s="174">
        <f>--ISNUMBER(IFERROR(SEARCH('Project Costing'!#REF!,Labor!I126,1),""))</f>
        <v>0</v>
      </c>
      <c r="B120" s="174" t="str">
        <f>IF(A120=1,COUNTIF($A$8:A120,1),"")</f>
        <v/>
      </c>
      <c r="C120" s="174"/>
      <c r="D120" s="157">
        <f>IFERROR($C$8:INDEX($C$8:$C$3000,COUNTIF($C$8:$C$3000,"?*")),"")</f>
        <v>0</v>
      </c>
      <c r="E120" s="174"/>
      <c r="F120" s="174">
        <f>--ISNUMBER(IFERROR(SEARCH('Project Costing'!#REF!,Labor!I126,1),""))</f>
        <v>0</v>
      </c>
      <c r="G120" s="174" t="str">
        <f>IF(F120=1,COUNTIF($F$8:F120,1),"")</f>
        <v/>
      </c>
      <c r="H120" s="174"/>
      <c r="I120" s="157">
        <f>IFERROR($H$8:INDEX($H$8:$H$3000,COUNTIF($H$8:$H$3000,"?*")),"")</f>
        <v>0</v>
      </c>
    </row>
    <row r="121" spans="1:9" x14ac:dyDescent="0.25">
      <c r="A121" s="174">
        <f>--ISNUMBER(IFERROR(SEARCH('Project Costing'!#REF!,Labor!I127,1),""))</f>
        <v>0</v>
      </c>
      <c r="B121" s="174" t="str">
        <f>IF(A121=1,COUNTIF($A$8:A121,1),"")</f>
        <v/>
      </c>
      <c r="C121" s="174"/>
      <c r="D121" s="157">
        <f>IFERROR($C$8:INDEX($C$8:$C$3000,COUNTIF($C$8:$C$3000,"?*")),"")</f>
        <v>0</v>
      </c>
      <c r="E121" s="174"/>
      <c r="F121" s="174">
        <f>--ISNUMBER(IFERROR(SEARCH('Project Costing'!#REF!,Labor!I127,1),""))</f>
        <v>0</v>
      </c>
      <c r="G121" s="174" t="str">
        <f>IF(F121=1,COUNTIF($F$8:F121,1),"")</f>
        <v/>
      </c>
      <c r="H121" s="174"/>
      <c r="I121" s="157">
        <f>IFERROR($H$8:INDEX($H$8:$H$3000,COUNTIF($H$8:$H$3000,"?*")),"")</f>
        <v>0</v>
      </c>
    </row>
    <row r="122" spans="1:9" x14ac:dyDescent="0.25">
      <c r="A122" s="174">
        <f>--ISNUMBER(IFERROR(SEARCH('Project Costing'!#REF!,Labor!I128,1),""))</f>
        <v>0</v>
      </c>
      <c r="B122" s="174" t="str">
        <f>IF(A122=1,COUNTIF($A$8:A122,1),"")</f>
        <v/>
      </c>
      <c r="C122" s="174"/>
      <c r="D122" s="157">
        <f>IFERROR($C$8:INDEX($C$8:$C$3000,COUNTIF($C$8:$C$3000,"?*")),"")</f>
        <v>0</v>
      </c>
      <c r="E122" s="174"/>
      <c r="F122" s="174">
        <f>--ISNUMBER(IFERROR(SEARCH('Project Costing'!#REF!,Labor!I128,1),""))</f>
        <v>0</v>
      </c>
      <c r="G122" s="174" t="str">
        <f>IF(F122=1,COUNTIF($F$8:F122,1),"")</f>
        <v/>
      </c>
      <c r="H122" s="174"/>
      <c r="I122" s="157">
        <f>IFERROR($H$8:INDEX($H$8:$H$3000,COUNTIF($H$8:$H$3000,"?*")),"")</f>
        <v>0</v>
      </c>
    </row>
    <row r="123" spans="1:9" x14ac:dyDescent="0.25">
      <c r="A123" s="174">
        <f>--ISNUMBER(IFERROR(SEARCH('Project Costing'!#REF!,Labor!I129,1),""))</f>
        <v>0</v>
      </c>
      <c r="B123" s="174" t="str">
        <f>IF(A123=1,COUNTIF($A$8:A123,1),"")</f>
        <v/>
      </c>
      <c r="C123" s="174"/>
      <c r="D123" s="157">
        <f>IFERROR($C$8:INDEX($C$8:$C$3000,COUNTIF($C$8:$C$3000,"?*")),"")</f>
        <v>0</v>
      </c>
      <c r="E123" s="174"/>
      <c r="F123" s="174">
        <f>--ISNUMBER(IFERROR(SEARCH('Project Costing'!#REF!,Labor!I129,1),""))</f>
        <v>0</v>
      </c>
      <c r="G123" s="174" t="str">
        <f>IF(F123=1,COUNTIF($F$8:F123,1),"")</f>
        <v/>
      </c>
      <c r="H123" s="174"/>
      <c r="I123" s="157">
        <f>IFERROR($H$8:INDEX($H$8:$H$3000,COUNTIF($H$8:$H$3000,"?*")),"")</f>
        <v>0</v>
      </c>
    </row>
    <row r="124" spans="1:9" x14ac:dyDescent="0.25">
      <c r="A124" s="174">
        <f>--ISNUMBER(IFERROR(SEARCH('Project Costing'!#REF!,Labor!I130,1),""))</f>
        <v>0</v>
      </c>
      <c r="B124" s="174" t="str">
        <f>IF(A124=1,COUNTIF($A$8:A124,1),"")</f>
        <v/>
      </c>
      <c r="C124" s="174"/>
      <c r="D124" s="157">
        <f>IFERROR($C$8:INDEX($C$8:$C$3000,COUNTIF($C$8:$C$3000,"?*")),"")</f>
        <v>0</v>
      </c>
      <c r="E124" s="174"/>
      <c r="F124" s="174">
        <f>--ISNUMBER(IFERROR(SEARCH('Project Costing'!#REF!,Labor!I130,1),""))</f>
        <v>0</v>
      </c>
      <c r="G124" s="174" t="str">
        <f>IF(F124=1,COUNTIF($F$8:F124,1),"")</f>
        <v/>
      </c>
      <c r="H124" s="174"/>
      <c r="I124" s="157">
        <f>IFERROR($H$8:INDEX($H$8:$H$3000,COUNTIF($H$8:$H$3000,"?*")),"")</f>
        <v>0</v>
      </c>
    </row>
    <row r="125" spans="1:9" x14ac:dyDescent="0.25">
      <c r="A125" s="174">
        <f>--ISNUMBER(IFERROR(SEARCH('Project Costing'!#REF!,Labor!I131,1),""))</f>
        <v>0</v>
      </c>
      <c r="B125" s="174" t="str">
        <f>IF(A125=1,COUNTIF($A$8:A125,1),"")</f>
        <v/>
      </c>
      <c r="C125" s="174"/>
      <c r="D125" s="157">
        <f>IFERROR($C$8:INDEX($C$8:$C$3000,COUNTIF($C$8:$C$3000,"?*")),"")</f>
        <v>0</v>
      </c>
      <c r="E125" s="174"/>
      <c r="F125" s="174">
        <f>--ISNUMBER(IFERROR(SEARCH('Project Costing'!#REF!,Labor!I131,1),""))</f>
        <v>0</v>
      </c>
      <c r="G125" s="174" t="str">
        <f>IF(F125=1,COUNTIF($F$8:F125,1),"")</f>
        <v/>
      </c>
      <c r="H125" s="174"/>
      <c r="I125" s="157">
        <f>IFERROR($H$8:INDEX($H$8:$H$3000,COUNTIF($H$8:$H$3000,"?*")),"")</f>
        <v>0</v>
      </c>
    </row>
    <row r="126" spans="1:9" x14ac:dyDescent="0.25">
      <c r="A126" s="174">
        <f>--ISNUMBER(IFERROR(SEARCH('Project Costing'!#REF!,Labor!I132,1),""))</f>
        <v>0</v>
      </c>
      <c r="B126" s="174" t="str">
        <f>IF(A126=1,COUNTIF($A$8:A126,1),"")</f>
        <v/>
      </c>
      <c r="C126" s="174"/>
      <c r="D126" s="157">
        <f>IFERROR($C$8:INDEX($C$8:$C$3000,COUNTIF($C$8:$C$3000,"?*")),"")</f>
        <v>0</v>
      </c>
      <c r="E126" s="174"/>
      <c r="F126" s="174">
        <f>--ISNUMBER(IFERROR(SEARCH('Project Costing'!#REF!,Labor!I132,1),""))</f>
        <v>0</v>
      </c>
      <c r="G126" s="174" t="str">
        <f>IF(F126=1,COUNTIF($F$8:F126,1),"")</f>
        <v/>
      </c>
      <c r="H126" s="174"/>
      <c r="I126" s="157">
        <f>IFERROR($H$8:INDEX($H$8:$H$3000,COUNTIF($H$8:$H$3000,"?*")),"")</f>
        <v>0</v>
      </c>
    </row>
    <row r="127" spans="1:9" x14ac:dyDescent="0.25">
      <c r="A127" s="174">
        <f>--ISNUMBER(IFERROR(SEARCH('Project Costing'!#REF!,Labor!I133,1),""))</f>
        <v>0</v>
      </c>
      <c r="B127" s="174" t="str">
        <f>IF(A127=1,COUNTIF($A$8:A127,1),"")</f>
        <v/>
      </c>
      <c r="C127" s="174"/>
      <c r="D127" s="157">
        <f>IFERROR($C$8:INDEX($C$8:$C$3000,COUNTIF($C$8:$C$3000,"?*")),"")</f>
        <v>0</v>
      </c>
      <c r="E127" s="174"/>
      <c r="F127" s="174">
        <f>--ISNUMBER(IFERROR(SEARCH('Project Costing'!#REF!,Labor!I133,1),""))</f>
        <v>0</v>
      </c>
      <c r="G127" s="174" t="str">
        <f>IF(F127=1,COUNTIF($F$8:F127,1),"")</f>
        <v/>
      </c>
      <c r="H127" s="174"/>
      <c r="I127" s="157">
        <f>IFERROR($H$8:INDEX($H$8:$H$3000,COUNTIF($H$8:$H$3000,"?*")),"")</f>
        <v>0</v>
      </c>
    </row>
    <row r="128" spans="1:9" x14ac:dyDescent="0.25">
      <c r="A128" s="174">
        <f>--ISNUMBER(IFERROR(SEARCH('Project Costing'!#REF!,Labor!I134,1),""))</f>
        <v>0</v>
      </c>
      <c r="B128" s="174" t="str">
        <f>IF(A128=1,COUNTIF($A$8:A128,1),"")</f>
        <v/>
      </c>
      <c r="C128" s="174"/>
      <c r="D128" s="157">
        <f>IFERROR($C$8:INDEX($C$8:$C$3000,COUNTIF($C$8:$C$3000,"?*")),"")</f>
        <v>0</v>
      </c>
      <c r="E128" s="174"/>
      <c r="F128" s="174">
        <f>--ISNUMBER(IFERROR(SEARCH('Project Costing'!#REF!,Labor!I134,1),""))</f>
        <v>0</v>
      </c>
      <c r="G128" s="174" t="str">
        <f>IF(F128=1,COUNTIF($F$8:F128,1),"")</f>
        <v/>
      </c>
      <c r="H128" s="174"/>
      <c r="I128" s="157">
        <f>IFERROR($H$8:INDEX($H$8:$H$3000,COUNTIF($H$8:$H$3000,"?*")),"")</f>
        <v>0</v>
      </c>
    </row>
    <row r="129" spans="1:9" x14ac:dyDescent="0.25">
      <c r="A129" s="174">
        <f>--ISNUMBER(IFERROR(SEARCH('Project Costing'!#REF!,Labor!I135,1),""))</f>
        <v>0</v>
      </c>
      <c r="B129" s="174" t="str">
        <f>IF(A129=1,COUNTIF($A$8:A129,1),"")</f>
        <v/>
      </c>
      <c r="C129" s="174"/>
      <c r="D129" s="157">
        <f>IFERROR($C$8:INDEX($C$8:$C$3000,COUNTIF($C$8:$C$3000,"?*")),"")</f>
        <v>0</v>
      </c>
      <c r="E129" s="174"/>
      <c r="F129" s="174">
        <f>--ISNUMBER(IFERROR(SEARCH('Project Costing'!#REF!,Labor!I135,1),""))</f>
        <v>0</v>
      </c>
      <c r="G129" s="174" t="str">
        <f>IF(F129=1,COUNTIF($F$8:F129,1),"")</f>
        <v/>
      </c>
      <c r="H129" s="174"/>
      <c r="I129" s="157">
        <f>IFERROR($H$8:INDEX($H$8:$H$3000,COUNTIF($H$8:$H$3000,"?*")),"")</f>
        <v>0</v>
      </c>
    </row>
    <row r="130" spans="1:9" x14ac:dyDescent="0.25">
      <c r="A130" s="174">
        <f>--ISNUMBER(IFERROR(SEARCH('Project Costing'!#REF!,Labor!I136,1),""))</f>
        <v>0</v>
      </c>
      <c r="B130" s="174" t="str">
        <f>IF(A130=1,COUNTIF($A$8:A130,1),"")</f>
        <v/>
      </c>
      <c r="C130" s="174"/>
      <c r="D130" s="157">
        <f>IFERROR($C$8:INDEX($C$8:$C$3000,COUNTIF($C$8:$C$3000,"?*")),"")</f>
        <v>0</v>
      </c>
      <c r="E130" s="174"/>
      <c r="F130" s="174">
        <f>--ISNUMBER(IFERROR(SEARCH('Project Costing'!#REF!,Labor!I136,1),""))</f>
        <v>0</v>
      </c>
      <c r="G130" s="174" t="str">
        <f>IF(F130=1,COUNTIF($F$8:F130,1),"")</f>
        <v/>
      </c>
      <c r="H130" s="174"/>
      <c r="I130" s="157">
        <f>IFERROR($H$8:INDEX($H$8:$H$3000,COUNTIF($H$8:$H$3000,"?*")),"")</f>
        <v>0</v>
      </c>
    </row>
    <row r="131" spans="1:9" x14ac:dyDescent="0.25">
      <c r="A131" s="174">
        <f>--ISNUMBER(IFERROR(SEARCH('Project Costing'!#REF!,Labor!I137,1),""))</f>
        <v>0</v>
      </c>
      <c r="B131" s="174" t="str">
        <f>IF(A131=1,COUNTIF($A$8:A131,1),"")</f>
        <v/>
      </c>
      <c r="C131" s="174"/>
      <c r="D131" s="157">
        <f>IFERROR($C$8:INDEX($C$8:$C$3000,COUNTIF($C$8:$C$3000,"?*")),"")</f>
        <v>0</v>
      </c>
      <c r="E131" s="174"/>
      <c r="F131" s="174">
        <f>--ISNUMBER(IFERROR(SEARCH('Project Costing'!#REF!,Labor!I137,1),""))</f>
        <v>0</v>
      </c>
      <c r="G131" s="174" t="str">
        <f>IF(F131=1,COUNTIF($F$8:F131,1),"")</f>
        <v/>
      </c>
      <c r="H131" s="174"/>
      <c r="I131" s="157">
        <f>IFERROR($H$8:INDEX($H$8:$H$3000,COUNTIF($H$8:$H$3000,"?*")),"")</f>
        <v>0</v>
      </c>
    </row>
    <row r="132" spans="1:9" x14ac:dyDescent="0.25">
      <c r="A132" s="174">
        <f>--ISNUMBER(IFERROR(SEARCH('Project Costing'!#REF!,Labor!I138,1),""))</f>
        <v>0</v>
      </c>
      <c r="B132" s="174" t="str">
        <f>IF(A132=1,COUNTIF($A$8:A132,1),"")</f>
        <v/>
      </c>
      <c r="C132" s="174"/>
      <c r="D132" s="157">
        <f>IFERROR($C$8:INDEX($C$8:$C$3000,COUNTIF($C$8:$C$3000,"?*")),"")</f>
        <v>0</v>
      </c>
      <c r="E132" s="174"/>
      <c r="F132" s="174">
        <f>--ISNUMBER(IFERROR(SEARCH('Project Costing'!#REF!,Labor!I138,1),""))</f>
        <v>0</v>
      </c>
      <c r="G132" s="174" t="str">
        <f>IF(F132=1,COUNTIF($F$8:F132,1),"")</f>
        <v/>
      </c>
      <c r="H132" s="174"/>
      <c r="I132" s="157">
        <f>IFERROR($H$8:INDEX($H$8:$H$3000,COUNTIF($H$8:$H$3000,"?*")),"")</f>
        <v>0</v>
      </c>
    </row>
    <row r="133" spans="1:9" x14ac:dyDescent="0.25">
      <c r="A133" s="174">
        <f>--ISNUMBER(IFERROR(SEARCH('Project Costing'!#REF!,Labor!I139,1),""))</f>
        <v>0</v>
      </c>
      <c r="B133" s="174" t="str">
        <f>IF(A133=1,COUNTIF($A$8:A133,1),"")</f>
        <v/>
      </c>
      <c r="C133" s="174"/>
      <c r="D133" s="157">
        <f>IFERROR($C$8:INDEX($C$8:$C$3000,COUNTIF($C$8:$C$3000,"?*")),"")</f>
        <v>0</v>
      </c>
      <c r="E133" s="174"/>
      <c r="F133" s="174">
        <f>--ISNUMBER(IFERROR(SEARCH('Project Costing'!#REF!,Labor!I139,1),""))</f>
        <v>0</v>
      </c>
      <c r="G133" s="174" t="str">
        <f>IF(F133=1,COUNTIF($F$8:F133,1),"")</f>
        <v/>
      </c>
      <c r="H133" s="174"/>
      <c r="I133" s="157">
        <f>IFERROR($H$8:INDEX($H$8:$H$3000,COUNTIF($H$8:$H$3000,"?*")),"")</f>
        <v>0</v>
      </c>
    </row>
    <row r="134" spans="1:9" x14ac:dyDescent="0.25">
      <c r="A134" s="174">
        <f>--ISNUMBER(IFERROR(SEARCH('Project Costing'!#REF!,Labor!I140,1),""))</f>
        <v>0</v>
      </c>
      <c r="B134" s="174" t="str">
        <f>IF(A134=1,COUNTIF($A$8:A134,1),"")</f>
        <v/>
      </c>
      <c r="C134" s="174"/>
      <c r="D134" s="157">
        <f>IFERROR($C$8:INDEX($C$8:$C$3000,COUNTIF($C$8:$C$3000,"?*")),"")</f>
        <v>0</v>
      </c>
      <c r="E134" s="174"/>
      <c r="F134" s="174">
        <f>--ISNUMBER(IFERROR(SEARCH('Project Costing'!#REF!,Labor!I140,1),""))</f>
        <v>0</v>
      </c>
      <c r="G134" s="174" t="str">
        <f>IF(F134=1,COUNTIF($F$8:F134,1),"")</f>
        <v/>
      </c>
      <c r="H134" s="174"/>
      <c r="I134" s="157">
        <f>IFERROR($H$8:INDEX($H$8:$H$3000,COUNTIF($H$8:$H$3000,"?*")),"")</f>
        <v>0</v>
      </c>
    </row>
    <row r="135" spans="1:9" x14ac:dyDescent="0.25">
      <c r="A135" s="174">
        <f>--ISNUMBER(IFERROR(SEARCH('Project Costing'!#REF!,Labor!I141,1),""))</f>
        <v>0</v>
      </c>
      <c r="B135" s="174" t="str">
        <f>IF(A135=1,COUNTIF($A$8:A135,1),"")</f>
        <v/>
      </c>
      <c r="C135" s="174"/>
      <c r="D135" s="157">
        <f>IFERROR($C$8:INDEX($C$8:$C$3000,COUNTIF($C$8:$C$3000,"?*")),"")</f>
        <v>0</v>
      </c>
      <c r="E135" s="174"/>
      <c r="F135" s="174">
        <f>--ISNUMBER(IFERROR(SEARCH('Project Costing'!#REF!,Labor!I141,1),""))</f>
        <v>0</v>
      </c>
      <c r="G135" s="174" t="str">
        <f>IF(F135=1,COUNTIF($F$8:F135,1),"")</f>
        <v/>
      </c>
      <c r="H135" s="174"/>
      <c r="I135" s="157">
        <f>IFERROR($H$8:INDEX($H$8:$H$3000,COUNTIF($H$8:$H$3000,"?*")),"")</f>
        <v>0</v>
      </c>
    </row>
    <row r="136" spans="1:9" x14ac:dyDescent="0.25">
      <c r="A136" s="174">
        <f>--ISNUMBER(IFERROR(SEARCH('Project Costing'!#REF!,Labor!I142,1),""))</f>
        <v>0</v>
      </c>
      <c r="B136" s="174" t="str">
        <f>IF(A136=1,COUNTIF($A$8:A136,1),"")</f>
        <v/>
      </c>
      <c r="C136" s="174"/>
      <c r="D136" s="157">
        <f>IFERROR($C$8:INDEX($C$8:$C$3000,COUNTIF($C$8:$C$3000,"?*")),"")</f>
        <v>0</v>
      </c>
      <c r="E136" s="174"/>
      <c r="F136" s="174">
        <f>--ISNUMBER(IFERROR(SEARCH('Project Costing'!#REF!,Labor!I142,1),""))</f>
        <v>0</v>
      </c>
      <c r="G136" s="174" t="str">
        <f>IF(F136=1,COUNTIF($F$8:F136,1),"")</f>
        <v/>
      </c>
      <c r="H136" s="174"/>
      <c r="I136" s="157">
        <f>IFERROR($H$8:INDEX($H$8:$H$3000,COUNTIF($H$8:$H$3000,"?*")),"")</f>
        <v>0</v>
      </c>
    </row>
    <row r="137" spans="1:9" x14ac:dyDescent="0.25">
      <c r="A137" s="174">
        <f>--ISNUMBER(IFERROR(SEARCH('Project Costing'!#REF!,Labor!I143,1),""))</f>
        <v>0</v>
      </c>
      <c r="B137" s="174" t="str">
        <f>IF(A137=1,COUNTIF($A$8:A137,1),"")</f>
        <v/>
      </c>
      <c r="C137" s="174"/>
      <c r="D137" s="157">
        <f>IFERROR($C$8:INDEX($C$8:$C$3000,COUNTIF($C$8:$C$3000,"?*")),"")</f>
        <v>0</v>
      </c>
      <c r="E137" s="174"/>
      <c r="F137" s="174">
        <f>--ISNUMBER(IFERROR(SEARCH('Project Costing'!#REF!,Labor!I143,1),""))</f>
        <v>0</v>
      </c>
      <c r="G137" s="174" t="str">
        <f>IF(F137=1,COUNTIF($F$8:F137,1),"")</f>
        <v/>
      </c>
      <c r="H137" s="174"/>
      <c r="I137" s="157">
        <f>IFERROR($H$8:INDEX($H$8:$H$3000,COUNTIF($H$8:$H$3000,"?*")),"")</f>
        <v>0</v>
      </c>
    </row>
    <row r="138" spans="1:9" x14ac:dyDescent="0.25">
      <c r="A138" s="174">
        <f>--ISNUMBER(IFERROR(SEARCH('Project Costing'!#REF!,Labor!I144,1),""))</f>
        <v>0</v>
      </c>
      <c r="B138" s="174" t="str">
        <f>IF(A138=1,COUNTIF($A$8:A138,1),"")</f>
        <v/>
      </c>
      <c r="C138" s="174"/>
      <c r="D138" s="157">
        <f>IFERROR($C$8:INDEX($C$8:$C$3000,COUNTIF($C$8:$C$3000,"?*")),"")</f>
        <v>0</v>
      </c>
      <c r="E138" s="174"/>
      <c r="F138" s="174">
        <f>--ISNUMBER(IFERROR(SEARCH('Project Costing'!#REF!,Labor!I144,1),""))</f>
        <v>0</v>
      </c>
      <c r="G138" s="174" t="str">
        <f>IF(F138=1,COUNTIF($F$8:F138,1),"")</f>
        <v/>
      </c>
      <c r="H138" s="174"/>
      <c r="I138" s="157">
        <f>IFERROR($H$8:INDEX($H$8:$H$3000,COUNTIF($H$8:$H$3000,"?*")),"")</f>
        <v>0</v>
      </c>
    </row>
    <row r="139" spans="1:9" x14ac:dyDescent="0.25">
      <c r="A139" s="174">
        <f>--ISNUMBER(IFERROR(SEARCH('Project Costing'!#REF!,Labor!I145,1),""))</f>
        <v>0</v>
      </c>
      <c r="B139" s="174" t="str">
        <f>IF(A139=1,COUNTIF($A$8:A139,1),"")</f>
        <v/>
      </c>
      <c r="C139" s="174"/>
      <c r="D139" s="157">
        <f>IFERROR($C$8:INDEX($C$8:$C$3000,COUNTIF($C$8:$C$3000,"?*")),"")</f>
        <v>0</v>
      </c>
      <c r="E139" s="174"/>
      <c r="F139" s="174">
        <f>--ISNUMBER(IFERROR(SEARCH('Project Costing'!#REF!,Labor!I145,1),""))</f>
        <v>0</v>
      </c>
      <c r="G139" s="174" t="str">
        <f>IF(F139=1,COUNTIF($F$8:F139,1),"")</f>
        <v/>
      </c>
      <c r="H139" s="174"/>
      <c r="I139" s="157">
        <f>IFERROR($H$8:INDEX($H$8:$H$3000,COUNTIF($H$8:$H$3000,"?*")),"")</f>
        <v>0</v>
      </c>
    </row>
    <row r="140" spans="1:9" x14ac:dyDescent="0.25">
      <c r="A140" s="174">
        <f>--ISNUMBER(IFERROR(SEARCH('Project Costing'!#REF!,Labor!I146,1),""))</f>
        <v>0</v>
      </c>
      <c r="B140" s="174" t="str">
        <f>IF(A140=1,COUNTIF($A$8:A140,1),"")</f>
        <v/>
      </c>
      <c r="C140" s="174"/>
      <c r="D140" s="157">
        <f>IFERROR($C$8:INDEX($C$8:$C$3000,COUNTIF($C$8:$C$3000,"?*")),"")</f>
        <v>0</v>
      </c>
      <c r="E140" s="174"/>
      <c r="F140" s="174">
        <f>--ISNUMBER(IFERROR(SEARCH('Project Costing'!#REF!,Labor!I146,1),""))</f>
        <v>0</v>
      </c>
      <c r="G140" s="174" t="str">
        <f>IF(F140=1,COUNTIF($F$8:F140,1),"")</f>
        <v/>
      </c>
      <c r="H140" s="174"/>
      <c r="I140" s="157">
        <f>IFERROR($H$8:INDEX($H$8:$H$3000,COUNTIF($H$8:$H$3000,"?*")),"")</f>
        <v>0</v>
      </c>
    </row>
    <row r="141" spans="1:9" x14ac:dyDescent="0.25">
      <c r="A141" s="174">
        <f>--ISNUMBER(IFERROR(SEARCH('Project Costing'!#REF!,Labor!I147,1),""))</f>
        <v>0</v>
      </c>
      <c r="B141" s="174" t="str">
        <f>IF(A141=1,COUNTIF($A$8:A141,1),"")</f>
        <v/>
      </c>
      <c r="C141" s="174"/>
      <c r="D141" s="157">
        <f>IFERROR($C$8:INDEX($C$8:$C$3000,COUNTIF($C$8:$C$3000,"?*")),"")</f>
        <v>0</v>
      </c>
      <c r="E141" s="174"/>
      <c r="F141" s="174">
        <f>--ISNUMBER(IFERROR(SEARCH('Project Costing'!#REF!,Labor!I147,1),""))</f>
        <v>0</v>
      </c>
      <c r="G141" s="174" t="str">
        <f>IF(F141=1,COUNTIF($F$8:F141,1),"")</f>
        <v/>
      </c>
      <c r="H141" s="174"/>
      <c r="I141" s="157">
        <f>IFERROR($H$8:INDEX($H$8:$H$3000,COUNTIF($H$8:$H$3000,"?*")),"")</f>
        <v>0</v>
      </c>
    </row>
    <row r="142" spans="1:9" x14ac:dyDescent="0.25">
      <c r="A142" s="174">
        <f>--ISNUMBER(IFERROR(SEARCH('Project Costing'!#REF!,Labor!I148,1),""))</f>
        <v>0</v>
      </c>
      <c r="B142" s="174" t="str">
        <f>IF(A142=1,COUNTIF($A$8:A142,1),"")</f>
        <v/>
      </c>
      <c r="C142" s="174"/>
      <c r="D142" s="157">
        <f>IFERROR($C$8:INDEX($C$8:$C$3000,COUNTIF($C$8:$C$3000,"?*")),"")</f>
        <v>0</v>
      </c>
      <c r="E142" s="174"/>
      <c r="F142" s="174">
        <f>--ISNUMBER(IFERROR(SEARCH('Project Costing'!#REF!,Labor!I148,1),""))</f>
        <v>0</v>
      </c>
      <c r="G142" s="174" t="str">
        <f>IF(F142=1,COUNTIF($F$8:F142,1),"")</f>
        <v/>
      </c>
      <c r="H142" s="174"/>
      <c r="I142" s="157">
        <f>IFERROR($H$8:INDEX($H$8:$H$3000,COUNTIF($H$8:$H$3000,"?*")),"")</f>
        <v>0</v>
      </c>
    </row>
    <row r="143" spans="1:9" x14ac:dyDescent="0.25">
      <c r="A143" s="174">
        <f>--ISNUMBER(IFERROR(SEARCH('Project Costing'!#REF!,Labor!I149,1),""))</f>
        <v>0</v>
      </c>
      <c r="B143" s="174" t="str">
        <f>IF(A143=1,COUNTIF($A$8:A143,1),"")</f>
        <v/>
      </c>
      <c r="C143" s="174"/>
      <c r="D143" s="157">
        <f>IFERROR($C$8:INDEX($C$8:$C$3000,COUNTIF($C$8:$C$3000,"?*")),"")</f>
        <v>0</v>
      </c>
      <c r="E143" s="174"/>
      <c r="F143" s="174">
        <f>--ISNUMBER(IFERROR(SEARCH('Project Costing'!#REF!,Labor!I149,1),""))</f>
        <v>0</v>
      </c>
      <c r="G143" s="174" t="str">
        <f>IF(F143=1,COUNTIF($F$8:F143,1),"")</f>
        <v/>
      </c>
      <c r="H143" s="174"/>
      <c r="I143" s="157">
        <f>IFERROR($H$8:INDEX($H$8:$H$3000,COUNTIF($H$8:$H$3000,"?*")),"")</f>
        <v>0</v>
      </c>
    </row>
    <row r="144" spans="1:9" x14ac:dyDescent="0.25">
      <c r="A144" s="174">
        <f>--ISNUMBER(IFERROR(SEARCH('Project Costing'!#REF!,Labor!I150,1),""))</f>
        <v>0</v>
      </c>
      <c r="B144" s="174" t="str">
        <f>IF(A144=1,COUNTIF($A$8:A144,1),"")</f>
        <v/>
      </c>
      <c r="C144" s="174"/>
      <c r="D144" s="157">
        <f>IFERROR($C$8:INDEX($C$8:$C$3000,COUNTIF($C$8:$C$3000,"?*")),"")</f>
        <v>0</v>
      </c>
      <c r="E144" s="174"/>
      <c r="F144" s="174">
        <f>--ISNUMBER(IFERROR(SEARCH('Project Costing'!#REF!,Labor!I150,1),""))</f>
        <v>0</v>
      </c>
      <c r="G144" s="174" t="str">
        <f>IF(F144=1,COUNTIF($F$8:F144,1),"")</f>
        <v/>
      </c>
      <c r="H144" s="174"/>
      <c r="I144" s="157">
        <f>IFERROR($H$8:INDEX($H$8:$H$3000,COUNTIF($H$8:$H$3000,"?*")),"")</f>
        <v>0</v>
      </c>
    </row>
    <row r="145" spans="1:9" x14ac:dyDescent="0.25">
      <c r="A145" s="174">
        <f>--ISNUMBER(IFERROR(SEARCH('Project Costing'!#REF!,Labor!I151,1),""))</f>
        <v>0</v>
      </c>
      <c r="B145" s="174" t="str">
        <f>IF(A145=1,COUNTIF($A$8:A145,1),"")</f>
        <v/>
      </c>
      <c r="C145" s="174"/>
      <c r="D145" s="157">
        <f>IFERROR($C$8:INDEX($C$8:$C$3000,COUNTIF($C$8:$C$3000,"?*")),"")</f>
        <v>0</v>
      </c>
      <c r="E145" s="174"/>
      <c r="F145" s="174">
        <f>--ISNUMBER(IFERROR(SEARCH('Project Costing'!#REF!,Labor!I151,1),""))</f>
        <v>0</v>
      </c>
      <c r="G145" s="174" t="str">
        <f>IF(F145=1,COUNTIF($F$8:F145,1),"")</f>
        <v/>
      </c>
      <c r="H145" s="174"/>
      <c r="I145" s="157">
        <f>IFERROR($H$8:INDEX($H$8:$H$3000,COUNTIF($H$8:$H$3000,"?*")),"")</f>
        <v>0</v>
      </c>
    </row>
    <row r="146" spans="1:9" x14ac:dyDescent="0.25">
      <c r="A146" s="174">
        <f>--ISNUMBER(IFERROR(SEARCH('Project Costing'!#REF!,Labor!I152,1),""))</f>
        <v>0</v>
      </c>
      <c r="B146" s="174" t="str">
        <f>IF(A146=1,COUNTIF($A$8:A146,1),"")</f>
        <v/>
      </c>
      <c r="C146" s="174"/>
      <c r="D146" s="157">
        <f>IFERROR($C$8:INDEX($C$8:$C$3000,COUNTIF($C$8:$C$3000,"?*")),"")</f>
        <v>0</v>
      </c>
      <c r="E146" s="174"/>
      <c r="F146" s="174">
        <f>--ISNUMBER(IFERROR(SEARCH('Project Costing'!#REF!,Labor!I152,1),""))</f>
        <v>0</v>
      </c>
      <c r="G146" s="174" t="str">
        <f>IF(F146=1,COUNTIF($F$8:F146,1),"")</f>
        <v/>
      </c>
      <c r="H146" s="174"/>
      <c r="I146" s="157">
        <f>IFERROR($H$8:INDEX($H$8:$H$3000,COUNTIF($H$8:$H$3000,"?*")),"")</f>
        <v>0</v>
      </c>
    </row>
    <row r="147" spans="1:9" x14ac:dyDescent="0.25">
      <c r="A147" s="174">
        <f>--ISNUMBER(IFERROR(SEARCH('Project Costing'!#REF!,Labor!I153,1),""))</f>
        <v>0</v>
      </c>
      <c r="B147" s="174" t="str">
        <f>IF(A147=1,COUNTIF($A$8:A147,1),"")</f>
        <v/>
      </c>
      <c r="C147" s="174"/>
      <c r="D147" s="157">
        <f>IFERROR($C$8:INDEX($C$8:$C$3000,COUNTIF($C$8:$C$3000,"?*")),"")</f>
        <v>0</v>
      </c>
      <c r="E147" s="174"/>
      <c r="F147" s="174">
        <f>--ISNUMBER(IFERROR(SEARCH('Project Costing'!#REF!,Labor!I153,1),""))</f>
        <v>0</v>
      </c>
      <c r="G147" s="174" t="str">
        <f>IF(F147=1,COUNTIF($F$8:F147,1),"")</f>
        <v/>
      </c>
      <c r="H147" s="174"/>
      <c r="I147" s="157">
        <f>IFERROR($H$8:INDEX($H$8:$H$3000,COUNTIF($H$8:$H$3000,"?*")),"")</f>
        <v>0</v>
      </c>
    </row>
    <row r="148" spans="1:9" x14ac:dyDescent="0.25">
      <c r="A148" s="174">
        <f>--ISNUMBER(IFERROR(SEARCH('Project Costing'!#REF!,Labor!I154,1),""))</f>
        <v>0</v>
      </c>
      <c r="B148" s="174" t="str">
        <f>IF(A148=1,COUNTIF($A$8:A148,1),"")</f>
        <v/>
      </c>
      <c r="C148" s="174"/>
      <c r="D148" s="157">
        <f>IFERROR($C$8:INDEX($C$8:$C$3000,COUNTIF($C$8:$C$3000,"?*")),"")</f>
        <v>0</v>
      </c>
      <c r="E148" s="174"/>
      <c r="F148" s="174">
        <f>--ISNUMBER(IFERROR(SEARCH('Project Costing'!#REF!,Labor!I154,1),""))</f>
        <v>0</v>
      </c>
      <c r="G148" s="174" t="str">
        <f>IF(F148=1,COUNTIF($F$8:F148,1),"")</f>
        <v/>
      </c>
      <c r="H148" s="174"/>
      <c r="I148" s="157">
        <f>IFERROR($H$8:INDEX($H$8:$H$3000,COUNTIF($H$8:$H$3000,"?*")),"")</f>
        <v>0</v>
      </c>
    </row>
    <row r="149" spans="1:9" x14ac:dyDescent="0.25">
      <c r="A149" s="174">
        <f>--ISNUMBER(IFERROR(SEARCH('Project Costing'!#REF!,Labor!I155,1),""))</f>
        <v>0</v>
      </c>
      <c r="B149" s="174" t="str">
        <f>IF(A149=1,COUNTIF($A$8:A149,1),"")</f>
        <v/>
      </c>
      <c r="C149" s="174"/>
      <c r="D149" s="157">
        <f>IFERROR($C$8:INDEX($C$8:$C$3000,COUNTIF($C$8:$C$3000,"?*")),"")</f>
        <v>0</v>
      </c>
      <c r="E149" s="174"/>
      <c r="F149" s="174">
        <f>--ISNUMBER(IFERROR(SEARCH('Project Costing'!#REF!,Labor!I155,1),""))</f>
        <v>0</v>
      </c>
      <c r="G149" s="174" t="str">
        <f>IF(F149=1,COUNTIF($F$8:F149,1),"")</f>
        <v/>
      </c>
      <c r="H149" s="174"/>
      <c r="I149" s="157">
        <f>IFERROR($H$8:INDEX($H$8:$H$3000,COUNTIF($H$8:$H$3000,"?*")),"")</f>
        <v>0</v>
      </c>
    </row>
    <row r="150" spans="1:9" x14ac:dyDescent="0.25">
      <c r="A150" s="174">
        <f>--ISNUMBER(IFERROR(SEARCH('Project Costing'!#REF!,Labor!I156,1),""))</f>
        <v>0</v>
      </c>
      <c r="B150" s="174" t="str">
        <f>IF(A150=1,COUNTIF($A$8:A150,1),"")</f>
        <v/>
      </c>
      <c r="C150" s="174"/>
      <c r="D150" s="157">
        <f>IFERROR($C$8:INDEX($C$8:$C$3000,COUNTIF($C$8:$C$3000,"?*")),"")</f>
        <v>0</v>
      </c>
      <c r="E150" s="174"/>
      <c r="F150" s="174">
        <f>--ISNUMBER(IFERROR(SEARCH('Project Costing'!#REF!,Labor!I156,1),""))</f>
        <v>0</v>
      </c>
      <c r="G150" s="174" t="str">
        <f>IF(F150=1,COUNTIF($F$8:F150,1),"")</f>
        <v/>
      </c>
      <c r="H150" s="174"/>
      <c r="I150" s="157">
        <f>IFERROR($H$8:INDEX($H$8:$H$3000,COUNTIF($H$8:$H$3000,"?*")),"")</f>
        <v>0</v>
      </c>
    </row>
    <row r="151" spans="1:9" x14ac:dyDescent="0.25">
      <c r="A151" s="174">
        <f>--ISNUMBER(IFERROR(SEARCH('Project Costing'!#REF!,Labor!I157,1),""))</f>
        <v>0</v>
      </c>
      <c r="B151" s="174" t="str">
        <f>IF(A151=1,COUNTIF($A$8:A151,1),"")</f>
        <v/>
      </c>
      <c r="C151" s="174"/>
      <c r="D151" s="157">
        <f>IFERROR($C$8:INDEX($C$8:$C$3000,COUNTIF($C$8:$C$3000,"?*")),"")</f>
        <v>0</v>
      </c>
      <c r="E151" s="174"/>
      <c r="F151" s="174">
        <f>--ISNUMBER(IFERROR(SEARCH('Project Costing'!#REF!,Labor!I157,1),""))</f>
        <v>0</v>
      </c>
      <c r="G151" s="174" t="str">
        <f>IF(F151=1,COUNTIF($F$8:F151,1),"")</f>
        <v/>
      </c>
      <c r="H151" s="174"/>
      <c r="I151" s="157">
        <f>IFERROR($H$8:INDEX($H$8:$H$3000,COUNTIF($H$8:$H$3000,"?*")),"")</f>
        <v>0</v>
      </c>
    </row>
    <row r="152" spans="1:9" x14ac:dyDescent="0.25">
      <c r="A152" s="174">
        <f>--ISNUMBER(IFERROR(SEARCH('Project Costing'!#REF!,Labor!I158,1),""))</f>
        <v>0</v>
      </c>
      <c r="B152" s="174" t="str">
        <f>IF(A152=1,COUNTIF($A$8:A152,1),"")</f>
        <v/>
      </c>
      <c r="C152" s="174"/>
      <c r="D152" s="157">
        <f>IFERROR($C$8:INDEX($C$8:$C$3000,COUNTIF($C$8:$C$3000,"?*")),"")</f>
        <v>0</v>
      </c>
      <c r="E152" s="174"/>
      <c r="F152" s="174">
        <f>--ISNUMBER(IFERROR(SEARCH('Project Costing'!#REF!,Labor!I158,1),""))</f>
        <v>0</v>
      </c>
      <c r="G152" s="174" t="str">
        <f>IF(F152=1,COUNTIF($F$8:F152,1),"")</f>
        <v/>
      </c>
      <c r="H152" s="174"/>
      <c r="I152" s="157">
        <f>IFERROR($H$8:INDEX($H$8:$H$3000,COUNTIF($H$8:$H$3000,"?*")),"")</f>
        <v>0</v>
      </c>
    </row>
    <row r="153" spans="1:9" x14ac:dyDescent="0.25">
      <c r="A153" s="174">
        <f>--ISNUMBER(IFERROR(SEARCH('Project Costing'!#REF!,Labor!I159,1),""))</f>
        <v>0</v>
      </c>
      <c r="B153" s="174" t="str">
        <f>IF(A153=1,COUNTIF($A$8:A153,1),"")</f>
        <v/>
      </c>
      <c r="C153" s="174"/>
      <c r="D153" s="157">
        <f>IFERROR($C$8:INDEX($C$8:$C$3000,COUNTIF($C$8:$C$3000,"?*")),"")</f>
        <v>0</v>
      </c>
      <c r="E153" s="174"/>
      <c r="F153" s="174">
        <f>--ISNUMBER(IFERROR(SEARCH('Project Costing'!#REF!,Labor!I159,1),""))</f>
        <v>0</v>
      </c>
      <c r="G153" s="174" t="str">
        <f>IF(F153=1,COUNTIF($F$8:F153,1),"")</f>
        <v/>
      </c>
      <c r="H153" s="174"/>
      <c r="I153" s="157">
        <f>IFERROR($H$8:INDEX($H$8:$H$3000,COUNTIF($H$8:$H$3000,"?*")),"")</f>
        <v>0</v>
      </c>
    </row>
    <row r="154" spans="1:9" x14ac:dyDescent="0.25">
      <c r="A154" s="174">
        <f>--ISNUMBER(IFERROR(SEARCH('Project Costing'!#REF!,Labor!I160,1),""))</f>
        <v>0</v>
      </c>
      <c r="B154" s="174" t="str">
        <f>IF(A154=1,COUNTIF($A$8:A154,1),"")</f>
        <v/>
      </c>
      <c r="C154" s="174"/>
      <c r="D154" s="157">
        <f>IFERROR($C$8:INDEX($C$8:$C$3000,COUNTIF($C$8:$C$3000,"?*")),"")</f>
        <v>0</v>
      </c>
      <c r="E154" s="174"/>
      <c r="F154" s="174">
        <f>--ISNUMBER(IFERROR(SEARCH('Project Costing'!#REF!,Labor!I160,1),""))</f>
        <v>0</v>
      </c>
      <c r="G154" s="174" t="str">
        <f>IF(F154=1,COUNTIF($F$8:F154,1),"")</f>
        <v/>
      </c>
      <c r="H154" s="174"/>
      <c r="I154" s="157">
        <f>IFERROR($H$8:INDEX($H$8:$H$3000,COUNTIF($H$8:$H$3000,"?*")),"")</f>
        <v>0</v>
      </c>
    </row>
    <row r="155" spans="1:9" x14ac:dyDescent="0.25">
      <c r="A155" s="174">
        <f>--ISNUMBER(IFERROR(SEARCH('Project Costing'!#REF!,Labor!I161,1),""))</f>
        <v>0</v>
      </c>
      <c r="B155" s="174" t="str">
        <f>IF(A155=1,COUNTIF($A$8:A155,1),"")</f>
        <v/>
      </c>
      <c r="C155" s="174"/>
      <c r="D155" s="157">
        <f>IFERROR($C$8:INDEX($C$8:$C$3000,COUNTIF($C$8:$C$3000,"?*")),"")</f>
        <v>0</v>
      </c>
      <c r="E155" s="174"/>
      <c r="F155" s="174">
        <f>--ISNUMBER(IFERROR(SEARCH('Project Costing'!#REF!,Labor!I161,1),""))</f>
        <v>0</v>
      </c>
      <c r="G155" s="174" t="str">
        <f>IF(F155=1,COUNTIF($F$8:F155,1),"")</f>
        <v/>
      </c>
      <c r="H155" s="174"/>
      <c r="I155" s="157">
        <f>IFERROR($H$8:INDEX($H$8:$H$3000,COUNTIF($H$8:$H$3000,"?*")),"")</f>
        <v>0</v>
      </c>
    </row>
    <row r="156" spans="1:9" x14ac:dyDescent="0.25">
      <c r="A156" s="174">
        <f>--ISNUMBER(IFERROR(SEARCH('Project Costing'!#REF!,Labor!I162,1),""))</f>
        <v>0</v>
      </c>
      <c r="B156" s="174" t="str">
        <f>IF(A156=1,COUNTIF($A$8:A156,1),"")</f>
        <v/>
      </c>
      <c r="C156" s="174"/>
      <c r="D156" s="157">
        <f>IFERROR($C$8:INDEX($C$8:$C$3000,COUNTIF($C$8:$C$3000,"?*")),"")</f>
        <v>0</v>
      </c>
      <c r="E156" s="174"/>
      <c r="F156" s="174">
        <f>--ISNUMBER(IFERROR(SEARCH('Project Costing'!#REF!,Labor!I162,1),""))</f>
        <v>0</v>
      </c>
      <c r="G156" s="174" t="str">
        <f>IF(F156=1,COUNTIF($F$8:F156,1),"")</f>
        <v/>
      </c>
      <c r="H156" s="174"/>
      <c r="I156" s="157">
        <f>IFERROR($H$8:INDEX($H$8:$H$3000,COUNTIF($H$8:$H$3000,"?*")),"")</f>
        <v>0</v>
      </c>
    </row>
    <row r="157" spans="1:9" x14ac:dyDescent="0.25">
      <c r="A157" s="174">
        <f>--ISNUMBER(IFERROR(SEARCH('Project Costing'!#REF!,Labor!I163,1),""))</f>
        <v>0</v>
      </c>
      <c r="B157" s="174" t="str">
        <f>IF(A157=1,COUNTIF($A$8:A157,1),"")</f>
        <v/>
      </c>
      <c r="C157" s="174"/>
      <c r="D157" s="157">
        <f>IFERROR($C$8:INDEX($C$8:$C$3000,COUNTIF($C$8:$C$3000,"?*")),"")</f>
        <v>0</v>
      </c>
      <c r="E157" s="174"/>
      <c r="F157" s="174">
        <f>--ISNUMBER(IFERROR(SEARCH('Project Costing'!#REF!,Labor!I163,1),""))</f>
        <v>0</v>
      </c>
      <c r="G157" s="174" t="str">
        <f>IF(F157=1,COUNTIF($F$8:F157,1),"")</f>
        <v/>
      </c>
      <c r="H157" s="174"/>
      <c r="I157" s="157">
        <f>IFERROR($H$8:INDEX($H$8:$H$3000,COUNTIF($H$8:$H$3000,"?*")),"")</f>
        <v>0</v>
      </c>
    </row>
    <row r="158" spans="1:9" x14ac:dyDescent="0.25">
      <c r="A158" s="174">
        <f>--ISNUMBER(IFERROR(SEARCH('Project Costing'!#REF!,Labor!I164,1),""))</f>
        <v>0</v>
      </c>
      <c r="B158" s="174" t="str">
        <f>IF(A158=1,COUNTIF($A$8:A158,1),"")</f>
        <v/>
      </c>
      <c r="C158" s="174"/>
      <c r="D158" s="157">
        <f>IFERROR($C$8:INDEX($C$8:$C$3000,COUNTIF($C$8:$C$3000,"?*")),"")</f>
        <v>0</v>
      </c>
      <c r="E158" s="174"/>
      <c r="F158" s="174">
        <f>--ISNUMBER(IFERROR(SEARCH('Project Costing'!#REF!,Labor!I164,1),""))</f>
        <v>0</v>
      </c>
      <c r="G158" s="174" t="str">
        <f>IF(F158=1,COUNTIF($F$8:F158,1),"")</f>
        <v/>
      </c>
      <c r="H158" s="174"/>
      <c r="I158" s="157">
        <f>IFERROR($H$8:INDEX($H$8:$H$3000,COUNTIF($H$8:$H$3000,"?*")),"")</f>
        <v>0</v>
      </c>
    </row>
    <row r="159" spans="1:9" x14ac:dyDescent="0.25">
      <c r="A159" s="174">
        <f>--ISNUMBER(IFERROR(SEARCH('Project Costing'!#REF!,Labor!I165,1),""))</f>
        <v>0</v>
      </c>
      <c r="B159" s="174" t="str">
        <f>IF(A159=1,COUNTIF($A$8:A159,1),"")</f>
        <v/>
      </c>
      <c r="C159" s="174"/>
      <c r="D159" s="157">
        <f>IFERROR($C$8:INDEX($C$8:$C$3000,COUNTIF($C$8:$C$3000,"?*")),"")</f>
        <v>0</v>
      </c>
      <c r="E159" s="174"/>
      <c r="F159" s="174">
        <f>--ISNUMBER(IFERROR(SEARCH('Project Costing'!#REF!,Labor!I165,1),""))</f>
        <v>0</v>
      </c>
      <c r="G159" s="174" t="str">
        <f>IF(F159=1,COUNTIF($F$8:F159,1),"")</f>
        <v/>
      </c>
      <c r="H159" s="174"/>
      <c r="I159" s="157">
        <f>IFERROR($H$8:INDEX($H$8:$H$3000,COUNTIF($H$8:$H$3000,"?*")),"")</f>
        <v>0</v>
      </c>
    </row>
    <row r="160" spans="1:9" x14ac:dyDescent="0.25">
      <c r="A160" s="174">
        <f>--ISNUMBER(IFERROR(SEARCH('Project Costing'!#REF!,Labor!I166,1),""))</f>
        <v>0</v>
      </c>
      <c r="B160" s="174" t="str">
        <f>IF(A160=1,COUNTIF($A$8:A160,1),"")</f>
        <v/>
      </c>
      <c r="C160" s="174"/>
      <c r="D160" s="157">
        <f>IFERROR($C$8:INDEX($C$8:$C$3000,COUNTIF($C$8:$C$3000,"?*")),"")</f>
        <v>0</v>
      </c>
      <c r="E160" s="174"/>
      <c r="F160" s="174">
        <f>--ISNUMBER(IFERROR(SEARCH('Project Costing'!#REF!,Labor!I166,1),""))</f>
        <v>0</v>
      </c>
      <c r="G160" s="174" t="str">
        <f>IF(F160=1,COUNTIF($F$8:F160,1),"")</f>
        <v/>
      </c>
      <c r="H160" s="174"/>
      <c r="I160" s="157">
        <f>IFERROR($H$8:INDEX($H$8:$H$3000,COUNTIF($H$8:$H$3000,"?*")),"")</f>
        <v>0</v>
      </c>
    </row>
    <row r="161" spans="1:9" x14ac:dyDescent="0.25">
      <c r="A161" s="174">
        <f>--ISNUMBER(IFERROR(SEARCH('Project Costing'!#REF!,Labor!I167,1),""))</f>
        <v>0</v>
      </c>
      <c r="B161" s="174" t="str">
        <f>IF(A161=1,COUNTIF($A$8:A161,1),"")</f>
        <v/>
      </c>
      <c r="C161" s="174"/>
      <c r="D161" s="157">
        <f>IFERROR($C$8:INDEX($C$8:$C$3000,COUNTIF($C$8:$C$3000,"?*")),"")</f>
        <v>0</v>
      </c>
      <c r="E161" s="174"/>
      <c r="F161" s="174">
        <f>--ISNUMBER(IFERROR(SEARCH('Project Costing'!#REF!,Labor!I167,1),""))</f>
        <v>0</v>
      </c>
      <c r="G161" s="174" t="str">
        <f>IF(F161=1,COUNTIF($F$8:F161,1),"")</f>
        <v/>
      </c>
      <c r="H161" s="174"/>
      <c r="I161" s="157">
        <f>IFERROR($H$8:INDEX($H$8:$H$3000,COUNTIF($H$8:$H$3000,"?*")),"")</f>
        <v>0</v>
      </c>
    </row>
    <row r="162" spans="1:9" x14ac:dyDescent="0.25">
      <c r="A162" s="174">
        <f>--ISNUMBER(IFERROR(SEARCH('Project Costing'!#REF!,Labor!I168,1),""))</f>
        <v>0</v>
      </c>
      <c r="B162" s="174" t="str">
        <f>IF(A162=1,COUNTIF($A$8:A162,1),"")</f>
        <v/>
      </c>
      <c r="C162" s="174"/>
      <c r="D162" s="157">
        <f>IFERROR($C$8:INDEX($C$8:$C$3000,COUNTIF($C$8:$C$3000,"?*")),"")</f>
        <v>0</v>
      </c>
      <c r="E162" s="174"/>
      <c r="F162" s="174">
        <f>--ISNUMBER(IFERROR(SEARCH('Project Costing'!#REF!,Labor!I168,1),""))</f>
        <v>0</v>
      </c>
      <c r="G162" s="174" t="str">
        <f>IF(F162=1,COUNTIF($F$8:F162,1),"")</f>
        <v/>
      </c>
      <c r="H162" s="174"/>
      <c r="I162" s="157">
        <f>IFERROR($H$8:INDEX($H$8:$H$3000,COUNTIF($H$8:$H$3000,"?*")),"")</f>
        <v>0</v>
      </c>
    </row>
    <row r="163" spans="1:9" x14ac:dyDescent="0.25">
      <c r="A163" s="174">
        <f>--ISNUMBER(IFERROR(SEARCH('Project Costing'!#REF!,Labor!I169,1),""))</f>
        <v>0</v>
      </c>
      <c r="B163" s="174" t="str">
        <f>IF(A163=1,COUNTIF($A$8:A163,1),"")</f>
        <v/>
      </c>
      <c r="C163" s="174"/>
      <c r="D163" s="157">
        <f>IFERROR($C$8:INDEX($C$8:$C$3000,COUNTIF($C$8:$C$3000,"?*")),"")</f>
        <v>0</v>
      </c>
      <c r="E163" s="174"/>
      <c r="F163" s="174">
        <f>--ISNUMBER(IFERROR(SEARCH('Project Costing'!#REF!,Labor!I169,1),""))</f>
        <v>0</v>
      </c>
      <c r="G163" s="174" t="str">
        <f>IF(F163=1,COUNTIF($F$8:F163,1),"")</f>
        <v/>
      </c>
      <c r="H163" s="174"/>
      <c r="I163" s="157">
        <f>IFERROR($H$8:INDEX($H$8:$H$3000,COUNTIF($H$8:$H$3000,"?*")),"")</f>
        <v>0</v>
      </c>
    </row>
    <row r="164" spans="1:9" x14ac:dyDescent="0.25">
      <c r="A164" s="174">
        <f>--ISNUMBER(IFERROR(SEARCH('Project Costing'!#REF!,Labor!I170,1),""))</f>
        <v>0</v>
      </c>
      <c r="B164" s="174" t="str">
        <f>IF(A164=1,COUNTIF($A$8:A164,1),"")</f>
        <v/>
      </c>
      <c r="C164" s="174"/>
      <c r="D164" s="157">
        <f>IFERROR($C$8:INDEX($C$8:$C$3000,COUNTIF($C$8:$C$3000,"?*")),"")</f>
        <v>0</v>
      </c>
      <c r="E164" s="174"/>
      <c r="F164" s="174">
        <f>--ISNUMBER(IFERROR(SEARCH('Project Costing'!#REF!,Labor!I170,1),""))</f>
        <v>0</v>
      </c>
      <c r="G164" s="174" t="str">
        <f>IF(F164=1,COUNTIF($F$8:F164,1),"")</f>
        <v/>
      </c>
      <c r="H164" s="174"/>
      <c r="I164" s="157">
        <f>IFERROR($H$8:INDEX($H$8:$H$3000,COUNTIF($H$8:$H$3000,"?*")),"")</f>
        <v>0</v>
      </c>
    </row>
    <row r="165" spans="1:9" x14ac:dyDescent="0.25">
      <c r="A165" s="174">
        <f>--ISNUMBER(IFERROR(SEARCH('Project Costing'!#REF!,Labor!I171,1),""))</f>
        <v>0</v>
      </c>
      <c r="B165" s="174" t="str">
        <f>IF(A165=1,COUNTIF($A$8:A165,1),"")</f>
        <v/>
      </c>
      <c r="C165" s="174"/>
      <c r="D165" s="157">
        <f>IFERROR($C$8:INDEX($C$8:$C$3000,COUNTIF($C$8:$C$3000,"?*")),"")</f>
        <v>0</v>
      </c>
      <c r="E165" s="174"/>
      <c r="F165" s="174">
        <f>--ISNUMBER(IFERROR(SEARCH('Project Costing'!#REF!,Labor!I171,1),""))</f>
        <v>0</v>
      </c>
      <c r="G165" s="174" t="str">
        <f>IF(F165=1,COUNTIF($F$8:F165,1),"")</f>
        <v/>
      </c>
      <c r="H165" s="174"/>
      <c r="I165" s="157">
        <f>IFERROR($H$8:INDEX($H$8:$H$3000,COUNTIF($H$8:$H$3000,"?*")),"")</f>
        <v>0</v>
      </c>
    </row>
    <row r="166" spans="1:9" x14ac:dyDescent="0.25">
      <c r="A166" s="174">
        <f>--ISNUMBER(IFERROR(SEARCH('Project Costing'!#REF!,Labor!I172,1),""))</f>
        <v>0</v>
      </c>
      <c r="B166" s="174" t="str">
        <f>IF(A166=1,COUNTIF($A$8:A166,1),"")</f>
        <v/>
      </c>
      <c r="C166" s="174"/>
      <c r="D166" s="157">
        <f>IFERROR($C$8:INDEX($C$8:$C$3000,COUNTIF($C$8:$C$3000,"?*")),"")</f>
        <v>0</v>
      </c>
      <c r="E166" s="174"/>
      <c r="F166" s="174">
        <f>--ISNUMBER(IFERROR(SEARCH('Project Costing'!#REF!,Labor!I172,1),""))</f>
        <v>0</v>
      </c>
      <c r="G166" s="174" t="str">
        <f>IF(F166=1,COUNTIF($F$8:F166,1),"")</f>
        <v/>
      </c>
      <c r="H166" s="174"/>
      <c r="I166" s="157">
        <f>IFERROR($H$8:INDEX($H$8:$H$3000,COUNTIF($H$8:$H$3000,"?*")),"")</f>
        <v>0</v>
      </c>
    </row>
    <row r="167" spans="1:9" x14ac:dyDescent="0.25">
      <c r="A167" s="174">
        <f>--ISNUMBER(IFERROR(SEARCH('Project Costing'!#REF!,Labor!I173,1),""))</f>
        <v>0</v>
      </c>
      <c r="B167" s="174" t="str">
        <f>IF(A167=1,COUNTIF($A$8:A167,1),"")</f>
        <v/>
      </c>
      <c r="C167" s="174"/>
      <c r="D167" s="157">
        <f>IFERROR($C$8:INDEX($C$8:$C$3000,COUNTIF($C$8:$C$3000,"?*")),"")</f>
        <v>0</v>
      </c>
      <c r="E167" s="174"/>
      <c r="F167" s="174">
        <f>--ISNUMBER(IFERROR(SEARCH('Project Costing'!#REF!,Labor!I173,1),""))</f>
        <v>0</v>
      </c>
      <c r="G167" s="174" t="str">
        <f>IF(F167=1,COUNTIF($F$8:F167,1),"")</f>
        <v/>
      </c>
      <c r="H167" s="174"/>
      <c r="I167" s="157">
        <f>IFERROR($H$8:INDEX($H$8:$H$3000,COUNTIF($H$8:$H$3000,"?*")),"")</f>
        <v>0</v>
      </c>
    </row>
    <row r="168" spans="1:9" x14ac:dyDescent="0.25">
      <c r="A168" s="174">
        <f>--ISNUMBER(IFERROR(SEARCH('Project Costing'!#REF!,Labor!I174,1),""))</f>
        <v>0</v>
      </c>
      <c r="B168" s="174" t="str">
        <f>IF(A168=1,COUNTIF($A$8:A168,1),"")</f>
        <v/>
      </c>
      <c r="C168" s="174"/>
      <c r="D168" s="157">
        <f>IFERROR($C$8:INDEX($C$8:$C$3000,COUNTIF($C$8:$C$3000,"?*")),"")</f>
        <v>0</v>
      </c>
      <c r="E168" s="174"/>
      <c r="F168" s="174">
        <f>--ISNUMBER(IFERROR(SEARCH('Project Costing'!#REF!,Labor!I174,1),""))</f>
        <v>0</v>
      </c>
      <c r="G168" s="174" t="str">
        <f>IF(F168=1,COUNTIF($F$8:F168,1),"")</f>
        <v/>
      </c>
      <c r="H168" s="174"/>
      <c r="I168" s="157">
        <f>IFERROR($H$8:INDEX($H$8:$H$3000,COUNTIF($H$8:$H$3000,"?*")),"")</f>
        <v>0</v>
      </c>
    </row>
    <row r="169" spans="1:9" x14ac:dyDescent="0.25">
      <c r="A169" s="174">
        <f>--ISNUMBER(IFERROR(SEARCH('Project Costing'!#REF!,Labor!I175,1),""))</f>
        <v>0</v>
      </c>
      <c r="B169" s="174" t="str">
        <f>IF(A169=1,COUNTIF($A$8:A169,1),"")</f>
        <v/>
      </c>
      <c r="C169" s="174"/>
      <c r="D169" s="157">
        <f>IFERROR($C$8:INDEX($C$8:$C$3000,COUNTIF($C$8:$C$3000,"?*")),"")</f>
        <v>0</v>
      </c>
      <c r="E169" s="174"/>
      <c r="F169" s="174">
        <f>--ISNUMBER(IFERROR(SEARCH('Project Costing'!#REF!,Labor!I175,1),""))</f>
        <v>0</v>
      </c>
      <c r="G169" s="174" t="str">
        <f>IF(F169=1,COUNTIF($F$8:F169,1),"")</f>
        <v/>
      </c>
      <c r="H169" s="174"/>
      <c r="I169" s="157">
        <f>IFERROR($H$8:INDEX($H$8:$H$3000,COUNTIF($H$8:$H$3000,"?*")),"")</f>
        <v>0</v>
      </c>
    </row>
    <row r="170" spans="1:9" x14ac:dyDescent="0.25">
      <c r="A170" s="174">
        <f>--ISNUMBER(IFERROR(SEARCH('Project Costing'!#REF!,Labor!I176,1),""))</f>
        <v>0</v>
      </c>
      <c r="B170" s="174" t="str">
        <f>IF(A170=1,COUNTIF($A$8:A170,1),"")</f>
        <v/>
      </c>
      <c r="C170" s="174"/>
      <c r="D170" s="157">
        <f>IFERROR($C$8:INDEX($C$8:$C$3000,COUNTIF($C$8:$C$3000,"?*")),"")</f>
        <v>0</v>
      </c>
      <c r="E170" s="174"/>
      <c r="F170" s="174">
        <f>--ISNUMBER(IFERROR(SEARCH('Project Costing'!#REF!,Labor!I176,1),""))</f>
        <v>0</v>
      </c>
      <c r="G170" s="174" t="str">
        <f>IF(F170=1,COUNTIF($F$8:F170,1),"")</f>
        <v/>
      </c>
      <c r="H170" s="174"/>
      <c r="I170" s="157">
        <f>IFERROR($H$8:INDEX($H$8:$H$3000,COUNTIF($H$8:$H$3000,"?*")),"")</f>
        <v>0</v>
      </c>
    </row>
    <row r="171" spans="1:9" x14ac:dyDescent="0.25">
      <c r="A171" s="174">
        <f>--ISNUMBER(IFERROR(SEARCH('Project Costing'!#REF!,Labor!I177,1),""))</f>
        <v>0</v>
      </c>
      <c r="B171" s="174" t="str">
        <f>IF(A171=1,COUNTIF($A$8:A171,1),"")</f>
        <v/>
      </c>
      <c r="C171" s="174"/>
      <c r="D171" s="157">
        <f>IFERROR($C$8:INDEX($C$8:$C$3000,COUNTIF($C$8:$C$3000,"?*")),"")</f>
        <v>0</v>
      </c>
      <c r="E171" s="174"/>
      <c r="F171" s="174">
        <f>--ISNUMBER(IFERROR(SEARCH('Project Costing'!#REF!,Labor!I177,1),""))</f>
        <v>0</v>
      </c>
      <c r="G171" s="174" t="str">
        <f>IF(F171=1,COUNTIF($F$8:F171,1),"")</f>
        <v/>
      </c>
      <c r="H171" s="174"/>
      <c r="I171" s="157">
        <f>IFERROR($H$8:INDEX($H$8:$H$3000,COUNTIF($H$8:$H$3000,"?*")),"")</f>
        <v>0</v>
      </c>
    </row>
    <row r="172" spans="1:9" x14ac:dyDescent="0.25">
      <c r="A172" s="174">
        <f>--ISNUMBER(IFERROR(SEARCH('Project Costing'!#REF!,Labor!I178,1),""))</f>
        <v>0</v>
      </c>
      <c r="B172" s="174" t="str">
        <f>IF(A172=1,COUNTIF($A$8:A172,1),"")</f>
        <v/>
      </c>
      <c r="C172" s="174"/>
      <c r="D172" s="157">
        <f>IFERROR($C$8:INDEX($C$8:$C$3000,COUNTIF($C$8:$C$3000,"?*")),"")</f>
        <v>0</v>
      </c>
      <c r="E172" s="174"/>
      <c r="F172" s="174">
        <f>--ISNUMBER(IFERROR(SEARCH('Project Costing'!#REF!,Labor!I178,1),""))</f>
        <v>0</v>
      </c>
      <c r="G172" s="174" t="str">
        <f>IF(F172=1,COUNTIF($F$8:F172,1),"")</f>
        <v/>
      </c>
      <c r="H172" s="174"/>
      <c r="I172" s="157">
        <f>IFERROR($H$8:INDEX($H$8:$H$3000,COUNTIF($H$8:$H$3000,"?*")),"")</f>
        <v>0</v>
      </c>
    </row>
    <row r="173" spans="1:9" x14ac:dyDescent="0.25">
      <c r="A173" s="174">
        <f>--ISNUMBER(IFERROR(SEARCH('Project Costing'!#REF!,Labor!I179,1),""))</f>
        <v>0</v>
      </c>
      <c r="B173" s="174" t="str">
        <f>IF(A173=1,COUNTIF($A$8:A173,1),"")</f>
        <v/>
      </c>
      <c r="C173" s="174"/>
      <c r="D173" s="157">
        <f>IFERROR($C$8:INDEX($C$8:$C$3000,COUNTIF($C$8:$C$3000,"?*")),"")</f>
        <v>0</v>
      </c>
      <c r="E173" s="174"/>
      <c r="F173" s="174">
        <f>--ISNUMBER(IFERROR(SEARCH('Project Costing'!#REF!,Labor!I179,1),""))</f>
        <v>0</v>
      </c>
      <c r="G173" s="174" t="str">
        <f>IF(F173=1,COUNTIF($F$8:F173,1),"")</f>
        <v/>
      </c>
      <c r="H173" s="174"/>
      <c r="I173" s="157">
        <f>IFERROR($H$8:INDEX($H$8:$H$3000,COUNTIF($H$8:$H$3000,"?*")),"")</f>
        <v>0</v>
      </c>
    </row>
    <row r="174" spans="1:9" x14ac:dyDescent="0.25">
      <c r="A174" s="174">
        <f>--ISNUMBER(IFERROR(SEARCH('Project Costing'!#REF!,Labor!I180,1),""))</f>
        <v>0</v>
      </c>
      <c r="B174" s="174" t="str">
        <f>IF(A174=1,COUNTIF($A$8:A174,1),"")</f>
        <v/>
      </c>
      <c r="C174" s="174"/>
      <c r="D174" s="157">
        <f>IFERROR($C$8:INDEX($C$8:$C$3000,COUNTIF($C$8:$C$3000,"?*")),"")</f>
        <v>0</v>
      </c>
      <c r="E174" s="174"/>
      <c r="F174" s="174">
        <f>--ISNUMBER(IFERROR(SEARCH('Project Costing'!#REF!,Labor!I180,1),""))</f>
        <v>0</v>
      </c>
      <c r="G174" s="174" t="str">
        <f>IF(F174=1,COUNTIF($F$8:F174,1),"")</f>
        <v/>
      </c>
      <c r="H174" s="174"/>
      <c r="I174" s="157">
        <f>IFERROR($H$8:INDEX($H$8:$H$3000,COUNTIF($H$8:$H$3000,"?*")),"")</f>
        <v>0</v>
      </c>
    </row>
    <row r="175" spans="1:9" x14ac:dyDescent="0.25">
      <c r="A175" s="174">
        <f>--ISNUMBER(IFERROR(SEARCH('Project Costing'!#REF!,Labor!I181,1),""))</f>
        <v>0</v>
      </c>
      <c r="B175" s="174" t="str">
        <f>IF(A175=1,COUNTIF($A$8:A175,1),"")</f>
        <v/>
      </c>
      <c r="C175" s="174"/>
      <c r="D175" s="157">
        <f>IFERROR($C$8:INDEX($C$8:$C$3000,COUNTIF($C$8:$C$3000,"?*")),"")</f>
        <v>0</v>
      </c>
      <c r="E175" s="174"/>
      <c r="F175" s="174">
        <f>--ISNUMBER(IFERROR(SEARCH('Project Costing'!#REF!,Labor!I181,1),""))</f>
        <v>0</v>
      </c>
      <c r="G175" s="174" t="str">
        <f>IF(F175=1,COUNTIF($F$8:F175,1),"")</f>
        <v/>
      </c>
      <c r="H175" s="174"/>
      <c r="I175" s="157">
        <f>IFERROR($H$8:INDEX($H$8:$H$3000,COUNTIF($H$8:$H$3000,"?*")),"")</f>
        <v>0</v>
      </c>
    </row>
    <row r="176" spans="1:9" x14ac:dyDescent="0.25">
      <c r="A176" s="174">
        <f>--ISNUMBER(IFERROR(SEARCH('Project Costing'!#REF!,Labor!I182,1),""))</f>
        <v>0</v>
      </c>
      <c r="B176" s="174" t="str">
        <f>IF(A176=1,COUNTIF($A$8:A176,1),"")</f>
        <v/>
      </c>
      <c r="C176" s="174"/>
      <c r="D176" s="157">
        <f>IFERROR($C$8:INDEX($C$8:$C$3000,COUNTIF($C$8:$C$3000,"?*")),"")</f>
        <v>0</v>
      </c>
      <c r="E176" s="174"/>
      <c r="F176" s="174">
        <f>--ISNUMBER(IFERROR(SEARCH('Project Costing'!#REF!,Labor!I182,1),""))</f>
        <v>0</v>
      </c>
      <c r="G176" s="174" t="str">
        <f>IF(F176=1,COUNTIF($F$8:F176,1),"")</f>
        <v/>
      </c>
      <c r="H176" s="174"/>
      <c r="I176" s="157">
        <f>IFERROR($H$8:INDEX($H$8:$H$3000,COUNTIF($H$8:$H$3000,"?*")),"")</f>
        <v>0</v>
      </c>
    </row>
    <row r="177" spans="1:9" x14ac:dyDescent="0.25">
      <c r="A177" s="174">
        <f>--ISNUMBER(IFERROR(SEARCH('Project Costing'!#REF!,Labor!I183,1),""))</f>
        <v>0</v>
      </c>
      <c r="B177" s="174" t="str">
        <f>IF(A177=1,COUNTIF($A$8:A177,1),"")</f>
        <v/>
      </c>
      <c r="C177" s="174"/>
      <c r="D177" s="157">
        <f>IFERROR($C$8:INDEX($C$8:$C$3000,COUNTIF($C$8:$C$3000,"?*")),"")</f>
        <v>0</v>
      </c>
      <c r="E177" s="174"/>
      <c r="F177" s="174">
        <f>--ISNUMBER(IFERROR(SEARCH('Project Costing'!#REF!,Labor!I183,1),""))</f>
        <v>0</v>
      </c>
      <c r="G177" s="174" t="str">
        <f>IF(F177=1,COUNTIF($F$8:F177,1),"")</f>
        <v/>
      </c>
      <c r="H177" s="174"/>
      <c r="I177" s="157">
        <f>IFERROR($H$8:INDEX($H$8:$H$3000,COUNTIF($H$8:$H$3000,"?*")),"")</f>
        <v>0</v>
      </c>
    </row>
    <row r="178" spans="1:9" x14ac:dyDescent="0.25">
      <c r="A178" s="174">
        <f>--ISNUMBER(IFERROR(SEARCH('Project Costing'!#REF!,Labor!I184,1),""))</f>
        <v>0</v>
      </c>
      <c r="B178" s="174" t="str">
        <f>IF(A178=1,COUNTIF($A$8:A178,1),"")</f>
        <v/>
      </c>
      <c r="C178" s="174"/>
      <c r="D178" s="157">
        <f>IFERROR($C$8:INDEX($C$8:$C$3000,COUNTIF($C$8:$C$3000,"?*")),"")</f>
        <v>0</v>
      </c>
      <c r="E178" s="174"/>
      <c r="F178" s="174">
        <f>--ISNUMBER(IFERROR(SEARCH('Project Costing'!#REF!,Labor!I184,1),""))</f>
        <v>0</v>
      </c>
      <c r="G178" s="174" t="str">
        <f>IF(F178=1,COUNTIF($F$8:F178,1),"")</f>
        <v/>
      </c>
      <c r="H178" s="174"/>
      <c r="I178" s="157">
        <f>IFERROR($H$8:INDEX($H$8:$H$3000,COUNTIF($H$8:$H$3000,"?*")),"")</f>
        <v>0</v>
      </c>
    </row>
    <row r="179" spans="1:9" x14ac:dyDescent="0.25">
      <c r="A179" s="174">
        <f>--ISNUMBER(IFERROR(SEARCH('Project Costing'!#REF!,Labor!I185,1),""))</f>
        <v>0</v>
      </c>
      <c r="B179" s="174" t="str">
        <f>IF(A179=1,COUNTIF($A$8:A179,1),"")</f>
        <v/>
      </c>
      <c r="C179" s="174"/>
      <c r="D179" s="157">
        <f>IFERROR($C$8:INDEX($C$8:$C$3000,COUNTIF($C$8:$C$3000,"?*")),"")</f>
        <v>0</v>
      </c>
      <c r="E179" s="174"/>
      <c r="F179" s="174">
        <f>--ISNUMBER(IFERROR(SEARCH('Project Costing'!#REF!,Labor!I185,1),""))</f>
        <v>0</v>
      </c>
      <c r="G179" s="174" t="str">
        <f>IF(F179=1,COUNTIF($F$8:F179,1),"")</f>
        <v/>
      </c>
      <c r="H179" s="174"/>
      <c r="I179" s="157">
        <f>IFERROR($H$8:INDEX($H$8:$H$3000,COUNTIF($H$8:$H$3000,"?*")),"")</f>
        <v>0</v>
      </c>
    </row>
    <row r="180" spans="1:9" x14ac:dyDescent="0.25">
      <c r="A180" s="174">
        <f>--ISNUMBER(IFERROR(SEARCH('Project Costing'!#REF!,Labor!I186,1),""))</f>
        <v>0</v>
      </c>
      <c r="B180" s="174" t="str">
        <f>IF(A180=1,COUNTIF($A$8:A180,1),"")</f>
        <v/>
      </c>
      <c r="C180" s="174"/>
      <c r="D180" s="157">
        <f>IFERROR($C$8:INDEX($C$8:$C$3000,COUNTIF($C$8:$C$3000,"?*")),"")</f>
        <v>0</v>
      </c>
      <c r="E180" s="174"/>
      <c r="F180" s="174">
        <f>--ISNUMBER(IFERROR(SEARCH('Project Costing'!#REF!,Labor!I186,1),""))</f>
        <v>0</v>
      </c>
      <c r="G180" s="174" t="str">
        <f>IF(F180=1,COUNTIF($F$8:F180,1),"")</f>
        <v/>
      </c>
      <c r="H180" s="174"/>
      <c r="I180" s="157">
        <f>IFERROR($H$8:INDEX($H$8:$H$3000,COUNTIF($H$8:$H$3000,"?*")),"")</f>
        <v>0</v>
      </c>
    </row>
    <row r="181" spans="1:9" x14ac:dyDescent="0.25">
      <c r="A181" s="174">
        <f>--ISNUMBER(IFERROR(SEARCH('Project Costing'!#REF!,Labor!I187,1),""))</f>
        <v>0</v>
      </c>
      <c r="B181" s="174" t="str">
        <f>IF(A181=1,COUNTIF($A$8:A181,1),"")</f>
        <v/>
      </c>
      <c r="C181" s="174"/>
      <c r="D181" s="157">
        <f>IFERROR($C$8:INDEX($C$8:$C$3000,COUNTIF($C$8:$C$3000,"?*")),"")</f>
        <v>0</v>
      </c>
      <c r="E181" s="174"/>
      <c r="F181" s="174">
        <f>--ISNUMBER(IFERROR(SEARCH('Project Costing'!#REF!,Labor!I187,1),""))</f>
        <v>0</v>
      </c>
      <c r="G181" s="174" t="str">
        <f>IF(F181=1,COUNTIF($F$8:F181,1),"")</f>
        <v/>
      </c>
      <c r="H181" s="174"/>
      <c r="I181" s="157">
        <f>IFERROR($H$8:INDEX($H$8:$H$3000,COUNTIF($H$8:$H$3000,"?*")),"")</f>
        <v>0</v>
      </c>
    </row>
    <row r="182" spans="1:9" x14ac:dyDescent="0.25">
      <c r="A182" s="174">
        <f>--ISNUMBER(IFERROR(SEARCH('Project Costing'!#REF!,Labor!I188,1),""))</f>
        <v>0</v>
      </c>
      <c r="B182" s="174" t="str">
        <f>IF(A182=1,COUNTIF($A$8:A182,1),"")</f>
        <v/>
      </c>
      <c r="C182" s="174"/>
      <c r="D182" s="157">
        <f>IFERROR($C$8:INDEX($C$8:$C$3000,COUNTIF($C$8:$C$3000,"?*")),"")</f>
        <v>0</v>
      </c>
      <c r="E182" s="174"/>
      <c r="F182" s="174">
        <f>--ISNUMBER(IFERROR(SEARCH('Project Costing'!#REF!,Labor!I188,1),""))</f>
        <v>0</v>
      </c>
      <c r="G182" s="174" t="str">
        <f>IF(F182=1,COUNTIF($F$8:F182,1),"")</f>
        <v/>
      </c>
      <c r="H182" s="174"/>
      <c r="I182" s="157">
        <f>IFERROR($H$8:INDEX($H$8:$H$3000,COUNTIF($H$8:$H$3000,"?*")),"")</f>
        <v>0</v>
      </c>
    </row>
    <row r="183" spans="1:9" x14ac:dyDescent="0.25">
      <c r="A183" s="174">
        <f>--ISNUMBER(IFERROR(SEARCH('Project Costing'!#REF!,Labor!I189,1),""))</f>
        <v>0</v>
      </c>
      <c r="B183" s="174" t="str">
        <f>IF(A183=1,COUNTIF($A$8:A183,1),"")</f>
        <v/>
      </c>
      <c r="C183" s="174"/>
      <c r="D183" s="157">
        <f>IFERROR($C$8:INDEX($C$8:$C$3000,COUNTIF($C$8:$C$3000,"?*")),"")</f>
        <v>0</v>
      </c>
      <c r="E183" s="174"/>
      <c r="F183" s="174">
        <f>--ISNUMBER(IFERROR(SEARCH('Project Costing'!#REF!,Labor!I189,1),""))</f>
        <v>0</v>
      </c>
      <c r="G183" s="174" t="str">
        <f>IF(F183=1,COUNTIF($F$8:F183,1),"")</f>
        <v/>
      </c>
      <c r="H183" s="174"/>
      <c r="I183" s="157">
        <f>IFERROR($H$8:INDEX($H$8:$H$3000,COUNTIF($H$8:$H$3000,"?*")),"")</f>
        <v>0</v>
      </c>
    </row>
    <row r="184" spans="1:9" x14ac:dyDescent="0.25">
      <c r="A184" s="174">
        <f>--ISNUMBER(IFERROR(SEARCH('Project Costing'!#REF!,Labor!I190,1),""))</f>
        <v>0</v>
      </c>
      <c r="B184" s="174" t="str">
        <f>IF(A184=1,COUNTIF($A$8:A184,1),"")</f>
        <v/>
      </c>
      <c r="C184" s="174"/>
      <c r="D184" s="157">
        <f>IFERROR($C$8:INDEX($C$8:$C$3000,COUNTIF($C$8:$C$3000,"?*")),"")</f>
        <v>0</v>
      </c>
      <c r="E184" s="174"/>
      <c r="F184" s="174">
        <f>--ISNUMBER(IFERROR(SEARCH('Project Costing'!#REF!,Labor!I190,1),""))</f>
        <v>0</v>
      </c>
      <c r="G184" s="174" t="str">
        <f>IF(F184=1,COUNTIF($F$8:F184,1),"")</f>
        <v/>
      </c>
      <c r="H184" s="174"/>
      <c r="I184" s="157">
        <f>IFERROR($H$8:INDEX($H$8:$H$3000,COUNTIF($H$8:$H$3000,"?*")),"")</f>
        <v>0</v>
      </c>
    </row>
    <row r="185" spans="1:9" x14ac:dyDescent="0.25">
      <c r="A185" s="174">
        <f>--ISNUMBER(IFERROR(SEARCH('Project Costing'!#REF!,Labor!I191,1),""))</f>
        <v>0</v>
      </c>
      <c r="B185" s="174" t="str">
        <f>IF(A185=1,COUNTIF($A$8:A185,1),"")</f>
        <v/>
      </c>
      <c r="C185" s="174"/>
      <c r="D185" s="157">
        <f>IFERROR($C$8:INDEX($C$8:$C$3000,COUNTIF($C$8:$C$3000,"?*")),"")</f>
        <v>0</v>
      </c>
      <c r="E185" s="174"/>
      <c r="F185" s="174">
        <f>--ISNUMBER(IFERROR(SEARCH('Project Costing'!#REF!,Labor!I191,1),""))</f>
        <v>0</v>
      </c>
      <c r="G185" s="174" t="str">
        <f>IF(F185=1,COUNTIF($F$8:F185,1),"")</f>
        <v/>
      </c>
      <c r="H185" s="174"/>
      <c r="I185" s="157">
        <f>IFERROR($H$8:INDEX($H$8:$H$3000,COUNTIF($H$8:$H$3000,"?*")),"")</f>
        <v>0</v>
      </c>
    </row>
    <row r="186" spans="1:9" x14ac:dyDescent="0.25">
      <c r="A186" s="174">
        <f>--ISNUMBER(IFERROR(SEARCH('Project Costing'!#REF!,Labor!I192,1),""))</f>
        <v>0</v>
      </c>
      <c r="B186" s="174" t="str">
        <f>IF(A186=1,COUNTIF($A$8:A186,1),"")</f>
        <v/>
      </c>
      <c r="C186" s="174"/>
      <c r="D186" s="157">
        <f>IFERROR($C$8:INDEX($C$8:$C$3000,COUNTIF($C$8:$C$3000,"?*")),"")</f>
        <v>0</v>
      </c>
      <c r="E186" s="174"/>
      <c r="F186" s="174">
        <f>--ISNUMBER(IFERROR(SEARCH('Project Costing'!#REF!,Labor!I192,1),""))</f>
        <v>0</v>
      </c>
      <c r="G186" s="174" t="str">
        <f>IF(F186=1,COUNTIF($F$8:F186,1),"")</f>
        <v/>
      </c>
      <c r="H186" s="174"/>
      <c r="I186" s="157">
        <f>IFERROR($H$8:INDEX($H$8:$H$3000,COUNTIF($H$8:$H$3000,"?*")),"")</f>
        <v>0</v>
      </c>
    </row>
    <row r="187" spans="1:9" x14ac:dyDescent="0.25">
      <c r="A187" s="174">
        <f>--ISNUMBER(IFERROR(SEARCH('Project Costing'!#REF!,Labor!I193,1),""))</f>
        <v>0</v>
      </c>
      <c r="B187" s="174" t="str">
        <f>IF(A187=1,COUNTIF($A$8:A187,1),"")</f>
        <v/>
      </c>
      <c r="C187" s="174"/>
      <c r="D187" s="157">
        <f>IFERROR($C$8:INDEX($C$8:$C$3000,COUNTIF($C$8:$C$3000,"?*")),"")</f>
        <v>0</v>
      </c>
      <c r="E187" s="174"/>
      <c r="F187" s="174">
        <f>--ISNUMBER(IFERROR(SEARCH('Project Costing'!#REF!,Labor!I193,1),""))</f>
        <v>0</v>
      </c>
      <c r="G187" s="174" t="str">
        <f>IF(F187=1,COUNTIF($F$8:F187,1),"")</f>
        <v/>
      </c>
      <c r="H187" s="174"/>
      <c r="I187" s="157">
        <f>IFERROR($H$8:INDEX($H$8:$H$3000,COUNTIF($H$8:$H$3000,"?*")),"")</f>
        <v>0</v>
      </c>
    </row>
    <row r="188" spans="1:9" x14ac:dyDescent="0.25">
      <c r="A188" s="174">
        <f>--ISNUMBER(IFERROR(SEARCH('Project Costing'!#REF!,Labor!I194,1),""))</f>
        <v>0</v>
      </c>
      <c r="B188" s="174" t="str">
        <f>IF(A188=1,COUNTIF($A$8:A188,1),"")</f>
        <v/>
      </c>
      <c r="C188" s="174"/>
      <c r="D188" s="157">
        <f>IFERROR($C$8:INDEX($C$8:$C$3000,COUNTIF($C$8:$C$3000,"?*")),"")</f>
        <v>0</v>
      </c>
      <c r="E188" s="174"/>
      <c r="F188" s="174">
        <f>--ISNUMBER(IFERROR(SEARCH('Project Costing'!#REF!,Labor!I194,1),""))</f>
        <v>0</v>
      </c>
      <c r="G188" s="174" t="str">
        <f>IF(F188=1,COUNTIF($F$8:F188,1),"")</f>
        <v/>
      </c>
      <c r="H188" s="174"/>
      <c r="I188" s="157">
        <f>IFERROR($H$8:INDEX($H$8:$H$3000,COUNTIF($H$8:$H$3000,"?*")),"")</f>
        <v>0</v>
      </c>
    </row>
    <row r="189" spans="1:9" x14ac:dyDescent="0.25">
      <c r="A189" s="174">
        <f>--ISNUMBER(IFERROR(SEARCH('Project Costing'!#REF!,Labor!I195,1),""))</f>
        <v>0</v>
      </c>
      <c r="B189" s="174" t="str">
        <f>IF(A189=1,COUNTIF($A$8:A189,1),"")</f>
        <v/>
      </c>
      <c r="C189" s="174"/>
      <c r="D189" s="157">
        <f>IFERROR($C$8:INDEX($C$8:$C$3000,COUNTIF($C$8:$C$3000,"?*")),"")</f>
        <v>0</v>
      </c>
      <c r="E189" s="174"/>
      <c r="F189" s="174">
        <f>--ISNUMBER(IFERROR(SEARCH('Project Costing'!#REF!,Labor!I195,1),""))</f>
        <v>0</v>
      </c>
      <c r="G189" s="174" t="str">
        <f>IF(F189=1,COUNTIF($F$8:F189,1),"")</f>
        <v/>
      </c>
      <c r="H189" s="174"/>
      <c r="I189" s="157">
        <f>IFERROR($H$8:INDEX($H$8:$H$3000,COUNTIF($H$8:$H$3000,"?*")),"")</f>
        <v>0</v>
      </c>
    </row>
    <row r="190" spans="1:9" x14ac:dyDescent="0.25">
      <c r="A190" s="174">
        <f>--ISNUMBER(IFERROR(SEARCH('Project Costing'!#REF!,Labor!I196,1),""))</f>
        <v>0</v>
      </c>
      <c r="B190" s="174" t="str">
        <f>IF(A190=1,COUNTIF($A$8:A190,1),"")</f>
        <v/>
      </c>
      <c r="C190" s="174"/>
      <c r="D190" s="157">
        <f>IFERROR($C$8:INDEX($C$8:$C$3000,COUNTIF($C$8:$C$3000,"?*")),"")</f>
        <v>0</v>
      </c>
      <c r="E190" s="174"/>
      <c r="F190" s="174">
        <f>--ISNUMBER(IFERROR(SEARCH('Project Costing'!#REF!,Labor!I196,1),""))</f>
        <v>0</v>
      </c>
      <c r="G190" s="174" t="str">
        <f>IF(F190=1,COUNTIF($F$8:F190,1),"")</f>
        <v/>
      </c>
      <c r="H190" s="174"/>
      <c r="I190" s="157">
        <f>IFERROR($H$8:INDEX($H$8:$H$3000,COUNTIF($H$8:$H$3000,"?*")),"")</f>
        <v>0</v>
      </c>
    </row>
    <row r="191" spans="1:9" x14ac:dyDescent="0.25">
      <c r="A191" s="174">
        <f>--ISNUMBER(IFERROR(SEARCH('Project Costing'!#REF!,Labor!I197,1),""))</f>
        <v>0</v>
      </c>
      <c r="B191" s="174" t="str">
        <f>IF(A191=1,COUNTIF($A$8:A191,1),"")</f>
        <v/>
      </c>
      <c r="C191" s="174"/>
      <c r="D191" s="157">
        <f>IFERROR($C$8:INDEX($C$8:$C$3000,COUNTIF($C$8:$C$3000,"?*")),"")</f>
        <v>0</v>
      </c>
      <c r="E191" s="174"/>
      <c r="F191" s="174">
        <f>--ISNUMBER(IFERROR(SEARCH('Project Costing'!#REF!,Labor!I197,1),""))</f>
        <v>0</v>
      </c>
      <c r="G191" s="174" t="str">
        <f>IF(F191=1,COUNTIF($F$8:F191,1),"")</f>
        <v/>
      </c>
      <c r="H191" s="174"/>
      <c r="I191" s="157">
        <f>IFERROR($H$8:INDEX($H$8:$H$3000,COUNTIF($H$8:$H$3000,"?*")),"")</f>
        <v>0</v>
      </c>
    </row>
    <row r="192" spans="1:9" x14ac:dyDescent="0.25">
      <c r="A192" s="174">
        <f>--ISNUMBER(IFERROR(SEARCH('Project Costing'!#REF!,Labor!I198,1),""))</f>
        <v>0</v>
      </c>
      <c r="B192" s="174" t="str">
        <f>IF(A192=1,COUNTIF($A$8:A192,1),"")</f>
        <v/>
      </c>
      <c r="C192" s="174"/>
      <c r="D192" s="157">
        <f>IFERROR($C$8:INDEX($C$8:$C$3000,COUNTIF($C$8:$C$3000,"?*")),"")</f>
        <v>0</v>
      </c>
      <c r="E192" s="174"/>
      <c r="F192" s="174">
        <f>--ISNUMBER(IFERROR(SEARCH('Project Costing'!#REF!,Labor!I198,1),""))</f>
        <v>0</v>
      </c>
      <c r="G192" s="174" t="str">
        <f>IF(F192=1,COUNTIF($F$8:F192,1),"")</f>
        <v/>
      </c>
      <c r="H192" s="174"/>
      <c r="I192" s="157">
        <f>IFERROR($H$8:INDEX($H$8:$H$3000,COUNTIF($H$8:$H$3000,"?*")),"")</f>
        <v>0</v>
      </c>
    </row>
    <row r="193" spans="1:9" x14ac:dyDescent="0.25">
      <c r="A193" s="174">
        <f>--ISNUMBER(IFERROR(SEARCH('Project Costing'!#REF!,Labor!I199,1),""))</f>
        <v>0</v>
      </c>
      <c r="B193" s="174" t="str">
        <f>IF(A193=1,COUNTIF($A$8:A193,1),"")</f>
        <v/>
      </c>
      <c r="C193" s="174"/>
      <c r="D193" s="157">
        <f>IFERROR($C$8:INDEX($C$8:$C$3000,COUNTIF($C$8:$C$3000,"?*")),"")</f>
        <v>0</v>
      </c>
      <c r="E193" s="174"/>
      <c r="F193" s="174">
        <f>--ISNUMBER(IFERROR(SEARCH('Project Costing'!#REF!,Labor!I199,1),""))</f>
        <v>0</v>
      </c>
      <c r="G193" s="174" t="str">
        <f>IF(F193=1,COUNTIF($F$8:F193,1),"")</f>
        <v/>
      </c>
      <c r="H193" s="174"/>
      <c r="I193" s="157">
        <f>IFERROR($H$8:INDEX($H$8:$H$3000,COUNTIF($H$8:$H$3000,"?*")),"")</f>
        <v>0</v>
      </c>
    </row>
    <row r="194" spans="1:9" x14ac:dyDescent="0.25">
      <c r="A194" s="174">
        <f>--ISNUMBER(IFERROR(SEARCH('Project Costing'!#REF!,Labor!I200,1),""))</f>
        <v>0</v>
      </c>
      <c r="B194" s="174" t="str">
        <f>IF(A194=1,COUNTIF($A$8:A194,1),"")</f>
        <v/>
      </c>
      <c r="C194" s="174"/>
      <c r="D194" s="157">
        <f>IFERROR($C$8:INDEX($C$8:$C$3000,COUNTIF($C$8:$C$3000,"?*")),"")</f>
        <v>0</v>
      </c>
      <c r="E194" s="174"/>
      <c r="F194" s="174">
        <f>--ISNUMBER(IFERROR(SEARCH('Project Costing'!#REF!,Labor!I200,1),""))</f>
        <v>0</v>
      </c>
      <c r="G194" s="174" t="str">
        <f>IF(F194=1,COUNTIF($F$8:F194,1),"")</f>
        <v/>
      </c>
      <c r="H194" s="174"/>
      <c r="I194" s="157">
        <f>IFERROR($H$8:INDEX($H$8:$H$3000,COUNTIF($H$8:$H$3000,"?*")),"")</f>
        <v>0</v>
      </c>
    </row>
    <row r="195" spans="1:9" x14ac:dyDescent="0.25">
      <c r="A195" s="174">
        <f>--ISNUMBER(IFERROR(SEARCH('Project Costing'!#REF!,Labor!I201,1),""))</f>
        <v>0</v>
      </c>
      <c r="B195" s="174" t="str">
        <f>IF(A195=1,COUNTIF($A$8:A195,1),"")</f>
        <v/>
      </c>
      <c r="C195" s="174"/>
      <c r="D195" s="157">
        <f>IFERROR($C$8:INDEX($C$8:$C$3000,COUNTIF($C$8:$C$3000,"?*")),"")</f>
        <v>0</v>
      </c>
      <c r="E195" s="174"/>
      <c r="F195" s="174">
        <f>--ISNUMBER(IFERROR(SEARCH('Project Costing'!#REF!,Labor!I201,1),""))</f>
        <v>0</v>
      </c>
      <c r="G195" s="174" t="str">
        <f>IF(F195=1,COUNTIF($F$8:F195,1),"")</f>
        <v/>
      </c>
      <c r="H195" s="174"/>
      <c r="I195" s="157">
        <f>IFERROR($H$8:INDEX($H$8:$H$3000,COUNTIF($H$8:$H$3000,"?*")),"")</f>
        <v>0</v>
      </c>
    </row>
    <row r="196" spans="1:9" x14ac:dyDescent="0.25">
      <c r="A196" s="174">
        <f>--ISNUMBER(IFERROR(SEARCH('Project Costing'!#REF!,Labor!I202,1),""))</f>
        <v>0</v>
      </c>
      <c r="B196" s="174" t="str">
        <f>IF(A196=1,COUNTIF($A$8:A196,1),"")</f>
        <v/>
      </c>
      <c r="C196" s="174"/>
      <c r="D196" s="157">
        <f>IFERROR($C$8:INDEX($C$8:$C$3000,COUNTIF($C$8:$C$3000,"?*")),"")</f>
        <v>0</v>
      </c>
      <c r="E196" s="174"/>
      <c r="F196" s="174">
        <f>--ISNUMBER(IFERROR(SEARCH('Project Costing'!#REF!,Labor!I202,1),""))</f>
        <v>0</v>
      </c>
      <c r="G196" s="174" t="str">
        <f>IF(F196=1,COUNTIF($F$8:F196,1),"")</f>
        <v/>
      </c>
      <c r="H196" s="174"/>
      <c r="I196" s="157">
        <f>IFERROR($H$8:INDEX($H$8:$H$3000,COUNTIF($H$8:$H$3000,"?*")),"")</f>
        <v>0</v>
      </c>
    </row>
    <row r="197" spans="1:9" x14ac:dyDescent="0.25">
      <c r="A197" s="174">
        <f>--ISNUMBER(IFERROR(SEARCH('Project Costing'!#REF!,Labor!I203,1),""))</f>
        <v>0</v>
      </c>
      <c r="B197" s="174" t="str">
        <f>IF(A197=1,COUNTIF($A$8:A197,1),"")</f>
        <v/>
      </c>
      <c r="C197" s="174"/>
      <c r="D197" s="157">
        <f>IFERROR($C$8:INDEX($C$8:$C$3000,COUNTIF($C$8:$C$3000,"?*")),"")</f>
        <v>0</v>
      </c>
      <c r="E197" s="174"/>
      <c r="F197" s="174">
        <f>--ISNUMBER(IFERROR(SEARCH('Project Costing'!#REF!,Labor!I203,1),""))</f>
        <v>0</v>
      </c>
      <c r="G197" s="174" t="str">
        <f>IF(F197=1,COUNTIF($F$8:F197,1),"")</f>
        <v/>
      </c>
      <c r="H197" s="174"/>
      <c r="I197" s="157">
        <f>IFERROR($H$8:INDEX($H$8:$H$3000,COUNTIF($H$8:$H$3000,"?*")),"")</f>
        <v>0</v>
      </c>
    </row>
    <row r="198" spans="1:9" x14ac:dyDescent="0.25">
      <c r="A198" s="174">
        <f>--ISNUMBER(IFERROR(SEARCH('Project Costing'!#REF!,Labor!I204,1),""))</f>
        <v>0</v>
      </c>
      <c r="B198" s="174" t="str">
        <f>IF(A198=1,COUNTIF($A$8:A198,1),"")</f>
        <v/>
      </c>
      <c r="C198" s="174"/>
      <c r="D198" s="157">
        <f>IFERROR($C$8:INDEX($C$8:$C$3000,COUNTIF($C$8:$C$3000,"?*")),"")</f>
        <v>0</v>
      </c>
      <c r="E198" s="174"/>
      <c r="F198" s="174">
        <f>--ISNUMBER(IFERROR(SEARCH('Project Costing'!#REF!,Labor!I204,1),""))</f>
        <v>0</v>
      </c>
      <c r="G198" s="174" t="str">
        <f>IF(F198=1,COUNTIF($F$8:F198,1),"")</f>
        <v/>
      </c>
      <c r="H198" s="174"/>
      <c r="I198" s="157">
        <f>IFERROR($H$8:INDEX($H$8:$H$3000,COUNTIF($H$8:$H$3000,"?*")),"")</f>
        <v>0</v>
      </c>
    </row>
    <row r="199" spans="1:9" x14ac:dyDescent="0.25">
      <c r="A199" s="174">
        <f>--ISNUMBER(IFERROR(SEARCH('Project Costing'!#REF!,Labor!I205,1),""))</f>
        <v>0</v>
      </c>
      <c r="B199" s="174" t="str">
        <f>IF(A199=1,COUNTIF($A$8:A199,1),"")</f>
        <v/>
      </c>
      <c r="C199" s="174"/>
      <c r="D199" s="157">
        <f>IFERROR($C$8:INDEX($C$8:$C$3000,COUNTIF($C$8:$C$3000,"?*")),"")</f>
        <v>0</v>
      </c>
      <c r="E199" s="174"/>
      <c r="F199" s="174">
        <f>--ISNUMBER(IFERROR(SEARCH('Project Costing'!#REF!,Labor!I205,1),""))</f>
        <v>0</v>
      </c>
      <c r="G199" s="174" t="str">
        <f>IF(F199=1,COUNTIF($F$8:F199,1),"")</f>
        <v/>
      </c>
      <c r="H199" s="174"/>
      <c r="I199" s="157">
        <f>IFERROR($H$8:INDEX($H$8:$H$3000,COUNTIF($H$8:$H$3000,"?*")),"")</f>
        <v>0</v>
      </c>
    </row>
    <row r="200" spans="1:9" x14ac:dyDescent="0.25">
      <c r="A200" s="174">
        <f>--ISNUMBER(IFERROR(SEARCH('Project Costing'!#REF!,Labor!I206,1),""))</f>
        <v>0</v>
      </c>
      <c r="B200" s="174" t="str">
        <f>IF(A200=1,COUNTIF($A$8:A200,1),"")</f>
        <v/>
      </c>
      <c r="C200" s="174"/>
      <c r="D200" s="157">
        <f>IFERROR($C$8:INDEX($C$8:$C$3000,COUNTIF($C$8:$C$3000,"?*")),"")</f>
        <v>0</v>
      </c>
      <c r="E200" s="174"/>
      <c r="F200" s="174">
        <f>--ISNUMBER(IFERROR(SEARCH('Project Costing'!#REF!,Labor!I206,1),""))</f>
        <v>0</v>
      </c>
      <c r="G200" s="174" t="str">
        <f>IF(F200=1,COUNTIF($F$8:F200,1),"")</f>
        <v/>
      </c>
      <c r="H200" s="174"/>
      <c r="I200" s="157">
        <f>IFERROR($H$8:INDEX($H$8:$H$3000,COUNTIF($H$8:$H$3000,"?*")),"")</f>
        <v>0</v>
      </c>
    </row>
    <row r="201" spans="1:9" x14ac:dyDescent="0.25">
      <c r="A201" s="174">
        <f>--ISNUMBER(IFERROR(SEARCH('Project Costing'!#REF!,Labor!I207,1),""))</f>
        <v>0</v>
      </c>
      <c r="B201" s="174" t="str">
        <f>IF(A201=1,COUNTIF($A$8:A201,1),"")</f>
        <v/>
      </c>
      <c r="C201" s="174"/>
      <c r="D201" s="157">
        <f>IFERROR($C$8:INDEX($C$8:$C$3000,COUNTIF($C$8:$C$3000,"?*")),"")</f>
        <v>0</v>
      </c>
      <c r="E201" s="174"/>
      <c r="F201" s="174">
        <f>--ISNUMBER(IFERROR(SEARCH('Project Costing'!#REF!,Labor!I207,1),""))</f>
        <v>0</v>
      </c>
      <c r="G201" s="174" t="str">
        <f>IF(F201=1,COUNTIF($F$8:F201,1),"")</f>
        <v/>
      </c>
      <c r="H201" s="174"/>
      <c r="I201" s="157">
        <f>IFERROR($H$8:INDEX($H$8:$H$3000,COUNTIF($H$8:$H$3000,"?*")),"")</f>
        <v>0</v>
      </c>
    </row>
    <row r="202" spans="1:9" x14ac:dyDescent="0.25">
      <c r="A202" s="174">
        <f>--ISNUMBER(IFERROR(SEARCH('Project Costing'!#REF!,Labor!I208,1),""))</f>
        <v>0</v>
      </c>
      <c r="B202" s="174" t="str">
        <f>IF(A202=1,COUNTIF($A$8:A202,1),"")</f>
        <v/>
      </c>
      <c r="C202" s="174"/>
      <c r="D202" s="157">
        <f>IFERROR($C$8:INDEX($C$8:$C$3000,COUNTIF($C$8:$C$3000,"?*")),"")</f>
        <v>0</v>
      </c>
      <c r="E202" s="174"/>
      <c r="F202" s="174">
        <f>--ISNUMBER(IFERROR(SEARCH('Project Costing'!#REF!,Labor!I208,1),""))</f>
        <v>0</v>
      </c>
      <c r="G202" s="174" t="str">
        <f>IF(F202=1,COUNTIF($F$8:F202,1),"")</f>
        <v/>
      </c>
      <c r="H202" s="174"/>
      <c r="I202" s="157">
        <f>IFERROR($H$8:INDEX($H$8:$H$3000,COUNTIF($H$8:$H$3000,"?*")),"")</f>
        <v>0</v>
      </c>
    </row>
    <row r="203" spans="1:9" x14ac:dyDescent="0.25">
      <c r="A203" s="174">
        <f>--ISNUMBER(IFERROR(SEARCH('Project Costing'!#REF!,Labor!I209,1),""))</f>
        <v>0</v>
      </c>
      <c r="B203" s="174" t="str">
        <f>IF(A203=1,COUNTIF($A$8:A203,1),"")</f>
        <v/>
      </c>
      <c r="C203" s="174"/>
      <c r="D203" s="157">
        <f>IFERROR($C$8:INDEX($C$8:$C$3000,COUNTIF($C$8:$C$3000,"?*")),"")</f>
        <v>0</v>
      </c>
      <c r="E203" s="174"/>
      <c r="F203" s="174">
        <f>--ISNUMBER(IFERROR(SEARCH('Project Costing'!#REF!,Labor!I209,1),""))</f>
        <v>0</v>
      </c>
      <c r="G203" s="174" t="str">
        <f>IF(F203=1,COUNTIF($F$8:F203,1),"")</f>
        <v/>
      </c>
      <c r="H203" s="174"/>
      <c r="I203" s="157">
        <f>IFERROR($H$8:INDEX($H$8:$H$3000,COUNTIF($H$8:$H$3000,"?*")),"")</f>
        <v>0</v>
      </c>
    </row>
    <row r="204" spans="1:9" x14ac:dyDescent="0.25">
      <c r="A204" s="174">
        <f>--ISNUMBER(IFERROR(SEARCH('Project Costing'!#REF!,Labor!I210,1),""))</f>
        <v>0</v>
      </c>
      <c r="B204" s="174" t="str">
        <f>IF(A204=1,COUNTIF($A$8:A204,1),"")</f>
        <v/>
      </c>
      <c r="C204" s="174"/>
      <c r="D204" s="157">
        <f>IFERROR($C$8:INDEX($C$8:$C$3000,COUNTIF($C$8:$C$3000,"?*")),"")</f>
        <v>0</v>
      </c>
      <c r="E204" s="174"/>
      <c r="F204" s="174">
        <f>--ISNUMBER(IFERROR(SEARCH('Project Costing'!#REF!,Labor!I210,1),""))</f>
        <v>0</v>
      </c>
      <c r="G204" s="174" t="str">
        <f>IF(F204=1,COUNTIF($F$8:F204,1),"")</f>
        <v/>
      </c>
      <c r="H204" s="174"/>
      <c r="I204" s="157">
        <f>IFERROR($H$8:INDEX($H$8:$H$3000,COUNTIF($H$8:$H$3000,"?*")),"")</f>
        <v>0</v>
      </c>
    </row>
    <row r="205" spans="1:9" x14ac:dyDescent="0.25">
      <c r="A205" s="174">
        <f>--ISNUMBER(IFERROR(SEARCH('Project Costing'!#REF!,Labor!I211,1),""))</f>
        <v>0</v>
      </c>
      <c r="B205" s="174" t="str">
        <f>IF(A205=1,COUNTIF($A$8:A205,1),"")</f>
        <v/>
      </c>
      <c r="C205" s="174"/>
      <c r="D205" s="157">
        <f>IFERROR($C$8:INDEX($C$8:$C$3000,COUNTIF($C$8:$C$3000,"?*")),"")</f>
        <v>0</v>
      </c>
      <c r="E205" s="174"/>
      <c r="F205" s="174">
        <f>--ISNUMBER(IFERROR(SEARCH('Project Costing'!#REF!,Labor!I211,1),""))</f>
        <v>0</v>
      </c>
      <c r="G205" s="174" t="str">
        <f>IF(F205=1,COUNTIF($F$8:F205,1),"")</f>
        <v/>
      </c>
      <c r="H205" s="174"/>
      <c r="I205" s="157">
        <f>IFERROR($H$8:INDEX($H$8:$H$3000,COUNTIF($H$8:$H$3000,"?*")),"")</f>
        <v>0</v>
      </c>
    </row>
    <row r="206" spans="1:9" x14ac:dyDescent="0.25">
      <c r="A206" s="174">
        <f>--ISNUMBER(IFERROR(SEARCH('Project Costing'!#REF!,Labor!I212,1),""))</f>
        <v>0</v>
      </c>
      <c r="B206" s="174" t="str">
        <f>IF(A206=1,COUNTIF($A$8:A206,1),"")</f>
        <v/>
      </c>
      <c r="C206" s="174"/>
      <c r="D206" s="157">
        <f>IFERROR($C$8:INDEX($C$8:$C$3000,COUNTIF($C$8:$C$3000,"?*")),"")</f>
        <v>0</v>
      </c>
      <c r="E206" s="174"/>
      <c r="F206" s="174">
        <f>--ISNUMBER(IFERROR(SEARCH('Project Costing'!#REF!,Labor!I212,1),""))</f>
        <v>0</v>
      </c>
      <c r="G206" s="174" t="str">
        <f>IF(F206=1,COUNTIF($F$8:F206,1),"")</f>
        <v/>
      </c>
      <c r="H206" s="174"/>
      <c r="I206" s="157">
        <f>IFERROR($H$8:INDEX($H$8:$H$3000,COUNTIF($H$8:$H$3000,"?*")),"")</f>
        <v>0</v>
      </c>
    </row>
    <row r="207" spans="1:9" x14ac:dyDescent="0.25">
      <c r="A207" s="174">
        <f>--ISNUMBER(IFERROR(SEARCH('Project Costing'!#REF!,Labor!I213,1),""))</f>
        <v>0</v>
      </c>
      <c r="B207" s="174" t="str">
        <f>IF(A207=1,COUNTIF($A$8:A207,1),"")</f>
        <v/>
      </c>
      <c r="C207" s="174"/>
      <c r="D207" s="157">
        <f>IFERROR($C$8:INDEX($C$8:$C$3000,COUNTIF($C$8:$C$3000,"?*")),"")</f>
        <v>0</v>
      </c>
      <c r="E207" s="174"/>
      <c r="F207" s="174">
        <f>--ISNUMBER(IFERROR(SEARCH('Project Costing'!#REF!,Labor!I213,1),""))</f>
        <v>0</v>
      </c>
      <c r="G207" s="174" t="str">
        <f>IF(F207=1,COUNTIF($F$8:F207,1),"")</f>
        <v/>
      </c>
      <c r="H207" s="174"/>
      <c r="I207" s="157">
        <f>IFERROR($H$8:INDEX($H$8:$H$3000,COUNTIF($H$8:$H$3000,"?*")),"")</f>
        <v>0</v>
      </c>
    </row>
    <row r="208" spans="1:9" x14ac:dyDescent="0.25">
      <c r="A208" s="174">
        <f>--ISNUMBER(IFERROR(SEARCH('Project Costing'!#REF!,Labor!I214,1),""))</f>
        <v>0</v>
      </c>
      <c r="B208" s="174" t="str">
        <f>IF(A208=1,COUNTIF($A$8:A208,1),"")</f>
        <v/>
      </c>
      <c r="C208" s="174"/>
      <c r="D208" s="157">
        <f>IFERROR($C$8:INDEX($C$8:$C$3000,COUNTIF($C$8:$C$3000,"?*")),"")</f>
        <v>0</v>
      </c>
      <c r="E208" s="174"/>
      <c r="F208" s="174">
        <f>--ISNUMBER(IFERROR(SEARCH('Project Costing'!#REF!,Labor!I214,1),""))</f>
        <v>0</v>
      </c>
      <c r="G208" s="174" t="str">
        <f>IF(F208=1,COUNTIF($F$8:F208,1),"")</f>
        <v/>
      </c>
      <c r="H208" s="174"/>
      <c r="I208" s="157">
        <f>IFERROR($H$8:INDEX($H$8:$H$3000,COUNTIF($H$8:$H$3000,"?*")),"")</f>
        <v>0</v>
      </c>
    </row>
    <row r="209" spans="1:9" x14ac:dyDescent="0.25">
      <c r="A209" s="174">
        <f>--ISNUMBER(IFERROR(SEARCH('Project Costing'!#REF!,Labor!I215,1),""))</f>
        <v>0</v>
      </c>
      <c r="B209" s="174" t="str">
        <f>IF(A209=1,COUNTIF($A$8:A209,1),"")</f>
        <v/>
      </c>
      <c r="C209" s="174"/>
      <c r="D209" s="157">
        <f>IFERROR($C$8:INDEX($C$8:$C$3000,COUNTIF($C$8:$C$3000,"?*")),"")</f>
        <v>0</v>
      </c>
      <c r="E209" s="174"/>
      <c r="F209" s="174">
        <f>--ISNUMBER(IFERROR(SEARCH('Project Costing'!#REF!,Labor!I215,1),""))</f>
        <v>0</v>
      </c>
      <c r="G209" s="174" t="str">
        <f>IF(F209=1,COUNTIF($F$8:F209,1),"")</f>
        <v/>
      </c>
      <c r="H209" s="174"/>
      <c r="I209" s="157">
        <f>IFERROR($H$8:INDEX($H$8:$H$3000,COUNTIF($H$8:$H$3000,"?*")),"")</f>
        <v>0</v>
      </c>
    </row>
    <row r="210" spans="1:9" x14ac:dyDescent="0.25">
      <c r="A210" s="174">
        <f>--ISNUMBER(IFERROR(SEARCH('Project Costing'!#REF!,Labor!I216,1),""))</f>
        <v>0</v>
      </c>
      <c r="B210" s="174" t="str">
        <f>IF(A210=1,COUNTIF($A$8:A210,1),"")</f>
        <v/>
      </c>
      <c r="C210" s="174"/>
      <c r="D210" s="157">
        <f>IFERROR($C$8:INDEX($C$8:$C$3000,COUNTIF($C$8:$C$3000,"?*")),"")</f>
        <v>0</v>
      </c>
      <c r="E210" s="174"/>
      <c r="F210" s="174">
        <f>--ISNUMBER(IFERROR(SEARCH('Project Costing'!#REF!,Labor!I216,1),""))</f>
        <v>0</v>
      </c>
      <c r="G210" s="174" t="str">
        <f>IF(F210=1,COUNTIF($F$8:F210,1),"")</f>
        <v/>
      </c>
      <c r="H210" s="174"/>
      <c r="I210" s="157">
        <f>IFERROR($H$8:INDEX($H$8:$H$3000,COUNTIF($H$8:$H$3000,"?*")),"")</f>
        <v>0</v>
      </c>
    </row>
    <row r="211" spans="1:9" x14ac:dyDescent="0.25">
      <c r="A211" s="174">
        <f>--ISNUMBER(IFERROR(SEARCH('Project Costing'!#REF!,Labor!I217,1),""))</f>
        <v>0</v>
      </c>
      <c r="B211" s="174" t="str">
        <f>IF(A211=1,COUNTIF($A$8:A211,1),"")</f>
        <v/>
      </c>
      <c r="C211" s="174"/>
      <c r="D211" s="157">
        <f>IFERROR($C$8:INDEX($C$8:$C$3000,COUNTIF($C$8:$C$3000,"?*")),"")</f>
        <v>0</v>
      </c>
      <c r="E211" s="174"/>
      <c r="F211" s="174">
        <f>--ISNUMBER(IFERROR(SEARCH('Project Costing'!#REF!,Labor!I217,1),""))</f>
        <v>0</v>
      </c>
      <c r="G211" s="174" t="str">
        <f>IF(F211=1,COUNTIF($F$8:F211,1),"")</f>
        <v/>
      </c>
      <c r="H211" s="174"/>
      <c r="I211" s="157">
        <f>IFERROR($H$8:INDEX($H$8:$H$3000,COUNTIF($H$8:$H$3000,"?*")),"")</f>
        <v>0</v>
      </c>
    </row>
    <row r="212" spans="1:9" x14ac:dyDescent="0.25">
      <c r="A212" s="174">
        <f>--ISNUMBER(IFERROR(SEARCH('Project Costing'!#REF!,Labor!I218,1),""))</f>
        <v>0</v>
      </c>
      <c r="B212" s="174" t="str">
        <f>IF(A212=1,COUNTIF($A$8:A212,1),"")</f>
        <v/>
      </c>
      <c r="C212" s="174"/>
      <c r="D212" s="157">
        <f>IFERROR($C$8:INDEX($C$8:$C$3000,COUNTIF($C$8:$C$3000,"?*")),"")</f>
        <v>0</v>
      </c>
      <c r="E212" s="174"/>
      <c r="F212" s="174">
        <f>--ISNUMBER(IFERROR(SEARCH('Project Costing'!#REF!,Labor!I218,1),""))</f>
        <v>0</v>
      </c>
      <c r="G212" s="174" t="str">
        <f>IF(F212=1,COUNTIF($F$8:F212,1),"")</f>
        <v/>
      </c>
      <c r="H212" s="174"/>
      <c r="I212" s="157">
        <f>IFERROR($H$8:INDEX($H$8:$H$3000,COUNTIF($H$8:$H$3000,"?*")),"")</f>
        <v>0</v>
      </c>
    </row>
    <row r="213" spans="1:9" x14ac:dyDescent="0.25">
      <c r="A213" s="174">
        <f>--ISNUMBER(IFERROR(SEARCH('Project Costing'!#REF!,Labor!I219,1),""))</f>
        <v>0</v>
      </c>
      <c r="B213" s="174" t="str">
        <f>IF(A213=1,COUNTIF($A$8:A213,1),"")</f>
        <v/>
      </c>
      <c r="C213" s="174"/>
      <c r="D213" s="157">
        <f>IFERROR($C$8:INDEX($C$8:$C$3000,COUNTIF($C$8:$C$3000,"?*")),"")</f>
        <v>0</v>
      </c>
      <c r="E213" s="174"/>
      <c r="F213" s="174">
        <f>--ISNUMBER(IFERROR(SEARCH('Project Costing'!#REF!,Labor!I219,1),""))</f>
        <v>0</v>
      </c>
      <c r="G213" s="174" t="str">
        <f>IF(F213=1,COUNTIF($F$8:F213,1),"")</f>
        <v/>
      </c>
      <c r="H213" s="174"/>
      <c r="I213" s="157">
        <f>IFERROR($H$8:INDEX($H$8:$H$3000,COUNTIF($H$8:$H$3000,"?*")),"")</f>
        <v>0</v>
      </c>
    </row>
    <row r="214" spans="1:9" x14ac:dyDescent="0.25">
      <c r="A214" s="174">
        <f>--ISNUMBER(IFERROR(SEARCH('Project Costing'!#REF!,Labor!I220,1),""))</f>
        <v>0</v>
      </c>
      <c r="B214" s="174" t="str">
        <f>IF(A214=1,COUNTIF($A$8:A214,1),"")</f>
        <v/>
      </c>
      <c r="C214" s="174"/>
      <c r="D214" s="157">
        <f>IFERROR($C$8:INDEX($C$8:$C$3000,COUNTIF($C$8:$C$3000,"?*")),"")</f>
        <v>0</v>
      </c>
      <c r="E214" s="174"/>
      <c r="F214" s="174">
        <f>--ISNUMBER(IFERROR(SEARCH('Project Costing'!#REF!,Labor!I220,1),""))</f>
        <v>0</v>
      </c>
      <c r="G214" s="174" t="str">
        <f>IF(F214=1,COUNTIF($F$8:F214,1),"")</f>
        <v/>
      </c>
      <c r="H214" s="174"/>
      <c r="I214" s="157">
        <f>IFERROR($H$8:INDEX($H$8:$H$3000,COUNTIF($H$8:$H$3000,"?*")),"")</f>
        <v>0</v>
      </c>
    </row>
    <row r="215" spans="1:9" x14ac:dyDescent="0.25">
      <c r="A215" s="174">
        <f>--ISNUMBER(IFERROR(SEARCH('Project Costing'!#REF!,Labor!I221,1),""))</f>
        <v>0</v>
      </c>
      <c r="B215" s="174" t="str">
        <f>IF(A215=1,COUNTIF($A$8:A215,1),"")</f>
        <v/>
      </c>
      <c r="C215" s="174"/>
      <c r="D215" s="157">
        <f>IFERROR($C$8:INDEX($C$8:$C$3000,COUNTIF($C$8:$C$3000,"?*")),"")</f>
        <v>0</v>
      </c>
      <c r="E215" s="174"/>
      <c r="F215" s="174">
        <f>--ISNUMBER(IFERROR(SEARCH('Project Costing'!#REF!,Labor!I221,1),""))</f>
        <v>0</v>
      </c>
      <c r="G215" s="174" t="str">
        <f>IF(F215=1,COUNTIF($F$8:F215,1),"")</f>
        <v/>
      </c>
      <c r="H215" s="174"/>
      <c r="I215" s="157">
        <f>IFERROR($H$8:INDEX($H$8:$H$3000,COUNTIF($H$8:$H$3000,"?*")),"")</f>
        <v>0</v>
      </c>
    </row>
    <row r="216" spans="1:9" x14ac:dyDescent="0.25">
      <c r="A216" s="174">
        <f>--ISNUMBER(IFERROR(SEARCH('Project Costing'!#REF!,Labor!I222,1),""))</f>
        <v>0</v>
      </c>
      <c r="B216" s="174" t="str">
        <f>IF(A216=1,COUNTIF($A$8:A216,1),"")</f>
        <v/>
      </c>
      <c r="C216" s="174"/>
      <c r="D216" s="157">
        <f>IFERROR($C$8:INDEX($C$8:$C$3000,COUNTIF($C$8:$C$3000,"?*")),"")</f>
        <v>0</v>
      </c>
      <c r="E216" s="174"/>
      <c r="F216" s="174">
        <f>--ISNUMBER(IFERROR(SEARCH('Project Costing'!#REF!,Labor!I222,1),""))</f>
        <v>0</v>
      </c>
      <c r="G216" s="174" t="str">
        <f>IF(F216=1,COUNTIF($F$8:F216,1),"")</f>
        <v/>
      </c>
      <c r="H216" s="174"/>
      <c r="I216" s="157">
        <f>IFERROR($H$8:INDEX($H$8:$H$3000,COUNTIF($H$8:$H$3000,"?*")),"")</f>
        <v>0</v>
      </c>
    </row>
    <row r="217" spans="1:9" x14ac:dyDescent="0.25">
      <c r="A217" s="174">
        <f>--ISNUMBER(IFERROR(SEARCH('Project Costing'!#REF!,Labor!I223,1),""))</f>
        <v>0</v>
      </c>
      <c r="B217" s="174" t="str">
        <f>IF(A217=1,COUNTIF($A$8:A217,1),"")</f>
        <v/>
      </c>
      <c r="C217" s="174"/>
      <c r="D217" s="157">
        <f>IFERROR($C$8:INDEX($C$8:$C$3000,COUNTIF($C$8:$C$3000,"?*")),"")</f>
        <v>0</v>
      </c>
      <c r="E217" s="174"/>
      <c r="F217" s="174">
        <f>--ISNUMBER(IFERROR(SEARCH('Project Costing'!#REF!,Labor!I223,1),""))</f>
        <v>0</v>
      </c>
      <c r="G217" s="174" t="str">
        <f>IF(F217=1,COUNTIF($F$8:F217,1),"")</f>
        <v/>
      </c>
      <c r="H217" s="174"/>
      <c r="I217" s="157">
        <f>IFERROR($H$8:INDEX($H$8:$H$3000,COUNTIF($H$8:$H$3000,"?*")),"")</f>
        <v>0</v>
      </c>
    </row>
    <row r="218" spans="1:9" x14ac:dyDescent="0.25">
      <c r="A218" s="174">
        <f>--ISNUMBER(IFERROR(SEARCH('Project Costing'!#REF!,Labor!I224,1),""))</f>
        <v>0</v>
      </c>
      <c r="B218" s="174" t="str">
        <f>IF(A218=1,COUNTIF($A$8:A218,1),"")</f>
        <v/>
      </c>
      <c r="C218" s="174"/>
      <c r="D218" s="157">
        <f>IFERROR($C$8:INDEX($C$8:$C$3000,COUNTIF($C$8:$C$3000,"?*")),"")</f>
        <v>0</v>
      </c>
      <c r="E218" s="174"/>
      <c r="F218" s="174">
        <f>--ISNUMBER(IFERROR(SEARCH('Project Costing'!#REF!,Labor!I224,1),""))</f>
        <v>0</v>
      </c>
      <c r="G218" s="174" t="str">
        <f>IF(F218=1,COUNTIF($F$8:F218,1),"")</f>
        <v/>
      </c>
      <c r="H218" s="174"/>
      <c r="I218" s="157">
        <f>IFERROR($H$8:INDEX($H$8:$H$3000,COUNTIF($H$8:$H$3000,"?*")),"")</f>
        <v>0</v>
      </c>
    </row>
    <row r="219" spans="1:9" x14ac:dyDescent="0.25">
      <c r="A219" s="174">
        <f>--ISNUMBER(IFERROR(SEARCH('Project Costing'!#REF!,Labor!I225,1),""))</f>
        <v>0</v>
      </c>
      <c r="B219" s="174" t="str">
        <f>IF(A219=1,COUNTIF($A$8:A219,1),"")</f>
        <v/>
      </c>
      <c r="C219" s="174"/>
      <c r="D219" s="157">
        <f>IFERROR($C$8:INDEX($C$8:$C$3000,COUNTIF($C$8:$C$3000,"?*")),"")</f>
        <v>0</v>
      </c>
      <c r="E219" s="174"/>
      <c r="F219" s="174">
        <f>--ISNUMBER(IFERROR(SEARCH('Project Costing'!#REF!,Labor!I225,1),""))</f>
        <v>0</v>
      </c>
      <c r="G219" s="174" t="str">
        <f>IF(F219=1,COUNTIF($F$8:F219,1),"")</f>
        <v/>
      </c>
      <c r="H219" s="174"/>
      <c r="I219" s="157">
        <f>IFERROR($H$8:INDEX($H$8:$H$3000,COUNTIF($H$8:$H$3000,"?*")),"")</f>
        <v>0</v>
      </c>
    </row>
    <row r="220" spans="1:9" x14ac:dyDescent="0.25">
      <c r="A220" s="174">
        <f>--ISNUMBER(IFERROR(SEARCH('Project Costing'!#REF!,Labor!I226,1),""))</f>
        <v>0</v>
      </c>
      <c r="B220" s="174" t="str">
        <f>IF(A220=1,COUNTIF($A$8:A220,1),"")</f>
        <v/>
      </c>
      <c r="C220" s="174"/>
      <c r="D220" s="157">
        <f>IFERROR($C$8:INDEX($C$8:$C$3000,COUNTIF($C$8:$C$3000,"?*")),"")</f>
        <v>0</v>
      </c>
      <c r="E220" s="174"/>
      <c r="F220" s="174">
        <f>--ISNUMBER(IFERROR(SEARCH('Project Costing'!#REF!,Labor!I226,1),""))</f>
        <v>0</v>
      </c>
      <c r="G220" s="174" t="str">
        <f>IF(F220=1,COUNTIF($F$8:F220,1),"")</f>
        <v/>
      </c>
      <c r="H220" s="174"/>
      <c r="I220" s="157">
        <f>IFERROR($H$8:INDEX($H$8:$H$3000,COUNTIF($H$8:$H$3000,"?*")),"")</f>
        <v>0</v>
      </c>
    </row>
    <row r="221" spans="1:9" x14ac:dyDescent="0.25">
      <c r="A221" s="174">
        <f>--ISNUMBER(IFERROR(SEARCH('Project Costing'!#REF!,Labor!I227,1),""))</f>
        <v>0</v>
      </c>
      <c r="B221" s="174" t="str">
        <f>IF(A221=1,COUNTIF($A$8:A221,1),"")</f>
        <v/>
      </c>
      <c r="C221" s="174"/>
      <c r="D221" s="157">
        <f>IFERROR($C$8:INDEX($C$8:$C$3000,COUNTIF($C$8:$C$3000,"?*")),"")</f>
        <v>0</v>
      </c>
      <c r="E221" s="174"/>
      <c r="F221" s="174">
        <f>--ISNUMBER(IFERROR(SEARCH('Project Costing'!#REF!,Labor!I227,1),""))</f>
        <v>0</v>
      </c>
      <c r="G221" s="174" t="str">
        <f>IF(F221=1,COUNTIF($F$8:F221,1),"")</f>
        <v/>
      </c>
      <c r="H221" s="174"/>
      <c r="I221" s="157">
        <f>IFERROR($H$8:INDEX($H$8:$H$3000,COUNTIF($H$8:$H$3000,"?*")),"")</f>
        <v>0</v>
      </c>
    </row>
    <row r="222" spans="1:9" x14ac:dyDescent="0.25">
      <c r="A222" s="174">
        <f>--ISNUMBER(IFERROR(SEARCH('Project Costing'!#REF!,Labor!I228,1),""))</f>
        <v>0</v>
      </c>
      <c r="B222" s="174" t="str">
        <f>IF(A222=1,COUNTIF($A$8:A222,1),"")</f>
        <v/>
      </c>
      <c r="C222" s="174"/>
      <c r="D222" s="157">
        <f>IFERROR($C$8:INDEX($C$8:$C$3000,COUNTIF($C$8:$C$3000,"?*")),"")</f>
        <v>0</v>
      </c>
      <c r="E222" s="174"/>
      <c r="F222" s="174">
        <f>--ISNUMBER(IFERROR(SEARCH('Project Costing'!#REF!,Labor!I228,1),""))</f>
        <v>0</v>
      </c>
      <c r="G222" s="174" t="str">
        <f>IF(F222=1,COUNTIF($F$8:F222,1),"")</f>
        <v/>
      </c>
      <c r="H222" s="174"/>
      <c r="I222" s="157">
        <f>IFERROR($H$8:INDEX($H$8:$H$3000,COUNTIF($H$8:$H$3000,"?*")),"")</f>
        <v>0</v>
      </c>
    </row>
    <row r="223" spans="1:9" x14ac:dyDescent="0.25">
      <c r="A223" s="174">
        <f>--ISNUMBER(IFERROR(SEARCH('Project Costing'!#REF!,Labor!I229,1),""))</f>
        <v>0</v>
      </c>
      <c r="B223" s="174" t="str">
        <f>IF(A223=1,COUNTIF($A$8:A223,1),"")</f>
        <v/>
      </c>
      <c r="C223" s="174"/>
      <c r="D223" s="157">
        <f>IFERROR($C$8:INDEX($C$8:$C$3000,COUNTIF($C$8:$C$3000,"?*")),"")</f>
        <v>0</v>
      </c>
      <c r="E223" s="174"/>
      <c r="F223" s="174">
        <f>--ISNUMBER(IFERROR(SEARCH('Project Costing'!#REF!,Labor!I229,1),""))</f>
        <v>0</v>
      </c>
      <c r="G223" s="174" t="str">
        <f>IF(F223=1,COUNTIF($F$8:F223,1),"")</f>
        <v/>
      </c>
      <c r="H223" s="174"/>
      <c r="I223" s="157">
        <f>IFERROR($H$8:INDEX($H$8:$H$3000,COUNTIF($H$8:$H$3000,"?*")),"")</f>
        <v>0</v>
      </c>
    </row>
    <row r="224" spans="1:9" x14ac:dyDescent="0.25">
      <c r="A224" s="174">
        <f>--ISNUMBER(IFERROR(SEARCH('Project Costing'!#REF!,Labor!I230,1),""))</f>
        <v>0</v>
      </c>
      <c r="B224" s="174" t="str">
        <f>IF(A224=1,COUNTIF($A$8:A224,1),"")</f>
        <v/>
      </c>
      <c r="C224" s="174"/>
      <c r="D224" s="157">
        <f>IFERROR($C$8:INDEX($C$8:$C$3000,COUNTIF($C$8:$C$3000,"?*")),"")</f>
        <v>0</v>
      </c>
      <c r="E224" s="174"/>
      <c r="F224" s="174">
        <f>--ISNUMBER(IFERROR(SEARCH('Project Costing'!#REF!,Labor!I230,1),""))</f>
        <v>0</v>
      </c>
      <c r="G224" s="174" t="str">
        <f>IF(F224=1,COUNTIF($F$8:F224,1),"")</f>
        <v/>
      </c>
      <c r="H224" s="174"/>
      <c r="I224" s="157">
        <f>IFERROR($H$8:INDEX($H$8:$H$3000,COUNTIF($H$8:$H$3000,"?*")),"")</f>
        <v>0</v>
      </c>
    </row>
    <row r="225" spans="1:9" x14ac:dyDescent="0.25">
      <c r="A225" s="174">
        <f>--ISNUMBER(IFERROR(SEARCH('Project Costing'!#REF!,Labor!I231,1),""))</f>
        <v>0</v>
      </c>
      <c r="B225" s="174" t="str">
        <f>IF(A225=1,COUNTIF($A$8:A225,1),"")</f>
        <v/>
      </c>
      <c r="C225" s="174"/>
      <c r="D225" s="157">
        <f>IFERROR($C$8:INDEX($C$8:$C$3000,COUNTIF($C$8:$C$3000,"?*")),"")</f>
        <v>0</v>
      </c>
      <c r="E225" s="174"/>
      <c r="F225" s="174">
        <f>--ISNUMBER(IFERROR(SEARCH('Project Costing'!#REF!,Labor!I231,1),""))</f>
        <v>0</v>
      </c>
      <c r="G225" s="174" t="str">
        <f>IF(F225=1,COUNTIF($F$8:F225,1),"")</f>
        <v/>
      </c>
      <c r="H225" s="174"/>
      <c r="I225" s="157">
        <f>IFERROR($H$8:INDEX($H$8:$H$3000,COUNTIF($H$8:$H$3000,"?*")),"")</f>
        <v>0</v>
      </c>
    </row>
    <row r="226" spans="1:9" x14ac:dyDescent="0.25">
      <c r="A226" s="174">
        <f>--ISNUMBER(IFERROR(SEARCH('Project Costing'!#REF!,Labor!I232,1),""))</f>
        <v>0</v>
      </c>
      <c r="B226" s="174" t="str">
        <f>IF(A226=1,COUNTIF($A$8:A226,1),"")</f>
        <v/>
      </c>
      <c r="C226" s="174"/>
      <c r="D226" s="157">
        <f>IFERROR($C$8:INDEX($C$8:$C$3000,COUNTIF($C$8:$C$3000,"?*")),"")</f>
        <v>0</v>
      </c>
      <c r="E226" s="174"/>
      <c r="F226" s="174">
        <f>--ISNUMBER(IFERROR(SEARCH('Project Costing'!#REF!,Labor!I232,1),""))</f>
        <v>0</v>
      </c>
      <c r="G226" s="174" t="str">
        <f>IF(F226=1,COUNTIF($F$8:F226,1),"")</f>
        <v/>
      </c>
      <c r="H226" s="174"/>
      <c r="I226" s="157">
        <f>IFERROR($H$8:INDEX($H$8:$H$3000,COUNTIF($H$8:$H$3000,"?*")),"")</f>
        <v>0</v>
      </c>
    </row>
    <row r="227" spans="1:9" x14ac:dyDescent="0.25">
      <c r="A227" s="174">
        <f>--ISNUMBER(IFERROR(SEARCH('Project Costing'!#REF!,Labor!I233,1),""))</f>
        <v>0</v>
      </c>
      <c r="B227" s="174" t="str">
        <f>IF(A227=1,COUNTIF($A$8:A227,1),"")</f>
        <v/>
      </c>
      <c r="C227" s="174"/>
      <c r="D227" s="157">
        <f>IFERROR($C$8:INDEX($C$8:$C$3000,COUNTIF($C$8:$C$3000,"?*")),"")</f>
        <v>0</v>
      </c>
      <c r="E227" s="174"/>
      <c r="F227" s="174">
        <f>--ISNUMBER(IFERROR(SEARCH('Project Costing'!#REF!,Labor!I233,1),""))</f>
        <v>0</v>
      </c>
      <c r="G227" s="174" t="str">
        <f>IF(F227=1,COUNTIF($F$8:F227,1),"")</f>
        <v/>
      </c>
      <c r="H227" s="174"/>
      <c r="I227" s="157">
        <f>IFERROR($H$8:INDEX($H$8:$H$3000,COUNTIF($H$8:$H$3000,"?*")),"")</f>
        <v>0</v>
      </c>
    </row>
    <row r="228" spans="1:9" x14ac:dyDescent="0.25">
      <c r="A228" s="174">
        <f>--ISNUMBER(IFERROR(SEARCH('Project Costing'!#REF!,Labor!I234,1),""))</f>
        <v>0</v>
      </c>
      <c r="B228" s="174" t="str">
        <f>IF(A228=1,COUNTIF($A$8:A228,1),"")</f>
        <v/>
      </c>
      <c r="C228" s="174"/>
      <c r="D228" s="157">
        <f>IFERROR($C$8:INDEX($C$8:$C$3000,COUNTIF($C$8:$C$3000,"?*")),"")</f>
        <v>0</v>
      </c>
      <c r="E228" s="174"/>
      <c r="F228" s="174">
        <f>--ISNUMBER(IFERROR(SEARCH('Project Costing'!#REF!,Labor!I234,1),""))</f>
        <v>0</v>
      </c>
      <c r="G228" s="174" t="str">
        <f>IF(F228=1,COUNTIF($F$8:F228,1),"")</f>
        <v/>
      </c>
      <c r="H228" s="174"/>
      <c r="I228" s="157">
        <f>IFERROR($H$8:INDEX($H$8:$H$3000,COUNTIF($H$8:$H$3000,"?*")),"")</f>
        <v>0</v>
      </c>
    </row>
    <row r="229" spans="1:9" x14ac:dyDescent="0.25">
      <c r="A229" s="174">
        <f>--ISNUMBER(IFERROR(SEARCH('Project Costing'!#REF!,Labor!I235,1),""))</f>
        <v>0</v>
      </c>
      <c r="B229" s="174" t="str">
        <f>IF(A229=1,COUNTIF($A$8:A229,1),"")</f>
        <v/>
      </c>
      <c r="C229" s="174"/>
      <c r="D229" s="157">
        <f>IFERROR($C$8:INDEX($C$8:$C$3000,COUNTIF($C$8:$C$3000,"?*")),"")</f>
        <v>0</v>
      </c>
      <c r="E229" s="174"/>
      <c r="F229" s="174">
        <f>--ISNUMBER(IFERROR(SEARCH('Project Costing'!#REF!,Labor!I235,1),""))</f>
        <v>0</v>
      </c>
      <c r="G229" s="174" t="str">
        <f>IF(F229=1,COUNTIF($F$8:F229,1),"")</f>
        <v/>
      </c>
      <c r="H229" s="174"/>
      <c r="I229" s="157">
        <f>IFERROR($H$8:INDEX($H$8:$H$3000,COUNTIF($H$8:$H$3000,"?*")),"")</f>
        <v>0</v>
      </c>
    </row>
    <row r="230" spans="1:9" x14ac:dyDescent="0.25">
      <c r="A230" s="174">
        <f>--ISNUMBER(IFERROR(SEARCH('Project Costing'!#REF!,Labor!I236,1),""))</f>
        <v>0</v>
      </c>
      <c r="B230" s="174" t="str">
        <f>IF(A230=1,COUNTIF($A$8:A230,1),"")</f>
        <v/>
      </c>
      <c r="C230" s="174"/>
      <c r="D230" s="157">
        <f>IFERROR($C$8:INDEX($C$8:$C$3000,COUNTIF($C$8:$C$3000,"?*")),"")</f>
        <v>0</v>
      </c>
      <c r="E230" s="174"/>
      <c r="F230" s="174">
        <f>--ISNUMBER(IFERROR(SEARCH('Project Costing'!#REF!,Labor!I236,1),""))</f>
        <v>0</v>
      </c>
      <c r="G230" s="174" t="str">
        <f>IF(F230=1,COUNTIF($F$8:F230,1),"")</f>
        <v/>
      </c>
      <c r="H230" s="174"/>
      <c r="I230" s="157">
        <f>IFERROR($H$8:INDEX($H$8:$H$3000,COUNTIF($H$8:$H$3000,"?*")),"")</f>
        <v>0</v>
      </c>
    </row>
    <row r="231" spans="1:9" x14ac:dyDescent="0.25">
      <c r="A231" s="174">
        <f>--ISNUMBER(IFERROR(SEARCH('Project Costing'!#REF!,Labor!I237,1),""))</f>
        <v>0</v>
      </c>
      <c r="B231" s="174" t="str">
        <f>IF(A231=1,COUNTIF($A$8:A231,1),"")</f>
        <v/>
      </c>
      <c r="C231" s="174"/>
      <c r="D231" s="157">
        <f>IFERROR($C$8:INDEX($C$8:$C$3000,COUNTIF($C$8:$C$3000,"?*")),"")</f>
        <v>0</v>
      </c>
      <c r="E231" s="174"/>
      <c r="F231" s="174">
        <f>--ISNUMBER(IFERROR(SEARCH('Project Costing'!#REF!,Labor!I237,1),""))</f>
        <v>0</v>
      </c>
      <c r="G231" s="174" t="str">
        <f>IF(F231=1,COUNTIF($F$8:F231,1),"")</f>
        <v/>
      </c>
      <c r="H231" s="174"/>
      <c r="I231" s="157">
        <f>IFERROR($H$8:INDEX($H$8:$H$3000,COUNTIF($H$8:$H$3000,"?*")),"")</f>
        <v>0</v>
      </c>
    </row>
    <row r="232" spans="1:9" x14ac:dyDescent="0.25">
      <c r="A232" s="174">
        <f>--ISNUMBER(IFERROR(SEARCH('Project Costing'!#REF!,Labor!I238,1),""))</f>
        <v>0</v>
      </c>
      <c r="B232" s="174" t="str">
        <f>IF(A232=1,COUNTIF($A$8:A232,1),"")</f>
        <v/>
      </c>
      <c r="C232" s="174"/>
      <c r="D232" s="157">
        <f>IFERROR($C$8:INDEX($C$8:$C$3000,COUNTIF($C$8:$C$3000,"?*")),"")</f>
        <v>0</v>
      </c>
      <c r="E232" s="174"/>
      <c r="F232" s="174">
        <f>--ISNUMBER(IFERROR(SEARCH('Project Costing'!#REF!,Labor!I238,1),""))</f>
        <v>0</v>
      </c>
      <c r="G232" s="174" t="str">
        <f>IF(F232=1,COUNTIF($F$8:F232,1),"")</f>
        <v/>
      </c>
      <c r="H232" s="174"/>
      <c r="I232" s="157">
        <f>IFERROR($H$8:INDEX($H$8:$H$3000,COUNTIF($H$8:$H$3000,"?*")),"")</f>
        <v>0</v>
      </c>
    </row>
    <row r="233" spans="1:9" x14ac:dyDescent="0.25">
      <c r="A233" s="174">
        <f>--ISNUMBER(IFERROR(SEARCH('Project Costing'!#REF!,Labor!I239,1),""))</f>
        <v>0</v>
      </c>
      <c r="B233" s="174" t="str">
        <f>IF(A233=1,COUNTIF($A$8:A233,1),"")</f>
        <v/>
      </c>
      <c r="C233" s="174"/>
      <c r="D233" s="157">
        <f>IFERROR($C$8:INDEX($C$8:$C$3000,COUNTIF($C$8:$C$3000,"?*")),"")</f>
        <v>0</v>
      </c>
      <c r="E233" s="174"/>
      <c r="F233" s="174">
        <f>--ISNUMBER(IFERROR(SEARCH('Project Costing'!#REF!,Labor!I239,1),""))</f>
        <v>0</v>
      </c>
      <c r="G233" s="174" t="str">
        <f>IF(F233=1,COUNTIF($F$8:F233,1),"")</f>
        <v/>
      </c>
      <c r="H233" s="174"/>
      <c r="I233" s="157">
        <f>IFERROR($H$8:INDEX($H$8:$H$3000,COUNTIF($H$8:$H$3000,"?*")),"")</f>
        <v>0</v>
      </c>
    </row>
    <row r="234" spans="1:9" x14ac:dyDescent="0.25">
      <c r="A234" s="174">
        <f>--ISNUMBER(IFERROR(SEARCH('Project Costing'!#REF!,Labor!I240,1),""))</f>
        <v>0</v>
      </c>
      <c r="B234" s="174" t="str">
        <f>IF(A234=1,COUNTIF($A$8:A234,1),"")</f>
        <v/>
      </c>
      <c r="C234" s="174"/>
      <c r="D234" s="157">
        <f>IFERROR($C$8:INDEX($C$8:$C$3000,COUNTIF($C$8:$C$3000,"?*")),"")</f>
        <v>0</v>
      </c>
      <c r="E234" s="174"/>
      <c r="F234" s="174">
        <f>--ISNUMBER(IFERROR(SEARCH('Project Costing'!#REF!,Labor!I240,1),""))</f>
        <v>0</v>
      </c>
      <c r="G234" s="174" t="str">
        <f>IF(F234=1,COUNTIF($F$8:F234,1),"")</f>
        <v/>
      </c>
      <c r="H234" s="174"/>
      <c r="I234" s="157">
        <f>IFERROR($H$8:INDEX($H$8:$H$3000,COUNTIF($H$8:$H$3000,"?*")),"")</f>
        <v>0</v>
      </c>
    </row>
    <row r="235" spans="1:9" x14ac:dyDescent="0.25">
      <c r="A235" s="174">
        <f>--ISNUMBER(IFERROR(SEARCH('Project Costing'!#REF!,Labor!I241,1),""))</f>
        <v>0</v>
      </c>
      <c r="B235" s="174" t="str">
        <f>IF(A235=1,COUNTIF($A$8:A235,1),"")</f>
        <v/>
      </c>
      <c r="C235" s="174"/>
      <c r="D235" s="157">
        <f>IFERROR($C$8:INDEX($C$8:$C$3000,COUNTIF($C$8:$C$3000,"?*")),"")</f>
        <v>0</v>
      </c>
      <c r="E235" s="174"/>
      <c r="F235" s="174">
        <f>--ISNUMBER(IFERROR(SEARCH('Project Costing'!#REF!,Labor!I241,1),""))</f>
        <v>0</v>
      </c>
      <c r="G235" s="174" t="str">
        <f>IF(F235=1,COUNTIF($F$8:F235,1),"")</f>
        <v/>
      </c>
      <c r="H235" s="174"/>
      <c r="I235" s="157">
        <f>IFERROR($H$8:INDEX($H$8:$H$3000,COUNTIF($H$8:$H$3000,"?*")),"")</f>
        <v>0</v>
      </c>
    </row>
    <row r="236" spans="1:9" x14ac:dyDescent="0.25">
      <c r="A236" s="174">
        <f>--ISNUMBER(IFERROR(SEARCH('Project Costing'!#REF!,Labor!I242,1),""))</f>
        <v>0</v>
      </c>
      <c r="B236" s="174" t="str">
        <f>IF(A236=1,COUNTIF($A$8:A236,1),"")</f>
        <v/>
      </c>
      <c r="C236" s="174"/>
      <c r="D236" s="157">
        <f>IFERROR($C$8:INDEX($C$8:$C$3000,COUNTIF($C$8:$C$3000,"?*")),"")</f>
        <v>0</v>
      </c>
      <c r="E236" s="174"/>
      <c r="F236" s="174">
        <f>--ISNUMBER(IFERROR(SEARCH('Project Costing'!#REF!,Labor!I242,1),""))</f>
        <v>0</v>
      </c>
      <c r="G236" s="174" t="str">
        <f>IF(F236=1,COUNTIF($F$8:F236,1),"")</f>
        <v/>
      </c>
      <c r="H236" s="174"/>
      <c r="I236" s="157">
        <f>IFERROR($H$8:INDEX($H$8:$H$3000,COUNTIF($H$8:$H$3000,"?*")),"")</f>
        <v>0</v>
      </c>
    </row>
    <row r="237" spans="1:9" x14ac:dyDescent="0.25">
      <c r="A237" s="174">
        <f>--ISNUMBER(IFERROR(SEARCH('Project Costing'!#REF!,Labor!I243,1),""))</f>
        <v>0</v>
      </c>
      <c r="B237" s="174" t="str">
        <f>IF(A237=1,COUNTIF($A$8:A237,1),"")</f>
        <v/>
      </c>
      <c r="C237" s="174"/>
      <c r="D237" s="157">
        <f>IFERROR($C$8:INDEX($C$8:$C$3000,COUNTIF($C$8:$C$3000,"?*")),"")</f>
        <v>0</v>
      </c>
      <c r="E237" s="174"/>
      <c r="F237" s="174">
        <f>--ISNUMBER(IFERROR(SEARCH('Project Costing'!#REF!,Labor!I243,1),""))</f>
        <v>0</v>
      </c>
      <c r="G237" s="174" t="str">
        <f>IF(F237=1,COUNTIF($F$8:F237,1),"")</f>
        <v/>
      </c>
      <c r="H237" s="174"/>
      <c r="I237" s="157">
        <f>IFERROR($H$8:INDEX($H$8:$H$3000,COUNTIF($H$8:$H$3000,"?*")),"")</f>
        <v>0</v>
      </c>
    </row>
    <row r="238" spans="1:9" x14ac:dyDescent="0.25">
      <c r="A238" s="174">
        <f>--ISNUMBER(IFERROR(SEARCH('Project Costing'!#REF!,Labor!I244,1),""))</f>
        <v>0</v>
      </c>
      <c r="B238" s="174" t="str">
        <f>IF(A238=1,COUNTIF($A$8:A238,1),"")</f>
        <v/>
      </c>
      <c r="C238" s="174"/>
      <c r="D238" s="157">
        <f>IFERROR($C$8:INDEX($C$8:$C$3000,COUNTIF($C$8:$C$3000,"?*")),"")</f>
        <v>0</v>
      </c>
      <c r="E238" s="174"/>
      <c r="F238" s="174">
        <f>--ISNUMBER(IFERROR(SEARCH('Project Costing'!#REF!,Labor!I244,1),""))</f>
        <v>0</v>
      </c>
      <c r="G238" s="174" t="str">
        <f>IF(F238=1,COUNTIF($F$8:F238,1),"")</f>
        <v/>
      </c>
      <c r="H238" s="174"/>
      <c r="I238" s="157">
        <f>IFERROR($H$8:INDEX($H$8:$H$3000,COUNTIF($H$8:$H$3000,"?*")),"")</f>
        <v>0</v>
      </c>
    </row>
    <row r="239" spans="1:9" x14ac:dyDescent="0.25">
      <c r="A239" s="174">
        <f>--ISNUMBER(IFERROR(SEARCH('Project Costing'!#REF!,Labor!I245,1),""))</f>
        <v>0</v>
      </c>
      <c r="B239" s="174" t="str">
        <f>IF(A239=1,COUNTIF($A$8:A239,1),"")</f>
        <v/>
      </c>
      <c r="C239" s="174"/>
      <c r="D239" s="157">
        <f>IFERROR($C$8:INDEX($C$8:$C$3000,COUNTIF($C$8:$C$3000,"?*")),"")</f>
        <v>0</v>
      </c>
      <c r="E239" s="174"/>
      <c r="F239" s="174">
        <f>--ISNUMBER(IFERROR(SEARCH('Project Costing'!#REF!,Labor!I245,1),""))</f>
        <v>0</v>
      </c>
      <c r="G239" s="174" t="str">
        <f>IF(F239=1,COUNTIF($F$8:F239,1),"")</f>
        <v/>
      </c>
      <c r="H239" s="174"/>
      <c r="I239" s="157">
        <f>IFERROR($H$8:INDEX($H$8:$H$3000,COUNTIF($H$8:$H$3000,"?*")),"")</f>
        <v>0</v>
      </c>
    </row>
    <row r="240" spans="1:9" x14ac:dyDescent="0.25">
      <c r="A240" s="174">
        <f>--ISNUMBER(IFERROR(SEARCH('Project Costing'!#REF!,Labor!I246,1),""))</f>
        <v>0</v>
      </c>
      <c r="B240" s="174" t="str">
        <f>IF(A240=1,COUNTIF($A$8:A240,1),"")</f>
        <v/>
      </c>
      <c r="C240" s="174"/>
      <c r="D240" s="157">
        <f>IFERROR($C$8:INDEX($C$8:$C$3000,COUNTIF($C$8:$C$3000,"?*")),"")</f>
        <v>0</v>
      </c>
      <c r="E240" s="174"/>
      <c r="F240" s="174">
        <f>--ISNUMBER(IFERROR(SEARCH('Project Costing'!#REF!,Labor!I246,1),""))</f>
        <v>0</v>
      </c>
      <c r="G240" s="174" t="str">
        <f>IF(F240=1,COUNTIF($F$8:F240,1),"")</f>
        <v/>
      </c>
      <c r="H240" s="174"/>
      <c r="I240" s="157">
        <f>IFERROR($H$8:INDEX($H$8:$H$3000,COUNTIF($H$8:$H$3000,"?*")),"")</f>
        <v>0</v>
      </c>
    </row>
    <row r="241" spans="1:9" x14ac:dyDescent="0.25">
      <c r="A241" s="174">
        <f>--ISNUMBER(IFERROR(SEARCH('Project Costing'!#REF!,Labor!I247,1),""))</f>
        <v>0</v>
      </c>
      <c r="B241" s="174" t="str">
        <f>IF(A241=1,COUNTIF($A$8:A241,1),"")</f>
        <v/>
      </c>
      <c r="C241" s="174"/>
      <c r="D241" s="157">
        <f>IFERROR($C$8:INDEX($C$8:$C$3000,COUNTIF($C$8:$C$3000,"?*")),"")</f>
        <v>0</v>
      </c>
      <c r="E241" s="174"/>
      <c r="F241" s="174">
        <f>--ISNUMBER(IFERROR(SEARCH('Project Costing'!#REF!,Labor!I247,1),""))</f>
        <v>0</v>
      </c>
      <c r="G241" s="174" t="str">
        <f>IF(F241=1,COUNTIF($F$8:F241,1),"")</f>
        <v/>
      </c>
      <c r="H241" s="174"/>
      <c r="I241" s="157">
        <f>IFERROR($H$8:INDEX($H$8:$H$3000,COUNTIF($H$8:$H$3000,"?*")),"")</f>
        <v>0</v>
      </c>
    </row>
    <row r="242" spans="1:9" x14ac:dyDescent="0.25">
      <c r="A242" s="174">
        <f>--ISNUMBER(IFERROR(SEARCH('Project Costing'!#REF!,Labor!I248,1),""))</f>
        <v>0</v>
      </c>
      <c r="B242" s="174" t="str">
        <f>IF(A242=1,COUNTIF($A$8:A242,1),"")</f>
        <v/>
      </c>
      <c r="C242" s="174"/>
      <c r="D242" s="157">
        <f>IFERROR($C$8:INDEX($C$8:$C$3000,COUNTIF($C$8:$C$3000,"?*")),"")</f>
        <v>0</v>
      </c>
      <c r="E242" s="174"/>
      <c r="F242" s="174">
        <f>--ISNUMBER(IFERROR(SEARCH('Project Costing'!#REF!,Labor!I248,1),""))</f>
        <v>0</v>
      </c>
      <c r="G242" s="174" t="str">
        <f>IF(F242=1,COUNTIF($F$8:F242,1),"")</f>
        <v/>
      </c>
      <c r="H242" s="174"/>
      <c r="I242" s="157">
        <f>IFERROR($H$8:INDEX($H$8:$H$3000,COUNTIF($H$8:$H$3000,"?*")),"")</f>
        <v>0</v>
      </c>
    </row>
    <row r="243" spans="1:9" x14ac:dyDescent="0.25">
      <c r="A243" s="174">
        <f>--ISNUMBER(IFERROR(SEARCH('Project Costing'!#REF!,Labor!I249,1),""))</f>
        <v>0</v>
      </c>
      <c r="B243" s="174" t="str">
        <f>IF(A243=1,COUNTIF($A$8:A243,1),"")</f>
        <v/>
      </c>
      <c r="C243" s="174"/>
      <c r="D243" s="157">
        <f>IFERROR($C$8:INDEX($C$8:$C$3000,COUNTIF($C$8:$C$3000,"?*")),"")</f>
        <v>0</v>
      </c>
      <c r="E243" s="174"/>
      <c r="F243" s="174">
        <f>--ISNUMBER(IFERROR(SEARCH('Project Costing'!#REF!,Labor!I249,1),""))</f>
        <v>0</v>
      </c>
      <c r="G243" s="174" t="str">
        <f>IF(F243=1,COUNTIF($F$8:F243,1),"")</f>
        <v/>
      </c>
      <c r="H243" s="174"/>
      <c r="I243" s="157">
        <f>IFERROR($H$8:INDEX($H$8:$H$3000,COUNTIF($H$8:$H$3000,"?*")),"")</f>
        <v>0</v>
      </c>
    </row>
    <row r="244" spans="1:9" x14ac:dyDescent="0.25">
      <c r="A244" s="174">
        <f>--ISNUMBER(IFERROR(SEARCH('Project Costing'!#REF!,Labor!I250,1),""))</f>
        <v>0</v>
      </c>
      <c r="B244" s="174" t="str">
        <f>IF(A244=1,COUNTIF($A$8:A244,1),"")</f>
        <v/>
      </c>
      <c r="C244" s="174"/>
      <c r="D244" s="157">
        <f>IFERROR($C$8:INDEX($C$8:$C$3000,COUNTIF($C$8:$C$3000,"?*")),"")</f>
        <v>0</v>
      </c>
      <c r="E244" s="174"/>
      <c r="F244" s="174">
        <f>--ISNUMBER(IFERROR(SEARCH('Project Costing'!#REF!,Labor!I250,1),""))</f>
        <v>0</v>
      </c>
      <c r="G244" s="174" t="str">
        <f>IF(F244=1,COUNTIF($F$8:F244,1),"")</f>
        <v/>
      </c>
      <c r="H244" s="174"/>
      <c r="I244" s="157">
        <f>IFERROR($H$8:INDEX($H$8:$H$3000,COUNTIF($H$8:$H$3000,"?*")),"")</f>
        <v>0</v>
      </c>
    </row>
    <row r="245" spans="1:9" x14ac:dyDescent="0.25">
      <c r="A245" s="174">
        <f>--ISNUMBER(IFERROR(SEARCH('Project Costing'!#REF!,Labor!I251,1),""))</f>
        <v>0</v>
      </c>
      <c r="B245" s="174" t="str">
        <f>IF(A245=1,COUNTIF($A$8:A245,1),"")</f>
        <v/>
      </c>
      <c r="C245" s="174"/>
      <c r="D245" s="157">
        <f>IFERROR($C$8:INDEX($C$8:$C$3000,COUNTIF($C$8:$C$3000,"?*")),"")</f>
        <v>0</v>
      </c>
      <c r="E245" s="174"/>
      <c r="F245" s="174">
        <f>--ISNUMBER(IFERROR(SEARCH('Project Costing'!#REF!,Labor!I251,1),""))</f>
        <v>0</v>
      </c>
      <c r="G245" s="174" t="str">
        <f>IF(F245=1,COUNTIF($F$8:F245,1),"")</f>
        <v/>
      </c>
      <c r="H245" s="174"/>
      <c r="I245" s="157">
        <f>IFERROR($H$8:INDEX($H$8:$H$3000,COUNTIF($H$8:$H$3000,"?*")),"")</f>
        <v>0</v>
      </c>
    </row>
    <row r="246" spans="1:9" x14ac:dyDescent="0.25">
      <c r="A246" s="174">
        <f>--ISNUMBER(IFERROR(SEARCH('Project Costing'!#REF!,Labor!I252,1),""))</f>
        <v>0</v>
      </c>
      <c r="B246" s="174" t="str">
        <f>IF(A246=1,COUNTIF($A$8:A246,1),"")</f>
        <v/>
      </c>
      <c r="C246" s="174"/>
      <c r="D246" s="157">
        <f>IFERROR($C$8:INDEX($C$8:$C$3000,COUNTIF($C$8:$C$3000,"?*")),"")</f>
        <v>0</v>
      </c>
      <c r="E246" s="174"/>
      <c r="F246" s="174">
        <f>--ISNUMBER(IFERROR(SEARCH('Project Costing'!#REF!,Labor!I252,1),""))</f>
        <v>0</v>
      </c>
      <c r="G246" s="174" t="str">
        <f>IF(F246=1,COUNTIF($F$8:F246,1),"")</f>
        <v/>
      </c>
      <c r="H246" s="174"/>
      <c r="I246" s="157">
        <f>IFERROR($H$8:INDEX($H$8:$H$3000,COUNTIF($H$8:$H$3000,"?*")),"")</f>
        <v>0</v>
      </c>
    </row>
    <row r="247" spans="1:9" x14ac:dyDescent="0.25">
      <c r="A247" s="174">
        <f>--ISNUMBER(IFERROR(SEARCH('Project Costing'!#REF!,Labor!I253,1),""))</f>
        <v>0</v>
      </c>
      <c r="B247" s="174" t="str">
        <f>IF(A247=1,COUNTIF($A$8:A247,1),"")</f>
        <v/>
      </c>
      <c r="C247" s="174"/>
      <c r="D247" s="157">
        <f>IFERROR($C$8:INDEX($C$8:$C$3000,COUNTIF($C$8:$C$3000,"?*")),"")</f>
        <v>0</v>
      </c>
      <c r="E247" s="174"/>
      <c r="F247" s="174">
        <f>--ISNUMBER(IFERROR(SEARCH('Project Costing'!#REF!,Labor!I253,1),""))</f>
        <v>0</v>
      </c>
      <c r="G247" s="174" t="str">
        <f>IF(F247=1,COUNTIF($F$8:F247,1),"")</f>
        <v/>
      </c>
      <c r="H247" s="174"/>
      <c r="I247" s="157">
        <f>IFERROR($H$8:INDEX($H$8:$H$3000,COUNTIF($H$8:$H$3000,"?*")),"")</f>
        <v>0</v>
      </c>
    </row>
    <row r="248" spans="1:9" x14ac:dyDescent="0.25">
      <c r="A248" s="174">
        <f>--ISNUMBER(IFERROR(SEARCH('Project Costing'!#REF!,Labor!I254,1),""))</f>
        <v>0</v>
      </c>
      <c r="B248" s="174" t="str">
        <f>IF(A248=1,COUNTIF($A$8:A248,1),"")</f>
        <v/>
      </c>
      <c r="C248" s="174"/>
      <c r="D248" s="157">
        <f>IFERROR($C$8:INDEX($C$8:$C$3000,COUNTIF($C$8:$C$3000,"?*")),"")</f>
        <v>0</v>
      </c>
      <c r="E248" s="174"/>
      <c r="F248" s="174">
        <f>--ISNUMBER(IFERROR(SEARCH('Project Costing'!#REF!,Labor!I254,1),""))</f>
        <v>0</v>
      </c>
      <c r="G248" s="174" t="str">
        <f>IF(F248=1,COUNTIF($F$8:F248,1),"")</f>
        <v/>
      </c>
      <c r="H248" s="174"/>
      <c r="I248" s="157">
        <f>IFERROR($H$8:INDEX($H$8:$H$3000,COUNTIF($H$8:$H$3000,"?*")),"")</f>
        <v>0</v>
      </c>
    </row>
    <row r="249" spans="1:9" x14ac:dyDescent="0.25">
      <c r="A249" s="174">
        <f>--ISNUMBER(IFERROR(SEARCH('Project Costing'!#REF!,Labor!I255,1),""))</f>
        <v>0</v>
      </c>
      <c r="B249" s="174" t="str">
        <f>IF(A249=1,COUNTIF($A$8:A249,1),"")</f>
        <v/>
      </c>
      <c r="C249" s="174"/>
      <c r="D249" s="157">
        <f>IFERROR($C$8:INDEX($C$8:$C$3000,COUNTIF($C$8:$C$3000,"?*")),"")</f>
        <v>0</v>
      </c>
      <c r="E249" s="174"/>
      <c r="F249" s="174">
        <f>--ISNUMBER(IFERROR(SEARCH('Project Costing'!#REF!,Labor!I255,1),""))</f>
        <v>0</v>
      </c>
      <c r="G249" s="174" t="str">
        <f>IF(F249=1,COUNTIF($F$8:F249,1),"")</f>
        <v/>
      </c>
      <c r="H249" s="174"/>
      <c r="I249" s="157">
        <f>IFERROR($H$8:INDEX($H$8:$H$3000,COUNTIF($H$8:$H$3000,"?*")),"")</f>
        <v>0</v>
      </c>
    </row>
    <row r="250" spans="1:9" x14ac:dyDescent="0.25">
      <c r="A250" s="174">
        <f>--ISNUMBER(IFERROR(SEARCH('Project Costing'!#REF!,Labor!I256,1),""))</f>
        <v>0</v>
      </c>
      <c r="B250" s="174" t="str">
        <f>IF(A250=1,COUNTIF($A$8:A250,1),"")</f>
        <v/>
      </c>
      <c r="C250" s="174"/>
      <c r="D250" s="157">
        <f>IFERROR($C$8:INDEX($C$8:$C$3000,COUNTIF($C$8:$C$3000,"?*")),"")</f>
        <v>0</v>
      </c>
      <c r="E250" s="174"/>
      <c r="F250" s="174">
        <f>--ISNUMBER(IFERROR(SEARCH('Project Costing'!#REF!,Labor!I256,1),""))</f>
        <v>0</v>
      </c>
      <c r="G250" s="174" t="str">
        <f>IF(F250=1,COUNTIF($F$8:F250,1),"")</f>
        <v/>
      </c>
      <c r="H250" s="174"/>
      <c r="I250" s="157">
        <f>IFERROR($H$8:INDEX($H$8:$H$3000,COUNTIF($H$8:$H$3000,"?*")),"")</f>
        <v>0</v>
      </c>
    </row>
    <row r="251" spans="1:9" x14ac:dyDescent="0.25">
      <c r="A251" s="174">
        <f>--ISNUMBER(IFERROR(SEARCH('Project Costing'!#REF!,Labor!I257,1),""))</f>
        <v>0</v>
      </c>
      <c r="B251" s="174" t="str">
        <f>IF(A251=1,COUNTIF($A$8:A251,1),"")</f>
        <v/>
      </c>
      <c r="C251" s="174"/>
      <c r="D251" s="157">
        <f>IFERROR($C$8:INDEX($C$8:$C$3000,COUNTIF($C$8:$C$3000,"?*")),"")</f>
        <v>0</v>
      </c>
      <c r="E251" s="174"/>
      <c r="F251" s="174">
        <f>--ISNUMBER(IFERROR(SEARCH('Project Costing'!#REF!,Labor!I257,1),""))</f>
        <v>0</v>
      </c>
      <c r="G251" s="174" t="str">
        <f>IF(F251=1,COUNTIF($F$8:F251,1),"")</f>
        <v/>
      </c>
      <c r="H251" s="174"/>
      <c r="I251" s="157">
        <f>IFERROR($H$8:INDEX($H$8:$H$3000,COUNTIF($H$8:$H$3000,"?*")),"")</f>
        <v>0</v>
      </c>
    </row>
    <row r="252" spans="1:9" x14ac:dyDescent="0.25">
      <c r="A252" s="174">
        <f>--ISNUMBER(IFERROR(SEARCH('Project Costing'!#REF!,Labor!I258,1),""))</f>
        <v>0</v>
      </c>
      <c r="B252" s="174" t="str">
        <f>IF(A252=1,COUNTIF($A$8:A252,1),"")</f>
        <v/>
      </c>
      <c r="C252" s="174"/>
      <c r="D252" s="157">
        <f>IFERROR($C$8:INDEX($C$8:$C$3000,COUNTIF($C$8:$C$3000,"?*")),"")</f>
        <v>0</v>
      </c>
      <c r="E252" s="174"/>
      <c r="F252" s="174">
        <f>--ISNUMBER(IFERROR(SEARCH('Project Costing'!#REF!,Labor!I258,1),""))</f>
        <v>0</v>
      </c>
      <c r="G252" s="174" t="str">
        <f>IF(F252=1,COUNTIF($F$8:F252,1),"")</f>
        <v/>
      </c>
      <c r="H252" s="174"/>
      <c r="I252" s="157">
        <f>IFERROR($H$8:INDEX($H$8:$H$3000,COUNTIF($H$8:$H$3000,"?*")),"")</f>
        <v>0</v>
      </c>
    </row>
    <row r="253" spans="1:9" x14ac:dyDescent="0.25">
      <c r="A253" s="174">
        <f>--ISNUMBER(IFERROR(SEARCH('Project Costing'!#REF!,Labor!I259,1),""))</f>
        <v>0</v>
      </c>
      <c r="B253" s="174" t="str">
        <f>IF(A253=1,COUNTIF($A$8:A253,1),"")</f>
        <v/>
      </c>
      <c r="C253" s="174"/>
      <c r="D253" s="157">
        <f>IFERROR($C$8:INDEX($C$8:$C$3000,COUNTIF($C$8:$C$3000,"?*")),"")</f>
        <v>0</v>
      </c>
      <c r="E253" s="174"/>
      <c r="F253" s="174">
        <f>--ISNUMBER(IFERROR(SEARCH('Project Costing'!#REF!,Labor!I259,1),""))</f>
        <v>0</v>
      </c>
      <c r="G253" s="174" t="str">
        <f>IF(F253=1,COUNTIF($F$8:F253,1),"")</f>
        <v/>
      </c>
      <c r="H253" s="174"/>
      <c r="I253" s="157">
        <f>IFERROR($H$8:INDEX($H$8:$H$3000,COUNTIF($H$8:$H$3000,"?*")),"")</f>
        <v>0</v>
      </c>
    </row>
    <row r="254" spans="1:9" x14ac:dyDescent="0.25">
      <c r="A254" s="174">
        <f>--ISNUMBER(IFERROR(SEARCH('Project Costing'!#REF!,Labor!I260,1),""))</f>
        <v>0</v>
      </c>
      <c r="B254" s="174" t="str">
        <f>IF(A254=1,COUNTIF($A$8:A254,1),"")</f>
        <v/>
      </c>
      <c r="C254" s="174"/>
      <c r="D254" s="157">
        <f>IFERROR($C$8:INDEX($C$8:$C$3000,COUNTIF($C$8:$C$3000,"?*")),"")</f>
        <v>0</v>
      </c>
      <c r="E254" s="174"/>
      <c r="F254" s="174">
        <f>--ISNUMBER(IFERROR(SEARCH('Project Costing'!#REF!,Labor!I260,1),""))</f>
        <v>0</v>
      </c>
      <c r="G254" s="174" t="str">
        <f>IF(F254=1,COUNTIF($F$8:F254,1),"")</f>
        <v/>
      </c>
      <c r="H254" s="174"/>
      <c r="I254" s="157">
        <f>IFERROR($H$8:INDEX($H$8:$H$3000,COUNTIF($H$8:$H$3000,"?*")),"")</f>
        <v>0</v>
      </c>
    </row>
    <row r="255" spans="1:9" x14ac:dyDescent="0.25">
      <c r="A255" s="174">
        <f>--ISNUMBER(IFERROR(SEARCH('Project Costing'!#REF!,Labor!I261,1),""))</f>
        <v>0</v>
      </c>
      <c r="B255" s="174" t="str">
        <f>IF(A255=1,COUNTIF($A$8:A255,1),"")</f>
        <v/>
      </c>
      <c r="C255" s="174"/>
      <c r="D255" s="157">
        <f>IFERROR($C$8:INDEX($C$8:$C$3000,COUNTIF($C$8:$C$3000,"?*")),"")</f>
        <v>0</v>
      </c>
      <c r="E255" s="174"/>
      <c r="F255" s="174">
        <f>--ISNUMBER(IFERROR(SEARCH('Project Costing'!#REF!,Labor!I261,1),""))</f>
        <v>0</v>
      </c>
      <c r="G255" s="174" t="str">
        <f>IF(F255=1,COUNTIF($F$8:F255,1),"")</f>
        <v/>
      </c>
      <c r="H255" s="174"/>
      <c r="I255" s="157">
        <f>IFERROR($H$8:INDEX($H$8:$H$3000,COUNTIF($H$8:$H$3000,"?*")),"")</f>
        <v>0</v>
      </c>
    </row>
    <row r="256" spans="1:9" x14ac:dyDescent="0.25">
      <c r="A256" s="174">
        <f>--ISNUMBER(IFERROR(SEARCH('Project Costing'!#REF!,Labor!I262,1),""))</f>
        <v>0</v>
      </c>
      <c r="B256" s="174" t="str">
        <f>IF(A256=1,COUNTIF($A$8:A256,1),"")</f>
        <v/>
      </c>
      <c r="C256" s="174"/>
      <c r="D256" s="157">
        <f>IFERROR($C$8:INDEX($C$8:$C$3000,COUNTIF($C$8:$C$3000,"?*")),"")</f>
        <v>0</v>
      </c>
      <c r="E256" s="174"/>
      <c r="F256" s="174">
        <f>--ISNUMBER(IFERROR(SEARCH('Project Costing'!#REF!,Labor!I262,1),""))</f>
        <v>0</v>
      </c>
      <c r="G256" s="174" t="str">
        <f>IF(F256=1,COUNTIF($F$8:F256,1),"")</f>
        <v/>
      </c>
      <c r="H256" s="174"/>
      <c r="I256" s="157">
        <f>IFERROR($H$8:INDEX($H$8:$H$3000,COUNTIF($H$8:$H$3000,"?*")),"")</f>
        <v>0</v>
      </c>
    </row>
    <row r="257" spans="1:9" x14ac:dyDescent="0.25">
      <c r="A257" s="174">
        <f>--ISNUMBER(IFERROR(SEARCH('Project Costing'!#REF!,Labor!I263,1),""))</f>
        <v>0</v>
      </c>
      <c r="B257" s="174" t="str">
        <f>IF(A257=1,COUNTIF($A$8:A257,1),"")</f>
        <v/>
      </c>
      <c r="C257" s="174"/>
      <c r="D257" s="157">
        <f>IFERROR($C$8:INDEX($C$8:$C$3000,COUNTIF($C$8:$C$3000,"?*")),"")</f>
        <v>0</v>
      </c>
      <c r="E257" s="174"/>
      <c r="F257" s="174">
        <f>--ISNUMBER(IFERROR(SEARCH('Project Costing'!#REF!,Labor!I263,1),""))</f>
        <v>0</v>
      </c>
      <c r="G257" s="174" t="str">
        <f>IF(F257=1,COUNTIF($F$8:F257,1),"")</f>
        <v/>
      </c>
      <c r="H257" s="174"/>
      <c r="I257" s="157">
        <f>IFERROR($H$8:INDEX($H$8:$H$3000,COUNTIF($H$8:$H$3000,"?*")),"")</f>
        <v>0</v>
      </c>
    </row>
    <row r="258" spans="1:9" x14ac:dyDescent="0.25">
      <c r="A258" s="174">
        <f>--ISNUMBER(IFERROR(SEARCH('Project Costing'!#REF!,Labor!I264,1),""))</f>
        <v>0</v>
      </c>
      <c r="B258" s="174" t="str">
        <f>IF(A258=1,COUNTIF($A$8:A258,1),"")</f>
        <v/>
      </c>
      <c r="C258" s="174"/>
      <c r="D258" s="157">
        <f>IFERROR($C$8:INDEX($C$8:$C$3000,COUNTIF($C$8:$C$3000,"?*")),"")</f>
        <v>0</v>
      </c>
      <c r="E258" s="174"/>
      <c r="F258" s="174">
        <f>--ISNUMBER(IFERROR(SEARCH('Project Costing'!#REF!,Labor!I264,1),""))</f>
        <v>0</v>
      </c>
      <c r="G258" s="174" t="str">
        <f>IF(F258=1,COUNTIF($F$8:F258,1),"")</f>
        <v/>
      </c>
      <c r="H258" s="174"/>
      <c r="I258" s="157">
        <f>IFERROR($H$8:INDEX($H$8:$H$3000,COUNTIF($H$8:$H$3000,"?*")),"")</f>
        <v>0</v>
      </c>
    </row>
    <row r="259" spans="1:9" x14ac:dyDescent="0.25">
      <c r="A259" s="174">
        <f>--ISNUMBER(IFERROR(SEARCH('Project Costing'!#REF!,Labor!I265,1),""))</f>
        <v>0</v>
      </c>
      <c r="B259" s="174" t="str">
        <f>IF(A259=1,COUNTIF($A$8:A259,1),"")</f>
        <v/>
      </c>
      <c r="C259" s="174"/>
      <c r="D259" s="157">
        <f>IFERROR($C$8:INDEX($C$8:$C$3000,COUNTIF($C$8:$C$3000,"?*")),"")</f>
        <v>0</v>
      </c>
      <c r="E259" s="174"/>
      <c r="F259" s="174">
        <f>--ISNUMBER(IFERROR(SEARCH('Project Costing'!#REF!,Labor!I265,1),""))</f>
        <v>0</v>
      </c>
      <c r="G259" s="174" t="str">
        <f>IF(F259=1,COUNTIF($F$8:F259,1),"")</f>
        <v/>
      </c>
      <c r="H259" s="174"/>
      <c r="I259" s="157">
        <f>IFERROR($H$8:INDEX($H$8:$H$3000,COUNTIF($H$8:$H$3000,"?*")),"")</f>
        <v>0</v>
      </c>
    </row>
    <row r="260" spans="1:9" x14ac:dyDescent="0.25">
      <c r="A260" s="174">
        <f>--ISNUMBER(IFERROR(SEARCH('Project Costing'!#REF!,Labor!I266,1),""))</f>
        <v>0</v>
      </c>
      <c r="B260" s="174" t="str">
        <f>IF(A260=1,COUNTIF($A$8:A260,1),"")</f>
        <v/>
      </c>
      <c r="C260" s="174"/>
      <c r="D260" s="157">
        <f>IFERROR($C$8:INDEX($C$8:$C$3000,COUNTIF($C$8:$C$3000,"?*")),"")</f>
        <v>0</v>
      </c>
      <c r="E260" s="174"/>
      <c r="F260" s="174">
        <f>--ISNUMBER(IFERROR(SEARCH('Project Costing'!#REF!,Labor!I266,1),""))</f>
        <v>0</v>
      </c>
      <c r="G260" s="174" t="str">
        <f>IF(F260=1,COUNTIF($F$8:F260,1),"")</f>
        <v/>
      </c>
      <c r="H260" s="174"/>
      <c r="I260" s="157">
        <f>IFERROR($H$8:INDEX($H$8:$H$3000,COUNTIF($H$8:$H$3000,"?*")),"")</f>
        <v>0</v>
      </c>
    </row>
    <row r="261" spans="1:9" x14ac:dyDescent="0.25">
      <c r="A261" s="174">
        <f>--ISNUMBER(IFERROR(SEARCH('Project Costing'!#REF!,Labor!I267,1),""))</f>
        <v>0</v>
      </c>
      <c r="B261" s="174" t="str">
        <f>IF(A261=1,COUNTIF($A$8:A261,1),"")</f>
        <v/>
      </c>
      <c r="C261" s="174"/>
      <c r="D261" s="157">
        <f>IFERROR($C$8:INDEX($C$8:$C$3000,COUNTIF($C$8:$C$3000,"?*")),"")</f>
        <v>0</v>
      </c>
      <c r="E261" s="174"/>
      <c r="F261" s="174">
        <f>--ISNUMBER(IFERROR(SEARCH('Project Costing'!#REF!,Labor!I267,1),""))</f>
        <v>0</v>
      </c>
      <c r="G261" s="174" t="str">
        <f>IF(F261=1,COUNTIF($F$8:F261,1),"")</f>
        <v/>
      </c>
      <c r="H261" s="174"/>
      <c r="I261" s="157">
        <f>IFERROR($H$8:INDEX($H$8:$H$3000,COUNTIF($H$8:$H$3000,"?*")),"")</f>
        <v>0</v>
      </c>
    </row>
    <row r="262" spans="1:9" x14ac:dyDescent="0.25">
      <c r="A262" s="174">
        <f>--ISNUMBER(IFERROR(SEARCH('Project Costing'!#REF!,Labor!I268,1),""))</f>
        <v>0</v>
      </c>
      <c r="B262" s="174" t="str">
        <f>IF(A262=1,COUNTIF($A$8:A262,1),"")</f>
        <v/>
      </c>
      <c r="C262" s="174"/>
      <c r="D262" s="157">
        <f>IFERROR($C$8:INDEX($C$8:$C$3000,COUNTIF($C$8:$C$3000,"?*")),"")</f>
        <v>0</v>
      </c>
      <c r="E262" s="174"/>
      <c r="F262" s="174">
        <f>--ISNUMBER(IFERROR(SEARCH('Project Costing'!#REF!,Labor!I268,1),""))</f>
        <v>0</v>
      </c>
      <c r="G262" s="174" t="str">
        <f>IF(F262=1,COUNTIF($F$8:F262,1),"")</f>
        <v/>
      </c>
      <c r="H262" s="174"/>
      <c r="I262" s="157">
        <f>IFERROR($H$8:INDEX($H$8:$H$3000,COUNTIF($H$8:$H$3000,"?*")),"")</f>
        <v>0</v>
      </c>
    </row>
    <row r="263" spans="1:9" x14ac:dyDescent="0.25">
      <c r="A263" s="174">
        <f>--ISNUMBER(IFERROR(SEARCH('Project Costing'!#REF!,Labor!I269,1),""))</f>
        <v>0</v>
      </c>
      <c r="B263" s="174" t="str">
        <f>IF(A263=1,COUNTIF($A$8:A263,1),"")</f>
        <v/>
      </c>
      <c r="C263" s="174"/>
      <c r="D263" s="157">
        <f>IFERROR($C$8:INDEX($C$8:$C$3000,COUNTIF($C$8:$C$3000,"?*")),"")</f>
        <v>0</v>
      </c>
      <c r="E263" s="174"/>
      <c r="F263" s="174">
        <f>--ISNUMBER(IFERROR(SEARCH('Project Costing'!#REF!,Labor!I269,1),""))</f>
        <v>0</v>
      </c>
      <c r="G263" s="174" t="str">
        <f>IF(F263=1,COUNTIF($F$8:F263,1),"")</f>
        <v/>
      </c>
      <c r="H263" s="174"/>
      <c r="I263" s="157">
        <f>IFERROR($H$8:INDEX($H$8:$H$3000,COUNTIF($H$8:$H$3000,"?*")),"")</f>
        <v>0</v>
      </c>
    </row>
    <row r="264" spans="1:9" x14ac:dyDescent="0.25">
      <c r="A264" s="174">
        <f>--ISNUMBER(IFERROR(SEARCH('Project Costing'!#REF!,Labor!I270,1),""))</f>
        <v>0</v>
      </c>
      <c r="B264" s="174" t="str">
        <f>IF(A264=1,COUNTIF($A$8:A264,1),"")</f>
        <v/>
      </c>
      <c r="C264" s="174"/>
      <c r="D264" s="157">
        <f>IFERROR($C$8:INDEX($C$8:$C$3000,COUNTIF($C$8:$C$3000,"?*")),"")</f>
        <v>0</v>
      </c>
      <c r="E264" s="174"/>
      <c r="F264" s="174">
        <f>--ISNUMBER(IFERROR(SEARCH('Project Costing'!#REF!,Labor!I270,1),""))</f>
        <v>0</v>
      </c>
      <c r="G264" s="174" t="str">
        <f>IF(F264=1,COUNTIF($F$8:F264,1),"")</f>
        <v/>
      </c>
      <c r="H264" s="174"/>
      <c r="I264" s="157">
        <f>IFERROR($H$8:INDEX($H$8:$H$3000,COUNTIF($H$8:$H$3000,"?*")),"")</f>
        <v>0</v>
      </c>
    </row>
    <row r="265" spans="1:9" x14ac:dyDescent="0.25">
      <c r="A265" s="174">
        <f>--ISNUMBER(IFERROR(SEARCH('Project Costing'!#REF!,Labor!I271,1),""))</f>
        <v>0</v>
      </c>
      <c r="B265" s="174" t="str">
        <f>IF(A265=1,COUNTIF($A$8:A265,1),"")</f>
        <v/>
      </c>
      <c r="C265" s="174"/>
      <c r="D265" s="157">
        <f>IFERROR($C$8:INDEX($C$8:$C$3000,COUNTIF($C$8:$C$3000,"?*")),"")</f>
        <v>0</v>
      </c>
      <c r="E265" s="174"/>
      <c r="F265" s="174">
        <f>--ISNUMBER(IFERROR(SEARCH('Project Costing'!#REF!,Labor!I271,1),""))</f>
        <v>0</v>
      </c>
      <c r="G265" s="174" t="str">
        <f>IF(F265=1,COUNTIF($F$8:F265,1),"")</f>
        <v/>
      </c>
      <c r="H265" s="174"/>
      <c r="I265" s="157">
        <f>IFERROR($H$8:INDEX($H$8:$H$3000,COUNTIF($H$8:$H$3000,"?*")),"")</f>
        <v>0</v>
      </c>
    </row>
    <row r="266" spans="1:9" x14ac:dyDescent="0.25">
      <c r="A266" s="174">
        <f>--ISNUMBER(IFERROR(SEARCH('Project Costing'!#REF!,Labor!I272,1),""))</f>
        <v>0</v>
      </c>
      <c r="B266" s="174" t="str">
        <f>IF(A266=1,COUNTIF($A$8:A266,1),"")</f>
        <v/>
      </c>
      <c r="C266" s="174"/>
      <c r="D266" s="157">
        <f>IFERROR($C$8:INDEX($C$8:$C$3000,COUNTIF($C$8:$C$3000,"?*")),"")</f>
        <v>0</v>
      </c>
      <c r="E266" s="174"/>
      <c r="F266" s="174">
        <f>--ISNUMBER(IFERROR(SEARCH('Project Costing'!#REF!,Labor!I272,1),""))</f>
        <v>0</v>
      </c>
      <c r="G266" s="174" t="str">
        <f>IF(F266=1,COUNTIF($F$8:F266,1),"")</f>
        <v/>
      </c>
      <c r="H266" s="174"/>
      <c r="I266" s="157">
        <f>IFERROR($H$8:INDEX($H$8:$H$3000,COUNTIF($H$8:$H$3000,"?*")),"")</f>
        <v>0</v>
      </c>
    </row>
    <row r="267" spans="1:9" x14ac:dyDescent="0.25">
      <c r="A267" s="174">
        <f>--ISNUMBER(IFERROR(SEARCH('Project Costing'!#REF!,Labor!I273,1),""))</f>
        <v>0</v>
      </c>
      <c r="B267" s="174" t="str">
        <f>IF(A267=1,COUNTIF($A$8:A267,1),"")</f>
        <v/>
      </c>
      <c r="C267" s="174"/>
      <c r="D267" s="157">
        <f>IFERROR($C$8:INDEX($C$8:$C$3000,COUNTIF($C$8:$C$3000,"?*")),"")</f>
        <v>0</v>
      </c>
      <c r="E267" s="174"/>
      <c r="F267" s="174">
        <f>--ISNUMBER(IFERROR(SEARCH('Project Costing'!#REF!,Labor!I273,1),""))</f>
        <v>0</v>
      </c>
      <c r="G267" s="174" t="str">
        <f>IF(F267=1,COUNTIF($F$8:F267,1),"")</f>
        <v/>
      </c>
      <c r="H267" s="174"/>
      <c r="I267" s="157">
        <f>IFERROR($H$8:INDEX($H$8:$H$3000,COUNTIF($H$8:$H$3000,"?*")),"")</f>
        <v>0</v>
      </c>
    </row>
    <row r="268" spans="1:9" x14ac:dyDescent="0.25">
      <c r="A268" s="174">
        <f>--ISNUMBER(IFERROR(SEARCH('Project Costing'!#REF!,Labor!I274,1),""))</f>
        <v>0</v>
      </c>
      <c r="B268" s="174" t="str">
        <f>IF(A268=1,COUNTIF($A$8:A268,1),"")</f>
        <v/>
      </c>
      <c r="C268" s="174"/>
      <c r="D268" s="157">
        <f>IFERROR($C$8:INDEX($C$8:$C$3000,COUNTIF($C$8:$C$3000,"?*")),"")</f>
        <v>0</v>
      </c>
      <c r="E268" s="174"/>
      <c r="F268" s="174">
        <f>--ISNUMBER(IFERROR(SEARCH('Project Costing'!#REF!,Labor!I274,1),""))</f>
        <v>0</v>
      </c>
      <c r="G268" s="174" t="str">
        <f>IF(F268=1,COUNTIF($F$8:F268,1),"")</f>
        <v/>
      </c>
      <c r="H268" s="174"/>
      <c r="I268" s="157">
        <f>IFERROR($H$8:INDEX($H$8:$H$3000,COUNTIF($H$8:$H$3000,"?*")),"")</f>
        <v>0</v>
      </c>
    </row>
    <row r="269" spans="1:9" x14ac:dyDescent="0.25">
      <c r="A269" s="174">
        <f>--ISNUMBER(IFERROR(SEARCH('Project Costing'!#REF!,Labor!I275,1),""))</f>
        <v>0</v>
      </c>
      <c r="B269" s="174" t="str">
        <f>IF(A269=1,COUNTIF($A$8:A269,1),"")</f>
        <v/>
      </c>
      <c r="C269" s="174"/>
      <c r="D269" s="157">
        <f>IFERROR($C$8:INDEX($C$8:$C$3000,COUNTIF($C$8:$C$3000,"?*")),"")</f>
        <v>0</v>
      </c>
      <c r="E269" s="174"/>
      <c r="F269" s="174">
        <f>--ISNUMBER(IFERROR(SEARCH('Project Costing'!#REF!,Labor!I275,1),""))</f>
        <v>0</v>
      </c>
      <c r="G269" s="174" t="str">
        <f>IF(F269=1,COUNTIF($F$8:F269,1),"")</f>
        <v/>
      </c>
      <c r="H269" s="174"/>
      <c r="I269" s="157">
        <f>IFERROR($H$8:INDEX($H$8:$H$3000,COUNTIF($H$8:$H$3000,"?*")),"")</f>
        <v>0</v>
      </c>
    </row>
    <row r="270" spans="1:9" x14ac:dyDescent="0.25">
      <c r="A270" s="174">
        <f>--ISNUMBER(IFERROR(SEARCH('Project Costing'!#REF!,Labor!I276,1),""))</f>
        <v>0</v>
      </c>
      <c r="B270" s="174" t="str">
        <f>IF(A270=1,COUNTIF($A$8:A270,1),"")</f>
        <v/>
      </c>
      <c r="C270" s="174"/>
      <c r="D270" s="157">
        <f>IFERROR($C$8:INDEX($C$8:$C$3000,COUNTIF($C$8:$C$3000,"?*")),"")</f>
        <v>0</v>
      </c>
      <c r="E270" s="174"/>
      <c r="F270" s="174">
        <f>--ISNUMBER(IFERROR(SEARCH('Project Costing'!#REF!,Labor!I276,1),""))</f>
        <v>0</v>
      </c>
      <c r="G270" s="174" t="str">
        <f>IF(F270=1,COUNTIF($F$8:F270,1),"")</f>
        <v/>
      </c>
      <c r="H270" s="174"/>
      <c r="I270" s="157">
        <f>IFERROR($H$8:INDEX($H$8:$H$3000,COUNTIF($H$8:$H$3000,"?*")),"")</f>
        <v>0</v>
      </c>
    </row>
    <row r="271" spans="1:9" x14ac:dyDescent="0.25">
      <c r="A271" s="174">
        <f>--ISNUMBER(IFERROR(SEARCH('Project Costing'!#REF!,Labor!I277,1),""))</f>
        <v>0</v>
      </c>
      <c r="B271" s="174" t="str">
        <f>IF(A271=1,COUNTIF($A$8:A271,1),"")</f>
        <v/>
      </c>
      <c r="C271" s="174"/>
      <c r="D271" s="157">
        <f>IFERROR($C$8:INDEX($C$8:$C$3000,COUNTIF($C$8:$C$3000,"?*")),"")</f>
        <v>0</v>
      </c>
      <c r="E271" s="174"/>
      <c r="F271" s="174">
        <f>--ISNUMBER(IFERROR(SEARCH('Project Costing'!#REF!,Labor!I277,1),""))</f>
        <v>0</v>
      </c>
      <c r="G271" s="174" t="str">
        <f>IF(F271=1,COUNTIF($F$8:F271,1),"")</f>
        <v/>
      </c>
      <c r="H271" s="174"/>
      <c r="I271" s="157">
        <f>IFERROR($H$8:INDEX($H$8:$H$3000,COUNTIF($H$8:$H$3000,"?*")),"")</f>
        <v>0</v>
      </c>
    </row>
    <row r="272" spans="1:9" x14ac:dyDescent="0.25">
      <c r="A272" s="174">
        <f>--ISNUMBER(IFERROR(SEARCH('Project Costing'!#REF!,Labor!I278,1),""))</f>
        <v>0</v>
      </c>
      <c r="B272" s="174" t="str">
        <f>IF(A272=1,COUNTIF($A$8:A272,1),"")</f>
        <v/>
      </c>
      <c r="C272" s="174"/>
      <c r="D272" s="157">
        <f>IFERROR($C$8:INDEX($C$8:$C$3000,COUNTIF($C$8:$C$3000,"?*")),"")</f>
        <v>0</v>
      </c>
      <c r="E272" s="174"/>
      <c r="F272" s="174">
        <f>--ISNUMBER(IFERROR(SEARCH('Project Costing'!#REF!,Labor!I278,1),""))</f>
        <v>0</v>
      </c>
      <c r="G272" s="174" t="str">
        <f>IF(F272=1,COUNTIF($F$8:F272,1),"")</f>
        <v/>
      </c>
      <c r="H272" s="174"/>
      <c r="I272" s="157">
        <f>IFERROR($H$8:INDEX($H$8:$H$3000,COUNTIF($H$8:$H$3000,"?*")),"")</f>
        <v>0</v>
      </c>
    </row>
    <row r="273" spans="1:9" x14ac:dyDescent="0.25">
      <c r="A273" s="174">
        <f>--ISNUMBER(IFERROR(SEARCH('Project Costing'!#REF!,Labor!I279,1),""))</f>
        <v>0</v>
      </c>
      <c r="B273" s="174" t="str">
        <f>IF(A273=1,COUNTIF($A$8:A273,1),"")</f>
        <v/>
      </c>
      <c r="C273" s="174"/>
      <c r="D273" s="157">
        <f>IFERROR($C$8:INDEX($C$8:$C$3000,COUNTIF($C$8:$C$3000,"?*")),"")</f>
        <v>0</v>
      </c>
      <c r="E273" s="174"/>
      <c r="F273" s="174">
        <f>--ISNUMBER(IFERROR(SEARCH('Project Costing'!#REF!,Labor!I279,1),""))</f>
        <v>0</v>
      </c>
      <c r="G273" s="174" t="str">
        <f>IF(F273=1,COUNTIF($F$8:F273,1),"")</f>
        <v/>
      </c>
      <c r="H273" s="174"/>
      <c r="I273" s="157">
        <f>IFERROR($H$8:INDEX($H$8:$H$3000,COUNTIF($H$8:$H$3000,"?*")),"")</f>
        <v>0</v>
      </c>
    </row>
    <row r="274" spans="1:9" x14ac:dyDescent="0.25">
      <c r="A274" s="174">
        <f>--ISNUMBER(IFERROR(SEARCH('Project Costing'!#REF!,Labor!I280,1),""))</f>
        <v>0</v>
      </c>
      <c r="B274" s="174" t="str">
        <f>IF(A274=1,COUNTIF($A$8:A274,1),"")</f>
        <v/>
      </c>
      <c r="C274" s="174"/>
      <c r="D274" s="157">
        <f>IFERROR($C$8:INDEX($C$8:$C$3000,COUNTIF($C$8:$C$3000,"?*")),"")</f>
        <v>0</v>
      </c>
      <c r="E274" s="174"/>
      <c r="F274" s="174">
        <f>--ISNUMBER(IFERROR(SEARCH('Project Costing'!#REF!,Labor!I280,1),""))</f>
        <v>0</v>
      </c>
      <c r="G274" s="174" t="str">
        <f>IF(F274=1,COUNTIF($F$8:F274,1),"")</f>
        <v/>
      </c>
      <c r="H274" s="174"/>
      <c r="I274" s="157">
        <f>IFERROR($H$8:INDEX($H$8:$H$3000,COUNTIF($H$8:$H$3000,"?*")),"")</f>
        <v>0</v>
      </c>
    </row>
    <row r="275" spans="1:9" x14ac:dyDescent="0.25">
      <c r="A275" s="174">
        <f>--ISNUMBER(IFERROR(SEARCH('Project Costing'!#REF!,Labor!I281,1),""))</f>
        <v>0</v>
      </c>
      <c r="B275" s="174" t="str">
        <f>IF(A275=1,COUNTIF($A$8:A275,1),"")</f>
        <v/>
      </c>
      <c r="C275" s="174"/>
      <c r="D275" s="157">
        <f>IFERROR($C$8:INDEX($C$8:$C$3000,COUNTIF($C$8:$C$3000,"?*")),"")</f>
        <v>0</v>
      </c>
      <c r="E275" s="174"/>
      <c r="F275" s="174">
        <f>--ISNUMBER(IFERROR(SEARCH('Project Costing'!#REF!,Labor!I281,1),""))</f>
        <v>0</v>
      </c>
      <c r="G275" s="174" t="str">
        <f>IF(F275=1,COUNTIF($F$8:F275,1),"")</f>
        <v/>
      </c>
      <c r="H275" s="174"/>
      <c r="I275" s="157">
        <f>IFERROR($H$8:INDEX($H$8:$H$3000,COUNTIF($H$8:$H$3000,"?*")),"")</f>
        <v>0</v>
      </c>
    </row>
    <row r="276" spans="1:9" x14ac:dyDescent="0.25">
      <c r="A276" s="174">
        <f>--ISNUMBER(IFERROR(SEARCH('Project Costing'!#REF!,Labor!I282,1),""))</f>
        <v>0</v>
      </c>
      <c r="B276" s="174" t="str">
        <f>IF(A276=1,COUNTIF($A$8:A276,1),"")</f>
        <v/>
      </c>
      <c r="C276" s="174"/>
      <c r="D276" s="157">
        <f>IFERROR($C$8:INDEX($C$8:$C$3000,COUNTIF($C$8:$C$3000,"?*")),"")</f>
        <v>0</v>
      </c>
      <c r="E276" s="174"/>
      <c r="F276" s="174">
        <f>--ISNUMBER(IFERROR(SEARCH('Project Costing'!#REF!,Labor!I282,1),""))</f>
        <v>0</v>
      </c>
      <c r="G276" s="174" t="str">
        <f>IF(F276=1,COUNTIF($F$8:F276,1),"")</f>
        <v/>
      </c>
      <c r="H276" s="174"/>
      <c r="I276" s="157">
        <f>IFERROR($H$8:INDEX($H$8:$H$3000,COUNTIF($H$8:$H$3000,"?*")),"")</f>
        <v>0</v>
      </c>
    </row>
    <row r="277" spans="1:9" x14ac:dyDescent="0.25">
      <c r="A277" s="174">
        <f>--ISNUMBER(IFERROR(SEARCH('Project Costing'!#REF!,Labor!I283,1),""))</f>
        <v>0</v>
      </c>
      <c r="B277" s="174" t="str">
        <f>IF(A277=1,COUNTIF($A$8:A277,1),"")</f>
        <v/>
      </c>
      <c r="C277" s="174"/>
      <c r="D277" s="157">
        <f>IFERROR($C$8:INDEX($C$8:$C$3000,COUNTIF($C$8:$C$3000,"?*")),"")</f>
        <v>0</v>
      </c>
      <c r="E277" s="174"/>
      <c r="F277" s="174">
        <f>--ISNUMBER(IFERROR(SEARCH('Project Costing'!#REF!,Labor!I283,1),""))</f>
        <v>0</v>
      </c>
      <c r="G277" s="174" t="str">
        <f>IF(F277=1,COUNTIF($F$8:F277,1),"")</f>
        <v/>
      </c>
      <c r="H277" s="174"/>
      <c r="I277" s="157">
        <f>IFERROR($H$8:INDEX($H$8:$H$3000,COUNTIF($H$8:$H$3000,"?*")),"")</f>
        <v>0</v>
      </c>
    </row>
    <row r="278" spans="1:9" x14ac:dyDescent="0.25">
      <c r="A278" s="174">
        <f>--ISNUMBER(IFERROR(SEARCH('Project Costing'!#REF!,Labor!I284,1),""))</f>
        <v>0</v>
      </c>
      <c r="B278" s="174" t="str">
        <f>IF(A278=1,COUNTIF($A$8:A278,1),"")</f>
        <v/>
      </c>
      <c r="C278" s="174"/>
      <c r="D278" s="157">
        <f>IFERROR($C$8:INDEX($C$8:$C$3000,COUNTIF($C$8:$C$3000,"?*")),"")</f>
        <v>0</v>
      </c>
      <c r="E278" s="174"/>
      <c r="F278" s="174">
        <f>--ISNUMBER(IFERROR(SEARCH('Project Costing'!#REF!,Labor!I284,1),""))</f>
        <v>0</v>
      </c>
      <c r="G278" s="174" t="str">
        <f>IF(F278=1,COUNTIF($F$8:F278,1),"")</f>
        <v/>
      </c>
      <c r="H278" s="174"/>
      <c r="I278" s="157">
        <f>IFERROR($H$8:INDEX($H$8:$H$3000,COUNTIF($H$8:$H$3000,"?*")),"")</f>
        <v>0</v>
      </c>
    </row>
    <row r="279" spans="1:9" x14ac:dyDescent="0.25">
      <c r="A279" s="174">
        <f>--ISNUMBER(IFERROR(SEARCH('Project Costing'!#REF!,Labor!I285,1),""))</f>
        <v>0</v>
      </c>
      <c r="B279" s="174" t="str">
        <f>IF(A279=1,COUNTIF($A$8:A279,1),"")</f>
        <v/>
      </c>
      <c r="C279" s="174"/>
      <c r="D279" s="157">
        <f>IFERROR($C$8:INDEX($C$8:$C$3000,COUNTIF($C$8:$C$3000,"?*")),"")</f>
        <v>0</v>
      </c>
      <c r="E279" s="174"/>
      <c r="F279" s="174">
        <f>--ISNUMBER(IFERROR(SEARCH('Project Costing'!#REF!,Labor!I285,1),""))</f>
        <v>0</v>
      </c>
      <c r="G279" s="174" t="str">
        <f>IF(F279=1,COUNTIF($F$8:F279,1),"")</f>
        <v/>
      </c>
      <c r="H279" s="174"/>
      <c r="I279" s="157">
        <f>IFERROR($H$8:INDEX($H$8:$H$3000,COUNTIF($H$8:$H$3000,"?*")),"")</f>
        <v>0</v>
      </c>
    </row>
    <row r="280" spans="1:9" x14ac:dyDescent="0.25">
      <c r="A280" s="174">
        <f>--ISNUMBER(IFERROR(SEARCH('Project Costing'!#REF!,Labor!I286,1),""))</f>
        <v>0</v>
      </c>
      <c r="B280" s="174" t="str">
        <f>IF(A280=1,COUNTIF($A$8:A280,1),"")</f>
        <v/>
      </c>
      <c r="C280" s="174"/>
      <c r="D280" s="157">
        <f>IFERROR($C$8:INDEX($C$8:$C$3000,COUNTIF($C$8:$C$3000,"?*")),"")</f>
        <v>0</v>
      </c>
      <c r="E280" s="174"/>
      <c r="F280" s="174">
        <f>--ISNUMBER(IFERROR(SEARCH('Project Costing'!#REF!,Labor!I286,1),""))</f>
        <v>0</v>
      </c>
      <c r="G280" s="174" t="str">
        <f>IF(F280=1,COUNTIF($F$8:F280,1),"")</f>
        <v/>
      </c>
      <c r="H280" s="174"/>
      <c r="I280" s="157">
        <f>IFERROR($H$8:INDEX($H$8:$H$3000,COUNTIF($H$8:$H$3000,"?*")),"")</f>
        <v>0</v>
      </c>
    </row>
    <row r="281" spans="1:9" x14ac:dyDescent="0.25">
      <c r="A281" s="174">
        <f>--ISNUMBER(IFERROR(SEARCH('Project Costing'!#REF!,Labor!I287,1),""))</f>
        <v>0</v>
      </c>
      <c r="B281" s="174" t="str">
        <f>IF(A281=1,COUNTIF($A$8:A281,1),"")</f>
        <v/>
      </c>
      <c r="C281" s="174"/>
      <c r="D281" s="157">
        <f>IFERROR($C$8:INDEX($C$8:$C$3000,COUNTIF($C$8:$C$3000,"?*")),"")</f>
        <v>0</v>
      </c>
      <c r="E281" s="174"/>
      <c r="F281" s="174">
        <f>--ISNUMBER(IFERROR(SEARCH('Project Costing'!#REF!,Labor!I287,1),""))</f>
        <v>0</v>
      </c>
      <c r="G281" s="174" t="str">
        <f>IF(F281=1,COUNTIF($F$8:F281,1),"")</f>
        <v/>
      </c>
      <c r="H281" s="174"/>
      <c r="I281" s="157">
        <f>IFERROR($H$8:INDEX($H$8:$H$3000,COUNTIF($H$8:$H$3000,"?*")),"")</f>
        <v>0</v>
      </c>
    </row>
    <row r="282" spans="1:9" x14ac:dyDescent="0.25">
      <c r="A282" s="174">
        <f>--ISNUMBER(IFERROR(SEARCH('Project Costing'!#REF!,Labor!I288,1),""))</f>
        <v>0</v>
      </c>
      <c r="B282" s="174" t="str">
        <f>IF(A282=1,COUNTIF($A$8:A282,1),"")</f>
        <v/>
      </c>
      <c r="C282" s="174"/>
      <c r="D282" s="157">
        <f>IFERROR($C$8:INDEX($C$8:$C$3000,COUNTIF($C$8:$C$3000,"?*")),"")</f>
        <v>0</v>
      </c>
      <c r="E282" s="174"/>
      <c r="F282" s="174">
        <f>--ISNUMBER(IFERROR(SEARCH('Project Costing'!#REF!,Labor!I288,1),""))</f>
        <v>0</v>
      </c>
      <c r="G282" s="174" t="str">
        <f>IF(F282=1,COUNTIF($F$8:F282,1),"")</f>
        <v/>
      </c>
      <c r="H282" s="174"/>
      <c r="I282" s="157">
        <f>IFERROR($H$8:INDEX($H$8:$H$3000,COUNTIF($H$8:$H$3000,"?*")),"")</f>
        <v>0</v>
      </c>
    </row>
    <row r="283" spans="1:9" x14ac:dyDescent="0.25">
      <c r="A283" s="174">
        <f>--ISNUMBER(IFERROR(SEARCH('Project Costing'!#REF!,Labor!I289,1),""))</f>
        <v>0</v>
      </c>
      <c r="B283" s="174" t="str">
        <f>IF(A283=1,COUNTIF($A$8:A283,1),"")</f>
        <v/>
      </c>
      <c r="C283" s="174"/>
      <c r="D283" s="157">
        <f>IFERROR($C$8:INDEX($C$8:$C$3000,COUNTIF($C$8:$C$3000,"?*")),"")</f>
        <v>0</v>
      </c>
      <c r="E283" s="174"/>
      <c r="F283" s="174">
        <f>--ISNUMBER(IFERROR(SEARCH('Project Costing'!#REF!,Labor!I289,1),""))</f>
        <v>0</v>
      </c>
      <c r="G283" s="174" t="str">
        <f>IF(F283=1,COUNTIF($F$8:F283,1),"")</f>
        <v/>
      </c>
      <c r="H283" s="174"/>
      <c r="I283" s="157">
        <f>IFERROR($H$8:INDEX($H$8:$H$3000,COUNTIF($H$8:$H$3000,"?*")),"")</f>
        <v>0</v>
      </c>
    </row>
    <row r="284" spans="1:9" x14ac:dyDescent="0.25">
      <c r="A284" s="174">
        <f>--ISNUMBER(IFERROR(SEARCH('Project Costing'!#REF!,Labor!I290,1),""))</f>
        <v>0</v>
      </c>
      <c r="B284" s="174" t="str">
        <f>IF(A284=1,COUNTIF($A$8:A284,1),"")</f>
        <v/>
      </c>
      <c r="C284" s="174"/>
      <c r="D284" s="157">
        <f>IFERROR($C$8:INDEX($C$8:$C$3000,COUNTIF($C$8:$C$3000,"?*")),"")</f>
        <v>0</v>
      </c>
      <c r="E284" s="174"/>
      <c r="F284" s="174">
        <f>--ISNUMBER(IFERROR(SEARCH('Project Costing'!#REF!,Labor!I290,1),""))</f>
        <v>0</v>
      </c>
      <c r="G284" s="174" t="str">
        <f>IF(F284=1,COUNTIF($F$8:F284,1),"")</f>
        <v/>
      </c>
      <c r="H284" s="174"/>
      <c r="I284" s="157">
        <f>IFERROR($H$8:INDEX($H$8:$H$3000,COUNTIF($H$8:$H$3000,"?*")),"")</f>
        <v>0</v>
      </c>
    </row>
    <row r="285" spans="1:9" x14ac:dyDescent="0.25">
      <c r="A285" s="174">
        <f>--ISNUMBER(IFERROR(SEARCH('Project Costing'!#REF!,Labor!I291,1),""))</f>
        <v>0</v>
      </c>
      <c r="B285" s="174" t="str">
        <f>IF(A285=1,COUNTIF($A$8:A285,1),"")</f>
        <v/>
      </c>
      <c r="C285" s="174"/>
      <c r="D285" s="157">
        <f>IFERROR($C$8:INDEX($C$8:$C$3000,COUNTIF($C$8:$C$3000,"?*")),"")</f>
        <v>0</v>
      </c>
      <c r="E285" s="174"/>
      <c r="F285" s="174">
        <f>--ISNUMBER(IFERROR(SEARCH('Project Costing'!#REF!,Labor!I291,1),""))</f>
        <v>0</v>
      </c>
      <c r="G285" s="174" t="str">
        <f>IF(F285=1,COUNTIF($F$8:F285,1),"")</f>
        <v/>
      </c>
      <c r="H285" s="174"/>
      <c r="I285" s="157">
        <f>IFERROR($H$8:INDEX($H$8:$H$3000,COUNTIF($H$8:$H$3000,"?*")),"")</f>
        <v>0</v>
      </c>
    </row>
    <row r="286" spans="1:9" x14ac:dyDescent="0.25">
      <c r="A286" s="174">
        <f>--ISNUMBER(IFERROR(SEARCH('Project Costing'!#REF!,Labor!I292,1),""))</f>
        <v>0</v>
      </c>
      <c r="B286" s="174" t="str">
        <f>IF(A286=1,COUNTIF($A$8:A286,1),"")</f>
        <v/>
      </c>
      <c r="C286" s="174"/>
      <c r="D286" s="157">
        <f>IFERROR($C$8:INDEX($C$8:$C$3000,COUNTIF($C$8:$C$3000,"?*")),"")</f>
        <v>0</v>
      </c>
      <c r="E286" s="174"/>
      <c r="F286" s="174">
        <f>--ISNUMBER(IFERROR(SEARCH('Project Costing'!#REF!,Labor!I292,1),""))</f>
        <v>0</v>
      </c>
      <c r="G286" s="174" t="str">
        <f>IF(F286=1,COUNTIF($F$8:F286,1),"")</f>
        <v/>
      </c>
      <c r="H286" s="174"/>
      <c r="I286" s="157">
        <f>IFERROR($H$8:INDEX($H$8:$H$3000,COUNTIF($H$8:$H$3000,"?*")),"")</f>
        <v>0</v>
      </c>
    </row>
    <row r="287" spans="1:9" x14ac:dyDescent="0.25">
      <c r="A287" s="174">
        <f>--ISNUMBER(IFERROR(SEARCH('Project Costing'!#REF!,Labor!I293,1),""))</f>
        <v>0</v>
      </c>
      <c r="B287" s="174" t="str">
        <f>IF(A287=1,COUNTIF($A$8:A287,1),"")</f>
        <v/>
      </c>
      <c r="C287" s="174"/>
      <c r="D287" s="157">
        <f>IFERROR($C$8:INDEX($C$8:$C$3000,COUNTIF($C$8:$C$3000,"?*")),"")</f>
        <v>0</v>
      </c>
      <c r="E287" s="174"/>
      <c r="F287" s="174">
        <f>--ISNUMBER(IFERROR(SEARCH('Project Costing'!#REF!,Labor!I293,1),""))</f>
        <v>0</v>
      </c>
      <c r="G287" s="174" t="str">
        <f>IF(F287=1,COUNTIF($F$8:F287,1),"")</f>
        <v/>
      </c>
      <c r="H287" s="174"/>
      <c r="I287" s="157">
        <f>IFERROR($H$8:INDEX($H$8:$H$3000,COUNTIF($H$8:$H$3000,"?*")),"")</f>
        <v>0</v>
      </c>
    </row>
    <row r="288" spans="1:9" x14ac:dyDescent="0.25">
      <c r="A288" s="174">
        <f>--ISNUMBER(IFERROR(SEARCH('Project Costing'!#REF!,Labor!I294,1),""))</f>
        <v>0</v>
      </c>
      <c r="B288" s="174" t="str">
        <f>IF(A288=1,COUNTIF($A$8:A288,1),"")</f>
        <v/>
      </c>
      <c r="C288" s="174"/>
      <c r="D288" s="157">
        <f>IFERROR($C$8:INDEX($C$8:$C$3000,COUNTIF($C$8:$C$3000,"?*")),"")</f>
        <v>0</v>
      </c>
      <c r="E288" s="174"/>
      <c r="F288" s="174">
        <f>--ISNUMBER(IFERROR(SEARCH('Project Costing'!#REF!,Labor!I294,1),""))</f>
        <v>0</v>
      </c>
      <c r="G288" s="174" t="str">
        <f>IF(F288=1,COUNTIF($F$8:F288,1),"")</f>
        <v/>
      </c>
      <c r="H288" s="174"/>
      <c r="I288" s="157">
        <f>IFERROR($H$8:INDEX($H$8:$H$3000,COUNTIF($H$8:$H$3000,"?*")),"")</f>
        <v>0</v>
      </c>
    </row>
    <row r="289" spans="1:9" x14ac:dyDescent="0.25">
      <c r="A289" s="174">
        <f>--ISNUMBER(IFERROR(SEARCH('Project Costing'!#REF!,Labor!I295,1),""))</f>
        <v>0</v>
      </c>
      <c r="B289" s="174" t="str">
        <f>IF(A289=1,COUNTIF($A$8:A289,1),"")</f>
        <v/>
      </c>
      <c r="C289" s="174"/>
      <c r="D289" s="157">
        <f>IFERROR($C$8:INDEX($C$8:$C$3000,COUNTIF($C$8:$C$3000,"?*")),"")</f>
        <v>0</v>
      </c>
      <c r="E289" s="174"/>
      <c r="F289" s="174">
        <f>--ISNUMBER(IFERROR(SEARCH('Project Costing'!#REF!,Labor!I295,1),""))</f>
        <v>0</v>
      </c>
      <c r="G289" s="174" t="str">
        <f>IF(F289=1,COUNTIF($F$8:F289,1),"")</f>
        <v/>
      </c>
      <c r="H289" s="174"/>
      <c r="I289" s="157">
        <f>IFERROR($H$8:INDEX($H$8:$H$3000,COUNTIF($H$8:$H$3000,"?*")),"")</f>
        <v>0</v>
      </c>
    </row>
    <row r="290" spans="1:9" x14ac:dyDescent="0.25">
      <c r="A290" s="174">
        <f>--ISNUMBER(IFERROR(SEARCH('Project Costing'!#REF!,Labor!I296,1),""))</f>
        <v>0</v>
      </c>
      <c r="B290" s="174" t="str">
        <f>IF(A290=1,COUNTIF($A$8:A290,1),"")</f>
        <v/>
      </c>
      <c r="C290" s="174"/>
      <c r="D290" s="157">
        <f>IFERROR($C$8:INDEX($C$8:$C$3000,COUNTIF($C$8:$C$3000,"?*")),"")</f>
        <v>0</v>
      </c>
      <c r="E290" s="174"/>
      <c r="F290" s="174">
        <f>--ISNUMBER(IFERROR(SEARCH('Project Costing'!#REF!,Labor!I296,1),""))</f>
        <v>0</v>
      </c>
      <c r="G290" s="174" t="str">
        <f>IF(F290=1,COUNTIF($F$8:F290,1),"")</f>
        <v/>
      </c>
      <c r="H290" s="174"/>
      <c r="I290" s="157">
        <f>IFERROR($H$8:INDEX($H$8:$H$3000,COUNTIF($H$8:$H$3000,"?*")),"")</f>
        <v>0</v>
      </c>
    </row>
    <row r="291" spans="1:9" x14ac:dyDescent="0.25">
      <c r="A291" s="174">
        <f>--ISNUMBER(IFERROR(SEARCH('Project Costing'!#REF!,Labor!I297,1),""))</f>
        <v>0</v>
      </c>
      <c r="B291" s="174" t="str">
        <f>IF(A291=1,COUNTIF($A$8:A291,1),"")</f>
        <v/>
      </c>
      <c r="C291" s="174"/>
      <c r="D291" s="157">
        <f>IFERROR($C$8:INDEX($C$8:$C$3000,COUNTIF($C$8:$C$3000,"?*")),"")</f>
        <v>0</v>
      </c>
      <c r="E291" s="174"/>
      <c r="F291" s="174">
        <f>--ISNUMBER(IFERROR(SEARCH('Project Costing'!#REF!,Labor!I297,1),""))</f>
        <v>0</v>
      </c>
      <c r="G291" s="174" t="str">
        <f>IF(F291=1,COUNTIF($F$8:F291,1),"")</f>
        <v/>
      </c>
      <c r="H291" s="174"/>
      <c r="I291" s="157">
        <f>IFERROR($H$8:INDEX($H$8:$H$3000,COUNTIF($H$8:$H$3000,"?*")),"")</f>
        <v>0</v>
      </c>
    </row>
    <row r="292" spans="1:9" x14ac:dyDescent="0.25">
      <c r="A292" s="174">
        <f>--ISNUMBER(IFERROR(SEARCH('Project Costing'!#REF!,Labor!I298,1),""))</f>
        <v>0</v>
      </c>
      <c r="B292" s="174" t="str">
        <f>IF(A292=1,COUNTIF($A$8:A292,1),"")</f>
        <v/>
      </c>
      <c r="C292" s="174"/>
      <c r="D292" s="157">
        <f>IFERROR($C$8:INDEX($C$8:$C$3000,COUNTIF($C$8:$C$3000,"?*")),"")</f>
        <v>0</v>
      </c>
      <c r="E292" s="174"/>
      <c r="F292" s="174">
        <f>--ISNUMBER(IFERROR(SEARCH('Project Costing'!#REF!,Labor!I298,1),""))</f>
        <v>0</v>
      </c>
      <c r="G292" s="174" t="str">
        <f>IF(F292=1,COUNTIF($F$8:F292,1),"")</f>
        <v/>
      </c>
      <c r="H292" s="174"/>
      <c r="I292" s="157">
        <f>IFERROR($H$8:INDEX($H$8:$H$3000,COUNTIF($H$8:$H$3000,"?*")),"")</f>
        <v>0</v>
      </c>
    </row>
    <row r="293" spans="1:9" x14ac:dyDescent="0.25">
      <c r="A293" s="174">
        <f>--ISNUMBER(IFERROR(SEARCH('Project Costing'!#REF!,Labor!I299,1),""))</f>
        <v>0</v>
      </c>
      <c r="B293" s="174" t="str">
        <f>IF(A293=1,COUNTIF($A$8:A293,1),"")</f>
        <v/>
      </c>
      <c r="C293" s="174"/>
      <c r="D293" s="157">
        <f>IFERROR($C$8:INDEX($C$8:$C$3000,COUNTIF($C$8:$C$3000,"?*")),"")</f>
        <v>0</v>
      </c>
      <c r="E293" s="174"/>
      <c r="F293" s="174">
        <f>--ISNUMBER(IFERROR(SEARCH('Project Costing'!#REF!,Labor!I299,1),""))</f>
        <v>0</v>
      </c>
      <c r="G293" s="174" t="str">
        <f>IF(F293=1,COUNTIF($F$8:F293,1),"")</f>
        <v/>
      </c>
      <c r="H293" s="174"/>
      <c r="I293" s="157">
        <f>IFERROR($H$8:INDEX($H$8:$H$3000,COUNTIF($H$8:$H$3000,"?*")),"")</f>
        <v>0</v>
      </c>
    </row>
    <row r="294" spans="1:9" x14ac:dyDescent="0.25">
      <c r="A294" s="174">
        <f>--ISNUMBER(IFERROR(SEARCH('Project Costing'!#REF!,Labor!I300,1),""))</f>
        <v>0</v>
      </c>
      <c r="B294" s="174" t="str">
        <f>IF(A294=1,COUNTIF($A$8:A294,1),"")</f>
        <v/>
      </c>
      <c r="C294" s="174"/>
      <c r="D294" s="157">
        <f>IFERROR($C$8:INDEX($C$8:$C$3000,COUNTIF($C$8:$C$3000,"?*")),"")</f>
        <v>0</v>
      </c>
      <c r="E294" s="174"/>
      <c r="F294" s="174">
        <f>--ISNUMBER(IFERROR(SEARCH('Project Costing'!#REF!,Labor!I300,1),""))</f>
        <v>0</v>
      </c>
      <c r="G294" s="174" t="str">
        <f>IF(F294=1,COUNTIF($F$8:F294,1),"")</f>
        <v/>
      </c>
      <c r="H294" s="174"/>
      <c r="I294" s="157">
        <f>IFERROR($H$8:INDEX($H$8:$H$3000,COUNTIF($H$8:$H$3000,"?*")),"")</f>
        <v>0</v>
      </c>
    </row>
    <row r="295" spans="1:9" x14ac:dyDescent="0.25">
      <c r="A295" s="174">
        <f>--ISNUMBER(IFERROR(SEARCH('Project Costing'!#REF!,Labor!I301,1),""))</f>
        <v>0</v>
      </c>
      <c r="B295" s="174" t="str">
        <f>IF(A295=1,COUNTIF($A$8:A295,1),"")</f>
        <v/>
      </c>
      <c r="C295" s="174"/>
      <c r="D295" s="157">
        <f>IFERROR($C$8:INDEX($C$8:$C$3000,COUNTIF($C$8:$C$3000,"?*")),"")</f>
        <v>0</v>
      </c>
      <c r="E295" s="174"/>
      <c r="F295" s="174">
        <f>--ISNUMBER(IFERROR(SEARCH('Project Costing'!#REF!,Labor!I301,1),""))</f>
        <v>0</v>
      </c>
      <c r="G295" s="174" t="str">
        <f>IF(F295=1,COUNTIF($F$8:F295,1),"")</f>
        <v/>
      </c>
      <c r="H295" s="174"/>
      <c r="I295" s="157">
        <f>IFERROR($H$8:INDEX($H$8:$H$3000,COUNTIF($H$8:$H$3000,"?*")),"")</f>
        <v>0</v>
      </c>
    </row>
    <row r="296" spans="1:9" x14ac:dyDescent="0.25">
      <c r="A296" s="174">
        <f>--ISNUMBER(IFERROR(SEARCH('Project Costing'!#REF!,Labor!I302,1),""))</f>
        <v>0</v>
      </c>
      <c r="B296" s="174" t="str">
        <f>IF(A296=1,COUNTIF($A$8:A296,1),"")</f>
        <v/>
      </c>
      <c r="C296" s="174"/>
      <c r="D296" s="157">
        <f>IFERROR($C$8:INDEX($C$8:$C$3000,COUNTIF($C$8:$C$3000,"?*")),"")</f>
        <v>0</v>
      </c>
      <c r="E296" s="174"/>
      <c r="F296" s="174">
        <f>--ISNUMBER(IFERROR(SEARCH('Project Costing'!#REF!,Labor!I302,1),""))</f>
        <v>0</v>
      </c>
      <c r="G296" s="174" t="str">
        <f>IF(F296=1,COUNTIF($F$8:F296,1),"")</f>
        <v/>
      </c>
      <c r="H296" s="174"/>
      <c r="I296" s="157">
        <f>IFERROR($H$8:INDEX($H$8:$H$3000,COUNTIF($H$8:$H$3000,"?*")),"")</f>
        <v>0</v>
      </c>
    </row>
    <row r="297" spans="1:9" x14ac:dyDescent="0.25">
      <c r="A297" s="174">
        <f>--ISNUMBER(IFERROR(SEARCH('Project Costing'!#REF!,Labor!I303,1),""))</f>
        <v>0</v>
      </c>
      <c r="B297" s="174" t="str">
        <f>IF(A297=1,COUNTIF($A$8:A297,1),"")</f>
        <v/>
      </c>
      <c r="C297" s="174"/>
      <c r="D297" s="157">
        <f>IFERROR($C$8:INDEX($C$8:$C$3000,COUNTIF($C$8:$C$3000,"?*")),"")</f>
        <v>0</v>
      </c>
      <c r="E297" s="174"/>
      <c r="F297" s="174">
        <f>--ISNUMBER(IFERROR(SEARCH('Project Costing'!#REF!,Labor!I303,1),""))</f>
        <v>0</v>
      </c>
      <c r="G297" s="174" t="str">
        <f>IF(F297=1,COUNTIF($F$8:F297,1),"")</f>
        <v/>
      </c>
      <c r="H297" s="174"/>
      <c r="I297" s="157">
        <f>IFERROR($H$8:INDEX($H$8:$H$3000,COUNTIF($H$8:$H$3000,"?*")),"")</f>
        <v>0</v>
      </c>
    </row>
    <row r="298" spans="1:9" x14ac:dyDescent="0.25">
      <c r="A298" s="174">
        <f>--ISNUMBER(IFERROR(SEARCH('Project Costing'!#REF!,Labor!I304,1),""))</f>
        <v>0</v>
      </c>
      <c r="B298" s="174" t="str">
        <f>IF(A298=1,COUNTIF($A$8:A298,1),"")</f>
        <v/>
      </c>
      <c r="C298" s="174"/>
      <c r="D298" s="157">
        <f>IFERROR($C$8:INDEX($C$8:$C$3000,COUNTIF($C$8:$C$3000,"?*")),"")</f>
        <v>0</v>
      </c>
      <c r="E298" s="174"/>
      <c r="F298" s="174">
        <f>--ISNUMBER(IFERROR(SEARCH('Project Costing'!#REF!,Labor!I304,1),""))</f>
        <v>0</v>
      </c>
      <c r="G298" s="174" t="str">
        <f>IF(F298=1,COUNTIF($F$8:F298,1),"")</f>
        <v/>
      </c>
      <c r="H298" s="174"/>
      <c r="I298" s="157">
        <f>IFERROR($H$8:INDEX($H$8:$H$3000,COUNTIF($H$8:$H$3000,"?*")),"")</f>
        <v>0</v>
      </c>
    </row>
    <row r="299" spans="1:9" x14ac:dyDescent="0.25">
      <c r="A299" s="174">
        <f>--ISNUMBER(IFERROR(SEARCH('Project Costing'!#REF!,Labor!I305,1),""))</f>
        <v>0</v>
      </c>
      <c r="B299" s="174" t="str">
        <f>IF(A299=1,COUNTIF($A$8:A299,1),"")</f>
        <v/>
      </c>
      <c r="C299" s="174"/>
      <c r="D299" s="157">
        <f>IFERROR($C$8:INDEX($C$8:$C$3000,COUNTIF($C$8:$C$3000,"?*")),"")</f>
        <v>0</v>
      </c>
      <c r="E299" s="174"/>
      <c r="F299" s="174">
        <f>--ISNUMBER(IFERROR(SEARCH('Project Costing'!#REF!,Labor!I305,1),""))</f>
        <v>0</v>
      </c>
      <c r="G299" s="174" t="str">
        <f>IF(F299=1,COUNTIF($F$8:F299,1),"")</f>
        <v/>
      </c>
      <c r="H299" s="174"/>
      <c r="I299" s="157">
        <f>IFERROR($H$8:INDEX($H$8:$H$3000,COUNTIF($H$8:$H$3000,"?*")),"")</f>
        <v>0</v>
      </c>
    </row>
    <row r="300" spans="1:9" x14ac:dyDescent="0.25">
      <c r="A300" s="174">
        <f>--ISNUMBER(IFERROR(SEARCH('Project Costing'!#REF!,Labor!I306,1),""))</f>
        <v>0</v>
      </c>
      <c r="B300" s="174" t="str">
        <f>IF(A300=1,COUNTIF($A$8:A300,1),"")</f>
        <v/>
      </c>
      <c r="C300" s="174"/>
      <c r="D300" s="157">
        <f>IFERROR($C$8:INDEX($C$8:$C$3000,COUNTIF($C$8:$C$3000,"?*")),"")</f>
        <v>0</v>
      </c>
      <c r="E300" s="174"/>
      <c r="F300" s="174">
        <f>--ISNUMBER(IFERROR(SEARCH('Project Costing'!#REF!,Labor!I306,1),""))</f>
        <v>0</v>
      </c>
      <c r="G300" s="174" t="str">
        <f>IF(F300=1,COUNTIF($F$8:F300,1),"")</f>
        <v/>
      </c>
      <c r="H300" s="174"/>
      <c r="I300" s="157">
        <f>IFERROR($H$8:INDEX($H$8:$H$3000,COUNTIF($H$8:$H$3000,"?*")),"")</f>
        <v>0</v>
      </c>
    </row>
    <row r="301" spans="1:9" x14ac:dyDescent="0.25">
      <c r="A301" s="174">
        <f>--ISNUMBER(IFERROR(SEARCH('Project Costing'!#REF!,Labor!I307,1),""))</f>
        <v>0</v>
      </c>
      <c r="B301" s="174" t="str">
        <f>IF(A301=1,COUNTIF($A$8:A301,1),"")</f>
        <v/>
      </c>
      <c r="C301" s="174"/>
      <c r="D301" s="157">
        <f>IFERROR($C$8:INDEX($C$8:$C$3000,COUNTIF($C$8:$C$3000,"?*")),"")</f>
        <v>0</v>
      </c>
      <c r="E301" s="174"/>
      <c r="F301" s="174">
        <f>--ISNUMBER(IFERROR(SEARCH('Project Costing'!#REF!,Labor!I307,1),""))</f>
        <v>0</v>
      </c>
      <c r="G301" s="174" t="str">
        <f>IF(F301=1,COUNTIF($F$8:F301,1),"")</f>
        <v/>
      </c>
      <c r="H301" s="174"/>
      <c r="I301" s="157">
        <f>IFERROR($H$8:INDEX($H$8:$H$3000,COUNTIF($H$8:$H$3000,"?*")),"")</f>
        <v>0</v>
      </c>
    </row>
    <row r="302" spans="1:9" x14ac:dyDescent="0.25">
      <c r="A302" s="174">
        <f>--ISNUMBER(IFERROR(SEARCH('Project Costing'!#REF!,Labor!I308,1),""))</f>
        <v>0</v>
      </c>
      <c r="B302" s="174" t="str">
        <f>IF(A302=1,COUNTIF($A$8:A302,1),"")</f>
        <v/>
      </c>
      <c r="C302" s="174"/>
      <c r="D302" s="157">
        <f>IFERROR($C$8:INDEX($C$8:$C$3000,COUNTIF($C$8:$C$3000,"?*")),"")</f>
        <v>0</v>
      </c>
      <c r="E302" s="174"/>
      <c r="F302" s="174">
        <f>--ISNUMBER(IFERROR(SEARCH('Project Costing'!#REF!,Labor!I308,1),""))</f>
        <v>0</v>
      </c>
      <c r="G302" s="174" t="str">
        <f>IF(F302=1,COUNTIF($F$8:F302,1),"")</f>
        <v/>
      </c>
      <c r="H302" s="174"/>
      <c r="I302" s="157">
        <f>IFERROR($H$8:INDEX($H$8:$H$3000,COUNTIF($H$8:$H$3000,"?*")),"")</f>
        <v>0</v>
      </c>
    </row>
    <row r="303" spans="1:9" x14ac:dyDescent="0.25">
      <c r="A303" s="174">
        <f>--ISNUMBER(IFERROR(SEARCH('Project Costing'!#REF!,Labor!I309,1),""))</f>
        <v>0</v>
      </c>
      <c r="B303" s="174" t="str">
        <f>IF(A303=1,COUNTIF($A$8:A303,1),"")</f>
        <v/>
      </c>
      <c r="C303" s="174"/>
      <c r="D303" s="157">
        <f>IFERROR($C$8:INDEX($C$8:$C$3000,COUNTIF($C$8:$C$3000,"?*")),"")</f>
        <v>0</v>
      </c>
      <c r="E303" s="174"/>
      <c r="F303" s="174">
        <f>--ISNUMBER(IFERROR(SEARCH('Project Costing'!#REF!,Labor!I309,1),""))</f>
        <v>0</v>
      </c>
      <c r="G303" s="174" t="str">
        <f>IF(F303=1,COUNTIF($F$8:F303,1),"")</f>
        <v/>
      </c>
      <c r="H303" s="174"/>
      <c r="I303" s="157">
        <f>IFERROR($H$8:INDEX($H$8:$H$3000,COUNTIF($H$8:$H$3000,"?*")),"")</f>
        <v>0</v>
      </c>
    </row>
    <row r="304" spans="1:9" x14ac:dyDescent="0.25">
      <c r="A304" s="174">
        <f>--ISNUMBER(IFERROR(SEARCH('Project Costing'!#REF!,Labor!I310,1),""))</f>
        <v>0</v>
      </c>
      <c r="B304" s="174" t="str">
        <f>IF(A304=1,COUNTIF($A$8:A304,1),"")</f>
        <v/>
      </c>
      <c r="C304" s="174"/>
      <c r="D304" s="157">
        <f>IFERROR($C$8:INDEX($C$8:$C$3000,COUNTIF($C$8:$C$3000,"?*")),"")</f>
        <v>0</v>
      </c>
      <c r="E304" s="174"/>
      <c r="F304" s="174">
        <f>--ISNUMBER(IFERROR(SEARCH('Project Costing'!#REF!,Labor!I310,1),""))</f>
        <v>0</v>
      </c>
      <c r="G304" s="174" t="str">
        <f>IF(F304=1,COUNTIF($F$8:F304,1),"")</f>
        <v/>
      </c>
      <c r="H304" s="174"/>
      <c r="I304" s="157">
        <f>IFERROR($H$8:INDEX($H$8:$H$3000,COUNTIF($H$8:$H$3000,"?*")),"")</f>
        <v>0</v>
      </c>
    </row>
    <row r="305" spans="1:9" x14ac:dyDescent="0.25">
      <c r="A305" s="174">
        <f>--ISNUMBER(IFERROR(SEARCH('Project Costing'!#REF!,Labor!I311,1),""))</f>
        <v>0</v>
      </c>
      <c r="B305" s="174" t="str">
        <f>IF(A305=1,COUNTIF($A$8:A305,1),"")</f>
        <v/>
      </c>
      <c r="C305" s="174"/>
      <c r="D305" s="157">
        <f>IFERROR($C$8:INDEX($C$8:$C$3000,COUNTIF($C$8:$C$3000,"?*")),"")</f>
        <v>0</v>
      </c>
      <c r="E305" s="174"/>
      <c r="F305" s="174">
        <f>--ISNUMBER(IFERROR(SEARCH('Project Costing'!#REF!,Labor!I311,1),""))</f>
        <v>0</v>
      </c>
      <c r="G305" s="174" t="str">
        <f>IF(F305=1,COUNTIF($F$8:F305,1),"")</f>
        <v/>
      </c>
      <c r="H305" s="174"/>
      <c r="I305" s="157">
        <f>IFERROR($H$8:INDEX($H$8:$H$3000,COUNTIF($H$8:$H$3000,"?*")),"")</f>
        <v>0</v>
      </c>
    </row>
    <row r="306" spans="1:9" x14ac:dyDescent="0.25">
      <c r="A306" s="174">
        <f>--ISNUMBER(IFERROR(SEARCH('Project Costing'!#REF!,Labor!I312,1),""))</f>
        <v>0</v>
      </c>
      <c r="B306" s="174" t="str">
        <f>IF(A306=1,COUNTIF($A$8:A306,1),"")</f>
        <v/>
      </c>
      <c r="C306" s="174"/>
      <c r="D306" s="157">
        <f>IFERROR($C$8:INDEX($C$8:$C$3000,COUNTIF($C$8:$C$3000,"?*")),"")</f>
        <v>0</v>
      </c>
      <c r="E306" s="174"/>
      <c r="F306" s="174">
        <f>--ISNUMBER(IFERROR(SEARCH('Project Costing'!#REF!,Labor!I312,1),""))</f>
        <v>0</v>
      </c>
      <c r="G306" s="174" t="str">
        <f>IF(F306=1,COUNTIF($F$8:F306,1),"")</f>
        <v/>
      </c>
      <c r="H306" s="174"/>
      <c r="I306" s="157">
        <f>IFERROR($H$8:INDEX($H$8:$H$3000,COUNTIF($H$8:$H$3000,"?*")),"")</f>
        <v>0</v>
      </c>
    </row>
    <row r="307" spans="1:9" x14ac:dyDescent="0.25">
      <c r="A307" s="174">
        <f>--ISNUMBER(IFERROR(SEARCH('Project Costing'!#REF!,Labor!I313,1),""))</f>
        <v>0</v>
      </c>
      <c r="B307" s="174" t="str">
        <f>IF(A307=1,COUNTIF($A$8:A307,1),"")</f>
        <v/>
      </c>
      <c r="C307" s="174"/>
      <c r="D307" s="157">
        <f>IFERROR($C$8:INDEX($C$8:$C$3000,COUNTIF($C$8:$C$3000,"?*")),"")</f>
        <v>0</v>
      </c>
      <c r="E307" s="174"/>
      <c r="F307" s="174">
        <f>--ISNUMBER(IFERROR(SEARCH('Project Costing'!#REF!,Labor!I313,1),""))</f>
        <v>0</v>
      </c>
      <c r="G307" s="174" t="str">
        <f>IF(F307=1,COUNTIF($F$8:F307,1),"")</f>
        <v/>
      </c>
      <c r="H307" s="174"/>
      <c r="I307" s="157">
        <f>IFERROR($H$8:INDEX($H$8:$H$3000,COUNTIF($H$8:$H$3000,"?*")),"")</f>
        <v>0</v>
      </c>
    </row>
    <row r="308" spans="1:9" x14ac:dyDescent="0.25">
      <c r="A308" s="174">
        <f>--ISNUMBER(IFERROR(SEARCH('Project Costing'!#REF!,Labor!I314,1),""))</f>
        <v>0</v>
      </c>
      <c r="B308" s="174" t="str">
        <f>IF(A308=1,COUNTIF($A$8:A308,1),"")</f>
        <v/>
      </c>
      <c r="C308" s="174"/>
      <c r="D308" s="157">
        <f>IFERROR($C$8:INDEX($C$8:$C$3000,COUNTIF($C$8:$C$3000,"?*")),"")</f>
        <v>0</v>
      </c>
      <c r="E308" s="174"/>
      <c r="F308" s="174">
        <f>--ISNUMBER(IFERROR(SEARCH('Project Costing'!#REF!,Labor!I314,1),""))</f>
        <v>0</v>
      </c>
      <c r="G308" s="174" t="str">
        <f>IF(F308=1,COUNTIF($F$8:F308,1),"")</f>
        <v/>
      </c>
      <c r="H308" s="174"/>
      <c r="I308" s="157">
        <f>IFERROR($H$8:INDEX($H$8:$H$3000,COUNTIF($H$8:$H$3000,"?*")),"")</f>
        <v>0</v>
      </c>
    </row>
    <row r="309" spans="1:9" x14ac:dyDescent="0.25">
      <c r="A309" s="174">
        <f>--ISNUMBER(IFERROR(SEARCH('Project Costing'!#REF!,Labor!I315,1),""))</f>
        <v>0</v>
      </c>
      <c r="B309" s="174" t="str">
        <f>IF(A309=1,COUNTIF($A$8:A309,1),"")</f>
        <v/>
      </c>
      <c r="C309" s="174"/>
      <c r="D309" s="157">
        <f>IFERROR($C$8:INDEX($C$8:$C$3000,COUNTIF($C$8:$C$3000,"?*")),"")</f>
        <v>0</v>
      </c>
      <c r="E309" s="174"/>
      <c r="F309" s="174">
        <f>--ISNUMBER(IFERROR(SEARCH('Project Costing'!#REF!,Labor!I315,1),""))</f>
        <v>0</v>
      </c>
      <c r="G309" s="174" t="str">
        <f>IF(F309=1,COUNTIF($F$8:F309,1),"")</f>
        <v/>
      </c>
      <c r="H309" s="174"/>
      <c r="I309" s="157">
        <f>IFERROR($H$8:INDEX($H$8:$H$3000,COUNTIF($H$8:$H$3000,"?*")),"")</f>
        <v>0</v>
      </c>
    </row>
    <row r="310" spans="1:9" x14ac:dyDescent="0.25">
      <c r="A310" s="174">
        <f>--ISNUMBER(IFERROR(SEARCH('Project Costing'!#REF!,Labor!I316,1),""))</f>
        <v>0</v>
      </c>
      <c r="B310" s="174" t="str">
        <f>IF(A310=1,COUNTIF($A$8:A310,1),"")</f>
        <v/>
      </c>
      <c r="C310" s="174"/>
      <c r="D310" s="157">
        <f>IFERROR($C$8:INDEX($C$8:$C$3000,COUNTIF($C$8:$C$3000,"?*")),"")</f>
        <v>0</v>
      </c>
      <c r="E310" s="174"/>
      <c r="F310" s="174">
        <f>--ISNUMBER(IFERROR(SEARCH('Project Costing'!#REF!,Labor!I316,1),""))</f>
        <v>0</v>
      </c>
      <c r="G310" s="174" t="str">
        <f>IF(F310=1,COUNTIF($F$8:F310,1),"")</f>
        <v/>
      </c>
      <c r="H310" s="174"/>
      <c r="I310" s="157">
        <f>IFERROR($H$8:INDEX($H$8:$H$3000,COUNTIF($H$8:$H$3000,"?*")),"")</f>
        <v>0</v>
      </c>
    </row>
    <row r="311" spans="1:9" x14ac:dyDescent="0.25">
      <c r="A311" s="174">
        <f>--ISNUMBER(IFERROR(SEARCH('Project Costing'!#REF!,Labor!I317,1),""))</f>
        <v>0</v>
      </c>
      <c r="B311" s="174" t="str">
        <f>IF(A311=1,COUNTIF($A$8:A311,1),"")</f>
        <v/>
      </c>
      <c r="C311" s="174"/>
      <c r="D311" s="157">
        <f>IFERROR($C$8:INDEX($C$8:$C$3000,COUNTIF($C$8:$C$3000,"?*")),"")</f>
        <v>0</v>
      </c>
      <c r="E311" s="174"/>
      <c r="F311" s="174">
        <f>--ISNUMBER(IFERROR(SEARCH('Project Costing'!#REF!,Labor!I317,1),""))</f>
        <v>0</v>
      </c>
      <c r="G311" s="174" t="str">
        <f>IF(F311=1,COUNTIF($F$8:F311,1),"")</f>
        <v/>
      </c>
      <c r="H311" s="174"/>
      <c r="I311" s="157">
        <f>IFERROR($H$8:INDEX($H$8:$H$3000,COUNTIF($H$8:$H$3000,"?*")),"")</f>
        <v>0</v>
      </c>
    </row>
    <row r="312" spans="1:9" x14ac:dyDescent="0.25">
      <c r="A312" s="174">
        <f>--ISNUMBER(IFERROR(SEARCH('Project Costing'!#REF!,Labor!I318,1),""))</f>
        <v>0</v>
      </c>
      <c r="B312" s="174" t="str">
        <f>IF(A312=1,COUNTIF($A$8:A312,1),"")</f>
        <v/>
      </c>
      <c r="C312" s="174"/>
      <c r="D312" s="157">
        <f>IFERROR($C$8:INDEX($C$8:$C$3000,COUNTIF($C$8:$C$3000,"?*")),"")</f>
        <v>0</v>
      </c>
      <c r="E312" s="174"/>
      <c r="F312" s="174">
        <f>--ISNUMBER(IFERROR(SEARCH('Project Costing'!#REF!,Labor!I318,1),""))</f>
        <v>0</v>
      </c>
      <c r="G312" s="174" t="str">
        <f>IF(F312=1,COUNTIF($F$8:F312,1),"")</f>
        <v/>
      </c>
      <c r="H312" s="174"/>
      <c r="I312" s="157">
        <f>IFERROR($H$8:INDEX($H$8:$H$3000,COUNTIF($H$8:$H$3000,"?*")),"")</f>
        <v>0</v>
      </c>
    </row>
    <row r="313" spans="1:9" x14ac:dyDescent="0.25">
      <c r="A313" s="174">
        <f>--ISNUMBER(IFERROR(SEARCH('Project Costing'!#REF!,Labor!I319,1),""))</f>
        <v>0</v>
      </c>
      <c r="B313" s="174" t="str">
        <f>IF(A313=1,COUNTIF($A$8:A313,1),"")</f>
        <v/>
      </c>
      <c r="C313" s="174"/>
      <c r="D313" s="157">
        <f>IFERROR($C$8:INDEX($C$8:$C$3000,COUNTIF($C$8:$C$3000,"?*")),"")</f>
        <v>0</v>
      </c>
      <c r="E313" s="174"/>
      <c r="F313" s="174">
        <f>--ISNUMBER(IFERROR(SEARCH('Project Costing'!#REF!,Labor!I319,1),""))</f>
        <v>0</v>
      </c>
      <c r="G313" s="174" t="str">
        <f>IF(F313=1,COUNTIF($F$8:F313,1),"")</f>
        <v/>
      </c>
      <c r="H313" s="174"/>
      <c r="I313" s="157">
        <f>IFERROR($H$8:INDEX($H$8:$H$3000,COUNTIF($H$8:$H$3000,"?*")),"")</f>
        <v>0</v>
      </c>
    </row>
    <row r="314" spans="1:9" x14ac:dyDescent="0.25">
      <c r="A314" s="174">
        <f>--ISNUMBER(IFERROR(SEARCH('Project Costing'!#REF!,Labor!I320,1),""))</f>
        <v>0</v>
      </c>
      <c r="B314" s="174" t="str">
        <f>IF(A314=1,COUNTIF($A$8:A314,1),"")</f>
        <v/>
      </c>
      <c r="C314" s="174"/>
      <c r="D314" s="157">
        <f>IFERROR($C$8:INDEX($C$8:$C$3000,COUNTIF($C$8:$C$3000,"?*")),"")</f>
        <v>0</v>
      </c>
      <c r="E314" s="174"/>
      <c r="F314" s="174">
        <f>--ISNUMBER(IFERROR(SEARCH('Project Costing'!#REF!,Labor!I320,1),""))</f>
        <v>0</v>
      </c>
      <c r="G314" s="174" t="str">
        <f>IF(F314=1,COUNTIF($F$8:F314,1),"")</f>
        <v/>
      </c>
      <c r="H314" s="174"/>
      <c r="I314" s="157">
        <f>IFERROR($H$8:INDEX($H$8:$H$3000,COUNTIF($H$8:$H$3000,"?*")),"")</f>
        <v>0</v>
      </c>
    </row>
    <row r="315" spans="1:9" x14ac:dyDescent="0.25">
      <c r="A315" s="174">
        <f>--ISNUMBER(IFERROR(SEARCH('Project Costing'!#REF!,Labor!I321,1),""))</f>
        <v>0</v>
      </c>
      <c r="B315" s="174" t="str">
        <f>IF(A315=1,COUNTIF($A$8:A315,1),"")</f>
        <v/>
      </c>
      <c r="C315" s="174"/>
      <c r="D315" s="157">
        <f>IFERROR($C$8:INDEX($C$8:$C$3000,COUNTIF($C$8:$C$3000,"?*")),"")</f>
        <v>0</v>
      </c>
      <c r="E315" s="174"/>
      <c r="F315" s="174">
        <f>--ISNUMBER(IFERROR(SEARCH('Project Costing'!#REF!,Labor!I321,1),""))</f>
        <v>0</v>
      </c>
      <c r="G315" s="174" t="str">
        <f>IF(F315=1,COUNTIF($F$8:F315,1),"")</f>
        <v/>
      </c>
      <c r="H315" s="174"/>
      <c r="I315" s="157">
        <f>IFERROR($H$8:INDEX($H$8:$H$3000,COUNTIF($H$8:$H$3000,"?*")),"")</f>
        <v>0</v>
      </c>
    </row>
    <row r="316" spans="1:9" x14ac:dyDescent="0.25">
      <c r="A316" s="174">
        <f>--ISNUMBER(IFERROR(SEARCH('Project Costing'!#REF!,Labor!I322,1),""))</f>
        <v>0</v>
      </c>
      <c r="B316" s="174" t="str">
        <f>IF(A316=1,COUNTIF($A$8:A316,1),"")</f>
        <v/>
      </c>
      <c r="C316" s="174"/>
      <c r="D316" s="157">
        <f>IFERROR($C$8:INDEX($C$8:$C$3000,COUNTIF($C$8:$C$3000,"?*")),"")</f>
        <v>0</v>
      </c>
      <c r="E316" s="174"/>
      <c r="F316" s="174">
        <f>--ISNUMBER(IFERROR(SEARCH('Project Costing'!#REF!,Labor!I322,1),""))</f>
        <v>0</v>
      </c>
      <c r="G316" s="174" t="str">
        <f>IF(F316=1,COUNTIF($F$8:F316,1),"")</f>
        <v/>
      </c>
      <c r="H316" s="174"/>
      <c r="I316" s="157">
        <f>IFERROR($H$8:INDEX($H$8:$H$3000,COUNTIF($H$8:$H$3000,"?*")),"")</f>
        <v>0</v>
      </c>
    </row>
    <row r="317" spans="1:9" x14ac:dyDescent="0.25">
      <c r="A317" s="174">
        <f>--ISNUMBER(IFERROR(SEARCH('Project Costing'!#REF!,Labor!I323,1),""))</f>
        <v>0</v>
      </c>
      <c r="B317" s="174" t="str">
        <f>IF(A317=1,COUNTIF($A$8:A317,1),"")</f>
        <v/>
      </c>
      <c r="C317" s="174"/>
      <c r="D317" s="157">
        <f>IFERROR($C$8:INDEX($C$8:$C$3000,COUNTIF($C$8:$C$3000,"?*")),"")</f>
        <v>0</v>
      </c>
      <c r="E317" s="174"/>
      <c r="F317" s="174">
        <f>--ISNUMBER(IFERROR(SEARCH('Project Costing'!#REF!,Labor!I323,1),""))</f>
        <v>0</v>
      </c>
      <c r="G317" s="174" t="str">
        <f>IF(F317=1,COUNTIF($F$8:F317,1),"")</f>
        <v/>
      </c>
      <c r="H317" s="174"/>
      <c r="I317" s="157">
        <f>IFERROR($H$8:INDEX($H$8:$H$3000,COUNTIF($H$8:$H$3000,"?*")),"")</f>
        <v>0</v>
      </c>
    </row>
    <row r="318" spans="1:9" x14ac:dyDescent="0.25">
      <c r="A318" s="174">
        <f>--ISNUMBER(IFERROR(SEARCH('Project Costing'!#REF!,Labor!I324,1),""))</f>
        <v>0</v>
      </c>
      <c r="B318" s="174" t="str">
        <f>IF(A318=1,COUNTIF($A$8:A318,1),"")</f>
        <v/>
      </c>
      <c r="C318" s="174"/>
      <c r="D318" s="157">
        <f>IFERROR($C$8:INDEX($C$8:$C$3000,COUNTIF($C$8:$C$3000,"?*")),"")</f>
        <v>0</v>
      </c>
      <c r="E318" s="174"/>
      <c r="F318" s="174">
        <f>--ISNUMBER(IFERROR(SEARCH('Project Costing'!#REF!,Labor!I324,1),""))</f>
        <v>0</v>
      </c>
      <c r="G318" s="174" t="str">
        <f>IF(F318=1,COUNTIF($F$8:F318,1),"")</f>
        <v/>
      </c>
      <c r="H318" s="174"/>
      <c r="I318" s="157">
        <f>IFERROR($H$8:INDEX($H$8:$H$3000,COUNTIF($H$8:$H$3000,"?*")),"")</f>
        <v>0</v>
      </c>
    </row>
    <row r="319" spans="1:9" x14ac:dyDescent="0.25">
      <c r="A319" s="174">
        <f>--ISNUMBER(IFERROR(SEARCH('Project Costing'!#REF!,Labor!I325,1),""))</f>
        <v>0</v>
      </c>
      <c r="B319" s="174" t="str">
        <f>IF(A319=1,COUNTIF($A$8:A319,1),"")</f>
        <v/>
      </c>
      <c r="C319" s="174"/>
      <c r="D319" s="157">
        <f>IFERROR($C$8:INDEX($C$8:$C$3000,COUNTIF($C$8:$C$3000,"?*")),"")</f>
        <v>0</v>
      </c>
      <c r="E319" s="174"/>
      <c r="F319" s="174">
        <f>--ISNUMBER(IFERROR(SEARCH('Project Costing'!#REF!,Labor!I325,1),""))</f>
        <v>0</v>
      </c>
      <c r="G319" s="174" t="str">
        <f>IF(F319=1,COUNTIF($F$8:F319,1),"")</f>
        <v/>
      </c>
      <c r="H319" s="174"/>
      <c r="I319" s="157">
        <f>IFERROR($H$8:INDEX($H$8:$H$3000,COUNTIF($H$8:$H$3000,"?*")),"")</f>
        <v>0</v>
      </c>
    </row>
    <row r="320" spans="1:9" x14ac:dyDescent="0.25">
      <c r="A320" s="174">
        <f>--ISNUMBER(IFERROR(SEARCH('Project Costing'!#REF!,Labor!I326,1),""))</f>
        <v>0</v>
      </c>
      <c r="B320" s="174" t="str">
        <f>IF(A320=1,COUNTIF($A$8:A320,1),"")</f>
        <v/>
      </c>
      <c r="C320" s="174"/>
      <c r="D320" s="157">
        <f>IFERROR($C$8:INDEX($C$8:$C$3000,COUNTIF($C$8:$C$3000,"?*")),"")</f>
        <v>0</v>
      </c>
      <c r="E320" s="174"/>
      <c r="F320" s="174">
        <f>--ISNUMBER(IFERROR(SEARCH('Project Costing'!#REF!,Labor!I326,1),""))</f>
        <v>0</v>
      </c>
      <c r="G320" s="174" t="str">
        <f>IF(F320=1,COUNTIF($F$8:F320,1),"")</f>
        <v/>
      </c>
      <c r="H320" s="174"/>
      <c r="I320" s="157">
        <f>IFERROR($H$8:INDEX($H$8:$H$3000,COUNTIF($H$8:$H$3000,"?*")),"")</f>
        <v>0</v>
      </c>
    </row>
    <row r="321" spans="1:9" x14ac:dyDescent="0.25">
      <c r="A321" s="174">
        <f>--ISNUMBER(IFERROR(SEARCH('Project Costing'!#REF!,Labor!I327,1),""))</f>
        <v>0</v>
      </c>
      <c r="B321" s="174" t="str">
        <f>IF(A321=1,COUNTIF($A$8:A321,1),"")</f>
        <v/>
      </c>
      <c r="C321" s="174"/>
      <c r="D321" s="157">
        <f>IFERROR($C$8:INDEX($C$8:$C$3000,COUNTIF($C$8:$C$3000,"?*")),"")</f>
        <v>0</v>
      </c>
      <c r="E321" s="174"/>
      <c r="F321" s="174">
        <f>--ISNUMBER(IFERROR(SEARCH('Project Costing'!#REF!,Labor!I327,1),""))</f>
        <v>0</v>
      </c>
      <c r="G321" s="174" t="str">
        <f>IF(F321=1,COUNTIF($F$8:F321,1),"")</f>
        <v/>
      </c>
      <c r="H321" s="174"/>
      <c r="I321" s="157">
        <f>IFERROR($H$8:INDEX($H$8:$H$3000,COUNTIF($H$8:$H$3000,"?*")),"")</f>
        <v>0</v>
      </c>
    </row>
    <row r="322" spans="1:9" x14ac:dyDescent="0.25">
      <c r="A322" s="174">
        <f>--ISNUMBER(IFERROR(SEARCH('Project Costing'!#REF!,Labor!I328,1),""))</f>
        <v>0</v>
      </c>
      <c r="B322" s="174" t="str">
        <f>IF(A322=1,COUNTIF($A$8:A322,1),"")</f>
        <v/>
      </c>
      <c r="C322" s="174"/>
      <c r="D322" s="157">
        <f>IFERROR($C$8:INDEX($C$8:$C$3000,COUNTIF($C$8:$C$3000,"?*")),"")</f>
        <v>0</v>
      </c>
      <c r="E322" s="174"/>
      <c r="F322" s="174">
        <f>--ISNUMBER(IFERROR(SEARCH('Project Costing'!#REF!,Labor!I328,1),""))</f>
        <v>0</v>
      </c>
      <c r="G322" s="174" t="str">
        <f>IF(F322=1,COUNTIF($F$8:F322,1),"")</f>
        <v/>
      </c>
      <c r="H322" s="174"/>
      <c r="I322" s="157">
        <f>IFERROR($H$8:INDEX($H$8:$H$3000,COUNTIF($H$8:$H$3000,"?*")),"")</f>
        <v>0</v>
      </c>
    </row>
    <row r="323" spans="1:9" x14ac:dyDescent="0.25">
      <c r="A323" s="174">
        <f>--ISNUMBER(IFERROR(SEARCH('Project Costing'!#REF!,Labor!I329,1),""))</f>
        <v>0</v>
      </c>
      <c r="B323" s="174" t="str">
        <f>IF(A323=1,COUNTIF($A$8:A323,1),"")</f>
        <v/>
      </c>
      <c r="C323" s="174"/>
      <c r="D323" s="157">
        <f>IFERROR($C$8:INDEX($C$8:$C$3000,COUNTIF($C$8:$C$3000,"?*")),"")</f>
        <v>0</v>
      </c>
      <c r="E323" s="174"/>
      <c r="F323" s="174">
        <f>--ISNUMBER(IFERROR(SEARCH('Project Costing'!#REF!,Labor!I329,1),""))</f>
        <v>0</v>
      </c>
      <c r="G323" s="174" t="str">
        <f>IF(F323=1,COUNTIF($F$8:F323,1),"")</f>
        <v/>
      </c>
      <c r="H323" s="174"/>
      <c r="I323" s="157">
        <f>IFERROR($H$8:INDEX($H$8:$H$3000,COUNTIF($H$8:$H$3000,"?*")),"")</f>
        <v>0</v>
      </c>
    </row>
    <row r="324" spans="1:9" x14ac:dyDescent="0.25">
      <c r="A324" s="174">
        <f>--ISNUMBER(IFERROR(SEARCH('Project Costing'!#REF!,Labor!I330,1),""))</f>
        <v>0</v>
      </c>
      <c r="B324" s="174" t="str">
        <f>IF(A324=1,COUNTIF($A$8:A324,1),"")</f>
        <v/>
      </c>
      <c r="C324" s="174"/>
      <c r="D324" s="157">
        <f>IFERROR($C$8:INDEX($C$8:$C$3000,COUNTIF($C$8:$C$3000,"?*")),"")</f>
        <v>0</v>
      </c>
      <c r="E324" s="174"/>
      <c r="F324" s="174">
        <f>--ISNUMBER(IFERROR(SEARCH('Project Costing'!#REF!,Labor!I330,1),""))</f>
        <v>0</v>
      </c>
      <c r="G324" s="174" t="str">
        <f>IF(F324=1,COUNTIF($F$8:F324,1),"")</f>
        <v/>
      </c>
      <c r="H324" s="174"/>
      <c r="I324" s="157">
        <f>IFERROR($H$8:INDEX($H$8:$H$3000,COUNTIF($H$8:$H$3000,"?*")),"")</f>
        <v>0</v>
      </c>
    </row>
    <row r="325" spans="1:9" x14ac:dyDescent="0.25">
      <c r="A325" s="174">
        <f>--ISNUMBER(IFERROR(SEARCH('Project Costing'!#REF!,Labor!I331,1),""))</f>
        <v>0</v>
      </c>
      <c r="B325" s="174" t="str">
        <f>IF(A325=1,COUNTIF($A$8:A325,1),"")</f>
        <v/>
      </c>
      <c r="C325" s="174"/>
      <c r="D325" s="157">
        <f>IFERROR($C$8:INDEX($C$8:$C$3000,COUNTIF($C$8:$C$3000,"?*")),"")</f>
        <v>0</v>
      </c>
      <c r="E325" s="174"/>
      <c r="F325" s="174">
        <f>--ISNUMBER(IFERROR(SEARCH('Project Costing'!#REF!,Labor!I331,1),""))</f>
        <v>0</v>
      </c>
      <c r="G325" s="174" t="str">
        <f>IF(F325=1,COUNTIF($F$8:F325,1),"")</f>
        <v/>
      </c>
      <c r="H325" s="174"/>
      <c r="I325" s="157">
        <f>IFERROR($H$8:INDEX($H$8:$H$3000,COUNTIF($H$8:$H$3000,"?*")),"")</f>
        <v>0</v>
      </c>
    </row>
    <row r="326" spans="1:9" x14ac:dyDescent="0.25">
      <c r="A326" s="174">
        <f>--ISNUMBER(IFERROR(SEARCH('Project Costing'!#REF!,Labor!I332,1),""))</f>
        <v>0</v>
      </c>
      <c r="B326" s="174" t="str">
        <f>IF(A326=1,COUNTIF($A$8:A326,1),"")</f>
        <v/>
      </c>
      <c r="C326" s="174"/>
      <c r="D326" s="157">
        <f>IFERROR($C$8:INDEX($C$8:$C$3000,COUNTIF($C$8:$C$3000,"?*")),"")</f>
        <v>0</v>
      </c>
      <c r="E326" s="174"/>
      <c r="F326" s="174">
        <f>--ISNUMBER(IFERROR(SEARCH('Project Costing'!#REF!,Labor!I332,1),""))</f>
        <v>0</v>
      </c>
      <c r="G326" s="174" t="str">
        <f>IF(F326=1,COUNTIF($F$8:F326,1),"")</f>
        <v/>
      </c>
      <c r="H326" s="174"/>
      <c r="I326" s="157">
        <f>IFERROR($H$8:INDEX($H$8:$H$3000,COUNTIF($H$8:$H$3000,"?*")),"")</f>
        <v>0</v>
      </c>
    </row>
    <row r="327" spans="1:9" x14ac:dyDescent="0.25">
      <c r="A327" s="174">
        <f>--ISNUMBER(IFERROR(SEARCH('Project Costing'!#REF!,Labor!I333,1),""))</f>
        <v>0</v>
      </c>
      <c r="B327" s="174" t="str">
        <f>IF(A327=1,COUNTIF($A$8:A327,1),"")</f>
        <v/>
      </c>
      <c r="C327" s="174"/>
      <c r="D327" s="157">
        <f>IFERROR($C$8:INDEX($C$8:$C$3000,COUNTIF($C$8:$C$3000,"?*")),"")</f>
        <v>0</v>
      </c>
      <c r="E327" s="174"/>
      <c r="F327" s="174">
        <f>--ISNUMBER(IFERROR(SEARCH('Project Costing'!#REF!,Labor!I333,1),""))</f>
        <v>0</v>
      </c>
      <c r="G327" s="174" t="str">
        <f>IF(F327=1,COUNTIF($F$8:F327,1),"")</f>
        <v/>
      </c>
      <c r="H327" s="174"/>
      <c r="I327" s="157">
        <f>IFERROR($H$8:INDEX($H$8:$H$3000,COUNTIF($H$8:$H$3000,"?*")),"")</f>
        <v>0</v>
      </c>
    </row>
    <row r="328" spans="1:9" x14ac:dyDescent="0.25">
      <c r="A328" s="174">
        <f>--ISNUMBER(IFERROR(SEARCH('Project Costing'!#REF!,Labor!I334,1),""))</f>
        <v>0</v>
      </c>
      <c r="B328" s="174" t="str">
        <f>IF(A328=1,COUNTIF($A$8:A328,1),"")</f>
        <v/>
      </c>
      <c r="C328" s="174"/>
      <c r="D328" s="157">
        <f>IFERROR($C$8:INDEX($C$8:$C$3000,COUNTIF($C$8:$C$3000,"?*")),"")</f>
        <v>0</v>
      </c>
      <c r="E328" s="174"/>
      <c r="F328" s="174">
        <f>--ISNUMBER(IFERROR(SEARCH('Project Costing'!#REF!,Labor!I334,1),""))</f>
        <v>0</v>
      </c>
      <c r="G328" s="174" t="str">
        <f>IF(F328=1,COUNTIF($F$8:F328,1),"")</f>
        <v/>
      </c>
      <c r="H328" s="174"/>
      <c r="I328" s="157">
        <f>IFERROR($H$8:INDEX($H$8:$H$3000,COUNTIF($H$8:$H$3000,"?*")),"")</f>
        <v>0</v>
      </c>
    </row>
    <row r="329" spans="1:9" x14ac:dyDescent="0.25">
      <c r="A329" s="174">
        <f>--ISNUMBER(IFERROR(SEARCH('Project Costing'!#REF!,Labor!I335,1),""))</f>
        <v>0</v>
      </c>
      <c r="B329" s="174" t="str">
        <f>IF(A329=1,COUNTIF($A$8:A329,1),"")</f>
        <v/>
      </c>
      <c r="C329" s="174"/>
      <c r="D329" s="157">
        <f>IFERROR($C$8:INDEX($C$8:$C$3000,COUNTIF($C$8:$C$3000,"?*")),"")</f>
        <v>0</v>
      </c>
      <c r="E329" s="174"/>
      <c r="F329" s="174">
        <f>--ISNUMBER(IFERROR(SEARCH('Project Costing'!#REF!,Labor!I335,1),""))</f>
        <v>0</v>
      </c>
      <c r="G329" s="174" t="str">
        <f>IF(F329=1,COUNTIF($F$8:F329,1),"")</f>
        <v/>
      </c>
      <c r="H329" s="174"/>
      <c r="I329" s="157">
        <f>IFERROR($H$8:INDEX($H$8:$H$3000,COUNTIF($H$8:$H$3000,"?*")),"")</f>
        <v>0</v>
      </c>
    </row>
    <row r="330" spans="1:9" x14ac:dyDescent="0.25">
      <c r="A330" s="174">
        <f>--ISNUMBER(IFERROR(SEARCH('Project Costing'!#REF!,Labor!I336,1),""))</f>
        <v>0</v>
      </c>
      <c r="B330" s="174" t="str">
        <f>IF(A330=1,COUNTIF($A$8:A330,1),"")</f>
        <v/>
      </c>
      <c r="C330" s="174"/>
      <c r="D330" s="157">
        <f>IFERROR($C$8:INDEX($C$8:$C$3000,COUNTIF($C$8:$C$3000,"?*")),"")</f>
        <v>0</v>
      </c>
      <c r="E330" s="174"/>
      <c r="F330" s="174">
        <f>--ISNUMBER(IFERROR(SEARCH('Project Costing'!#REF!,Labor!I336,1),""))</f>
        <v>0</v>
      </c>
      <c r="G330" s="174" t="str">
        <f>IF(F330=1,COUNTIF($F$8:F330,1),"")</f>
        <v/>
      </c>
      <c r="H330" s="174"/>
      <c r="I330" s="157">
        <f>IFERROR($H$8:INDEX($H$8:$H$3000,COUNTIF($H$8:$H$3000,"?*")),"")</f>
        <v>0</v>
      </c>
    </row>
    <row r="331" spans="1:9" x14ac:dyDescent="0.25">
      <c r="A331" s="174">
        <f>--ISNUMBER(IFERROR(SEARCH('Project Costing'!#REF!,Labor!I337,1),""))</f>
        <v>0</v>
      </c>
      <c r="B331" s="174" t="str">
        <f>IF(A331=1,COUNTIF($A$8:A331,1),"")</f>
        <v/>
      </c>
      <c r="C331" s="174"/>
      <c r="D331" s="157">
        <f>IFERROR($C$8:INDEX($C$8:$C$3000,COUNTIF($C$8:$C$3000,"?*")),"")</f>
        <v>0</v>
      </c>
      <c r="E331" s="174"/>
      <c r="F331" s="174">
        <f>--ISNUMBER(IFERROR(SEARCH('Project Costing'!#REF!,Labor!I337,1),""))</f>
        <v>0</v>
      </c>
      <c r="G331" s="174" t="str">
        <f>IF(F331=1,COUNTIF($F$8:F331,1),"")</f>
        <v/>
      </c>
      <c r="H331" s="174"/>
      <c r="I331" s="157">
        <f>IFERROR($H$8:INDEX($H$8:$H$3000,COUNTIF($H$8:$H$3000,"?*")),"")</f>
        <v>0</v>
      </c>
    </row>
    <row r="332" spans="1:9" x14ac:dyDescent="0.25">
      <c r="A332" s="174">
        <f>--ISNUMBER(IFERROR(SEARCH('Project Costing'!#REF!,Labor!I338,1),""))</f>
        <v>0</v>
      </c>
      <c r="B332" s="174" t="str">
        <f>IF(A332=1,COUNTIF($A$8:A332,1),"")</f>
        <v/>
      </c>
      <c r="C332" s="174"/>
      <c r="D332" s="157">
        <f>IFERROR($C$8:INDEX($C$8:$C$3000,COUNTIF($C$8:$C$3000,"?*")),"")</f>
        <v>0</v>
      </c>
      <c r="E332" s="174"/>
      <c r="F332" s="174">
        <f>--ISNUMBER(IFERROR(SEARCH('Project Costing'!#REF!,Labor!I338,1),""))</f>
        <v>0</v>
      </c>
      <c r="G332" s="174" t="str">
        <f>IF(F332=1,COUNTIF($F$8:F332,1),"")</f>
        <v/>
      </c>
      <c r="H332" s="174"/>
      <c r="I332" s="157">
        <f>IFERROR($H$8:INDEX($H$8:$H$3000,COUNTIF($H$8:$H$3000,"?*")),"")</f>
        <v>0</v>
      </c>
    </row>
    <row r="333" spans="1:9" x14ac:dyDescent="0.25">
      <c r="A333" s="174">
        <f>--ISNUMBER(IFERROR(SEARCH('Project Costing'!#REF!,Labor!I339,1),""))</f>
        <v>0</v>
      </c>
      <c r="B333" s="174" t="str">
        <f>IF(A333=1,COUNTIF($A$8:A333,1),"")</f>
        <v/>
      </c>
      <c r="C333" s="174"/>
      <c r="D333" s="157">
        <f>IFERROR($C$8:INDEX($C$8:$C$3000,COUNTIF($C$8:$C$3000,"?*")),"")</f>
        <v>0</v>
      </c>
      <c r="E333" s="174"/>
      <c r="F333" s="174">
        <f>--ISNUMBER(IFERROR(SEARCH('Project Costing'!#REF!,Labor!I339,1),""))</f>
        <v>0</v>
      </c>
      <c r="G333" s="174" t="str">
        <f>IF(F333=1,COUNTIF($F$8:F333,1),"")</f>
        <v/>
      </c>
      <c r="H333" s="174"/>
      <c r="I333" s="157">
        <f>IFERROR($H$8:INDEX($H$8:$H$3000,COUNTIF($H$8:$H$3000,"?*")),"")</f>
        <v>0</v>
      </c>
    </row>
    <row r="334" spans="1:9" x14ac:dyDescent="0.25">
      <c r="A334" s="174">
        <f>--ISNUMBER(IFERROR(SEARCH('Project Costing'!#REF!,Labor!I340,1),""))</f>
        <v>0</v>
      </c>
      <c r="B334" s="174" t="str">
        <f>IF(A334=1,COUNTIF($A$8:A334,1),"")</f>
        <v/>
      </c>
      <c r="C334" s="174"/>
      <c r="D334" s="157">
        <f>IFERROR($C$8:INDEX($C$8:$C$3000,COUNTIF($C$8:$C$3000,"?*")),"")</f>
        <v>0</v>
      </c>
      <c r="E334" s="174"/>
      <c r="F334" s="174">
        <f>--ISNUMBER(IFERROR(SEARCH('Project Costing'!#REF!,Labor!I340,1),""))</f>
        <v>0</v>
      </c>
      <c r="G334" s="174" t="str">
        <f>IF(F334=1,COUNTIF($F$8:F334,1),"")</f>
        <v/>
      </c>
      <c r="H334" s="174"/>
      <c r="I334" s="157">
        <f>IFERROR($H$8:INDEX($H$8:$H$3000,COUNTIF($H$8:$H$3000,"?*")),"")</f>
        <v>0</v>
      </c>
    </row>
    <row r="335" spans="1:9" x14ac:dyDescent="0.25">
      <c r="A335" s="174">
        <f>--ISNUMBER(IFERROR(SEARCH('Project Costing'!#REF!,Labor!I341,1),""))</f>
        <v>0</v>
      </c>
      <c r="B335" s="174" t="str">
        <f>IF(A335=1,COUNTIF($A$8:A335,1),"")</f>
        <v/>
      </c>
      <c r="C335" s="174"/>
      <c r="D335" s="157">
        <f>IFERROR($C$8:INDEX($C$8:$C$3000,COUNTIF($C$8:$C$3000,"?*")),"")</f>
        <v>0</v>
      </c>
      <c r="E335" s="174"/>
      <c r="F335" s="174">
        <f>--ISNUMBER(IFERROR(SEARCH('Project Costing'!#REF!,Labor!I341,1),""))</f>
        <v>0</v>
      </c>
      <c r="G335" s="174" t="str">
        <f>IF(F335=1,COUNTIF($F$8:F335,1),"")</f>
        <v/>
      </c>
      <c r="H335" s="174"/>
      <c r="I335" s="157">
        <f>IFERROR($H$8:INDEX($H$8:$H$3000,COUNTIF($H$8:$H$3000,"?*")),"")</f>
        <v>0</v>
      </c>
    </row>
    <row r="336" spans="1:9" x14ac:dyDescent="0.25">
      <c r="A336" s="174">
        <f>--ISNUMBER(IFERROR(SEARCH('Project Costing'!#REF!,Labor!I342,1),""))</f>
        <v>0</v>
      </c>
      <c r="B336" s="174" t="str">
        <f>IF(A336=1,COUNTIF($A$8:A336,1),"")</f>
        <v/>
      </c>
      <c r="C336" s="174"/>
      <c r="D336" s="157">
        <f>IFERROR($C$8:INDEX($C$8:$C$3000,COUNTIF($C$8:$C$3000,"?*")),"")</f>
        <v>0</v>
      </c>
      <c r="E336" s="174"/>
      <c r="F336" s="174">
        <f>--ISNUMBER(IFERROR(SEARCH('Project Costing'!#REF!,Labor!I342,1),""))</f>
        <v>0</v>
      </c>
      <c r="G336" s="174" t="str">
        <f>IF(F336=1,COUNTIF($F$8:F336,1),"")</f>
        <v/>
      </c>
      <c r="H336" s="174"/>
      <c r="I336" s="157">
        <f>IFERROR($H$8:INDEX($H$8:$H$3000,COUNTIF($H$8:$H$3000,"?*")),"")</f>
        <v>0</v>
      </c>
    </row>
    <row r="337" spans="1:9" x14ac:dyDescent="0.25">
      <c r="A337" s="174">
        <f>--ISNUMBER(IFERROR(SEARCH('Project Costing'!#REF!,Labor!I343,1),""))</f>
        <v>0</v>
      </c>
      <c r="B337" s="174" t="str">
        <f>IF(A337=1,COUNTIF($A$8:A337,1),"")</f>
        <v/>
      </c>
      <c r="C337" s="174"/>
      <c r="D337" s="157">
        <f>IFERROR($C$8:INDEX($C$8:$C$3000,COUNTIF($C$8:$C$3000,"?*")),"")</f>
        <v>0</v>
      </c>
      <c r="E337" s="174"/>
      <c r="F337" s="174">
        <f>--ISNUMBER(IFERROR(SEARCH('Project Costing'!#REF!,Labor!I343,1),""))</f>
        <v>0</v>
      </c>
      <c r="G337" s="174" t="str">
        <f>IF(F337=1,COUNTIF($F$8:F337,1),"")</f>
        <v/>
      </c>
      <c r="H337" s="174"/>
      <c r="I337" s="157">
        <f>IFERROR($H$8:INDEX($H$8:$H$3000,COUNTIF($H$8:$H$3000,"?*")),"")</f>
        <v>0</v>
      </c>
    </row>
    <row r="338" spans="1:9" x14ac:dyDescent="0.25">
      <c r="A338" s="174">
        <f>--ISNUMBER(IFERROR(SEARCH('Project Costing'!#REF!,Labor!I344,1),""))</f>
        <v>0</v>
      </c>
      <c r="B338" s="174" t="str">
        <f>IF(A338=1,COUNTIF($A$8:A338,1),"")</f>
        <v/>
      </c>
      <c r="C338" s="174"/>
      <c r="D338" s="157">
        <f>IFERROR($C$8:INDEX($C$8:$C$3000,COUNTIF($C$8:$C$3000,"?*")),"")</f>
        <v>0</v>
      </c>
      <c r="E338" s="174"/>
      <c r="F338" s="174">
        <f>--ISNUMBER(IFERROR(SEARCH('Project Costing'!#REF!,Labor!I344,1),""))</f>
        <v>0</v>
      </c>
      <c r="G338" s="174" t="str">
        <f>IF(F338=1,COUNTIF($F$8:F338,1),"")</f>
        <v/>
      </c>
      <c r="H338" s="174"/>
      <c r="I338" s="157">
        <f>IFERROR($H$8:INDEX($H$8:$H$3000,COUNTIF($H$8:$H$3000,"?*")),"")</f>
        <v>0</v>
      </c>
    </row>
    <row r="339" spans="1:9" x14ac:dyDescent="0.25">
      <c r="A339" s="174">
        <f>--ISNUMBER(IFERROR(SEARCH('Project Costing'!#REF!,Labor!I345,1),""))</f>
        <v>0</v>
      </c>
      <c r="B339" s="174" t="str">
        <f>IF(A339=1,COUNTIF($A$8:A339,1),"")</f>
        <v/>
      </c>
      <c r="C339" s="174"/>
      <c r="D339" s="157">
        <f>IFERROR($C$8:INDEX($C$8:$C$3000,COUNTIF($C$8:$C$3000,"?*")),"")</f>
        <v>0</v>
      </c>
      <c r="E339" s="174"/>
      <c r="F339" s="174">
        <f>--ISNUMBER(IFERROR(SEARCH('Project Costing'!#REF!,Labor!I345,1),""))</f>
        <v>0</v>
      </c>
      <c r="G339" s="174" t="str">
        <f>IF(F339=1,COUNTIF($F$8:F339,1),"")</f>
        <v/>
      </c>
      <c r="H339" s="174"/>
      <c r="I339" s="157">
        <f>IFERROR($H$8:INDEX($H$8:$H$3000,COUNTIF($H$8:$H$3000,"?*")),"")</f>
        <v>0</v>
      </c>
    </row>
    <row r="340" spans="1:9" x14ac:dyDescent="0.25">
      <c r="A340" s="174">
        <f>--ISNUMBER(IFERROR(SEARCH('Project Costing'!#REF!,Labor!I346,1),""))</f>
        <v>0</v>
      </c>
      <c r="B340" s="174" t="str">
        <f>IF(A340=1,COUNTIF($A$8:A340,1),"")</f>
        <v/>
      </c>
      <c r="C340" s="174"/>
      <c r="D340" s="157">
        <f>IFERROR($C$8:INDEX($C$8:$C$3000,COUNTIF($C$8:$C$3000,"?*")),"")</f>
        <v>0</v>
      </c>
      <c r="E340" s="174"/>
      <c r="F340" s="174">
        <f>--ISNUMBER(IFERROR(SEARCH('Project Costing'!#REF!,Labor!I346,1),""))</f>
        <v>0</v>
      </c>
      <c r="G340" s="174" t="str">
        <f>IF(F340=1,COUNTIF($F$8:F340,1),"")</f>
        <v/>
      </c>
      <c r="H340" s="174"/>
      <c r="I340" s="157">
        <f>IFERROR($H$8:INDEX($H$8:$H$3000,COUNTIF($H$8:$H$3000,"?*")),"")</f>
        <v>0</v>
      </c>
    </row>
    <row r="341" spans="1:9" x14ac:dyDescent="0.25">
      <c r="A341" s="174">
        <f>--ISNUMBER(IFERROR(SEARCH('Project Costing'!#REF!,Labor!I347,1),""))</f>
        <v>0</v>
      </c>
      <c r="B341" s="174" t="str">
        <f>IF(A341=1,COUNTIF($A$8:A341,1),"")</f>
        <v/>
      </c>
      <c r="C341" s="174"/>
      <c r="D341" s="157">
        <f>IFERROR($C$8:INDEX($C$8:$C$3000,COUNTIF($C$8:$C$3000,"?*")),"")</f>
        <v>0</v>
      </c>
      <c r="E341" s="174"/>
      <c r="F341" s="174">
        <f>--ISNUMBER(IFERROR(SEARCH('Project Costing'!#REF!,Labor!I347,1),""))</f>
        <v>0</v>
      </c>
      <c r="G341" s="174" t="str">
        <f>IF(F341=1,COUNTIF($F$8:F341,1),"")</f>
        <v/>
      </c>
      <c r="H341" s="174"/>
      <c r="I341" s="157">
        <f>IFERROR($H$8:INDEX($H$8:$H$3000,COUNTIF($H$8:$H$3000,"?*")),"")</f>
        <v>0</v>
      </c>
    </row>
    <row r="342" spans="1:9" x14ac:dyDescent="0.25">
      <c r="A342" s="174">
        <f>--ISNUMBER(IFERROR(SEARCH('Project Costing'!#REF!,Labor!I348,1),""))</f>
        <v>0</v>
      </c>
      <c r="B342" s="174" t="str">
        <f>IF(A342=1,COUNTIF($A$8:A342,1),"")</f>
        <v/>
      </c>
      <c r="C342" s="174"/>
      <c r="D342" s="157">
        <f>IFERROR($C$8:INDEX($C$8:$C$3000,COUNTIF($C$8:$C$3000,"?*")),"")</f>
        <v>0</v>
      </c>
      <c r="E342" s="174"/>
      <c r="F342" s="174">
        <f>--ISNUMBER(IFERROR(SEARCH('Project Costing'!#REF!,Labor!I348,1),""))</f>
        <v>0</v>
      </c>
      <c r="G342" s="174" t="str">
        <f>IF(F342=1,COUNTIF($F$8:F342,1),"")</f>
        <v/>
      </c>
      <c r="H342" s="174"/>
      <c r="I342" s="157">
        <f>IFERROR($H$8:INDEX($H$8:$H$3000,COUNTIF($H$8:$H$3000,"?*")),"")</f>
        <v>0</v>
      </c>
    </row>
    <row r="343" spans="1:9" x14ac:dyDescent="0.25">
      <c r="A343" s="174">
        <f>--ISNUMBER(IFERROR(SEARCH('Project Costing'!#REF!,Labor!I349,1),""))</f>
        <v>0</v>
      </c>
      <c r="B343" s="174" t="str">
        <f>IF(A343=1,COUNTIF($A$8:A343,1),"")</f>
        <v/>
      </c>
      <c r="C343" s="174"/>
      <c r="D343" s="157">
        <f>IFERROR($C$8:INDEX($C$8:$C$3000,COUNTIF($C$8:$C$3000,"?*")),"")</f>
        <v>0</v>
      </c>
      <c r="E343" s="174"/>
      <c r="F343" s="174">
        <f>--ISNUMBER(IFERROR(SEARCH('Project Costing'!#REF!,Labor!I349,1),""))</f>
        <v>0</v>
      </c>
      <c r="G343" s="174" t="str">
        <f>IF(F343=1,COUNTIF($F$8:F343,1),"")</f>
        <v/>
      </c>
      <c r="H343" s="174"/>
      <c r="I343" s="157">
        <f>IFERROR($H$8:INDEX($H$8:$H$3000,COUNTIF($H$8:$H$3000,"?*")),"")</f>
        <v>0</v>
      </c>
    </row>
    <row r="344" spans="1:9" x14ac:dyDescent="0.25">
      <c r="A344" s="174">
        <f>--ISNUMBER(IFERROR(SEARCH('Project Costing'!#REF!,Labor!I350,1),""))</f>
        <v>0</v>
      </c>
      <c r="B344" s="174" t="str">
        <f>IF(A344=1,COUNTIF($A$8:A344,1),"")</f>
        <v/>
      </c>
      <c r="C344" s="174"/>
      <c r="D344" s="157">
        <f>IFERROR($C$8:INDEX($C$8:$C$3000,COUNTIF($C$8:$C$3000,"?*")),"")</f>
        <v>0</v>
      </c>
      <c r="E344" s="174"/>
      <c r="F344" s="174">
        <f>--ISNUMBER(IFERROR(SEARCH('Project Costing'!#REF!,Labor!I350,1),""))</f>
        <v>0</v>
      </c>
      <c r="G344" s="174" t="str">
        <f>IF(F344=1,COUNTIF($F$8:F344,1),"")</f>
        <v/>
      </c>
      <c r="H344" s="174"/>
      <c r="I344" s="157">
        <f>IFERROR($H$8:INDEX($H$8:$H$3000,COUNTIF($H$8:$H$3000,"?*")),"")</f>
        <v>0</v>
      </c>
    </row>
    <row r="345" spans="1:9" x14ac:dyDescent="0.25">
      <c r="A345" s="174">
        <f>--ISNUMBER(IFERROR(SEARCH('Project Costing'!#REF!,Labor!I351,1),""))</f>
        <v>0</v>
      </c>
      <c r="B345" s="174" t="str">
        <f>IF(A345=1,COUNTIF($A$8:A345,1),"")</f>
        <v/>
      </c>
      <c r="C345" s="174"/>
      <c r="D345" s="157">
        <f>IFERROR($C$8:INDEX($C$8:$C$3000,COUNTIF($C$8:$C$3000,"?*")),"")</f>
        <v>0</v>
      </c>
      <c r="E345" s="174"/>
      <c r="F345" s="174">
        <f>--ISNUMBER(IFERROR(SEARCH('Project Costing'!#REF!,Labor!I351,1),""))</f>
        <v>0</v>
      </c>
      <c r="G345" s="174" t="str">
        <f>IF(F345=1,COUNTIF($F$8:F345,1),"")</f>
        <v/>
      </c>
      <c r="H345" s="174"/>
      <c r="I345" s="157">
        <f>IFERROR($H$8:INDEX($H$8:$H$3000,COUNTIF($H$8:$H$3000,"?*")),"")</f>
        <v>0</v>
      </c>
    </row>
    <row r="346" spans="1:9" x14ac:dyDescent="0.25">
      <c r="A346" s="174">
        <f>--ISNUMBER(IFERROR(SEARCH('Project Costing'!#REF!,Labor!I352,1),""))</f>
        <v>0</v>
      </c>
      <c r="B346" s="174" t="str">
        <f>IF(A346=1,COUNTIF($A$8:A346,1),"")</f>
        <v/>
      </c>
      <c r="C346" s="174"/>
      <c r="D346" s="157">
        <f>IFERROR($C$8:INDEX($C$8:$C$3000,COUNTIF($C$8:$C$3000,"?*")),"")</f>
        <v>0</v>
      </c>
      <c r="E346" s="174"/>
      <c r="F346" s="174">
        <f>--ISNUMBER(IFERROR(SEARCH('Project Costing'!#REF!,Labor!I352,1),""))</f>
        <v>0</v>
      </c>
      <c r="G346" s="174" t="str">
        <f>IF(F346=1,COUNTIF($F$8:F346,1),"")</f>
        <v/>
      </c>
      <c r="H346" s="174"/>
      <c r="I346" s="157">
        <f>IFERROR($H$8:INDEX($H$8:$H$3000,COUNTIF($H$8:$H$3000,"?*")),"")</f>
        <v>0</v>
      </c>
    </row>
    <row r="347" spans="1:9" x14ac:dyDescent="0.25">
      <c r="A347" s="174">
        <f>--ISNUMBER(IFERROR(SEARCH('Project Costing'!#REF!,Labor!I353,1),""))</f>
        <v>0</v>
      </c>
      <c r="B347" s="174" t="str">
        <f>IF(A347=1,COUNTIF($A$8:A347,1),"")</f>
        <v/>
      </c>
      <c r="C347" s="174"/>
      <c r="D347" s="157">
        <f>IFERROR($C$8:INDEX($C$8:$C$3000,COUNTIF($C$8:$C$3000,"?*")),"")</f>
        <v>0</v>
      </c>
      <c r="E347" s="174"/>
      <c r="F347" s="174">
        <f>--ISNUMBER(IFERROR(SEARCH('Project Costing'!#REF!,Labor!I353,1),""))</f>
        <v>0</v>
      </c>
      <c r="G347" s="174" t="str">
        <f>IF(F347=1,COUNTIF($F$8:F347,1),"")</f>
        <v/>
      </c>
      <c r="H347" s="174"/>
      <c r="I347" s="157">
        <f>IFERROR($H$8:INDEX($H$8:$H$3000,COUNTIF($H$8:$H$3000,"?*")),"")</f>
        <v>0</v>
      </c>
    </row>
    <row r="348" spans="1:9" x14ac:dyDescent="0.25">
      <c r="A348" s="174">
        <f>--ISNUMBER(IFERROR(SEARCH('Project Costing'!#REF!,Labor!I354,1),""))</f>
        <v>0</v>
      </c>
      <c r="B348" s="174" t="str">
        <f>IF(A348=1,COUNTIF($A$8:A348,1),"")</f>
        <v/>
      </c>
      <c r="C348" s="174"/>
      <c r="D348" s="157">
        <f>IFERROR($C$8:INDEX($C$8:$C$3000,COUNTIF($C$8:$C$3000,"?*")),"")</f>
        <v>0</v>
      </c>
      <c r="E348" s="174"/>
      <c r="F348" s="174">
        <f>--ISNUMBER(IFERROR(SEARCH('Project Costing'!#REF!,Labor!I354,1),""))</f>
        <v>0</v>
      </c>
      <c r="G348" s="174" t="str">
        <f>IF(F348=1,COUNTIF($F$8:F348,1),"")</f>
        <v/>
      </c>
      <c r="H348" s="174"/>
      <c r="I348" s="157">
        <f>IFERROR($H$8:INDEX($H$8:$H$3000,COUNTIF($H$8:$H$3000,"?*")),"")</f>
        <v>0</v>
      </c>
    </row>
    <row r="349" spans="1:9" x14ac:dyDescent="0.25">
      <c r="A349" s="174">
        <f>--ISNUMBER(IFERROR(SEARCH('Project Costing'!#REF!,Labor!I355,1),""))</f>
        <v>0</v>
      </c>
      <c r="B349" s="174" t="str">
        <f>IF(A349=1,COUNTIF($A$8:A349,1),"")</f>
        <v/>
      </c>
      <c r="C349" s="174"/>
      <c r="D349" s="157">
        <f>IFERROR($C$8:INDEX($C$8:$C$3000,COUNTIF($C$8:$C$3000,"?*")),"")</f>
        <v>0</v>
      </c>
      <c r="E349" s="174"/>
      <c r="F349" s="174">
        <f>--ISNUMBER(IFERROR(SEARCH('Project Costing'!#REF!,Labor!I355,1),""))</f>
        <v>0</v>
      </c>
      <c r="G349" s="174" t="str">
        <f>IF(F349=1,COUNTIF($F$8:F349,1),"")</f>
        <v/>
      </c>
      <c r="H349" s="174"/>
      <c r="I349" s="157">
        <f>IFERROR($H$8:INDEX($H$8:$H$3000,COUNTIF($H$8:$H$3000,"?*")),"")</f>
        <v>0</v>
      </c>
    </row>
    <row r="350" spans="1:9" x14ac:dyDescent="0.25">
      <c r="A350" s="174">
        <f>--ISNUMBER(IFERROR(SEARCH('Project Costing'!#REF!,Labor!I356,1),""))</f>
        <v>0</v>
      </c>
      <c r="B350" s="174" t="str">
        <f>IF(A350=1,COUNTIF($A$8:A350,1),"")</f>
        <v/>
      </c>
      <c r="C350" s="174"/>
      <c r="D350" s="157">
        <f>IFERROR($C$8:INDEX($C$8:$C$3000,COUNTIF($C$8:$C$3000,"?*")),"")</f>
        <v>0</v>
      </c>
      <c r="E350" s="174"/>
      <c r="F350" s="174">
        <f>--ISNUMBER(IFERROR(SEARCH('Project Costing'!#REF!,Labor!I356,1),""))</f>
        <v>0</v>
      </c>
      <c r="G350" s="174" t="str">
        <f>IF(F350=1,COUNTIF($F$8:F350,1),"")</f>
        <v/>
      </c>
      <c r="H350" s="174"/>
      <c r="I350" s="157">
        <f>IFERROR($H$8:INDEX($H$8:$H$3000,COUNTIF($H$8:$H$3000,"?*")),"")</f>
        <v>0</v>
      </c>
    </row>
    <row r="351" spans="1:9" x14ac:dyDescent="0.25">
      <c r="A351" s="174">
        <f>--ISNUMBER(IFERROR(SEARCH('Project Costing'!#REF!,Labor!I357,1),""))</f>
        <v>0</v>
      </c>
      <c r="B351" s="174" t="str">
        <f>IF(A351=1,COUNTIF($A$8:A351,1),"")</f>
        <v/>
      </c>
      <c r="C351" s="174"/>
      <c r="D351" s="157">
        <f>IFERROR($C$8:INDEX($C$8:$C$3000,COUNTIF($C$8:$C$3000,"?*")),"")</f>
        <v>0</v>
      </c>
      <c r="E351" s="174"/>
      <c r="F351" s="174">
        <f>--ISNUMBER(IFERROR(SEARCH('Project Costing'!#REF!,Labor!I357,1),""))</f>
        <v>0</v>
      </c>
      <c r="G351" s="174" t="str">
        <f>IF(F351=1,COUNTIF($F$8:F351,1),"")</f>
        <v/>
      </c>
      <c r="H351" s="174"/>
      <c r="I351" s="157">
        <f>IFERROR($H$8:INDEX($H$8:$H$3000,COUNTIF($H$8:$H$3000,"?*")),"")</f>
        <v>0</v>
      </c>
    </row>
    <row r="352" spans="1:9" x14ac:dyDescent="0.25">
      <c r="A352" s="174">
        <f>--ISNUMBER(IFERROR(SEARCH('Project Costing'!#REF!,Labor!I358,1),""))</f>
        <v>0</v>
      </c>
      <c r="B352" s="174" t="str">
        <f>IF(A352=1,COUNTIF($A$8:A352,1),"")</f>
        <v/>
      </c>
      <c r="C352" s="174"/>
      <c r="D352" s="157">
        <f>IFERROR($C$8:INDEX($C$8:$C$3000,COUNTIF($C$8:$C$3000,"?*")),"")</f>
        <v>0</v>
      </c>
      <c r="E352" s="174"/>
      <c r="F352" s="174">
        <f>--ISNUMBER(IFERROR(SEARCH('Project Costing'!#REF!,Labor!I358,1),""))</f>
        <v>0</v>
      </c>
      <c r="G352" s="174" t="str">
        <f>IF(F352=1,COUNTIF($F$8:F352,1),"")</f>
        <v/>
      </c>
      <c r="H352" s="174"/>
      <c r="I352" s="157">
        <f>IFERROR($H$8:INDEX($H$8:$H$3000,COUNTIF($H$8:$H$3000,"?*")),"")</f>
        <v>0</v>
      </c>
    </row>
    <row r="353" spans="1:9" x14ac:dyDescent="0.25">
      <c r="A353" s="174">
        <f>--ISNUMBER(IFERROR(SEARCH('Project Costing'!#REF!,Labor!I359,1),""))</f>
        <v>0</v>
      </c>
      <c r="B353" s="174" t="str">
        <f>IF(A353=1,COUNTIF($A$8:A353,1),"")</f>
        <v/>
      </c>
      <c r="C353" s="174"/>
      <c r="D353" s="157">
        <f>IFERROR($C$8:INDEX($C$8:$C$3000,COUNTIF($C$8:$C$3000,"?*")),"")</f>
        <v>0</v>
      </c>
      <c r="E353" s="174"/>
      <c r="F353" s="174">
        <f>--ISNUMBER(IFERROR(SEARCH('Project Costing'!#REF!,Labor!I359,1),""))</f>
        <v>0</v>
      </c>
      <c r="G353" s="174" t="str">
        <f>IF(F353=1,COUNTIF($F$8:F353,1),"")</f>
        <v/>
      </c>
      <c r="H353" s="174"/>
      <c r="I353" s="157">
        <f>IFERROR($H$8:INDEX($H$8:$H$3000,COUNTIF($H$8:$H$3000,"?*")),"")</f>
        <v>0</v>
      </c>
    </row>
    <row r="354" spans="1:9" x14ac:dyDescent="0.25">
      <c r="A354" s="174">
        <f>--ISNUMBER(IFERROR(SEARCH('Project Costing'!#REF!,Labor!I360,1),""))</f>
        <v>0</v>
      </c>
      <c r="B354" s="174" t="str">
        <f>IF(A354=1,COUNTIF($A$8:A354,1),"")</f>
        <v/>
      </c>
      <c r="C354" s="174"/>
      <c r="D354" s="157">
        <f>IFERROR($C$8:INDEX($C$8:$C$3000,COUNTIF($C$8:$C$3000,"?*")),"")</f>
        <v>0</v>
      </c>
      <c r="E354" s="174"/>
      <c r="F354" s="174">
        <f>--ISNUMBER(IFERROR(SEARCH('Project Costing'!#REF!,Labor!I360,1),""))</f>
        <v>0</v>
      </c>
      <c r="G354" s="174" t="str">
        <f>IF(F354=1,COUNTIF($F$8:F354,1),"")</f>
        <v/>
      </c>
      <c r="H354" s="174"/>
      <c r="I354" s="157">
        <f>IFERROR($H$8:INDEX($H$8:$H$3000,COUNTIF($H$8:$H$3000,"?*")),"")</f>
        <v>0</v>
      </c>
    </row>
    <row r="355" spans="1:9" x14ac:dyDescent="0.25">
      <c r="A355" s="174">
        <f>--ISNUMBER(IFERROR(SEARCH('Project Costing'!#REF!,Labor!I361,1),""))</f>
        <v>0</v>
      </c>
      <c r="B355" s="174" t="str">
        <f>IF(A355=1,COUNTIF($A$8:A355,1),"")</f>
        <v/>
      </c>
      <c r="C355" s="174"/>
      <c r="D355" s="157">
        <f>IFERROR($C$8:INDEX($C$8:$C$3000,COUNTIF($C$8:$C$3000,"?*")),"")</f>
        <v>0</v>
      </c>
      <c r="E355" s="174"/>
      <c r="F355" s="174">
        <f>--ISNUMBER(IFERROR(SEARCH('Project Costing'!#REF!,Labor!I361,1),""))</f>
        <v>0</v>
      </c>
      <c r="G355" s="174" t="str">
        <f>IF(F355=1,COUNTIF($F$8:F355,1),"")</f>
        <v/>
      </c>
      <c r="H355" s="174"/>
      <c r="I355" s="157">
        <f>IFERROR($H$8:INDEX($H$8:$H$3000,COUNTIF($H$8:$H$3000,"?*")),"")</f>
        <v>0</v>
      </c>
    </row>
    <row r="356" spans="1:9" x14ac:dyDescent="0.25">
      <c r="A356" s="174">
        <f>--ISNUMBER(IFERROR(SEARCH('Project Costing'!#REF!,Labor!I362,1),""))</f>
        <v>0</v>
      </c>
      <c r="B356" s="174" t="str">
        <f>IF(A356=1,COUNTIF($A$8:A356,1),"")</f>
        <v/>
      </c>
      <c r="C356" s="174"/>
      <c r="D356" s="157">
        <f>IFERROR($C$8:INDEX($C$8:$C$3000,COUNTIF($C$8:$C$3000,"?*")),"")</f>
        <v>0</v>
      </c>
      <c r="E356" s="174"/>
      <c r="F356" s="174">
        <f>--ISNUMBER(IFERROR(SEARCH('Project Costing'!#REF!,Labor!I362,1),""))</f>
        <v>0</v>
      </c>
      <c r="G356" s="174" t="str">
        <f>IF(F356=1,COUNTIF($F$8:F356,1),"")</f>
        <v/>
      </c>
      <c r="H356" s="174"/>
      <c r="I356" s="157">
        <f>IFERROR($H$8:INDEX($H$8:$H$3000,COUNTIF($H$8:$H$3000,"?*")),"")</f>
        <v>0</v>
      </c>
    </row>
    <row r="357" spans="1:9" x14ac:dyDescent="0.25">
      <c r="A357" s="174">
        <f>--ISNUMBER(IFERROR(SEARCH('Project Costing'!#REF!,Labor!I363,1),""))</f>
        <v>0</v>
      </c>
      <c r="B357" s="174" t="str">
        <f>IF(A357=1,COUNTIF($A$8:A357,1),"")</f>
        <v/>
      </c>
      <c r="C357" s="174"/>
      <c r="D357" s="157">
        <f>IFERROR($C$8:INDEX($C$8:$C$3000,COUNTIF($C$8:$C$3000,"?*")),"")</f>
        <v>0</v>
      </c>
      <c r="E357" s="174"/>
      <c r="F357" s="174">
        <f>--ISNUMBER(IFERROR(SEARCH('Project Costing'!#REF!,Labor!I363,1),""))</f>
        <v>0</v>
      </c>
      <c r="G357" s="174" t="str">
        <f>IF(F357=1,COUNTIF($F$8:F357,1),"")</f>
        <v/>
      </c>
      <c r="H357" s="174"/>
      <c r="I357" s="157">
        <f>IFERROR($H$8:INDEX($H$8:$H$3000,COUNTIF($H$8:$H$3000,"?*")),"")</f>
        <v>0</v>
      </c>
    </row>
    <row r="358" spans="1:9" x14ac:dyDescent="0.25">
      <c r="A358" s="174">
        <f>--ISNUMBER(IFERROR(SEARCH('Project Costing'!#REF!,Labor!I364,1),""))</f>
        <v>0</v>
      </c>
      <c r="B358" s="174" t="str">
        <f>IF(A358=1,COUNTIF($A$8:A358,1),"")</f>
        <v/>
      </c>
      <c r="C358" s="174"/>
      <c r="D358" s="157">
        <f>IFERROR($C$8:INDEX($C$8:$C$3000,COUNTIF($C$8:$C$3000,"?*")),"")</f>
        <v>0</v>
      </c>
      <c r="E358" s="174"/>
      <c r="F358" s="174">
        <f>--ISNUMBER(IFERROR(SEARCH('Project Costing'!#REF!,Labor!I364,1),""))</f>
        <v>0</v>
      </c>
      <c r="G358" s="174" t="str">
        <f>IF(F358=1,COUNTIF($F$8:F358,1),"")</f>
        <v/>
      </c>
      <c r="H358" s="174"/>
      <c r="I358" s="157">
        <f>IFERROR($H$8:INDEX($H$8:$H$3000,COUNTIF($H$8:$H$3000,"?*")),"")</f>
        <v>0</v>
      </c>
    </row>
    <row r="359" spans="1:9" x14ac:dyDescent="0.25">
      <c r="A359" s="174">
        <f>--ISNUMBER(IFERROR(SEARCH('Project Costing'!#REF!,Labor!I365,1),""))</f>
        <v>0</v>
      </c>
      <c r="B359" s="174" t="str">
        <f>IF(A359=1,COUNTIF($A$8:A359,1),"")</f>
        <v/>
      </c>
      <c r="C359" s="174"/>
      <c r="D359" s="157">
        <f>IFERROR($C$8:INDEX($C$8:$C$3000,COUNTIF($C$8:$C$3000,"?*")),"")</f>
        <v>0</v>
      </c>
      <c r="E359" s="174"/>
      <c r="F359" s="174">
        <f>--ISNUMBER(IFERROR(SEARCH('Project Costing'!#REF!,Labor!I365,1),""))</f>
        <v>0</v>
      </c>
      <c r="G359" s="174" t="str">
        <f>IF(F359=1,COUNTIF($F$8:F359,1),"")</f>
        <v/>
      </c>
      <c r="H359" s="174"/>
      <c r="I359" s="157">
        <f>IFERROR($H$8:INDEX($H$8:$H$3000,COUNTIF($H$8:$H$3000,"?*")),"")</f>
        <v>0</v>
      </c>
    </row>
    <row r="360" spans="1:9" x14ac:dyDescent="0.25">
      <c r="A360" s="174">
        <f>--ISNUMBER(IFERROR(SEARCH('Project Costing'!#REF!,Labor!I366,1),""))</f>
        <v>0</v>
      </c>
      <c r="B360" s="174" t="str">
        <f>IF(A360=1,COUNTIF($A$8:A360,1),"")</f>
        <v/>
      </c>
      <c r="C360" s="174"/>
      <c r="D360" s="157">
        <f>IFERROR($C$8:INDEX($C$8:$C$3000,COUNTIF($C$8:$C$3000,"?*")),"")</f>
        <v>0</v>
      </c>
      <c r="E360" s="174"/>
      <c r="F360" s="174">
        <f>--ISNUMBER(IFERROR(SEARCH('Project Costing'!#REF!,Labor!I366,1),""))</f>
        <v>0</v>
      </c>
      <c r="G360" s="174" t="str">
        <f>IF(F360=1,COUNTIF($F$8:F360,1),"")</f>
        <v/>
      </c>
      <c r="H360" s="174"/>
      <c r="I360" s="157">
        <f>IFERROR($H$8:INDEX($H$8:$H$3000,COUNTIF($H$8:$H$3000,"?*")),"")</f>
        <v>0</v>
      </c>
    </row>
    <row r="361" spans="1:9" x14ac:dyDescent="0.25">
      <c r="A361" s="174">
        <f>--ISNUMBER(IFERROR(SEARCH('Project Costing'!#REF!,Labor!I367,1),""))</f>
        <v>0</v>
      </c>
      <c r="B361" s="174" t="str">
        <f>IF(A361=1,COUNTIF($A$8:A361,1),"")</f>
        <v/>
      </c>
      <c r="C361" s="174"/>
      <c r="D361" s="157">
        <f>IFERROR($C$8:INDEX($C$8:$C$3000,COUNTIF($C$8:$C$3000,"?*")),"")</f>
        <v>0</v>
      </c>
      <c r="E361" s="174"/>
      <c r="F361" s="174">
        <f>--ISNUMBER(IFERROR(SEARCH('Project Costing'!#REF!,Labor!I367,1),""))</f>
        <v>0</v>
      </c>
      <c r="G361" s="174" t="str">
        <f>IF(F361=1,COUNTIF($F$8:F361,1),"")</f>
        <v/>
      </c>
      <c r="H361" s="174"/>
      <c r="I361" s="157">
        <f>IFERROR($H$8:INDEX($H$8:$H$3000,COUNTIF($H$8:$H$3000,"?*")),"")</f>
        <v>0</v>
      </c>
    </row>
    <row r="362" spans="1:9" x14ac:dyDescent="0.25">
      <c r="A362" s="174">
        <f>--ISNUMBER(IFERROR(SEARCH('Project Costing'!#REF!,Labor!I368,1),""))</f>
        <v>0</v>
      </c>
      <c r="B362" s="174" t="str">
        <f>IF(A362=1,COUNTIF($A$8:A362,1),"")</f>
        <v/>
      </c>
      <c r="C362" s="174"/>
      <c r="D362" s="157">
        <f>IFERROR($C$8:INDEX($C$8:$C$3000,COUNTIF($C$8:$C$3000,"?*")),"")</f>
        <v>0</v>
      </c>
      <c r="E362" s="174"/>
      <c r="F362" s="174">
        <f>--ISNUMBER(IFERROR(SEARCH('Project Costing'!#REF!,Labor!I368,1),""))</f>
        <v>0</v>
      </c>
      <c r="G362" s="174" t="str">
        <f>IF(F362=1,COUNTIF($F$8:F362,1),"")</f>
        <v/>
      </c>
      <c r="H362" s="174"/>
      <c r="I362" s="157">
        <f>IFERROR($H$8:INDEX($H$8:$H$3000,COUNTIF($H$8:$H$3000,"?*")),"")</f>
        <v>0</v>
      </c>
    </row>
    <row r="363" spans="1:9" x14ac:dyDescent="0.25">
      <c r="A363" s="174">
        <f>--ISNUMBER(IFERROR(SEARCH('Project Costing'!#REF!,Labor!I369,1),""))</f>
        <v>0</v>
      </c>
      <c r="B363" s="174" t="str">
        <f>IF(A363=1,COUNTIF($A$8:A363,1),"")</f>
        <v/>
      </c>
      <c r="C363" s="174"/>
      <c r="D363" s="157">
        <f>IFERROR($C$8:INDEX($C$8:$C$3000,COUNTIF($C$8:$C$3000,"?*")),"")</f>
        <v>0</v>
      </c>
      <c r="E363" s="174"/>
      <c r="F363" s="174">
        <f>--ISNUMBER(IFERROR(SEARCH('Project Costing'!#REF!,Labor!I369,1),""))</f>
        <v>0</v>
      </c>
      <c r="G363" s="174" t="str">
        <f>IF(F363=1,COUNTIF($F$8:F363,1),"")</f>
        <v/>
      </c>
      <c r="H363" s="174"/>
      <c r="I363" s="157">
        <f>IFERROR($H$8:INDEX($H$8:$H$3000,COUNTIF($H$8:$H$3000,"?*")),"")</f>
        <v>0</v>
      </c>
    </row>
    <row r="364" spans="1:9" x14ac:dyDescent="0.25">
      <c r="A364" s="174">
        <f>--ISNUMBER(IFERROR(SEARCH('Project Costing'!#REF!,Labor!I370,1),""))</f>
        <v>0</v>
      </c>
      <c r="B364" s="174" t="str">
        <f>IF(A364=1,COUNTIF($A$8:A364,1),"")</f>
        <v/>
      </c>
      <c r="C364" s="174"/>
      <c r="D364" s="157">
        <f>IFERROR($C$8:INDEX($C$8:$C$3000,COUNTIF($C$8:$C$3000,"?*")),"")</f>
        <v>0</v>
      </c>
      <c r="E364" s="174"/>
      <c r="F364" s="174">
        <f>--ISNUMBER(IFERROR(SEARCH('Project Costing'!#REF!,Labor!I370,1),""))</f>
        <v>0</v>
      </c>
      <c r="G364" s="174" t="str">
        <f>IF(F364=1,COUNTIF($F$8:F364,1),"")</f>
        <v/>
      </c>
      <c r="H364" s="174"/>
      <c r="I364" s="157">
        <f>IFERROR($H$8:INDEX($H$8:$H$3000,COUNTIF($H$8:$H$3000,"?*")),"")</f>
        <v>0</v>
      </c>
    </row>
    <row r="365" spans="1:9" x14ac:dyDescent="0.25">
      <c r="A365" s="174">
        <f>--ISNUMBER(IFERROR(SEARCH('Project Costing'!#REF!,Labor!I371,1),""))</f>
        <v>0</v>
      </c>
      <c r="B365" s="174" t="str">
        <f>IF(A365=1,COUNTIF($A$8:A365,1),"")</f>
        <v/>
      </c>
      <c r="C365" s="174"/>
      <c r="D365" s="157">
        <f>IFERROR($C$8:INDEX($C$8:$C$3000,COUNTIF($C$8:$C$3000,"?*")),"")</f>
        <v>0</v>
      </c>
      <c r="E365" s="174"/>
      <c r="F365" s="174">
        <f>--ISNUMBER(IFERROR(SEARCH('Project Costing'!#REF!,Labor!I371,1),""))</f>
        <v>0</v>
      </c>
      <c r="G365" s="174" t="str">
        <f>IF(F365=1,COUNTIF($F$8:F365,1),"")</f>
        <v/>
      </c>
      <c r="H365" s="174"/>
      <c r="I365" s="157">
        <f>IFERROR($H$8:INDEX($H$8:$H$3000,COUNTIF($H$8:$H$3000,"?*")),"")</f>
        <v>0</v>
      </c>
    </row>
    <row r="366" spans="1:9" x14ac:dyDescent="0.25">
      <c r="A366" s="174">
        <f>--ISNUMBER(IFERROR(SEARCH('Project Costing'!#REF!,Labor!I372,1),""))</f>
        <v>0</v>
      </c>
      <c r="B366" s="174" t="str">
        <f>IF(A366=1,COUNTIF($A$8:A366,1),"")</f>
        <v/>
      </c>
      <c r="C366" s="174"/>
      <c r="D366" s="157">
        <f>IFERROR($C$8:INDEX($C$8:$C$3000,COUNTIF($C$8:$C$3000,"?*")),"")</f>
        <v>0</v>
      </c>
      <c r="E366" s="174"/>
      <c r="F366" s="174">
        <f>--ISNUMBER(IFERROR(SEARCH('Project Costing'!#REF!,Labor!I372,1),""))</f>
        <v>0</v>
      </c>
      <c r="G366" s="174" t="str">
        <f>IF(F366=1,COUNTIF($F$8:F366,1),"")</f>
        <v/>
      </c>
      <c r="H366" s="174"/>
      <c r="I366" s="157">
        <f>IFERROR($H$8:INDEX($H$8:$H$3000,COUNTIF($H$8:$H$3000,"?*")),"")</f>
        <v>0</v>
      </c>
    </row>
    <row r="367" spans="1:9" x14ac:dyDescent="0.25">
      <c r="A367" s="174">
        <f>--ISNUMBER(IFERROR(SEARCH('Project Costing'!#REF!,Labor!I373,1),""))</f>
        <v>0</v>
      </c>
      <c r="B367" s="174" t="str">
        <f>IF(A367=1,COUNTIF($A$8:A367,1),"")</f>
        <v/>
      </c>
      <c r="C367" s="174"/>
      <c r="D367" s="157">
        <f>IFERROR($C$8:INDEX($C$8:$C$3000,COUNTIF($C$8:$C$3000,"?*")),"")</f>
        <v>0</v>
      </c>
      <c r="E367" s="174"/>
      <c r="F367" s="174">
        <f>--ISNUMBER(IFERROR(SEARCH('Project Costing'!#REF!,Labor!I373,1),""))</f>
        <v>0</v>
      </c>
      <c r="G367" s="174" t="str">
        <f>IF(F367=1,COUNTIF($F$8:F367,1),"")</f>
        <v/>
      </c>
      <c r="H367" s="174"/>
      <c r="I367" s="157">
        <f>IFERROR($H$8:INDEX($H$8:$H$3000,COUNTIF($H$8:$H$3000,"?*")),"")</f>
        <v>0</v>
      </c>
    </row>
    <row r="368" spans="1:9" x14ac:dyDescent="0.25">
      <c r="A368" s="174">
        <f>--ISNUMBER(IFERROR(SEARCH('Project Costing'!#REF!,Labor!I374,1),""))</f>
        <v>0</v>
      </c>
      <c r="B368" s="174" t="str">
        <f>IF(A368=1,COUNTIF($A$8:A368,1),"")</f>
        <v/>
      </c>
      <c r="C368" s="174"/>
      <c r="D368" s="157">
        <f>IFERROR($C$8:INDEX($C$8:$C$3000,COUNTIF($C$8:$C$3000,"?*")),"")</f>
        <v>0</v>
      </c>
      <c r="E368" s="174"/>
      <c r="F368" s="174">
        <f>--ISNUMBER(IFERROR(SEARCH('Project Costing'!#REF!,Labor!I374,1),""))</f>
        <v>0</v>
      </c>
      <c r="G368" s="174" t="str">
        <f>IF(F368=1,COUNTIF($F$8:F368,1),"")</f>
        <v/>
      </c>
      <c r="H368" s="174"/>
      <c r="I368" s="157">
        <f>IFERROR($H$8:INDEX($H$8:$H$3000,COUNTIF($H$8:$H$3000,"?*")),"")</f>
        <v>0</v>
      </c>
    </row>
    <row r="369" spans="1:9" x14ac:dyDescent="0.25">
      <c r="A369" s="174">
        <f>--ISNUMBER(IFERROR(SEARCH('Project Costing'!#REF!,Labor!I375,1),""))</f>
        <v>0</v>
      </c>
      <c r="B369" s="174" t="str">
        <f>IF(A369=1,COUNTIF($A$8:A369,1),"")</f>
        <v/>
      </c>
      <c r="C369" s="174"/>
      <c r="D369" s="157">
        <f>IFERROR($C$8:INDEX($C$8:$C$3000,COUNTIF($C$8:$C$3000,"?*")),"")</f>
        <v>0</v>
      </c>
      <c r="E369" s="174"/>
      <c r="F369" s="174">
        <f>--ISNUMBER(IFERROR(SEARCH('Project Costing'!#REF!,Labor!I375,1),""))</f>
        <v>0</v>
      </c>
      <c r="G369" s="174" t="str">
        <f>IF(F369=1,COUNTIF($F$8:F369,1),"")</f>
        <v/>
      </c>
      <c r="H369" s="174"/>
      <c r="I369" s="157">
        <f>IFERROR($H$8:INDEX($H$8:$H$3000,COUNTIF($H$8:$H$3000,"?*")),"")</f>
        <v>0</v>
      </c>
    </row>
    <row r="370" spans="1:9" x14ac:dyDescent="0.25">
      <c r="A370" s="174">
        <f>--ISNUMBER(IFERROR(SEARCH('Project Costing'!#REF!,Labor!I376,1),""))</f>
        <v>0</v>
      </c>
      <c r="B370" s="174" t="str">
        <f>IF(A370=1,COUNTIF($A$8:A370,1),"")</f>
        <v/>
      </c>
      <c r="C370" s="174"/>
      <c r="D370" s="157">
        <f>IFERROR($C$8:INDEX($C$8:$C$3000,COUNTIF($C$8:$C$3000,"?*")),"")</f>
        <v>0</v>
      </c>
      <c r="E370" s="174"/>
      <c r="F370" s="174">
        <f>--ISNUMBER(IFERROR(SEARCH('Project Costing'!#REF!,Labor!I376,1),""))</f>
        <v>0</v>
      </c>
      <c r="G370" s="174" t="str">
        <f>IF(F370=1,COUNTIF($F$8:F370,1),"")</f>
        <v/>
      </c>
      <c r="H370" s="174"/>
      <c r="I370" s="157">
        <f>IFERROR($H$8:INDEX($H$8:$H$3000,COUNTIF($H$8:$H$3000,"?*")),"")</f>
        <v>0</v>
      </c>
    </row>
    <row r="371" spans="1:9" x14ac:dyDescent="0.25">
      <c r="A371" s="174">
        <f>--ISNUMBER(IFERROR(SEARCH('Project Costing'!#REF!,Labor!I377,1),""))</f>
        <v>0</v>
      </c>
      <c r="B371" s="174" t="str">
        <f>IF(A371=1,COUNTIF($A$8:A371,1),"")</f>
        <v/>
      </c>
      <c r="C371" s="174"/>
      <c r="D371" s="157">
        <f>IFERROR($C$8:INDEX($C$8:$C$3000,COUNTIF($C$8:$C$3000,"?*")),"")</f>
        <v>0</v>
      </c>
      <c r="E371" s="174"/>
      <c r="F371" s="174">
        <f>--ISNUMBER(IFERROR(SEARCH('Project Costing'!#REF!,Labor!I377,1),""))</f>
        <v>0</v>
      </c>
      <c r="G371" s="174" t="str">
        <f>IF(F371=1,COUNTIF($F$8:F371,1),"")</f>
        <v/>
      </c>
      <c r="H371" s="174"/>
      <c r="I371" s="157">
        <f>IFERROR($H$8:INDEX($H$8:$H$3000,COUNTIF($H$8:$H$3000,"?*")),"")</f>
        <v>0</v>
      </c>
    </row>
    <row r="372" spans="1:9" x14ac:dyDescent="0.25">
      <c r="A372" s="174">
        <f>--ISNUMBER(IFERROR(SEARCH('Project Costing'!#REF!,Labor!I378,1),""))</f>
        <v>0</v>
      </c>
      <c r="B372" s="174" t="str">
        <f>IF(A372=1,COUNTIF($A$8:A372,1),"")</f>
        <v/>
      </c>
      <c r="C372" s="174"/>
      <c r="D372" s="157">
        <f>IFERROR($C$8:INDEX($C$8:$C$3000,COUNTIF($C$8:$C$3000,"?*")),"")</f>
        <v>0</v>
      </c>
      <c r="E372" s="174"/>
      <c r="F372" s="174">
        <f>--ISNUMBER(IFERROR(SEARCH('Project Costing'!#REF!,Labor!I378,1),""))</f>
        <v>0</v>
      </c>
      <c r="G372" s="174" t="str">
        <f>IF(F372=1,COUNTIF($F$8:F372,1),"")</f>
        <v/>
      </c>
      <c r="H372" s="174"/>
      <c r="I372" s="157">
        <f>IFERROR($H$8:INDEX($H$8:$H$3000,COUNTIF($H$8:$H$3000,"?*")),"")</f>
        <v>0</v>
      </c>
    </row>
    <row r="373" spans="1:9" x14ac:dyDescent="0.25">
      <c r="A373" s="174">
        <f>--ISNUMBER(IFERROR(SEARCH('Project Costing'!#REF!,Labor!I379,1),""))</f>
        <v>0</v>
      </c>
      <c r="B373" s="174" t="str">
        <f>IF(A373=1,COUNTIF($A$8:A373,1),"")</f>
        <v/>
      </c>
      <c r="C373" s="174"/>
      <c r="D373" s="157">
        <f>IFERROR($C$8:INDEX($C$8:$C$3000,COUNTIF($C$8:$C$3000,"?*")),"")</f>
        <v>0</v>
      </c>
      <c r="E373" s="174"/>
      <c r="F373" s="174">
        <f>--ISNUMBER(IFERROR(SEARCH('Project Costing'!#REF!,Labor!I379,1),""))</f>
        <v>0</v>
      </c>
      <c r="G373" s="174" t="str">
        <f>IF(F373=1,COUNTIF($F$8:F373,1),"")</f>
        <v/>
      </c>
      <c r="H373" s="174"/>
      <c r="I373" s="157">
        <f>IFERROR($H$8:INDEX($H$8:$H$3000,COUNTIF($H$8:$H$3000,"?*")),"")</f>
        <v>0</v>
      </c>
    </row>
    <row r="374" spans="1:9" x14ac:dyDescent="0.25">
      <c r="A374" s="174">
        <f>--ISNUMBER(IFERROR(SEARCH('Project Costing'!#REF!,Labor!I380,1),""))</f>
        <v>0</v>
      </c>
      <c r="B374" s="174" t="str">
        <f>IF(A374=1,COUNTIF($A$8:A374,1),"")</f>
        <v/>
      </c>
      <c r="C374" s="174"/>
      <c r="D374" s="157">
        <f>IFERROR($C$8:INDEX($C$8:$C$3000,COUNTIF($C$8:$C$3000,"?*")),"")</f>
        <v>0</v>
      </c>
      <c r="E374" s="174"/>
      <c r="F374" s="174">
        <f>--ISNUMBER(IFERROR(SEARCH('Project Costing'!#REF!,Labor!I380,1),""))</f>
        <v>0</v>
      </c>
      <c r="G374" s="174" t="str">
        <f>IF(F374=1,COUNTIF($F$8:F374,1),"")</f>
        <v/>
      </c>
      <c r="H374" s="174"/>
      <c r="I374" s="157">
        <f>IFERROR($H$8:INDEX($H$8:$H$3000,COUNTIF($H$8:$H$3000,"?*")),"")</f>
        <v>0</v>
      </c>
    </row>
    <row r="375" spans="1:9" x14ac:dyDescent="0.25">
      <c r="A375" s="174">
        <f>--ISNUMBER(IFERROR(SEARCH('Project Costing'!#REF!,Labor!I381,1),""))</f>
        <v>0</v>
      </c>
      <c r="B375" s="174" t="str">
        <f>IF(A375=1,COUNTIF($A$8:A375,1),"")</f>
        <v/>
      </c>
      <c r="C375" s="174"/>
      <c r="D375" s="157">
        <f>IFERROR($C$8:INDEX($C$8:$C$3000,COUNTIF($C$8:$C$3000,"?*")),"")</f>
        <v>0</v>
      </c>
      <c r="E375" s="174"/>
      <c r="F375" s="174">
        <f>--ISNUMBER(IFERROR(SEARCH('Project Costing'!#REF!,Labor!I381,1),""))</f>
        <v>0</v>
      </c>
      <c r="G375" s="174" t="str">
        <f>IF(F375=1,COUNTIF($F$8:F375,1),"")</f>
        <v/>
      </c>
      <c r="H375" s="174"/>
      <c r="I375" s="157">
        <f>IFERROR($H$8:INDEX($H$8:$H$3000,COUNTIF($H$8:$H$3000,"?*")),"")</f>
        <v>0</v>
      </c>
    </row>
    <row r="376" spans="1:9" x14ac:dyDescent="0.25">
      <c r="A376" s="174">
        <f>--ISNUMBER(IFERROR(SEARCH('Project Costing'!#REF!,Labor!I382,1),""))</f>
        <v>0</v>
      </c>
      <c r="B376" s="174" t="str">
        <f>IF(A376=1,COUNTIF($A$8:A376,1),"")</f>
        <v/>
      </c>
      <c r="C376" s="174"/>
      <c r="D376" s="157">
        <f>IFERROR($C$8:INDEX($C$8:$C$3000,COUNTIF($C$8:$C$3000,"?*")),"")</f>
        <v>0</v>
      </c>
      <c r="E376" s="174"/>
      <c r="F376" s="174">
        <f>--ISNUMBER(IFERROR(SEARCH('Project Costing'!#REF!,Labor!I382,1),""))</f>
        <v>0</v>
      </c>
      <c r="G376" s="174" t="str">
        <f>IF(F376=1,COUNTIF($F$8:F376,1),"")</f>
        <v/>
      </c>
      <c r="H376" s="174"/>
      <c r="I376" s="157">
        <f>IFERROR($H$8:INDEX($H$8:$H$3000,COUNTIF($H$8:$H$3000,"?*")),"")</f>
        <v>0</v>
      </c>
    </row>
    <row r="377" spans="1:9" x14ac:dyDescent="0.25">
      <c r="A377" s="174">
        <f>--ISNUMBER(IFERROR(SEARCH('Project Costing'!#REF!,Labor!I383,1),""))</f>
        <v>0</v>
      </c>
      <c r="B377" s="174" t="str">
        <f>IF(A377=1,COUNTIF($A$8:A377,1),"")</f>
        <v/>
      </c>
      <c r="C377" s="174"/>
      <c r="D377" s="157">
        <f>IFERROR($C$8:INDEX($C$8:$C$3000,COUNTIF($C$8:$C$3000,"?*")),"")</f>
        <v>0</v>
      </c>
      <c r="E377" s="174"/>
      <c r="F377" s="174">
        <f>--ISNUMBER(IFERROR(SEARCH('Project Costing'!#REF!,Labor!I383,1),""))</f>
        <v>0</v>
      </c>
      <c r="G377" s="174" t="str">
        <f>IF(F377=1,COUNTIF($F$8:F377,1),"")</f>
        <v/>
      </c>
      <c r="H377" s="174"/>
      <c r="I377" s="157">
        <f>IFERROR($H$8:INDEX($H$8:$H$3000,COUNTIF($H$8:$H$3000,"?*")),"")</f>
        <v>0</v>
      </c>
    </row>
    <row r="378" spans="1:9" x14ac:dyDescent="0.25">
      <c r="A378" s="174">
        <f>--ISNUMBER(IFERROR(SEARCH('Project Costing'!#REF!,Labor!I384,1),""))</f>
        <v>0</v>
      </c>
      <c r="B378" s="174" t="str">
        <f>IF(A378=1,COUNTIF($A$8:A378,1),"")</f>
        <v/>
      </c>
      <c r="C378" s="174"/>
      <c r="D378" s="157">
        <f>IFERROR($C$8:INDEX($C$8:$C$3000,COUNTIF($C$8:$C$3000,"?*")),"")</f>
        <v>0</v>
      </c>
      <c r="E378" s="174"/>
      <c r="F378" s="174">
        <f>--ISNUMBER(IFERROR(SEARCH('Project Costing'!#REF!,Labor!I384,1),""))</f>
        <v>0</v>
      </c>
      <c r="G378" s="174" t="str">
        <f>IF(F378=1,COUNTIF($F$8:F378,1),"")</f>
        <v/>
      </c>
      <c r="H378" s="174"/>
      <c r="I378" s="157">
        <f>IFERROR($H$8:INDEX($H$8:$H$3000,COUNTIF($H$8:$H$3000,"?*")),"")</f>
        <v>0</v>
      </c>
    </row>
    <row r="379" spans="1:9" x14ac:dyDescent="0.25">
      <c r="A379" s="174">
        <f>--ISNUMBER(IFERROR(SEARCH('Project Costing'!#REF!,Labor!I385,1),""))</f>
        <v>0</v>
      </c>
      <c r="B379" s="174" t="str">
        <f>IF(A379=1,COUNTIF($A$8:A379,1),"")</f>
        <v/>
      </c>
      <c r="C379" s="174"/>
      <c r="D379" s="157">
        <f>IFERROR($C$8:INDEX($C$8:$C$3000,COUNTIF($C$8:$C$3000,"?*")),"")</f>
        <v>0</v>
      </c>
      <c r="E379" s="174"/>
      <c r="F379" s="174">
        <f>--ISNUMBER(IFERROR(SEARCH('Project Costing'!#REF!,Labor!I385,1),""))</f>
        <v>0</v>
      </c>
      <c r="G379" s="174" t="str">
        <f>IF(F379=1,COUNTIF($F$8:F379,1),"")</f>
        <v/>
      </c>
      <c r="H379" s="174"/>
      <c r="I379" s="157">
        <f>IFERROR($H$8:INDEX($H$8:$H$3000,COUNTIF($H$8:$H$3000,"?*")),"")</f>
        <v>0</v>
      </c>
    </row>
    <row r="380" spans="1:9" x14ac:dyDescent="0.25">
      <c r="A380" s="174">
        <f>--ISNUMBER(IFERROR(SEARCH('Project Costing'!#REF!,Labor!I386,1),""))</f>
        <v>0</v>
      </c>
      <c r="B380" s="174" t="str">
        <f>IF(A380=1,COUNTIF($A$8:A380,1),"")</f>
        <v/>
      </c>
      <c r="C380" s="174"/>
      <c r="D380" s="157">
        <f>IFERROR($C$8:INDEX($C$8:$C$3000,COUNTIF($C$8:$C$3000,"?*")),"")</f>
        <v>0</v>
      </c>
      <c r="E380" s="174"/>
      <c r="F380" s="174">
        <f>--ISNUMBER(IFERROR(SEARCH('Project Costing'!#REF!,Labor!I386,1),""))</f>
        <v>0</v>
      </c>
      <c r="G380" s="174" t="str">
        <f>IF(F380=1,COUNTIF($F$8:F380,1),"")</f>
        <v/>
      </c>
      <c r="H380" s="174"/>
      <c r="I380" s="157">
        <f>IFERROR($H$8:INDEX($H$8:$H$3000,COUNTIF($H$8:$H$3000,"?*")),"")</f>
        <v>0</v>
      </c>
    </row>
    <row r="381" spans="1:9" x14ac:dyDescent="0.25">
      <c r="A381" s="174">
        <f>--ISNUMBER(IFERROR(SEARCH('Project Costing'!#REF!,Labor!I387,1),""))</f>
        <v>0</v>
      </c>
      <c r="B381" s="174" t="str">
        <f>IF(A381=1,COUNTIF($A$8:A381,1),"")</f>
        <v/>
      </c>
      <c r="C381" s="174"/>
      <c r="D381" s="157">
        <f>IFERROR($C$8:INDEX($C$8:$C$3000,COUNTIF($C$8:$C$3000,"?*")),"")</f>
        <v>0</v>
      </c>
      <c r="E381" s="174"/>
      <c r="F381" s="174">
        <f>--ISNUMBER(IFERROR(SEARCH('Project Costing'!#REF!,Labor!I387,1),""))</f>
        <v>0</v>
      </c>
      <c r="G381" s="174" t="str">
        <f>IF(F381=1,COUNTIF($F$8:F381,1),"")</f>
        <v/>
      </c>
      <c r="H381" s="174"/>
      <c r="I381" s="157">
        <f>IFERROR($H$8:INDEX($H$8:$H$3000,COUNTIF($H$8:$H$3000,"?*")),"")</f>
        <v>0</v>
      </c>
    </row>
    <row r="382" spans="1:9" x14ac:dyDescent="0.25">
      <c r="A382" s="174">
        <f>--ISNUMBER(IFERROR(SEARCH('Project Costing'!#REF!,Labor!I388,1),""))</f>
        <v>0</v>
      </c>
      <c r="B382" s="174" t="str">
        <f>IF(A382=1,COUNTIF($A$8:A382,1),"")</f>
        <v/>
      </c>
      <c r="C382" s="174"/>
      <c r="D382" s="157">
        <f>IFERROR($C$8:INDEX($C$8:$C$3000,COUNTIF($C$8:$C$3000,"?*")),"")</f>
        <v>0</v>
      </c>
      <c r="E382" s="174"/>
      <c r="F382" s="174">
        <f>--ISNUMBER(IFERROR(SEARCH('Project Costing'!#REF!,Labor!I388,1),""))</f>
        <v>0</v>
      </c>
      <c r="G382" s="174" t="str">
        <f>IF(F382=1,COUNTIF($F$8:F382,1),"")</f>
        <v/>
      </c>
      <c r="H382" s="174"/>
      <c r="I382" s="157">
        <f>IFERROR($H$8:INDEX($H$8:$H$3000,COUNTIF($H$8:$H$3000,"?*")),"")</f>
        <v>0</v>
      </c>
    </row>
    <row r="383" spans="1:9" x14ac:dyDescent="0.25">
      <c r="A383" s="174">
        <f>--ISNUMBER(IFERROR(SEARCH('Project Costing'!#REF!,Labor!I389,1),""))</f>
        <v>0</v>
      </c>
      <c r="B383" s="174" t="str">
        <f>IF(A383=1,COUNTIF($A$8:A383,1),"")</f>
        <v/>
      </c>
      <c r="C383" s="174"/>
      <c r="D383" s="157">
        <f>IFERROR($C$8:INDEX($C$8:$C$3000,COUNTIF($C$8:$C$3000,"?*")),"")</f>
        <v>0</v>
      </c>
      <c r="E383" s="174"/>
      <c r="F383" s="174">
        <f>--ISNUMBER(IFERROR(SEARCH('Project Costing'!#REF!,Labor!I389,1),""))</f>
        <v>0</v>
      </c>
      <c r="G383" s="174" t="str">
        <f>IF(F383=1,COUNTIF($F$8:F383,1),"")</f>
        <v/>
      </c>
      <c r="H383" s="174"/>
      <c r="I383" s="157">
        <f>IFERROR($H$8:INDEX($H$8:$H$3000,COUNTIF($H$8:$H$3000,"?*")),"")</f>
        <v>0</v>
      </c>
    </row>
    <row r="384" spans="1:9" x14ac:dyDescent="0.25">
      <c r="A384" s="174">
        <f>--ISNUMBER(IFERROR(SEARCH('Project Costing'!#REF!,Labor!I390,1),""))</f>
        <v>0</v>
      </c>
      <c r="B384" s="174" t="str">
        <f>IF(A384=1,COUNTIF($A$8:A384,1),"")</f>
        <v/>
      </c>
      <c r="C384" s="174"/>
      <c r="D384" s="157">
        <f>IFERROR($C$8:INDEX($C$8:$C$3000,COUNTIF($C$8:$C$3000,"?*")),"")</f>
        <v>0</v>
      </c>
      <c r="E384" s="174"/>
      <c r="F384" s="174">
        <f>--ISNUMBER(IFERROR(SEARCH('Project Costing'!#REF!,Labor!I390,1),""))</f>
        <v>0</v>
      </c>
      <c r="G384" s="174" t="str">
        <f>IF(F384=1,COUNTIF($F$8:F384,1),"")</f>
        <v/>
      </c>
      <c r="H384" s="174"/>
      <c r="I384" s="157">
        <f>IFERROR($H$8:INDEX($H$8:$H$3000,COUNTIF($H$8:$H$3000,"?*")),"")</f>
        <v>0</v>
      </c>
    </row>
    <row r="385" spans="1:9" x14ac:dyDescent="0.25">
      <c r="A385" s="174">
        <f>--ISNUMBER(IFERROR(SEARCH('Project Costing'!#REF!,Labor!I391,1),""))</f>
        <v>0</v>
      </c>
      <c r="B385" s="174" t="str">
        <f>IF(A385=1,COUNTIF($A$8:A385,1),"")</f>
        <v/>
      </c>
      <c r="C385" s="174"/>
      <c r="D385" s="157">
        <f>IFERROR($C$8:INDEX($C$8:$C$3000,COUNTIF($C$8:$C$3000,"?*")),"")</f>
        <v>0</v>
      </c>
      <c r="E385" s="174"/>
      <c r="F385" s="174">
        <f>--ISNUMBER(IFERROR(SEARCH('Project Costing'!#REF!,Labor!I391,1),""))</f>
        <v>0</v>
      </c>
      <c r="G385" s="174" t="str">
        <f>IF(F385=1,COUNTIF($F$8:F385,1),"")</f>
        <v/>
      </c>
      <c r="H385" s="174"/>
      <c r="I385" s="157">
        <f>IFERROR($H$8:INDEX($H$8:$H$3000,COUNTIF($H$8:$H$3000,"?*")),"")</f>
        <v>0</v>
      </c>
    </row>
    <row r="386" spans="1:9" x14ac:dyDescent="0.25">
      <c r="A386" s="174">
        <f>--ISNUMBER(IFERROR(SEARCH('Project Costing'!#REF!,Labor!I392,1),""))</f>
        <v>0</v>
      </c>
      <c r="B386" s="174" t="str">
        <f>IF(A386=1,COUNTIF($A$8:A386,1),"")</f>
        <v/>
      </c>
      <c r="C386" s="174"/>
      <c r="D386" s="157">
        <f>IFERROR($C$8:INDEX($C$8:$C$3000,COUNTIF($C$8:$C$3000,"?*")),"")</f>
        <v>0</v>
      </c>
      <c r="E386" s="174"/>
      <c r="F386" s="174">
        <f>--ISNUMBER(IFERROR(SEARCH('Project Costing'!#REF!,Labor!I392,1),""))</f>
        <v>0</v>
      </c>
      <c r="G386" s="174" t="str">
        <f>IF(F386=1,COUNTIF($F$8:F386,1),"")</f>
        <v/>
      </c>
      <c r="H386" s="174"/>
      <c r="I386" s="157">
        <f>IFERROR($H$8:INDEX($H$8:$H$3000,COUNTIF($H$8:$H$3000,"?*")),"")</f>
        <v>0</v>
      </c>
    </row>
    <row r="387" spans="1:9" x14ac:dyDescent="0.25">
      <c r="A387" s="174">
        <f>--ISNUMBER(IFERROR(SEARCH('Project Costing'!#REF!,Labor!I393,1),""))</f>
        <v>0</v>
      </c>
      <c r="B387" s="174" t="str">
        <f>IF(A387=1,COUNTIF($A$8:A387,1),"")</f>
        <v/>
      </c>
      <c r="C387" s="174"/>
      <c r="D387" s="157">
        <f>IFERROR($C$8:INDEX($C$8:$C$3000,COUNTIF($C$8:$C$3000,"?*")),"")</f>
        <v>0</v>
      </c>
      <c r="E387" s="174"/>
      <c r="F387" s="174">
        <f>--ISNUMBER(IFERROR(SEARCH('Project Costing'!#REF!,Labor!I393,1),""))</f>
        <v>0</v>
      </c>
      <c r="G387" s="174" t="str">
        <f>IF(F387=1,COUNTIF($F$8:F387,1),"")</f>
        <v/>
      </c>
      <c r="H387" s="174"/>
      <c r="I387" s="157">
        <f>IFERROR($H$8:INDEX($H$8:$H$3000,COUNTIF($H$8:$H$3000,"?*")),"")</f>
        <v>0</v>
      </c>
    </row>
    <row r="388" spans="1:9" x14ac:dyDescent="0.25">
      <c r="A388" s="174">
        <f>--ISNUMBER(IFERROR(SEARCH('Project Costing'!#REF!,Labor!I394,1),""))</f>
        <v>0</v>
      </c>
      <c r="B388" s="174" t="str">
        <f>IF(A388=1,COUNTIF($A$8:A388,1),"")</f>
        <v/>
      </c>
      <c r="C388" s="174"/>
      <c r="D388" s="157">
        <f>IFERROR($C$8:INDEX($C$8:$C$3000,COUNTIF($C$8:$C$3000,"?*")),"")</f>
        <v>0</v>
      </c>
      <c r="E388" s="174"/>
      <c r="F388" s="174">
        <f>--ISNUMBER(IFERROR(SEARCH('Project Costing'!#REF!,Labor!I394,1),""))</f>
        <v>0</v>
      </c>
      <c r="G388" s="174" t="str">
        <f>IF(F388=1,COUNTIF($F$8:F388,1),"")</f>
        <v/>
      </c>
      <c r="H388" s="174"/>
      <c r="I388" s="157">
        <f>IFERROR($H$8:INDEX($H$8:$H$3000,COUNTIF($H$8:$H$3000,"?*")),"")</f>
        <v>0</v>
      </c>
    </row>
    <row r="389" spans="1:9" x14ac:dyDescent="0.25">
      <c r="A389" s="174">
        <f>--ISNUMBER(IFERROR(SEARCH('Project Costing'!#REF!,Labor!I395,1),""))</f>
        <v>0</v>
      </c>
      <c r="B389" s="174" t="str">
        <f>IF(A389=1,COUNTIF($A$8:A389,1),"")</f>
        <v/>
      </c>
      <c r="C389" s="174"/>
      <c r="D389" s="157">
        <f>IFERROR($C$8:INDEX($C$8:$C$3000,COUNTIF($C$8:$C$3000,"?*")),"")</f>
        <v>0</v>
      </c>
      <c r="E389" s="174"/>
      <c r="F389" s="174">
        <f>--ISNUMBER(IFERROR(SEARCH('Project Costing'!#REF!,Labor!I395,1),""))</f>
        <v>0</v>
      </c>
      <c r="G389" s="174" t="str">
        <f>IF(F389=1,COUNTIF($F$8:F389,1),"")</f>
        <v/>
      </c>
      <c r="H389" s="174"/>
      <c r="I389" s="157">
        <f>IFERROR($H$8:INDEX($H$8:$H$3000,COUNTIF($H$8:$H$3000,"?*")),"")</f>
        <v>0</v>
      </c>
    </row>
    <row r="390" spans="1:9" x14ac:dyDescent="0.25">
      <c r="A390" s="174">
        <f>--ISNUMBER(IFERROR(SEARCH('Project Costing'!#REF!,Labor!I396,1),""))</f>
        <v>0</v>
      </c>
      <c r="B390" s="174" t="str">
        <f>IF(A390=1,COUNTIF($A$8:A390,1),"")</f>
        <v/>
      </c>
      <c r="C390" s="174"/>
      <c r="D390" s="157">
        <f>IFERROR($C$8:INDEX($C$8:$C$3000,COUNTIF($C$8:$C$3000,"?*")),"")</f>
        <v>0</v>
      </c>
      <c r="E390" s="174"/>
      <c r="F390" s="174">
        <f>--ISNUMBER(IFERROR(SEARCH('Project Costing'!#REF!,Labor!I396,1),""))</f>
        <v>0</v>
      </c>
      <c r="G390" s="174" t="str">
        <f>IF(F390=1,COUNTIF($F$8:F390,1),"")</f>
        <v/>
      </c>
      <c r="H390" s="174"/>
      <c r="I390" s="157">
        <f>IFERROR($H$8:INDEX($H$8:$H$3000,COUNTIF($H$8:$H$3000,"?*")),"")</f>
        <v>0</v>
      </c>
    </row>
    <row r="391" spans="1:9" x14ac:dyDescent="0.25">
      <c r="A391" s="174">
        <f>--ISNUMBER(IFERROR(SEARCH('Project Costing'!#REF!,Labor!I397,1),""))</f>
        <v>0</v>
      </c>
      <c r="B391" s="174" t="str">
        <f>IF(A391=1,COUNTIF($A$8:A391,1),"")</f>
        <v/>
      </c>
      <c r="C391" s="174"/>
      <c r="D391" s="157">
        <f>IFERROR($C$8:INDEX($C$8:$C$3000,COUNTIF($C$8:$C$3000,"?*")),"")</f>
        <v>0</v>
      </c>
      <c r="E391" s="174"/>
      <c r="F391" s="174">
        <f>--ISNUMBER(IFERROR(SEARCH('Project Costing'!#REF!,Labor!I397,1),""))</f>
        <v>0</v>
      </c>
      <c r="G391" s="174" t="str">
        <f>IF(F391=1,COUNTIF($F$8:F391,1),"")</f>
        <v/>
      </c>
      <c r="H391" s="174"/>
      <c r="I391" s="157">
        <f>IFERROR($H$8:INDEX($H$8:$H$3000,COUNTIF($H$8:$H$3000,"?*")),"")</f>
        <v>0</v>
      </c>
    </row>
    <row r="392" spans="1:9" x14ac:dyDescent="0.25">
      <c r="A392" s="174">
        <f>--ISNUMBER(IFERROR(SEARCH('Project Costing'!#REF!,Labor!I398,1),""))</f>
        <v>0</v>
      </c>
      <c r="B392" s="174" t="str">
        <f>IF(A392=1,COUNTIF($A$8:A392,1),"")</f>
        <v/>
      </c>
      <c r="C392" s="174"/>
      <c r="D392" s="157">
        <f>IFERROR($C$8:INDEX($C$8:$C$3000,COUNTIF($C$8:$C$3000,"?*")),"")</f>
        <v>0</v>
      </c>
      <c r="E392" s="174"/>
      <c r="F392" s="174">
        <f>--ISNUMBER(IFERROR(SEARCH('Project Costing'!#REF!,Labor!I398,1),""))</f>
        <v>0</v>
      </c>
      <c r="G392" s="174" t="str">
        <f>IF(F392=1,COUNTIF($F$8:F392,1),"")</f>
        <v/>
      </c>
      <c r="H392" s="174"/>
      <c r="I392" s="157">
        <f>IFERROR($H$8:INDEX($H$8:$H$3000,COUNTIF($H$8:$H$3000,"?*")),"")</f>
        <v>0</v>
      </c>
    </row>
    <row r="393" spans="1:9" x14ac:dyDescent="0.25">
      <c r="A393" s="174">
        <f>--ISNUMBER(IFERROR(SEARCH('Project Costing'!#REF!,Labor!I399,1),""))</f>
        <v>0</v>
      </c>
      <c r="B393" s="174" t="str">
        <f>IF(A393=1,COUNTIF($A$8:A393,1),"")</f>
        <v/>
      </c>
      <c r="C393" s="174"/>
      <c r="D393" s="157">
        <f>IFERROR($C$8:INDEX($C$8:$C$3000,COUNTIF($C$8:$C$3000,"?*")),"")</f>
        <v>0</v>
      </c>
      <c r="E393" s="174"/>
      <c r="F393" s="174">
        <f>--ISNUMBER(IFERROR(SEARCH('Project Costing'!#REF!,Labor!I399,1),""))</f>
        <v>0</v>
      </c>
      <c r="G393" s="174" t="str">
        <f>IF(F393=1,COUNTIF($F$8:F393,1),"")</f>
        <v/>
      </c>
      <c r="H393" s="174"/>
      <c r="I393" s="157">
        <f>IFERROR($H$8:INDEX($H$8:$H$3000,COUNTIF($H$8:$H$3000,"?*")),"")</f>
        <v>0</v>
      </c>
    </row>
    <row r="394" spans="1:9" x14ac:dyDescent="0.25">
      <c r="A394" s="174">
        <f>--ISNUMBER(IFERROR(SEARCH('Project Costing'!#REF!,Labor!I400,1),""))</f>
        <v>0</v>
      </c>
      <c r="B394" s="174" t="str">
        <f>IF(A394=1,COUNTIF($A$8:A394,1),"")</f>
        <v/>
      </c>
      <c r="C394" s="174"/>
      <c r="D394" s="157">
        <f>IFERROR($C$8:INDEX($C$8:$C$3000,COUNTIF($C$8:$C$3000,"?*")),"")</f>
        <v>0</v>
      </c>
      <c r="E394" s="174"/>
      <c r="F394" s="174">
        <f>--ISNUMBER(IFERROR(SEARCH('Project Costing'!#REF!,Labor!I400,1),""))</f>
        <v>0</v>
      </c>
      <c r="G394" s="174" t="str">
        <f>IF(F394=1,COUNTIF($F$8:F394,1),"")</f>
        <v/>
      </c>
      <c r="H394" s="174"/>
      <c r="I394" s="157">
        <f>IFERROR($H$8:INDEX($H$8:$H$3000,COUNTIF($H$8:$H$3000,"?*")),"")</f>
        <v>0</v>
      </c>
    </row>
    <row r="395" spans="1:9" x14ac:dyDescent="0.25">
      <c r="A395" s="174">
        <f>--ISNUMBER(IFERROR(SEARCH('Project Costing'!#REF!,Labor!I401,1),""))</f>
        <v>0</v>
      </c>
      <c r="B395" s="174" t="str">
        <f>IF(A395=1,COUNTIF($A$8:A395,1),"")</f>
        <v/>
      </c>
      <c r="C395" s="174"/>
      <c r="D395" s="157">
        <f>IFERROR($C$8:INDEX($C$8:$C$3000,COUNTIF($C$8:$C$3000,"?*")),"")</f>
        <v>0</v>
      </c>
      <c r="E395" s="174"/>
      <c r="F395" s="174">
        <f>--ISNUMBER(IFERROR(SEARCH('Project Costing'!#REF!,Labor!I401,1),""))</f>
        <v>0</v>
      </c>
      <c r="G395" s="174" t="str">
        <f>IF(F395=1,COUNTIF($F$8:F395,1),"")</f>
        <v/>
      </c>
      <c r="H395" s="174"/>
      <c r="I395" s="157">
        <f>IFERROR($H$8:INDEX($H$8:$H$3000,COUNTIF($H$8:$H$3000,"?*")),"")</f>
        <v>0</v>
      </c>
    </row>
    <row r="396" spans="1:9" x14ac:dyDescent="0.25">
      <c r="A396" s="174">
        <f>--ISNUMBER(IFERROR(SEARCH('Project Costing'!#REF!,Labor!I402,1),""))</f>
        <v>0</v>
      </c>
      <c r="B396" s="174" t="str">
        <f>IF(A396=1,COUNTIF($A$8:A396,1),"")</f>
        <v/>
      </c>
      <c r="C396" s="174"/>
      <c r="D396" s="157">
        <f>IFERROR($C$8:INDEX($C$8:$C$3000,COUNTIF($C$8:$C$3000,"?*")),"")</f>
        <v>0</v>
      </c>
      <c r="E396" s="174"/>
      <c r="F396" s="174">
        <f>--ISNUMBER(IFERROR(SEARCH('Project Costing'!#REF!,Labor!I402,1),""))</f>
        <v>0</v>
      </c>
      <c r="G396" s="174" t="str">
        <f>IF(F396=1,COUNTIF($F$8:F396,1),"")</f>
        <v/>
      </c>
      <c r="H396" s="174"/>
      <c r="I396" s="157">
        <f>IFERROR($H$8:INDEX($H$8:$H$3000,COUNTIF($H$8:$H$3000,"?*")),"")</f>
        <v>0</v>
      </c>
    </row>
    <row r="397" spans="1:9" x14ac:dyDescent="0.25">
      <c r="A397" s="174">
        <f>--ISNUMBER(IFERROR(SEARCH('Project Costing'!#REF!,Labor!I403,1),""))</f>
        <v>0</v>
      </c>
      <c r="B397" s="174" t="str">
        <f>IF(A397=1,COUNTIF($A$8:A397,1),"")</f>
        <v/>
      </c>
      <c r="C397" s="174"/>
      <c r="D397" s="157">
        <f>IFERROR($C$8:INDEX($C$8:$C$3000,COUNTIF($C$8:$C$3000,"?*")),"")</f>
        <v>0</v>
      </c>
      <c r="E397" s="174"/>
      <c r="F397" s="174">
        <f>--ISNUMBER(IFERROR(SEARCH('Project Costing'!#REF!,Labor!I403,1),""))</f>
        <v>0</v>
      </c>
      <c r="G397" s="174" t="str">
        <f>IF(F397=1,COUNTIF($F$8:F397,1),"")</f>
        <v/>
      </c>
      <c r="H397" s="174"/>
      <c r="I397" s="157">
        <f>IFERROR($H$8:INDEX($H$8:$H$3000,COUNTIF($H$8:$H$3000,"?*")),"")</f>
        <v>0</v>
      </c>
    </row>
    <row r="398" spans="1:9" x14ac:dyDescent="0.25">
      <c r="A398" s="174">
        <f>--ISNUMBER(IFERROR(SEARCH('Project Costing'!#REF!,Labor!I404,1),""))</f>
        <v>0</v>
      </c>
      <c r="B398" s="174" t="str">
        <f>IF(A398=1,COUNTIF($A$8:A398,1),"")</f>
        <v/>
      </c>
      <c r="C398" s="174"/>
      <c r="D398" s="157">
        <f>IFERROR($C$8:INDEX($C$8:$C$3000,COUNTIF($C$8:$C$3000,"?*")),"")</f>
        <v>0</v>
      </c>
      <c r="E398" s="174"/>
      <c r="F398" s="174">
        <f>--ISNUMBER(IFERROR(SEARCH('Project Costing'!#REF!,Labor!I404,1),""))</f>
        <v>0</v>
      </c>
      <c r="G398" s="174" t="str">
        <f>IF(F398=1,COUNTIF($F$8:F398,1),"")</f>
        <v/>
      </c>
      <c r="H398" s="174"/>
      <c r="I398" s="157">
        <f>IFERROR($H$8:INDEX($H$8:$H$3000,COUNTIF($H$8:$H$3000,"?*")),"")</f>
        <v>0</v>
      </c>
    </row>
    <row r="399" spans="1:9" x14ac:dyDescent="0.25">
      <c r="A399" s="174">
        <f>--ISNUMBER(IFERROR(SEARCH('Project Costing'!#REF!,Labor!I405,1),""))</f>
        <v>0</v>
      </c>
      <c r="B399" s="174" t="str">
        <f>IF(A399=1,COUNTIF($A$8:A399,1),"")</f>
        <v/>
      </c>
      <c r="C399" s="174"/>
      <c r="D399" s="157">
        <f>IFERROR($C$8:INDEX($C$8:$C$3000,COUNTIF($C$8:$C$3000,"?*")),"")</f>
        <v>0</v>
      </c>
      <c r="E399" s="174"/>
      <c r="F399" s="174">
        <f>--ISNUMBER(IFERROR(SEARCH('Project Costing'!#REF!,Labor!I405,1),""))</f>
        <v>0</v>
      </c>
      <c r="G399" s="174" t="str">
        <f>IF(F399=1,COUNTIF($F$8:F399,1),"")</f>
        <v/>
      </c>
      <c r="H399" s="174"/>
      <c r="I399" s="157">
        <f>IFERROR($H$8:INDEX($H$8:$H$3000,COUNTIF($H$8:$H$3000,"?*")),"")</f>
        <v>0</v>
      </c>
    </row>
    <row r="400" spans="1:9" x14ac:dyDescent="0.25">
      <c r="A400" s="174">
        <f>--ISNUMBER(IFERROR(SEARCH('Project Costing'!#REF!,Labor!I406,1),""))</f>
        <v>0</v>
      </c>
      <c r="B400" s="174" t="str">
        <f>IF(A400=1,COUNTIF($A$8:A400,1),"")</f>
        <v/>
      </c>
      <c r="C400" s="174"/>
      <c r="D400" s="157">
        <f>IFERROR($C$8:INDEX($C$8:$C$3000,COUNTIF($C$8:$C$3000,"?*")),"")</f>
        <v>0</v>
      </c>
      <c r="E400" s="174"/>
      <c r="F400" s="174">
        <f>--ISNUMBER(IFERROR(SEARCH('Project Costing'!#REF!,Labor!I406,1),""))</f>
        <v>0</v>
      </c>
      <c r="G400" s="174" t="str">
        <f>IF(F400=1,COUNTIF($F$8:F400,1),"")</f>
        <v/>
      </c>
      <c r="H400" s="174"/>
      <c r="I400" s="157">
        <f>IFERROR($H$8:INDEX($H$8:$H$3000,COUNTIF($H$8:$H$3000,"?*")),"")</f>
        <v>0</v>
      </c>
    </row>
    <row r="401" spans="1:9" x14ac:dyDescent="0.25">
      <c r="A401" s="174">
        <f>--ISNUMBER(IFERROR(SEARCH('Project Costing'!#REF!,Labor!I407,1),""))</f>
        <v>0</v>
      </c>
      <c r="B401" s="174" t="str">
        <f>IF(A401=1,COUNTIF($A$8:A401,1),"")</f>
        <v/>
      </c>
      <c r="C401" s="174"/>
      <c r="D401" s="157">
        <f>IFERROR($C$8:INDEX($C$8:$C$3000,COUNTIF($C$8:$C$3000,"?*")),"")</f>
        <v>0</v>
      </c>
      <c r="E401" s="174"/>
      <c r="F401" s="174">
        <f>--ISNUMBER(IFERROR(SEARCH('Project Costing'!#REF!,Labor!I407,1),""))</f>
        <v>0</v>
      </c>
      <c r="G401" s="174" t="str">
        <f>IF(F401=1,COUNTIF($F$8:F401,1),"")</f>
        <v/>
      </c>
      <c r="H401" s="174"/>
      <c r="I401" s="157">
        <f>IFERROR($H$8:INDEX($H$8:$H$3000,COUNTIF($H$8:$H$3000,"?*")),"")</f>
        <v>0</v>
      </c>
    </row>
    <row r="402" spans="1:9" x14ac:dyDescent="0.25">
      <c r="A402" s="174">
        <f>--ISNUMBER(IFERROR(SEARCH('Project Costing'!#REF!,Labor!I408,1),""))</f>
        <v>0</v>
      </c>
      <c r="B402" s="174" t="str">
        <f>IF(A402=1,COUNTIF($A$8:A402,1),"")</f>
        <v/>
      </c>
      <c r="C402" s="174"/>
      <c r="D402" s="157">
        <f>IFERROR($C$8:INDEX($C$8:$C$3000,COUNTIF($C$8:$C$3000,"?*")),"")</f>
        <v>0</v>
      </c>
      <c r="E402" s="174"/>
      <c r="F402" s="174">
        <f>--ISNUMBER(IFERROR(SEARCH('Project Costing'!#REF!,Labor!I408,1),""))</f>
        <v>0</v>
      </c>
      <c r="G402" s="174" t="str">
        <f>IF(F402=1,COUNTIF($F$8:F402,1),"")</f>
        <v/>
      </c>
      <c r="H402" s="174"/>
      <c r="I402" s="157">
        <f>IFERROR($H$8:INDEX($H$8:$H$3000,COUNTIF($H$8:$H$3000,"?*")),"")</f>
        <v>0</v>
      </c>
    </row>
    <row r="403" spans="1:9" x14ac:dyDescent="0.25">
      <c r="A403" s="174">
        <f>--ISNUMBER(IFERROR(SEARCH('Project Costing'!#REF!,Labor!I409,1),""))</f>
        <v>0</v>
      </c>
      <c r="B403" s="174" t="str">
        <f>IF(A403=1,COUNTIF($A$8:A403,1),"")</f>
        <v/>
      </c>
      <c r="C403" s="174"/>
      <c r="D403" s="157">
        <f>IFERROR($C$8:INDEX($C$8:$C$3000,COUNTIF($C$8:$C$3000,"?*")),"")</f>
        <v>0</v>
      </c>
      <c r="E403" s="174"/>
      <c r="F403" s="174">
        <f>--ISNUMBER(IFERROR(SEARCH('Project Costing'!#REF!,Labor!I409,1),""))</f>
        <v>0</v>
      </c>
      <c r="G403" s="174" t="str">
        <f>IF(F403=1,COUNTIF($F$8:F403,1),"")</f>
        <v/>
      </c>
      <c r="H403" s="174"/>
      <c r="I403" s="157">
        <f>IFERROR($H$8:INDEX($H$8:$H$3000,COUNTIF($H$8:$H$3000,"?*")),"")</f>
        <v>0</v>
      </c>
    </row>
    <row r="404" spans="1:9" x14ac:dyDescent="0.25">
      <c r="A404" s="174">
        <f>--ISNUMBER(IFERROR(SEARCH('Project Costing'!#REF!,Labor!I410,1),""))</f>
        <v>0</v>
      </c>
      <c r="B404" s="174" t="str">
        <f>IF(A404=1,COUNTIF($A$8:A404,1),"")</f>
        <v/>
      </c>
      <c r="C404" s="174"/>
      <c r="D404" s="157">
        <f>IFERROR($C$8:INDEX($C$8:$C$3000,COUNTIF($C$8:$C$3000,"?*")),"")</f>
        <v>0</v>
      </c>
      <c r="E404" s="174"/>
      <c r="F404" s="174">
        <f>--ISNUMBER(IFERROR(SEARCH('Project Costing'!#REF!,Labor!I410,1),""))</f>
        <v>0</v>
      </c>
      <c r="G404" s="174" t="str">
        <f>IF(F404=1,COUNTIF($F$8:F404,1),"")</f>
        <v/>
      </c>
      <c r="H404" s="174"/>
      <c r="I404" s="157">
        <f>IFERROR($H$8:INDEX($H$8:$H$3000,COUNTIF($H$8:$H$3000,"?*")),"")</f>
        <v>0</v>
      </c>
    </row>
    <row r="405" spans="1:9" x14ac:dyDescent="0.25">
      <c r="A405" s="174">
        <f>--ISNUMBER(IFERROR(SEARCH('Project Costing'!#REF!,Labor!I411,1),""))</f>
        <v>0</v>
      </c>
      <c r="B405" s="174" t="str">
        <f>IF(A405=1,COUNTIF($A$8:A405,1),"")</f>
        <v/>
      </c>
      <c r="C405" s="174"/>
      <c r="D405" s="157">
        <f>IFERROR($C$8:INDEX($C$8:$C$3000,COUNTIF($C$8:$C$3000,"?*")),"")</f>
        <v>0</v>
      </c>
      <c r="E405" s="174"/>
      <c r="F405" s="174">
        <f>--ISNUMBER(IFERROR(SEARCH('Project Costing'!#REF!,Labor!I411,1),""))</f>
        <v>0</v>
      </c>
      <c r="G405" s="174" t="str">
        <f>IF(F405=1,COUNTIF($F$8:F405,1),"")</f>
        <v/>
      </c>
      <c r="H405" s="174"/>
      <c r="I405" s="157">
        <f>IFERROR($H$8:INDEX($H$8:$H$3000,COUNTIF($H$8:$H$3000,"?*")),"")</f>
        <v>0</v>
      </c>
    </row>
    <row r="406" spans="1:9" x14ac:dyDescent="0.25">
      <c r="A406" s="174">
        <f>--ISNUMBER(IFERROR(SEARCH('Project Costing'!#REF!,Labor!I412,1),""))</f>
        <v>0</v>
      </c>
      <c r="B406" s="174" t="str">
        <f>IF(A406=1,COUNTIF($A$8:A406,1),"")</f>
        <v/>
      </c>
      <c r="C406" s="174"/>
      <c r="D406" s="157">
        <f>IFERROR($C$8:INDEX($C$8:$C$3000,COUNTIF($C$8:$C$3000,"?*")),"")</f>
        <v>0</v>
      </c>
      <c r="E406" s="174"/>
      <c r="F406" s="174">
        <f>--ISNUMBER(IFERROR(SEARCH('Project Costing'!#REF!,Labor!I412,1),""))</f>
        <v>0</v>
      </c>
      <c r="G406" s="174" t="str">
        <f>IF(F406=1,COUNTIF($F$8:F406,1),"")</f>
        <v/>
      </c>
      <c r="H406" s="174"/>
      <c r="I406" s="157">
        <f>IFERROR($H$8:INDEX($H$8:$H$3000,COUNTIF($H$8:$H$3000,"?*")),"")</f>
        <v>0</v>
      </c>
    </row>
    <row r="407" spans="1:9" x14ac:dyDescent="0.25">
      <c r="A407" s="174">
        <f>--ISNUMBER(IFERROR(SEARCH('Project Costing'!#REF!,Labor!I413,1),""))</f>
        <v>0</v>
      </c>
      <c r="B407" s="174" t="str">
        <f>IF(A407=1,COUNTIF($A$8:A407,1),"")</f>
        <v/>
      </c>
      <c r="C407" s="174"/>
      <c r="D407" s="157">
        <f>IFERROR($C$8:INDEX($C$8:$C$3000,COUNTIF($C$8:$C$3000,"?*")),"")</f>
        <v>0</v>
      </c>
      <c r="E407" s="174"/>
      <c r="F407" s="174">
        <f>--ISNUMBER(IFERROR(SEARCH('Project Costing'!#REF!,Labor!I413,1),""))</f>
        <v>0</v>
      </c>
      <c r="G407" s="174" t="str">
        <f>IF(F407=1,COUNTIF($F$8:F407,1),"")</f>
        <v/>
      </c>
      <c r="H407" s="174"/>
      <c r="I407" s="157">
        <f>IFERROR($H$8:INDEX($H$8:$H$3000,COUNTIF($H$8:$H$3000,"?*")),"")</f>
        <v>0</v>
      </c>
    </row>
    <row r="408" spans="1:9" x14ac:dyDescent="0.25">
      <c r="A408" s="174">
        <f>--ISNUMBER(IFERROR(SEARCH('Project Costing'!#REF!,Labor!I414,1),""))</f>
        <v>0</v>
      </c>
      <c r="B408" s="174" t="str">
        <f>IF(A408=1,COUNTIF($A$8:A408,1),"")</f>
        <v/>
      </c>
      <c r="C408" s="174"/>
      <c r="D408" s="157">
        <f>IFERROR($C$8:INDEX($C$8:$C$3000,COUNTIF($C$8:$C$3000,"?*")),"")</f>
        <v>0</v>
      </c>
      <c r="E408" s="174"/>
      <c r="F408" s="174">
        <f>--ISNUMBER(IFERROR(SEARCH('Project Costing'!#REF!,Labor!I414,1),""))</f>
        <v>0</v>
      </c>
      <c r="G408" s="174" t="str">
        <f>IF(F408=1,COUNTIF($F$8:F408,1),"")</f>
        <v/>
      </c>
      <c r="H408" s="174"/>
      <c r="I408" s="157">
        <f>IFERROR($H$8:INDEX($H$8:$H$3000,COUNTIF($H$8:$H$3000,"?*")),"")</f>
        <v>0</v>
      </c>
    </row>
    <row r="409" spans="1:9" x14ac:dyDescent="0.25">
      <c r="A409" s="174">
        <f>--ISNUMBER(IFERROR(SEARCH('Project Costing'!#REF!,Labor!I415,1),""))</f>
        <v>0</v>
      </c>
      <c r="B409" s="174" t="str">
        <f>IF(A409=1,COUNTIF($A$8:A409,1),"")</f>
        <v/>
      </c>
      <c r="C409" s="174"/>
      <c r="D409" s="157">
        <f>IFERROR($C$8:INDEX($C$8:$C$3000,COUNTIF($C$8:$C$3000,"?*")),"")</f>
        <v>0</v>
      </c>
      <c r="E409" s="174"/>
      <c r="F409" s="174">
        <f>--ISNUMBER(IFERROR(SEARCH('Project Costing'!#REF!,Labor!I415,1),""))</f>
        <v>0</v>
      </c>
      <c r="G409" s="174" t="str">
        <f>IF(F409=1,COUNTIF($F$8:F409,1),"")</f>
        <v/>
      </c>
      <c r="H409" s="174"/>
      <c r="I409" s="157">
        <f>IFERROR($H$8:INDEX($H$8:$H$3000,COUNTIF($H$8:$H$3000,"?*")),"")</f>
        <v>0</v>
      </c>
    </row>
    <row r="410" spans="1:9" x14ac:dyDescent="0.25">
      <c r="A410" s="174">
        <f>--ISNUMBER(IFERROR(SEARCH('Project Costing'!#REF!,Labor!I416,1),""))</f>
        <v>0</v>
      </c>
      <c r="B410" s="174" t="str">
        <f>IF(A410=1,COUNTIF($A$8:A410,1),"")</f>
        <v/>
      </c>
      <c r="C410" s="174"/>
      <c r="D410" s="157">
        <f>IFERROR($C$8:INDEX($C$8:$C$3000,COUNTIF($C$8:$C$3000,"?*")),"")</f>
        <v>0</v>
      </c>
      <c r="E410" s="174"/>
      <c r="F410" s="174">
        <f>--ISNUMBER(IFERROR(SEARCH('Project Costing'!#REF!,Labor!I416,1),""))</f>
        <v>0</v>
      </c>
      <c r="G410" s="174" t="str">
        <f>IF(F410=1,COUNTIF($F$8:F410,1),"")</f>
        <v/>
      </c>
      <c r="H410" s="174"/>
      <c r="I410" s="157">
        <f>IFERROR($H$8:INDEX($H$8:$H$3000,COUNTIF($H$8:$H$3000,"?*")),"")</f>
        <v>0</v>
      </c>
    </row>
    <row r="411" spans="1:9" x14ac:dyDescent="0.25">
      <c r="A411" s="174">
        <f>--ISNUMBER(IFERROR(SEARCH('Project Costing'!#REF!,Labor!I417,1),""))</f>
        <v>0</v>
      </c>
      <c r="B411" s="174" t="str">
        <f>IF(A411=1,COUNTIF($A$8:A411,1),"")</f>
        <v/>
      </c>
      <c r="C411" s="174"/>
      <c r="D411" s="157">
        <f>IFERROR($C$8:INDEX($C$8:$C$3000,COUNTIF($C$8:$C$3000,"?*")),"")</f>
        <v>0</v>
      </c>
      <c r="E411" s="174"/>
      <c r="F411" s="174">
        <f>--ISNUMBER(IFERROR(SEARCH('Project Costing'!#REF!,Labor!I417,1),""))</f>
        <v>0</v>
      </c>
      <c r="G411" s="174" t="str">
        <f>IF(F411=1,COUNTIF($F$8:F411,1),"")</f>
        <v/>
      </c>
      <c r="H411" s="174"/>
      <c r="I411" s="157">
        <f>IFERROR($H$8:INDEX($H$8:$H$3000,COUNTIF($H$8:$H$3000,"?*")),"")</f>
        <v>0</v>
      </c>
    </row>
    <row r="412" spans="1:9" x14ac:dyDescent="0.25">
      <c r="A412" s="174">
        <f>--ISNUMBER(IFERROR(SEARCH('Project Costing'!#REF!,Labor!I418,1),""))</f>
        <v>0</v>
      </c>
      <c r="B412" s="174" t="str">
        <f>IF(A412=1,COUNTIF($A$8:A412,1),"")</f>
        <v/>
      </c>
      <c r="C412" s="174"/>
      <c r="D412" s="157">
        <f>IFERROR($C$8:INDEX($C$8:$C$3000,COUNTIF($C$8:$C$3000,"?*")),"")</f>
        <v>0</v>
      </c>
      <c r="E412" s="174"/>
      <c r="F412" s="174">
        <f>--ISNUMBER(IFERROR(SEARCH('Project Costing'!#REF!,Labor!I418,1),""))</f>
        <v>0</v>
      </c>
      <c r="G412" s="174" t="str">
        <f>IF(F412=1,COUNTIF($F$8:F412,1),"")</f>
        <v/>
      </c>
      <c r="H412" s="174"/>
      <c r="I412" s="157">
        <f>IFERROR($H$8:INDEX($H$8:$H$3000,COUNTIF($H$8:$H$3000,"?*")),"")</f>
        <v>0</v>
      </c>
    </row>
    <row r="413" spans="1:9" x14ac:dyDescent="0.25">
      <c r="A413" s="174">
        <f>--ISNUMBER(IFERROR(SEARCH('Project Costing'!#REF!,Labor!I419,1),""))</f>
        <v>0</v>
      </c>
      <c r="B413" s="174" t="str">
        <f>IF(A413=1,COUNTIF($A$8:A413,1),"")</f>
        <v/>
      </c>
      <c r="C413" s="174"/>
      <c r="D413" s="157">
        <f>IFERROR($C$8:INDEX($C$8:$C$3000,COUNTIF($C$8:$C$3000,"?*")),"")</f>
        <v>0</v>
      </c>
      <c r="E413" s="174"/>
      <c r="F413" s="174">
        <f>--ISNUMBER(IFERROR(SEARCH('Project Costing'!#REF!,Labor!I419,1),""))</f>
        <v>0</v>
      </c>
      <c r="G413" s="174" t="str">
        <f>IF(F413=1,COUNTIF($F$8:F413,1),"")</f>
        <v/>
      </c>
      <c r="H413" s="174"/>
      <c r="I413" s="157">
        <f>IFERROR($H$8:INDEX($H$8:$H$3000,COUNTIF($H$8:$H$3000,"?*")),"")</f>
        <v>0</v>
      </c>
    </row>
    <row r="414" spans="1:9" x14ac:dyDescent="0.25">
      <c r="A414" s="174">
        <f>--ISNUMBER(IFERROR(SEARCH('Project Costing'!#REF!,Labor!I420,1),""))</f>
        <v>0</v>
      </c>
      <c r="B414" s="174" t="str">
        <f>IF(A414=1,COUNTIF($A$8:A414,1),"")</f>
        <v/>
      </c>
      <c r="C414" s="174"/>
      <c r="D414" s="157">
        <f>IFERROR($C$8:INDEX($C$8:$C$3000,COUNTIF($C$8:$C$3000,"?*")),"")</f>
        <v>0</v>
      </c>
      <c r="E414" s="174"/>
      <c r="F414" s="174">
        <f>--ISNUMBER(IFERROR(SEARCH('Project Costing'!#REF!,Labor!I420,1),""))</f>
        <v>0</v>
      </c>
      <c r="G414" s="174" t="str">
        <f>IF(F414=1,COUNTIF($F$8:F414,1),"")</f>
        <v/>
      </c>
      <c r="H414" s="174"/>
      <c r="I414" s="157">
        <f>IFERROR($H$8:INDEX($H$8:$H$3000,COUNTIF($H$8:$H$3000,"?*")),"")</f>
        <v>0</v>
      </c>
    </row>
    <row r="415" spans="1:9" x14ac:dyDescent="0.25">
      <c r="A415" s="174">
        <f>--ISNUMBER(IFERROR(SEARCH('Project Costing'!#REF!,Labor!I421,1),""))</f>
        <v>0</v>
      </c>
      <c r="B415" s="174" t="str">
        <f>IF(A415=1,COUNTIF($A$8:A415,1),"")</f>
        <v/>
      </c>
      <c r="C415" s="174"/>
      <c r="D415" s="157">
        <f>IFERROR($C$8:INDEX($C$8:$C$3000,COUNTIF($C$8:$C$3000,"?*")),"")</f>
        <v>0</v>
      </c>
      <c r="E415" s="174"/>
      <c r="F415" s="174">
        <f>--ISNUMBER(IFERROR(SEARCH('Project Costing'!#REF!,Labor!I421,1),""))</f>
        <v>0</v>
      </c>
      <c r="G415" s="174" t="str">
        <f>IF(F415=1,COUNTIF($F$8:F415,1),"")</f>
        <v/>
      </c>
      <c r="H415" s="174"/>
      <c r="I415" s="157">
        <f>IFERROR($H$8:INDEX($H$8:$H$3000,COUNTIF($H$8:$H$3000,"?*")),"")</f>
        <v>0</v>
      </c>
    </row>
    <row r="416" spans="1:9" x14ac:dyDescent="0.25">
      <c r="A416" s="174">
        <f>--ISNUMBER(IFERROR(SEARCH('Project Costing'!#REF!,Labor!I422,1),""))</f>
        <v>0</v>
      </c>
      <c r="B416" s="174" t="str">
        <f>IF(A416=1,COUNTIF($A$8:A416,1),"")</f>
        <v/>
      </c>
      <c r="C416" s="174"/>
      <c r="D416" s="157">
        <f>IFERROR($C$8:INDEX($C$8:$C$3000,COUNTIF($C$8:$C$3000,"?*")),"")</f>
        <v>0</v>
      </c>
      <c r="E416" s="174"/>
      <c r="F416" s="174">
        <f>--ISNUMBER(IFERROR(SEARCH('Project Costing'!#REF!,Labor!I422,1),""))</f>
        <v>0</v>
      </c>
      <c r="G416" s="174" t="str">
        <f>IF(F416=1,COUNTIF($F$8:F416,1),"")</f>
        <v/>
      </c>
      <c r="H416" s="174"/>
      <c r="I416" s="157">
        <f>IFERROR($H$8:INDEX($H$8:$H$3000,COUNTIF($H$8:$H$3000,"?*")),"")</f>
        <v>0</v>
      </c>
    </row>
    <row r="417" spans="1:9" x14ac:dyDescent="0.25">
      <c r="A417" s="174">
        <f>--ISNUMBER(IFERROR(SEARCH('Project Costing'!#REF!,Labor!I423,1),""))</f>
        <v>0</v>
      </c>
      <c r="B417" s="174" t="str">
        <f>IF(A417=1,COUNTIF($A$8:A417,1),"")</f>
        <v/>
      </c>
      <c r="C417" s="174"/>
      <c r="D417" s="157">
        <f>IFERROR($C$8:INDEX($C$8:$C$3000,COUNTIF($C$8:$C$3000,"?*")),"")</f>
        <v>0</v>
      </c>
      <c r="E417" s="174"/>
      <c r="F417" s="174">
        <f>--ISNUMBER(IFERROR(SEARCH('Project Costing'!#REF!,Labor!I423,1),""))</f>
        <v>0</v>
      </c>
      <c r="G417" s="174" t="str">
        <f>IF(F417=1,COUNTIF($F$8:F417,1),"")</f>
        <v/>
      </c>
      <c r="H417" s="174"/>
      <c r="I417" s="157">
        <f>IFERROR($H$8:INDEX($H$8:$H$3000,COUNTIF($H$8:$H$3000,"?*")),"")</f>
        <v>0</v>
      </c>
    </row>
    <row r="418" spans="1:9" x14ac:dyDescent="0.25">
      <c r="A418" s="174">
        <f>--ISNUMBER(IFERROR(SEARCH('Project Costing'!#REF!,Labor!I424,1),""))</f>
        <v>0</v>
      </c>
      <c r="B418" s="174" t="str">
        <f>IF(A418=1,COUNTIF($A$8:A418,1),"")</f>
        <v/>
      </c>
      <c r="C418" s="174"/>
      <c r="D418" s="157">
        <f>IFERROR($C$8:INDEX($C$8:$C$3000,COUNTIF($C$8:$C$3000,"?*")),"")</f>
        <v>0</v>
      </c>
      <c r="E418" s="174"/>
      <c r="F418" s="174">
        <f>--ISNUMBER(IFERROR(SEARCH('Project Costing'!#REF!,Labor!I424,1),""))</f>
        <v>0</v>
      </c>
      <c r="G418" s="174" t="str">
        <f>IF(F418=1,COUNTIF($F$8:F418,1),"")</f>
        <v/>
      </c>
      <c r="H418" s="174"/>
      <c r="I418" s="157">
        <f>IFERROR($H$8:INDEX($H$8:$H$3000,COUNTIF($H$8:$H$3000,"?*")),"")</f>
        <v>0</v>
      </c>
    </row>
    <row r="419" spans="1:9" x14ac:dyDescent="0.25">
      <c r="A419" s="174">
        <f>--ISNUMBER(IFERROR(SEARCH('Project Costing'!#REF!,Labor!I425,1),""))</f>
        <v>0</v>
      </c>
      <c r="B419" s="174" t="str">
        <f>IF(A419=1,COUNTIF($A$8:A419,1),"")</f>
        <v/>
      </c>
      <c r="C419" s="174"/>
      <c r="D419" s="157">
        <f>IFERROR($C$8:INDEX($C$8:$C$3000,COUNTIF($C$8:$C$3000,"?*")),"")</f>
        <v>0</v>
      </c>
      <c r="E419" s="174"/>
      <c r="F419" s="174">
        <f>--ISNUMBER(IFERROR(SEARCH('Project Costing'!#REF!,Labor!I425,1),""))</f>
        <v>0</v>
      </c>
      <c r="G419" s="174" t="str">
        <f>IF(F419=1,COUNTIF($F$8:F419,1),"")</f>
        <v/>
      </c>
      <c r="H419" s="174"/>
      <c r="I419" s="157">
        <f>IFERROR($H$8:INDEX($H$8:$H$3000,COUNTIF($H$8:$H$3000,"?*")),"")</f>
        <v>0</v>
      </c>
    </row>
    <row r="420" spans="1:9" x14ac:dyDescent="0.25">
      <c r="A420" s="174">
        <f>--ISNUMBER(IFERROR(SEARCH('Project Costing'!#REF!,Labor!I426,1),""))</f>
        <v>0</v>
      </c>
      <c r="B420" s="174" t="str">
        <f>IF(A420=1,COUNTIF($A$8:A420,1),"")</f>
        <v/>
      </c>
      <c r="C420" s="174"/>
      <c r="D420" s="157">
        <f>IFERROR($C$8:INDEX($C$8:$C$3000,COUNTIF($C$8:$C$3000,"?*")),"")</f>
        <v>0</v>
      </c>
      <c r="E420" s="174"/>
      <c r="F420" s="174">
        <f>--ISNUMBER(IFERROR(SEARCH('Project Costing'!#REF!,Labor!I426,1),""))</f>
        <v>0</v>
      </c>
      <c r="G420" s="174" t="str">
        <f>IF(F420=1,COUNTIF($F$8:F420,1),"")</f>
        <v/>
      </c>
      <c r="H420" s="174"/>
      <c r="I420" s="157">
        <f>IFERROR($H$8:INDEX($H$8:$H$3000,COUNTIF($H$8:$H$3000,"?*")),"")</f>
        <v>0</v>
      </c>
    </row>
    <row r="421" spans="1:9" x14ac:dyDescent="0.25">
      <c r="A421" s="174">
        <f>--ISNUMBER(IFERROR(SEARCH('Project Costing'!#REF!,Labor!I427,1),""))</f>
        <v>0</v>
      </c>
      <c r="B421" s="174" t="str">
        <f>IF(A421=1,COUNTIF($A$8:A421,1),"")</f>
        <v/>
      </c>
      <c r="C421" s="174"/>
      <c r="D421" s="157">
        <f>IFERROR($C$8:INDEX($C$8:$C$3000,COUNTIF($C$8:$C$3000,"?*")),"")</f>
        <v>0</v>
      </c>
      <c r="E421" s="174"/>
      <c r="F421" s="174">
        <f>--ISNUMBER(IFERROR(SEARCH('Project Costing'!#REF!,Labor!I427,1),""))</f>
        <v>0</v>
      </c>
      <c r="G421" s="174" t="str">
        <f>IF(F421=1,COUNTIF($F$8:F421,1),"")</f>
        <v/>
      </c>
      <c r="H421" s="174"/>
      <c r="I421" s="157">
        <f>IFERROR($H$8:INDEX($H$8:$H$3000,COUNTIF($H$8:$H$3000,"?*")),"")</f>
        <v>0</v>
      </c>
    </row>
    <row r="422" spans="1:9" x14ac:dyDescent="0.25">
      <c r="A422" s="174">
        <f>--ISNUMBER(IFERROR(SEARCH('Project Costing'!#REF!,Labor!I428,1),""))</f>
        <v>0</v>
      </c>
      <c r="B422" s="174" t="str">
        <f>IF(A422=1,COUNTIF($A$8:A422,1),"")</f>
        <v/>
      </c>
      <c r="C422" s="174"/>
      <c r="D422" s="157">
        <f>IFERROR($C$8:INDEX($C$8:$C$3000,COUNTIF($C$8:$C$3000,"?*")),"")</f>
        <v>0</v>
      </c>
      <c r="E422" s="174"/>
      <c r="F422" s="174">
        <f>--ISNUMBER(IFERROR(SEARCH('Project Costing'!#REF!,Labor!I428,1),""))</f>
        <v>0</v>
      </c>
      <c r="G422" s="174" t="str">
        <f>IF(F422=1,COUNTIF($F$8:F422,1),"")</f>
        <v/>
      </c>
      <c r="H422" s="174"/>
      <c r="I422" s="157">
        <f>IFERROR($H$8:INDEX($H$8:$H$3000,COUNTIF($H$8:$H$3000,"?*")),"")</f>
        <v>0</v>
      </c>
    </row>
    <row r="423" spans="1:9" x14ac:dyDescent="0.25">
      <c r="A423" s="174">
        <f>--ISNUMBER(IFERROR(SEARCH('Project Costing'!#REF!,Labor!I429,1),""))</f>
        <v>0</v>
      </c>
      <c r="B423" s="174" t="str">
        <f>IF(A423=1,COUNTIF($A$8:A423,1),"")</f>
        <v/>
      </c>
      <c r="C423" s="174"/>
      <c r="D423" s="157">
        <f>IFERROR($C$8:INDEX($C$8:$C$3000,COUNTIF($C$8:$C$3000,"?*")),"")</f>
        <v>0</v>
      </c>
      <c r="E423" s="174"/>
      <c r="F423" s="174">
        <f>--ISNUMBER(IFERROR(SEARCH('Project Costing'!#REF!,Labor!I429,1),""))</f>
        <v>0</v>
      </c>
      <c r="G423" s="174" t="str">
        <f>IF(F423=1,COUNTIF($F$8:F423,1),"")</f>
        <v/>
      </c>
      <c r="H423" s="174"/>
      <c r="I423" s="157">
        <f>IFERROR($H$8:INDEX($H$8:$H$3000,COUNTIF($H$8:$H$3000,"?*")),"")</f>
        <v>0</v>
      </c>
    </row>
    <row r="424" spans="1:9" x14ac:dyDescent="0.25">
      <c r="A424" s="174">
        <f>--ISNUMBER(IFERROR(SEARCH('Project Costing'!#REF!,Labor!I430,1),""))</f>
        <v>0</v>
      </c>
      <c r="B424" s="174" t="str">
        <f>IF(A424=1,COUNTIF($A$8:A424,1),"")</f>
        <v/>
      </c>
      <c r="C424" s="174"/>
      <c r="D424" s="157">
        <f>IFERROR($C$8:INDEX($C$8:$C$3000,COUNTIF($C$8:$C$3000,"?*")),"")</f>
        <v>0</v>
      </c>
      <c r="E424" s="174"/>
      <c r="F424" s="174">
        <f>--ISNUMBER(IFERROR(SEARCH('Project Costing'!#REF!,Labor!I430,1),""))</f>
        <v>0</v>
      </c>
      <c r="G424" s="174" t="str">
        <f>IF(F424=1,COUNTIF($F$8:F424,1),"")</f>
        <v/>
      </c>
      <c r="H424" s="174"/>
      <c r="I424" s="157">
        <f>IFERROR($H$8:INDEX($H$8:$H$3000,COUNTIF($H$8:$H$3000,"?*")),"")</f>
        <v>0</v>
      </c>
    </row>
    <row r="425" spans="1:9" x14ac:dyDescent="0.25">
      <c r="A425" s="174">
        <f>--ISNUMBER(IFERROR(SEARCH('Project Costing'!#REF!,Labor!I431,1),""))</f>
        <v>0</v>
      </c>
      <c r="B425" s="174" t="str">
        <f>IF(A425=1,COUNTIF($A$8:A425,1),"")</f>
        <v/>
      </c>
      <c r="C425" s="174"/>
      <c r="D425" s="157">
        <f>IFERROR($C$8:INDEX($C$8:$C$3000,COUNTIF($C$8:$C$3000,"?*")),"")</f>
        <v>0</v>
      </c>
      <c r="E425" s="174"/>
      <c r="F425" s="174">
        <f>--ISNUMBER(IFERROR(SEARCH('Project Costing'!#REF!,Labor!I431,1),""))</f>
        <v>0</v>
      </c>
      <c r="G425" s="174" t="str">
        <f>IF(F425=1,COUNTIF($F$8:F425,1),"")</f>
        <v/>
      </c>
      <c r="H425" s="174"/>
      <c r="I425" s="157">
        <f>IFERROR($H$8:INDEX($H$8:$H$3000,COUNTIF($H$8:$H$3000,"?*")),"")</f>
        <v>0</v>
      </c>
    </row>
    <row r="426" spans="1:9" x14ac:dyDescent="0.25">
      <c r="A426" s="174">
        <f>--ISNUMBER(IFERROR(SEARCH('Project Costing'!#REF!,Labor!I432,1),""))</f>
        <v>0</v>
      </c>
      <c r="B426" s="174" t="str">
        <f>IF(A426=1,COUNTIF($A$8:A426,1),"")</f>
        <v/>
      </c>
      <c r="C426" s="174"/>
      <c r="D426" s="157">
        <f>IFERROR($C$8:INDEX($C$8:$C$3000,COUNTIF($C$8:$C$3000,"?*")),"")</f>
        <v>0</v>
      </c>
      <c r="E426" s="174"/>
      <c r="F426" s="174">
        <f>--ISNUMBER(IFERROR(SEARCH('Project Costing'!#REF!,Labor!I432,1),""))</f>
        <v>0</v>
      </c>
      <c r="G426" s="174" t="str">
        <f>IF(F426=1,COUNTIF($F$8:F426,1),"")</f>
        <v/>
      </c>
      <c r="H426" s="174"/>
      <c r="I426" s="157">
        <f>IFERROR($H$8:INDEX($H$8:$H$3000,COUNTIF($H$8:$H$3000,"?*")),"")</f>
        <v>0</v>
      </c>
    </row>
    <row r="427" spans="1:9" x14ac:dyDescent="0.25">
      <c r="A427" s="174">
        <f>--ISNUMBER(IFERROR(SEARCH('Project Costing'!#REF!,Labor!I433,1),""))</f>
        <v>0</v>
      </c>
      <c r="B427" s="174" t="str">
        <f>IF(A427=1,COUNTIF($A$8:A427,1),"")</f>
        <v/>
      </c>
      <c r="C427" s="174"/>
      <c r="D427" s="157">
        <f>IFERROR($C$8:INDEX($C$8:$C$3000,COUNTIF($C$8:$C$3000,"?*")),"")</f>
        <v>0</v>
      </c>
      <c r="E427" s="174"/>
      <c r="F427" s="174">
        <f>--ISNUMBER(IFERROR(SEARCH('Project Costing'!#REF!,Labor!I433,1),""))</f>
        <v>0</v>
      </c>
      <c r="G427" s="174" t="str">
        <f>IF(F427=1,COUNTIF($F$8:F427,1),"")</f>
        <v/>
      </c>
      <c r="H427" s="174"/>
      <c r="I427" s="157">
        <f>IFERROR($H$8:INDEX($H$8:$H$3000,COUNTIF($H$8:$H$3000,"?*")),"")</f>
        <v>0</v>
      </c>
    </row>
    <row r="428" spans="1:9" x14ac:dyDescent="0.25">
      <c r="A428" s="174">
        <f>--ISNUMBER(IFERROR(SEARCH('Project Costing'!#REF!,Labor!I434,1),""))</f>
        <v>0</v>
      </c>
      <c r="B428" s="174" t="str">
        <f>IF(A428=1,COUNTIF($A$8:A428,1),"")</f>
        <v/>
      </c>
      <c r="C428" s="174"/>
      <c r="D428" s="157">
        <f>IFERROR($C$8:INDEX($C$8:$C$3000,COUNTIF($C$8:$C$3000,"?*")),"")</f>
        <v>0</v>
      </c>
      <c r="E428" s="174"/>
      <c r="F428" s="174">
        <f>--ISNUMBER(IFERROR(SEARCH('Project Costing'!#REF!,Labor!I434,1),""))</f>
        <v>0</v>
      </c>
      <c r="G428" s="174" t="str">
        <f>IF(F428=1,COUNTIF($F$8:F428,1),"")</f>
        <v/>
      </c>
      <c r="H428" s="174"/>
      <c r="I428" s="157">
        <f>IFERROR($H$8:INDEX($H$8:$H$3000,COUNTIF($H$8:$H$3000,"?*")),"")</f>
        <v>0</v>
      </c>
    </row>
    <row r="429" spans="1:9" x14ac:dyDescent="0.25">
      <c r="A429" s="174">
        <f>--ISNUMBER(IFERROR(SEARCH('Project Costing'!#REF!,Labor!I435,1),""))</f>
        <v>0</v>
      </c>
      <c r="B429" s="174" t="str">
        <f>IF(A429=1,COUNTIF($A$8:A429,1),"")</f>
        <v/>
      </c>
      <c r="C429" s="174"/>
      <c r="D429" s="157">
        <f>IFERROR($C$8:INDEX($C$8:$C$3000,COUNTIF($C$8:$C$3000,"?*")),"")</f>
        <v>0</v>
      </c>
      <c r="E429" s="174"/>
      <c r="F429" s="174">
        <f>--ISNUMBER(IFERROR(SEARCH('Project Costing'!#REF!,Labor!I435,1),""))</f>
        <v>0</v>
      </c>
      <c r="G429" s="174" t="str">
        <f>IF(F429=1,COUNTIF($F$8:F429,1),"")</f>
        <v/>
      </c>
      <c r="H429" s="174"/>
      <c r="I429" s="157">
        <f>IFERROR($H$8:INDEX($H$8:$H$3000,COUNTIF($H$8:$H$3000,"?*")),"")</f>
        <v>0</v>
      </c>
    </row>
    <row r="430" spans="1:9" x14ac:dyDescent="0.25">
      <c r="A430" s="174">
        <f>--ISNUMBER(IFERROR(SEARCH('Project Costing'!#REF!,Labor!I436,1),""))</f>
        <v>0</v>
      </c>
      <c r="B430" s="174" t="str">
        <f>IF(A430=1,COUNTIF($A$8:A430,1),"")</f>
        <v/>
      </c>
      <c r="C430" s="174"/>
      <c r="D430" s="157">
        <f>IFERROR($C$8:INDEX($C$8:$C$3000,COUNTIF($C$8:$C$3000,"?*")),"")</f>
        <v>0</v>
      </c>
      <c r="E430" s="174"/>
      <c r="F430" s="174">
        <f>--ISNUMBER(IFERROR(SEARCH('Project Costing'!#REF!,Labor!I436,1),""))</f>
        <v>0</v>
      </c>
      <c r="G430" s="174" t="str">
        <f>IF(F430=1,COUNTIF($F$8:F430,1),"")</f>
        <v/>
      </c>
      <c r="H430" s="174"/>
      <c r="I430" s="157">
        <f>IFERROR($H$8:INDEX($H$8:$H$3000,COUNTIF($H$8:$H$3000,"?*")),"")</f>
        <v>0</v>
      </c>
    </row>
    <row r="431" spans="1:9" x14ac:dyDescent="0.25">
      <c r="A431" s="174">
        <f>--ISNUMBER(IFERROR(SEARCH('Project Costing'!#REF!,Labor!I437,1),""))</f>
        <v>0</v>
      </c>
      <c r="B431" s="174" t="str">
        <f>IF(A431=1,COUNTIF($A$8:A431,1),"")</f>
        <v/>
      </c>
      <c r="C431" s="174"/>
      <c r="D431" s="157">
        <f>IFERROR($C$8:INDEX($C$8:$C$3000,COUNTIF($C$8:$C$3000,"?*")),"")</f>
        <v>0</v>
      </c>
      <c r="E431" s="174"/>
      <c r="F431" s="174">
        <f>--ISNUMBER(IFERROR(SEARCH('Project Costing'!#REF!,Labor!I437,1),""))</f>
        <v>0</v>
      </c>
      <c r="G431" s="174" t="str">
        <f>IF(F431=1,COUNTIF($F$8:F431,1),"")</f>
        <v/>
      </c>
      <c r="H431" s="174"/>
      <c r="I431" s="157">
        <f>IFERROR($H$8:INDEX($H$8:$H$3000,COUNTIF($H$8:$H$3000,"?*")),"")</f>
        <v>0</v>
      </c>
    </row>
    <row r="432" spans="1:9" x14ac:dyDescent="0.25">
      <c r="A432" s="174">
        <f>--ISNUMBER(IFERROR(SEARCH('Project Costing'!#REF!,Labor!I438,1),""))</f>
        <v>0</v>
      </c>
      <c r="B432" s="174" t="str">
        <f>IF(A432=1,COUNTIF($A$8:A432,1),"")</f>
        <v/>
      </c>
      <c r="C432" s="174"/>
      <c r="D432" s="157">
        <f>IFERROR($C$8:INDEX($C$8:$C$3000,COUNTIF($C$8:$C$3000,"?*")),"")</f>
        <v>0</v>
      </c>
      <c r="E432" s="174"/>
      <c r="F432" s="174">
        <f>--ISNUMBER(IFERROR(SEARCH('Project Costing'!#REF!,Labor!I438,1),""))</f>
        <v>0</v>
      </c>
      <c r="G432" s="174" t="str">
        <f>IF(F432=1,COUNTIF($F$8:F432,1),"")</f>
        <v/>
      </c>
      <c r="H432" s="174"/>
      <c r="I432" s="157">
        <f>IFERROR($H$8:INDEX($H$8:$H$3000,COUNTIF($H$8:$H$3000,"?*")),"")</f>
        <v>0</v>
      </c>
    </row>
    <row r="433" spans="1:9" x14ac:dyDescent="0.25">
      <c r="A433" s="174">
        <f>--ISNUMBER(IFERROR(SEARCH('Project Costing'!#REF!,Labor!I439,1),""))</f>
        <v>0</v>
      </c>
      <c r="B433" s="174" t="str">
        <f>IF(A433=1,COUNTIF($A$8:A433,1),"")</f>
        <v/>
      </c>
      <c r="C433" s="174"/>
      <c r="D433" s="157">
        <f>IFERROR($C$8:INDEX($C$8:$C$3000,COUNTIF($C$8:$C$3000,"?*")),"")</f>
        <v>0</v>
      </c>
      <c r="E433" s="174"/>
      <c r="F433" s="174">
        <f>--ISNUMBER(IFERROR(SEARCH('Project Costing'!#REF!,Labor!I439,1),""))</f>
        <v>0</v>
      </c>
      <c r="G433" s="174" t="str">
        <f>IF(F433=1,COUNTIF($F$8:F433,1),"")</f>
        <v/>
      </c>
      <c r="H433" s="174"/>
      <c r="I433" s="157">
        <f>IFERROR($H$8:INDEX($H$8:$H$3000,COUNTIF($H$8:$H$3000,"?*")),"")</f>
        <v>0</v>
      </c>
    </row>
    <row r="434" spans="1:9" x14ac:dyDescent="0.25">
      <c r="A434" s="174">
        <f>--ISNUMBER(IFERROR(SEARCH('Project Costing'!#REF!,Labor!I440,1),""))</f>
        <v>0</v>
      </c>
      <c r="B434" s="174" t="str">
        <f>IF(A434=1,COUNTIF($A$8:A434,1),"")</f>
        <v/>
      </c>
      <c r="C434" s="174"/>
      <c r="D434" s="157">
        <f>IFERROR($C$8:INDEX($C$8:$C$3000,COUNTIF($C$8:$C$3000,"?*")),"")</f>
        <v>0</v>
      </c>
      <c r="E434" s="174"/>
      <c r="F434" s="174">
        <f>--ISNUMBER(IFERROR(SEARCH('Project Costing'!#REF!,Labor!I440,1),""))</f>
        <v>0</v>
      </c>
      <c r="G434" s="174" t="str">
        <f>IF(F434=1,COUNTIF($F$8:F434,1),"")</f>
        <v/>
      </c>
      <c r="H434" s="174"/>
      <c r="I434" s="157">
        <f>IFERROR($H$8:INDEX($H$8:$H$3000,COUNTIF($H$8:$H$3000,"?*")),"")</f>
        <v>0</v>
      </c>
    </row>
    <row r="435" spans="1:9" x14ac:dyDescent="0.25">
      <c r="A435" s="174">
        <f>--ISNUMBER(IFERROR(SEARCH('Project Costing'!#REF!,Labor!I441,1),""))</f>
        <v>0</v>
      </c>
      <c r="B435" s="174" t="str">
        <f>IF(A435=1,COUNTIF($A$8:A435,1),"")</f>
        <v/>
      </c>
      <c r="C435" s="174"/>
      <c r="D435" s="157">
        <f>IFERROR($C$8:INDEX($C$8:$C$3000,COUNTIF($C$8:$C$3000,"?*")),"")</f>
        <v>0</v>
      </c>
      <c r="E435" s="174"/>
      <c r="F435" s="174">
        <f>--ISNUMBER(IFERROR(SEARCH('Project Costing'!#REF!,Labor!I441,1),""))</f>
        <v>0</v>
      </c>
      <c r="G435" s="174" t="str">
        <f>IF(F435=1,COUNTIF($F$8:F435,1),"")</f>
        <v/>
      </c>
      <c r="H435" s="174"/>
      <c r="I435" s="157">
        <f>IFERROR($H$8:INDEX($H$8:$H$3000,COUNTIF($H$8:$H$3000,"?*")),"")</f>
        <v>0</v>
      </c>
    </row>
    <row r="436" spans="1:9" x14ac:dyDescent="0.25">
      <c r="A436" s="174">
        <f>--ISNUMBER(IFERROR(SEARCH('Project Costing'!#REF!,Labor!I442,1),""))</f>
        <v>0</v>
      </c>
      <c r="B436" s="174" t="str">
        <f>IF(A436=1,COUNTIF($A$8:A436,1),"")</f>
        <v/>
      </c>
      <c r="C436" s="174"/>
      <c r="D436" s="157">
        <f>IFERROR($C$8:INDEX($C$8:$C$3000,COUNTIF($C$8:$C$3000,"?*")),"")</f>
        <v>0</v>
      </c>
      <c r="E436" s="174"/>
      <c r="F436" s="174">
        <f>--ISNUMBER(IFERROR(SEARCH('Project Costing'!#REF!,Labor!I442,1),""))</f>
        <v>0</v>
      </c>
      <c r="G436" s="174" t="str">
        <f>IF(F436=1,COUNTIF($F$8:F436,1),"")</f>
        <v/>
      </c>
      <c r="H436" s="174"/>
      <c r="I436" s="157">
        <f>IFERROR($H$8:INDEX($H$8:$H$3000,COUNTIF($H$8:$H$3000,"?*")),"")</f>
        <v>0</v>
      </c>
    </row>
    <row r="437" spans="1:9" x14ac:dyDescent="0.25">
      <c r="A437" s="174">
        <f>--ISNUMBER(IFERROR(SEARCH('Project Costing'!#REF!,Labor!I443,1),""))</f>
        <v>0</v>
      </c>
      <c r="B437" s="174" t="str">
        <f>IF(A437=1,COUNTIF($A$8:A437,1),"")</f>
        <v/>
      </c>
      <c r="C437" s="174"/>
      <c r="D437" s="157">
        <f>IFERROR($C$8:INDEX($C$8:$C$3000,COUNTIF($C$8:$C$3000,"?*")),"")</f>
        <v>0</v>
      </c>
      <c r="E437" s="174"/>
      <c r="F437" s="174">
        <f>--ISNUMBER(IFERROR(SEARCH('Project Costing'!#REF!,Labor!I443,1),""))</f>
        <v>0</v>
      </c>
      <c r="G437" s="174" t="str">
        <f>IF(F437=1,COUNTIF($F$8:F437,1),"")</f>
        <v/>
      </c>
      <c r="H437" s="174"/>
      <c r="I437" s="157">
        <f>IFERROR($H$8:INDEX($H$8:$H$3000,COUNTIF($H$8:$H$3000,"?*")),"")</f>
        <v>0</v>
      </c>
    </row>
    <row r="438" spans="1:9" x14ac:dyDescent="0.25">
      <c r="A438" s="174">
        <f>--ISNUMBER(IFERROR(SEARCH('Project Costing'!#REF!,Labor!I444,1),""))</f>
        <v>0</v>
      </c>
      <c r="B438" s="174" t="str">
        <f>IF(A438=1,COUNTIF($A$8:A438,1),"")</f>
        <v/>
      </c>
      <c r="C438" s="174"/>
      <c r="D438" s="157">
        <f>IFERROR($C$8:INDEX($C$8:$C$3000,COUNTIF($C$8:$C$3000,"?*")),"")</f>
        <v>0</v>
      </c>
      <c r="E438" s="174"/>
      <c r="F438" s="174">
        <f>--ISNUMBER(IFERROR(SEARCH('Project Costing'!#REF!,Labor!I444,1),""))</f>
        <v>0</v>
      </c>
      <c r="G438" s="174" t="str">
        <f>IF(F438=1,COUNTIF($F$8:F438,1),"")</f>
        <v/>
      </c>
      <c r="H438" s="174"/>
      <c r="I438" s="157">
        <f>IFERROR($H$8:INDEX($H$8:$H$3000,COUNTIF($H$8:$H$3000,"?*")),"")</f>
        <v>0</v>
      </c>
    </row>
    <row r="439" spans="1:9" x14ac:dyDescent="0.25">
      <c r="A439" s="174">
        <f>--ISNUMBER(IFERROR(SEARCH('Project Costing'!#REF!,Labor!I445,1),""))</f>
        <v>0</v>
      </c>
      <c r="B439" s="174" t="str">
        <f>IF(A439=1,COUNTIF($A$8:A439,1),"")</f>
        <v/>
      </c>
      <c r="C439" s="174"/>
      <c r="D439" s="157">
        <f>IFERROR($C$8:INDEX($C$8:$C$3000,COUNTIF($C$8:$C$3000,"?*")),"")</f>
        <v>0</v>
      </c>
      <c r="E439" s="174"/>
      <c r="F439" s="174">
        <f>--ISNUMBER(IFERROR(SEARCH('Project Costing'!#REF!,Labor!I445,1),""))</f>
        <v>0</v>
      </c>
      <c r="G439" s="174" t="str">
        <f>IF(F439=1,COUNTIF($F$8:F439,1),"")</f>
        <v/>
      </c>
      <c r="H439" s="174"/>
      <c r="I439" s="157">
        <f>IFERROR($H$8:INDEX($H$8:$H$3000,COUNTIF($H$8:$H$3000,"?*")),"")</f>
        <v>0</v>
      </c>
    </row>
    <row r="440" spans="1:9" x14ac:dyDescent="0.25">
      <c r="A440" s="174">
        <f>--ISNUMBER(IFERROR(SEARCH('Project Costing'!#REF!,Labor!I446,1),""))</f>
        <v>0</v>
      </c>
      <c r="B440" s="174" t="str">
        <f>IF(A440=1,COUNTIF($A$8:A440,1),"")</f>
        <v/>
      </c>
      <c r="C440" s="174"/>
      <c r="D440" s="157">
        <f>IFERROR($C$8:INDEX($C$8:$C$3000,COUNTIF($C$8:$C$3000,"?*")),"")</f>
        <v>0</v>
      </c>
      <c r="E440" s="174"/>
      <c r="F440" s="174">
        <f>--ISNUMBER(IFERROR(SEARCH('Project Costing'!#REF!,Labor!I446,1),""))</f>
        <v>0</v>
      </c>
      <c r="G440" s="174" t="str">
        <f>IF(F440=1,COUNTIF($F$8:F440,1),"")</f>
        <v/>
      </c>
      <c r="H440" s="174"/>
      <c r="I440" s="157">
        <f>IFERROR($H$8:INDEX($H$8:$H$3000,COUNTIF($H$8:$H$3000,"?*")),"")</f>
        <v>0</v>
      </c>
    </row>
    <row r="441" spans="1:9" x14ac:dyDescent="0.25">
      <c r="A441" s="174">
        <f>--ISNUMBER(IFERROR(SEARCH('Project Costing'!#REF!,Labor!I447,1),""))</f>
        <v>0</v>
      </c>
      <c r="B441" s="174" t="str">
        <f>IF(A441=1,COUNTIF($A$8:A441,1),"")</f>
        <v/>
      </c>
      <c r="C441" s="174"/>
      <c r="D441" s="157">
        <f>IFERROR($C$8:INDEX($C$8:$C$3000,COUNTIF($C$8:$C$3000,"?*")),"")</f>
        <v>0</v>
      </c>
      <c r="E441" s="174"/>
      <c r="F441" s="174">
        <f>--ISNUMBER(IFERROR(SEARCH('Project Costing'!#REF!,Labor!I447,1),""))</f>
        <v>0</v>
      </c>
      <c r="G441" s="174" t="str">
        <f>IF(F441=1,COUNTIF($F$8:F441,1),"")</f>
        <v/>
      </c>
      <c r="H441" s="174"/>
      <c r="I441" s="157">
        <f>IFERROR($H$8:INDEX($H$8:$H$3000,COUNTIF($H$8:$H$3000,"?*")),"")</f>
        <v>0</v>
      </c>
    </row>
    <row r="442" spans="1:9" x14ac:dyDescent="0.25">
      <c r="A442" s="174">
        <f>--ISNUMBER(IFERROR(SEARCH('Project Costing'!#REF!,Labor!I448,1),""))</f>
        <v>0</v>
      </c>
      <c r="B442" s="174" t="str">
        <f>IF(A442=1,COUNTIF($A$8:A442,1),"")</f>
        <v/>
      </c>
      <c r="C442" s="174"/>
      <c r="D442" s="157">
        <f>IFERROR($C$8:INDEX($C$8:$C$3000,COUNTIF($C$8:$C$3000,"?*")),"")</f>
        <v>0</v>
      </c>
      <c r="E442" s="174"/>
      <c r="F442" s="174">
        <f>--ISNUMBER(IFERROR(SEARCH('Project Costing'!#REF!,Labor!I448,1),""))</f>
        <v>0</v>
      </c>
      <c r="G442" s="174" t="str">
        <f>IF(F442=1,COUNTIF($F$8:F442,1),"")</f>
        <v/>
      </c>
      <c r="H442" s="174"/>
      <c r="I442" s="157">
        <f>IFERROR($H$8:INDEX($H$8:$H$3000,COUNTIF($H$8:$H$3000,"?*")),"")</f>
        <v>0</v>
      </c>
    </row>
    <row r="443" spans="1:9" x14ac:dyDescent="0.25">
      <c r="A443" s="174">
        <f>--ISNUMBER(IFERROR(SEARCH('Project Costing'!#REF!,Labor!I449,1),""))</f>
        <v>0</v>
      </c>
      <c r="B443" s="174" t="str">
        <f>IF(A443=1,COUNTIF($A$8:A443,1),"")</f>
        <v/>
      </c>
      <c r="C443" s="174"/>
      <c r="D443" s="157">
        <f>IFERROR($C$8:INDEX($C$8:$C$3000,COUNTIF($C$8:$C$3000,"?*")),"")</f>
        <v>0</v>
      </c>
      <c r="E443" s="174"/>
      <c r="F443" s="174">
        <f>--ISNUMBER(IFERROR(SEARCH('Project Costing'!#REF!,Labor!I449,1),""))</f>
        <v>0</v>
      </c>
      <c r="G443" s="174" t="str">
        <f>IF(F443=1,COUNTIF($F$8:F443,1),"")</f>
        <v/>
      </c>
      <c r="H443" s="174"/>
      <c r="I443" s="157">
        <f>IFERROR($H$8:INDEX($H$8:$H$3000,COUNTIF($H$8:$H$3000,"?*")),"")</f>
        <v>0</v>
      </c>
    </row>
    <row r="444" spans="1:9" x14ac:dyDescent="0.25">
      <c r="A444" s="174">
        <f>--ISNUMBER(IFERROR(SEARCH('Project Costing'!#REF!,Labor!I450,1),""))</f>
        <v>0</v>
      </c>
      <c r="B444" s="174" t="str">
        <f>IF(A444=1,COUNTIF($A$8:A444,1),"")</f>
        <v/>
      </c>
      <c r="C444" s="174"/>
      <c r="D444" s="157">
        <f>IFERROR($C$8:INDEX($C$8:$C$3000,COUNTIF($C$8:$C$3000,"?*")),"")</f>
        <v>0</v>
      </c>
      <c r="E444" s="174"/>
      <c r="F444" s="174">
        <f>--ISNUMBER(IFERROR(SEARCH('Project Costing'!#REF!,Labor!I450,1),""))</f>
        <v>0</v>
      </c>
      <c r="G444" s="174" t="str">
        <f>IF(F444=1,COUNTIF($F$8:F444,1),"")</f>
        <v/>
      </c>
      <c r="H444" s="174"/>
      <c r="I444" s="157">
        <f>IFERROR($H$8:INDEX($H$8:$H$3000,COUNTIF($H$8:$H$3000,"?*")),"")</f>
        <v>0</v>
      </c>
    </row>
    <row r="445" spans="1:9" x14ac:dyDescent="0.25">
      <c r="A445" s="174">
        <f>--ISNUMBER(IFERROR(SEARCH('Project Costing'!#REF!,Labor!I451,1),""))</f>
        <v>0</v>
      </c>
      <c r="B445" s="174" t="str">
        <f>IF(A445=1,COUNTIF($A$8:A445,1),"")</f>
        <v/>
      </c>
      <c r="C445" s="174"/>
      <c r="D445" s="157">
        <f>IFERROR($C$8:INDEX($C$8:$C$3000,COUNTIF($C$8:$C$3000,"?*")),"")</f>
        <v>0</v>
      </c>
      <c r="E445" s="174"/>
      <c r="F445" s="174">
        <f>--ISNUMBER(IFERROR(SEARCH('Project Costing'!#REF!,Labor!I451,1),""))</f>
        <v>0</v>
      </c>
      <c r="G445" s="174" t="str">
        <f>IF(F445=1,COUNTIF($F$8:F445,1),"")</f>
        <v/>
      </c>
      <c r="H445" s="174"/>
      <c r="I445" s="157">
        <f>IFERROR($H$8:INDEX($H$8:$H$3000,COUNTIF($H$8:$H$3000,"?*")),"")</f>
        <v>0</v>
      </c>
    </row>
    <row r="446" spans="1:9" x14ac:dyDescent="0.25">
      <c r="A446" s="174">
        <f>--ISNUMBER(IFERROR(SEARCH('Project Costing'!#REF!,Labor!I452,1),""))</f>
        <v>0</v>
      </c>
      <c r="B446" s="174" t="str">
        <f>IF(A446=1,COUNTIF($A$8:A446,1),"")</f>
        <v/>
      </c>
      <c r="C446" s="174"/>
      <c r="D446" s="157">
        <f>IFERROR($C$8:INDEX($C$8:$C$3000,COUNTIF($C$8:$C$3000,"?*")),"")</f>
        <v>0</v>
      </c>
      <c r="E446" s="174"/>
      <c r="F446" s="174">
        <f>--ISNUMBER(IFERROR(SEARCH('Project Costing'!#REF!,Labor!I452,1),""))</f>
        <v>0</v>
      </c>
      <c r="G446" s="174" t="str">
        <f>IF(F446=1,COUNTIF($F$8:F446,1),"")</f>
        <v/>
      </c>
      <c r="H446" s="174"/>
      <c r="I446" s="157">
        <f>IFERROR($H$8:INDEX($H$8:$H$3000,COUNTIF($H$8:$H$3000,"?*")),"")</f>
        <v>0</v>
      </c>
    </row>
    <row r="447" spans="1:9" x14ac:dyDescent="0.25">
      <c r="A447" s="174">
        <f>--ISNUMBER(IFERROR(SEARCH('Project Costing'!#REF!,Labor!I453,1),""))</f>
        <v>0</v>
      </c>
      <c r="B447" s="174" t="str">
        <f>IF(A447=1,COUNTIF($A$8:A447,1),"")</f>
        <v/>
      </c>
      <c r="C447" s="174"/>
      <c r="D447" s="157">
        <f>IFERROR($C$8:INDEX($C$8:$C$3000,COUNTIF($C$8:$C$3000,"?*")),"")</f>
        <v>0</v>
      </c>
      <c r="E447" s="174"/>
      <c r="F447" s="174">
        <f>--ISNUMBER(IFERROR(SEARCH('Project Costing'!#REF!,Labor!I453,1),""))</f>
        <v>0</v>
      </c>
      <c r="G447" s="174" t="str">
        <f>IF(F447=1,COUNTIF($F$8:F447,1),"")</f>
        <v/>
      </c>
      <c r="H447" s="174"/>
      <c r="I447" s="157">
        <f>IFERROR($H$8:INDEX($H$8:$H$3000,COUNTIF($H$8:$H$3000,"?*")),"")</f>
        <v>0</v>
      </c>
    </row>
    <row r="448" spans="1:9" x14ac:dyDescent="0.25">
      <c r="A448" s="174">
        <f>--ISNUMBER(IFERROR(SEARCH('Project Costing'!#REF!,Labor!I454,1),""))</f>
        <v>0</v>
      </c>
      <c r="B448" s="174" t="str">
        <f>IF(A448=1,COUNTIF($A$8:A448,1),"")</f>
        <v/>
      </c>
      <c r="C448" s="174"/>
      <c r="D448" s="157">
        <f>IFERROR($C$8:INDEX($C$8:$C$3000,COUNTIF($C$8:$C$3000,"?*")),"")</f>
        <v>0</v>
      </c>
      <c r="E448" s="174"/>
      <c r="F448" s="174">
        <f>--ISNUMBER(IFERROR(SEARCH('Project Costing'!#REF!,Labor!I454,1),""))</f>
        <v>0</v>
      </c>
      <c r="G448" s="174" t="str">
        <f>IF(F448=1,COUNTIF($F$8:F448,1),"")</f>
        <v/>
      </c>
      <c r="H448" s="174"/>
      <c r="I448" s="157">
        <f>IFERROR($H$8:INDEX($H$8:$H$3000,COUNTIF($H$8:$H$3000,"?*")),"")</f>
        <v>0</v>
      </c>
    </row>
    <row r="449" spans="1:9" x14ac:dyDescent="0.25">
      <c r="A449" s="174">
        <f>--ISNUMBER(IFERROR(SEARCH('Project Costing'!#REF!,Labor!I455,1),""))</f>
        <v>0</v>
      </c>
      <c r="B449" s="174" t="str">
        <f>IF(A449=1,COUNTIF($A$8:A449,1),"")</f>
        <v/>
      </c>
      <c r="C449" s="174"/>
      <c r="D449" s="157">
        <f>IFERROR($C$8:INDEX($C$8:$C$3000,COUNTIF($C$8:$C$3000,"?*")),"")</f>
        <v>0</v>
      </c>
      <c r="E449" s="174"/>
      <c r="F449" s="174">
        <f>--ISNUMBER(IFERROR(SEARCH('Project Costing'!#REF!,Labor!I455,1),""))</f>
        <v>0</v>
      </c>
      <c r="G449" s="174" t="str">
        <f>IF(F449=1,COUNTIF($F$8:F449,1),"")</f>
        <v/>
      </c>
      <c r="H449" s="174"/>
      <c r="I449" s="157">
        <f>IFERROR($H$8:INDEX($H$8:$H$3000,COUNTIF($H$8:$H$3000,"?*")),"")</f>
        <v>0</v>
      </c>
    </row>
    <row r="450" spans="1:9" x14ac:dyDescent="0.25">
      <c r="A450" s="174">
        <f>--ISNUMBER(IFERROR(SEARCH('Project Costing'!#REF!,Labor!I456,1),""))</f>
        <v>0</v>
      </c>
      <c r="B450" s="174" t="str">
        <f>IF(A450=1,COUNTIF($A$8:A450,1),"")</f>
        <v/>
      </c>
      <c r="C450" s="174"/>
      <c r="D450" s="157">
        <f>IFERROR($C$8:INDEX($C$8:$C$3000,COUNTIF($C$8:$C$3000,"?*")),"")</f>
        <v>0</v>
      </c>
      <c r="E450" s="174"/>
      <c r="F450" s="174">
        <f>--ISNUMBER(IFERROR(SEARCH('Project Costing'!#REF!,Labor!I456,1),""))</f>
        <v>0</v>
      </c>
      <c r="G450" s="174" t="str">
        <f>IF(F450=1,COUNTIF($F$8:F450,1),"")</f>
        <v/>
      </c>
      <c r="H450" s="174"/>
      <c r="I450" s="157">
        <f>IFERROR($H$8:INDEX($H$8:$H$3000,COUNTIF($H$8:$H$3000,"?*")),"")</f>
        <v>0</v>
      </c>
    </row>
    <row r="451" spans="1:9" x14ac:dyDescent="0.25">
      <c r="A451" s="174">
        <f>--ISNUMBER(IFERROR(SEARCH('Project Costing'!#REF!,Labor!I457,1),""))</f>
        <v>0</v>
      </c>
      <c r="B451" s="174" t="str">
        <f>IF(A451=1,COUNTIF($A$8:A451,1),"")</f>
        <v/>
      </c>
      <c r="C451" s="174"/>
      <c r="D451" s="157">
        <f>IFERROR($C$8:INDEX($C$8:$C$3000,COUNTIF($C$8:$C$3000,"?*")),"")</f>
        <v>0</v>
      </c>
      <c r="E451" s="174"/>
      <c r="F451" s="174">
        <f>--ISNUMBER(IFERROR(SEARCH('Project Costing'!#REF!,Labor!I457,1),""))</f>
        <v>0</v>
      </c>
      <c r="G451" s="174" t="str">
        <f>IF(F451=1,COUNTIF($F$8:F451,1),"")</f>
        <v/>
      </c>
      <c r="H451" s="174"/>
      <c r="I451" s="157">
        <f>IFERROR($H$8:INDEX($H$8:$H$3000,COUNTIF($H$8:$H$3000,"?*")),"")</f>
        <v>0</v>
      </c>
    </row>
    <row r="452" spans="1:9" x14ac:dyDescent="0.25">
      <c r="A452" s="174">
        <f>--ISNUMBER(IFERROR(SEARCH('Project Costing'!#REF!,Labor!I458,1),""))</f>
        <v>0</v>
      </c>
      <c r="B452" s="174" t="str">
        <f>IF(A452=1,COUNTIF($A$8:A452,1),"")</f>
        <v/>
      </c>
      <c r="C452" s="174"/>
      <c r="D452" s="157">
        <f>IFERROR($C$8:INDEX($C$8:$C$3000,COUNTIF($C$8:$C$3000,"?*")),"")</f>
        <v>0</v>
      </c>
      <c r="E452" s="174"/>
      <c r="F452" s="174">
        <f>--ISNUMBER(IFERROR(SEARCH('Project Costing'!#REF!,Labor!I458,1),""))</f>
        <v>0</v>
      </c>
      <c r="G452" s="174" t="str">
        <f>IF(F452=1,COUNTIF($F$8:F452,1),"")</f>
        <v/>
      </c>
      <c r="H452" s="174"/>
      <c r="I452" s="157">
        <f>IFERROR($H$8:INDEX($H$8:$H$3000,COUNTIF($H$8:$H$3000,"?*")),"")</f>
        <v>0</v>
      </c>
    </row>
    <row r="453" spans="1:9" x14ac:dyDescent="0.25">
      <c r="A453" s="174">
        <f>--ISNUMBER(IFERROR(SEARCH('Project Costing'!#REF!,Labor!I459,1),""))</f>
        <v>0</v>
      </c>
      <c r="B453" s="174" t="str">
        <f>IF(A453=1,COUNTIF($A$8:A453,1),"")</f>
        <v/>
      </c>
      <c r="C453" s="174"/>
      <c r="D453" s="157">
        <f>IFERROR($C$8:INDEX($C$8:$C$3000,COUNTIF($C$8:$C$3000,"?*")),"")</f>
        <v>0</v>
      </c>
      <c r="E453" s="174"/>
      <c r="F453" s="174">
        <f>--ISNUMBER(IFERROR(SEARCH('Project Costing'!#REF!,Labor!I459,1),""))</f>
        <v>0</v>
      </c>
      <c r="G453" s="174" t="str">
        <f>IF(F453=1,COUNTIF($F$8:F453,1),"")</f>
        <v/>
      </c>
      <c r="H453" s="174"/>
      <c r="I453" s="157">
        <f>IFERROR($H$8:INDEX($H$8:$H$3000,COUNTIF($H$8:$H$3000,"?*")),"")</f>
        <v>0</v>
      </c>
    </row>
    <row r="454" spans="1:9" x14ac:dyDescent="0.25">
      <c r="A454" s="174">
        <f>--ISNUMBER(IFERROR(SEARCH('Project Costing'!#REF!,Labor!I460,1),""))</f>
        <v>0</v>
      </c>
      <c r="B454" s="174" t="str">
        <f>IF(A454=1,COUNTIF($A$8:A454,1),"")</f>
        <v/>
      </c>
      <c r="C454" s="174"/>
      <c r="D454" s="157">
        <f>IFERROR($C$8:INDEX($C$8:$C$3000,COUNTIF($C$8:$C$3000,"?*")),"")</f>
        <v>0</v>
      </c>
      <c r="E454" s="174"/>
      <c r="F454" s="174">
        <f>--ISNUMBER(IFERROR(SEARCH('Project Costing'!#REF!,Labor!I460,1),""))</f>
        <v>0</v>
      </c>
      <c r="G454" s="174" t="str">
        <f>IF(F454=1,COUNTIF($F$8:F454,1),"")</f>
        <v/>
      </c>
      <c r="H454" s="174"/>
      <c r="I454" s="157">
        <f>IFERROR($H$8:INDEX($H$8:$H$3000,COUNTIF($H$8:$H$3000,"?*")),"")</f>
        <v>0</v>
      </c>
    </row>
    <row r="455" spans="1:9" x14ac:dyDescent="0.25">
      <c r="A455" s="174">
        <f>--ISNUMBER(IFERROR(SEARCH('Project Costing'!#REF!,Labor!I461,1),""))</f>
        <v>0</v>
      </c>
      <c r="B455" s="174" t="str">
        <f>IF(A455=1,COUNTIF($A$8:A455,1),"")</f>
        <v/>
      </c>
      <c r="C455" s="174"/>
      <c r="D455" s="157">
        <f>IFERROR($C$8:INDEX($C$8:$C$3000,COUNTIF($C$8:$C$3000,"?*")),"")</f>
        <v>0</v>
      </c>
      <c r="E455" s="174"/>
      <c r="F455" s="174">
        <f>--ISNUMBER(IFERROR(SEARCH('Project Costing'!#REF!,Labor!I461,1),""))</f>
        <v>0</v>
      </c>
      <c r="G455" s="174" t="str">
        <f>IF(F455=1,COUNTIF($F$8:F455,1),"")</f>
        <v/>
      </c>
      <c r="H455" s="174"/>
      <c r="I455" s="157">
        <f>IFERROR($H$8:INDEX($H$8:$H$3000,COUNTIF($H$8:$H$3000,"?*")),"")</f>
        <v>0</v>
      </c>
    </row>
    <row r="456" spans="1:9" x14ac:dyDescent="0.25">
      <c r="A456" s="174">
        <f>--ISNUMBER(IFERROR(SEARCH('Project Costing'!#REF!,Labor!I462,1),""))</f>
        <v>0</v>
      </c>
      <c r="B456" s="174" t="str">
        <f>IF(A456=1,COUNTIF($A$8:A456,1),"")</f>
        <v/>
      </c>
      <c r="C456" s="174"/>
      <c r="D456" s="157">
        <f>IFERROR($C$8:INDEX($C$8:$C$3000,COUNTIF($C$8:$C$3000,"?*")),"")</f>
        <v>0</v>
      </c>
      <c r="E456" s="174"/>
      <c r="F456" s="174">
        <f>--ISNUMBER(IFERROR(SEARCH('Project Costing'!#REF!,Labor!I462,1),""))</f>
        <v>0</v>
      </c>
      <c r="G456" s="174" t="str">
        <f>IF(F456=1,COUNTIF($F$8:F456,1),"")</f>
        <v/>
      </c>
      <c r="H456" s="174"/>
      <c r="I456" s="157">
        <f>IFERROR($H$8:INDEX($H$8:$H$3000,COUNTIF($H$8:$H$3000,"?*")),"")</f>
        <v>0</v>
      </c>
    </row>
    <row r="457" spans="1:9" x14ac:dyDescent="0.25">
      <c r="A457" s="174">
        <f>--ISNUMBER(IFERROR(SEARCH('Project Costing'!#REF!,Labor!I463,1),""))</f>
        <v>0</v>
      </c>
      <c r="B457" s="174" t="str">
        <f>IF(A457=1,COUNTIF($A$8:A457,1),"")</f>
        <v/>
      </c>
      <c r="C457" s="174"/>
      <c r="D457" s="157">
        <f>IFERROR($C$8:INDEX($C$8:$C$3000,COUNTIF($C$8:$C$3000,"?*")),"")</f>
        <v>0</v>
      </c>
      <c r="E457" s="174"/>
      <c r="F457" s="174">
        <f>--ISNUMBER(IFERROR(SEARCH('Project Costing'!#REF!,Labor!I463,1),""))</f>
        <v>0</v>
      </c>
      <c r="G457" s="174" t="str">
        <f>IF(F457=1,COUNTIF($F$8:F457,1),"")</f>
        <v/>
      </c>
      <c r="H457" s="174"/>
      <c r="I457" s="157">
        <f>IFERROR($H$8:INDEX($H$8:$H$3000,COUNTIF($H$8:$H$3000,"?*")),"")</f>
        <v>0</v>
      </c>
    </row>
    <row r="458" spans="1:9" x14ac:dyDescent="0.25">
      <c r="A458" s="174">
        <f>--ISNUMBER(IFERROR(SEARCH('Project Costing'!#REF!,Labor!I464,1),""))</f>
        <v>0</v>
      </c>
      <c r="B458" s="174" t="str">
        <f>IF(A458=1,COUNTIF($A$8:A458,1),"")</f>
        <v/>
      </c>
      <c r="C458" s="174"/>
      <c r="D458" s="157">
        <f>IFERROR($C$8:INDEX($C$8:$C$3000,COUNTIF($C$8:$C$3000,"?*")),"")</f>
        <v>0</v>
      </c>
      <c r="E458" s="174"/>
      <c r="F458" s="174">
        <f>--ISNUMBER(IFERROR(SEARCH('Project Costing'!#REF!,Labor!I464,1),""))</f>
        <v>0</v>
      </c>
      <c r="G458" s="174" t="str">
        <f>IF(F458=1,COUNTIF($F$8:F458,1),"")</f>
        <v/>
      </c>
      <c r="H458" s="174"/>
      <c r="I458" s="157">
        <f>IFERROR($H$8:INDEX($H$8:$H$3000,COUNTIF($H$8:$H$3000,"?*")),"")</f>
        <v>0</v>
      </c>
    </row>
    <row r="459" spans="1:9" x14ac:dyDescent="0.25">
      <c r="A459" s="174">
        <f>--ISNUMBER(IFERROR(SEARCH('Project Costing'!#REF!,Labor!I465,1),""))</f>
        <v>0</v>
      </c>
      <c r="B459" s="174" t="str">
        <f>IF(A459=1,COUNTIF($A$8:A459,1),"")</f>
        <v/>
      </c>
      <c r="C459" s="174"/>
      <c r="D459" s="157">
        <f>IFERROR($C$8:INDEX($C$8:$C$3000,COUNTIF($C$8:$C$3000,"?*")),"")</f>
        <v>0</v>
      </c>
      <c r="E459" s="174"/>
      <c r="F459" s="174">
        <f>--ISNUMBER(IFERROR(SEARCH('Project Costing'!#REF!,Labor!I465,1),""))</f>
        <v>0</v>
      </c>
      <c r="G459" s="174" t="str">
        <f>IF(F459=1,COUNTIF($F$8:F459,1),"")</f>
        <v/>
      </c>
      <c r="H459" s="174"/>
      <c r="I459" s="157">
        <f>IFERROR($H$8:INDEX($H$8:$H$3000,COUNTIF($H$8:$H$3000,"?*")),"")</f>
        <v>0</v>
      </c>
    </row>
    <row r="460" spans="1:9" x14ac:dyDescent="0.25">
      <c r="A460" s="174">
        <f>--ISNUMBER(IFERROR(SEARCH('Project Costing'!#REF!,Labor!I466,1),""))</f>
        <v>0</v>
      </c>
      <c r="B460" s="174" t="str">
        <f>IF(A460=1,COUNTIF($A$8:A460,1),"")</f>
        <v/>
      </c>
      <c r="C460" s="174"/>
      <c r="D460" s="157">
        <f>IFERROR($C$8:INDEX($C$8:$C$3000,COUNTIF($C$8:$C$3000,"?*")),"")</f>
        <v>0</v>
      </c>
      <c r="E460" s="174"/>
      <c r="F460" s="174">
        <f>--ISNUMBER(IFERROR(SEARCH('Project Costing'!#REF!,Labor!I466,1),""))</f>
        <v>0</v>
      </c>
      <c r="G460" s="174" t="str">
        <f>IF(F460=1,COUNTIF($F$8:F460,1),"")</f>
        <v/>
      </c>
      <c r="H460" s="174"/>
      <c r="I460" s="157">
        <f>IFERROR($H$8:INDEX($H$8:$H$3000,COUNTIF($H$8:$H$3000,"?*")),"")</f>
        <v>0</v>
      </c>
    </row>
    <row r="461" spans="1:9" x14ac:dyDescent="0.25">
      <c r="A461" s="174">
        <f>--ISNUMBER(IFERROR(SEARCH('Project Costing'!#REF!,Labor!I467,1),""))</f>
        <v>0</v>
      </c>
      <c r="B461" s="174" t="str">
        <f>IF(A461=1,COUNTIF($A$8:A461,1),"")</f>
        <v/>
      </c>
      <c r="C461" s="174"/>
      <c r="D461" s="157">
        <f>IFERROR($C$8:INDEX($C$8:$C$3000,COUNTIF($C$8:$C$3000,"?*")),"")</f>
        <v>0</v>
      </c>
      <c r="E461" s="174"/>
      <c r="F461" s="174">
        <f>--ISNUMBER(IFERROR(SEARCH('Project Costing'!#REF!,Labor!I467,1),""))</f>
        <v>0</v>
      </c>
      <c r="G461" s="174" t="str">
        <f>IF(F461=1,COUNTIF($F$8:F461,1),"")</f>
        <v/>
      </c>
      <c r="H461" s="174"/>
      <c r="I461" s="157">
        <f>IFERROR($H$8:INDEX($H$8:$H$3000,COUNTIF($H$8:$H$3000,"?*")),"")</f>
        <v>0</v>
      </c>
    </row>
    <row r="462" spans="1:9" x14ac:dyDescent="0.25">
      <c r="A462" s="174">
        <f>--ISNUMBER(IFERROR(SEARCH('Project Costing'!#REF!,Labor!I468,1),""))</f>
        <v>0</v>
      </c>
      <c r="B462" s="174" t="str">
        <f>IF(A462=1,COUNTIF($A$8:A462,1),"")</f>
        <v/>
      </c>
      <c r="C462" s="174"/>
      <c r="D462" s="157">
        <f>IFERROR($C$8:INDEX($C$8:$C$3000,COUNTIF($C$8:$C$3000,"?*")),"")</f>
        <v>0</v>
      </c>
      <c r="E462" s="174"/>
      <c r="F462" s="174">
        <f>--ISNUMBER(IFERROR(SEARCH('Project Costing'!#REF!,Labor!I468,1),""))</f>
        <v>0</v>
      </c>
      <c r="G462" s="174" t="str">
        <f>IF(F462=1,COUNTIF($F$8:F462,1),"")</f>
        <v/>
      </c>
      <c r="H462" s="174"/>
      <c r="I462" s="157">
        <f>IFERROR($H$8:INDEX($H$8:$H$3000,COUNTIF($H$8:$H$3000,"?*")),"")</f>
        <v>0</v>
      </c>
    </row>
    <row r="463" spans="1:9" x14ac:dyDescent="0.25">
      <c r="A463" s="174">
        <f>--ISNUMBER(IFERROR(SEARCH('Project Costing'!#REF!,Labor!I469,1),""))</f>
        <v>0</v>
      </c>
      <c r="B463" s="174" t="str">
        <f>IF(A463=1,COUNTIF($A$8:A463,1),"")</f>
        <v/>
      </c>
      <c r="C463" s="174"/>
      <c r="D463" s="157">
        <f>IFERROR($C$8:INDEX($C$8:$C$3000,COUNTIF($C$8:$C$3000,"?*")),"")</f>
        <v>0</v>
      </c>
      <c r="E463" s="174"/>
      <c r="F463" s="174">
        <f>--ISNUMBER(IFERROR(SEARCH('Project Costing'!#REF!,Labor!I469,1),""))</f>
        <v>0</v>
      </c>
      <c r="G463" s="174" t="str">
        <f>IF(F463=1,COUNTIF($F$8:F463,1),"")</f>
        <v/>
      </c>
      <c r="H463" s="174"/>
      <c r="I463" s="157">
        <f>IFERROR($H$8:INDEX($H$8:$H$3000,COUNTIF($H$8:$H$3000,"?*")),"")</f>
        <v>0</v>
      </c>
    </row>
    <row r="464" spans="1:9" x14ac:dyDescent="0.25">
      <c r="A464" s="174">
        <f>--ISNUMBER(IFERROR(SEARCH('Project Costing'!#REF!,Labor!I470,1),""))</f>
        <v>0</v>
      </c>
      <c r="B464" s="174" t="str">
        <f>IF(A464=1,COUNTIF($A$8:A464,1),"")</f>
        <v/>
      </c>
      <c r="C464" s="174"/>
      <c r="D464" s="157">
        <f>IFERROR($C$8:INDEX($C$8:$C$3000,COUNTIF($C$8:$C$3000,"?*")),"")</f>
        <v>0</v>
      </c>
      <c r="E464" s="174"/>
      <c r="F464" s="174">
        <f>--ISNUMBER(IFERROR(SEARCH('Project Costing'!#REF!,Labor!I470,1),""))</f>
        <v>0</v>
      </c>
      <c r="G464" s="174" t="str">
        <f>IF(F464=1,COUNTIF($F$8:F464,1),"")</f>
        <v/>
      </c>
      <c r="H464" s="174"/>
      <c r="I464" s="157">
        <f>IFERROR($H$8:INDEX($H$8:$H$3000,COUNTIF($H$8:$H$3000,"?*")),"")</f>
        <v>0</v>
      </c>
    </row>
    <row r="465" spans="1:9" x14ac:dyDescent="0.25">
      <c r="A465" s="174">
        <f>--ISNUMBER(IFERROR(SEARCH('Project Costing'!#REF!,Labor!I471,1),""))</f>
        <v>0</v>
      </c>
      <c r="B465" s="174" t="str">
        <f>IF(A465=1,COUNTIF($A$8:A465,1),"")</f>
        <v/>
      </c>
      <c r="C465" s="174"/>
      <c r="D465" s="157">
        <f>IFERROR($C$8:INDEX($C$8:$C$3000,COUNTIF($C$8:$C$3000,"?*")),"")</f>
        <v>0</v>
      </c>
      <c r="E465" s="174"/>
      <c r="F465" s="174">
        <f>--ISNUMBER(IFERROR(SEARCH('Project Costing'!#REF!,Labor!I471,1),""))</f>
        <v>0</v>
      </c>
      <c r="G465" s="174" t="str">
        <f>IF(F465=1,COUNTIF($F$8:F465,1),"")</f>
        <v/>
      </c>
      <c r="H465" s="174"/>
      <c r="I465" s="157">
        <f>IFERROR($H$8:INDEX($H$8:$H$3000,COUNTIF($H$8:$H$3000,"?*")),"")</f>
        <v>0</v>
      </c>
    </row>
    <row r="466" spans="1:9" x14ac:dyDescent="0.25">
      <c r="A466" s="174">
        <f>--ISNUMBER(IFERROR(SEARCH('Project Costing'!#REF!,Labor!I472,1),""))</f>
        <v>0</v>
      </c>
      <c r="B466" s="174" t="str">
        <f>IF(A466=1,COUNTIF($A$8:A466,1),"")</f>
        <v/>
      </c>
      <c r="C466" s="174"/>
      <c r="D466" s="157">
        <f>IFERROR($C$8:INDEX($C$8:$C$3000,COUNTIF($C$8:$C$3000,"?*")),"")</f>
        <v>0</v>
      </c>
      <c r="E466" s="174"/>
      <c r="F466" s="174">
        <f>--ISNUMBER(IFERROR(SEARCH('Project Costing'!#REF!,Labor!I472,1),""))</f>
        <v>0</v>
      </c>
      <c r="G466" s="174" t="str">
        <f>IF(F466=1,COUNTIF($F$8:F466,1),"")</f>
        <v/>
      </c>
      <c r="H466" s="174"/>
      <c r="I466" s="157">
        <f>IFERROR($H$8:INDEX($H$8:$H$3000,COUNTIF($H$8:$H$3000,"?*")),"")</f>
        <v>0</v>
      </c>
    </row>
    <row r="467" spans="1:9" x14ac:dyDescent="0.25">
      <c r="A467" s="174">
        <f>--ISNUMBER(IFERROR(SEARCH('Project Costing'!#REF!,Labor!I473,1),""))</f>
        <v>0</v>
      </c>
      <c r="B467" s="174" t="str">
        <f>IF(A467=1,COUNTIF($A$8:A467,1),"")</f>
        <v/>
      </c>
      <c r="C467" s="174"/>
      <c r="D467" s="157">
        <f>IFERROR($C$8:INDEX($C$8:$C$3000,COUNTIF($C$8:$C$3000,"?*")),"")</f>
        <v>0</v>
      </c>
      <c r="E467" s="174"/>
      <c r="F467" s="174">
        <f>--ISNUMBER(IFERROR(SEARCH('Project Costing'!#REF!,Labor!I473,1),""))</f>
        <v>0</v>
      </c>
      <c r="G467" s="174" t="str">
        <f>IF(F467=1,COUNTIF($F$8:F467,1),"")</f>
        <v/>
      </c>
      <c r="H467" s="174"/>
      <c r="I467" s="157">
        <f>IFERROR($H$8:INDEX($H$8:$H$3000,COUNTIF($H$8:$H$3000,"?*")),"")</f>
        <v>0</v>
      </c>
    </row>
    <row r="468" spans="1:9" x14ac:dyDescent="0.25">
      <c r="A468" s="174">
        <f>--ISNUMBER(IFERROR(SEARCH('Project Costing'!#REF!,Labor!I474,1),""))</f>
        <v>0</v>
      </c>
      <c r="B468" s="174" t="str">
        <f>IF(A468=1,COUNTIF($A$8:A468,1),"")</f>
        <v/>
      </c>
      <c r="C468" s="174"/>
      <c r="D468" s="157">
        <f>IFERROR($C$8:INDEX($C$8:$C$3000,COUNTIF($C$8:$C$3000,"?*")),"")</f>
        <v>0</v>
      </c>
      <c r="E468" s="174"/>
      <c r="F468" s="174">
        <f>--ISNUMBER(IFERROR(SEARCH('Project Costing'!#REF!,Labor!I474,1),""))</f>
        <v>0</v>
      </c>
      <c r="G468" s="174" t="str">
        <f>IF(F468=1,COUNTIF($F$8:F468,1),"")</f>
        <v/>
      </c>
      <c r="H468" s="174"/>
      <c r="I468" s="157">
        <f>IFERROR($H$8:INDEX($H$8:$H$3000,COUNTIF($H$8:$H$3000,"?*")),"")</f>
        <v>0</v>
      </c>
    </row>
    <row r="469" spans="1:9" x14ac:dyDescent="0.25">
      <c r="A469" s="174">
        <f>--ISNUMBER(IFERROR(SEARCH('Project Costing'!#REF!,Labor!I475,1),""))</f>
        <v>0</v>
      </c>
      <c r="B469" s="174" t="str">
        <f>IF(A469=1,COUNTIF($A$8:A469,1),"")</f>
        <v/>
      </c>
      <c r="C469" s="174"/>
      <c r="D469" s="157">
        <f>IFERROR($C$8:INDEX($C$8:$C$3000,COUNTIF($C$8:$C$3000,"?*")),"")</f>
        <v>0</v>
      </c>
      <c r="E469" s="174"/>
      <c r="F469" s="174">
        <f>--ISNUMBER(IFERROR(SEARCH('Project Costing'!#REF!,Labor!I475,1),""))</f>
        <v>0</v>
      </c>
      <c r="G469" s="174" t="str">
        <f>IF(F469=1,COUNTIF($F$8:F469,1),"")</f>
        <v/>
      </c>
      <c r="H469" s="174"/>
      <c r="I469" s="157">
        <f>IFERROR($H$8:INDEX($H$8:$H$3000,COUNTIF($H$8:$H$3000,"?*")),"")</f>
        <v>0</v>
      </c>
    </row>
    <row r="470" spans="1:9" x14ac:dyDescent="0.25">
      <c r="A470" s="174">
        <f>--ISNUMBER(IFERROR(SEARCH('Project Costing'!#REF!,Labor!I476,1),""))</f>
        <v>0</v>
      </c>
      <c r="B470" s="174" t="str">
        <f>IF(A470=1,COUNTIF($A$8:A470,1),"")</f>
        <v/>
      </c>
      <c r="C470" s="174"/>
      <c r="D470" s="157">
        <f>IFERROR($C$8:INDEX($C$8:$C$3000,COUNTIF($C$8:$C$3000,"?*")),"")</f>
        <v>0</v>
      </c>
      <c r="E470" s="174"/>
      <c r="F470" s="174">
        <f>--ISNUMBER(IFERROR(SEARCH('Project Costing'!#REF!,Labor!I476,1),""))</f>
        <v>0</v>
      </c>
      <c r="G470" s="174" t="str">
        <f>IF(F470=1,COUNTIF($F$8:F470,1),"")</f>
        <v/>
      </c>
      <c r="H470" s="174"/>
      <c r="I470" s="157">
        <f>IFERROR($H$8:INDEX($H$8:$H$3000,COUNTIF($H$8:$H$3000,"?*")),"")</f>
        <v>0</v>
      </c>
    </row>
    <row r="471" spans="1:9" x14ac:dyDescent="0.25">
      <c r="A471" s="174">
        <f>--ISNUMBER(IFERROR(SEARCH('Project Costing'!#REF!,Labor!I477,1),""))</f>
        <v>0</v>
      </c>
      <c r="B471" s="174" t="str">
        <f>IF(A471=1,COUNTIF($A$8:A471,1),"")</f>
        <v/>
      </c>
      <c r="C471" s="174"/>
      <c r="D471" s="157">
        <f>IFERROR($C$8:INDEX($C$8:$C$3000,COUNTIF($C$8:$C$3000,"?*")),"")</f>
        <v>0</v>
      </c>
      <c r="E471" s="174"/>
      <c r="F471" s="174">
        <f>--ISNUMBER(IFERROR(SEARCH('Project Costing'!#REF!,Labor!I477,1),""))</f>
        <v>0</v>
      </c>
      <c r="G471" s="174" t="str">
        <f>IF(F471=1,COUNTIF($F$8:F471,1),"")</f>
        <v/>
      </c>
      <c r="H471" s="174"/>
      <c r="I471" s="157">
        <f>IFERROR($H$8:INDEX($H$8:$H$3000,COUNTIF($H$8:$H$3000,"?*")),"")</f>
        <v>0</v>
      </c>
    </row>
    <row r="472" spans="1:9" x14ac:dyDescent="0.25">
      <c r="A472" s="174">
        <f>--ISNUMBER(IFERROR(SEARCH('Project Costing'!#REF!,Labor!I478,1),""))</f>
        <v>0</v>
      </c>
      <c r="B472" s="174" t="str">
        <f>IF(A472=1,COUNTIF($A$8:A472,1),"")</f>
        <v/>
      </c>
      <c r="C472" s="174"/>
      <c r="D472" s="157">
        <f>IFERROR($C$8:INDEX($C$8:$C$3000,COUNTIF($C$8:$C$3000,"?*")),"")</f>
        <v>0</v>
      </c>
      <c r="E472" s="174"/>
      <c r="F472" s="174">
        <f>--ISNUMBER(IFERROR(SEARCH('Project Costing'!#REF!,Labor!I478,1),""))</f>
        <v>0</v>
      </c>
      <c r="G472" s="174" t="str">
        <f>IF(F472=1,COUNTIF($F$8:F472,1),"")</f>
        <v/>
      </c>
      <c r="H472" s="174"/>
      <c r="I472" s="157">
        <f>IFERROR($H$8:INDEX($H$8:$H$3000,COUNTIF($H$8:$H$3000,"?*")),"")</f>
        <v>0</v>
      </c>
    </row>
    <row r="473" spans="1:9" x14ac:dyDescent="0.25">
      <c r="A473" s="174">
        <f>--ISNUMBER(IFERROR(SEARCH('Project Costing'!#REF!,Labor!I479,1),""))</f>
        <v>0</v>
      </c>
      <c r="B473" s="174" t="str">
        <f>IF(A473=1,COUNTIF($A$8:A473,1),"")</f>
        <v/>
      </c>
      <c r="C473" s="174"/>
      <c r="D473" s="157">
        <f>IFERROR($C$8:INDEX($C$8:$C$3000,COUNTIF($C$8:$C$3000,"?*")),"")</f>
        <v>0</v>
      </c>
      <c r="E473" s="174"/>
      <c r="F473" s="174">
        <f>--ISNUMBER(IFERROR(SEARCH('Project Costing'!#REF!,Labor!I479,1),""))</f>
        <v>0</v>
      </c>
      <c r="G473" s="174" t="str">
        <f>IF(F473=1,COUNTIF($F$8:F473,1),"")</f>
        <v/>
      </c>
      <c r="H473" s="174"/>
      <c r="I473" s="157">
        <f>IFERROR($H$8:INDEX($H$8:$H$3000,COUNTIF($H$8:$H$3000,"?*")),"")</f>
        <v>0</v>
      </c>
    </row>
    <row r="474" spans="1:9" x14ac:dyDescent="0.25">
      <c r="A474" s="174">
        <f>--ISNUMBER(IFERROR(SEARCH('Project Costing'!#REF!,Labor!I480,1),""))</f>
        <v>0</v>
      </c>
      <c r="B474" s="174" t="str">
        <f>IF(A474=1,COUNTIF($A$8:A474,1),"")</f>
        <v/>
      </c>
      <c r="C474" s="174"/>
      <c r="D474" s="157">
        <f>IFERROR($C$8:INDEX($C$8:$C$3000,COUNTIF($C$8:$C$3000,"?*")),"")</f>
        <v>0</v>
      </c>
      <c r="E474" s="174"/>
      <c r="F474" s="174">
        <f>--ISNUMBER(IFERROR(SEARCH('Project Costing'!#REF!,Labor!I480,1),""))</f>
        <v>0</v>
      </c>
      <c r="G474" s="174" t="str">
        <f>IF(F474=1,COUNTIF($F$8:F474,1),"")</f>
        <v/>
      </c>
      <c r="H474" s="174"/>
      <c r="I474" s="157">
        <f>IFERROR($H$8:INDEX($H$8:$H$3000,COUNTIF($H$8:$H$3000,"?*")),"")</f>
        <v>0</v>
      </c>
    </row>
    <row r="475" spans="1:9" x14ac:dyDescent="0.25">
      <c r="A475" s="174">
        <f>--ISNUMBER(IFERROR(SEARCH('Project Costing'!#REF!,Labor!I481,1),""))</f>
        <v>0</v>
      </c>
      <c r="B475" s="174" t="str">
        <f>IF(A475=1,COUNTIF($A$8:A475,1),"")</f>
        <v/>
      </c>
      <c r="C475" s="174"/>
      <c r="D475" s="157">
        <f>IFERROR($C$8:INDEX($C$8:$C$3000,COUNTIF($C$8:$C$3000,"?*")),"")</f>
        <v>0</v>
      </c>
      <c r="E475" s="174"/>
      <c r="F475" s="174">
        <f>--ISNUMBER(IFERROR(SEARCH('Project Costing'!#REF!,Labor!I481,1),""))</f>
        <v>0</v>
      </c>
      <c r="G475" s="174" t="str">
        <f>IF(F475=1,COUNTIF($F$8:F475,1),"")</f>
        <v/>
      </c>
      <c r="H475" s="174"/>
      <c r="I475" s="157">
        <f>IFERROR($H$8:INDEX($H$8:$H$3000,COUNTIF($H$8:$H$3000,"?*")),"")</f>
        <v>0</v>
      </c>
    </row>
    <row r="476" spans="1:9" x14ac:dyDescent="0.25">
      <c r="A476" s="174">
        <f>--ISNUMBER(IFERROR(SEARCH('Project Costing'!#REF!,Labor!I482,1),""))</f>
        <v>0</v>
      </c>
      <c r="B476" s="174" t="str">
        <f>IF(A476=1,COUNTIF($A$8:A476,1),"")</f>
        <v/>
      </c>
      <c r="C476" s="174"/>
      <c r="D476" s="157">
        <f>IFERROR($C$8:INDEX($C$8:$C$3000,COUNTIF($C$8:$C$3000,"?*")),"")</f>
        <v>0</v>
      </c>
      <c r="E476" s="174"/>
      <c r="F476" s="174">
        <f>--ISNUMBER(IFERROR(SEARCH('Project Costing'!#REF!,Labor!I482,1),""))</f>
        <v>0</v>
      </c>
      <c r="G476" s="174" t="str">
        <f>IF(F476=1,COUNTIF($F$8:F476,1),"")</f>
        <v/>
      </c>
      <c r="H476" s="174"/>
      <c r="I476" s="157">
        <f>IFERROR($H$8:INDEX($H$8:$H$3000,COUNTIF($H$8:$H$3000,"?*")),"")</f>
        <v>0</v>
      </c>
    </row>
    <row r="477" spans="1:9" x14ac:dyDescent="0.25">
      <c r="A477" s="174">
        <f>--ISNUMBER(IFERROR(SEARCH('Project Costing'!#REF!,Labor!I483,1),""))</f>
        <v>0</v>
      </c>
      <c r="B477" s="174" t="str">
        <f>IF(A477=1,COUNTIF($A$8:A477,1),"")</f>
        <v/>
      </c>
      <c r="C477" s="174"/>
      <c r="D477" s="157">
        <f>IFERROR($C$8:INDEX($C$8:$C$3000,COUNTIF($C$8:$C$3000,"?*")),"")</f>
        <v>0</v>
      </c>
      <c r="E477" s="174"/>
      <c r="F477" s="174">
        <f>--ISNUMBER(IFERROR(SEARCH('Project Costing'!#REF!,Labor!I483,1),""))</f>
        <v>0</v>
      </c>
      <c r="G477" s="174" t="str">
        <f>IF(F477=1,COUNTIF($F$8:F477,1),"")</f>
        <v/>
      </c>
      <c r="H477" s="174"/>
      <c r="I477" s="157">
        <f>IFERROR($H$8:INDEX($H$8:$H$3000,COUNTIF($H$8:$H$3000,"?*")),"")</f>
        <v>0</v>
      </c>
    </row>
    <row r="478" spans="1:9" x14ac:dyDescent="0.25">
      <c r="A478" s="174">
        <f>--ISNUMBER(IFERROR(SEARCH('Project Costing'!#REF!,Labor!I484,1),""))</f>
        <v>0</v>
      </c>
      <c r="B478" s="174" t="str">
        <f>IF(A478=1,COUNTIF($A$8:A478,1),"")</f>
        <v/>
      </c>
      <c r="C478" s="174"/>
      <c r="D478" s="157">
        <f>IFERROR($C$8:INDEX($C$8:$C$3000,COUNTIF($C$8:$C$3000,"?*")),"")</f>
        <v>0</v>
      </c>
      <c r="E478" s="174"/>
      <c r="F478" s="174">
        <f>--ISNUMBER(IFERROR(SEARCH('Project Costing'!#REF!,Labor!I484,1),""))</f>
        <v>0</v>
      </c>
      <c r="G478" s="174" t="str">
        <f>IF(F478=1,COUNTIF($F$8:F478,1),"")</f>
        <v/>
      </c>
      <c r="H478" s="174"/>
      <c r="I478" s="157">
        <f>IFERROR($H$8:INDEX($H$8:$H$3000,COUNTIF($H$8:$H$3000,"?*")),"")</f>
        <v>0</v>
      </c>
    </row>
    <row r="479" spans="1:9" x14ac:dyDescent="0.25">
      <c r="A479" s="174">
        <f>--ISNUMBER(IFERROR(SEARCH('Project Costing'!#REF!,Labor!I485,1),""))</f>
        <v>0</v>
      </c>
      <c r="B479" s="174" t="str">
        <f>IF(A479=1,COUNTIF($A$8:A479,1),"")</f>
        <v/>
      </c>
      <c r="C479" s="174"/>
      <c r="D479" s="157">
        <f>IFERROR($C$8:INDEX($C$8:$C$3000,COUNTIF($C$8:$C$3000,"?*")),"")</f>
        <v>0</v>
      </c>
      <c r="E479" s="174"/>
      <c r="F479" s="174">
        <f>--ISNUMBER(IFERROR(SEARCH('Project Costing'!#REF!,Labor!I485,1),""))</f>
        <v>0</v>
      </c>
      <c r="G479" s="174" t="str">
        <f>IF(F479=1,COUNTIF($F$8:F479,1),"")</f>
        <v/>
      </c>
      <c r="H479" s="174"/>
      <c r="I479" s="157">
        <f>IFERROR($H$8:INDEX($H$8:$H$3000,COUNTIF($H$8:$H$3000,"?*")),"")</f>
        <v>0</v>
      </c>
    </row>
    <row r="480" spans="1:9" x14ac:dyDescent="0.25">
      <c r="A480" s="174">
        <f>--ISNUMBER(IFERROR(SEARCH('Project Costing'!#REF!,Labor!I486,1),""))</f>
        <v>0</v>
      </c>
      <c r="B480" s="174" t="str">
        <f>IF(A480=1,COUNTIF($A$8:A480,1),"")</f>
        <v/>
      </c>
      <c r="C480" s="174"/>
      <c r="D480" s="157">
        <f>IFERROR($C$8:INDEX($C$8:$C$3000,COUNTIF($C$8:$C$3000,"?*")),"")</f>
        <v>0</v>
      </c>
      <c r="E480" s="174"/>
      <c r="F480" s="174">
        <f>--ISNUMBER(IFERROR(SEARCH('Project Costing'!#REF!,Labor!I486,1),""))</f>
        <v>0</v>
      </c>
      <c r="G480" s="174" t="str">
        <f>IF(F480=1,COUNTIF($F$8:F480,1),"")</f>
        <v/>
      </c>
      <c r="H480" s="174"/>
      <c r="I480" s="157">
        <f>IFERROR($H$8:INDEX($H$8:$H$3000,COUNTIF($H$8:$H$3000,"?*")),"")</f>
        <v>0</v>
      </c>
    </row>
    <row r="481" spans="1:9" x14ac:dyDescent="0.25">
      <c r="A481" s="174">
        <f>--ISNUMBER(IFERROR(SEARCH('Project Costing'!#REF!,Labor!I487,1),""))</f>
        <v>0</v>
      </c>
      <c r="B481" s="174" t="str">
        <f>IF(A481=1,COUNTIF($A$8:A481,1),"")</f>
        <v/>
      </c>
      <c r="C481" s="174"/>
      <c r="D481" s="157">
        <f>IFERROR($C$8:INDEX($C$8:$C$3000,COUNTIF($C$8:$C$3000,"?*")),"")</f>
        <v>0</v>
      </c>
      <c r="E481" s="174"/>
      <c r="F481" s="174">
        <f>--ISNUMBER(IFERROR(SEARCH('Project Costing'!#REF!,Labor!I487,1),""))</f>
        <v>0</v>
      </c>
      <c r="G481" s="174" t="str">
        <f>IF(F481=1,COUNTIF($F$8:F481,1),"")</f>
        <v/>
      </c>
      <c r="H481" s="174"/>
      <c r="I481" s="157">
        <f>IFERROR($H$8:INDEX($H$8:$H$3000,COUNTIF($H$8:$H$3000,"?*")),"")</f>
        <v>0</v>
      </c>
    </row>
    <row r="482" spans="1:9" x14ac:dyDescent="0.25">
      <c r="A482" s="174">
        <f>--ISNUMBER(IFERROR(SEARCH('Project Costing'!#REF!,Labor!I488,1),""))</f>
        <v>0</v>
      </c>
      <c r="B482" s="174" t="str">
        <f>IF(A482=1,COUNTIF($A$8:A482,1),"")</f>
        <v/>
      </c>
      <c r="C482" s="174"/>
      <c r="D482" s="157">
        <f>IFERROR($C$8:INDEX($C$8:$C$3000,COUNTIF($C$8:$C$3000,"?*")),"")</f>
        <v>0</v>
      </c>
      <c r="E482" s="174"/>
      <c r="F482" s="174">
        <f>--ISNUMBER(IFERROR(SEARCH('Project Costing'!#REF!,Labor!I488,1),""))</f>
        <v>0</v>
      </c>
      <c r="G482" s="174" t="str">
        <f>IF(F482=1,COUNTIF($F$8:F482,1),"")</f>
        <v/>
      </c>
      <c r="H482" s="174"/>
      <c r="I482" s="157">
        <f>IFERROR($H$8:INDEX($H$8:$H$3000,COUNTIF($H$8:$H$3000,"?*")),"")</f>
        <v>0</v>
      </c>
    </row>
    <row r="483" spans="1:9" x14ac:dyDescent="0.25">
      <c r="A483" s="174">
        <f>--ISNUMBER(IFERROR(SEARCH('Project Costing'!#REF!,Labor!I489,1),""))</f>
        <v>0</v>
      </c>
      <c r="B483" s="174" t="str">
        <f>IF(A483=1,COUNTIF($A$8:A483,1),"")</f>
        <v/>
      </c>
      <c r="C483" s="174"/>
      <c r="D483" s="157">
        <f>IFERROR($C$8:INDEX($C$8:$C$3000,COUNTIF($C$8:$C$3000,"?*")),"")</f>
        <v>0</v>
      </c>
      <c r="E483" s="174"/>
      <c r="F483" s="174">
        <f>--ISNUMBER(IFERROR(SEARCH('Project Costing'!#REF!,Labor!I489,1),""))</f>
        <v>0</v>
      </c>
      <c r="G483" s="174" t="str">
        <f>IF(F483=1,COUNTIF($F$8:F483,1),"")</f>
        <v/>
      </c>
      <c r="H483" s="174"/>
      <c r="I483" s="157">
        <f>IFERROR($H$8:INDEX($H$8:$H$3000,COUNTIF($H$8:$H$3000,"?*")),"")</f>
        <v>0</v>
      </c>
    </row>
    <row r="484" spans="1:9" x14ac:dyDescent="0.25">
      <c r="A484" s="174">
        <f>--ISNUMBER(IFERROR(SEARCH('Project Costing'!#REF!,Labor!I490,1),""))</f>
        <v>0</v>
      </c>
      <c r="B484" s="174" t="str">
        <f>IF(A484=1,COUNTIF($A$8:A484,1),"")</f>
        <v/>
      </c>
      <c r="C484" s="174"/>
      <c r="D484" s="157">
        <f>IFERROR($C$8:INDEX($C$8:$C$3000,COUNTIF($C$8:$C$3000,"?*")),"")</f>
        <v>0</v>
      </c>
      <c r="E484" s="174"/>
      <c r="F484" s="174">
        <f>--ISNUMBER(IFERROR(SEARCH('Project Costing'!#REF!,Labor!I490,1),""))</f>
        <v>0</v>
      </c>
      <c r="G484" s="174" t="str">
        <f>IF(F484=1,COUNTIF($F$8:F484,1),"")</f>
        <v/>
      </c>
      <c r="H484" s="174"/>
      <c r="I484" s="157">
        <f>IFERROR($H$8:INDEX($H$8:$H$3000,COUNTIF($H$8:$H$3000,"?*")),"")</f>
        <v>0</v>
      </c>
    </row>
    <row r="485" spans="1:9" x14ac:dyDescent="0.25">
      <c r="A485" s="174">
        <f>--ISNUMBER(IFERROR(SEARCH('Project Costing'!#REF!,Labor!I491,1),""))</f>
        <v>0</v>
      </c>
      <c r="B485" s="174" t="str">
        <f>IF(A485=1,COUNTIF($A$8:A485,1),"")</f>
        <v/>
      </c>
      <c r="C485" s="174"/>
      <c r="D485" s="157">
        <f>IFERROR($C$8:INDEX($C$8:$C$3000,COUNTIF($C$8:$C$3000,"?*")),"")</f>
        <v>0</v>
      </c>
      <c r="E485" s="174"/>
      <c r="F485" s="174">
        <f>--ISNUMBER(IFERROR(SEARCH('Project Costing'!#REF!,Labor!I491,1),""))</f>
        <v>0</v>
      </c>
      <c r="G485" s="174" t="str">
        <f>IF(F485=1,COUNTIF($F$8:F485,1),"")</f>
        <v/>
      </c>
      <c r="H485" s="174"/>
      <c r="I485" s="157">
        <f>IFERROR($H$8:INDEX($H$8:$H$3000,COUNTIF($H$8:$H$3000,"?*")),"")</f>
        <v>0</v>
      </c>
    </row>
    <row r="486" spans="1:9" x14ac:dyDescent="0.25">
      <c r="A486" s="174">
        <f>--ISNUMBER(IFERROR(SEARCH('Project Costing'!#REF!,Labor!I492,1),""))</f>
        <v>0</v>
      </c>
      <c r="B486" s="174" t="str">
        <f>IF(A486=1,COUNTIF($A$8:A486,1),"")</f>
        <v/>
      </c>
      <c r="C486" s="174"/>
      <c r="D486" s="157">
        <f>IFERROR($C$8:INDEX($C$8:$C$3000,COUNTIF($C$8:$C$3000,"?*")),"")</f>
        <v>0</v>
      </c>
      <c r="E486" s="174"/>
      <c r="F486" s="174">
        <f>--ISNUMBER(IFERROR(SEARCH('Project Costing'!#REF!,Labor!I492,1),""))</f>
        <v>0</v>
      </c>
      <c r="G486" s="174" t="str">
        <f>IF(F486=1,COUNTIF($F$8:F486,1),"")</f>
        <v/>
      </c>
      <c r="H486" s="174"/>
      <c r="I486" s="157">
        <f>IFERROR($H$8:INDEX($H$8:$H$3000,COUNTIF($H$8:$H$3000,"?*")),"")</f>
        <v>0</v>
      </c>
    </row>
    <row r="487" spans="1:9" x14ac:dyDescent="0.25">
      <c r="A487" s="174">
        <f>--ISNUMBER(IFERROR(SEARCH('Project Costing'!#REF!,Labor!I493,1),""))</f>
        <v>0</v>
      </c>
      <c r="B487" s="174" t="str">
        <f>IF(A487=1,COUNTIF($A$8:A487,1),"")</f>
        <v/>
      </c>
      <c r="C487" s="174"/>
      <c r="D487" s="157">
        <f>IFERROR($C$8:INDEX($C$8:$C$3000,COUNTIF($C$8:$C$3000,"?*")),"")</f>
        <v>0</v>
      </c>
      <c r="E487" s="174"/>
      <c r="F487" s="174">
        <f>--ISNUMBER(IFERROR(SEARCH('Project Costing'!#REF!,Labor!I493,1),""))</f>
        <v>0</v>
      </c>
      <c r="G487" s="174" t="str">
        <f>IF(F487=1,COUNTIF($F$8:F487,1),"")</f>
        <v/>
      </c>
      <c r="H487" s="174"/>
      <c r="I487" s="157">
        <f>IFERROR($H$8:INDEX($H$8:$H$3000,COUNTIF($H$8:$H$3000,"?*")),"")</f>
        <v>0</v>
      </c>
    </row>
    <row r="488" spans="1:9" x14ac:dyDescent="0.25">
      <c r="A488" s="174">
        <f>--ISNUMBER(IFERROR(SEARCH('Project Costing'!#REF!,Labor!I494,1),""))</f>
        <v>0</v>
      </c>
      <c r="B488" s="174" t="str">
        <f>IF(A488=1,COUNTIF($A$8:A488,1),"")</f>
        <v/>
      </c>
      <c r="C488" s="174"/>
      <c r="D488" s="157">
        <f>IFERROR($C$8:INDEX($C$8:$C$3000,COUNTIF($C$8:$C$3000,"?*")),"")</f>
        <v>0</v>
      </c>
      <c r="E488" s="174"/>
      <c r="F488" s="174">
        <f>--ISNUMBER(IFERROR(SEARCH('Project Costing'!#REF!,Labor!I494,1),""))</f>
        <v>0</v>
      </c>
      <c r="G488" s="174" t="str">
        <f>IF(F488=1,COUNTIF($F$8:F488,1),"")</f>
        <v/>
      </c>
      <c r="H488" s="174"/>
      <c r="I488" s="157">
        <f>IFERROR($H$8:INDEX($H$8:$H$3000,COUNTIF($H$8:$H$3000,"?*")),"")</f>
        <v>0</v>
      </c>
    </row>
    <row r="489" spans="1:9" x14ac:dyDescent="0.25">
      <c r="A489" s="174">
        <f>--ISNUMBER(IFERROR(SEARCH('Project Costing'!#REF!,Labor!I495,1),""))</f>
        <v>0</v>
      </c>
      <c r="B489" s="174" t="str">
        <f>IF(A489=1,COUNTIF($A$8:A489,1),"")</f>
        <v/>
      </c>
      <c r="C489" s="174"/>
      <c r="D489" s="157">
        <f>IFERROR($C$8:INDEX($C$8:$C$3000,COUNTIF($C$8:$C$3000,"?*")),"")</f>
        <v>0</v>
      </c>
      <c r="E489" s="174"/>
      <c r="F489" s="174">
        <f>--ISNUMBER(IFERROR(SEARCH('Project Costing'!#REF!,Labor!I495,1),""))</f>
        <v>0</v>
      </c>
      <c r="G489" s="174" t="str">
        <f>IF(F489=1,COUNTIF($F$8:F489,1),"")</f>
        <v/>
      </c>
      <c r="H489" s="174"/>
      <c r="I489" s="157">
        <f>IFERROR($H$8:INDEX($H$8:$H$3000,COUNTIF($H$8:$H$3000,"?*")),"")</f>
        <v>0</v>
      </c>
    </row>
    <row r="490" spans="1:9" x14ac:dyDescent="0.25">
      <c r="A490" s="174">
        <f>--ISNUMBER(IFERROR(SEARCH('Project Costing'!#REF!,Labor!I496,1),""))</f>
        <v>0</v>
      </c>
      <c r="B490" s="174" t="str">
        <f>IF(A490=1,COUNTIF($A$8:A490,1),"")</f>
        <v/>
      </c>
      <c r="C490" s="174"/>
      <c r="D490" s="157">
        <f>IFERROR($C$8:INDEX($C$8:$C$3000,COUNTIF($C$8:$C$3000,"?*")),"")</f>
        <v>0</v>
      </c>
      <c r="E490" s="174"/>
      <c r="F490" s="174">
        <f>--ISNUMBER(IFERROR(SEARCH('Project Costing'!#REF!,Labor!I496,1),""))</f>
        <v>0</v>
      </c>
      <c r="G490" s="174" t="str">
        <f>IF(F490=1,COUNTIF($F$8:F490,1),"")</f>
        <v/>
      </c>
      <c r="H490" s="174"/>
      <c r="I490" s="157">
        <f>IFERROR($H$8:INDEX($H$8:$H$3000,COUNTIF($H$8:$H$3000,"?*")),"")</f>
        <v>0</v>
      </c>
    </row>
    <row r="491" spans="1:9" x14ac:dyDescent="0.25">
      <c r="A491" s="174">
        <f>--ISNUMBER(IFERROR(SEARCH('Project Costing'!#REF!,Labor!I497,1),""))</f>
        <v>0</v>
      </c>
      <c r="B491" s="174" t="str">
        <f>IF(A491=1,COUNTIF($A$8:A491,1),"")</f>
        <v/>
      </c>
      <c r="C491" s="174"/>
      <c r="D491" s="157">
        <f>IFERROR($C$8:INDEX($C$8:$C$3000,COUNTIF($C$8:$C$3000,"?*")),"")</f>
        <v>0</v>
      </c>
      <c r="E491" s="174"/>
      <c r="F491" s="174">
        <f>--ISNUMBER(IFERROR(SEARCH('Project Costing'!#REF!,Labor!I497,1),""))</f>
        <v>0</v>
      </c>
      <c r="G491" s="174" t="str">
        <f>IF(F491=1,COUNTIF($F$8:F491,1),"")</f>
        <v/>
      </c>
      <c r="H491" s="174"/>
      <c r="I491" s="157">
        <f>IFERROR($H$8:INDEX($H$8:$H$3000,COUNTIF($H$8:$H$3000,"?*")),"")</f>
        <v>0</v>
      </c>
    </row>
    <row r="492" spans="1:9" x14ac:dyDescent="0.25">
      <c r="A492" s="174">
        <f>--ISNUMBER(IFERROR(SEARCH('Project Costing'!#REF!,Labor!I498,1),""))</f>
        <v>0</v>
      </c>
      <c r="B492" s="174" t="str">
        <f>IF(A492=1,COUNTIF($A$8:A492,1),"")</f>
        <v/>
      </c>
      <c r="C492" s="174"/>
      <c r="D492" s="157">
        <f>IFERROR($C$8:INDEX($C$8:$C$3000,COUNTIF($C$8:$C$3000,"?*")),"")</f>
        <v>0</v>
      </c>
      <c r="E492" s="174"/>
      <c r="F492" s="174">
        <f>--ISNUMBER(IFERROR(SEARCH('Project Costing'!#REF!,Labor!I498,1),""))</f>
        <v>0</v>
      </c>
      <c r="G492" s="174" t="str">
        <f>IF(F492=1,COUNTIF($F$8:F492,1),"")</f>
        <v/>
      </c>
      <c r="H492" s="174"/>
      <c r="I492" s="157">
        <f>IFERROR($H$8:INDEX($H$8:$H$3000,COUNTIF($H$8:$H$3000,"?*")),"")</f>
        <v>0</v>
      </c>
    </row>
    <row r="493" spans="1:9" x14ac:dyDescent="0.25">
      <c r="A493" s="174">
        <f>--ISNUMBER(IFERROR(SEARCH('Project Costing'!#REF!,Labor!I499,1),""))</f>
        <v>0</v>
      </c>
      <c r="B493" s="174" t="str">
        <f>IF(A493=1,COUNTIF($A$8:A493,1),"")</f>
        <v/>
      </c>
      <c r="C493" s="174"/>
      <c r="D493" s="157">
        <f>IFERROR($C$8:INDEX($C$8:$C$3000,COUNTIF($C$8:$C$3000,"?*")),"")</f>
        <v>0</v>
      </c>
      <c r="E493" s="174"/>
      <c r="F493" s="174">
        <f>--ISNUMBER(IFERROR(SEARCH('Project Costing'!#REF!,Labor!I499,1),""))</f>
        <v>0</v>
      </c>
      <c r="G493" s="174" t="str">
        <f>IF(F493=1,COUNTIF($F$8:F493,1),"")</f>
        <v/>
      </c>
      <c r="H493" s="174"/>
      <c r="I493" s="157">
        <f>IFERROR($H$8:INDEX($H$8:$H$3000,COUNTIF($H$8:$H$3000,"?*")),"")</f>
        <v>0</v>
      </c>
    </row>
    <row r="494" spans="1:9" x14ac:dyDescent="0.25">
      <c r="A494" s="174">
        <f>--ISNUMBER(IFERROR(SEARCH('Project Costing'!#REF!,Labor!I500,1),""))</f>
        <v>0</v>
      </c>
      <c r="B494" s="174" t="str">
        <f>IF(A494=1,COUNTIF($A$8:A494,1),"")</f>
        <v/>
      </c>
      <c r="C494" s="174"/>
      <c r="D494" s="157">
        <f>IFERROR($C$8:INDEX($C$8:$C$3000,COUNTIF($C$8:$C$3000,"?*")),"")</f>
        <v>0</v>
      </c>
      <c r="E494" s="174"/>
      <c r="F494" s="174">
        <f>--ISNUMBER(IFERROR(SEARCH('Project Costing'!#REF!,Labor!I500,1),""))</f>
        <v>0</v>
      </c>
      <c r="G494" s="174" t="str">
        <f>IF(F494=1,COUNTIF($F$8:F494,1),"")</f>
        <v/>
      </c>
      <c r="H494" s="174"/>
      <c r="I494" s="157">
        <f>IFERROR($H$8:INDEX($H$8:$H$3000,COUNTIF($H$8:$H$3000,"?*")),"")</f>
        <v>0</v>
      </c>
    </row>
    <row r="495" spans="1:9" x14ac:dyDescent="0.25">
      <c r="A495" s="174">
        <f>--ISNUMBER(IFERROR(SEARCH('Project Costing'!#REF!,Labor!I501,1),""))</f>
        <v>0</v>
      </c>
      <c r="B495" s="174" t="str">
        <f>IF(A495=1,COUNTIF($A$8:A495,1),"")</f>
        <v/>
      </c>
      <c r="C495" s="174"/>
      <c r="D495" s="157">
        <f>IFERROR($C$8:INDEX($C$8:$C$3000,COUNTIF($C$8:$C$3000,"?*")),"")</f>
        <v>0</v>
      </c>
      <c r="E495" s="174"/>
      <c r="F495" s="174">
        <f>--ISNUMBER(IFERROR(SEARCH('Project Costing'!#REF!,Labor!I501,1),""))</f>
        <v>0</v>
      </c>
      <c r="G495" s="174" t="str">
        <f>IF(F495=1,COUNTIF($F$8:F495,1),"")</f>
        <v/>
      </c>
      <c r="H495" s="174"/>
      <c r="I495" s="157">
        <f>IFERROR($H$8:INDEX($H$8:$H$3000,COUNTIF($H$8:$H$3000,"?*")),"")</f>
        <v>0</v>
      </c>
    </row>
    <row r="496" spans="1:9" x14ac:dyDescent="0.25">
      <c r="A496" s="174">
        <f>--ISNUMBER(IFERROR(SEARCH('Project Costing'!#REF!,Labor!I502,1),""))</f>
        <v>0</v>
      </c>
      <c r="B496" s="174" t="str">
        <f>IF(A496=1,COUNTIF($A$8:A496,1),"")</f>
        <v/>
      </c>
      <c r="C496" s="174"/>
      <c r="D496" s="157">
        <f>IFERROR($C$8:INDEX($C$8:$C$3000,COUNTIF($C$8:$C$3000,"?*")),"")</f>
        <v>0</v>
      </c>
      <c r="E496" s="174"/>
      <c r="F496" s="174">
        <f>--ISNUMBER(IFERROR(SEARCH('Project Costing'!#REF!,Labor!I502,1),""))</f>
        <v>0</v>
      </c>
      <c r="G496" s="174" t="str">
        <f>IF(F496=1,COUNTIF($F$8:F496,1),"")</f>
        <v/>
      </c>
      <c r="H496" s="174"/>
      <c r="I496" s="157">
        <f>IFERROR($H$8:INDEX($H$8:$H$3000,COUNTIF($H$8:$H$3000,"?*")),"")</f>
        <v>0</v>
      </c>
    </row>
    <row r="497" spans="1:9" x14ac:dyDescent="0.25">
      <c r="A497" s="174">
        <f>--ISNUMBER(IFERROR(SEARCH('Project Costing'!#REF!,Labor!I503,1),""))</f>
        <v>0</v>
      </c>
      <c r="B497" s="174" t="str">
        <f>IF(A497=1,COUNTIF($A$8:A497,1),"")</f>
        <v/>
      </c>
      <c r="C497" s="174"/>
      <c r="D497" s="157">
        <f>IFERROR($C$8:INDEX($C$8:$C$3000,COUNTIF($C$8:$C$3000,"?*")),"")</f>
        <v>0</v>
      </c>
      <c r="E497" s="174"/>
      <c r="F497" s="174">
        <f>--ISNUMBER(IFERROR(SEARCH('Project Costing'!#REF!,Labor!I503,1),""))</f>
        <v>0</v>
      </c>
      <c r="G497" s="174" t="str">
        <f>IF(F497=1,COUNTIF($F$8:F497,1),"")</f>
        <v/>
      </c>
      <c r="H497" s="174"/>
      <c r="I497" s="157">
        <f>IFERROR($H$8:INDEX($H$8:$H$3000,COUNTIF($H$8:$H$3000,"?*")),"")</f>
        <v>0</v>
      </c>
    </row>
    <row r="498" spans="1:9" x14ac:dyDescent="0.25">
      <c r="A498" s="174">
        <f>--ISNUMBER(IFERROR(SEARCH('Project Costing'!#REF!,Labor!I504,1),""))</f>
        <v>0</v>
      </c>
      <c r="B498" s="174" t="str">
        <f>IF(A498=1,COUNTIF($A$8:A498,1),"")</f>
        <v/>
      </c>
      <c r="C498" s="174"/>
      <c r="D498" s="157">
        <f>IFERROR($C$8:INDEX($C$8:$C$3000,COUNTIF($C$8:$C$3000,"?*")),"")</f>
        <v>0</v>
      </c>
      <c r="E498" s="174"/>
      <c r="F498" s="174">
        <f>--ISNUMBER(IFERROR(SEARCH('Project Costing'!#REF!,Labor!I504,1),""))</f>
        <v>0</v>
      </c>
      <c r="G498" s="174" t="str">
        <f>IF(F498=1,COUNTIF($F$8:F498,1),"")</f>
        <v/>
      </c>
      <c r="H498" s="174"/>
      <c r="I498" s="157">
        <f>IFERROR($H$8:INDEX($H$8:$H$3000,COUNTIF($H$8:$H$3000,"?*")),"")</f>
        <v>0</v>
      </c>
    </row>
    <row r="499" spans="1:9" x14ac:dyDescent="0.25">
      <c r="A499" s="174">
        <f>--ISNUMBER(IFERROR(SEARCH('Project Costing'!#REF!,Labor!I505,1),""))</f>
        <v>0</v>
      </c>
      <c r="B499" s="174" t="str">
        <f>IF(A499=1,COUNTIF($A$8:A499,1),"")</f>
        <v/>
      </c>
      <c r="C499" s="174"/>
      <c r="D499" s="157">
        <f>IFERROR($C$8:INDEX($C$8:$C$3000,COUNTIF($C$8:$C$3000,"?*")),"")</f>
        <v>0</v>
      </c>
      <c r="E499" s="174"/>
      <c r="F499" s="174">
        <f>--ISNUMBER(IFERROR(SEARCH('Project Costing'!#REF!,Labor!I505,1),""))</f>
        <v>0</v>
      </c>
      <c r="G499" s="174" t="str">
        <f>IF(F499=1,COUNTIF($F$8:F499,1),"")</f>
        <v/>
      </c>
      <c r="H499" s="174"/>
      <c r="I499" s="157">
        <f>IFERROR($H$8:INDEX($H$8:$H$3000,COUNTIF($H$8:$H$3000,"?*")),"")</f>
        <v>0</v>
      </c>
    </row>
    <row r="500" spans="1:9" x14ac:dyDescent="0.25">
      <c r="A500" s="174">
        <f>--ISNUMBER(IFERROR(SEARCH('Project Costing'!#REF!,Labor!I506,1),""))</f>
        <v>0</v>
      </c>
      <c r="B500" s="174" t="str">
        <f>IF(A500=1,COUNTIF($A$8:A500,1),"")</f>
        <v/>
      </c>
      <c r="C500" s="174"/>
      <c r="D500" s="157">
        <f>IFERROR($C$8:INDEX($C$8:$C$3000,COUNTIF($C$8:$C$3000,"?*")),"")</f>
        <v>0</v>
      </c>
      <c r="E500" s="174"/>
      <c r="F500" s="174">
        <f>--ISNUMBER(IFERROR(SEARCH('Project Costing'!#REF!,Labor!I506,1),""))</f>
        <v>0</v>
      </c>
      <c r="G500" s="174" t="str">
        <f>IF(F500=1,COUNTIF($F$8:F500,1),"")</f>
        <v/>
      </c>
      <c r="H500" s="174"/>
      <c r="I500" s="157">
        <f>IFERROR($H$8:INDEX($H$8:$H$3000,COUNTIF($H$8:$H$3000,"?*")),"")</f>
        <v>0</v>
      </c>
    </row>
    <row r="501" spans="1:9" x14ac:dyDescent="0.25">
      <c r="A501" s="174">
        <f>--ISNUMBER(IFERROR(SEARCH('Project Costing'!#REF!,Labor!I507,1),""))</f>
        <v>0</v>
      </c>
      <c r="B501" s="174" t="str">
        <f>IF(A501=1,COUNTIF($A$8:A501,1),"")</f>
        <v/>
      </c>
      <c r="C501" s="174"/>
      <c r="D501" s="157">
        <f>IFERROR($C$8:INDEX($C$8:$C$3000,COUNTIF($C$8:$C$3000,"?*")),"")</f>
        <v>0</v>
      </c>
      <c r="E501" s="174"/>
      <c r="F501" s="174">
        <f>--ISNUMBER(IFERROR(SEARCH('Project Costing'!#REF!,Labor!I507,1),""))</f>
        <v>0</v>
      </c>
      <c r="G501" s="174" t="str">
        <f>IF(F501=1,COUNTIF($F$8:F501,1),"")</f>
        <v/>
      </c>
      <c r="H501" s="174"/>
      <c r="I501" s="157">
        <f>IFERROR($H$8:INDEX($H$8:$H$3000,COUNTIF($H$8:$H$3000,"?*")),"")</f>
        <v>0</v>
      </c>
    </row>
    <row r="502" spans="1:9" x14ac:dyDescent="0.25">
      <c r="A502" s="174">
        <f>--ISNUMBER(IFERROR(SEARCH('Project Costing'!#REF!,Labor!I508,1),""))</f>
        <v>0</v>
      </c>
      <c r="B502" s="174" t="str">
        <f>IF(A502=1,COUNTIF($A$8:A502,1),"")</f>
        <v/>
      </c>
      <c r="C502" s="174"/>
      <c r="D502" s="157">
        <f>IFERROR($C$8:INDEX($C$8:$C$3000,COUNTIF($C$8:$C$3000,"?*")),"")</f>
        <v>0</v>
      </c>
      <c r="E502" s="174"/>
      <c r="F502" s="174">
        <f>--ISNUMBER(IFERROR(SEARCH('Project Costing'!#REF!,Labor!I508,1),""))</f>
        <v>0</v>
      </c>
      <c r="G502" s="174" t="str">
        <f>IF(F502=1,COUNTIF($F$8:F502,1),"")</f>
        <v/>
      </c>
      <c r="H502" s="174"/>
      <c r="I502" s="157">
        <f>IFERROR($H$8:INDEX($H$8:$H$3000,COUNTIF($H$8:$H$3000,"?*")),"")</f>
        <v>0</v>
      </c>
    </row>
    <row r="503" spans="1:9" x14ac:dyDescent="0.25">
      <c r="A503" s="174">
        <f>--ISNUMBER(IFERROR(SEARCH('Project Costing'!#REF!,Labor!I509,1),""))</f>
        <v>0</v>
      </c>
      <c r="B503" s="174" t="str">
        <f>IF(A503=1,COUNTIF($A$8:A503,1),"")</f>
        <v/>
      </c>
      <c r="C503" s="174"/>
      <c r="D503" s="157">
        <f>IFERROR($C$8:INDEX($C$8:$C$3000,COUNTIF($C$8:$C$3000,"?*")),"")</f>
        <v>0</v>
      </c>
      <c r="E503" s="174"/>
      <c r="F503" s="174">
        <f>--ISNUMBER(IFERROR(SEARCH('Project Costing'!#REF!,Labor!I509,1),""))</f>
        <v>0</v>
      </c>
      <c r="G503" s="174" t="str">
        <f>IF(F503=1,COUNTIF($F$8:F503,1),"")</f>
        <v/>
      </c>
      <c r="H503" s="174"/>
      <c r="I503" s="157">
        <f>IFERROR($H$8:INDEX($H$8:$H$3000,COUNTIF($H$8:$H$3000,"?*")),"")</f>
        <v>0</v>
      </c>
    </row>
    <row r="504" spans="1:9" x14ac:dyDescent="0.25">
      <c r="A504" s="174">
        <f>--ISNUMBER(IFERROR(SEARCH('Project Costing'!#REF!,Labor!I510,1),""))</f>
        <v>0</v>
      </c>
      <c r="B504" s="174" t="str">
        <f>IF(A504=1,COUNTIF($A$8:A504,1),"")</f>
        <v/>
      </c>
      <c r="C504" s="174"/>
      <c r="D504" s="157">
        <f>IFERROR($C$8:INDEX($C$8:$C$3000,COUNTIF($C$8:$C$3000,"?*")),"")</f>
        <v>0</v>
      </c>
      <c r="E504" s="174"/>
      <c r="F504" s="174">
        <f>--ISNUMBER(IFERROR(SEARCH('Project Costing'!#REF!,Labor!I510,1),""))</f>
        <v>0</v>
      </c>
      <c r="G504" s="174" t="str">
        <f>IF(F504=1,COUNTIF($F$8:F504,1),"")</f>
        <v/>
      </c>
      <c r="H504" s="174"/>
      <c r="I504" s="157">
        <f>IFERROR($H$8:INDEX($H$8:$H$3000,COUNTIF($H$8:$H$3000,"?*")),"")</f>
        <v>0</v>
      </c>
    </row>
    <row r="505" spans="1:9" x14ac:dyDescent="0.25">
      <c r="A505" s="174">
        <f>--ISNUMBER(IFERROR(SEARCH('Project Costing'!#REF!,Labor!I511,1),""))</f>
        <v>0</v>
      </c>
      <c r="B505" s="174" t="str">
        <f>IF(A505=1,COUNTIF($A$8:A505,1),"")</f>
        <v/>
      </c>
      <c r="C505" s="174"/>
      <c r="D505" s="157">
        <f>IFERROR($C$8:INDEX($C$8:$C$3000,COUNTIF($C$8:$C$3000,"?*")),"")</f>
        <v>0</v>
      </c>
      <c r="E505" s="174"/>
      <c r="F505" s="174">
        <f>--ISNUMBER(IFERROR(SEARCH('Project Costing'!#REF!,Labor!I511,1),""))</f>
        <v>0</v>
      </c>
      <c r="G505" s="174" t="str">
        <f>IF(F505=1,COUNTIF($F$8:F505,1),"")</f>
        <v/>
      </c>
      <c r="H505" s="174"/>
      <c r="I505" s="157">
        <f>IFERROR($H$8:INDEX($H$8:$H$3000,COUNTIF($H$8:$H$3000,"?*")),"")</f>
        <v>0</v>
      </c>
    </row>
    <row r="506" spans="1:9" x14ac:dyDescent="0.25">
      <c r="A506" s="174">
        <f>--ISNUMBER(IFERROR(SEARCH('Project Costing'!#REF!,Labor!I512,1),""))</f>
        <v>0</v>
      </c>
      <c r="B506" s="174" t="str">
        <f>IF(A506=1,COUNTIF($A$8:A506,1),"")</f>
        <v/>
      </c>
      <c r="C506" s="174"/>
      <c r="D506" s="157">
        <f>IFERROR($C$8:INDEX($C$8:$C$3000,COUNTIF($C$8:$C$3000,"?*")),"")</f>
        <v>0</v>
      </c>
      <c r="E506" s="174"/>
      <c r="F506" s="174">
        <f>--ISNUMBER(IFERROR(SEARCH('Project Costing'!#REF!,Labor!I512,1),""))</f>
        <v>0</v>
      </c>
      <c r="G506" s="174" t="str">
        <f>IF(F506=1,COUNTIF($F$8:F506,1),"")</f>
        <v/>
      </c>
      <c r="H506" s="174"/>
      <c r="I506" s="157">
        <f>IFERROR($H$8:INDEX($H$8:$H$3000,COUNTIF($H$8:$H$3000,"?*")),"")</f>
        <v>0</v>
      </c>
    </row>
    <row r="507" spans="1:9" x14ac:dyDescent="0.25">
      <c r="A507" s="174">
        <f>--ISNUMBER(IFERROR(SEARCH('Project Costing'!#REF!,Labor!I513,1),""))</f>
        <v>0</v>
      </c>
      <c r="B507" s="174" t="str">
        <f>IF(A507=1,COUNTIF($A$8:A507,1),"")</f>
        <v/>
      </c>
      <c r="C507" s="174"/>
      <c r="D507" s="157">
        <f>IFERROR($C$8:INDEX($C$8:$C$3000,COUNTIF($C$8:$C$3000,"?*")),"")</f>
        <v>0</v>
      </c>
      <c r="E507" s="174"/>
      <c r="F507" s="174">
        <f>--ISNUMBER(IFERROR(SEARCH('Project Costing'!#REF!,Labor!I513,1),""))</f>
        <v>0</v>
      </c>
      <c r="G507" s="174" t="str">
        <f>IF(F507=1,COUNTIF($F$8:F507,1),"")</f>
        <v/>
      </c>
      <c r="H507" s="174"/>
      <c r="I507" s="157">
        <f>IFERROR($H$8:INDEX($H$8:$H$3000,COUNTIF($H$8:$H$3000,"?*")),"")</f>
        <v>0</v>
      </c>
    </row>
    <row r="508" spans="1:9" x14ac:dyDescent="0.25">
      <c r="A508" s="174">
        <f>--ISNUMBER(IFERROR(SEARCH('Project Costing'!#REF!,Labor!I514,1),""))</f>
        <v>0</v>
      </c>
      <c r="B508" s="174" t="str">
        <f>IF(A508=1,COUNTIF($A$8:A508,1),"")</f>
        <v/>
      </c>
      <c r="C508" s="174"/>
      <c r="D508" s="157">
        <f>IFERROR($C$8:INDEX($C$8:$C$3000,COUNTIF($C$8:$C$3000,"?*")),"")</f>
        <v>0</v>
      </c>
      <c r="E508" s="174"/>
      <c r="F508" s="174">
        <f>--ISNUMBER(IFERROR(SEARCH('Project Costing'!#REF!,Labor!I514,1),""))</f>
        <v>0</v>
      </c>
      <c r="G508" s="174" t="str">
        <f>IF(F508=1,COUNTIF($F$8:F508,1),"")</f>
        <v/>
      </c>
      <c r="H508" s="174"/>
      <c r="I508" s="157">
        <f>IFERROR($H$8:INDEX($H$8:$H$3000,COUNTIF($H$8:$H$3000,"?*")),"")</f>
        <v>0</v>
      </c>
    </row>
    <row r="509" spans="1:9" x14ac:dyDescent="0.25">
      <c r="A509" s="174">
        <f>--ISNUMBER(IFERROR(SEARCH('Project Costing'!#REF!,Labor!I515,1),""))</f>
        <v>0</v>
      </c>
      <c r="B509" s="174" t="str">
        <f>IF(A509=1,COUNTIF($A$8:A509,1),"")</f>
        <v/>
      </c>
      <c r="C509" s="174"/>
      <c r="D509" s="157">
        <f>IFERROR($C$8:INDEX($C$8:$C$3000,COUNTIF($C$8:$C$3000,"?*")),"")</f>
        <v>0</v>
      </c>
      <c r="E509" s="174"/>
      <c r="F509" s="174">
        <f>--ISNUMBER(IFERROR(SEARCH('Project Costing'!#REF!,Labor!I515,1),""))</f>
        <v>0</v>
      </c>
      <c r="G509" s="174" t="str">
        <f>IF(F509=1,COUNTIF($F$8:F509,1),"")</f>
        <v/>
      </c>
      <c r="H509" s="174"/>
      <c r="I509" s="157">
        <f>IFERROR($H$8:INDEX($H$8:$H$3000,COUNTIF($H$8:$H$3000,"?*")),"")</f>
        <v>0</v>
      </c>
    </row>
    <row r="510" spans="1:9" x14ac:dyDescent="0.25">
      <c r="A510" s="174">
        <f>--ISNUMBER(IFERROR(SEARCH('Project Costing'!#REF!,Labor!I516,1),""))</f>
        <v>0</v>
      </c>
      <c r="B510" s="174" t="str">
        <f>IF(A510=1,COUNTIF($A$8:A510,1),"")</f>
        <v/>
      </c>
      <c r="C510" s="174"/>
      <c r="D510" s="157">
        <f>IFERROR($C$8:INDEX($C$8:$C$3000,COUNTIF($C$8:$C$3000,"?*")),"")</f>
        <v>0</v>
      </c>
      <c r="E510" s="174"/>
      <c r="F510" s="174">
        <f>--ISNUMBER(IFERROR(SEARCH('Project Costing'!#REF!,Labor!I516,1),""))</f>
        <v>0</v>
      </c>
      <c r="G510" s="174" t="str">
        <f>IF(F510=1,COUNTIF($F$8:F510,1),"")</f>
        <v/>
      </c>
      <c r="H510" s="174"/>
      <c r="I510" s="157">
        <f>IFERROR($H$8:INDEX($H$8:$H$3000,COUNTIF($H$8:$H$3000,"?*")),"")</f>
        <v>0</v>
      </c>
    </row>
    <row r="511" spans="1:9" x14ac:dyDescent="0.25">
      <c r="A511" s="174">
        <f>--ISNUMBER(IFERROR(SEARCH('Project Costing'!#REF!,Labor!I517,1),""))</f>
        <v>0</v>
      </c>
      <c r="B511" s="174" t="str">
        <f>IF(A511=1,COUNTIF($A$8:A511,1),"")</f>
        <v/>
      </c>
      <c r="C511" s="174"/>
      <c r="D511" s="157">
        <f>IFERROR($C$8:INDEX($C$8:$C$3000,COUNTIF($C$8:$C$3000,"?*")),"")</f>
        <v>0</v>
      </c>
      <c r="E511" s="174"/>
      <c r="F511" s="174">
        <f>--ISNUMBER(IFERROR(SEARCH('Project Costing'!#REF!,Labor!I517,1),""))</f>
        <v>0</v>
      </c>
      <c r="G511" s="174" t="str">
        <f>IF(F511=1,COUNTIF($F$8:F511,1),"")</f>
        <v/>
      </c>
      <c r="H511" s="174"/>
      <c r="I511" s="157">
        <f>IFERROR($H$8:INDEX($H$8:$H$3000,COUNTIF($H$8:$H$3000,"?*")),"")</f>
        <v>0</v>
      </c>
    </row>
    <row r="512" spans="1:9" x14ac:dyDescent="0.25">
      <c r="A512" s="174">
        <f>--ISNUMBER(IFERROR(SEARCH('Project Costing'!#REF!,Labor!I518,1),""))</f>
        <v>0</v>
      </c>
      <c r="B512" s="174" t="str">
        <f>IF(A512=1,COUNTIF($A$8:A512,1),"")</f>
        <v/>
      </c>
      <c r="C512" s="174"/>
      <c r="D512" s="157">
        <f>IFERROR($C$8:INDEX($C$8:$C$3000,COUNTIF($C$8:$C$3000,"?*")),"")</f>
        <v>0</v>
      </c>
      <c r="E512" s="174"/>
      <c r="F512" s="174">
        <f>--ISNUMBER(IFERROR(SEARCH('Project Costing'!#REF!,Labor!I518,1),""))</f>
        <v>0</v>
      </c>
      <c r="G512" s="174" t="str">
        <f>IF(F512=1,COUNTIF($F$8:F512,1),"")</f>
        <v/>
      </c>
      <c r="H512" s="174"/>
      <c r="I512" s="157">
        <f>IFERROR($H$8:INDEX($H$8:$H$3000,COUNTIF($H$8:$H$3000,"?*")),"")</f>
        <v>0</v>
      </c>
    </row>
    <row r="513" spans="1:9" x14ac:dyDescent="0.25">
      <c r="A513" s="174">
        <f>--ISNUMBER(IFERROR(SEARCH('Project Costing'!#REF!,Labor!I519,1),""))</f>
        <v>0</v>
      </c>
      <c r="B513" s="174" t="str">
        <f>IF(A513=1,COUNTIF($A$8:A513,1),"")</f>
        <v/>
      </c>
      <c r="C513" s="174"/>
      <c r="D513" s="157">
        <f>IFERROR($C$8:INDEX($C$8:$C$3000,COUNTIF($C$8:$C$3000,"?*")),"")</f>
        <v>0</v>
      </c>
      <c r="E513" s="174"/>
      <c r="F513" s="174">
        <f>--ISNUMBER(IFERROR(SEARCH('Project Costing'!#REF!,Labor!I519,1),""))</f>
        <v>0</v>
      </c>
      <c r="G513" s="174" t="str">
        <f>IF(F513=1,COUNTIF($F$8:F513,1),"")</f>
        <v/>
      </c>
      <c r="H513" s="174"/>
      <c r="I513" s="157">
        <f>IFERROR($H$8:INDEX($H$8:$H$3000,COUNTIF($H$8:$H$3000,"?*")),"")</f>
        <v>0</v>
      </c>
    </row>
    <row r="514" spans="1:9" x14ac:dyDescent="0.25">
      <c r="A514" s="174">
        <f>--ISNUMBER(IFERROR(SEARCH('Project Costing'!#REF!,Labor!I520,1),""))</f>
        <v>0</v>
      </c>
      <c r="B514" s="174" t="str">
        <f>IF(A514=1,COUNTIF($A$8:A514,1),"")</f>
        <v/>
      </c>
      <c r="C514" s="174"/>
      <c r="D514" s="157">
        <f>IFERROR($C$8:INDEX($C$8:$C$3000,COUNTIF($C$8:$C$3000,"?*")),"")</f>
        <v>0</v>
      </c>
      <c r="E514" s="174"/>
      <c r="F514" s="174">
        <f>--ISNUMBER(IFERROR(SEARCH('Project Costing'!#REF!,Labor!I520,1),""))</f>
        <v>0</v>
      </c>
      <c r="G514" s="174" t="str">
        <f>IF(F514=1,COUNTIF($F$8:F514,1),"")</f>
        <v/>
      </c>
      <c r="H514" s="174"/>
      <c r="I514" s="157">
        <f>IFERROR($H$8:INDEX($H$8:$H$3000,COUNTIF($H$8:$H$3000,"?*")),"")</f>
        <v>0</v>
      </c>
    </row>
    <row r="515" spans="1:9" x14ac:dyDescent="0.25">
      <c r="A515" s="174">
        <f>--ISNUMBER(IFERROR(SEARCH('Project Costing'!#REF!,Labor!I521,1),""))</f>
        <v>0</v>
      </c>
      <c r="B515" s="174" t="str">
        <f>IF(A515=1,COUNTIF($A$8:A515,1),"")</f>
        <v/>
      </c>
      <c r="C515" s="174"/>
      <c r="D515" s="157">
        <f>IFERROR($C$8:INDEX($C$8:$C$3000,COUNTIF($C$8:$C$3000,"?*")),"")</f>
        <v>0</v>
      </c>
      <c r="E515" s="174"/>
      <c r="F515" s="174">
        <f>--ISNUMBER(IFERROR(SEARCH('Project Costing'!#REF!,Labor!I521,1),""))</f>
        <v>0</v>
      </c>
      <c r="G515" s="174" t="str">
        <f>IF(F515=1,COUNTIF($F$8:F515,1),"")</f>
        <v/>
      </c>
      <c r="H515" s="174"/>
      <c r="I515" s="157">
        <f>IFERROR($H$8:INDEX($H$8:$H$3000,COUNTIF($H$8:$H$3000,"?*")),"")</f>
        <v>0</v>
      </c>
    </row>
    <row r="516" spans="1:9" x14ac:dyDescent="0.25">
      <c r="A516" s="174">
        <f>--ISNUMBER(IFERROR(SEARCH('Project Costing'!#REF!,Labor!I522,1),""))</f>
        <v>0</v>
      </c>
      <c r="B516" s="174" t="str">
        <f>IF(A516=1,COUNTIF($A$8:A516,1),"")</f>
        <v/>
      </c>
      <c r="C516" s="174"/>
      <c r="D516" s="157">
        <f>IFERROR($C$8:INDEX($C$8:$C$3000,COUNTIF($C$8:$C$3000,"?*")),"")</f>
        <v>0</v>
      </c>
      <c r="E516" s="174"/>
      <c r="F516" s="174">
        <f>--ISNUMBER(IFERROR(SEARCH('Project Costing'!#REF!,Labor!I522,1),""))</f>
        <v>0</v>
      </c>
      <c r="G516" s="174" t="str">
        <f>IF(F516=1,COUNTIF($F$8:F516,1),"")</f>
        <v/>
      </c>
      <c r="H516" s="174"/>
      <c r="I516" s="157">
        <f>IFERROR($H$8:INDEX($H$8:$H$3000,COUNTIF($H$8:$H$3000,"?*")),"")</f>
        <v>0</v>
      </c>
    </row>
    <row r="517" spans="1:9" x14ac:dyDescent="0.25">
      <c r="A517" s="174">
        <f>--ISNUMBER(IFERROR(SEARCH('Project Costing'!#REF!,Labor!I523,1),""))</f>
        <v>0</v>
      </c>
      <c r="B517" s="174" t="str">
        <f>IF(A517=1,COUNTIF($A$8:A517,1),"")</f>
        <v/>
      </c>
      <c r="C517" s="174"/>
      <c r="D517" s="157">
        <f>IFERROR($C$8:INDEX($C$8:$C$3000,COUNTIF($C$8:$C$3000,"?*")),"")</f>
        <v>0</v>
      </c>
      <c r="E517" s="174"/>
      <c r="F517" s="174">
        <f>--ISNUMBER(IFERROR(SEARCH('Project Costing'!#REF!,Labor!I523,1),""))</f>
        <v>0</v>
      </c>
      <c r="G517" s="174" t="str">
        <f>IF(F517=1,COUNTIF($F$8:F517,1),"")</f>
        <v/>
      </c>
      <c r="H517" s="174"/>
      <c r="I517" s="157">
        <f>IFERROR($H$8:INDEX($H$8:$H$3000,COUNTIF($H$8:$H$3000,"?*")),"")</f>
        <v>0</v>
      </c>
    </row>
    <row r="518" spans="1:9" x14ac:dyDescent="0.25">
      <c r="A518" s="174">
        <f>--ISNUMBER(IFERROR(SEARCH('Project Costing'!#REF!,Labor!I524,1),""))</f>
        <v>0</v>
      </c>
      <c r="B518" s="174" t="str">
        <f>IF(A518=1,COUNTIF($A$8:A518,1),"")</f>
        <v/>
      </c>
      <c r="C518" s="174"/>
      <c r="D518" s="157">
        <f>IFERROR($C$8:INDEX($C$8:$C$3000,COUNTIF($C$8:$C$3000,"?*")),"")</f>
        <v>0</v>
      </c>
      <c r="E518" s="174"/>
      <c r="F518" s="174">
        <f>--ISNUMBER(IFERROR(SEARCH('Project Costing'!#REF!,Labor!I524,1),""))</f>
        <v>0</v>
      </c>
      <c r="G518" s="174" t="str">
        <f>IF(F518=1,COUNTIF($F$8:F518,1),"")</f>
        <v/>
      </c>
      <c r="H518" s="174"/>
      <c r="I518" s="157">
        <f>IFERROR($H$8:INDEX($H$8:$H$3000,COUNTIF($H$8:$H$3000,"?*")),"")</f>
        <v>0</v>
      </c>
    </row>
    <row r="519" spans="1:9" x14ac:dyDescent="0.25">
      <c r="A519" s="174">
        <f>--ISNUMBER(IFERROR(SEARCH('Project Costing'!#REF!,Labor!I525,1),""))</f>
        <v>0</v>
      </c>
      <c r="B519" s="174" t="str">
        <f>IF(A519=1,COUNTIF($A$8:A519,1),"")</f>
        <v/>
      </c>
      <c r="C519" s="174"/>
      <c r="D519" s="157">
        <f>IFERROR($C$8:INDEX($C$8:$C$3000,COUNTIF($C$8:$C$3000,"?*")),"")</f>
        <v>0</v>
      </c>
      <c r="E519" s="174"/>
      <c r="F519" s="174">
        <f>--ISNUMBER(IFERROR(SEARCH('Project Costing'!#REF!,Labor!I525,1),""))</f>
        <v>0</v>
      </c>
      <c r="G519" s="174" t="str">
        <f>IF(F519=1,COUNTIF($F$8:F519,1),"")</f>
        <v/>
      </c>
      <c r="H519" s="174"/>
      <c r="I519" s="157">
        <f>IFERROR($H$8:INDEX($H$8:$H$3000,COUNTIF($H$8:$H$3000,"?*")),"")</f>
        <v>0</v>
      </c>
    </row>
    <row r="520" spans="1:9" x14ac:dyDescent="0.25">
      <c r="A520" s="174">
        <f>--ISNUMBER(IFERROR(SEARCH('Project Costing'!#REF!,Labor!I526,1),""))</f>
        <v>0</v>
      </c>
      <c r="B520" s="174" t="str">
        <f>IF(A520=1,COUNTIF($A$8:A520,1),"")</f>
        <v/>
      </c>
      <c r="C520" s="174"/>
      <c r="D520" s="157">
        <f>IFERROR($C$8:INDEX($C$8:$C$3000,COUNTIF($C$8:$C$3000,"?*")),"")</f>
        <v>0</v>
      </c>
      <c r="E520" s="174"/>
      <c r="F520" s="174">
        <f>--ISNUMBER(IFERROR(SEARCH('Project Costing'!#REF!,Labor!I526,1),""))</f>
        <v>0</v>
      </c>
      <c r="G520" s="174" t="str">
        <f>IF(F520=1,COUNTIF($F$8:F520,1),"")</f>
        <v/>
      </c>
      <c r="H520" s="174"/>
      <c r="I520" s="157">
        <f>IFERROR($H$8:INDEX($H$8:$H$3000,COUNTIF($H$8:$H$3000,"?*")),"")</f>
        <v>0</v>
      </c>
    </row>
    <row r="521" spans="1:9" x14ac:dyDescent="0.25">
      <c r="A521" s="174">
        <f>--ISNUMBER(IFERROR(SEARCH('Project Costing'!#REF!,Labor!I527,1),""))</f>
        <v>0</v>
      </c>
      <c r="B521" s="174" t="str">
        <f>IF(A521=1,COUNTIF($A$8:A521,1),"")</f>
        <v/>
      </c>
      <c r="C521" s="174"/>
      <c r="D521" s="157">
        <f>IFERROR($C$8:INDEX($C$8:$C$3000,COUNTIF($C$8:$C$3000,"?*")),"")</f>
        <v>0</v>
      </c>
      <c r="E521" s="174"/>
      <c r="F521" s="174">
        <f>--ISNUMBER(IFERROR(SEARCH('Project Costing'!#REF!,Labor!I527,1),""))</f>
        <v>0</v>
      </c>
      <c r="G521" s="174" t="str">
        <f>IF(F521=1,COUNTIF($F$8:F521,1),"")</f>
        <v/>
      </c>
      <c r="H521" s="174"/>
      <c r="I521" s="157">
        <f>IFERROR($H$8:INDEX($H$8:$H$3000,COUNTIF($H$8:$H$3000,"?*")),"")</f>
        <v>0</v>
      </c>
    </row>
    <row r="522" spans="1:9" x14ac:dyDescent="0.25">
      <c r="A522" s="174">
        <f>--ISNUMBER(IFERROR(SEARCH('Project Costing'!#REF!,Labor!I528,1),""))</f>
        <v>0</v>
      </c>
      <c r="B522" s="174" t="str">
        <f>IF(A522=1,COUNTIF($A$8:A522,1),"")</f>
        <v/>
      </c>
      <c r="C522" s="174"/>
      <c r="D522" s="157">
        <f>IFERROR($C$8:INDEX($C$8:$C$3000,COUNTIF($C$8:$C$3000,"?*")),"")</f>
        <v>0</v>
      </c>
      <c r="E522" s="174"/>
      <c r="F522" s="174">
        <f>--ISNUMBER(IFERROR(SEARCH('Project Costing'!#REF!,Labor!I528,1),""))</f>
        <v>0</v>
      </c>
      <c r="G522" s="174" t="str">
        <f>IF(F522=1,COUNTIF($F$8:F522,1),"")</f>
        <v/>
      </c>
      <c r="H522" s="174"/>
      <c r="I522" s="157">
        <f>IFERROR($H$8:INDEX($H$8:$H$3000,COUNTIF($H$8:$H$3000,"?*")),"")</f>
        <v>0</v>
      </c>
    </row>
    <row r="523" spans="1:9" x14ac:dyDescent="0.25">
      <c r="A523" s="174">
        <f>--ISNUMBER(IFERROR(SEARCH('Project Costing'!#REF!,Labor!I529,1),""))</f>
        <v>0</v>
      </c>
      <c r="B523" s="174" t="str">
        <f>IF(A523=1,COUNTIF($A$8:A523,1),"")</f>
        <v/>
      </c>
      <c r="C523" s="174"/>
      <c r="D523" s="157">
        <f>IFERROR($C$8:INDEX($C$8:$C$3000,COUNTIF($C$8:$C$3000,"?*")),"")</f>
        <v>0</v>
      </c>
      <c r="E523" s="174"/>
      <c r="F523" s="174">
        <f>--ISNUMBER(IFERROR(SEARCH('Project Costing'!#REF!,Labor!I529,1),""))</f>
        <v>0</v>
      </c>
      <c r="G523" s="174" t="str">
        <f>IF(F523=1,COUNTIF($F$8:F523,1),"")</f>
        <v/>
      </c>
      <c r="H523" s="174"/>
      <c r="I523" s="157">
        <f>IFERROR($H$8:INDEX($H$8:$H$3000,COUNTIF($H$8:$H$3000,"?*")),"")</f>
        <v>0</v>
      </c>
    </row>
    <row r="524" spans="1:9" x14ac:dyDescent="0.25">
      <c r="A524" s="174">
        <f>--ISNUMBER(IFERROR(SEARCH('Project Costing'!#REF!,Labor!I530,1),""))</f>
        <v>0</v>
      </c>
      <c r="B524" s="174" t="str">
        <f>IF(A524=1,COUNTIF($A$8:A524,1),"")</f>
        <v/>
      </c>
      <c r="C524" s="174"/>
      <c r="D524" s="157">
        <f>IFERROR($C$8:INDEX($C$8:$C$3000,COUNTIF($C$8:$C$3000,"?*")),"")</f>
        <v>0</v>
      </c>
      <c r="E524" s="174"/>
      <c r="F524" s="174">
        <f>--ISNUMBER(IFERROR(SEARCH('Project Costing'!#REF!,Labor!I530,1),""))</f>
        <v>0</v>
      </c>
      <c r="G524" s="174" t="str">
        <f>IF(F524=1,COUNTIF($F$8:F524,1),"")</f>
        <v/>
      </c>
      <c r="H524" s="174"/>
      <c r="I524" s="157">
        <f>IFERROR($H$8:INDEX($H$8:$H$3000,COUNTIF($H$8:$H$3000,"?*")),"")</f>
        <v>0</v>
      </c>
    </row>
    <row r="525" spans="1:9" x14ac:dyDescent="0.25">
      <c r="A525" s="174">
        <f>--ISNUMBER(IFERROR(SEARCH('Project Costing'!#REF!,Labor!I531,1),""))</f>
        <v>0</v>
      </c>
      <c r="B525" s="174" t="str">
        <f>IF(A525=1,COUNTIF($A$8:A525,1),"")</f>
        <v/>
      </c>
      <c r="C525" s="174"/>
      <c r="D525" s="157">
        <f>IFERROR($C$8:INDEX($C$8:$C$3000,COUNTIF($C$8:$C$3000,"?*")),"")</f>
        <v>0</v>
      </c>
      <c r="E525" s="174"/>
      <c r="F525" s="174">
        <f>--ISNUMBER(IFERROR(SEARCH('Project Costing'!#REF!,Labor!I531,1),""))</f>
        <v>0</v>
      </c>
      <c r="G525" s="174" t="str">
        <f>IF(F525=1,COUNTIF($F$8:F525,1),"")</f>
        <v/>
      </c>
      <c r="H525" s="174"/>
      <c r="I525" s="157">
        <f>IFERROR($H$8:INDEX($H$8:$H$3000,COUNTIF($H$8:$H$3000,"?*")),"")</f>
        <v>0</v>
      </c>
    </row>
    <row r="526" spans="1:9" x14ac:dyDescent="0.25">
      <c r="A526" s="174">
        <f>--ISNUMBER(IFERROR(SEARCH('Project Costing'!#REF!,Labor!I532,1),""))</f>
        <v>0</v>
      </c>
      <c r="B526" s="174" t="str">
        <f>IF(A526=1,COUNTIF($A$8:A526,1),"")</f>
        <v/>
      </c>
      <c r="C526" s="174"/>
      <c r="D526" s="157">
        <f>IFERROR($C$8:INDEX($C$8:$C$3000,COUNTIF($C$8:$C$3000,"?*")),"")</f>
        <v>0</v>
      </c>
      <c r="E526" s="174"/>
      <c r="F526" s="174">
        <f>--ISNUMBER(IFERROR(SEARCH('Project Costing'!#REF!,Labor!I532,1),""))</f>
        <v>0</v>
      </c>
      <c r="G526" s="174" t="str">
        <f>IF(F526=1,COUNTIF($F$8:F526,1),"")</f>
        <v/>
      </c>
      <c r="H526" s="174"/>
      <c r="I526" s="157">
        <f>IFERROR($H$8:INDEX($H$8:$H$3000,COUNTIF($H$8:$H$3000,"?*")),"")</f>
        <v>0</v>
      </c>
    </row>
    <row r="527" spans="1:9" x14ac:dyDescent="0.25">
      <c r="A527" s="174">
        <f>--ISNUMBER(IFERROR(SEARCH('Project Costing'!#REF!,Labor!I533,1),""))</f>
        <v>0</v>
      </c>
      <c r="B527" s="174" t="str">
        <f>IF(A527=1,COUNTIF($A$8:A527,1),"")</f>
        <v/>
      </c>
      <c r="C527" s="174"/>
      <c r="D527" s="157">
        <f>IFERROR($C$8:INDEX($C$8:$C$3000,COUNTIF($C$8:$C$3000,"?*")),"")</f>
        <v>0</v>
      </c>
      <c r="E527" s="174"/>
      <c r="F527" s="174">
        <f>--ISNUMBER(IFERROR(SEARCH('Project Costing'!#REF!,Labor!I533,1),""))</f>
        <v>0</v>
      </c>
      <c r="G527" s="174" t="str">
        <f>IF(F527=1,COUNTIF($F$8:F527,1),"")</f>
        <v/>
      </c>
      <c r="H527" s="174"/>
      <c r="I527" s="157">
        <f>IFERROR($H$8:INDEX($H$8:$H$3000,COUNTIF($H$8:$H$3000,"?*")),"")</f>
        <v>0</v>
      </c>
    </row>
    <row r="528" spans="1:9" x14ac:dyDescent="0.25">
      <c r="A528" s="174">
        <f>--ISNUMBER(IFERROR(SEARCH('Project Costing'!#REF!,Labor!I534,1),""))</f>
        <v>0</v>
      </c>
      <c r="B528" s="174" t="str">
        <f>IF(A528=1,COUNTIF($A$8:A528,1),"")</f>
        <v/>
      </c>
      <c r="C528" s="174"/>
      <c r="D528" s="157">
        <f>IFERROR($C$8:INDEX($C$8:$C$3000,COUNTIF($C$8:$C$3000,"?*")),"")</f>
        <v>0</v>
      </c>
      <c r="E528" s="174"/>
      <c r="F528" s="174">
        <f>--ISNUMBER(IFERROR(SEARCH('Project Costing'!#REF!,Labor!I534,1),""))</f>
        <v>0</v>
      </c>
      <c r="G528" s="174" t="str">
        <f>IF(F528=1,COUNTIF($F$8:F528,1),"")</f>
        <v/>
      </c>
      <c r="H528" s="174"/>
      <c r="I528" s="157">
        <f>IFERROR($H$8:INDEX($H$8:$H$3000,COUNTIF($H$8:$H$3000,"?*")),"")</f>
        <v>0</v>
      </c>
    </row>
    <row r="529" spans="1:9" x14ac:dyDescent="0.25">
      <c r="A529" s="174">
        <f>--ISNUMBER(IFERROR(SEARCH('Project Costing'!#REF!,Labor!I535,1),""))</f>
        <v>0</v>
      </c>
      <c r="B529" s="174" t="str">
        <f>IF(A529=1,COUNTIF($A$8:A529,1),"")</f>
        <v/>
      </c>
      <c r="C529" s="174"/>
      <c r="D529" s="157">
        <f>IFERROR($C$8:INDEX($C$8:$C$3000,COUNTIF($C$8:$C$3000,"?*")),"")</f>
        <v>0</v>
      </c>
      <c r="E529" s="174"/>
      <c r="F529" s="174">
        <f>--ISNUMBER(IFERROR(SEARCH('Project Costing'!#REF!,Labor!I535,1),""))</f>
        <v>0</v>
      </c>
      <c r="G529" s="174" t="str">
        <f>IF(F529=1,COUNTIF($F$8:F529,1),"")</f>
        <v/>
      </c>
      <c r="H529" s="174"/>
      <c r="I529" s="157">
        <f>IFERROR($H$8:INDEX($H$8:$H$3000,COUNTIF($H$8:$H$3000,"?*")),"")</f>
        <v>0</v>
      </c>
    </row>
    <row r="530" spans="1:9" x14ac:dyDescent="0.25">
      <c r="A530" s="174">
        <f>--ISNUMBER(IFERROR(SEARCH('Project Costing'!#REF!,Labor!I536,1),""))</f>
        <v>0</v>
      </c>
      <c r="B530" s="174" t="str">
        <f>IF(A530=1,COUNTIF($A$8:A530,1),"")</f>
        <v/>
      </c>
      <c r="C530" s="174"/>
      <c r="D530" s="157">
        <f>IFERROR($C$8:INDEX($C$8:$C$3000,COUNTIF($C$8:$C$3000,"?*")),"")</f>
        <v>0</v>
      </c>
      <c r="E530" s="174"/>
      <c r="F530" s="174">
        <f>--ISNUMBER(IFERROR(SEARCH('Project Costing'!#REF!,Labor!I536,1),""))</f>
        <v>0</v>
      </c>
      <c r="G530" s="174" t="str">
        <f>IF(F530=1,COUNTIF($F$8:F530,1),"")</f>
        <v/>
      </c>
      <c r="H530" s="174"/>
      <c r="I530" s="157">
        <f>IFERROR($H$8:INDEX($H$8:$H$3000,COUNTIF($H$8:$H$3000,"?*")),"")</f>
        <v>0</v>
      </c>
    </row>
    <row r="531" spans="1:9" x14ac:dyDescent="0.25">
      <c r="A531" s="174">
        <f>--ISNUMBER(IFERROR(SEARCH('Project Costing'!#REF!,Labor!I537,1),""))</f>
        <v>0</v>
      </c>
      <c r="B531" s="174" t="str">
        <f>IF(A531=1,COUNTIF($A$8:A531,1),"")</f>
        <v/>
      </c>
      <c r="C531" s="174"/>
      <c r="D531" s="157">
        <f>IFERROR($C$8:INDEX($C$8:$C$3000,COUNTIF($C$8:$C$3000,"?*")),"")</f>
        <v>0</v>
      </c>
      <c r="E531" s="174"/>
      <c r="F531" s="174">
        <f>--ISNUMBER(IFERROR(SEARCH('Project Costing'!#REF!,Labor!I537,1),""))</f>
        <v>0</v>
      </c>
      <c r="G531" s="174" t="str">
        <f>IF(F531=1,COUNTIF($F$8:F531,1),"")</f>
        <v/>
      </c>
      <c r="H531" s="174"/>
      <c r="I531" s="157">
        <f>IFERROR($H$8:INDEX($H$8:$H$3000,COUNTIF($H$8:$H$3000,"?*")),"")</f>
        <v>0</v>
      </c>
    </row>
    <row r="532" spans="1:9" x14ac:dyDescent="0.25">
      <c r="A532" s="174">
        <f>--ISNUMBER(IFERROR(SEARCH('Project Costing'!#REF!,Labor!I538,1),""))</f>
        <v>0</v>
      </c>
      <c r="B532" s="174" t="str">
        <f>IF(A532=1,COUNTIF($A$8:A532,1),"")</f>
        <v/>
      </c>
      <c r="C532" s="174"/>
      <c r="D532" s="157">
        <f>IFERROR($C$8:INDEX($C$8:$C$3000,COUNTIF($C$8:$C$3000,"?*")),"")</f>
        <v>0</v>
      </c>
      <c r="E532" s="174"/>
      <c r="F532" s="174">
        <f>--ISNUMBER(IFERROR(SEARCH('Project Costing'!#REF!,Labor!I538,1),""))</f>
        <v>0</v>
      </c>
      <c r="G532" s="174" t="str">
        <f>IF(F532=1,COUNTIF($F$8:F532,1),"")</f>
        <v/>
      </c>
      <c r="H532" s="174"/>
      <c r="I532" s="157">
        <f>IFERROR($H$8:INDEX($H$8:$H$3000,COUNTIF($H$8:$H$3000,"?*")),"")</f>
        <v>0</v>
      </c>
    </row>
    <row r="533" spans="1:9" x14ac:dyDescent="0.25">
      <c r="A533" s="174">
        <f>--ISNUMBER(IFERROR(SEARCH('Project Costing'!#REF!,Labor!I539,1),""))</f>
        <v>0</v>
      </c>
      <c r="B533" s="174" t="str">
        <f>IF(A533=1,COUNTIF($A$8:A533,1),"")</f>
        <v/>
      </c>
      <c r="C533" s="174"/>
      <c r="D533" s="157">
        <f>IFERROR($C$8:INDEX($C$8:$C$3000,COUNTIF($C$8:$C$3000,"?*")),"")</f>
        <v>0</v>
      </c>
      <c r="E533" s="174"/>
      <c r="F533" s="174">
        <f>--ISNUMBER(IFERROR(SEARCH('Project Costing'!#REF!,Labor!I539,1),""))</f>
        <v>0</v>
      </c>
      <c r="G533" s="174" t="str">
        <f>IF(F533=1,COUNTIF($F$8:F533,1),"")</f>
        <v/>
      </c>
      <c r="H533" s="174"/>
      <c r="I533" s="157">
        <f>IFERROR($H$8:INDEX($H$8:$H$3000,COUNTIF($H$8:$H$3000,"?*")),"")</f>
        <v>0</v>
      </c>
    </row>
    <row r="534" spans="1:9" x14ac:dyDescent="0.25">
      <c r="A534" s="174">
        <f>--ISNUMBER(IFERROR(SEARCH('Project Costing'!#REF!,Labor!I540,1),""))</f>
        <v>0</v>
      </c>
      <c r="B534" s="174" t="str">
        <f>IF(A534=1,COUNTIF($A$8:A534,1),"")</f>
        <v/>
      </c>
      <c r="C534" s="174"/>
      <c r="D534" s="157">
        <f>IFERROR($C$8:INDEX($C$8:$C$3000,COUNTIF($C$8:$C$3000,"?*")),"")</f>
        <v>0</v>
      </c>
      <c r="E534" s="174"/>
      <c r="F534" s="174">
        <f>--ISNUMBER(IFERROR(SEARCH('Project Costing'!#REF!,Labor!I540,1),""))</f>
        <v>0</v>
      </c>
      <c r="G534" s="174" t="str">
        <f>IF(F534=1,COUNTIF($F$8:F534,1),"")</f>
        <v/>
      </c>
      <c r="H534" s="174"/>
      <c r="I534" s="157">
        <f>IFERROR($H$8:INDEX($H$8:$H$3000,COUNTIF($H$8:$H$3000,"?*")),"")</f>
        <v>0</v>
      </c>
    </row>
    <row r="535" spans="1:9" x14ac:dyDescent="0.25">
      <c r="A535" s="174">
        <f>--ISNUMBER(IFERROR(SEARCH('Project Costing'!#REF!,Labor!I541,1),""))</f>
        <v>0</v>
      </c>
      <c r="B535" s="174" t="str">
        <f>IF(A535=1,COUNTIF($A$8:A535,1),"")</f>
        <v/>
      </c>
      <c r="C535" s="174"/>
      <c r="D535" s="157">
        <f>IFERROR($C$8:INDEX($C$8:$C$3000,COUNTIF($C$8:$C$3000,"?*")),"")</f>
        <v>0</v>
      </c>
      <c r="E535" s="174"/>
      <c r="F535" s="174">
        <f>--ISNUMBER(IFERROR(SEARCH('Project Costing'!#REF!,Labor!I541,1),""))</f>
        <v>0</v>
      </c>
      <c r="G535" s="174" t="str">
        <f>IF(F535=1,COUNTIF($F$8:F535,1),"")</f>
        <v/>
      </c>
      <c r="H535" s="174"/>
      <c r="I535" s="157">
        <f>IFERROR($H$8:INDEX($H$8:$H$3000,COUNTIF($H$8:$H$3000,"?*")),"")</f>
        <v>0</v>
      </c>
    </row>
    <row r="536" spans="1:9" x14ac:dyDescent="0.25">
      <c r="A536" s="174">
        <f>--ISNUMBER(IFERROR(SEARCH('Project Costing'!#REF!,Labor!I542,1),""))</f>
        <v>0</v>
      </c>
      <c r="B536" s="174" t="str">
        <f>IF(A536=1,COUNTIF($A$8:A536,1),"")</f>
        <v/>
      </c>
      <c r="C536" s="174"/>
      <c r="D536" s="157">
        <f>IFERROR($C$8:INDEX($C$8:$C$3000,COUNTIF($C$8:$C$3000,"?*")),"")</f>
        <v>0</v>
      </c>
      <c r="E536" s="174"/>
      <c r="F536" s="174">
        <f>--ISNUMBER(IFERROR(SEARCH('Project Costing'!#REF!,Labor!I542,1),""))</f>
        <v>0</v>
      </c>
      <c r="G536" s="174" t="str">
        <f>IF(F536=1,COUNTIF($F$8:F536,1),"")</f>
        <v/>
      </c>
      <c r="H536" s="174"/>
      <c r="I536" s="157">
        <f>IFERROR($H$8:INDEX($H$8:$H$3000,COUNTIF($H$8:$H$3000,"?*")),"")</f>
        <v>0</v>
      </c>
    </row>
    <row r="537" spans="1:9" x14ac:dyDescent="0.25">
      <c r="A537" s="174">
        <f>--ISNUMBER(IFERROR(SEARCH('Project Costing'!#REF!,Labor!I543,1),""))</f>
        <v>0</v>
      </c>
      <c r="B537" s="174" t="str">
        <f>IF(A537=1,COUNTIF($A$8:A537,1),"")</f>
        <v/>
      </c>
      <c r="C537" s="174"/>
      <c r="D537" s="157">
        <f>IFERROR($C$8:INDEX($C$8:$C$3000,COUNTIF($C$8:$C$3000,"?*")),"")</f>
        <v>0</v>
      </c>
      <c r="E537" s="174"/>
      <c r="F537" s="174">
        <f>--ISNUMBER(IFERROR(SEARCH('Project Costing'!#REF!,Labor!I543,1),""))</f>
        <v>0</v>
      </c>
      <c r="G537" s="174" t="str">
        <f>IF(F537=1,COUNTIF($F$8:F537,1),"")</f>
        <v/>
      </c>
      <c r="H537" s="174"/>
      <c r="I537" s="157">
        <f>IFERROR($H$8:INDEX($H$8:$H$3000,COUNTIF($H$8:$H$3000,"?*")),"")</f>
        <v>0</v>
      </c>
    </row>
    <row r="538" spans="1:9" x14ac:dyDescent="0.25">
      <c r="A538" s="174">
        <f>--ISNUMBER(IFERROR(SEARCH('Project Costing'!#REF!,Labor!I544,1),""))</f>
        <v>0</v>
      </c>
      <c r="B538" s="174" t="str">
        <f>IF(A538=1,COUNTIF($A$8:A538,1),"")</f>
        <v/>
      </c>
      <c r="C538" s="174"/>
      <c r="D538" s="157">
        <f>IFERROR($C$8:INDEX($C$8:$C$3000,COUNTIF($C$8:$C$3000,"?*")),"")</f>
        <v>0</v>
      </c>
      <c r="E538" s="174"/>
      <c r="F538" s="174">
        <f>--ISNUMBER(IFERROR(SEARCH('Project Costing'!#REF!,Labor!I544,1),""))</f>
        <v>0</v>
      </c>
      <c r="G538" s="174" t="str">
        <f>IF(F538=1,COUNTIF($F$8:F538,1),"")</f>
        <v/>
      </c>
      <c r="H538" s="174"/>
      <c r="I538" s="157">
        <f>IFERROR($H$8:INDEX($H$8:$H$3000,COUNTIF($H$8:$H$3000,"?*")),"")</f>
        <v>0</v>
      </c>
    </row>
    <row r="539" spans="1:9" x14ac:dyDescent="0.25">
      <c r="A539" s="174">
        <f>--ISNUMBER(IFERROR(SEARCH('Project Costing'!#REF!,Labor!I545,1),""))</f>
        <v>0</v>
      </c>
      <c r="B539" s="174" t="str">
        <f>IF(A539=1,COUNTIF($A$8:A539,1),"")</f>
        <v/>
      </c>
      <c r="C539" s="174"/>
      <c r="D539" s="157">
        <f>IFERROR($C$8:INDEX($C$8:$C$3000,COUNTIF($C$8:$C$3000,"?*")),"")</f>
        <v>0</v>
      </c>
      <c r="E539" s="174"/>
      <c r="F539" s="174">
        <f>--ISNUMBER(IFERROR(SEARCH('Project Costing'!#REF!,Labor!I545,1),""))</f>
        <v>0</v>
      </c>
      <c r="G539" s="174" t="str">
        <f>IF(F539=1,COUNTIF($F$8:F539,1),"")</f>
        <v/>
      </c>
      <c r="H539" s="174"/>
      <c r="I539" s="157">
        <f>IFERROR($H$8:INDEX($H$8:$H$3000,COUNTIF($H$8:$H$3000,"?*")),"")</f>
        <v>0</v>
      </c>
    </row>
    <row r="540" spans="1:9" x14ac:dyDescent="0.25">
      <c r="A540" s="174">
        <f>--ISNUMBER(IFERROR(SEARCH('Project Costing'!#REF!,Labor!I546,1),""))</f>
        <v>0</v>
      </c>
      <c r="B540" s="174" t="str">
        <f>IF(A540=1,COUNTIF($A$8:A540,1),"")</f>
        <v/>
      </c>
      <c r="C540" s="174"/>
      <c r="D540" s="157">
        <f>IFERROR($C$8:INDEX($C$8:$C$3000,COUNTIF($C$8:$C$3000,"?*")),"")</f>
        <v>0</v>
      </c>
      <c r="E540" s="174"/>
      <c r="F540" s="174">
        <f>--ISNUMBER(IFERROR(SEARCH('Project Costing'!#REF!,Labor!I546,1),""))</f>
        <v>0</v>
      </c>
      <c r="G540" s="174" t="str">
        <f>IF(F540=1,COUNTIF($F$8:F540,1),"")</f>
        <v/>
      </c>
      <c r="H540" s="174"/>
      <c r="I540" s="157">
        <f>IFERROR($H$8:INDEX($H$8:$H$3000,COUNTIF($H$8:$H$3000,"?*")),"")</f>
        <v>0</v>
      </c>
    </row>
    <row r="541" spans="1:9" x14ac:dyDescent="0.25">
      <c r="A541" s="174">
        <f>--ISNUMBER(IFERROR(SEARCH('Project Costing'!#REF!,Labor!I547,1),""))</f>
        <v>0</v>
      </c>
      <c r="B541" s="174" t="str">
        <f>IF(A541=1,COUNTIF($A$8:A541,1),"")</f>
        <v/>
      </c>
      <c r="C541" s="174"/>
      <c r="D541" s="157">
        <f>IFERROR($C$8:INDEX($C$8:$C$3000,COUNTIF($C$8:$C$3000,"?*")),"")</f>
        <v>0</v>
      </c>
      <c r="E541" s="174"/>
      <c r="F541" s="174">
        <f>--ISNUMBER(IFERROR(SEARCH('Project Costing'!#REF!,Labor!I547,1),""))</f>
        <v>0</v>
      </c>
      <c r="G541" s="174" t="str">
        <f>IF(F541=1,COUNTIF($F$8:F541,1),"")</f>
        <v/>
      </c>
      <c r="H541" s="174"/>
      <c r="I541" s="157">
        <f>IFERROR($H$8:INDEX($H$8:$H$3000,COUNTIF($H$8:$H$3000,"?*")),"")</f>
        <v>0</v>
      </c>
    </row>
    <row r="542" spans="1:9" x14ac:dyDescent="0.25">
      <c r="A542" s="174">
        <f>--ISNUMBER(IFERROR(SEARCH('Project Costing'!#REF!,Labor!I548,1),""))</f>
        <v>0</v>
      </c>
      <c r="B542" s="174" t="str">
        <f>IF(A542=1,COUNTIF($A$8:A542,1),"")</f>
        <v/>
      </c>
      <c r="C542" s="174"/>
      <c r="D542" s="157">
        <f>IFERROR($C$8:INDEX($C$8:$C$3000,COUNTIF($C$8:$C$3000,"?*")),"")</f>
        <v>0</v>
      </c>
      <c r="E542" s="174"/>
      <c r="F542" s="174">
        <f>--ISNUMBER(IFERROR(SEARCH('Project Costing'!#REF!,Labor!I548,1),""))</f>
        <v>0</v>
      </c>
      <c r="G542" s="174" t="str">
        <f>IF(F542=1,COUNTIF($F$8:F542,1),"")</f>
        <v/>
      </c>
      <c r="H542" s="174"/>
      <c r="I542" s="157">
        <f>IFERROR($H$8:INDEX($H$8:$H$3000,COUNTIF($H$8:$H$3000,"?*")),"")</f>
        <v>0</v>
      </c>
    </row>
    <row r="543" spans="1:9" x14ac:dyDescent="0.25">
      <c r="A543" s="174">
        <f>--ISNUMBER(IFERROR(SEARCH('Project Costing'!#REF!,Labor!I549,1),""))</f>
        <v>0</v>
      </c>
      <c r="B543" s="174" t="str">
        <f>IF(A543=1,COUNTIF($A$8:A543,1),"")</f>
        <v/>
      </c>
      <c r="C543" s="174"/>
      <c r="D543" s="157">
        <f>IFERROR($C$8:INDEX($C$8:$C$3000,COUNTIF($C$8:$C$3000,"?*")),"")</f>
        <v>0</v>
      </c>
      <c r="E543" s="174"/>
      <c r="F543" s="174">
        <f>--ISNUMBER(IFERROR(SEARCH('Project Costing'!#REF!,Labor!I549,1),""))</f>
        <v>0</v>
      </c>
      <c r="G543" s="174" t="str">
        <f>IF(F543=1,COUNTIF($F$8:F543,1),"")</f>
        <v/>
      </c>
      <c r="H543" s="174"/>
      <c r="I543" s="157">
        <f>IFERROR($H$8:INDEX($H$8:$H$3000,COUNTIF($H$8:$H$3000,"?*")),"")</f>
        <v>0</v>
      </c>
    </row>
    <row r="544" spans="1:9" x14ac:dyDescent="0.25">
      <c r="A544" s="174">
        <f>--ISNUMBER(IFERROR(SEARCH('Project Costing'!#REF!,Labor!I550,1),""))</f>
        <v>0</v>
      </c>
      <c r="B544" s="174" t="str">
        <f>IF(A544=1,COUNTIF($A$8:A544,1),"")</f>
        <v/>
      </c>
      <c r="C544" s="174"/>
      <c r="D544" s="157">
        <f>IFERROR($C$8:INDEX($C$8:$C$3000,COUNTIF($C$8:$C$3000,"?*")),"")</f>
        <v>0</v>
      </c>
      <c r="E544" s="174"/>
      <c r="F544" s="174">
        <f>--ISNUMBER(IFERROR(SEARCH('Project Costing'!#REF!,Labor!I550,1),""))</f>
        <v>0</v>
      </c>
      <c r="G544" s="174" t="str">
        <f>IF(F544=1,COUNTIF($F$8:F544,1),"")</f>
        <v/>
      </c>
      <c r="H544" s="174"/>
      <c r="I544" s="157">
        <f>IFERROR($H$8:INDEX($H$8:$H$3000,COUNTIF($H$8:$H$3000,"?*")),"")</f>
        <v>0</v>
      </c>
    </row>
    <row r="545" spans="1:9" x14ac:dyDescent="0.25">
      <c r="A545" s="174">
        <f>--ISNUMBER(IFERROR(SEARCH('Project Costing'!#REF!,Labor!I551,1),""))</f>
        <v>0</v>
      </c>
      <c r="B545" s="174" t="str">
        <f>IF(A545=1,COUNTIF($A$8:A545,1),"")</f>
        <v/>
      </c>
      <c r="C545" s="174"/>
      <c r="D545" s="157">
        <f>IFERROR($C$8:INDEX($C$8:$C$3000,COUNTIF($C$8:$C$3000,"?*")),"")</f>
        <v>0</v>
      </c>
      <c r="E545" s="174"/>
      <c r="F545" s="174">
        <f>--ISNUMBER(IFERROR(SEARCH('Project Costing'!#REF!,Labor!I551,1),""))</f>
        <v>0</v>
      </c>
      <c r="G545" s="174" t="str">
        <f>IF(F545=1,COUNTIF($F$8:F545,1),"")</f>
        <v/>
      </c>
      <c r="H545" s="174"/>
      <c r="I545" s="157">
        <f>IFERROR($H$8:INDEX($H$8:$H$3000,COUNTIF($H$8:$H$3000,"?*")),"")</f>
        <v>0</v>
      </c>
    </row>
    <row r="546" spans="1:9" x14ac:dyDescent="0.25">
      <c r="A546" s="174">
        <f>--ISNUMBER(IFERROR(SEARCH('Project Costing'!#REF!,Labor!I552,1),""))</f>
        <v>0</v>
      </c>
      <c r="B546" s="174" t="str">
        <f>IF(A546=1,COUNTIF($A$8:A546,1),"")</f>
        <v/>
      </c>
      <c r="C546" s="174"/>
      <c r="D546" s="157">
        <f>IFERROR($C$8:INDEX($C$8:$C$3000,COUNTIF($C$8:$C$3000,"?*")),"")</f>
        <v>0</v>
      </c>
      <c r="E546" s="174"/>
      <c r="F546" s="174">
        <f>--ISNUMBER(IFERROR(SEARCH('Project Costing'!#REF!,Labor!I552,1),""))</f>
        <v>0</v>
      </c>
      <c r="G546" s="174" t="str">
        <f>IF(F546=1,COUNTIF($F$8:F546,1),"")</f>
        <v/>
      </c>
      <c r="H546" s="174"/>
      <c r="I546" s="157">
        <f>IFERROR($H$8:INDEX($H$8:$H$3000,COUNTIF($H$8:$H$3000,"?*")),"")</f>
        <v>0</v>
      </c>
    </row>
    <row r="547" spans="1:9" x14ac:dyDescent="0.25">
      <c r="A547" s="174">
        <f>--ISNUMBER(IFERROR(SEARCH('Project Costing'!#REF!,Labor!I553,1),""))</f>
        <v>0</v>
      </c>
      <c r="B547" s="174" t="str">
        <f>IF(A547=1,COUNTIF($A$8:A547,1),"")</f>
        <v/>
      </c>
      <c r="C547" s="174"/>
      <c r="D547" s="157">
        <f>IFERROR($C$8:INDEX($C$8:$C$3000,COUNTIF($C$8:$C$3000,"?*")),"")</f>
        <v>0</v>
      </c>
      <c r="E547" s="174"/>
      <c r="F547" s="174">
        <f>--ISNUMBER(IFERROR(SEARCH('Project Costing'!#REF!,Labor!I553,1),""))</f>
        <v>0</v>
      </c>
      <c r="G547" s="174" t="str">
        <f>IF(F547=1,COUNTIF($F$8:F547,1),"")</f>
        <v/>
      </c>
      <c r="H547" s="174"/>
      <c r="I547" s="157">
        <f>IFERROR($H$8:INDEX($H$8:$H$3000,COUNTIF($H$8:$H$3000,"?*")),"")</f>
        <v>0</v>
      </c>
    </row>
    <row r="548" spans="1:9" x14ac:dyDescent="0.25">
      <c r="A548" s="174">
        <f>--ISNUMBER(IFERROR(SEARCH('Project Costing'!#REF!,Labor!I554,1),""))</f>
        <v>0</v>
      </c>
      <c r="B548" s="174" t="str">
        <f>IF(A548=1,COUNTIF($A$8:A548,1),"")</f>
        <v/>
      </c>
      <c r="C548" s="174"/>
      <c r="D548" s="157">
        <f>IFERROR($C$8:INDEX($C$8:$C$3000,COUNTIF($C$8:$C$3000,"?*")),"")</f>
        <v>0</v>
      </c>
      <c r="E548" s="174"/>
      <c r="F548" s="174">
        <f>--ISNUMBER(IFERROR(SEARCH('Project Costing'!#REF!,Labor!I554,1),""))</f>
        <v>0</v>
      </c>
      <c r="G548" s="174" t="str">
        <f>IF(F548=1,COUNTIF($F$8:F548,1),"")</f>
        <v/>
      </c>
      <c r="H548" s="174"/>
      <c r="I548" s="157">
        <f>IFERROR($H$8:INDEX($H$8:$H$3000,COUNTIF($H$8:$H$3000,"?*")),"")</f>
        <v>0</v>
      </c>
    </row>
    <row r="549" spans="1:9" x14ac:dyDescent="0.25">
      <c r="A549" s="174">
        <f>--ISNUMBER(IFERROR(SEARCH('Project Costing'!#REF!,Labor!I555,1),""))</f>
        <v>0</v>
      </c>
      <c r="B549" s="174" t="str">
        <f>IF(A549=1,COUNTIF($A$8:A549,1),"")</f>
        <v/>
      </c>
      <c r="C549" s="174"/>
      <c r="D549" s="157">
        <f>IFERROR($C$8:INDEX($C$8:$C$3000,COUNTIF($C$8:$C$3000,"?*")),"")</f>
        <v>0</v>
      </c>
      <c r="E549" s="174"/>
      <c r="F549" s="174">
        <f>--ISNUMBER(IFERROR(SEARCH('Project Costing'!#REF!,Labor!I555,1),""))</f>
        <v>0</v>
      </c>
      <c r="G549" s="174" t="str">
        <f>IF(F549=1,COUNTIF($F$8:F549,1),"")</f>
        <v/>
      </c>
      <c r="H549" s="174"/>
      <c r="I549" s="157">
        <f>IFERROR($H$8:INDEX($H$8:$H$3000,COUNTIF($H$8:$H$3000,"?*")),"")</f>
        <v>0</v>
      </c>
    </row>
    <row r="550" spans="1:9" x14ac:dyDescent="0.25">
      <c r="A550" s="174">
        <f>--ISNUMBER(IFERROR(SEARCH('Project Costing'!#REF!,Labor!I556,1),""))</f>
        <v>0</v>
      </c>
      <c r="B550" s="174" t="str">
        <f>IF(A550=1,COUNTIF($A$8:A550,1),"")</f>
        <v/>
      </c>
      <c r="C550" s="174"/>
      <c r="D550" s="157">
        <f>IFERROR($C$8:INDEX($C$8:$C$3000,COUNTIF($C$8:$C$3000,"?*")),"")</f>
        <v>0</v>
      </c>
      <c r="E550" s="174"/>
      <c r="F550" s="174">
        <f>--ISNUMBER(IFERROR(SEARCH('Project Costing'!#REF!,Labor!I556,1),""))</f>
        <v>0</v>
      </c>
      <c r="G550" s="174" t="str">
        <f>IF(F550=1,COUNTIF($F$8:F550,1),"")</f>
        <v/>
      </c>
      <c r="H550" s="174"/>
      <c r="I550" s="157">
        <f>IFERROR($H$8:INDEX($H$8:$H$3000,COUNTIF($H$8:$H$3000,"?*")),"")</f>
        <v>0</v>
      </c>
    </row>
    <row r="551" spans="1:9" x14ac:dyDescent="0.25">
      <c r="A551" s="174">
        <f>--ISNUMBER(IFERROR(SEARCH('Project Costing'!#REF!,Labor!I557,1),""))</f>
        <v>0</v>
      </c>
      <c r="B551" s="174" t="str">
        <f>IF(A551=1,COUNTIF($A$8:A551,1),"")</f>
        <v/>
      </c>
      <c r="C551" s="174"/>
      <c r="D551" s="157">
        <f>IFERROR($C$8:INDEX($C$8:$C$3000,COUNTIF($C$8:$C$3000,"?*")),"")</f>
        <v>0</v>
      </c>
      <c r="E551" s="174"/>
      <c r="F551" s="174">
        <f>--ISNUMBER(IFERROR(SEARCH('Project Costing'!#REF!,Labor!I557,1),""))</f>
        <v>0</v>
      </c>
      <c r="G551" s="174" t="str">
        <f>IF(F551=1,COUNTIF($F$8:F551,1),"")</f>
        <v/>
      </c>
      <c r="H551" s="174"/>
      <c r="I551" s="157">
        <f>IFERROR($H$8:INDEX($H$8:$H$3000,COUNTIF($H$8:$H$3000,"?*")),"")</f>
        <v>0</v>
      </c>
    </row>
    <row r="552" spans="1:9" x14ac:dyDescent="0.25">
      <c r="A552" s="174">
        <f>--ISNUMBER(IFERROR(SEARCH('Project Costing'!#REF!,Labor!I558,1),""))</f>
        <v>0</v>
      </c>
      <c r="B552" s="174" t="str">
        <f>IF(A552=1,COUNTIF($A$8:A552,1),"")</f>
        <v/>
      </c>
      <c r="C552" s="174"/>
      <c r="D552" s="157">
        <f>IFERROR($C$8:INDEX($C$8:$C$3000,COUNTIF($C$8:$C$3000,"?*")),"")</f>
        <v>0</v>
      </c>
      <c r="E552" s="174"/>
      <c r="F552" s="174">
        <f>--ISNUMBER(IFERROR(SEARCH('Project Costing'!#REF!,Labor!I558,1),""))</f>
        <v>0</v>
      </c>
      <c r="G552" s="174" t="str">
        <f>IF(F552=1,COUNTIF($F$8:F552,1),"")</f>
        <v/>
      </c>
      <c r="H552" s="174"/>
      <c r="I552" s="157">
        <f>IFERROR($H$8:INDEX($H$8:$H$3000,COUNTIF($H$8:$H$3000,"?*")),"")</f>
        <v>0</v>
      </c>
    </row>
    <row r="553" spans="1:9" x14ac:dyDescent="0.25">
      <c r="A553" s="174">
        <f>--ISNUMBER(IFERROR(SEARCH('Project Costing'!#REF!,Labor!I559,1),""))</f>
        <v>0</v>
      </c>
      <c r="B553" s="174" t="str">
        <f>IF(A553=1,COUNTIF($A$8:A553,1),"")</f>
        <v/>
      </c>
      <c r="C553" s="174"/>
      <c r="D553" s="157">
        <f>IFERROR($C$8:INDEX($C$8:$C$3000,COUNTIF($C$8:$C$3000,"?*")),"")</f>
        <v>0</v>
      </c>
      <c r="E553" s="174"/>
      <c r="F553" s="174">
        <f>--ISNUMBER(IFERROR(SEARCH('Project Costing'!#REF!,Labor!I559,1),""))</f>
        <v>0</v>
      </c>
      <c r="G553" s="174" t="str">
        <f>IF(F553=1,COUNTIF($F$8:F553,1),"")</f>
        <v/>
      </c>
      <c r="H553" s="174"/>
      <c r="I553" s="157">
        <f>IFERROR($H$8:INDEX($H$8:$H$3000,COUNTIF($H$8:$H$3000,"?*")),"")</f>
        <v>0</v>
      </c>
    </row>
    <row r="554" spans="1:9" x14ac:dyDescent="0.25">
      <c r="A554" s="174">
        <f>--ISNUMBER(IFERROR(SEARCH('Project Costing'!#REF!,Labor!I560,1),""))</f>
        <v>0</v>
      </c>
      <c r="B554" s="174" t="str">
        <f>IF(A554=1,COUNTIF($A$8:A554,1),"")</f>
        <v/>
      </c>
      <c r="C554" s="174"/>
      <c r="D554" s="157">
        <f>IFERROR($C$8:INDEX($C$8:$C$3000,COUNTIF($C$8:$C$3000,"?*")),"")</f>
        <v>0</v>
      </c>
      <c r="E554" s="174"/>
      <c r="F554" s="174">
        <f>--ISNUMBER(IFERROR(SEARCH('Project Costing'!#REF!,Labor!I560,1),""))</f>
        <v>0</v>
      </c>
      <c r="G554" s="174" t="str">
        <f>IF(F554=1,COUNTIF($F$8:F554,1),"")</f>
        <v/>
      </c>
      <c r="H554" s="174"/>
      <c r="I554" s="157">
        <f>IFERROR($H$8:INDEX($H$8:$H$3000,COUNTIF($H$8:$H$3000,"?*")),"")</f>
        <v>0</v>
      </c>
    </row>
    <row r="555" spans="1:9" x14ac:dyDescent="0.25">
      <c r="A555" s="174">
        <f>--ISNUMBER(IFERROR(SEARCH('Project Costing'!#REF!,Labor!I561,1),""))</f>
        <v>0</v>
      </c>
      <c r="B555" s="174" t="str">
        <f>IF(A555=1,COUNTIF($A$8:A555,1),"")</f>
        <v/>
      </c>
      <c r="C555" s="174"/>
      <c r="D555" s="157">
        <f>IFERROR($C$8:INDEX($C$8:$C$3000,COUNTIF($C$8:$C$3000,"?*")),"")</f>
        <v>0</v>
      </c>
      <c r="E555" s="174"/>
      <c r="F555" s="174">
        <f>--ISNUMBER(IFERROR(SEARCH('Project Costing'!#REF!,Labor!I561,1),""))</f>
        <v>0</v>
      </c>
      <c r="G555" s="174" t="str">
        <f>IF(F555=1,COUNTIF($F$8:F555,1),"")</f>
        <v/>
      </c>
      <c r="H555" s="174"/>
      <c r="I555" s="157">
        <f>IFERROR($H$8:INDEX($H$8:$H$3000,COUNTIF($H$8:$H$3000,"?*")),"")</f>
        <v>0</v>
      </c>
    </row>
    <row r="556" spans="1:9" x14ac:dyDescent="0.25">
      <c r="A556" s="174">
        <f>--ISNUMBER(IFERROR(SEARCH('Project Costing'!#REF!,Labor!I562,1),""))</f>
        <v>0</v>
      </c>
      <c r="B556" s="174" t="str">
        <f>IF(A556=1,COUNTIF($A$8:A556,1),"")</f>
        <v/>
      </c>
      <c r="C556" s="174"/>
      <c r="D556" s="157">
        <f>IFERROR($C$8:INDEX($C$8:$C$3000,COUNTIF($C$8:$C$3000,"?*")),"")</f>
        <v>0</v>
      </c>
      <c r="E556" s="174"/>
      <c r="F556" s="174">
        <f>--ISNUMBER(IFERROR(SEARCH('Project Costing'!#REF!,Labor!I562,1),""))</f>
        <v>0</v>
      </c>
      <c r="G556" s="174" t="str">
        <f>IF(F556=1,COUNTIF($F$8:F556,1),"")</f>
        <v/>
      </c>
      <c r="H556" s="174"/>
      <c r="I556" s="157">
        <f>IFERROR($H$8:INDEX($H$8:$H$3000,COUNTIF($H$8:$H$3000,"?*")),"")</f>
        <v>0</v>
      </c>
    </row>
    <row r="557" spans="1:9" x14ac:dyDescent="0.25">
      <c r="A557" s="174">
        <f>--ISNUMBER(IFERROR(SEARCH('Project Costing'!#REF!,Labor!I563,1),""))</f>
        <v>0</v>
      </c>
      <c r="B557" s="174" t="str">
        <f>IF(A557=1,COUNTIF($A$8:A557,1),"")</f>
        <v/>
      </c>
      <c r="C557" s="174"/>
      <c r="D557" s="157">
        <f>IFERROR($C$8:INDEX($C$8:$C$3000,COUNTIF($C$8:$C$3000,"?*")),"")</f>
        <v>0</v>
      </c>
      <c r="E557" s="174"/>
      <c r="F557" s="174">
        <f>--ISNUMBER(IFERROR(SEARCH('Project Costing'!#REF!,Labor!I563,1),""))</f>
        <v>0</v>
      </c>
      <c r="G557" s="174" t="str">
        <f>IF(F557=1,COUNTIF($F$8:F557,1),"")</f>
        <v/>
      </c>
      <c r="H557" s="174"/>
      <c r="I557" s="157">
        <f>IFERROR($H$8:INDEX($H$8:$H$3000,COUNTIF($H$8:$H$3000,"?*")),"")</f>
        <v>0</v>
      </c>
    </row>
    <row r="558" spans="1:9" x14ac:dyDescent="0.25">
      <c r="A558" s="174">
        <f>--ISNUMBER(IFERROR(SEARCH('Project Costing'!#REF!,Labor!I564,1),""))</f>
        <v>0</v>
      </c>
      <c r="B558" s="174" t="str">
        <f>IF(A558=1,COUNTIF($A$8:A558,1),"")</f>
        <v/>
      </c>
      <c r="C558" s="174"/>
      <c r="D558" s="157">
        <f>IFERROR($C$8:INDEX($C$8:$C$3000,COUNTIF($C$8:$C$3000,"?*")),"")</f>
        <v>0</v>
      </c>
      <c r="E558" s="174"/>
      <c r="F558" s="174">
        <f>--ISNUMBER(IFERROR(SEARCH('Project Costing'!#REF!,Labor!I564,1),""))</f>
        <v>0</v>
      </c>
      <c r="G558" s="174" t="str">
        <f>IF(F558=1,COUNTIF($F$8:F558,1),"")</f>
        <v/>
      </c>
      <c r="H558" s="174"/>
      <c r="I558" s="157">
        <f>IFERROR($H$8:INDEX($H$8:$H$3000,COUNTIF($H$8:$H$3000,"?*")),"")</f>
        <v>0</v>
      </c>
    </row>
    <row r="559" spans="1:9" x14ac:dyDescent="0.25">
      <c r="A559" s="174">
        <f>--ISNUMBER(IFERROR(SEARCH('Project Costing'!#REF!,Labor!I565,1),""))</f>
        <v>0</v>
      </c>
      <c r="B559" s="174" t="str">
        <f>IF(A559=1,COUNTIF($A$8:A559,1),"")</f>
        <v/>
      </c>
      <c r="C559" s="174"/>
      <c r="D559" s="157">
        <f>IFERROR($C$8:INDEX($C$8:$C$3000,COUNTIF($C$8:$C$3000,"?*")),"")</f>
        <v>0</v>
      </c>
      <c r="E559" s="174"/>
      <c r="F559" s="174">
        <f>--ISNUMBER(IFERROR(SEARCH('Project Costing'!#REF!,Labor!I565,1),""))</f>
        <v>0</v>
      </c>
      <c r="G559" s="174" t="str">
        <f>IF(F559=1,COUNTIF($F$8:F559,1),"")</f>
        <v/>
      </c>
      <c r="H559" s="174"/>
      <c r="I559" s="157">
        <f>IFERROR($H$8:INDEX($H$8:$H$3000,COUNTIF($H$8:$H$3000,"?*")),"")</f>
        <v>0</v>
      </c>
    </row>
    <row r="560" spans="1:9" x14ac:dyDescent="0.25">
      <c r="A560" s="174">
        <f>--ISNUMBER(IFERROR(SEARCH('Project Costing'!#REF!,Labor!I566,1),""))</f>
        <v>0</v>
      </c>
      <c r="B560" s="174" t="str">
        <f>IF(A560=1,COUNTIF($A$8:A560,1),"")</f>
        <v/>
      </c>
      <c r="C560" s="174"/>
      <c r="D560" s="157">
        <f>IFERROR($C$8:INDEX($C$8:$C$3000,COUNTIF($C$8:$C$3000,"?*")),"")</f>
        <v>0</v>
      </c>
      <c r="E560" s="174"/>
      <c r="F560" s="174">
        <f>--ISNUMBER(IFERROR(SEARCH('Project Costing'!#REF!,Labor!I566,1),""))</f>
        <v>0</v>
      </c>
      <c r="G560" s="174" t="str">
        <f>IF(F560=1,COUNTIF($F$8:F560,1),"")</f>
        <v/>
      </c>
      <c r="H560" s="174"/>
      <c r="I560" s="157">
        <f>IFERROR($H$8:INDEX($H$8:$H$3000,COUNTIF($H$8:$H$3000,"?*")),"")</f>
        <v>0</v>
      </c>
    </row>
    <row r="561" spans="1:9" x14ac:dyDescent="0.25">
      <c r="A561" s="174">
        <f>--ISNUMBER(IFERROR(SEARCH('Project Costing'!#REF!,Labor!I567,1),""))</f>
        <v>0</v>
      </c>
      <c r="B561" s="174" t="str">
        <f>IF(A561=1,COUNTIF($A$8:A561,1),"")</f>
        <v/>
      </c>
      <c r="C561" s="174"/>
      <c r="D561" s="157">
        <f>IFERROR($C$8:INDEX($C$8:$C$3000,COUNTIF($C$8:$C$3000,"?*")),"")</f>
        <v>0</v>
      </c>
      <c r="E561" s="174"/>
      <c r="F561" s="174">
        <f>--ISNUMBER(IFERROR(SEARCH('Project Costing'!#REF!,Labor!I567,1),""))</f>
        <v>0</v>
      </c>
      <c r="G561" s="174" t="str">
        <f>IF(F561=1,COUNTIF($F$8:F561,1),"")</f>
        <v/>
      </c>
      <c r="H561" s="174"/>
      <c r="I561" s="157">
        <f>IFERROR($H$8:INDEX($H$8:$H$3000,COUNTIF($H$8:$H$3000,"?*")),"")</f>
        <v>0</v>
      </c>
    </row>
    <row r="562" spans="1:9" x14ac:dyDescent="0.25">
      <c r="A562" s="174">
        <f>--ISNUMBER(IFERROR(SEARCH('Project Costing'!#REF!,Labor!I568,1),""))</f>
        <v>0</v>
      </c>
      <c r="B562" s="174" t="str">
        <f>IF(A562=1,COUNTIF($A$8:A562,1),"")</f>
        <v/>
      </c>
      <c r="C562" s="174"/>
      <c r="D562" s="157">
        <f>IFERROR($C$8:INDEX($C$8:$C$3000,COUNTIF($C$8:$C$3000,"?*")),"")</f>
        <v>0</v>
      </c>
      <c r="E562" s="174"/>
      <c r="F562" s="174">
        <f>--ISNUMBER(IFERROR(SEARCH('Project Costing'!#REF!,Labor!I568,1),""))</f>
        <v>0</v>
      </c>
      <c r="G562" s="174" t="str">
        <f>IF(F562=1,COUNTIF($F$8:F562,1),"")</f>
        <v/>
      </c>
      <c r="H562" s="174"/>
      <c r="I562" s="157">
        <f>IFERROR($H$8:INDEX($H$8:$H$3000,COUNTIF($H$8:$H$3000,"?*")),"")</f>
        <v>0</v>
      </c>
    </row>
    <row r="563" spans="1:9" x14ac:dyDescent="0.25">
      <c r="A563" s="174">
        <f>--ISNUMBER(IFERROR(SEARCH('Project Costing'!#REF!,Labor!I569,1),""))</f>
        <v>0</v>
      </c>
      <c r="B563" s="174" t="str">
        <f>IF(A563=1,COUNTIF($A$8:A563,1),"")</f>
        <v/>
      </c>
      <c r="C563" s="174"/>
      <c r="D563" s="157">
        <f>IFERROR($C$8:INDEX($C$8:$C$3000,COUNTIF($C$8:$C$3000,"?*")),"")</f>
        <v>0</v>
      </c>
      <c r="E563" s="174"/>
      <c r="F563" s="174">
        <f>--ISNUMBER(IFERROR(SEARCH('Project Costing'!#REF!,Labor!I569,1),""))</f>
        <v>0</v>
      </c>
      <c r="G563" s="174" t="str">
        <f>IF(F563=1,COUNTIF($F$8:F563,1),"")</f>
        <v/>
      </c>
      <c r="H563" s="174"/>
      <c r="I563" s="157">
        <f>IFERROR($H$8:INDEX($H$8:$H$3000,COUNTIF($H$8:$H$3000,"?*")),"")</f>
        <v>0</v>
      </c>
    </row>
    <row r="564" spans="1:9" x14ac:dyDescent="0.25">
      <c r="A564" s="174">
        <f>--ISNUMBER(IFERROR(SEARCH('Project Costing'!#REF!,Labor!I570,1),""))</f>
        <v>0</v>
      </c>
      <c r="B564" s="174" t="str">
        <f>IF(A564=1,COUNTIF($A$8:A564,1),"")</f>
        <v/>
      </c>
      <c r="C564" s="174"/>
      <c r="D564" s="157">
        <f>IFERROR($C$8:INDEX($C$8:$C$3000,COUNTIF($C$8:$C$3000,"?*")),"")</f>
        <v>0</v>
      </c>
      <c r="E564" s="174"/>
      <c r="F564" s="174">
        <f>--ISNUMBER(IFERROR(SEARCH('Project Costing'!#REF!,Labor!I570,1),""))</f>
        <v>0</v>
      </c>
      <c r="G564" s="174" t="str">
        <f>IF(F564=1,COUNTIF($F$8:F564,1),"")</f>
        <v/>
      </c>
      <c r="H564" s="174"/>
      <c r="I564" s="157">
        <f>IFERROR($H$8:INDEX($H$8:$H$3000,COUNTIF($H$8:$H$3000,"?*")),"")</f>
        <v>0</v>
      </c>
    </row>
    <row r="565" spans="1:9" x14ac:dyDescent="0.25">
      <c r="A565" s="174">
        <f>--ISNUMBER(IFERROR(SEARCH('Project Costing'!#REF!,Labor!I571,1),""))</f>
        <v>0</v>
      </c>
      <c r="B565" s="174" t="str">
        <f>IF(A565=1,COUNTIF($A$8:A565,1),"")</f>
        <v/>
      </c>
      <c r="C565" s="174"/>
      <c r="D565" s="157">
        <f>IFERROR($C$8:INDEX($C$8:$C$3000,COUNTIF($C$8:$C$3000,"?*")),"")</f>
        <v>0</v>
      </c>
      <c r="E565" s="174"/>
      <c r="F565" s="174">
        <f>--ISNUMBER(IFERROR(SEARCH('Project Costing'!#REF!,Labor!I571,1),""))</f>
        <v>0</v>
      </c>
      <c r="G565" s="174" t="str">
        <f>IF(F565=1,COUNTIF($F$8:F565,1),"")</f>
        <v/>
      </c>
      <c r="H565" s="174"/>
      <c r="I565" s="157">
        <f>IFERROR($H$8:INDEX($H$8:$H$3000,COUNTIF($H$8:$H$3000,"?*")),"")</f>
        <v>0</v>
      </c>
    </row>
    <row r="566" spans="1:9" x14ac:dyDescent="0.25">
      <c r="A566" s="174">
        <f>--ISNUMBER(IFERROR(SEARCH('Project Costing'!#REF!,Labor!I572,1),""))</f>
        <v>0</v>
      </c>
      <c r="B566" s="174" t="str">
        <f>IF(A566=1,COUNTIF($A$8:A566,1),"")</f>
        <v/>
      </c>
      <c r="C566" s="174"/>
      <c r="D566" s="157">
        <f>IFERROR($C$8:INDEX($C$8:$C$3000,COUNTIF($C$8:$C$3000,"?*")),"")</f>
        <v>0</v>
      </c>
      <c r="E566" s="174"/>
      <c r="F566" s="174">
        <f>--ISNUMBER(IFERROR(SEARCH('Project Costing'!#REF!,Labor!I572,1),""))</f>
        <v>0</v>
      </c>
      <c r="G566" s="174" t="str">
        <f>IF(F566=1,COUNTIF($F$8:F566,1),"")</f>
        <v/>
      </c>
      <c r="H566" s="174"/>
      <c r="I566" s="157">
        <f>IFERROR($H$8:INDEX($H$8:$H$3000,COUNTIF($H$8:$H$3000,"?*")),"")</f>
        <v>0</v>
      </c>
    </row>
    <row r="567" spans="1:9" x14ac:dyDescent="0.25">
      <c r="A567" s="174">
        <f>--ISNUMBER(IFERROR(SEARCH('Project Costing'!#REF!,Labor!I573,1),""))</f>
        <v>0</v>
      </c>
      <c r="B567" s="174" t="str">
        <f>IF(A567=1,COUNTIF($A$8:A567,1),"")</f>
        <v/>
      </c>
      <c r="C567" s="174"/>
      <c r="D567" s="157">
        <f>IFERROR($C$8:INDEX($C$8:$C$3000,COUNTIF($C$8:$C$3000,"?*")),"")</f>
        <v>0</v>
      </c>
      <c r="E567" s="174"/>
      <c r="F567" s="174">
        <f>--ISNUMBER(IFERROR(SEARCH('Project Costing'!#REF!,Labor!I573,1),""))</f>
        <v>0</v>
      </c>
      <c r="G567" s="174" t="str">
        <f>IF(F567=1,COUNTIF($F$8:F567,1),"")</f>
        <v/>
      </c>
      <c r="H567" s="174"/>
      <c r="I567" s="157">
        <f>IFERROR($H$8:INDEX($H$8:$H$3000,COUNTIF($H$8:$H$3000,"?*")),"")</f>
        <v>0</v>
      </c>
    </row>
    <row r="568" spans="1:9" x14ac:dyDescent="0.25">
      <c r="A568" s="174">
        <f>--ISNUMBER(IFERROR(SEARCH('Project Costing'!#REF!,Labor!I574,1),""))</f>
        <v>0</v>
      </c>
      <c r="B568" s="174" t="str">
        <f>IF(A568=1,COUNTIF($A$8:A568,1),"")</f>
        <v/>
      </c>
      <c r="C568" s="174"/>
      <c r="D568" s="157">
        <f>IFERROR($C$8:INDEX($C$8:$C$3000,COUNTIF($C$8:$C$3000,"?*")),"")</f>
        <v>0</v>
      </c>
      <c r="E568" s="174"/>
      <c r="F568" s="174">
        <f>--ISNUMBER(IFERROR(SEARCH('Project Costing'!#REF!,Labor!I574,1),""))</f>
        <v>0</v>
      </c>
      <c r="G568" s="174" t="str">
        <f>IF(F568=1,COUNTIF($F$8:F568,1),"")</f>
        <v/>
      </c>
      <c r="H568" s="174"/>
      <c r="I568" s="157">
        <f>IFERROR($H$8:INDEX($H$8:$H$3000,COUNTIF($H$8:$H$3000,"?*")),"")</f>
        <v>0</v>
      </c>
    </row>
    <row r="569" spans="1:9" x14ac:dyDescent="0.25">
      <c r="A569" s="174">
        <f>--ISNUMBER(IFERROR(SEARCH('Project Costing'!#REF!,Labor!I575,1),""))</f>
        <v>0</v>
      </c>
      <c r="B569" s="174" t="str">
        <f>IF(A569=1,COUNTIF($A$8:A569,1),"")</f>
        <v/>
      </c>
      <c r="C569" s="174"/>
      <c r="D569" s="157">
        <f>IFERROR($C$8:INDEX($C$8:$C$3000,COUNTIF($C$8:$C$3000,"?*")),"")</f>
        <v>0</v>
      </c>
      <c r="E569" s="174"/>
      <c r="F569" s="174">
        <f>--ISNUMBER(IFERROR(SEARCH('Project Costing'!#REF!,Labor!I575,1),""))</f>
        <v>0</v>
      </c>
      <c r="G569" s="174" t="str">
        <f>IF(F569=1,COUNTIF($F$8:F569,1),"")</f>
        <v/>
      </c>
      <c r="H569" s="174"/>
      <c r="I569" s="157">
        <f>IFERROR($H$8:INDEX($H$8:$H$3000,COUNTIF($H$8:$H$3000,"?*")),"")</f>
        <v>0</v>
      </c>
    </row>
    <row r="570" spans="1:9" x14ac:dyDescent="0.25">
      <c r="A570" s="174">
        <f>--ISNUMBER(IFERROR(SEARCH('Project Costing'!#REF!,Labor!I576,1),""))</f>
        <v>0</v>
      </c>
      <c r="B570" s="174" t="str">
        <f>IF(A570=1,COUNTIF($A$8:A570,1),"")</f>
        <v/>
      </c>
      <c r="C570" s="174"/>
      <c r="D570" s="157">
        <f>IFERROR($C$8:INDEX($C$8:$C$3000,COUNTIF($C$8:$C$3000,"?*")),"")</f>
        <v>0</v>
      </c>
      <c r="E570" s="174"/>
      <c r="F570" s="174">
        <f>--ISNUMBER(IFERROR(SEARCH('Project Costing'!#REF!,Labor!I576,1),""))</f>
        <v>0</v>
      </c>
      <c r="G570" s="174" t="str">
        <f>IF(F570=1,COUNTIF($F$8:F570,1),"")</f>
        <v/>
      </c>
      <c r="H570" s="174"/>
      <c r="I570" s="157">
        <f>IFERROR($H$8:INDEX($H$8:$H$3000,COUNTIF($H$8:$H$3000,"?*")),"")</f>
        <v>0</v>
      </c>
    </row>
    <row r="571" spans="1:9" x14ac:dyDescent="0.25">
      <c r="A571" s="174">
        <f>--ISNUMBER(IFERROR(SEARCH('Project Costing'!#REF!,Labor!I577,1),""))</f>
        <v>0</v>
      </c>
      <c r="B571" s="174" t="str">
        <f>IF(A571=1,COUNTIF($A$8:A571,1),"")</f>
        <v/>
      </c>
      <c r="C571" s="174"/>
      <c r="D571" s="157">
        <f>IFERROR($C$8:INDEX($C$8:$C$3000,COUNTIF($C$8:$C$3000,"?*")),"")</f>
        <v>0</v>
      </c>
      <c r="E571" s="174"/>
      <c r="F571" s="174">
        <f>--ISNUMBER(IFERROR(SEARCH('Project Costing'!#REF!,Labor!I577,1),""))</f>
        <v>0</v>
      </c>
      <c r="G571" s="174" t="str">
        <f>IF(F571=1,COUNTIF($F$8:F571,1),"")</f>
        <v/>
      </c>
      <c r="H571" s="174"/>
      <c r="I571" s="157">
        <f>IFERROR($H$8:INDEX($H$8:$H$3000,COUNTIF($H$8:$H$3000,"?*")),"")</f>
        <v>0</v>
      </c>
    </row>
    <row r="572" spans="1:9" x14ac:dyDescent="0.25">
      <c r="A572" s="174">
        <f>--ISNUMBER(IFERROR(SEARCH('Project Costing'!#REF!,Labor!I578,1),""))</f>
        <v>0</v>
      </c>
      <c r="B572" s="174" t="str">
        <f>IF(A572=1,COUNTIF($A$8:A572,1),"")</f>
        <v/>
      </c>
      <c r="C572" s="174"/>
      <c r="D572" s="157">
        <f>IFERROR($C$8:INDEX($C$8:$C$3000,COUNTIF($C$8:$C$3000,"?*")),"")</f>
        <v>0</v>
      </c>
      <c r="E572" s="174"/>
      <c r="F572" s="174">
        <f>--ISNUMBER(IFERROR(SEARCH('Project Costing'!#REF!,Labor!I578,1),""))</f>
        <v>0</v>
      </c>
      <c r="G572" s="174" t="str">
        <f>IF(F572=1,COUNTIF($F$8:F572,1),"")</f>
        <v/>
      </c>
      <c r="H572" s="174"/>
      <c r="I572" s="157">
        <f>IFERROR($H$8:INDEX($H$8:$H$3000,COUNTIF($H$8:$H$3000,"?*")),"")</f>
        <v>0</v>
      </c>
    </row>
    <row r="573" spans="1:9" x14ac:dyDescent="0.25">
      <c r="A573" s="174">
        <f>--ISNUMBER(IFERROR(SEARCH('Project Costing'!#REF!,Labor!I579,1),""))</f>
        <v>0</v>
      </c>
      <c r="B573" s="174" t="str">
        <f>IF(A573=1,COUNTIF($A$8:A573,1),"")</f>
        <v/>
      </c>
      <c r="C573" s="174"/>
      <c r="D573" s="157">
        <f>IFERROR($C$8:INDEX($C$8:$C$3000,COUNTIF($C$8:$C$3000,"?*")),"")</f>
        <v>0</v>
      </c>
      <c r="E573" s="174"/>
      <c r="F573" s="174">
        <f>--ISNUMBER(IFERROR(SEARCH('Project Costing'!#REF!,Labor!I579,1),""))</f>
        <v>0</v>
      </c>
      <c r="G573" s="174" t="str">
        <f>IF(F573=1,COUNTIF($F$8:F573,1),"")</f>
        <v/>
      </c>
      <c r="H573" s="174"/>
      <c r="I573" s="157">
        <f>IFERROR($H$8:INDEX($H$8:$H$3000,COUNTIF($H$8:$H$3000,"?*")),"")</f>
        <v>0</v>
      </c>
    </row>
    <row r="574" spans="1:9" x14ac:dyDescent="0.25">
      <c r="A574" s="174">
        <f>--ISNUMBER(IFERROR(SEARCH('Project Costing'!#REF!,Labor!I580,1),""))</f>
        <v>0</v>
      </c>
      <c r="B574" s="174" t="str">
        <f>IF(A574=1,COUNTIF($A$8:A574,1),"")</f>
        <v/>
      </c>
      <c r="C574" s="174"/>
      <c r="D574" s="157">
        <f>IFERROR($C$8:INDEX($C$8:$C$3000,COUNTIF($C$8:$C$3000,"?*")),"")</f>
        <v>0</v>
      </c>
      <c r="E574" s="174"/>
      <c r="F574" s="174">
        <f>--ISNUMBER(IFERROR(SEARCH('Project Costing'!#REF!,Labor!I580,1),""))</f>
        <v>0</v>
      </c>
      <c r="G574" s="174" t="str">
        <f>IF(F574=1,COUNTIF($F$8:F574,1),"")</f>
        <v/>
      </c>
      <c r="H574" s="174"/>
      <c r="I574" s="157">
        <f>IFERROR($H$8:INDEX($H$8:$H$3000,COUNTIF($H$8:$H$3000,"?*")),"")</f>
        <v>0</v>
      </c>
    </row>
    <row r="575" spans="1:9" x14ac:dyDescent="0.25">
      <c r="A575" s="174">
        <f>--ISNUMBER(IFERROR(SEARCH('Project Costing'!#REF!,Labor!I581,1),""))</f>
        <v>0</v>
      </c>
      <c r="B575" s="174" t="str">
        <f>IF(A575=1,COUNTIF($A$8:A575,1),"")</f>
        <v/>
      </c>
      <c r="C575" s="174"/>
      <c r="D575" s="157">
        <f>IFERROR($C$8:INDEX($C$8:$C$3000,COUNTIF($C$8:$C$3000,"?*")),"")</f>
        <v>0</v>
      </c>
      <c r="E575" s="174"/>
      <c r="F575" s="174">
        <f>--ISNUMBER(IFERROR(SEARCH('Project Costing'!#REF!,Labor!I581,1),""))</f>
        <v>0</v>
      </c>
      <c r="G575" s="174" t="str">
        <f>IF(F575=1,COUNTIF($F$8:F575,1),"")</f>
        <v/>
      </c>
      <c r="H575" s="174"/>
      <c r="I575" s="157">
        <f>IFERROR($H$8:INDEX($H$8:$H$3000,COUNTIF($H$8:$H$3000,"?*")),"")</f>
        <v>0</v>
      </c>
    </row>
    <row r="576" spans="1:9" x14ac:dyDescent="0.25">
      <c r="A576" s="174">
        <f>--ISNUMBER(IFERROR(SEARCH('Project Costing'!#REF!,Labor!I582,1),""))</f>
        <v>0</v>
      </c>
      <c r="B576" s="174" t="str">
        <f>IF(A576=1,COUNTIF($A$8:A576,1),"")</f>
        <v/>
      </c>
      <c r="C576" s="174"/>
      <c r="D576" s="157">
        <f>IFERROR($C$8:INDEX($C$8:$C$3000,COUNTIF($C$8:$C$3000,"?*")),"")</f>
        <v>0</v>
      </c>
      <c r="E576" s="174"/>
      <c r="F576" s="174">
        <f>--ISNUMBER(IFERROR(SEARCH('Project Costing'!#REF!,Labor!I582,1),""))</f>
        <v>0</v>
      </c>
      <c r="G576" s="174" t="str">
        <f>IF(F576=1,COUNTIF($F$8:F576,1),"")</f>
        <v/>
      </c>
      <c r="H576" s="174"/>
      <c r="I576" s="157">
        <f>IFERROR($H$8:INDEX($H$8:$H$3000,COUNTIF($H$8:$H$3000,"?*")),"")</f>
        <v>0</v>
      </c>
    </row>
    <row r="577" spans="1:9" x14ac:dyDescent="0.25">
      <c r="A577" s="174">
        <f>--ISNUMBER(IFERROR(SEARCH('Project Costing'!#REF!,Labor!I583,1),""))</f>
        <v>0</v>
      </c>
      <c r="B577" s="174" t="str">
        <f>IF(A577=1,COUNTIF($A$8:A577,1),"")</f>
        <v/>
      </c>
      <c r="C577" s="174"/>
      <c r="D577" s="157">
        <f>IFERROR($C$8:INDEX($C$8:$C$3000,COUNTIF($C$8:$C$3000,"?*")),"")</f>
        <v>0</v>
      </c>
      <c r="E577" s="174"/>
      <c r="F577" s="174">
        <f>--ISNUMBER(IFERROR(SEARCH('Project Costing'!#REF!,Labor!I583,1),""))</f>
        <v>0</v>
      </c>
      <c r="G577" s="174" t="str">
        <f>IF(F577=1,COUNTIF($F$8:F577,1),"")</f>
        <v/>
      </c>
      <c r="H577" s="174"/>
      <c r="I577" s="157">
        <f>IFERROR($H$8:INDEX($H$8:$H$3000,COUNTIF($H$8:$H$3000,"?*")),"")</f>
        <v>0</v>
      </c>
    </row>
    <row r="578" spans="1:9" x14ac:dyDescent="0.25">
      <c r="A578" s="174">
        <f>--ISNUMBER(IFERROR(SEARCH('Project Costing'!#REF!,Labor!I584,1),""))</f>
        <v>0</v>
      </c>
      <c r="B578" s="174" t="str">
        <f>IF(A578=1,COUNTIF($A$8:A578,1),"")</f>
        <v/>
      </c>
      <c r="C578" s="174"/>
      <c r="D578" s="157">
        <f>IFERROR($C$8:INDEX($C$8:$C$3000,COUNTIF($C$8:$C$3000,"?*")),"")</f>
        <v>0</v>
      </c>
      <c r="E578" s="174"/>
      <c r="F578" s="174">
        <f>--ISNUMBER(IFERROR(SEARCH('Project Costing'!#REF!,Labor!I584,1),""))</f>
        <v>0</v>
      </c>
      <c r="G578" s="174" t="str">
        <f>IF(F578=1,COUNTIF($F$8:F578,1),"")</f>
        <v/>
      </c>
      <c r="H578" s="174"/>
      <c r="I578" s="157">
        <f>IFERROR($H$8:INDEX($H$8:$H$3000,COUNTIF($H$8:$H$3000,"?*")),"")</f>
        <v>0</v>
      </c>
    </row>
    <row r="579" spans="1:9" x14ac:dyDescent="0.25">
      <c r="A579" s="174">
        <f>--ISNUMBER(IFERROR(SEARCH('Project Costing'!#REF!,Labor!I585,1),""))</f>
        <v>0</v>
      </c>
      <c r="B579" s="174" t="str">
        <f>IF(A579=1,COUNTIF($A$8:A579,1),"")</f>
        <v/>
      </c>
      <c r="C579" s="174"/>
      <c r="D579" s="157">
        <f>IFERROR($C$8:INDEX($C$8:$C$3000,COUNTIF($C$8:$C$3000,"?*")),"")</f>
        <v>0</v>
      </c>
      <c r="E579" s="174"/>
      <c r="F579" s="174">
        <f>--ISNUMBER(IFERROR(SEARCH('Project Costing'!#REF!,Labor!I585,1),""))</f>
        <v>0</v>
      </c>
      <c r="G579" s="174" t="str">
        <f>IF(F579=1,COUNTIF($F$8:F579,1),"")</f>
        <v/>
      </c>
      <c r="H579" s="174"/>
      <c r="I579" s="157">
        <f>IFERROR($H$8:INDEX($H$8:$H$3000,COUNTIF($H$8:$H$3000,"?*")),"")</f>
        <v>0</v>
      </c>
    </row>
    <row r="580" spans="1:9" x14ac:dyDescent="0.25">
      <c r="A580" s="174">
        <f>--ISNUMBER(IFERROR(SEARCH('Project Costing'!#REF!,Labor!I586,1),""))</f>
        <v>0</v>
      </c>
      <c r="B580" s="174" t="str">
        <f>IF(A580=1,COUNTIF($A$8:A580,1),"")</f>
        <v/>
      </c>
      <c r="C580" s="174"/>
      <c r="D580" s="157">
        <f>IFERROR($C$8:INDEX($C$8:$C$3000,COUNTIF($C$8:$C$3000,"?*")),"")</f>
        <v>0</v>
      </c>
      <c r="E580" s="174"/>
      <c r="F580" s="174">
        <f>--ISNUMBER(IFERROR(SEARCH('Project Costing'!#REF!,Labor!I586,1),""))</f>
        <v>0</v>
      </c>
      <c r="G580" s="174" t="str">
        <f>IF(F580=1,COUNTIF($F$8:F580,1),"")</f>
        <v/>
      </c>
      <c r="H580" s="174"/>
      <c r="I580" s="157">
        <f>IFERROR($H$8:INDEX($H$8:$H$3000,COUNTIF($H$8:$H$3000,"?*")),"")</f>
        <v>0</v>
      </c>
    </row>
    <row r="581" spans="1:9" x14ac:dyDescent="0.25">
      <c r="A581" s="174">
        <f>--ISNUMBER(IFERROR(SEARCH('Project Costing'!#REF!,Labor!I587,1),""))</f>
        <v>0</v>
      </c>
      <c r="B581" s="174" t="str">
        <f>IF(A581=1,COUNTIF($A$8:A581,1),"")</f>
        <v/>
      </c>
      <c r="C581" s="174"/>
      <c r="D581" s="157">
        <f>IFERROR($C$8:INDEX($C$8:$C$3000,COUNTIF($C$8:$C$3000,"?*")),"")</f>
        <v>0</v>
      </c>
      <c r="E581" s="174"/>
      <c r="F581" s="174">
        <f>--ISNUMBER(IFERROR(SEARCH('Project Costing'!#REF!,Labor!I587,1),""))</f>
        <v>0</v>
      </c>
      <c r="G581" s="174" t="str">
        <f>IF(F581=1,COUNTIF($F$8:F581,1),"")</f>
        <v/>
      </c>
      <c r="H581" s="174"/>
      <c r="I581" s="157">
        <f>IFERROR($H$8:INDEX($H$8:$H$3000,COUNTIF($H$8:$H$3000,"?*")),"")</f>
        <v>0</v>
      </c>
    </row>
    <row r="582" spans="1:9" x14ac:dyDescent="0.25">
      <c r="A582" s="174">
        <f>--ISNUMBER(IFERROR(SEARCH('Project Costing'!#REF!,Labor!I588,1),""))</f>
        <v>0</v>
      </c>
      <c r="B582" s="174" t="str">
        <f>IF(A582=1,COUNTIF($A$8:A582,1),"")</f>
        <v/>
      </c>
      <c r="C582" s="174"/>
      <c r="D582" s="157">
        <f>IFERROR($C$8:INDEX($C$8:$C$3000,COUNTIF($C$8:$C$3000,"?*")),"")</f>
        <v>0</v>
      </c>
      <c r="E582" s="174"/>
      <c r="F582" s="174">
        <f>--ISNUMBER(IFERROR(SEARCH('Project Costing'!#REF!,Labor!I588,1),""))</f>
        <v>0</v>
      </c>
      <c r="G582" s="174" t="str">
        <f>IF(F582=1,COUNTIF($F$8:F582,1),"")</f>
        <v/>
      </c>
      <c r="H582" s="174"/>
      <c r="I582" s="157">
        <f>IFERROR($H$8:INDEX($H$8:$H$3000,COUNTIF($H$8:$H$3000,"?*")),"")</f>
        <v>0</v>
      </c>
    </row>
    <row r="583" spans="1:9" x14ac:dyDescent="0.25">
      <c r="A583" s="174">
        <f>--ISNUMBER(IFERROR(SEARCH('Project Costing'!#REF!,Labor!I589,1),""))</f>
        <v>0</v>
      </c>
      <c r="B583" s="174" t="str">
        <f>IF(A583=1,COUNTIF($A$8:A583,1),"")</f>
        <v/>
      </c>
      <c r="C583" s="174"/>
      <c r="D583" s="157">
        <f>IFERROR($C$8:INDEX($C$8:$C$3000,COUNTIF($C$8:$C$3000,"?*")),"")</f>
        <v>0</v>
      </c>
      <c r="E583" s="174"/>
      <c r="F583" s="174">
        <f>--ISNUMBER(IFERROR(SEARCH('Project Costing'!#REF!,Labor!I589,1),""))</f>
        <v>0</v>
      </c>
      <c r="G583" s="174" t="str">
        <f>IF(F583=1,COUNTIF($F$8:F583,1),"")</f>
        <v/>
      </c>
      <c r="H583" s="174"/>
      <c r="I583" s="157">
        <f>IFERROR($H$8:INDEX($H$8:$H$3000,COUNTIF($H$8:$H$3000,"?*")),"")</f>
        <v>0</v>
      </c>
    </row>
    <row r="584" spans="1:9" x14ac:dyDescent="0.25">
      <c r="A584" s="174">
        <f>--ISNUMBER(IFERROR(SEARCH('Project Costing'!#REF!,Labor!I590,1),""))</f>
        <v>0</v>
      </c>
      <c r="B584" s="174" t="str">
        <f>IF(A584=1,COUNTIF($A$8:A584,1),"")</f>
        <v/>
      </c>
      <c r="C584" s="174"/>
      <c r="D584" s="157">
        <f>IFERROR($C$8:INDEX($C$8:$C$3000,COUNTIF($C$8:$C$3000,"?*")),"")</f>
        <v>0</v>
      </c>
      <c r="E584" s="174"/>
      <c r="F584" s="174">
        <f>--ISNUMBER(IFERROR(SEARCH('Project Costing'!#REF!,Labor!I590,1),""))</f>
        <v>0</v>
      </c>
      <c r="G584" s="174" t="str">
        <f>IF(F584=1,COUNTIF($F$8:F584,1),"")</f>
        <v/>
      </c>
      <c r="H584" s="174"/>
      <c r="I584" s="157">
        <f>IFERROR($H$8:INDEX($H$8:$H$3000,COUNTIF($H$8:$H$3000,"?*")),"")</f>
        <v>0</v>
      </c>
    </row>
    <row r="585" spans="1:9" x14ac:dyDescent="0.25">
      <c r="A585" s="174">
        <f>--ISNUMBER(IFERROR(SEARCH('Project Costing'!#REF!,Labor!I591,1),""))</f>
        <v>0</v>
      </c>
      <c r="B585" s="174" t="str">
        <f>IF(A585=1,COUNTIF($A$8:A585,1),"")</f>
        <v/>
      </c>
      <c r="C585" s="174"/>
      <c r="D585" s="157">
        <f>IFERROR($C$8:INDEX($C$8:$C$3000,COUNTIF($C$8:$C$3000,"?*")),"")</f>
        <v>0</v>
      </c>
      <c r="E585" s="174"/>
      <c r="F585" s="174">
        <f>--ISNUMBER(IFERROR(SEARCH('Project Costing'!#REF!,Labor!I591,1),""))</f>
        <v>0</v>
      </c>
      <c r="G585" s="174" t="str">
        <f>IF(F585=1,COUNTIF($F$8:F585,1),"")</f>
        <v/>
      </c>
      <c r="H585" s="174"/>
      <c r="I585" s="157">
        <f>IFERROR($H$8:INDEX($H$8:$H$3000,COUNTIF($H$8:$H$3000,"?*")),"")</f>
        <v>0</v>
      </c>
    </row>
    <row r="586" spans="1:9" x14ac:dyDescent="0.25">
      <c r="A586" s="174">
        <f>--ISNUMBER(IFERROR(SEARCH('Project Costing'!#REF!,Labor!I592,1),""))</f>
        <v>0</v>
      </c>
      <c r="B586" s="174" t="str">
        <f>IF(A586=1,COUNTIF($A$8:A586,1),"")</f>
        <v/>
      </c>
      <c r="C586" s="174"/>
      <c r="D586" s="157">
        <f>IFERROR($C$8:INDEX($C$8:$C$3000,COUNTIF($C$8:$C$3000,"?*")),"")</f>
        <v>0</v>
      </c>
      <c r="E586" s="174"/>
      <c r="F586" s="174">
        <f>--ISNUMBER(IFERROR(SEARCH('Project Costing'!#REF!,Labor!I592,1),""))</f>
        <v>0</v>
      </c>
      <c r="G586" s="174" t="str">
        <f>IF(F586=1,COUNTIF($F$8:F586,1),"")</f>
        <v/>
      </c>
      <c r="H586" s="174"/>
      <c r="I586" s="157">
        <f>IFERROR($H$8:INDEX($H$8:$H$3000,COUNTIF($H$8:$H$3000,"?*")),"")</f>
        <v>0</v>
      </c>
    </row>
    <row r="587" spans="1:9" x14ac:dyDescent="0.25">
      <c r="A587" s="174">
        <f>--ISNUMBER(IFERROR(SEARCH('Project Costing'!#REF!,Labor!I593,1),""))</f>
        <v>0</v>
      </c>
      <c r="B587" s="174" t="str">
        <f>IF(A587=1,COUNTIF($A$8:A587,1),"")</f>
        <v/>
      </c>
      <c r="C587" s="174"/>
      <c r="D587" s="157">
        <f>IFERROR($C$8:INDEX($C$8:$C$3000,COUNTIF($C$8:$C$3000,"?*")),"")</f>
        <v>0</v>
      </c>
      <c r="E587" s="174"/>
      <c r="F587" s="174">
        <f>--ISNUMBER(IFERROR(SEARCH('Project Costing'!#REF!,Labor!I593,1),""))</f>
        <v>0</v>
      </c>
      <c r="G587" s="174" t="str">
        <f>IF(F587=1,COUNTIF($F$8:F587,1),"")</f>
        <v/>
      </c>
      <c r="H587" s="174"/>
      <c r="I587" s="157">
        <f>IFERROR($H$8:INDEX($H$8:$H$3000,COUNTIF($H$8:$H$3000,"?*")),"")</f>
        <v>0</v>
      </c>
    </row>
    <row r="588" spans="1:9" x14ac:dyDescent="0.25">
      <c r="A588" s="174">
        <f>--ISNUMBER(IFERROR(SEARCH('Project Costing'!#REF!,Labor!I594,1),""))</f>
        <v>0</v>
      </c>
      <c r="B588" s="174" t="str">
        <f>IF(A588=1,COUNTIF($A$8:A588,1),"")</f>
        <v/>
      </c>
      <c r="C588" s="174"/>
      <c r="D588" s="157">
        <f>IFERROR($C$8:INDEX($C$8:$C$3000,COUNTIF($C$8:$C$3000,"?*")),"")</f>
        <v>0</v>
      </c>
      <c r="E588" s="174"/>
      <c r="F588" s="174">
        <f>--ISNUMBER(IFERROR(SEARCH('Project Costing'!#REF!,Labor!I594,1),""))</f>
        <v>0</v>
      </c>
      <c r="G588" s="174" t="str">
        <f>IF(F588=1,COUNTIF($F$8:F588,1),"")</f>
        <v/>
      </c>
      <c r="H588" s="174"/>
      <c r="I588" s="157">
        <f>IFERROR($H$8:INDEX($H$8:$H$3000,COUNTIF($H$8:$H$3000,"?*")),"")</f>
        <v>0</v>
      </c>
    </row>
    <row r="589" spans="1:9" x14ac:dyDescent="0.25">
      <c r="A589" s="174">
        <f>--ISNUMBER(IFERROR(SEARCH('Project Costing'!#REF!,Labor!I595,1),""))</f>
        <v>0</v>
      </c>
      <c r="B589" s="174" t="str">
        <f>IF(A589=1,COUNTIF($A$8:A589,1),"")</f>
        <v/>
      </c>
      <c r="C589" s="174"/>
      <c r="D589" s="157">
        <f>IFERROR($C$8:INDEX($C$8:$C$3000,COUNTIF($C$8:$C$3000,"?*")),"")</f>
        <v>0</v>
      </c>
      <c r="E589" s="174"/>
      <c r="F589" s="174">
        <f>--ISNUMBER(IFERROR(SEARCH('Project Costing'!#REF!,Labor!I595,1),""))</f>
        <v>0</v>
      </c>
      <c r="G589" s="174" t="str">
        <f>IF(F589=1,COUNTIF($F$8:F589,1),"")</f>
        <v/>
      </c>
      <c r="H589" s="174"/>
      <c r="I589" s="157">
        <f>IFERROR($H$8:INDEX($H$8:$H$3000,COUNTIF($H$8:$H$3000,"?*")),"")</f>
        <v>0</v>
      </c>
    </row>
    <row r="590" spans="1:9" x14ac:dyDescent="0.25">
      <c r="A590" s="174">
        <f>--ISNUMBER(IFERROR(SEARCH('Project Costing'!#REF!,Labor!I596,1),""))</f>
        <v>0</v>
      </c>
      <c r="B590" s="174" t="str">
        <f>IF(A590=1,COUNTIF($A$8:A590,1),"")</f>
        <v/>
      </c>
      <c r="C590" s="174"/>
      <c r="D590" s="157">
        <f>IFERROR($C$8:INDEX($C$8:$C$3000,COUNTIF($C$8:$C$3000,"?*")),"")</f>
        <v>0</v>
      </c>
      <c r="E590" s="174"/>
      <c r="F590" s="174">
        <f>--ISNUMBER(IFERROR(SEARCH('Project Costing'!#REF!,Labor!I596,1),""))</f>
        <v>0</v>
      </c>
      <c r="G590" s="174" t="str">
        <f>IF(F590=1,COUNTIF($F$8:F590,1),"")</f>
        <v/>
      </c>
      <c r="H590" s="174"/>
      <c r="I590" s="157">
        <f>IFERROR($H$8:INDEX($H$8:$H$3000,COUNTIF($H$8:$H$3000,"?*")),"")</f>
        <v>0</v>
      </c>
    </row>
    <row r="591" spans="1:9" x14ac:dyDescent="0.25">
      <c r="A591" s="174">
        <f>--ISNUMBER(IFERROR(SEARCH('Project Costing'!#REF!,Labor!I597,1),""))</f>
        <v>0</v>
      </c>
      <c r="B591" s="174" t="str">
        <f>IF(A591=1,COUNTIF($A$8:A591,1),"")</f>
        <v/>
      </c>
      <c r="C591" s="174"/>
      <c r="D591" s="157">
        <f>IFERROR($C$8:INDEX($C$8:$C$3000,COUNTIF($C$8:$C$3000,"?*")),"")</f>
        <v>0</v>
      </c>
      <c r="E591" s="174"/>
      <c r="F591" s="174">
        <f>--ISNUMBER(IFERROR(SEARCH('Project Costing'!#REF!,Labor!I597,1),""))</f>
        <v>0</v>
      </c>
      <c r="G591" s="174" t="str">
        <f>IF(F591=1,COUNTIF($F$8:F591,1),"")</f>
        <v/>
      </c>
      <c r="H591" s="174"/>
      <c r="I591" s="157">
        <f>IFERROR($H$8:INDEX($H$8:$H$3000,COUNTIF($H$8:$H$3000,"?*")),"")</f>
        <v>0</v>
      </c>
    </row>
    <row r="592" spans="1:9" x14ac:dyDescent="0.25">
      <c r="A592" s="174">
        <f>--ISNUMBER(IFERROR(SEARCH('Project Costing'!#REF!,Labor!I598,1),""))</f>
        <v>0</v>
      </c>
      <c r="B592" s="174" t="str">
        <f>IF(A592=1,COUNTIF($A$8:A592,1),"")</f>
        <v/>
      </c>
      <c r="C592" s="174"/>
      <c r="D592" s="157">
        <f>IFERROR($C$8:INDEX($C$8:$C$3000,COUNTIF($C$8:$C$3000,"?*")),"")</f>
        <v>0</v>
      </c>
      <c r="E592" s="174"/>
      <c r="F592" s="174">
        <f>--ISNUMBER(IFERROR(SEARCH('Project Costing'!#REF!,Labor!I598,1),""))</f>
        <v>0</v>
      </c>
      <c r="G592" s="174" t="str">
        <f>IF(F592=1,COUNTIF($F$8:F592,1),"")</f>
        <v/>
      </c>
      <c r="H592" s="174"/>
      <c r="I592" s="157">
        <f>IFERROR($H$8:INDEX($H$8:$H$3000,COUNTIF($H$8:$H$3000,"?*")),"")</f>
        <v>0</v>
      </c>
    </row>
    <row r="593" spans="1:9" x14ac:dyDescent="0.25">
      <c r="A593" s="174">
        <f>--ISNUMBER(IFERROR(SEARCH('Project Costing'!#REF!,Labor!I599,1),""))</f>
        <v>0</v>
      </c>
      <c r="B593" s="174" t="str">
        <f>IF(A593=1,COUNTIF($A$8:A593,1),"")</f>
        <v/>
      </c>
      <c r="C593" s="174"/>
      <c r="D593" s="157">
        <f>IFERROR($C$8:INDEX($C$8:$C$3000,COUNTIF($C$8:$C$3000,"?*")),"")</f>
        <v>0</v>
      </c>
      <c r="E593" s="174"/>
      <c r="F593" s="174">
        <f>--ISNUMBER(IFERROR(SEARCH('Project Costing'!#REF!,Labor!I599,1),""))</f>
        <v>0</v>
      </c>
      <c r="G593" s="174" t="str">
        <f>IF(F593=1,COUNTIF($F$8:F593,1),"")</f>
        <v/>
      </c>
      <c r="H593" s="174"/>
      <c r="I593" s="157">
        <f>IFERROR($H$8:INDEX($H$8:$H$3000,COUNTIF($H$8:$H$3000,"?*")),"")</f>
        <v>0</v>
      </c>
    </row>
    <row r="594" spans="1:9" x14ac:dyDescent="0.25">
      <c r="A594" s="174">
        <f>--ISNUMBER(IFERROR(SEARCH('Project Costing'!#REF!,Labor!I600,1),""))</f>
        <v>0</v>
      </c>
      <c r="B594" s="174" t="str">
        <f>IF(A594=1,COUNTIF($A$8:A594,1),"")</f>
        <v/>
      </c>
      <c r="C594" s="174"/>
      <c r="D594" s="157">
        <f>IFERROR($C$8:INDEX($C$8:$C$3000,COUNTIF($C$8:$C$3000,"?*")),"")</f>
        <v>0</v>
      </c>
      <c r="E594" s="174"/>
      <c r="F594" s="174">
        <f>--ISNUMBER(IFERROR(SEARCH('Project Costing'!#REF!,Labor!I600,1),""))</f>
        <v>0</v>
      </c>
      <c r="G594" s="174" t="str">
        <f>IF(F594=1,COUNTIF($F$8:F594,1),"")</f>
        <v/>
      </c>
      <c r="H594" s="174"/>
      <c r="I594" s="157">
        <f>IFERROR($H$8:INDEX($H$8:$H$3000,COUNTIF($H$8:$H$3000,"?*")),"")</f>
        <v>0</v>
      </c>
    </row>
    <row r="595" spans="1:9" x14ac:dyDescent="0.25">
      <c r="A595" s="174">
        <f>--ISNUMBER(IFERROR(SEARCH('Project Costing'!#REF!,Labor!I601,1),""))</f>
        <v>0</v>
      </c>
      <c r="B595" s="174" t="str">
        <f>IF(A595=1,COUNTIF($A$8:A595,1),"")</f>
        <v/>
      </c>
      <c r="C595" s="174"/>
      <c r="D595" s="157">
        <f>IFERROR($C$8:INDEX($C$8:$C$3000,COUNTIF($C$8:$C$3000,"?*")),"")</f>
        <v>0</v>
      </c>
      <c r="E595" s="174"/>
      <c r="F595" s="174">
        <f>--ISNUMBER(IFERROR(SEARCH('Project Costing'!#REF!,Labor!I601,1),""))</f>
        <v>0</v>
      </c>
      <c r="G595" s="174" t="str">
        <f>IF(F595=1,COUNTIF($F$8:F595,1),"")</f>
        <v/>
      </c>
      <c r="H595" s="174"/>
      <c r="I595" s="157">
        <f>IFERROR($H$8:INDEX($H$8:$H$3000,COUNTIF($H$8:$H$3000,"?*")),"")</f>
        <v>0</v>
      </c>
    </row>
    <row r="596" spans="1:9" x14ac:dyDescent="0.25">
      <c r="A596" s="174">
        <f>--ISNUMBER(IFERROR(SEARCH('Project Costing'!#REF!,Labor!I602,1),""))</f>
        <v>0</v>
      </c>
      <c r="B596" s="174" t="str">
        <f>IF(A596=1,COUNTIF($A$8:A596,1),"")</f>
        <v/>
      </c>
      <c r="C596" s="174"/>
      <c r="D596" s="157">
        <f>IFERROR($C$8:INDEX($C$8:$C$3000,COUNTIF($C$8:$C$3000,"?*")),"")</f>
        <v>0</v>
      </c>
      <c r="E596" s="174"/>
      <c r="F596" s="174">
        <f>--ISNUMBER(IFERROR(SEARCH('Project Costing'!#REF!,Labor!I602,1),""))</f>
        <v>0</v>
      </c>
      <c r="G596" s="174" t="str">
        <f>IF(F596=1,COUNTIF($F$8:F596,1),"")</f>
        <v/>
      </c>
      <c r="H596" s="174"/>
      <c r="I596" s="157">
        <f>IFERROR($H$8:INDEX($H$8:$H$3000,COUNTIF($H$8:$H$3000,"?*")),"")</f>
        <v>0</v>
      </c>
    </row>
    <row r="597" spans="1:9" x14ac:dyDescent="0.25">
      <c r="A597" s="174">
        <f>--ISNUMBER(IFERROR(SEARCH('Project Costing'!#REF!,Labor!I603,1),""))</f>
        <v>0</v>
      </c>
      <c r="B597" s="174" t="str">
        <f>IF(A597=1,COUNTIF($A$8:A597,1),"")</f>
        <v/>
      </c>
      <c r="C597" s="174"/>
      <c r="D597" s="157">
        <f>IFERROR($C$8:INDEX($C$8:$C$3000,COUNTIF($C$8:$C$3000,"?*")),"")</f>
        <v>0</v>
      </c>
      <c r="E597" s="174"/>
      <c r="F597" s="174">
        <f>--ISNUMBER(IFERROR(SEARCH('Project Costing'!#REF!,Labor!I603,1),""))</f>
        <v>0</v>
      </c>
      <c r="G597" s="174" t="str">
        <f>IF(F597=1,COUNTIF($F$8:F597,1),"")</f>
        <v/>
      </c>
      <c r="H597" s="174"/>
      <c r="I597" s="157">
        <f>IFERROR($H$8:INDEX($H$8:$H$3000,COUNTIF($H$8:$H$3000,"?*")),"")</f>
        <v>0</v>
      </c>
    </row>
    <row r="598" spans="1:9" x14ac:dyDescent="0.25">
      <c r="A598" s="174">
        <f>--ISNUMBER(IFERROR(SEARCH('Project Costing'!#REF!,Labor!I604,1),""))</f>
        <v>0</v>
      </c>
      <c r="B598" s="174" t="str">
        <f>IF(A598=1,COUNTIF($A$8:A598,1),"")</f>
        <v/>
      </c>
      <c r="C598" s="174"/>
      <c r="D598" s="157">
        <f>IFERROR($C$8:INDEX($C$8:$C$3000,COUNTIF($C$8:$C$3000,"?*")),"")</f>
        <v>0</v>
      </c>
      <c r="E598" s="174"/>
      <c r="F598" s="174">
        <f>--ISNUMBER(IFERROR(SEARCH('Project Costing'!#REF!,Labor!I604,1),""))</f>
        <v>0</v>
      </c>
      <c r="G598" s="174" t="str">
        <f>IF(F598=1,COUNTIF($F$8:F598,1),"")</f>
        <v/>
      </c>
      <c r="H598" s="174"/>
      <c r="I598" s="157">
        <f>IFERROR($H$8:INDEX($H$8:$H$3000,COUNTIF($H$8:$H$3000,"?*")),"")</f>
        <v>0</v>
      </c>
    </row>
    <row r="599" spans="1:9" x14ac:dyDescent="0.25">
      <c r="A599" s="174">
        <f>--ISNUMBER(IFERROR(SEARCH('Project Costing'!#REF!,Labor!I605,1),""))</f>
        <v>0</v>
      </c>
      <c r="B599" s="174" t="str">
        <f>IF(A599=1,COUNTIF($A$8:A599,1),"")</f>
        <v/>
      </c>
      <c r="C599" s="174"/>
      <c r="D599" s="157">
        <f>IFERROR($C$8:INDEX($C$8:$C$3000,COUNTIF($C$8:$C$3000,"?*")),"")</f>
        <v>0</v>
      </c>
      <c r="E599" s="174"/>
      <c r="F599" s="174">
        <f>--ISNUMBER(IFERROR(SEARCH('Project Costing'!#REF!,Labor!I605,1),""))</f>
        <v>0</v>
      </c>
      <c r="G599" s="174" t="str">
        <f>IF(F599=1,COUNTIF($F$8:F599,1),"")</f>
        <v/>
      </c>
      <c r="H599" s="174"/>
      <c r="I599" s="157">
        <f>IFERROR($H$8:INDEX($H$8:$H$3000,COUNTIF($H$8:$H$3000,"?*")),"")</f>
        <v>0</v>
      </c>
    </row>
    <row r="600" spans="1:9" x14ac:dyDescent="0.25">
      <c r="A600" s="174">
        <f>--ISNUMBER(IFERROR(SEARCH('Project Costing'!#REF!,Labor!I606,1),""))</f>
        <v>0</v>
      </c>
      <c r="B600" s="174" t="str">
        <f>IF(A600=1,COUNTIF($A$8:A600,1),"")</f>
        <v/>
      </c>
      <c r="C600" s="174"/>
      <c r="D600" s="157">
        <f>IFERROR($C$8:INDEX($C$8:$C$3000,COUNTIF($C$8:$C$3000,"?*")),"")</f>
        <v>0</v>
      </c>
      <c r="E600" s="174"/>
      <c r="F600" s="174">
        <f>--ISNUMBER(IFERROR(SEARCH('Project Costing'!#REF!,Labor!I606,1),""))</f>
        <v>0</v>
      </c>
      <c r="G600" s="174" t="str">
        <f>IF(F600=1,COUNTIF($F$8:F600,1),"")</f>
        <v/>
      </c>
      <c r="H600" s="174"/>
      <c r="I600" s="157">
        <f>IFERROR($H$8:INDEX($H$8:$H$3000,COUNTIF($H$8:$H$3000,"?*")),"")</f>
        <v>0</v>
      </c>
    </row>
    <row r="601" spans="1:9" x14ac:dyDescent="0.25">
      <c r="A601" s="174">
        <f>--ISNUMBER(IFERROR(SEARCH('Project Costing'!#REF!,Labor!I607,1),""))</f>
        <v>0</v>
      </c>
      <c r="B601" s="174" t="str">
        <f>IF(A601=1,COUNTIF($A$8:A601,1),"")</f>
        <v/>
      </c>
      <c r="C601" s="174"/>
      <c r="D601" s="157">
        <f>IFERROR($C$8:INDEX($C$8:$C$3000,COUNTIF($C$8:$C$3000,"?*")),"")</f>
        <v>0</v>
      </c>
      <c r="E601" s="174"/>
      <c r="F601" s="174">
        <f>--ISNUMBER(IFERROR(SEARCH('Project Costing'!#REF!,Labor!I607,1),""))</f>
        <v>0</v>
      </c>
      <c r="G601" s="174" t="str">
        <f>IF(F601=1,COUNTIF($F$8:F601,1),"")</f>
        <v/>
      </c>
      <c r="H601" s="174"/>
      <c r="I601" s="157">
        <f>IFERROR($H$8:INDEX($H$8:$H$3000,COUNTIF($H$8:$H$3000,"?*")),"")</f>
        <v>0</v>
      </c>
    </row>
    <row r="602" spans="1:9" x14ac:dyDescent="0.25">
      <c r="A602" s="174">
        <f>--ISNUMBER(IFERROR(SEARCH('Project Costing'!#REF!,Labor!I608,1),""))</f>
        <v>0</v>
      </c>
      <c r="B602" s="174" t="str">
        <f>IF(A602=1,COUNTIF($A$8:A602,1),"")</f>
        <v/>
      </c>
      <c r="C602" s="174"/>
      <c r="D602" s="157">
        <f>IFERROR($C$8:INDEX($C$8:$C$3000,COUNTIF($C$8:$C$3000,"?*")),"")</f>
        <v>0</v>
      </c>
      <c r="E602" s="174"/>
      <c r="F602" s="174">
        <f>--ISNUMBER(IFERROR(SEARCH('Project Costing'!#REF!,Labor!I608,1),""))</f>
        <v>0</v>
      </c>
      <c r="G602" s="174" t="str">
        <f>IF(F602=1,COUNTIF($F$8:F602,1),"")</f>
        <v/>
      </c>
      <c r="H602" s="174"/>
      <c r="I602" s="157">
        <f>IFERROR($H$8:INDEX($H$8:$H$3000,COUNTIF($H$8:$H$3000,"?*")),"")</f>
        <v>0</v>
      </c>
    </row>
    <row r="603" spans="1:9" x14ac:dyDescent="0.25">
      <c r="A603" s="174">
        <f>--ISNUMBER(IFERROR(SEARCH('Project Costing'!#REF!,Labor!I609,1),""))</f>
        <v>0</v>
      </c>
      <c r="B603" s="174" t="str">
        <f>IF(A603=1,COUNTIF($A$8:A603,1),"")</f>
        <v/>
      </c>
      <c r="C603" s="174"/>
      <c r="D603" s="157">
        <f>IFERROR($C$8:INDEX($C$8:$C$3000,COUNTIF($C$8:$C$3000,"?*")),"")</f>
        <v>0</v>
      </c>
      <c r="E603" s="174"/>
      <c r="F603" s="174">
        <f>--ISNUMBER(IFERROR(SEARCH('Project Costing'!#REF!,Labor!I609,1),""))</f>
        <v>0</v>
      </c>
      <c r="G603" s="174" t="str">
        <f>IF(F603=1,COUNTIF($F$8:F603,1),"")</f>
        <v/>
      </c>
      <c r="H603" s="174"/>
      <c r="I603" s="157">
        <f>IFERROR($H$8:INDEX($H$8:$H$3000,COUNTIF($H$8:$H$3000,"?*")),"")</f>
        <v>0</v>
      </c>
    </row>
    <row r="604" spans="1:9" x14ac:dyDescent="0.25">
      <c r="A604" s="174">
        <f>--ISNUMBER(IFERROR(SEARCH('Project Costing'!#REF!,Labor!I610,1),""))</f>
        <v>0</v>
      </c>
      <c r="B604" s="174" t="str">
        <f>IF(A604=1,COUNTIF($A$8:A604,1),"")</f>
        <v/>
      </c>
      <c r="C604" s="174"/>
      <c r="D604" s="157">
        <f>IFERROR($C$8:INDEX($C$8:$C$3000,COUNTIF($C$8:$C$3000,"?*")),"")</f>
        <v>0</v>
      </c>
      <c r="E604" s="174"/>
      <c r="F604" s="174">
        <f>--ISNUMBER(IFERROR(SEARCH('Project Costing'!#REF!,Labor!I610,1),""))</f>
        <v>0</v>
      </c>
      <c r="G604" s="174" t="str">
        <f>IF(F604=1,COUNTIF($F$8:F604,1),"")</f>
        <v/>
      </c>
      <c r="H604" s="174"/>
      <c r="I604" s="157">
        <f>IFERROR($H$8:INDEX($H$8:$H$3000,COUNTIF($H$8:$H$3000,"?*")),"")</f>
        <v>0</v>
      </c>
    </row>
    <row r="605" spans="1:9" x14ac:dyDescent="0.25">
      <c r="A605" s="174">
        <f>--ISNUMBER(IFERROR(SEARCH('Project Costing'!#REF!,Labor!I611,1),""))</f>
        <v>0</v>
      </c>
      <c r="B605" s="174" t="str">
        <f>IF(A605=1,COUNTIF($A$8:A605,1),"")</f>
        <v/>
      </c>
      <c r="C605" s="174"/>
      <c r="D605" s="157">
        <f>IFERROR($C$8:INDEX($C$8:$C$3000,COUNTIF($C$8:$C$3000,"?*")),"")</f>
        <v>0</v>
      </c>
      <c r="E605" s="174"/>
      <c r="F605" s="174">
        <f>--ISNUMBER(IFERROR(SEARCH('Project Costing'!#REF!,Labor!I611,1),""))</f>
        <v>0</v>
      </c>
      <c r="G605" s="174" t="str">
        <f>IF(F605=1,COUNTIF($F$8:F605,1),"")</f>
        <v/>
      </c>
      <c r="H605" s="174"/>
      <c r="I605" s="157">
        <f>IFERROR($H$8:INDEX($H$8:$H$3000,COUNTIF($H$8:$H$3000,"?*")),"")</f>
        <v>0</v>
      </c>
    </row>
    <row r="606" spans="1:9" x14ac:dyDescent="0.25">
      <c r="A606" s="174">
        <f>--ISNUMBER(IFERROR(SEARCH('Project Costing'!#REF!,Labor!I612,1),""))</f>
        <v>0</v>
      </c>
      <c r="B606" s="174" t="str">
        <f>IF(A606=1,COUNTIF($A$8:A606,1),"")</f>
        <v/>
      </c>
      <c r="C606" s="174"/>
      <c r="D606" s="157">
        <f>IFERROR($C$8:INDEX($C$8:$C$3000,COUNTIF($C$8:$C$3000,"?*")),"")</f>
        <v>0</v>
      </c>
      <c r="E606" s="174"/>
      <c r="F606" s="174">
        <f>--ISNUMBER(IFERROR(SEARCH('Project Costing'!#REF!,Labor!I612,1),""))</f>
        <v>0</v>
      </c>
      <c r="G606" s="174" t="str">
        <f>IF(F606=1,COUNTIF($F$8:F606,1),"")</f>
        <v/>
      </c>
      <c r="H606" s="174"/>
      <c r="I606" s="157">
        <f>IFERROR($H$8:INDEX($H$8:$H$3000,COUNTIF($H$8:$H$3000,"?*")),"")</f>
        <v>0</v>
      </c>
    </row>
    <row r="607" spans="1:9" x14ac:dyDescent="0.25">
      <c r="A607" s="174">
        <f>--ISNUMBER(IFERROR(SEARCH('Project Costing'!#REF!,Labor!I613,1),""))</f>
        <v>0</v>
      </c>
      <c r="B607" s="174" t="str">
        <f>IF(A607=1,COUNTIF($A$8:A607,1),"")</f>
        <v/>
      </c>
      <c r="C607" s="174"/>
      <c r="D607" s="157">
        <f>IFERROR($C$8:INDEX($C$8:$C$3000,COUNTIF($C$8:$C$3000,"?*")),"")</f>
        <v>0</v>
      </c>
      <c r="E607" s="174"/>
      <c r="F607" s="174">
        <f>--ISNUMBER(IFERROR(SEARCH('Project Costing'!#REF!,Labor!I613,1),""))</f>
        <v>0</v>
      </c>
      <c r="G607" s="174" t="str">
        <f>IF(F607=1,COUNTIF($F$8:F607,1),"")</f>
        <v/>
      </c>
      <c r="H607" s="174"/>
      <c r="I607" s="157">
        <f>IFERROR($H$8:INDEX($H$8:$H$3000,COUNTIF($H$8:$H$3000,"?*")),"")</f>
        <v>0</v>
      </c>
    </row>
    <row r="608" spans="1:9" x14ac:dyDescent="0.25">
      <c r="A608" s="174">
        <f>--ISNUMBER(IFERROR(SEARCH('Project Costing'!#REF!,Labor!I614,1),""))</f>
        <v>0</v>
      </c>
      <c r="B608" s="174" t="str">
        <f>IF(A608=1,COUNTIF($A$8:A608,1),"")</f>
        <v/>
      </c>
      <c r="C608" s="174"/>
      <c r="D608" s="157">
        <f>IFERROR($C$8:INDEX($C$8:$C$3000,COUNTIF($C$8:$C$3000,"?*")),"")</f>
        <v>0</v>
      </c>
      <c r="E608" s="174"/>
      <c r="F608" s="174">
        <f>--ISNUMBER(IFERROR(SEARCH('Project Costing'!#REF!,Labor!I614,1),""))</f>
        <v>0</v>
      </c>
      <c r="G608" s="174" t="str">
        <f>IF(F608=1,COUNTIF($F$8:F608,1),"")</f>
        <v/>
      </c>
      <c r="H608" s="174"/>
      <c r="I608" s="157">
        <f>IFERROR($H$8:INDEX($H$8:$H$3000,COUNTIF($H$8:$H$3000,"?*")),"")</f>
        <v>0</v>
      </c>
    </row>
    <row r="609" spans="1:9" x14ac:dyDescent="0.25">
      <c r="A609" s="174">
        <f>--ISNUMBER(IFERROR(SEARCH('Project Costing'!#REF!,Labor!I615,1),""))</f>
        <v>0</v>
      </c>
      <c r="B609" s="174" t="str">
        <f>IF(A609=1,COUNTIF($A$8:A609,1),"")</f>
        <v/>
      </c>
      <c r="C609" s="174"/>
      <c r="D609" s="157">
        <f>IFERROR($C$8:INDEX($C$8:$C$3000,COUNTIF($C$8:$C$3000,"?*")),"")</f>
        <v>0</v>
      </c>
      <c r="E609" s="174"/>
      <c r="F609" s="174">
        <f>--ISNUMBER(IFERROR(SEARCH('Project Costing'!#REF!,Labor!I615,1),""))</f>
        <v>0</v>
      </c>
      <c r="G609" s="174" t="str">
        <f>IF(F609=1,COUNTIF($F$8:F609,1),"")</f>
        <v/>
      </c>
      <c r="H609" s="174"/>
      <c r="I609" s="157">
        <f>IFERROR($H$8:INDEX($H$8:$H$3000,COUNTIF($H$8:$H$3000,"?*")),"")</f>
        <v>0</v>
      </c>
    </row>
    <row r="610" spans="1:9" x14ac:dyDescent="0.25">
      <c r="A610" s="174">
        <f>--ISNUMBER(IFERROR(SEARCH('Project Costing'!#REF!,Labor!I616,1),""))</f>
        <v>0</v>
      </c>
      <c r="B610" s="174" t="str">
        <f>IF(A610=1,COUNTIF($A$8:A610,1),"")</f>
        <v/>
      </c>
      <c r="C610" s="174"/>
      <c r="D610" s="157">
        <f>IFERROR($C$8:INDEX($C$8:$C$3000,COUNTIF($C$8:$C$3000,"?*")),"")</f>
        <v>0</v>
      </c>
      <c r="E610" s="174"/>
      <c r="F610" s="174">
        <f>--ISNUMBER(IFERROR(SEARCH('Project Costing'!#REF!,Labor!I616,1),""))</f>
        <v>0</v>
      </c>
      <c r="G610" s="174" t="str">
        <f>IF(F610=1,COUNTIF($F$8:F610,1),"")</f>
        <v/>
      </c>
      <c r="H610" s="174"/>
      <c r="I610" s="157">
        <f>IFERROR($H$8:INDEX($H$8:$H$3000,COUNTIF($H$8:$H$3000,"?*")),"")</f>
        <v>0</v>
      </c>
    </row>
    <row r="611" spans="1:9" x14ac:dyDescent="0.25">
      <c r="A611" s="174">
        <f>--ISNUMBER(IFERROR(SEARCH('Project Costing'!#REF!,Labor!I617,1),""))</f>
        <v>0</v>
      </c>
      <c r="B611" s="174" t="str">
        <f>IF(A611=1,COUNTIF($A$8:A611,1),"")</f>
        <v/>
      </c>
      <c r="C611" s="174"/>
      <c r="D611" s="157">
        <f>IFERROR($C$8:INDEX($C$8:$C$3000,COUNTIF($C$8:$C$3000,"?*")),"")</f>
        <v>0</v>
      </c>
      <c r="E611" s="174"/>
      <c r="F611" s="174">
        <f>--ISNUMBER(IFERROR(SEARCH('Project Costing'!#REF!,Labor!I617,1),""))</f>
        <v>0</v>
      </c>
      <c r="G611" s="174" t="str">
        <f>IF(F611=1,COUNTIF($F$8:F611,1),"")</f>
        <v/>
      </c>
      <c r="H611" s="174"/>
      <c r="I611" s="157">
        <f>IFERROR($H$8:INDEX($H$8:$H$3000,COUNTIF($H$8:$H$3000,"?*")),"")</f>
        <v>0</v>
      </c>
    </row>
    <row r="612" spans="1:9" x14ac:dyDescent="0.25">
      <c r="A612" s="174">
        <f>--ISNUMBER(IFERROR(SEARCH('Project Costing'!#REF!,Labor!I618,1),""))</f>
        <v>0</v>
      </c>
      <c r="B612" s="174" t="str">
        <f>IF(A612=1,COUNTIF($A$8:A612,1),"")</f>
        <v/>
      </c>
      <c r="C612" s="174"/>
      <c r="D612" s="157">
        <f>IFERROR($C$8:INDEX($C$8:$C$3000,COUNTIF($C$8:$C$3000,"?*")),"")</f>
        <v>0</v>
      </c>
      <c r="E612" s="174"/>
      <c r="F612" s="174">
        <f>--ISNUMBER(IFERROR(SEARCH('Project Costing'!#REF!,Labor!I618,1),""))</f>
        <v>0</v>
      </c>
      <c r="G612" s="174" t="str">
        <f>IF(F612=1,COUNTIF($F$8:F612,1),"")</f>
        <v/>
      </c>
      <c r="H612" s="174"/>
      <c r="I612" s="157">
        <f>IFERROR($H$8:INDEX($H$8:$H$3000,COUNTIF($H$8:$H$3000,"?*")),"")</f>
        <v>0</v>
      </c>
    </row>
    <row r="613" spans="1:9" x14ac:dyDescent="0.25">
      <c r="A613" s="174">
        <f>--ISNUMBER(IFERROR(SEARCH('Project Costing'!#REF!,Labor!I619,1),""))</f>
        <v>0</v>
      </c>
      <c r="B613" s="174" t="str">
        <f>IF(A613=1,COUNTIF($A$8:A613,1),"")</f>
        <v/>
      </c>
      <c r="C613" s="174"/>
      <c r="D613" s="157">
        <f>IFERROR($C$8:INDEX($C$8:$C$3000,COUNTIF($C$8:$C$3000,"?*")),"")</f>
        <v>0</v>
      </c>
      <c r="E613" s="174"/>
      <c r="F613" s="174">
        <f>--ISNUMBER(IFERROR(SEARCH('Project Costing'!#REF!,Labor!I619,1),""))</f>
        <v>0</v>
      </c>
      <c r="G613" s="174" t="str">
        <f>IF(F613=1,COUNTIF($F$8:F613,1),"")</f>
        <v/>
      </c>
      <c r="H613" s="174"/>
      <c r="I613" s="157">
        <f>IFERROR($H$8:INDEX($H$8:$H$3000,COUNTIF($H$8:$H$3000,"?*")),"")</f>
        <v>0</v>
      </c>
    </row>
    <row r="614" spans="1:9" x14ac:dyDescent="0.25">
      <c r="A614" s="174">
        <f>--ISNUMBER(IFERROR(SEARCH('Project Costing'!#REF!,Labor!I620,1),""))</f>
        <v>0</v>
      </c>
      <c r="B614" s="174" t="str">
        <f>IF(A614=1,COUNTIF($A$8:A614,1),"")</f>
        <v/>
      </c>
      <c r="C614" s="174"/>
      <c r="D614" s="157">
        <f>IFERROR($C$8:INDEX($C$8:$C$3000,COUNTIF($C$8:$C$3000,"?*")),"")</f>
        <v>0</v>
      </c>
      <c r="E614" s="174"/>
      <c r="F614" s="174">
        <f>--ISNUMBER(IFERROR(SEARCH('Project Costing'!#REF!,Labor!I620,1),""))</f>
        <v>0</v>
      </c>
      <c r="G614" s="174" t="str">
        <f>IF(F614=1,COUNTIF($F$8:F614,1),"")</f>
        <v/>
      </c>
      <c r="H614" s="174"/>
      <c r="I614" s="157">
        <f>IFERROR($H$8:INDEX($H$8:$H$3000,COUNTIF($H$8:$H$3000,"?*")),"")</f>
        <v>0</v>
      </c>
    </row>
    <row r="615" spans="1:9" x14ac:dyDescent="0.25">
      <c r="A615" s="174">
        <f>--ISNUMBER(IFERROR(SEARCH('Project Costing'!#REF!,Labor!I621,1),""))</f>
        <v>0</v>
      </c>
      <c r="B615" s="174" t="str">
        <f>IF(A615=1,COUNTIF($A$8:A615,1),"")</f>
        <v/>
      </c>
      <c r="C615" s="174"/>
      <c r="D615" s="157">
        <f>IFERROR($C$8:INDEX($C$8:$C$3000,COUNTIF($C$8:$C$3000,"?*")),"")</f>
        <v>0</v>
      </c>
      <c r="E615" s="174"/>
      <c r="F615" s="174">
        <f>--ISNUMBER(IFERROR(SEARCH('Project Costing'!#REF!,Labor!I621,1),""))</f>
        <v>0</v>
      </c>
      <c r="G615" s="174" t="str">
        <f>IF(F615=1,COUNTIF($F$8:F615,1),"")</f>
        <v/>
      </c>
      <c r="H615" s="174"/>
      <c r="I615" s="157">
        <f>IFERROR($H$8:INDEX($H$8:$H$3000,COUNTIF($H$8:$H$3000,"?*")),"")</f>
        <v>0</v>
      </c>
    </row>
    <row r="616" spans="1:9" x14ac:dyDescent="0.25">
      <c r="A616" s="174">
        <f>--ISNUMBER(IFERROR(SEARCH('Project Costing'!#REF!,Labor!I622,1),""))</f>
        <v>0</v>
      </c>
      <c r="B616" s="174" t="str">
        <f>IF(A616=1,COUNTIF($A$8:A616,1),"")</f>
        <v/>
      </c>
      <c r="C616" s="174"/>
      <c r="D616" s="157">
        <f>IFERROR($C$8:INDEX($C$8:$C$3000,COUNTIF($C$8:$C$3000,"?*")),"")</f>
        <v>0</v>
      </c>
      <c r="E616" s="174"/>
      <c r="F616" s="174">
        <f>--ISNUMBER(IFERROR(SEARCH('Project Costing'!#REF!,Labor!I622,1),""))</f>
        <v>0</v>
      </c>
      <c r="G616" s="174" t="str">
        <f>IF(F616=1,COUNTIF($F$8:F616,1),"")</f>
        <v/>
      </c>
      <c r="H616" s="174"/>
      <c r="I616" s="157">
        <f>IFERROR($H$8:INDEX($H$8:$H$3000,COUNTIF($H$8:$H$3000,"?*")),"")</f>
        <v>0</v>
      </c>
    </row>
    <row r="617" spans="1:9" x14ac:dyDescent="0.25">
      <c r="A617" s="174">
        <f>--ISNUMBER(IFERROR(SEARCH('Project Costing'!#REF!,Labor!I623,1),""))</f>
        <v>0</v>
      </c>
      <c r="B617" s="174" t="str">
        <f>IF(A617=1,COUNTIF($A$8:A617,1),"")</f>
        <v/>
      </c>
      <c r="C617" s="174"/>
      <c r="D617" s="157">
        <f>IFERROR($C$8:INDEX($C$8:$C$3000,COUNTIF($C$8:$C$3000,"?*")),"")</f>
        <v>0</v>
      </c>
      <c r="E617" s="174"/>
      <c r="F617" s="174">
        <f>--ISNUMBER(IFERROR(SEARCH('Project Costing'!#REF!,Labor!I623,1),""))</f>
        <v>0</v>
      </c>
      <c r="G617" s="174" t="str">
        <f>IF(F617=1,COUNTIF($F$8:F617,1),"")</f>
        <v/>
      </c>
      <c r="H617" s="174"/>
      <c r="I617" s="157">
        <f>IFERROR($H$8:INDEX($H$8:$H$3000,COUNTIF($H$8:$H$3000,"?*")),"")</f>
        <v>0</v>
      </c>
    </row>
    <row r="618" spans="1:9" x14ac:dyDescent="0.25">
      <c r="A618" s="174">
        <f>--ISNUMBER(IFERROR(SEARCH('Project Costing'!#REF!,Labor!I624,1),""))</f>
        <v>0</v>
      </c>
      <c r="B618" s="174" t="str">
        <f>IF(A618=1,COUNTIF($A$8:A618,1),"")</f>
        <v/>
      </c>
      <c r="C618" s="174"/>
      <c r="D618" s="157">
        <f>IFERROR($C$8:INDEX($C$8:$C$3000,COUNTIF($C$8:$C$3000,"?*")),"")</f>
        <v>0</v>
      </c>
      <c r="E618" s="174"/>
      <c r="F618" s="174">
        <f>--ISNUMBER(IFERROR(SEARCH('Project Costing'!#REF!,Labor!I624,1),""))</f>
        <v>0</v>
      </c>
      <c r="G618" s="174" t="str">
        <f>IF(F618=1,COUNTIF($F$8:F618,1),"")</f>
        <v/>
      </c>
      <c r="H618" s="174"/>
      <c r="I618" s="157">
        <f>IFERROR($H$8:INDEX($H$8:$H$3000,COUNTIF($H$8:$H$3000,"?*")),"")</f>
        <v>0</v>
      </c>
    </row>
    <row r="619" spans="1:9" x14ac:dyDescent="0.25">
      <c r="A619" s="174">
        <f>--ISNUMBER(IFERROR(SEARCH('Project Costing'!#REF!,Labor!I625,1),""))</f>
        <v>0</v>
      </c>
      <c r="B619" s="174" t="str">
        <f>IF(A619=1,COUNTIF($A$8:A619,1),"")</f>
        <v/>
      </c>
      <c r="C619" s="174"/>
      <c r="D619" s="157">
        <f>IFERROR($C$8:INDEX($C$8:$C$3000,COUNTIF($C$8:$C$3000,"?*")),"")</f>
        <v>0</v>
      </c>
      <c r="E619" s="174"/>
      <c r="F619" s="174">
        <f>--ISNUMBER(IFERROR(SEARCH('Project Costing'!#REF!,Labor!I625,1),""))</f>
        <v>0</v>
      </c>
      <c r="G619" s="174" t="str">
        <f>IF(F619=1,COUNTIF($F$8:F619,1),"")</f>
        <v/>
      </c>
      <c r="H619" s="174"/>
      <c r="I619" s="157">
        <f>IFERROR($H$8:INDEX($H$8:$H$3000,COUNTIF($H$8:$H$3000,"?*")),"")</f>
        <v>0</v>
      </c>
    </row>
    <row r="620" spans="1:9" x14ac:dyDescent="0.25">
      <c r="A620" s="174">
        <f>--ISNUMBER(IFERROR(SEARCH('Project Costing'!#REF!,Labor!I626,1),""))</f>
        <v>0</v>
      </c>
      <c r="B620" s="174" t="str">
        <f>IF(A620=1,COUNTIF($A$8:A620,1),"")</f>
        <v/>
      </c>
      <c r="C620" s="174"/>
      <c r="D620" s="157">
        <f>IFERROR($C$8:INDEX($C$8:$C$3000,COUNTIF($C$8:$C$3000,"?*")),"")</f>
        <v>0</v>
      </c>
      <c r="E620" s="174"/>
      <c r="F620" s="174">
        <f>--ISNUMBER(IFERROR(SEARCH('Project Costing'!#REF!,Labor!I626,1),""))</f>
        <v>0</v>
      </c>
      <c r="G620" s="174" t="str">
        <f>IF(F620=1,COUNTIF($F$8:F620,1),"")</f>
        <v/>
      </c>
      <c r="H620" s="174"/>
      <c r="I620" s="157">
        <f>IFERROR($H$8:INDEX($H$8:$H$3000,COUNTIF($H$8:$H$3000,"?*")),"")</f>
        <v>0</v>
      </c>
    </row>
    <row r="621" spans="1:9" x14ac:dyDescent="0.25">
      <c r="A621" s="174">
        <f>--ISNUMBER(IFERROR(SEARCH('Project Costing'!#REF!,Labor!I627,1),""))</f>
        <v>0</v>
      </c>
      <c r="B621" s="174" t="str">
        <f>IF(A621=1,COUNTIF($A$8:A621,1),"")</f>
        <v/>
      </c>
      <c r="C621" s="174"/>
      <c r="D621" s="157">
        <f>IFERROR($C$8:INDEX($C$8:$C$3000,COUNTIF($C$8:$C$3000,"?*")),"")</f>
        <v>0</v>
      </c>
      <c r="E621" s="174"/>
      <c r="F621" s="174">
        <f>--ISNUMBER(IFERROR(SEARCH('Project Costing'!#REF!,Labor!I627,1),""))</f>
        <v>0</v>
      </c>
      <c r="G621" s="174" t="str">
        <f>IF(F621=1,COUNTIF($F$8:F621,1),"")</f>
        <v/>
      </c>
      <c r="H621" s="174"/>
      <c r="I621" s="157">
        <f>IFERROR($H$8:INDEX($H$8:$H$3000,COUNTIF($H$8:$H$3000,"?*")),"")</f>
        <v>0</v>
      </c>
    </row>
    <row r="622" spans="1:9" x14ac:dyDescent="0.25">
      <c r="A622" s="174">
        <f>--ISNUMBER(IFERROR(SEARCH('Project Costing'!#REF!,Labor!I628,1),""))</f>
        <v>0</v>
      </c>
      <c r="B622" s="174" t="str">
        <f>IF(A622=1,COUNTIF($A$8:A622,1),"")</f>
        <v/>
      </c>
      <c r="C622" s="174"/>
      <c r="D622" s="157">
        <f>IFERROR($C$8:INDEX($C$8:$C$3000,COUNTIF($C$8:$C$3000,"?*")),"")</f>
        <v>0</v>
      </c>
      <c r="E622" s="174"/>
      <c r="F622" s="174">
        <f>--ISNUMBER(IFERROR(SEARCH('Project Costing'!#REF!,Labor!I628,1),""))</f>
        <v>0</v>
      </c>
      <c r="G622" s="174" t="str">
        <f>IF(F622=1,COUNTIF($F$8:F622,1),"")</f>
        <v/>
      </c>
      <c r="H622" s="174"/>
      <c r="I622" s="157">
        <f>IFERROR($H$8:INDEX($H$8:$H$3000,COUNTIF($H$8:$H$3000,"?*")),"")</f>
        <v>0</v>
      </c>
    </row>
    <row r="623" spans="1:9" x14ac:dyDescent="0.25">
      <c r="A623" s="174">
        <f>--ISNUMBER(IFERROR(SEARCH('Project Costing'!#REF!,Labor!I629,1),""))</f>
        <v>0</v>
      </c>
      <c r="B623" s="174" t="str">
        <f>IF(A623=1,COUNTIF($A$8:A623,1),"")</f>
        <v/>
      </c>
      <c r="C623" s="174"/>
      <c r="D623" s="157">
        <f>IFERROR($C$8:INDEX($C$8:$C$3000,COUNTIF($C$8:$C$3000,"?*")),"")</f>
        <v>0</v>
      </c>
      <c r="E623" s="174"/>
      <c r="F623" s="174">
        <f>--ISNUMBER(IFERROR(SEARCH('Project Costing'!#REF!,Labor!I629,1),""))</f>
        <v>0</v>
      </c>
      <c r="G623" s="174" t="str">
        <f>IF(F623=1,COUNTIF($F$8:F623,1),"")</f>
        <v/>
      </c>
      <c r="H623" s="174"/>
      <c r="I623" s="157">
        <f>IFERROR($H$8:INDEX($H$8:$H$3000,COUNTIF($H$8:$H$3000,"?*")),"")</f>
        <v>0</v>
      </c>
    </row>
    <row r="624" spans="1:9" x14ac:dyDescent="0.25">
      <c r="A624" s="174">
        <f>--ISNUMBER(IFERROR(SEARCH('Project Costing'!#REF!,Labor!I630,1),""))</f>
        <v>0</v>
      </c>
      <c r="B624" s="174" t="str">
        <f>IF(A624=1,COUNTIF($A$8:A624,1),"")</f>
        <v/>
      </c>
      <c r="C624" s="174"/>
      <c r="D624" s="157">
        <f>IFERROR($C$8:INDEX($C$8:$C$3000,COUNTIF($C$8:$C$3000,"?*")),"")</f>
        <v>0</v>
      </c>
      <c r="E624" s="174"/>
      <c r="F624" s="174">
        <f>--ISNUMBER(IFERROR(SEARCH('Project Costing'!#REF!,Labor!I630,1),""))</f>
        <v>0</v>
      </c>
      <c r="G624" s="174" t="str">
        <f>IF(F624=1,COUNTIF($F$8:F624,1),"")</f>
        <v/>
      </c>
      <c r="H624" s="174"/>
      <c r="I624" s="157">
        <f>IFERROR($H$8:INDEX($H$8:$H$3000,COUNTIF($H$8:$H$3000,"?*")),"")</f>
        <v>0</v>
      </c>
    </row>
    <row r="625" spans="1:9" x14ac:dyDescent="0.25">
      <c r="A625" s="174">
        <f>--ISNUMBER(IFERROR(SEARCH('Project Costing'!#REF!,Labor!I631,1),""))</f>
        <v>0</v>
      </c>
      <c r="B625" s="174" t="str">
        <f>IF(A625=1,COUNTIF($A$8:A625,1),"")</f>
        <v/>
      </c>
      <c r="C625" s="174"/>
      <c r="D625" s="157">
        <f>IFERROR($C$8:INDEX($C$8:$C$3000,COUNTIF($C$8:$C$3000,"?*")),"")</f>
        <v>0</v>
      </c>
      <c r="E625" s="174"/>
      <c r="F625" s="174">
        <f>--ISNUMBER(IFERROR(SEARCH('Project Costing'!#REF!,Labor!I631,1),""))</f>
        <v>0</v>
      </c>
      <c r="G625" s="174" t="str">
        <f>IF(F625=1,COUNTIF($F$8:F625,1),"")</f>
        <v/>
      </c>
      <c r="H625" s="174"/>
      <c r="I625" s="157">
        <f>IFERROR($H$8:INDEX($H$8:$H$3000,COUNTIF($H$8:$H$3000,"?*")),"")</f>
        <v>0</v>
      </c>
    </row>
    <row r="626" spans="1:9" x14ac:dyDescent="0.25">
      <c r="A626" s="174">
        <f>--ISNUMBER(IFERROR(SEARCH('Project Costing'!#REF!,Labor!I632,1),""))</f>
        <v>0</v>
      </c>
      <c r="B626" s="174" t="str">
        <f>IF(A626=1,COUNTIF($A$8:A626,1),"")</f>
        <v/>
      </c>
      <c r="C626" s="174"/>
      <c r="D626" s="157">
        <f>IFERROR($C$8:INDEX($C$8:$C$3000,COUNTIF($C$8:$C$3000,"?*")),"")</f>
        <v>0</v>
      </c>
      <c r="E626" s="174"/>
      <c r="F626" s="174">
        <f>--ISNUMBER(IFERROR(SEARCH('Project Costing'!#REF!,Labor!I632,1),""))</f>
        <v>0</v>
      </c>
      <c r="G626" s="174" t="str">
        <f>IF(F626=1,COUNTIF($F$8:F626,1),"")</f>
        <v/>
      </c>
      <c r="H626" s="174"/>
      <c r="I626" s="157">
        <f>IFERROR($H$8:INDEX($H$8:$H$3000,COUNTIF($H$8:$H$3000,"?*")),"")</f>
        <v>0</v>
      </c>
    </row>
    <row r="627" spans="1:9" x14ac:dyDescent="0.25">
      <c r="A627" s="174">
        <f>--ISNUMBER(IFERROR(SEARCH('Project Costing'!#REF!,Labor!I633,1),""))</f>
        <v>0</v>
      </c>
      <c r="B627" s="174" t="str">
        <f>IF(A627=1,COUNTIF($A$8:A627,1),"")</f>
        <v/>
      </c>
      <c r="C627" s="174"/>
      <c r="D627" s="157">
        <f>IFERROR($C$8:INDEX($C$8:$C$3000,COUNTIF($C$8:$C$3000,"?*")),"")</f>
        <v>0</v>
      </c>
      <c r="E627" s="174"/>
      <c r="F627" s="174">
        <f>--ISNUMBER(IFERROR(SEARCH('Project Costing'!#REF!,Labor!I633,1),""))</f>
        <v>0</v>
      </c>
      <c r="G627" s="174" t="str">
        <f>IF(F627=1,COUNTIF($F$8:F627,1),"")</f>
        <v/>
      </c>
      <c r="H627" s="174"/>
      <c r="I627" s="157">
        <f>IFERROR($H$8:INDEX($H$8:$H$3000,COUNTIF($H$8:$H$3000,"?*")),"")</f>
        <v>0</v>
      </c>
    </row>
    <row r="628" spans="1:9" x14ac:dyDescent="0.25">
      <c r="A628" s="174">
        <f>--ISNUMBER(IFERROR(SEARCH('Project Costing'!#REF!,Labor!I634,1),""))</f>
        <v>0</v>
      </c>
      <c r="B628" s="174" t="str">
        <f>IF(A628=1,COUNTIF($A$8:A628,1),"")</f>
        <v/>
      </c>
      <c r="C628" s="174"/>
      <c r="D628" s="157">
        <f>IFERROR($C$8:INDEX($C$8:$C$3000,COUNTIF($C$8:$C$3000,"?*")),"")</f>
        <v>0</v>
      </c>
      <c r="E628" s="174"/>
      <c r="F628" s="174">
        <f>--ISNUMBER(IFERROR(SEARCH('Project Costing'!#REF!,Labor!I634,1),""))</f>
        <v>0</v>
      </c>
      <c r="G628" s="174" t="str">
        <f>IF(F628=1,COUNTIF($F$8:F628,1),"")</f>
        <v/>
      </c>
      <c r="H628" s="174"/>
      <c r="I628" s="157">
        <f>IFERROR($H$8:INDEX($H$8:$H$3000,COUNTIF($H$8:$H$3000,"?*")),"")</f>
        <v>0</v>
      </c>
    </row>
    <row r="629" spans="1:9" x14ac:dyDescent="0.25">
      <c r="A629" s="174">
        <f>--ISNUMBER(IFERROR(SEARCH('Project Costing'!#REF!,Labor!I635,1),""))</f>
        <v>0</v>
      </c>
      <c r="B629" s="174" t="str">
        <f>IF(A629=1,COUNTIF($A$8:A629,1),"")</f>
        <v/>
      </c>
      <c r="C629" s="174"/>
      <c r="D629" s="157">
        <f>IFERROR($C$8:INDEX($C$8:$C$3000,COUNTIF($C$8:$C$3000,"?*")),"")</f>
        <v>0</v>
      </c>
      <c r="E629" s="174"/>
      <c r="F629" s="174">
        <f>--ISNUMBER(IFERROR(SEARCH('Project Costing'!#REF!,Labor!I635,1),""))</f>
        <v>0</v>
      </c>
      <c r="G629" s="174" t="str">
        <f>IF(F629=1,COUNTIF($F$8:F629,1),"")</f>
        <v/>
      </c>
      <c r="H629" s="174"/>
      <c r="I629" s="157">
        <f>IFERROR($H$8:INDEX($H$8:$H$3000,COUNTIF($H$8:$H$3000,"?*")),"")</f>
        <v>0</v>
      </c>
    </row>
    <row r="630" spans="1:9" x14ac:dyDescent="0.25">
      <c r="A630" s="174">
        <f>--ISNUMBER(IFERROR(SEARCH('Project Costing'!#REF!,Labor!I636,1),""))</f>
        <v>0</v>
      </c>
      <c r="B630" s="174" t="str">
        <f>IF(A630=1,COUNTIF($A$8:A630,1),"")</f>
        <v/>
      </c>
      <c r="C630" s="174"/>
      <c r="D630" s="157">
        <f>IFERROR($C$8:INDEX($C$8:$C$3000,COUNTIF($C$8:$C$3000,"?*")),"")</f>
        <v>0</v>
      </c>
      <c r="E630" s="174"/>
      <c r="F630" s="174">
        <f>--ISNUMBER(IFERROR(SEARCH('Project Costing'!#REF!,Labor!I636,1),""))</f>
        <v>0</v>
      </c>
      <c r="G630" s="174" t="str">
        <f>IF(F630=1,COUNTIF($F$8:F630,1),"")</f>
        <v/>
      </c>
      <c r="H630" s="174"/>
      <c r="I630" s="157">
        <f>IFERROR($H$8:INDEX($H$8:$H$3000,COUNTIF($H$8:$H$3000,"?*")),"")</f>
        <v>0</v>
      </c>
    </row>
    <row r="631" spans="1:9" x14ac:dyDescent="0.25">
      <c r="A631" s="174">
        <f>--ISNUMBER(IFERROR(SEARCH('Project Costing'!#REF!,Labor!I637,1),""))</f>
        <v>0</v>
      </c>
      <c r="B631" s="174" t="str">
        <f>IF(A631=1,COUNTIF($A$8:A631,1),"")</f>
        <v/>
      </c>
      <c r="C631" s="174"/>
      <c r="D631" s="157">
        <f>IFERROR($C$8:INDEX($C$8:$C$3000,COUNTIF($C$8:$C$3000,"?*")),"")</f>
        <v>0</v>
      </c>
      <c r="E631" s="174"/>
      <c r="F631" s="174">
        <f>--ISNUMBER(IFERROR(SEARCH('Project Costing'!#REF!,Labor!I637,1),""))</f>
        <v>0</v>
      </c>
      <c r="G631" s="174" t="str">
        <f>IF(F631=1,COUNTIF($F$8:F631,1),"")</f>
        <v/>
      </c>
      <c r="H631" s="174"/>
      <c r="I631" s="157">
        <f>IFERROR($H$8:INDEX($H$8:$H$3000,COUNTIF($H$8:$H$3000,"?*")),"")</f>
        <v>0</v>
      </c>
    </row>
    <row r="632" spans="1:9" x14ac:dyDescent="0.25">
      <c r="A632" s="174">
        <f>--ISNUMBER(IFERROR(SEARCH('Project Costing'!#REF!,Labor!I638,1),""))</f>
        <v>0</v>
      </c>
      <c r="B632" s="174" t="str">
        <f>IF(A632=1,COUNTIF($A$8:A632,1),"")</f>
        <v/>
      </c>
      <c r="C632" s="174"/>
      <c r="D632" s="157">
        <f>IFERROR($C$8:INDEX($C$8:$C$3000,COUNTIF($C$8:$C$3000,"?*")),"")</f>
        <v>0</v>
      </c>
      <c r="E632" s="174"/>
      <c r="F632" s="174">
        <f>--ISNUMBER(IFERROR(SEARCH('Project Costing'!#REF!,Labor!I638,1),""))</f>
        <v>0</v>
      </c>
      <c r="G632" s="174" t="str">
        <f>IF(F632=1,COUNTIF($F$8:F632,1),"")</f>
        <v/>
      </c>
      <c r="H632" s="174"/>
      <c r="I632" s="157">
        <f>IFERROR($H$8:INDEX($H$8:$H$3000,COUNTIF($H$8:$H$3000,"?*")),"")</f>
        <v>0</v>
      </c>
    </row>
    <row r="633" spans="1:9" x14ac:dyDescent="0.25">
      <c r="A633" s="174">
        <f>--ISNUMBER(IFERROR(SEARCH('Project Costing'!#REF!,Labor!I639,1),""))</f>
        <v>0</v>
      </c>
      <c r="B633" s="174" t="str">
        <f>IF(A633=1,COUNTIF($A$8:A633,1),"")</f>
        <v/>
      </c>
      <c r="C633" s="174"/>
      <c r="D633" s="157">
        <f>IFERROR($C$8:INDEX($C$8:$C$3000,COUNTIF($C$8:$C$3000,"?*")),"")</f>
        <v>0</v>
      </c>
      <c r="E633" s="174"/>
      <c r="F633" s="174">
        <f>--ISNUMBER(IFERROR(SEARCH('Project Costing'!#REF!,Labor!I639,1),""))</f>
        <v>0</v>
      </c>
      <c r="G633" s="174" t="str">
        <f>IF(F633=1,COUNTIF($F$8:F633,1),"")</f>
        <v/>
      </c>
      <c r="H633" s="174"/>
      <c r="I633" s="157">
        <f>IFERROR($H$8:INDEX($H$8:$H$3000,COUNTIF($H$8:$H$3000,"?*")),"")</f>
        <v>0</v>
      </c>
    </row>
    <row r="634" spans="1:9" x14ac:dyDescent="0.25">
      <c r="A634" s="174">
        <f>--ISNUMBER(IFERROR(SEARCH('Project Costing'!#REF!,Labor!I640,1),""))</f>
        <v>0</v>
      </c>
      <c r="B634" s="174" t="str">
        <f>IF(A634=1,COUNTIF($A$8:A634,1),"")</f>
        <v/>
      </c>
      <c r="C634" s="174"/>
      <c r="D634" s="157">
        <f>IFERROR($C$8:INDEX($C$8:$C$3000,COUNTIF($C$8:$C$3000,"?*")),"")</f>
        <v>0</v>
      </c>
      <c r="E634" s="174"/>
      <c r="F634" s="174">
        <f>--ISNUMBER(IFERROR(SEARCH('Project Costing'!#REF!,Labor!I640,1),""))</f>
        <v>0</v>
      </c>
      <c r="G634" s="174" t="str">
        <f>IF(F634=1,COUNTIF($F$8:F634,1),"")</f>
        <v/>
      </c>
      <c r="H634" s="174"/>
      <c r="I634" s="157">
        <f>IFERROR($H$8:INDEX($H$8:$H$3000,COUNTIF($H$8:$H$3000,"?*")),"")</f>
        <v>0</v>
      </c>
    </row>
    <row r="635" spans="1:9" x14ac:dyDescent="0.25">
      <c r="A635" s="174">
        <f>--ISNUMBER(IFERROR(SEARCH('Project Costing'!#REF!,Labor!I641,1),""))</f>
        <v>0</v>
      </c>
      <c r="B635" s="174" t="str">
        <f>IF(A635=1,COUNTIF($A$8:A635,1),"")</f>
        <v/>
      </c>
      <c r="C635" s="174"/>
      <c r="D635" s="157">
        <f>IFERROR($C$8:INDEX($C$8:$C$3000,COUNTIF($C$8:$C$3000,"?*")),"")</f>
        <v>0</v>
      </c>
      <c r="E635" s="174"/>
      <c r="F635" s="174">
        <f>--ISNUMBER(IFERROR(SEARCH('Project Costing'!#REF!,Labor!I641,1),""))</f>
        <v>0</v>
      </c>
      <c r="G635" s="174" t="str">
        <f>IF(F635=1,COUNTIF($F$8:F635,1),"")</f>
        <v/>
      </c>
      <c r="H635" s="174"/>
      <c r="I635" s="157">
        <f>IFERROR($H$8:INDEX($H$8:$H$3000,COUNTIF($H$8:$H$3000,"?*")),"")</f>
        <v>0</v>
      </c>
    </row>
    <row r="636" spans="1:9" x14ac:dyDescent="0.25">
      <c r="A636" s="174">
        <f>--ISNUMBER(IFERROR(SEARCH('Project Costing'!#REF!,Labor!I642,1),""))</f>
        <v>0</v>
      </c>
      <c r="B636" s="174" t="str">
        <f>IF(A636=1,COUNTIF($A$8:A636,1),"")</f>
        <v/>
      </c>
      <c r="C636" s="174"/>
      <c r="D636" s="157">
        <f>IFERROR($C$8:INDEX($C$8:$C$3000,COUNTIF($C$8:$C$3000,"?*")),"")</f>
        <v>0</v>
      </c>
      <c r="E636" s="174"/>
      <c r="F636" s="174">
        <f>--ISNUMBER(IFERROR(SEARCH('Project Costing'!#REF!,Labor!I642,1),""))</f>
        <v>0</v>
      </c>
      <c r="G636" s="174" t="str">
        <f>IF(F636=1,COUNTIF($F$8:F636,1),"")</f>
        <v/>
      </c>
      <c r="H636" s="174"/>
      <c r="I636" s="157">
        <f>IFERROR($H$8:INDEX($H$8:$H$3000,COUNTIF($H$8:$H$3000,"?*")),"")</f>
        <v>0</v>
      </c>
    </row>
    <row r="637" spans="1:9" x14ac:dyDescent="0.25">
      <c r="A637" s="174">
        <f>--ISNUMBER(IFERROR(SEARCH('Project Costing'!#REF!,Labor!I643,1),""))</f>
        <v>0</v>
      </c>
      <c r="B637" s="174" t="str">
        <f>IF(A637=1,COUNTIF($A$8:A637,1),"")</f>
        <v/>
      </c>
      <c r="C637" s="174"/>
      <c r="D637" s="157">
        <f>IFERROR($C$8:INDEX($C$8:$C$3000,COUNTIF($C$8:$C$3000,"?*")),"")</f>
        <v>0</v>
      </c>
      <c r="E637" s="174"/>
      <c r="F637" s="174">
        <f>--ISNUMBER(IFERROR(SEARCH('Project Costing'!#REF!,Labor!I643,1),""))</f>
        <v>0</v>
      </c>
      <c r="G637" s="174" t="str">
        <f>IF(F637=1,COUNTIF($F$8:F637,1),"")</f>
        <v/>
      </c>
      <c r="H637" s="174"/>
      <c r="I637" s="157">
        <f>IFERROR($H$8:INDEX($H$8:$H$3000,COUNTIF($H$8:$H$3000,"?*")),"")</f>
        <v>0</v>
      </c>
    </row>
    <row r="638" spans="1:9" x14ac:dyDescent="0.25">
      <c r="A638" s="174">
        <f>--ISNUMBER(IFERROR(SEARCH('Project Costing'!#REF!,Labor!I644,1),""))</f>
        <v>0</v>
      </c>
      <c r="B638" s="174" t="str">
        <f>IF(A638=1,COUNTIF($A$8:A638,1),"")</f>
        <v/>
      </c>
      <c r="C638" s="174"/>
      <c r="D638" s="157">
        <f>IFERROR($C$8:INDEX($C$8:$C$3000,COUNTIF($C$8:$C$3000,"?*")),"")</f>
        <v>0</v>
      </c>
      <c r="E638" s="174"/>
      <c r="F638" s="174">
        <f>--ISNUMBER(IFERROR(SEARCH('Project Costing'!#REF!,Labor!I644,1),""))</f>
        <v>0</v>
      </c>
      <c r="G638" s="174" t="str">
        <f>IF(F638=1,COUNTIF($F$8:F638,1),"")</f>
        <v/>
      </c>
      <c r="H638" s="174"/>
      <c r="I638" s="157">
        <f>IFERROR($H$8:INDEX($H$8:$H$3000,COUNTIF($H$8:$H$3000,"?*")),"")</f>
        <v>0</v>
      </c>
    </row>
    <row r="639" spans="1:9" x14ac:dyDescent="0.25">
      <c r="A639" s="174">
        <f>--ISNUMBER(IFERROR(SEARCH('Project Costing'!#REF!,Labor!I645,1),""))</f>
        <v>0</v>
      </c>
      <c r="B639" s="174" t="str">
        <f>IF(A639=1,COUNTIF($A$8:A639,1),"")</f>
        <v/>
      </c>
      <c r="C639" s="174"/>
      <c r="D639" s="157">
        <f>IFERROR($C$8:INDEX($C$8:$C$3000,COUNTIF($C$8:$C$3000,"?*")),"")</f>
        <v>0</v>
      </c>
      <c r="E639" s="174"/>
      <c r="F639" s="174">
        <f>--ISNUMBER(IFERROR(SEARCH('Project Costing'!#REF!,Labor!I645,1),""))</f>
        <v>0</v>
      </c>
      <c r="G639" s="174" t="str">
        <f>IF(F639=1,COUNTIF($F$8:F639,1),"")</f>
        <v/>
      </c>
      <c r="H639" s="174"/>
      <c r="I639" s="157">
        <f>IFERROR($H$8:INDEX($H$8:$H$3000,COUNTIF($H$8:$H$3000,"?*")),"")</f>
        <v>0</v>
      </c>
    </row>
    <row r="640" spans="1:9" x14ac:dyDescent="0.25">
      <c r="A640" s="174">
        <f>--ISNUMBER(IFERROR(SEARCH('Project Costing'!#REF!,Labor!I646,1),""))</f>
        <v>0</v>
      </c>
      <c r="B640" s="174" t="str">
        <f>IF(A640=1,COUNTIF($A$8:A640,1),"")</f>
        <v/>
      </c>
      <c r="C640" s="174"/>
      <c r="D640" s="157">
        <f>IFERROR($C$8:INDEX($C$8:$C$3000,COUNTIF($C$8:$C$3000,"?*")),"")</f>
        <v>0</v>
      </c>
      <c r="E640" s="174"/>
      <c r="F640" s="174">
        <f>--ISNUMBER(IFERROR(SEARCH('Project Costing'!#REF!,Labor!I646,1),""))</f>
        <v>0</v>
      </c>
      <c r="G640" s="174" t="str">
        <f>IF(F640=1,COUNTIF($F$8:F640,1),"")</f>
        <v/>
      </c>
      <c r="H640" s="174"/>
      <c r="I640" s="157">
        <f>IFERROR($H$8:INDEX($H$8:$H$3000,COUNTIF($H$8:$H$3000,"?*")),"")</f>
        <v>0</v>
      </c>
    </row>
    <row r="641" spans="1:9" x14ac:dyDescent="0.25">
      <c r="A641" s="174">
        <f>--ISNUMBER(IFERROR(SEARCH('Project Costing'!#REF!,Labor!I647,1),""))</f>
        <v>0</v>
      </c>
      <c r="B641" s="174" t="str">
        <f>IF(A641=1,COUNTIF($A$8:A641,1),"")</f>
        <v/>
      </c>
      <c r="C641" s="174"/>
      <c r="D641" s="157">
        <f>IFERROR($C$8:INDEX($C$8:$C$3000,COUNTIF($C$8:$C$3000,"?*")),"")</f>
        <v>0</v>
      </c>
      <c r="E641" s="174"/>
      <c r="F641" s="174">
        <f>--ISNUMBER(IFERROR(SEARCH('Project Costing'!#REF!,Labor!I647,1),""))</f>
        <v>0</v>
      </c>
      <c r="G641" s="174" t="str">
        <f>IF(F641=1,COUNTIF($F$8:F641,1),"")</f>
        <v/>
      </c>
      <c r="H641" s="174"/>
      <c r="I641" s="157">
        <f>IFERROR($H$8:INDEX($H$8:$H$3000,COUNTIF($H$8:$H$3000,"?*")),"")</f>
        <v>0</v>
      </c>
    </row>
    <row r="642" spans="1:9" x14ac:dyDescent="0.25">
      <c r="A642" s="174">
        <f>--ISNUMBER(IFERROR(SEARCH('Project Costing'!#REF!,Labor!I648,1),""))</f>
        <v>0</v>
      </c>
      <c r="B642" s="174" t="str">
        <f>IF(A642=1,COUNTIF($A$8:A642,1),"")</f>
        <v/>
      </c>
      <c r="C642" s="174"/>
      <c r="D642" s="157">
        <f>IFERROR($C$8:INDEX($C$8:$C$3000,COUNTIF($C$8:$C$3000,"?*")),"")</f>
        <v>0</v>
      </c>
      <c r="E642" s="174"/>
      <c r="F642" s="174">
        <f>--ISNUMBER(IFERROR(SEARCH('Project Costing'!#REF!,Labor!I648,1),""))</f>
        <v>0</v>
      </c>
      <c r="G642" s="174" t="str">
        <f>IF(F642=1,COUNTIF($F$8:F642,1),"")</f>
        <v/>
      </c>
      <c r="H642" s="174"/>
      <c r="I642" s="157">
        <f>IFERROR($H$8:INDEX($H$8:$H$3000,COUNTIF($H$8:$H$3000,"?*")),"")</f>
        <v>0</v>
      </c>
    </row>
    <row r="643" spans="1:9" x14ac:dyDescent="0.25">
      <c r="A643" s="174">
        <f>--ISNUMBER(IFERROR(SEARCH('Project Costing'!#REF!,Labor!I649,1),""))</f>
        <v>0</v>
      </c>
      <c r="B643" s="174" t="str">
        <f>IF(A643=1,COUNTIF($A$8:A643,1),"")</f>
        <v/>
      </c>
      <c r="C643" s="174"/>
      <c r="D643" s="157">
        <f>IFERROR($C$8:INDEX($C$8:$C$3000,COUNTIF($C$8:$C$3000,"?*")),"")</f>
        <v>0</v>
      </c>
      <c r="E643" s="174"/>
      <c r="F643" s="174">
        <f>--ISNUMBER(IFERROR(SEARCH('Project Costing'!#REF!,Labor!I649,1),""))</f>
        <v>0</v>
      </c>
      <c r="G643" s="174" t="str">
        <f>IF(F643=1,COUNTIF($F$8:F643,1),"")</f>
        <v/>
      </c>
      <c r="H643" s="174"/>
      <c r="I643" s="157">
        <f>IFERROR($H$8:INDEX($H$8:$H$3000,COUNTIF($H$8:$H$3000,"?*")),"")</f>
        <v>0</v>
      </c>
    </row>
    <row r="644" spans="1:9" x14ac:dyDescent="0.25">
      <c r="A644" s="174">
        <f>--ISNUMBER(IFERROR(SEARCH('Project Costing'!#REF!,Labor!I650,1),""))</f>
        <v>0</v>
      </c>
      <c r="B644" s="174" t="str">
        <f>IF(A644=1,COUNTIF($A$8:A644,1),"")</f>
        <v/>
      </c>
      <c r="C644" s="174"/>
      <c r="D644" s="157">
        <f>IFERROR($C$8:INDEX($C$8:$C$3000,COUNTIF($C$8:$C$3000,"?*")),"")</f>
        <v>0</v>
      </c>
      <c r="E644" s="174"/>
      <c r="F644" s="174">
        <f>--ISNUMBER(IFERROR(SEARCH('Project Costing'!#REF!,Labor!I650,1),""))</f>
        <v>0</v>
      </c>
      <c r="G644" s="174" t="str">
        <f>IF(F644=1,COUNTIF($F$8:F644,1),"")</f>
        <v/>
      </c>
      <c r="H644" s="174"/>
      <c r="I644" s="157">
        <f>IFERROR($H$8:INDEX($H$8:$H$3000,COUNTIF($H$8:$H$3000,"?*")),"")</f>
        <v>0</v>
      </c>
    </row>
    <row r="645" spans="1:9" x14ac:dyDescent="0.25">
      <c r="A645" s="174">
        <f>--ISNUMBER(IFERROR(SEARCH('Project Costing'!#REF!,Labor!I651,1),""))</f>
        <v>0</v>
      </c>
      <c r="B645" s="174" t="str">
        <f>IF(A645=1,COUNTIF($A$8:A645,1),"")</f>
        <v/>
      </c>
      <c r="C645" s="174"/>
      <c r="D645" s="157">
        <f>IFERROR($C$8:INDEX($C$8:$C$3000,COUNTIF($C$8:$C$3000,"?*")),"")</f>
        <v>0</v>
      </c>
      <c r="E645" s="174"/>
      <c r="F645" s="174">
        <f>--ISNUMBER(IFERROR(SEARCH('Project Costing'!#REF!,Labor!I651,1),""))</f>
        <v>0</v>
      </c>
      <c r="G645" s="174" t="str">
        <f>IF(F645=1,COUNTIF($F$8:F645,1),"")</f>
        <v/>
      </c>
      <c r="H645" s="174"/>
      <c r="I645" s="157">
        <f>IFERROR($H$8:INDEX($H$8:$H$3000,COUNTIF($H$8:$H$3000,"?*")),"")</f>
        <v>0</v>
      </c>
    </row>
    <row r="646" spans="1:9" x14ac:dyDescent="0.25">
      <c r="A646" s="174">
        <f>--ISNUMBER(IFERROR(SEARCH('Project Costing'!#REF!,Labor!I652,1),""))</f>
        <v>0</v>
      </c>
      <c r="B646" s="174" t="str">
        <f>IF(A646=1,COUNTIF($A$8:A646,1),"")</f>
        <v/>
      </c>
      <c r="C646" s="174"/>
      <c r="D646" s="157">
        <f>IFERROR($C$8:INDEX($C$8:$C$3000,COUNTIF($C$8:$C$3000,"?*")),"")</f>
        <v>0</v>
      </c>
      <c r="E646" s="174"/>
      <c r="F646" s="174">
        <f>--ISNUMBER(IFERROR(SEARCH('Project Costing'!#REF!,Labor!I652,1),""))</f>
        <v>0</v>
      </c>
      <c r="G646" s="174" t="str">
        <f>IF(F646=1,COUNTIF($F$8:F646,1),"")</f>
        <v/>
      </c>
      <c r="H646" s="174"/>
      <c r="I646" s="157">
        <f>IFERROR($H$8:INDEX($H$8:$H$3000,COUNTIF($H$8:$H$3000,"?*")),"")</f>
        <v>0</v>
      </c>
    </row>
    <row r="647" spans="1:9" x14ac:dyDescent="0.25">
      <c r="A647" s="174">
        <f>--ISNUMBER(IFERROR(SEARCH('Project Costing'!#REF!,Labor!I653,1),""))</f>
        <v>0</v>
      </c>
      <c r="B647" s="174" t="str">
        <f>IF(A647=1,COUNTIF($A$8:A647,1),"")</f>
        <v/>
      </c>
      <c r="C647" s="174"/>
      <c r="D647" s="157">
        <f>IFERROR($C$8:INDEX($C$8:$C$3000,COUNTIF($C$8:$C$3000,"?*")),"")</f>
        <v>0</v>
      </c>
      <c r="E647" s="174"/>
      <c r="F647" s="174">
        <f>--ISNUMBER(IFERROR(SEARCH('Project Costing'!#REF!,Labor!I653,1),""))</f>
        <v>0</v>
      </c>
      <c r="G647" s="174" t="str">
        <f>IF(F647=1,COUNTIF($F$8:F647,1),"")</f>
        <v/>
      </c>
      <c r="H647" s="174"/>
      <c r="I647" s="157">
        <f>IFERROR($H$8:INDEX($H$8:$H$3000,COUNTIF($H$8:$H$3000,"?*")),"")</f>
        <v>0</v>
      </c>
    </row>
    <row r="648" spans="1:9" x14ac:dyDescent="0.25">
      <c r="A648" s="174">
        <f>--ISNUMBER(IFERROR(SEARCH('Project Costing'!#REF!,Labor!I654,1),""))</f>
        <v>0</v>
      </c>
      <c r="B648" s="174" t="str">
        <f>IF(A648=1,COUNTIF($A$8:A648,1),"")</f>
        <v/>
      </c>
      <c r="C648" s="174"/>
      <c r="D648" s="157">
        <f>IFERROR($C$8:INDEX($C$8:$C$3000,COUNTIF($C$8:$C$3000,"?*")),"")</f>
        <v>0</v>
      </c>
      <c r="E648" s="174"/>
      <c r="F648" s="174">
        <f>--ISNUMBER(IFERROR(SEARCH('Project Costing'!#REF!,Labor!I654,1),""))</f>
        <v>0</v>
      </c>
      <c r="G648" s="174" t="str">
        <f>IF(F648=1,COUNTIF($F$8:F648,1),"")</f>
        <v/>
      </c>
      <c r="H648" s="174"/>
      <c r="I648" s="157">
        <f>IFERROR($H$8:INDEX($H$8:$H$3000,COUNTIF($H$8:$H$3000,"?*")),"")</f>
        <v>0</v>
      </c>
    </row>
    <row r="649" spans="1:9" x14ac:dyDescent="0.25">
      <c r="A649" s="174">
        <f>--ISNUMBER(IFERROR(SEARCH('Project Costing'!#REF!,Labor!I655,1),""))</f>
        <v>0</v>
      </c>
      <c r="B649" s="174" t="str">
        <f>IF(A649=1,COUNTIF($A$8:A649,1),"")</f>
        <v/>
      </c>
      <c r="C649" s="174"/>
      <c r="D649" s="157">
        <f>IFERROR($C$8:INDEX($C$8:$C$3000,COUNTIF($C$8:$C$3000,"?*")),"")</f>
        <v>0</v>
      </c>
      <c r="E649" s="174"/>
      <c r="F649" s="174">
        <f>--ISNUMBER(IFERROR(SEARCH('Project Costing'!#REF!,Labor!I655,1),""))</f>
        <v>0</v>
      </c>
      <c r="G649" s="174" t="str">
        <f>IF(F649=1,COUNTIF($F$8:F649,1),"")</f>
        <v/>
      </c>
      <c r="H649" s="174"/>
      <c r="I649" s="157">
        <f>IFERROR($H$8:INDEX($H$8:$H$3000,COUNTIF($H$8:$H$3000,"?*")),"")</f>
        <v>0</v>
      </c>
    </row>
    <row r="650" spans="1:9" x14ac:dyDescent="0.25">
      <c r="A650" s="174">
        <f>--ISNUMBER(IFERROR(SEARCH('Project Costing'!#REF!,Labor!I656,1),""))</f>
        <v>0</v>
      </c>
      <c r="B650" s="174" t="str">
        <f>IF(A650=1,COUNTIF($A$8:A650,1),"")</f>
        <v/>
      </c>
      <c r="C650" s="174"/>
      <c r="D650" s="157">
        <f>IFERROR($C$8:INDEX($C$8:$C$3000,COUNTIF($C$8:$C$3000,"?*")),"")</f>
        <v>0</v>
      </c>
      <c r="E650" s="174"/>
      <c r="F650" s="174">
        <f>--ISNUMBER(IFERROR(SEARCH('Project Costing'!#REF!,Labor!I656,1),""))</f>
        <v>0</v>
      </c>
      <c r="G650" s="174" t="str">
        <f>IF(F650=1,COUNTIF($F$8:F650,1),"")</f>
        <v/>
      </c>
      <c r="H650" s="174"/>
      <c r="I650" s="157">
        <f>IFERROR($H$8:INDEX($H$8:$H$3000,COUNTIF($H$8:$H$3000,"?*")),"")</f>
        <v>0</v>
      </c>
    </row>
    <row r="651" spans="1:9" x14ac:dyDescent="0.25">
      <c r="A651" s="174">
        <f>--ISNUMBER(IFERROR(SEARCH('Project Costing'!#REF!,Labor!I657,1),""))</f>
        <v>0</v>
      </c>
      <c r="B651" s="174" t="str">
        <f>IF(A651=1,COUNTIF($A$8:A651,1),"")</f>
        <v/>
      </c>
      <c r="C651" s="174"/>
      <c r="D651" s="157">
        <f>IFERROR($C$8:INDEX($C$8:$C$3000,COUNTIF($C$8:$C$3000,"?*")),"")</f>
        <v>0</v>
      </c>
      <c r="E651" s="174"/>
      <c r="F651" s="174">
        <f>--ISNUMBER(IFERROR(SEARCH('Project Costing'!#REF!,Labor!I657,1),""))</f>
        <v>0</v>
      </c>
      <c r="G651" s="174" t="str">
        <f>IF(F651=1,COUNTIF($F$8:F651,1),"")</f>
        <v/>
      </c>
      <c r="H651" s="174"/>
      <c r="I651" s="157">
        <f>IFERROR($H$8:INDEX($H$8:$H$3000,COUNTIF($H$8:$H$3000,"?*")),"")</f>
        <v>0</v>
      </c>
    </row>
    <row r="652" spans="1:9" x14ac:dyDescent="0.25">
      <c r="A652" s="174">
        <f>--ISNUMBER(IFERROR(SEARCH('Project Costing'!#REF!,Labor!I658,1),""))</f>
        <v>0</v>
      </c>
      <c r="B652" s="174" t="str">
        <f>IF(A652=1,COUNTIF($A$8:A652,1),"")</f>
        <v/>
      </c>
      <c r="C652" s="174"/>
      <c r="D652" s="157">
        <f>IFERROR($C$8:INDEX($C$8:$C$3000,COUNTIF($C$8:$C$3000,"?*")),"")</f>
        <v>0</v>
      </c>
      <c r="E652" s="174"/>
      <c r="F652" s="174">
        <f>--ISNUMBER(IFERROR(SEARCH('Project Costing'!#REF!,Labor!I658,1),""))</f>
        <v>0</v>
      </c>
      <c r="G652" s="174" t="str">
        <f>IF(F652=1,COUNTIF($F$8:F652,1),"")</f>
        <v/>
      </c>
      <c r="H652" s="174"/>
      <c r="I652" s="157">
        <f>IFERROR($H$8:INDEX($H$8:$H$3000,COUNTIF($H$8:$H$3000,"?*")),"")</f>
        <v>0</v>
      </c>
    </row>
    <row r="653" spans="1:9" x14ac:dyDescent="0.25">
      <c r="A653" s="174">
        <f>--ISNUMBER(IFERROR(SEARCH('Project Costing'!#REF!,Labor!I659,1),""))</f>
        <v>0</v>
      </c>
      <c r="B653" s="174" t="str">
        <f>IF(A653=1,COUNTIF($A$8:A653,1),"")</f>
        <v/>
      </c>
      <c r="C653" s="174"/>
      <c r="D653" s="157">
        <f>IFERROR($C$8:INDEX($C$8:$C$3000,COUNTIF($C$8:$C$3000,"?*")),"")</f>
        <v>0</v>
      </c>
      <c r="E653" s="174"/>
      <c r="F653" s="174">
        <f>--ISNUMBER(IFERROR(SEARCH('Project Costing'!#REF!,Labor!I659,1),""))</f>
        <v>0</v>
      </c>
      <c r="G653" s="174" t="str">
        <f>IF(F653=1,COUNTIF($F$8:F653,1),"")</f>
        <v/>
      </c>
      <c r="H653" s="174"/>
      <c r="I653" s="157">
        <f>IFERROR($H$8:INDEX($H$8:$H$3000,COUNTIF($H$8:$H$3000,"?*")),"")</f>
        <v>0</v>
      </c>
    </row>
    <row r="654" spans="1:9" x14ac:dyDescent="0.25">
      <c r="A654" s="174">
        <f>--ISNUMBER(IFERROR(SEARCH('Project Costing'!#REF!,Labor!I660,1),""))</f>
        <v>0</v>
      </c>
      <c r="B654" s="174" t="str">
        <f>IF(A654=1,COUNTIF($A$8:A654,1),"")</f>
        <v/>
      </c>
      <c r="C654" s="174"/>
      <c r="D654" s="157">
        <f>IFERROR($C$8:INDEX($C$8:$C$3000,COUNTIF($C$8:$C$3000,"?*")),"")</f>
        <v>0</v>
      </c>
      <c r="E654" s="174"/>
      <c r="F654" s="174">
        <f>--ISNUMBER(IFERROR(SEARCH('Project Costing'!#REF!,Labor!I660,1),""))</f>
        <v>0</v>
      </c>
      <c r="G654" s="174" t="str">
        <f>IF(F654=1,COUNTIF($F$8:F654,1),"")</f>
        <v/>
      </c>
      <c r="H654" s="174"/>
      <c r="I654" s="157">
        <f>IFERROR($H$8:INDEX($H$8:$H$3000,COUNTIF($H$8:$H$3000,"?*")),"")</f>
        <v>0</v>
      </c>
    </row>
    <row r="655" spans="1:9" x14ac:dyDescent="0.25">
      <c r="A655" s="174">
        <f>--ISNUMBER(IFERROR(SEARCH('Project Costing'!#REF!,Labor!I661,1),""))</f>
        <v>0</v>
      </c>
      <c r="B655" s="174" t="str">
        <f>IF(A655=1,COUNTIF($A$8:A655,1),"")</f>
        <v/>
      </c>
      <c r="C655" s="174"/>
      <c r="D655" s="157">
        <f>IFERROR($C$8:INDEX($C$8:$C$3000,COUNTIF($C$8:$C$3000,"?*")),"")</f>
        <v>0</v>
      </c>
      <c r="E655" s="174"/>
      <c r="F655" s="174">
        <f>--ISNUMBER(IFERROR(SEARCH('Project Costing'!#REF!,Labor!I661,1),""))</f>
        <v>0</v>
      </c>
      <c r="G655" s="174" t="str">
        <f>IF(F655=1,COUNTIF($F$8:F655,1),"")</f>
        <v/>
      </c>
      <c r="H655" s="174"/>
      <c r="I655" s="157">
        <f>IFERROR($H$8:INDEX($H$8:$H$3000,COUNTIF($H$8:$H$3000,"?*")),"")</f>
        <v>0</v>
      </c>
    </row>
    <row r="656" spans="1:9" x14ac:dyDescent="0.25">
      <c r="A656" s="174">
        <f>--ISNUMBER(IFERROR(SEARCH('Project Costing'!#REF!,Labor!I662,1),""))</f>
        <v>0</v>
      </c>
      <c r="B656" s="174" t="str">
        <f>IF(A656=1,COUNTIF($A$8:A656,1),"")</f>
        <v/>
      </c>
      <c r="C656" s="174"/>
      <c r="D656" s="157">
        <f>IFERROR($C$8:INDEX($C$8:$C$3000,COUNTIF($C$8:$C$3000,"?*")),"")</f>
        <v>0</v>
      </c>
      <c r="E656" s="174"/>
      <c r="F656" s="174">
        <f>--ISNUMBER(IFERROR(SEARCH('Project Costing'!#REF!,Labor!I662,1),""))</f>
        <v>0</v>
      </c>
      <c r="G656" s="174" t="str">
        <f>IF(F656=1,COUNTIF($F$8:F656,1),"")</f>
        <v/>
      </c>
      <c r="H656" s="174"/>
      <c r="I656" s="157">
        <f>IFERROR($H$8:INDEX($H$8:$H$3000,COUNTIF($H$8:$H$3000,"?*")),"")</f>
        <v>0</v>
      </c>
    </row>
    <row r="657" spans="1:9" x14ac:dyDescent="0.25">
      <c r="A657" s="174">
        <f>--ISNUMBER(IFERROR(SEARCH('Project Costing'!#REF!,Labor!I663,1),""))</f>
        <v>0</v>
      </c>
      <c r="B657" s="174" t="str">
        <f>IF(A657=1,COUNTIF($A$8:A657,1),"")</f>
        <v/>
      </c>
      <c r="C657" s="174"/>
      <c r="D657" s="157">
        <f>IFERROR($C$8:INDEX($C$8:$C$3000,COUNTIF($C$8:$C$3000,"?*")),"")</f>
        <v>0</v>
      </c>
      <c r="E657" s="174"/>
      <c r="F657" s="174">
        <f>--ISNUMBER(IFERROR(SEARCH('Project Costing'!#REF!,Labor!I663,1),""))</f>
        <v>0</v>
      </c>
      <c r="G657" s="174" t="str">
        <f>IF(F657=1,COUNTIF($F$8:F657,1),"")</f>
        <v/>
      </c>
      <c r="H657" s="174"/>
      <c r="I657" s="157">
        <f>IFERROR($H$8:INDEX($H$8:$H$3000,COUNTIF($H$8:$H$3000,"?*")),"")</f>
        <v>0</v>
      </c>
    </row>
    <row r="658" spans="1:9" x14ac:dyDescent="0.25">
      <c r="A658" s="174">
        <f>--ISNUMBER(IFERROR(SEARCH('Project Costing'!#REF!,Labor!I664,1),""))</f>
        <v>0</v>
      </c>
      <c r="B658" s="174" t="str">
        <f>IF(A658=1,COUNTIF($A$8:A658,1),"")</f>
        <v/>
      </c>
      <c r="C658" s="174"/>
      <c r="D658" s="157">
        <f>IFERROR($C$8:INDEX($C$8:$C$3000,COUNTIF($C$8:$C$3000,"?*")),"")</f>
        <v>0</v>
      </c>
      <c r="E658" s="174"/>
      <c r="F658" s="174">
        <f>--ISNUMBER(IFERROR(SEARCH('Project Costing'!#REF!,Labor!I664,1),""))</f>
        <v>0</v>
      </c>
      <c r="G658" s="174" t="str">
        <f>IF(F658=1,COUNTIF($F$8:F658,1),"")</f>
        <v/>
      </c>
      <c r="H658" s="174"/>
      <c r="I658" s="157">
        <f>IFERROR($H$8:INDEX($H$8:$H$3000,COUNTIF($H$8:$H$3000,"?*")),"")</f>
        <v>0</v>
      </c>
    </row>
    <row r="659" spans="1:9" x14ac:dyDescent="0.25">
      <c r="A659" s="174">
        <f>--ISNUMBER(IFERROR(SEARCH('Project Costing'!#REF!,Labor!I665,1),""))</f>
        <v>0</v>
      </c>
      <c r="B659" s="174" t="str">
        <f>IF(A659=1,COUNTIF($A$8:A659,1),"")</f>
        <v/>
      </c>
      <c r="C659" s="174"/>
      <c r="D659" s="157">
        <f>IFERROR($C$8:INDEX($C$8:$C$3000,COUNTIF($C$8:$C$3000,"?*")),"")</f>
        <v>0</v>
      </c>
      <c r="E659" s="174"/>
      <c r="F659" s="174">
        <f>--ISNUMBER(IFERROR(SEARCH('Project Costing'!#REF!,Labor!I665,1),""))</f>
        <v>0</v>
      </c>
      <c r="G659" s="174" t="str">
        <f>IF(F659=1,COUNTIF($F$8:F659,1),"")</f>
        <v/>
      </c>
      <c r="H659" s="174"/>
      <c r="I659" s="157">
        <f>IFERROR($H$8:INDEX($H$8:$H$3000,COUNTIF($H$8:$H$3000,"?*")),"")</f>
        <v>0</v>
      </c>
    </row>
    <row r="660" spans="1:9" x14ac:dyDescent="0.25">
      <c r="A660" s="174">
        <f>--ISNUMBER(IFERROR(SEARCH('Project Costing'!#REF!,Labor!I666,1),""))</f>
        <v>0</v>
      </c>
      <c r="B660" s="174" t="str">
        <f>IF(A660=1,COUNTIF($A$8:A660,1),"")</f>
        <v/>
      </c>
      <c r="C660" s="174"/>
      <c r="D660" s="157">
        <f>IFERROR($C$8:INDEX($C$8:$C$3000,COUNTIF($C$8:$C$3000,"?*")),"")</f>
        <v>0</v>
      </c>
      <c r="E660" s="174"/>
      <c r="F660" s="174">
        <f>--ISNUMBER(IFERROR(SEARCH('Project Costing'!#REF!,Labor!I666,1),""))</f>
        <v>0</v>
      </c>
      <c r="G660" s="174" t="str">
        <f>IF(F660=1,COUNTIF($F$8:F660,1),"")</f>
        <v/>
      </c>
      <c r="H660" s="174"/>
      <c r="I660" s="157">
        <f>IFERROR($H$8:INDEX($H$8:$H$3000,COUNTIF($H$8:$H$3000,"?*")),"")</f>
        <v>0</v>
      </c>
    </row>
    <row r="661" spans="1:9" x14ac:dyDescent="0.25">
      <c r="A661" s="174">
        <f>--ISNUMBER(IFERROR(SEARCH('Project Costing'!#REF!,Labor!I667,1),""))</f>
        <v>0</v>
      </c>
      <c r="B661" s="174" t="str">
        <f>IF(A661=1,COUNTIF($A$8:A661,1),"")</f>
        <v/>
      </c>
      <c r="C661" s="174"/>
      <c r="D661" s="157">
        <f>IFERROR($C$8:INDEX($C$8:$C$3000,COUNTIF($C$8:$C$3000,"?*")),"")</f>
        <v>0</v>
      </c>
      <c r="E661" s="174"/>
      <c r="F661" s="174">
        <f>--ISNUMBER(IFERROR(SEARCH('Project Costing'!#REF!,Labor!I667,1),""))</f>
        <v>0</v>
      </c>
      <c r="G661" s="174" t="str">
        <f>IF(F661=1,COUNTIF($F$8:F661,1),"")</f>
        <v/>
      </c>
      <c r="H661" s="174"/>
      <c r="I661" s="157">
        <f>IFERROR($H$8:INDEX($H$8:$H$3000,COUNTIF($H$8:$H$3000,"?*")),"")</f>
        <v>0</v>
      </c>
    </row>
    <row r="662" spans="1:9" x14ac:dyDescent="0.25">
      <c r="A662" s="174">
        <f>--ISNUMBER(IFERROR(SEARCH('Project Costing'!#REF!,Labor!I668,1),""))</f>
        <v>0</v>
      </c>
      <c r="B662" s="174" t="str">
        <f>IF(A662=1,COUNTIF($A$8:A662,1),"")</f>
        <v/>
      </c>
      <c r="C662" s="174"/>
      <c r="D662" s="157">
        <f>IFERROR($C$8:INDEX($C$8:$C$3000,COUNTIF($C$8:$C$3000,"?*")),"")</f>
        <v>0</v>
      </c>
      <c r="E662" s="174"/>
      <c r="F662" s="174">
        <f>--ISNUMBER(IFERROR(SEARCH('Project Costing'!#REF!,Labor!I668,1),""))</f>
        <v>0</v>
      </c>
      <c r="G662" s="174" t="str">
        <f>IF(F662=1,COUNTIF($F$8:F662,1),"")</f>
        <v/>
      </c>
      <c r="H662" s="174"/>
      <c r="I662" s="157">
        <f>IFERROR($H$8:INDEX($H$8:$H$3000,COUNTIF($H$8:$H$3000,"?*")),"")</f>
        <v>0</v>
      </c>
    </row>
    <row r="663" spans="1:9" x14ac:dyDescent="0.25">
      <c r="A663" s="174">
        <f>--ISNUMBER(IFERROR(SEARCH('Project Costing'!#REF!,Labor!I669,1),""))</f>
        <v>0</v>
      </c>
      <c r="B663" s="174" t="str">
        <f>IF(A663=1,COUNTIF($A$8:A663,1),"")</f>
        <v/>
      </c>
      <c r="C663" s="174"/>
      <c r="D663" s="157">
        <f>IFERROR($C$8:INDEX($C$8:$C$3000,COUNTIF($C$8:$C$3000,"?*")),"")</f>
        <v>0</v>
      </c>
      <c r="E663" s="174"/>
      <c r="F663" s="174">
        <f>--ISNUMBER(IFERROR(SEARCH('Project Costing'!#REF!,Labor!I669,1),""))</f>
        <v>0</v>
      </c>
      <c r="G663" s="174" t="str">
        <f>IF(F663=1,COUNTIF($F$8:F663,1),"")</f>
        <v/>
      </c>
      <c r="H663" s="174"/>
      <c r="I663" s="157">
        <f>IFERROR($H$8:INDEX($H$8:$H$3000,COUNTIF($H$8:$H$3000,"?*")),"")</f>
        <v>0</v>
      </c>
    </row>
    <row r="664" spans="1:9" x14ac:dyDescent="0.25">
      <c r="A664" s="174">
        <f>--ISNUMBER(IFERROR(SEARCH('Project Costing'!#REF!,Labor!I670,1),""))</f>
        <v>0</v>
      </c>
      <c r="B664" s="174" t="str">
        <f>IF(A664=1,COUNTIF($A$8:A664,1),"")</f>
        <v/>
      </c>
      <c r="C664" s="174"/>
      <c r="D664" s="157">
        <f>IFERROR($C$8:INDEX($C$8:$C$3000,COUNTIF($C$8:$C$3000,"?*")),"")</f>
        <v>0</v>
      </c>
      <c r="E664" s="174"/>
      <c r="F664" s="174">
        <f>--ISNUMBER(IFERROR(SEARCH('Project Costing'!#REF!,Labor!I670,1),""))</f>
        <v>0</v>
      </c>
      <c r="G664" s="174" t="str">
        <f>IF(F664=1,COUNTIF($F$8:F664,1),"")</f>
        <v/>
      </c>
      <c r="H664" s="174"/>
      <c r="I664" s="157">
        <f>IFERROR($H$8:INDEX($H$8:$H$3000,COUNTIF($H$8:$H$3000,"?*")),"")</f>
        <v>0</v>
      </c>
    </row>
    <row r="665" spans="1:9" x14ac:dyDescent="0.25">
      <c r="A665" s="174">
        <f>--ISNUMBER(IFERROR(SEARCH('Project Costing'!#REF!,Labor!I671,1),""))</f>
        <v>0</v>
      </c>
      <c r="B665" s="174" t="str">
        <f>IF(A665=1,COUNTIF($A$8:A665,1),"")</f>
        <v/>
      </c>
      <c r="C665" s="174"/>
      <c r="D665" s="157">
        <f>IFERROR($C$8:INDEX($C$8:$C$3000,COUNTIF($C$8:$C$3000,"?*")),"")</f>
        <v>0</v>
      </c>
      <c r="E665" s="174"/>
      <c r="F665" s="174">
        <f>--ISNUMBER(IFERROR(SEARCH('Project Costing'!#REF!,Labor!I671,1),""))</f>
        <v>0</v>
      </c>
      <c r="G665" s="174" t="str">
        <f>IF(F665=1,COUNTIF($F$8:F665,1),"")</f>
        <v/>
      </c>
      <c r="H665" s="174"/>
      <c r="I665" s="157">
        <f>IFERROR($H$8:INDEX($H$8:$H$3000,COUNTIF($H$8:$H$3000,"?*")),"")</f>
        <v>0</v>
      </c>
    </row>
    <row r="666" spans="1:9" x14ac:dyDescent="0.25">
      <c r="A666" s="174">
        <f>--ISNUMBER(IFERROR(SEARCH('Project Costing'!#REF!,Labor!I672,1),""))</f>
        <v>0</v>
      </c>
      <c r="B666" s="174" t="str">
        <f>IF(A666=1,COUNTIF($A$8:A666,1),"")</f>
        <v/>
      </c>
      <c r="C666" s="174"/>
      <c r="D666" s="157">
        <f>IFERROR($C$8:INDEX($C$8:$C$3000,COUNTIF($C$8:$C$3000,"?*")),"")</f>
        <v>0</v>
      </c>
      <c r="E666" s="174"/>
      <c r="F666" s="174">
        <f>--ISNUMBER(IFERROR(SEARCH('Project Costing'!#REF!,Labor!I672,1),""))</f>
        <v>0</v>
      </c>
      <c r="G666" s="174" t="str">
        <f>IF(F666=1,COUNTIF($F$8:F666,1),"")</f>
        <v/>
      </c>
      <c r="H666" s="174"/>
      <c r="I666" s="157">
        <f>IFERROR($H$8:INDEX($H$8:$H$3000,COUNTIF($H$8:$H$3000,"?*")),"")</f>
        <v>0</v>
      </c>
    </row>
    <row r="667" spans="1:9" x14ac:dyDescent="0.25">
      <c r="A667" s="174">
        <f>--ISNUMBER(IFERROR(SEARCH('Project Costing'!#REF!,Labor!I673,1),""))</f>
        <v>0</v>
      </c>
      <c r="B667" s="174" t="str">
        <f>IF(A667=1,COUNTIF($A$8:A667,1),"")</f>
        <v/>
      </c>
      <c r="C667" s="174"/>
      <c r="D667" s="157">
        <f>IFERROR($C$8:INDEX($C$8:$C$3000,COUNTIF($C$8:$C$3000,"?*")),"")</f>
        <v>0</v>
      </c>
      <c r="E667" s="174"/>
      <c r="F667" s="174">
        <f>--ISNUMBER(IFERROR(SEARCH('Project Costing'!#REF!,Labor!I673,1),""))</f>
        <v>0</v>
      </c>
      <c r="G667" s="174" t="str">
        <f>IF(F667=1,COUNTIF($F$8:F667,1),"")</f>
        <v/>
      </c>
      <c r="H667" s="174"/>
      <c r="I667" s="157">
        <f>IFERROR($H$8:INDEX($H$8:$H$3000,COUNTIF($H$8:$H$3000,"?*")),"")</f>
        <v>0</v>
      </c>
    </row>
    <row r="668" spans="1:9" x14ac:dyDescent="0.25">
      <c r="A668" s="174">
        <f>--ISNUMBER(IFERROR(SEARCH('Project Costing'!#REF!,Labor!I674,1),""))</f>
        <v>0</v>
      </c>
      <c r="B668" s="174" t="str">
        <f>IF(A668=1,COUNTIF($A$8:A668,1),"")</f>
        <v/>
      </c>
      <c r="C668" s="174"/>
      <c r="D668" s="157">
        <f>IFERROR($C$8:INDEX($C$8:$C$3000,COUNTIF($C$8:$C$3000,"?*")),"")</f>
        <v>0</v>
      </c>
      <c r="E668" s="174"/>
      <c r="F668" s="174">
        <f>--ISNUMBER(IFERROR(SEARCH('Project Costing'!#REF!,Labor!I674,1),""))</f>
        <v>0</v>
      </c>
      <c r="G668" s="174" t="str">
        <f>IF(F668=1,COUNTIF($F$8:F668,1),"")</f>
        <v/>
      </c>
      <c r="H668" s="174"/>
      <c r="I668" s="157">
        <f>IFERROR($H$8:INDEX($H$8:$H$3000,COUNTIF($H$8:$H$3000,"?*")),"")</f>
        <v>0</v>
      </c>
    </row>
    <row r="669" spans="1:9" x14ac:dyDescent="0.25">
      <c r="A669" s="174">
        <f>--ISNUMBER(IFERROR(SEARCH('Project Costing'!#REF!,Labor!I675,1),""))</f>
        <v>0</v>
      </c>
      <c r="B669" s="174" t="str">
        <f>IF(A669=1,COUNTIF($A$8:A669,1),"")</f>
        <v/>
      </c>
      <c r="C669" s="174"/>
      <c r="D669" s="157">
        <f>IFERROR($C$8:INDEX($C$8:$C$3000,COUNTIF($C$8:$C$3000,"?*")),"")</f>
        <v>0</v>
      </c>
      <c r="E669" s="174"/>
      <c r="F669" s="174">
        <f>--ISNUMBER(IFERROR(SEARCH('Project Costing'!#REF!,Labor!I675,1),""))</f>
        <v>0</v>
      </c>
      <c r="G669" s="174" t="str">
        <f>IF(F669=1,COUNTIF($F$8:F669,1),"")</f>
        <v/>
      </c>
      <c r="H669" s="174"/>
      <c r="I669" s="157">
        <f>IFERROR($H$8:INDEX($H$8:$H$3000,COUNTIF($H$8:$H$3000,"?*")),"")</f>
        <v>0</v>
      </c>
    </row>
    <row r="670" spans="1:9" x14ac:dyDescent="0.25">
      <c r="A670" s="174">
        <f>--ISNUMBER(IFERROR(SEARCH('Project Costing'!#REF!,Labor!I676,1),""))</f>
        <v>0</v>
      </c>
      <c r="B670" s="174" t="str">
        <f>IF(A670=1,COUNTIF($A$8:A670,1),"")</f>
        <v/>
      </c>
      <c r="C670" s="174"/>
      <c r="D670" s="157">
        <f>IFERROR($C$8:INDEX($C$8:$C$3000,COUNTIF($C$8:$C$3000,"?*")),"")</f>
        <v>0</v>
      </c>
      <c r="E670" s="174"/>
      <c r="F670" s="174">
        <f>--ISNUMBER(IFERROR(SEARCH('Project Costing'!#REF!,Labor!I676,1),""))</f>
        <v>0</v>
      </c>
      <c r="G670" s="174" t="str">
        <f>IF(F670=1,COUNTIF($F$8:F670,1),"")</f>
        <v/>
      </c>
      <c r="H670" s="174"/>
      <c r="I670" s="157">
        <f>IFERROR($H$8:INDEX($H$8:$H$3000,COUNTIF($H$8:$H$3000,"?*")),"")</f>
        <v>0</v>
      </c>
    </row>
    <row r="671" spans="1:9" x14ac:dyDescent="0.25">
      <c r="A671" s="174">
        <f>--ISNUMBER(IFERROR(SEARCH('Project Costing'!#REF!,Labor!I677,1),""))</f>
        <v>0</v>
      </c>
      <c r="B671" s="174" t="str">
        <f>IF(A671=1,COUNTIF($A$8:A671,1),"")</f>
        <v/>
      </c>
      <c r="C671" s="174"/>
      <c r="D671" s="157">
        <f>IFERROR($C$8:INDEX($C$8:$C$3000,COUNTIF($C$8:$C$3000,"?*")),"")</f>
        <v>0</v>
      </c>
      <c r="E671" s="174"/>
      <c r="F671" s="174">
        <f>--ISNUMBER(IFERROR(SEARCH('Project Costing'!#REF!,Labor!I677,1),""))</f>
        <v>0</v>
      </c>
      <c r="G671" s="174" t="str">
        <f>IF(F671=1,COUNTIF($F$8:F671,1),"")</f>
        <v/>
      </c>
      <c r="H671" s="174"/>
      <c r="I671" s="157">
        <f>IFERROR($H$8:INDEX($H$8:$H$3000,COUNTIF($H$8:$H$3000,"?*")),"")</f>
        <v>0</v>
      </c>
    </row>
    <row r="672" spans="1:9" x14ac:dyDescent="0.25">
      <c r="A672" s="174">
        <f>--ISNUMBER(IFERROR(SEARCH('Project Costing'!#REF!,Labor!I678,1),""))</f>
        <v>0</v>
      </c>
      <c r="B672" s="174" t="str">
        <f>IF(A672=1,COUNTIF($A$8:A672,1),"")</f>
        <v/>
      </c>
      <c r="C672" s="174"/>
      <c r="D672" s="157">
        <f>IFERROR($C$8:INDEX($C$8:$C$3000,COUNTIF($C$8:$C$3000,"?*")),"")</f>
        <v>0</v>
      </c>
      <c r="E672" s="174"/>
      <c r="F672" s="174">
        <f>--ISNUMBER(IFERROR(SEARCH('Project Costing'!#REF!,Labor!I678,1),""))</f>
        <v>0</v>
      </c>
      <c r="G672" s="174" t="str">
        <f>IF(F672=1,COUNTIF($F$8:F672,1),"")</f>
        <v/>
      </c>
      <c r="H672" s="174"/>
      <c r="I672" s="157">
        <f>IFERROR($H$8:INDEX($H$8:$H$3000,COUNTIF($H$8:$H$3000,"?*")),"")</f>
        <v>0</v>
      </c>
    </row>
    <row r="673" spans="1:9" x14ac:dyDescent="0.25">
      <c r="A673" s="174">
        <f>--ISNUMBER(IFERROR(SEARCH('Project Costing'!#REF!,Labor!I679,1),""))</f>
        <v>0</v>
      </c>
      <c r="B673" s="174" t="str">
        <f>IF(A673=1,COUNTIF($A$8:A673,1),"")</f>
        <v/>
      </c>
      <c r="C673" s="174"/>
      <c r="D673" s="157">
        <f>IFERROR($C$8:INDEX($C$8:$C$3000,COUNTIF($C$8:$C$3000,"?*")),"")</f>
        <v>0</v>
      </c>
      <c r="E673" s="174"/>
      <c r="F673" s="174">
        <f>--ISNUMBER(IFERROR(SEARCH('Project Costing'!#REF!,Labor!I679,1),""))</f>
        <v>0</v>
      </c>
      <c r="G673" s="174" t="str">
        <f>IF(F673=1,COUNTIF($F$8:F673,1),"")</f>
        <v/>
      </c>
      <c r="H673" s="174"/>
      <c r="I673" s="157">
        <f>IFERROR($H$8:INDEX($H$8:$H$3000,COUNTIF($H$8:$H$3000,"?*")),"")</f>
        <v>0</v>
      </c>
    </row>
    <row r="674" spans="1:9" x14ac:dyDescent="0.25">
      <c r="A674" s="174">
        <f>--ISNUMBER(IFERROR(SEARCH('Project Costing'!#REF!,Labor!I680,1),""))</f>
        <v>0</v>
      </c>
      <c r="B674" s="174" t="str">
        <f>IF(A674=1,COUNTIF($A$8:A674,1),"")</f>
        <v/>
      </c>
      <c r="C674" s="174"/>
      <c r="D674" s="157">
        <f>IFERROR($C$8:INDEX($C$8:$C$3000,COUNTIF($C$8:$C$3000,"?*")),"")</f>
        <v>0</v>
      </c>
      <c r="E674" s="174"/>
      <c r="F674" s="174">
        <f>--ISNUMBER(IFERROR(SEARCH('Project Costing'!#REF!,Labor!I680,1),""))</f>
        <v>0</v>
      </c>
      <c r="G674" s="174" t="str">
        <f>IF(F674=1,COUNTIF($F$8:F674,1),"")</f>
        <v/>
      </c>
      <c r="H674" s="174"/>
      <c r="I674" s="157">
        <f>IFERROR($H$8:INDEX($H$8:$H$3000,COUNTIF($H$8:$H$3000,"?*")),"")</f>
        <v>0</v>
      </c>
    </row>
    <row r="675" spans="1:9" x14ac:dyDescent="0.25">
      <c r="A675" s="174">
        <f>--ISNUMBER(IFERROR(SEARCH('Project Costing'!#REF!,Labor!I681,1),""))</f>
        <v>0</v>
      </c>
      <c r="B675" s="174" t="str">
        <f>IF(A675=1,COUNTIF($A$8:A675,1),"")</f>
        <v/>
      </c>
      <c r="C675" s="174"/>
      <c r="D675" s="157">
        <f>IFERROR($C$8:INDEX($C$8:$C$3000,COUNTIF($C$8:$C$3000,"?*")),"")</f>
        <v>0</v>
      </c>
      <c r="E675" s="174"/>
      <c r="F675" s="174">
        <f>--ISNUMBER(IFERROR(SEARCH('Project Costing'!#REF!,Labor!I681,1),""))</f>
        <v>0</v>
      </c>
      <c r="G675" s="174" t="str">
        <f>IF(F675=1,COUNTIF($F$8:F675,1),"")</f>
        <v/>
      </c>
      <c r="H675" s="174"/>
      <c r="I675" s="157">
        <f>IFERROR($H$8:INDEX($H$8:$H$3000,COUNTIF($H$8:$H$3000,"?*")),"")</f>
        <v>0</v>
      </c>
    </row>
    <row r="676" spans="1:9" x14ac:dyDescent="0.25">
      <c r="A676" s="174">
        <f>--ISNUMBER(IFERROR(SEARCH('Project Costing'!#REF!,Labor!I682,1),""))</f>
        <v>0</v>
      </c>
      <c r="B676" s="174" t="str">
        <f>IF(A676=1,COUNTIF($A$8:A676,1),"")</f>
        <v/>
      </c>
      <c r="C676" s="174"/>
      <c r="D676" s="157">
        <f>IFERROR($C$8:INDEX($C$8:$C$3000,COUNTIF($C$8:$C$3000,"?*")),"")</f>
        <v>0</v>
      </c>
      <c r="E676" s="174"/>
      <c r="F676" s="174">
        <f>--ISNUMBER(IFERROR(SEARCH('Project Costing'!#REF!,Labor!I682,1),""))</f>
        <v>0</v>
      </c>
      <c r="G676" s="174" t="str">
        <f>IF(F676=1,COUNTIF($F$8:F676,1),"")</f>
        <v/>
      </c>
      <c r="H676" s="174"/>
      <c r="I676" s="157">
        <f>IFERROR($H$8:INDEX($H$8:$H$3000,COUNTIF($H$8:$H$3000,"?*")),"")</f>
        <v>0</v>
      </c>
    </row>
    <row r="677" spans="1:9" x14ac:dyDescent="0.25">
      <c r="A677" s="174">
        <f>--ISNUMBER(IFERROR(SEARCH('Project Costing'!#REF!,Labor!I683,1),""))</f>
        <v>0</v>
      </c>
      <c r="B677" s="174" t="str">
        <f>IF(A677=1,COUNTIF($A$8:A677,1),"")</f>
        <v/>
      </c>
      <c r="C677" s="174"/>
      <c r="D677" s="157">
        <f>IFERROR($C$8:INDEX($C$8:$C$3000,COUNTIF($C$8:$C$3000,"?*")),"")</f>
        <v>0</v>
      </c>
      <c r="E677" s="174"/>
      <c r="F677" s="174">
        <f>--ISNUMBER(IFERROR(SEARCH('Project Costing'!#REF!,Labor!I683,1),""))</f>
        <v>0</v>
      </c>
      <c r="G677" s="174" t="str">
        <f>IF(F677=1,COUNTIF($F$8:F677,1),"")</f>
        <v/>
      </c>
      <c r="H677" s="174"/>
      <c r="I677" s="157">
        <f>IFERROR($H$8:INDEX($H$8:$H$3000,COUNTIF($H$8:$H$3000,"?*")),"")</f>
        <v>0</v>
      </c>
    </row>
    <row r="678" spans="1:9" x14ac:dyDescent="0.25">
      <c r="A678" s="174">
        <f>--ISNUMBER(IFERROR(SEARCH('Project Costing'!#REF!,Labor!I684,1),""))</f>
        <v>0</v>
      </c>
      <c r="B678" s="174" t="str">
        <f>IF(A678=1,COUNTIF($A$8:A678,1),"")</f>
        <v/>
      </c>
      <c r="C678" s="174"/>
      <c r="D678" s="157">
        <f>IFERROR($C$8:INDEX($C$8:$C$3000,COUNTIF($C$8:$C$3000,"?*")),"")</f>
        <v>0</v>
      </c>
      <c r="E678" s="174"/>
      <c r="F678" s="174">
        <f>--ISNUMBER(IFERROR(SEARCH('Project Costing'!#REF!,Labor!I684,1),""))</f>
        <v>0</v>
      </c>
      <c r="G678" s="174" t="str">
        <f>IF(F678=1,COUNTIF($F$8:F678,1),"")</f>
        <v/>
      </c>
      <c r="H678" s="174"/>
      <c r="I678" s="157">
        <f>IFERROR($H$8:INDEX($H$8:$H$3000,COUNTIF($H$8:$H$3000,"?*")),"")</f>
        <v>0</v>
      </c>
    </row>
    <row r="679" spans="1:9" x14ac:dyDescent="0.25">
      <c r="A679" s="174">
        <f>--ISNUMBER(IFERROR(SEARCH('Project Costing'!#REF!,Labor!I685,1),""))</f>
        <v>0</v>
      </c>
      <c r="B679" s="174" t="str">
        <f>IF(A679=1,COUNTIF($A$8:A679,1),"")</f>
        <v/>
      </c>
      <c r="C679" s="174"/>
      <c r="D679" s="157">
        <f>IFERROR($C$8:INDEX($C$8:$C$3000,COUNTIF($C$8:$C$3000,"?*")),"")</f>
        <v>0</v>
      </c>
      <c r="E679" s="174"/>
      <c r="F679" s="174">
        <f>--ISNUMBER(IFERROR(SEARCH('Project Costing'!#REF!,Labor!I685,1),""))</f>
        <v>0</v>
      </c>
      <c r="G679" s="174" t="str">
        <f>IF(F679=1,COUNTIF($F$8:F679,1),"")</f>
        <v/>
      </c>
      <c r="H679" s="174"/>
      <c r="I679" s="157">
        <f>IFERROR($H$8:INDEX($H$8:$H$3000,COUNTIF($H$8:$H$3000,"?*")),"")</f>
        <v>0</v>
      </c>
    </row>
    <row r="680" spans="1:9" x14ac:dyDescent="0.25">
      <c r="A680" s="174">
        <f>--ISNUMBER(IFERROR(SEARCH('Project Costing'!#REF!,Labor!I686,1),""))</f>
        <v>0</v>
      </c>
      <c r="B680" s="174" t="str">
        <f>IF(A680=1,COUNTIF($A$8:A680,1),"")</f>
        <v/>
      </c>
      <c r="C680" s="174"/>
      <c r="D680" s="157">
        <f>IFERROR($C$8:INDEX($C$8:$C$3000,COUNTIF($C$8:$C$3000,"?*")),"")</f>
        <v>0</v>
      </c>
      <c r="E680" s="174"/>
      <c r="F680" s="174">
        <f>--ISNUMBER(IFERROR(SEARCH('Project Costing'!#REF!,Labor!I686,1),""))</f>
        <v>0</v>
      </c>
      <c r="G680" s="174" t="str">
        <f>IF(F680=1,COUNTIF($F$8:F680,1),"")</f>
        <v/>
      </c>
      <c r="H680" s="174"/>
      <c r="I680" s="157">
        <f>IFERROR($H$8:INDEX($H$8:$H$3000,COUNTIF($H$8:$H$3000,"?*")),"")</f>
        <v>0</v>
      </c>
    </row>
    <row r="681" spans="1:9" x14ac:dyDescent="0.25">
      <c r="A681" s="174">
        <f>--ISNUMBER(IFERROR(SEARCH('Project Costing'!#REF!,Labor!I687,1),""))</f>
        <v>0</v>
      </c>
      <c r="B681" s="174" t="str">
        <f>IF(A681=1,COUNTIF($A$8:A681,1),"")</f>
        <v/>
      </c>
      <c r="C681" s="174"/>
      <c r="D681" s="157">
        <f>IFERROR($C$8:INDEX($C$8:$C$3000,COUNTIF($C$8:$C$3000,"?*")),"")</f>
        <v>0</v>
      </c>
      <c r="E681" s="174"/>
      <c r="F681" s="174">
        <f>--ISNUMBER(IFERROR(SEARCH('Project Costing'!#REF!,Labor!I687,1),""))</f>
        <v>0</v>
      </c>
      <c r="G681" s="174" t="str">
        <f>IF(F681=1,COUNTIF($F$8:F681,1),"")</f>
        <v/>
      </c>
      <c r="H681" s="174"/>
      <c r="I681" s="157">
        <f>IFERROR($H$8:INDEX($H$8:$H$3000,COUNTIF($H$8:$H$3000,"?*")),"")</f>
        <v>0</v>
      </c>
    </row>
    <row r="682" spans="1:9" x14ac:dyDescent="0.25">
      <c r="A682" s="174">
        <f>--ISNUMBER(IFERROR(SEARCH('Project Costing'!#REF!,Labor!I688,1),""))</f>
        <v>0</v>
      </c>
      <c r="B682" s="174" t="str">
        <f>IF(A682=1,COUNTIF($A$8:A682,1),"")</f>
        <v/>
      </c>
      <c r="C682" s="174"/>
      <c r="D682" s="157">
        <f>IFERROR($C$8:INDEX($C$8:$C$3000,COUNTIF($C$8:$C$3000,"?*")),"")</f>
        <v>0</v>
      </c>
      <c r="E682" s="174"/>
      <c r="F682" s="174">
        <f>--ISNUMBER(IFERROR(SEARCH('Project Costing'!#REF!,Labor!I688,1),""))</f>
        <v>0</v>
      </c>
      <c r="G682" s="174" t="str">
        <f>IF(F682=1,COUNTIF($F$8:F682,1),"")</f>
        <v/>
      </c>
      <c r="H682" s="174"/>
      <c r="I682" s="157">
        <f>IFERROR($H$8:INDEX($H$8:$H$3000,COUNTIF($H$8:$H$3000,"?*")),"")</f>
        <v>0</v>
      </c>
    </row>
    <row r="683" spans="1:9" x14ac:dyDescent="0.25">
      <c r="A683" s="174">
        <f>--ISNUMBER(IFERROR(SEARCH('Project Costing'!#REF!,Labor!I689,1),""))</f>
        <v>0</v>
      </c>
      <c r="B683" s="174" t="str">
        <f>IF(A683=1,COUNTIF($A$8:A683,1),"")</f>
        <v/>
      </c>
      <c r="C683" s="174"/>
      <c r="D683" s="157">
        <f>IFERROR($C$8:INDEX($C$8:$C$3000,COUNTIF($C$8:$C$3000,"?*")),"")</f>
        <v>0</v>
      </c>
      <c r="E683" s="174"/>
      <c r="F683" s="174">
        <f>--ISNUMBER(IFERROR(SEARCH('Project Costing'!#REF!,Labor!I689,1),""))</f>
        <v>0</v>
      </c>
      <c r="G683" s="174" t="str">
        <f>IF(F683=1,COUNTIF($F$8:F683,1),"")</f>
        <v/>
      </c>
      <c r="H683" s="174"/>
      <c r="I683" s="157">
        <f>IFERROR($H$8:INDEX($H$8:$H$3000,COUNTIF($H$8:$H$3000,"?*")),"")</f>
        <v>0</v>
      </c>
    </row>
    <row r="684" spans="1:9" x14ac:dyDescent="0.25">
      <c r="A684" s="174">
        <f>--ISNUMBER(IFERROR(SEARCH('Project Costing'!#REF!,Labor!I690,1),""))</f>
        <v>0</v>
      </c>
      <c r="B684" s="174" t="str">
        <f>IF(A684=1,COUNTIF($A$8:A684,1),"")</f>
        <v/>
      </c>
      <c r="C684" s="174"/>
      <c r="D684" s="157">
        <f>IFERROR($C$8:INDEX($C$8:$C$3000,COUNTIF($C$8:$C$3000,"?*")),"")</f>
        <v>0</v>
      </c>
      <c r="E684" s="174"/>
      <c r="F684" s="174">
        <f>--ISNUMBER(IFERROR(SEARCH('Project Costing'!#REF!,Labor!I690,1),""))</f>
        <v>0</v>
      </c>
      <c r="G684" s="174" t="str">
        <f>IF(F684=1,COUNTIF($F$8:F684,1),"")</f>
        <v/>
      </c>
      <c r="H684" s="174"/>
      <c r="I684" s="157">
        <f>IFERROR($H$8:INDEX($H$8:$H$3000,COUNTIF($H$8:$H$3000,"?*")),"")</f>
        <v>0</v>
      </c>
    </row>
    <row r="685" spans="1:9" x14ac:dyDescent="0.25">
      <c r="A685" s="174">
        <f>--ISNUMBER(IFERROR(SEARCH('Project Costing'!#REF!,Labor!I691,1),""))</f>
        <v>0</v>
      </c>
      <c r="B685" s="174" t="str">
        <f>IF(A685=1,COUNTIF($A$8:A685,1),"")</f>
        <v/>
      </c>
      <c r="C685" s="174"/>
      <c r="D685" s="157">
        <f>IFERROR($C$8:INDEX($C$8:$C$3000,COUNTIF($C$8:$C$3000,"?*")),"")</f>
        <v>0</v>
      </c>
      <c r="E685" s="174"/>
      <c r="F685" s="174">
        <f>--ISNUMBER(IFERROR(SEARCH('Project Costing'!#REF!,Labor!I691,1),""))</f>
        <v>0</v>
      </c>
      <c r="G685" s="174" t="str">
        <f>IF(F685=1,COUNTIF($F$8:F685,1),"")</f>
        <v/>
      </c>
      <c r="H685" s="174"/>
      <c r="I685" s="157">
        <f>IFERROR($H$8:INDEX($H$8:$H$3000,COUNTIF($H$8:$H$3000,"?*")),"")</f>
        <v>0</v>
      </c>
    </row>
    <row r="686" spans="1:9" x14ac:dyDescent="0.25">
      <c r="A686" s="174">
        <f>--ISNUMBER(IFERROR(SEARCH('Project Costing'!#REF!,Labor!I692,1),""))</f>
        <v>0</v>
      </c>
      <c r="B686" s="174" t="str">
        <f>IF(A686=1,COUNTIF($A$8:A686,1),"")</f>
        <v/>
      </c>
      <c r="C686" s="174"/>
      <c r="D686" s="157">
        <f>IFERROR($C$8:INDEX($C$8:$C$3000,COUNTIF($C$8:$C$3000,"?*")),"")</f>
        <v>0</v>
      </c>
      <c r="E686" s="174"/>
      <c r="F686" s="174">
        <f>--ISNUMBER(IFERROR(SEARCH('Project Costing'!#REF!,Labor!I692,1),""))</f>
        <v>0</v>
      </c>
      <c r="G686" s="174" t="str">
        <f>IF(F686=1,COUNTIF($F$8:F686,1),"")</f>
        <v/>
      </c>
      <c r="H686" s="174"/>
      <c r="I686" s="157">
        <f>IFERROR($H$8:INDEX($H$8:$H$3000,COUNTIF($H$8:$H$3000,"?*")),"")</f>
        <v>0</v>
      </c>
    </row>
    <row r="687" spans="1:9" x14ac:dyDescent="0.25">
      <c r="A687" s="174">
        <f>--ISNUMBER(IFERROR(SEARCH('Project Costing'!#REF!,Labor!I693,1),""))</f>
        <v>0</v>
      </c>
      <c r="B687" s="174" t="str">
        <f>IF(A687=1,COUNTIF($A$8:A687,1),"")</f>
        <v/>
      </c>
      <c r="C687" s="174"/>
      <c r="D687" s="157">
        <f>IFERROR($C$8:INDEX($C$8:$C$3000,COUNTIF($C$8:$C$3000,"?*")),"")</f>
        <v>0</v>
      </c>
      <c r="E687" s="174"/>
      <c r="F687" s="174">
        <f>--ISNUMBER(IFERROR(SEARCH('Project Costing'!#REF!,Labor!I693,1),""))</f>
        <v>0</v>
      </c>
      <c r="G687" s="174" t="str">
        <f>IF(F687=1,COUNTIF($F$8:F687,1),"")</f>
        <v/>
      </c>
      <c r="H687" s="174"/>
      <c r="I687" s="157">
        <f>IFERROR($H$8:INDEX($H$8:$H$3000,COUNTIF($H$8:$H$3000,"?*")),"")</f>
        <v>0</v>
      </c>
    </row>
    <row r="688" spans="1:9" x14ac:dyDescent="0.25">
      <c r="A688" s="174">
        <f>--ISNUMBER(IFERROR(SEARCH('Project Costing'!#REF!,Labor!I694,1),""))</f>
        <v>0</v>
      </c>
      <c r="B688" s="174" t="str">
        <f>IF(A688=1,COUNTIF($A$8:A688,1),"")</f>
        <v/>
      </c>
      <c r="C688" s="174"/>
      <c r="D688" s="157">
        <f>IFERROR($C$8:INDEX($C$8:$C$3000,COUNTIF($C$8:$C$3000,"?*")),"")</f>
        <v>0</v>
      </c>
      <c r="E688" s="174"/>
      <c r="F688" s="174">
        <f>--ISNUMBER(IFERROR(SEARCH('Project Costing'!#REF!,Labor!I694,1),""))</f>
        <v>0</v>
      </c>
      <c r="G688" s="174" t="str">
        <f>IF(F688=1,COUNTIF($F$8:F688,1),"")</f>
        <v/>
      </c>
      <c r="H688" s="174"/>
      <c r="I688" s="157">
        <f>IFERROR($H$8:INDEX($H$8:$H$3000,COUNTIF($H$8:$H$3000,"?*")),"")</f>
        <v>0</v>
      </c>
    </row>
    <row r="689" spans="1:9" x14ac:dyDescent="0.25">
      <c r="A689" s="174">
        <f>--ISNUMBER(IFERROR(SEARCH('Project Costing'!#REF!,Labor!I695,1),""))</f>
        <v>0</v>
      </c>
      <c r="B689" s="174" t="str">
        <f>IF(A689=1,COUNTIF($A$8:A689,1),"")</f>
        <v/>
      </c>
      <c r="C689" s="174"/>
      <c r="D689" s="157">
        <f>IFERROR($C$8:INDEX($C$8:$C$3000,COUNTIF($C$8:$C$3000,"?*")),"")</f>
        <v>0</v>
      </c>
      <c r="E689" s="174"/>
      <c r="F689" s="174">
        <f>--ISNUMBER(IFERROR(SEARCH('Project Costing'!#REF!,Labor!I695,1),""))</f>
        <v>0</v>
      </c>
      <c r="G689" s="174" t="str">
        <f>IF(F689=1,COUNTIF($F$8:F689,1),"")</f>
        <v/>
      </c>
      <c r="H689" s="174"/>
      <c r="I689" s="157">
        <f>IFERROR($H$8:INDEX($H$8:$H$3000,COUNTIF($H$8:$H$3000,"?*")),"")</f>
        <v>0</v>
      </c>
    </row>
    <row r="690" spans="1:9" x14ac:dyDescent="0.25">
      <c r="A690" s="174">
        <f>--ISNUMBER(IFERROR(SEARCH('Project Costing'!#REF!,Labor!I696,1),""))</f>
        <v>0</v>
      </c>
      <c r="B690" s="174" t="str">
        <f>IF(A690=1,COUNTIF($A$8:A690,1),"")</f>
        <v/>
      </c>
      <c r="C690" s="174"/>
      <c r="D690" s="157">
        <f>IFERROR($C$8:INDEX($C$8:$C$3000,COUNTIF($C$8:$C$3000,"?*")),"")</f>
        <v>0</v>
      </c>
      <c r="E690" s="174"/>
      <c r="F690" s="174">
        <f>--ISNUMBER(IFERROR(SEARCH('Project Costing'!#REF!,Labor!I696,1),""))</f>
        <v>0</v>
      </c>
      <c r="G690" s="174" t="str">
        <f>IF(F690=1,COUNTIF($F$8:F690,1),"")</f>
        <v/>
      </c>
      <c r="H690" s="174"/>
      <c r="I690" s="157">
        <f>IFERROR($H$8:INDEX($H$8:$H$3000,COUNTIF($H$8:$H$3000,"?*")),"")</f>
        <v>0</v>
      </c>
    </row>
    <row r="691" spans="1:9" x14ac:dyDescent="0.25">
      <c r="A691" s="174">
        <f>--ISNUMBER(IFERROR(SEARCH('Project Costing'!#REF!,Labor!I697,1),""))</f>
        <v>0</v>
      </c>
      <c r="B691" s="174" t="str">
        <f>IF(A691=1,COUNTIF($A$8:A691,1),"")</f>
        <v/>
      </c>
      <c r="C691" s="174"/>
      <c r="D691" s="157">
        <f>IFERROR($C$8:INDEX($C$8:$C$3000,COUNTIF($C$8:$C$3000,"?*")),"")</f>
        <v>0</v>
      </c>
      <c r="E691" s="174"/>
      <c r="F691" s="174">
        <f>--ISNUMBER(IFERROR(SEARCH('Project Costing'!#REF!,Labor!I697,1),""))</f>
        <v>0</v>
      </c>
      <c r="G691" s="174" t="str">
        <f>IF(F691=1,COUNTIF($F$8:F691,1),"")</f>
        <v/>
      </c>
      <c r="H691" s="174"/>
      <c r="I691" s="157">
        <f>IFERROR($H$8:INDEX($H$8:$H$3000,COUNTIF($H$8:$H$3000,"?*")),"")</f>
        <v>0</v>
      </c>
    </row>
    <row r="692" spans="1:9" x14ac:dyDescent="0.25">
      <c r="A692" s="174">
        <f>--ISNUMBER(IFERROR(SEARCH('Project Costing'!#REF!,Labor!I698,1),""))</f>
        <v>0</v>
      </c>
      <c r="B692" s="174" t="str">
        <f>IF(A692=1,COUNTIF($A$8:A692,1),"")</f>
        <v/>
      </c>
      <c r="C692" s="174"/>
      <c r="D692" s="157">
        <f>IFERROR($C$8:INDEX($C$8:$C$3000,COUNTIF($C$8:$C$3000,"?*")),"")</f>
        <v>0</v>
      </c>
      <c r="E692" s="174"/>
      <c r="F692" s="174">
        <f>--ISNUMBER(IFERROR(SEARCH('Project Costing'!#REF!,Labor!I698,1),""))</f>
        <v>0</v>
      </c>
      <c r="G692" s="174" t="str">
        <f>IF(F692=1,COUNTIF($F$8:F692,1),"")</f>
        <v/>
      </c>
      <c r="H692" s="174"/>
      <c r="I692" s="157">
        <f>IFERROR($H$8:INDEX($H$8:$H$3000,COUNTIF($H$8:$H$3000,"?*")),"")</f>
        <v>0</v>
      </c>
    </row>
    <row r="693" spans="1:9" x14ac:dyDescent="0.25">
      <c r="A693" s="174">
        <f>--ISNUMBER(IFERROR(SEARCH('Project Costing'!#REF!,Labor!I699,1),""))</f>
        <v>0</v>
      </c>
      <c r="B693" s="174" t="str">
        <f>IF(A693=1,COUNTIF($A$8:A693,1),"")</f>
        <v/>
      </c>
      <c r="C693" s="174"/>
      <c r="D693" s="157">
        <f>IFERROR($C$8:INDEX($C$8:$C$3000,COUNTIF($C$8:$C$3000,"?*")),"")</f>
        <v>0</v>
      </c>
      <c r="E693" s="174"/>
      <c r="F693" s="174">
        <f>--ISNUMBER(IFERROR(SEARCH('Project Costing'!#REF!,Labor!I699,1),""))</f>
        <v>0</v>
      </c>
      <c r="G693" s="174" t="str">
        <f>IF(F693=1,COUNTIF($F$8:F693,1),"")</f>
        <v/>
      </c>
      <c r="H693" s="174"/>
      <c r="I693" s="157">
        <f>IFERROR($H$8:INDEX($H$8:$H$3000,COUNTIF($H$8:$H$3000,"?*")),"")</f>
        <v>0</v>
      </c>
    </row>
    <row r="694" spans="1:9" x14ac:dyDescent="0.25">
      <c r="A694" s="174">
        <f>--ISNUMBER(IFERROR(SEARCH('Project Costing'!#REF!,Labor!I700,1),""))</f>
        <v>0</v>
      </c>
      <c r="B694" s="174" t="str">
        <f>IF(A694=1,COUNTIF($A$8:A694,1),"")</f>
        <v/>
      </c>
      <c r="C694" s="174"/>
      <c r="D694" s="157">
        <f>IFERROR($C$8:INDEX($C$8:$C$3000,COUNTIF($C$8:$C$3000,"?*")),"")</f>
        <v>0</v>
      </c>
      <c r="E694" s="174"/>
      <c r="F694" s="174">
        <f>--ISNUMBER(IFERROR(SEARCH('Project Costing'!#REF!,Labor!I700,1),""))</f>
        <v>0</v>
      </c>
      <c r="G694" s="174" t="str">
        <f>IF(F694=1,COUNTIF($F$8:F694,1),"")</f>
        <v/>
      </c>
      <c r="H694" s="174"/>
      <c r="I694" s="157">
        <f>IFERROR($H$8:INDEX($H$8:$H$3000,COUNTIF($H$8:$H$3000,"?*")),"")</f>
        <v>0</v>
      </c>
    </row>
    <row r="695" spans="1:9" x14ac:dyDescent="0.25">
      <c r="A695" s="174">
        <f>--ISNUMBER(IFERROR(SEARCH('Project Costing'!#REF!,Labor!I701,1),""))</f>
        <v>0</v>
      </c>
      <c r="B695" s="174" t="str">
        <f>IF(A695=1,COUNTIF($A$8:A695,1),"")</f>
        <v/>
      </c>
      <c r="C695" s="174"/>
      <c r="D695" s="157">
        <f>IFERROR($C$8:INDEX($C$8:$C$3000,COUNTIF($C$8:$C$3000,"?*")),"")</f>
        <v>0</v>
      </c>
      <c r="E695" s="174"/>
      <c r="F695" s="174">
        <f>--ISNUMBER(IFERROR(SEARCH('Project Costing'!#REF!,Labor!I701,1),""))</f>
        <v>0</v>
      </c>
      <c r="G695" s="174" t="str">
        <f>IF(F695=1,COUNTIF($F$8:F695,1),"")</f>
        <v/>
      </c>
      <c r="H695" s="174"/>
      <c r="I695" s="157">
        <f>IFERROR($H$8:INDEX($H$8:$H$3000,COUNTIF($H$8:$H$3000,"?*")),"")</f>
        <v>0</v>
      </c>
    </row>
    <row r="696" spans="1:9" x14ac:dyDescent="0.25">
      <c r="A696" s="174">
        <f>--ISNUMBER(IFERROR(SEARCH('Project Costing'!#REF!,Labor!I702,1),""))</f>
        <v>0</v>
      </c>
      <c r="B696" s="174" t="str">
        <f>IF(A696=1,COUNTIF($A$8:A696,1),"")</f>
        <v/>
      </c>
      <c r="C696" s="174"/>
      <c r="D696" s="157">
        <f>IFERROR($C$8:INDEX($C$8:$C$3000,COUNTIF($C$8:$C$3000,"?*")),"")</f>
        <v>0</v>
      </c>
      <c r="E696" s="174"/>
      <c r="F696" s="174">
        <f>--ISNUMBER(IFERROR(SEARCH('Project Costing'!#REF!,Labor!I702,1),""))</f>
        <v>0</v>
      </c>
      <c r="G696" s="174" t="str">
        <f>IF(F696=1,COUNTIF($F$8:F696,1),"")</f>
        <v/>
      </c>
      <c r="H696" s="174"/>
      <c r="I696" s="157">
        <f>IFERROR($H$8:INDEX($H$8:$H$3000,COUNTIF($H$8:$H$3000,"?*")),"")</f>
        <v>0</v>
      </c>
    </row>
    <row r="697" spans="1:9" x14ac:dyDescent="0.25">
      <c r="A697" s="174">
        <f>--ISNUMBER(IFERROR(SEARCH('Project Costing'!#REF!,Labor!I703,1),""))</f>
        <v>0</v>
      </c>
      <c r="B697" s="174" t="str">
        <f>IF(A697=1,COUNTIF($A$8:A697,1),"")</f>
        <v/>
      </c>
      <c r="C697" s="174"/>
      <c r="D697" s="157">
        <f>IFERROR($C$8:INDEX($C$8:$C$3000,COUNTIF($C$8:$C$3000,"?*")),"")</f>
        <v>0</v>
      </c>
      <c r="E697" s="174"/>
      <c r="F697" s="174">
        <f>--ISNUMBER(IFERROR(SEARCH('Project Costing'!#REF!,Labor!I703,1),""))</f>
        <v>0</v>
      </c>
      <c r="G697" s="174" t="str">
        <f>IF(F697=1,COUNTIF($F$8:F697,1),"")</f>
        <v/>
      </c>
      <c r="H697" s="174"/>
      <c r="I697" s="157">
        <f>IFERROR($H$8:INDEX($H$8:$H$3000,COUNTIF($H$8:$H$3000,"?*")),"")</f>
        <v>0</v>
      </c>
    </row>
    <row r="698" spans="1:9" x14ac:dyDescent="0.25">
      <c r="A698" s="174">
        <f>--ISNUMBER(IFERROR(SEARCH('Project Costing'!#REF!,Labor!I704,1),""))</f>
        <v>0</v>
      </c>
      <c r="B698" s="174" t="str">
        <f>IF(A698=1,COUNTIF($A$8:A698,1),"")</f>
        <v/>
      </c>
      <c r="C698" s="174"/>
      <c r="D698" s="157">
        <f>IFERROR($C$8:INDEX($C$8:$C$3000,COUNTIF($C$8:$C$3000,"?*")),"")</f>
        <v>0</v>
      </c>
      <c r="E698" s="174"/>
      <c r="F698" s="174">
        <f>--ISNUMBER(IFERROR(SEARCH('Project Costing'!#REF!,Labor!I704,1),""))</f>
        <v>0</v>
      </c>
      <c r="G698" s="174" t="str">
        <f>IF(F698=1,COUNTIF($F$8:F698,1),"")</f>
        <v/>
      </c>
      <c r="H698" s="174"/>
      <c r="I698" s="157">
        <f>IFERROR($H$8:INDEX($H$8:$H$3000,COUNTIF($H$8:$H$3000,"?*")),"")</f>
        <v>0</v>
      </c>
    </row>
    <row r="699" spans="1:9" x14ac:dyDescent="0.25">
      <c r="A699" s="174">
        <f>--ISNUMBER(IFERROR(SEARCH('Project Costing'!#REF!,Labor!I705,1),""))</f>
        <v>0</v>
      </c>
      <c r="B699" s="174" t="str">
        <f>IF(A699=1,COUNTIF($A$8:A699,1),"")</f>
        <v/>
      </c>
      <c r="C699" s="174"/>
      <c r="D699" s="157">
        <f>IFERROR($C$8:INDEX($C$8:$C$3000,COUNTIF($C$8:$C$3000,"?*")),"")</f>
        <v>0</v>
      </c>
      <c r="E699" s="174"/>
      <c r="F699" s="174">
        <f>--ISNUMBER(IFERROR(SEARCH('Project Costing'!#REF!,Labor!I705,1),""))</f>
        <v>0</v>
      </c>
      <c r="G699" s="174" t="str">
        <f>IF(F699=1,COUNTIF($F$8:F699,1),"")</f>
        <v/>
      </c>
      <c r="H699" s="174"/>
      <c r="I699" s="157">
        <f>IFERROR($H$8:INDEX($H$8:$H$3000,COUNTIF($H$8:$H$3000,"?*")),"")</f>
        <v>0</v>
      </c>
    </row>
    <row r="700" spans="1:9" x14ac:dyDescent="0.25">
      <c r="A700" s="174">
        <f>--ISNUMBER(IFERROR(SEARCH('Project Costing'!#REF!,Labor!I706,1),""))</f>
        <v>0</v>
      </c>
      <c r="B700" s="174" t="str">
        <f>IF(A700=1,COUNTIF($A$8:A700,1),"")</f>
        <v/>
      </c>
      <c r="C700" s="174"/>
      <c r="D700" s="157">
        <f>IFERROR($C$8:INDEX($C$8:$C$3000,COUNTIF($C$8:$C$3000,"?*")),"")</f>
        <v>0</v>
      </c>
      <c r="E700" s="174"/>
      <c r="F700" s="174">
        <f>--ISNUMBER(IFERROR(SEARCH('Project Costing'!#REF!,Labor!I706,1),""))</f>
        <v>0</v>
      </c>
      <c r="G700" s="174" t="str">
        <f>IF(F700=1,COUNTIF($F$8:F700,1),"")</f>
        <v/>
      </c>
      <c r="H700" s="174"/>
      <c r="I700" s="157">
        <f>IFERROR($H$8:INDEX($H$8:$H$3000,COUNTIF($H$8:$H$3000,"?*")),"")</f>
        <v>0</v>
      </c>
    </row>
    <row r="701" spans="1:9" x14ac:dyDescent="0.25">
      <c r="A701" s="174">
        <f>--ISNUMBER(IFERROR(SEARCH('Project Costing'!#REF!,Labor!I707,1),""))</f>
        <v>0</v>
      </c>
      <c r="B701" s="174" t="str">
        <f>IF(A701=1,COUNTIF($A$8:A701,1),"")</f>
        <v/>
      </c>
      <c r="C701" s="174"/>
      <c r="D701" s="157">
        <f>IFERROR($C$8:INDEX($C$8:$C$3000,COUNTIF($C$8:$C$3000,"?*")),"")</f>
        <v>0</v>
      </c>
      <c r="E701" s="174"/>
      <c r="F701" s="174">
        <f>--ISNUMBER(IFERROR(SEARCH('Project Costing'!#REF!,Labor!I707,1),""))</f>
        <v>0</v>
      </c>
      <c r="G701" s="174" t="str">
        <f>IF(F701=1,COUNTIF($F$8:F701,1),"")</f>
        <v/>
      </c>
      <c r="H701" s="174"/>
      <c r="I701" s="157">
        <f>IFERROR($H$8:INDEX($H$8:$H$3000,COUNTIF($H$8:$H$3000,"?*")),"")</f>
        <v>0</v>
      </c>
    </row>
    <row r="702" spans="1:9" x14ac:dyDescent="0.25">
      <c r="A702" s="174">
        <f>--ISNUMBER(IFERROR(SEARCH('Project Costing'!#REF!,Labor!I708,1),""))</f>
        <v>0</v>
      </c>
      <c r="B702" s="174" t="str">
        <f>IF(A702=1,COUNTIF($A$8:A702,1),"")</f>
        <v/>
      </c>
      <c r="C702" s="174"/>
      <c r="D702" s="157">
        <f>IFERROR($C$8:INDEX($C$8:$C$3000,COUNTIF($C$8:$C$3000,"?*")),"")</f>
        <v>0</v>
      </c>
      <c r="E702" s="174"/>
      <c r="F702" s="174">
        <f>--ISNUMBER(IFERROR(SEARCH('Project Costing'!#REF!,Labor!I708,1),""))</f>
        <v>0</v>
      </c>
      <c r="G702" s="174" t="str">
        <f>IF(F702=1,COUNTIF($F$8:F702,1),"")</f>
        <v/>
      </c>
      <c r="H702" s="174"/>
      <c r="I702" s="157">
        <f>IFERROR($H$8:INDEX($H$8:$H$3000,COUNTIF($H$8:$H$3000,"?*")),"")</f>
        <v>0</v>
      </c>
    </row>
    <row r="703" spans="1:9" x14ac:dyDescent="0.25">
      <c r="A703" s="174">
        <f>--ISNUMBER(IFERROR(SEARCH('Project Costing'!#REF!,Labor!I709,1),""))</f>
        <v>0</v>
      </c>
      <c r="B703" s="174" t="str">
        <f>IF(A703=1,COUNTIF($A$8:A703,1),"")</f>
        <v/>
      </c>
      <c r="C703" s="174"/>
      <c r="D703" s="157">
        <f>IFERROR($C$8:INDEX($C$8:$C$3000,COUNTIF($C$8:$C$3000,"?*")),"")</f>
        <v>0</v>
      </c>
      <c r="E703" s="174"/>
      <c r="F703" s="174">
        <f>--ISNUMBER(IFERROR(SEARCH('Project Costing'!#REF!,Labor!I709,1),""))</f>
        <v>0</v>
      </c>
      <c r="G703" s="174" t="str">
        <f>IF(F703=1,COUNTIF($F$8:F703,1),"")</f>
        <v/>
      </c>
      <c r="H703" s="174"/>
      <c r="I703" s="157">
        <f>IFERROR($H$8:INDEX($H$8:$H$3000,COUNTIF($H$8:$H$3000,"?*")),"")</f>
        <v>0</v>
      </c>
    </row>
    <row r="704" spans="1:9" x14ac:dyDescent="0.25">
      <c r="A704" s="174">
        <f>--ISNUMBER(IFERROR(SEARCH('Project Costing'!#REF!,Labor!I710,1),""))</f>
        <v>0</v>
      </c>
      <c r="B704" s="174" t="str">
        <f>IF(A704=1,COUNTIF($A$8:A704,1),"")</f>
        <v/>
      </c>
      <c r="C704" s="174"/>
      <c r="D704" s="157">
        <f>IFERROR($C$8:INDEX($C$8:$C$3000,COUNTIF($C$8:$C$3000,"?*")),"")</f>
        <v>0</v>
      </c>
      <c r="E704" s="174"/>
      <c r="F704" s="174">
        <f>--ISNUMBER(IFERROR(SEARCH('Project Costing'!#REF!,Labor!I710,1),""))</f>
        <v>0</v>
      </c>
      <c r="G704" s="174" t="str">
        <f>IF(F704=1,COUNTIF($F$8:F704,1),"")</f>
        <v/>
      </c>
      <c r="H704" s="174"/>
      <c r="I704" s="157">
        <f>IFERROR($H$8:INDEX($H$8:$H$3000,COUNTIF($H$8:$H$3000,"?*")),"")</f>
        <v>0</v>
      </c>
    </row>
    <row r="705" spans="1:9" x14ac:dyDescent="0.25">
      <c r="A705" s="174">
        <f>--ISNUMBER(IFERROR(SEARCH('Project Costing'!#REF!,Labor!I711,1),""))</f>
        <v>0</v>
      </c>
      <c r="B705" s="174" t="str">
        <f>IF(A705=1,COUNTIF($A$8:A705,1),"")</f>
        <v/>
      </c>
      <c r="C705" s="174"/>
      <c r="D705" s="157">
        <f>IFERROR($C$8:INDEX($C$8:$C$3000,COUNTIF($C$8:$C$3000,"?*")),"")</f>
        <v>0</v>
      </c>
      <c r="E705" s="174"/>
      <c r="F705" s="174">
        <f>--ISNUMBER(IFERROR(SEARCH('Project Costing'!#REF!,Labor!I711,1),""))</f>
        <v>0</v>
      </c>
      <c r="G705" s="174" t="str">
        <f>IF(F705=1,COUNTIF($F$8:F705,1),"")</f>
        <v/>
      </c>
      <c r="H705" s="174"/>
      <c r="I705" s="157">
        <f>IFERROR($H$8:INDEX($H$8:$H$3000,COUNTIF($H$8:$H$3000,"?*")),"")</f>
        <v>0</v>
      </c>
    </row>
    <row r="706" spans="1:9" x14ac:dyDescent="0.25">
      <c r="A706" s="174">
        <f>--ISNUMBER(IFERROR(SEARCH('Project Costing'!#REF!,Labor!I712,1),""))</f>
        <v>0</v>
      </c>
      <c r="B706" s="174" t="str">
        <f>IF(A706=1,COUNTIF($A$8:A706,1),"")</f>
        <v/>
      </c>
      <c r="C706" s="174"/>
      <c r="D706" s="157">
        <f>IFERROR($C$8:INDEX($C$8:$C$3000,COUNTIF($C$8:$C$3000,"?*")),"")</f>
        <v>0</v>
      </c>
      <c r="E706" s="174"/>
      <c r="F706" s="174">
        <f>--ISNUMBER(IFERROR(SEARCH('Project Costing'!#REF!,Labor!I712,1),""))</f>
        <v>0</v>
      </c>
      <c r="G706" s="174" t="str">
        <f>IF(F706=1,COUNTIF($F$8:F706,1),"")</f>
        <v/>
      </c>
      <c r="H706" s="174"/>
      <c r="I706" s="157">
        <f>IFERROR($H$8:INDEX($H$8:$H$3000,COUNTIF($H$8:$H$3000,"?*")),"")</f>
        <v>0</v>
      </c>
    </row>
    <row r="707" spans="1:9" x14ac:dyDescent="0.25">
      <c r="A707" s="174">
        <f>--ISNUMBER(IFERROR(SEARCH('Project Costing'!#REF!,Labor!I713,1),""))</f>
        <v>0</v>
      </c>
      <c r="B707" s="174" t="str">
        <f>IF(A707=1,COUNTIF($A$8:A707,1),"")</f>
        <v/>
      </c>
      <c r="C707" s="174"/>
      <c r="D707" s="157">
        <f>IFERROR($C$8:INDEX($C$8:$C$3000,COUNTIF($C$8:$C$3000,"?*")),"")</f>
        <v>0</v>
      </c>
      <c r="E707" s="174"/>
      <c r="F707" s="174">
        <f>--ISNUMBER(IFERROR(SEARCH('Project Costing'!#REF!,Labor!I713,1),""))</f>
        <v>0</v>
      </c>
      <c r="G707" s="174" t="str">
        <f>IF(F707=1,COUNTIF($F$8:F707,1),"")</f>
        <v/>
      </c>
      <c r="H707" s="174"/>
      <c r="I707" s="157">
        <f>IFERROR($H$8:INDEX($H$8:$H$3000,COUNTIF($H$8:$H$3000,"?*")),"")</f>
        <v>0</v>
      </c>
    </row>
    <row r="708" spans="1:9" x14ac:dyDescent="0.25">
      <c r="A708" s="174">
        <f>--ISNUMBER(IFERROR(SEARCH('Project Costing'!#REF!,Labor!I714,1),""))</f>
        <v>0</v>
      </c>
      <c r="B708" s="174" t="str">
        <f>IF(A708=1,COUNTIF($A$8:A708,1),"")</f>
        <v/>
      </c>
      <c r="C708" s="174"/>
      <c r="D708" s="157">
        <f>IFERROR($C$8:INDEX($C$8:$C$3000,COUNTIF($C$8:$C$3000,"?*")),"")</f>
        <v>0</v>
      </c>
      <c r="E708" s="174"/>
      <c r="F708" s="174">
        <f>--ISNUMBER(IFERROR(SEARCH('Project Costing'!#REF!,Labor!I714,1),""))</f>
        <v>0</v>
      </c>
      <c r="G708" s="174" t="str">
        <f>IF(F708=1,COUNTIF($F$8:F708,1),"")</f>
        <v/>
      </c>
      <c r="H708" s="174"/>
      <c r="I708" s="157">
        <f>IFERROR($H$8:INDEX($H$8:$H$3000,COUNTIF($H$8:$H$3000,"?*")),"")</f>
        <v>0</v>
      </c>
    </row>
    <row r="709" spans="1:9" x14ac:dyDescent="0.25">
      <c r="A709" s="174">
        <f>--ISNUMBER(IFERROR(SEARCH('Project Costing'!#REF!,Labor!I715,1),""))</f>
        <v>0</v>
      </c>
      <c r="B709" s="174" t="str">
        <f>IF(A709=1,COUNTIF($A$8:A709,1),"")</f>
        <v/>
      </c>
      <c r="C709" s="174"/>
      <c r="D709" s="157">
        <f>IFERROR($C$8:INDEX($C$8:$C$3000,COUNTIF($C$8:$C$3000,"?*")),"")</f>
        <v>0</v>
      </c>
      <c r="E709" s="174"/>
      <c r="F709" s="174">
        <f>--ISNUMBER(IFERROR(SEARCH('Project Costing'!#REF!,Labor!I715,1),""))</f>
        <v>0</v>
      </c>
      <c r="G709" s="174" t="str">
        <f>IF(F709=1,COUNTIF($F$8:F709,1),"")</f>
        <v/>
      </c>
      <c r="H709" s="174"/>
      <c r="I709" s="157">
        <f>IFERROR($H$8:INDEX($H$8:$H$3000,COUNTIF($H$8:$H$3000,"?*")),"")</f>
        <v>0</v>
      </c>
    </row>
    <row r="710" spans="1:9" x14ac:dyDescent="0.25">
      <c r="A710" s="174">
        <f>--ISNUMBER(IFERROR(SEARCH('Project Costing'!#REF!,Labor!I716,1),""))</f>
        <v>0</v>
      </c>
      <c r="B710" s="174" t="str">
        <f>IF(A710=1,COUNTIF($A$8:A710,1),"")</f>
        <v/>
      </c>
      <c r="C710" s="174"/>
      <c r="D710" s="157">
        <f>IFERROR($C$8:INDEX($C$8:$C$3000,COUNTIF($C$8:$C$3000,"?*")),"")</f>
        <v>0</v>
      </c>
      <c r="E710" s="174"/>
      <c r="F710" s="174">
        <f>--ISNUMBER(IFERROR(SEARCH('Project Costing'!#REF!,Labor!I716,1),""))</f>
        <v>0</v>
      </c>
      <c r="G710" s="174" t="str">
        <f>IF(F710=1,COUNTIF($F$8:F710,1),"")</f>
        <v/>
      </c>
      <c r="H710" s="174"/>
      <c r="I710" s="157">
        <f>IFERROR($H$8:INDEX($H$8:$H$3000,COUNTIF($H$8:$H$3000,"?*")),"")</f>
        <v>0</v>
      </c>
    </row>
    <row r="711" spans="1:9" x14ac:dyDescent="0.25">
      <c r="A711" s="174">
        <f>--ISNUMBER(IFERROR(SEARCH('Project Costing'!#REF!,Labor!I717,1),""))</f>
        <v>0</v>
      </c>
      <c r="B711" s="174" t="str">
        <f>IF(A711=1,COUNTIF($A$8:A711,1),"")</f>
        <v/>
      </c>
      <c r="C711" s="174"/>
      <c r="D711" s="157">
        <f>IFERROR($C$8:INDEX($C$8:$C$3000,COUNTIF($C$8:$C$3000,"?*")),"")</f>
        <v>0</v>
      </c>
      <c r="E711" s="174"/>
      <c r="F711" s="174">
        <f>--ISNUMBER(IFERROR(SEARCH('Project Costing'!#REF!,Labor!I717,1),""))</f>
        <v>0</v>
      </c>
      <c r="G711" s="174" t="str">
        <f>IF(F711=1,COUNTIF($F$8:F711,1),"")</f>
        <v/>
      </c>
      <c r="H711" s="174"/>
      <c r="I711" s="157">
        <f>IFERROR($H$8:INDEX($H$8:$H$3000,COUNTIF($H$8:$H$3000,"?*")),"")</f>
        <v>0</v>
      </c>
    </row>
    <row r="712" spans="1:9" x14ac:dyDescent="0.25">
      <c r="A712" s="174">
        <f>--ISNUMBER(IFERROR(SEARCH('Project Costing'!#REF!,Labor!I718,1),""))</f>
        <v>0</v>
      </c>
      <c r="B712" s="174" t="str">
        <f>IF(A712=1,COUNTIF($A$8:A712,1),"")</f>
        <v/>
      </c>
      <c r="C712" s="174"/>
      <c r="D712" s="157">
        <f>IFERROR($C$8:INDEX($C$8:$C$3000,COUNTIF($C$8:$C$3000,"?*")),"")</f>
        <v>0</v>
      </c>
      <c r="E712" s="174"/>
      <c r="F712" s="174">
        <f>--ISNUMBER(IFERROR(SEARCH('Project Costing'!#REF!,Labor!I718,1),""))</f>
        <v>0</v>
      </c>
      <c r="G712" s="174" t="str">
        <f>IF(F712=1,COUNTIF($F$8:F712,1),"")</f>
        <v/>
      </c>
      <c r="H712" s="174"/>
      <c r="I712" s="157">
        <f>IFERROR($H$8:INDEX($H$8:$H$3000,COUNTIF($H$8:$H$3000,"?*")),"")</f>
        <v>0</v>
      </c>
    </row>
    <row r="713" spans="1:9" x14ac:dyDescent="0.25">
      <c r="A713" s="174">
        <f>--ISNUMBER(IFERROR(SEARCH('Project Costing'!#REF!,Labor!I719,1),""))</f>
        <v>0</v>
      </c>
      <c r="B713" s="174" t="str">
        <f>IF(A713=1,COUNTIF($A$8:A713,1),"")</f>
        <v/>
      </c>
      <c r="C713" s="174"/>
      <c r="D713" s="157">
        <f>IFERROR($C$8:INDEX($C$8:$C$3000,COUNTIF($C$8:$C$3000,"?*")),"")</f>
        <v>0</v>
      </c>
      <c r="E713" s="174"/>
      <c r="F713" s="174">
        <f>--ISNUMBER(IFERROR(SEARCH('Project Costing'!#REF!,Labor!I719,1),""))</f>
        <v>0</v>
      </c>
      <c r="G713" s="174" t="str">
        <f>IF(F713=1,COUNTIF($F$8:F713,1),"")</f>
        <v/>
      </c>
      <c r="H713" s="174"/>
      <c r="I713" s="157">
        <f>IFERROR($H$8:INDEX($H$8:$H$3000,COUNTIF($H$8:$H$3000,"?*")),"")</f>
        <v>0</v>
      </c>
    </row>
    <row r="714" spans="1:9" x14ac:dyDescent="0.25">
      <c r="A714" s="174">
        <f>--ISNUMBER(IFERROR(SEARCH('Project Costing'!#REF!,Labor!I720,1),""))</f>
        <v>0</v>
      </c>
      <c r="B714" s="174" t="str">
        <f>IF(A714=1,COUNTIF($A$8:A714,1),"")</f>
        <v/>
      </c>
      <c r="C714" s="174"/>
      <c r="D714" s="157">
        <f>IFERROR($C$8:INDEX($C$8:$C$3000,COUNTIF($C$8:$C$3000,"?*")),"")</f>
        <v>0</v>
      </c>
      <c r="E714" s="174"/>
      <c r="F714" s="174">
        <f>--ISNUMBER(IFERROR(SEARCH('Project Costing'!#REF!,Labor!I720,1),""))</f>
        <v>0</v>
      </c>
      <c r="G714" s="174" t="str">
        <f>IF(F714=1,COUNTIF($F$8:F714,1),"")</f>
        <v/>
      </c>
      <c r="H714" s="174"/>
      <c r="I714" s="157">
        <f>IFERROR($H$8:INDEX($H$8:$H$3000,COUNTIF($H$8:$H$3000,"?*")),"")</f>
        <v>0</v>
      </c>
    </row>
    <row r="715" spans="1:9" x14ac:dyDescent="0.25">
      <c r="A715" s="174">
        <f>--ISNUMBER(IFERROR(SEARCH('Project Costing'!#REF!,Labor!I721,1),""))</f>
        <v>0</v>
      </c>
      <c r="B715" s="174" t="str">
        <f>IF(A715=1,COUNTIF($A$8:A715,1),"")</f>
        <v/>
      </c>
      <c r="C715" s="174"/>
      <c r="D715" s="157">
        <f>IFERROR($C$8:INDEX($C$8:$C$3000,COUNTIF($C$8:$C$3000,"?*")),"")</f>
        <v>0</v>
      </c>
      <c r="E715" s="174"/>
      <c r="F715" s="174">
        <f>--ISNUMBER(IFERROR(SEARCH('Project Costing'!#REF!,Labor!I721,1),""))</f>
        <v>0</v>
      </c>
      <c r="G715" s="174" t="str">
        <f>IF(F715=1,COUNTIF($F$8:F715,1),"")</f>
        <v/>
      </c>
      <c r="H715" s="174"/>
      <c r="I715" s="157">
        <f>IFERROR($H$8:INDEX($H$8:$H$3000,COUNTIF($H$8:$H$3000,"?*")),"")</f>
        <v>0</v>
      </c>
    </row>
    <row r="716" spans="1:9" x14ac:dyDescent="0.25">
      <c r="A716" s="174">
        <f>--ISNUMBER(IFERROR(SEARCH('Project Costing'!#REF!,Labor!I722,1),""))</f>
        <v>0</v>
      </c>
      <c r="B716" s="174" t="str">
        <f>IF(A716=1,COUNTIF($A$8:A716,1),"")</f>
        <v/>
      </c>
      <c r="C716" s="174"/>
      <c r="D716" s="157">
        <f>IFERROR($C$8:INDEX($C$8:$C$3000,COUNTIF($C$8:$C$3000,"?*")),"")</f>
        <v>0</v>
      </c>
      <c r="E716" s="174"/>
      <c r="F716" s="174">
        <f>--ISNUMBER(IFERROR(SEARCH('Project Costing'!#REF!,Labor!I722,1),""))</f>
        <v>0</v>
      </c>
      <c r="G716" s="174" t="str">
        <f>IF(F716=1,COUNTIF($F$8:F716,1),"")</f>
        <v/>
      </c>
      <c r="H716" s="174"/>
      <c r="I716" s="157">
        <f>IFERROR($H$8:INDEX($H$8:$H$3000,COUNTIF($H$8:$H$3000,"?*")),"")</f>
        <v>0</v>
      </c>
    </row>
    <row r="717" spans="1:9" x14ac:dyDescent="0.25">
      <c r="A717" s="174">
        <f>--ISNUMBER(IFERROR(SEARCH('Project Costing'!#REF!,Labor!I723,1),""))</f>
        <v>0</v>
      </c>
      <c r="B717" s="174" t="str">
        <f>IF(A717=1,COUNTIF($A$8:A717,1),"")</f>
        <v/>
      </c>
      <c r="C717" s="174"/>
      <c r="D717" s="157">
        <f>IFERROR($C$8:INDEX($C$8:$C$3000,COUNTIF($C$8:$C$3000,"?*")),"")</f>
        <v>0</v>
      </c>
      <c r="E717" s="174"/>
      <c r="F717" s="174">
        <f>--ISNUMBER(IFERROR(SEARCH('Project Costing'!#REF!,Labor!I723,1),""))</f>
        <v>0</v>
      </c>
      <c r="G717" s="174" t="str">
        <f>IF(F717=1,COUNTIF($F$8:F717,1),"")</f>
        <v/>
      </c>
      <c r="H717" s="174"/>
      <c r="I717" s="157">
        <f>IFERROR($H$8:INDEX($H$8:$H$3000,COUNTIF($H$8:$H$3000,"?*")),"")</f>
        <v>0</v>
      </c>
    </row>
    <row r="718" spans="1:9" x14ac:dyDescent="0.25">
      <c r="A718" s="174">
        <f>--ISNUMBER(IFERROR(SEARCH('Project Costing'!#REF!,Labor!I724,1),""))</f>
        <v>0</v>
      </c>
      <c r="B718" s="174" t="str">
        <f>IF(A718=1,COUNTIF($A$8:A718,1),"")</f>
        <v/>
      </c>
      <c r="C718" s="174"/>
      <c r="D718" s="157">
        <f>IFERROR($C$8:INDEX($C$8:$C$3000,COUNTIF($C$8:$C$3000,"?*")),"")</f>
        <v>0</v>
      </c>
      <c r="E718" s="174"/>
      <c r="F718" s="174">
        <f>--ISNUMBER(IFERROR(SEARCH('Project Costing'!#REF!,Labor!I724,1),""))</f>
        <v>0</v>
      </c>
      <c r="G718" s="174" t="str">
        <f>IF(F718=1,COUNTIF($F$8:F718,1),"")</f>
        <v/>
      </c>
      <c r="H718" s="174"/>
      <c r="I718" s="157">
        <f>IFERROR($H$8:INDEX($H$8:$H$3000,COUNTIF($H$8:$H$3000,"?*")),"")</f>
        <v>0</v>
      </c>
    </row>
    <row r="719" spans="1:9" x14ac:dyDescent="0.25">
      <c r="A719" s="174">
        <f>--ISNUMBER(IFERROR(SEARCH('Project Costing'!#REF!,Labor!I725,1),""))</f>
        <v>0</v>
      </c>
      <c r="B719" s="174" t="str">
        <f>IF(A719=1,COUNTIF($A$8:A719,1),"")</f>
        <v/>
      </c>
      <c r="C719" s="174"/>
      <c r="D719" s="157">
        <f>IFERROR($C$8:INDEX($C$8:$C$3000,COUNTIF($C$8:$C$3000,"?*")),"")</f>
        <v>0</v>
      </c>
      <c r="E719" s="174"/>
      <c r="F719" s="174">
        <f>--ISNUMBER(IFERROR(SEARCH('Project Costing'!#REF!,Labor!I725,1),""))</f>
        <v>0</v>
      </c>
      <c r="G719" s="174" t="str">
        <f>IF(F719=1,COUNTIF($F$8:F719,1),"")</f>
        <v/>
      </c>
      <c r="H719" s="174"/>
      <c r="I719" s="157">
        <f>IFERROR($H$8:INDEX($H$8:$H$3000,COUNTIF($H$8:$H$3000,"?*")),"")</f>
        <v>0</v>
      </c>
    </row>
    <row r="720" spans="1:9" x14ac:dyDescent="0.25">
      <c r="A720" s="174">
        <f>--ISNUMBER(IFERROR(SEARCH('Project Costing'!#REF!,Labor!I726,1),""))</f>
        <v>0</v>
      </c>
      <c r="B720" s="174" t="str">
        <f>IF(A720=1,COUNTIF($A$8:A720,1),"")</f>
        <v/>
      </c>
      <c r="C720" s="174"/>
      <c r="D720" s="157">
        <f>IFERROR($C$8:INDEX($C$8:$C$3000,COUNTIF($C$8:$C$3000,"?*")),"")</f>
        <v>0</v>
      </c>
      <c r="E720" s="174"/>
      <c r="F720" s="174">
        <f>--ISNUMBER(IFERROR(SEARCH('Project Costing'!#REF!,Labor!I726,1),""))</f>
        <v>0</v>
      </c>
      <c r="G720" s="174" t="str">
        <f>IF(F720=1,COUNTIF($F$8:F720,1),"")</f>
        <v/>
      </c>
      <c r="H720" s="174"/>
      <c r="I720" s="157">
        <f>IFERROR($H$8:INDEX($H$8:$H$3000,COUNTIF($H$8:$H$3000,"?*")),"")</f>
        <v>0</v>
      </c>
    </row>
    <row r="721" spans="1:9" x14ac:dyDescent="0.25">
      <c r="A721" s="174">
        <f>--ISNUMBER(IFERROR(SEARCH('Project Costing'!#REF!,Labor!I727,1),""))</f>
        <v>0</v>
      </c>
      <c r="B721" s="174" t="str">
        <f>IF(A721=1,COUNTIF($A$8:A721,1),"")</f>
        <v/>
      </c>
      <c r="C721" s="174"/>
      <c r="D721" s="157">
        <f>IFERROR($C$8:INDEX($C$8:$C$3000,COUNTIF($C$8:$C$3000,"?*")),"")</f>
        <v>0</v>
      </c>
      <c r="E721" s="174"/>
      <c r="F721" s="174">
        <f>--ISNUMBER(IFERROR(SEARCH('Project Costing'!#REF!,Labor!I727,1),""))</f>
        <v>0</v>
      </c>
      <c r="G721" s="174" t="str">
        <f>IF(F721=1,COUNTIF($F$8:F721,1),"")</f>
        <v/>
      </c>
      <c r="H721" s="174"/>
      <c r="I721" s="157">
        <f>IFERROR($H$8:INDEX($H$8:$H$3000,COUNTIF($H$8:$H$3000,"?*")),"")</f>
        <v>0</v>
      </c>
    </row>
    <row r="722" spans="1:9" x14ac:dyDescent="0.25">
      <c r="A722" s="174">
        <f>--ISNUMBER(IFERROR(SEARCH('Project Costing'!#REF!,Labor!I728,1),""))</f>
        <v>0</v>
      </c>
      <c r="B722" s="174" t="str">
        <f>IF(A722=1,COUNTIF($A$8:A722,1),"")</f>
        <v/>
      </c>
      <c r="C722" s="174"/>
      <c r="D722" s="157">
        <f>IFERROR($C$8:INDEX($C$8:$C$3000,COUNTIF($C$8:$C$3000,"?*")),"")</f>
        <v>0</v>
      </c>
      <c r="E722" s="174"/>
      <c r="F722" s="174">
        <f>--ISNUMBER(IFERROR(SEARCH('Project Costing'!#REF!,Labor!I728,1),""))</f>
        <v>0</v>
      </c>
      <c r="G722" s="174" t="str">
        <f>IF(F722=1,COUNTIF($F$8:F722,1),"")</f>
        <v/>
      </c>
      <c r="H722" s="174"/>
      <c r="I722" s="157">
        <f>IFERROR($H$8:INDEX($H$8:$H$3000,COUNTIF($H$8:$H$3000,"?*")),"")</f>
        <v>0</v>
      </c>
    </row>
    <row r="723" spans="1:9" x14ac:dyDescent="0.25">
      <c r="A723" s="174">
        <f>--ISNUMBER(IFERROR(SEARCH('Project Costing'!#REF!,Labor!I729,1),""))</f>
        <v>0</v>
      </c>
      <c r="B723" s="174" t="str">
        <f>IF(A723=1,COUNTIF($A$8:A723,1),"")</f>
        <v/>
      </c>
      <c r="C723" s="174"/>
      <c r="D723" s="157">
        <f>IFERROR($C$8:INDEX($C$8:$C$3000,COUNTIF($C$8:$C$3000,"?*")),"")</f>
        <v>0</v>
      </c>
      <c r="E723" s="174"/>
      <c r="F723" s="174">
        <f>--ISNUMBER(IFERROR(SEARCH('Project Costing'!#REF!,Labor!I729,1),""))</f>
        <v>0</v>
      </c>
      <c r="G723" s="174" t="str">
        <f>IF(F723=1,COUNTIF($F$8:F723,1),"")</f>
        <v/>
      </c>
      <c r="H723" s="174"/>
      <c r="I723" s="157">
        <f>IFERROR($H$8:INDEX($H$8:$H$3000,COUNTIF($H$8:$H$3000,"?*")),"")</f>
        <v>0</v>
      </c>
    </row>
    <row r="724" spans="1:9" x14ac:dyDescent="0.25">
      <c r="A724" s="174">
        <f>--ISNUMBER(IFERROR(SEARCH('Project Costing'!#REF!,Labor!I730,1),""))</f>
        <v>0</v>
      </c>
      <c r="B724" s="174" t="str">
        <f>IF(A724=1,COUNTIF($A$8:A724,1),"")</f>
        <v/>
      </c>
      <c r="C724" s="174"/>
      <c r="D724" s="157">
        <f>IFERROR($C$8:INDEX($C$8:$C$3000,COUNTIF($C$8:$C$3000,"?*")),"")</f>
        <v>0</v>
      </c>
      <c r="E724" s="174"/>
      <c r="F724" s="174">
        <f>--ISNUMBER(IFERROR(SEARCH('Project Costing'!#REF!,Labor!I730,1),""))</f>
        <v>0</v>
      </c>
      <c r="G724" s="174" t="str">
        <f>IF(F724=1,COUNTIF($F$8:F724,1),"")</f>
        <v/>
      </c>
      <c r="H724" s="174"/>
      <c r="I724" s="157">
        <f>IFERROR($H$8:INDEX($H$8:$H$3000,COUNTIF($H$8:$H$3000,"?*")),"")</f>
        <v>0</v>
      </c>
    </row>
    <row r="725" spans="1:9" x14ac:dyDescent="0.25">
      <c r="A725" s="174">
        <f>--ISNUMBER(IFERROR(SEARCH('Project Costing'!#REF!,Labor!I731,1),""))</f>
        <v>0</v>
      </c>
      <c r="B725" s="174" t="str">
        <f>IF(A725=1,COUNTIF($A$8:A725,1),"")</f>
        <v/>
      </c>
      <c r="C725" s="174"/>
      <c r="D725" s="157">
        <f>IFERROR($C$8:INDEX($C$8:$C$3000,COUNTIF($C$8:$C$3000,"?*")),"")</f>
        <v>0</v>
      </c>
      <c r="E725" s="174"/>
      <c r="F725" s="174">
        <f>--ISNUMBER(IFERROR(SEARCH('Project Costing'!#REF!,Labor!I731,1),""))</f>
        <v>0</v>
      </c>
      <c r="G725" s="174" t="str">
        <f>IF(F725=1,COUNTIF($F$8:F725,1),"")</f>
        <v/>
      </c>
      <c r="H725" s="174"/>
      <c r="I725" s="157">
        <f>IFERROR($H$8:INDEX($H$8:$H$3000,COUNTIF($H$8:$H$3000,"?*")),"")</f>
        <v>0</v>
      </c>
    </row>
    <row r="726" spans="1:9" x14ac:dyDescent="0.25">
      <c r="A726" s="174">
        <f>--ISNUMBER(IFERROR(SEARCH('Project Costing'!#REF!,Labor!I732,1),""))</f>
        <v>0</v>
      </c>
      <c r="B726" s="174" t="str">
        <f>IF(A726=1,COUNTIF($A$8:A726,1),"")</f>
        <v/>
      </c>
      <c r="C726" s="174"/>
      <c r="D726" s="157">
        <f>IFERROR($C$8:INDEX($C$8:$C$3000,COUNTIF($C$8:$C$3000,"?*")),"")</f>
        <v>0</v>
      </c>
      <c r="E726" s="174"/>
      <c r="F726" s="174">
        <f>--ISNUMBER(IFERROR(SEARCH('Project Costing'!#REF!,Labor!I732,1),""))</f>
        <v>0</v>
      </c>
      <c r="G726" s="174" t="str">
        <f>IF(F726=1,COUNTIF($F$8:F726,1),"")</f>
        <v/>
      </c>
      <c r="H726" s="174"/>
      <c r="I726" s="157">
        <f>IFERROR($H$8:INDEX($H$8:$H$3000,COUNTIF($H$8:$H$3000,"?*")),"")</f>
        <v>0</v>
      </c>
    </row>
    <row r="727" spans="1:9" x14ac:dyDescent="0.25">
      <c r="A727" s="174">
        <f>--ISNUMBER(IFERROR(SEARCH('Project Costing'!#REF!,Labor!I733,1),""))</f>
        <v>0</v>
      </c>
      <c r="B727" s="174" t="str">
        <f>IF(A727=1,COUNTIF($A$8:A727,1),"")</f>
        <v/>
      </c>
      <c r="C727" s="174"/>
      <c r="D727" s="157">
        <f>IFERROR($C$8:INDEX($C$8:$C$3000,COUNTIF($C$8:$C$3000,"?*")),"")</f>
        <v>0</v>
      </c>
      <c r="E727" s="174"/>
      <c r="F727" s="174">
        <f>--ISNUMBER(IFERROR(SEARCH('Project Costing'!#REF!,Labor!I733,1),""))</f>
        <v>0</v>
      </c>
      <c r="G727" s="174" t="str">
        <f>IF(F727=1,COUNTIF($F$8:F727,1),"")</f>
        <v/>
      </c>
      <c r="H727" s="174"/>
      <c r="I727" s="157">
        <f>IFERROR($H$8:INDEX($H$8:$H$3000,COUNTIF($H$8:$H$3000,"?*")),"")</f>
        <v>0</v>
      </c>
    </row>
    <row r="728" spans="1:9" x14ac:dyDescent="0.25">
      <c r="A728" s="174">
        <f>--ISNUMBER(IFERROR(SEARCH('Project Costing'!#REF!,Labor!I734,1),""))</f>
        <v>0</v>
      </c>
      <c r="B728" s="174" t="str">
        <f>IF(A728=1,COUNTIF($A$8:A728,1),"")</f>
        <v/>
      </c>
      <c r="C728" s="174"/>
      <c r="D728" s="157">
        <f>IFERROR($C$8:INDEX($C$8:$C$3000,COUNTIF($C$8:$C$3000,"?*")),"")</f>
        <v>0</v>
      </c>
      <c r="E728" s="174"/>
      <c r="F728" s="174">
        <f>--ISNUMBER(IFERROR(SEARCH('Project Costing'!#REF!,Labor!I734,1),""))</f>
        <v>0</v>
      </c>
      <c r="G728" s="174" t="str">
        <f>IF(F728=1,COUNTIF($F$8:F728,1),"")</f>
        <v/>
      </c>
      <c r="H728" s="174"/>
      <c r="I728" s="157">
        <f>IFERROR($H$8:INDEX($H$8:$H$3000,COUNTIF($H$8:$H$3000,"?*")),"")</f>
        <v>0</v>
      </c>
    </row>
    <row r="729" spans="1:9" x14ac:dyDescent="0.25">
      <c r="A729" s="174">
        <f>--ISNUMBER(IFERROR(SEARCH('Project Costing'!#REF!,Labor!I735,1),""))</f>
        <v>0</v>
      </c>
      <c r="B729" s="174" t="str">
        <f>IF(A729=1,COUNTIF($A$8:A729,1),"")</f>
        <v/>
      </c>
      <c r="C729" s="174"/>
      <c r="D729" s="157">
        <f>IFERROR($C$8:INDEX($C$8:$C$3000,COUNTIF($C$8:$C$3000,"?*")),"")</f>
        <v>0</v>
      </c>
      <c r="E729" s="174"/>
      <c r="F729" s="174">
        <f>--ISNUMBER(IFERROR(SEARCH('Project Costing'!#REF!,Labor!I735,1),""))</f>
        <v>0</v>
      </c>
      <c r="G729" s="174" t="str">
        <f>IF(F729=1,COUNTIF($F$8:F729,1),"")</f>
        <v/>
      </c>
      <c r="H729" s="174"/>
      <c r="I729" s="157">
        <f>IFERROR($H$8:INDEX($H$8:$H$3000,COUNTIF($H$8:$H$3000,"?*")),"")</f>
        <v>0</v>
      </c>
    </row>
    <row r="730" spans="1:9" x14ac:dyDescent="0.25">
      <c r="A730" s="174">
        <f>--ISNUMBER(IFERROR(SEARCH('Project Costing'!#REF!,Labor!I736,1),""))</f>
        <v>0</v>
      </c>
      <c r="B730" s="174" t="str">
        <f>IF(A730=1,COUNTIF($A$8:A730,1),"")</f>
        <v/>
      </c>
      <c r="C730" s="174"/>
      <c r="D730" s="157">
        <f>IFERROR($C$8:INDEX($C$8:$C$3000,COUNTIF($C$8:$C$3000,"?*")),"")</f>
        <v>0</v>
      </c>
      <c r="E730" s="174"/>
      <c r="F730" s="174">
        <f>--ISNUMBER(IFERROR(SEARCH('Project Costing'!#REF!,Labor!I736,1),""))</f>
        <v>0</v>
      </c>
      <c r="G730" s="174" t="str">
        <f>IF(F730=1,COUNTIF($F$8:F730,1),"")</f>
        <v/>
      </c>
      <c r="H730" s="174"/>
      <c r="I730" s="157">
        <f>IFERROR($H$8:INDEX($H$8:$H$3000,COUNTIF($H$8:$H$3000,"?*")),"")</f>
        <v>0</v>
      </c>
    </row>
    <row r="731" spans="1:9" x14ac:dyDescent="0.25">
      <c r="A731" s="174">
        <f>--ISNUMBER(IFERROR(SEARCH('Project Costing'!#REF!,Labor!I737,1),""))</f>
        <v>0</v>
      </c>
      <c r="B731" s="174" t="str">
        <f>IF(A731=1,COUNTIF($A$8:A731,1),"")</f>
        <v/>
      </c>
      <c r="C731" s="174"/>
      <c r="D731" s="157">
        <f>IFERROR($C$8:INDEX($C$8:$C$3000,COUNTIF($C$8:$C$3000,"?*")),"")</f>
        <v>0</v>
      </c>
      <c r="E731" s="174"/>
      <c r="F731" s="174">
        <f>--ISNUMBER(IFERROR(SEARCH('Project Costing'!#REF!,Labor!I737,1),""))</f>
        <v>0</v>
      </c>
      <c r="G731" s="174" t="str">
        <f>IF(F731=1,COUNTIF($F$8:F731,1),"")</f>
        <v/>
      </c>
      <c r="H731" s="174"/>
      <c r="I731" s="157">
        <f>IFERROR($H$8:INDEX($H$8:$H$3000,COUNTIF($H$8:$H$3000,"?*")),"")</f>
        <v>0</v>
      </c>
    </row>
    <row r="732" spans="1:9" x14ac:dyDescent="0.25">
      <c r="A732" s="174">
        <f>--ISNUMBER(IFERROR(SEARCH('Project Costing'!#REF!,Labor!I738,1),""))</f>
        <v>0</v>
      </c>
      <c r="B732" s="174" t="str">
        <f>IF(A732=1,COUNTIF($A$8:A732,1),"")</f>
        <v/>
      </c>
      <c r="C732" s="174"/>
      <c r="D732" s="157">
        <f>IFERROR($C$8:INDEX($C$8:$C$3000,COUNTIF($C$8:$C$3000,"?*")),"")</f>
        <v>0</v>
      </c>
      <c r="E732" s="174"/>
      <c r="F732" s="174">
        <f>--ISNUMBER(IFERROR(SEARCH('Project Costing'!#REF!,Labor!I738,1),""))</f>
        <v>0</v>
      </c>
      <c r="G732" s="174" t="str">
        <f>IF(F732=1,COUNTIF($F$8:F732,1),"")</f>
        <v/>
      </c>
      <c r="H732" s="174"/>
      <c r="I732" s="157">
        <f>IFERROR($H$8:INDEX($H$8:$H$3000,COUNTIF($H$8:$H$3000,"?*")),"")</f>
        <v>0</v>
      </c>
    </row>
    <row r="733" spans="1:9" x14ac:dyDescent="0.25">
      <c r="A733" s="174">
        <f>--ISNUMBER(IFERROR(SEARCH('Project Costing'!#REF!,Labor!I739,1),""))</f>
        <v>0</v>
      </c>
      <c r="B733" s="174" t="str">
        <f>IF(A733=1,COUNTIF($A$8:A733,1),"")</f>
        <v/>
      </c>
      <c r="C733" s="174"/>
      <c r="D733" s="157">
        <f>IFERROR($C$8:INDEX($C$8:$C$3000,COUNTIF($C$8:$C$3000,"?*")),"")</f>
        <v>0</v>
      </c>
      <c r="E733" s="174"/>
      <c r="F733" s="174">
        <f>--ISNUMBER(IFERROR(SEARCH('Project Costing'!#REF!,Labor!I739,1),""))</f>
        <v>0</v>
      </c>
      <c r="G733" s="174" t="str">
        <f>IF(F733=1,COUNTIF($F$8:F733,1),"")</f>
        <v/>
      </c>
      <c r="H733" s="174"/>
      <c r="I733" s="157">
        <f>IFERROR($H$8:INDEX($H$8:$H$3000,COUNTIF($H$8:$H$3000,"?*")),"")</f>
        <v>0</v>
      </c>
    </row>
    <row r="734" spans="1:9" x14ac:dyDescent="0.25">
      <c r="A734" s="174">
        <f>--ISNUMBER(IFERROR(SEARCH('Project Costing'!#REF!,Labor!I740,1),""))</f>
        <v>0</v>
      </c>
      <c r="B734" s="174" t="str">
        <f>IF(A734=1,COUNTIF($A$8:A734,1),"")</f>
        <v/>
      </c>
      <c r="C734" s="174"/>
      <c r="D734" s="157">
        <f>IFERROR($C$8:INDEX($C$8:$C$3000,COUNTIF($C$8:$C$3000,"?*")),"")</f>
        <v>0</v>
      </c>
      <c r="E734" s="174"/>
      <c r="F734" s="174">
        <f>--ISNUMBER(IFERROR(SEARCH('Project Costing'!#REF!,Labor!I740,1),""))</f>
        <v>0</v>
      </c>
      <c r="G734" s="174" t="str">
        <f>IF(F734=1,COUNTIF($F$8:F734,1),"")</f>
        <v/>
      </c>
      <c r="H734" s="174"/>
      <c r="I734" s="157">
        <f>IFERROR($H$8:INDEX($H$8:$H$3000,COUNTIF($H$8:$H$3000,"?*")),"")</f>
        <v>0</v>
      </c>
    </row>
    <row r="735" spans="1:9" x14ac:dyDescent="0.25">
      <c r="A735" s="174">
        <f>--ISNUMBER(IFERROR(SEARCH('Project Costing'!#REF!,Labor!I741,1),""))</f>
        <v>0</v>
      </c>
      <c r="B735" s="174" t="str">
        <f>IF(A735=1,COUNTIF($A$8:A735,1),"")</f>
        <v/>
      </c>
      <c r="C735" s="174"/>
      <c r="D735" s="157">
        <f>IFERROR($C$8:INDEX($C$8:$C$3000,COUNTIF($C$8:$C$3000,"?*")),"")</f>
        <v>0</v>
      </c>
      <c r="E735" s="174"/>
      <c r="F735" s="174">
        <f>--ISNUMBER(IFERROR(SEARCH('Project Costing'!#REF!,Labor!I741,1),""))</f>
        <v>0</v>
      </c>
      <c r="G735" s="174" t="str">
        <f>IF(F735=1,COUNTIF($F$8:F735,1),"")</f>
        <v/>
      </c>
      <c r="H735" s="174"/>
      <c r="I735" s="157">
        <f>IFERROR($H$8:INDEX($H$8:$H$3000,COUNTIF($H$8:$H$3000,"?*")),"")</f>
        <v>0</v>
      </c>
    </row>
    <row r="736" spans="1:9" x14ac:dyDescent="0.25">
      <c r="A736" s="174">
        <f>--ISNUMBER(IFERROR(SEARCH('Project Costing'!#REF!,Labor!I742,1),""))</f>
        <v>0</v>
      </c>
      <c r="B736" s="174" t="str">
        <f>IF(A736=1,COUNTIF($A$8:A736,1),"")</f>
        <v/>
      </c>
      <c r="C736" s="174"/>
      <c r="D736" s="157">
        <f>IFERROR($C$8:INDEX($C$8:$C$3000,COUNTIF($C$8:$C$3000,"?*")),"")</f>
        <v>0</v>
      </c>
      <c r="E736" s="174"/>
      <c r="F736" s="174">
        <f>--ISNUMBER(IFERROR(SEARCH('Project Costing'!#REF!,Labor!I742,1),""))</f>
        <v>0</v>
      </c>
      <c r="G736" s="174" t="str">
        <f>IF(F736=1,COUNTIF($F$8:F736,1),"")</f>
        <v/>
      </c>
      <c r="H736" s="174"/>
      <c r="I736" s="157">
        <f>IFERROR($H$8:INDEX($H$8:$H$3000,COUNTIF($H$8:$H$3000,"?*")),"")</f>
        <v>0</v>
      </c>
    </row>
    <row r="737" spans="1:9" x14ac:dyDescent="0.25">
      <c r="A737" s="174">
        <f>--ISNUMBER(IFERROR(SEARCH('Project Costing'!#REF!,Labor!I743,1),""))</f>
        <v>0</v>
      </c>
      <c r="B737" s="174" t="str">
        <f>IF(A737=1,COUNTIF($A$8:A737,1),"")</f>
        <v/>
      </c>
      <c r="C737" s="174"/>
      <c r="D737" s="157">
        <f>IFERROR($C$8:INDEX($C$8:$C$3000,COUNTIF($C$8:$C$3000,"?*")),"")</f>
        <v>0</v>
      </c>
      <c r="E737" s="174"/>
      <c r="F737" s="174">
        <f>--ISNUMBER(IFERROR(SEARCH('Project Costing'!#REF!,Labor!I743,1),""))</f>
        <v>0</v>
      </c>
      <c r="G737" s="174" t="str">
        <f>IF(F737=1,COUNTIF($F$8:F737,1),"")</f>
        <v/>
      </c>
      <c r="H737" s="174"/>
      <c r="I737" s="157">
        <f>IFERROR($H$8:INDEX($H$8:$H$3000,COUNTIF($H$8:$H$3000,"?*")),"")</f>
        <v>0</v>
      </c>
    </row>
    <row r="738" spans="1:9" x14ac:dyDescent="0.25">
      <c r="A738" s="174">
        <f>--ISNUMBER(IFERROR(SEARCH('Project Costing'!#REF!,Labor!I744,1),""))</f>
        <v>0</v>
      </c>
      <c r="B738" s="174" t="str">
        <f>IF(A738=1,COUNTIF($A$8:A738,1),"")</f>
        <v/>
      </c>
      <c r="C738" s="174"/>
      <c r="D738" s="157">
        <f>IFERROR($C$8:INDEX($C$8:$C$3000,COUNTIF($C$8:$C$3000,"?*")),"")</f>
        <v>0</v>
      </c>
      <c r="E738" s="174"/>
      <c r="F738" s="174">
        <f>--ISNUMBER(IFERROR(SEARCH('Project Costing'!#REF!,Labor!I744,1),""))</f>
        <v>0</v>
      </c>
      <c r="G738" s="174" t="str">
        <f>IF(F738=1,COUNTIF($F$8:F738,1),"")</f>
        <v/>
      </c>
      <c r="H738" s="174"/>
      <c r="I738" s="157">
        <f>IFERROR($H$8:INDEX($H$8:$H$3000,COUNTIF($H$8:$H$3000,"?*")),"")</f>
        <v>0</v>
      </c>
    </row>
    <row r="739" spans="1:9" x14ac:dyDescent="0.25">
      <c r="A739" s="174">
        <f>--ISNUMBER(IFERROR(SEARCH('Project Costing'!#REF!,Labor!I745,1),""))</f>
        <v>0</v>
      </c>
      <c r="B739" s="174" t="str">
        <f>IF(A739=1,COUNTIF($A$8:A739,1),"")</f>
        <v/>
      </c>
      <c r="C739" s="174"/>
      <c r="D739" s="157">
        <f>IFERROR($C$8:INDEX($C$8:$C$3000,COUNTIF($C$8:$C$3000,"?*")),"")</f>
        <v>0</v>
      </c>
      <c r="E739" s="174"/>
      <c r="F739" s="174">
        <f>--ISNUMBER(IFERROR(SEARCH('Project Costing'!#REF!,Labor!I745,1),""))</f>
        <v>0</v>
      </c>
      <c r="G739" s="174" t="str">
        <f>IF(F739=1,COUNTIF($F$8:F739,1),"")</f>
        <v/>
      </c>
      <c r="H739" s="174"/>
      <c r="I739" s="157">
        <f>IFERROR($H$8:INDEX($H$8:$H$3000,COUNTIF($H$8:$H$3000,"?*")),"")</f>
        <v>0</v>
      </c>
    </row>
    <row r="740" spans="1:9" x14ac:dyDescent="0.25">
      <c r="A740" s="174">
        <f>--ISNUMBER(IFERROR(SEARCH('Project Costing'!#REF!,Labor!I746,1),""))</f>
        <v>0</v>
      </c>
      <c r="B740" s="174" t="str">
        <f>IF(A740=1,COUNTIF($A$8:A740,1),"")</f>
        <v/>
      </c>
      <c r="C740" s="174"/>
      <c r="D740" s="157">
        <f>IFERROR($C$8:INDEX($C$8:$C$3000,COUNTIF($C$8:$C$3000,"?*")),"")</f>
        <v>0</v>
      </c>
      <c r="E740" s="174"/>
      <c r="F740" s="174">
        <f>--ISNUMBER(IFERROR(SEARCH('Project Costing'!#REF!,Labor!I746,1),""))</f>
        <v>0</v>
      </c>
      <c r="G740" s="174" t="str">
        <f>IF(F740=1,COUNTIF($F$8:F740,1),"")</f>
        <v/>
      </c>
      <c r="H740" s="174"/>
      <c r="I740" s="157">
        <f>IFERROR($H$8:INDEX($H$8:$H$3000,COUNTIF($H$8:$H$3000,"?*")),"")</f>
        <v>0</v>
      </c>
    </row>
    <row r="741" spans="1:9" x14ac:dyDescent="0.25">
      <c r="A741" s="174">
        <f>--ISNUMBER(IFERROR(SEARCH('Project Costing'!#REF!,Labor!I747,1),""))</f>
        <v>0</v>
      </c>
      <c r="B741" s="174" t="str">
        <f>IF(A741=1,COUNTIF($A$8:A741,1),"")</f>
        <v/>
      </c>
      <c r="C741" s="174"/>
      <c r="D741" s="157">
        <f>IFERROR($C$8:INDEX($C$8:$C$3000,COUNTIF($C$8:$C$3000,"?*")),"")</f>
        <v>0</v>
      </c>
      <c r="E741" s="174"/>
      <c r="F741" s="174">
        <f>--ISNUMBER(IFERROR(SEARCH('Project Costing'!#REF!,Labor!I747,1),""))</f>
        <v>0</v>
      </c>
      <c r="G741" s="174" t="str">
        <f>IF(F741=1,COUNTIF($F$8:F741,1),"")</f>
        <v/>
      </c>
      <c r="H741" s="174"/>
      <c r="I741" s="157">
        <f>IFERROR($H$8:INDEX($H$8:$H$3000,COUNTIF($H$8:$H$3000,"?*")),"")</f>
        <v>0</v>
      </c>
    </row>
    <row r="742" spans="1:9" x14ac:dyDescent="0.25">
      <c r="A742" s="174">
        <f>--ISNUMBER(IFERROR(SEARCH('Project Costing'!#REF!,Labor!I748,1),""))</f>
        <v>0</v>
      </c>
      <c r="B742" s="174" t="str">
        <f>IF(A742=1,COUNTIF($A$8:A742,1),"")</f>
        <v/>
      </c>
      <c r="C742" s="174"/>
      <c r="D742" s="157">
        <f>IFERROR($C$8:INDEX($C$8:$C$3000,COUNTIF($C$8:$C$3000,"?*")),"")</f>
        <v>0</v>
      </c>
      <c r="E742" s="174"/>
      <c r="F742" s="174">
        <f>--ISNUMBER(IFERROR(SEARCH('Project Costing'!#REF!,Labor!I748,1),""))</f>
        <v>0</v>
      </c>
      <c r="G742" s="174" t="str">
        <f>IF(F742=1,COUNTIF($F$8:F742,1),"")</f>
        <v/>
      </c>
      <c r="H742" s="174"/>
      <c r="I742" s="157">
        <f>IFERROR($H$8:INDEX($H$8:$H$3000,COUNTIF($H$8:$H$3000,"?*")),"")</f>
        <v>0</v>
      </c>
    </row>
    <row r="743" spans="1:9" x14ac:dyDescent="0.25">
      <c r="A743" s="174">
        <f>--ISNUMBER(IFERROR(SEARCH('Project Costing'!#REF!,Labor!I749,1),""))</f>
        <v>0</v>
      </c>
      <c r="B743" s="174" t="str">
        <f>IF(A743=1,COUNTIF($A$8:A743,1),"")</f>
        <v/>
      </c>
      <c r="C743" s="174"/>
      <c r="D743" s="157">
        <f>IFERROR($C$8:INDEX($C$8:$C$3000,COUNTIF($C$8:$C$3000,"?*")),"")</f>
        <v>0</v>
      </c>
      <c r="E743" s="174"/>
      <c r="F743" s="174">
        <f>--ISNUMBER(IFERROR(SEARCH('Project Costing'!#REF!,Labor!I749,1),""))</f>
        <v>0</v>
      </c>
      <c r="G743" s="174" t="str">
        <f>IF(F743=1,COUNTIF($F$8:F743,1),"")</f>
        <v/>
      </c>
      <c r="H743" s="174"/>
      <c r="I743" s="157">
        <f>IFERROR($H$8:INDEX($H$8:$H$3000,COUNTIF($H$8:$H$3000,"?*")),"")</f>
        <v>0</v>
      </c>
    </row>
    <row r="744" spans="1:9" x14ac:dyDescent="0.25">
      <c r="A744" s="174">
        <f>--ISNUMBER(IFERROR(SEARCH('Project Costing'!#REF!,Labor!I750,1),""))</f>
        <v>0</v>
      </c>
      <c r="B744" s="174" t="str">
        <f>IF(A744=1,COUNTIF($A$8:A744,1),"")</f>
        <v/>
      </c>
      <c r="C744" s="174"/>
      <c r="D744" s="157">
        <f>IFERROR($C$8:INDEX($C$8:$C$3000,COUNTIF($C$8:$C$3000,"?*")),"")</f>
        <v>0</v>
      </c>
      <c r="E744" s="174"/>
      <c r="F744" s="174">
        <f>--ISNUMBER(IFERROR(SEARCH('Project Costing'!#REF!,Labor!I750,1),""))</f>
        <v>0</v>
      </c>
      <c r="G744" s="174" t="str">
        <f>IF(F744=1,COUNTIF($F$8:F744,1),"")</f>
        <v/>
      </c>
      <c r="H744" s="174"/>
      <c r="I744" s="157">
        <f>IFERROR($H$8:INDEX($H$8:$H$3000,COUNTIF($H$8:$H$3000,"?*")),"")</f>
        <v>0</v>
      </c>
    </row>
    <row r="745" spans="1:9" x14ac:dyDescent="0.25">
      <c r="A745" s="174">
        <f>--ISNUMBER(IFERROR(SEARCH('Project Costing'!#REF!,Labor!I751,1),""))</f>
        <v>0</v>
      </c>
      <c r="B745" s="174" t="str">
        <f>IF(A745=1,COUNTIF($A$8:A745,1),"")</f>
        <v/>
      </c>
      <c r="C745" s="174"/>
      <c r="D745" s="157">
        <f>IFERROR($C$8:INDEX($C$8:$C$3000,COUNTIF($C$8:$C$3000,"?*")),"")</f>
        <v>0</v>
      </c>
      <c r="E745" s="174"/>
      <c r="F745" s="174">
        <f>--ISNUMBER(IFERROR(SEARCH('Project Costing'!#REF!,Labor!I751,1),""))</f>
        <v>0</v>
      </c>
      <c r="G745" s="174" t="str">
        <f>IF(F745=1,COUNTIF($F$8:F745,1),"")</f>
        <v/>
      </c>
      <c r="H745" s="174"/>
      <c r="I745" s="157">
        <f>IFERROR($H$8:INDEX($H$8:$H$3000,COUNTIF($H$8:$H$3000,"?*")),"")</f>
        <v>0</v>
      </c>
    </row>
    <row r="746" spans="1:9" x14ac:dyDescent="0.25">
      <c r="A746" s="174">
        <f>--ISNUMBER(IFERROR(SEARCH('Project Costing'!#REF!,Labor!I752,1),""))</f>
        <v>0</v>
      </c>
      <c r="B746" s="174" t="str">
        <f>IF(A746=1,COUNTIF($A$8:A746,1),"")</f>
        <v/>
      </c>
      <c r="C746" s="174"/>
      <c r="D746" s="157">
        <f>IFERROR($C$8:INDEX($C$8:$C$3000,COUNTIF($C$8:$C$3000,"?*")),"")</f>
        <v>0</v>
      </c>
      <c r="E746" s="174"/>
      <c r="F746" s="174">
        <f>--ISNUMBER(IFERROR(SEARCH('Project Costing'!#REF!,Labor!I752,1),""))</f>
        <v>0</v>
      </c>
      <c r="G746" s="174" t="str">
        <f>IF(F746=1,COUNTIF($F$8:F746,1),"")</f>
        <v/>
      </c>
      <c r="H746" s="174"/>
      <c r="I746" s="157">
        <f>IFERROR($H$8:INDEX($H$8:$H$3000,COUNTIF($H$8:$H$3000,"?*")),"")</f>
        <v>0</v>
      </c>
    </row>
    <row r="747" spans="1:9" x14ac:dyDescent="0.25">
      <c r="A747" s="174">
        <f>--ISNUMBER(IFERROR(SEARCH('Project Costing'!#REF!,Labor!I753,1),""))</f>
        <v>0</v>
      </c>
      <c r="B747" s="174" t="str">
        <f>IF(A747=1,COUNTIF($A$8:A747,1),"")</f>
        <v/>
      </c>
      <c r="C747" s="174"/>
      <c r="D747" s="157">
        <f>IFERROR($C$8:INDEX($C$8:$C$3000,COUNTIF($C$8:$C$3000,"?*")),"")</f>
        <v>0</v>
      </c>
      <c r="E747" s="174"/>
      <c r="F747" s="174">
        <f>--ISNUMBER(IFERROR(SEARCH('Project Costing'!#REF!,Labor!I753,1),""))</f>
        <v>0</v>
      </c>
      <c r="G747" s="174" t="str">
        <f>IF(F747=1,COUNTIF($F$8:F747,1),"")</f>
        <v/>
      </c>
      <c r="H747" s="174"/>
      <c r="I747" s="157">
        <f>IFERROR($H$8:INDEX($H$8:$H$3000,COUNTIF($H$8:$H$3000,"?*")),"")</f>
        <v>0</v>
      </c>
    </row>
    <row r="748" spans="1:9" x14ac:dyDescent="0.25">
      <c r="A748" s="174">
        <f>--ISNUMBER(IFERROR(SEARCH('Project Costing'!#REF!,Labor!I754,1),""))</f>
        <v>0</v>
      </c>
      <c r="B748" s="174" t="str">
        <f>IF(A748=1,COUNTIF($A$8:A748,1),"")</f>
        <v/>
      </c>
      <c r="C748" s="174"/>
      <c r="D748" s="157">
        <f>IFERROR($C$8:INDEX($C$8:$C$3000,COUNTIF($C$8:$C$3000,"?*")),"")</f>
        <v>0</v>
      </c>
      <c r="E748" s="174"/>
      <c r="F748" s="174">
        <f>--ISNUMBER(IFERROR(SEARCH('Project Costing'!#REF!,Labor!I754,1),""))</f>
        <v>0</v>
      </c>
      <c r="G748" s="174" t="str">
        <f>IF(F748=1,COUNTIF($F$8:F748,1),"")</f>
        <v/>
      </c>
      <c r="H748" s="174"/>
      <c r="I748" s="157">
        <f>IFERROR($H$8:INDEX($H$8:$H$3000,COUNTIF($H$8:$H$3000,"?*")),"")</f>
        <v>0</v>
      </c>
    </row>
    <row r="749" spans="1:9" x14ac:dyDescent="0.25">
      <c r="A749" s="174">
        <f>--ISNUMBER(IFERROR(SEARCH('Project Costing'!#REF!,Labor!I755,1),""))</f>
        <v>0</v>
      </c>
      <c r="B749" s="174" t="str">
        <f>IF(A749=1,COUNTIF($A$8:A749,1),"")</f>
        <v/>
      </c>
      <c r="C749" s="174"/>
      <c r="D749" s="157">
        <f>IFERROR($C$8:INDEX($C$8:$C$3000,COUNTIF($C$8:$C$3000,"?*")),"")</f>
        <v>0</v>
      </c>
      <c r="E749" s="174"/>
      <c r="F749" s="174">
        <f>--ISNUMBER(IFERROR(SEARCH('Project Costing'!#REF!,Labor!I755,1),""))</f>
        <v>0</v>
      </c>
      <c r="G749" s="174" t="str">
        <f>IF(F749=1,COUNTIF($F$8:F749,1),"")</f>
        <v/>
      </c>
      <c r="H749" s="174"/>
      <c r="I749" s="157">
        <f>IFERROR($H$8:INDEX($H$8:$H$3000,COUNTIF($H$8:$H$3000,"?*")),"")</f>
        <v>0</v>
      </c>
    </row>
    <row r="750" spans="1:9" x14ac:dyDescent="0.25">
      <c r="A750" s="174">
        <f>--ISNUMBER(IFERROR(SEARCH('Project Costing'!#REF!,Labor!I756,1),""))</f>
        <v>0</v>
      </c>
      <c r="B750" s="174" t="str">
        <f>IF(A750=1,COUNTIF($A$8:A750,1),"")</f>
        <v/>
      </c>
      <c r="C750" s="174"/>
      <c r="D750" s="157">
        <f>IFERROR($C$8:INDEX($C$8:$C$3000,COUNTIF($C$8:$C$3000,"?*")),"")</f>
        <v>0</v>
      </c>
      <c r="E750" s="174"/>
      <c r="F750" s="174">
        <f>--ISNUMBER(IFERROR(SEARCH('Project Costing'!#REF!,Labor!I756,1),""))</f>
        <v>0</v>
      </c>
      <c r="G750" s="174" t="str">
        <f>IF(F750=1,COUNTIF($F$8:F750,1),"")</f>
        <v/>
      </c>
      <c r="H750" s="174"/>
      <c r="I750" s="157">
        <f>IFERROR($H$8:INDEX($H$8:$H$3000,COUNTIF($H$8:$H$3000,"?*")),"")</f>
        <v>0</v>
      </c>
    </row>
    <row r="751" spans="1:9" x14ac:dyDescent="0.25">
      <c r="A751" s="174">
        <f>--ISNUMBER(IFERROR(SEARCH('Project Costing'!#REF!,Labor!I757,1),""))</f>
        <v>0</v>
      </c>
      <c r="B751" s="174" t="str">
        <f>IF(A751=1,COUNTIF($A$8:A751,1),"")</f>
        <v/>
      </c>
      <c r="C751" s="174"/>
      <c r="D751" s="157">
        <f>IFERROR($C$8:INDEX($C$8:$C$3000,COUNTIF($C$8:$C$3000,"?*")),"")</f>
        <v>0</v>
      </c>
      <c r="E751" s="174"/>
      <c r="F751" s="174">
        <f>--ISNUMBER(IFERROR(SEARCH('Project Costing'!#REF!,Labor!I757,1),""))</f>
        <v>0</v>
      </c>
      <c r="G751" s="174" t="str">
        <f>IF(F751=1,COUNTIF($F$8:F751,1),"")</f>
        <v/>
      </c>
      <c r="H751" s="174"/>
      <c r="I751" s="157">
        <f>IFERROR($H$8:INDEX($H$8:$H$3000,COUNTIF($H$8:$H$3000,"?*")),"")</f>
        <v>0</v>
      </c>
    </row>
    <row r="752" spans="1:9" x14ac:dyDescent="0.25">
      <c r="A752" s="174">
        <f>--ISNUMBER(IFERROR(SEARCH('Project Costing'!#REF!,Labor!I758,1),""))</f>
        <v>0</v>
      </c>
      <c r="B752" s="174" t="str">
        <f>IF(A752=1,COUNTIF($A$8:A752,1),"")</f>
        <v/>
      </c>
      <c r="C752" s="174"/>
      <c r="D752" s="157">
        <f>IFERROR($C$8:INDEX($C$8:$C$3000,COUNTIF($C$8:$C$3000,"?*")),"")</f>
        <v>0</v>
      </c>
      <c r="E752" s="174"/>
      <c r="F752" s="174">
        <f>--ISNUMBER(IFERROR(SEARCH('Project Costing'!#REF!,Labor!I758,1),""))</f>
        <v>0</v>
      </c>
      <c r="G752" s="174" t="str">
        <f>IF(F752=1,COUNTIF($F$8:F752,1),"")</f>
        <v/>
      </c>
      <c r="H752" s="174"/>
      <c r="I752" s="157">
        <f>IFERROR($H$8:INDEX($H$8:$H$3000,COUNTIF($H$8:$H$3000,"?*")),"")</f>
        <v>0</v>
      </c>
    </row>
    <row r="753" spans="1:9" x14ac:dyDescent="0.25">
      <c r="A753" s="174">
        <f>--ISNUMBER(IFERROR(SEARCH('Project Costing'!#REF!,Labor!I759,1),""))</f>
        <v>0</v>
      </c>
      <c r="B753" s="174" t="str">
        <f>IF(A753=1,COUNTIF($A$8:A753,1),"")</f>
        <v/>
      </c>
      <c r="C753" s="174"/>
      <c r="D753" s="157">
        <f>IFERROR($C$8:INDEX($C$8:$C$3000,COUNTIF($C$8:$C$3000,"?*")),"")</f>
        <v>0</v>
      </c>
      <c r="E753" s="174"/>
      <c r="F753" s="174">
        <f>--ISNUMBER(IFERROR(SEARCH('Project Costing'!#REF!,Labor!I759,1),""))</f>
        <v>0</v>
      </c>
      <c r="G753" s="174" t="str">
        <f>IF(F753=1,COUNTIF($F$8:F753,1),"")</f>
        <v/>
      </c>
      <c r="H753" s="174"/>
      <c r="I753" s="157">
        <f>IFERROR($H$8:INDEX($H$8:$H$3000,COUNTIF($H$8:$H$3000,"?*")),"")</f>
        <v>0</v>
      </c>
    </row>
    <row r="754" spans="1:9" x14ac:dyDescent="0.25">
      <c r="A754" s="174">
        <f>--ISNUMBER(IFERROR(SEARCH('Project Costing'!#REF!,Labor!I760,1),""))</f>
        <v>0</v>
      </c>
      <c r="B754" s="174" t="str">
        <f>IF(A754=1,COUNTIF($A$8:A754,1),"")</f>
        <v/>
      </c>
      <c r="C754" s="174"/>
      <c r="D754" s="157">
        <f>IFERROR($C$8:INDEX($C$8:$C$3000,COUNTIF($C$8:$C$3000,"?*")),"")</f>
        <v>0</v>
      </c>
      <c r="E754" s="174"/>
      <c r="F754" s="174">
        <f>--ISNUMBER(IFERROR(SEARCH('Project Costing'!#REF!,Labor!I760,1),""))</f>
        <v>0</v>
      </c>
      <c r="G754" s="174" t="str">
        <f>IF(F754=1,COUNTIF($F$8:F754,1),"")</f>
        <v/>
      </c>
      <c r="H754" s="174"/>
      <c r="I754" s="157">
        <f>IFERROR($H$8:INDEX($H$8:$H$3000,COUNTIF($H$8:$H$3000,"?*")),"")</f>
        <v>0</v>
      </c>
    </row>
    <row r="755" spans="1:9" x14ac:dyDescent="0.25">
      <c r="A755" s="174">
        <f>--ISNUMBER(IFERROR(SEARCH('Project Costing'!#REF!,Labor!I761,1),""))</f>
        <v>0</v>
      </c>
      <c r="B755" s="174" t="str">
        <f>IF(A755=1,COUNTIF($A$8:A755,1),"")</f>
        <v/>
      </c>
      <c r="C755" s="174"/>
      <c r="D755" s="157">
        <f>IFERROR($C$8:INDEX($C$8:$C$3000,COUNTIF($C$8:$C$3000,"?*")),"")</f>
        <v>0</v>
      </c>
      <c r="E755" s="174"/>
      <c r="F755" s="174">
        <f>--ISNUMBER(IFERROR(SEARCH('Project Costing'!#REF!,Labor!I761,1),""))</f>
        <v>0</v>
      </c>
      <c r="G755" s="174" t="str">
        <f>IF(F755=1,COUNTIF($F$8:F755,1),"")</f>
        <v/>
      </c>
      <c r="H755" s="174"/>
      <c r="I755" s="157">
        <f>IFERROR($H$8:INDEX($H$8:$H$3000,COUNTIF($H$8:$H$3000,"?*")),"")</f>
        <v>0</v>
      </c>
    </row>
    <row r="756" spans="1:9" x14ac:dyDescent="0.25">
      <c r="A756" s="174">
        <f>--ISNUMBER(IFERROR(SEARCH('Project Costing'!#REF!,Labor!I762,1),""))</f>
        <v>0</v>
      </c>
      <c r="B756" s="174" t="str">
        <f>IF(A756=1,COUNTIF($A$8:A756,1),"")</f>
        <v/>
      </c>
      <c r="C756" s="174"/>
      <c r="D756" s="157">
        <f>IFERROR($C$8:INDEX($C$8:$C$3000,COUNTIF($C$8:$C$3000,"?*")),"")</f>
        <v>0</v>
      </c>
      <c r="E756" s="174"/>
      <c r="F756" s="174">
        <f>--ISNUMBER(IFERROR(SEARCH('Project Costing'!#REF!,Labor!I762,1),""))</f>
        <v>0</v>
      </c>
      <c r="G756" s="174" t="str">
        <f>IF(F756=1,COUNTIF($F$8:F756,1),"")</f>
        <v/>
      </c>
      <c r="H756" s="174"/>
      <c r="I756" s="157">
        <f>IFERROR($H$8:INDEX($H$8:$H$3000,COUNTIF($H$8:$H$3000,"?*")),"")</f>
        <v>0</v>
      </c>
    </row>
    <row r="757" spans="1:9" x14ac:dyDescent="0.25">
      <c r="A757" s="174">
        <f>--ISNUMBER(IFERROR(SEARCH('Project Costing'!#REF!,Labor!I763,1),""))</f>
        <v>0</v>
      </c>
      <c r="B757" s="174" t="str">
        <f>IF(A757=1,COUNTIF($A$8:A757,1),"")</f>
        <v/>
      </c>
      <c r="C757" s="174"/>
      <c r="D757" s="157">
        <f>IFERROR($C$8:INDEX($C$8:$C$3000,COUNTIF($C$8:$C$3000,"?*")),"")</f>
        <v>0</v>
      </c>
      <c r="E757" s="174"/>
      <c r="F757" s="174">
        <f>--ISNUMBER(IFERROR(SEARCH('Project Costing'!#REF!,Labor!I763,1),""))</f>
        <v>0</v>
      </c>
      <c r="G757" s="174" t="str">
        <f>IF(F757=1,COUNTIF($F$8:F757,1),"")</f>
        <v/>
      </c>
      <c r="H757" s="174"/>
      <c r="I757" s="157">
        <f>IFERROR($H$8:INDEX($H$8:$H$3000,COUNTIF($H$8:$H$3000,"?*")),"")</f>
        <v>0</v>
      </c>
    </row>
    <row r="758" spans="1:9" x14ac:dyDescent="0.25">
      <c r="A758" s="174">
        <f>--ISNUMBER(IFERROR(SEARCH('Project Costing'!#REF!,Labor!I764,1),""))</f>
        <v>0</v>
      </c>
      <c r="B758" s="174" t="str">
        <f>IF(A758=1,COUNTIF($A$8:A758,1),"")</f>
        <v/>
      </c>
      <c r="C758" s="174"/>
      <c r="D758" s="157">
        <f>IFERROR($C$8:INDEX($C$8:$C$3000,COUNTIF($C$8:$C$3000,"?*")),"")</f>
        <v>0</v>
      </c>
      <c r="E758" s="174"/>
      <c r="F758" s="174">
        <f>--ISNUMBER(IFERROR(SEARCH('Project Costing'!#REF!,Labor!I764,1),""))</f>
        <v>0</v>
      </c>
      <c r="G758" s="174" t="str">
        <f>IF(F758=1,COUNTIF($F$8:F758,1),"")</f>
        <v/>
      </c>
      <c r="H758" s="174"/>
      <c r="I758" s="157">
        <f>IFERROR($H$8:INDEX($H$8:$H$3000,COUNTIF($H$8:$H$3000,"?*")),"")</f>
        <v>0</v>
      </c>
    </row>
    <row r="759" spans="1:9" x14ac:dyDescent="0.25">
      <c r="A759" s="174">
        <f>--ISNUMBER(IFERROR(SEARCH('Project Costing'!#REF!,Labor!I765,1),""))</f>
        <v>0</v>
      </c>
      <c r="B759" s="174" t="str">
        <f>IF(A759=1,COUNTIF($A$8:A759,1),"")</f>
        <v/>
      </c>
      <c r="C759" s="174"/>
      <c r="D759" s="157">
        <f>IFERROR($C$8:INDEX($C$8:$C$3000,COUNTIF($C$8:$C$3000,"?*")),"")</f>
        <v>0</v>
      </c>
      <c r="E759" s="174"/>
      <c r="F759" s="174">
        <f>--ISNUMBER(IFERROR(SEARCH('Project Costing'!#REF!,Labor!I765,1),""))</f>
        <v>0</v>
      </c>
      <c r="G759" s="174" t="str">
        <f>IF(F759=1,COUNTIF($F$8:F759,1),"")</f>
        <v/>
      </c>
      <c r="H759" s="174"/>
      <c r="I759" s="157">
        <f>IFERROR($H$8:INDEX($H$8:$H$3000,COUNTIF($H$8:$H$3000,"?*")),"")</f>
        <v>0</v>
      </c>
    </row>
    <row r="760" spans="1:9" x14ac:dyDescent="0.25">
      <c r="A760" s="174">
        <f>--ISNUMBER(IFERROR(SEARCH('Project Costing'!#REF!,Labor!I766,1),""))</f>
        <v>0</v>
      </c>
      <c r="B760" s="174" t="str">
        <f>IF(A760=1,COUNTIF($A$8:A760,1),"")</f>
        <v/>
      </c>
      <c r="C760" s="174"/>
      <c r="D760" s="157">
        <f>IFERROR($C$8:INDEX($C$8:$C$3000,COUNTIF($C$8:$C$3000,"?*")),"")</f>
        <v>0</v>
      </c>
      <c r="E760" s="174"/>
      <c r="F760" s="174">
        <f>--ISNUMBER(IFERROR(SEARCH('Project Costing'!#REF!,Labor!I766,1),""))</f>
        <v>0</v>
      </c>
      <c r="G760" s="174" t="str">
        <f>IF(F760=1,COUNTIF($F$8:F760,1),"")</f>
        <v/>
      </c>
      <c r="H760" s="174"/>
      <c r="I760" s="157">
        <f>IFERROR($H$8:INDEX($H$8:$H$3000,COUNTIF($H$8:$H$3000,"?*")),"")</f>
        <v>0</v>
      </c>
    </row>
    <row r="761" spans="1:9" x14ac:dyDescent="0.25">
      <c r="A761" s="174">
        <f>--ISNUMBER(IFERROR(SEARCH('Project Costing'!#REF!,Labor!I767,1),""))</f>
        <v>0</v>
      </c>
      <c r="B761" s="174" t="str">
        <f>IF(A761=1,COUNTIF($A$8:A761,1),"")</f>
        <v/>
      </c>
      <c r="C761" s="174"/>
      <c r="D761" s="157">
        <f>IFERROR($C$8:INDEX($C$8:$C$3000,COUNTIF($C$8:$C$3000,"?*")),"")</f>
        <v>0</v>
      </c>
      <c r="E761" s="174"/>
      <c r="F761" s="174">
        <f>--ISNUMBER(IFERROR(SEARCH('Project Costing'!#REF!,Labor!I767,1),""))</f>
        <v>0</v>
      </c>
      <c r="G761" s="174" t="str">
        <f>IF(F761=1,COUNTIF($F$8:F761,1),"")</f>
        <v/>
      </c>
      <c r="H761" s="174"/>
      <c r="I761" s="157">
        <f>IFERROR($H$8:INDEX($H$8:$H$3000,COUNTIF($H$8:$H$3000,"?*")),"")</f>
        <v>0</v>
      </c>
    </row>
    <row r="762" spans="1:9" x14ac:dyDescent="0.25">
      <c r="A762" s="174">
        <f>--ISNUMBER(IFERROR(SEARCH('Project Costing'!#REF!,Labor!I768,1),""))</f>
        <v>0</v>
      </c>
      <c r="B762" s="174" t="str">
        <f>IF(A762=1,COUNTIF($A$8:A762,1),"")</f>
        <v/>
      </c>
      <c r="C762" s="174"/>
      <c r="D762" s="157">
        <f>IFERROR($C$8:INDEX($C$8:$C$3000,COUNTIF($C$8:$C$3000,"?*")),"")</f>
        <v>0</v>
      </c>
      <c r="E762" s="174"/>
      <c r="F762" s="174">
        <f>--ISNUMBER(IFERROR(SEARCH('Project Costing'!#REF!,Labor!I768,1),""))</f>
        <v>0</v>
      </c>
      <c r="G762" s="174" t="str">
        <f>IF(F762=1,COUNTIF($F$8:F762,1),"")</f>
        <v/>
      </c>
      <c r="H762" s="174"/>
      <c r="I762" s="157">
        <f>IFERROR($H$8:INDEX($H$8:$H$3000,COUNTIF($H$8:$H$3000,"?*")),"")</f>
        <v>0</v>
      </c>
    </row>
    <row r="763" spans="1:9" x14ac:dyDescent="0.25">
      <c r="A763" s="174">
        <f>--ISNUMBER(IFERROR(SEARCH('Project Costing'!#REF!,Labor!I769,1),""))</f>
        <v>0</v>
      </c>
      <c r="B763" s="174" t="str">
        <f>IF(A763=1,COUNTIF($A$8:A763,1),"")</f>
        <v/>
      </c>
      <c r="C763" s="174"/>
      <c r="D763" s="157">
        <f>IFERROR($C$8:INDEX($C$8:$C$3000,COUNTIF($C$8:$C$3000,"?*")),"")</f>
        <v>0</v>
      </c>
      <c r="E763" s="174"/>
      <c r="F763" s="174">
        <f>--ISNUMBER(IFERROR(SEARCH('Project Costing'!#REF!,Labor!I769,1),""))</f>
        <v>0</v>
      </c>
      <c r="G763" s="174" t="str">
        <f>IF(F763=1,COUNTIF($F$8:F763,1),"")</f>
        <v/>
      </c>
      <c r="H763" s="174"/>
      <c r="I763" s="157">
        <f>IFERROR($H$8:INDEX($H$8:$H$3000,COUNTIF($H$8:$H$3000,"?*")),"")</f>
        <v>0</v>
      </c>
    </row>
    <row r="764" spans="1:9" x14ac:dyDescent="0.25">
      <c r="A764" s="174">
        <f>--ISNUMBER(IFERROR(SEARCH('Project Costing'!#REF!,Labor!I770,1),""))</f>
        <v>0</v>
      </c>
      <c r="B764" s="174" t="str">
        <f>IF(A764=1,COUNTIF($A$8:A764,1),"")</f>
        <v/>
      </c>
      <c r="C764" s="174"/>
      <c r="D764" s="157">
        <f>IFERROR($C$8:INDEX($C$8:$C$3000,COUNTIF($C$8:$C$3000,"?*")),"")</f>
        <v>0</v>
      </c>
      <c r="E764" s="174"/>
      <c r="F764" s="174">
        <f>--ISNUMBER(IFERROR(SEARCH('Project Costing'!#REF!,Labor!I770,1),""))</f>
        <v>0</v>
      </c>
      <c r="G764" s="174" t="str">
        <f>IF(F764=1,COUNTIF($F$8:F764,1),"")</f>
        <v/>
      </c>
      <c r="H764" s="174"/>
      <c r="I764" s="157">
        <f>IFERROR($H$8:INDEX($H$8:$H$3000,COUNTIF($H$8:$H$3000,"?*")),"")</f>
        <v>0</v>
      </c>
    </row>
    <row r="765" spans="1:9" x14ac:dyDescent="0.25">
      <c r="A765" s="174">
        <f>--ISNUMBER(IFERROR(SEARCH('Project Costing'!#REF!,Labor!I771,1),""))</f>
        <v>0</v>
      </c>
      <c r="B765" s="174" t="str">
        <f>IF(A765=1,COUNTIF($A$8:A765,1),"")</f>
        <v/>
      </c>
      <c r="C765" s="174"/>
      <c r="D765" s="157">
        <f>IFERROR($C$8:INDEX($C$8:$C$3000,COUNTIF($C$8:$C$3000,"?*")),"")</f>
        <v>0</v>
      </c>
      <c r="E765" s="174"/>
      <c r="F765" s="174">
        <f>--ISNUMBER(IFERROR(SEARCH('Project Costing'!#REF!,Labor!I771,1),""))</f>
        <v>0</v>
      </c>
      <c r="G765" s="174" t="str">
        <f>IF(F765=1,COUNTIF($F$8:F765,1),"")</f>
        <v/>
      </c>
      <c r="H765" s="174"/>
      <c r="I765" s="157">
        <f>IFERROR($H$8:INDEX($H$8:$H$3000,COUNTIF($H$8:$H$3000,"?*")),"")</f>
        <v>0</v>
      </c>
    </row>
    <row r="766" spans="1:9" x14ac:dyDescent="0.25">
      <c r="A766" s="174">
        <f>--ISNUMBER(IFERROR(SEARCH('Project Costing'!#REF!,Labor!I772,1),""))</f>
        <v>0</v>
      </c>
      <c r="B766" s="174" t="str">
        <f>IF(A766=1,COUNTIF($A$8:A766,1),"")</f>
        <v/>
      </c>
      <c r="C766" s="174"/>
      <c r="D766" s="157">
        <f>IFERROR($C$8:INDEX($C$8:$C$3000,COUNTIF($C$8:$C$3000,"?*")),"")</f>
        <v>0</v>
      </c>
      <c r="E766" s="174"/>
      <c r="F766" s="174">
        <f>--ISNUMBER(IFERROR(SEARCH('Project Costing'!#REF!,Labor!I772,1),""))</f>
        <v>0</v>
      </c>
      <c r="G766" s="174" t="str">
        <f>IF(F766=1,COUNTIF($F$8:F766,1),"")</f>
        <v/>
      </c>
      <c r="H766" s="174"/>
      <c r="I766" s="157">
        <f>IFERROR($H$8:INDEX($H$8:$H$3000,COUNTIF($H$8:$H$3000,"?*")),"")</f>
        <v>0</v>
      </c>
    </row>
    <row r="767" spans="1:9" x14ac:dyDescent="0.25">
      <c r="A767" s="174">
        <f>--ISNUMBER(IFERROR(SEARCH('Project Costing'!#REF!,Labor!I773,1),""))</f>
        <v>0</v>
      </c>
      <c r="B767" s="174" t="str">
        <f>IF(A767=1,COUNTIF($A$8:A767,1),"")</f>
        <v/>
      </c>
      <c r="C767" s="174"/>
      <c r="D767" s="157">
        <f>IFERROR($C$8:INDEX($C$8:$C$3000,COUNTIF($C$8:$C$3000,"?*")),"")</f>
        <v>0</v>
      </c>
      <c r="E767" s="174"/>
      <c r="F767" s="174">
        <f>--ISNUMBER(IFERROR(SEARCH('Project Costing'!#REF!,Labor!I773,1),""))</f>
        <v>0</v>
      </c>
      <c r="G767" s="174" t="str">
        <f>IF(F767=1,COUNTIF($F$8:F767,1),"")</f>
        <v/>
      </c>
      <c r="H767" s="174"/>
      <c r="I767" s="157">
        <f>IFERROR($H$8:INDEX($H$8:$H$3000,COUNTIF($H$8:$H$3000,"?*")),"")</f>
        <v>0</v>
      </c>
    </row>
    <row r="768" spans="1:9" x14ac:dyDescent="0.25">
      <c r="A768" s="174">
        <f>--ISNUMBER(IFERROR(SEARCH('Project Costing'!#REF!,Labor!I774,1),""))</f>
        <v>0</v>
      </c>
      <c r="B768" s="174" t="str">
        <f>IF(A768=1,COUNTIF($A$8:A768,1),"")</f>
        <v/>
      </c>
      <c r="C768" s="174"/>
      <c r="D768" s="157">
        <f>IFERROR($C$8:INDEX($C$8:$C$3000,COUNTIF($C$8:$C$3000,"?*")),"")</f>
        <v>0</v>
      </c>
      <c r="E768" s="174"/>
      <c r="F768" s="174">
        <f>--ISNUMBER(IFERROR(SEARCH('Project Costing'!#REF!,Labor!I774,1),""))</f>
        <v>0</v>
      </c>
      <c r="G768" s="174" t="str">
        <f>IF(F768=1,COUNTIF($F$8:F768,1),"")</f>
        <v/>
      </c>
      <c r="H768" s="174"/>
      <c r="I768" s="157">
        <f>IFERROR($H$8:INDEX($H$8:$H$3000,COUNTIF($H$8:$H$3000,"?*")),"")</f>
        <v>0</v>
      </c>
    </row>
    <row r="769" spans="1:9" x14ac:dyDescent="0.25">
      <c r="A769" s="174">
        <f>--ISNUMBER(IFERROR(SEARCH('Project Costing'!#REF!,Labor!I775,1),""))</f>
        <v>0</v>
      </c>
      <c r="B769" s="174" t="str">
        <f>IF(A769=1,COUNTIF($A$8:A769,1),"")</f>
        <v/>
      </c>
      <c r="C769" s="174"/>
      <c r="D769" s="157">
        <f>IFERROR($C$8:INDEX($C$8:$C$3000,COUNTIF($C$8:$C$3000,"?*")),"")</f>
        <v>0</v>
      </c>
      <c r="E769" s="174"/>
      <c r="F769" s="174">
        <f>--ISNUMBER(IFERROR(SEARCH('Project Costing'!#REF!,Labor!I775,1),""))</f>
        <v>0</v>
      </c>
      <c r="G769" s="174" t="str">
        <f>IF(F769=1,COUNTIF($F$8:F769,1),"")</f>
        <v/>
      </c>
      <c r="H769" s="174"/>
      <c r="I769" s="157">
        <f>IFERROR($H$8:INDEX($H$8:$H$3000,COUNTIF($H$8:$H$3000,"?*")),"")</f>
        <v>0</v>
      </c>
    </row>
    <row r="770" spans="1:9" x14ac:dyDescent="0.25">
      <c r="A770" s="174">
        <f>--ISNUMBER(IFERROR(SEARCH('Project Costing'!#REF!,Labor!I776,1),""))</f>
        <v>0</v>
      </c>
      <c r="B770" s="174" t="str">
        <f>IF(A770=1,COUNTIF($A$8:A770,1),"")</f>
        <v/>
      </c>
      <c r="C770" s="174"/>
      <c r="D770" s="157">
        <f>IFERROR($C$8:INDEX($C$8:$C$3000,COUNTIF($C$8:$C$3000,"?*")),"")</f>
        <v>0</v>
      </c>
      <c r="E770" s="174"/>
      <c r="F770" s="174">
        <f>--ISNUMBER(IFERROR(SEARCH('Project Costing'!#REF!,Labor!I776,1),""))</f>
        <v>0</v>
      </c>
      <c r="G770" s="174" t="str">
        <f>IF(F770=1,COUNTIF($F$8:F770,1),"")</f>
        <v/>
      </c>
      <c r="H770" s="174"/>
      <c r="I770" s="157">
        <f>IFERROR($H$8:INDEX($H$8:$H$3000,COUNTIF($H$8:$H$3000,"?*")),"")</f>
        <v>0</v>
      </c>
    </row>
    <row r="771" spans="1:9" x14ac:dyDescent="0.25">
      <c r="A771" s="174">
        <f>--ISNUMBER(IFERROR(SEARCH('Project Costing'!#REF!,Labor!I777,1),""))</f>
        <v>0</v>
      </c>
      <c r="B771" s="174" t="str">
        <f>IF(A771=1,COUNTIF($A$8:A771,1),"")</f>
        <v/>
      </c>
      <c r="C771" s="174"/>
      <c r="D771" s="157">
        <f>IFERROR($C$8:INDEX($C$8:$C$3000,COUNTIF($C$8:$C$3000,"?*")),"")</f>
        <v>0</v>
      </c>
      <c r="E771" s="174"/>
      <c r="F771" s="174">
        <f>--ISNUMBER(IFERROR(SEARCH('Project Costing'!#REF!,Labor!I777,1),""))</f>
        <v>0</v>
      </c>
      <c r="G771" s="174" t="str">
        <f>IF(F771=1,COUNTIF($F$8:F771,1),"")</f>
        <v/>
      </c>
      <c r="H771" s="174"/>
      <c r="I771" s="157">
        <f>IFERROR($H$8:INDEX($H$8:$H$3000,COUNTIF($H$8:$H$3000,"?*")),"")</f>
        <v>0</v>
      </c>
    </row>
    <row r="772" spans="1:9" x14ac:dyDescent="0.25">
      <c r="A772" s="174">
        <f>--ISNUMBER(IFERROR(SEARCH('Project Costing'!#REF!,Labor!I778,1),""))</f>
        <v>0</v>
      </c>
      <c r="B772" s="174" t="str">
        <f>IF(A772=1,COUNTIF($A$8:A772,1),"")</f>
        <v/>
      </c>
      <c r="C772" s="174"/>
      <c r="D772" s="157">
        <f>IFERROR($C$8:INDEX($C$8:$C$3000,COUNTIF($C$8:$C$3000,"?*")),"")</f>
        <v>0</v>
      </c>
      <c r="E772" s="174"/>
      <c r="F772" s="174">
        <f>--ISNUMBER(IFERROR(SEARCH('Project Costing'!#REF!,Labor!I778,1),""))</f>
        <v>0</v>
      </c>
      <c r="G772" s="174" t="str">
        <f>IF(F772=1,COUNTIF($F$8:F772,1),"")</f>
        <v/>
      </c>
      <c r="H772" s="174"/>
      <c r="I772" s="157">
        <f>IFERROR($H$8:INDEX($H$8:$H$3000,COUNTIF($H$8:$H$3000,"?*")),"")</f>
        <v>0</v>
      </c>
    </row>
    <row r="773" spans="1:9" x14ac:dyDescent="0.25">
      <c r="A773" s="174">
        <f>--ISNUMBER(IFERROR(SEARCH('Project Costing'!#REF!,Labor!I779,1),""))</f>
        <v>0</v>
      </c>
      <c r="B773" s="174" t="str">
        <f>IF(A773=1,COUNTIF($A$8:A773,1),"")</f>
        <v/>
      </c>
      <c r="C773" s="174"/>
      <c r="D773" s="157">
        <f>IFERROR($C$8:INDEX($C$8:$C$3000,COUNTIF($C$8:$C$3000,"?*")),"")</f>
        <v>0</v>
      </c>
      <c r="E773" s="174"/>
      <c r="F773" s="174">
        <f>--ISNUMBER(IFERROR(SEARCH('Project Costing'!#REF!,Labor!I779,1),""))</f>
        <v>0</v>
      </c>
      <c r="G773" s="174" t="str">
        <f>IF(F773=1,COUNTIF($F$8:F773,1),"")</f>
        <v/>
      </c>
      <c r="H773" s="174"/>
      <c r="I773" s="157">
        <f>IFERROR($H$8:INDEX($H$8:$H$3000,COUNTIF($H$8:$H$3000,"?*")),"")</f>
        <v>0</v>
      </c>
    </row>
    <row r="774" spans="1:9" x14ac:dyDescent="0.25">
      <c r="A774" s="174">
        <f>--ISNUMBER(IFERROR(SEARCH('Project Costing'!#REF!,Labor!I780,1),""))</f>
        <v>0</v>
      </c>
      <c r="B774" s="174" t="str">
        <f>IF(A774=1,COUNTIF($A$8:A774,1),"")</f>
        <v/>
      </c>
      <c r="C774" s="174"/>
      <c r="D774" s="157">
        <f>IFERROR($C$8:INDEX($C$8:$C$3000,COUNTIF($C$8:$C$3000,"?*")),"")</f>
        <v>0</v>
      </c>
      <c r="E774" s="174"/>
      <c r="F774" s="174">
        <f>--ISNUMBER(IFERROR(SEARCH('Project Costing'!#REF!,Labor!I780,1),""))</f>
        <v>0</v>
      </c>
      <c r="G774" s="174" t="str">
        <f>IF(F774=1,COUNTIF($F$8:F774,1),"")</f>
        <v/>
      </c>
      <c r="H774" s="174"/>
      <c r="I774" s="157">
        <f>IFERROR($H$8:INDEX($H$8:$H$3000,COUNTIF($H$8:$H$3000,"?*")),"")</f>
        <v>0</v>
      </c>
    </row>
    <row r="775" spans="1:9" x14ac:dyDescent="0.25">
      <c r="A775" s="174">
        <f>--ISNUMBER(IFERROR(SEARCH('Project Costing'!#REF!,Labor!I781,1),""))</f>
        <v>0</v>
      </c>
      <c r="B775" s="174" t="str">
        <f>IF(A775=1,COUNTIF($A$8:A775,1),"")</f>
        <v/>
      </c>
      <c r="C775" s="174"/>
      <c r="D775" s="157">
        <f>IFERROR($C$8:INDEX($C$8:$C$3000,COUNTIF($C$8:$C$3000,"?*")),"")</f>
        <v>0</v>
      </c>
      <c r="E775" s="174"/>
      <c r="F775" s="174">
        <f>--ISNUMBER(IFERROR(SEARCH('Project Costing'!#REF!,Labor!I781,1),""))</f>
        <v>0</v>
      </c>
      <c r="G775" s="174" t="str">
        <f>IF(F775=1,COUNTIF($F$8:F775,1),"")</f>
        <v/>
      </c>
      <c r="H775" s="174"/>
      <c r="I775" s="157">
        <f>IFERROR($H$8:INDEX($H$8:$H$3000,COUNTIF($H$8:$H$3000,"?*")),"")</f>
        <v>0</v>
      </c>
    </row>
    <row r="776" spans="1:9" x14ac:dyDescent="0.25">
      <c r="A776" s="174">
        <f>--ISNUMBER(IFERROR(SEARCH('Project Costing'!#REF!,Labor!I782,1),""))</f>
        <v>0</v>
      </c>
      <c r="B776" s="174" t="str">
        <f>IF(A776=1,COUNTIF($A$8:A776,1),"")</f>
        <v/>
      </c>
      <c r="C776" s="174"/>
      <c r="D776" s="157">
        <f>IFERROR($C$8:INDEX($C$8:$C$3000,COUNTIF($C$8:$C$3000,"?*")),"")</f>
        <v>0</v>
      </c>
      <c r="E776" s="174"/>
      <c r="F776" s="174">
        <f>--ISNUMBER(IFERROR(SEARCH('Project Costing'!#REF!,Labor!I782,1),""))</f>
        <v>0</v>
      </c>
      <c r="G776" s="174" t="str">
        <f>IF(F776=1,COUNTIF($F$8:F776,1),"")</f>
        <v/>
      </c>
      <c r="H776" s="174"/>
      <c r="I776" s="157">
        <f>IFERROR($H$8:INDEX($H$8:$H$3000,COUNTIF($H$8:$H$3000,"?*")),"")</f>
        <v>0</v>
      </c>
    </row>
    <row r="777" spans="1:9" x14ac:dyDescent="0.25">
      <c r="A777" s="174">
        <f>--ISNUMBER(IFERROR(SEARCH('Project Costing'!#REF!,Labor!I783,1),""))</f>
        <v>0</v>
      </c>
      <c r="B777" s="174" t="str">
        <f>IF(A777=1,COUNTIF($A$8:A777,1),"")</f>
        <v/>
      </c>
      <c r="C777" s="174"/>
      <c r="D777" s="157">
        <f>IFERROR($C$8:INDEX($C$8:$C$3000,COUNTIF($C$8:$C$3000,"?*")),"")</f>
        <v>0</v>
      </c>
      <c r="E777" s="174"/>
      <c r="F777" s="174">
        <f>--ISNUMBER(IFERROR(SEARCH('Project Costing'!#REF!,Labor!I783,1),""))</f>
        <v>0</v>
      </c>
      <c r="G777" s="174" t="str">
        <f>IF(F777=1,COUNTIF($F$8:F777,1),"")</f>
        <v/>
      </c>
      <c r="H777" s="174"/>
      <c r="I777" s="157">
        <f>IFERROR($H$8:INDEX($H$8:$H$3000,COUNTIF($H$8:$H$3000,"?*")),"")</f>
        <v>0</v>
      </c>
    </row>
    <row r="778" spans="1:9" x14ac:dyDescent="0.25">
      <c r="A778" s="174">
        <f>--ISNUMBER(IFERROR(SEARCH('Project Costing'!#REF!,Labor!I784,1),""))</f>
        <v>0</v>
      </c>
      <c r="B778" s="174" t="str">
        <f>IF(A778=1,COUNTIF($A$8:A778,1),"")</f>
        <v/>
      </c>
      <c r="C778" s="174"/>
      <c r="D778" s="157">
        <f>IFERROR($C$8:INDEX($C$8:$C$3000,COUNTIF($C$8:$C$3000,"?*")),"")</f>
        <v>0</v>
      </c>
      <c r="E778" s="174"/>
      <c r="F778" s="174">
        <f>--ISNUMBER(IFERROR(SEARCH('Project Costing'!#REF!,Labor!I784,1),""))</f>
        <v>0</v>
      </c>
      <c r="G778" s="174" t="str">
        <f>IF(F778=1,COUNTIF($F$8:F778,1),"")</f>
        <v/>
      </c>
      <c r="H778" s="174"/>
      <c r="I778" s="157">
        <f>IFERROR($H$8:INDEX($H$8:$H$3000,COUNTIF($H$8:$H$3000,"?*")),"")</f>
        <v>0</v>
      </c>
    </row>
    <row r="779" spans="1:9" x14ac:dyDescent="0.25">
      <c r="A779" s="174">
        <f>--ISNUMBER(IFERROR(SEARCH('Project Costing'!#REF!,Labor!I785,1),""))</f>
        <v>0</v>
      </c>
      <c r="B779" s="174" t="str">
        <f>IF(A779=1,COUNTIF($A$8:A779,1),"")</f>
        <v/>
      </c>
      <c r="C779" s="174"/>
      <c r="D779" s="157">
        <f>IFERROR($C$8:INDEX($C$8:$C$3000,COUNTIF($C$8:$C$3000,"?*")),"")</f>
        <v>0</v>
      </c>
      <c r="E779" s="174"/>
      <c r="F779" s="174">
        <f>--ISNUMBER(IFERROR(SEARCH('Project Costing'!#REF!,Labor!I785,1),""))</f>
        <v>0</v>
      </c>
      <c r="G779" s="174" t="str">
        <f>IF(F779=1,COUNTIF($F$8:F779,1),"")</f>
        <v/>
      </c>
      <c r="H779" s="174"/>
      <c r="I779" s="157">
        <f>IFERROR($H$8:INDEX($H$8:$H$3000,COUNTIF($H$8:$H$3000,"?*")),"")</f>
        <v>0</v>
      </c>
    </row>
    <row r="780" spans="1:9" x14ac:dyDescent="0.25">
      <c r="A780" s="174">
        <f>--ISNUMBER(IFERROR(SEARCH('Project Costing'!#REF!,Labor!I786,1),""))</f>
        <v>0</v>
      </c>
      <c r="B780" s="174" t="str">
        <f>IF(A780=1,COUNTIF($A$8:A780,1),"")</f>
        <v/>
      </c>
      <c r="C780" s="174"/>
      <c r="D780" s="157">
        <f>IFERROR($C$8:INDEX($C$8:$C$3000,COUNTIF($C$8:$C$3000,"?*")),"")</f>
        <v>0</v>
      </c>
      <c r="E780" s="174"/>
      <c r="F780" s="174">
        <f>--ISNUMBER(IFERROR(SEARCH('Project Costing'!#REF!,Labor!I786,1),""))</f>
        <v>0</v>
      </c>
      <c r="G780" s="174" t="str">
        <f>IF(F780=1,COUNTIF($F$8:F780,1),"")</f>
        <v/>
      </c>
      <c r="H780" s="174"/>
      <c r="I780" s="157">
        <f>IFERROR($H$8:INDEX($H$8:$H$3000,COUNTIF($H$8:$H$3000,"?*")),"")</f>
        <v>0</v>
      </c>
    </row>
    <row r="781" spans="1:9" x14ac:dyDescent="0.25">
      <c r="A781" s="174">
        <f>--ISNUMBER(IFERROR(SEARCH('Project Costing'!#REF!,Labor!I787,1),""))</f>
        <v>0</v>
      </c>
      <c r="B781" s="174" t="str">
        <f>IF(A781=1,COUNTIF($A$8:A781,1),"")</f>
        <v/>
      </c>
      <c r="C781" s="174"/>
      <c r="D781" s="157">
        <f>IFERROR($C$8:INDEX($C$8:$C$3000,COUNTIF($C$8:$C$3000,"?*")),"")</f>
        <v>0</v>
      </c>
      <c r="E781" s="174"/>
      <c r="F781" s="174">
        <f>--ISNUMBER(IFERROR(SEARCH('Project Costing'!#REF!,Labor!I787,1),""))</f>
        <v>0</v>
      </c>
      <c r="G781" s="174" t="str">
        <f>IF(F781=1,COUNTIF($F$8:F781,1),"")</f>
        <v/>
      </c>
      <c r="H781" s="174"/>
      <c r="I781" s="157">
        <f>IFERROR($H$8:INDEX($H$8:$H$3000,COUNTIF($H$8:$H$3000,"?*")),"")</f>
        <v>0</v>
      </c>
    </row>
    <row r="782" spans="1:9" x14ac:dyDescent="0.25">
      <c r="A782" s="174">
        <f>--ISNUMBER(IFERROR(SEARCH('Project Costing'!#REF!,Labor!I788,1),""))</f>
        <v>0</v>
      </c>
      <c r="B782" s="174" t="str">
        <f>IF(A782=1,COUNTIF($A$8:A782,1),"")</f>
        <v/>
      </c>
      <c r="C782" s="174"/>
      <c r="D782" s="157">
        <f>IFERROR($C$8:INDEX($C$8:$C$3000,COUNTIF($C$8:$C$3000,"?*")),"")</f>
        <v>0</v>
      </c>
      <c r="E782" s="174"/>
      <c r="F782" s="174">
        <f>--ISNUMBER(IFERROR(SEARCH('Project Costing'!#REF!,Labor!I788,1),""))</f>
        <v>0</v>
      </c>
      <c r="G782" s="174" t="str">
        <f>IF(F782=1,COUNTIF($F$8:F782,1),"")</f>
        <v/>
      </c>
      <c r="H782" s="174"/>
      <c r="I782" s="157">
        <f>IFERROR($H$8:INDEX($H$8:$H$3000,COUNTIF($H$8:$H$3000,"?*")),"")</f>
        <v>0</v>
      </c>
    </row>
    <row r="783" spans="1:9" x14ac:dyDescent="0.25">
      <c r="A783" s="174">
        <f>--ISNUMBER(IFERROR(SEARCH('Project Costing'!#REF!,Labor!I789,1),""))</f>
        <v>0</v>
      </c>
      <c r="B783" s="174" t="str">
        <f>IF(A783=1,COUNTIF($A$8:A783,1),"")</f>
        <v/>
      </c>
      <c r="C783" s="174"/>
      <c r="D783" s="157">
        <f>IFERROR($C$8:INDEX($C$8:$C$3000,COUNTIF($C$8:$C$3000,"?*")),"")</f>
        <v>0</v>
      </c>
      <c r="E783" s="174"/>
      <c r="F783" s="174">
        <f>--ISNUMBER(IFERROR(SEARCH('Project Costing'!#REF!,Labor!I789,1),""))</f>
        <v>0</v>
      </c>
      <c r="G783" s="174" t="str">
        <f>IF(F783=1,COUNTIF($F$8:F783,1),"")</f>
        <v/>
      </c>
      <c r="H783" s="174"/>
      <c r="I783" s="157">
        <f>IFERROR($H$8:INDEX($H$8:$H$3000,COUNTIF($H$8:$H$3000,"?*")),"")</f>
        <v>0</v>
      </c>
    </row>
    <row r="784" spans="1:9" x14ac:dyDescent="0.25">
      <c r="A784" s="174">
        <f>--ISNUMBER(IFERROR(SEARCH('Project Costing'!#REF!,Labor!I790,1),""))</f>
        <v>0</v>
      </c>
      <c r="B784" s="174" t="str">
        <f>IF(A784=1,COUNTIF($A$8:A784,1),"")</f>
        <v/>
      </c>
      <c r="C784" s="174"/>
      <c r="D784" s="157">
        <f>IFERROR($C$8:INDEX($C$8:$C$3000,COUNTIF($C$8:$C$3000,"?*")),"")</f>
        <v>0</v>
      </c>
      <c r="E784" s="174"/>
      <c r="F784" s="174">
        <f>--ISNUMBER(IFERROR(SEARCH('Project Costing'!#REF!,Labor!I790,1),""))</f>
        <v>0</v>
      </c>
      <c r="G784" s="174" t="str">
        <f>IF(F784=1,COUNTIF($F$8:F784,1),"")</f>
        <v/>
      </c>
      <c r="H784" s="174"/>
      <c r="I784" s="157">
        <f>IFERROR($H$8:INDEX($H$8:$H$3000,COUNTIF($H$8:$H$3000,"?*")),"")</f>
        <v>0</v>
      </c>
    </row>
    <row r="785" spans="1:9" x14ac:dyDescent="0.25">
      <c r="A785" s="174">
        <f>--ISNUMBER(IFERROR(SEARCH('Project Costing'!#REF!,Labor!I791,1),""))</f>
        <v>0</v>
      </c>
      <c r="B785" s="174" t="str">
        <f>IF(A785=1,COUNTIF($A$8:A785,1),"")</f>
        <v/>
      </c>
      <c r="C785" s="174"/>
      <c r="D785" s="157">
        <f>IFERROR($C$8:INDEX($C$8:$C$3000,COUNTIF($C$8:$C$3000,"?*")),"")</f>
        <v>0</v>
      </c>
      <c r="E785" s="174"/>
      <c r="F785" s="174">
        <f>--ISNUMBER(IFERROR(SEARCH('Project Costing'!#REF!,Labor!I791,1),""))</f>
        <v>0</v>
      </c>
      <c r="G785" s="174" t="str">
        <f>IF(F785=1,COUNTIF($F$8:F785,1),"")</f>
        <v/>
      </c>
      <c r="H785" s="174"/>
      <c r="I785" s="157">
        <f>IFERROR($H$8:INDEX($H$8:$H$3000,COUNTIF($H$8:$H$3000,"?*")),"")</f>
        <v>0</v>
      </c>
    </row>
    <row r="786" spans="1:9" x14ac:dyDescent="0.25">
      <c r="A786" s="174">
        <f>--ISNUMBER(IFERROR(SEARCH('Project Costing'!#REF!,Labor!I792,1),""))</f>
        <v>0</v>
      </c>
      <c r="B786" s="174" t="str">
        <f>IF(A786=1,COUNTIF($A$8:A786,1),"")</f>
        <v/>
      </c>
      <c r="C786" s="174"/>
      <c r="D786" s="157">
        <f>IFERROR($C$8:INDEX($C$8:$C$3000,COUNTIF($C$8:$C$3000,"?*")),"")</f>
        <v>0</v>
      </c>
      <c r="E786" s="174"/>
      <c r="F786" s="174">
        <f>--ISNUMBER(IFERROR(SEARCH('Project Costing'!#REF!,Labor!I792,1),""))</f>
        <v>0</v>
      </c>
      <c r="G786" s="174" t="str">
        <f>IF(F786=1,COUNTIF($F$8:F786,1),"")</f>
        <v/>
      </c>
      <c r="H786" s="174"/>
      <c r="I786" s="157">
        <f>IFERROR($H$8:INDEX($H$8:$H$3000,COUNTIF($H$8:$H$3000,"?*")),"")</f>
        <v>0</v>
      </c>
    </row>
    <row r="787" spans="1:9" x14ac:dyDescent="0.25">
      <c r="A787" s="174">
        <f>--ISNUMBER(IFERROR(SEARCH('Project Costing'!#REF!,Labor!I793,1),""))</f>
        <v>0</v>
      </c>
      <c r="B787" s="174" t="str">
        <f>IF(A787=1,COUNTIF($A$8:A787,1),"")</f>
        <v/>
      </c>
      <c r="C787" s="174"/>
      <c r="D787" s="157">
        <f>IFERROR($C$8:INDEX($C$8:$C$3000,COUNTIF($C$8:$C$3000,"?*")),"")</f>
        <v>0</v>
      </c>
      <c r="E787" s="174"/>
      <c r="F787" s="174">
        <f>--ISNUMBER(IFERROR(SEARCH('Project Costing'!#REF!,Labor!I793,1),""))</f>
        <v>0</v>
      </c>
      <c r="G787" s="174" t="str">
        <f>IF(F787=1,COUNTIF($F$8:F787,1),"")</f>
        <v/>
      </c>
      <c r="H787" s="174"/>
      <c r="I787" s="157">
        <f>IFERROR($H$8:INDEX($H$8:$H$3000,COUNTIF($H$8:$H$3000,"?*")),"")</f>
        <v>0</v>
      </c>
    </row>
    <row r="788" spans="1:9" x14ac:dyDescent="0.25">
      <c r="A788" s="174">
        <f>--ISNUMBER(IFERROR(SEARCH('Project Costing'!#REF!,Labor!I794,1),""))</f>
        <v>0</v>
      </c>
      <c r="B788" s="174" t="str">
        <f>IF(A788=1,COUNTIF($A$8:A788,1),"")</f>
        <v/>
      </c>
      <c r="C788" s="174"/>
      <c r="D788" s="157">
        <f>IFERROR($C$8:INDEX($C$8:$C$3000,COUNTIF($C$8:$C$3000,"?*")),"")</f>
        <v>0</v>
      </c>
      <c r="E788" s="174"/>
      <c r="F788" s="174">
        <f>--ISNUMBER(IFERROR(SEARCH('Project Costing'!#REF!,Labor!I794,1),""))</f>
        <v>0</v>
      </c>
      <c r="G788" s="174" t="str">
        <f>IF(F788=1,COUNTIF($F$8:F788,1),"")</f>
        <v/>
      </c>
      <c r="H788" s="174"/>
      <c r="I788" s="157">
        <f>IFERROR($H$8:INDEX($H$8:$H$3000,COUNTIF($H$8:$H$3000,"?*")),"")</f>
        <v>0</v>
      </c>
    </row>
    <row r="789" spans="1:9" x14ac:dyDescent="0.25">
      <c r="A789" s="174">
        <f>--ISNUMBER(IFERROR(SEARCH('Project Costing'!#REF!,Labor!I795,1),""))</f>
        <v>0</v>
      </c>
      <c r="B789" s="174" t="str">
        <f>IF(A789=1,COUNTIF($A$8:A789,1),"")</f>
        <v/>
      </c>
      <c r="C789" s="174"/>
      <c r="D789" s="157">
        <f>IFERROR($C$8:INDEX($C$8:$C$3000,COUNTIF($C$8:$C$3000,"?*")),"")</f>
        <v>0</v>
      </c>
      <c r="E789" s="174"/>
      <c r="F789" s="174">
        <f>--ISNUMBER(IFERROR(SEARCH('Project Costing'!#REF!,Labor!I795,1),""))</f>
        <v>0</v>
      </c>
      <c r="G789" s="174" t="str">
        <f>IF(F789=1,COUNTIF($F$8:F789,1),"")</f>
        <v/>
      </c>
      <c r="H789" s="174"/>
      <c r="I789" s="157">
        <f>IFERROR($H$8:INDEX($H$8:$H$3000,COUNTIF($H$8:$H$3000,"?*")),"")</f>
        <v>0</v>
      </c>
    </row>
    <row r="790" spans="1:9" x14ac:dyDescent="0.25">
      <c r="A790" s="174">
        <f>--ISNUMBER(IFERROR(SEARCH('Project Costing'!#REF!,Labor!I796,1),""))</f>
        <v>0</v>
      </c>
      <c r="B790" s="174" t="str">
        <f>IF(A790=1,COUNTIF($A$8:A790,1),"")</f>
        <v/>
      </c>
      <c r="C790" s="174"/>
      <c r="D790" s="157">
        <f>IFERROR($C$8:INDEX($C$8:$C$3000,COUNTIF($C$8:$C$3000,"?*")),"")</f>
        <v>0</v>
      </c>
      <c r="E790" s="174"/>
      <c r="F790" s="174">
        <f>--ISNUMBER(IFERROR(SEARCH('Project Costing'!#REF!,Labor!I796,1),""))</f>
        <v>0</v>
      </c>
      <c r="G790" s="174" t="str">
        <f>IF(F790=1,COUNTIF($F$8:F790,1),"")</f>
        <v/>
      </c>
      <c r="H790" s="174"/>
      <c r="I790" s="157">
        <f>IFERROR($H$8:INDEX($H$8:$H$3000,COUNTIF($H$8:$H$3000,"?*")),"")</f>
        <v>0</v>
      </c>
    </row>
    <row r="791" spans="1:9" x14ac:dyDescent="0.25">
      <c r="A791" s="174">
        <f>--ISNUMBER(IFERROR(SEARCH('Project Costing'!#REF!,Labor!I797,1),""))</f>
        <v>0</v>
      </c>
      <c r="B791" s="174" t="str">
        <f>IF(A791=1,COUNTIF($A$8:A791,1),"")</f>
        <v/>
      </c>
      <c r="C791" s="174"/>
      <c r="D791" s="157">
        <f>IFERROR($C$8:INDEX($C$8:$C$3000,COUNTIF($C$8:$C$3000,"?*")),"")</f>
        <v>0</v>
      </c>
      <c r="E791" s="174"/>
      <c r="F791" s="174">
        <f>--ISNUMBER(IFERROR(SEARCH('Project Costing'!#REF!,Labor!I797,1),""))</f>
        <v>0</v>
      </c>
      <c r="G791" s="174" t="str">
        <f>IF(F791=1,COUNTIF($F$8:F791,1),"")</f>
        <v/>
      </c>
      <c r="H791" s="174"/>
      <c r="I791" s="157">
        <f>IFERROR($H$8:INDEX($H$8:$H$3000,COUNTIF($H$8:$H$3000,"?*")),"")</f>
        <v>0</v>
      </c>
    </row>
    <row r="792" spans="1:9" x14ac:dyDescent="0.25">
      <c r="A792" s="174">
        <f>--ISNUMBER(IFERROR(SEARCH('Project Costing'!#REF!,Labor!I798,1),""))</f>
        <v>0</v>
      </c>
      <c r="B792" s="174" t="str">
        <f>IF(A792=1,COUNTIF($A$8:A792,1),"")</f>
        <v/>
      </c>
      <c r="C792" s="174"/>
      <c r="D792" s="157">
        <f>IFERROR($C$8:INDEX($C$8:$C$3000,COUNTIF($C$8:$C$3000,"?*")),"")</f>
        <v>0</v>
      </c>
      <c r="E792" s="174"/>
      <c r="F792" s="174">
        <f>--ISNUMBER(IFERROR(SEARCH('Project Costing'!#REF!,Labor!I798,1),""))</f>
        <v>0</v>
      </c>
      <c r="G792" s="174" t="str">
        <f>IF(F792=1,COUNTIF($F$8:F792,1),"")</f>
        <v/>
      </c>
      <c r="H792" s="174"/>
      <c r="I792" s="157">
        <f>IFERROR($H$8:INDEX($H$8:$H$3000,COUNTIF($H$8:$H$3000,"?*")),"")</f>
        <v>0</v>
      </c>
    </row>
    <row r="793" spans="1:9" x14ac:dyDescent="0.25">
      <c r="A793" s="174">
        <f>--ISNUMBER(IFERROR(SEARCH('Project Costing'!#REF!,Labor!I799,1),""))</f>
        <v>0</v>
      </c>
      <c r="B793" s="174" t="str">
        <f>IF(A793=1,COUNTIF($A$8:A793,1),"")</f>
        <v/>
      </c>
      <c r="C793" s="174"/>
      <c r="D793" s="157">
        <f>IFERROR($C$8:INDEX($C$8:$C$3000,COUNTIF($C$8:$C$3000,"?*")),"")</f>
        <v>0</v>
      </c>
      <c r="E793" s="174"/>
      <c r="F793" s="174">
        <f>--ISNUMBER(IFERROR(SEARCH('Project Costing'!#REF!,Labor!I799,1),""))</f>
        <v>0</v>
      </c>
      <c r="G793" s="174" t="str">
        <f>IF(F793=1,COUNTIF($F$8:F793,1),"")</f>
        <v/>
      </c>
      <c r="H793" s="174"/>
      <c r="I793" s="157">
        <f>IFERROR($H$8:INDEX($H$8:$H$3000,COUNTIF($H$8:$H$3000,"?*")),"")</f>
        <v>0</v>
      </c>
    </row>
    <row r="794" spans="1:9" x14ac:dyDescent="0.25">
      <c r="A794" s="174">
        <f>--ISNUMBER(IFERROR(SEARCH('Project Costing'!#REF!,Labor!I800,1),""))</f>
        <v>0</v>
      </c>
      <c r="B794" s="174" t="str">
        <f>IF(A794=1,COUNTIF($A$8:A794,1),"")</f>
        <v/>
      </c>
      <c r="C794" s="174"/>
      <c r="D794" s="157">
        <f>IFERROR($C$8:INDEX($C$8:$C$3000,COUNTIF($C$8:$C$3000,"?*")),"")</f>
        <v>0</v>
      </c>
      <c r="E794" s="174"/>
      <c r="F794" s="174">
        <f>--ISNUMBER(IFERROR(SEARCH('Project Costing'!#REF!,Labor!I800,1),""))</f>
        <v>0</v>
      </c>
      <c r="G794" s="174" t="str">
        <f>IF(F794=1,COUNTIF($F$8:F794,1),"")</f>
        <v/>
      </c>
      <c r="H794" s="174"/>
      <c r="I794" s="157">
        <f>IFERROR($H$8:INDEX($H$8:$H$3000,COUNTIF($H$8:$H$3000,"?*")),"")</f>
        <v>0</v>
      </c>
    </row>
    <row r="795" spans="1:9" x14ac:dyDescent="0.25">
      <c r="A795" s="174">
        <f>--ISNUMBER(IFERROR(SEARCH('Project Costing'!#REF!,Labor!I801,1),""))</f>
        <v>0</v>
      </c>
      <c r="B795" s="174" t="str">
        <f>IF(A795=1,COUNTIF($A$8:A795,1),"")</f>
        <v/>
      </c>
      <c r="C795" s="174"/>
      <c r="D795" s="157">
        <f>IFERROR($C$8:INDEX($C$8:$C$3000,COUNTIF($C$8:$C$3000,"?*")),"")</f>
        <v>0</v>
      </c>
      <c r="E795" s="174"/>
      <c r="F795" s="174">
        <f>--ISNUMBER(IFERROR(SEARCH('Project Costing'!#REF!,Labor!I801,1),""))</f>
        <v>0</v>
      </c>
      <c r="G795" s="174" t="str">
        <f>IF(F795=1,COUNTIF($F$8:F795,1),"")</f>
        <v/>
      </c>
      <c r="H795" s="174"/>
      <c r="I795" s="157">
        <f>IFERROR($H$8:INDEX($H$8:$H$3000,COUNTIF($H$8:$H$3000,"?*")),"")</f>
        <v>0</v>
      </c>
    </row>
    <row r="796" spans="1:9" x14ac:dyDescent="0.25">
      <c r="A796" s="174">
        <f>--ISNUMBER(IFERROR(SEARCH('Project Costing'!#REF!,Labor!I802,1),""))</f>
        <v>0</v>
      </c>
      <c r="B796" s="174" t="str">
        <f>IF(A796=1,COUNTIF($A$8:A796,1),"")</f>
        <v/>
      </c>
      <c r="C796" s="174"/>
      <c r="D796" s="157">
        <f>IFERROR($C$8:INDEX($C$8:$C$3000,COUNTIF($C$8:$C$3000,"?*")),"")</f>
        <v>0</v>
      </c>
      <c r="E796" s="174"/>
      <c r="F796" s="174">
        <f>--ISNUMBER(IFERROR(SEARCH('Project Costing'!#REF!,Labor!I802,1),""))</f>
        <v>0</v>
      </c>
      <c r="G796" s="174" t="str">
        <f>IF(F796=1,COUNTIF($F$8:F796,1),"")</f>
        <v/>
      </c>
      <c r="H796" s="174"/>
      <c r="I796" s="157">
        <f>IFERROR($H$8:INDEX($H$8:$H$3000,COUNTIF($H$8:$H$3000,"?*")),"")</f>
        <v>0</v>
      </c>
    </row>
    <row r="797" spans="1:9" x14ac:dyDescent="0.25">
      <c r="A797" s="174">
        <f>--ISNUMBER(IFERROR(SEARCH('Project Costing'!#REF!,Labor!I803,1),""))</f>
        <v>0</v>
      </c>
      <c r="B797" s="174" t="str">
        <f>IF(A797=1,COUNTIF($A$8:A797,1),"")</f>
        <v/>
      </c>
      <c r="C797" s="174"/>
      <c r="D797" s="157">
        <f>IFERROR($C$8:INDEX($C$8:$C$3000,COUNTIF($C$8:$C$3000,"?*")),"")</f>
        <v>0</v>
      </c>
      <c r="E797" s="174"/>
      <c r="F797" s="174">
        <f>--ISNUMBER(IFERROR(SEARCH('Project Costing'!#REF!,Labor!I803,1),""))</f>
        <v>0</v>
      </c>
      <c r="G797" s="174" t="str">
        <f>IF(F797=1,COUNTIF($F$8:F797,1),"")</f>
        <v/>
      </c>
      <c r="H797" s="174"/>
      <c r="I797" s="157">
        <f>IFERROR($H$8:INDEX($H$8:$H$3000,COUNTIF($H$8:$H$3000,"?*")),"")</f>
        <v>0</v>
      </c>
    </row>
    <row r="798" spans="1:9" x14ac:dyDescent="0.25">
      <c r="A798" s="174">
        <f>--ISNUMBER(IFERROR(SEARCH('Project Costing'!#REF!,Labor!I804,1),""))</f>
        <v>0</v>
      </c>
      <c r="B798" s="174" t="str">
        <f>IF(A798=1,COUNTIF($A$8:A798,1),"")</f>
        <v/>
      </c>
      <c r="C798" s="174"/>
      <c r="D798" s="157">
        <f>IFERROR($C$8:INDEX($C$8:$C$3000,COUNTIF($C$8:$C$3000,"?*")),"")</f>
        <v>0</v>
      </c>
      <c r="E798" s="174"/>
      <c r="F798" s="174">
        <f>--ISNUMBER(IFERROR(SEARCH('Project Costing'!#REF!,Labor!I804,1),""))</f>
        <v>0</v>
      </c>
      <c r="G798" s="174" t="str">
        <f>IF(F798=1,COUNTIF($F$8:F798,1),"")</f>
        <v/>
      </c>
      <c r="H798" s="174"/>
      <c r="I798" s="157">
        <f>IFERROR($H$8:INDEX($H$8:$H$3000,COUNTIF($H$8:$H$3000,"?*")),"")</f>
        <v>0</v>
      </c>
    </row>
    <row r="799" spans="1:9" x14ac:dyDescent="0.25">
      <c r="A799" s="174">
        <f>--ISNUMBER(IFERROR(SEARCH('Project Costing'!#REF!,Labor!I805,1),""))</f>
        <v>0</v>
      </c>
      <c r="B799" s="174" t="str">
        <f>IF(A799=1,COUNTIF($A$8:A799,1),"")</f>
        <v/>
      </c>
      <c r="C799" s="174"/>
      <c r="D799" s="157">
        <f>IFERROR($C$8:INDEX($C$8:$C$3000,COUNTIF($C$8:$C$3000,"?*")),"")</f>
        <v>0</v>
      </c>
      <c r="E799" s="174"/>
      <c r="F799" s="174">
        <f>--ISNUMBER(IFERROR(SEARCH('Project Costing'!#REF!,Labor!I805,1),""))</f>
        <v>0</v>
      </c>
      <c r="G799" s="174" t="str">
        <f>IF(F799=1,COUNTIF($F$8:F799,1),"")</f>
        <v/>
      </c>
      <c r="H799" s="174"/>
      <c r="I799" s="157">
        <f>IFERROR($H$8:INDEX($H$8:$H$3000,COUNTIF($H$8:$H$3000,"?*")),"")</f>
        <v>0</v>
      </c>
    </row>
    <row r="800" spans="1:9" x14ac:dyDescent="0.25">
      <c r="A800" s="174">
        <f>--ISNUMBER(IFERROR(SEARCH('Project Costing'!#REF!,Labor!I806,1),""))</f>
        <v>0</v>
      </c>
      <c r="B800" s="174" t="str">
        <f>IF(A800=1,COUNTIF($A$8:A800,1),"")</f>
        <v/>
      </c>
      <c r="C800" s="174"/>
      <c r="D800" s="157">
        <f>IFERROR($C$8:INDEX($C$8:$C$3000,COUNTIF($C$8:$C$3000,"?*")),"")</f>
        <v>0</v>
      </c>
      <c r="E800" s="174"/>
      <c r="F800" s="174">
        <f>--ISNUMBER(IFERROR(SEARCH('Project Costing'!#REF!,Labor!I806,1),""))</f>
        <v>0</v>
      </c>
      <c r="G800" s="174" t="str">
        <f>IF(F800=1,COUNTIF($F$8:F800,1),"")</f>
        <v/>
      </c>
      <c r="H800" s="174"/>
      <c r="I800" s="157">
        <f>IFERROR($H$8:INDEX($H$8:$H$3000,COUNTIF($H$8:$H$3000,"?*")),"")</f>
        <v>0</v>
      </c>
    </row>
    <row r="801" spans="1:9" x14ac:dyDescent="0.25">
      <c r="A801" s="174">
        <f>--ISNUMBER(IFERROR(SEARCH('Project Costing'!#REF!,Labor!I807,1),""))</f>
        <v>0</v>
      </c>
      <c r="B801" s="174" t="str">
        <f>IF(A801=1,COUNTIF($A$8:A801,1),"")</f>
        <v/>
      </c>
      <c r="C801" s="174"/>
      <c r="D801" s="157">
        <f>IFERROR($C$8:INDEX($C$8:$C$3000,COUNTIF($C$8:$C$3000,"?*")),"")</f>
        <v>0</v>
      </c>
      <c r="E801" s="174"/>
      <c r="F801" s="174">
        <f>--ISNUMBER(IFERROR(SEARCH('Project Costing'!#REF!,Labor!I807,1),""))</f>
        <v>0</v>
      </c>
      <c r="G801" s="174" t="str">
        <f>IF(F801=1,COUNTIF($F$8:F801,1),"")</f>
        <v/>
      </c>
      <c r="H801" s="174"/>
      <c r="I801" s="157">
        <f>IFERROR($H$8:INDEX($H$8:$H$3000,COUNTIF($H$8:$H$3000,"?*")),"")</f>
        <v>0</v>
      </c>
    </row>
    <row r="802" spans="1:9" x14ac:dyDescent="0.25">
      <c r="A802" s="174">
        <f>--ISNUMBER(IFERROR(SEARCH('Project Costing'!#REF!,Labor!I808,1),""))</f>
        <v>0</v>
      </c>
      <c r="B802" s="174" t="str">
        <f>IF(A802=1,COUNTIF($A$8:A802,1),"")</f>
        <v/>
      </c>
      <c r="C802" s="174"/>
      <c r="D802" s="157">
        <f>IFERROR($C$8:INDEX($C$8:$C$3000,COUNTIF($C$8:$C$3000,"?*")),"")</f>
        <v>0</v>
      </c>
      <c r="E802" s="174"/>
      <c r="F802" s="174">
        <f>--ISNUMBER(IFERROR(SEARCH('Project Costing'!#REF!,Labor!I808,1),""))</f>
        <v>0</v>
      </c>
      <c r="G802" s="174" t="str">
        <f>IF(F802=1,COUNTIF($F$8:F802,1),"")</f>
        <v/>
      </c>
      <c r="H802" s="174"/>
      <c r="I802" s="157">
        <f>IFERROR($H$8:INDEX($H$8:$H$3000,COUNTIF($H$8:$H$3000,"?*")),"")</f>
        <v>0</v>
      </c>
    </row>
    <row r="803" spans="1:9" x14ac:dyDescent="0.25">
      <c r="A803" s="174">
        <f>--ISNUMBER(IFERROR(SEARCH('Project Costing'!#REF!,Labor!I809,1),""))</f>
        <v>0</v>
      </c>
      <c r="B803" s="174" t="str">
        <f>IF(A803=1,COUNTIF($A$8:A803,1),"")</f>
        <v/>
      </c>
      <c r="C803" s="174"/>
      <c r="D803" s="157">
        <f>IFERROR($C$8:INDEX($C$8:$C$3000,COUNTIF($C$8:$C$3000,"?*")),"")</f>
        <v>0</v>
      </c>
      <c r="E803" s="174"/>
      <c r="F803" s="174">
        <f>--ISNUMBER(IFERROR(SEARCH('Project Costing'!#REF!,Labor!I809,1),""))</f>
        <v>0</v>
      </c>
      <c r="G803" s="174" t="str">
        <f>IF(F803=1,COUNTIF($F$8:F803,1),"")</f>
        <v/>
      </c>
      <c r="H803" s="174"/>
      <c r="I803" s="157">
        <f>IFERROR($H$8:INDEX($H$8:$H$3000,COUNTIF($H$8:$H$3000,"?*")),"")</f>
        <v>0</v>
      </c>
    </row>
    <row r="804" spans="1:9" x14ac:dyDescent="0.25">
      <c r="A804" s="174">
        <f>--ISNUMBER(IFERROR(SEARCH('Project Costing'!#REF!,Labor!I810,1),""))</f>
        <v>0</v>
      </c>
      <c r="B804" s="174" t="str">
        <f>IF(A804=1,COUNTIF($A$8:A804,1),"")</f>
        <v/>
      </c>
      <c r="C804" s="174"/>
      <c r="D804" s="157">
        <f>IFERROR($C$8:INDEX($C$8:$C$3000,COUNTIF($C$8:$C$3000,"?*")),"")</f>
        <v>0</v>
      </c>
      <c r="E804" s="174"/>
      <c r="F804" s="174">
        <f>--ISNUMBER(IFERROR(SEARCH('Project Costing'!#REF!,Labor!I810,1),""))</f>
        <v>0</v>
      </c>
      <c r="G804" s="174" t="str">
        <f>IF(F804=1,COUNTIF($F$8:F804,1),"")</f>
        <v/>
      </c>
      <c r="H804" s="174"/>
      <c r="I804" s="157">
        <f>IFERROR($H$8:INDEX($H$8:$H$3000,COUNTIF($H$8:$H$3000,"?*")),"")</f>
        <v>0</v>
      </c>
    </row>
    <row r="805" spans="1:9" x14ac:dyDescent="0.25">
      <c r="A805" s="174">
        <f>--ISNUMBER(IFERROR(SEARCH('Project Costing'!#REF!,Labor!I811,1),""))</f>
        <v>0</v>
      </c>
      <c r="B805" s="174" t="str">
        <f>IF(A805=1,COUNTIF($A$8:A805,1),"")</f>
        <v/>
      </c>
      <c r="C805" s="174"/>
      <c r="D805" s="157">
        <f>IFERROR($C$8:INDEX($C$8:$C$3000,COUNTIF($C$8:$C$3000,"?*")),"")</f>
        <v>0</v>
      </c>
      <c r="E805" s="174"/>
      <c r="F805" s="174">
        <f>--ISNUMBER(IFERROR(SEARCH('Project Costing'!#REF!,Labor!I811,1),""))</f>
        <v>0</v>
      </c>
      <c r="G805" s="174" t="str">
        <f>IF(F805=1,COUNTIF($F$8:F805,1),"")</f>
        <v/>
      </c>
      <c r="H805" s="174"/>
      <c r="I805" s="157">
        <f>IFERROR($H$8:INDEX($H$8:$H$3000,COUNTIF($H$8:$H$3000,"?*")),"")</f>
        <v>0</v>
      </c>
    </row>
    <row r="806" spans="1:9" x14ac:dyDescent="0.25">
      <c r="A806" s="174">
        <f>--ISNUMBER(IFERROR(SEARCH('Project Costing'!#REF!,Labor!I812,1),""))</f>
        <v>0</v>
      </c>
      <c r="B806" s="174" t="str">
        <f>IF(A806=1,COUNTIF($A$8:A806,1),"")</f>
        <v/>
      </c>
      <c r="C806" s="174"/>
      <c r="D806" s="157">
        <f>IFERROR($C$8:INDEX($C$8:$C$3000,COUNTIF($C$8:$C$3000,"?*")),"")</f>
        <v>0</v>
      </c>
      <c r="E806" s="174"/>
      <c r="F806" s="174">
        <f>--ISNUMBER(IFERROR(SEARCH('Project Costing'!#REF!,Labor!I812,1),""))</f>
        <v>0</v>
      </c>
      <c r="G806" s="174" t="str">
        <f>IF(F806=1,COUNTIF($F$8:F806,1),"")</f>
        <v/>
      </c>
      <c r="H806" s="174"/>
      <c r="I806" s="157">
        <f>IFERROR($H$8:INDEX($H$8:$H$3000,COUNTIF($H$8:$H$3000,"?*")),"")</f>
        <v>0</v>
      </c>
    </row>
    <row r="807" spans="1:9" x14ac:dyDescent="0.25">
      <c r="A807" s="174">
        <f>--ISNUMBER(IFERROR(SEARCH('Project Costing'!#REF!,Labor!I813,1),""))</f>
        <v>0</v>
      </c>
      <c r="B807" s="174" t="str">
        <f>IF(A807=1,COUNTIF($A$8:A807,1),"")</f>
        <v/>
      </c>
      <c r="C807" s="174"/>
      <c r="D807" s="157">
        <f>IFERROR($C$8:INDEX($C$8:$C$3000,COUNTIF($C$8:$C$3000,"?*")),"")</f>
        <v>0</v>
      </c>
      <c r="E807" s="174"/>
      <c r="F807" s="174">
        <f>--ISNUMBER(IFERROR(SEARCH('Project Costing'!#REF!,Labor!I813,1),""))</f>
        <v>0</v>
      </c>
      <c r="G807" s="174" t="str">
        <f>IF(F807=1,COUNTIF($F$8:F807,1),"")</f>
        <v/>
      </c>
      <c r="H807" s="174"/>
      <c r="I807" s="157">
        <f>IFERROR($H$8:INDEX($H$8:$H$3000,COUNTIF($H$8:$H$3000,"?*")),"")</f>
        <v>0</v>
      </c>
    </row>
    <row r="808" spans="1:9" x14ac:dyDescent="0.25">
      <c r="A808" s="174">
        <f>--ISNUMBER(IFERROR(SEARCH('Project Costing'!#REF!,Labor!I814,1),""))</f>
        <v>0</v>
      </c>
      <c r="B808" s="174" t="str">
        <f>IF(A808=1,COUNTIF($A$8:A808,1),"")</f>
        <v/>
      </c>
      <c r="C808" s="174"/>
      <c r="D808" s="157">
        <f>IFERROR($C$8:INDEX($C$8:$C$3000,COUNTIF($C$8:$C$3000,"?*")),"")</f>
        <v>0</v>
      </c>
      <c r="E808" s="174"/>
      <c r="F808" s="174">
        <f>--ISNUMBER(IFERROR(SEARCH('Project Costing'!#REF!,Labor!I814,1),""))</f>
        <v>0</v>
      </c>
      <c r="G808" s="174" t="str">
        <f>IF(F808=1,COUNTIF($F$8:F808,1),"")</f>
        <v/>
      </c>
      <c r="H808" s="174"/>
      <c r="I808" s="157">
        <f>IFERROR($H$8:INDEX($H$8:$H$3000,COUNTIF($H$8:$H$3000,"?*")),"")</f>
        <v>0</v>
      </c>
    </row>
    <row r="809" spans="1:9" x14ac:dyDescent="0.25">
      <c r="A809" s="174">
        <f>--ISNUMBER(IFERROR(SEARCH('Project Costing'!#REF!,Labor!I815,1),""))</f>
        <v>0</v>
      </c>
      <c r="B809" s="174" t="str">
        <f>IF(A809=1,COUNTIF($A$8:A809,1),"")</f>
        <v/>
      </c>
      <c r="C809" s="174"/>
      <c r="D809" s="157">
        <f>IFERROR($C$8:INDEX($C$8:$C$3000,COUNTIF($C$8:$C$3000,"?*")),"")</f>
        <v>0</v>
      </c>
      <c r="E809" s="174"/>
      <c r="F809" s="174">
        <f>--ISNUMBER(IFERROR(SEARCH('Project Costing'!#REF!,Labor!I815,1),""))</f>
        <v>0</v>
      </c>
      <c r="G809" s="174" t="str">
        <f>IF(F809=1,COUNTIF($F$8:F809,1),"")</f>
        <v/>
      </c>
      <c r="H809" s="174"/>
      <c r="I809" s="157">
        <f>IFERROR($H$8:INDEX($H$8:$H$3000,COUNTIF($H$8:$H$3000,"?*")),"")</f>
        <v>0</v>
      </c>
    </row>
    <row r="810" spans="1:9" x14ac:dyDescent="0.25">
      <c r="A810" s="174">
        <f>--ISNUMBER(IFERROR(SEARCH('Project Costing'!#REF!,Labor!I816,1),""))</f>
        <v>0</v>
      </c>
      <c r="B810" s="174" t="str">
        <f>IF(A810=1,COUNTIF($A$8:A810,1),"")</f>
        <v/>
      </c>
      <c r="C810" s="174"/>
      <c r="D810" s="157">
        <f>IFERROR($C$8:INDEX($C$8:$C$3000,COUNTIF($C$8:$C$3000,"?*")),"")</f>
        <v>0</v>
      </c>
      <c r="E810" s="174"/>
      <c r="F810" s="174">
        <f>--ISNUMBER(IFERROR(SEARCH('Project Costing'!#REF!,Labor!I816,1),""))</f>
        <v>0</v>
      </c>
      <c r="G810" s="174" t="str">
        <f>IF(F810=1,COUNTIF($F$8:F810,1),"")</f>
        <v/>
      </c>
      <c r="H810" s="174"/>
      <c r="I810" s="157">
        <f>IFERROR($H$8:INDEX($H$8:$H$3000,COUNTIF($H$8:$H$3000,"?*")),"")</f>
        <v>0</v>
      </c>
    </row>
    <row r="811" spans="1:9" x14ac:dyDescent="0.25">
      <c r="A811" s="174">
        <f>--ISNUMBER(IFERROR(SEARCH('Project Costing'!#REF!,Labor!I817,1),""))</f>
        <v>0</v>
      </c>
      <c r="B811" s="174" t="str">
        <f>IF(A811=1,COUNTIF($A$8:A811,1),"")</f>
        <v/>
      </c>
      <c r="C811" s="174"/>
      <c r="D811" s="157">
        <f>IFERROR($C$8:INDEX($C$8:$C$3000,COUNTIF($C$8:$C$3000,"?*")),"")</f>
        <v>0</v>
      </c>
      <c r="E811" s="174"/>
      <c r="F811" s="174">
        <f>--ISNUMBER(IFERROR(SEARCH('Project Costing'!#REF!,Labor!I817,1),""))</f>
        <v>0</v>
      </c>
      <c r="G811" s="174" t="str">
        <f>IF(F811=1,COUNTIF($F$8:F811,1),"")</f>
        <v/>
      </c>
      <c r="H811" s="174"/>
      <c r="I811" s="157">
        <f>IFERROR($H$8:INDEX($H$8:$H$3000,COUNTIF($H$8:$H$3000,"?*")),"")</f>
        <v>0</v>
      </c>
    </row>
    <row r="812" spans="1:9" x14ac:dyDescent="0.25">
      <c r="A812" s="174">
        <f>--ISNUMBER(IFERROR(SEARCH('Project Costing'!#REF!,Labor!I818,1),""))</f>
        <v>0</v>
      </c>
      <c r="B812" s="174" t="str">
        <f>IF(A812=1,COUNTIF($A$8:A812,1),"")</f>
        <v/>
      </c>
      <c r="C812" s="174"/>
      <c r="D812" s="157">
        <f>IFERROR($C$8:INDEX($C$8:$C$3000,COUNTIF($C$8:$C$3000,"?*")),"")</f>
        <v>0</v>
      </c>
      <c r="E812" s="174"/>
      <c r="F812" s="174">
        <f>--ISNUMBER(IFERROR(SEARCH('Project Costing'!#REF!,Labor!I818,1),""))</f>
        <v>0</v>
      </c>
      <c r="G812" s="174" t="str">
        <f>IF(F812=1,COUNTIF($F$8:F812,1),"")</f>
        <v/>
      </c>
      <c r="H812" s="174"/>
      <c r="I812" s="157">
        <f>IFERROR($H$8:INDEX($H$8:$H$3000,COUNTIF($H$8:$H$3000,"?*")),"")</f>
        <v>0</v>
      </c>
    </row>
    <row r="813" spans="1:9" x14ac:dyDescent="0.25">
      <c r="A813" s="174">
        <f>--ISNUMBER(IFERROR(SEARCH('Project Costing'!#REF!,Labor!I819,1),""))</f>
        <v>0</v>
      </c>
      <c r="B813" s="174" t="str">
        <f>IF(A813=1,COUNTIF($A$8:A813,1),"")</f>
        <v/>
      </c>
      <c r="C813" s="174"/>
      <c r="D813" s="157">
        <f>IFERROR($C$8:INDEX($C$8:$C$3000,COUNTIF($C$8:$C$3000,"?*")),"")</f>
        <v>0</v>
      </c>
      <c r="E813" s="174"/>
      <c r="F813" s="174">
        <f>--ISNUMBER(IFERROR(SEARCH('Project Costing'!#REF!,Labor!I819,1),""))</f>
        <v>0</v>
      </c>
      <c r="G813" s="174" t="str">
        <f>IF(F813=1,COUNTIF($F$8:F813,1),"")</f>
        <v/>
      </c>
      <c r="H813" s="174"/>
      <c r="I813" s="157">
        <f>IFERROR($H$8:INDEX($H$8:$H$3000,COUNTIF($H$8:$H$3000,"?*")),"")</f>
        <v>0</v>
      </c>
    </row>
    <row r="814" spans="1:9" x14ac:dyDescent="0.25">
      <c r="A814" s="174">
        <f>--ISNUMBER(IFERROR(SEARCH('Project Costing'!#REF!,Labor!I820,1),""))</f>
        <v>0</v>
      </c>
      <c r="B814" s="174" t="str">
        <f>IF(A814=1,COUNTIF($A$8:A814,1),"")</f>
        <v/>
      </c>
      <c r="C814" s="174"/>
      <c r="D814" s="157">
        <f>IFERROR($C$8:INDEX($C$8:$C$3000,COUNTIF($C$8:$C$3000,"?*")),"")</f>
        <v>0</v>
      </c>
      <c r="E814" s="174"/>
      <c r="F814" s="174">
        <f>--ISNUMBER(IFERROR(SEARCH('Project Costing'!#REF!,Labor!I820,1),""))</f>
        <v>0</v>
      </c>
      <c r="G814" s="174" t="str">
        <f>IF(F814=1,COUNTIF($F$8:F814,1),"")</f>
        <v/>
      </c>
      <c r="H814" s="174"/>
      <c r="I814" s="157">
        <f>IFERROR($H$8:INDEX($H$8:$H$3000,COUNTIF($H$8:$H$3000,"?*")),"")</f>
        <v>0</v>
      </c>
    </row>
    <row r="815" spans="1:9" x14ac:dyDescent="0.25">
      <c r="A815" s="174">
        <f>--ISNUMBER(IFERROR(SEARCH('Project Costing'!#REF!,Labor!I821,1),""))</f>
        <v>0</v>
      </c>
      <c r="B815" s="174" t="str">
        <f>IF(A815=1,COUNTIF($A$8:A815,1),"")</f>
        <v/>
      </c>
      <c r="C815" s="174"/>
      <c r="D815" s="157">
        <f>IFERROR($C$8:INDEX($C$8:$C$3000,COUNTIF($C$8:$C$3000,"?*")),"")</f>
        <v>0</v>
      </c>
      <c r="E815" s="174"/>
      <c r="F815" s="174">
        <f>--ISNUMBER(IFERROR(SEARCH('Project Costing'!#REF!,Labor!I821,1),""))</f>
        <v>0</v>
      </c>
      <c r="G815" s="174" t="str">
        <f>IF(F815=1,COUNTIF($F$8:F815,1),"")</f>
        <v/>
      </c>
      <c r="H815" s="174"/>
      <c r="I815" s="157">
        <f>IFERROR($H$8:INDEX($H$8:$H$3000,COUNTIF($H$8:$H$3000,"?*")),"")</f>
        <v>0</v>
      </c>
    </row>
    <row r="816" spans="1:9" x14ac:dyDescent="0.25">
      <c r="A816" s="174">
        <f>--ISNUMBER(IFERROR(SEARCH('Project Costing'!#REF!,Labor!I822,1),""))</f>
        <v>0</v>
      </c>
      <c r="B816" s="174" t="str">
        <f>IF(A816=1,COUNTIF($A$8:A816,1),"")</f>
        <v/>
      </c>
      <c r="C816" s="174"/>
      <c r="D816" s="157">
        <f>IFERROR($C$8:INDEX($C$8:$C$3000,COUNTIF($C$8:$C$3000,"?*")),"")</f>
        <v>0</v>
      </c>
      <c r="E816" s="174"/>
      <c r="F816" s="174">
        <f>--ISNUMBER(IFERROR(SEARCH('Project Costing'!#REF!,Labor!I822,1),""))</f>
        <v>0</v>
      </c>
      <c r="G816" s="174" t="str">
        <f>IF(F816=1,COUNTIF($F$8:F816,1),"")</f>
        <v/>
      </c>
      <c r="H816" s="174"/>
      <c r="I816" s="157">
        <f>IFERROR($H$8:INDEX($H$8:$H$3000,COUNTIF($H$8:$H$3000,"?*")),"")</f>
        <v>0</v>
      </c>
    </row>
    <row r="817" spans="1:9" x14ac:dyDescent="0.25">
      <c r="A817" s="174">
        <f>--ISNUMBER(IFERROR(SEARCH('Project Costing'!#REF!,Labor!I823,1),""))</f>
        <v>0</v>
      </c>
      <c r="B817" s="174" t="str">
        <f>IF(A817=1,COUNTIF($A$8:A817,1),"")</f>
        <v/>
      </c>
      <c r="C817" s="174"/>
      <c r="D817" s="157">
        <f>IFERROR($C$8:INDEX($C$8:$C$3000,COUNTIF($C$8:$C$3000,"?*")),"")</f>
        <v>0</v>
      </c>
      <c r="E817" s="174"/>
      <c r="F817" s="174">
        <f>--ISNUMBER(IFERROR(SEARCH('Project Costing'!#REF!,Labor!I823,1),""))</f>
        <v>0</v>
      </c>
      <c r="G817" s="174" t="str">
        <f>IF(F817=1,COUNTIF($F$8:F817,1),"")</f>
        <v/>
      </c>
      <c r="H817" s="174"/>
      <c r="I817" s="157">
        <f>IFERROR($H$8:INDEX($H$8:$H$3000,COUNTIF($H$8:$H$3000,"?*")),"")</f>
        <v>0</v>
      </c>
    </row>
    <row r="818" spans="1:9" x14ac:dyDescent="0.25">
      <c r="A818" s="174">
        <f>--ISNUMBER(IFERROR(SEARCH('Project Costing'!#REF!,Labor!I824,1),""))</f>
        <v>0</v>
      </c>
      <c r="B818" s="174" t="str">
        <f>IF(A818=1,COUNTIF($A$8:A818,1),"")</f>
        <v/>
      </c>
      <c r="C818" s="174"/>
      <c r="D818" s="157">
        <f>IFERROR($C$8:INDEX($C$8:$C$3000,COUNTIF($C$8:$C$3000,"?*")),"")</f>
        <v>0</v>
      </c>
      <c r="E818" s="174"/>
      <c r="F818" s="174">
        <f>--ISNUMBER(IFERROR(SEARCH('Project Costing'!#REF!,Labor!I824,1),""))</f>
        <v>0</v>
      </c>
      <c r="G818" s="174" t="str">
        <f>IF(F818=1,COUNTIF($F$8:F818,1),"")</f>
        <v/>
      </c>
      <c r="H818" s="174"/>
      <c r="I818" s="157">
        <f>IFERROR($H$8:INDEX($H$8:$H$3000,COUNTIF($H$8:$H$3000,"?*")),"")</f>
        <v>0</v>
      </c>
    </row>
    <row r="819" spans="1:9" x14ac:dyDescent="0.25">
      <c r="A819" s="174">
        <f>--ISNUMBER(IFERROR(SEARCH('Project Costing'!#REF!,Labor!I825,1),""))</f>
        <v>0</v>
      </c>
      <c r="B819" s="174" t="str">
        <f>IF(A819=1,COUNTIF($A$8:A819,1),"")</f>
        <v/>
      </c>
      <c r="C819" s="174"/>
      <c r="D819" s="157">
        <f>IFERROR($C$8:INDEX($C$8:$C$3000,COUNTIF($C$8:$C$3000,"?*")),"")</f>
        <v>0</v>
      </c>
      <c r="E819" s="174"/>
      <c r="F819" s="174">
        <f>--ISNUMBER(IFERROR(SEARCH('Project Costing'!#REF!,Labor!I825,1),""))</f>
        <v>0</v>
      </c>
      <c r="G819" s="174" t="str">
        <f>IF(F819=1,COUNTIF($F$8:F819,1),"")</f>
        <v/>
      </c>
      <c r="H819" s="174"/>
      <c r="I819" s="157">
        <f>IFERROR($H$8:INDEX($H$8:$H$3000,COUNTIF($H$8:$H$3000,"?*")),"")</f>
        <v>0</v>
      </c>
    </row>
    <row r="820" spans="1:9" x14ac:dyDescent="0.25">
      <c r="A820" s="174">
        <f>--ISNUMBER(IFERROR(SEARCH('Project Costing'!#REF!,Labor!I826,1),""))</f>
        <v>0</v>
      </c>
      <c r="B820" s="174" t="str">
        <f>IF(A820=1,COUNTIF($A$8:A820,1),"")</f>
        <v/>
      </c>
      <c r="C820" s="174"/>
      <c r="D820" s="157">
        <f>IFERROR($C$8:INDEX($C$8:$C$3000,COUNTIF($C$8:$C$3000,"?*")),"")</f>
        <v>0</v>
      </c>
      <c r="E820" s="174"/>
      <c r="F820" s="174">
        <f>--ISNUMBER(IFERROR(SEARCH('Project Costing'!#REF!,Labor!I826,1),""))</f>
        <v>0</v>
      </c>
      <c r="G820" s="174" t="str">
        <f>IF(F820=1,COUNTIF($F$8:F820,1),"")</f>
        <v/>
      </c>
      <c r="H820" s="174"/>
      <c r="I820" s="157">
        <f>IFERROR($H$8:INDEX($H$8:$H$3000,COUNTIF($H$8:$H$3000,"?*")),"")</f>
        <v>0</v>
      </c>
    </row>
    <row r="821" spans="1:9" x14ac:dyDescent="0.25">
      <c r="A821" s="174">
        <f>--ISNUMBER(IFERROR(SEARCH('Project Costing'!#REF!,Labor!I827,1),""))</f>
        <v>0</v>
      </c>
      <c r="B821" s="174" t="str">
        <f>IF(A821=1,COUNTIF($A$8:A821,1),"")</f>
        <v/>
      </c>
      <c r="C821" s="174"/>
      <c r="D821" s="157">
        <f>IFERROR($C$8:INDEX($C$8:$C$3000,COUNTIF($C$8:$C$3000,"?*")),"")</f>
        <v>0</v>
      </c>
      <c r="E821" s="174"/>
      <c r="F821" s="174">
        <f>--ISNUMBER(IFERROR(SEARCH('Project Costing'!#REF!,Labor!I827,1),""))</f>
        <v>0</v>
      </c>
      <c r="G821" s="174" t="str">
        <f>IF(F821=1,COUNTIF($F$8:F821,1),"")</f>
        <v/>
      </c>
      <c r="H821" s="174"/>
      <c r="I821" s="157">
        <f>IFERROR($H$8:INDEX($H$8:$H$3000,COUNTIF($H$8:$H$3000,"?*")),"")</f>
        <v>0</v>
      </c>
    </row>
    <row r="822" spans="1:9" x14ac:dyDescent="0.25">
      <c r="A822" s="174">
        <f>--ISNUMBER(IFERROR(SEARCH('Project Costing'!#REF!,Labor!I828,1),""))</f>
        <v>0</v>
      </c>
      <c r="B822" s="174" t="str">
        <f>IF(A822=1,COUNTIF($A$8:A822,1),"")</f>
        <v/>
      </c>
      <c r="C822" s="174"/>
      <c r="D822" s="157">
        <f>IFERROR($C$8:INDEX($C$8:$C$3000,COUNTIF($C$8:$C$3000,"?*")),"")</f>
        <v>0</v>
      </c>
      <c r="E822" s="174"/>
      <c r="F822" s="174">
        <f>--ISNUMBER(IFERROR(SEARCH('Project Costing'!#REF!,Labor!I828,1),""))</f>
        <v>0</v>
      </c>
      <c r="G822" s="174" t="str">
        <f>IF(F822=1,COUNTIF($F$8:F822,1),"")</f>
        <v/>
      </c>
      <c r="H822" s="174"/>
      <c r="I822" s="157">
        <f>IFERROR($H$8:INDEX($H$8:$H$3000,COUNTIF($H$8:$H$3000,"?*")),"")</f>
        <v>0</v>
      </c>
    </row>
    <row r="823" spans="1:9" x14ac:dyDescent="0.25">
      <c r="A823" s="174">
        <f>--ISNUMBER(IFERROR(SEARCH('Project Costing'!#REF!,Labor!I829,1),""))</f>
        <v>0</v>
      </c>
      <c r="B823" s="174" t="str">
        <f>IF(A823=1,COUNTIF($A$8:A823,1),"")</f>
        <v/>
      </c>
      <c r="C823" s="174"/>
      <c r="D823" s="157">
        <f>IFERROR($C$8:INDEX($C$8:$C$3000,COUNTIF($C$8:$C$3000,"?*")),"")</f>
        <v>0</v>
      </c>
      <c r="E823" s="174"/>
      <c r="F823" s="174">
        <f>--ISNUMBER(IFERROR(SEARCH('Project Costing'!#REF!,Labor!I829,1),""))</f>
        <v>0</v>
      </c>
      <c r="G823" s="174" t="str">
        <f>IF(F823=1,COUNTIF($F$8:F823,1),"")</f>
        <v/>
      </c>
      <c r="H823" s="174"/>
      <c r="I823" s="157">
        <f>IFERROR($H$8:INDEX($H$8:$H$3000,COUNTIF($H$8:$H$3000,"?*")),"")</f>
        <v>0</v>
      </c>
    </row>
    <row r="824" spans="1:9" x14ac:dyDescent="0.25">
      <c r="A824" s="174">
        <f>--ISNUMBER(IFERROR(SEARCH('Project Costing'!#REF!,Labor!I830,1),""))</f>
        <v>0</v>
      </c>
      <c r="B824" s="174" t="str">
        <f>IF(A824=1,COUNTIF($A$8:A824,1),"")</f>
        <v/>
      </c>
      <c r="C824" s="174"/>
      <c r="D824" s="157">
        <f>IFERROR($C$8:INDEX($C$8:$C$3000,COUNTIF($C$8:$C$3000,"?*")),"")</f>
        <v>0</v>
      </c>
      <c r="E824" s="174"/>
      <c r="F824" s="174">
        <f>--ISNUMBER(IFERROR(SEARCH('Project Costing'!#REF!,Labor!I830,1),""))</f>
        <v>0</v>
      </c>
      <c r="G824" s="174" t="str">
        <f>IF(F824=1,COUNTIF($F$8:F824,1),"")</f>
        <v/>
      </c>
      <c r="H824" s="174"/>
      <c r="I824" s="157">
        <f>IFERROR($H$8:INDEX($H$8:$H$3000,COUNTIF($H$8:$H$3000,"?*")),"")</f>
        <v>0</v>
      </c>
    </row>
    <row r="825" spans="1:9" x14ac:dyDescent="0.25">
      <c r="A825" s="174">
        <f>--ISNUMBER(IFERROR(SEARCH('Project Costing'!#REF!,Labor!I831,1),""))</f>
        <v>0</v>
      </c>
      <c r="B825" s="174" t="str">
        <f>IF(A825=1,COUNTIF($A$8:A825,1),"")</f>
        <v/>
      </c>
      <c r="C825" s="174"/>
      <c r="D825" s="157">
        <f>IFERROR($C$8:INDEX($C$8:$C$3000,COUNTIF($C$8:$C$3000,"?*")),"")</f>
        <v>0</v>
      </c>
      <c r="E825" s="174"/>
      <c r="F825" s="174">
        <f>--ISNUMBER(IFERROR(SEARCH('Project Costing'!#REF!,Labor!I831,1),""))</f>
        <v>0</v>
      </c>
      <c r="G825" s="174" t="str">
        <f>IF(F825=1,COUNTIF($F$8:F825,1),"")</f>
        <v/>
      </c>
      <c r="H825" s="174"/>
      <c r="I825" s="157">
        <f>IFERROR($H$8:INDEX($H$8:$H$3000,COUNTIF($H$8:$H$3000,"?*")),"")</f>
        <v>0</v>
      </c>
    </row>
    <row r="826" spans="1:9" x14ac:dyDescent="0.25">
      <c r="A826" s="174">
        <f>--ISNUMBER(IFERROR(SEARCH('Project Costing'!#REF!,Labor!I832,1),""))</f>
        <v>0</v>
      </c>
      <c r="B826" s="174" t="str">
        <f>IF(A826=1,COUNTIF($A$8:A826,1),"")</f>
        <v/>
      </c>
      <c r="C826" s="174"/>
      <c r="D826" s="157">
        <f>IFERROR($C$8:INDEX($C$8:$C$3000,COUNTIF($C$8:$C$3000,"?*")),"")</f>
        <v>0</v>
      </c>
      <c r="E826" s="174"/>
      <c r="F826" s="174">
        <f>--ISNUMBER(IFERROR(SEARCH('Project Costing'!#REF!,Labor!I832,1),""))</f>
        <v>0</v>
      </c>
      <c r="G826" s="174" t="str">
        <f>IF(F826=1,COUNTIF($F$8:F826,1),"")</f>
        <v/>
      </c>
      <c r="H826" s="174"/>
      <c r="I826" s="157">
        <f>IFERROR($H$8:INDEX($H$8:$H$3000,COUNTIF($H$8:$H$3000,"?*")),"")</f>
        <v>0</v>
      </c>
    </row>
    <row r="827" spans="1:9" x14ac:dyDescent="0.25">
      <c r="A827" s="174">
        <f>--ISNUMBER(IFERROR(SEARCH('Project Costing'!#REF!,Labor!I833,1),""))</f>
        <v>0</v>
      </c>
      <c r="B827" s="174" t="str">
        <f>IF(A827=1,COUNTIF($A$8:A827,1),"")</f>
        <v/>
      </c>
      <c r="C827" s="174"/>
      <c r="D827" s="157">
        <f>IFERROR($C$8:INDEX($C$8:$C$3000,COUNTIF($C$8:$C$3000,"?*")),"")</f>
        <v>0</v>
      </c>
      <c r="E827" s="174"/>
      <c r="F827" s="174">
        <f>--ISNUMBER(IFERROR(SEARCH('Project Costing'!#REF!,Labor!I833,1),""))</f>
        <v>0</v>
      </c>
      <c r="G827" s="174" t="str">
        <f>IF(F827=1,COUNTIF($F$8:F827,1),"")</f>
        <v/>
      </c>
      <c r="H827" s="174"/>
      <c r="I827" s="157">
        <f>IFERROR($H$8:INDEX($H$8:$H$3000,COUNTIF($H$8:$H$3000,"?*")),"")</f>
        <v>0</v>
      </c>
    </row>
    <row r="828" spans="1:9" x14ac:dyDescent="0.25">
      <c r="A828" s="174">
        <f>--ISNUMBER(IFERROR(SEARCH('Project Costing'!#REF!,Labor!I834,1),""))</f>
        <v>0</v>
      </c>
      <c r="B828" s="174" t="str">
        <f>IF(A828=1,COUNTIF($A$8:A828,1),"")</f>
        <v/>
      </c>
      <c r="C828" s="174"/>
      <c r="D828" s="157">
        <f>IFERROR($C$8:INDEX($C$8:$C$3000,COUNTIF($C$8:$C$3000,"?*")),"")</f>
        <v>0</v>
      </c>
      <c r="E828" s="174"/>
      <c r="F828" s="174">
        <f>--ISNUMBER(IFERROR(SEARCH('Project Costing'!#REF!,Labor!I834,1),""))</f>
        <v>0</v>
      </c>
      <c r="G828" s="174" t="str">
        <f>IF(F828=1,COUNTIF($F$8:F828,1),"")</f>
        <v/>
      </c>
      <c r="H828" s="174"/>
      <c r="I828" s="157">
        <f>IFERROR($H$8:INDEX($H$8:$H$3000,COUNTIF($H$8:$H$3000,"?*")),"")</f>
        <v>0</v>
      </c>
    </row>
    <row r="829" spans="1:9" x14ac:dyDescent="0.25">
      <c r="A829" s="174">
        <f>--ISNUMBER(IFERROR(SEARCH('Project Costing'!#REF!,Labor!I835,1),""))</f>
        <v>0</v>
      </c>
      <c r="B829" s="174" t="str">
        <f>IF(A829=1,COUNTIF($A$8:A829,1),"")</f>
        <v/>
      </c>
      <c r="C829" s="174"/>
      <c r="D829" s="157">
        <f>IFERROR($C$8:INDEX($C$8:$C$3000,COUNTIF($C$8:$C$3000,"?*")),"")</f>
        <v>0</v>
      </c>
      <c r="E829" s="174"/>
      <c r="F829" s="174">
        <f>--ISNUMBER(IFERROR(SEARCH('Project Costing'!#REF!,Labor!I835,1),""))</f>
        <v>0</v>
      </c>
      <c r="G829" s="174" t="str">
        <f>IF(F829=1,COUNTIF($F$8:F829,1),"")</f>
        <v/>
      </c>
      <c r="H829" s="174"/>
      <c r="I829" s="157">
        <f>IFERROR($H$8:INDEX($H$8:$H$3000,COUNTIF($H$8:$H$3000,"?*")),"")</f>
        <v>0</v>
      </c>
    </row>
    <row r="830" spans="1:9" x14ac:dyDescent="0.25">
      <c r="A830" s="174">
        <f>--ISNUMBER(IFERROR(SEARCH('Project Costing'!#REF!,Labor!I836,1),""))</f>
        <v>0</v>
      </c>
      <c r="B830" s="174" t="str">
        <f>IF(A830=1,COUNTIF($A$8:A830,1),"")</f>
        <v/>
      </c>
      <c r="C830" s="174"/>
      <c r="D830" s="157">
        <f>IFERROR($C$8:INDEX($C$8:$C$3000,COUNTIF($C$8:$C$3000,"?*")),"")</f>
        <v>0</v>
      </c>
      <c r="E830" s="174"/>
      <c r="F830" s="174">
        <f>--ISNUMBER(IFERROR(SEARCH('Project Costing'!#REF!,Labor!I836,1),""))</f>
        <v>0</v>
      </c>
      <c r="G830" s="174" t="str">
        <f>IF(F830=1,COUNTIF($F$8:F830,1),"")</f>
        <v/>
      </c>
      <c r="H830" s="174"/>
      <c r="I830" s="157">
        <f>IFERROR($H$8:INDEX($H$8:$H$3000,COUNTIF($H$8:$H$3000,"?*")),"")</f>
        <v>0</v>
      </c>
    </row>
    <row r="831" spans="1:9" x14ac:dyDescent="0.25">
      <c r="A831" s="174">
        <f>--ISNUMBER(IFERROR(SEARCH('Project Costing'!#REF!,Labor!I837,1),""))</f>
        <v>0</v>
      </c>
      <c r="B831" s="174" t="str">
        <f>IF(A831=1,COUNTIF($A$8:A831,1),"")</f>
        <v/>
      </c>
      <c r="C831" s="174"/>
      <c r="D831" s="157">
        <f>IFERROR($C$8:INDEX($C$8:$C$3000,COUNTIF($C$8:$C$3000,"?*")),"")</f>
        <v>0</v>
      </c>
      <c r="E831" s="174"/>
      <c r="F831" s="174">
        <f>--ISNUMBER(IFERROR(SEARCH('Project Costing'!#REF!,Labor!I837,1),""))</f>
        <v>0</v>
      </c>
      <c r="G831" s="174" t="str">
        <f>IF(F831=1,COUNTIF($F$8:F831,1),"")</f>
        <v/>
      </c>
      <c r="H831" s="174"/>
      <c r="I831" s="157">
        <f>IFERROR($H$8:INDEX($H$8:$H$3000,COUNTIF($H$8:$H$3000,"?*")),"")</f>
        <v>0</v>
      </c>
    </row>
    <row r="832" spans="1:9" x14ac:dyDescent="0.25">
      <c r="A832" s="174">
        <f>--ISNUMBER(IFERROR(SEARCH('Project Costing'!#REF!,Labor!I838,1),""))</f>
        <v>0</v>
      </c>
      <c r="B832" s="174" t="str">
        <f>IF(A832=1,COUNTIF($A$8:A832,1),"")</f>
        <v/>
      </c>
      <c r="C832" s="174"/>
      <c r="D832" s="157">
        <f>IFERROR($C$8:INDEX($C$8:$C$3000,COUNTIF($C$8:$C$3000,"?*")),"")</f>
        <v>0</v>
      </c>
      <c r="E832" s="174"/>
      <c r="F832" s="174">
        <f>--ISNUMBER(IFERROR(SEARCH('Project Costing'!#REF!,Labor!I838,1),""))</f>
        <v>0</v>
      </c>
      <c r="G832" s="174" t="str">
        <f>IF(F832=1,COUNTIF($F$8:F832,1),"")</f>
        <v/>
      </c>
      <c r="H832" s="174"/>
      <c r="I832" s="157">
        <f>IFERROR($H$8:INDEX($H$8:$H$3000,COUNTIF($H$8:$H$3000,"?*")),"")</f>
        <v>0</v>
      </c>
    </row>
    <row r="833" spans="1:9" x14ac:dyDescent="0.25">
      <c r="A833" s="174">
        <f>--ISNUMBER(IFERROR(SEARCH('Project Costing'!#REF!,Labor!I839,1),""))</f>
        <v>0</v>
      </c>
      <c r="B833" s="174" t="str">
        <f>IF(A833=1,COUNTIF($A$8:A833,1),"")</f>
        <v/>
      </c>
      <c r="C833" s="174"/>
      <c r="D833" s="157">
        <f>IFERROR($C$8:INDEX($C$8:$C$3000,COUNTIF($C$8:$C$3000,"?*")),"")</f>
        <v>0</v>
      </c>
      <c r="E833" s="174"/>
      <c r="F833" s="174">
        <f>--ISNUMBER(IFERROR(SEARCH('Project Costing'!#REF!,Labor!I839,1),""))</f>
        <v>0</v>
      </c>
      <c r="G833" s="174" t="str">
        <f>IF(F833=1,COUNTIF($F$8:F833,1),"")</f>
        <v/>
      </c>
      <c r="H833" s="174"/>
      <c r="I833" s="157">
        <f>IFERROR($H$8:INDEX($H$8:$H$3000,COUNTIF($H$8:$H$3000,"?*")),"")</f>
        <v>0</v>
      </c>
    </row>
    <row r="834" spans="1:9" x14ac:dyDescent="0.25">
      <c r="A834" s="174">
        <f>--ISNUMBER(IFERROR(SEARCH('Project Costing'!#REF!,Labor!I840,1),""))</f>
        <v>0</v>
      </c>
      <c r="B834" s="174" t="str">
        <f>IF(A834=1,COUNTIF($A$8:A834,1),"")</f>
        <v/>
      </c>
      <c r="C834" s="174"/>
      <c r="D834" s="157">
        <f>IFERROR($C$8:INDEX($C$8:$C$3000,COUNTIF($C$8:$C$3000,"?*")),"")</f>
        <v>0</v>
      </c>
      <c r="E834" s="174"/>
      <c r="F834" s="174">
        <f>--ISNUMBER(IFERROR(SEARCH('Project Costing'!#REF!,Labor!I840,1),""))</f>
        <v>0</v>
      </c>
      <c r="G834" s="174" t="str">
        <f>IF(F834=1,COUNTIF($F$8:F834,1),"")</f>
        <v/>
      </c>
      <c r="H834" s="174"/>
      <c r="I834" s="157">
        <f>IFERROR($H$8:INDEX($H$8:$H$3000,COUNTIF($H$8:$H$3000,"?*")),"")</f>
        <v>0</v>
      </c>
    </row>
    <row r="835" spans="1:9" x14ac:dyDescent="0.25">
      <c r="A835" s="174">
        <f>--ISNUMBER(IFERROR(SEARCH('Project Costing'!#REF!,Labor!I841,1),""))</f>
        <v>0</v>
      </c>
      <c r="B835" s="174" t="str">
        <f>IF(A835=1,COUNTIF($A$8:A835,1),"")</f>
        <v/>
      </c>
      <c r="C835" s="174"/>
      <c r="D835" s="157">
        <f>IFERROR($C$8:INDEX($C$8:$C$3000,COUNTIF($C$8:$C$3000,"?*")),"")</f>
        <v>0</v>
      </c>
      <c r="E835" s="174"/>
      <c r="F835" s="174">
        <f>--ISNUMBER(IFERROR(SEARCH('Project Costing'!#REF!,Labor!I841,1),""))</f>
        <v>0</v>
      </c>
      <c r="G835" s="174" t="str">
        <f>IF(F835=1,COUNTIF($F$8:F835,1),"")</f>
        <v/>
      </c>
      <c r="H835" s="174"/>
      <c r="I835" s="157">
        <f>IFERROR($H$8:INDEX($H$8:$H$3000,COUNTIF($H$8:$H$3000,"?*")),"")</f>
        <v>0</v>
      </c>
    </row>
    <row r="836" spans="1:9" x14ac:dyDescent="0.25">
      <c r="A836" s="174">
        <f>--ISNUMBER(IFERROR(SEARCH('Project Costing'!#REF!,Labor!I842,1),""))</f>
        <v>0</v>
      </c>
      <c r="B836" s="174" t="str">
        <f>IF(A836=1,COUNTIF($A$8:A836,1),"")</f>
        <v/>
      </c>
      <c r="C836" s="174"/>
      <c r="D836" s="157">
        <f>IFERROR($C$8:INDEX($C$8:$C$3000,COUNTIF($C$8:$C$3000,"?*")),"")</f>
        <v>0</v>
      </c>
      <c r="E836" s="174"/>
      <c r="F836" s="174">
        <f>--ISNUMBER(IFERROR(SEARCH('Project Costing'!#REF!,Labor!I842,1),""))</f>
        <v>0</v>
      </c>
      <c r="G836" s="174" t="str">
        <f>IF(F836=1,COUNTIF($F$8:F836,1),"")</f>
        <v/>
      </c>
      <c r="H836" s="174"/>
      <c r="I836" s="157">
        <f>IFERROR($H$8:INDEX($H$8:$H$3000,COUNTIF($H$8:$H$3000,"?*")),"")</f>
        <v>0</v>
      </c>
    </row>
    <row r="837" spans="1:9" x14ac:dyDescent="0.25">
      <c r="A837" s="174">
        <f>--ISNUMBER(IFERROR(SEARCH('Project Costing'!#REF!,Labor!I843,1),""))</f>
        <v>0</v>
      </c>
      <c r="B837" s="174" t="str">
        <f>IF(A837=1,COUNTIF($A$8:A837,1),"")</f>
        <v/>
      </c>
      <c r="C837" s="174"/>
      <c r="D837" s="157">
        <f>IFERROR($C$8:INDEX($C$8:$C$3000,COUNTIF($C$8:$C$3000,"?*")),"")</f>
        <v>0</v>
      </c>
      <c r="E837" s="174"/>
      <c r="F837" s="174">
        <f>--ISNUMBER(IFERROR(SEARCH('Project Costing'!#REF!,Labor!I843,1),""))</f>
        <v>0</v>
      </c>
      <c r="G837" s="174" t="str">
        <f>IF(F837=1,COUNTIF($F$8:F837,1),"")</f>
        <v/>
      </c>
      <c r="H837" s="174"/>
      <c r="I837" s="157">
        <f>IFERROR($H$8:INDEX($H$8:$H$3000,COUNTIF($H$8:$H$3000,"?*")),"")</f>
        <v>0</v>
      </c>
    </row>
    <row r="838" spans="1:9" x14ac:dyDescent="0.25">
      <c r="A838" s="174">
        <f>--ISNUMBER(IFERROR(SEARCH('Project Costing'!#REF!,Labor!I844,1),""))</f>
        <v>0</v>
      </c>
      <c r="B838" s="174" t="str">
        <f>IF(A838=1,COUNTIF($A$8:A838,1),"")</f>
        <v/>
      </c>
      <c r="C838" s="174"/>
      <c r="D838" s="157">
        <f>IFERROR($C$8:INDEX($C$8:$C$3000,COUNTIF($C$8:$C$3000,"?*")),"")</f>
        <v>0</v>
      </c>
      <c r="E838" s="174"/>
      <c r="F838" s="174">
        <f>--ISNUMBER(IFERROR(SEARCH('Project Costing'!#REF!,Labor!I844,1),""))</f>
        <v>0</v>
      </c>
      <c r="G838" s="174" t="str">
        <f>IF(F838=1,COUNTIF($F$8:F838,1),"")</f>
        <v/>
      </c>
      <c r="H838" s="174"/>
      <c r="I838" s="157">
        <f>IFERROR($H$8:INDEX($H$8:$H$3000,COUNTIF($H$8:$H$3000,"?*")),"")</f>
        <v>0</v>
      </c>
    </row>
    <row r="839" spans="1:9" x14ac:dyDescent="0.25">
      <c r="A839" s="174">
        <f>--ISNUMBER(IFERROR(SEARCH('Project Costing'!#REF!,Labor!I845,1),""))</f>
        <v>0</v>
      </c>
      <c r="B839" s="174" t="str">
        <f>IF(A839=1,COUNTIF($A$8:A839,1),"")</f>
        <v/>
      </c>
      <c r="C839" s="174"/>
      <c r="D839" s="157">
        <f>IFERROR($C$8:INDEX($C$8:$C$3000,COUNTIF($C$8:$C$3000,"?*")),"")</f>
        <v>0</v>
      </c>
      <c r="E839" s="174"/>
      <c r="F839" s="174">
        <f>--ISNUMBER(IFERROR(SEARCH('Project Costing'!#REF!,Labor!I845,1),""))</f>
        <v>0</v>
      </c>
      <c r="G839" s="174" t="str">
        <f>IF(F839=1,COUNTIF($F$8:F839,1),"")</f>
        <v/>
      </c>
      <c r="H839" s="174"/>
      <c r="I839" s="157">
        <f>IFERROR($H$8:INDEX($H$8:$H$3000,COUNTIF($H$8:$H$3000,"?*")),"")</f>
        <v>0</v>
      </c>
    </row>
    <row r="840" spans="1:9" x14ac:dyDescent="0.25">
      <c r="A840" s="174">
        <f>--ISNUMBER(IFERROR(SEARCH('Project Costing'!#REF!,Labor!I846,1),""))</f>
        <v>0</v>
      </c>
      <c r="B840" s="174" t="str">
        <f>IF(A840=1,COUNTIF($A$8:A840,1),"")</f>
        <v/>
      </c>
      <c r="C840" s="174"/>
      <c r="D840" s="157">
        <f>IFERROR($C$8:INDEX($C$8:$C$3000,COUNTIF($C$8:$C$3000,"?*")),"")</f>
        <v>0</v>
      </c>
      <c r="E840" s="174"/>
      <c r="F840" s="174">
        <f>--ISNUMBER(IFERROR(SEARCH('Project Costing'!#REF!,Labor!I846,1),""))</f>
        <v>0</v>
      </c>
      <c r="G840" s="174" t="str">
        <f>IF(F840=1,COUNTIF($F$8:F840,1),"")</f>
        <v/>
      </c>
      <c r="H840" s="174"/>
      <c r="I840" s="157">
        <f>IFERROR($H$8:INDEX($H$8:$H$3000,COUNTIF($H$8:$H$3000,"?*")),"")</f>
        <v>0</v>
      </c>
    </row>
    <row r="841" spans="1:9" x14ac:dyDescent="0.25">
      <c r="A841" s="174">
        <f>--ISNUMBER(IFERROR(SEARCH('Project Costing'!#REF!,Labor!I847,1),""))</f>
        <v>0</v>
      </c>
      <c r="B841" s="174" t="str">
        <f>IF(A841=1,COUNTIF($A$8:A841,1),"")</f>
        <v/>
      </c>
      <c r="C841" s="174"/>
      <c r="D841" s="157">
        <f>IFERROR($C$8:INDEX($C$8:$C$3000,COUNTIF($C$8:$C$3000,"?*")),"")</f>
        <v>0</v>
      </c>
      <c r="E841" s="174"/>
      <c r="F841" s="174">
        <f>--ISNUMBER(IFERROR(SEARCH('Project Costing'!#REF!,Labor!I847,1),""))</f>
        <v>0</v>
      </c>
      <c r="G841" s="174" t="str">
        <f>IF(F841=1,COUNTIF($F$8:F841,1),"")</f>
        <v/>
      </c>
      <c r="H841" s="174"/>
      <c r="I841" s="157">
        <f>IFERROR($H$8:INDEX($H$8:$H$3000,COUNTIF($H$8:$H$3000,"?*")),"")</f>
        <v>0</v>
      </c>
    </row>
    <row r="842" spans="1:9" x14ac:dyDescent="0.25">
      <c r="A842" s="174">
        <f>--ISNUMBER(IFERROR(SEARCH('Project Costing'!#REF!,Labor!I848,1),""))</f>
        <v>0</v>
      </c>
      <c r="B842" s="174" t="str">
        <f>IF(A842=1,COUNTIF($A$8:A842,1),"")</f>
        <v/>
      </c>
      <c r="C842" s="174"/>
      <c r="D842" s="157">
        <f>IFERROR($C$8:INDEX($C$8:$C$3000,COUNTIF($C$8:$C$3000,"?*")),"")</f>
        <v>0</v>
      </c>
      <c r="E842" s="174"/>
      <c r="F842" s="174">
        <f>--ISNUMBER(IFERROR(SEARCH('Project Costing'!#REF!,Labor!I848,1),""))</f>
        <v>0</v>
      </c>
      <c r="G842" s="174" t="str">
        <f>IF(F842=1,COUNTIF($F$8:F842,1),"")</f>
        <v/>
      </c>
      <c r="H842" s="174"/>
      <c r="I842" s="157">
        <f>IFERROR($H$8:INDEX($H$8:$H$3000,COUNTIF($H$8:$H$3000,"?*")),"")</f>
        <v>0</v>
      </c>
    </row>
    <row r="843" spans="1:9" x14ac:dyDescent="0.25">
      <c r="A843" s="174">
        <f>--ISNUMBER(IFERROR(SEARCH('Project Costing'!#REF!,Labor!I849,1),""))</f>
        <v>0</v>
      </c>
      <c r="B843" s="174" t="str">
        <f>IF(A843=1,COUNTIF($A$8:A843,1),"")</f>
        <v/>
      </c>
      <c r="C843" s="174"/>
      <c r="D843" s="157">
        <f>IFERROR($C$8:INDEX($C$8:$C$3000,COUNTIF($C$8:$C$3000,"?*")),"")</f>
        <v>0</v>
      </c>
      <c r="E843" s="174"/>
      <c r="F843" s="174">
        <f>--ISNUMBER(IFERROR(SEARCH('Project Costing'!#REF!,Labor!I849,1),""))</f>
        <v>0</v>
      </c>
      <c r="G843" s="174" t="str">
        <f>IF(F843=1,COUNTIF($F$8:F843,1),"")</f>
        <v/>
      </c>
      <c r="H843" s="174"/>
      <c r="I843" s="157">
        <f>IFERROR($H$8:INDEX($H$8:$H$3000,COUNTIF($H$8:$H$3000,"?*")),"")</f>
        <v>0</v>
      </c>
    </row>
    <row r="844" spans="1:9" x14ac:dyDescent="0.25">
      <c r="A844" s="174">
        <f>--ISNUMBER(IFERROR(SEARCH('Project Costing'!#REF!,Labor!I850,1),""))</f>
        <v>0</v>
      </c>
      <c r="B844" s="174" t="str">
        <f>IF(A844=1,COUNTIF($A$8:A844,1),"")</f>
        <v/>
      </c>
      <c r="C844" s="174"/>
      <c r="D844" s="157">
        <f>IFERROR($C$8:INDEX($C$8:$C$3000,COUNTIF($C$8:$C$3000,"?*")),"")</f>
        <v>0</v>
      </c>
      <c r="E844" s="174"/>
      <c r="F844" s="174">
        <f>--ISNUMBER(IFERROR(SEARCH('Project Costing'!#REF!,Labor!I850,1),""))</f>
        <v>0</v>
      </c>
      <c r="G844" s="174" t="str">
        <f>IF(F844=1,COUNTIF($F$8:F844,1),"")</f>
        <v/>
      </c>
      <c r="H844" s="174"/>
      <c r="I844" s="157">
        <f>IFERROR($H$8:INDEX($H$8:$H$3000,COUNTIF($H$8:$H$3000,"?*")),"")</f>
        <v>0</v>
      </c>
    </row>
    <row r="845" spans="1:9" x14ac:dyDescent="0.25">
      <c r="A845" s="174">
        <f>--ISNUMBER(IFERROR(SEARCH('Project Costing'!#REF!,Labor!I851,1),""))</f>
        <v>0</v>
      </c>
      <c r="B845" s="174" t="str">
        <f>IF(A845=1,COUNTIF($A$8:A845,1),"")</f>
        <v/>
      </c>
      <c r="C845" s="174"/>
      <c r="D845" s="157">
        <f>IFERROR($C$8:INDEX($C$8:$C$3000,COUNTIF($C$8:$C$3000,"?*")),"")</f>
        <v>0</v>
      </c>
      <c r="E845" s="174"/>
      <c r="F845" s="174">
        <f>--ISNUMBER(IFERROR(SEARCH('Project Costing'!#REF!,Labor!I851,1),""))</f>
        <v>0</v>
      </c>
      <c r="G845" s="174" t="str">
        <f>IF(F845=1,COUNTIF($F$8:F845,1),"")</f>
        <v/>
      </c>
      <c r="H845" s="174"/>
      <c r="I845" s="157">
        <f>IFERROR($H$8:INDEX($H$8:$H$3000,COUNTIF($H$8:$H$3000,"?*")),"")</f>
        <v>0</v>
      </c>
    </row>
    <row r="846" spans="1:9" x14ac:dyDescent="0.25">
      <c r="A846" s="174">
        <f>--ISNUMBER(IFERROR(SEARCH('Project Costing'!#REF!,Labor!I852,1),""))</f>
        <v>0</v>
      </c>
      <c r="B846" s="174" t="str">
        <f>IF(A846=1,COUNTIF($A$8:A846,1),"")</f>
        <v/>
      </c>
      <c r="C846" s="174"/>
      <c r="D846" s="157">
        <f>IFERROR($C$8:INDEX($C$8:$C$3000,COUNTIF($C$8:$C$3000,"?*")),"")</f>
        <v>0</v>
      </c>
      <c r="E846" s="174"/>
      <c r="F846" s="174">
        <f>--ISNUMBER(IFERROR(SEARCH('Project Costing'!#REF!,Labor!I852,1),""))</f>
        <v>0</v>
      </c>
      <c r="G846" s="174" t="str">
        <f>IF(F846=1,COUNTIF($F$8:F846,1),"")</f>
        <v/>
      </c>
      <c r="H846" s="174"/>
      <c r="I846" s="157">
        <f>IFERROR($H$8:INDEX($H$8:$H$3000,COUNTIF($H$8:$H$3000,"?*")),"")</f>
        <v>0</v>
      </c>
    </row>
    <row r="847" spans="1:9" x14ac:dyDescent="0.25">
      <c r="A847" s="174">
        <f>--ISNUMBER(IFERROR(SEARCH('Project Costing'!#REF!,Labor!I853,1),""))</f>
        <v>0</v>
      </c>
      <c r="B847" s="174" t="str">
        <f>IF(A847=1,COUNTIF($A$8:A847,1),"")</f>
        <v/>
      </c>
      <c r="C847" s="174"/>
      <c r="D847" s="157">
        <f>IFERROR($C$8:INDEX($C$8:$C$3000,COUNTIF($C$8:$C$3000,"?*")),"")</f>
        <v>0</v>
      </c>
      <c r="E847" s="174"/>
      <c r="F847" s="174">
        <f>--ISNUMBER(IFERROR(SEARCH('Project Costing'!#REF!,Labor!I853,1),""))</f>
        <v>0</v>
      </c>
      <c r="G847" s="174" t="str">
        <f>IF(F847=1,COUNTIF($F$8:F847,1),"")</f>
        <v/>
      </c>
      <c r="H847" s="174"/>
      <c r="I847" s="157">
        <f>IFERROR($H$8:INDEX($H$8:$H$3000,COUNTIF($H$8:$H$3000,"?*")),"")</f>
        <v>0</v>
      </c>
    </row>
    <row r="848" spans="1:9" x14ac:dyDescent="0.25">
      <c r="A848" s="174">
        <f>--ISNUMBER(IFERROR(SEARCH('Project Costing'!#REF!,Labor!I854,1),""))</f>
        <v>0</v>
      </c>
      <c r="B848" s="174" t="str">
        <f>IF(A848=1,COUNTIF($A$8:A848,1),"")</f>
        <v/>
      </c>
      <c r="C848" s="174"/>
      <c r="D848" s="157">
        <f>IFERROR($C$8:INDEX($C$8:$C$3000,COUNTIF($C$8:$C$3000,"?*")),"")</f>
        <v>0</v>
      </c>
      <c r="E848" s="174"/>
      <c r="F848" s="174">
        <f>--ISNUMBER(IFERROR(SEARCH('Project Costing'!#REF!,Labor!I854,1),""))</f>
        <v>0</v>
      </c>
      <c r="G848" s="174" t="str">
        <f>IF(F848=1,COUNTIF($F$8:F848,1),"")</f>
        <v/>
      </c>
      <c r="H848" s="174"/>
      <c r="I848" s="157">
        <f>IFERROR($H$8:INDEX($H$8:$H$3000,COUNTIF($H$8:$H$3000,"?*")),"")</f>
        <v>0</v>
      </c>
    </row>
    <row r="849" spans="1:9" x14ac:dyDescent="0.25">
      <c r="A849" s="174">
        <f>--ISNUMBER(IFERROR(SEARCH('Project Costing'!#REF!,Labor!I855,1),""))</f>
        <v>0</v>
      </c>
      <c r="B849" s="174" t="str">
        <f>IF(A849=1,COUNTIF($A$8:A849,1),"")</f>
        <v/>
      </c>
      <c r="C849" s="174"/>
      <c r="D849" s="157">
        <f>IFERROR($C$8:INDEX($C$8:$C$3000,COUNTIF($C$8:$C$3000,"?*")),"")</f>
        <v>0</v>
      </c>
      <c r="E849" s="174"/>
      <c r="F849" s="174">
        <f>--ISNUMBER(IFERROR(SEARCH('Project Costing'!#REF!,Labor!I855,1),""))</f>
        <v>0</v>
      </c>
      <c r="G849" s="174" t="str">
        <f>IF(F849=1,COUNTIF($F$8:F849,1),"")</f>
        <v/>
      </c>
      <c r="H849" s="174"/>
      <c r="I849" s="157">
        <f>IFERROR($H$8:INDEX($H$8:$H$3000,COUNTIF($H$8:$H$3000,"?*")),"")</f>
        <v>0</v>
      </c>
    </row>
    <row r="850" spans="1:9" x14ac:dyDescent="0.25">
      <c r="A850" s="174">
        <f>--ISNUMBER(IFERROR(SEARCH('Project Costing'!#REF!,Labor!I856,1),""))</f>
        <v>0</v>
      </c>
      <c r="B850" s="174" t="str">
        <f>IF(A850=1,COUNTIF($A$8:A850,1),"")</f>
        <v/>
      </c>
      <c r="C850" s="174"/>
      <c r="D850" s="157">
        <f>IFERROR($C$8:INDEX($C$8:$C$3000,COUNTIF($C$8:$C$3000,"?*")),"")</f>
        <v>0</v>
      </c>
      <c r="E850" s="174"/>
      <c r="F850" s="174">
        <f>--ISNUMBER(IFERROR(SEARCH('Project Costing'!#REF!,Labor!I856,1),""))</f>
        <v>0</v>
      </c>
      <c r="G850" s="174" t="str">
        <f>IF(F850=1,COUNTIF($F$8:F850,1),"")</f>
        <v/>
      </c>
      <c r="H850" s="174"/>
      <c r="I850" s="157">
        <f>IFERROR($H$8:INDEX($H$8:$H$3000,COUNTIF($H$8:$H$3000,"?*")),"")</f>
        <v>0</v>
      </c>
    </row>
    <row r="851" spans="1:9" x14ac:dyDescent="0.25">
      <c r="A851" s="174">
        <f>--ISNUMBER(IFERROR(SEARCH('Project Costing'!#REF!,Labor!I857,1),""))</f>
        <v>0</v>
      </c>
      <c r="B851" s="174" t="str">
        <f>IF(A851=1,COUNTIF($A$8:A851,1),"")</f>
        <v/>
      </c>
      <c r="C851" s="174"/>
      <c r="D851" s="157">
        <f>IFERROR($C$8:INDEX($C$8:$C$3000,COUNTIF($C$8:$C$3000,"?*")),"")</f>
        <v>0</v>
      </c>
      <c r="E851" s="174"/>
      <c r="F851" s="174">
        <f>--ISNUMBER(IFERROR(SEARCH('Project Costing'!#REF!,Labor!I857,1),""))</f>
        <v>0</v>
      </c>
      <c r="G851" s="174" t="str">
        <f>IF(F851=1,COUNTIF($F$8:F851,1),"")</f>
        <v/>
      </c>
      <c r="H851" s="174"/>
      <c r="I851" s="157">
        <f>IFERROR($H$8:INDEX($H$8:$H$3000,COUNTIF($H$8:$H$3000,"?*")),"")</f>
        <v>0</v>
      </c>
    </row>
    <row r="852" spans="1:9" x14ac:dyDescent="0.25">
      <c r="A852" s="174">
        <f>--ISNUMBER(IFERROR(SEARCH('Project Costing'!#REF!,Labor!I858,1),""))</f>
        <v>0</v>
      </c>
      <c r="B852" s="174" t="str">
        <f>IF(A852=1,COUNTIF($A$8:A852,1),"")</f>
        <v/>
      </c>
      <c r="C852" s="174"/>
      <c r="D852" s="157">
        <f>IFERROR($C$8:INDEX($C$8:$C$3000,COUNTIF($C$8:$C$3000,"?*")),"")</f>
        <v>0</v>
      </c>
      <c r="E852" s="174"/>
      <c r="F852" s="174">
        <f>--ISNUMBER(IFERROR(SEARCH('Project Costing'!#REF!,Labor!I858,1),""))</f>
        <v>0</v>
      </c>
      <c r="G852" s="174" t="str">
        <f>IF(F852=1,COUNTIF($F$8:F852,1),"")</f>
        <v/>
      </c>
      <c r="H852" s="174"/>
      <c r="I852" s="157">
        <f>IFERROR($H$8:INDEX($H$8:$H$3000,COUNTIF($H$8:$H$3000,"?*")),"")</f>
        <v>0</v>
      </c>
    </row>
    <row r="853" spans="1:9" x14ac:dyDescent="0.25">
      <c r="A853" s="174">
        <f>--ISNUMBER(IFERROR(SEARCH('Project Costing'!#REF!,Labor!I859,1),""))</f>
        <v>0</v>
      </c>
      <c r="B853" s="174" t="str">
        <f>IF(A853=1,COUNTIF($A$8:A853,1),"")</f>
        <v/>
      </c>
      <c r="C853" s="174"/>
      <c r="D853" s="157">
        <f>IFERROR($C$8:INDEX($C$8:$C$3000,COUNTIF($C$8:$C$3000,"?*")),"")</f>
        <v>0</v>
      </c>
      <c r="E853" s="174"/>
      <c r="F853" s="174">
        <f>--ISNUMBER(IFERROR(SEARCH('Project Costing'!#REF!,Labor!I859,1),""))</f>
        <v>0</v>
      </c>
      <c r="G853" s="174" t="str">
        <f>IF(F853=1,COUNTIF($F$8:F853,1),"")</f>
        <v/>
      </c>
      <c r="H853" s="174"/>
      <c r="I853" s="157">
        <f>IFERROR($H$8:INDEX($H$8:$H$3000,COUNTIF($H$8:$H$3000,"?*")),"")</f>
        <v>0</v>
      </c>
    </row>
    <row r="854" spans="1:9" x14ac:dyDescent="0.25">
      <c r="A854" s="174">
        <f>--ISNUMBER(IFERROR(SEARCH('Project Costing'!#REF!,Labor!I860,1),""))</f>
        <v>0</v>
      </c>
      <c r="B854" s="174" t="str">
        <f>IF(A854=1,COUNTIF($A$8:A854,1),"")</f>
        <v/>
      </c>
      <c r="C854" s="174"/>
      <c r="D854" s="157">
        <f>IFERROR($C$8:INDEX($C$8:$C$3000,COUNTIF($C$8:$C$3000,"?*")),"")</f>
        <v>0</v>
      </c>
      <c r="E854" s="174"/>
      <c r="F854" s="174">
        <f>--ISNUMBER(IFERROR(SEARCH('Project Costing'!#REF!,Labor!I860,1),""))</f>
        <v>0</v>
      </c>
      <c r="G854" s="174" t="str">
        <f>IF(F854=1,COUNTIF($F$8:F854,1),"")</f>
        <v/>
      </c>
      <c r="H854" s="174"/>
      <c r="I854" s="157">
        <f>IFERROR($H$8:INDEX($H$8:$H$3000,COUNTIF($H$8:$H$3000,"?*")),"")</f>
        <v>0</v>
      </c>
    </row>
    <row r="855" spans="1:9" x14ac:dyDescent="0.25">
      <c r="A855" s="174">
        <f>--ISNUMBER(IFERROR(SEARCH('Project Costing'!#REF!,Labor!I861,1),""))</f>
        <v>0</v>
      </c>
      <c r="B855" s="174" t="str">
        <f>IF(A855=1,COUNTIF($A$8:A855,1),"")</f>
        <v/>
      </c>
      <c r="C855" s="174"/>
      <c r="D855" s="157">
        <f>IFERROR($C$8:INDEX($C$8:$C$3000,COUNTIF($C$8:$C$3000,"?*")),"")</f>
        <v>0</v>
      </c>
      <c r="E855" s="174"/>
      <c r="F855" s="174">
        <f>--ISNUMBER(IFERROR(SEARCH('Project Costing'!#REF!,Labor!I861,1),""))</f>
        <v>0</v>
      </c>
      <c r="G855" s="174" t="str">
        <f>IF(F855=1,COUNTIF($F$8:F855,1),"")</f>
        <v/>
      </c>
      <c r="H855" s="174"/>
      <c r="I855" s="157">
        <f>IFERROR($H$8:INDEX($H$8:$H$3000,COUNTIF($H$8:$H$3000,"?*")),"")</f>
        <v>0</v>
      </c>
    </row>
    <row r="856" spans="1:9" x14ac:dyDescent="0.25">
      <c r="A856" s="174">
        <f>--ISNUMBER(IFERROR(SEARCH('Project Costing'!#REF!,Labor!I862,1),""))</f>
        <v>0</v>
      </c>
      <c r="B856" s="174" t="str">
        <f>IF(A856=1,COUNTIF($A$8:A856,1),"")</f>
        <v/>
      </c>
      <c r="C856" s="174"/>
      <c r="D856" s="157">
        <f>IFERROR($C$8:INDEX($C$8:$C$3000,COUNTIF($C$8:$C$3000,"?*")),"")</f>
        <v>0</v>
      </c>
      <c r="E856" s="174"/>
      <c r="F856" s="174">
        <f>--ISNUMBER(IFERROR(SEARCH('Project Costing'!#REF!,Labor!I862,1),""))</f>
        <v>0</v>
      </c>
      <c r="G856" s="174" t="str">
        <f>IF(F856=1,COUNTIF($F$8:F856,1),"")</f>
        <v/>
      </c>
      <c r="H856" s="174"/>
      <c r="I856" s="157">
        <f>IFERROR($H$8:INDEX($H$8:$H$3000,COUNTIF($H$8:$H$3000,"?*")),"")</f>
        <v>0</v>
      </c>
    </row>
    <row r="857" spans="1:9" x14ac:dyDescent="0.25">
      <c r="A857" s="174">
        <f>--ISNUMBER(IFERROR(SEARCH('Project Costing'!#REF!,Labor!I863,1),""))</f>
        <v>0</v>
      </c>
      <c r="B857" s="174" t="str">
        <f>IF(A857=1,COUNTIF($A$8:A857,1),"")</f>
        <v/>
      </c>
      <c r="C857" s="174"/>
      <c r="D857" s="157">
        <f>IFERROR($C$8:INDEX($C$8:$C$3000,COUNTIF($C$8:$C$3000,"?*")),"")</f>
        <v>0</v>
      </c>
      <c r="E857" s="174"/>
      <c r="F857" s="174">
        <f>--ISNUMBER(IFERROR(SEARCH('Project Costing'!#REF!,Labor!I863,1),""))</f>
        <v>0</v>
      </c>
      <c r="G857" s="174" t="str">
        <f>IF(F857=1,COUNTIF($F$8:F857,1),"")</f>
        <v/>
      </c>
      <c r="H857" s="174"/>
      <c r="I857" s="157">
        <f>IFERROR($H$8:INDEX($H$8:$H$3000,COUNTIF($H$8:$H$3000,"?*")),"")</f>
        <v>0</v>
      </c>
    </row>
    <row r="858" spans="1:9" x14ac:dyDescent="0.25">
      <c r="A858" s="174">
        <f>--ISNUMBER(IFERROR(SEARCH('Project Costing'!#REF!,Labor!I864,1),""))</f>
        <v>0</v>
      </c>
      <c r="B858" s="174" t="str">
        <f>IF(A858=1,COUNTIF($A$8:A858,1),"")</f>
        <v/>
      </c>
      <c r="C858" s="174"/>
      <c r="D858" s="157">
        <f>IFERROR($C$8:INDEX($C$8:$C$3000,COUNTIF($C$8:$C$3000,"?*")),"")</f>
        <v>0</v>
      </c>
      <c r="E858" s="174"/>
      <c r="F858" s="174">
        <f>--ISNUMBER(IFERROR(SEARCH('Project Costing'!#REF!,Labor!I864,1),""))</f>
        <v>0</v>
      </c>
      <c r="G858" s="174" t="str">
        <f>IF(F858=1,COUNTIF($F$8:F858,1),"")</f>
        <v/>
      </c>
      <c r="H858" s="174"/>
      <c r="I858" s="157">
        <f>IFERROR($H$8:INDEX($H$8:$H$3000,COUNTIF($H$8:$H$3000,"?*")),"")</f>
        <v>0</v>
      </c>
    </row>
    <row r="859" spans="1:9" x14ac:dyDescent="0.25">
      <c r="A859" s="174">
        <f>--ISNUMBER(IFERROR(SEARCH('Project Costing'!#REF!,Labor!I865,1),""))</f>
        <v>0</v>
      </c>
      <c r="B859" s="174" t="str">
        <f>IF(A859=1,COUNTIF($A$8:A859,1),"")</f>
        <v/>
      </c>
      <c r="C859" s="174"/>
      <c r="D859" s="157">
        <f>IFERROR($C$8:INDEX($C$8:$C$3000,COUNTIF($C$8:$C$3000,"?*")),"")</f>
        <v>0</v>
      </c>
      <c r="E859" s="174"/>
      <c r="F859" s="174">
        <f>--ISNUMBER(IFERROR(SEARCH('Project Costing'!#REF!,Labor!I865,1),""))</f>
        <v>0</v>
      </c>
      <c r="G859" s="174" t="str">
        <f>IF(F859=1,COUNTIF($F$8:F859,1),"")</f>
        <v/>
      </c>
      <c r="H859" s="174"/>
      <c r="I859" s="157">
        <f>IFERROR($H$8:INDEX($H$8:$H$3000,COUNTIF($H$8:$H$3000,"?*")),"")</f>
        <v>0</v>
      </c>
    </row>
    <row r="860" spans="1:9" x14ac:dyDescent="0.25">
      <c r="A860" s="174">
        <f>--ISNUMBER(IFERROR(SEARCH('Project Costing'!#REF!,Labor!I866,1),""))</f>
        <v>0</v>
      </c>
      <c r="B860" s="174" t="str">
        <f>IF(A860=1,COUNTIF($A$8:A860,1),"")</f>
        <v/>
      </c>
      <c r="C860" s="174"/>
      <c r="D860" s="157">
        <f>IFERROR($C$8:INDEX($C$8:$C$3000,COUNTIF($C$8:$C$3000,"?*")),"")</f>
        <v>0</v>
      </c>
      <c r="E860" s="174"/>
      <c r="F860" s="174">
        <f>--ISNUMBER(IFERROR(SEARCH('Project Costing'!#REF!,Labor!I866,1),""))</f>
        <v>0</v>
      </c>
      <c r="G860" s="174" t="str">
        <f>IF(F860=1,COUNTIF($F$8:F860,1),"")</f>
        <v/>
      </c>
      <c r="H860" s="174"/>
      <c r="I860" s="157">
        <f>IFERROR($H$8:INDEX($H$8:$H$3000,COUNTIF($H$8:$H$3000,"?*")),"")</f>
        <v>0</v>
      </c>
    </row>
    <row r="861" spans="1:9" x14ac:dyDescent="0.25">
      <c r="A861" s="174">
        <f>--ISNUMBER(IFERROR(SEARCH('Project Costing'!#REF!,Labor!I867,1),""))</f>
        <v>0</v>
      </c>
      <c r="B861" s="174" t="str">
        <f>IF(A861=1,COUNTIF($A$8:A861,1),"")</f>
        <v/>
      </c>
      <c r="C861" s="174"/>
      <c r="D861" s="157">
        <f>IFERROR($C$8:INDEX($C$8:$C$3000,COUNTIF($C$8:$C$3000,"?*")),"")</f>
        <v>0</v>
      </c>
      <c r="E861" s="174"/>
      <c r="F861" s="174">
        <f>--ISNUMBER(IFERROR(SEARCH('Project Costing'!#REF!,Labor!I867,1),""))</f>
        <v>0</v>
      </c>
      <c r="G861" s="174" t="str">
        <f>IF(F861=1,COUNTIF($F$8:F861,1),"")</f>
        <v/>
      </c>
      <c r="H861" s="174"/>
      <c r="I861" s="157">
        <f>IFERROR($H$8:INDEX($H$8:$H$3000,COUNTIF($H$8:$H$3000,"?*")),"")</f>
        <v>0</v>
      </c>
    </row>
    <row r="862" spans="1:9" x14ac:dyDescent="0.25">
      <c r="A862" s="174">
        <f>--ISNUMBER(IFERROR(SEARCH('Project Costing'!#REF!,Labor!I868,1),""))</f>
        <v>0</v>
      </c>
      <c r="B862" s="174" t="str">
        <f>IF(A862=1,COUNTIF($A$8:A862,1),"")</f>
        <v/>
      </c>
      <c r="C862" s="174"/>
      <c r="D862" s="157">
        <f>IFERROR($C$8:INDEX($C$8:$C$3000,COUNTIF($C$8:$C$3000,"?*")),"")</f>
        <v>0</v>
      </c>
      <c r="E862" s="174"/>
      <c r="F862" s="174">
        <f>--ISNUMBER(IFERROR(SEARCH('Project Costing'!#REF!,Labor!I868,1),""))</f>
        <v>0</v>
      </c>
      <c r="G862" s="174" t="str">
        <f>IF(F862=1,COUNTIF($F$8:F862,1),"")</f>
        <v/>
      </c>
      <c r="H862" s="174"/>
      <c r="I862" s="157">
        <f>IFERROR($H$8:INDEX($H$8:$H$3000,COUNTIF($H$8:$H$3000,"?*")),"")</f>
        <v>0</v>
      </c>
    </row>
    <row r="863" spans="1:9" x14ac:dyDescent="0.25">
      <c r="A863" s="174">
        <f>--ISNUMBER(IFERROR(SEARCH('Project Costing'!#REF!,Labor!I869,1),""))</f>
        <v>0</v>
      </c>
      <c r="B863" s="174" t="str">
        <f>IF(A863=1,COUNTIF($A$8:A863,1),"")</f>
        <v/>
      </c>
      <c r="C863" s="174"/>
      <c r="D863" s="157">
        <f>IFERROR($C$8:INDEX($C$8:$C$3000,COUNTIF($C$8:$C$3000,"?*")),"")</f>
        <v>0</v>
      </c>
      <c r="E863" s="174"/>
      <c r="F863" s="174">
        <f>--ISNUMBER(IFERROR(SEARCH('Project Costing'!#REF!,Labor!I869,1),""))</f>
        <v>0</v>
      </c>
      <c r="G863" s="174" t="str">
        <f>IF(F863=1,COUNTIF($F$8:F863,1),"")</f>
        <v/>
      </c>
      <c r="H863" s="174"/>
      <c r="I863" s="157">
        <f>IFERROR($H$8:INDEX($H$8:$H$3000,COUNTIF($H$8:$H$3000,"?*")),"")</f>
        <v>0</v>
      </c>
    </row>
    <row r="864" spans="1:9" x14ac:dyDescent="0.25">
      <c r="A864" s="174">
        <f>--ISNUMBER(IFERROR(SEARCH('Project Costing'!#REF!,Labor!I870,1),""))</f>
        <v>0</v>
      </c>
      <c r="B864" s="174" t="str">
        <f>IF(A864=1,COUNTIF($A$8:A864,1),"")</f>
        <v/>
      </c>
      <c r="C864" s="174"/>
      <c r="D864" s="157">
        <f>IFERROR($C$8:INDEX($C$8:$C$3000,COUNTIF($C$8:$C$3000,"?*")),"")</f>
        <v>0</v>
      </c>
      <c r="E864" s="174"/>
      <c r="F864" s="174">
        <f>--ISNUMBER(IFERROR(SEARCH('Project Costing'!#REF!,Labor!I870,1),""))</f>
        <v>0</v>
      </c>
      <c r="G864" s="174" t="str">
        <f>IF(F864=1,COUNTIF($F$8:F864,1),"")</f>
        <v/>
      </c>
      <c r="H864" s="174"/>
      <c r="I864" s="157">
        <f>IFERROR($H$8:INDEX($H$8:$H$3000,COUNTIF($H$8:$H$3000,"?*")),"")</f>
        <v>0</v>
      </c>
    </row>
    <row r="865" spans="1:9" x14ac:dyDescent="0.25">
      <c r="A865" s="174">
        <f>--ISNUMBER(IFERROR(SEARCH('Project Costing'!#REF!,Labor!I871,1),""))</f>
        <v>0</v>
      </c>
      <c r="B865" s="174" t="str">
        <f>IF(A865=1,COUNTIF($A$8:A865,1),"")</f>
        <v/>
      </c>
      <c r="C865" s="174"/>
      <c r="D865" s="157">
        <f>IFERROR($C$8:INDEX($C$8:$C$3000,COUNTIF($C$8:$C$3000,"?*")),"")</f>
        <v>0</v>
      </c>
      <c r="E865" s="174"/>
      <c r="F865" s="174">
        <f>--ISNUMBER(IFERROR(SEARCH('Project Costing'!#REF!,Labor!I871,1),""))</f>
        <v>0</v>
      </c>
      <c r="G865" s="174" t="str">
        <f>IF(F865=1,COUNTIF($F$8:F865,1),"")</f>
        <v/>
      </c>
      <c r="H865" s="174"/>
      <c r="I865" s="157">
        <f>IFERROR($H$8:INDEX($H$8:$H$3000,COUNTIF($H$8:$H$3000,"?*")),"")</f>
        <v>0</v>
      </c>
    </row>
    <row r="866" spans="1:9" x14ac:dyDescent="0.25">
      <c r="A866" s="174">
        <f>--ISNUMBER(IFERROR(SEARCH('Project Costing'!#REF!,Labor!I872,1),""))</f>
        <v>0</v>
      </c>
      <c r="B866" s="174" t="str">
        <f>IF(A866=1,COUNTIF($A$8:A866,1),"")</f>
        <v/>
      </c>
      <c r="C866" s="174"/>
      <c r="D866" s="157">
        <f>IFERROR($C$8:INDEX($C$8:$C$3000,COUNTIF($C$8:$C$3000,"?*")),"")</f>
        <v>0</v>
      </c>
      <c r="E866" s="174"/>
      <c r="F866" s="174">
        <f>--ISNUMBER(IFERROR(SEARCH('Project Costing'!#REF!,Labor!I872,1),""))</f>
        <v>0</v>
      </c>
      <c r="G866" s="174" t="str">
        <f>IF(F866=1,COUNTIF($F$8:F866,1),"")</f>
        <v/>
      </c>
      <c r="H866" s="174"/>
      <c r="I866" s="157">
        <f>IFERROR($H$8:INDEX($H$8:$H$3000,COUNTIF($H$8:$H$3000,"?*")),"")</f>
        <v>0</v>
      </c>
    </row>
    <row r="867" spans="1:9" x14ac:dyDescent="0.25">
      <c r="A867" s="174">
        <f>--ISNUMBER(IFERROR(SEARCH('Project Costing'!#REF!,Labor!I873,1),""))</f>
        <v>0</v>
      </c>
      <c r="B867" s="174" t="str">
        <f>IF(A867=1,COUNTIF($A$8:A867,1),"")</f>
        <v/>
      </c>
      <c r="C867" s="174"/>
      <c r="D867" s="157">
        <f>IFERROR($C$8:INDEX($C$8:$C$3000,COUNTIF($C$8:$C$3000,"?*")),"")</f>
        <v>0</v>
      </c>
      <c r="E867" s="174"/>
      <c r="F867" s="174">
        <f>--ISNUMBER(IFERROR(SEARCH('Project Costing'!#REF!,Labor!I873,1),""))</f>
        <v>0</v>
      </c>
      <c r="G867" s="174" t="str">
        <f>IF(F867=1,COUNTIF($F$8:F867,1),"")</f>
        <v/>
      </c>
      <c r="H867" s="174"/>
      <c r="I867" s="157">
        <f>IFERROR($H$8:INDEX($H$8:$H$3000,COUNTIF($H$8:$H$3000,"?*")),"")</f>
        <v>0</v>
      </c>
    </row>
    <row r="868" spans="1:9" x14ac:dyDescent="0.25">
      <c r="A868" s="174">
        <f>--ISNUMBER(IFERROR(SEARCH('Project Costing'!#REF!,Labor!I874,1),""))</f>
        <v>0</v>
      </c>
      <c r="B868" s="174" t="str">
        <f>IF(A868=1,COUNTIF($A$8:A868,1),"")</f>
        <v/>
      </c>
      <c r="C868" s="174"/>
      <c r="D868" s="157">
        <f>IFERROR($C$8:INDEX($C$8:$C$3000,COUNTIF($C$8:$C$3000,"?*")),"")</f>
        <v>0</v>
      </c>
      <c r="E868" s="174"/>
      <c r="F868" s="174">
        <f>--ISNUMBER(IFERROR(SEARCH('Project Costing'!#REF!,Labor!I874,1),""))</f>
        <v>0</v>
      </c>
      <c r="G868" s="174" t="str">
        <f>IF(F868=1,COUNTIF($F$8:F868,1),"")</f>
        <v/>
      </c>
      <c r="H868" s="174"/>
      <c r="I868" s="157">
        <f>IFERROR($H$8:INDEX($H$8:$H$3000,COUNTIF($H$8:$H$3000,"?*")),"")</f>
        <v>0</v>
      </c>
    </row>
    <row r="869" spans="1:9" x14ac:dyDescent="0.25">
      <c r="A869" s="174">
        <f>--ISNUMBER(IFERROR(SEARCH('Project Costing'!#REF!,Labor!I875,1),""))</f>
        <v>0</v>
      </c>
      <c r="B869" s="174" t="str">
        <f>IF(A869=1,COUNTIF($A$8:A869,1),"")</f>
        <v/>
      </c>
      <c r="C869" s="174"/>
      <c r="D869" s="157">
        <f>IFERROR($C$8:INDEX($C$8:$C$3000,COUNTIF($C$8:$C$3000,"?*")),"")</f>
        <v>0</v>
      </c>
      <c r="E869" s="174"/>
      <c r="F869" s="174">
        <f>--ISNUMBER(IFERROR(SEARCH('Project Costing'!#REF!,Labor!I875,1),""))</f>
        <v>0</v>
      </c>
      <c r="G869" s="174" t="str">
        <f>IF(F869=1,COUNTIF($F$8:F869,1),"")</f>
        <v/>
      </c>
      <c r="H869" s="174"/>
      <c r="I869" s="157">
        <f>IFERROR($H$8:INDEX($H$8:$H$3000,COUNTIF($H$8:$H$3000,"?*")),"")</f>
        <v>0</v>
      </c>
    </row>
    <row r="870" spans="1:9" x14ac:dyDescent="0.25">
      <c r="A870" s="174">
        <f>--ISNUMBER(IFERROR(SEARCH('Project Costing'!#REF!,Labor!I876,1),""))</f>
        <v>0</v>
      </c>
      <c r="B870" s="174" t="str">
        <f>IF(A870=1,COUNTIF($A$8:A870,1),"")</f>
        <v/>
      </c>
      <c r="C870" s="174"/>
      <c r="D870" s="157">
        <f>IFERROR($C$8:INDEX($C$8:$C$3000,COUNTIF($C$8:$C$3000,"?*")),"")</f>
        <v>0</v>
      </c>
      <c r="E870" s="174"/>
      <c r="F870" s="174">
        <f>--ISNUMBER(IFERROR(SEARCH('Project Costing'!#REF!,Labor!I876,1),""))</f>
        <v>0</v>
      </c>
      <c r="G870" s="174" t="str">
        <f>IF(F870=1,COUNTIF($F$8:F870,1),"")</f>
        <v/>
      </c>
      <c r="H870" s="174"/>
      <c r="I870" s="157">
        <f>IFERROR($H$8:INDEX($H$8:$H$3000,COUNTIF($H$8:$H$3000,"?*")),"")</f>
        <v>0</v>
      </c>
    </row>
    <row r="871" spans="1:9" x14ac:dyDescent="0.25">
      <c r="A871" s="174">
        <f>--ISNUMBER(IFERROR(SEARCH('Project Costing'!#REF!,Labor!I877,1),""))</f>
        <v>0</v>
      </c>
      <c r="B871" s="174" t="str">
        <f>IF(A871=1,COUNTIF($A$8:A871,1),"")</f>
        <v/>
      </c>
      <c r="C871" s="174"/>
      <c r="D871" s="157">
        <f>IFERROR($C$8:INDEX($C$8:$C$3000,COUNTIF($C$8:$C$3000,"?*")),"")</f>
        <v>0</v>
      </c>
      <c r="E871" s="174"/>
      <c r="F871" s="174">
        <f>--ISNUMBER(IFERROR(SEARCH('Project Costing'!#REF!,Labor!I877,1),""))</f>
        <v>0</v>
      </c>
      <c r="G871" s="174" t="str">
        <f>IF(F871=1,COUNTIF($F$8:F871,1),"")</f>
        <v/>
      </c>
      <c r="H871" s="174"/>
      <c r="I871" s="157">
        <f>IFERROR($H$8:INDEX($H$8:$H$3000,COUNTIF($H$8:$H$3000,"?*")),"")</f>
        <v>0</v>
      </c>
    </row>
    <row r="872" spans="1:9" x14ac:dyDescent="0.25">
      <c r="A872" s="174">
        <f>--ISNUMBER(IFERROR(SEARCH('Project Costing'!#REF!,Labor!I878,1),""))</f>
        <v>0</v>
      </c>
      <c r="B872" s="174" t="str">
        <f>IF(A872=1,COUNTIF($A$8:A872,1),"")</f>
        <v/>
      </c>
      <c r="C872" s="174"/>
      <c r="D872" s="157">
        <f>IFERROR($C$8:INDEX($C$8:$C$3000,COUNTIF($C$8:$C$3000,"?*")),"")</f>
        <v>0</v>
      </c>
      <c r="E872" s="174"/>
      <c r="F872" s="174">
        <f>--ISNUMBER(IFERROR(SEARCH('Project Costing'!#REF!,Labor!I878,1),""))</f>
        <v>0</v>
      </c>
      <c r="G872" s="174" t="str">
        <f>IF(F872=1,COUNTIF($F$8:F872,1),"")</f>
        <v/>
      </c>
      <c r="H872" s="174"/>
      <c r="I872" s="157">
        <f>IFERROR($H$8:INDEX($H$8:$H$3000,COUNTIF($H$8:$H$3000,"?*")),"")</f>
        <v>0</v>
      </c>
    </row>
    <row r="873" spans="1:9" x14ac:dyDescent="0.25">
      <c r="A873" s="174">
        <f>--ISNUMBER(IFERROR(SEARCH('Project Costing'!#REF!,Labor!I879,1),""))</f>
        <v>0</v>
      </c>
      <c r="B873" s="174" t="str">
        <f>IF(A873=1,COUNTIF($A$8:A873,1),"")</f>
        <v/>
      </c>
      <c r="C873" s="174"/>
      <c r="D873" s="157">
        <f>IFERROR($C$8:INDEX($C$8:$C$3000,COUNTIF($C$8:$C$3000,"?*")),"")</f>
        <v>0</v>
      </c>
      <c r="E873" s="174"/>
      <c r="F873" s="174">
        <f>--ISNUMBER(IFERROR(SEARCH('Project Costing'!#REF!,Labor!I879,1),""))</f>
        <v>0</v>
      </c>
      <c r="G873" s="174" t="str">
        <f>IF(F873=1,COUNTIF($F$8:F873,1),"")</f>
        <v/>
      </c>
      <c r="H873" s="174"/>
      <c r="I873" s="157">
        <f>IFERROR($H$8:INDEX($H$8:$H$3000,COUNTIF($H$8:$H$3000,"?*")),"")</f>
        <v>0</v>
      </c>
    </row>
    <row r="874" spans="1:9" x14ac:dyDescent="0.25">
      <c r="A874" s="174">
        <f>--ISNUMBER(IFERROR(SEARCH('Project Costing'!#REF!,Labor!I880,1),""))</f>
        <v>0</v>
      </c>
      <c r="B874" s="174" t="str">
        <f>IF(A874=1,COUNTIF($A$8:A874,1),"")</f>
        <v/>
      </c>
      <c r="C874" s="174"/>
      <c r="D874" s="157">
        <f>IFERROR($C$8:INDEX($C$8:$C$3000,COUNTIF($C$8:$C$3000,"?*")),"")</f>
        <v>0</v>
      </c>
      <c r="E874" s="174"/>
      <c r="F874" s="174">
        <f>--ISNUMBER(IFERROR(SEARCH('Project Costing'!#REF!,Labor!I880,1),""))</f>
        <v>0</v>
      </c>
      <c r="G874" s="174" t="str">
        <f>IF(F874=1,COUNTIF($F$8:F874,1),"")</f>
        <v/>
      </c>
      <c r="H874" s="174"/>
      <c r="I874" s="157">
        <f>IFERROR($H$8:INDEX($H$8:$H$3000,COUNTIF($H$8:$H$3000,"?*")),"")</f>
        <v>0</v>
      </c>
    </row>
    <row r="875" spans="1:9" x14ac:dyDescent="0.25">
      <c r="A875" s="174">
        <f>--ISNUMBER(IFERROR(SEARCH('Project Costing'!#REF!,Labor!I881,1),""))</f>
        <v>0</v>
      </c>
      <c r="B875" s="174" t="str">
        <f>IF(A875=1,COUNTIF($A$8:A875,1),"")</f>
        <v/>
      </c>
      <c r="C875" s="174"/>
      <c r="D875" s="157">
        <f>IFERROR($C$8:INDEX($C$8:$C$3000,COUNTIF($C$8:$C$3000,"?*")),"")</f>
        <v>0</v>
      </c>
      <c r="E875" s="174"/>
      <c r="F875" s="174">
        <f>--ISNUMBER(IFERROR(SEARCH('Project Costing'!#REF!,Labor!I881,1),""))</f>
        <v>0</v>
      </c>
      <c r="G875" s="174" t="str">
        <f>IF(F875=1,COUNTIF($F$8:F875,1),"")</f>
        <v/>
      </c>
      <c r="H875" s="174"/>
      <c r="I875" s="157">
        <f>IFERROR($H$8:INDEX($H$8:$H$3000,COUNTIF($H$8:$H$3000,"?*")),"")</f>
        <v>0</v>
      </c>
    </row>
    <row r="876" spans="1:9" x14ac:dyDescent="0.25">
      <c r="A876" s="174">
        <f>--ISNUMBER(IFERROR(SEARCH('Project Costing'!#REF!,Labor!I882,1),""))</f>
        <v>0</v>
      </c>
      <c r="B876" s="174" t="str">
        <f>IF(A876=1,COUNTIF($A$8:A876,1),"")</f>
        <v/>
      </c>
      <c r="C876" s="174"/>
      <c r="D876" s="157">
        <f>IFERROR($C$8:INDEX($C$8:$C$3000,COUNTIF($C$8:$C$3000,"?*")),"")</f>
        <v>0</v>
      </c>
      <c r="E876" s="174"/>
      <c r="F876" s="174">
        <f>--ISNUMBER(IFERROR(SEARCH('Project Costing'!#REF!,Labor!I882,1),""))</f>
        <v>0</v>
      </c>
      <c r="G876" s="174" t="str">
        <f>IF(F876=1,COUNTIF($F$8:F876,1),"")</f>
        <v/>
      </c>
      <c r="H876" s="174"/>
      <c r="I876" s="157">
        <f>IFERROR($H$8:INDEX($H$8:$H$3000,COUNTIF($H$8:$H$3000,"?*")),"")</f>
        <v>0</v>
      </c>
    </row>
    <row r="877" spans="1:9" x14ac:dyDescent="0.25">
      <c r="A877" s="174">
        <f>--ISNUMBER(IFERROR(SEARCH('Project Costing'!#REF!,Labor!I883,1),""))</f>
        <v>0</v>
      </c>
      <c r="B877" s="174" t="str">
        <f>IF(A877=1,COUNTIF($A$8:A877,1),"")</f>
        <v/>
      </c>
      <c r="C877" s="174"/>
      <c r="D877" s="157">
        <f>IFERROR($C$8:INDEX($C$8:$C$3000,COUNTIF($C$8:$C$3000,"?*")),"")</f>
        <v>0</v>
      </c>
      <c r="E877" s="174"/>
      <c r="F877" s="174">
        <f>--ISNUMBER(IFERROR(SEARCH('Project Costing'!#REF!,Labor!I883,1),""))</f>
        <v>0</v>
      </c>
      <c r="G877" s="174" t="str">
        <f>IF(F877=1,COUNTIF($F$8:F877,1),"")</f>
        <v/>
      </c>
      <c r="H877" s="174"/>
      <c r="I877" s="157">
        <f>IFERROR($H$8:INDEX($H$8:$H$3000,COUNTIF($H$8:$H$3000,"?*")),"")</f>
        <v>0</v>
      </c>
    </row>
    <row r="878" spans="1:9" x14ac:dyDescent="0.25">
      <c r="A878" s="174">
        <f>--ISNUMBER(IFERROR(SEARCH('Project Costing'!#REF!,Labor!I884,1),""))</f>
        <v>0</v>
      </c>
      <c r="B878" s="174" t="str">
        <f>IF(A878=1,COUNTIF($A$8:A878,1),"")</f>
        <v/>
      </c>
      <c r="C878" s="174"/>
      <c r="D878" s="157">
        <f>IFERROR($C$8:INDEX($C$8:$C$3000,COUNTIF($C$8:$C$3000,"?*")),"")</f>
        <v>0</v>
      </c>
      <c r="E878" s="174"/>
      <c r="F878" s="174">
        <f>--ISNUMBER(IFERROR(SEARCH('Project Costing'!#REF!,Labor!I884,1),""))</f>
        <v>0</v>
      </c>
      <c r="G878" s="174" t="str">
        <f>IF(F878=1,COUNTIF($F$8:F878,1),"")</f>
        <v/>
      </c>
      <c r="H878" s="174"/>
      <c r="I878" s="157">
        <f>IFERROR($H$8:INDEX($H$8:$H$3000,COUNTIF($H$8:$H$3000,"?*")),"")</f>
        <v>0</v>
      </c>
    </row>
    <row r="879" spans="1:9" x14ac:dyDescent="0.25">
      <c r="A879" s="174">
        <f>--ISNUMBER(IFERROR(SEARCH('Project Costing'!#REF!,Labor!I885,1),""))</f>
        <v>0</v>
      </c>
      <c r="B879" s="174" t="str">
        <f>IF(A879=1,COUNTIF($A$8:A879,1),"")</f>
        <v/>
      </c>
      <c r="C879" s="174"/>
      <c r="D879" s="157">
        <f>IFERROR($C$8:INDEX($C$8:$C$3000,COUNTIF($C$8:$C$3000,"?*")),"")</f>
        <v>0</v>
      </c>
      <c r="E879" s="174"/>
      <c r="F879" s="174">
        <f>--ISNUMBER(IFERROR(SEARCH('Project Costing'!#REF!,Labor!I885,1),""))</f>
        <v>0</v>
      </c>
      <c r="G879" s="174" t="str">
        <f>IF(F879=1,COUNTIF($F$8:F879,1),"")</f>
        <v/>
      </c>
      <c r="H879" s="174"/>
      <c r="I879" s="157">
        <f>IFERROR($H$8:INDEX($H$8:$H$3000,COUNTIF($H$8:$H$3000,"?*")),"")</f>
        <v>0</v>
      </c>
    </row>
    <row r="880" spans="1:9" x14ac:dyDescent="0.25">
      <c r="A880" s="174">
        <f>--ISNUMBER(IFERROR(SEARCH('Project Costing'!#REF!,Labor!I886,1),""))</f>
        <v>0</v>
      </c>
      <c r="B880" s="174" t="str">
        <f>IF(A880=1,COUNTIF($A$8:A880,1),"")</f>
        <v/>
      </c>
      <c r="C880" s="174"/>
      <c r="D880" s="157">
        <f>IFERROR($C$8:INDEX($C$8:$C$3000,COUNTIF($C$8:$C$3000,"?*")),"")</f>
        <v>0</v>
      </c>
      <c r="E880" s="174"/>
      <c r="F880" s="174">
        <f>--ISNUMBER(IFERROR(SEARCH('Project Costing'!#REF!,Labor!I886,1),""))</f>
        <v>0</v>
      </c>
      <c r="G880" s="174" t="str">
        <f>IF(F880=1,COUNTIF($F$8:F880,1),"")</f>
        <v/>
      </c>
      <c r="H880" s="174"/>
      <c r="I880" s="157">
        <f>IFERROR($H$8:INDEX($H$8:$H$3000,COUNTIF($H$8:$H$3000,"?*")),"")</f>
        <v>0</v>
      </c>
    </row>
    <row r="881" spans="1:9" x14ac:dyDescent="0.25">
      <c r="A881" s="174">
        <f>--ISNUMBER(IFERROR(SEARCH('Project Costing'!#REF!,Labor!I887,1),""))</f>
        <v>0</v>
      </c>
      <c r="B881" s="174" t="str">
        <f>IF(A881=1,COUNTIF($A$8:A881,1),"")</f>
        <v/>
      </c>
      <c r="C881" s="174"/>
      <c r="D881" s="157">
        <f>IFERROR($C$8:INDEX($C$8:$C$3000,COUNTIF($C$8:$C$3000,"?*")),"")</f>
        <v>0</v>
      </c>
      <c r="E881" s="174"/>
      <c r="F881" s="174">
        <f>--ISNUMBER(IFERROR(SEARCH('Project Costing'!#REF!,Labor!I887,1),""))</f>
        <v>0</v>
      </c>
      <c r="G881" s="174" t="str">
        <f>IF(F881=1,COUNTIF($F$8:F881,1),"")</f>
        <v/>
      </c>
      <c r="H881" s="174"/>
      <c r="I881" s="157">
        <f>IFERROR($H$8:INDEX($H$8:$H$3000,COUNTIF($H$8:$H$3000,"?*")),"")</f>
        <v>0</v>
      </c>
    </row>
    <row r="882" spans="1:9" x14ac:dyDescent="0.25">
      <c r="A882" s="174">
        <f>--ISNUMBER(IFERROR(SEARCH('Project Costing'!#REF!,Labor!I888,1),""))</f>
        <v>0</v>
      </c>
      <c r="B882" s="174" t="str">
        <f>IF(A882=1,COUNTIF($A$8:A882,1),"")</f>
        <v/>
      </c>
      <c r="C882" s="174"/>
      <c r="D882" s="157">
        <f>IFERROR($C$8:INDEX($C$8:$C$3000,COUNTIF($C$8:$C$3000,"?*")),"")</f>
        <v>0</v>
      </c>
      <c r="E882" s="174"/>
      <c r="F882" s="174">
        <f>--ISNUMBER(IFERROR(SEARCH('Project Costing'!#REF!,Labor!I888,1),""))</f>
        <v>0</v>
      </c>
      <c r="G882" s="174" t="str">
        <f>IF(F882=1,COUNTIF($F$8:F882,1),"")</f>
        <v/>
      </c>
      <c r="H882" s="174"/>
      <c r="I882" s="157">
        <f>IFERROR($H$8:INDEX($H$8:$H$3000,COUNTIF($H$8:$H$3000,"?*")),"")</f>
        <v>0</v>
      </c>
    </row>
    <row r="883" spans="1:9" x14ac:dyDescent="0.25">
      <c r="A883" s="174">
        <f>--ISNUMBER(IFERROR(SEARCH('Project Costing'!#REF!,Labor!I889,1),""))</f>
        <v>0</v>
      </c>
      <c r="B883" s="174" t="str">
        <f>IF(A883=1,COUNTIF($A$8:A883,1),"")</f>
        <v/>
      </c>
      <c r="C883" s="174"/>
      <c r="D883" s="157">
        <f>IFERROR($C$8:INDEX($C$8:$C$3000,COUNTIF($C$8:$C$3000,"?*")),"")</f>
        <v>0</v>
      </c>
      <c r="E883" s="174"/>
      <c r="F883" s="174">
        <f>--ISNUMBER(IFERROR(SEARCH('Project Costing'!#REF!,Labor!I889,1),""))</f>
        <v>0</v>
      </c>
      <c r="G883" s="174" t="str">
        <f>IF(F883=1,COUNTIF($F$8:F883,1),"")</f>
        <v/>
      </c>
      <c r="H883" s="174"/>
      <c r="I883" s="157">
        <f>IFERROR($H$8:INDEX($H$8:$H$3000,COUNTIF($H$8:$H$3000,"?*")),"")</f>
        <v>0</v>
      </c>
    </row>
    <row r="884" spans="1:9" x14ac:dyDescent="0.25">
      <c r="A884" s="174">
        <f>--ISNUMBER(IFERROR(SEARCH('Project Costing'!#REF!,Labor!I890,1),""))</f>
        <v>0</v>
      </c>
      <c r="B884" s="174" t="str">
        <f>IF(A884=1,COUNTIF($A$8:A884,1),"")</f>
        <v/>
      </c>
      <c r="C884" s="174"/>
      <c r="D884" s="157">
        <f>IFERROR($C$8:INDEX($C$8:$C$3000,COUNTIF($C$8:$C$3000,"?*")),"")</f>
        <v>0</v>
      </c>
      <c r="E884" s="174"/>
      <c r="F884" s="174">
        <f>--ISNUMBER(IFERROR(SEARCH('Project Costing'!#REF!,Labor!I890,1),""))</f>
        <v>0</v>
      </c>
      <c r="G884" s="174" t="str">
        <f>IF(F884=1,COUNTIF($F$8:F884,1),"")</f>
        <v/>
      </c>
      <c r="H884" s="174"/>
      <c r="I884" s="157">
        <f>IFERROR($H$8:INDEX($H$8:$H$3000,COUNTIF($H$8:$H$3000,"?*")),"")</f>
        <v>0</v>
      </c>
    </row>
    <row r="885" spans="1:9" x14ac:dyDescent="0.25">
      <c r="A885" s="174">
        <f>--ISNUMBER(IFERROR(SEARCH('Project Costing'!#REF!,Labor!I891,1),""))</f>
        <v>0</v>
      </c>
      <c r="B885" s="174" t="str">
        <f>IF(A885=1,COUNTIF($A$8:A885,1),"")</f>
        <v/>
      </c>
      <c r="C885" s="174"/>
      <c r="D885" s="157">
        <f>IFERROR($C$8:INDEX($C$8:$C$3000,COUNTIF($C$8:$C$3000,"?*")),"")</f>
        <v>0</v>
      </c>
      <c r="E885" s="174"/>
      <c r="F885" s="174">
        <f>--ISNUMBER(IFERROR(SEARCH('Project Costing'!#REF!,Labor!I891,1),""))</f>
        <v>0</v>
      </c>
      <c r="G885" s="174" t="str">
        <f>IF(F885=1,COUNTIF($F$8:F885,1),"")</f>
        <v/>
      </c>
      <c r="H885" s="174"/>
      <c r="I885" s="157">
        <f>IFERROR($H$8:INDEX($H$8:$H$3000,COUNTIF($H$8:$H$3000,"?*")),"")</f>
        <v>0</v>
      </c>
    </row>
    <row r="886" spans="1:9" x14ac:dyDescent="0.25">
      <c r="A886" s="174">
        <f>--ISNUMBER(IFERROR(SEARCH('Project Costing'!#REF!,Labor!I892,1),""))</f>
        <v>0</v>
      </c>
      <c r="B886" s="174" t="str">
        <f>IF(A886=1,COUNTIF($A$8:A886,1),"")</f>
        <v/>
      </c>
      <c r="C886" s="174"/>
      <c r="D886" s="157">
        <f>IFERROR($C$8:INDEX($C$8:$C$3000,COUNTIF($C$8:$C$3000,"?*")),"")</f>
        <v>0</v>
      </c>
      <c r="E886" s="174"/>
      <c r="F886" s="174">
        <f>--ISNUMBER(IFERROR(SEARCH('Project Costing'!#REF!,Labor!I892,1),""))</f>
        <v>0</v>
      </c>
      <c r="G886" s="174" t="str">
        <f>IF(F886=1,COUNTIF($F$8:F886,1),"")</f>
        <v/>
      </c>
      <c r="H886" s="174"/>
      <c r="I886" s="157">
        <f>IFERROR($H$8:INDEX($H$8:$H$3000,COUNTIF($H$8:$H$3000,"?*")),"")</f>
        <v>0</v>
      </c>
    </row>
    <row r="887" spans="1:9" x14ac:dyDescent="0.25">
      <c r="A887" s="174">
        <f>--ISNUMBER(IFERROR(SEARCH('Project Costing'!#REF!,Labor!I893,1),""))</f>
        <v>0</v>
      </c>
      <c r="B887" s="174" t="str">
        <f>IF(A887=1,COUNTIF($A$8:A887,1),"")</f>
        <v/>
      </c>
      <c r="C887" s="174"/>
      <c r="D887" s="157">
        <f>IFERROR($C$8:INDEX($C$8:$C$3000,COUNTIF($C$8:$C$3000,"?*")),"")</f>
        <v>0</v>
      </c>
      <c r="E887" s="174"/>
      <c r="F887" s="174">
        <f>--ISNUMBER(IFERROR(SEARCH('Project Costing'!#REF!,Labor!I893,1),""))</f>
        <v>0</v>
      </c>
      <c r="G887" s="174" t="str">
        <f>IF(F887=1,COUNTIF($F$8:F887,1),"")</f>
        <v/>
      </c>
      <c r="H887" s="174"/>
      <c r="I887" s="157">
        <f>IFERROR($H$8:INDEX($H$8:$H$3000,COUNTIF($H$8:$H$3000,"?*")),"")</f>
        <v>0</v>
      </c>
    </row>
    <row r="888" spans="1:9" x14ac:dyDescent="0.25">
      <c r="A888" s="174">
        <f>--ISNUMBER(IFERROR(SEARCH('Project Costing'!#REF!,Labor!I894,1),""))</f>
        <v>0</v>
      </c>
      <c r="B888" s="174" t="str">
        <f>IF(A888=1,COUNTIF($A$8:A888,1),"")</f>
        <v/>
      </c>
      <c r="C888" s="174"/>
      <c r="D888" s="157">
        <f>IFERROR($C$8:INDEX($C$8:$C$3000,COUNTIF($C$8:$C$3000,"?*")),"")</f>
        <v>0</v>
      </c>
      <c r="E888" s="174"/>
      <c r="F888" s="174">
        <f>--ISNUMBER(IFERROR(SEARCH('Project Costing'!#REF!,Labor!I894,1),""))</f>
        <v>0</v>
      </c>
      <c r="G888" s="174" t="str">
        <f>IF(F888=1,COUNTIF($F$8:F888,1),"")</f>
        <v/>
      </c>
      <c r="H888" s="174"/>
      <c r="I888" s="157">
        <f>IFERROR($H$8:INDEX($H$8:$H$3000,COUNTIF($H$8:$H$3000,"?*")),"")</f>
        <v>0</v>
      </c>
    </row>
    <row r="889" spans="1:9" x14ac:dyDescent="0.25">
      <c r="A889" s="174">
        <f>--ISNUMBER(IFERROR(SEARCH('Project Costing'!#REF!,Labor!I895,1),""))</f>
        <v>0</v>
      </c>
      <c r="B889" s="174" t="str">
        <f>IF(A889=1,COUNTIF($A$8:A889,1),"")</f>
        <v/>
      </c>
      <c r="C889" s="174"/>
      <c r="D889" s="157">
        <f>IFERROR($C$8:INDEX($C$8:$C$3000,COUNTIF($C$8:$C$3000,"?*")),"")</f>
        <v>0</v>
      </c>
      <c r="E889" s="174"/>
      <c r="F889" s="174">
        <f>--ISNUMBER(IFERROR(SEARCH('Project Costing'!#REF!,Labor!I895,1),""))</f>
        <v>0</v>
      </c>
      <c r="G889" s="174" t="str">
        <f>IF(F889=1,COUNTIF($F$8:F889,1),"")</f>
        <v/>
      </c>
      <c r="H889" s="174"/>
      <c r="I889" s="157">
        <f>IFERROR($H$8:INDEX($H$8:$H$3000,COUNTIF($H$8:$H$3000,"?*")),"")</f>
        <v>0</v>
      </c>
    </row>
    <row r="890" spans="1:9" x14ac:dyDescent="0.25">
      <c r="A890" s="174">
        <f>--ISNUMBER(IFERROR(SEARCH('Project Costing'!#REF!,Labor!I896,1),""))</f>
        <v>0</v>
      </c>
      <c r="B890" s="174" t="str">
        <f>IF(A890=1,COUNTIF($A$8:A890,1),"")</f>
        <v/>
      </c>
      <c r="C890" s="174"/>
      <c r="D890" s="157">
        <f>IFERROR($C$8:INDEX($C$8:$C$3000,COUNTIF($C$8:$C$3000,"?*")),"")</f>
        <v>0</v>
      </c>
      <c r="E890" s="174"/>
      <c r="F890" s="174">
        <f>--ISNUMBER(IFERROR(SEARCH('Project Costing'!#REF!,Labor!I896,1),""))</f>
        <v>0</v>
      </c>
      <c r="G890" s="174" t="str">
        <f>IF(F890=1,COUNTIF($F$8:F890,1),"")</f>
        <v/>
      </c>
      <c r="H890" s="174"/>
      <c r="I890" s="157">
        <f>IFERROR($H$8:INDEX($H$8:$H$3000,COUNTIF($H$8:$H$3000,"?*")),"")</f>
        <v>0</v>
      </c>
    </row>
    <row r="891" spans="1:9" x14ac:dyDescent="0.25">
      <c r="A891" s="174">
        <f>--ISNUMBER(IFERROR(SEARCH('Project Costing'!#REF!,Labor!I897,1),""))</f>
        <v>0</v>
      </c>
      <c r="B891" s="174" t="str">
        <f>IF(A891=1,COUNTIF($A$8:A891,1),"")</f>
        <v/>
      </c>
      <c r="C891" s="174"/>
      <c r="D891" s="157">
        <f>IFERROR($C$8:INDEX($C$8:$C$3000,COUNTIF($C$8:$C$3000,"?*")),"")</f>
        <v>0</v>
      </c>
      <c r="E891" s="174"/>
      <c r="F891" s="174">
        <f>--ISNUMBER(IFERROR(SEARCH('Project Costing'!#REF!,Labor!I897,1),""))</f>
        <v>0</v>
      </c>
      <c r="G891" s="174" t="str">
        <f>IF(F891=1,COUNTIF($F$8:F891,1),"")</f>
        <v/>
      </c>
      <c r="H891" s="174"/>
      <c r="I891" s="157">
        <f>IFERROR($H$8:INDEX($H$8:$H$3000,COUNTIF($H$8:$H$3000,"?*")),"")</f>
        <v>0</v>
      </c>
    </row>
    <row r="892" spans="1:9" x14ac:dyDescent="0.25">
      <c r="A892" s="174">
        <f>--ISNUMBER(IFERROR(SEARCH('Project Costing'!#REF!,Labor!I898,1),""))</f>
        <v>0</v>
      </c>
      <c r="B892" s="174" t="str">
        <f>IF(A892=1,COUNTIF($A$8:A892,1),"")</f>
        <v/>
      </c>
      <c r="C892" s="174"/>
      <c r="D892" s="157">
        <f>IFERROR($C$8:INDEX($C$8:$C$3000,COUNTIF($C$8:$C$3000,"?*")),"")</f>
        <v>0</v>
      </c>
      <c r="E892" s="174"/>
      <c r="F892" s="174">
        <f>--ISNUMBER(IFERROR(SEARCH('Project Costing'!#REF!,Labor!I898,1),""))</f>
        <v>0</v>
      </c>
      <c r="G892" s="174" t="str">
        <f>IF(F892=1,COUNTIF($F$8:F892,1),"")</f>
        <v/>
      </c>
      <c r="H892" s="174"/>
      <c r="I892" s="157">
        <f>IFERROR($H$8:INDEX($H$8:$H$3000,COUNTIF($H$8:$H$3000,"?*")),"")</f>
        <v>0</v>
      </c>
    </row>
    <row r="893" spans="1:9" x14ac:dyDescent="0.25">
      <c r="A893" s="174">
        <f>--ISNUMBER(IFERROR(SEARCH('Project Costing'!#REF!,Labor!I899,1),""))</f>
        <v>0</v>
      </c>
      <c r="B893" s="174" t="str">
        <f>IF(A893=1,COUNTIF($A$8:A893,1),"")</f>
        <v/>
      </c>
      <c r="C893" s="174"/>
      <c r="D893" s="157">
        <f>IFERROR($C$8:INDEX($C$8:$C$3000,COUNTIF($C$8:$C$3000,"?*")),"")</f>
        <v>0</v>
      </c>
      <c r="E893" s="174"/>
      <c r="F893" s="174">
        <f>--ISNUMBER(IFERROR(SEARCH('Project Costing'!#REF!,Labor!I899,1),""))</f>
        <v>0</v>
      </c>
      <c r="G893" s="174" t="str">
        <f>IF(F893=1,COUNTIF($F$8:F893,1),"")</f>
        <v/>
      </c>
      <c r="H893" s="174"/>
      <c r="I893" s="157">
        <f>IFERROR($H$8:INDEX($H$8:$H$3000,COUNTIF($H$8:$H$3000,"?*")),"")</f>
        <v>0</v>
      </c>
    </row>
    <row r="894" spans="1:9" x14ac:dyDescent="0.25">
      <c r="A894" s="174">
        <f>--ISNUMBER(IFERROR(SEARCH('Project Costing'!#REF!,Labor!I900,1),""))</f>
        <v>0</v>
      </c>
      <c r="B894" s="174" t="str">
        <f>IF(A894=1,COUNTIF($A$8:A894,1),"")</f>
        <v/>
      </c>
      <c r="C894" s="174"/>
      <c r="D894" s="157">
        <f>IFERROR($C$8:INDEX($C$8:$C$3000,COUNTIF($C$8:$C$3000,"?*")),"")</f>
        <v>0</v>
      </c>
      <c r="E894" s="174"/>
      <c r="F894" s="174">
        <f>--ISNUMBER(IFERROR(SEARCH('Project Costing'!#REF!,Labor!I900,1),""))</f>
        <v>0</v>
      </c>
      <c r="G894" s="174" t="str">
        <f>IF(F894=1,COUNTIF($F$8:F894,1),"")</f>
        <v/>
      </c>
      <c r="H894" s="174"/>
      <c r="I894" s="157">
        <f>IFERROR($H$8:INDEX($H$8:$H$3000,COUNTIF($H$8:$H$3000,"?*")),"")</f>
        <v>0</v>
      </c>
    </row>
    <row r="895" spans="1:9" x14ac:dyDescent="0.25">
      <c r="A895" s="174">
        <f>--ISNUMBER(IFERROR(SEARCH('Project Costing'!#REF!,Labor!I901,1),""))</f>
        <v>0</v>
      </c>
      <c r="B895" s="174" t="str">
        <f>IF(A895=1,COUNTIF($A$8:A895,1),"")</f>
        <v/>
      </c>
      <c r="C895" s="174"/>
      <c r="D895" s="157">
        <f>IFERROR($C$8:INDEX($C$8:$C$3000,COUNTIF($C$8:$C$3000,"?*")),"")</f>
        <v>0</v>
      </c>
      <c r="E895" s="174"/>
      <c r="F895" s="174">
        <f>--ISNUMBER(IFERROR(SEARCH('Project Costing'!#REF!,Labor!I901,1),""))</f>
        <v>0</v>
      </c>
      <c r="G895" s="174" t="str">
        <f>IF(F895=1,COUNTIF($F$8:F895,1),"")</f>
        <v/>
      </c>
      <c r="H895" s="174"/>
      <c r="I895" s="157">
        <f>IFERROR($H$8:INDEX($H$8:$H$3000,COUNTIF($H$8:$H$3000,"?*")),"")</f>
        <v>0</v>
      </c>
    </row>
    <row r="896" spans="1:9" x14ac:dyDescent="0.25">
      <c r="A896" s="174">
        <f>--ISNUMBER(IFERROR(SEARCH('Project Costing'!#REF!,Labor!I902,1),""))</f>
        <v>0</v>
      </c>
      <c r="B896" s="174" t="str">
        <f>IF(A896=1,COUNTIF($A$8:A896,1),"")</f>
        <v/>
      </c>
      <c r="C896" s="174"/>
      <c r="D896" s="157">
        <f>IFERROR($C$8:INDEX($C$8:$C$3000,COUNTIF($C$8:$C$3000,"?*")),"")</f>
        <v>0</v>
      </c>
      <c r="E896" s="174"/>
      <c r="F896" s="174">
        <f>--ISNUMBER(IFERROR(SEARCH('Project Costing'!#REF!,Labor!I902,1),""))</f>
        <v>0</v>
      </c>
      <c r="G896" s="174" t="str">
        <f>IF(F896=1,COUNTIF($F$8:F896,1),"")</f>
        <v/>
      </c>
      <c r="H896" s="174"/>
      <c r="I896" s="157">
        <f>IFERROR($H$8:INDEX($H$8:$H$3000,COUNTIF($H$8:$H$3000,"?*")),"")</f>
        <v>0</v>
      </c>
    </row>
    <row r="897" spans="1:9" x14ac:dyDescent="0.25">
      <c r="A897" s="174">
        <f>--ISNUMBER(IFERROR(SEARCH('Project Costing'!#REF!,Labor!I903,1),""))</f>
        <v>0</v>
      </c>
      <c r="B897" s="174" t="str">
        <f>IF(A897=1,COUNTIF($A$8:A897,1),"")</f>
        <v/>
      </c>
      <c r="C897" s="174"/>
      <c r="D897" s="157">
        <f>IFERROR($C$8:INDEX($C$8:$C$3000,COUNTIF($C$8:$C$3000,"?*")),"")</f>
        <v>0</v>
      </c>
      <c r="E897" s="174"/>
      <c r="F897" s="174">
        <f>--ISNUMBER(IFERROR(SEARCH('Project Costing'!#REF!,Labor!I903,1),""))</f>
        <v>0</v>
      </c>
      <c r="G897" s="174" t="str">
        <f>IF(F897=1,COUNTIF($F$8:F897,1),"")</f>
        <v/>
      </c>
      <c r="H897" s="174"/>
      <c r="I897" s="157">
        <f>IFERROR($H$8:INDEX($H$8:$H$3000,COUNTIF($H$8:$H$3000,"?*")),"")</f>
        <v>0</v>
      </c>
    </row>
    <row r="898" spans="1:9" x14ac:dyDescent="0.25">
      <c r="A898" s="174">
        <f>--ISNUMBER(IFERROR(SEARCH('Project Costing'!#REF!,Labor!I904,1),""))</f>
        <v>0</v>
      </c>
      <c r="B898" s="174" t="str">
        <f>IF(A898=1,COUNTIF($A$8:A898,1),"")</f>
        <v/>
      </c>
      <c r="C898" s="174"/>
      <c r="D898" s="157">
        <f>IFERROR($C$8:INDEX($C$8:$C$3000,COUNTIF($C$8:$C$3000,"?*")),"")</f>
        <v>0</v>
      </c>
      <c r="E898" s="174"/>
      <c r="F898" s="174">
        <f>--ISNUMBER(IFERROR(SEARCH('Project Costing'!#REF!,Labor!I904,1),""))</f>
        <v>0</v>
      </c>
      <c r="G898" s="174" t="str">
        <f>IF(F898=1,COUNTIF($F$8:F898,1),"")</f>
        <v/>
      </c>
      <c r="H898" s="174"/>
      <c r="I898" s="157">
        <f>IFERROR($H$8:INDEX($H$8:$H$3000,COUNTIF($H$8:$H$3000,"?*")),"")</f>
        <v>0</v>
      </c>
    </row>
    <row r="899" spans="1:9" x14ac:dyDescent="0.25">
      <c r="A899" s="174">
        <f>--ISNUMBER(IFERROR(SEARCH('Project Costing'!#REF!,Labor!I905,1),""))</f>
        <v>0</v>
      </c>
      <c r="B899" s="174" t="str">
        <f>IF(A899=1,COUNTIF($A$8:A899,1),"")</f>
        <v/>
      </c>
      <c r="C899" s="174"/>
      <c r="D899" s="157">
        <f>IFERROR($C$8:INDEX($C$8:$C$3000,COUNTIF($C$8:$C$3000,"?*")),"")</f>
        <v>0</v>
      </c>
      <c r="E899" s="174"/>
      <c r="F899" s="174">
        <f>--ISNUMBER(IFERROR(SEARCH('Project Costing'!#REF!,Labor!I905,1),""))</f>
        <v>0</v>
      </c>
      <c r="G899" s="174" t="str">
        <f>IF(F899=1,COUNTIF($F$8:F899,1),"")</f>
        <v/>
      </c>
      <c r="H899" s="174"/>
      <c r="I899" s="157">
        <f>IFERROR($H$8:INDEX($H$8:$H$3000,COUNTIF($H$8:$H$3000,"?*")),"")</f>
        <v>0</v>
      </c>
    </row>
    <row r="900" spans="1:9" x14ac:dyDescent="0.25">
      <c r="A900" s="174">
        <f>--ISNUMBER(IFERROR(SEARCH('Project Costing'!#REF!,Labor!I906,1),""))</f>
        <v>0</v>
      </c>
      <c r="B900" s="174" t="str">
        <f>IF(A900=1,COUNTIF($A$8:A900,1),"")</f>
        <v/>
      </c>
      <c r="C900" s="174"/>
      <c r="D900" s="157">
        <f>IFERROR($C$8:INDEX($C$8:$C$3000,COUNTIF($C$8:$C$3000,"?*")),"")</f>
        <v>0</v>
      </c>
      <c r="E900" s="174"/>
      <c r="F900" s="174">
        <f>--ISNUMBER(IFERROR(SEARCH('Project Costing'!#REF!,Labor!I906,1),""))</f>
        <v>0</v>
      </c>
      <c r="G900" s="174" t="str">
        <f>IF(F900=1,COUNTIF($F$8:F900,1),"")</f>
        <v/>
      </c>
      <c r="H900" s="174"/>
      <c r="I900" s="157">
        <f>IFERROR($H$8:INDEX($H$8:$H$3000,COUNTIF($H$8:$H$3000,"?*")),"")</f>
        <v>0</v>
      </c>
    </row>
    <row r="901" spans="1:9" x14ac:dyDescent="0.25">
      <c r="A901" s="174">
        <f>--ISNUMBER(IFERROR(SEARCH('Project Costing'!#REF!,Labor!I907,1),""))</f>
        <v>0</v>
      </c>
      <c r="B901" s="174" t="str">
        <f>IF(A901=1,COUNTIF($A$8:A901,1),"")</f>
        <v/>
      </c>
      <c r="C901" s="174"/>
      <c r="D901" s="157">
        <f>IFERROR($C$8:INDEX($C$8:$C$3000,COUNTIF($C$8:$C$3000,"?*")),"")</f>
        <v>0</v>
      </c>
      <c r="E901" s="174"/>
      <c r="F901" s="174">
        <f>--ISNUMBER(IFERROR(SEARCH('Project Costing'!#REF!,Labor!I907,1),""))</f>
        <v>0</v>
      </c>
      <c r="G901" s="174" t="str">
        <f>IF(F901=1,COUNTIF($F$8:F901,1),"")</f>
        <v/>
      </c>
      <c r="H901" s="174"/>
      <c r="I901" s="157">
        <f>IFERROR($H$8:INDEX($H$8:$H$3000,COUNTIF($H$8:$H$3000,"?*")),"")</f>
        <v>0</v>
      </c>
    </row>
    <row r="902" spans="1:9" x14ac:dyDescent="0.25">
      <c r="A902" s="174">
        <f>--ISNUMBER(IFERROR(SEARCH('Project Costing'!#REF!,Labor!I908,1),""))</f>
        <v>0</v>
      </c>
      <c r="B902" s="174" t="str">
        <f>IF(A902=1,COUNTIF($A$8:A902,1),"")</f>
        <v/>
      </c>
      <c r="C902" s="174"/>
      <c r="D902" s="157">
        <f>IFERROR($C$8:INDEX($C$8:$C$3000,COUNTIF($C$8:$C$3000,"?*")),"")</f>
        <v>0</v>
      </c>
      <c r="E902" s="174"/>
      <c r="F902" s="174">
        <f>--ISNUMBER(IFERROR(SEARCH('Project Costing'!#REF!,Labor!I908,1),""))</f>
        <v>0</v>
      </c>
      <c r="G902" s="174" t="str">
        <f>IF(F902=1,COUNTIF($F$8:F902,1),"")</f>
        <v/>
      </c>
      <c r="H902" s="174"/>
      <c r="I902" s="157">
        <f>IFERROR($H$8:INDEX($H$8:$H$3000,COUNTIF($H$8:$H$3000,"?*")),"")</f>
        <v>0</v>
      </c>
    </row>
    <row r="903" spans="1:9" x14ac:dyDescent="0.25">
      <c r="A903" s="174">
        <f>--ISNUMBER(IFERROR(SEARCH('Project Costing'!#REF!,Labor!I909,1),""))</f>
        <v>0</v>
      </c>
      <c r="B903" s="174" t="str">
        <f>IF(A903=1,COUNTIF($A$8:A903,1),"")</f>
        <v/>
      </c>
      <c r="C903" s="174"/>
      <c r="D903" s="157">
        <f>IFERROR($C$8:INDEX($C$8:$C$3000,COUNTIF($C$8:$C$3000,"?*")),"")</f>
        <v>0</v>
      </c>
      <c r="E903" s="174"/>
      <c r="F903" s="174">
        <f>--ISNUMBER(IFERROR(SEARCH('Project Costing'!#REF!,Labor!I909,1),""))</f>
        <v>0</v>
      </c>
      <c r="G903" s="174" t="str">
        <f>IF(F903=1,COUNTIF($F$8:F903,1),"")</f>
        <v/>
      </c>
      <c r="H903" s="174"/>
      <c r="I903" s="157">
        <f>IFERROR($H$8:INDEX($H$8:$H$3000,COUNTIF($H$8:$H$3000,"?*")),"")</f>
        <v>0</v>
      </c>
    </row>
    <row r="904" spans="1:9" x14ac:dyDescent="0.25">
      <c r="A904" s="174">
        <f>--ISNUMBER(IFERROR(SEARCH('Project Costing'!#REF!,Labor!I910,1),""))</f>
        <v>0</v>
      </c>
      <c r="B904" s="174" t="str">
        <f>IF(A904=1,COUNTIF($A$8:A904,1),"")</f>
        <v/>
      </c>
      <c r="C904" s="174"/>
      <c r="D904" s="157">
        <f>IFERROR($C$8:INDEX($C$8:$C$3000,COUNTIF($C$8:$C$3000,"?*")),"")</f>
        <v>0</v>
      </c>
      <c r="E904" s="174"/>
      <c r="F904" s="174">
        <f>--ISNUMBER(IFERROR(SEARCH('Project Costing'!#REF!,Labor!I910,1),""))</f>
        <v>0</v>
      </c>
      <c r="G904" s="174" t="str">
        <f>IF(F904=1,COUNTIF($F$8:F904,1),"")</f>
        <v/>
      </c>
      <c r="H904" s="174"/>
      <c r="I904" s="157">
        <f>IFERROR($H$8:INDEX($H$8:$H$3000,COUNTIF($H$8:$H$3000,"?*")),"")</f>
        <v>0</v>
      </c>
    </row>
    <row r="905" spans="1:9" x14ac:dyDescent="0.25">
      <c r="A905" s="174">
        <f>--ISNUMBER(IFERROR(SEARCH('Project Costing'!#REF!,Labor!I911,1),""))</f>
        <v>0</v>
      </c>
      <c r="B905" s="174" t="str">
        <f>IF(A905=1,COUNTIF($A$8:A905,1),"")</f>
        <v/>
      </c>
      <c r="C905" s="174"/>
      <c r="D905" s="157">
        <f>IFERROR($C$8:INDEX($C$8:$C$3000,COUNTIF($C$8:$C$3000,"?*")),"")</f>
        <v>0</v>
      </c>
      <c r="E905" s="174"/>
      <c r="F905" s="174">
        <f>--ISNUMBER(IFERROR(SEARCH('Project Costing'!#REF!,Labor!I911,1),""))</f>
        <v>0</v>
      </c>
      <c r="G905" s="174" t="str">
        <f>IF(F905=1,COUNTIF($F$8:F905,1),"")</f>
        <v/>
      </c>
      <c r="H905" s="174"/>
      <c r="I905" s="157">
        <f>IFERROR($H$8:INDEX($H$8:$H$3000,COUNTIF($H$8:$H$3000,"?*")),"")</f>
        <v>0</v>
      </c>
    </row>
    <row r="906" spans="1:9" x14ac:dyDescent="0.25">
      <c r="A906" s="174">
        <f>--ISNUMBER(IFERROR(SEARCH('Project Costing'!#REF!,Labor!I912,1),""))</f>
        <v>0</v>
      </c>
      <c r="B906" s="174" t="str">
        <f>IF(A906=1,COUNTIF($A$8:A906,1),"")</f>
        <v/>
      </c>
      <c r="C906" s="174"/>
      <c r="D906" s="157">
        <f>IFERROR($C$8:INDEX($C$8:$C$3000,COUNTIF($C$8:$C$3000,"?*")),"")</f>
        <v>0</v>
      </c>
      <c r="E906" s="174"/>
      <c r="F906" s="174">
        <f>--ISNUMBER(IFERROR(SEARCH('Project Costing'!#REF!,Labor!I912,1),""))</f>
        <v>0</v>
      </c>
      <c r="G906" s="174" t="str">
        <f>IF(F906=1,COUNTIF($F$8:F906,1),"")</f>
        <v/>
      </c>
      <c r="H906" s="174"/>
      <c r="I906" s="157">
        <f>IFERROR($H$8:INDEX($H$8:$H$3000,COUNTIF($H$8:$H$3000,"?*")),"")</f>
        <v>0</v>
      </c>
    </row>
    <row r="907" spans="1:9" x14ac:dyDescent="0.25">
      <c r="A907" s="174">
        <f>--ISNUMBER(IFERROR(SEARCH('Project Costing'!#REF!,Labor!I913,1),""))</f>
        <v>0</v>
      </c>
      <c r="B907" s="174" t="str">
        <f>IF(A907=1,COUNTIF($A$8:A907,1),"")</f>
        <v/>
      </c>
      <c r="C907" s="174"/>
      <c r="D907" s="157">
        <f>IFERROR($C$8:INDEX($C$8:$C$3000,COUNTIF($C$8:$C$3000,"?*")),"")</f>
        <v>0</v>
      </c>
      <c r="E907" s="174"/>
      <c r="F907" s="174">
        <f>--ISNUMBER(IFERROR(SEARCH('Project Costing'!#REF!,Labor!I913,1),""))</f>
        <v>0</v>
      </c>
      <c r="G907" s="174" t="str">
        <f>IF(F907=1,COUNTIF($F$8:F907,1),"")</f>
        <v/>
      </c>
      <c r="H907" s="174"/>
      <c r="I907" s="157">
        <f>IFERROR($H$8:INDEX($H$8:$H$3000,COUNTIF($H$8:$H$3000,"?*")),"")</f>
        <v>0</v>
      </c>
    </row>
    <row r="908" spans="1:9" x14ac:dyDescent="0.25">
      <c r="A908" s="174">
        <f>--ISNUMBER(IFERROR(SEARCH('Project Costing'!#REF!,Labor!I914,1),""))</f>
        <v>0</v>
      </c>
      <c r="B908" s="174" t="str">
        <f>IF(A908=1,COUNTIF($A$8:A908,1),"")</f>
        <v/>
      </c>
      <c r="C908" s="174"/>
      <c r="D908" s="157">
        <f>IFERROR($C$8:INDEX($C$8:$C$3000,COUNTIF($C$8:$C$3000,"?*")),"")</f>
        <v>0</v>
      </c>
      <c r="E908" s="174"/>
      <c r="F908" s="174">
        <f>--ISNUMBER(IFERROR(SEARCH('Project Costing'!#REF!,Labor!I914,1),""))</f>
        <v>0</v>
      </c>
      <c r="G908" s="174" t="str">
        <f>IF(F908=1,COUNTIF($F$8:F908,1),"")</f>
        <v/>
      </c>
      <c r="H908" s="174"/>
      <c r="I908" s="157">
        <f>IFERROR($H$8:INDEX($H$8:$H$3000,COUNTIF($H$8:$H$3000,"?*")),"")</f>
        <v>0</v>
      </c>
    </row>
    <row r="909" spans="1:9" x14ac:dyDescent="0.25">
      <c r="A909" s="174">
        <f>--ISNUMBER(IFERROR(SEARCH('Project Costing'!#REF!,Labor!I915,1),""))</f>
        <v>0</v>
      </c>
      <c r="B909" s="174" t="str">
        <f>IF(A909=1,COUNTIF($A$8:A909,1),"")</f>
        <v/>
      </c>
      <c r="C909" s="174"/>
      <c r="D909" s="157">
        <f>IFERROR($C$8:INDEX($C$8:$C$3000,COUNTIF($C$8:$C$3000,"?*")),"")</f>
        <v>0</v>
      </c>
      <c r="E909" s="174"/>
      <c r="F909" s="174">
        <f>--ISNUMBER(IFERROR(SEARCH('Project Costing'!#REF!,Labor!I915,1),""))</f>
        <v>0</v>
      </c>
      <c r="G909" s="174" t="str">
        <f>IF(F909=1,COUNTIF($F$8:F909,1),"")</f>
        <v/>
      </c>
      <c r="H909" s="174"/>
      <c r="I909" s="157">
        <f>IFERROR($H$8:INDEX($H$8:$H$3000,COUNTIF($H$8:$H$3000,"?*")),"")</f>
        <v>0</v>
      </c>
    </row>
    <row r="910" spans="1:9" x14ac:dyDescent="0.25">
      <c r="A910" s="174">
        <f>--ISNUMBER(IFERROR(SEARCH('Project Costing'!#REF!,Labor!I916,1),""))</f>
        <v>0</v>
      </c>
      <c r="B910" s="174" t="str">
        <f>IF(A910=1,COUNTIF($A$8:A910,1),"")</f>
        <v/>
      </c>
      <c r="C910" s="174"/>
      <c r="D910" s="157">
        <f>IFERROR($C$8:INDEX($C$8:$C$3000,COUNTIF($C$8:$C$3000,"?*")),"")</f>
        <v>0</v>
      </c>
      <c r="E910" s="174"/>
      <c r="F910" s="174">
        <f>--ISNUMBER(IFERROR(SEARCH('Project Costing'!#REF!,Labor!I916,1),""))</f>
        <v>0</v>
      </c>
      <c r="G910" s="174" t="str">
        <f>IF(F910=1,COUNTIF($F$8:F910,1),"")</f>
        <v/>
      </c>
      <c r="H910" s="174"/>
      <c r="I910" s="157">
        <f>IFERROR($H$8:INDEX($H$8:$H$3000,COUNTIF($H$8:$H$3000,"?*")),"")</f>
        <v>0</v>
      </c>
    </row>
    <row r="911" spans="1:9" x14ac:dyDescent="0.25">
      <c r="A911" s="174">
        <f>--ISNUMBER(IFERROR(SEARCH('Project Costing'!#REF!,Labor!I917,1),""))</f>
        <v>0</v>
      </c>
      <c r="B911" s="174" t="str">
        <f>IF(A911=1,COUNTIF($A$8:A911,1),"")</f>
        <v/>
      </c>
      <c r="C911" s="174"/>
      <c r="D911" s="157">
        <f>IFERROR($C$8:INDEX($C$8:$C$3000,COUNTIF($C$8:$C$3000,"?*")),"")</f>
        <v>0</v>
      </c>
      <c r="E911" s="174"/>
      <c r="F911" s="174">
        <f>--ISNUMBER(IFERROR(SEARCH('Project Costing'!#REF!,Labor!I917,1),""))</f>
        <v>0</v>
      </c>
      <c r="G911" s="174" t="str">
        <f>IF(F911=1,COUNTIF($F$8:F911,1),"")</f>
        <v/>
      </c>
      <c r="H911" s="174"/>
      <c r="I911" s="157">
        <f>IFERROR($H$8:INDEX($H$8:$H$3000,COUNTIF($H$8:$H$3000,"?*")),"")</f>
        <v>0</v>
      </c>
    </row>
    <row r="912" spans="1:9" x14ac:dyDescent="0.25">
      <c r="A912" s="174">
        <f>--ISNUMBER(IFERROR(SEARCH('Project Costing'!#REF!,Labor!I918,1),""))</f>
        <v>0</v>
      </c>
      <c r="B912" s="174" t="str">
        <f>IF(A912=1,COUNTIF($A$8:A912,1),"")</f>
        <v/>
      </c>
      <c r="C912" s="174"/>
      <c r="D912" s="157">
        <f>IFERROR($C$8:INDEX($C$8:$C$3000,COUNTIF($C$8:$C$3000,"?*")),"")</f>
        <v>0</v>
      </c>
      <c r="E912" s="174"/>
      <c r="F912" s="174">
        <f>--ISNUMBER(IFERROR(SEARCH('Project Costing'!#REF!,Labor!I918,1),""))</f>
        <v>0</v>
      </c>
      <c r="G912" s="174" t="str">
        <f>IF(F912=1,COUNTIF($F$8:F912,1),"")</f>
        <v/>
      </c>
      <c r="H912" s="174"/>
      <c r="I912" s="157">
        <f>IFERROR($H$8:INDEX($H$8:$H$3000,COUNTIF($H$8:$H$3000,"?*")),"")</f>
        <v>0</v>
      </c>
    </row>
    <row r="913" spans="1:9" x14ac:dyDescent="0.25">
      <c r="A913" s="174">
        <f>--ISNUMBER(IFERROR(SEARCH('Project Costing'!#REF!,Labor!I919,1),""))</f>
        <v>0</v>
      </c>
      <c r="B913" s="174" t="str">
        <f>IF(A913=1,COUNTIF($A$8:A913,1),"")</f>
        <v/>
      </c>
      <c r="C913" s="174"/>
      <c r="D913" s="157">
        <f>IFERROR($C$8:INDEX($C$8:$C$3000,COUNTIF($C$8:$C$3000,"?*")),"")</f>
        <v>0</v>
      </c>
      <c r="E913" s="174"/>
      <c r="F913" s="174">
        <f>--ISNUMBER(IFERROR(SEARCH('Project Costing'!#REF!,Labor!I919,1),""))</f>
        <v>0</v>
      </c>
      <c r="G913" s="174" t="str">
        <f>IF(F913=1,COUNTIF($F$8:F913,1),"")</f>
        <v/>
      </c>
      <c r="H913" s="174"/>
      <c r="I913" s="157">
        <f>IFERROR($H$8:INDEX($H$8:$H$3000,COUNTIF($H$8:$H$3000,"?*")),"")</f>
        <v>0</v>
      </c>
    </row>
    <row r="914" spans="1:9" x14ac:dyDescent="0.25">
      <c r="A914" s="174">
        <f>--ISNUMBER(IFERROR(SEARCH('Project Costing'!#REF!,Labor!I920,1),""))</f>
        <v>0</v>
      </c>
      <c r="B914" s="174" t="str">
        <f>IF(A914=1,COUNTIF($A$8:A914,1),"")</f>
        <v/>
      </c>
      <c r="C914" s="174"/>
      <c r="D914" s="157">
        <f>IFERROR($C$8:INDEX($C$8:$C$3000,COUNTIF($C$8:$C$3000,"?*")),"")</f>
        <v>0</v>
      </c>
      <c r="E914" s="174"/>
      <c r="F914" s="174">
        <f>--ISNUMBER(IFERROR(SEARCH('Project Costing'!#REF!,Labor!I920,1),""))</f>
        <v>0</v>
      </c>
      <c r="G914" s="174" t="str">
        <f>IF(F914=1,COUNTIF($F$8:F914,1),"")</f>
        <v/>
      </c>
      <c r="H914" s="174"/>
      <c r="I914" s="157">
        <f>IFERROR($H$8:INDEX($H$8:$H$3000,COUNTIF($H$8:$H$3000,"?*")),"")</f>
        <v>0</v>
      </c>
    </row>
    <row r="915" spans="1:9" x14ac:dyDescent="0.25">
      <c r="A915" s="174">
        <f>--ISNUMBER(IFERROR(SEARCH('Project Costing'!#REF!,Labor!I921,1),""))</f>
        <v>0</v>
      </c>
      <c r="B915" s="174" t="str">
        <f>IF(A915=1,COUNTIF($A$8:A915,1),"")</f>
        <v/>
      </c>
      <c r="C915" s="174"/>
      <c r="D915" s="157">
        <f>IFERROR($C$8:INDEX($C$8:$C$3000,COUNTIF($C$8:$C$3000,"?*")),"")</f>
        <v>0</v>
      </c>
      <c r="E915" s="174"/>
      <c r="F915" s="174">
        <f>--ISNUMBER(IFERROR(SEARCH('Project Costing'!#REF!,Labor!I921,1),""))</f>
        <v>0</v>
      </c>
      <c r="G915" s="174" t="str">
        <f>IF(F915=1,COUNTIF($F$8:F915,1),"")</f>
        <v/>
      </c>
      <c r="H915" s="174"/>
      <c r="I915" s="157">
        <f>IFERROR($H$8:INDEX($H$8:$H$3000,COUNTIF($H$8:$H$3000,"?*")),"")</f>
        <v>0</v>
      </c>
    </row>
    <row r="916" spans="1:9" x14ac:dyDescent="0.25">
      <c r="A916" s="174">
        <f>--ISNUMBER(IFERROR(SEARCH('Project Costing'!#REF!,Labor!I922,1),""))</f>
        <v>0</v>
      </c>
      <c r="B916" s="174" t="str">
        <f>IF(A916=1,COUNTIF($A$8:A916,1),"")</f>
        <v/>
      </c>
      <c r="C916" s="174"/>
      <c r="D916" s="157">
        <f>IFERROR($C$8:INDEX($C$8:$C$3000,COUNTIF($C$8:$C$3000,"?*")),"")</f>
        <v>0</v>
      </c>
      <c r="E916" s="174"/>
      <c r="F916" s="174">
        <f>--ISNUMBER(IFERROR(SEARCH('Project Costing'!#REF!,Labor!I922,1),""))</f>
        <v>0</v>
      </c>
      <c r="G916" s="174" t="str">
        <f>IF(F916=1,COUNTIF($F$8:F916,1),"")</f>
        <v/>
      </c>
      <c r="H916" s="174"/>
      <c r="I916" s="157">
        <f>IFERROR($H$8:INDEX($H$8:$H$3000,COUNTIF($H$8:$H$3000,"?*")),"")</f>
        <v>0</v>
      </c>
    </row>
    <row r="917" spans="1:9" x14ac:dyDescent="0.25">
      <c r="A917" s="174">
        <f>--ISNUMBER(IFERROR(SEARCH('Project Costing'!#REF!,Labor!I923,1),""))</f>
        <v>0</v>
      </c>
      <c r="B917" s="174" t="str">
        <f>IF(A917=1,COUNTIF($A$8:A917,1),"")</f>
        <v/>
      </c>
      <c r="C917" s="174"/>
      <c r="D917" s="157">
        <f>IFERROR($C$8:INDEX($C$8:$C$3000,COUNTIF($C$8:$C$3000,"?*")),"")</f>
        <v>0</v>
      </c>
      <c r="E917" s="174"/>
      <c r="F917" s="174">
        <f>--ISNUMBER(IFERROR(SEARCH('Project Costing'!#REF!,Labor!I923,1),""))</f>
        <v>0</v>
      </c>
      <c r="G917" s="174" t="str">
        <f>IF(F917=1,COUNTIF($F$8:F917,1),"")</f>
        <v/>
      </c>
      <c r="H917" s="174"/>
      <c r="I917" s="157">
        <f>IFERROR($H$8:INDEX($H$8:$H$3000,COUNTIF($H$8:$H$3000,"?*")),"")</f>
        <v>0</v>
      </c>
    </row>
    <row r="918" spans="1:9" x14ac:dyDescent="0.25">
      <c r="A918" s="174">
        <f>--ISNUMBER(IFERROR(SEARCH('Project Costing'!#REF!,Labor!I924,1),""))</f>
        <v>0</v>
      </c>
      <c r="B918" s="174" t="str">
        <f>IF(A918=1,COUNTIF($A$8:A918,1),"")</f>
        <v/>
      </c>
      <c r="C918" s="174"/>
      <c r="D918" s="157">
        <f>IFERROR($C$8:INDEX($C$8:$C$3000,COUNTIF($C$8:$C$3000,"?*")),"")</f>
        <v>0</v>
      </c>
      <c r="E918" s="174"/>
      <c r="F918" s="174">
        <f>--ISNUMBER(IFERROR(SEARCH('Project Costing'!#REF!,Labor!I924,1),""))</f>
        <v>0</v>
      </c>
      <c r="G918" s="174" t="str">
        <f>IF(F918=1,COUNTIF($F$8:F918,1),"")</f>
        <v/>
      </c>
      <c r="H918" s="174"/>
      <c r="I918" s="157">
        <f>IFERROR($H$8:INDEX($H$8:$H$3000,COUNTIF($H$8:$H$3000,"?*")),"")</f>
        <v>0</v>
      </c>
    </row>
    <row r="919" spans="1:9" x14ac:dyDescent="0.25">
      <c r="A919" s="174">
        <f>--ISNUMBER(IFERROR(SEARCH('Project Costing'!#REF!,Labor!I925,1),""))</f>
        <v>0</v>
      </c>
      <c r="B919" s="174" t="str">
        <f>IF(A919=1,COUNTIF($A$8:A919,1),"")</f>
        <v/>
      </c>
      <c r="C919" s="174"/>
      <c r="D919" s="157">
        <f>IFERROR($C$8:INDEX($C$8:$C$3000,COUNTIF($C$8:$C$3000,"?*")),"")</f>
        <v>0</v>
      </c>
      <c r="E919" s="174"/>
      <c r="F919" s="174">
        <f>--ISNUMBER(IFERROR(SEARCH('Project Costing'!#REF!,Labor!I925,1),""))</f>
        <v>0</v>
      </c>
      <c r="G919" s="174" t="str">
        <f>IF(F919=1,COUNTIF($F$8:F919,1),"")</f>
        <v/>
      </c>
      <c r="H919" s="174"/>
      <c r="I919" s="157">
        <f>IFERROR($H$8:INDEX($H$8:$H$3000,COUNTIF($H$8:$H$3000,"?*")),"")</f>
        <v>0</v>
      </c>
    </row>
    <row r="920" spans="1:9" x14ac:dyDescent="0.25">
      <c r="A920" s="174">
        <f>--ISNUMBER(IFERROR(SEARCH('Project Costing'!#REF!,Labor!I926,1),""))</f>
        <v>0</v>
      </c>
      <c r="B920" s="174" t="str">
        <f>IF(A920=1,COUNTIF($A$8:A920,1),"")</f>
        <v/>
      </c>
      <c r="C920" s="174"/>
      <c r="D920" s="157">
        <f>IFERROR($C$8:INDEX($C$8:$C$3000,COUNTIF($C$8:$C$3000,"?*")),"")</f>
        <v>0</v>
      </c>
      <c r="E920" s="174"/>
      <c r="F920" s="174">
        <f>--ISNUMBER(IFERROR(SEARCH('Project Costing'!#REF!,Labor!I926,1),""))</f>
        <v>0</v>
      </c>
      <c r="G920" s="174" t="str">
        <f>IF(F920=1,COUNTIF($F$8:F920,1),"")</f>
        <v/>
      </c>
      <c r="H920" s="174"/>
      <c r="I920" s="157">
        <f>IFERROR($H$8:INDEX($H$8:$H$3000,COUNTIF($H$8:$H$3000,"?*")),"")</f>
        <v>0</v>
      </c>
    </row>
    <row r="921" spans="1:9" x14ac:dyDescent="0.25">
      <c r="A921" s="174">
        <f>--ISNUMBER(IFERROR(SEARCH('Project Costing'!#REF!,Labor!I927,1),""))</f>
        <v>0</v>
      </c>
      <c r="B921" s="174" t="str">
        <f>IF(A921=1,COUNTIF($A$8:A921,1),"")</f>
        <v/>
      </c>
      <c r="C921" s="174"/>
      <c r="D921" s="157">
        <f>IFERROR($C$8:INDEX($C$8:$C$3000,COUNTIF($C$8:$C$3000,"?*")),"")</f>
        <v>0</v>
      </c>
      <c r="E921" s="174"/>
      <c r="F921" s="174">
        <f>--ISNUMBER(IFERROR(SEARCH('Project Costing'!#REF!,Labor!I927,1),""))</f>
        <v>0</v>
      </c>
      <c r="G921" s="174" t="str">
        <f>IF(F921=1,COUNTIF($F$8:F921,1),"")</f>
        <v/>
      </c>
      <c r="H921" s="174"/>
      <c r="I921" s="157">
        <f>IFERROR($H$8:INDEX($H$8:$H$3000,COUNTIF($H$8:$H$3000,"?*")),"")</f>
        <v>0</v>
      </c>
    </row>
    <row r="922" spans="1:9" x14ac:dyDescent="0.25">
      <c r="A922" s="174">
        <f>--ISNUMBER(IFERROR(SEARCH('Project Costing'!#REF!,Labor!I928,1),""))</f>
        <v>0</v>
      </c>
      <c r="B922" s="174" t="str">
        <f>IF(A922=1,COUNTIF($A$8:A922,1),"")</f>
        <v/>
      </c>
      <c r="C922" s="174"/>
      <c r="D922" s="157">
        <f>IFERROR($C$8:INDEX($C$8:$C$3000,COUNTIF($C$8:$C$3000,"?*")),"")</f>
        <v>0</v>
      </c>
      <c r="E922" s="174"/>
      <c r="F922" s="174">
        <f>--ISNUMBER(IFERROR(SEARCH('Project Costing'!#REF!,Labor!I928,1),""))</f>
        <v>0</v>
      </c>
      <c r="G922" s="174" t="str">
        <f>IF(F922=1,COUNTIF($F$8:F922,1),"")</f>
        <v/>
      </c>
      <c r="H922" s="174"/>
      <c r="I922" s="157">
        <f>IFERROR($H$8:INDEX($H$8:$H$3000,COUNTIF($H$8:$H$3000,"?*")),"")</f>
        <v>0</v>
      </c>
    </row>
    <row r="923" spans="1:9" x14ac:dyDescent="0.25">
      <c r="A923" s="174">
        <f>--ISNUMBER(IFERROR(SEARCH('Project Costing'!#REF!,Labor!I929,1),""))</f>
        <v>0</v>
      </c>
      <c r="B923" s="174" t="str">
        <f>IF(A923=1,COUNTIF($A$8:A923,1),"")</f>
        <v/>
      </c>
      <c r="C923" s="174"/>
      <c r="D923" s="157">
        <f>IFERROR($C$8:INDEX($C$8:$C$3000,COUNTIF($C$8:$C$3000,"?*")),"")</f>
        <v>0</v>
      </c>
      <c r="E923" s="174"/>
      <c r="F923" s="174">
        <f>--ISNUMBER(IFERROR(SEARCH('Project Costing'!#REF!,Labor!I929,1),""))</f>
        <v>0</v>
      </c>
      <c r="G923" s="174" t="str">
        <f>IF(F923=1,COUNTIF($F$8:F923,1),"")</f>
        <v/>
      </c>
      <c r="H923" s="174"/>
      <c r="I923" s="157">
        <f>IFERROR($H$8:INDEX($H$8:$H$3000,COUNTIF($H$8:$H$3000,"?*")),"")</f>
        <v>0</v>
      </c>
    </row>
    <row r="924" spans="1:9" x14ac:dyDescent="0.25">
      <c r="A924" s="174">
        <f>--ISNUMBER(IFERROR(SEARCH('Project Costing'!#REF!,Labor!I930,1),""))</f>
        <v>0</v>
      </c>
      <c r="B924" s="174" t="str">
        <f>IF(A924=1,COUNTIF($A$8:A924,1),"")</f>
        <v/>
      </c>
      <c r="C924" s="174"/>
      <c r="D924" s="157">
        <f>IFERROR($C$8:INDEX($C$8:$C$3000,COUNTIF($C$8:$C$3000,"?*")),"")</f>
        <v>0</v>
      </c>
      <c r="E924" s="174"/>
      <c r="F924" s="174">
        <f>--ISNUMBER(IFERROR(SEARCH('Project Costing'!#REF!,Labor!I930,1),""))</f>
        <v>0</v>
      </c>
      <c r="G924" s="174" t="str">
        <f>IF(F924=1,COUNTIF($F$8:F924,1),"")</f>
        <v/>
      </c>
      <c r="H924" s="174"/>
      <c r="I924" s="157">
        <f>IFERROR($H$8:INDEX($H$8:$H$3000,COUNTIF($H$8:$H$3000,"?*")),"")</f>
        <v>0</v>
      </c>
    </row>
    <row r="925" spans="1:9" x14ac:dyDescent="0.25">
      <c r="A925" s="174">
        <f>--ISNUMBER(IFERROR(SEARCH('Project Costing'!#REF!,Labor!I931,1),""))</f>
        <v>0</v>
      </c>
      <c r="B925" s="174" t="str">
        <f>IF(A925=1,COUNTIF($A$8:A925,1),"")</f>
        <v/>
      </c>
      <c r="C925" s="174"/>
      <c r="D925" s="157">
        <f>IFERROR($C$8:INDEX($C$8:$C$3000,COUNTIF($C$8:$C$3000,"?*")),"")</f>
        <v>0</v>
      </c>
      <c r="E925" s="174"/>
      <c r="F925" s="174">
        <f>--ISNUMBER(IFERROR(SEARCH('Project Costing'!#REF!,Labor!I931,1),""))</f>
        <v>0</v>
      </c>
      <c r="G925" s="174" t="str">
        <f>IF(F925=1,COUNTIF($F$8:F925,1),"")</f>
        <v/>
      </c>
      <c r="H925" s="174"/>
      <c r="I925" s="157">
        <f>IFERROR($H$8:INDEX($H$8:$H$3000,COUNTIF($H$8:$H$3000,"?*")),"")</f>
        <v>0</v>
      </c>
    </row>
    <row r="926" spans="1:9" x14ac:dyDescent="0.25">
      <c r="A926" s="174">
        <f>--ISNUMBER(IFERROR(SEARCH('Project Costing'!#REF!,Labor!I932,1),""))</f>
        <v>0</v>
      </c>
      <c r="B926" s="174" t="str">
        <f>IF(A926=1,COUNTIF($A$8:A926,1),"")</f>
        <v/>
      </c>
      <c r="C926" s="174"/>
      <c r="D926" s="157">
        <f>IFERROR($C$8:INDEX($C$8:$C$3000,COUNTIF($C$8:$C$3000,"?*")),"")</f>
        <v>0</v>
      </c>
      <c r="E926" s="174"/>
      <c r="F926" s="174">
        <f>--ISNUMBER(IFERROR(SEARCH('Project Costing'!#REF!,Labor!I932,1),""))</f>
        <v>0</v>
      </c>
      <c r="G926" s="174" t="str">
        <f>IF(F926=1,COUNTIF($F$8:F926,1),"")</f>
        <v/>
      </c>
      <c r="H926" s="174"/>
      <c r="I926" s="157">
        <f>IFERROR($H$8:INDEX($H$8:$H$3000,COUNTIF($H$8:$H$3000,"?*")),"")</f>
        <v>0</v>
      </c>
    </row>
    <row r="927" spans="1:9" x14ac:dyDescent="0.25">
      <c r="A927" s="174">
        <f>--ISNUMBER(IFERROR(SEARCH('Project Costing'!#REF!,Labor!I933,1),""))</f>
        <v>0</v>
      </c>
      <c r="B927" s="174" t="str">
        <f>IF(A927=1,COUNTIF($A$8:A927,1),"")</f>
        <v/>
      </c>
      <c r="C927" s="174"/>
      <c r="D927" s="157">
        <f>IFERROR($C$8:INDEX($C$8:$C$3000,COUNTIF($C$8:$C$3000,"?*")),"")</f>
        <v>0</v>
      </c>
      <c r="E927" s="174"/>
      <c r="F927" s="174">
        <f>--ISNUMBER(IFERROR(SEARCH('Project Costing'!#REF!,Labor!I933,1),""))</f>
        <v>0</v>
      </c>
      <c r="G927" s="174" t="str">
        <f>IF(F927=1,COUNTIF($F$8:F927,1),"")</f>
        <v/>
      </c>
      <c r="H927" s="174"/>
      <c r="I927" s="157">
        <f>IFERROR($H$8:INDEX($H$8:$H$3000,COUNTIF($H$8:$H$3000,"?*")),"")</f>
        <v>0</v>
      </c>
    </row>
    <row r="928" spans="1:9" x14ac:dyDescent="0.25">
      <c r="A928" s="174">
        <f>--ISNUMBER(IFERROR(SEARCH('Project Costing'!#REF!,Labor!I934,1),""))</f>
        <v>0</v>
      </c>
      <c r="B928" s="174" t="str">
        <f>IF(A928=1,COUNTIF($A$8:A928,1),"")</f>
        <v/>
      </c>
      <c r="C928" s="174"/>
      <c r="D928" s="157">
        <f>IFERROR($C$8:INDEX($C$8:$C$3000,COUNTIF($C$8:$C$3000,"?*")),"")</f>
        <v>0</v>
      </c>
      <c r="E928" s="174"/>
      <c r="F928" s="174">
        <f>--ISNUMBER(IFERROR(SEARCH('Project Costing'!#REF!,Labor!I934,1),""))</f>
        <v>0</v>
      </c>
      <c r="G928" s="174" t="str">
        <f>IF(F928=1,COUNTIF($F$8:F928,1),"")</f>
        <v/>
      </c>
      <c r="H928" s="174"/>
      <c r="I928" s="157">
        <f>IFERROR($H$8:INDEX($H$8:$H$3000,COUNTIF($H$8:$H$3000,"?*")),"")</f>
        <v>0</v>
      </c>
    </row>
    <row r="929" spans="1:9" x14ac:dyDescent="0.25">
      <c r="A929" s="174">
        <f>--ISNUMBER(IFERROR(SEARCH('Project Costing'!#REF!,Labor!I935,1),""))</f>
        <v>0</v>
      </c>
      <c r="B929" s="174" t="str">
        <f>IF(A929=1,COUNTIF($A$8:A929,1),"")</f>
        <v/>
      </c>
      <c r="C929" s="174"/>
      <c r="D929" s="157">
        <f>IFERROR($C$8:INDEX($C$8:$C$3000,COUNTIF($C$8:$C$3000,"?*")),"")</f>
        <v>0</v>
      </c>
      <c r="E929" s="174"/>
      <c r="F929" s="174">
        <f>--ISNUMBER(IFERROR(SEARCH('Project Costing'!#REF!,Labor!I935,1),""))</f>
        <v>0</v>
      </c>
      <c r="G929" s="174" t="str">
        <f>IF(F929=1,COUNTIF($F$8:F929,1),"")</f>
        <v/>
      </c>
      <c r="H929" s="174"/>
      <c r="I929" s="157">
        <f>IFERROR($H$8:INDEX($H$8:$H$3000,COUNTIF($H$8:$H$3000,"?*")),"")</f>
        <v>0</v>
      </c>
    </row>
    <row r="930" spans="1:9" x14ac:dyDescent="0.25">
      <c r="A930" s="174">
        <f>--ISNUMBER(IFERROR(SEARCH('Project Costing'!#REF!,Labor!I936,1),""))</f>
        <v>0</v>
      </c>
      <c r="B930" s="174" t="str">
        <f>IF(A930=1,COUNTIF($A$8:A930,1),"")</f>
        <v/>
      </c>
      <c r="C930" s="174"/>
      <c r="D930" s="157">
        <f>IFERROR($C$8:INDEX($C$8:$C$3000,COUNTIF($C$8:$C$3000,"?*")),"")</f>
        <v>0</v>
      </c>
      <c r="E930" s="174"/>
      <c r="F930" s="174">
        <f>--ISNUMBER(IFERROR(SEARCH('Project Costing'!#REF!,Labor!I936,1),""))</f>
        <v>0</v>
      </c>
      <c r="G930" s="174" t="str">
        <f>IF(F930=1,COUNTIF($F$8:F930,1),"")</f>
        <v/>
      </c>
      <c r="H930" s="174"/>
      <c r="I930" s="157">
        <f>IFERROR($H$8:INDEX($H$8:$H$3000,COUNTIF($H$8:$H$3000,"?*")),"")</f>
        <v>0</v>
      </c>
    </row>
    <row r="931" spans="1:9" x14ac:dyDescent="0.25">
      <c r="A931" s="174">
        <f>--ISNUMBER(IFERROR(SEARCH('Project Costing'!#REF!,Labor!I937,1),""))</f>
        <v>0</v>
      </c>
      <c r="B931" s="174" t="str">
        <f>IF(A931=1,COUNTIF($A$8:A931,1),"")</f>
        <v/>
      </c>
      <c r="C931" s="174"/>
      <c r="D931" s="157">
        <f>IFERROR($C$8:INDEX($C$8:$C$3000,COUNTIF($C$8:$C$3000,"?*")),"")</f>
        <v>0</v>
      </c>
      <c r="E931" s="174"/>
      <c r="F931" s="174">
        <f>--ISNUMBER(IFERROR(SEARCH('Project Costing'!#REF!,Labor!I937,1),""))</f>
        <v>0</v>
      </c>
      <c r="G931" s="174" t="str">
        <f>IF(F931=1,COUNTIF($F$8:F931,1),"")</f>
        <v/>
      </c>
      <c r="H931" s="174"/>
      <c r="I931" s="157">
        <f>IFERROR($H$8:INDEX($H$8:$H$3000,COUNTIF($H$8:$H$3000,"?*")),"")</f>
        <v>0</v>
      </c>
    </row>
    <row r="932" spans="1:9" x14ac:dyDescent="0.25">
      <c r="A932" s="174">
        <f>--ISNUMBER(IFERROR(SEARCH('Project Costing'!#REF!,Labor!I938,1),""))</f>
        <v>0</v>
      </c>
      <c r="B932" s="174" t="str">
        <f>IF(A932=1,COUNTIF($A$8:A932,1),"")</f>
        <v/>
      </c>
      <c r="C932" s="174"/>
      <c r="D932" s="157">
        <f>IFERROR($C$8:INDEX($C$8:$C$3000,COUNTIF($C$8:$C$3000,"?*")),"")</f>
        <v>0</v>
      </c>
      <c r="E932" s="174"/>
      <c r="F932" s="174">
        <f>--ISNUMBER(IFERROR(SEARCH('Project Costing'!#REF!,Labor!I938,1),""))</f>
        <v>0</v>
      </c>
      <c r="G932" s="174" t="str">
        <f>IF(F932=1,COUNTIF($F$8:F932,1),"")</f>
        <v/>
      </c>
      <c r="H932" s="174"/>
      <c r="I932" s="157">
        <f>IFERROR($H$8:INDEX($H$8:$H$3000,COUNTIF($H$8:$H$3000,"?*")),"")</f>
        <v>0</v>
      </c>
    </row>
    <row r="933" spans="1:9" x14ac:dyDescent="0.25">
      <c r="A933" s="174">
        <f>--ISNUMBER(IFERROR(SEARCH('Project Costing'!#REF!,Labor!I939,1),""))</f>
        <v>0</v>
      </c>
      <c r="B933" s="174" t="str">
        <f>IF(A933=1,COUNTIF($A$8:A933,1),"")</f>
        <v/>
      </c>
      <c r="C933" s="174"/>
      <c r="D933" s="157">
        <f>IFERROR($C$8:INDEX($C$8:$C$3000,COUNTIF($C$8:$C$3000,"?*")),"")</f>
        <v>0</v>
      </c>
      <c r="E933" s="174"/>
      <c r="F933" s="174">
        <f>--ISNUMBER(IFERROR(SEARCH('Project Costing'!#REF!,Labor!I939,1),""))</f>
        <v>0</v>
      </c>
      <c r="G933" s="174" t="str">
        <f>IF(F933=1,COUNTIF($F$8:F933,1),"")</f>
        <v/>
      </c>
      <c r="H933" s="174"/>
      <c r="I933" s="157">
        <f>IFERROR($H$8:INDEX($H$8:$H$3000,COUNTIF($H$8:$H$3000,"?*")),"")</f>
        <v>0</v>
      </c>
    </row>
    <row r="934" spans="1:9" x14ac:dyDescent="0.25">
      <c r="A934" s="174">
        <f>--ISNUMBER(IFERROR(SEARCH('Project Costing'!#REF!,Labor!I940,1),""))</f>
        <v>0</v>
      </c>
      <c r="B934" s="174" t="str">
        <f>IF(A934=1,COUNTIF($A$8:A934,1),"")</f>
        <v/>
      </c>
      <c r="C934" s="174"/>
      <c r="D934" s="157">
        <f>IFERROR($C$8:INDEX($C$8:$C$3000,COUNTIF($C$8:$C$3000,"?*")),"")</f>
        <v>0</v>
      </c>
      <c r="E934" s="174"/>
      <c r="F934" s="174">
        <f>--ISNUMBER(IFERROR(SEARCH('Project Costing'!#REF!,Labor!I940,1),""))</f>
        <v>0</v>
      </c>
      <c r="G934" s="174" t="str">
        <f>IF(F934=1,COUNTIF($F$8:F934,1),"")</f>
        <v/>
      </c>
      <c r="H934" s="174"/>
      <c r="I934" s="157">
        <f>IFERROR($H$8:INDEX($H$8:$H$3000,COUNTIF($H$8:$H$3000,"?*")),"")</f>
        <v>0</v>
      </c>
    </row>
    <row r="935" spans="1:9" x14ac:dyDescent="0.25">
      <c r="A935" s="174">
        <f>--ISNUMBER(IFERROR(SEARCH('Project Costing'!#REF!,Labor!I941,1),""))</f>
        <v>0</v>
      </c>
      <c r="B935" s="174" t="str">
        <f>IF(A935=1,COUNTIF($A$8:A935,1),"")</f>
        <v/>
      </c>
      <c r="C935" s="174"/>
      <c r="D935" s="157">
        <f>IFERROR($C$8:INDEX($C$8:$C$3000,COUNTIF($C$8:$C$3000,"?*")),"")</f>
        <v>0</v>
      </c>
      <c r="E935" s="174"/>
      <c r="F935" s="174">
        <f>--ISNUMBER(IFERROR(SEARCH('Project Costing'!#REF!,Labor!I941,1),""))</f>
        <v>0</v>
      </c>
      <c r="G935" s="174" t="str">
        <f>IF(F935=1,COUNTIF($F$8:F935,1),"")</f>
        <v/>
      </c>
      <c r="H935" s="174"/>
      <c r="I935" s="157">
        <f>IFERROR($H$8:INDEX($H$8:$H$3000,COUNTIF($H$8:$H$3000,"?*")),"")</f>
        <v>0</v>
      </c>
    </row>
    <row r="936" spans="1:9" x14ac:dyDescent="0.25">
      <c r="A936" s="174">
        <f>--ISNUMBER(IFERROR(SEARCH('Project Costing'!#REF!,Labor!I942,1),""))</f>
        <v>0</v>
      </c>
      <c r="B936" s="174" t="str">
        <f>IF(A936=1,COUNTIF($A$8:A936,1),"")</f>
        <v/>
      </c>
      <c r="C936" s="174"/>
      <c r="D936" s="157">
        <f>IFERROR($C$8:INDEX($C$8:$C$3000,COUNTIF($C$8:$C$3000,"?*")),"")</f>
        <v>0</v>
      </c>
      <c r="E936" s="174"/>
      <c r="F936" s="174">
        <f>--ISNUMBER(IFERROR(SEARCH('Project Costing'!#REF!,Labor!I942,1),""))</f>
        <v>0</v>
      </c>
      <c r="G936" s="174" t="str">
        <f>IF(F936=1,COUNTIF($F$8:F936,1),"")</f>
        <v/>
      </c>
      <c r="H936" s="174"/>
      <c r="I936" s="157">
        <f>IFERROR($H$8:INDEX($H$8:$H$3000,COUNTIF($H$8:$H$3000,"?*")),"")</f>
        <v>0</v>
      </c>
    </row>
    <row r="937" spans="1:9" x14ac:dyDescent="0.25">
      <c r="A937" s="174">
        <f>--ISNUMBER(IFERROR(SEARCH('Project Costing'!#REF!,Labor!I943,1),""))</f>
        <v>0</v>
      </c>
      <c r="B937" s="174" t="str">
        <f>IF(A937=1,COUNTIF($A$8:A937,1),"")</f>
        <v/>
      </c>
      <c r="C937" s="174"/>
      <c r="D937" s="157">
        <f>IFERROR($C$8:INDEX($C$8:$C$3000,COUNTIF($C$8:$C$3000,"?*")),"")</f>
        <v>0</v>
      </c>
      <c r="E937" s="174"/>
      <c r="F937" s="174">
        <f>--ISNUMBER(IFERROR(SEARCH('Project Costing'!#REF!,Labor!I943,1),""))</f>
        <v>0</v>
      </c>
      <c r="G937" s="174" t="str">
        <f>IF(F937=1,COUNTIF($F$8:F937,1),"")</f>
        <v/>
      </c>
      <c r="H937" s="174"/>
      <c r="I937" s="157">
        <f>IFERROR($H$8:INDEX($H$8:$H$3000,COUNTIF($H$8:$H$3000,"?*")),"")</f>
        <v>0</v>
      </c>
    </row>
    <row r="938" spans="1:9" x14ac:dyDescent="0.25">
      <c r="A938" s="174">
        <f>--ISNUMBER(IFERROR(SEARCH('Project Costing'!#REF!,Labor!I944,1),""))</f>
        <v>0</v>
      </c>
      <c r="B938" s="174" t="str">
        <f>IF(A938=1,COUNTIF($A$8:A938,1),"")</f>
        <v/>
      </c>
      <c r="C938" s="174"/>
      <c r="D938" s="157">
        <f>IFERROR($C$8:INDEX($C$8:$C$3000,COUNTIF($C$8:$C$3000,"?*")),"")</f>
        <v>0</v>
      </c>
      <c r="E938" s="174"/>
      <c r="F938" s="174">
        <f>--ISNUMBER(IFERROR(SEARCH('Project Costing'!#REF!,Labor!I944,1),""))</f>
        <v>0</v>
      </c>
      <c r="G938" s="174" t="str">
        <f>IF(F938=1,COUNTIF($F$8:F938,1),"")</f>
        <v/>
      </c>
      <c r="H938" s="174"/>
      <c r="I938" s="157">
        <f>IFERROR($H$8:INDEX($H$8:$H$3000,COUNTIF($H$8:$H$3000,"?*")),"")</f>
        <v>0</v>
      </c>
    </row>
    <row r="939" spans="1:9" x14ac:dyDescent="0.25">
      <c r="A939" s="174">
        <f>--ISNUMBER(IFERROR(SEARCH('Project Costing'!#REF!,Labor!I945,1),""))</f>
        <v>0</v>
      </c>
      <c r="B939" s="174" t="str">
        <f>IF(A939=1,COUNTIF($A$8:A939,1),"")</f>
        <v/>
      </c>
      <c r="C939" s="174"/>
      <c r="D939" s="157">
        <f>IFERROR($C$8:INDEX($C$8:$C$3000,COUNTIF($C$8:$C$3000,"?*")),"")</f>
        <v>0</v>
      </c>
      <c r="E939" s="174"/>
      <c r="F939" s="174">
        <f>--ISNUMBER(IFERROR(SEARCH('Project Costing'!#REF!,Labor!I945,1),""))</f>
        <v>0</v>
      </c>
      <c r="G939" s="174" t="str">
        <f>IF(F939=1,COUNTIF($F$8:F939,1),"")</f>
        <v/>
      </c>
      <c r="H939" s="174"/>
      <c r="I939" s="157">
        <f>IFERROR($H$8:INDEX($H$8:$H$3000,COUNTIF($H$8:$H$3000,"?*")),"")</f>
        <v>0</v>
      </c>
    </row>
    <row r="940" spans="1:9" x14ac:dyDescent="0.25">
      <c r="A940" s="174">
        <f>--ISNUMBER(IFERROR(SEARCH('Project Costing'!#REF!,Labor!I946,1),""))</f>
        <v>0</v>
      </c>
      <c r="B940" s="174" t="str">
        <f>IF(A940=1,COUNTIF($A$8:A940,1),"")</f>
        <v/>
      </c>
      <c r="C940" s="174"/>
      <c r="D940" s="157">
        <f>IFERROR($C$8:INDEX($C$8:$C$3000,COUNTIF($C$8:$C$3000,"?*")),"")</f>
        <v>0</v>
      </c>
      <c r="E940" s="174"/>
      <c r="F940" s="174">
        <f>--ISNUMBER(IFERROR(SEARCH('Project Costing'!#REF!,Labor!I946,1),""))</f>
        <v>0</v>
      </c>
      <c r="G940" s="174" t="str">
        <f>IF(F940=1,COUNTIF($F$8:F940,1),"")</f>
        <v/>
      </c>
      <c r="H940" s="174"/>
      <c r="I940" s="157">
        <f>IFERROR($H$8:INDEX($H$8:$H$3000,COUNTIF($H$8:$H$3000,"?*")),"")</f>
        <v>0</v>
      </c>
    </row>
    <row r="941" spans="1:9" x14ac:dyDescent="0.25">
      <c r="A941" s="174">
        <f>--ISNUMBER(IFERROR(SEARCH('Project Costing'!#REF!,Labor!I947,1),""))</f>
        <v>0</v>
      </c>
      <c r="B941" s="174" t="str">
        <f>IF(A941=1,COUNTIF($A$8:A941,1),"")</f>
        <v/>
      </c>
      <c r="C941" s="174"/>
      <c r="D941" s="157">
        <f>IFERROR($C$8:INDEX($C$8:$C$3000,COUNTIF($C$8:$C$3000,"?*")),"")</f>
        <v>0</v>
      </c>
      <c r="E941" s="174"/>
      <c r="F941" s="174">
        <f>--ISNUMBER(IFERROR(SEARCH('Project Costing'!#REF!,Labor!I947,1),""))</f>
        <v>0</v>
      </c>
      <c r="G941" s="174" t="str">
        <f>IF(F941=1,COUNTIF($F$8:F941,1),"")</f>
        <v/>
      </c>
      <c r="H941" s="174"/>
      <c r="I941" s="157">
        <f>IFERROR($H$8:INDEX($H$8:$H$3000,COUNTIF($H$8:$H$3000,"?*")),"")</f>
        <v>0</v>
      </c>
    </row>
    <row r="942" spans="1:9" x14ac:dyDescent="0.25">
      <c r="A942" s="174">
        <f>--ISNUMBER(IFERROR(SEARCH('Project Costing'!#REF!,Labor!I948,1),""))</f>
        <v>0</v>
      </c>
      <c r="B942" s="174" t="str">
        <f>IF(A942=1,COUNTIF($A$8:A942,1),"")</f>
        <v/>
      </c>
      <c r="C942" s="174"/>
      <c r="D942" s="157">
        <f>IFERROR($C$8:INDEX($C$8:$C$3000,COUNTIF($C$8:$C$3000,"?*")),"")</f>
        <v>0</v>
      </c>
      <c r="E942" s="174"/>
      <c r="F942" s="174">
        <f>--ISNUMBER(IFERROR(SEARCH('Project Costing'!#REF!,Labor!I948,1),""))</f>
        <v>0</v>
      </c>
      <c r="G942" s="174" t="str">
        <f>IF(F942=1,COUNTIF($F$8:F942,1),"")</f>
        <v/>
      </c>
      <c r="H942" s="174"/>
      <c r="I942" s="157">
        <f>IFERROR($H$8:INDEX($H$8:$H$3000,COUNTIF($H$8:$H$3000,"?*")),"")</f>
        <v>0</v>
      </c>
    </row>
    <row r="943" spans="1:9" x14ac:dyDescent="0.25">
      <c r="A943" s="174">
        <f>--ISNUMBER(IFERROR(SEARCH('Project Costing'!#REF!,Labor!I949,1),""))</f>
        <v>0</v>
      </c>
      <c r="B943" s="174" t="str">
        <f>IF(A943=1,COUNTIF($A$8:A943,1),"")</f>
        <v/>
      </c>
      <c r="C943" s="174"/>
      <c r="D943" s="157">
        <f>IFERROR($C$8:INDEX($C$8:$C$3000,COUNTIF($C$8:$C$3000,"?*")),"")</f>
        <v>0</v>
      </c>
      <c r="E943" s="174"/>
      <c r="F943" s="174">
        <f>--ISNUMBER(IFERROR(SEARCH('Project Costing'!#REF!,Labor!I949,1),""))</f>
        <v>0</v>
      </c>
      <c r="G943" s="174" t="str">
        <f>IF(F943=1,COUNTIF($F$8:F943,1),"")</f>
        <v/>
      </c>
      <c r="H943" s="174"/>
      <c r="I943" s="157">
        <f>IFERROR($H$8:INDEX($H$8:$H$3000,COUNTIF($H$8:$H$3000,"?*")),"")</f>
        <v>0</v>
      </c>
    </row>
    <row r="944" spans="1:9" x14ac:dyDescent="0.25">
      <c r="A944" s="174">
        <f>--ISNUMBER(IFERROR(SEARCH('Project Costing'!#REF!,Labor!I950,1),""))</f>
        <v>0</v>
      </c>
      <c r="B944" s="174" t="str">
        <f>IF(A944=1,COUNTIF($A$8:A944,1),"")</f>
        <v/>
      </c>
      <c r="C944" s="174"/>
      <c r="D944" s="157">
        <f>IFERROR($C$8:INDEX($C$8:$C$3000,COUNTIF($C$8:$C$3000,"?*")),"")</f>
        <v>0</v>
      </c>
      <c r="E944" s="174"/>
      <c r="F944" s="174">
        <f>--ISNUMBER(IFERROR(SEARCH('Project Costing'!#REF!,Labor!I950,1),""))</f>
        <v>0</v>
      </c>
      <c r="G944" s="174" t="str">
        <f>IF(F944=1,COUNTIF($F$8:F944,1),"")</f>
        <v/>
      </c>
      <c r="H944" s="174"/>
      <c r="I944" s="157">
        <f>IFERROR($H$8:INDEX($H$8:$H$3000,COUNTIF($H$8:$H$3000,"?*")),"")</f>
        <v>0</v>
      </c>
    </row>
    <row r="945" spans="1:9" x14ac:dyDescent="0.25">
      <c r="A945" s="174">
        <f>--ISNUMBER(IFERROR(SEARCH('Project Costing'!#REF!,Labor!I951,1),""))</f>
        <v>0</v>
      </c>
      <c r="B945" s="174" t="str">
        <f>IF(A945=1,COUNTIF($A$8:A945,1),"")</f>
        <v/>
      </c>
      <c r="C945" s="174"/>
      <c r="D945" s="157">
        <f>IFERROR($C$8:INDEX($C$8:$C$3000,COUNTIF($C$8:$C$3000,"?*")),"")</f>
        <v>0</v>
      </c>
      <c r="E945" s="174"/>
      <c r="F945" s="174">
        <f>--ISNUMBER(IFERROR(SEARCH('Project Costing'!#REF!,Labor!I951,1),""))</f>
        <v>0</v>
      </c>
      <c r="G945" s="174" t="str">
        <f>IF(F945=1,COUNTIF($F$8:F945,1),"")</f>
        <v/>
      </c>
      <c r="H945" s="174"/>
      <c r="I945" s="157">
        <f>IFERROR($H$8:INDEX($H$8:$H$3000,COUNTIF($H$8:$H$3000,"?*")),"")</f>
        <v>0</v>
      </c>
    </row>
    <row r="946" spans="1:9" x14ac:dyDescent="0.25">
      <c r="A946" s="174">
        <f>--ISNUMBER(IFERROR(SEARCH('Project Costing'!#REF!,Labor!I952,1),""))</f>
        <v>0</v>
      </c>
      <c r="B946" s="174" t="str">
        <f>IF(A946=1,COUNTIF($A$8:A946,1),"")</f>
        <v/>
      </c>
      <c r="C946" s="174"/>
      <c r="D946" s="157">
        <f>IFERROR($C$8:INDEX($C$8:$C$3000,COUNTIF($C$8:$C$3000,"?*")),"")</f>
        <v>0</v>
      </c>
      <c r="E946" s="174"/>
      <c r="F946" s="174">
        <f>--ISNUMBER(IFERROR(SEARCH('Project Costing'!#REF!,Labor!I952,1),""))</f>
        <v>0</v>
      </c>
      <c r="G946" s="174" t="str">
        <f>IF(F946=1,COUNTIF($F$8:F946,1),"")</f>
        <v/>
      </c>
      <c r="H946" s="174"/>
      <c r="I946" s="157">
        <f>IFERROR($H$8:INDEX($H$8:$H$3000,COUNTIF($H$8:$H$3000,"?*")),"")</f>
        <v>0</v>
      </c>
    </row>
    <row r="947" spans="1:9" x14ac:dyDescent="0.25">
      <c r="A947" s="174">
        <f>--ISNUMBER(IFERROR(SEARCH('Project Costing'!#REF!,Labor!I953,1),""))</f>
        <v>0</v>
      </c>
      <c r="B947" s="174" t="str">
        <f>IF(A947=1,COUNTIF($A$8:A947,1),"")</f>
        <v/>
      </c>
      <c r="C947" s="174"/>
      <c r="D947" s="157">
        <f>IFERROR($C$8:INDEX($C$8:$C$3000,COUNTIF($C$8:$C$3000,"?*")),"")</f>
        <v>0</v>
      </c>
      <c r="E947" s="174"/>
      <c r="F947" s="174">
        <f>--ISNUMBER(IFERROR(SEARCH('Project Costing'!#REF!,Labor!I953,1),""))</f>
        <v>0</v>
      </c>
      <c r="G947" s="174" t="str">
        <f>IF(F947=1,COUNTIF($F$8:F947,1),"")</f>
        <v/>
      </c>
      <c r="H947" s="174"/>
      <c r="I947" s="157">
        <f>IFERROR($H$8:INDEX($H$8:$H$3000,COUNTIF($H$8:$H$3000,"?*")),"")</f>
        <v>0</v>
      </c>
    </row>
    <row r="948" spans="1:9" x14ac:dyDescent="0.25">
      <c r="A948" s="174">
        <f>--ISNUMBER(IFERROR(SEARCH('Project Costing'!#REF!,Labor!I954,1),""))</f>
        <v>0</v>
      </c>
      <c r="B948" s="174" t="str">
        <f>IF(A948=1,COUNTIF($A$8:A948,1),"")</f>
        <v/>
      </c>
      <c r="C948" s="174"/>
      <c r="D948" s="157">
        <f>IFERROR($C$8:INDEX($C$8:$C$3000,COUNTIF($C$8:$C$3000,"?*")),"")</f>
        <v>0</v>
      </c>
      <c r="E948" s="174"/>
      <c r="F948" s="174">
        <f>--ISNUMBER(IFERROR(SEARCH('Project Costing'!#REF!,Labor!I954,1),""))</f>
        <v>0</v>
      </c>
      <c r="G948" s="174" t="str">
        <f>IF(F948=1,COUNTIF($F$8:F948,1),"")</f>
        <v/>
      </c>
      <c r="H948" s="174"/>
      <c r="I948" s="157">
        <f>IFERROR($H$8:INDEX($H$8:$H$3000,COUNTIF($H$8:$H$3000,"?*")),"")</f>
        <v>0</v>
      </c>
    </row>
    <row r="949" spans="1:9" x14ac:dyDescent="0.25">
      <c r="A949" s="174">
        <f>--ISNUMBER(IFERROR(SEARCH('Project Costing'!#REF!,Labor!I955,1),""))</f>
        <v>0</v>
      </c>
      <c r="B949" s="174" t="str">
        <f>IF(A949=1,COUNTIF($A$8:A949,1),"")</f>
        <v/>
      </c>
      <c r="C949" s="174"/>
      <c r="D949" s="157">
        <f>IFERROR($C$8:INDEX($C$8:$C$3000,COUNTIF($C$8:$C$3000,"?*")),"")</f>
        <v>0</v>
      </c>
      <c r="E949" s="174"/>
      <c r="F949" s="174">
        <f>--ISNUMBER(IFERROR(SEARCH('Project Costing'!#REF!,Labor!I955,1),""))</f>
        <v>0</v>
      </c>
      <c r="G949" s="174" t="str">
        <f>IF(F949=1,COUNTIF($F$8:F949,1),"")</f>
        <v/>
      </c>
      <c r="H949" s="174"/>
      <c r="I949" s="157">
        <f>IFERROR($H$8:INDEX($H$8:$H$3000,COUNTIF($H$8:$H$3000,"?*")),"")</f>
        <v>0</v>
      </c>
    </row>
    <row r="950" spans="1:9" x14ac:dyDescent="0.25">
      <c r="A950" s="174">
        <f>--ISNUMBER(IFERROR(SEARCH('Project Costing'!#REF!,Labor!I956,1),""))</f>
        <v>0</v>
      </c>
      <c r="B950" s="174" t="str">
        <f>IF(A950=1,COUNTIF($A$8:A950,1),"")</f>
        <v/>
      </c>
      <c r="C950" s="174"/>
      <c r="D950" s="157">
        <f>IFERROR($C$8:INDEX($C$8:$C$3000,COUNTIF($C$8:$C$3000,"?*")),"")</f>
        <v>0</v>
      </c>
      <c r="E950" s="174"/>
      <c r="F950" s="174">
        <f>--ISNUMBER(IFERROR(SEARCH('Project Costing'!#REF!,Labor!I956,1),""))</f>
        <v>0</v>
      </c>
      <c r="G950" s="174" t="str">
        <f>IF(F950=1,COUNTIF($F$8:F950,1),"")</f>
        <v/>
      </c>
      <c r="H950" s="174"/>
      <c r="I950" s="157">
        <f>IFERROR($H$8:INDEX($H$8:$H$3000,COUNTIF($H$8:$H$3000,"?*")),"")</f>
        <v>0</v>
      </c>
    </row>
    <row r="951" spans="1:9" x14ac:dyDescent="0.25">
      <c r="A951" s="174">
        <f>--ISNUMBER(IFERROR(SEARCH('Project Costing'!#REF!,Labor!I957,1),""))</f>
        <v>0</v>
      </c>
      <c r="B951" s="174" t="str">
        <f>IF(A951=1,COUNTIF($A$8:A951,1),"")</f>
        <v/>
      </c>
      <c r="C951" s="174"/>
      <c r="D951" s="157">
        <f>IFERROR($C$8:INDEX($C$8:$C$3000,COUNTIF($C$8:$C$3000,"?*")),"")</f>
        <v>0</v>
      </c>
      <c r="E951" s="174"/>
      <c r="F951" s="174">
        <f>--ISNUMBER(IFERROR(SEARCH('Project Costing'!#REF!,Labor!I957,1),""))</f>
        <v>0</v>
      </c>
      <c r="G951" s="174" t="str">
        <f>IF(F951=1,COUNTIF($F$8:F951,1),"")</f>
        <v/>
      </c>
      <c r="H951" s="174"/>
      <c r="I951" s="157">
        <f>IFERROR($H$8:INDEX($H$8:$H$3000,COUNTIF($H$8:$H$3000,"?*")),"")</f>
        <v>0</v>
      </c>
    </row>
    <row r="952" spans="1:9" x14ac:dyDescent="0.25">
      <c r="A952" s="174">
        <f>--ISNUMBER(IFERROR(SEARCH('Project Costing'!#REF!,Labor!I958,1),""))</f>
        <v>0</v>
      </c>
      <c r="B952" s="174" t="str">
        <f>IF(A952=1,COUNTIF($A$8:A952,1),"")</f>
        <v/>
      </c>
      <c r="C952" s="174"/>
      <c r="D952" s="157">
        <f>IFERROR($C$8:INDEX($C$8:$C$3000,COUNTIF($C$8:$C$3000,"?*")),"")</f>
        <v>0</v>
      </c>
      <c r="E952" s="174"/>
      <c r="F952" s="174">
        <f>--ISNUMBER(IFERROR(SEARCH('Project Costing'!#REF!,Labor!I958,1),""))</f>
        <v>0</v>
      </c>
      <c r="G952" s="174" t="str">
        <f>IF(F952=1,COUNTIF($F$8:F952,1),"")</f>
        <v/>
      </c>
      <c r="H952" s="174"/>
      <c r="I952" s="157">
        <f>IFERROR($H$8:INDEX($H$8:$H$3000,COUNTIF($H$8:$H$3000,"?*")),"")</f>
        <v>0</v>
      </c>
    </row>
    <row r="953" spans="1:9" x14ac:dyDescent="0.25">
      <c r="A953" s="174">
        <f>--ISNUMBER(IFERROR(SEARCH('Project Costing'!#REF!,Labor!I959,1),""))</f>
        <v>0</v>
      </c>
      <c r="B953" s="174" t="str">
        <f>IF(A953=1,COUNTIF($A$8:A953,1),"")</f>
        <v/>
      </c>
      <c r="C953" s="174"/>
      <c r="D953" s="157">
        <f>IFERROR($C$8:INDEX($C$8:$C$3000,COUNTIF($C$8:$C$3000,"?*")),"")</f>
        <v>0</v>
      </c>
      <c r="E953" s="174"/>
      <c r="F953" s="174">
        <f>--ISNUMBER(IFERROR(SEARCH('Project Costing'!#REF!,Labor!I959,1),""))</f>
        <v>0</v>
      </c>
      <c r="G953" s="174" t="str">
        <f>IF(F953=1,COUNTIF($F$8:F953,1),"")</f>
        <v/>
      </c>
      <c r="H953" s="174"/>
      <c r="I953" s="157">
        <f>IFERROR($H$8:INDEX($H$8:$H$3000,COUNTIF($H$8:$H$3000,"?*")),"")</f>
        <v>0</v>
      </c>
    </row>
    <row r="954" spans="1:9" x14ac:dyDescent="0.25">
      <c r="A954" s="174">
        <f>--ISNUMBER(IFERROR(SEARCH('Project Costing'!#REF!,Labor!I960,1),""))</f>
        <v>0</v>
      </c>
      <c r="B954" s="174" t="str">
        <f>IF(A954=1,COUNTIF($A$8:A954,1),"")</f>
        <v/>
      </c>
      <c r="C954" s="174"/>
      <c r="D954" s="157">
        <f>IFERROR($C$8:INDEX($C$8:$C$3000,COUNTIF($C$8:$C$3000,"?*")),"")</f>
        <v>0</v>
      </c>
      <c r="E954" s="174"/>
      <c r="F954" s="174">
        <f>--ISNUMBER(IFERROR(SEARCH('Project Costing'!#REF!,Labor!I960,1),""))</f>
        <v>0</v>
      </c>
      <c r="G954" s="174" t="str">
        <f>IF(F954=1,COUNTIF($F$8:F954,1),"")</f>
        <v/>
      </c>
      <c r="H954" s="174"/>
      <c r="I954" s="157">
        <f>IFERROR($H$8:INDEX($H$8:$H$3000,COUNTIF($H$8:$H$3000,"?*")),"")</f>
        <v>0</v>
      </c>
    </row>
    <row r="955" spans="1:9" x14ac:dyDescent="0.25">
      <c r="A955" s="174">
        <f>--ISNUMBER(IFERROR(SEARCH('Project Costing'!#REF!,Labor!I961,1),""))</f>
        <v>0</v>
      </c>
      <c r="B955" s="174" t="str">
        <f>IF(A955=1,COUNTIF($A$8:A955,1),"")</f>
        <v/>
      </c>
      <c r="C955" s="174"/>
      <c r="D955" s="157">
        <f>IFERROR($C$8:INDEX($C$8:$C$3000,COUNTIF($C$8:$C$3000,"?*")),"")</f>
        <v>0</v>
      </c>
      <c r="E955" s="174"/>
      <c r="F955" s="174">
        <f>--ISNUMBER(IFERROR(SEARCH('Project Costing'!#REF!,Labor!I961,1),""))</f>
        <v>0</v>
      </c>
      <c r="G955" s="174" t="str">
        <f>IF(F955=1,COUNTIF($F$8:F955,1),"")</f>
        <v/>
      </c>
      <c r="H955" s="174"/>
      <c r="I955" s="157">
        <f>IFERROR($H$8:INDEX($H$8:$H$3000,COUNTIF($H$8:$H$3000,"?*")),"")</f>
        <v>0</v>
      </c>
    </row>
    <row r="956" spans="1:9" x14ac:dyDescent="0.25">
      <c r="A956" s="174">
        <f>--ISNUMBER(IFERROR(SEARCH('Project Costing'!#REF!,Labor!I962,1),""))</f>
        <v>0</v>
      </c>
      <c r="B956" s="174" t="str">
        <f>IF(A956=1,COUNTIF($A$8:A956,1),"")</f>
        <v/>
      </c>
      <c r="C956" s="174"/>
      <c r="D956" s="157">
        <f>IFERROR($C$8:INDEX($C$8:$C$3000,COUNTIF($C$8:$C$3000,"?*")),"")</f>
        <v>0</v>
      </c>
      <c r="E956" s="174"/>
      <c r="F956" s="174">
        <f>--ISNUMBER(IFERROR(SEARCH('Project Costing'!#REF!,Labor!I962,1),""))</f>
        <v>0</v>
      </c>
      <c r="G956" s="174" t="str">
        <f>IF(F956=1,COUNTIF($F$8:F956,1),"")</f>
        <v/>
      </c>
      <c r="H956" s="174"/>
      <c r="I956" s="157">
        <f>IFERROR($H$8:INDEX($H$8:$H$3000,COUNTIF($H$8:$H$3000,"?*")),"")</f>
        <v>0</v>
      </c>
    </row>
    <row r="957" spans="1:9" x14ac:dyDescent="0.25">
      <c r="A957" s="174">
        <f>--ISNUMBER(IFERROR(SEARCH('Project Costing'!#REF!,Labor!I963,1),""))</f>
        <v>0</v>
      </c>
      <c r="B957" s="174" t="str">
        <f>IF(A957=1,COUNTIF($A$8:A957,1),"")</f>
        <v/>
      </c>
      <c r="C957" s="174"/>
      <c r="D957" s="157">
        <f>IFERROR($C$8:INDEX($C$8:$C$3000,COUNTIF($C$8:$C$3000,"?*")),"")</f>
        <v>0</v>
      </c>
      <c r="E957" s="174"/>
      <c r="F957" s="174">
        <f>--ISNUMBER(IFERROR(SEARCH('Project Costing'!#REF!,Labor!I963,1),""))</f>
        <v>0</v>
      </c>
      <c r="G957" s="174" t="str">
        <f>IF(F957=1,COUNTIF($F$8:F957,1),"")</f>
        <v/>
      </c>
      <c r="H957" s="174"/>
      <c r="I957" s="157">
        <f>IFERROR($H$8:INDEX($H$8:$H$3000,COUNTIF($H$8:$H$3000,"?*")),"")</f>
        <v>0</v>
      </c>
    </row>
    <row r="958" spans="1:9" x14ac:dyDescent="0.25">
      <c r="A958" s="174">
        <f>--ISNUMBER(IFERROR(SEARCH('Project Costing'!#REF!,Labor!I964,1),""))</f>
        <v>0</v>
      </c>
      <c r="B958" s="174" t="str">
        <f>IF(A958=1,COUNTIF($A$8:A958,1),"")</f>
        <v/>
      </c>
      <c r="C958" s="174"/>
      <c r="D958" s="157">
        <f>IFERROR($C$8:INDEX($C$8:$C$3000,COUNTIF($C$8:$C$3000,"?*")),"")</f>
        <v>0</v>
      </c>
      <c r="E958" s="174"/>
      <c r="F958" s="174">
        <f>--ISNUMBER(IFERROR(SEARCH('Project Costing'!#REF!,Labor!I964,1),""))</f>
        <v>0</v>
      </c>
      <c r="G958" s="174" t="str">
        <f>IF(F958=1,COUNTIF($F$8:F958,1),"")</f>
        <v/>
      </c>
      <c r="H958" s="174"/>
      <c r="I958" s="157">
        <f>IFERROR($H$8:INDEX($H$8:$H$3000,COUNTIF($H$8:$H$3000,"?*")),"")</f>
        <v>0</v>
      </c>
    </row>
    <row r="959" spans="1:9" x14ac:dyDescent="0.25">
      <c r="A959" s="174">
        <f>--ISNUMBER(IFERROR(SEARCH('Project Costing'!#REF!,Labor!I965,1),""))</f>
        <v>0</v>
      </c>
      <c r="B959" s="174" t="str">
        <f>IF(A959=1,COUNTIF($A$8:A959,1),"")</f>
        <v/>
      </c>
      <c r="C959" s="174"/>
      <c r="D959" s="157">
        <f>IFERROR($C$8:INDEX($C$8:$C$3000,COUNTIF($C$8:$C$3000,"?*")),"")</f>
        <v>0</v>
      </c>
      <c r="E959" s="174"/>
      <c r="F959" s="174">
        <f>--ISNUMBER(IFERROR(SEARCH('Project Costing'!#REF!,Labor!I965,1),""))</f>
        <v>0</v>
      </c>
      <c r="G959" s="174" t="str">
        <f>IF(F959=1,COUNTIF($F$8:F959,1),"")</f>
        <v/>
      </c>
      <c r="H959" s="174"/>
      <c r="I959" s="157">
        <f>IFERROR($H$8:INDEX($H$8:$H$3000,COUNTIF($H$8:$H$3000,"?*")),"")</f>
        <v>0</v>
      </c>
    </row>
    <row r="960" spans="1:9" x14ac:dyDescent="0.25">
      <c r="A960" s="174">
        <f>--ISNUMBER(IFERROR(SEARCH('Project Costing'!#REF!,Labor!I966,1),""))</f>
        <v>0</v>
      </c>
      <c r="B960" s="174" t="str">
        <f>IF(A960=1,COUNTIF($A$8:A960,1),"")</f>
        <v/>
      </c>
      <c r="C960" s="174"/>
      <c r="D960" s="157">
        <f>IFERROR($C$8:INDEX($C$8:$C$3000,COUNTIF($C$8:$C$3000,"?*")),"")</f>
        <v>0</v>
      </c>
      <c r="E960" s="174"/>
      <c r="F960" s="174">
        <f>--ISNUMBER(IFERROR(SEARCH('Project Costing'!#REF!,Labor!I966,1),""))</f>
        <v>0</v>
      </c>
      <c r="G960" s="174" t="str">
        <f>IF(F960=1,COUNTIF($F$8:F960,1),"")</f>
        <v/>
      </c>
      <c r="H960" s="174"/>
      <c r="I960" s="157">
        <f>IFERROR($H$8:INDEX($H$8:$H$3000,COUNTIF($H$8:$H$3000,"?*")),"")</f>
        <v>0</v>
      </c>
    </row>
    <row r="961" spans="1:9" x14ac:dyDescent="0.25">
      <c r="A961" s="174">
        <f>--ISNUMBER(IFERROR(SEARCH('Project Costing'!#REF!,Labor!I967,1),""))</f>
        <v>0</v>
      </c>
      <c r="B961" s="174" t="str">
        <f>IF(A961=1,COUNTIF($A$8:A961,1),"")</f>
        <v/>
      </c>
      <c r="C961" s="174"/>
      <c r="D961" s="157">
        <f>IFERROR($C$8:INDEX($C$8:$C$3000,COUNTIF($C$8:$C$3000,"?*")),"")</f>
        <v>0</v>
      </c>
      <c r="E961" s="174"/>
      <c r="F961" s="174">
        <f>--ISNUMBER(IFERROR(SEARCH('Project Costing'!#REF!,Labor!I967,1),""))</f>
        <v>0</v>
      </c>
      <c r="G961" s="174" t="str">
        <f>IF(F961=1,COUNTIF($F$8:F961,1),"")</f>
        <v/>
      </c>
      <c r="H961" s="174"/>
      <c r="I961" s="157">
        <f>IFERROR($H$8:INDEX($H$8:$H$3000,COUNTIF($H$8:$H$3000,"?*")),"")</f>
        <v>0</v>
      </c>
    </row>
    <row r="962" spans="1:9" x14ac:dyDescent="0.25">
      <c r="A962" s="174">
        <f>--ISNUMBER(IFERROR(SEARCH('Project Costing'!#REF!,Labor!I968,1),""))</f>
        <v>0</v>
      </c>
      <c r="B962" s="174" t="str">
        <f>IF(A962=1,COUNTIF($A$8:A962,1),"")</f>
        <v/>
      </c>
      <c r="C962" s="174"/>
      <c r="D962" s="157">
        <f>IFERROR($C$8:INDEX($C$8:$C$3000,COUNTIF($C$8:$C$3000,"?*")),"")</f>
        <v>0</v>
      </c>
      <c r="E962" s="174"/>
      <c r="F962" s="174">
        <f>--ISNUMBER(IFERROR(SEARCH('Project Costing'!#REF!,Labor!I968,1),""))</f>
        <v>0</v>
      </c>
      <c r="G962" s="174" t="str">
        <f>IF(F962=1,COUNTIF($F$8:F962,1),"")</f>
        <v/>
      </c>
      <c r="H962" s="174"/>
      <c r="I962" s="157">
        <f>IFERROR($H$8:INDEX($H$8:$H$3000,COUNTIF($H$8:$H$3000,"?*")),"")</f>
        <v>0</v>
      </c>
    </row>
    <row r="963" spans="1:9" x14ac:dyDescent="0.25">
      <c r="A963" s="174">
        <f>--ISNUMBER(IFERROR(SEARCH('Project Costing'!#REF!,Labor!I969,1),""))</f>
        <v>0</v>
      </c>
      <c r="B963" s="174" t="str">
        <f>IF(A963=1,COUNTIF($A$8:A963,1),"")</f>
        <v/>
      </c>
      <c r="C963" s="174"/>
      <c r="D963" s="157">
        <f>IFERROR($C$8:INDEX($C$8:$C$3000,COUNTIF($C$8:$C$3000,"?*")),"")</f>
        <v>0</v>
      </c>
      <c r="E963" s="174"/>
      <c r="F963" s="174">
        <f>--ISNUMBER(IFERROR(SEARCH('Project Costing'!#REF!,Labor!I969,1),""))</f>
        <v>0</v>
      </c>
      <c r="G963" s="174" t="str">
        <f>IF(F963=1,COUNTIF($F$8:F963,1),"")</f>
        <v/>
      </c>
      <c r="H963" s="174"/>
      <c r="I963" s="157">
        <f>IFERROR($H$8:INDEX($H$8:$H$3000,COUNTIF($H$8:$H$3000,"?*")),"")</f>
        <v>0</v>
      </c>
    </row>
    <row r="964" spans="1:9" x14ac:dyDescent="0.25">
      <c r="A964" s="174">
        <f>--ISNUMBER(IFERROR(SEARCH('Project Costing'!#REF!,Labor!I970,1),""))</f>
        <v>0</v>
      </c>
      <c r="B964" s="174" t="str">
        <f>IF(A964=1,COUNTIF($A$8:A964,1),"")</f>
        <v/>
      </c>
      <c r="C964" s="174"/>
      <c r="D964" s="157">
        <f>IFERROR($C$8:INDEX($C$8:$C$3000,COUNTIF($C$8:$C$3000,"?*")),"")</f>
        <v>0</v>
      </c>
      <c r="E964" s="174"/>
      <c r="F964" s="174">
        <f>--ISNUMBER(IFERROR(SEARCH('Project Costing'!#REF!,Labor!I970,1),""))</f>
        <v>0</v>
      </c>
      <c r="G964" s="174" t="str">
        <f>IF(F964=1,COUNTIF($F$8:F964,1),"")</f>
        <v/>
      </c>
      <c r="H964" s="174"/>
      <c r="I964" s="157">
        <f>IFERROR($H$8:INDEX($H$8:$H$3000,COUNTIF($H$8:$H$3000,"?*")),"")</f>
        <v>0</v>
      </c>
    </row>
    <row r="965" spans="1:9" x14ac:dyDescent="0.25">
      <c r="A965" s="174">
        <f>--ISNUMBER(IFERROR(SEARCH('Project Costing'!#REF!,Labor!I971,1),""))</f>
        <v>0</v>
      </c>
      <c r="B965" s="174" t="str">
        <f>IF(A965=1,COUNTIF($A$8:A965,1),"")</f>
        <v/>
      </c>
      <c r="C965" s="174"/>
      <c r="D965" s="157">
        <f>IFERROR($C$8:INDEX($C$8:$C$3000,COUNTIF($C$8:$C$3000,"?*")),"")</f>
        <v>0</v>
      </c>
      <c r="E965" s="174"/>
      <c r="F965" s="174">
        <f>--ISNUMBER(IFERROR(SEARCH('Project Costing'!#REF!,Labor!I971,1),""))</f>
        <v>0</v>
      </c>
      <c r="G965" s="174" t="str">
        <f>IF(F965=1,COUNTIF($F$8:F965,1),"")</f>
        <v/>
      </c>
      <c r="H965" s="174"/>
      <c r="I965" s="157">
        <f>IFERROR($H$8:INDEX($H$8:$H$3000,COUNTIF($H$8:$H$3000,"?*")),"")</f>
        <v>0</v>
      </c>
    </row>
    <row r="966" spans="1:9" x14ac:dyDescent="0.25">
      <c r="A966" s="174">
        <f>--ISNUMBER(IFERROR(SEARCH('Project Costing'!#REF!,Labor!I972,1),""))</f>
        <v>0</v>
      </c>
      <c r="B966" s="174" t="str">
        <f>IF(A966=1,COUNTIF($A$8:A966,1),"")</f>
        <v/>
      </c>
      <c r="C966" s="174"/>
      <c r="D966" s="157">
        <f>IFERROR($C$8:INDEX($C$8:$C$3000,COUNTIF($C$8:$C$3000,"?*")),"")</f>
        <v>0</v>
      </c>
      <c r="E966" s="174"/>
      <c r="F966" s="174">
        <f>--ISNUMBER(IFERROR(SEARCH('Project Costing'!#REF!,Labor!I972,1),""))</f>
        <v>0</v>
      </c>
      <c r="G966" s="174" t="str">
        <f>IF(F966=1,COUNTIF($F$8:F966,1),"")</f>
        <v/>
      </c>
      <c r="H966" s="174"/>
      <c r="I966" s="157">
        <f>IFERROR($H$8:INDEX($H$8:$H$3000,COUNTIF($H$8:$H$3000,"?*")),"")</f>
        <v>0</v>
      </c>
    </row>
    <row r="967" spans="1:9" x14ac:dyDescent="0.25">
      <c r="A967" s="174">
        <f>--ISNUMBER(IFERROR(SEARCH('Project Costing'!#REF!,Labor!I973,1),""))</f>
        <v>0</v>
      </c>
      <c r="B967" s="174" t="str">
        <f>IF(A967=1,COUNTIF($A$8:A967,1),"")</f>
        <v/>
      </c>
      <c r="C967" s="174"/>
      <c r="D967" s="157">
        <f>IFERROR($C$8:INDEX($C$8:$C$3000,COUNTIF($C$8:$C$3000,"?*")),"")</f>
        <v>0</v>
      </c>
      <c r="E967" s="174"/>
      <c r="F967" s="174">
        <f>--ISNUMBER(IFERROR(SEARCH('Project Costing'!#REF!,Labor!I973,1),""))</f>
        <v>0</v>
      </c>
      <c r="G967" s="174" t="str">
        <f>IF(F967=1,COUNTIF($F$8:F967,1),"")</f>
        <v/>
      </c>
      <c r="H967" s="174"/>
      <c r="I967" s="157">
        <f>IFERROR($H$8:INDEX($H$8:$H$3000,COUNTIF($H$8:$H$3000,"?*")),"")</f>
        <v>0</v>
      </c>
    </row>
    <row r="968" spans="1:9" x14ac:dyDescent="0.25">
      <c r="A968" s="174">
        <f>--ISNUMBER(IFERROR(SEARCH('Project Costing'!#REF!,Labor!I974,1),""))</f>
        <v>0</v>
      </c>
      <c r="B968" s="174" t="str">
        <f>IF(A968=1,COUNTIF($A$8:A968,1),"")</f>
        <v/>
      </c>
      <c r="C968" s="174"/>
      <c r="D968" s="157">
        <f>IFERROR($C$8:INDEX($C$8:$C$3000,COUNTIF($C$8:$C$3000,"?*")),"")</f>
        <v>0</v>
      </c>
      <c r="E968" s="174"/>
      <c r="F968" s="174">
        <f>--ISNUMBER(IFERROR(SEARCH('Project Costing'!#REF!,Labor!I974,1),""))</f>
        <v>0</v>
      </c>
      <c r="G968" s="174" t="str">
        <f>IF(F968=1,COUNTIF($F$8:F968,1),"")</f>
        <v/>
      </c>
      <c r="H968" s="174"/>
      <c r="I968" s="157">
        <f>IFERROR($H$8:INDEX($H$8:$H$3000,COUNTIF($H$8:$H$3000,"?*")),"")</f>
        <v>0</v>
      </c>
    </row>
    <row r="969" spans="1:9" x14ac:dyDescent="0.25">
      <c r="A969" s="174">
        <f>--ISNUMBER(IFERROR(SEARCH('Project Costing'!#REF!,Labor!I975,1),""))</f>
        <v>0</v>
      </c>
      <c r="B969" s="174" t="str">
        <f>IF(A969=1,COUNTIF($A$8:A969,1),"")</f>
        <v/>
      </c>
      <c r="C969" s="174"/>
      <c r="D969" s="157">
        <f>IFERROR($C$8:INDEX($C$8:$C$3000,COUNTIF($C$8:$C$3000,"?*")),"")</f>
        <v>0</v>
      </c>
      <c r="E969" s="174"/>
      <c r="F969" s="174">
        <f>--ISNUMBER(IFERROR(SEARCH('Project Costing'!#REF!,Labor!I975,1),""))</f>
        <v>0</v>
      </c>
      <c r="G969" s="174" t="str">
        <f>IF(F969=1,COUNTIF($F$8:F969,1),"")</f>
        <v/>
      </c>
      <c r="H969" s="174"/>
      <c r="I969" s="157">
        <f>IFERROR($H$8:INDEX($H$8:$H$3000,COUNTIF($H$8:$H$3000,"?*")),"")</f>
        <v>0</v>
      </c>
    </row>
    <row r="970" spans="1:9" x14ac:dyDescent="0.25">
      <c r="A970" s="174">
        <f>--ISNUMBER(IFERROR(SEARCH('Project Costing'!#REF!,Labor!I976,1),""))</f>
        <v>0</v>
      </c>
      <c r="B970" s="174" t="str">
        <f>IF(A970=1,COUNTIF($A$8:A970,1),"")</f>
        <v/>
      </c>
      <c r="C970" s="174"/>
      <c r="D970" s="157">
        <f>IFERROR($C$8:INDEX($C$8:$C$3000,COUNTIF($C$8:$C$3000,"?*")),"")</f>
        <v>0</v>
      </c>
      <c r="E970" s="174"/>
      <c r="F970" s="174">
        <f>--ISNUMBER(IFERROR(SEARCH('Project Costing'!#REF!,Labor!I976,1),""))</f>
        <v>0</v>
      </c>
      <c r="G970" s="174" t="str">
        <f>IF(F970=1,COUNTIF($F$8:F970,1),"")</f>
        <v/>
      </c>
      <c r="H970" s="174"/>
      <c r="I970" s="157">
        <f>IFERROR($H$8:INDEX($H$8:$H$3000,COUNTIF($H$8:$H$3000,"?*")),"")</f>
        <v>0</v>
      </c>
    </row>
    <row r="971" spans="1:9" x14ac:dyDescent="0.25">
      <c r="A971" s="174">
        <f>--ISNUMBER(IFERROR(SEARCH('Project Costing'!#REF!,Labor!I977,1),""))</f>
        <v>0</v>
      </c>
      <c r="B971" s="174" t="str">
        <f>IF(A971=1,COUNTIF($A$8:A971,1),"")</f>
        <v/>
      </c>
      <c r="C971" s="174"/>
      <c r="D971" s="157">
        <f>IFERROR($C$8:INDEX($C$8:$C$3000,COUNTIF($C$8:$C$3000,"?*")),"")</f>
        <v>0</v>
      </c>
      <c r="E971" s="174"/>
      <c r="F971" s="174">
        <f>--ISNUMBER(IFERROR(SEARCH('Project Costing'!#REF!,Labor!I977,1),""))</f>
        <v>0</v>
      </c>
      <c r="G971" s="174" t="str">
        <f>IF(F971=1,COUNTIF($F$8:F971,1),"")</f>
        <v/>
      </c>
      <c r="H971" s="174"/>
      <c r="I971" s="157">
        <f>IFERROR($H$8:INDEX($H$8:$H$3000,COUNTIF($H$8:$H$3000,"?*")),"")</f>
        <v>0</v>
      </c>
    </row>
    <row r="972" spans="1:9" x14ac:dyDescent="0.25">
      <c r="A972" s="174">
        <f>--ISNUMBER(IFERROR(SEARCH('Project Costing'!#REF!,Labor!I978,1),""))</f>
        <v>0</v>
      </c>
      <c r="B972" s="174" t="str">
        <f>IF(A972=1,COUNTIF($A$8:A972,1),"")</f>
        <v/>
      </c>
      <c r="C972" s="174"/>
      <c r="D972" s="157">
        <f>IFERROR($C$8:INDEX($C$8:$C$3000,COUNTIF($C$8:$C$3000,"?*")),"")</f>
        <v>0</v>
      </c>
      <c r="E972" s="174"/>
      <c r="F972" s="174">
        <f>--ISNUMBER(IFERROR(SEARCH('Project Costing'!#REF!,Labor!I978,1),""))</f>
        <v>0</v>
      </c>
      <c r="G972" s="174" t="str">
        <f>IF(F972=1,COUNTIF($F$8:F972,1),"")</f>
        <v/>
      </c>
      <c r="H972" s="174"/>
      <c r="I972" s="157">
        <f>IFERROR($H$8:INDEX($H$8:$H$3000,COUNTIF($H$8:$H$3000,"?*")),"")</f>
        <v>0</v>
      </c>
    </row>
    <row r="973" spans="1:9" x14ac:dyDescent="0.25">
      <c r="A973" s="174">
        <f>--ISNUMBER(IFERROR(SEARCH('Project Costing'!#REF!,Labor!I979,1),""))</f>
        <v>0</v>
      </c>
      <c r="B973" s="174" t="str">
        <f>IF(A973=1,COUNTIF($A$8:A973,1),"")</f>
        <v/>
      </c>
      <c r="C973" s="174"/>
      <c r="D973" s="157">
        <f>IFERROR($C$8:INDEX($C$8:$C$3000,COUNTIF($C$8:$C$3000,"?*")),"")</f>
        <v>0</v>
      </c>
      <c r="E973" s="174"/>
      <c r="F973" s="174">
        <f>--ISNUMBER(IFERROR(SEARCH('Project Costing'!#REF!,Labor!I979,1),""))</f>
        <v>0</v>
      </c>
      <c r="G973" s="174" t="str">
        <f>IF(F973=1,COUNTIF($F$8:F973,1),"")</f>
        <v/>
      </c>
      <c r="H973" s="174"/>
      <c r="I973" s="157">
        <f>IFERROR($H$8:INDEX($H$8:$H$3000,COUNTIF($H$8:$H$3000,"?*")),"")</f>
        <v>0</v>
      </c>
    </row>
    <row r="974" spans="1:9" x14ac:dyDescent="0.25">
      <c r="A974" s="174">
        <f>--ISNUMBER(IFERROR(SEARCH('Project Costing'!#REF!,Labor!I980,1),""))</f>
        <v>0</v>
      </c>
      <c r="B974" s="174" t="str">
        <f>IF(A974=1,COUNTIF($A$8:A974,1),"")</f>
        <v/>
      </c>
      <c r="C974" s="174"/>
      <c r="D974" s="157">
        <f>IFERROR($C$8:INDEX($C$8:$C$3000,COUNTIF($C$8:$C$3000,"?*")),"")</f>
        <v>0</v>
      </c>
      <c r="E974" s="174"/>
      <c r="F974" s="174">
        <f>--ISNUMBER(IFERROR(SEARCH('Project Costing'!#REF!,Labor!I980,1),""))</f>
        <v>0</v>
      </c>
      <c r="G974" s="174" t="str">
        <f>IF(F974=1,COUNTIF($F$8:F974,1),"")</f>
        <v/>
      </c>
      <c r="H974" s="174"/>
      <c r="I974" s="157">
        <f>IFERROR($H$8:INDEX($H$8:$H$3000,COUNTIF($H$8:$H$3000,"?*")),"")</f>
        <v>0</v>
      </c>
    </row>
    <row r="975" spans="1:9" x14ac:dyDescent="0.25">
      <c r="A975" s="174">
        <f>--ISNUMBER(IFERROR(SEARCH('Project Costing'!#REF!,Labor!I981,1),""))</f>
        <v>0</v>
      </c>
      <c r="B975" s="174" t="str">
        <f>IF(A975=1,COUNTIF($A$8:A975,1),"")</f>
        <v/>
      </c>
      <c r="C975" s="174"/>
      <c r="D975" s="157">
        <f>IFERROR($C$8:INDEX($C$8:$C$3000,COUNTIF($C$8:$C$3000,"?*")),"")</f>
        <v>0</v>
      </c>
      <c r="E975" s="174"/>
      <c r="F975" s="174">
        <f>--ISNUMBER(IFERROR(SEARCH('Project Costing'!#REF!,Labor!I981,1),""))</f>
        <v>0</v>
      </c>
      <c r="G975" s="174" t="str">
        <f>IF(F975=1,COUNTIF($F$8:F975,1),"")</f>
        <v/>
      </c>
      <c r="H975" s="174"/>
      <c r="I975" s="157">
        <f>IFERROR($H$8:INDEX($H$8:$H$3000,COUNTIF($H$8:$H$3000,"?*")),"")</f>
        <v>0</v>
      </c>
    </row>
    <row r="976" spans="1:9" x14ac:dyDescent="0.25">
      <c r="A976" s="174">
        <f>--ISNUMBER(IFERROR(SEARCH('Project Costing'!#REF!,Labor!I982,1),""))</f>
        <v>0</v>
      </c>
      <c r="B976" s="174" t="str">
        <f>IF(A976=1,COUNTIF($A$8:A976,1),"")</f>
        <v/>
      </c>
      <c r="C976" s="174"/>
      <c r="D976" s="157">
        <f>IFERROR($C$8:INDEX($C$8:$C$3000,COUNTIF($C$8:$C$3000,"?*")),"")</f>
        <v>0</v>
      </c>
      <c r="E976" s="174"/>
      <c r="F976" s="174">
        <f>--ISNUMBER(IFERROR(SEARCH('Project Costing'!#REF!,Labor!I982,1),""))</f>
        <v>0</v>
      </c>
      <c r="G976" s="174" t="str">
        <f>IF(F976=1,COUNTIF($F$8:F976,1),"")</f>
        <v/>
      </c>
      <c r="H976" s="174"/>
      <c r="I976" s="157">
        <f>IFERROR($H$8:INDEX($H$8:$H$3000,COUNTIF($H$8:$H$3000,"?*")),"")</f>
        <v>0</v>
      </c>
    </row>
    <row r="977" spans="1:9" x14ac:dyDescent="0.25">
      <c r="A977" s="174">
        <f>--ISNUMBER(IFERROR(SEARCH('Project Costing'!#REF!,Labor!I983,1),""))</f>
        <v>0</v>
      </c>
      <c r="B977" s="174" t="str">
        <f>IF(A977=1,COUNTIF($A$8:A977,1),"")</f>
        <v/>
      </c>
      <c r="C977" s="174"/>
      <c r="D977" s="157">
        <f>IFERROR($C$8:INDEX($C$8:$C$3000,COUNTIF($C$8:$C$3000,"?*")),"")</f>
        <v>0</v>
      </c>
      <c r="E977" s="174"/>
      <c r="F977" s="174">
        <f>--ISNUMBER(IFERROR(SEARCH('Project Costing'!#REF!,Labor!I983,1),""))</f>
        <v>0</v>
      </c>
      <c r="G977" s="174" t="str">
        <f>IF(F977=1,COUNTIF($F$8:F977,1),"")</f>
        <v/>
      </c>
      <c r="H977" s="174"/>
      <c r="I977" s="157">
        <f>IFERROR($H$8:INDEX($H$8:$H$3000,COUNTIF($H$8:$H$3000,"?*")),"")</f>
        <v>0</v>
      </c>
    </row>
    <row r="978" spans="1:9" x14ac:dyDescent="0.25">
      <c r="A978" s="174">
        <f>--ISNUMBER(IFERROR(SEARCH('Project Costing'!#REF!,Labor!I984,1),""))</f>
        <v>0</v>
      </c>
      <c r="B978" s="174" t="str">
        <f>IF(A978=1,COUNTIF($A$8:A978,1),"")</f>
        <v/>
      </c>
      <c r="C978" s="174"/>
      <c r="D978" s="157">
        <f>IFERROR($C$8:INDEX($C$8:$C$3000,COUNTIF($C$8:$C$3000,"?*")),"")</f>
        <v>0</v>
      </c>
      <c r="E978" s="174"/>
      <c r="F978" s="174">
        <f>--ISNUMBER(IFERROR(SEARCH('Project Costing'!#REF!,Labor!I984,1),""))</f>
        <v>0</v>
      </c>
      <c r="G978" s="174" t="str">
        <f>IF(F978=1,COUNTIF($F$8:F978,1),"")</f>
        <v/>
      </c>
      <c r="H978" s="174"/>
      <c r="I978" s="157">
        <f>IFERROR($H$8:INDEX($H$8:$H$3000,COUNTIF($H$8:$H$3000,"?*")),"")</f>
        <v>0</v>
      </c>
    </row>
    <row r="979" spans="1:9" x14ac:dyDescent="0.25">
      <c r="A979" s="174">
        <f>--ISNUMBER(IFERROR(SEARCH('Project Costing'!#REF!,Labor!I985,1),""))</f>
        <v>0</v>
      </c>
      <c r="B979" s="174" t="str">
        <f>IF(A979=1,COUNTIF($A$8:A979,1),"")</f>
        <v/>
      </c>
      <c r="C979" s="174"/>
      <c r="D979" s="157">
        <f>IFERROR($C$8:INDEX($C$8:$C$3000,COUNTIF($C$8:$C$3000,"?*")),"")</f>
        <v>0</v>
      </c>
      <c r="E979" s="174"/>
      <c r="F979" s="174">
        <f>--ISNUMBER(IFERROR(SEARCH('Project Costing'!#REF!,Labor!I985,1),""))</f>
        <v>0</v>
      </c>
      <c r="G979" s="174" t="str">
        <f>IF(F979=1,COUNTIF($F$8:F979,1),"")</f>
        <v/>
      </c>
      <c r="H979" s="174"/>
      <c r="I979" s="157">
        <f>IFERROR($H$8:INDEX($H$8:$H$3000,COUNTIF($H$8:$H$3000,"?*")),"")</f>
        <v>0</v>
      </c>
    </row>
    <row r="980" spans="1:9" x14ac:dyDescent="0.25">
      <c r="A980" s="174">
        <f>--ISNUMBER(IFERROR(SEARCH('Project Costing'!#REF!,Labor!I986,1),""))</f>
        <v>0</v>
      </c>
      <c r="B980" s="174" t="str">
        <f>IF(A980=1,COUNTIF($A$8:A980,1),"")</f>
        <v/>
      </c>
      <c r="C980" s="174"/>
      <c r="D980" s="157">
        <f>IFERROR($C$8:INDEX($C$8:$C$3000,COUNTIF($C$8:$C$3000,"?*")),"")</f>
        <v>0</v>
      </c>
      <c r="E980" s="174"/>
      <c r="F980" s="174">
        <f>--ISNUMBER(IFERROR(SEARCH('Project Costing'!#REF!,Labor!I986,1),""))</f>
        <v>0</v>
      </c>
      <c r="G980" s="174" t="str">
        <f>IF(F980=1,COUNTIF($F$8:F980,1),"")</f>
        <v/>
      </c>
      <c r="H980" s="174"/>
      <c r="I980" s="157">
        <f>IFERROR($H$8:INDEX($H$8:$H$3000,COUNTIF($H$8:$H$3000,"?*")),"")</f>
        <v>0</v>
      </c>
    </row>
    <row r="981" spans="1:9" x14ac:dyDescent="0.25">
      <c r="A981" s="174">
        <f>--ISNUMBER(IFERROR(SEARCH('Project Costing'!#REF!,Labor!I987,1),""))</f>
        <v>0</v>
      </c>
      <c r="B981" s="174" t="str">
        <f>IF(A981=1,COUNTIF($A$8:A981,1),"")</f>
        <v/>
      </c>
      <c r="C981" s="174"/>
      <c r="D981" s="157">
        <f>IFERROR($C$8:INDEX($C$8:$C$3000,COUNTIF($C$8:$C$3000,"?*")),"")</f>
        <v>0</v>
      </c>
      <c r="E981" s="174"/>
      <c r="F981" s="174">
        <f>--ISNUMBER(IFERROR(SEARCH('Project Costing'!#REF!,Labor!I987,1),""))</f>
        <v>0</v>
      </c>
      <c r="G981" s="174" t="str">
        <f>IF(F981=1,COUNTIF($F$8:F981,1),"")</f>
        <v/>
      </c>
      <c r="H981" s="174"/>
      <c r="I981" s="157">
        <f>IFERROR($H$8:INDEX($H$8:$H$3000,COUNTIF($H$8:$H$3000,"?*")),"")</f>
        <v>0</v>
      </c>
    </row>
    <row r="982" spans="1:9" x14ac:dyDescent="0.25">
      <c r="A982" s="174">
        <f>--ISNUMBER(IFERROR(SEARCH('Project Costing'!#REF!,Labor!I988,1),""))</f>
        <v>0</v>
      </c>
      <c r="B982" s="174" t="str">
        <f>IF(A982=1,COUNTIF($A$8:A982,1),"")</f>
        <v/>
      </c>
      <c r="C982" s="174"/>
      <c r="D982" s="157">
        <f>IFERROR($C$8:INDEX($C$8:$C$3000,COUNTIF($C$8:$C$3000,"?*")),"")</f>
        <v>0</v>
      </c>
      <c r="E982" s="174"/>
      <c r="F982" s="174">
        <f>--ISNUMBER(IFERROR(SEARCH('Project Costing'!#REF!,Labor!I988,1),""))</f>
        <v>0</v>
      </c>
      <c r="G982" s="174" t="str">
        <f>IF(F982=1,COUNTIF($F$8:F982,1),"")</f>
        <v/>
      </c>
      <c r="H982" s="174"/>
      <c r="I982" s="157">
        <f>IFERROR($H$8:INDEX($H$8:$H$3000,COUNTIF($H$8:$H$3000,"?*")),"")</f>
        <v>0</v>
      </c>
    </row>
    <row r="983" spans="1:9" x14ac:dyDescent="0.25">
      <c r="A983" s="174">
        <f>--ISNUMBER(IFERROR(SEARCH('Project Costing'!#REF!,Labor!I989,1),""))</f>
        <v>0</v>
      </c>
      <c r="B983" s="174" t="str">
        <f>IF(A983=1,COUNTIF($A$8:A983,1),"")</f>
        <v/>
      </c>
      <c r="C983" s="174"/>
      <c r="D983" s="157">
        <f>IFERROR($C$8:INDEX($C$8:$C$3000,COUNTIF($C$8:$C$3000,"?*")),"")</f>
        <v>0</v>
      </c>
      <c r="E983" s="174"/>
      <c r="F983" s="174">
        <f>--ISNUMBER(IFERROR(SEARCH('Project Costing'!#REF!,Labor!I989,1),""))</f>
        <v>0</v>
      </c>
      <c r="G983" s="174" t="str">
        <f>IF(F983=1,COUNTIF($F$8:F983,1),"")</f>
        <v/>
      </c>
      <c r="H983" s="174"/>
      <c r="I983" s="157">
        <f>IFERROR($H$8:INDEX($H$8:$H$3000,COUNTIF($H$8:$H$3000,"?*")),"")</f>
        <v>0</v>
      </c>
    </row>
    <row r="984" spans="1:9" x14ac:dyDescent="0.25">
      <c r="A984" s="174">
        <f>--ISNUMBER(IFERROR(SEARCH('Project Costing'!#REF!,Labor!I990,1),""))</f>
        <v>0</v>
      </c>
      <c r="B984" s="174" t="str">
        <f>IF(A984=1,COUNTIF($A$8:A984,1),"")</f>
        <v/>
      </c>
      <c r="C984" s="174"/>
      <c r="D984" s="157">
        <f>IFERROR($C$8:INDEX($C$8:$C$3000,COUNTIF($C$8:$C$3000,"?*")),"")</f>
        <v>0</v>
      </c>
      <c r="E984" s="174"/>
      <c r="F984" s="174">
        <f>--ISNUMBER(IFERROR(SEARCH('Project Costing'!#REF!,Labor!I990,1),""))</f>
        <v>0</v>
      </c>
      <c r="G984" s="174" t="str">
        <f>IF(F984=1,COUNTIF($F$8:F984,1),"")</f>
        <v/>
      </c>
      <c r="H984" s="174"/>
      <c r="I984" s="157">
        <f>IFERROR($H$8:INDEX($H$8:$H$3000,COUNTIF($H$8:$H$3000,"?*")),"")</f>
        <v>0</v>
      </c>
    </row>
    <row r="985" spans="1:9" x14ac:dyDescent="0.25">
      <c r="A985" s="174">
        <f>--ISNUMBER(IFERROR(SEARCH('Project Costing'!#REF!,Labor!I991,1),""))</f>
        <v>0</v>
      </c>
      <c r="B985" s="174" t="str">
        <f>IF(A985=1,COUNTIF($A$8:A985,1),"")</f>
        <v/>
      </c>
      <c r="C985" s="174"/>
      <c r="D985" s="157">
        <f>IFERROR($C$8:INDEX($C$8:$C$3000,COUNTIF($C$8:$C$3000,"?*")),"")</f>
        <v>0</v>
      </c>
      <c r="E985" s="174"/>
      <c r="F985" s="174">
        <f>--ISNUMBER(IFERROR(SEARCH('Project Costing'!#REF!,Labor!I991,1),""))</f>
        <v>0</v>
      </c>
      <c r="G985" s="174" t="str">
        <f>IF(F985=1,COUNTIF($F$8:F985,1),"")</f>
        <v/>
      </c>
      <c r="H985" s="174"/>
      <c r="I985" s="157">
        <f>IFERROR($H$8:INDEX($H$8:$H$3000,COUNTIF($H$8:$H$3000,"?*")),"")</f>
        <v>0</v>
      </c>
    </row>
    <row r="986" spans="1:9" x14ac:dyDescent="0.25">
      <c r="A986" s="174">
        <f>--ISNUMBER(IFERROR(SEARCH('Project Costing'!#REF!,Labor!I992,1),""))</f>
        <v>0</v>
      </c>
      <c r="B986" s="174" t="str">
        <f>IF(A986=1,COUNTIF($A$8:A986,1),"")</f>
        <v/>
      </c>
      <c r="C986" s="174"/>
      <c r="D986" s="157">
        <f>IFERROR($C$8:INDEX($C$8:$C$3000,COUNTIF($C$8:$C$3000,"?*")),"")</f>
        <v>0</v>
      </c>
      <c r="E986" s="174"/>
      <c r="F986" s="174">
        <f>--ISNUMBER(IFERROR(SEARCH('Project Costing'!#REF!,Labor!I992,1),""))</f>
        <v>0</v>
      </c>
      <c r="G986" s="174" t="str">
        <f>IF(F986=1,COUNTIF($F$8:F986,1),"")</f>
        <v/>
      </c>
      <c r="H986" s="174"/>
      <c r="I986" s="157">
        <f>IFERROR($H$8:INDEX($H$8:$H$3000,COUNTIF($H$8:$H$3000,"?*")),"")</f>
        <v>0</v>
      </c>
    </row>
    <row r="987" spans="1:9" x14ac:dyDescent="0.25">
      <c r="A987" s="174">
        <f>--ISNUMBER(IFERROR(SEARCH('Project Costing'!#REF!,Labor!I993,1),""))</f>
        <v>0</v>
      </c>
      <c r="B987" s="174" t="str">
        <f>IF(A987=1,COUNTIF($A$8:A987,1),"")</f>
        <v/>
      </c>
      <c r="C987" s="174"/>
      <c r="D987" s="157">
        <f>IFERROR($C$8:INDEX($C$8:$C$3000,COUNTIF($C$8:$C$3000,"?*")),"")</f>
        <v>0</v>
      </c>
      <c r="E987" s="174"/>
      <c r="F987" s="174">
        <f>--ISNUMBER(IFERROR(SEARCH('Project Costing'!#REF!,Labor!I993,1),""))</f>
        <v>0</v>
      </c>
      <c r="G987" s="174" t="str">
        <f>IF(F987=1,COUNTIF($F$8:F987,1),"")</f>
        <v/>
      </c>
      <c r="H987" s="174"/>
      <c r="I987" s="157">
        <f>IFERROR($H$8:INDEX($H$8:$H$3000,COUNTIF($H$8:$H$3000,"?*")),"")</f>
        <v>0</v>
      </c>
    </row>
    <row r="988" spans="1:9" x14ac:dyDescent="0.25">
      <c r="A988" s="174">
        <f>--ISNUMBER(IFERROR(SEARCH('Project Costing'!#REF!,Labor!I994,1),""))</f>
        <v>0</v>
      </c>
      <c r="B988" s="174" t="str">
        <f>IF(A988=1,COUNTIF($A$8:A988,1),"")</f>
        <v/>
      </c>
      <c r="C988" s="174"/>
      <c r="D988" s="157">
        <f>IFERROR($C$8:INDEX($C$8:$C$3000,COUNTIF($C$8:$C$3000,"?*")),"")</f>
        <v>0</v>
      </c>
      <c r="E988" s="174"/>
      <c r="F988" s="174">
        <f>--ISNUMBER(IFERROR(SEARCH('Project Costing'!#REF!,Labor!I994,1),""))</f>
        <v>0</v>
      </c>
      <c r="G988" s="174" t="str">
        <f>IF(F988=1,COUNTIF($F$8:F988,1),"")</f>
        <v/>
      </c>
      <c r="H988" s="174"/>
      <c r="I988" s="157">
        <f>IFERROR($H$8:INDEX($H$8:$H$3000,COUNTIF($H$8:$H$3000,"?*")),"")</f>
        <v>0</v>
      </c>
    </row>
    <row r="989" spans="1:9" x14ac:dyDescent="0.25">
      <c r="A989" s="174">
        <f>--ISNUMBER(IFERROR(SEARCH('Project Costing'!#REF!,Labor!I995,1),""))</f>
        <v>0</v>
      </c>
      <c r="B989" s="174" t="str">
        <f>IF(A989=1,COUNTIF($A$8:A989,1),"")</f>
        <v/>
      </c>
      <c r="C989" s="174"/>
      <c r="D989" s="157">
        <f>IFERROR($C$8:INDEX($C$8:$C$3000,COUNTIF($C$8:$C$3000,"?*")),"")</f>
        <v>0</v>
      </c>
      <c r="E989" s="174"/>
      <c r="F989" s="174">
        <f>--ISNUMBER(IFERROR(SEARCH('Project Costing'!#REF!,Labor!I995,1),""))</f>
        <v>0</v>
      </c>
      <c r="G989" s="174" t="str">
        <f>IF(F989=1,COUNTIF($F$8:F989,1),"")</f>
        <v/>
      </c>
      <c r="H989" s="174"/>
      <c r="I989" s="157">
        <f>IFERROR($H$8:INDEX($H$8:$H$3000,COUNTIF($H$8:$H$3000,"?*")),"")</f>
        <v>0</v>
      </c>
    </row>
    <row r="990" spans="1:9" x14ac:dyDescent="0.25">
      <c r="A990" s="174">
        <f>--ISNUMBER(IFERROR(SEARCH('Project Costing'!#REF!,Labor!I996,1),""))</f>
        <v>0</v>
      </c>
      <c r="B990" s="174" t="str">
        <f>IF(A990=1,COUNTIF($A$8:A990,1),"")</f>
        <v/>
      </c>
      <c r="C990" s="174"/>
      <c r="D990" s="157">
        <f>IFERROR($C$8:INDEX($C$8:$C$3000,COUNTIF($C$8:$C$3000,"?*")),"")</f>
        <v>0</v>
      </c>
      <c r="E990" s="174"/>
      <c r="F990" s="174">
        <f>--ISNUMBER(IFERROR(SEARCH('Project Costing'!#REF!,Labor!I996,1),""))</f>
        <v>0</v>
      </c>
      <c r="G990" s="174" t="str">
        <f>IF(F990=1,COUNTIF($F$8:F990,1),"")</f>
        <v/>
      </c>
      <c r="H990" s="174"/>
      <c r="I990" s="157">
        <f>IFERROR($H$8:INDEX($H$8:$H$3000,COUNTIF($H$8:$H$3000,"?*")),"")</f>
        <v>0</v>
      </c>
    </row>
    <row r="991" spans="1:9" x14ac:dyDescent="0.25">
      <c r="A991" s="174">
        <f>--ISNUMBER(IFERROR(SEARCH('Project Costing'!#REF!,Labor!I997,1),""))</f>
        <v>0</v>
      </c>
      <c r="B991" s="174" t="str">
        <f>IF(A991=1,COUNTIF($A$8:A991,1),"")</f>
        <v/>
      </c>
      <c r="C991" s="174"/>
      <c r="D991" s="157">
        <f>IFERROR($C$8:INDEX($C$8:$C$3000,COUNTIF($C$8:$C$3000,"?*")),"")</f>
        <v>0</v>
      </c>
      <c r="E991" s="174"/>
      <c r="F991" s="174">
        <f>--ISNUMBER(IFERROR(SEARCH('Project Costing'!#REF!,Labor!I997,1),""))</f>
        <v>0</v>
      </c>
      <c r="G991" s="174" t="str">
        <f>IF(F991=1,COUNTIF($F$8:F991,1),"")</f>
        <v/>
      </c>
      <c r="H991" s="174"/>
      <c r="I991" s="157">
        <f>IFERROR($H$8:INDEX($H$8:$H$3000,COUNTIF($H$8:$H$3000,"?*")),"")</f>
        <v>0</v>
      </c>
    </row>
    <row r="992" spans="1:9" x14ac:dyDescent="0.25">
      <c r="A992" s="174">
        <f>--ISNUMBER(IFERROR(SEARCH('Project Costing'!#REF!,Labor!I998,1),""))</f>
        <v>0</v>
      </c>
      <c r="B992" s="174" t="str">
        <f>IF(A992=1,COUNTIF($A$8:A992,1),"")</f>
        <v/>
      </c>
      <c r="C992" s="174"/>
      <c r="D992" s="157">
        <f>IFERROR($C$8:INDEX($C$8:$C$3000,COUNTIF($C$8:$C$3000,"?*")),"")</f>
        <v>0</v>
      </c>
      <c r="E992" s="174"/>
      <c r="F992" s="174">
        <f>--ISNUMBER(IFERROR(SEARCH('Project Costing'!#REF!,Labor!I998,1),""))</f>
        <v>0</v>
      </c>
      <c r="G992" s="174" t="str">
        <f>IF(F992=1,COUNTIF($F$8:F992,1),"")</f>
        <v/>
      </c>
      <c r="H992" s="174"/>
      <c r="I992" s="157">
        <f>IFERROR($H$8:INDEX($H$8:$H$3000,COUNTIF($H$8:$H$3000,"?*")),"")</f>
        <v>0</v>
      </c>
    </row>
    <row r="993" spans="1:9" x14ac:dyDescent="0.25">
      <c r="A993" s="174">
        <f>--ISNUMBER(IFERROR(SEARCH('Project Costing'!#REF!,Labor!I999,1),""))</f>
        <v>0</v>
      </c>
      <c r="B993" s="174" t="str">
        <f>IF(A993=1,COUNTIF($A$8:A993,1),"")</f>
        <v/>
      </c>
      <c r="C993" s="174"/>
      <c r="D993" s="157">
        <f>IFERROR($C$8:INDEX($C$8:$C$3000,COUNTIF($C$8:$C$3000,"?*")),"")</f>
        <v>0</v>
      </c>
      <c r="E993" s="174"/>
      <c r="F993" s="174">
        <f>--ISNUMBER(IFERROR(SEARCH('Project Costing'!#REF!,Labor!I999,1),""))</f>
        <v>0</v>
      </c>
      <c r="G993" s="174" t="str">
        <f>IF(F993=1,COUNTIF($F$8:F993,1),"")</f>
        <v/>
      </c>
      <c r="H993" s="174"/>
      <c r="I993" s="157">
        <f>IFERROR($H$8:INDEX($H$8:$H$3000,COUNTIF($H$8:$H$3000,"?*")),"")</f>
        <v>0</v>
      </c>
    </row>
    <row r="994" spans="1:9" x14ac:dyDescent="0.25">
      <c r="A994" s="174">
        <f>--ISNUMBER(IFERROR(SEARCH('Project Costing'!#REF!,Labor!I1000,1),""))</f>
        <v>0</v>
      </c>
      <c r="B994" s="174" t="str">
        <f>IF(A994=1,COUNTIF($A$8:A994,1),"")</f>
        <v/>
      </c>
      <c r="C994" s="174"/>
      <c r="D994" s="157">
        <f>IFERROR($C$8:INDEX($C$8:$C$3000,COUNTIF($C$8:$C$3000,"?*")),"")</f>
        <v>0</v>
      </c>
      <c r="E994" s="174"/>
      <c r="F994" s="174">
        <f>--ISNUMBER(IFERROR(SEARCH('Project Costing'!#REF!,Labor!I1000,1),""))</f>
        <v>0</v>
      </c>
      <c r="G994" s="174" t="str">
        <f>IF(F994=1,COUNTIF($F$8:F994,1),"")</f>
        <v/>
      </c>
      <c r="H994" s="174"/>
      <c r="I994" s="157">
        <f>IFERROR($H$8:INDEX($H$8:$H$3000,COUNTIF($H$8:$H$3000,"?*")),"")</f>
        <v>0</v>
      </c>
    </row>
    <row r="995" spans="1:9" x14ac:dyDescent="0.25">
      <c r="A995" s="174">
        <f>--ISNUMBER(IFERROR(SEARCH('Project Costing'!#REF!,Labor!I1001,1),""))</f>
        <v>0</v>
      </c>
      <c r="B995" s="174" t="str">
        <f>IF(A995=1,COUNTIF($A$8:A995,1),"")</f>
        <v/>
      </c>
      <c r="C995" s="174"/>
      <c r="D995" s="157">
        <f>IFERROR($C$8:INDEX($C$8:$C$3000,COUNTIF($C$8:$C$3000,"?*")),"")</f>
        <v>0</v>
      </c>
      <c r="E995" s="174"/>
      <c r="F995" s="174">
        <f>--ISNUMBER(IFERROR(SEARCH('Project Costing'!#REF!,Labor!I1001,1),""))</f>
        <v>0</v>
      </c>
      <c r="G995" s="174" t="str">
        <f>IF(F995=1,COUNTIF($F$8:F995,1),"")</f>
        <v/>
      </c>
      <c r="H995" s="174"/>
      <c r="I995" s="157">
        <f>IFERROR($H$8:INDEX($H$8:$H$3000,COUNTIF($H$8:$H$3000,"?*")),"")</f>
        <v>0</v>
      </c>
    </row>
    <row r="996" spans="1:9" x14ac:dyDescent="0.25">
      <c r="A996" s="174">
        <f>--ISNUMBER(IFERROR(SEARCH('Project Costing'!#REF!,Labor!I1002,1),""))</f>
        <v>0</v>
      </c>
      <c r="B996" s="174" t="str">
        <f>IF(A996=1,COUNTIF($A$8:A996,1),"")</f>
        <v/>
      </c>
      <c r="C996" s="174"/>
      <c r="D996" s="157">
        <f>IFERROR($C$8:INDEX($C$8:$C$3000,COUNTIF($C$8:$C$3000,"?*")),"")</f>
        <v>0</v>
      </c>
      <c r="E996" s="174"/>
      <c r="F996" s="174">
        <f>--ISNUMBER(IFERROR(SEARCH('Project Costing'!#REF!,Labor!I1002,1),""))</f>
        <v>0</v>
      </c>
      <c r="G996" s="174" t="str">
        <f>IF(F996=1,COUNTIF($F$8:F996,1),"")</f>
        <v/>
      </c>
      <c r="H996" s="174"/>
      <c r="I996" s="157">
        <f>IFERROR($H$8:INDEX($H$8:$H$3000,COUNTIF($H$8:$H$3000,"?*")),"")</f>
        <v>0</v>
      </c>
    </row>
    <row r="997" spans="1:9" x14ac:dyDescent="0.25">
      <c r="A997" s="174">
        <f>--ISNUMBER(IFERROR(SEARCH('Project Costing'!#REF!,Labor!I1003,1),""))</f>
        <v>0</v>
      </c>
      <c r="B997" s="174" t="str">
        <f>IF(A997=1,COUNTIF($A$8:A997,1),"")</f>
        <v/>
      </c>
      <c r="C997" s="174"/>
      <c r="D997" s="157">
        <f>IFERROR($C$8:INDEX($C$8:$C$3000,COUNTIF($C$8:$C$3000,"?*")),"")</f>
        <v>0</v>
      </c>
      <c r="E997" s="174"/>
      <c r="F997" s="174">
        <f>--ISNUMBER(IFERROR(SEARCH('Project Costing'!#REF!,Labor!I1003,1),""))</f>
        <v>0</v>
      </c>
      <c r="G997" s="174" t="str">
        <f>IF(F997=1,COUNTIF($F$8:F997,1),"")</f>
        <v/>
      </c>
      <c r="H997" s="174"/>
      <c r="I997" s="157">
        <f>IFERROR($H$8:INDEX($H$8:$H$3000,COUNTIF($H$8:$H$3000,"?*")),"")</f>
        <v>0</v>
      </c>
    </row>
    <row r="998" spans="1:9" x14ac:dyDescent="0.25">
      <c r="A998" s="174">
        <f>--ISNUMBER(IFERROR(SEARCH('Project Costing'!#REF!,Labor!I1004,1),""))</f>
        <v>0</v>
      </c>
      <c r="B998" s="174" t="str">
        <f>IF(A998=1,COUNTIF($A$8:A998,1),"")</f>
        <v/>
      </c>
      <c r="C998" s="174"/>
      <c r="D998" s="157">
        <f>IFERROR($C$8:INDEX($C$8:$C$3000,COUNTIF($C$8:$C$3000,"?*")),"")</f>
        <v>0</v>
      </c>
      <c r="E998" s="174"/>
      <c r="F998" s="174">
        <f>--ISNUMBER(IFERROR(SEARCH('Project Costing'!#REF!,Labor!I1004,1),""))</f>
        <v>0</v>
      </c>
      <c r="G998" s="174" t="str">
        <f>IF(F998=1,COUNTIF($F$8:F998,1),"")</f>
        <v/>
      </c>
      <c r="H998" s="174"/>
      <c r="I998" s="157">
        <f>IFERROR($H$8:INDEX($H$8:$H$3000,COUNTIF($H$8:$H$3000,"?*")),"")</f>
        <v>0</v>
      </c>
    </row>
    <row r="999" spans="1:9" x14ac:dyDescent="0.25">
      <c r="A999" s="174">
        <f>--ISNUMBER(IFERROR(SEARCH('Project Costing'!#REF!,Labor!I1005,1),""))</f>
        <v>0</v>
      </c>
      <c r="B999" s="174" t="str">
        <f>IF(A999=1,COUNTIF($A$8:A999,1),"")</f>
        <v/>
      </c>
      <c r="C999" s="174"/>
      <c r="D999" s="157">
        <f>IFERROR($C$8:INDEX($C$8:$C$3000,COUNTIF($C$8:$C$3000,"?*")),"")</f>
        <v>0</v>
      </c>
      <c r="E999" s="174"/>
      <c r="F999" s="174">
        <f>--ISNUMBER(IFERROR(SEARCH('Project Costing'!#REF!,Labor!I1005,1),""))</f>
        <v>0</v>
      </c>
      <c r="G999" s="174" t="str">
        <f>IF(F999=1,COUNTIF($F$8:F999,1),"")</f>
        <v/>
      </c>
      <c r="H999" s="174"/>
      <c r="I999" s="157">
        <f>IFERROR($H$8:INDEX($H$8:$H$3000,COUNTIF($H$8:$H$3000,"?*")),"")</f>
        <v>0</v>
      </c>
    </row>
    <row r="1000" spans="1:9" x14ac:dyDescent="0.25">
      <c r="A1000" s="174">
        <f>--ISNUMBER(IFERROR(SEARCH('Project Costing'!#REF!,Labor!I1006,1),""))</f>
        <v>0</v>
      </c>
      <c r="B1000" s="174" t="str">
        <f>IF(A1000=1,COUNTIF($A$8:A1000,1),"")</f>
        <v/>
      </c>
      <c r="C1000" s="174"/>
      <c r="D1000" s="157">
        <f>IFERROR($C$8:INDEX($C$8:$C$3000,COUNTIF($C$8:$C$3000,"?*")),"")</f>
        <v>0</v>
      </c>
      <c r="E1000" s="174"/>
      <c r="F1000" s="174">
        <f>--ISNUMBER(IFERROR(SEARCH('Project Costing'!#REF!,Labor!I1006,1),""))</f>
        <v>0</v>
      </c>
      <c r="G1000" s="174" t="str">
        <f>IF(F1000=1,COUNTIF($F$8:F1000,1),"")</f>
        <v/>
      </c>
      <c r="H1000" s="174"/>
      <c r="I1000" s="157">
        <f>IFERROR($H$8:INDEX($H$8:$H$3000,COUNTIF($H$8:$H$3000,"?*")),"")</f>
        <v>0</v>
      </c>
    </row>
    <row r="1001" spans="1:9" x14ac:dyDescent="0.25">
      <c r="A1001" s="174">
        <f>--ISNUMBER(IFERROR(SEARCH('Project Costing'!#REF!,Labor!I1007,1),""))</f>
        <v>0</v>
      </c>
      <c r="B1001" s="174" t="str">
        <f>IF(A1001=1,COUNTIF($A$8:A1001,1),"")</f>
        <v/>
      </c>
      <c r="C1001" s="174"/>
      <c r="D1001" s="157">
        <f>IFERROR($C$8:INDEX($C$8:$C$3000,COUNTIF($C$8:$C$3000,"?*")),"")</f>
        <v>0</v>
      </c>
      <c r="E1001" s="174"/>
      <c r="F1001" s="174">
        <f>--ISNUMBER(IFERROR(SEARCH('Project Costing'!#REF!,Labor!I1007,1),""))</f>
        <v>0</v>
      </c>
      <c r="G1001" s="174" t="str">
        <f>IF(F1001=1,COUNTIF($F$8:F1001,1),"")</f>
        <v/>
      </c>
      <c r="H1001" s="174"/>
      <c r="I1001" s="157">
        <f>IFERROR($H$8:INDEX($H$8:$H$3000,COUNTIF($H$8:$H$3000,"?*")),"")</f>
        <v>0</v>
      </c>
    </row>
    <row r="1002" spans="1:9" x14ac:dyDescent="0.25">
      <c r="A1002" s="174">
        <f>--ISNUMBER(IFERROR(SEARCH('Project Costing'!#REF!,Labor!I1008,1),""))</f>
        <v>0</v>
      </c>
      <c r="B1002" s="174" t="str">
        <f>IF(A1002=1,COUNTIF($A$8:A1002,1),"")</f>
        <v/>
      </c>
      <c r="C1002" s="174"/>
      <c r="D1002" s="157">
        <f>IFERROR($C$8:INDEX($C$8:$C$3000,COUNTIF($C$8:$C$3000,"?*")),"")</f>
        <v>0</v>
      </c>
      <c r="E1002" s="174"/>
      <c r="F1002" s="174">
        <f>--ISNUMBER(IFERROR(SEARCH('Project Costing'!#REF!,Labor!I1008,1),""))</f>
        <v>0</v>
      </c>
      <c r="G1002" s="174" t="str">
        <f>IF(F1002=1,COUNTIF($F$8:F1002,1),"")</f>
        <v/>
      </c>
      <c r="H1002" s="174"/>
      <c r="I1002" s="157">
        <f>IFERROR($H$8:INDEX($H$8:$H$3000,COUNTIF($H$8:$H$3000,"?*")),"")</f>
        <v>0</v>
      </c>
    </row>
    <row r="1003" spans="1:9" x14ac:dyDescent="0.25">
      <c r="A1003" s="174">
        <f>--ISNUMBER(IFERROR(SEARCH('Project Costing'!#REF!,Labor!I1009,1),""))</f>
        <v>0</v>
      </c>
      <c r="B1003" s="174" t="str">
        <f>IF(A1003=1,COUNTIF($A$8:A1003,1),"")</f>
        <v/>
      </c>
      <c r="C1003" s="174"/>
      <c r="D1003" s="157">
        <f>IFERROR($C$8:INDEX($C$8:$C$3000,COUNTIF($C$8:$C$3000,"?*")),"")</f>
        <v>0</v>
      </c>
      <c r="E1003" s="174"/>
      <c r="F1003" s="174">
        <f>--ISNUMBER(IFERROR(SEARCH('Project Costing'!#REF!,Labor!I1009,1),""))</f>
        <v>0</v>
      </c>
      <c r="G1003" s="174" t="str">
        <f>IF(F1003=1,COUNTIF($F$8:F1003,1),"")</f>
        <v/>
      </c>
      <c r="H1003" s="174"/>
      <c r="I1003" s="157">
        <f>IFERROR($H$8:INDEX($H$8:$H$3000,COUNTIF($H$8:$H$3000,"?*")),"")</f>
        <v>0</v>
      </c>
    </row>
    <row r="1004" spans="1:9" x14ac:dyDescent="0.25">
      <c r="A1004" s="174">
        <f>--ISNUMBER(IFERROR(SEARCH('Project Costing'!#REF!,Labor!I1010,1),""))</f>
        <v>0</v>
      </c>
      <c r="B1004" s="174" t="str">
        <f>IF(A1004=1,COUNTIF($A$8:A1004,1),"")</f>
        <v/>
      </c>
      <c r="C1004" s="174"/>
      <c r="D1004" s="157">
        <f>IFERROR($C$8:INDEX($C$8:$C$3000,COUNTIF($C$8:$C$3000,"?*")),"")</f>
        <v>0</v>
      </c>
      <c r="E1004" s="174"/>
      <c r="F1004" s="174">
        <f>--ISNUMBER(IFERROR(SEARCH('Project Costing'!#REF!,Labor!I1010,1),""))</f>
        <v>0</v>
      </c>
      <c r="G1004" s="174" t="str">
        <f>IF(F1004=1,COUNTIF($F$8:F1004,1),"")</f>
        <v/>
      </c>
      <c r="H1004" s="174"/>
      <c r="I1004" s="157">
        <f>IFERROR($H$8:INDEX($H$8:$H$3000,COUNTIF($H$8:$H$3000,"?*")),"")</f>
        <v>0</v>
      </c>
    </row>
    <row r="1005" spans="1:9" x14ac:dyDescent="0.25">
      <c r="A1005" s="174">
        <f>--ISNUMBER(IFERROR(SEARCH('Project Costing'!#REF!,Labor!I1011,1),""))</f>
        <v>0</v>
      </c>
      <c r="B1005" s="174" t="str">
        <f>IF(A1005=1,COUNTIF($A$8:A1005,1),"")</f>
        <v/>
      </c>
      <c r="C1005" s="174"/>
      <c r="D1005" s="157">
        <f>IFERROR($C$8:INDEX($C$8:$C$3000,COUNTIF($C$8:$C$3000,"?*")),"")</f>
        <v>0</v>
      </c>
      <c r="E1005" s="174"/>
      <c r="F1005" s="174">
        <f>--ISNUMBER(IFERROR(SEARCH('Project Costing'!#REF!,Labor!I1011,1),""))</f>
        <v>0</v>
      </c>
      <c r="G1005" s="174" t="str">
        <f>IF(F1005=1,COUNTIF($F$8:F1005,1),"")</f>
        <v/>
      </c>
      <c r="H1005" s="174"/>
      <c r="I1005" s="157">
        <f>IFERROR($H$8:INDEX($H$8:$H$3000,COUNTIF($H$8:$H$3000,"?*")),"")</f>
        <v>0</v>
      </c>
    </row>
    <row r="1006" spans="1:9" x14ac:dyDescent="0.25">
      <c r="A1006" s="174">
        <f>--ISNUMBER(IFERROR(SEARCH('Project Costing'!#REF!,Labor!I1012,1),""))</f>
        <v>0</v>
      </c>
      <c r="B1006" s="174" t="str">
        <f>IF(A1006=1,COUNTIF($A$8:A1006,1),"")</f>
        <v/>
      </c>
      <c r="C1006" s="174"/>
      <c r="D1006" s="157">
        <f>IFERROR($C$8:INDEX($C$8:$C$3000,COUNTIF($C$8:$C$3000,"?*")),"")</f>
        <v>0</v>
      </c>
      <c r="E1006" s="174"/>
      <c r="F1006" s="174">
        <f>--ISNUMBER(IFERROR(SEARCH('Project Costing'!#REF!,Labor!I1012,1),""))</f>
        <v>0</v>
      </c>
      <c r="G1006" s="174" t="str">
        <f>IF(F1006=1,COUNTIF($F$8:F1006,1),"")</f>
        <v/>
      </c>
      <c r="H1006" s="174"/>
      <c r="I1006" s="157">
        <f>IFERROR($H$8:INDEX($H$8:$H$3000,COUNTIF($H$8:$H$3000,"?*")),"")</f>
        <v>0</v>
      </c>
    </row>
    <row r="1007" spans="1:9" x14ac:dyDescent="0.25">
      <c r="A1007" s="174">
        <f>--ISNUMBER(IFERROR(SEARCH('Project Costing'!#REF!,Labor!I1013,1),""))</f>
        <v>0</v>
      </c>
      <c r="B1007" s="174" t="str">
        <f>IF(A1007=1,COUNTIF($A$8:A1007,1),"")</f>
        <v/>
      </c>
      <c r="C1007" s="174"/>
      <c r="D1007" s="157">
        <f>IFERROR($C$8:INDEX($C$8:$C$3000,COUNTIF($C$8:$C$3000,"?*")),"")</f>
        <v>0</v>
      </c>
      <c r="E1007" s="174"/>
      <c r="F1007" s="174">
        <f>--ISNUMBER(IFERROR(SEARCH('Project Costing'!#REF!,Labor!I1013,1),""))</f>
        <v>0</v>
      </c>
      <c r="G1007" s="174" t="str">
        <f>IF(F1007=1,COUNTIF($F$8:F1007,1),"")</f>
        <v/>
      </c>
      <c r="H1007" s="174"/>
      <c r="I1007" s="157">
        <f>IFERROR($H$8:INDEX($H$8:$H$3000,COUNTIF($H$8:$H$3000,"?*")),"")</f>
        <v>0</v>
      </c>
    </row>
    <row r="1008" spans="1:9" x14ac:dyDescent="0.25">
      <c r="A1008" s="174">
        <f>--ISNUMBER(IFERROR(SEARCH('Project Costing'!#REF!,Labor!I1014,1),""))</f>
        <v>0</v>
      </c>
      <c r="B1008" s="174" t="str">
        <f>IF(A1008=1,COUNTIF($A$8:A1008,1),"")</f>
        <v/>
      </c>
      <c r="C1008" s="174"/>
      <c r="D1008" s="157">
        <f>IFERROR($C$8:INDEX($C$8:$C$3000,COUNTIF($C$8:$C$3000,"?*")),"")</f>
        <v>0</v>
      </c>
      <c r="E1008" s="174"/>
      <c r="F1008" s="174">
        <f>--ISNUMBER(IFERROR(SEARCH('Project Costing'!#REF!,Labor!I1014,1),""))</f>
        <v>0</v>
      </c>
      <c r="G1008" s="174" t="str">
        <f>IF(F1008=1,COUNTIF($F$8:F1008,1),"")</f>
        <v/>
      </c>
      <c r="H1008" s="174"/>
      <c r="I1008" s="157">
        <f>IFERROR($H$8:INDEX($H$8:$H$3000,COUNTIF($H$8:$H$3000,"?*")),"")</f>
        <v>0</v>
      </c>
    </row>
    <row r="1009" spans="1:9" x14ac:dyDescent="0.25">
      <c r="A1009" s="174">
        <f>--ISNUMBER(IFERROR(SEARCH('Project Costing'!#REF!,Labor!I1015,1),""))</f>
        <v>0</v>
      </c>
      <c r="B1009" s="174" t="str">
        <f>IF(A1009=1,COUNTIF($A$8:A1009,1),"")</f>
        <v/>
      </c>
      <c r="C1009" s="174"/>
      <c r="D1009" s="157">
        <f>IFERROR($C$8:INDEX($C$8:$C$3000,COUNTIF($C$8:$C$3000,"?*")),"")</f>
        <v>0</v>
      </c>
      <c r="E1009" s="174"/>
      <c r="F1009" s="174">
        <f>--ISNUMBER(IFERROR(SEARCH('Project Costing'!#REF!,Labor!I1015,1),""))</f>
        <v>0</v>
      </c>
      <c r="G1009" s="174" t="str">
        <f>IF(F1009=1,COUNTIF($F$8:F1009,1),"")</f>
        <v/>
      </c>
      <c r="H1009" s="174"/>
      <c r="I1009" s="157">
        <f>IFERROR($H$8:INDEX($H$8:$H$3000,COUNTIF($H$8:$H$3000,"?*")),"")</f>
        <v>0</v>
      </c>
    </row>
    <row r="1010" spans="1:9" x14ac:dyDescent="0.25">
      <c r="A1010" s="174">
        <f>--ISNUMBER(IFERROR(SEARCH('Project Costing'!#REF!,Labor!I1016,1),""))</f>
        <v>0</v>
      </c>
      <c r="B1010" s="174" t="str">
        <f>IF(A1010=1,COUNTIF($A$8:A1010,1),"")</f>
        <v/>
      </c>
      <c r="C1010" s="174"/>
      <c r="D1010" s="157">
        <f>IFERROR($C$8:INDEX($C$8:$C$3000,COUNTIF($C$8:$C$3000,"?*")),"")</f>
        <v>0</v>
      </c>
      <c r="E1010" s="174"/>
      <c r="F1010" s="174">
        <f>--ISNUMBER(IFERROR(SEARCH('Project Costing'!#REF!,Labor!I1016,1),""))</f>
        <v>0</v>
      </c>
      <c r="G1010" s="174" t="str">
        <f>IF(F1010=1,COUNTIF($F$8:F1010,1),"")</f>
        <v/>
      </c>
      <c r="H1010" s="174"/>
      <c r="I1010" s="157">
        <f>IFERROR($H$8:INDEX($H$8:$H$3000,COUNTIF($H$8:$H$3000,"?*")),"")</f>
        <v>0</v>
      </c>
    </row>
    <row r="1011" spans="1:9" x14ac:dyDescent="0.25">
      <c r="A1011" s="174">
        <f>--ISNUMBER(IFERROR(SEARCH('Project Costing'!#REF!,Labor!I1017,1),""))</f>
        <v>0</v>
      </c>
      <c r="B1011" s="174" t="str">
        <f>IF(A1011=1,COUNTIF($A$8:A1011,1),"")</f>
        <v/>
      </c>
      <c r="C1011" s="174"/>
      <c r="D1011" s="157">
        <f>IFERROR($C$8:INDEX($C$8:$C$3000,COUNTIF($C$8:$C$3000,"?*")),"")</f>
        <v>0</v>
      </c>
      <c r="E1011" s="174"/>
      <c r="F1011" s="174">
        <f>--ISNUMBER(IFERROR(SEARCH('Project Costing'!#REF!,Labor!I1017,1),""))</f>
        <v>0</v>
      </c>
      <c r="G1011" s="174" t="str">
        <f>IF(F1011=1,COUNTIF($F$8:F1011,1),"")</f>
        <v/>
      </c>
      <c r="H1011" s="174"/>
      <c r="I1011" s="157">
        <f>IFERROR($H$8:INDEX($H$8:$H$3000,COUNTIF($H$8:$H$3000,"?*")),"")</f>
        <v>0</v>
      </c>
    </row>
    <row r="1012" spans="1:9" x14ac:dyDescent="0.25">
      <c r="A1012" s="174">
        <f>--ISNUMBER(IFERROR(SEARCH('Project Costing'!#REF!,Labor!I1018,1),""))</f>
        <v>0</v>
      </c>
      <c r="B1012" s="174" t="str">
        <f>IF(A1012=1,COUNTIF($A$8:A1012,1),"")</f>
        <v/>
      </c>
      <c r="C1012" s="174"/>
      <c r="D1012" s="157">
        <f>IFERROR($C$8:INDEX($C$8:$C$3000,COUNTIF($C$8:$C$3000,"?*")),"")</f>
        <v>0</v>
      </c>
      <c r="E1012" s="174"/>
      <c r="F1012" s="174">
        <f>--ISNUMBER(IFERROR(SEARCH('Project Costing'!#REF!,Labor!I1018,1),""))</f>
        <v>0</v>
      </c>
      <c r="G1012" s="174" t="str">
        <f>IF(F1012=1,COUNTIF($F$8:F1012,1),"")</f>
        <v/>
      </c>
      <c r="H1012" s="174"/>
      <c r="I1012" s="157">
        <f>IFERROR($H$8:INDEX($H$8:$H$3000,COUNTIF($H$8:$H$3000,"?*")),"")</f>
        <v>0</v>
      </c>
    </row>
    <row r="1013" spans="1:9" x14ac:dyDescent="0.25">
      <c r="A1013" s="174">
        <f>--ISNUMBER(IFERROR(SEARCH('Project Costing'!#REF!,Labor!I1019,1),""))</f>
        <v>0</v>
      </c>
      <c r="B1013" s="174" t="str">
        <f>IF(A1013=1,COUNTIF($A$8:A1013,1),"")</f>
        <v/>
      </c>
      <c r="C1013" s="174"/>
      <c r="D1013" s="157">
        <f>IFERROR($C$8:INDEX($C$8:$C$3000,COUNTIF($C$8:$C$3000,"?*")),"")</f>
        <v>0</v>
      </c>
      <c r="E1013" s="174"/>
      <c r="F1013" s="174">
        <f>--ISNUMBER(IFERROR(SEARCH('Project Costing'!#REF!,Labor!I1019,1),""))</f>
        <v>0</v>
      </c>
      <c r="G1013" s="174" t="str">
        <f>IF(F1013=1,COUNTIF($F$8:F1013,1),"")</f>
        <v/>
      </c>
      <c r="H1013" s="174"/>
      <c r="I1013" s="157">
        <f>IFERROR($H$8:INDEX($H$8:$H$3000,COUNTIF($H$8:$H$3000,"?*")),"")</f>
        <v>0</v>
      </c>
    </row>
    <row r="1014" spans="1:9" x14ac:dyDescent="0.25">
      <c r="A1014" s="174">
        <f>--ISNUMBER(IFERROR(SEARCH('Project Costing'!#REF!,Labor!I1020,1),""))</f>
        <v>0</v>
      </c>
      <c r="B1014" s="174" t="str">
        <f>IF(A1014=1,COUNTIF($A$8:A1014,1),"")</f>
        <v/>
      </c>
      <c r="C1014" s="174"/>
      <c r="D1014" s="157">
        <f>IFERROR($C$8:INDEX($C$8:$C$3000,COUNTIF($C$8:$C$3000,"?*")),"")</f>
        <v>0</v>
      </c>
      <c r="E1014" s="174"/>
      <c r="F1014" s="174">
        <f>--ISNUMBER(IFERROR(SEARCH('Project Costing'!#REF!,Labor!I1020,1),""))</f>
        <v>0</v>
      </c>
      <c r="G1014" s="174" t="str">
        <f>IF(F1014=1,COUNTIF($F$8:F1014,1),"")</f>
        <v/>
      </c>
      <c r="H1014" s="174"/>
      <c r="I1014" s="157">
        <f>IFERROR($H$8:INDEX($H$8:$H$3000,COUNTIF($H$8:$H$3000,"?*")),"")</f>
        <v>0</v>
      </c>
    </row>
    <row r="1015" spans="1:9" x14ac:dyDescent="0.25">
      <c r="A1015" s="174">
        <f>--ISNUMBER(IFERROR(SEARCH('Project Costing'!#REF!,Labor!I1021,1),""))</f>
        <v>0</v>
      </c>
      <c r="B1015" s="174" t="str">
        <f>IF(A1015=1,COUNTIF($A$8:A1015,1),"")</f>
        <v/>
      </c>
      <c r="C1015" s="174"/>
      <c r="D1015" s="157">
        <f>IFERROR($C$8:INDEX($C$8:$C$3000,COUNTIF($C$8:$C$3000,"?*")),"")</f>
        <v>0</v>
      </c>
      <c r="E1015" s="174"/>
      <c r="F1015" s="174">
        <f>--ISNUMBER(IFERROR(SEARCH('Project Costing'!#REF!,Labor!I1021,1),""))</f>
        <v>0</v>
      </c>
      <c r="G1015" s="174" t="str">
        <f>IF(F1015=1,COUNTIF($F$8:F1015,1),"")</f>
        <v/>
      </c>
      <c r="H1015" s="174"/>
      <c r="I1015" s="157">
        <f>IFERROR($H$8:INDEX($H$8:$H$3000,COUNTIF($H$8:$H$3000,"?*")),"")</f>
        <v>0</v>
      </c>
    </row>
    <row r="1016" spans="1:9" x14ac:dyDescent="0.25">
      <c r="A1016" s="174">
        <f>--ISNUMBER(IFERROR(SEARCH('Project Costing'!#REF!,Labor!I1022,1),""))</f>
        <v>0</v>
      </c>
      <c r="B1016" s="174" t="str">
        <f>IF(A1016=1,COUNTIF($A$8:A1016,1),"")</f>
        <v/>
      </c>
      <c r="C1016" s="174"/>
      <c r="D1016" s="157">
        <f>IFERROR($C$8:INDEX($C$8:$C$3000,COUNTIF($C$8:$C$3000,"?*")),"")</f>
        <v>0</v>
      </c>
      <c r="E1016" s="174"/>
      <c r="F1016" s="174">
        <f>--ISNUMBER(IFERROR(SEARCH('Project Costing'!#REF!,Labor!I1022,1),""))</f>
        <v>0</v>
      </c>
      <c r="G1016" s="174" t="str">
        <f>IF(F1016=1,COUNTIF($F$8:F1016,1),"")</f>
        <v/>
      </c>
      <c r="H1016" s="174"/>
      <c r="I1016" s="157">
        <f>IFERROR($H$8:INDEX($H$8:$H$3000,COUNTIF($H$8:$H$3000,"?*")),"")</f>
        <v>0</v>
      </c>
    </row>
    <row r="1017" spans="1:9" x14ac:dyDescent="0.25">
      <c r="A1017" s="174">
        <f>--ISNUMBER(IFERROR(SEARCH('Project Costing'!#REF!,Labor!I1023,1),""))</f>
        <v>0</v>
      </c>
      <c r="B1017" s="174" t="str">
        <f>IF(A1017=1,COUNTIF($A$8:A1017,1),"")</f>
        <v/>
      </c>
      <c r="C1017" s="174"/>
      <c r="D1017" s="157">
        <f>IFERROR($C$8:INDEX($C$8:$C$3000,COUNTIF($C$8:$C$3000,"?*")),"")</f>
        <v>0</v>
      </c>
      <c r="E1017" s="174"/>
      <c r="F1017" s="174">
        <f>--ISNUMBER(IFERROR(SEARCH('Project Costing'!#REF!,Labor!I1023,1),""))</f>
        <v>0</v>
      </c>
      <c r="G1017" s="174" t="str">
        <f>IF(F1017=1,COUNTIF($F$8:F1017,1),"")</f>
        <v/>
      </c>
      <c r="H1017" s="174"/>
      <c r="I1017" s="157">
        <f>IFERROR($H$8:INDEX($H$8:$H$3000,COUNTIF($H$8:$H$3000,"?*")),"")</f>
        <v>0</v>
      </c>
    </row>
    <row r="1018" spans="1:9" x14ac:dyDescent="0.25">
      <c r="A1018" s="174">
        <f>--ISNUMBER(IFERROR(SEARCH('Project Costing'!#REF!,Labor!I1024,1),""))</f>
        <v>0</v>
      </c>
      <c r="B1018" s="174" t="str">
        <f>IF(A1018=1,COUNTIF($A$8:A1018,1),"")</f>
        <v/>
      </c>
      <c r="C1018" s="174"/>
      <c r="D1018" s="157">
        <f>IFERROR($C$8:INDEX($C$8:$C$3000,COUNTIF($C$8:$C$3000,"?*")),"")</f>
        <v>0</v>
      </c>
      <c r="E1018" s="174"/>
      <c r="F1018" s="174">
        <f>--ISNUMBER(IFERROR(SEARCH('Project Costing'!#REF!,Labor!I1024,1),""))</f>
        <v>0</v>
      </c>
      <c r="G1018" s="174" t="str">
        <f>IF(F1018=1,COUNTIF($F$8:F1018,1),"")</f>
        <v/>
      </c>
      <c r="H1018" s="174"/>
      <c r="I1018" s="157">
        <f>IFERROR($H$8:INDEX($H$8:$H$3000,COUNTIF($H$8:$H$3000,"?*")),"")</f>
        <v>0</v>
      </c>
    </row>
    <row r="1019" spans="1:9" x14ac:dyDescent="0.25">
      <c r="A1019" s="174">
        <f>--ISNUMBER(IFERROR(SEARCH('Project Costing'!#REF!,Labor!I1025,1),""))</f>
        <v>0</v>
      </c>
      <c r="B1019" s="174" t="str">
        <f>IF(A1019=1,COUNTIF($A$8:A1019,1),"")</f>
        <v/>
      </c>
      <c r="C1019" s="174"/>
      <c r="D1019" s="157">
        <f>IFERROR($C$8:INDEX($C$8:$C$3000,COUNTIF($C$8:$C$3000,"?*")),"")</f>
        <v>0</v>
      </c>
      <c r="E1019" s="174"/>
      <c r="F1019" s="174">
        <f>--ISNUMBER(IFERROR(SEARCH('Project Costing'!#REF!,Labor!I1025,1),""))</f>
        <v>0</v>
      </c>
      <c r="G1019" s="174" t="str">
        <f>IF(F1019=1,COUNTIF($F$8:F1019,1),"")</f>
        <v/>
      </c>
      <c r="H1019" s="174"/>
      <c r="I1019" s="157">
        <f>IFERROR($H$8:INDEX($H$8:$H$3000,COUNTIF($H$8:$H$3000,"?*")),"")</f>
        <v>0</v>
      </c>
    </row>
    <row r="1020" spans="1:9" x14ac:dyDescent="0.25">
      <c r="A1020" s="174">
        <f>--ISNUMBER(IFERROR(SEARCH('Project Costing'!#REF!,Labor!I1026,1),""))</f>
        <v>0</v>
      </c>
      <c r="B1020" s="174" t="str">
        <f>IF(A1020=1,COUNTIF($A$8:A1020,1),"")</f>
        <v/>
      </c>
      <c r="C1020" s="174"/>
      <c r="D1020" s="157">
        <f>IFERROR($C$8:INDEX($C$8:$C$3000,COUNTIF($C$8:$C$3000,"?*")),"")</f>
        <v>0</v>
      </c>
      <c r="E1020" s="174"/>
      <c r="F1020" s="174">
        <f>--ISNUMBER(IFERROR(SEARCH('Project Costing'!#REF!,Labor!I1026,1),""))</f>
        <v>0</v>
      </c>
      <c r="G1020" s="174" t="str">
        <f>IF(F1020=1,COUNTIF($F$8:F1020,1),"")</f>
        <v/>
      </c>
      <c r="H1020" s="174"/>
      <c r="I1020" s="157">
        <f>IFERROR($H$8:INDEX($H$8:$H$3000,COUNTIF($H$8:$H$3000,"?*")),"")</f>
        <v>0</v>
      </c>
    </row>
    <row r="1021" spans="1:9" x14ac:dyDescent="0.25">
      <c r="A1021" s="174">
        <f>--ISNUMBER(IFERROR(SEARCH('Project Costing'!#REF!,Labor!I1027,1),""))</f>
        <v>0</v>
      </c>
      <c r="B1021" s="174" t="str">
        <f>IF(A1021=1,COUNTIF($A$8:A1021,1),"")</f>
        <v/>
      </c>
      <c r="C1021" s="174"/>
      <c r="D1021" s="157">
        <f>IFERROR($C$8:INDEX($C$8:$C$3000,COUNTIF($C$8:$C$3000,"?*")),"")</f>
        <v>0</v>
      </c>
      <c r="E1021" s="174"/>
      <c r="F1021" s="174">
        <f>--ISNUMBER(IFERROR(SEARCH('Project Costing'!#REF!,Labor!I1027,1),""))</f>
        <v>0</v>
      </c>
      <c r="G1021" s="174" t="str">
        <f>IF(F1021=1,COUNTIF($F$8:F1021,1),"")</f>
        <v/>
      </c>
      <c r="H1021" s="174"/>
      <c r="I1021" s="157">
        <f>IFERROR($H$8:INDEX($H$8:$H$3000,COUNTIF($H$8:$H$3000,"?*")),"")</f>
        <v>0</v>
      </c>
    </row>
    <row r="1022" spans="1:9" x14ac:dyDescent="0.25">
      <c r="A1022" s="174">
        <f>--ISNUMBER(IFERROR(SEARCH('Project Costing'!#REF!,Labor!I1028,1),""))</f>
        <v>0</v>
      </c>
      <c r="B1022" s="174" t="str">
        <f>IF(A1022=1,COUNTIF($A$8:A1022,1),"")</f>
        <v/>
      </c>
      <c r="C1022" s="174"/>
      <c r="D1022" s="157">
        <f>IFERROR($C$8:INDEX($C$8:$C$3000,COUNTIF($C$8:$C$3000,"?*")),"")</f>
        <v>0</v>
      </c>
      <c r="E1022" s="174"/>
      <c r="F1022" s="174">
        <f>--ISNUMBER(IFERROR(SEARCH('Project Costing'!#REF!,Labor!I1028,1),""))</f>
        <v>0</v>
      </c>
      <c r="G1022" s="174" t="str">
        <f>IF(F1022=1,COUNTIF($F$8:F1022,1),"")</f>
        <v/>
      </c>
      <c r="H1022" s="174"/>
      <c r="I1022" s="157">
        <f>IFERROR($H$8:INDEX($H$8:$H$3000,COUNTIF($H$8:$H$3000,"?*")),"")</f>
        <v>0</v>
      </c>
    </row>
    <row r="1023" spans="1:9" x14ac:dyDescent="0.25">
      <c r="A1023" s="174">
        <f>--ISNUMBER(IFERROR(SEARCH('Project Costing'!#REF!,Labor!I1029,1),""))</f>
        <v>0</v>
      </c>
      <c r="B1023" s="174" t="str">
        <f>IF(A1023=1,COUNTIF($A$8:A1023,1),"")</f>
        <v/>
      </c>
      <c r="C1023" s="174"/>
      <c r="D1023" s="157">
        <f>IFERROR($C$8:INDEX($C$8:$C$3000,COUNTIF($C$8:$C$3000,"?*")),"")</f>
        <v>0</v>
      </c>
      <c r="E1023" s="174"/>
      <c r="F1023" s="174">
        <f>--ISNUMBER(IFERROR(SEARCH('Project Costing'!#REF!,Labor!I1029,1),""))</f>
        <v>0</v>
      </c>
      <c r="G1023" s="174" t="str">
        <f>IF(F1023=1,COUNTIF($F$8:F1023,1),"")</f>
        <v/>
      </c>
      <c r="H1023" s="174"/>
      <c r="I1023" s="157">
        <f>IFERROR($H$8:INDEX($H$8:$H$3000,COUNTIF($H$8:$H$3000,"?*")),"")</f>
        <v>0</v>
      </c>
    </row>
    <row r="1024" spans="1:9" x14ac:dyDescent="0.25">
      <c r="A1024" s="174">
        <f>--ISNUMBER(IFERROR(SEARCH('Project Costing'!#REF!,Labor!I1030,1),""))</f>
        <v>0</v>
      </c>
      <c r="B1024" s="174" t="str">
        <f>IF(A1024=1,COUNTIF($A$8:A1024,1),"")</f>
        <v/>
      </c>
      <c r="C1024" s="174"/>
      <c r="D1024" s="157">
        <f>IFERROR($C$8:INDEX($C$8:$C$3000,COUNTIF($C$8:$C$3000,"?*")),"")</f>
        <v>0</v>
      </c>
      <c r="E1024" s="174"/>
      <c r="F1024" s="174">
        <f>--ISNUMBER(IFERROR(SEARCH('Project Costing'!#REF!,Labor!I1030,1),""))</f>
        <v>0</v>
      </c>
      <c r="G1024" s="174" t="str">
        <f>IF(F1024=1,COUNTIF($F$8:F1024,1),"")</f>
        <v/>
      </c>
      <c r="H1024" s="174"/>
      <c r="I1024" s="157">
        <f>IFERROR($H$8:INDEX($H$8:$H$3000,COUNTIF($H$8:$H$3000,"?*")),"")</f>
        <v>0</v>
      </c>
    </row>
    <row r="1025" spans="1:9" x14ac:dyDescent="0.25">
      <c r="A1025" s="174">
        <f>--ISNUMBER(IFERROR(SEARCH('Project Costing'!#REF!,Labor!I1031,1),""))</f>
        <v>0</v>
      </c>
      <c r="B1025" s="174" t="str">
        <f>IF(A1025=1,COUNTIF($A$8:A1025,1),"")</f>
        <v/>
      </c>
      <c r="C1025" s="174"/>
      <c r="D1025" s="157">
        <f>IFERROR($C$8:INDEX($C$8:$C$3000,COUNTIF($C$8:$C$3000,"?*")),"")</f>
        <v>0</v>
      </c>
      <c r="E1025" s="174"/>
      <c r="F1025" s="174">
        <f>--ISNUMBER(IFERROR(SEARCH('Project Costing'!#REF!,Labor!I1031,1),""))</f>
        <v>0</v>
      </c>
      <c r="G1025" s="174" t="str">
        <f>IF(F1025=1,COUNTIF($F$8:F1025,1),"")</f>
        <v/>
      </c>
      <c r="H1025" s="174"/>
      <c r="I1025" s="157">
        <f>IFERROR($H$8:INDEX($H$8:$H$3000,COUNTIF($H$8:$H$3000,"?*")),"")</f>
        <v>0</v>
      </c>
    </row>
    <row r="1026" spans="1:9" x14ac:dyDescent="0.25">
      <c r="A1026" s="174">
        <f>--ISNUMBER(IFERROR(SEARCH('Project Costing'!#REF!,Labor!I1032,1),""))</f>
        <v>0</v>
      </c>
      <c r="B1026" s="174" t="str">
        <f>IF(A1026=1,COUNTIF($A$8:A1026,1),"")</f>
        <v/>
      </c>
      <c r="C1026" s="174"/>
      <c r="D1026" s="157">
        <f>IFERROR($C$8:INDEX($C$8:$C$3000,COUNTIF($C$8:$C$3000,"?*")),"")</f>
        <v>0</v>
      </c>
      <c r="E1026" s="174"/>
      <c r="F1026" s="174">
        <f>--ISNUMBER(IFERROR(SEARCH('Project Costing'!#REF!,Labor!I1032,1),""))</f>
        <v>0</v>
      </c>
      <c r="G1026" s="174" t="str">
        <f>IF(F1026=1,COUNTIF($F$8:F1026,1),"")</f>
        <v/>
      </c>
      <c r="H1026" s="174"/>
      <c r="I1026" s="157">
        <f>IFERROR($H$8:INDEX($H$8:$H$3000,COUNTIF($H$8:$H$3000,"?*")),"")</f>
        <v>0</v>
      </c>
    </row>
    <row r="1027" spans="1:9" x14ac:dyDescent="0.25">
      <c r="A1027" s="174">
        <f>--ISNUMBER(IFERROR(SEARCH('Project Costing'!#REF!,Labor!I1033,1),""))</f>
        <v>0</v>
      </c>
      <c r="B1027" s="174" t="str">
        <f>IF(A1027=1,COUNTIF($A$8:A1027,1),"")</f>
        <v/>
      </c>
      <c r="C1027" s="174"/>
      <c r="D1027" s="157">
        <f>IFERROR($C$8:INDEX($C$8:$C$3000,COUNTIF($C$8:$C$3000,"?*")),"")</f>
        <v>0</v>
      </c>
      <c r="E1027" s="174"/>
      <c r="F1027" s="174">
        <f>--ISNUMBER(IFERROR(SEARCH('Project Costing'!#REF!,Labor!I1033,1),""))</f>
        <v>0</v>
      </c>
      <c r="G1027" s="174" t="str">
        <f>IF(F1027=1,COUNTIF($F$8:F1027,1),"")</f>
        <v/>
      </c>
      <c r="H1027" s="174"/>
      <c r="I1027" s="157">
        <f>IFERROR($H$8:INDEX($H$8:$H$3000,COUNTIF($H$8:$H$3000,"?*")),"")</f>
        <v>0</v>
      </c>
    </row>
    <row r="1028" spans="1:9" x14ac:dyDescent="0.25">
      <c r="A1028" s="174">
        <f>--ISNUMBER(IFERROR(SEARCH('Project Costing'!#REF!,Labor!I1034,1),""))</f>
        <v>0</v>
      </c>
      <c r="B1028" s="174" t="str">
        <f>IF(A1028=1,COUNTIF($A$8:A1028,1),"")</f>
        <v/>
      </c>
      <c r="C1028" s="174"/>
      <c r="D1028" s="157">
        <f>IFERROR($C$8:INDEX($C$8:$C$3000,COUNTIF($C$8:$C$3000,"?*")),"")</f>
        <v>0</v>
      </c>
      <c r="E1028" s="174"/>
      <c r="F1028" s="174">
        <f>--ISNUMBER(IFERROR(SEARCH('Project Costing'!#REF!,Labor!I1034,1),""))</f>
        <v>0</v>
      </c>
      <c r="G1028" s="174" t="str">
        <f>IF(F1028=1,COUNTIF($F$8:F1028,1),"")</f>
        <v/>
      </c>
      <c r="H1028" s="174"/>
      <c r="I1028" s="157">
        <f>IFERROR($H$8:INDEX($H$8:$H$3000,COUNTIF($H$8:$H$3000,"?*")),"")</f>
        <v>0</v>
      </c>
    </row>
    <row r="1029" spans="1:9" x14ac:dyDescent="0.25">
      <c r="A1029" s="174">
        <f>--ISNUMBER(IFERROR(SEARCH('Project Costing'!#REF!,Labor!I1035,1),""))</f>
        <v>0</v>
      </c>
      <c r="B1029" s="174" t="str">
        <f>IF(A1029=1,COUNTIF($A$8:A1029,1),"")</f>
        <v/>
      </c>
      <c r="C1029" s="174"/>
      <c r="D1029" s="157">
        <f>IFERROR($C$8:INDEX($C$8:$C$3000,COUNTIF($C$8:$C$3000,"?*")),"")</f>
        <v>0</v>
      </c>
      <c r="E1029" s="174"/>
      <c r="F1029" s="174">
        <f>--ISNUMBER(IFERROR(SEARCH('Project Costing'!#REF!,Labor!I1035,1),""))</f>
        <v>0</v>
      </c>
      <c r="G1029" s="174" t="str">
        <f>IF(F1029=1,COUNTIF($F$8:F1029,1),"")</f>
        <v/>
      </c>
      <c r="H1029" s="174"/>
      <c r="I1029" s="157">
        <f>IFERROR($H$8:INDEX($H$8:$H$3000,COUNTIF($H$8:$H$3000,"?*")),"")</f>
        <v>0</v>
      </c>
    </row>
    <row r="1030" spans="1:9" x14ac:dyDescent="0.25">
      <c r="A1030" s="174">
        <f>--ISNUMBER(IFERROR(SEARCH('Project Costing'!#REF!,Labor!I1036,1),""))</f>
        <v>0</v>
      </c>
      <c r="B1030" s="174" t="str">
        <f>IF(A1030=1,COUNTIF($A$8:A1030,1),"")</f>
        <v/>
      </c>
      <c r="C1030" s="174"/>
      <c r="D1030" s="157">
        <f>IFERROR($C$8:INDEX($C$8:$C$3000,COUNTIF($C$8:$C$3000,"?*")),"")</f>
        <v>0</v>
      </c>
      <c r="E1030" s="174"/>
      <c r="F1030" s="174">
        <f>--ISNUMBER(IFERROR(SEARCH('Project Costing'!#REF!,Labor!I1036,1),""))</f>
        <v>0</v>
      </c>
      <c r="G1030" s="174" t="str">
        <f>IF(F1030=1,COUNTIF($F$8:F1030,1),"")</f>
        <v/>
      </c>
      <c r="H1030" s="174"/>
      <c r="I1030" s="157">
        <f>IFERROR($H$8:INDEX($H$8:$H$3000,COUNTIF($H$8:$H$3000,"?*")),"")</f>
        <v>0</v>
      </c>
    </row>
    <row r="1031" spans="1:9" x14ac:dyDescent="0.25">
      <c r="A1031" s="174">
        <f>--ISNUMBER(IFERROR(SEARCH('Project Costing'!#REF!,Labor!I1037,1),""))</f>
        <v>0</v>
      </c>
      <c r="B1031" s="174" t="str">
        <f>IF(A1031=1,COUNTIF($A$8:A1031,1),"")</f>
        <v/>
      </c>
      <c r="C1031" s="174"/>
      <c r="D1031" s="157">
        <f>IFERROR($C$8:INDEX($C$8:$C$3000,COUNTIF($C$8:$C$3000,"?*")),"")</f>
        <v>0</v>
      </c>
      <c r="E1031" s="174"/>
      <c r="F1031" s="174">
        <f>--ISNUMBER(IFERROR(SEARCH('Project Costing'!#REF!,Labor!I1037,1),""))</f>
        <v>0</v>
      </c>
      <c r="G1031" s="174" t="str">
        <f>IF(F1031=1,COUNTIF($F$8:F1031,1),"")</f>
        <v/>
      </c>
      <c r="H1031" s="174"/>
      <c r="I1031" s="157">
        <f>IFERROR($H$8:INDEX($H$8:$H$3000,COUNTIF($H$8:$H$3000,"?*")),"")</f>
        <v>0</v>
      </c>
    </row>
    <row r="1032" spans="1:9" x14ac:dyDescent="0.25">
      <c r="A1032" s="174">
        <f>--ISNUMBER(IFERROR(SEARCH('Project Costing'!#REF!,Labor!I1038,1),""))</f>
        <v>0</v>
      </c>
      <c r="B1032" s="174" t="str">
        <f>IF(A1032=1,COUNTIF($A$8:A1032,1),"")</f>
        <v/>
      </c>
      <c r="C1032" s="174"/>
      <c r="D1032" s="157">
        <f>IFERROR($C$8:INDEX($C$8:$C$3000,COUNTIF($C$8:$C$3000,"?*")),"")</f>
        <v>0</v>
      </c>
      <c r="E1032" s="174"/>
      <c r="F1032" s="174">
        <f>--ISNUMBER(IFERROR(SEARCH('Project Costing'!#REF!,Labor!I1038,1),""))</f>
        <v>0</v>
      </c>
      <c r="G1032" s="174" t="str">
        <f>IF(F1032=1,COUNTIF($F$8:F1032,1),"")</f>
        <v/>
      </c>
      <c r="H1032" s="174"/>
      <c r="I1032" s="157">
        <f>IFERROR($H$8:INDEX($H$8:$H$3000,COUNTIF($H$8:$H$3000,"?*")),"")</f>
        <v>0</v>
      </c>
    </row>
    <row r="1033" spans="1:9" x14ac:dyDescent="0.25">
      <c r="A1033" s="174">
        <f>--ISNUMBER(IFERROR(SEARCH('Project Costing'!#REF!,Labor!I1039,1),""))</f>
        <v>0</v>
      </c>
      <c r="B1033" s="174" t="str">
        <f>IF(A1033=1,COUNTIF($A$8:A1033,1),"")</f>
        <v/>
      </c>
      <c r="C1033" s="174"/>
      <c r="D1033" s="157">
        <f>IFERROR($C$8:INDEX($C$8:$C$3000,COUNTIF($C$8:$C$3000,"?*")),"")</f>
        <v>0</v>
      </c>
      <c r="E1033" s="174"/>
      <c r="F1033" s="174">
        <f>--ISNUMBER(IFERROR(SEARCH('Project Costing'!#REF!,Labor!I1039,1),""))</f>
        <v>0</v>
      </c>
      <c r="G1033" s="174" t="str">
        <f>IF(F1033=1,COUNTIF($F$8:F1033,1),"")</f>
        <v/>
      </c>
      <c r="H1033" s="174"/>
      <c r="I1033" s="157">
        <f>IFERROR($H$8:INDEX($H$8:$H$3000,COUNTIF($H$8:$H$3000,"?*")),"")</f>
        <v>0</v>
      </c>
    </row>
    <row r="1034" spans="1:9" x14ac:dyDescent="0.25">
      <c r="A1034" s="174">
        <f>--ISNUMBER(IFERROR(SEARCH('Project Costing'!#REF!,Labor!I1040,1),""))</f>
        <v>0</v>
      </c>
      <c r="B1034" s="174" t="str">
        <f>IF(A1034=1,COUNTIF($A$8:A1034,1),"")</f>
        <v/>
      </c>
      <c r="C1034" s="174"/>
      <c r="D1034" s="157">
        <f>IFERROR($C$8:INDEX($C$8:$C$3000,COUNTIF($C$8:$C$3000,"?*")),"")</f>
        <v>0</v>
      </c>
      <c r="E1034" s="174"/>
      <c r="F1034" s="174">
        <f>--ISNUMBER(IFERROR(SEARCH('Project Costing'!#REF!,Labor!I1040,1),""))</f>
        <v>0</v>
      </c>
      <c r="G1034" s="174" t="str">
        <f>IF(F1034=1,COUNTIF($F$8:F1034,1),"")</f>
        <v/>
      </c>
      <c r="H1034" s="174"/>
      <c r="I1034" s="157">
        <f>IFERROR($H$8:INDEX($H$8:$H$3000,COUNTIF($H$8:$H$3000,"?*")),"")</f>
        <v>0</v>
      </c>
    </row>
    <row r="1035" spans="1:9" x14ac:dyDescent="0.25">
      <c r="A1035" s="174">
        <f>--ISNUMBER(IFERROR(SEARCH('Project Costing'!#REF!,Labor!I1041,1),""))</f>
        <v>0</v>
      </c>
      <c r="B1035" s="174" t="str">
        <f>IF(A1035=1,COUNTIF($A$8:A1035,1),"")</f>
        <v/>
      </c>
      <c r="C1035" s="174"/>
      <c r="D1035" s="157">
        <f>IFERROR($C$8:INDEX($C$8:$C$3000,COUNTIF($C$8:$C$3000,"?*")),"")</f>
        <v>0</v>
      </c>
      <c r="E1035" s="174"/>
      <c r="F1035" s="174">
        <f>--ISNUMBER(IFERROR(SEARCH('Project Costing'!#REF!,Labor!I1041,1),""))</f>
        <v>0</v>
      </c>
      <c r="G1035" s="174" t="str">
        <f>IF(F1035=1,COUNTIF($F$8:F1035,1),"")</f>
        <v/>
      </c>
      <c r="H1035" s="174"/>
      <c r="I1035" s="157">
        <f>IFERROR($H$8:INDEX($H$8:$H$3000,COUNTIF($H$8:$H$3000,"?*")),"")</f>
        <v>0</v>
      </c>
    </row>
    <row r="1036" spans="1:9" x14ac:dyDescent="0.25">
      <c r="A1036" s="174">
        <f>--ISNUMBER(IFERROR(SEARCH('Project Costing'!#REF!,Labor!I1042,1),""))</f>
        <v>0</v>
      </c>
      <c r="B1036" s="174" t="str">
        <f>IF(A1036=1,COUNTIF($A$8:A1036,1),"")</f>
        <v/>
      </c>
      <c r="C1036" s="174"/>
      <c r="D1036" s="157">
        <f>IFERROR($C$8:INDEX($C$8:$C$3000,COUNTIF($C$8:$C$3000,"?*")),"")</f>
        <v>0</v>
      </c>
      <c r="E1036" s="174"/>
      <c r="F1036" s="174">
        <f>--ISNUMBER(IFERROR(SEARCH('Project Costing'!#REF!,Labor!I1042,1),""))</f>
        <v>0</v>
      </c>
      <c r="G1036" s="174" t="str">
        <f>IF(F1036=1,COUNTIF($F$8:F1036,1),"")</f>
        <v/>
      </c>
      <c r="H1036" s="174"/>
      <c r="I1036" s="157">
        <f>IFERROR($H$8:INDEX($H$8:$H$3000,COUNTIF($H$8:$H$3000,"?*")),"")</f>
        <v>0</v>
      </c>
    </row>
    <row r="1037" spans="1:9" x14ac:dyDescent="0.25">
      <c r="A1037" s="174">
        <f>--ISNUMBER(IFERROR(SEARCH('Project Costing'!#REF!,Labor!I1043,1),""))</f>
        <v>0</v>
      </c>
      <c r="B1037" s="174" t="str">
        <f>IF(A1037=1,COUNTIF($A$8:A1037,1),"")</f>
        <v/>
      </c>
      <c r="C1037" s="174"/>
      <c r="D1037" s="157">
        <f>IFERROR($C$8:INDEX($C$8:$C$3000,COUNTIF($C$8:$C$3000,"?*")),"")</f>
        <v>0</v>
      </c>
      <c r="E1037" s="174"/>
      <c r="F1037" s="174">
        <f>--ISNUMBER(IFERROR(SEARCH('Project Costing'!#REF!,Labor!I1043,1),""))</f>
        <v>0</v>
      </c>
      <c r="G1037" s="174" t="str">
        <f>IF(F1037=1,COUNTIF($F$8:F1037,1),"")</f>
        <v/>
      </c>
      <c r="H1037" s="174"/>
      <c r="I1037" s="157">
        <f>IFERROR($H$8:INDEX($H$8:$H$3000,COUNTIF($H$8:$H$3000,"?*")),"")</f>
        <v>0</v>
      </c>
    </row>
    <row r="1038" spans="1:9" x14ac:dyDescent="0.25">
      <c r="A1038" s="174">
        <f>--ISNUMBER(IFERROR(SEARCH('Project Costing'!#REF!,Labor!I1044,1),""))</f>
        <v>0</v>
      </c>
      <c r="B1038" s="174" t="str">
        <f>IF(A1038=1,COUNTIF($A$8:A1038,1),"")</f>
        <v/>
      </c>
      <c r="C1038" s="174"/>
      <c r="D1038" s="157">
        <f>IFERROR($C$8:INDEX($C$8:$C$3000,COUNTIF($C$8:$C$3000,"?*")),"")</f>
        <v>0</v>
      </c>
      <c r="E1038" s="174"/>
      <c r="F1038" s="174">
        <f>--ISNUMBER(IFERROR(SEARCH('Project Costing'!#REF!,Labor!I1044,1),""))</f>
        <v>0</v>
      </c>
      <c r="G1038" s="174" t="str">
        <f>IF(F1038=1,COUNTIF($F$8:F1038,1),"")</f>
        <v/>
      </c>
      <c r="H1038" s="174"/>
      <c r="I1038" s="157">
        <f>IFERROR($H$8:INDEX($H$8:$H$3000,COUNTIF($H$8:$H$3000,"?*")),"")</f>
        <v>0</v>
      </c>
    </row>
    <row r="1039" spans="1:9" x14ac:dyDescent="0.25">
      <c r="A1039" s="174">
        <f>--ISNUMBER(IFERROR(SEARCH('Project Costing'!#REF!,Labor!I1045,1),""))</f>
        <v>0</v>
      </c>
      <c r="B1039" s="174" t="str">
        <f>IF(A1039=1,COUNTIF($A$8:A1039,1),"")</f>
        <v/>
      </c>
      <c r="C1039" s="174"/>
      <c r="D1039" s="157">
        <f>IFERROR($C$8:INDEX($C$8:$C$3000,COUNTIF($C$8:$C$3000,"?*")),"")</f>
        <v>0</v>
      </c>
      <c r="E1039" s="174"/>
      <c r="F1039" s="174">
        <f>--ISNUMBER(IFERROR(SEARCH('Project Costing'!#REF!,Labor!I1045,1),""))</f>
        <v>0</v>
      </c>
      <c r="G1039" s="174" t="str">
        <f>IF(F1039=1,COUNTIF($F$8:F1039,1),"")</f>
        <v/>
      </c>
      <c r="H1039" s="174"/>
      <c r="I1039" s="157">
        <f>IFERROR($H$8:INDEX($H$8:$H$3000,COUNTIF($H$8:$H$3000,"?*")),"")</f>
        <v>0</v>
      </c>
    </row>
    <row r="1040" spans="1:9" x14ac:dyDescent="0.25">
      <c r="A1040" s="174">
        <f>--ISNUMBER(IFERROR(SEARCH('Project Costing'!#REF!,Labor!I1046,1),""))</f>
        <v>0</v>
      </c>
      <c r="B1040" s="174" t="str">
        <f>IF(A1040=1,COUNTIF($A$8:A1040,1),"")</f>
        <v/>
      </c>
      <c r="C1040" s="174"/>
      <c r="D1040" s="157">
        <f>IFERROR($C$8:INDEX($C$8:$C$3000,COUNTIF($C$8:$C$3000,"?*")),"")</f>
        <v>0</v>
      </c>
      <c r="E1040" s="174"/>
      <c r="F1040" s="174">
        <f>--ISNUMBER(IFERROR(SEARCH('Project Costing'!#REF!,Labor!I1046,1),""))</f>
        <v>0</v>
      </c>
      <c r="G1040" s="174" t="str">
        <f>IF(F1040=1,COUNTIF($F$8:F1040,1),"")</f>
        <v/>
      </c>
      <c r="H1040" s="174"/>
      <c r="I1040" s="157">
        <f>IFERROR($H$8:INDEX($H$8:$H$3000,COUNTIF($H$8:$H$3000,"?*")),"")</f>
        <v>0</v>
      </c>
    </row>
    <row r="1041" spans="1:9" x14ac:dyDescent="0.25">
      <c r="A1041" s="174">
        <f>--ISNUMBER(IFERROR(SEARCH('Project Costing'!#REF!,Labor!I1047,1),""))</f>
        <v>0</v>
      </c>
      <c r="B1041" s="174" t="str">
        <f>IF(A1041=1,COUNTIF($A$8:A1041,1),"")</f>
        <v/>
      </c>
      <c r="C1041" s="174"/>
      <c r="D1041" s="157">
        <f>IFERROR($C$8:INDEX($C$8:$C$3000,COUNTIF($C$8:$C$3000,"?*")),"")</f>
        <v>0</v>
      </c>
      <c r="E1041" s="174"/>
      <c r="F1041" s="174">
        <f>--ISNUMBER(IFERROR(SEARCH('Project Costing'!#REF!,Labor!I1047,1),""))</f>
        <v>0</v>
      </c>
      <c r="G1041" s="174" t="str">
        <f>IF(F1041=1,COUNTIF($F$8:F1041,1),"")</f>
        <v/>
      </c>
      <c r="H1041" s="174"/>
      <c r="I1041" s="157">
        <f>IFERROR($H$8:INDEX($H$8:$H$3000,COUNTIF($H$8:$H$3000,"?*")),"")</f>
        <v>0</v>
      </c>
    </row>
    <row r="1042" spans="1:9" x14ac:dyDescent="0.25">
      <c r="A1042" s="174">
        <f>--ISNUMBER(IFERROR(SEARCH('Project Costing'!#REF!,Labor!I1048,1),""))</f>
        <v>0</v>
      </c>
      <c r="B1042" s="174" t="str">
        <f>IF(A1042=1,COUNTIF($A$8:A1042,1),"")</f>
        <v/>
      </c>
      <c r="C1042" s="174"/>
      <c r="D1042" s="157">
        <f>IFERROR($C$8:INDEX($C$8:$C$3000,COUNTIF($C$8:$C$3000,"?*")),"")</f>
        <v>0</v>
      </c>
      <c r="E1042" s="174"/>
      <c r="F1042" s="174">
        <f>--ISNUMBER(IFERROR(SEARCH('Project Costing'!#REF!,Labor!I1048,1),""))</f>
        <v>0</v>
      </c>
      <c r="G1042" s="174" t="str">
        <f>IF(F1042=1,COUNTIF($F$8:F1042,1),"")</f>
        <v/>
      </c>
      <c r="H1042" s="174"/>
      <c r="I1042" s="157">
        <f>IFERROR($H$8:INDEX($H$8:$H$3000,COUNTIF($H$8:$H$3000,"?*")),"")</f>
        <v>0</v>
      </c>
    </row>
    <row r="1043" spans="1:9" x14ac:dyDescent="0.25">
      <c r="A1043" s="174">
        <f>--ISNUMBER(IFERROR(SEARCH('Project Costing'!#REF!,Labor!I1049,1),""))</f>
        <v>0</v>
      </c>
      <c r="B1043" s="174" t="str">
        <f>IF(A1043=1,COUNTIF($A$8:A1043,1),"")</f>
        <v/>
      </c>
      <c r="C1043" s="174"/>
      <c r="D1043" s="157">
        <f>IFERROR($C$8:INDEX($C$8:$C$3000,COUNTIF($C$8:$C$3000,"?*")),"")</f>
        <v>0</v>
      </c>
      <c r="E1043" s="174"/>
      <c r="F1043" s="174">
        <f>--ISNUMBER(IFERROR(SEARCH('Project Costing'!#REF!,Labor!I1049,1),""))</f>
        <v>0</v>
      </c>
      <c r="G1043" s="174" t="str">
        <f>IF(F1043=1,COUNTIF($F$8:F1043,1),"")</f>
        <v/>
      </c>
      <c r="H1043" s="174"/>
      <c r="I1043" s="157">
        <f>IFERROR($H$8:INDEX($H$8:$H$3000,COUNTIF($H$8:$H$3000,"?*")),"")</f>
        <v>0</v>
      </c>
    </row>
    <row r="1044" spans="1:9" x14ac:dyDescent="0.25">
      <c r="A1044" s="174">
        <f>--ISNUMBER(IFERROR(SEARCH('Project Costing'!#REF!,Labor!I1050,1),""))</f>
        <v>0</v>
      </c>
      <c r="B1044" s="174" t="str">
        <f>IF(A1044=1,COUNTIF($A$8:A1044,1),"")</f>
        <v/>
      </c>
      <c r="C1044" s="174"/>
      <c r="D1044" s="157">
        <f>IFERROR($C$8:INDEX($C$8:$C$3000,COUNTIF($C$8:$C$3000,"?*")),"")</f>
        <v>0</v>
      </c>
      <c r="E1044" s="174"/>
      <c r="F1044" s="174">
        <f>--ISNUMBER(IFERROR(SEARCH('Project Costing'!#REF!,Labor!I1050,1),""))</f>
        <v>0</v>
      </c>
      <c r="G1044" s="174" t="str">
        <f>IF(F1044=1,COUNTIF($F$8:F1044,1),"")</f>
        <v/>
      </c>
      <c r="H1044" s="174"/>
      <c r="I1044" s="157">
        <f>IFERROR($H$8:INDEX($H$8:$H$3000,COUNTIF($H$8:$H$3000,"?*")),"")</f>
        <v>0</v>
      </c>
    </row>
    <row r="1045" spans="1:9" x14ac:dyDescent="0.25">
      <c r="A1045" s="174">
        <f>--ISNUMBER(IFERROR(SEARCH('Project Costing'!#REF!,Labor!I1051,1),""))</f>
        <v>0</v>
      </c>
      <c r="B1045" s="174" t="str">
        <f>IF(A1045=1,COUNTIF($A$8:A1045,1),"")</f>
        <v/>
      </c>
      <c r="C1045" s="174"/>
      <c r="D1045" s="157">
        <f>IFERROR($C$8:INDEX($C$8:$C$3000,COUNTIF($C$8:$C$3000,"?*")),"")</f>
        <v>0</v>
      </c>
      <c r="E1045" s="174"/>
      <c r="F1045" s="174">
        <f>--ISNUMBER(IFERROR(SEARCH('Project Costing'!#REF!,Labor!I1051,1),""))</f>
        <v>0</v>
      </c>
      <c r="G1045" s="174" t="str">
        <f>IF(F1045=1,COUNTIF($F$8:F1045,1),"")</f>
        <v/>
      </c>
      <c r="H1045" s="174"/>
      <c r="I1045" s="157">
        <f>IFERROR($H$8:INDEX($H$8:$H$3000,COUNTIF($H$8:$H$3000,"?*")),"")</f>
        <v>0</v>
      </c>
    </row>
    <row r="1046" spans="1:9" x14ac:dyDescent="0.25">
      <c r="A1046" s="174">
        <f>--ISNUMBER(IFERROR(SEARCH('Project Costing'!#REF!,Labor!I1052,1),""))</f>
        <v>0</v>
      </c>
      <c r="B1046" s="174" t="str">
        <f>IF(A1046=1,COUNTIF($A$8:A1046,1),"")</f>
        <v/>
      </c>
      <c r="C1046" s="174"/>
      <c r="D1046" s="157">
        <f>IFERROR($C$8:INDEX($C$8:$C$3000,COUNTIF($C$8:$C$3000,"?*")),"")</f>
        <v>0</v>
      </c>
      <c r="E1046" s="174"/>
      <c r="F1046" s="174">
        <f>--ISNUMBER(IFERROR(SEARCH('Project Costing'!#REF!,Labor!I1052,1),""))</f>
        <v>0</v>
      </c>
      <c r="G1046" s="174" t="str">
        <f>IF(F1046=1,COUNTIF($F$8:F1046,1),"")</f>
        <v/>
      </c>
      <c r="H1046" s="174"/>
      <c r="I1046" s="157">
        <f>IFERROR($H$8:INDEX($H$8:$H$3000,COUNTIF($H$8:$H$3000,"?*")),"")</f>
        <v>0</v>
      </c>
    </row>
    <row r="1047" spans="1:9" x14ac:dyDescent="0.25">
      <c r="A1047" s="174">
        <f>--ISNUMBER(IFERROR(SEARCH('Project Costing'!#REF!,Labor!I1053,1),""))</f>
        <v>0</v>
      </c>
      <c r="B1047" s="174" t="str">
        <f>IF(A1047=1,COUNTIF($A$8:A1047,1),"")</f>
        <v/>
      </c>
      <c r="C1047" s="174"/>
      <c r="D1047" s="157">
        <f>IFERROR($C$8:INDEX($C$8:$C$3000,COUNTIF($C$8:$C$3000,"?*")),"")</f>
        <v>0</v>
      </c>
      <c r="E1047" s="174"/>
      <c r="F1047" s="174">
        <f>--ISNUMBER(IFERROR(SEARCH('Project Costing'!#REF!,Labor!I1053,1),""))</f>
        <v>0</v>
      </c>
      <c r="G1047" s="174" t="str">
        <f>IF(F1047=1,COUNTIF($F$8:F1047,1),"")</f>
        <v/>
      </c>
      <c r="H1047" s="174"/>
      <c r="I1047" s="157">
        <f>IFERROR($H$8:INDEX($H$8:$H$3000,COUNTIF($H$8:$H$3000,"?*")),"")</f>
        <v>0</v>
      </c>
    </row>
    <row r="1048" spans="1:9" x14ac:dyDescent="0.25">
      <c r="A1048" s="174">
        <f>--ISNUMBER(IFERROR(SEARCH('Project Costing'!#REF!,Labor!I1054,1),""))</f>
        <v>0</v>
      </c>
      <c r="B1048" s="174" t="str">
        <f>IF(A1048=1,COUNTIF($A$8:A1048,1),"")</f>
        <v/>
      </c>
      <c r="C1048" s="174"/>
      <c r="D1048" s="157">
        <f>IFERROR($C$8:INDEX($C$8:$C$3000,COUNTIF($C$8:$C$3000,"?*")),"")</f>
        <v>0</v>
      </c>
      <c r="E1048" s="174"/>
      <c r="F1048" s="174">
        <f>--ISNUMBER(IFERROR(SEARCH('Project Costing'!#REF!,Labor!I1054,1),""))</f>
        <v>0</v>
      </c>
      <c r="G1048" s="174" t="str">
        <f>IF(F1048=1,COUNTIF($F$8:F1048,1),"")</f>
        <v/>
      </c>
      <c r="H1048" s="174"/>
      <c r="I1048" s="157">
        <f>IFERROR($H$8:INDEX($H$8:$H$3000,COUNTIF($H$8:$H$3000,"?*")),"")</f>
        <v>0</v>
      </c>
    </row>
    <row r="1049" spans="1:9" x14ac:dyDescent="0.25">
      <c r="A1049" s="174">
        <f>--ISNUMBER(IFERROR(SEARCH('Project Costing'!#REF!,Labor!I1055,1),""))</f>
        <v>0</v>
      </c>
      <c r="B1049" s="174" t="str">
        <f>IF(A1049=1,COUNTIF($A$8:A1049,1),"")</f>
        <v/>
      </c>
      <c r="C1049" s="174"/>
      <c r="D1049" s="157">
        <f>IFERROR($C$8:INDEX($C$8:$C$3000,COUNTIF($C$8:$C$3000,"?*")),"")</f>
        <v>0</v>
      </c>
      <c r="E1049" s="174"/>
      <c r="F1049" s="174">
        <f>--ISNUMBER(IFERROR(SEARCH('Project Costing'!#REF!,Labor!I1055,1),""))</f>
        <v>0</v>
      </c>
      <c r="G1049" s="174" t="str">
        <f>IF(F1049=1,COUNTIF($F$8:F1049,1),"")</f>
        <v/>
      </c>
      <c r="H1049" s="174"/>
      <c r="I1049" s="157">
        <f>IFERROR($H$8:INDEX($H$8:$H$3000,COUNTIF($H$8:$H$3000,"?*")),"")</f>
        <v>0</v>
      </c>
    </row>
    <row r="1050" spans="1:9" x14ac:dyDescent="0.25">
      <c r="A1050" s="174">
        <f>--ISNUMBER(IFERROR(SEARCH('Project Costing'!#REF!,Labor!I1056,1),""))</f>
        <v>0</v>
      </c>
      <c r="B1050" s="174" t="str">
        <f>IF(A1050=1,COUNTIF($A$8:A1050,1),"")</f>
        <v/>
      </c>
      <c r="C1050" s="174"/>
      <c r="D1050" s="157">
        <f>IFERROR($C$8:INDEX($C$8:$C$3000,COUNTIF($C$8:$C$3000,"?*")),"")</f>
        <v>0</v>
      </c>
      <c r="E1050" s="174"/>
      <c r="F1050" s="174">
        <f>--ISNUMBER(IFERROR(SEARCH('Project Costing'!#REF!,Labor!I1056,1),""))</f>
        <v>0</v>
      </c>
      <c r="G1050" s="174" t="str">
        <f>IF(F1050=1,COUNTIF($F$8:F1050,1),"")</f>
        <v/>
      </c>
      <c r="H1050" s="174"/>
      <c r="I1050" s="157">
        <f>IFERROR($H$8:INDEX($H$8:$H$3000,COUNTIF($H$8:$H$3000,"?*")),"")</f>
        <v>0</v>
      </c>
    </row>
    <row r="1051" spans="1:9" x14ac:dyDescent="0.25">
      <c r="A1051" s="174">
        <f>--ISNUMBER(IFERROR(SEARCH('Project Costing'!#REF!,Labor!I1057,1),""))</f>
        <v>0</v>
      </c>
      <c r="B1051" s="174" t="str">
        <f>IF(A1051=1,COUNTIF($A$8:A1051,1),"")</f>
        <v/>
      </c>
      <c r="C1051" s="174"/>
      <c r="D1051" s="157">
        <f>IFERROR($C$8:INDEX($C$8:$C$3000,COUNTIF($C$8:$C$3000,"?*")),"")</f>
        <v>0</v>
      </c>
      <c r="E1051" s="174"/>
      <c r="F1051" s="174">
        <f>--ISNUMBER(IFERROR(SEARCH('Project Costing'!#REF!,Labor!I1057,1),""))</f>
        <v>0</v>
      </c>
      <c r="G1051" s="174" t="str">
        <f>IF(F1051=1,COUNTIF($F$8:F1051,1),"")</f>
        <v/>
      </c>
      <c r="H1051" s="174"/>
      <c r="I1051" s="157">
        <f>IFERROR($H$8:INDEX($H$8:$H$3000,COUNTIF($H$8:$H$3000,"?*")),"")</f>
        <v>0</v>
      </c>
    </row>
    <row r="1052" spans="1:9" x14ac:dyDescent="0.25">
      <c r="A1052" s="174">
        <f>--ISNUMBER(IFERROR(SEARCH('Project Costing'!#REF!,Labor!I1058,1),""))</f>
        <v>0</v>
      </c>
      <c r="B1052" s="174" t="str">
        <f>IF(A1052=1,COUNTIF($A$8:A1052,1),"")</f>
        <v/>
      </c>
      <c r="C1052" s="174"/>
      <c r="D1052" s="157">
        <f>IFERROR($C$8:INDEX($C$8:$C$3000,COUNTIF($C$8:$C$3000,"?*")),"")</f>
        <v>0</v>
      </c>
      <c r="E1052" s="174"/>
      <c r="F1052" s="174">
        <f>--ISNUMBER(IFERROR(SEARCH('Project Costing'!#REF!,Labor!I1058,1),""))</f>
        <v>0</v>
      </c>
      <c r="G1052" s="174" t="str">
        <f>IF(F1052=1,COUNTIF($F$8:F1052,1),"")</f>
        <v/>
      </c>
      <c r="H1052" s="174"/>
      <c r="I1052" s="157">
        <f>IFERROR($H$8:INDEX($H$8:$H$3000,COUNTIF($H$8:$H$3000,"?*")),"")</f>
        <v>0</v>
      </c>
    </row>
    <row r="1053" spans="1:9" x14ac:dyDescent="0.25">
      <c r="A1053" s="174">
        <f>--ISNUMBER(IFERROR(SEARCH('Project Costing'!#REF!,Labor!I1059,1),""))</f>
        <v>0</v>
      </c>
      <c r="B1053" s="174" t="str">
        <f>IF(A1053=1,COUNTIF($A$8:A1053,1),"")</f>
        <v/>
      </c>
      <c r="C1053" s="174"/>
      <c r="D1053" s="157">
        <f>IFERROR($C$8:INDEX($C$8:$C$3000,COUNTIF($C$8:$C$3000,"?*")),"")</f>
        <v>0</v>
      </c>
      <c r="E1053" s="174"/>
      <c r="F1053" s="174">
        <f>--ISNUMBER(IFERROR(SEARCH('Project Costing'!#REF!,Labor!I1059,1),""))</f>
        <v>0</v>
      </c>
      <c r="G1053" s="174" t="str">
        <f>IF(F1053=1,COUNTIF($F$8:F1053,1),"")</f>
        <v/>
      </c>
      <c r="H1053" s="174"/>
      <c r="I1053" s="157">
        <f>IFERROR($H$8:INDEX($H$8:$H$3000,COUNTIF($H$8:$H$3000,"?*")),"")</f>
        <v>0</v>
      </c>
    </row>
    <row r="1054" spans="1:9" x14ac:dyDescent="0.25">
      <c r="A1054" s="174">
        <f>--ISNUMBER(IFERROR(SEARCH('Project Costing'!#REF!,Labor!I1060,1),""))</f>
        <v>0</v>
      </c>
      <c r="B1054" s="174" t="str">
        <f>IF(A1054=1,COUNTIF($A$8:A1054,1),"")</f>
        <v/>
      </c>
      <c r="C1054" s="174"/>
      <c r="D1054" s="157">
        <f>IFERROR($C$8:INDEX($C$8:$C$3000,COUNTIF($C$8:$C$3000,"?*")),"")</f>
        <v>0</v>
      </c>
      <c r="E1054" s="174"/>
      <c r="F1054" s="174">
        <f>--ISNUMBER(IFERROR(SEARCH('Project Costing'!#REF!,Labor!I1060,1),""))</f>
        <v>0</v>
      </c>
      <c r="G1054" s="174" t="str">
        <f>IF(F1054=1,COUNTIF($F$8:F1054,1),"")</f>
        <v/>
      </c>
      <c r="H1054" s="174"/>
      <c r="I1054" s="157">
        <f>IFERROR($H$8:INDEX($H$8:$H$3000,COUNTIF($H$8:$H$3000,"?*")),"")</f>
        <v>0</v>
      </c>
    </row>
    <row r="1055" spans="1:9" x14ac:dyDescent="0.25">
      <c r="A1055" s="174">
        <f>--ISNUMBER(IFERROR(SEARCH('Project Costing'!#REF!,Labor!I1061,1),""))</f>
        <v>0</v>
      </c>
      <c r="B1055" s="174" t="str">
        <f>IF(A1055=1,COUNTIF($A$8:A1055,1),"")</f>
        <v/>
      </c>
      <c r="C1055" s="174"/>
      <c r="D1055" s="157">
        <f>IFERROR($C$8:INDEX($C$8:$C$3000,COUNTIF($C$8:$C$3000,"?*")),"")</f>
        <v>0</v>
      </c>
      <c r="E1055" s="174"/>
      <c r="F1055" s="174">
        <f>--ISNUMBER(IFERROR(SEARCH('Project Costing'!#REF!,Labor!I1061,1),""))</f>
        <v>0</v>
      </c>
      <c r="G1055" s="174" t="str">
        <f>IF(F1055=1,COUNTIF($F$8:F1055,1),"")</f>
        <v/>
      </c>
      <c r="H1055" s="174"/>
      <c r="I1055" s="157">
        <f>IFERROR($H$8:INDEX($H$8:$H$3000,COUNTIF($H$8:$H$3000,"?*")),"")</f>
        <v>0</v>
      </c>
    </row>
    <row r="1056" spans="1:9" x14ac:dyDescent="0.25">
      <c r="A1056" s="174">
        <f>--ISNUMBER(IFERROR(SEARCH('Project Costing'!#REF!,Labor!I1062,1),""))</f>
        <v>0</v>
      </c>
      <c r="B1056" s="174" t="str">
        <f>IF(A1056=1,COUNTIF($A$8:A1056,1),"")</f>
        <v/>
      </c>
      <c r="C1056" s="174"/>
      <c r="D1056" s="157">
        <f>IFERROR($C$8:INDEX($C$8:$C$3000,COUNTIF($C$8:$C$3000,"?*")),"")</f>
        <v>0</v>
      </c>
      <c r="E1056" s="174"/>
      <c r="F1056" s="174">
        <f>--ISNUMBER(IFERROR(SEARCH('Project Costing'!#REF!,Labor!I1062,1),""))</f>
        <v>0</v>
      </c>
      <c r="G1056" s="174" t="str">
        <f>IF(F1056=1,COUNTIF($F$8:F1056,1),"")</f>
        <v/>
      </c>
      <c r="H1056" s="174"/>
      <c r="I1056" s="157">
        <f>IFERROR($H$8:INDEX($H$8:$H$3000,COUNTIF($H$8:$H$3000,"?*")),"")</f>
        <v>0</v>
      </c>
    </row>
    <row r="1057" spans="1:9" x14ac:dyDescent="0.25">
      <c r="A1057" s="174">
        <f>--ISNUMBER(IFERROR(SEARCH('Project Costing'!#REF!,Labor!I1063,1),""))</f>
        <v>0</v>
      </c>
      <c r="B1057" s="174" t="str">
        <f>IF(A1057=1,COUNTIF($A$8:A1057,1),"")</f>
        <v/>
      </c>
      <c r="C1057" s="174"/>
      <c r="D1057" s="157">
        <f>IFERROR($C$8:INDEX($C$8:$C$3000,COUNTIF($C$8:$C$3000,"?*")),"")</f>
        <v>0</v>
      </c>
      <c r="E1057" s="174"/>
      <c r="F1057" s="174">
        <f>--ISNUMBER(IFERROR(SEARCH('Project Costing'!#REF!,Labor!I1063,1),""))</f>
        <v>0</v>
      </c>
      <c r="G1057" s="174" t="str">
        <f>IF(F1057=1,COUNTIF($F$8:F1057,1),"")</f>
        <v/>
      </c>
      <c r="H1057" s="174"/>
      <c r="I1057" s="157">
        <f>IFERROR($H$8:INDEX($H$8:$H$3000,COUNTIF($H$8:$H$3000,"?*")),"")</f>
        <v>0</v>
      </c>
    </row>
    <row r="1058" spans="1:9" x14ac:dyDescent="0.25">
      <c r="A1058" s="174">
        <f>--ISNUMBER(IFERROR(SEARCH('Project Costing'!#REF!,Labor!I1064,1),""))</f>
        <v>0</v>
      </c>
      <c r="B1058" s="174" t="str">
        <f>IF(A1058=1,COUNTIF($A$8:A1058,1),"")</f>
        <v/>
      </c>
      <c r="C1058" s="174"/>
      <c r="D1058" s="157">
        <f>IFERROR($C$8:INDEX($C$8:$C$3000,COUNTIF($C$8:$C$3000,"?*")),"")</f>
        <v>0</v>
      </c>
      <c r="E1058" s="174"/>
      <c r="F1058" s="174">
        <f>--ISNUMBER(IFERROR(SEARCH('Project Costing'!#REF!,Labor!I1064,1),""))</f>
        <v>0</v>
      </c>
      <c r="G1058" s="174" t="str">
        <f>IF(F1058=1,COUNTIF($F$8:F1058,1),"")</f>
        <v/>
      </c>
      <c r="H1058" s="174"/>
      <c r="I1058" s="157">
        <f>IFERROR($H$8:INDEX($H$8:$H$3000,COUNTIF($H$8:$H$3000,"?*")),"")</f>
        <v>0</v>
      </c>
    </row>
    <row r="1059" spans="1:9" x14ac:dyDescent="0.25">
      <c r="A1059" s="174">
        <f>--ISNUMBER(IFERROR(SEARCH('Project Costing'!#REF!,Labor!I1065,1),""))</f>
        <v>0</v>
      </c>
      <c r="B1059" s="174" t="str">
        <f>IF(A1059=1,COUNTIF($A$8:A1059,1),"")</f>
        <v/>
      </c>
      <c r="C1059" s="174"/>
      <c r="D1059" s="157">
        <f>IFERROR($C$8:INDEX($C$8:$C$3000,COUNTIF($C$8:$C$3000,"?*")),"")</f>
        <v>0</v>
      </c>
      <c r="E1059" s="174"/>
      <c r="F1059" s="174">
        <f>--ISNUMBER(IFERROR(SEARCH('Project Costing'!#REF!,Labor!I1065,1),""))</f>
        <v>0</v>
      </c>
      <c r="G1059" s="174" t="str">
        <f>IF(F1059=1,COUNTIF($F$8:F1059,1),"")</f>
        <v/>
      </c>
      <c r="H1059" s="174"/>
      <c r="I1059" s="157">
        <f>IFERROR($H$8:INDEX($H$8:$H$3000,COUNTIF($H$8:$H$3000,"?*")),"")</f>
        <v>0</v>
      </c>
    </row>
    <row r="1060" spans="1:9" x14ac:dyDescent="0.25">
      <c r="A1060" s="174">
        <f>--ISNUMBER(IFERROR(SEARCH('Project Costing'!#REF!,Labor!I1066,1),""))</f>
        <v>0</v>
      </c>
      <c r="B1060" s="174" t="str">
        <f>IF(A1060=1,COUNTIF($A$8:A1060,1),"")</f>
        <v/>
      </c>
      <c r="C1060" s="174"/>
      <c r="D1060" s="157">
        <f>IFERROR($C$8:INDEX($C$8:$C$3000,COUNTIF($C$8:$C$3000,"?*")),"")</f>
        <v>0</v>
      </c>
      <c r="E1060" s="174"/>
      <c r="F1060" s="174">
        <f>--ISNUMBER(IFERROR(SEARCH('Project Costing'!#REF!,Labor!I1066,1),""))</f>
        <v>0</v>
      </c>
      <c r="G1060" s="174" t="str">
        <f>IF(F1060=1,COUNTIF($F$8:F1060,1),"")</f>
        <v/>
      </c>
      <c r="H1060" s="174"/>
      <c r="I1060" s="157">
        <f>IFERROR($H$8:INDEX($H$8:$H$3000,COUNTIF($H$8:$H$3000,"?*")),"")</f>
        <v>0</v>
      </c>
    </row>
    <row r="1061" spans="1:9" x14ac:dyDescent="0.25">
      <c r="A1061" s="174">
        <f>--ISNUMBER(IFERROR(SEARCH('Project Costing'!#REF!,Labor!I1067,1),""))</f>
        <v>0</v>
      </c>
      <c r="B1061" s="174" t="str">
        <f>IF(A1061=1,COUNTIF($A$8:A1061,1),"")</f>
        <v/>
      </c>
      <c r="C1061" s="174"/>
      <c r="D1061" s="157">
        <f>IFERROR($C$8:INDEX($C$8:$C$3000,COUNTIF($C$8:$C$3000,"?*")),"")</f>
        <v>0</v>
      </c>
      <c r="E1061" s="174"/>
      <c r="F1061" s="174">
        <f>--ISNUMBER(IFERROR(SEARCH('Project Costing'!#REF!,Labor!I1067,1),""))</f>
        <v>0</v>
      </c>
      <c r="G1061" s="174" t="str">
        <f>IF(F1061=1,COUNTIF($F$8:F1061,1),"")</f>
        <v/>
      </c>
      <c r="H1061" s="174"/>
      <c r="I1061" s="157">
        <f>IFERROR($H$8:INDEX($H$8:$H$3000,COUNTIF($H$8:$H$3000,"?*")),"")</f>
        <v>0</v>
      </c>
    </row>
    <row r="1062" spans="1:9" x14ac:dyDescent="0.25">
      <c r="A1062" s="174">
        <f>--ISNUMBER(IFERROR(SEARCH('Project Costing'!#REF!,Labor!I1068,1),""))</f>
        <v>0</v>
      </c>
      <c r="B1062" s="174" t="str">
        <f>IF(A1062=1,COUNTIF($A$8:A1062,1),"")</f>
        <v/>
      </c>
      <c r="C1062" s="174"/>
      <c r="D1062" s="157">
        <f>IFERROR($C$8:INDEX($C$8:$C$3000,COUNTIF($C$8:$C$3000,"?*")),"")</f>
        <v>0</v>
      </c>
      <c r="E1062" s="174"/>
      <c r="F1062" s="174">
        <f>--ISNUMBER(IFERROR(SEARCH('Project Costing'!#REF!,Labor!I1068,1),""))</f>
        <v>0</v>
      </c>
      <c r="G1062" s="174" t="str">
        <f>IF(F1062=1,COUNTIF($F$8:F1062,1),"")</f>
        <v/>
      </c>
      <c r="H1062" s="174"/>
      <c r="I1062" s="157">
        <f>IFERROR($H$8:INDEX($H$8:$H$3000,COUNTIF($H$8:$H$3000,"?*")),"")</f>
        <v>0</v>
      </c>
    </row>
    <row r="1063" spans="1:9" x14ac:dyDescent="0.25">
      <c r="A1063" s="174">
        <f>--ISNUMBER(IFERROR(SEARCH('Project Costing'!#REF!,Labor!I1069,1),""))</f>
        <v>0</v>
      </c>
      <c r="B1063" s="174" t="str">
        <f>IF(A1063=1,COUNTIF($A$8:A1063,1),"")</f>
        <v/>
      </c>
      <c r="C1063" s="174"/>
      <c r="D1063" s="157">
        <f>IFERROR($C$8:INDEX($C$8:$C$3000,COUNTIF($C$8:$C$3000,"?*")),"")</f>
        <v>0</v>
      </c>
      <c r="E1063" s="174"/>
      <c r="F1063" s="174">
        <f>--ISNUMBER(IFERROR(SEARCH('Project Costing'!#REF!,Labor!I1069,1),""))</f>
        <v>0</v>
      </c>
      <c r="G1063" s="174" t="str">
        <f>IF(F1063=1,COUNTIF($F$8:F1063,1),"")</f>
        <v/>
      </c>
      <c r="H1063" s="174"/>
      <c r="I1063" s="157">
        <f>IFERROR($H$8:INDEX($H$8:$H$3000,COUNTIF($H$8:$H$3000,"?*")),"")</f>
        <v>0</v>
      </c>
    </row>
    <row r="1064" spans="1:9" x14ac:dyDescent="0.25">
      <c r="A1064" s="174">
        <f>--ISNUMBER(IFERROR(SEARCH('Project Costing'!#REF!,Labor!I1070,1),""))</f>
        <v>0</v>
      </c>
      <c r="B1064" s="174" t="str">
        <f>IF(A1064=1,COUNTIF($A$8:A1064,1),"")</f>
        <v/>
      </c>
      <c r="C1064" s="174"/>
      <c r="D1064" s="157">
        <f>IFERROR($C$8:INDEX($C$8:$C$3000,COUNTIF($C$8:$C$3000,"?*")),"")</f>
        <v>0</v>
      </c>
      <c r="E1064" s="174"/>
      <c r="F1064" s="174">
        <f>--ISNUMBER(IFERROR(SEARCH('Project Costing'!#REF!,Labor!I1070,1),""))</f>
        <v>0</v>
      </c>
      <c r="G1064" s="174" t="str">
        <f>IF(F1064=1,COUNTIF($F$8:F1064,1),"")</f>
        <v/>
      </c>
      <c r="H1064" s="174"/>
      <c r="I1064" s="157">
        <f>IFERROR($H$8:INDEX($H$8:$H$3000,COUNTIF($H$8:$H$3000,"?*")),"")</f>
        <v>0</v>
      </c>
    </row>
    <row r="1065" spans="1:9" x14ac:dyDescent="0.25">
      <c r="A1065" s="174">
        <f>--ISNUMBER(IFERROR(SEARCH('Project Costing'!#REF!,Labor!I1071,1),""))</f>
        <v>0</v>
      </c>
      <c r="B1065" s="174" t="str">
        <f>IF(A1065=1,COUNTIF($A$8:A1065,1),"")</f>
        <v/>
      </c>
      <c r="C1065" s="174"/>
      <c r="D1065" s="157">
        <f>IFERROR($C$8:INDEX($C$8:$C$3000,COUNTIF($C$8:$C$3000,"?*")),"")</f>
        <v>0</v>
      </c>
      <c r="E1065" s="174"/>
      <c r="F1065" s="174">
        <f>--ISNUMBER(IFERROR(SEARCH('Project Costing'!#REF!,Labor!I1071,1),""))</f>
        <v>0</v>
      </c>
      <c r="G1065" s="174" t="str">
        <f>IF(F1065=1,COUNTIF($F$8:F1065,1),"")</f>
        <v/>
      </c>
      <c r="H1065" s="174"/>
      <c r="I1065" s="157">
        <f>IFERROR($H$8:INDEX($H$8:$H$3000,COUNTIF($H$8:$H$3000,"?*")),"")</f>
        <v>0</v>
      </c>
    </row>
    <row r="1066" spans="1:9" x14ac:dyDescent="0.25">
      <c r="A1066" s="174">
        <f>--ISNUMBER(IFERROR(SEARCH('Project Costing'!#REF!,Labor!I1072,1),""))</f>
        <v>0</v>
      </c>
      <c r="B1066" s="174" t="str">
        <f>IF(A1066=1,COUNTIF($A$8:A1066,1),"")</f>
        <v/>
      </c>
      <c r="C1066" s="174"/>
      <c r="D1066" s="157">
        <f>IFERROR($C$8:INDEX($C$8:$C$3000,COUNTIF($C$8:$C$3000,"?*")),"")</f>
        <v>0</v>
      </c>
      <c r="E1066" s="174"/>
      <c r="F1066" s="174">
        <f>--ISNUMBER(IFERROR(SEARCH('Project Costing'!#REF!,Labor!I1072,1),""))</f>
        <v>0</v>
      </c>
      <c r="G1066" s="174" t="str">
        <f>IF(F1066=1,COUNTIF($F$8:F1066,1),"")</f>
        <v/>
      </c>
      <c r="H1066" s="174"/>
      <c r="I1066" s="157">
        <f>IFERROR($H$8:INDEX($H$8:$H$3000,COUNTIF($H$8:$H$3000,"?*")),"")</f>
        <v>0</v>
      </c>
    </row>
    <row r="1067" spans="1:9" x14ac:dyDescent="0.25">
      <c r="A1067" s="174">
        <f>--ISNUMBER(IFERROR(SEARCH('Project Costing'!#REF!,Labor!I1073,1),""))</f>
        <v>0</v>
      </c>
      <c r="B1067" s="174" t="str">
        <f>IF(A1067=1,COUNTIF($A$8:A1067,1),"")</f>
        <v/>
      </c>
      <c r="C1067" s="174"/>
      <c r="D1067" s="157">
        <f>IFERROR($C$8:INDEX($C$8:$C$3000,COUNTIF($C$8:$C$3000,"?*")),"")</f>
        <v>0</v>
      </c>
      <c r="E1067" s="174"/>
      <c r="F1067" s="174">
        <f>--ISNUMBER(IFERROR(SEARCH('Project Costing'!#REF!,Labor!I1073,1),""))</f>
        <v>0</v>
      </c>
      <c r="G1067" s="174" t="str">
        <f>IF(F1067=1,COUNTIF($F$8:F1067,1),"")</f>
        <v/>
      </c>
      <c r="H1067" s="174"/>
      <c r="I1067" s="157">
        <f>IFERROR($H$8:INDEX($H$8:$H$3000,COUNTIF($H$8:$H$3000,"?*")),"")</f>
        <v>0</v>
      </c>
    </row>
    <row r="1068" spans="1:9" x14ac:dyDescent="0.25">
      <c r="A1068" s="174">
        <f>--ISNUMBER(IFERROR(SEARCH('Project Costing'!#REF!,Labor!I1074,1),""))</f>
        <v>0</v>
      </c>
      <c r="B1068" s="174" t="str">
        <f>IF(A1068=1,COUNTIF($A$8:A1068,1),"")</f>
        <v/>
      </c>
      <c r="C1068" s="174"/>
      <c r="D1068" s="157">
        <f>IFERROR($C$8:INDEX($C$8:$C$3000,COUNTIF($C$8:$C$3000,"?*")),"")</f>
        <v>0</v>
      </c>
      <c r="E1068" s="174"/>
      <c r="F1068" s="174">
        <f>--ISNUMBER(IFERROR(SEARCH('Project Costing'!#REF!,Labor!I1074,1),""))</f>
        <v>0</v>
      </c>
      <c r="G1068" s="174" t="str">
        <f>IF(F1068=1,COUNTIF($F$8:F1068,1),"")</f>
        <v/>
      </c>
      <c r="H1068" s="174"/>
      <c r="I1068" s="157">
        <f>IFERROR($H$8:INDEX($H$8:$H$3000,COUNTIF($H$8:$H$3000,"?*")),"")</f>
        <v>0</v>
      </c>
    </row>
    <row r="1069" spans="1:9" x14ac:dyDescent="0.25">
      <c r="A1069" s="174">
        <f>--ISNUMBER(IFERROR(SEARCH('Project Costing'!#REF!,Labor!I1075,1),""))</f>
        <v>0</v>
      </c>
      <c r="B1069" s="174" t="str">
        <f>IF(A1069=1,COUNTIF($A$8:A1069,1),"")</f>
        <v/>
      </c>
      <c r="C1069" s="174"/>
      <c r="D1069" s="157">
        <f>IFERROR($C$8:INDEX($C$8:$C$3000,COUNTIF($C$8:$C$3000,"?*")),"")</f>
        <v>0</v>
      </c>
      <c r="E1069" s="174"/>
      <c r="F1069" s="174">
        <f>--ISNUMBER(IFERROR(SEARCH('Project Costing'!#REF!,Labor!I1075,1),""))</f>
        <v>0</v>
      </c>
      <c r="G1069" s="174" t="str">
        <f>IF(F1069=1,COUNTIF($F$8:F1069,1),"")</f>
        <v/>
      </c>
      <c r="H1069" s="174"/>
      <c r="I1069" s="157">
        <f>IFERROR($H$8:INDEX($H$8:$H$3000,COUNTIF($H$8:$H$3000,"?*")),"")</f>
        <v>0</v>
      </c>
    </row>
    <row r="1070" spans="1:9" x14ac:dyDescent="0.25">
      <c r="A1070" s="174">
        <f>--ISNUMBER(IFERROR(SEARCH('Project Costing'!#REF!,Labor!I1076,1),""))</f>
        <v>0</v>
      </c>
      <c r="B1070" s="174" t="str">
        <f>IF(A1070=1,COUNTIF($A$8:A1070,1),"")</f>
        <v/>
      </c>
      <c r="C1070" s="174"/>
      <c r="D1070" s="157">
        <f>IFERROR($C$8:INDEX($C$8:$C$3000,COUNTIF($C$8:$C$3000,"?*")),"")</f>
        <v>0</v>
      </c>
      <c r="E1070" s="174"/>
      <c r="F1070" s="174">
        <f>--ISNUMBER(IFERROR(SEARCH('Project Costing'!#REF!,Labor!I1076,1),""))</f>
        <v>0</v>
      </c>
      <c r="G1070" s="174" t="str">
        <f>IF(F1070=1,COUNTIF($F$8:F1070,1),"")</f>
        <v/>
      </c>
      <c r="H1070" s="174"/>
      <c r="I1070" s="157">
        <f>IFERROR($H$8:INDEX($H$8:$H$3000,COUNTIF($H$8:$H$3000,"?*")),"")</f>
        <v>0</v>
      </c>
    </row>
    <row r="1071" spans="1:9" x14ac:dyDescent="0.25">
      <c r="A1071" s="174">
        <f>--ISNUMBER(IFERROR(SEARCH('Project Costing'!#REF!,Labor!I1077,1),""))</f>
        <v>0</v>
      </c>
      <c r="B1071" s="174" t="str">
        <f>IF(A1071=1,COUNTIF($A$8:A1071,1),"")</f>
        <v/>
      </c>
      <c r="C1071" s="174"/>
      <c r="D1071" s="157">
        <f>IFERROR($C$8:INDEX($C$8:$C$3000,COUNTIF($C$8:$C$3000,"?*")),"")</f>
        <v>0</v>
      </c>
      <c r="E1071" s="174"/>
      <c r="F1071" s="174">
        <f>--ISNUMBER(IFERROR(SEARCH('Project Costing'!#REF!,Labor!I1077,1),""))</f>
        <v>0</v>
      </c>
      <c r="G1071" s="174" t="str">
        <f>IF(F1071=1,COUNTIF($F$8:F1071,1),"")</f>
        <v/>
      </c>
      <c r="H1071" s="174"/>
      <c r="I1071" s="157">
        <f>IFERROR($H$8:INDEX($H$8:$H$3000,COUNTIF($H$8:$H$3000,"?*")),"")</f>
        <v>0</v>
      </c>
    </row>
    <row r="1072" spans="1:9" x14ac:dyDescent="0.25">
      <c r="A1072" s="174">
        <f>--ISNUMBER(IFERROR(SEARCH('Project Costing'!#REF!,Labor!I1078,1),""))</f>
        <v>0</v>
      </c>
      <c r="B1072" s="174" t="str">
        <f>IF(A1072=1,COUNTIF($A$8:A1072,1),"")</f>
        <v/>
      </c>
      <c r="C1072" s="174"/>
      <c r="D1072" s="157">
        <f>IFERROR($C$8:INDEX($C$8:$C$3000,COUNTIF($C$8:$C$3000,"?*")),"")</f>
        <v>0</v>
      </c>
      <c r="E1072" s="174"/>
      <c r="F1072" s="174">
        <f>--ISNUMBER(IFERROR(SEARCH('Project Costing'!#REF!,Labor!I1078,1),""))</f>
        <v>0</v>
      </c>
      <c r="G1072" s="174" t="str">
        <f>IF(F1072=1,COUNTIF($F$8:F1072,1),"")</f>
        <v/>
      </c>
      <c r="H1072" s="174"/>
      <c r="I1072" s="157">
        <f>IFERROR($H$8:INDEX($H$8:$H$3000,COUNTIF($H$8:$H$3000,"?*")),"")</f>
        <v>0</v>
      </c>
    </row>
    <row r="1073" spans="1:9" x14ac:dyDescent="0.25">
      <c r="A1073" s="174">
        <f>--ISNUMBER(IFERROR(SEARCH('Project Costing'!#REF!,Labor!I1079,1),""))</f>
        <v>0</v>
      </c>
      <c r="B1073" s="174" t="str">
        <f>IF(A1073=1,COUNTIF($A$8:A1073,1),"")</f>
        <v/>
      </c>
      <c r="C1073" s="174"/>
      <c r="D1073" s="157">
        <f>IFERROR($C$8:INDEX($C$8:$C$3000,COUNTIF($C$8:$C$3000,"?*")),"")</f>
        <v>0</v>
      </c>
      <c r="E1073" s="174"/>
      <c r="F1073" s="174">
        <f>--ISNUMBER(IFERROR(SEARCH('Project Costing'!#REF!,Labor!I1079,1),""))</f>
        <v>0</v>
      </c>
      <c r="G1073" s="174" t="str">
        <f>IF(F1073=1,COUNTIF($F$8:F1073,1),"")</f>
        <v/>
      </c>
      <c r="H1073" s="174"/>
      <c r="I1073" s="157">
        <f>IFERROR($H$8:INDEX($H$8:$H$3000,COUNTIF($H$8:$H$3000,"?*")),"")</f>
        <v>0</v>
      </c>
    </row>
    <row r="1074" spans="1:9" x14ac:dyDescent="0.25">
      <c r="A1074" s="174">
        <f>--ISNUMBER(IFERROR(SEARCH('Project Costing'!#REF!,Labor!I1080,1),""))</f>
        <v>0</v>
      </c>
      <c r="B1074" s="174" t="str">
        <f>IF(A1074=1,COUNTIF($A$8:A1074,1),"")</f>
        <v/>
      </c>
      <c r="C1074" s="174"/>
      <c r="D1074" s="157">
        <f>IFERROR($C$8:INDEX($C$8:$C$3000,COUNTIF($C$8:$C$3000,"?*")),"")</f>
        <v>0</v>
      </c>
      <c r="E1074" s="174"/>
      <c r="F1074" s="174">
        <f>--ISNUMBER(IFERROR(SEARCH('Project Costing'!#REF!,Labor!I1080,1),""))</f>
        <v>0</v>
      </c>
      <c r="G1074" s="174" t="str">
        <f>IF(F1074=1,COUNTIF($F$8:F1074,1),"")</f>
        <v/>
      </c>
      <c r="H1074" s="174"/>
      <c r="I1074" s="157">
        <f>IFERROR($H$8:INDEX($H$8:$H$3000,COUNTIF($H$8:$H$3000,"?*")),"")</f>
        <v>0</v>
      </c>
    </row>
    <row r="1075" spans="1:9" x14ac:dyDescent="0.25">
      <c r="A1075" s="174">
        <f>--ISNUMBER(IFERROR(SEARCH('Project Costing'!#REF!,Labor!I1081,1),""))</f>
        <v>0</v>
      </c>
      <c r="B1075" s="174" t="str">
        <f>IF(A1075=1,COUNTIF($A$8:A1075,1),"")</f>
        <v/>
      </c>
      <c r="C1075" s="174"/>
      <c r="D1075" s="157">
        <f>IFERROR($C$8:INDEX($C$8:$C$3000,COUNTIF($C$8:$C$3000,"?*")),"")</f>
        <v>0</v>
      </c>
      <c r="E1075" s="174"/>
      <c r="F1075" s="174">
        <f>--ISNUMBER(IFERROR(SEARCH('Project Costing'!#REF!,Labor!I1081,1),""))</f>
        <v>0</v>
      </c>
      <c r="G1075" s="174" t="str">
        <f>IF(F1075=1,COUNTIF($F$8:F1075,1),"")</f>
        <v/>
      </c>
      <c r="H1075" s="174"/>
      <c r="I1075" s="157">
        <f>IFERROR($H$8:INDEX($H$8:$H$3000,COUNTIF($H$8:$H$3000,"?*")),"")</f>
        <v>0</v>
      </c>
    </row>
    <row r="1076" spans="1:9" x14ac:dyDescent="0.25">
      <c r="A1076" s="174">
        <f>--ISNUMBER(IFERROR(SEARCH('Project Costing'!#REF!,Labor!I1082,1),""))</f>
        <v>0</v>
      </c>
      <c r="B1076" s="174" t="str">
        <f>IF(A1076=1,COUNTIF($A$8:A1076,1),"")</f>
        <v/>
      </c>
      <c r="C1076" s="174"/>
      <c r="D1076" s="157">
        <f>IFERROR($C$8:INDEX($C$8:$C$3000,COUNTIF($C$8:$C$3000,"?*")),"")</f>
        <v>0</v>
      </c>
      <c r="E1076" s="174"/>
      <c r="F1076" s="174">
        <f>--ISNUMBER(IFERROR(SEARCH('Project Costing'!#REF!,Labor!I1082,1),""))</f>
        <v>0</v>
      </c>
      <c r="G1076" s="174" t="str">
        <f>IF(F1076=1,COUNTIF($F$8:F1076,1),"")</f>
        <v/>
      </c>
      <c r="H1076" s="174"/>
      <c r="I1076" s="157">
        <f>IFERROR($H$8:INDEX($H$8:$H$3000,COUNTIF($H$8:$H$3000,"?*")),"")</f>
        <v>0</v>
      </c>
    </row>
    <row r="1077" spans="1:9" x14ac:dyDescent="0.25">
      <c r="A1077" s="174">
        <f>--ISNUMBER(IFERROR(SEARCH('Project Costing'!#REF!,Labor!I1083,1),""))</f>
        <v>0</v>
      </c>
      <c r="B1077" s="174" t="str">
        <f>IF(A1077=1,COUNTIF($A$8:A1077,1),"")</f>
        <v/>
      </c>
      <c r="C1077" s="174"/>
      <c r="D1077" s="157">
        <f>IFERROR($C$8:INDEX($C$8:$C$3000,COUNTIF($C$8:$C$3000,"?*")),"")</f>
        <v>0</v>
      </c>
      <c r="E1077" s="174"/>
      <c r="F1077" s="174">
        <f>--ISNUMBER(IFERROR(SEARCH('Project Costing'!#REF!,Labor!I1083,1),""))</f>
        <v>0</v>
      </c>
      <c r="G1077" s="174" t="str">
        <f>IF(F1077=1,COUNTIF($F$8:F1077,1),"")</f>
        <v/>
      </c>
      <c r="H1077" s="174"/>
      <c r="I1077" s="157">
        <f>IFERROR($H$8:INDEX($H$8:$H$3000,COUNTIF($H$8:$H$3000,"?*")),"")</f>
        <v>0</v>
      </c>
    </row>
    <row r="1078" spans="1:9" x14ac:dyDescent="0.25">
      <c r="A1078" s="174">
        <f>--ISNUMBER(IFERROR(SEARCH('Project Costing'!#REF!,Labor!I1084,1),""))</f>
        <v>0</v>
      </c>
      <c r="B1078" s="174" t="str">
        <f>IF(A1078=1,COUNTIF($A$8:A1078,1),"")</f>
        <v/>
      </c>
      <c r="C1078" s="174"/>
      <c r="D1078" s="157">
        <f>IFERROR($C$8:INDEX($C$8:$C$3000,COUNTIF($C$8:$C$3000,"?*")),"")</f>
        <v>0</v>
      </c>
      <c r="E1078" s="174"/>
      <c r="F1078" s="174">
        <f>--ISNUMBER(IFERROR(SEARCH('Project Costing'!#REF!,Labor!I1084,1),""))</f>
        <v>0</v>
      </c>
      <c r="G1078" s="174" t="str">
        <f>IF(F1078=1,COUNTIF($F$8:F1078,1),"")</f>
        <v/>
      </c>
      <c r="H1078" s="174"/>
      <c r="I1078" s="157">
        <f>IFERROR($H$8:INDEX($H$8:$H$3000,COUNTIF($H$8:$H$3000,"?*")),"")</f>
        <v>0</v>
      </c>
    </row>
    <row r="1079" spans="1:9" x14ac:dyDescent="0.25">
      <c r="A1079" s="174">
        <f>--ISNUMBER(IFERROR(SEARCH('Project Costing'!#REF!,Labor!I1085,1),""))</f>
        <v>0</v>
      </c>
      <c r="B1079" s="174" t="str">
        <f>IF(A1079=1,COUNTIF($A$8:A1079,1),"")</f>
        <v/>
      </c>
      <c r="C1079" s="174"/>
      <c r="D1079" s="157">
        <f>IFERROR($C$8:INDEX($C$8:$C$3000,COUNTIF($C$8:$C$3000,"?*")),"")</f>
        <v>0</v>
      </c>
      <c r="E1079" s="174"/>
      <c r="F1079" s="174">
        <f>--ISNUMBER(IFERROR(SEARCH('Project Costing'!#REF!,Labor!I1085,1),""))</f>
        <v>0</v>
      </c>
      <c r="G1079" s="174" t="str">
        <f>IF(F1079=1,COUNTIF($F$8:F1079,1),"")</f>
        <v/>
      </c>
      <c r="H1079" s="174"/>
      <c r="I1079" s="157">
        <f>IFERROR($H$8:INDEX($H$8:$H$3000,COUNTIF($H$8:$H$3000,"?*")),"")</f>
        <v>0</v>
      </c>
    </row>
    <row r="1080" spans="1:9" x14ac:dyDescent="0.25">
      <c r="A1080" s="174">
        <f>--ISNUMBER(IFERROR(SEARCH('Project Costing'!#REF!,Labor!I1086,1),""))</f>
        <v>0</v>
      </c>
      <c r="B1080" s="174" t="str">
        <f>IF(A1080=1,COUNTIF($A$8:A1080,1),"")</f>
        <v/>
      </c>
      <c r="C1080" s="174"/>
      <c r="D1080" s="157">
        <f>IFERROR($C$8:INDEX($C$8:$C$3000,COUNTIF($C$8:$C$3000,"?*")),"")</f>
        <v>0</v>
      </c>
      <c r="E1080" s="174"/>
      <c r="F1080" s="174">
        <f>--ISNUMBER(IFERROR(SEARCH('Project Costing'!#REF!,Labor!I1086,1),""))</f>
        <v>0</v>
      </c>
      <c r="G1080" s="174" t="str">
        <f>IF(F1080=1,COUNTIF($F$8:F1080,1),"")</f>
        <v/>
      </c>
      <c r="H1080" s="174"/>
      <c r="I1080" s="157">
        <f>IFERROR($H$8:INDEX($H$8:$H$3000,COUNTIF($H$8:$H$3000,"?*")),"")</f>
        <v>0</v>
      </c>
    </row>
    <row r="1081" spans="1:9" x14ac:dyDescent="0.25">
      <c r="A1081" s="174">
        <f>--ISNUMBER(IFERROR(SEARCH('Project Costing'!#REF!,Labor!I1087,1),""))</f>
        <v>0</v>
      </c>
      <c r="B1081" s="174" t="str">
        <f>IF(A1081=1,COUNTIF($A$8:A1081,1),"")</f>
        <v/>
      </c>
      <c r="C1081" s="174"/>
      <c r="D1081" s="157">
        <f>IFERROR($C$8:INDEX($C$8:$C$3000,COUNTIF($C$8:$C$3000,"?*")),"")</f>
        <v>0</v>
      </c>
      <c r="E1081" s="174"/>
      <c r="F1081" s="174">
        <f>--ISNUMBER(IFERROR(SEARCH('Project Costing'!#REF!,Labor!I1087,1),""))</f>
        <v>0</v>
      </c>
      <c r="G1081" s="174" t="str">
        <f>IF(F1081=1,COUNTIF($F$8:F1081,1),"")</f>
        <v/>
      </c>
      <c r="H1081" s="174"/>
      <c r="I1081" s="157">
        <f>IFERROR($H$8:INDEX($H$8:$H$3000,COUNTIF($H$8:$H$3000,"?*")),"")</f>
        <v>0</v>
      </c>
    </row>
    <row r="1082" spans="1:9" x14ac:dyDescent="0.25">
      <c r="A1082" s="174">
        <f>--ISNUMBER(IFERROR(SEARCH('Project Costing'!#REF!,Labor!I1088,1),""))</f>
        <v>0</v>
      </c>
      <c r="B1082" s="174" t="str">
        <f>IF(A1082=1,COUNTIF($A$8:A1082,1),"")</f>
        <v/>
      </c>
      <c r="C1082" s="174"/>
      <c r="D1082" s="157">
        <f>IFERROR($C$8:INDEX($C$8:$C$3000,COUNTIF($C$8:$C$3000,"?*")),"")</f>
        <v>0</v>
      </c>
      <c r="E1082" s="174"/>
      <c r="F1082" s="174">
        <f>--ISNUMBER(IFERROR(SEARCH('Project Costing'!#REF!,Labor!I1088,1),""))</f>
        <v>0</v>
      </c>
      <c r="G1082" s="174" t="str">
        <f>IF(F1082=1,COUNTIF($F$8:F1082,1),"")</f>
        <v/>
      </c>
      <c r="H1082" s="174"/>
      <c r="I1082" s="157">
        <f>IFERROR($H$8:INDEX($H$8:$H$3000,COUNTIF($H$8:$H$3000,"?*")),"")</f>
        <v>0</v>
      </c>
    </row>
    <row r="1083" spans="1:9" x14ac:dyDescent="0.25">
      <c r="A1083" s="174">
        <f>--ISNUMBER(IFERROR(SEARCH('Project Costing'!#REF!,Labor!I1089,1),""))</f>
        <v>0</v>
      </c>
      <c r="B1083" s="174" t="str">
        <f>IF(A1083=1,COUNTIF($A$8:A1083,1),"")</f>
        <v/>
      </c>
      <c r="C1083" s="174"/>
      <c r="D1083" s="157">
        <f>IFERROR($C$8:INDEX($C$8:$C$3000,COUNTIF($C$8:$C$3000,"?*")),"")</f>
        <v>0</v>
      </c>
      <c r="E1083" s="174"/>
      <c r="F1083" s="174">
        <f>--ISNUMBER(IFERROR(SEARCH('Project Costing'!#REF!,Labor!I1089,1),""))</f>
        <v>0</v>
      </c>
      <c r="G1083" s="174" t="str">
        <f>IF(F1083=1,COUNTIF($F$8:F1083,1),"")</f>
        <v/>
      </c>
      <c r="H1083" s="174"/>
      <c r="I1083" s="157">
        <f>IFERROR($H$8:INDEX($H$8:$H$3000,COUNTIF($H$8:$H$3000,"?*")),"")</f>
        <v>0</v>
      </c>
    </row>
    <row r="1084" spans="1:9" x14ac:dyDescent="0.25">
      <c r="A1084" s="174">
        <f>--ISNUMBER(IFERROR(SEARCH('Project Costing'!#REF!,Labor!I1090,1),""))</f>
        <v>0</v>
      </c>
      <c r="B1084" s="174" t="str">
        <f>IF(A1084=1,COUNTIF($A$8:A1084,1),"")</f>
        <v/>
      </c>
      <c r="C1084" s="174"/>
      <c r="D1084" s="157">
        <f>IFERROR($C$8:INDEX($C$8:$C$3000,COUNTIF($C$8:$C$3000,"?*")),"")</f>
        <v>0</v>
      </c>
      <c r="E1084" s="174"/>
      <c r="F1084" s="174">
        <f>--ISNUMBER(IFERROR(SEARCH('Project Costing'!#REF!,Labor!I1090,1),""))</f>
        <v>0</v>
      </c>
      <c r="G1084" s="174" t="str">
        <f>IF(F1084=1,COUNTIF($F$8:F1084,1),"")</f>
        <v/>
      </c>
      <c r="H1084" s="174"/>
      <c r="I1084" s="157">
        <f>IFERROR($H$8:INDEX($H$8:$H$3000,COUNTIF($H$8:$H$3000,"?*")),"")</f>
        <v>0</v>
      </c>
    </row>
    <row r="1085" spans="1:9" x14ac:dyDescent="0.25">
      <c r="A1085" s="174">
        <f>--ISNUMBER(IFERROR(SEARCH('Project Costing'!#REF!,Labor!I1091,1),""))</f>
        <v>0</v>
      </c>
      <c r="B1085" s="174" t="str">
        <f>IF(A1085=1,COUNTIF($A$8:A1085,1),"")</f>
        <v/>
      </c>
      <c r="C1085" s="174"/>
      <c r="D1085" s="157">
        <f>IFERROR($C$8:INDEX($C$8:$C$3000,COUNTIF($C$8:$C$3000,"?*")),"")</f>
        <v>0</v>
      </c>
      <c r="E1085" s="174"/>
      <c r="F1085" s="174">
        <f>--ISNUMBER(IFERROR(SEARCH('Project Costing'!#REF!,Labor!I1091,1),""))</f>
        <v>0</v>
      </c>
      <c r="G1085" s="174" t="str">
        <f>IF(F1085=1,COUNTIF($F$8:F1085,1),"")</f>
        <v/>
      </c>
      <c r="H1085" s="174"/>
      <c r="I1085" s="157">
        <f>IFERROR($H$8:INDEX($H$8:$H$3000,COUNTIF($H$8:$H$3000,"?*")),"")</f>
        <v>0</v>
      </c>
    </row>
    <row r="1086" spans="1:9" x14ac:dyDescent="0.25">
      <c r="A1086" s="174">
        <f>--ISNUMBER(IFERROR(SEARCH('Project Costing'!#REF!,Labor!I1092,1),""))</f>
        <v>0</v>
      </c>
      <c r="B1086" s="174" t="str">
        <f>IF(A1086=1,COUNTIF($A$8:A1086,1),"")</f>
        <v/>
      </c>
      <c r="C1086" s="174"/>
      <c r="D1086" s="157">
        <f>IFERROR($C$8:INDEX($C$8:$C$3000,COUNTIF($C$8:$C$3000,"?*")),"")</f>
        <v>0</v>
      </c>
      <c r="E1086" s="174"/>
      <c r="F1086" s="174">
        <f>--ISNUMBER(IFERROR(SEARCH('Project Costing'!#REF!,Labor!I1092,1),""))</f>
        <v>0</v>
      </c>
      <c r="G1086" s="174" t="str">
        <f>IF(F1086=1,COUNTIF($F$8:F1086,1),"")</f>
        <v/>
      </c>
      <c r="H1086" s="174"/>
      <c r="I1086" s="157">
        <f>IFERROR($H$8:INDEX($H$8:$H$3000,COUNTIF($H$8:$H$3000,"?*")),"")</f>
        <v>0</v>
      </c>
    </row>
    <row r="1087" spans="1:9" x14ac:dyDescent="0.25">
      <c r="A1087" s="174">
        <f>--ISNUMBER(IFERROR(SEARCH('Project Costing'!#REF!,Labor!I1093,1),""))</f>
        <v>0</v>
      </c>
      <c r="B1087" s="174" t="str">
        <f>IF(A1087=1,COUNTIF($A$8:A1087,1),"")</f>
        <v/>
      </c>
      <c r="C1087" s="174"/>
      <c r="D1087" s="157">
        <f>IFERROR($C$8:INDEX($C$8:$C$3000,COUNTIF($C$8:$C$3000,"?*")),"")</f>
        <v>0</v>
      </c>
      <c r="E1087" s="174"/>
      <c r="F1087" s="174">
        <f>--ISNUMBER(IFERROR(SEARCH('Project Costing'!#REF!,Labor!I1093,1),""))</f>
        <v>0</v>
      </c>
      <c r="G1087" s="174" t="str">
        <f>IF(F1087=1,COUNTIF($F$8:F1087,1),"")</f>
        <v/>
      </c>
      <c r="H1087" s="174"/>
      <c r="I1087" s="157">
        <f>IFERROR($H$8:INDEX($H$8:$H$3000,COUNTIF($H$8:$H$3000,"?*")),"")</f>
        <v>0</v>
      </c>
    </row>
    <row r="1088" spans="1:9" x14ac:dyDescent="0.25">
      <c r="A1088" s="174">
        <f>--ISNUMBER(IFERROR(SEARCH('Project Costing'!#REF!,Labor!I1094,1),""))</f>
        <v>0</v>
      </c>
      <c r="B1088" s="174" t="str">
        <f>IF(A1088=1,COUNTIF($A$8:A1088,1),"")</f>
        <v/>
      </c>
      <c r="C1088" s="174"/>
      <c r="D1088" s="157">
        <f>IFERROR($C$8:INDEX($C$8:$C$3000,COUNTIF($C$8:$C$3000,"?*")),"")</f>
        <v>0</v>
      </c>
      <c r="E1088" s="174"/>
      <c r="F1088" s="174">
        <f>--ISNUMBER(IFERROR(SEARCH('Project Costing'!#REF!,Labor!I1094,1),""))</f>
        <v>0</v>
      </c>
      <c r="G1088" s="174" t="str">
        <f>IF(F1088=1,COUNTIF($F$8:F1088,1),"")</f>
        <v/>
      </c>
      <c r="H1088" s="174"/>
      <c r="I1088" s="157">
        <f>IFERROR($H$8:INDEX($H$8:$H$3000,COUNTIF($H$8:$H$3000,"?*")),"")</f>
        <v>0</v>
      </c>
    </row>
    <row r="1089" spans="1:9" x14ac:dyDescent="0.25">
      <c r="A1089" s="174">
        <f>--ISNUMBER(IFERROR(SEARCH('Project Costing'!#REF!,Labor!I1095,1),""))</f>
        <v>0</v>
      </c>
      <c r="B1089" s="174" t="str">
        <f>IF(A1089=1,COUNTIF($A$8:A1089,1),"")</f>
        <v/>
      </c>
      <c r="C1089" s="174"/>
      <c r="D1089" s="157">
        <f>IFERROR($C$8:INDEX($C$8:$C$3000,COUNTIF($C$8:$C$3000,"?*")),"")</f>
        <v>0</v>
      </c>
      <c r="E1089" s="174"/>
      <c r="F1089" s="174">
        <f>--ISNUMBER(IFERROR(SEARCH('Project Costing'!#REF!,Labor!I1095,1),""))</f>
        <v>0</v>
      </c>
      <c r="G1089" s="174" t="str">
        <f>IF(F1089=1,COUNTIF($F$8:F1089,1),"")</f>
        <v/>
      </c>
      <c r="H1089" s="174"/>
      <c r="I1089" s="157">
        <f>IFERROR($H$8:INDEX($H$8:$H$3000,COUNTIF($H$8:$H$3000,"?*")),"")</f>
        <v>0</v>
      </c>
    </row>
    <row r="1090" spans="1:9" x14ac:dyDescent="0.25">
      <c r="A1090" s="174">
        <f>--ISNUMBER(IFERROR(SEARCH('Project Costing'!#REF!,Labor!I1096,1),""))</f>
        <v>0</v>
      </c>
      <c r="B1090" s="174" t="str">
        <f>IF(A1090=1,COUNTIF($A$8:A1090,1),"")</f>
        <v/>
      </c>
      <c r="C1090" s="174"/>
      <c r="D1090" s="157">
        <f>IFERROR($C$8:INDEX($C$8:$C$3000,COUNTIF($C$8:$C$3000,"?*")),"")</f>
        <v>0</v>
      </c>
      <c r="E1090" s="174"/>
      <c r="F1090" s="174">
        <f>--ISNUMBER(IFERROR(SEARCH('Project Costing'!#REF!,Labor!I1096,1),""))</f>
        <v>0</v>
      </c>
      <c r="G1090" s="174" t="str">
        <f>IF(F1090=1,COUNTIF($F$8:F1090,1),"")</f>
        <v/>
      </c>
      <c r="H1090" s="174"/>
      <c r="I1090" s="157">
        <f>IFERROR($H$8:INDEX($H$8:$H$3000,COUNTIF($H$8:$H$3000,"?*")),"")</f>
        <v>0</v>
      </c>
    </row>
    <row r="1091" spans="1:9" x14ac:dyDescent="0.25">
      <c r="A1091" s="174">
        <f>--ISNUMBER(IFERROR(SEARCH('Project Costing'!#REF!,Labor!I1097,1),""))</f>
        <v>0</v>
      </c>
      <c r="B1091" s="174" t="str">
        <f>IF(A1091=1,COUNTIF($A$8:A1091,1),"")</f>
        <v/>
      </c>
      <c r="C1091" s="174"/>
      <c r="D1091" s="157">
        <f>IFERROR($C$8:INDEX($C$8:$C$3000,COUNTIF($C$8:$C$3000,"?*")),"")</f>
        <v>0</v>
      </c>
      <c r="E1091" s="174"/>
      <c r="F1091" s="174">
        <f>--ISNUMBER(IFERROR(SEARCH('Project Costing'!#REF!,Labor!I1097,1),""))</f>
        <v>0</v>
      </c>
      <c r="G1091" s="174" t="str">
        <f>IF(F1091=1,COUNTIF($F$8:F1091,1),"")</f>
        <v/>
      </c>
      <c r="H1091" s="174"/>
      <c r="I1091" s="157">
        <f>IFERROR($H$8:INDEX($H$8:$H$3000,COUNTIF($H$8:$H$3000,"?*")),"")</f>
        <v>0</v>
      </c>
    </row>
    <row r="1092" spans="1:9" x14ac:dyDescent="0.25">
      <c r="A1092" s="174">
        <f>--ISNUMBER(IFERROR(SEARCH('Project Costing'!#REF!,Labor!I1098,1),""))</f>
        <v>0</v>
      </c>
      <c r="B1092" s="174" t="str">
        <f>IF(A1092=1,COUNTIF($A$8:A1092,1),"")</f>
        <v/>
      </c>
      <c r="C1092" s="174"/>
      <c r="D1092" s="157">
        <f>IFERROR($C$8:INDEX($C$8:$C$3000,COUNTIF($C$8:$C$3000,"?*")),"")</f>
        <v>0</v>
      </c>
      <c r="E1092" s="174"/>
      <c r="F1092" s="174">
        <f>--ISNUMBER(IFERROR(SEARCH('Project Costing'!#REF!,Labor!I1098,1),""))</f>
        <v>0</v>
      </c>
      <c r="G1092" s="174" t="str">
        <f>IF(F1092=1,COUNTIF($F$8:F1092,1),"")</f>
        <v/>
      </c>
      <c r="H1092" s="174"/>
      <c r="I1092" s="157">
        <f>IFERROR($H$8:INDEX($H$8:$H$3000,COUNTIF($H$8:$H$3000,"?*")),"")</f>
        <v>0</v>
      </c>
    </row>
    <row r="1093" spans="1:9" x14ac:dyDescent="0.25">
      <c r="A1093" s="174">
        <f>--ISNUMBER(IFERROR(SEARCH('Project Costing'!#REF!,Labor!I1099,1),""))</f>
        <v>0</v>
      </c>
      <c r="B1093" s="174" t="str">
        <f>IF(A1093=1,COUNTIF($A$8:A1093,1),"")</f>
        <v/>
      </c>
      <c r="C1093" s="174"/>
      <c r="D1093" s="157">
        <f>IFERROR($C$8:INDEX($C$8:$C$3000,COUNTIF($C$8:$C$3000,"?*")),"")</f>
        <v>0</v>
      </c>
      <c r="E1093" s="174"/>
      <c r="F1093" s="174">
        <f>--ISNUMBER(IFERROR(SEARCH('Project Costing'!#REF!,Labor!I1099,1),""))</f>
        <v>0</v>
      </c>
      <c r="G1093" s="174" t="str">
        <f>IF(F1093=1,COUNTIF($F$8:F1093,1),"")</f>
        <v/>
      </c>
      <c r="H1093" s="174"/>
      <c r="I1093" s="157">
        <f>IFERROR($H$8:INDEX($H$8:$H$3000,COUNTIF($H$8:$H$3000,"?*")),"")</f>
        <v>0</v>
      </c>
    </row>
    <row r="1094" spans="1:9" x14ac:dyDescent="0.25">
      <c r="A1094" s="174">
        <f>--ISNUMBER(IFERROR(SEARCH('Project Costing'!#REF!,Labor!I1100,1),""))</f>
        <v>0</v>
      </c>
      <c r="B1094" s="174" t="str">
        <f>IF(A1094=1,COUNTIF($A$8:A1094,1),"")</f>
        <v/>
      </c>
      <c r="C1094" s="174"/>
      <c r="D1094" s="157">
        <f>IFERROR($C$8:INDEX($C$8:$C$3000,COUNTIF($C$8:$C$3000,"?*")),"")</f>
        <v>0</v>
      </c>
      <c r="E1094" s="174"/>
      <c r="F1094" s="174">
        <f>--ISNUMBER(IFERROR(SEARCH('Project Costing'!#REF!,Labor!I1100,1),""))</f>
        <v>0</v>
      </c>
      <c r="G1094" s="174" t="str">
        <f>IF(F1094=1,COUNTIF($F$8:F1094,1),"")</f>
        <v/>
      </c>
      <c r="H1094" s="174"/>
      <c r="I1094" s="157">
        <f>IFERROR($H$8:INDEX($H$8:$H$3000,COUNTIF($H$8:$H$3000,"?*")),"")</f>
        <v>0</v>
      </c>
    </row>
    <row r="1095" spans="1:9" x14ac:dyDescent="0.25">
      <c r="A1095" s="174">
        <f>--ISNUMBER(IFERROR(SEARCH('Project Costing'!#REF!,Labor!I1101,1),""))</f>
        <v>0</v>
      </c>
      <c r="B1095" s="174" t="str">
        <f>IF(A1095=1,COUNTIF($A$8:A1095,1),"")</f>
        <v/>
      </c>
      <c r="C1095" s="174"/>
      <c r="D1095" s="157">
        <f>IFERROR($C$8:INDEX($C$8:$C$3000,COUNTIF($C$8:$C$3000,"?*")),"")</f>
        <v>0</v>
      </c>
      <c r="E1095" s="174"/>
      <c r="F1095" s="174">
        <f>--ISNUMBER(IFERROR(SEARCH('Project Costing'!#REF!,Labor!I1101,1),""))</f>
        <v>0</v>
      </c>
      <c r="G1095" s="174" t="str">
        <f>IF(F1095=1,COUNTIF($F$8:F1095,1),"")</f>
        <v/>
      </c>
      <c r="H1095" s="174"/>
      <c r="I1095" s="157">
        <f>IFERROR($H$8:INDEX($H$8:$H$3000,COUNTIF($H$8:$H$3000,"?*")),"")</f>
        <v>0</v>
      </c>
    </row>
    <row r="1096" spans="1:9" x14ac:dyDescent="0.25">
      <c r="A1096" s="174">
        <f>--ISNUMBER(IFERROR(SEARCH('Project Costing'!#REF!,Labor!I1102,1),""))</f>
        <v>0</v>
      </c>
      <c r="B1096" s="174" t="str">
        <f>IF(A1096=1,COUNTIF($A$8:A1096,1),"")</f>
        <v/>
      </c>
      <c r="C1096" s="174"/>
      <c r="D1096" s="157">
        <f>IFERROR($C$8:INDEX($C$8:$C$3000,COUNTIF($C$8:$C$3000,"?*")),"")</f>
        <v>0</v>
      </c>
      <c r="E1096" s="174"/>
      <c r="F1096" s="174">
        <f>--ISNUMBER(IFERROR(SEARCH('Project Costing'!#REF!,Labor!I1102,1),""))</f>
        <v>0</v>
      </c>
      <c r="G1096" s="174" t="str">
        <f>IF(F1096=1,COUNTIF($F$8:F1096,1),"")</f>
        <v/>
      </c>
      <c r="H1096" s="174"/>
      <c r="I1096" s="157">
        <f>IFERROR($H$8:INDEX($H$8:$H$3000,COUNTIF($H$8:$H$3000,"?*")),"")</f>
        <v>0</v>
      </c>
    </row>
    <row r="1097" spans="1:9" x14ac:dyDescent="0.25">
      <c r="A1097" s="174">
        <f>--ISNUMBER(IFERROR(SEARCH('Project Costing'!#REF!,Labor!I1103,1),""))</f>
        <v>0</v>
      </c>
      <c r="B1097" s="174" t="str">
        <f>IF(A1097=1,COUNTIF($A$8:A1097,1),"")</f>
        <v/>
      </c>
      <c r="C1097" s="174"/>
      <c r="D1097" s="157">
        <f>IFERROR($C$8:INDEX($C$8:$C$3000,COUNTIF($C$8:$C$3000,"?*")),"")</f>
        <v>0</v>
      </c>
      <c r="E1097" s="174"/>
      <c r="F1097" s="174">
        <f>--ISNUMBER(IFERROR(SEARCH('Project Costing'!#REF!,Labor!I1103,1),""))</f>
        <v>0</v>
      </c>
      <c r="G1097" s="174" t="str">
        <f>IF(F1097=1,COUNTIF($F$8:F1097,1),"")</f>
        <v/>
      </c>
      <c r="H1097" s="174"/>
      <c r="I1097" s="157">
        <f>IFERROR($H$8:INDEX($H$8:$H$3000,COUNTIF($H$8:$H$3000,"?*")),"")</f>
        <v>0</v>
      </c>
    </row>
    <row r="1098" spans="1:9" x14ac:dyDescent="0.25">
      <c r="A1098" s="174">
        <f>--ISNUMBER(IFERROR(SEARCH('Project Costing'!#REF!,Labor!I1104,1),""))</f>
        <v>0</v>
      </c>
      <c r="B1098" s="174" t="str">
        <f>IF(A1098=1,COUNTIF($A$8:A1098,1),"")</f>
        <v/>
      </c>
      <c r="C1098" s="174"/>
      <c r="D1098" s="157">
        <f>IFERROR($C$8:INDEX($C$8:$C$3000,COUNTIF($C$8:$C$3000,"?*")),"")</f>
        <v>0</v>
      </c>
      <c r="E1098" s="174"/>
      <c r="F1098" s="174">
        <f>--ISNUMBER(IFERROR(SEARCH('Project Costing'!#REF!,Labor!I1104,1),""))</f>
        <v>0</v>
      </c>
      <c r="G1098" s="174" t="str">
        <f>IF(F1098=1,COUNTIF($F$8:F1098,1),"")</f>
        <v/>
      </c>
      <c r="H1098" s="174"/>
      <c r="I1098" s="157">
        <f>IFERROR($H$8:INDEX($H$8:$H$3000,COUNTIF($H$8:$H$3000,"?*")),"")</f>
        <v>0</v>
      </c>
    </row>
    <row r="1099" spans="1:9" x14ac:dyDescent="0.25">
      <c r="A1099" s="174">
        <f>--ISNUMBER(IFERROR(SEARCH('Project Costing'!#REF!,Labor!I1105,1),""))</f>
        <v>0</v>
      </c>
      <c r="B1099" s="174" t="str">
        <f>IF(A1099=1,COUNTIF($A$8:A1099,1),"")</f>
        <v/>
      </c>
      <c r="C1099" s="174"/>
      <c r="D1099" s="157">
        <f>IFERROR($C$8:INDEX($C$8:$C$3000,COUNTIF($C$8:$C$3000,"?*")),"")</f>
        <v>0</v>
      </c>
      <c r="E1099" s="174"/>
      <c r="F1099" s="174">
        <f>--ISNUMBER(IFERROR(SEARCH('Project Costing'!#REF!,Labor!I1105,1),""))</f>
        <v>0</v>
      </c>
      <c r="G1099" s="174" t="str">
        <f>IF(F1099=1,COUNTIF($F$8:F1099,1),"")</f>
        <v/>
      </c>
      <c r="H1099" s="174"/>
      <c r="I1099" s="157">
        <f>IFERROR($H$8:INDEX($H$8:$H$3000,COUNTIF($H$8:$H$3000,"?*")),"")</f>
        <v>0</v>
      </c>
    </row>
    <row r="1100" spans="1:9" x14ac:dyDescent="0.25">
      <c r="A1100" s="174">
        <f>--ISNUMBER(IFERROR(SEARCH('Project Costing'!#REF!,Labor!I1106,1),""))</f>
        <v>0</v>
      </c>
      <c r="B1100" s="174" t="str">
        <f>IF(A1100=1,COUNTIF($A$8:A1100,1),"")</f>
        <v/>
      </c>
      <c r="C1100" s="174"/>
      <c r="D1100" s="157">
        <f>IFERROR($C$8:INDEX($C$8:$C$3000,COUNTIF($C$8:$C$3000,"?*")),"")</f>
        <v>0</v>
      </c>
      <c r="E1100" s="174"/>
      <c r="F1100" s="174">
        <f>--ISNUMBER(IFERROR(SEARCH('Project Costing'!#REF!,Labor!I1106,1),""))</f>
        <v>0</v>
      </c>
      <c r="G1100" s="174" t="str">
        <f>IF(F1100=1,COUNTIF($F$8:F1100,1),"")</f>
        <v/>
      </c>
      <c r="H1100" s="174"/>
      <c r="I1100" s="157">
        <f>IFERROR($H$8:INDEX($H$8:$H$3000,COUNTIF($H$8:$H$3000,"?*")),"")</f>
        <v>0</v>
      </c>
    </row>
    <row r="1101" spans="1:9" x14ac:dyDescent="0.25">
      <c r="A1101" s="174">
        <f>--ISNUMBER(IFERROR(SEARCH('Project Costing'!#REF!,Labor!I1107,1),""))</f>
        <v>0</v>
      </c>
      <c r="B1101" s="174" t="str">
        <f>IF(A1101=1,COUNTIF($A$8:A1101,1),"")</f>
        <v/>
      </c>
      <c r="C1101" s="174"/>
      <c r="D1101" s="157">
        <f>IFERROR($C$8:INDEX($C$8:$C$3000,COUNTIF($C$8:$C$3000,"?*")),"")</f>
        <v>0</v>
      </c>
      <c r="E1101" s="174"/>
      <c r="F1101" s="174">
        <f>--ISNUMBER(IFERROR(SEARCH('Project Costing'!#REF!,Labor!I1107,1),""))</f>
        <v>0</v>
      </c>
      <c r="G1101" s="174" t="str">
        <f>IF(F1101=1,COUNTIF($F$8:F1101,1),"")</f>
        <v/>
      </c>
      <c r="H1101" s="174"/>
      <c r="I1101" s="157">
        <f>IFERROR($H$8:INDEX($H$8:$H$3000,COUNTIF($H$8:$H$3000,"?*")),"")</f>
        <v>0</v>
      </c>
    </row>
    <row r="1102" spans="1:9" x14ac:dyDescent="0.25">
      <c r="A1102" s="174">
        <f>--ISNUMBER(IFERROR(SEARCH('Project Costing'!#REF!,Labor!I1108,1),""))</f>
        <v>0</v>
      </c>
      <c r="B1102" s="174" t="str">
        <f>IF(A1102=1,COUNTIF($A$8:A1102,1),"")</f>
        <v/>
      </c>
      <c r="C1102" s="174"/>
      <c r="D1102" s="157">
        <f>IFERROR($C$8:INDEX($C$8:$C$3000,COUNTIF($C$8:$C$3000,"?*")),"")</f>
        <v>0</v>
      </c>
      <c r="E1102" s="174"/>
      <c r="F1102" s="174">
        <f>--ISNUMBER(IFERROR(SEARCH('Project Costing'!#REF!,Labor!I1108,1),""))</f>
        <v>0</v>
      </c>
      <c r="G1102" s="174" t="str">
        <f>IF(F1102=1,COUNTIF($F$8:F1102,1),"")</f>
        <v/>
      </c>
      <c r="H1102" s="174"/>
      <c r="I1102" s="157">
        <f>IFERROR($H$8:INDEX($H$8:$H$3000,COUNTIF($H$8:$H$3000,"?*")),"")</f>
        <v>0</v>
      </c>
    </row>
    <row r="1103" spans="1:9" x14ac:dyDescent="0.25">
      <c r="A1103" s="174">
        <f>--ISNUMBER(IFERROR(SEARCH('Project Costing'!#REF!,Labor!I1109,1),""))</f>
        <v>0</v>
      </c>
      <c r="B1103" s="174" t="str">
        <f>IF(A1103=1,COUNTIF($A$8:A1103,1),"")</f>
        <v/>
      </c>
      <c r="C1103" s="174"/>
      <c r="D1103" s="157">
        <f>IFERROR($C$8:INDEX($C$8:$C$3000,COUNTIF($C$8:$C$3000,"?*")),"")</f>
        <v>0</v>
      </c>
      <c r="E1103" s="174"/>
      <c r="F1103" s="174">
        <f>--ISNUMBER(IFERROR(SEARCH('Project Costing'!#REF!,Labor!I1109,1),""))</f>
        <v>0</v>
      </c>
      <c r="G1103" s="174" t="str">
        <f>IF(F1103=1,COUNTIF($F$8:F1103,1),"")</f>
        <v/>
      </c>
      <c r="H1103" s="174"/>
      <c r="I1103" s="157">
        <f>IFERROR($H$8:INDEX($H$8:$H$3000,COUNTIF($H$8:$H$3000,"?*")),"")</f>
        <v>0</v>
      </c>
    </row>
    <row r="1104" spans="1:9" x14ac:dyDescent="0.25">
      <c r="A1104" s="174">
        <f>--ISNUMBER(IFERROR(SEARCH('Project Costing'!#REF!,Labor!I1110,1),""))</f>
        <v>0</v>
      </c>
      <c r="B1104" s="174" t="str">
        <f>IF(A1104=1,COUNTIF($A$8:A1104,1),"")</f>
        <v/>
      </c>
      <c r="C1104" s="174"/>
      <c r="D1104" s="157">
        <f>IFERROR($C$8:INDEX($C$8:$C$3000,COUNTIF($C$8:$C$3000,"?*")),"")</f>
        <v>0</v>
      </c>
      <c r="E1104" s="174"/>
      <c r="F1104" s="174">
        <f>--ISNUMBER(IFERROR(SEARCH('Project Costing'!#REF!,Labor!I1110,1),""))</f>
        <v>0</v>
      </c>
      <c r="G1104" s="174" t="str">
        <f>IF(F1104=1,COUNTIF($F$8:F1104,1),"")</f>
        <v/>
      </c>
      <c r="H1104" s="174"/>
      <c r="I1104" s="157">
        <f>IFERROR($H$8:INDEX($H$8:$H$3000,COUNTIF($H$8:$H$3000,"?*")),"")</f>
        <v>0</v>
      </c>
    </row>
    <row r="1105" spans="1:9" x14ac:dyDescent="0.25">
      <c r="A1105" s="174">
        <f>--ISNUMBER(IFERROR(SEARCH('Project Costing'!#REF!,Labor!I1111,1),""))</f>
        <v>0</v>
      </c>
      <c r="B1105" s="174" t="str">
        <f>IF(A1105=1,COUNTIF($A$8:A1105,1),"")</f>
        <v/>
      </c>
      <c r="C1105" s="174"/>
      <c r="D1105" s="157">
        <f>IFERROR($C$8:INDEX($C$8:$C$3000,COUNTIF($C$8:$C$3000,"?*")),"")</f>
        <v>0</v>
      </c>
      <c r="E1105" s="174"/>
      <c r="F1105" s="174">
        <f>--ISNUMBER(IFERROR(SEARCH('Project Costing'!#REF!,Labor!I1111,1),""))</f>
        <v>0</v>
      </c>
      <c r="G1105" s="174" t="str">
        <f>IF(F1105=1,COUNTIF($F$8:F1105,1),"")</f>
        <v/>
      </c>
      <c r="H1105" s="174"/>
      <c r="I1105" s="157">
        <f>IFERROR($H$8:INDEX($H$8:$H$3000,COUNTIF($H$8:$H$3000,"?*")),"")</f>
        <v>0</v>
      </c>
    </row>
    <row r="1106" spans="1:9" x14ac:dyDescent="0.25">
      <c r="A1106" s="174">
        <f>--ISNUMBER(IFERROR(SEARCH('Project Costing'!#REF!,Labor!I1112,1),""))</f>
        <v>0</v>
      </c>
      <c r="B1106" s="174" t="str">
        <f>IF(A1106=1,COUNTIF($A$8:A1106,1),"")</f>
        <v/>
      </c>
      <c r="C1106" s="174"/>
      <c r="D1106" s="157">
        <f>IFERROR($C$8:INDEX($C$8:$C$3000,COUNTIF($C$8:$C$3000,"?*")),"")</f>
        <v>0</v>
      </c>
      <c r="E1106" s="174"/>
      <c r="F1106" s="174">
        <f>--ISNUMBER(IFERROR(SEARCH('Project Costing'!#REF!,Labor!I1112,1),""))</f>
        <v>0</v>
      </c>
      <c r="G1106" s="174" t="str">
        <f>IF(F1106=1,COUNTIF($F$8:F1106,1),"")</f>
        <v/>
      </c>
      <c r="H1106" s="174"/>
      <c r="I1106" s="157">
        <f>IFERROR($H$8:INDEX($H$8:$H$3000,COUNTIF($H$8:$H$3000,"?*")),"")</f>
        <v>0</v>
      </c>
    </row>
    <row r="1107" spans="1:9" x14ac:dyDescent="0.25">
      <c r="A1107" s="174">
        <f>--ISNUMBER(IFERROR(SEARCH('Project Costing'!#REF!,Labor!I1113,1),""))</f>
        <v>0</v>
      </c>
      <c r="B1107" s="174" t="str">
        <f>IF(A1107=1,COUNTIF($A$8:A1107,1),"")</f>
        <v/>
      </c>
      <c r="C1107" s="174"/>
      <c r="D1107" s="157">
        <f>IFERROR($C$8:INDEX($C$8:$C$3000,COUNTIF($C$8:$C$3000,"?*")),"")</f>
        <v>0</v>
      </c>
      <c r="E1107" s="174"/>
      <c r="F1107" s="174">
        <f>--ISNUMBER(IFERROR(SEARCH('Project Costing'!#REF!,Labor!I1113,1),""))</f>
        <v>0</v>
      </c>
      <c r="G1107" s="174" t="str">
        <f>IF(F1107=1,COUNTIF($F$8:F1107,1),"")</f>
        <v/>
      </c>
      <c r="H1107" s="174"/>
      <c r="I1107" s="157">
        <f>IFERROR($H$8:INDEX($H$8:$H$3000,COUNTIF($H$8:$H$3000,"?*")),"")</f>
        <v>0</v>
      </c>
    </row>
    <row r="1108" spans="1:9" x14ac:dyDescent="0.25">
      <c r="A1108" s="174">
        <f>--ISNUMBER(IFERROR(SEARCH('Project Costing'!#REF!,Labor!I1114,1),""))</f>
        <v>0</v>
      </c>
      <c r="B1108" s="174" t="str">
        <f>IF(A1108=1,COUNTIF($A$8:A1108,1),"")</f>
        <v/>
      </c>
      <c r="C1108" s="174"/>
      <c r="D1108" s="157">
        <f>IFERROR($C$8:INDEX($C$8:$C$3000,COUNTIF($C$8:$C$3000,"?*")),"")</f>
        <v>0</v>
      </c>
      <c r="E1108" s="174"/>
      <c r="F1108" s="174">
        <f>--ISNUMBER(IFERROR(SEARCH('Project Costing'!#REF!,Labor!I1114,1),""))</f>
        <v>0</v>
      </c>
      <c r="G1108" s="174" t="str">
        <f>IF(F1108=1,COUNTIF($F$8:F1108,1),"")</f>
        <v/>
      </c>
      <c r="H1108" s="174"/>
      <c r="I1108" s="157">
        <f>IFERROR($H$8:INDEX($H$8:$H$3000,COUNTIF($H$8:$H$3000,"?*")),"")</f>
        <v>0</v>
      </c>
    </row>
    <row r="1109" spans="1:9" x14ac:dyDescent="0.25">
      <c r="A1109" s="174">
        <f>--ISNUMBER(IFERROR(SEARCH('Project Costing'!#REF!,Labor!I1115,1),""))</f>
        <v>0</v>
      </c>
      <c r="B1109" s="174" t="str">
        <f>IF(A1109=1,COUNTIF($A$8:A1109,1),"")</f>
        <v/>
      </c>
      <c r="C1109" s="174"/>
      <c r="D1109" s="157">
        <f>IFERROR($C$8:INDEX($C$8:$C$3000,COUNTIF($C$8:$C$3000,"?*")),"")</f>
        <v>0</v>
      </c>
      <c r="E1109" s="174"/>
      <c r="F1109" s="174">
        <f>--ISNUMBER(IFERROR(SEARCH('Project Costing'!#REF!,Labor!I1115,1),""))</f>
        <v>0</v>
      </c>
      <c r="G1109" s="174" t="str">
        <f>IF(F1109=1,COUNTIF($F$8:F1109,1),"")</f>
        <v/>
      </c>
      <c r="H1109" s="174"/>
      <c r="I1109" s="157">
        <f>IFERROR($H$8:INDEX($H$8:$H$3000,COUNTIF($H$8:$H$3000,"?*")),"")</f>
        <v>0</v>
      </c>
    </row>
    <row r="1110" spans="1:9" x14ac:dyDescent="0.25">
      <c r="A1110" s="174">
        <f>--ISNUMBER(IFERROR(SEARCH('Project Costing'!#REF!,Labor!I1116,1),""))</f>
        <v>0</v>
      </c>
      <c r="B1110" s="174" t="str">
        <f>IF(A1110=1,COUNTIF($A$8:A1110,1),"")</f>
        <v/>
      </c>
      <c r="C1110" s="174"/>
      <c r="D1110" s="157">
        <f>IFERROR($C$8:INDEX($C$8:$C$3000,COUNTIF($C$8:$C$3000,"?*")),"")</f>
        <v>0</v>
      </c>
      <c r="E1110" s="174"/>
      <c r="F1110" s="174">
        <f>--ISNUMBER(IFERROR(SEARCH('Project Costing'!#REF!,Labor!I1116,1),""))</f>
        <v>0</v>
      </c>
      <c r="G1110" s="174" t="str">
        <f>IF(F1110=1,COUNTIF($F$8:F1110,1),"")</f>
        <v/>
      </c>
      <c r="H1110" s="174"/>
      <c r="I1110" s="157">
        <f>IFERROR($H$8:INDEX($H$8:$H$3000,COUNTIF($H$8:$H$3000,"?*")),"")</f>
        <v>0</v>
      </c>
    </row>
    <row r="1111" spans="1:9" x14ac:dyDescent="0.25">
      <c r="A1111" s="174">
        <f>--ISNUMBER(IFERROR(SEARCH('Project Costing'!#REF!,Labor!I1117,1),""))</f>
        <v>0</v>
      </c>
      <c r="B1111" s="174" t="str">
        <f>IF(A1111=1,COUNTIF($A$8:A1111,1),"")</f>
        <v/>
      </c>
      <c r="C1111" s="174"/>
      <c r="D1111" s="157">
        <f>IFERROR($C$8:INDEX($C$8:$C$3000,COUNTIF($C$8:$C$3000,"?*")),"")</f>
        <v>0</v>
      </c>
      <c r="E1111" s="174"/>
      <c r="F1111" s="174">
        <f>--ISNUMBER(IFERROR(SEARCH('Project Costing'!#REF!,Labor!I1117,1),""))</f>
        <v>0</v>
      </c>
      <c r="G1111" s="174" t="str">
        <f>IF(F1111=1,COUNTIF($F$8:F1111,1),"")</f>
        <v/>
      </c>
      <c r="H1111" s="174"/>
      <c r="I1111" s="157">
        <f>IFERROR($H$8:INDEX($H$8:$H$3000,COUNTIF($H$8:$H$3000,"?*")),"")</f>
        <v>0</v>
      </c>
    </row>
    <row r="1112" spans="1:9" x14ac:dyDescent="0.25">
      <c r="A1112" s="174">
        <f>--ISNUMBER(IFERROR(SEARCH('Project Costing'!#REF!,Labor!I1118,1),""))</f>
        <v>0</v>
      </c>
      <c r="B1112" s="174" t="str">
        <f>IF(A1112=1,COUNTIF($A$8:A1112,1),"")</f>
        <v/>
      </c>
      <c r="C1112" s="174"/>
      <c r="D1112" s="157">
        <f>IFERROR($C$8:INDEX($C$8:$C$3000,COUNTIF($C$8:$C$3000,"?*")),"")</f>
        <v>0</v>
      </c>
      <c r="E1112" s="174"/>
      <c r="F1112" s="174">
        <f>--ISNUMBER(IFERROR(SEARCH('Project Costing'!#REF!,Labor!I1118,1),""))</f>
        <v>0</v>
      </c>
      <c r="G1112" s="174" t="str">
        <f>IF(F1112=1,COUNTIF($F$8:F1112,1),"")</f>
        <v/>
      </c>
      <c r="H1112" s="174"/>
      <c r="I1112" s="157">
        <f>IFERROR($H$8:INDEX($H$8:$H$3000,COUNTIF($H$8:$H$3000,"?*")),"")</f>
        <v>0</v>
      </c>
    </row>
    <row r="1113" spans="1:9" x14ac:dyDescent="0.25">
      <c r="A1113" s="174">
        <f>--ISNUMBER(IFERROR(SEARCH('Project Costing'!#REF!,Labor!I1119,1),""))</f>
        <v>0</v>
      </c>
      <c r="B1113" s="174" t="str">
        <f>IF(A1113=1,COUNTIF($A$8:A1113,1),"")</f>
        <v/>
      </c>
      <c r="C1113" s="174"/>
      <c r="D1113" s="157">
        <f>IFERROR($C$8:INDEX($C$8:$C$3000,COUNTIF($C$8:$C$3000,"?*")),"")</f>
        <v>0</v>
      </c>
      <c r="E1113" s="174"/>
      <c r="F1113" s="174">
        <f>--ISNUMBER(IFERROR(SEARCH('Project Costing'!#REF!,Labor!I1119,1),""))</f>
        <v>0</v>
      </c>
      <c r="G1113" s="174" t="str">
        <f>IF(F1113=1,COUNTIF($F$8:F1113,1),"")</f>
        <v/>
      </c>
      <c r="H1113" s="174"/>
      <c r="I1113" s="157">
        <f>IFERROR($H$8:INDEX($H$8:$H$3000,COUNTIF($H$8:$H$3000,"?*")),"")</f>
        <v>0</v>
      </c>
    </row>
    <row r="1114" spans="1:9" x14ac:dyDescent="0.25">
      <c r="A1114" s="174">
        <f>--ISNUMBER(IFERROR(SEARCH('Project Costing'!#REF!,Labor!I1120,1),""))</f>
        <v>0</v>
      </c>
      <c r="B1114" s="174" t="str">
        <f>IF(A1114=1,COUNTIF($A$8:A1114,1),"")</f>
        <v/>
      </c>
      <c r="C1114" s="174"/>
      <c r="D1114" s="157">
        <f>IFERROR($C$8:INDEX($C$8:$C$3000,COUNTIF($C$8:$C$3000,"?*")),"")</f>
        <v>0</v>
      </c>
      <c r="E1114" s="174"/>
      <c r="F1114" s="174">
        <f>--ISNUMBER(IFERROR(SEARCH('Project Costing'!#REF!,Labor!I1120,1),""))</f>
        <v>0</v>
      </c>
      <c r="G1114" s="174" t="str">
        <f>IF(F1114=1,COUNTIF($F$8:F1114,1),"")</f>
        <v/>
      </c>
      <c r="H1114" s="174"/>
      <c r="I1114" s="157">
        <f>IFERROR($H$8:INDEX($H$8:$H$3000,COUNTIF($H$8:$H$3000,"?*")),"")</f>
        <v>0</v>
      </c>
    </row>
    <row r="1115" spans="1:9" x14ac:dyDescent="0.25">
      <c r="A1115" s="174">
        <f>--ISNUMBER(IFERROR(SEARCH('Project Costing'!#REF!,Labor!I1121,1),""))</f>
        <v>0</v>
      </c>
      <c r="B1115" s="174" t="str">
        <f>IF(A1115=1,COUNTIF($A$8:A1115,1),"")</f>
        <v/>
      </c>
      <c r="C1115" s="174"/>
      <c r="D1115" s="157">
        <f>IFERROR($C$8:INDEX($C$8:$C$3000,COUNTIF($C$8:$C$3000,"?*")),"")</f>
        <v>0</v>
      </c>
      <c r="E1115" s="174"/>
      <c r="F1115" s="174">
        <f>--ISNUMBER(IFERROR(SEARCH('Project Costing'!#REF!,Labor!I1121,1),""))</f>
        <v>0</v>
      </c>
      <c r="G1115" s="174" t="str">
        <f>IF(F1115=1,COUNTIF($F$8:F1115,1),"")</f>
        <v/>
      </c>
      <c r="H1115" s="174"/>
      <c r="I1115" s="157">
        <f>IFERROR($H$8:INDEX($H$8:$H$3000,COUNTIF($H$8:$H$3000,"?*")),"")</f>
        <v>0</v>
      </c>
    </row>
    <row r="1116" spans="1:9" x14ac:dyDescent="0.25">
      <c r="A1116" s="174">
        <f>--ISNUMBER(IFERROR(SEARCH('Project Costing'!#REF!,Labor!I1122,1),""))</f>
        <v>0</v>
      </c>
      <c r="B1116" s="174" t="str">
        <f>IF(A1116=1,COUNTIF($A$8:A1116,1),"")</f>
        <v/>
      </c>
      <c r="C1116" s="174"/>
      <c r="D1116" s="157">
        <f>IFERROR($C$8:INDEX($C$8:$C$3000,COUNTIF($C$8:$C$3000,"?*")),"")</f>
        <v>0</v>
      </c>
      <c r="E1116" s="174"/>
      <c r="F1116" s="174">
        <f>--ISNUMBER(IFERROR(SEARCH('Project Costing'!#REF!,Labor!I1122,1),""))</f>
        <v>0</v>
      </c>
      <c r="G1116" s="174" t="str">
        <f>IF(F1116=1,COUNTIF($F$8:F1116,1),"")</f>
        <v/>
      </c>
      <c r="H1116" s="174"/>
      <c r="I1116" s="157">
        <f>IFERROR($H$8:INDEX($H$8:$H$3000,COUNTIF($H$8:$H$3000,"?*")),"")</f>
        <v>0</v>
      </c>
    </row>
    <row r="1117" spans="1:9" x14ac:dyDescent="0.25">
      <c r="A1117" s="174">
        <f>--ISNUMBER(IFERROR(SEARCH('Project Costing'!#REF!,Labor!I1123,1),""))</f>
        <v>0</v>
      </c>
      <c r="B1117" s="174" t="str">
        <f>IF(A1117=1,COUNTIF($A$8:A1117,1),"")</f>
        <v/>
      </c>
      <c r="C1117" s="174"/>
      <c r="D1117" s="157">
        <f>IFERROR($C$8:INDEX($C$8:$C$3000,COUNTIF($C$8:$C$3000,"?*")),"")</f>
        <v>0</v>
      </c>
      <c r="E1117" s="174"/>
      <c r="F1117" s="174">
        <f>--ISNUMBER(IFERROR(SEARCH('Project Costing'!#REF!,Labor!I1123,1),""))</f>
        <v>0</v>
      </c>
      <c r="G1117" s="174" t="str">
        <f>IF(F1117=1,COUNTIF($F$8:F1117,1),"")</f>
        <v/>
      </c>
      <c r="H1117" s="174"/>
      <c r="I1117" s="157">
        <f>IFERROR($H$8:INDEX($H$8:$H$3000,COUNTIF($H$8:$H$3000,"?*")),"")</f>
        <v>0</v>
      </c>
    </row>
    <row r="1118" spans="1:9" x14ac:dyDescent="0.25">
      <c r="A1118" s="174">
        <f>--ISNUMBER(IFERROR(SEARCH('Project Costing'!#REF!,Labor!I1124,1),""))</f>
        <v>0</v>
      </c>
      <c r="B1118" s="174" t="str">
        <f>IF(A1118=1,COUNTIF($A$8:A1118,1),"")</f>
        <v/>
      </c>
      <c r="C1118" s="174"/>
      <c r="D1118" s="157">
        <f>IFERROR($C$8:INDEX($C$8:$C$3000,COUNTIF($C$8:$C$3000,"?*")),"")</f>
        <v>0</v>
      </c>
      <c r="E1118" s="174"/>
      <c r="F1118" s="174">
        <f>--ISNUMBER(IFERROR(SEARCH('Project Costing'!#REF!,Labor!I1124,1),""))</f>
        <v>0</v>
      </c>
      <c r="G1118" s="174" t="str">
        <f>IF(F1118=1,COUNTIF($F$8:F1118,1),"")</f>
        <v/>
      </c>
      <c r="H1118" s="174"/>
      <c r="I1118" s="157">
        <f>IFERROR($H$8:INDEX($H$8:$H$3000,COUNTIF($H$8:$H$3000,"?*")),"")</f>
        <v>0</v>
      </c>
    </row>
    <row r="1119" spans="1:9" x14ac:dyDescent="0.25">
      <c r="A1119" s="174">
        <f>--ISNUMBER(IFERROR(SEARCH('Project Costing'!#REF!,Labor!I1125,1),""))</f>
        <v>0</v>
      </c>
      <c r="B1119" s="174" t="str">
        <f>IF(A1119=1,COUNTIF($A$8:A1119,1),"")</f>
        <v/>
      </c>
      <c r="C1119" s="174"/>
      <c r="D1119" s="157">
        <f>IFERROR($C$8:INDEX($C$8:$C$3000,COUNTIF($C$8:$C$3000,"?*")),"")</f>
        <v>0</v>
      </c>
      <c r="E1119" s="174"/>
      <c r="F1119" s="174">
        <f>--ISNUMBER(IFERROR(SEARCH('Project Costing'!#REF!,Labor!I1125,1),""))</f>
        <v>0</v>
      </c>
      <c r="G1119" s="174" t="str">
        <f>IF(F1119=1,COUNTIF($F$8:F1119,1),"")</f>
        <v/>
      </c>
      <c r="H1119" s="174"/>
      <c r="I1119" s="157">
        <f>IFERROR($H$8:INDEX($H$8:$H$3000,COUNTIF($H$8:$H$3000,"?*")),"")</f>
        <v>0</v>
      </c>
    </row>
    <row r="1120" spans="1:9" x14ac:dyDescent="0.25">
      <c r="A1120" s="174">
        <f>--ISNUMBER(IFERROR(SEARCH('Project Costing'!#REF!,Labor!I1126,1),""))</f>
        <v>0</v>
      </c>
      <c r="B1120" s="174" t="str">
        <f>IF(A1120=1,COUNTIF($A$8:A1120,1),"")</f>
        <v/>
      </c>
      <c r="C1120" s="174"/>
      <c r="D1120" s="157">
        <f>IFERROR($C$8:INDEX($C$8:$C$3000,COUNTIF($C$8:$C$3000,"?*")),"")</f>
        <v>0</v>
      </c>
      <c r="E1120" s="174"/>
      <c r="F1120" s="174">
        <f>--ISNUMBER(IFERROR(SEARCH('Project Costing'!#REF!,Labor!I1126,1),""))</f>
        <v>0</v>
      </c>
      <c r="G1120" s="174" t="str">
        <f>IF(F1120=1,COUNTIF($F$8:F1120,1),"")</f>
        <v/>
      </c>
      <c r="H1120" s="174"/>
      <c r="I1120" s="157">
        <f>IFERROR($H$8:INDEX($H$8:$H$3000,COUNTIF($H$8:$H$3000,"?*")),"")</f>
        <v>0</v>
      </c>
    </row>
    <row r="1121" spans="1:9" x14ac:dyDescent="0.25">
      <c r="A1121" s="174">
        <f>--ISNUMBER(IFERROR(SEARCH('Project Costing'!#REF!,Labor!I1127,1),""))</f>
        <v>0</v>
      </c>
      <c r="B1121" s="174" t="str">
        <f>IF(A1121=1,COUNTIF($A$8:A1121,1),"")</f>
        <v/>
      </c>
      <c r="C1121" s="174"/>
      <c r="D1121" s="157">
        <f>IFERROR($C$8:INDEX($C$8:$C$3000,COUNTIF($C$8:$C$3000,"?*")),"")</f>
        <v>0</v>
      </c>
      <c r="E1121" s="174"/>
      <c r="F1121" s="174">
        <f>--ISNUMBER(IFERROR(SEARCH('Project Costing'!#REF!,Labor!I1127,1),""))</f>
        <v>0</v>
      </c>
      <c r="G1121" s="174" t="str">
        <f>IF(F1121=1,COUNTIF($F$8:F1121,1),"")</f>
        <v/>
      </c>
      <c r="H1121" s="174"/>
      <c r="I1121" s="157">
        <f>IFERROR($H$8:INDEX($H$8:$H$3000,COUNTIF($H$8:$H$3000,"?*")),"")</f>
        <v>0</v>
      </c>
    </row>
    <row r="1122" spans="1:9" x14ac:dyDescent="0.25">
      <c r="A1122" s="174">
        <f>--ISNUMBER(IFERROR(SEARCH('Project Costing'!#REF!,Labor!I1128,1),""))</f>
        <v>0</v>
      </c>
      <c r="B1122" s="174" t="str">
        <f>IF(A1122=1,COUNTIF($A$8:A1122,1),"")</f>
        <v/>
      </c>
      <c r="C1122" s="174"/>
      <c r="D1122" s="157">
        <f>IFERROR($C$8:INDEX($C$8:$C$3000,COUNTIF($C$8:$C$3000,"?*")),"")</f>
        <v>0</v>
      </c>
      <c r="E1122" s="174"/>
      <c r="F1122" s="174">
        <f>--ISNUMBER(IFERROR(SEARCH('Project Costing'!#REF!,Labor!I1128,1),""))</f>
        <v>0</v>
      </c>
      <c r="G1122" s="174" t="str">
        <f>IF(F1122=1,COUNTIF($F$8:F1122,1),"")</f>
        <v/>
      </c>
      <c r="H1122" s="174"/>
      <c r="I1122" s="157">
        <f>IFERROR($H$8:INDEX($H$8:$H$3000,COUNTIF($H$8:$H$3000,"?*")),"")</f>
        <v>0</v>
      </c>
    </row>
    <row r="1123" spans="1:9" x14ac:dyDescent="0.25">
      <c r="A1123" s="174">
        <f>--ISNUMBER(IFERROR(SEARCH('Project Costing'!#REF!,Labor!I1129,1),""))</f>
        <v>0</v>
      </c>
      <c r="B1123" s="174" t="str">
        <f>IF(A1123=1,COUNTIF($A$8:A1123,1),"")</f>
        <v/>
      </c>
      <c r="C1123" s="174"/>
      <c r="D1123" s="157">
        <f>IFERROR($C$8:INDEX($C$8:$C$3000,COUNTIF($C$8:$C$3000,"?*")),"")</f>
        <v>0</v>
      </c>
      <c r="E1123" s="174"/>
      <c r="F1123" s="174">
        <f>--ISNUMBER(IFERROR(SEARCH('Project Costing'!#REF!,Labor!I1129,1),""))</f>
        <v>0</v>
      </c>
      <c r="G1123" s="174" t="str">
        <f>IF(F1123=1,COUNTIF($F$8:F1123,1),"")</f>
        <v/>
      </c>
      <c r="H1123" s="174"/>
      <c r="I1123" s="157">
        <f>IFERROR($H$8:INDEX($H$8:$H$3000,COUNTIF($H$8:$H$3000,"?*")),"")</f>
        <v>0</v>
      </c>
    </row>
    <row r="1124" spans="1:9" x14ac:dyDescent="0.25">
      <c r="A1124" s="174">
        <f>--ISNUMBER(IFERROR(SEARCH('Project Costing'!#REF!,Labor!I1130,1),""))</f>
        <v>0</v>
      </c>
      <c r="B1124" s="174" t="str">
        <f>IF(A1124=1,COUNTIF($A$8:A1124,1),"")</f>
        <v/>
      </c>
      <c r="C1124" s="174"/>
      <c r="D1124" s="157">
        <f>IFERROR($C$8:INDEX($C$8:$C$3000,COUNTIF($C$8:$C$3000,"?*")),"")</f>
        <v>0</v>
      </c>
      <c r="E1124" s="174"/>
      <c r="F1124" s="174">
        <f>--ISNUMBER(IFERROR(SEARCH('Project Costing'!#REF!,Labor!I1130,1),""))</f>
        <v>0</v>
      </c>
      <c r="G1124" s="174" t="str">
        <f>IF(F1124=1,COUNTIF($F$8:F1124,1),"")</f>
        <v/>
      </c>
      <c r="H1124" s="174"/>
      <c r="I1124" s="157">
        <f>IFERROR($H$8:INDEX($H$8:$H$3000,COUNTIF($H$8:$H$3000,"?*")),"")</f>
        <v>0</v>
      </c>
    </row>
    <row r="1125" spans="1:9" x14ac:dyDescent="0.25">
      <c r="A1125" s="174">
        <f>--ISNUMBER(IFERROR(SEARCH('Project Costing'!#REF!,Labor!I1131,1),""))</f>
        <v>0</v>
      </c>
      <c r="B1125" s="174" t="str">
        <f>IF(A1125=1,COUNTIF($A$8:A1125,1),"")</f>
        <v/>
      </c>
      <c r="C1125" s="174"/>
      <c r="D1125" s="157">
        <f>IFERROR($C$8:INDEX($C$8:$C$3000,COUNTIF($C$8:$C$3000,"?*")),"")</f>
        <v>0</v>
      </c>
      <c r="E1125" s="174"/>
      <c r="F1125" s="174">
        <f>--ISNUMBER(IFERROR(SEARCH('Project Costing'!#REF!,Labor!I1131,1),""))</f>
        <v>0</v>
      </c>
      <c r="G1125" s="174" t="str">
        <f>IF(F1125=1,COUNTIF($F$8:F1125,1),"")</f>
        <v/>
      </c>
      <c r="H1125" s="174"/>
      <c r="I1125" s="157">
        <f>IFERROR($H$8:INDEX($H$8:$H$3000,COUNTIF($H$8:$H$3000,"?*")),"")</f>
        <v>0</v>
      </c>
    </row>
    <row r="1126" spans="1:9" x14ac:dyDescent="0.25">
      <c r="A1126" s="174">
        <f>--ISNUMBER(IFERROR(SEARCH('Project Costing'!#REF!,Labor!I1132,1),""))</f>
        <v>0</v>
      </c>
      <c r="B1126" s="174" t="str">
        <f>IF(A1126=1,COUNTIF($A$8:A1126,1),"")</f>
        <v/>
      </c>
      <c r="C1126" s="174"/>
      <c r="D1126" s="157">
        <f>IFERROR($C$8:INDEX($C$8:$C$3000,COUNTIF($C$8:$C$3000,"?*")),"")</f>
        <v>0</v>
      </c>
      <c r="E1126" s="174"/>
      <c r="F1126" s="174">
        <f>--ISNUMBER(IFERROR(SEARCH('Project Costing'!#REF!,Labor!I1132,1),""))</f>
        <v>0</v>
      </c>
      <c r="G1126" s="174" t="str">
        <f>IF(F1126=1,COUNTIF($F$8:F1126,1),"")</f>
        <v/>
      </c>
      <c r="H1126" s="174"/>
      <c r="I1126" s="157">
        <f>IFERROR($H$8:INDEX($H$8:$H$3000,COUNTIF($H$8:$H$3000,"?*")),"")</f>
        <v>0</v>
      </c>
    </row>
    <row r="1127" spans="1:9" x14ac:dyDescent="0.25">
      <c r="A1127" s="174">
        <f>--ISNUMBER(IFERROR(SEARCH('Project Costing'!#REF!,Labor!I1133,1),""))</f>
        <v>0</v>
      </c>
      <c r="B1127" s="174" t="str">
        <f>IF(A1127=1,COUNTIF($A$8:A1127,1),"")</f>
        <v/>
      </c>
      <c r="C1127" s="174"/>
      <c r="D1127" s="157">
        <f>IFERROR($C$8:INDEX($C$8:$C$3000,COUNTIF($C$8:$C$3000,"?*")),"")</f>
        <v>0</v>
      </c>
      <c r="E1127" s="174"/>
      <c r="F1127" s="174">
        <f>--ISNUMBER(IFERROR(SEARCH('Project Costing'!#REF!,Labor!I1133,1),""))</f>
        <v>0</v>
      </c>
      <c r="G1127" s="174" t="str">
        <f>IF(F1127=1,COUNTIF($F$8:F1127,1),"")</f>
        <v/>
      </c>
      <c r="H1127" s="174"/>
      <c r="I1127" s="157">
        <f>IFERROR($H$8:INDEX($H$8:$H$3000,COUNTIF($H$8:$H$3000,"?*")),"")</f>
        <v>0</v>
      </c>
    </row>
    <row r="1128" spans="1:9" x14ac:dyDescent="0.25">
      <c r="A1128" s="174">
        <f>--ISNUMBER(IFERROR(SEARCH('Project Costing'!#REF!,Labor!I1134,1),""))</f>
        <v>0</v>
      </c>
      <c r="B1128" s="174" t="str">
        <f>IF(A1128=1,COUNTIF($A$8:A1128,1),"")</f>
        <v/>
      </c>
      <c r="C1128" s="174"/>
      <c r="D1128" s="157">
        <f>IFERROR($C$8:INDEX($C$8:$C$3000,COUNTIF($C$8:$C$3000,"?*")),"")</f>
        <v>0</v>
      </c>
      <c r="E1128" s="174"/>
      <c r="F1128" s="174">
        <f>--ISNUMBER(IFERROR(SEARCH('Project Costing'!#REF!,Labor!I1134,1),""))</f>
        <v>0</v>
      </c>
      <c r="G1128" s="174" t="str">
        <f>IF(F1128=1,COUNTIF($F$8:F1128,1),"")</f>
        <v/>
      </c>
      <c r="H1128" s="174"/>
      <c r="I1128" s="157">
        <f>IFERROR($H$8:INDEX($H$8:$H$3000,COUNTIF($H$8:$H$3000,"?*")),"")</f>
        <v>0</v>
      </c>
    </row>
    <row r="1129" spans="1:9" x14ac:dyDescent="0.25">
      <c r="A1129" s="174">
        <f>--ISNUMBER(IFERROR(SEARCH('Project Costing'!#REF!,Labor!I1135,1),""))</f>
        <v>0</v>
      </c>
      <c r="B1129" s="174" t="str">
        <f>IF(A1129=1,COUNTIF($A$8:A1129,1),"")</f>
        <v/>
      </c>
      <c r="C1129" s="174"/>
      <c r="D1129" s="157">
        <f>IFERROR($C$8:INDEX($C$8:$C$3000,COUNTIF($C$8:$C$3000,"?*")),"")</f>
        <v>0</v>
      </c>
      <c r="E1129" s="174"/>
      <c r="F1129" s="174">
        <f>--ISNUMBER(IFERROR(SEARCH('Project Costing'!#REF!,Labor!I1135,1),""))</f>
        <v>0</v>
      </c>
      <c r="G1129" s="174" t="str">
        <f>IF(F1129=1,COUNTIF($F$8:F1129,1),"")</f>
        <v/>
      </c>
      <c r="H1129" s="174"/>
      <c r="I1129" s="157">
        <f>IFERROR($H$8:INDEX($H$8:$H$3000,COUNTIF($H$8:$H$3000,"?*")),"")</f>
        <v>0</v>
      </c>
    </row>
    <row r="1130" spans="1:9" x14ac:dyDescent="0.25">
      <c r="A1130" s="174">
        <f>--ISNUMBER(IFERROR(SEARCH('Project Costing'!#REF!,Labor!I1136,1),""))</f>
        <v>0</v>
      </c>
      <c r="B1130" s="174" t="str">
        <f>IF(A1130=1,COUNTIF($A$8:A1130,1),"")</f>
        <v/>
      </c>
      <c r="C1130" s="174"/>
      <c r="D1130" s="157">
        <f>IFERROR($C$8:INDEX($C$8:$C$3000,COUNTIF($C$8:$C$3000,"?*")),"")</f>
        <v>0</v>
      </c>
      <c r="E1130" s="174"/>
      <c r="F1130" s="174">
        <f>--ISNUMBER(IFERROR(SEARCH('Project Costing'!#REF!,Labor!I1136,1),""))</f>
        <v>0</v>
      </c>
      <c r="G1130" s="174" t="str">
        <f>IF(F1130=1,COUNTIF($F$8:F1130,1),"")</f>
        <v/>
      </c>
      <c r="H1130" s="174"/>
      <c r="I1130" s="157">
        <f>IFERROR($H$8:INDEX($H$8:$H$3000,COUNTIF($H$8:$H$3000,"?*")),"")</f>
        <v>0</v>
      </c>
    </row>
    <row r="1131" spans="1:9" x14ac:dyDescent="0.25">
      <c r="A1131" s="174">
        <f>--ISNUMBER(IFERROR(SEARCH('Project Costing'!#REF!,Labor!I1137,1),""))</f>
        <v>0</v>
      </c>
      <c r="B1131" s="174" t="str">
        <f>IF(A1131=1,COUNTIF($A$8:A1131,1),"")</f>
        <v/>
      </c>
      <c r="C1131" s="174"/>
      <c r="D1131" s="157">
        <f>IFERROR($C$8:INDEX($C$8:$C$3000,COUNTIF($C$8:$C$3000,"?*")),"")</f>
        <v>0</v>
      </c>
      <c r="E1131" s="174"/>
      <c r="F1131" s="174">
        <f>--ISNUMBER(IFERROR(SEARCH('Project Costing'!#REF!,Labor!I1137,1),""))</f>
        <v>0</v>
      </c>
      <c r="G1131" s="174" t="str">
        <f>IF(F1131=1,COUNTIF($F$8:F1131,1),"")</f>
        <v/>
      </c>
      <c r="H1131" s="174"/>
      <c r="I1131" s="157">
        <f>IFERROR($H$8:INDEX($H$8:$H$3000,COUNTIF($H$8:$H$3000,"?*")),"")</f>
        <v>0</v>
      </c>
    </row>
    <row r="1132" spans="1:9" x14ac:dyDescent="0.25">
      <c r="A1132" s="174">
        <f>--ISNUMBER(IFERROR(SEARCH('Project Costing'!#REF!,Labor!I1138,1),""))</f>
        <v>0</v>
      </c>
      <c r="B1132" s="174" t="str">
        <f>IF(A1132=1,COUNTIF($A$8:A1132,1),"")</f>
        <v/>
      </c>
      <c r="C1132" s="174"/>
      <c r="D1132" s="157">
        <f>IFERROR($C$8:INDEX($C$8:$C$3000,COUNTIF($C$8:$C$3000,"?*")),"")</f>
        <v>0</v>
      </c>
      <c r="E1132" s="174"/>
      <c r="F1132" s="174">
        <f>--ISNUMBER(IFERROR(SEARCH('Project Costing'!#REF!,Labor!I1138,1),""))</f>
        <v>0</v>
      </c>
      <c r="G1132" s="174" t="str">
        <f>IF(F1132=1,COUNTIF($F$8:F1132,1),"")</f>
        <v/>
      </c>
      <c r="H1132" s="174"/>
      <c r="I1132" s="157">
        <f>IFERROR($H$8:INDEX($H$8:$H$3000,COUNTIF($H$8:$H$3000,"?*")),"")</f>
        <v>0</v>
      </c>
    </row>
    <row r="1133" spans="1:9" x14ac:dyDescent="0.25">
      <c r="A1133" s="174">
        <f>--ISNUMBER(IFERROR(SEARCH('Project Costing'!#REF!,Labor!I1139,1),""))</f>
        <v>0</v>
      </c>
      <c r="B1133" s="174" t="str">
        <f>IF(A1133=1,COUNTIF($A$8:A1133,1),"")</f>
        <v/>
      </c>
      <c r="C1133" s="174"/>
      <c r="D1133" s="157">
        <f>IFERROR($C$8:INDEX($C$8:$C$3000,COUNTIF($C$8:$C$3000,"?*")),"")</f>
        <v>0</v>
      </c>
      <c r="E1133" s="174"/>
      <c r="F1133" s="174">
        <f>--ISNUMBER(IFERROR(SEARCH('Project Costing'!#REF!,Labor!I1139,1),""))</f>
        <v>0</v>
      </c>
      <c r="G1133" s="174" t="str">
        <f>IF(F1133=1,COUNTIF($F$8:F1133,1),"")</f>
        <v/>
      </c>
      <c r="H1133" s="174"/>
      <c r="I1133" s="157">
        <f>IFERROR($H$8:INDEX($H$8:$H$3000,COUNTIF($H$8:$H$3000,"?*")),"")</f>
        <v>0</v>
      </c>
    </row>
    <row r="1134" spans="1:9" x14ac:dyDescent="0.25">
      <c r="A1134" s="174">
        <f>--ISNUMBER(IFERROR(SEARCH('Project Costing'!#REF!,Labor!I1140,1),""))</f>
        <v>0</v>
      </c>
      <c r="B1134" s="174" t="str">
        <f>IF(A1134=1,COUNTIF($A$8:A1134,1),"")</f>
        <v/>
      </c>
      <c r="C1134" s="174"/>
      <c r="D1134" s="157">
        <f>IFERROR($C$8:INDEX($C$8:$C$3000,COUNTIF($C$8:$C$3000,"?*")),"")</f>
        <v>0</v>
      </c>
      <c r="E1134" s="174"/>
      <c r="F1134" s="174">
        <f>--ISNUMBER(IFERROR(SEARCH('Project Costing'!#REF!,Labor!I1140,1),""))</f>
        <v>0</v>
      </c>
      <c r="G1134" s="174" t="str">
        <f>IF(F1134=1,COUNTIF($F$8:F1134,1),"")</f>
        <v/>
      </c>
      <c r="H1134" s="174"/>
      <c r="I1134" s="157">
        <f>IFERROR($H$8:INDEX($H$8:$H$3000,COUNTIF($H$8:$H$3000,"?*")),"")</f>
        <v>0</v>
      </c>
    </row>
    <row r="1135" spans="1:9" x14ac:dyDescent="0.25">
      <c r="A1135" s="174">
        <f>--ISNUMBER(IFERROR(SEARCH('Project Costing'!#REF!,Labor!I1141,1),""))</f>
        <v>0</v>
      </c>
      <c r="B1135" s="174" t="str">
        <f>IF(A1135=1,COUNTIF($A$8:A1135,1),"")</f>
        <v/>
      </c>
      <c r="C1135" s="174"/>
      <c r="D1135" s="157">
        <f>IFERROR($C$8:INDEX($C$8:$C$3000,COUNTIF($C$8:$C$3000,"?*")),"")</f>
        <v>0</v>
      </c>
      <c r="E1135" s="174"/>
      <c r="F1135" s="174">
        <f>--ISNUMBER(IFERROR(SEARCH('Project Costing'!#REF!,Labor!I1141,1),""))</f>
        <v>0</v>
      </c>
      <c r="G1135" s="174" t="str">
        <f>IF(F1135=1,COUNTIF($F$8:F1135,1),"")</f>
        <v/>
      </c>
      <c r="H1135" s="174"/>
      <c r="I1135" s="157">
        <f>IFERROR($H$8:INDEX($H$8:$H$3000,COUNTIF($H$8:$H$3000,"?*")),"")</f>
        <v>0</v>
      </c>
    </row>
    <row r="1136" spans="1:9" x14ac:dyDescent="0.25">
      <c r="A1136" s="174">
        <f>--ISNUMBER(IFERROR(SEARCH('Project Costing'!#REF!,Labor!I1142,1),""))</f>
        <v>0</v>
      </c>
      <c r="B1136" s="174" t="str">
        <f>IF(A1136=1,COUNTIF($A$8:A1136,1),"")</f>
        <v/>
      </c>
      <c r="C1136" s="174"/>
      <c r="D1136" s="157">
        <f>IFERROR($C$8:INDEX($C$8:$C$3000,COUNTIF($C$8:$C$3000,"?*")),"")</f>
        <v>0</v>
      </c>
      <c r="E1136" s="174"/>
      <c r="F1136" s="174">
        <f>--ISNUMBER(IFERROR(SEARCH('Project Costing'!#REF!,Labor!I1142,1),""))</f>
        <v>0</v>
      </c>
      <c r="G1136" s="174" t="str">
        <f>IF(F1136=1,COUNTIF($F$8:F1136,1),"")</f>
        <v/>
      </c>
      <c r="H1136" s="174"/>
      <c r="I1136" s="157">
        <f>IFERROR($H$8:INDEX($H$8:$H$3000,COUNTIF($H$8:$H$3000,"?*")),"")</f>
        <v>0</v>
      </c>
    </row>
    <row r="1137" spans="1:9" x14ac:dyDescent="0.25">
      <c r="A1137" s="174">
        <f>--ISNUMBER(IFERROR(SEARCH('Project Costing'!#REF!,Labor!I1143,1),""))</f>
        <v>0</v>
      </c>
      <c r="B1137" s="174" t="str">
        <f>IF(A1137=1,COUNTIF($A$8:A1137,1),"")</f>
        <v/>
      </c>
      <c r="C1137" s="174"/>
      <c r="D1137" s="157">
        <f>IFERROR($C$8:INDEX($C$8:$C$3000,COUNTIF($C$8:$C$3000,"?*")),"")</f>
        <v>0</v>
      </c>
      <c r="E1137" s="174"/>
      <c r="F1137" s="174">
        <f>--ISNUMBER(IFERROR(SEARCH('Project Costing'!#REF!,Labor!I1143,1),""))</f>
        <v>0</v>
      </c>
      <c r="G1137" s="174" t="str">
        <f>IF(F1137=1,COUNTIF($F$8:F1137,1),"")</f>
        <v/>
      </c>
      <c r="H1137" s="174"/>
      <c r="I1137" s="157">
        <f>IFERROR($H$8:INDEX($H$8:$H$3000,COUNTIF($H$8:$H$3000,"?*")),"")</f>
        <v>0</v>
      </c>
    </row>
    <row r="1138" spans="1:9" x14ac:dyDescent="0.25">
      <c r="A1138" s="174">
        <f>--ISNUMBER(IFERROR(SEARCH('Project Costing'!#REF!,Labor!I1144,1),""))</f>
        <v>0</v>
      </c>
      <c r="B1138" s="174" t="str">
        <f>IF(A1138=1,COUNTIF($A$8:A1138,1),"")</f>
        <v/>
      </c>
      <c r="C1138" s="174"/>
      <c r="D1138" s="157">
        <f>IFERROR($C$8:INDEX($C$8:$C$3000,COUNTIF($C$8:$C$3000,"?*")),"")</f>
        <v>0</v>
      </c>
      <c r="E1138" s="174"/>
      <c r="F1138" s="174">
        <f>--ISNUMBER(IFERROR(SEARCH('Project Costing'!#REF!,Labor!I1144,1),""))</f>
        <v>0</v>
      </c>
      <c r="G1138" s="174" t="str">
        <f>IF(F1138=1,COUNTIF($F$8:F1138,1),"")</f>
        <v/>
      </c>
      <c r="H1138" s="174"/>
      <c r="I1138" s="157">
        <f>IFERROR($H$8:INDEX($H$8:$H$3000,COUNTIF($H$8:$H$3000,"?*")),"")</f>
        <v>0</v>
      </c>
    </row>
    <row r="1139" spans="1:9" x14ac:dyDescent="0.25">
      <c r="A1139" s="174">
        <f>--ISNUMBER(IFERROR(SEARCH('Project Costing'!#REF!,Labor!I1145,1),""))</f>
        <v>0</v>
      </c>
      <c r="B1139" s="174" t="str">
        <f>IF(A1139=1,COUNTIF($A$8:A1139,1),"")</f>
        <v/>
      </c>
      <c r="C1139" s="174"/>
      <c r="D1139" s="157">
        <f>IFERROR($C$8:INDEX($C$8:$C$3000,COUNTIF($C$8:$C$3000,"?*")),"")</f>
        <v>0</v>
      </c>
      <c r="E1139" s="174"/>
      <c r="F1139" s="174">
        <f>--ISNUMBER(IFERROR(SEARCH('Project Costing'!#REF!,Labor!I1145,1),""))</f>
        <v>0</v>
      </c>
      <c r="G1139" s="174" t="str">
        <f>IF(F1139=1,COUNTIF($F$8:F1139,1),"")</f>
        <v/>
      </c>
      <c r="H1139" s="174"/>
      <c r="I1139" s="157">
        <f>IFERROR($H$8:INDEX($H$8:$H$3000,COUNTIF($H$8:$H$3000,"?*")),"")</f>
        <v>0</v>
      </c>
    </row>
    <row r="1140" spans="1:9" x14ac:dyDescent="0.25">
      <c r="A1140" s="174">
        <f>--ISNUMBER(IFERROR(SEARCH('Project Costing'!#REF!,Labor!I1146,1),""))</f>
        <v>0</v>
      </c>
      <c r="B1140" s="174" t="str">
        <f>IF(A1140=1,COUNTIF($A$8:A1140,1),"")</f>
        <v/>
      </c>
      <c r="C1140" s="174"/>
      <c r="D1140" s="157">
        <f>IFERROR($C$8:INDEX($C$8:$C$3000,COUNTIF($C$8:$C$3000,"?*")),"")</f>
        <v>0</v>
      </c>
      <c r="E1140" s="174"/>
      <c r="F1140" s="174">
        <f>--ISNUMBER(IFERROR(SEARCH('Project Costing'!#REF!,Labor!I1146,1),""))</f>
        <v>0</v>
      </c>
      <c r="G1140" s="174" t="str">
        <f>IF(F1140=1,COUNTIF($F$8:F1140,1),"")</f>
        <v/>
      </c>
      <c r="H1140" s="174"/>
      <c r="I1140" s="157">
        <f>IFERROR($H$8:INDEX($H$8:$H$3000,COUNTIF($H$8:$H$3000,"?*")),"")</f>
        <v>0</v>
      </c>
    </row>
    <row r="1141" spans="1:9" x14ac:dyDescent="0.25">
      <c r="A1141" s="174">
        <f>--ISNUMBER(IFERROR(SEARCH('Project Costing'!#REF!,Labor!I1147,1),""))</f>
        <v>0</v>
      </c>
      <c r="B1141" s="174" t="str">
        <f>IF(A1141=1,COUNTIF($A$8:A1141,1),"")</f>
        <v/>
      </c>
      <c r="C1141" s="174"/>
      <c r="D1141" s="157">
        <f>IFERROR($C$8:INDEX($C$8:$C$3000,COUNTIF($C$8:$C$3000,"?*")),"")</f>
        <v>0</v>
      </c>
      <c r="E1141" s="174"/>
      <c r="F1141" s="174">
        <f>--ISNUMBER(IFERROR(SEARCH('Project Costing'!#REF!,Labor!I1147,1),""))</f>
        <v>0</v>
      </c>
      <c r="G1141" s="174" t="str">
        <f>IF(F1141=1,COUNTIF($F$8:F1141,1),"")</f>
        <v/>
      </c>
      <c r="H1141" s="174"/>
      <c r="I1141" s="157">
        <f>IFERROR($H$8:INDEX($H$8:$H$3000,COUNTIF($H$8:$H$3000,"?*")),"")</f>
        <v>0</v>
      </c>
    </row>
    <row r="1142" spans="1:9" x14ac:dyDescent="0.25">
      <c r="A1142" s="174">
        <f>--ISNUMBER(IFERROR(SEARCH('Project Costing'!#REF!,Labor!I1148,1),""))</f>
        <v>0</v>
      </c>
      <c r="B1142" s="174" t="str">
        <f>IF(A1142=1,COUNTIF($A$8:A1142,1),"")</f>
        <v/>
      </c>
      <c r="C1142" s="174"/>
      <c r="D1142" s="157">
        <f>IFERROR($C$8:INDEX($C$8:$C$3000,COUNTIF($C$8:$C$3000,"?*")),"")</f>
        <v>0</v>
      </c>
      <c r="E1142" s="174"/>
      <c r="F1142" s="174">
        <f>--ISNUMBER(IFERROR(SEARCH('Project Costing'!#REF!,Labor!I1148,1),""))</f>
        <v>0</v>
      </c>
      <c r="G1142" s="174" t="str">
        <f>IF(F1142=1,COUNTIF($F$8:F1142,1),"")</f>
        <v/>
      </c>
      <c r="H1142" s="174"/>
      <c r="I1142" s="157">
        <f>IFERROR($H$8:INDEX($H$8:$H$3000,COUNTIF($H$8:$H$3000,"?*")),"")</f>
        <v>0</v>
      </c>
    </row>
    <row r="1143" spans="1:9" x14ac:dyDescent="0.25">
      <c r="A1143" s="174">
        <f>--ISNUMBER(IFERROR(SEARCH('Project Costing'!#REF!,Labor!I1149,1),""))</f>
        <v>0</v>
      </c>
      <c r="B1143" s="174" t="str">
        <f>IF(A1143=1,COUNTIF($A$8:A1143,1),"")</f>
        <v/>
      </c>
      <c r="C1143" s="174"/>
      <c r="D1143" s="157">
        <f>IFERROR($C$8:INDEX($C$8:$C$3000,COUNTIF($C$8:$C$3000,"?*")),"")</f>
        <v>0</v>
      </c>
      <c r="E1143" s="174"/>
      <c r="F1143" s="174">
        <f>--ISNUMBER(IFERROR(SEARCH('Project Costing'!#REF!,Labor!I1149,1),""))</f>
        <v>0</v>
      </c>
      <c r="G1143" s="174" t="str">
        <f>IF(F1143=1,COUNTIF($F$8:F1143,1),"")</f>
        <v/>
      </c>
      <c r="H1143" s="174"/>
      <c r="I1143" s="157">
        <f>IFERROR($H$8:INDEX($H$8:$H$3000,COUNTIF($H$8:$H$3000,"?*")),"")</f>
        <v>0</v>
      </c>
    </row>
    <row r="1144" spans="1:9" x14ac:dyDescent="0.25">
      <c r="A1144" s="174">
        <f>--ISNUMBER(IFERROR(SEARCH('Project Costing'!#REF!,Labor!I1150,1),""))</f>
        <v>0</v>
      </c>
      <c r="B1144" s="174" t="str">
        <f>IF(A1144=1,COUNTIF($A$8:A1144,1),"")</f>
        <v/>
      </c>
      <c r="C1144" s="174"/>
      <c r="D1144" s="157">
        <f>IFERROR($C$8:INDEX($C$8:$C$3000,COUNTIF($C$8:$C$3000,"?*")),"")</f>
        <v>0</v>
      </c>
      <c r="E1144" s="174"/>
      <c r="F1144" s="174">
        <f>--ISNUMBER(IFERROR(SEARCH('Project Costing'!#REF!,Labor!I1150,1),""))</f>
        <v>0</v>
      </c>
      <c r="G1144" s="174" t="str">
        <f>IF(F1144=1,COUNTIF($F$8:F1144,1),"")</f>
        <v/>
      </c>
      <c r="H1144" s="174"/>
      <c r="I1144" s="157">
        <f>IFERROR($H$8:INDEX($H$8:$H$3000,COUNTIF($H$8:$H$3000,"?*")),"")</f>
        <v>0</v>
      </c>
    </row>
    <row r="1145" spans="1:9" x14ac:dyDescent="0.25">
      <c r="A1145" s="174">
        <f>--ISNUMBER(IFERROR(SEARCH('Project Costing'!#REF!,Labor!I1151,1),""))</f>
        <v>0</v>
      </c>
      <c r="B1145" s="174" t="str">
        <f>IF(A1145=1,COUNTIF($A$8:A1145,1),"")</f>
        <v/>
      </c>
      <c r="C1145" s="174"/>
      <c r="D1145" s="157">
        <f>IFERROR($C$8:INDEX($C$8:$C$3000,COUNTIF($C$8:$C$3000,"?*")),"")</f>
        <v>0</v>
      </c>
      <c r="E1145" s="174"/>
      <c r="F1145" s="174">
        <f>--ISNUMBER(IFERROR(SEARCH('Project Costing'!#REF!,Labor!I1151,1),""))</f>
        <v>0</v>
      </c>
      <c r="G1145" s="174" t="str">
        <f>IF(F1145=1,COUNTIF($F$8:F1145,1),"")</f>
        <v/>
      </c>
      <c r="H1145" s="174"/>
      <c r="I1145" s="157">
        <f>IFERROR($H$8:INDEX($H$8:$H$3000,COUNTIF($H$8:$H$3000,"?*")),"")</f>
        <v>0</v>
      </c>
    </row>
    <row r="1146" spans="1:9" x14ac:dyDescent="0.25">
      <c r="A1146" s="174">
        <f>--ISNUMBER(IFERROR(SEARCH('Project Costing'!#REF!,Labor!I1152,1),""))</f>
        <v>0</v>
      </c>
      <c r="B1146" s="174" t="str">
        <f>IF(A1146=1,COUNTIF($A$8:A1146,1),"")</f>
        <v/>
      </c>
      <c r="C1146" s="174"/>
      <c r="D1146" s="157">
        <f>IFERROR($C$8:INDEX($C$8:$C$3000,COUNTIF($C$8:$C$3000,"?*")),"")</f>
        <v>0</v>
      </c>
      <c r="E1146" s="174"/>
      <c r="F1146" s="174">
        <f>--ISNUMBER(IFERROR(SEARCH('Project Costing'!#REF!,Labor!I1152,1),""))</f>
        <v>0</v>
      </c>
      <c r="G1146" s="174" t="str">
        <f>IF(F1146=1,COUNTIF($F$8:F1146,1),"")</f>
        <v/>
      </c>
      <c r="H1146" s="174"/>
      <c r="I1146" s="157">
        <f>IFERROR($H$8:INDEX($H$8:$H$3000,COUNTIF($H$8:$H$3000,"?*")),"")</f>
        <v>0</v>
      </c>
    </row>
    <row r="1147" spans="1:9" x14ac:dyDescent="0.25">
      <c r="A1147" s="174">
        <f>--ISNUMBER(IFERROR(SEARCH('Project Costing'!#REF!,Labor!I1153,1),""))</f>
        <v>0</v>
      </c>
      <c r="B1147" s="174" t="str">
        <f>IF(A1147=1,COUNTIF($A$8:A1147,1),"")</f>
        <v/>
      </c>
      <c r="C1147" s="174"/>
      <c r="D1147" s="157">
        <f>IFERROR($C$8:INDEX($C$8:$C$3000,COUNTIF($C$8:$C$3000,"?*")),"")</f>
        <v>0</v>
      </c>
      <c r="E1147" s="174"/>
      <c r="F1147" s="174">
        <f>--ISNUMBER(IFERROR(SEARCH('Project Costing'!#REF!,Labor!I1153,1),""))</f>
        <v>0</v>
      </c>
      <c r="G1147" s="174" t="str">
        <f>IF(F1147=1,COUNTIF($F$8:F1147,1),"")</f>
        <v/>
      </c>
      <c r="H1147" s="174"/>
      <c r="I1147" s="157">
        <f>IFERROR($H$8:INDEX($H$8:$H$3000,COUNTIF($H$8:$H$3000,"?*")),"")</f>
        <v>0</v>
      </c>
    </row>
    <row r="1148" spans="1:9" x14ac:dyDescent="0.25">
      <c r="A1148" s="174">
        <f>--ISNUMBER(IFERROR(SEARCH('Project Costing'!#REF!,Labor!I1154,1),""))</f>
        <v>0</v>
      </c>
      <c r="B1148" s="174" t="str">
        <f>IF(A1148=1,COUNTIF($A$8:A1148,1),"")</f>
        <v/>
      </c>
      <c r="C1148" s="174"/>
      <c r="D1148" s="157">
        <f>IFERROR($C$8:INDEX($C$8:$C$3000,COUNTIF($C$8:$C$3000,"?*")),"")</f>
        <v>0</v>
      </c>
      <c r="E1148" s="174"/>
      <c r="F1148" s="174">
        <f>--ISNUMBER(IFERROR(SEARCH('Project Costing'!#REF!,Labor!I1154,1),""))</f>
        <v>0</v>
      </c>
      <c r="G1148" s="174" t="str">
        <f>IF(F1148=1,COUNTIF($F$8:F1148,1),"")</f>
        <v/>
      </c>
      <c r="H1148" s="174"/>
      <c r="I1148" s="157">
        <f>IFERROR($H$8:INDEX($H$8:$H$3000,COUNTIF($H$8:$H$3000,"?*")),"")</f>
        <v>0</v>
      </c>
    </row>
    <row r="1149" spans="1:9" x14ac:dyDescent="0.25">
      <c r="A1149" s="174">
        <f>--ISNUMBER(IFERROR(SEARCH('Project Costing'!#REF!,Labor!I1155,1),""))</f>
        <v>0</v>
      </c>
      <c r="B1149" s="174" t="str">
        <f>IF(A1149=1,COUNTIF($A$8:A1149,1),"")</f>
        <v/>
      </c>
      <c r="C1149" s="174"/>
      <c r="D1149" s="157">
        <f>IFERROR($C$8:INDEX($C$8:$C$3000,COUNTIF($C$8:$C$3000,"?*")),"")</f>
        <v>0</v>
      </c>
      <c r="E1149" s="174"/>
      <c r="F1149" s="174">
        <f>--ISNUMBER(IFERROR(SEARCH('Project Costing'!#REF!,Labor!I1155,1),""))</f>
        <v>0</v>
      </c>
      <c r="G1149" s="174" t="str">
        <f>IF(F1149=1,COUNTIF($F$8:F1149,1),"")</f>
        <v/>
      </c>
      <c r="H1149" s="174"/>
      <c r="I1149" s="157">
        <f>IFERROR($H$8:INDEX($H$8:$H$3000,COUNTIF($H$8:$H$3000,"?*")),"")</f>
        <v>0</v>
      </c>
    </row>
    <row r="1150" spans="1:9" x14ac:dyDescent="0.25">
      <c r="A1150" s="174">
        <f>--ISNUMBER(IFERROR(SEARCH('Project Costing'!#REF!,Labor!I1156,1),""))</f>
        <v>0</v>
      </c>
      <c r="B1150" s="174" t="str">
        <f>IF(A1150=1,COUNTIF($A$8:A1150,1),"")</f>
        <v/>
      </c>
      <c r="C1150" s="174"/>
      <c r="D1150" s="157">
        <f>IFERROR($C$8:INDEX($C$8:$C$3000,COUNTIF($C$8:$C$3000,"?*")),"")</f>
        <v>0</v>
      </c>
      <c r="E1150" s="174"/>
      <c r="F1150" s="174">
        <f>--ISNUMBER(IFERROR(SEARCH('Project Costing'!#REF!,Labor!I1156,1),""))</f>
        <v>0</v>
      </c>
      <c r="G1150" s="174" t="str">
        <f>IF(F1150=1,COUNTIF($F$8:F1150,1),"")</f>
        <v/>
      </c>
      <c r="H1150" s="174"/>
      <c r="I1150" s="157">
        <f>IFERROR($H$8:INDEX($H$8:$H$3000,COUNTIF($H$8:$H$3000,"?*")),"")</f>
        <v>0</v>
      </c>
    </row>
    <row r="1151" spans="1:9" x14ac:dyDescent="0.25">
      <c r="A1151" s="174">
        <f>--ISNUMBER(IFERROR(SEARCH('Project Costing'!#REF!,Labor!I1157,1),""))</f>
        <v>0</v>
      </c>
      <c r="B1151" s="174" t="str">
        <f>IF(A1151=1,COUNTIF($A$8:A1151,1),"")</f>
        <v/>
      </c>
      <c r="C1151" s="174"/>
      <c r="D1151" s="157">
        <f>IFERROR($C$8:INDEX($C$8:$C$3000,COUNTIF($C$8:$C$3000,"?*")),"")</f>
        <v>0</v>
      </c>
      <c r="E1151" s="174"/>
      <c r="F1151" s="174">
        <f>--ISNUMBER(IFERROR(SEARCH('Project Costing'!#REF!,Labor!I1157,1),""))</f>
        <v>0</v>
      </c>
      <c r="G1151" s="174" t="str">
        <f>IF(F1151=1,COUNTIF($F$8:F1151,1),"")</f>
        <v/>
      </c>
      <c r="H1151" s="174"/>
      <c r="I1151" s="157">
        <f>IFERROR($H$8:INDEX($H$8:$H$3000,COUNTIF($H$8:$H$3000,"?*")),"")</f>
        <v>0</v>
      </c>
    </row>
    <row r="1152" spans="1:9" x14ac:dyDescent="0.25">
      <c r="A1152" s="174">
        <f>--ISNUMBER(IFERROR(SEARCH('Project Costing'!#REF!,Labor!I1158,1),""))</f>
        <v>0</v>
      </c>
      <c r="B1152" s="174" t="str">
        <f>IF(A1152=1,COUNTIF($A$8:A1152,1),"")</f>
        <v/>
      </c>
      <c r="C1152" s="174"/>
      <c r="D1152" s="157">
        <f>IFERROR($C$8:INDEX($C$8:$C$3000,COUNTIF($C$8:$C$3000,"?*")),"")</f>
        <v>0</v>
      </c>
      <c r="E1152" s="174"/>
      <c r="F1152" s="174">
        <f>--ISNUMBER(IFERROR(SEARCH('Project Costing'!#REF!,Labor!I1158,1),""))</f>
        <v>0</v>
      </c>
      <c r="G1152" s="174" t="str">
        <f>IF(F1152=1,COUNTIF($F$8:F1152,1),"")</f>
        <v/>
      </c>
      <c r="H1152" s="174"/>
      <c r="I1152" s="157">
        <f>IFERROR($H$8:INDEX($H$8:$H$3000,COUNTIF($H$8:$H$3000,"?*")),"")</f>
        <v>0</v>
      </c>
    </row>
    <row r="1153" spans="1:9" x14ac:dyDescent="0.25">
      <c r="A1153" s="174">
        <f>--ISNUMBER(IFERROR(SEARCH('Project Costing'!#REF!,Labor!I1159,1),""))</f>
        <v>0</v>
      </c>
      <c r="B1153" s="174" t="str">
        <f>IF(A1153=1,COUNTIF($A$8:A1153,1),"")</f>
        <v/>
      </c>
      <c r="C1153" s="174"/>
      <c r="D1153" s="157">
        <f>IFERROR($C$8:INDEX($C$8:$C$3000,COUNTIF($C$8:$C$3000,"?*")),"")</f>
        <v>0</v>
      </c>
      <c r="E1153" s="174"/>
      <c r="F1153" s="174">
        <f>--ISNUMBER(IFERROR(SEARCH('Project Costing'!#REF!,Labor!I1159,1),""))</f>
        <v>0</v>
      </c>
      <c r="G1153" s="174" t="str">
        <f>IF(F1153=1,COUNTIF($F$8:F1153,1),"")</f>
        <v/>
      </c>
      <c r="H1153" s="174"/>
      <c r="I1153" s="157">
        <f>IFERROR($H$8:INDEX($H$8:$H$3000,COUNTIF($H$8:$H$3000,"?*")),"")</f>
        <v>0</v>
      </c>
    </row>
    <row r="1154" spans="1:9" x14ac:dyDescent="0.25">
      <c r="A1154" s="174">
        <f>--ISNUMBER(IFERROR(SEARCH('Project Costing'!#REF!,Labor!I1160,1),""))</f>
        <v>0</v>
      </c>
      <c r="B1154" s="174" t="str">
        <f>IF(A1154=1,COUNTIF($A$8:A1154,1),"")</f>
        <v/>
      </c>
      <c r="C1154" s="174"/>
      <c r="D1154" s="157">
        <f>IFERROR($C$8:INDEX($C$8:$C$3000,COUNTIF($C$8:$C$3000,"?*")),"")</f>
        <v>0</v>
      </c>
      <c r="E1154" s="174"/>
      <c r="F1154" s="174">
        <f>--ISNUMBER(IFERROR(SEARCH('Project Costing'!#REF!,Labor!I1160,1),""))</f>
        <v>0</v>
      </c>
      <c r="G1154" s="174" t="str">
        <f>IF(F1154=1,COUNTIF($F$8:F1154,1),"")</f>
        <v/>
      </c>
      <c r="H1154" s="174"/>
      <c r="I1154" s="157">
        <f>IFERROR($H$8:INDEX($H$8:$H$3000,COUNTIF($H$8:$H$3000,"?*")),"")</f>
        <v>0</v>
      </c>
    </row>
    <row r="1155" spans="1:9" x14ac:dyDescent="0.25">
      <c r="A1155" s="174">
        <f>--ISNUMBER(IFERROR(SEARCH('Project Costing'!#REF!,Labor!I1161,1),""))</f>
        <v>0</v>
      </c>
      <c r="B1155" s="174" t="str">
        <f>IF(A1155=1,COUNTIF($A$8:A1155,1),"")</f>
        <v/>
      </c>
      <c r="C1155" s="174"/>
      <c r="D1155" s="157">
        <f>IFERROR($C$8:INDEX($C$8:$C$3000,COUNTIF($C$8:$C$3000,"?*")),"")</f>
        <v>0</v>
      </c>
      <c r="E1155" s="174"/>
      <c r="F1155" s="174">
        <f>--ISNUMBER(IFERROR(SEARCH('Project Costing'!#REF!,Labor!I1161,1),""))</f>
        <v>0</v>
      </c>
      <c r="G1155" s="174" t="str">
        <f>IF(F1155=1,COUNTIF($F$8:F1155,1),"")</f>
        <v/>
      </c>
      <c r="H1155" s="174"/>
      <c r="I1155" s="157">
        <f>IFERROR($H$8:INDEX($H$8:$H$3000,COUNTIF($H$8:$H$3000,"?*")),"")</f>
        <v>0</v>
      </c>
    </row>
    <row r="1156" spans="1:9" x14ac:dyDescent="0.25">
      <c r="A1156" s="174">
        <f>--ISNUMBER(IFERROR(SEARCH('Project Costing'!#REF!,Labor!I1162,1),""))</f>
        <v>0</v>
      </c>
      <c r="B1156" s="174" t="str">
        <f>IF(A1156=1,COUNTIF($A$8:A1156,1),"")</f>
        <v/>
      </c>
      <c r="C1156" s="174"/>
      <c r="D1156" s="157">
        <f>IFERROR($C$8:INDEX($C$8:$C$3000,COUNTIF($C$8:$C$3000,"?*")),"")</f>
        <v>0</v>
      </c>
      <c r="E1156" s="174"/>
      <c r="F1156" s="174">
        <f>--ISNUMBER(IFERROR(SEARCH('Project Costing'!#REF!,Labor!I1162,1),""))</f>
        <v>0</v>
      </c>
      <c r="G1156" s="174" t="str">
        <f>IF(F1156=1,COUNTIF($F$8:F1156,1),"")</f>
        <v/>
      </c>
      <c r="H1156" s="174"/>
      <c r="I1156" s="157">
        <f>IFERROR($H$8:INDEX($H$8:$H$3000,COUNTIF($H$8:$H$3000,"?*")),"")</f>
        <v>0</v>
      </c>
    </row>
    <row r="1157" spans="1:9" x14ac:dyDescent="0.25">
      <c r="A1157" s="174">
        <f>--ISNUMBER(IFERROR(SEARCH('Project Costing'!#REF!,Labor!I1163,1),""))</f>
        <v>0</v>
      </c>
      <c r="B1157" s="174" t="str">
        <f>IF(A1157=1,COUNTIF($A$8:A1157,1),"")</f>
        <v/>
      </c>
      <c r="C1157" s="174"/>
      <c r="D1157" s="157">
        <f>IFERROR($C$8:INDEX($C$8:$C$3000,COUNTIF($C$8:$C$3000,"?*")),"")</f>
        <v>0</v>
      </c>
      <c r="E1157" s="174"/>
      <c r="F1157" s="174">
        <f>--ISNUMBER(IFERROR(SEARCH('Project Costing'!#REF!,Labor!I1163,1),""))</f>
        <v>0</v>
      </c>
      <c r="G1157" s="174" t="str">
        <f>IF(F1157=1,COUNTIF($F$8:F1157,1),"")</f>
        <v/>
      </c>
      <c r="H1157" s="174"/>
      <c r="I1157" s="157">
        <f>IFERROR($H$8:INDEX($H$8:$H$3000,COUNTIF($H$8:$H$3000,"?*")),"")</f>
        <v>0</v>
      </c>
    </row>
    <row r="1158" spans="1:9" x14ac:dyDescent="0.25">
      <c r="A1158" s="174">
        <f>--ISNUMBER(IFERROR(SEARCH('Project Costing'!#REF!,Labor!I1164,1),""))</f>
        <v>0</v>
      </c>
      <c r="B1158" s="174" t="str">
        <f>IF(A1158=1,COUNTIF($A$8:A1158,1),"")</f>
        <v/>
      </c>
      <c r="C1158" s="174"/>
      <c r="D1158" s="157">
        <f>IFERROR($C$8:INDEX($C$8:$C$3000,COUNTIF($C$8:$C$3000,"?*")),"")</f>
        <v>0</v>
      </c>
      <c r="E1158" s="174"/>
      <c r="F1158" s="174">
        <f>--ISNUMBER(IFERROR(SEARCH('Project Costing'!#REF!,Labor!I1164,1),""))</f>
        <v>0</v>
      </c>
      <c r="G1158" s="174" t="str">
        <f>IF(F1158=1,COUNTIF($F$8:F1158,1),"")</f>
        <v/>
      </c>
      <c r="H1158" s="174"/>
      <c r="I1158" s="157">
        <f>IFERROR($H$8:INDEX($H$8:$H$3000,COUNTIF($H$8:$H$3000,"?*")),"")</f>
        <v>0</v>
      </c>
    </row>
    <row r="1159" spans="1:9" x14ac:dyDescent="0.25">
      <c r="A1159" s="174">
        <f>--ISNUMBER(IFERROR(SEARCH('Project Costing'!#REF!,Labor!I1165,1),""))</f>
        <v>0</v>
      </c>
      <c r="B1159" s="174" t="str">
        <f>IF(A1159=1,COUNTIF($A$8:A1159,1),"")</f>
        <v/>
      </c>
      <c r="C1159" s="174"/>
      <c r="D1159" s="157">
        <f>IFERROR($C$8:INDEX($C$8:$C$3000,COUNTIF($C$8:$C$3000,"?*")),"")</f>
        <v>0</v>
      </c>
      <c r="E1159" s="174"/>
      <c r="F1159" s="174">
        <f>--ISNUMBER(IFERROR(SEARCH('Project Costing'!#REF!,Labor!I1165,1),""))</f>
        <v>0</v>
      </c>
      <c r="G1159" s="174" t="str">
        <f>IF(F1159=1,COUNTIF($F$8:F1159,1),"")</f>
        <v/>
      </c>
      <c r="H1159" s="174"/>
      <c r="I1159" s="157">
        <f>IFERROR($H$8:INDEX($H$8:$H$3000,COUNTIF($H$8:$H$3000,"?*")),"")</f>
        <v>0</v>
      </c>
    </row>
    <row r="1160" spans="1:9" x14ac:dyDescent="0.25">
      <c r="A1160" s="174">
        <f>--ISNUMBER(IFERROR(SEARCH('Project Costing'!#REF!,Labor!I1166,1),""))</f>
        <v>0</v>
      </c>
      <c r="B1160" s="174" t="str">
        <f>IF(A1160=1,COUNTIF($A$8:A1160,1),"")</f>
        <v/>
      </c>
      <c r="C1160" s="174"/>
      <c r="D1160" s="157">
        <f>IFERROR($C$8:INDEX($C$8:$C$3000,COUNTIF($C$8:$C$3000,"?*")),"")</f>
        <v>0</v>
      </c>
      <c r="E1160" s="174"/>
      <c r="F1160" s="174">
        <f>--ISNUMBER(IFERROR(SEARCH('Project Costing'!#REF!,Labor!I1166,1),""))</f>
        <v>0</v>
      </c>
      <c r="G1160" s="174" t="str">
        <f>IF(F1160=1,COUNTIF($F$8:F1160,1),"")</f>
        <v/>
      </c>
      <c r="H1160" s="174"/>
      <c r="I1160" s="157">
        <f>IFERROR($H$8:INDEX($H$8:$H$3000,COUNTIF($H$8:$H$3000,"?*")),"")</f>
        <v>0</v>
      </c>
    </row>
    <row r="1161" spans="1:9" x14ac:dyDescent="0.25">
      <c r="A1161" s="174">
        <f>--ISNUMBER(IFERROR(SEARCH('Project Costing'!#REF!,Labor!I1167,1),""))</f>
        <v>0</v>
      </c>
      <c r="B1161" s="174" t="str">
        <f>IF(A1161=1,COUNTIF($A$8:A1161,1),"")</f>
        <v/>
      </c>
      <c r="C1161" s="174"/>
      <c r="D1161" s="157">
        <f>IFERROR($C$8:INDEX($C$8:$C$3000,COUNTIF($C$8:$C$3000,"?*")),"")</f>
        <v>0</v>
      </c>
      <c r="E1161" s="174"/>
      <c r="F1161" s="174">
        <f>--ISNUMBER(IFERROR(SEARCH('Project Costing'!#REF!,Labor!I1167,1),""))</f>
        <v>0</v>
      </c>
      <c r="G1161" s="174" t="str">
        <f>IF(F1161=1,COUNTIF($F$8:F1161,1),"")</f>
        <v/>
      </c>
      <c r="H1161" s="174"/>
      <c r="I1161" s="157">
        <f>IFERROR($H$8:INDEX($H$8:$H$3000,COUNTIF($H$8:$H$3000,"?*")),"")</f>
        <v>0</v>
      </c>
    </row>
    <row r="1162" spans="1:9" x14ac:dyDescent="0.25">
      <c r="A1162" s="174">
        <f>--ISNUMBER(IFERROR(SEARCH('Project Costing'!#REF!,Labor!I1168,1),""))</f>
        <v>0</v>
      </c>
      <c r="B1162" s="174" t="str">
        <f>IF(A1162=1,COUNTIF($A$8:A1162,1),"")</f>
        <v/>
      </c>
      <c r="C1162" s="174"/>
      <c r="D1162" s="157">
        <f>IFERROR($C$8:INDEX($C$8:$C$3000,COUNTIF($C$8:$C$3000,"?*")),"")</f>
        <v>0</v>
      </c>
      <c r="E1162" s="174"/>
      <c r="F1162" s="174">
        <f>--ISNUMBER(IFERROR(SEARCH('Project Costing'!#REF!,Labor!I1168,1),""))</f>
        <v>0</v>
      </c>
      <c r="G1162" s="174" t="str">
        <f>IF(F1162=1,COUNTIF($F$8:F1162,1),"")</f>
        <v/>
      </c>
      <c r="H1162" s="174"/>
      <c r="I1162" s="157">
        <f>IFERROR($H$8:INDEX($H$8:$H$3000,COUNTIF($H$8:$H$3000,"?*")),"")</f>
        <v>0</v>
      </c>
    </row>
    <row r="1163" spans="1:9" x14ac:dyDescent="0.25">
      <c r="A1163" s="174">
        <f>--ISNUMBER(IFERROR(SEARCH('Project Costing'!#REF!,Labor!I1169,1),""))</f>
        <v>0</v>
      </c>
      <c r="B1163" s="174" t="str">
        <f>IF(A1163=1,COUNTIF($A$8:A1163,1),"")</f>
        <v/>
      </c>
      <c r="C1163" s="174"/>
      <c r="D1163" s="157">
        <f>IFERROR($C$8:INDEX($C$8:$C$3000,COUNTIF($C$8:$C$3000,"?*")),"")</f>
        <v>0</v>
      </c>
      <c r="E1163" s="174"/>
      <c r="F1163" s="174">
        <f>--ISNUMBER(IFERROR(SEARCH('Project Costing'!#REF!,Labor!I1169,1),""))</f>
        <v>0</v>
      </c>
      <c r="G1163" s="174" t="str">
        <f>IF(F1163=1,COUNTIF($F$8:F1163,1),"")</f>
        <v/>
      </c>
      <c r="H1163" s="174"/>
      <c r="I1163" s="157">
        <f>IFERROR($H$8:INDEX($H$8:$H$3000,COUNTIF($H$8:$H$3000,"?*")),"")</f>
        <v>0</v>
      </c>
    </row>
    <row r="1164" spans="1:9" x14ac:dyDescent="0.25">
      <c r="A1164" s="174">
        <f>--ISNUMBER(IFERROR(SEARCH('Project Costing'!#REF!,Labor!I1170,1),""))</f>
        <v>0</v>
      </c>
      <c r="B1164" s="174" t="str">
        <f>IF(A1164=1,COUNTIF($A$8:A1164,1),"")</f>
        <v/>
      </c>
      <c r="C1164" s="174"/>
      <c r="D1164" s="157">
        <f>IFERROR($C$8:INDEX($C$8:$C$3000,COUNTIF($C$8:$C$3000,"?*")),"")</f>
        <v>0</v>
      </c>
      <c r="E1164" s="174"/>
      <c r="F1164" s="174">
        <f>--ISNUMBER(IFERROR(SEARCH('Project Costing'!#REF!,Labor!I1170,1),""))</f>
        <v>0</v>
      </c>
      <c r="G1164" s="174" t="str">
        <f>IF(F1164=1,COUNTIF($F$8:F1164,1),"")</f>
        <v/>
      </c>
      <c r="H1164" s="174"/>
      <c r="I1164" s="157">
        <f>IFERROR($H$8:INDEX($H$8:$H$3000,COUNTIF($H$8:$H$3000,"?*")),"")</f>
        <v>0</v>
      </c>
    </row>
    <row r="1165" spans="1:9" x14ac:dyDescent="0.25">
      <c r="A1165" s="174">
        <f>--ISNUMBER(IFERROR(SEARCH('Project Costing'!#REF!,Labor!I1171,1),""))</f>
        <v>0</v>
      </c>
      <c r="B1165" s="174" t="str">
        <f>IF(A1165=1,COUNTIF($A$8:A1165,1),"")</f>
        <v/>
      </c>
      <c r="C1165" s="174"/>
      <c r="D1165" s="157">
        <f>IFERROR($C$8:INDEX($C$8:$C$3000,COUNTIF($C$8:$C$3000,"?*")),"")</f>
        <v>0</v>
      </c>
      <c r="E1165" s="174"/>
      <c r="F1165" s="174">
        <f>--ISNUMBER(IFERROR(SEARCH('Project Costing'!#REF!,Labor!I1171,1),""))</f>
        <v>0</v>
      </c>
      <c r="G1165" s="174" t="str">
        <f>IF(F1165=1,COUNTIF($F$8:F1165,1),"")</f>
        <v/>
      </c>
      <c r="H1165" s="174"/>
      <c r="I1165" s="157">
        <f>IFERROR($H$8:INDEX($H$8:$H$3000,COUNTIF($H$8:$H$3000,"?*")),"")</f>
        <v>0</v>
      </c>
    </row>
    <row r="1166" spans="1:9" x14ac:dyDescent="0.25">
      <c r="A1166" s="174">
        <f>--ISNUMBER(IFERROR(SEARCH('Project Costing'!#REF!,Labor!I1172,1),""))</f>
        <v>0</v>
      </c>
      <c r="B1166" s="174" t="str">
        <f>IF(A1166=1,COUNTIF($A$8:A1166,1),"")</f>
        <v/>
      </c>
      <c r="C1166" s="174"/>
      <c r="D1166" s="157">
        <f>IFERROR($C$8:INDEX($C$8:$C$3000,COUNTIF($C$8:$C$3000,"?*")),"")</f>
        <v>0</v>
      </c>
      <c r="E1166" s="174"/>
      <c r="F1166" s="174">
        <f>--ISNUMBER(IFERROR(SEARCH('Project Costing'!#REF!,Labor!I1172,1),""))</f>
        <v>0</v>
      </c>
      <c r="G1166" s="174" t="str">
        <f>IF(F1166=1,COUNTIF($F$8:F1166,1),"")</f>
        <v/>
      </c>
      <c r="H1166" s="174"/>
      <c r="I1166" s="157">
        <f>IFERROR($H$8:INDEX($H$8:$H$3000,COUNTIF($H$8:$H$3000,"?*")),"")</f>
        <v>0</v>
      </c>
    </row>
    <row r="1167" spans="1:9" x14ac:dyDescent="0.25">
      <c r="A1167" s="174">
        <f>--ISNUMBER(IFERROR(SEARCH('Project Costing'!#REF!,Labor!I1173,1),""))</f>
        <v>0</v>
      </c>
      <c r="B1167" s="174" t="str">
        <f>IF(A1167=1,COUNTIF($A$8:A1167,1),"")</f>
        <v/>
      </c>
      <c r="C1167" s="174"/>
      <c r="D1167" s="157">
        <f>IFERROR($C$8:INDEX($C$8:$C$3000,COUNTIF($C$8:$C$3000,"?*")),"")</f>
        <v>0</v>
      </c>
      <c r="E1167" s="174"/>
      <c r="F1167" s="174">
        <f>--ISNUMBER(IFERROR(SEARCH('Project Costing'!#REF!,Labor!I1173,1),""))</f>
        <v>0</v>
      </c>
      <c r="G1167" s="174" t="str">
        <f>IF(F1167=1,COUNTIF($F$8:F1167,1),"")</f>
        <v/>
      </c>
      <c r="H1167" s="174"/>
      <c r="I1167" s="157">
        <f>IFERROR($H$8:INDEX($H$8:$H$3000,COUNTIF($H$8:$H$3000,"?*")),"")</f>
        <v>0</v>
      </c>
    </row>
    <row r="1168" spans="1:9" x14ac:dyDescent="0.25">
      <c r="A1168" s="174">
        <f>--ISNUMBER(IFERROR(SEARCH('Project Costing'!#REF!,Labor!I1174,1),""))</f>
        <v>0</v>
      </c>
      <c r="B1168" s="174" t="str">
        <f>IF(A1168=1,COUNTIF($A$8:A1168,1),"")</f>
        <v/>
      </c>
      <c r="C1168" s="174"/>
      <c r="D1168" s="157">
        <f>IFERROR($C$8:INDEX($C$8:$C$3000,COUNTIF($C$8:$C$3000,"?*")),"")</f>
        <v>0</v>
      </c>
      <c r="E1168" s="174"/>
      <c r="F1168" s="174">
        <f>--ISNUMBER(IFERROR(SEARCH('Project Costing'!#REF!,Labor!I1174,1),""))</f>
        <v>0</v>
      </c>
      <c r="G1168" s="174" t="str">
        <f>IF(F1168=1,COUNTIF($F$8:F1168,1),"")</f>
        <v/>
      </c>
      <c r="H1168" s="174"/>
      <c r="I1168" s="157">
        <f>IFERROR($H$8:INDEX($H$8:$H$3000,COUNTIF($H$8:$H$3000,"?*")),"")</f>
        <v>0</v>
      </c>
    </row>
    <row r="1169" spans="1:9" x14ac:dyDescent="0.25">
      <c r="A1169" s="174">
        <f>--ISNUMBER(IFERROR(SEARCH('Project Costing'!#REF!,Labor!I1175,1),""))</f>
        <v>0</v>
      </c>
      <c r="B1169" s="174" t="str">
        <f>IF(A1169=1,COUNTIF($A$8:A1169,1),"")</f>
        <v/>
      </c>
      <c r="C1169" s="174"/>
      <c r="D1169" s="157">
        <f>IFERROR($C$8:INDEX($C$8:$C$3000,COUNTIF($C$8:$C$3000,"?*")),"")</f>
        <v>0</v>
      </c>
      <c r="E1169" s="174"/>
      <c r="F1169" s="174">
        <f>--ISNUMBER(IFERROR(SEARCH('Project Costing'!#REF!,Labor!I1175,1),""))</f>
        <v>0</v>
      </c>
      <c r="G1169" s="174" t="str">
        <f>IF(F1169=1,COUNTIF($F$8:F1169,1),"")</f>
        <v/>
      </c>
      <c r="H1169" s="174"/>
      <c r="I1169" s="157">
        <f>IFERROR($H$8:INDEX($H$8:$H$3000,COUNTIF($H$8:$H$3000,"?*")),"")</f>
        <v>0</v>
      </c>
    </row>
    <row r="1170" spans="1:9" x14ac:dyDescent="0.25">
      <c r="A1170" s="174">
        <f>--ISNUMBER(IFERROR(SEARCH('Project Costing'!#REF!,Labor!I1176,1),""))</f>
        <v>0</v>
      </c>
      <c r="B1170" s="174" t="str">
        <f>IF(A1170=1,COUNTIF($A$8:A1170,1),"")</f>
        <v/>
      </c>
      <c r="C1170" s="174"/>
      <c r="D1170" s="157">
        <f>IFERROR($C$8:INDEX($C$8:$C$3000,COUNTIF($C$8:$C$3000,"?*")),"")</f>
        <v>0</v>
      </c>
      <c r="E1170" s="174"/>
      <c r="F1170" s="174">
        <f>--ISNUMBER(IFERROR(SEARCH('Project Costing'!#REF!,Labor!I1176,1),""))</f>
        <v>0</v>
      </c>
      <c r="G1170" s="174" t="str">
        <f>IF(F1170=1,COUNTIF($F$8:F1170,1),"")</f>
        <v/>
      </c>
      <c r="H1170" s="174"/>
      <c r="I1170" s="157">
        <f>IFERROR($H$8:INDEX($H$8:$H$3000,COUNTIF($H$8:$H$3000,"?*")),"")</f>
        <v>0</v>
      </c>
    </row>
    <row r="1171" spans="1:9" x14ac:dyDescent="0.25">
      <c r="A1171" s="174">
        <f>--ISNUMBER(IFERROR(SEARCH('Project Costing'!#REF!,Labor!I1177,1),""))</f>
        <v>0</v>
      </c>
      <c r="B1171" s="174" t="str">
        <f>IF(A1171=1,COUNTIF($A$8:A1171,1),"")</f>
        <v/>
      </c>
      <c r="C1171" s="174"/>
      <c r="D1171" s="157">
        <f>IFERROR($C$8:INDEX($C$8:$C$3000,COUNTIF($C$8:$C$3000,"?*")),"")</f>
        <v>0</v>
      </c>
      <c r="E1171" s="174"/>
      <c r="F1171" s="174">
        <f>--ISNUMBER(IFERROR(SEARCH('Project Costing'!#REF!,Labor!I1177,1),""))</f>
        <v>0</v>
      </c>
      <c r="G1171" s="174" t="str">
        <f>IF(F1171=1,COUNTIF($F$8:F1171,1),"")</f>
        <v/>
      </c>
      <c r="H1171" s="174"/>
      <c r="I1171" s="157">
        <f>IFERROR($H$8:INDEX($H$8:$H$3000,COUNTIF($H$8:$H$3000,"?*")),"")</f>
        <v>0</v>
      </c>
    </row>
    <row r="1172" spans="1:9" x14ac:dyDescent="0.25">
      <c r="A1172" s="174">
        <f>--ISNUMBER(IFERROR(SEARCH('Project Costing'!#REF!,Labor!I1178,1),""))</f>
        <v>0</v>
      </c>
      <c r="B1172" s="174" t="str">
        <f>IF(A1172=1,COUNTIF($A$8:A1172,1),"")</f>
        <v/>
      </c>
      <c r="C1172" s="174"/>
      <c r="D1172" s="157">
        <f>IFERROR($C$8:INDEX($C$8:$C$3000,COUNTIF($C$8:$C$3000,"?*")),"")</f>
        <v>0</v>
      </c>
      <c r="E1172" s="174"/>
      <c r="F1172" s="174">
        <f>--ISNUMBER(IFERROR(SEARCH('Project Costing'!#REF!,Labor!I1178,1),""))</f>
        <v>0</v>
      </c>
      <c r="G1172" s="174" t="str">
        <f>IF(F1172=1,COUNTIF($F$8:F1172,1),"")</f>
        <v/>
      </c>
      <c r="H1172" s="174"/>
      <c r="I1172" s="157">
        <f>IFERROR($H$8:INDEX($H$8:$H$3000,COUNTIF($H$8:$H$3000,"?*")),"")</f>
        <v>0</v>
      </c>
    </row>
    <row r="1173" spans="1:9" x14ac:dyDescent="0.25">
      <c r="A1173" s="174">
        <f>--ISNUMBER(IFERROR(SEARCH('Project Costing'!#REF!,Labor!I1179,1),""))</f>
        <v>0</v>
      </c>
      <c r="B1173" s="174" t="str">
        <f>IF(A1173=1,COUNTIF($A$8:A1173,1),"")</f>
        <v/>
      </c>
      <c r="C1173" s="174"/>
      <c r="D1173" s="157">
        <f>IFERROR($C$8:INDEX($C$8:$C$3000,COUNTIF($C$8:$C$3000,"?*")),"")</f>
        <v>0</v>
      </c>
      <c r="E1173" s="174"/>
      <c r="F1173" s="174">
        <f>--ISNUMBER(IFERROR(SEARCH('Project Costing'!#REF!,Labor!I1179,1),""))</f>
        <v>0</v>
      </c>
      <c r="G1173" s="174" t="str">
        <f>IF(F1173=1,COUNTIF($F$8:F1173,1),"")</f>
        <v/>
      </c>
      <c r="H1173" s="174"/>
      <c r="I1173" s="157">
        <f>IFERROR($H$8:INDEX($H$8:$H$3000,COUNTIF($H$8:$H$3000,"?*")),"")</f>
        <v>0</v>
      </c>
    </row>
    <row r="1174" spans="1:9" x14ac:dyDescent="0.25">
      <c r="A1174" s="174">
        <f>--ISNUMBER(IFERROR(SEARCH('Project Costing'!#REF!,Labor!I1180,1),""))</f>
        <v>0</v>
      </c>
      <c r="B1174" s="174" t="str">
        <f>IF(A1174=1,COUNTIF($A$8:A1174,1),"")</f>
        <v/>
      </c>
      <c r="C1174" s="174"/>
      <c r="D1174" s="157">
        <f>IFERROR($C$8:INDEX($C$8:$C$3000,COUNTIF($C$8:$C$3000,"?*")),"")</f>
        <v>0</v>
      </c>
      <c r="E1174" s="174"/>
      <c r="F1174" s="174">
        <f>--ISNUMBER(IFERROR(SEARCH('Project Costing'!#REF!,Labor!I1180,1),""))</f>
        <v>0</v>
      </c>
      <c r="G1174" s="174" t="str">
        <f>IF(F1174=1,COUNTIF($F$8:F1174,1),"")</f>
        <v/>
      </c>
      <c r="H1174" s="174"/>
      <c r="I1174" s="157">
        <f>IFERROR($H$8:INDEX($H$8:$H$3000,COUNTIF($H$8:$H$3000,"?*")),"")</f>
        <v>0</v>
      </c>
    </row>
    <row r="1175" spans="1:9" x14ac:dyDescent="0.25">
      <c r="A1175" s="174">
        <f>--ISNUMBER(IFERROR(SEARCH('Project Costing'!#REF!,Labor!I1181,1),""))</f>
        <v>0</v>
      </c>
      <c r="B1175" s="174" t="str">
        <f>IF(A1175=1,COUNTIF($A$8:A1175,1),"")</f>
        <v/>
      </c>
      <c r="C1175" s="174"/>
      <c r="D1175" s="157">
        <f>IFERROR($C$8:INDEX($C$8:$C$3000,COUNTIF($C$8:$C$3000,"?*")),"")</f>
        <v>0</v>
      </c>
      <c r="E1175" s="174"/>
      <c r="F1175" s="174">
        <f>--ISNUMBER(IFERROR(SEARCH('Project Costing'!#REF!,Labor!I1181,1),""))</f>
        <v>0</v>
      </c>
      <c r="G1175" s="174" t="str">
        <f>IF(F1175=1,COUNTIF($F$8:F1175,1),"")</f>
        <v/>
      </c>
      <c r="H1175" s="174"/>
      <c r="I1175" s="157">
        <f>IFERROR($H$8:INDEX($H$8:$H$3000,COUNTIF($H$8:$H$3000,"?*")),"")</f>
        <v>0</v>
      </c>
    </row>
    <row r="1176" spans="1:9" x14ac:dyDescent="0.25">
      <c r="A1176" s="174">
        <f>--ISNUMBER(IFERROR(SEARCH('Project Costing'!#REF!,Labor!I1182,1),""))</f>
        <v>0</v>
      </c>
      <c r="B1176" s="174" t="str">
        <f>IF(A1176=1,COUNTIF($A$8:A1176,1),"")</f>
        <v/>
      </c>
      <c r="C1176" s="174"/>
      <c r="D1176" s="157">
        <f>IFERROR($C$8:INDEX($C$8:$C$3000,COUNTIF($C$8:$C$3000,"?*")),"")</f>
        <v>0</v>
      </c>
      <c r="E1176" s="174"/>
      <c r="F1176" s="174">
        <f>--ISNUMBER(IFERROR(SEARCH('Project Costing'!#REF!,Labor!I1182,1),""))</f>
        <v>0</v>
      </c>
      <c r="G1176" s="174" t="str">
        <f>IF(F1176=1,COUNTIF($F$8:F1176,1),"")</f>
        <v/>
      </c>
      <c r="H1176" s="174"/>
      <c r="I1176" s="157">
        <f>IFERROR($H$8:INDEX($H$8:$H$3000,COUNTIF($H$8:$H$3000,"?*")),"")</f>
        <v>0</v>
      </c>
    </row>
    <row r="1177" spans="1:9" x14ac:dyDescent="0.25">
      <c r="A1177" s="174">
        <f>--ISNUMBER(IFERROR(SEARCH('Project Costing'!#REF!,Labor!I1183,1),""))</f>
        <v>0</v>
      </c>
      <c r="B1177" s="174" t="str">
        <f>IF(A1177=1,COUNTIF($A$8:A1177,1),"")</f>
        <v/>
      </c>
      <c r="C1177" s="174"/>
      <c r="D1177" s="157">
        <f>IFERROR($C$8:INDEX($C$8:$C$3000,COUNTIF($C$8:$C$3000,"?*")),"")</f>
        <v>0</v>
      </c>
      <c r="E1177" s="174"/>
      <c r="F1177" s="174">
        <f>--ISNUMBER(IFERROR(SEARCH('Project Costing'!#REF!,Labor!I1183,1),""))</f>
        <v>0</v>
      </c>
      <c r="G1177" s="174" t="str">
        <f>IF(F1177=1,COUNTIF($F$8:F1177,1),"")</f>
        <v/>
      </c>
      <c r="H1177" s="174"/>
      <c r="I1177" s="157">
        <f>IFERROR($H$8:INDEX($H$8:$H$3000,COUNTIF($H$8:$H$3000,"?*")),"")</f>
        <v>0</v>
      </c>
    </row>
    <row r="1178" spans="1:9" x14ac:dyDescent="0.25">
      <c r="A1178" s="174">
        <f>--ISNUMBER(IFERROR(SEARCH('Project Costing'!#REF!,Labor!I1184,1),""))</f>
        <v>0</v>
      </c>
      <c r="B1178" s="174" t="str">
        <f>IF(A1178=1,COUNTIF($A$8:A1178,1),"")</f>
        <v/>
      </c>
      <c r="C1178" s="174"/>
      <c r="D1178" s="157">
        <f>IFERROR($C$8:INDEX($C$8:$C$3000,COUNTIF($C$8:$C$3000,"?*")),"")</f>
        <v>0</v>
      </c>
      <c r="E1178" s="174"/>
      <c r="F1178" s="174">
        <f>--ISNUMBER(IFERROR(SEARCH('Project Costing'!#REF!,Labor!I1184,1),""))</f>
        <v>0</v>
      </c>
      <c r="G1178" s="174" t="str">
        <f>IF(F1178=1,COUNTIF($F$8:F1178,1),"")</f>
        <v/>
      </c>
      <c r="H1178" s="174"/>
      <c r="I1178" s="157">
        <f>IFERROR($H$8:INDEX($H$8:$H$3000,COUNTIF($H$8:$H$3000,"?*")),"")</f>
        <v>0</v>
      </c>
    </row>
    <row r="1179" spans="1:9" x14ac:dyDescent="0.25">
      <c r="A1179" s="174">
        <f>--ISNUMBER(IFERROR(SEARCH('Project Costing'!#REF!,Labor!I1185,1),""))</f>
        <v>0</v>
      </c>
      <c r="B1179" s="174" t="str">
        <f>IF(A1179=1,COUNTIF($A$8:A1179,1),"")</f>
        <v/>
      </c>
      <c r="C1179" s="174"/>
      <c r="D1179" s="157">
        <f>IFERROR($C$8:INDEX($C$8:$C$3000,COUNTIF($C$8:$C$3000,"?*")),"")</f>
        <v>0</v>
      </c>
      <c r="E1179" s="174"/>
      <c r="F1179" s="174">
        <f>--ISNUMBER(IFERROR(SEARCH('Project Costing'!#REF!,Labor!I1185,1),""))</f>
        <v>0</v>
      </c>
      <c r="G1179" s="174" t="str">
        <f>IF(F1179=1,COUNTIF($F$8:F1179,1),"")</f>
        <v/>
      </c>
      <c r="H1179" s="174"/>
      <c r="I1179" s="157">
        <f>IFERROR($H$8:INDEX($H$8:$H$3000,COUNTIF($H$8:$H$3000,"?*")),"")</f>
        <v>0</v>
      </c>
    </row>
    <row r="1180" spans="1:9" x14ac:dyDescent="0.25">
      <c r="A1180" s="174">
        <f>--ISNUMBER(IFERROR(SEARCH('Project Costing'!#REF!,Labor!I1186,1),""))</f>
        <v>0</v>
      </c>
      <c r="B1180" s="174" t="str">
        <f>IF(A1180=1,COUNTIF($A$8:A1180,1),"")</f>
        <v/>
      </c>
      <c r="C1180" s="174"/>
      <c r="D1180" s="157">
        <f>IFERROR($C$8:INDEX($C$8:$C$3000,COUNTIF($C$8:$C$3000,"?*")),"")</f>
        <v>0</v>
      </c>
      <c r="E1180" s="174"/>
      <c r="F1180" s="174">
        <f>--ISNUMBER(IFERROR(SEARCH('Project Costing'!#REF!,Labor!I1186,1),""))</f>
        <v>0</v>
      </c>
      <c r="G1180" s="174" t="str">
        <f>IF(F1180=1,COUNTIF($F$8:F1180,1),"")</f>
        <v/>
      </c>
      <c r="H1180" s="174"/>
      <c r="I1180" s="157">
        <f>IFERROR($H$8:INDEX($H$8:$H$3000,COUNTIF($H$8:$H$3000,"?*")),"")</f>
        <v>0</v>
      </c>
    </row>
    <row r="1181" spans="1:9" x14ac:dyDescent="0.25">
      <c r="A1181" s="174">
        <f>--ISNUMBER(IFERROR(SEARCH('Project Costing'!#REF!,Labor!I1187,1),""))</f>
        <v>0</v>
      </c>
      <c r="B1181" s="174" t="str">
        <f>IF(A1181=1,COUNTIF($A$8:A1181,1),"")</f>
        <v/>
      </c>
      <c r="C1181" s="174"/>
      <c r="D1181" s="157">
        <f>IFERROR($C$8:INDEX($C$8:$C$3000,COUNTIF($C$8:$C$3000,"?*")),"")</f>
        <v>0</v>
      </c>
      <c r="E1181" s="174"/>
      <c r="F1181" s="174">
        <f>--ISNUMBER(IFERROR(SEARCH('Project Costing'!#REF!,Labor!I1187,1),""))</f>
        <v>0</v>
      </c>
      <c r="G1181" s="174" t="str">
        <f>IF(F1181=1,COUNTIF($F$8:F1181,1),"")</f>
        <v/>
      </c>
      <c r="H1181" s="174"/>
      <c r="I1181" s="157">
        <f>IFERROR($H$8:INDEX($H$8:$H$3000,COUNTIF($H$8:$H$3000,"?*")),"")</f>
        <v>0</v>
      </c>
    </row>
    <row r="1182" spans="1:9" x14ac:dyDescent="0.25">
      <c r="A1182" s="174">
        <f>--ISNUMBER(IFERROR(SEARCH('Project Costing'!#REF!,Labor!I1188,1),""))</f>
        <v>0</v>
      </c>
      <c r="B1182" s="174" t="str">
        <f>IF(A1182=1,COUNTIF($A$8:A1182,1),"")</f>
        <v/>
      </c>
      <c r="C1182" s="174"/>
      <c r="D1182" s="157">
        <f>IFERROR($C$8:INDEX($C$8:$C$3000,COUNTIF($C$8:$C$3000,"?*")),"")</f>
        <v>0</v>
      </c>
      <c r="E1182" s="174"/>
      <c r="F1182" s="174">
        <f>--ISNUMBER(IFERROR(SEARCH('Project Costing'!#REF!,Labor!I1188,1),""))</f>
        <v>0</v>
      </c>
      <c r="G1182" s="174" t="str">
        <f>IF(F1182=1,COUNTIF($F$8:F1182,1),"")</f>
        <v/>
      </c>
      <c r="H1182" s="174"/>
      <c r="I1182" s="157">
        <f>IFERROR($H$8:INDEX($H$8:$H$3000,COUNTIF($H$8:$H$3000,"?*")),"")</f>
        <v>0</v>
      </c>
    </row>
    <row r="1183" spans="1:9" x14ac:dyDescent="0.25">
      <c r="A1183" s="174">
        <f>--ISNUMBER(IFERROR(SEARCH('Project Costing'!#REF!,Labor!I1189,1),""))</f>
        <v>0</v>
      </c>
      <c r="B1183" s="174" t="str">
        <f>IF(A1183=1,COUNTIF($A$8:A1183,1),"")</f>
        <v/>
      </c>
      <c r="C1183" s="174"/>
      <c r="D1183" s="157">
        <f>IFERROR($C$8:INDEX($C$8:$C$3000,COUNTIF($C$8:$C$3000,"?*")),"")</f>
        <v>0</v>
      </c>
      <c r="E1183" s="174"/>
      <c r="F1183" s="174">
        <f>--ISNUMBER(IFERROR(SEARCH('Project Costing'!#REF!,Labor!I1189,1),""))</f>
        <v>0</v>
      </c>
      <c r="G1183" s="174" t="str">
        <f>IF(F1183=1,COUNTIF($F$8:F1183,1),"")</f>
        <v/>
      </c>
      <c r="H1183" s="174"/>
      <c r="I1183" s="157">
        <f>IFERROR($H$8:INDEX($H$8:$H$3000,COUNTIF($H$8:$H$3000,"?*")),"")</f>
        <v>0</v>
      </c>
    </row>
    <row r="1184" spans="1:9" x14ac:dyDescent="0.25">
      <c r="A1184" s="174">
        <f>--ISNUMBER(IFERROR(SEARCH('Project Costing'!#REF!,Labor!I1190,1),""))</f>
        <v>0</v>
      </c>
      <c r="B1184" s="174" t="str">
        <f>IF(A1184=1,COUNTIF($A$8:A1184,1),"")</f>
        <v/>
      </c>
      <c r="C1184" s="174"/>
      <c r="D1184" s="157">
        <f>IFERROR($C$8:INDEX($C$8:$C$3000,COUNTIF($C$8:$C$3000,"?*")),"")</f>
        <v>0</v>
      </c>
      <c r="E1184" s="174"/>
      <c r="F1184" s="174">
        <f>--ISNUMBER(IFERROR(SEARCH('Project Costing'!#REF!,Labor!I1190,1),""))</f>
        <v>0</v>
      </c>
      <c r="G1184" s="174" t="str">
        <f>IF(F1184=1,COUNTIF($F$8:F1184,1),"")</f>
        <v/>
      </c>
      <c r="H1184" s="174"/>
      <c r="I1184" s="157">
        <f>IFERROR($H$8:INDEX($H$8:$H$3000,COUNTIF($H$8:$H$3000,"?*")),"")</f>
        <v>0</v>
      </c>
    </row>
    <row r="1185" spans="1:9" x14ac:dyDescent="0.25">
      <c r="A1185" s="174">
        <f>--ISNUMBER(IFERROR(SEARCH('Project Costing'!#REF!,Labor!I1191,1),""))</f>
        <v>0</v>
      </c>
      <c r="B1185" s="174" t="str">
        <f>IF(A1185=1,COUNTIF($A$8:A1185,1),"")</f>
        <v/>
      </c>
      <c r="C1185" s="174"/>
      <c r="D1185" s="157">
        <f>IFERROR($C$8:INDEX($C$8:$C$3000,COUNTIF($C$8:$C$3000,"?*")),"")</f>
        <v>0</v>
      </c>
      <c r="E1185" s="174"/>
      <c r="F1185" s="174">
        <f>--ISNUMBER(IFERROR(SEARCH('Project Costing'!#REF!,Labor!I1191,1),""))</f>
        <v>0</v>
      </c>
      <c r="G1185" s="174" t="str">
        <f>IF(F1185=1,COUNTIF($F$8:F1185,1),"")</f>
        <v/>
      </c>
      <c r="H1185" s="174"/>
      <c r="I1185" s="157">
        <f>IFERROR($H$8:INDEX($H$8:$H$3000,COUNTIF($H$8:$H$3000,"?*")),"")</f>
        <v>0</v>
      </c>
    </row>
    <row r="1186" spans="1:9" x14ac:dyDescent="0.25">
      <c r="A1186" s="174">
        <f>--ISNUMBER(IFERROR(SEARCH('Project Costing'!#REF!,Labor!I1192,1),""))</f>
        <v>0</v>
      </c>
      <c r="B1186" s="174" t="str">
        <f>IF(A1186=1,COUNTIF($A$8:A1186,1),"")</f>
        <v/>
      </c>
      <c r="C1186" s="174"/>
      <c r="D1186" s="157">
        <f>IFERROR($C$8:INDEX($C$8:$C$3000,COUNTIF($C$8:$C$3000,"?*")),"")</f>
        <v>0</v>
      </c>
      <c r="E1186" s="174"/>
      <c r="F1186" s="174">
        <f>--ISNUMBER(IFERROR(SEARCH('Project Costing'!#REF!,Labor!I1192,1),""))</f>
        <v>0</v>
      </c>
      <c r="G1186" s="174" t="str">
        <f>IF(F1186=1,COUNTIF($F$8:F1186,1),"")</f>
        <v/>
      </c>
      <c r="H1186" s="174"/>
      <c r="I1186" s="157">
        <f>IFERROR($H$8:INDEX($H$8:$H$3000,COUNTIF($H$8:$H$3000,"?*")),"")</f>
        <v>0</v>
      </c>
    </row>
    <row r="1187" spans="1:9" x14ac:dyDescent="0.25">
      <c r="A1187" s="174">
        <f>--ISNUMBER(IFERROR(SEARCH('Project Costing'!#REF!,Labor!I1193,1),""))</f>
        <v>0</v>
      </c>
      <c r="B1187" s="174" t="str">
        <f>IF(A1187=1,COUNTIF($A$8:A1187,1),"")</f>
        <v/>
      </c>
      <c r="C1187" s="174"/>
      <c r="D1187" s="157">
        <f>IFERROR($C$8:INDEX($C$8:$C$3000,COUNTIF($C$8:$C$3000,"?*")),"")</f>
        <v>0</v>
      </c>
      <c r="E1187" s="174"/>
      <c r="F1187" s="174">
        <f>--ISNUMBER(IFERROR(SEARCH('Project Costing'!#REF!,Labor!I1193,1),""))</f>
        <v>0</v>
      </c>
      <c r="G1187" s="174" t="str">
        <f>IF(F1187=1,COUNTIF($F$8:F1187,1),"")</f>
        <v/>
      </c>
      <c r="H1187" s="174"/>
      <c r="I1187" s="157">
        <f>IFERROR($H$8:INDEX($H$8:$H$3000,COUNTIF($H$8:$H$3000,"?*")),"")</f>
        <v>0</v>
      </c>
    </row>
    <row r="1188" spans="1:9" x14ac:dyDescent="0.25">
      <c r="A1188" s="174">
        <f>--ISNUMBER(IFERROR(SEARCH('Project Costing'!#REF!,Labor!I1194,1),""))</f>
        <v>0</v>
      </c>
      <c r="B1188" s="174" t="str">
        <f>IF(A1188=1,COUNTIF($A$8:A1188,1),"")</f>
        <v/>
      </c>
      <c r="C1188" s="174"/>
      <c r="D1188" s="157">
        <f>IFERROR($C$8:INDEX($C$8:$C$3000,COUNTIF($C$8:$C$3000,"?*")),"")</f>
        <v>0</v>
      </c>
      <c r="E1188" s="174"/>
      <c r="F1188" s="174">
        <f>--ISNUMBER(IFERROR(SEARCH('Project Costing'!#REF!,Labor!I1194,1),""))</f>
        <v>0</v>
      </c>
      <c r="G1188" s="174" t="str">
        <f>IF(F1188=1,COUNTIF($F$8:F1188,1),"")</f>
        <v/>
      </c>
      <c r="H1188" s="174"/>
      <c r="I1188" s="157">
        <f>IFERROR($H$8:INDEX($H$8:$H$3000,COUNTIF($H$8:$H$3000,"?*")),"")</f>
        <v>0</v>
      </c>
    </row>
    <row r="1189" spans="1:9" x14ac:dyDescent="0.25">
      <c r="A1189" s="174">
        <f>--ISNUMBER(IFERROR(SEARCH('Project Costing'!#REF!,Labor!I1195,1),""))</f>
        <v>0</v>
      </c>
      <c r="B1189" s="174" t="str">
        <f>IF(A1189=1,COUNTIF($A$8:A1189,1),"")</f>
        <v/>
      </c>
      <c r="C1189" s="174"/>
      <c r="D1189" s="157">
        <f>IFERROR($C$8:INDEX($C$8:$C$3000,COUNTIF($C$8:$C$3000,"?*")),"")</f>
        <v>0</v>
      </c>
      <c r="E1189" s="174"/>
      <c r="F1189" s="174">
        <f>--ISNUMBER(IFERROR(SEARCH('Project Costing'!#REF!,Labor!I1195,1),""))</f>
        <v>0</v>
      </c>
      <c r="G1189" s="174" t="str">
        <f>IF(F1189=1,COUNTIF($F$8:F1189,1),"")</f>
        <v/>
      </c>
      <c r="H1189" s="174"/>
      <c r="I1189" s="157">
        <f>IFERROR($H$8:INDEX($H$8:$H$3000,COUNTIF($H$8:$H$3000,"?*")),"")</f>
        <v>0</v>
      </c>
    </row>
    <row r="1190" spans="1:9" x14ac:dyDescent="0.25">
      <c r="A1190" s="174">
        <f>--ISNUMBER(IFERROR(SEARCH('Project Costing'!#REF!,Labor!I1196,1),""))</f>
        <v>0</v>
      </c>
      <c r="B1190" s="174" t="str">
        <f>IF(A1190=1,COUNTIF($A$8:A1190,1),"")</f>
        <v/>
      </c>
      <c r="C1190" s="174"/>
      <c r="D1190" s="157">
        <f>IFERROR($C$8:INDEX($C$8:$C$3000,COUNTIF($C$8:$C$3000,"?*")),"")</f>
        <v>0</v>
      </c>
      <c r="E1190" s="174"/>
      <c r="F1190" s="174">
        <f>--ISNUMBER(IFERROR(SEARCH('Project Costing'!#REF!,Labor!I1196,1),""))</f>
        <v>0</v>
      </c>
      <c r="G1190" s="174" t="str">
        <f>IF(F1190=1,COUNTIF($F$8:F1190,1),"")</f>
        <v/>
      </c>
      <c r="H1190" s="174"/>
      <c r="I1190" s="157">
        <f>IFERROR($H$8:INDEX($H$8:$H$3000,COUNTIF($H$8:$H$3000,"?*")),"")</f>
        <v>0</v>
      </c>
    </row>
    <row r="1191" spans="1:9" x14ac:dyDescent="0.25">
      <c r="A1191" s="174">
        <f>--ISNUMBER(IFERROR(SEARCH('Project Costing'!#REF!,Labor!I1197,1),""))</f>
        <v>0</v>
      </c>
      <c r="B1191" s="174" t="str">
        <f>IF(A1191=1,COUNTIF($A$8:A1191,1),"")</f>
        <v/>
      </c>
      <c r="C1191" s="174"/>
      <c r="D1191" s="157">
        <f>IFERROR($C$8:INDEX($C$8:$C$3000,COUNTIF($C$8:$C$3000,"?*")),"")</f>
        <v>0</v>
      </c>
      <c r="E1191" s="174"/>
      <c r="F1191" s="174">
        <f>--ISNUMBER(IFERROR(SEARCH('Project Costing'!#REF!,Labor!I1197,1),""))</f>
        <v>0</v>
      </c>
      <c r="G1191" s="174" t="str">
        <f>IF(F1191=1,COUNTIF($F$8:F1191,1),"")</f>
        <v/>
      </c>
      <c r="H1191" s="174"/>
      <c r="I1191" s="157">
        <f>IFERROR($H$8:INDEX($H$8:$H$3000,COUNTIF($H$8:$H$3000,"?*")),"")</f>
        <v>0</v>
      </c>
    </row>
    <row r="1192" spans="1:9" x14ac:dyDescent="0.25">
      <c r="A1192" s="174">
        <f>--ISNUMBER(IFERROR(SEARCH('Project Costing'!#REF!,Labor!I1198,1),""))</f>
        <v>0</v>
      </c>
      <c r="B1192" s="174" t="str">
        <f>IF(A1192=1,COUNTIF($A$8:A1192,1),"")</f>
        <v/>
      </c>
      <c r="C1192" s="174"/>
      <c r="D1192" s="157">
        <f>IFERROR($C$8:INDEX($C$8:$C$3000,COUNTIF($C$8:$C$3000,"?*")),"")</f>
        <v>0</v>
      </c>
      <c r="E1192" s="174"/>
      <c r="F1192" s="174">
        <f>--ISNUMBER(IFERROR(SEARCH('Project Costing'!#REF!,Labor!I1198,1),""))</f>
        <v>0</v>
      </c>
      <c r="G1192" s="174" t="str">
        <f>IF(F1192=1,COUNTIF($F$8:F1192,1),"")</f>
        <v/>
      </c>
      <c r="H1192" s="174"/>
      <c r="I1192" s="157">
        <f>IFERROR($H$8:INDEX($H$8:$H$3000,COUNTIF($H$8:$H$3000,"?*")),"")</f>
        <v>0</v>
      </c>
    </row>
    <row r="1193" spans="1:9" x14ac:dyDescent="0.25">
      <c r="A1193" s="174">
        <f>--ISNUMBER(IFERROR(SEARCH('Project Costing'!#REF!,Labor!I1199,1),""))</f>
        <v>0</v>
      </c>
      <c r="B1193" s="174" t="str">
        <f>IF(A1193=1,COUNTIF($A$8:A1193,1),"")</f>
        <v/>
      </c>
      <c r="C1193" s="174"/>
      <c r="D1193" s="157">
        <f>IFERROR($C$8:INDEX($C$8:$C$3000,COUNTIF($C$8:$C$3000,"?*")),"")</f>
        <v>0</v>
      </c>
      <c r="E1193" s="174"/>
      <c r="F1193" s="174">
        <f>--ISNUMBER(IFERROR(SEARCH('Project Costing'!#REF!,Labor!I1199,1),""))</f>
        <v>0</v>
      </c>
      <c r="G1193" s="174" t="str">
        <f>IF(F1193=1,COUNTIF($F$8:F1193,1),"")</f>
        <v/>
      </c>
      <c r="H1193" s="174"/>
      <c r="I1193" s="157">
        <f>IFERROR($H$8:INDEX($H$8:$H$3000,COUNTIF($H$8:$H$3000,"?*")),"")</f>
        <v>0</v>
      </c>
    </row>
    <row r="1194" spans="1:9" x14ac:dyDescent="0.25">
      <c r="A1194" s="174">
        <f>--ISNUMBER(IFERROR(SEARCH('Project Costing'!#REF!,Labor!I1200,1),""))</f>
        <v>0</v>
      </c>
      <c r="B1194" s="174" t="str">
        <f>IF(A1194=1,COUNTIF($A$8:A1194,1),"")</f>
        <v/>
      </c>
      <c r="C1194" s="174"/>
      <c r="D1194" s="157">
        <f>IFERROR($C$8:INDEX($C$8:$C$3000,COUNTIF($C$8:$C$3000,"?*")),"")</f>
        <v>0</v>
      </c>
      <c r="E1194" s="174"/>
      <c r="F1194" s="174">
        <f>--ISNUMBER(IFERROR(SEARCH('Project Costing'!#REF!,Labor!I1200,1),""))</f>
        <v>0</v>
      </c>
      <c r="G1194" s="174" t="str">
        <f>IF(F1194=1,COUNTIF($F$8:F1194,1),"")</f>
        <v/>
      </c>
      <c r="H1194" s="174"/>
      <c r="I1194" s="157">
        <f>IFERROR($H$8:INDEX($H$8:$H$3000,COUNTIF($H$8:$H$3000,"?*")),"")</f>
        <v>0</v>
      </c>
    </row>
    <row r="1195" spans="1:9" x14ac:dyDescent="0.25">
      <c r="A1195" s="174">
        <f>--ISNUMBER(IFERROR(SEARCH('Project Costing'!#REF!,Labor!I1201,1),""))</f>
        <v>0</v>
      </c>
      <c r="B1195" s="174" t="str">
        <f>IF(A1195=1,COUNTIF($A$8:A1195,1),"")</f>
        <v/>
      </c>
      <c r="C1195" s="174"/>
      <c r="D1195" s="157">
        <f>IFERROR($C$8:INDEX($C$8:$C$3000,COUNTIF($C$8:$C$3000,"?*")),"")</f>
        <v>0</v>
      </c>
      <c r="E1195" s="174"/>
      <c r="F1195" s="174">
        <f>--ISNUMBER(IFERROR(SEARCH('Project Costing'!#REF!,Labor!I1201,1),""))</f>
        <v>0</v>
      </c>
      <c r="G1195" s="174" t="str">
        <f>IF(F1195=1,COUNTIF($F$8:F1195,1),"")</f>
        <v/>
      </c>
      <c r="H1195" s="174"/>
      <c r="I1195" s="157">
        <f>IFERROR($H$8:INDEX($H$8:$H$3000,COUNTIF($H$8:$H$3000,"?*")),"")</f>
        <v>0</v>
      </c>
    </row>
    <row r="1196" spans="1:9" x14ac:dyDescent="0.25">
      <c r="A1196" s="174">
        <f>--ISNUMBER(IFERROR(SEARCH('Project Costing'!#REF!,Labor!I1202,1),""))</f>
        <v>0</v>
      </c>
      <c r="B1196" s="174" t="str">
        <f>IF(A1196=1,COUNTIF($A$8:A1196,1),"")</f>
        <v/>
      </c>
      <c r="C1196" s="174"/>
      <c r="D1196" s="157">
        <f>IFERROR($C$8:INDEX($C$8:$C$3000,COUNTIF($C$8:$C$3000,"?*")),"")</f>
        <v>0</v>
      </c>
      <c r="E1196" s="174"/>
      <c r="F1196" s="174">
        <f>--ISNUMBER(IFERROR(SEARCH('Project Costing'!#REF!,Labor!I1202,1),""))</f>
        <v>0</v>
      </c>
      <c r="G1196" s="174" t="str">
        <f>IF(F1196=1,COUNTIF($F$8:F1196,1),"")</f>
        <v/>
      </c>
      <c r="H1196" s="174"/>
      <c r="I1196" s="157">
        <f>IFERROR($H$8:INDEX($H$8:$H$3000,COUNTIF($H$8:$H$3000,"?*")),"")</f>
        <v>0</v>
      </c>
    </row>
    <row r="1197" spans="1:9" x14ac:dyDescent="0.25">
      <c r="A1197" s="174">
        <f>--ISNUMBER(IFERROR(SEARCH('Project Costing'!#REF!,Labor!I1203,1),""))</f>
        <v>0</v>
      </c>
      <c r="B1197" s="174" t="str">
        <f>IF(A1197=1,COUNTIF($A$8:A1197,1),"")</f>
        <v/>
      </c>
      <c r="C1197" s="174"/>
      <c r="D1197" s="157">
        <f>IFERROR($C$8:INDEX($C$8:$C$3000,COUNTIF($C$8:$C$3000,"?*")),"")</f>
        <v>0</v>
      </c>
      <c r="E1197" s="174"/>
      <c r="F1197" s="174">
        <f>--ISNUMBER(IFERROR(SEARCH('Project Costing'!#REF!,Labor!I1203,1),""))</f>
        <v>0</v>
      </c>
      <c r="G1197" s="174" t="str">
        <f>IF(F1197=1,COUNTIF($F$8:F1197,1),"")</f>
        <v/>
      </c>
      <c r="H1197" s="174"/>
      <c r="I1197" s="157">
        <f>IFERROR($H$8:INDEX($H$8:$H$3000,COUNTIF($H$8:$H$3000,"?*")),"")</f>
        <v>0</v>
      </c>
    </row>
    <row r="1198" spans="1:9" x14ac:dyDescent="0.25">
      <c r="A1198" s="174">
        <f>--ISNUMBER(IFERROR(SEARCH('Project Costing'!#REF!,Labor!I1204,1),""))</f>
        <v>0</v>
      </c>
      <c r="B1198" s="174" t="str">
        <f>IF(A1198=1,COUNTIF($A$8:A1198,1),"")</f>
        <v/>
      </c>
      <c r="C1198" s="174"/>
      <c r="D1198" s="157">
        <f>IFERROR($C$8:INDEX($C$8:$C$3000,COUNTIF($C$8:$C$3000,"?*")),"")</f>
        <v>0</v>
      </c>
      <c r="E1198" s="174"/>
      <c r="F1198" s="174">
        <f>--ISNUMBER(IFERROR(SEARCH('Project Costing'!#REF!,Labor!I1204,1),""))</f>
        <v>0</v>
      </c>
      <c r="G1198" s="174" t="str">
        <f>IF(F1198=1,COUNTIF($F$8:F1198,1),"")</f>
        <v/>
      </c>
      <c r="H1198" s="174"/>
      <c r="I1198" s="157">
        <f>IFERROR($H$8:INDEX($H$8:$H$3000,COUNTIF($H$8:$H$3000,"?*")),"")</f>
        <v>0</v>
      </c>
    </row>
    <row r="1199" spans="1:9" x14ac:dyDescent="0.25">
      <c r="A1199" s="174">
        <f>--ISNUMBER(IFERROR(SEARCH('Project Costing'!#REF!,Labor!I1205,1),""))</f>
        <v>0</v>
      </c>
      <c r="B1199" s="174" t="str">
        <f>IF(A1199=1,COUNTIF($A$8:A1199,1),"")</f>
        <v/>
      </c>
      <c r="C1199" s="174"/>
      <c r="D1199" s="157">
        <f>IFERROR($C$8:INDEX($C$8:$C$3000,COUNTIF($C$8:$C$3000,"?*")),"")</f>
        <v>0</v>
      </c>
      <c r="E1199" s="174"/>
      <c r="F1199" s="174">
        <f>--ISNUMBER(IFERROR(SEARCH('Project Costing'!#REF!,Labor!I1205,1),""))</f>
        <v>0</v>
      </c>
      <c r="G1199" s="174" t="str">
        <f>IF(F1199=1,COUNTIF($F$8:F1199,1),"")</f>
        <v/>
      </c>
      <c r="H1199" s="174"/>
      <c r="I1199" s="157">
        <f>IFERROR($H$8:INDEX($H$8:$H$3000,COUNTIF($H$8:$H$3000,"?*")),"")</f>
        <v>0</v>
      </c>
    </row>
    <row r="1200" spans="1:9" x14ac:dyDescent="0.25">
      <c r="A1200" s="174">
        <f>--ISNUMBER(IFERROR(SEARCH('Project Costing'!#REF!,Labor!I1206,1),""))</f>
        <v>0</v>
      </c>
      <c r="B1200" s="174" t="str">
        <f>IF(A1200=1,COUNTIF($A$8:A1200,1),"")</f>
        <v/>
      </c>
      <c r="C1200" s="174"/>
      <c r="D1200" s="157">
        <f>IFERROR($C$8:INDEX($C$8:$C$3000,COUNTIF($C$8:$C$3000,"?*")),"")</f>
        <v>0</v>
      </c>
      <c r="E1200" s="174"/>
      <c r="F1200" s="174">
        <f>--ISNUMBER(IFERROR(SEARCH('Project Costing'!#REF!,Labor!I1206,1),""))</f>
        <v>0</v>
      </c>
      <c r="G1200" s="174" t="str">
        <f>IF(F1200=1,COUNTIF($F$8:F1200,1),"")</f>
        <v/>
      </c>
      <c r="H1200" s="174"/>
      <c r="I1200" s="157">
        <f>IFERROR($H$8:INDEX($H$8:$H$3000,COUNTIF($H$8:$H$3000,"?*")),"")</f>
        <v>0</v>
      </c>
    </row>
    <row r="1201" spans="1:9" x14ac:dyDescent="0.25">
      <c r="A1201" s="174">
        <f>--ISNUMBER(IFERROR(SEARCH('Project Costing'!#REF!,Labor!I1207,1),""))</f>
        <v>0</v>
      </c>
      <c r="B1201" s="174" t="str">
        <f>IF(A1201=1,COUNTIF($A$8:A1201,1),"")</f>
        <v/>
      </c>
      <c r="C1201" s="174"/>
      <c r="D1201" s="157">
        <f>IFERROR($C$8:INDEX($C$8:$C$3000,COUNTIF($C$8:$C$3000,"?*")),"")</f>
        <v>0</v>
      </c>
      <c r="E1201" s="174"/>
      <c r="F1201" s="174">
        <f>--ISNUMBER(IFERROR(SEARCH('Project Costing'!#REF!,Labor!I1207,1),""))</f>
        <v>0</v>
      </c>
      <c r="G1201" s="174" t="str">
        <f>IF(F1201=1,COUNTIF($F$8:F1201,1),"")</f>
        <v/>
      </c>
      <c r="H1201" s="174"/>
      <c r="I1201" s="157">
        <f>IFERROR($H$8:INDEX($H$8:$H$3000,COUNTIF($H$8:$H$3000,"?*")),"")</f>
        <v>0</v>
      </c>
    </row>
    <row r="1202" spans="1:9" x14ac:dyDescent="0.25">
      <c r="A1202" s="174">
        <f>--ISNUMBER(IFERROR(SEARCH('Project Costing'!#REF!,Labor!I1208,1),""))</f>
        <v>0</v>
      </c>
      <c r="B1202" s="174" t="str">
        <f>IF(A1202=1,COUNTIF($A$8:A1202,1),"")</f>
        <v/>
      </c>
      <c r="C1202" s="174"/>
      <c r="D1202" s="157">
        <f>IFERROR($C$8:INDEX($C$8:$C$3000,COUNTIF($C$8:$C$3000,"?*")),"")</f>
        <v>0</v>
      </c>
      <c r="E1202" s="174"/>
      <c r="F1202" s="174">
        <f>--ISNUMBER(IFERROR(SEARCH('Project Costing'!#REF!,Labor!I1208,1),""))</f>
        <v>0</v>
      </c>
      <c r="G1202" s="174" t="str">
        <f>IF(F1202=1,COUNTIF($F$8:F1202,1),"")</f>
        <v/>
      </c>
      <c r="H1202" s="174"/>
      <c r="I1202" s="157">
        <f>IFERROR($H$8:INDEX($H$8:$H$3000,COUNTIF($H$8:$H$3000,"?*")),"")</f>
        <v>0</v>
      </c>
    </row>
    <row r="1203" spans="1:9" x14ac:dyDescent="0.25">
      <c r="A1203" s="174">
        <f>--ISNUMBER(IFERROR(SEARCH('Project Costing'!#REF!,Labor!I1209,1),""))</f>
        <v>0</v>
      </c>
      <c r="B1203" s="174" t="str">
        <f>IF(A1203=1,COUNTIF($A$8:A1203,1),"")</f>
        <v/>
      </c>
      <c r="C1203" s="174"/>
      <c r="D1203" s="157">
        <f>IFERROR($C$8:INDEX($C$8:$C$3000,COUNTIF($C$8:$C$3000,"?*")),"")</f>
        <v>0</v>
      </c>
      <c r="E1203" s="174"/>
      <c r="F1203" s="174">
        <f>--ISNUMBER(IFERROR(SEARCH('Project Costing'!#REF!,Labor!I1209,1),""))</f>
        <v>0</v>
      </c>
      <c r="G1203" s="174" t="str">
        <f>IF(F1203=1,COUNTIF($F$8:F1203,1),"")</f>
        <v/>
      </c>
      <c r="H1203" s="174"/>
      <c r="I1203" s="157">
        <f>IFERROR($H$8:INDEX($H$8:$H$3000,COUNTIF($H$8:$H$3000,"?*")),"")</f>
        <v>0</v>
      </c>
    </row>
    <row r="1204" spans="1:9" x14ac:dyDescent="0.25">
      <c r="A1204" s="174">
        <f>--ISNUMBER(IFERROR(SEARCH('Project Costing'!#REF!,Labor!I1210,1),""))</f>
        <v>0</v>
      </c>
      <c r="B1204" s="174" t="str">
        <f>IF(A1204=1,COUNTIF($A$8:A1204,1),"")</f>
        <v/>
      </c>
      <c r="C1204" s="174"/>
      <c r="D1204" s="157">
        <f>IFERROR($C$8:INDEX($C$8:$C$3000,COUNTIF($C$8:$C$3000,"?*")),"")</f>
        <v>0</v>
      </c>
      <c r="E1204" s="174"/>
      <c r="F1204" s="174">
        <f>--ISNUMBER(IFERROR(SEARCH('Project Costing'!#REF!,Labor!I1210,1),""))</f>
        <v>0</v>
      </c>
      <c r="G1204" s="174" t="str">
        <f>IF(F1204=1,COUNTIF($F$8:F1204,1),"")</f>
        <v/>
      </c>
      <c r="H1204" s="174"/>
      <c r="I1204" s="157">
        <f>IFERROR($H$8:INDEX($H$8:$H$3000,COUNTIF($H$8:$H$3000,"?*")),"")</f>
        <v>0</v>
      </c>
    </row>
    <row r="1205" spans="1:9" x14ac:dyDescent="0.25">
      <c r="A1205" s="174">
        <f>--ISNUMBER(IFERROR(SEARCH('Project Costing'!#REF!,Labor!I1211,1),""))</f>
        <v>0</v>
      </c>
      <c r="B1205" s="174" t="str">
        <f>IF(A1205=1,COUNTIF($A$8:A1205,1),"")</f>
        <v/>
      </c>
      <c r="C1205" s="174"/>
      <c r="D1205" s="157">
        <f>IFERROR($C$8:INDEX($C$8:$C$3000,COUNTIF($C$8:$C$3000,"?*")),"")</f>
        <v>0</v>
      </c>
      <c r="E1205" s="174"/>
      <c r="F1205" s="174">
        <f>--ISNUMBER(IFERROR(SEARCH('Project Costing'!#REF!,Labor!I1211,1),""))</f>
        <v>0</v>
      </c>
      <c r="G1205" s="174" t="str">
        <f>IF(F1205=1,COUNTIF($F$8:F1205,1),"")</f>
        <v/>
      </c>
      <c r="H1205" s="174"/>
      <c r="I1205" s="157">
        <f>IFERROR($H$8:INDEX($H$8:$H$3000,COUNTIF($H$8:$H$3000,"?*")),"")</f>
        <v>0</v>
      </c>
    </row>
    <row r="1206" spans="1:9" x14ac:dyDescent="0.25">
      <c r="A1206" s="174">
        <f>--ISNUMBER(IFERROR(SEARCH('Project Costing'!#REF!,Labor!I1212,1),""))</f>
        <v>0</v>
      </c>
      <c r="B1206" s="174" t="str">
        <f>IF(A1206=1,COUNTIF($A$8:A1206,1),"")</f>
        <v/>
      </c>
      <c r="C1206" s="174"/>
      <c r="D1206" s="157">
        <f>IFERROR($C$8:INDEX($C$8:$C$3000,COUNTIF($C$8:$C$3000,"?*")),"")</f>
        <v>0</v>
      </c>
      <c r="E1206" s="174"/>
      <c r="F1206" s="174">
        <f>--ISNUMBER(IFERROR(SEARCH('Project Costing'!#REF!,Labor!I1212,1),""))</f>
        <v>0</v>
      </c>
      <c r="G1206" s="174" t="str">
        <f>IF(F1206=1,COUNTIF($F$8:F1206,1),"")</f>
        <v/>
      </c>
      <c r="H1206" s="174"/>
      <c r="I1206" s="157">
        <f>IFERROR($H$8:INDEX($H$8:$H$3000,COUNTIF($H$8:$H$3000,"?*")),"")</f>
        <v>0</v>
      </c>
    </row>
    <row r="1207" spans="1:9" x14ac:dyDescent="0.25">
      <c r="A1207" s="174">
        <f>--ISNUMBER(IFERROR(SEARCH('Project Costing'!#REF!,Labor!I1213,1),""))</f>
        <v>0</v>
      </c>
      <c r="B1207" s="174" t="str">
        <f>IF(A1207=1,COUNTIF($A$8:A1207,1),"")</f>
        <v/>
      </c>
      <c r="C1207" s="174"/>
      <c r="D1207" s="157">
        <f>IFERROR($C$8:INDEX($C$8:$C$3000,COUNTIF($C$8:$C$3000,"?*")),"")</f>
        <v>0</v>
      </c>
      <c r="E1207" s="174"/>
      <c r="F1207" s="174">
        <f>--ISNUMBER(IFERROR(SEARCH('Project Costing'!#REF!,Labor!I1213,1),""))</f>
        <v>0</v>
      </c>
      <c r="G1207" s="174" t="str">
        <f>IF(F1207=1,COUNTIF($F$8:F1207,1),"")</f>
        <v/>
      </c>
      <c r="H1207" s="174"/>
      <c r="I1207" s="157">
        <f>IFERROR($H$8:INDEX($H$8:$H$3000,COUNTIF($H$8:$H$3000,"?*")),"")</f>
        <v>0</v>
      </c>
    </row>
    <row r="1208" spans="1:9" x14ac:dyDescent="0.25">
      <c r="A1208" s="174">
        <f>--ISNUMBER(IFERROR(SEARCH('Project Costing'!#REF!,Labor!I1214,1),""))</f>
        <v>0</v>
      </c>
      <c r="B1208" s="174" t="str">
        <f>IF(A1208=1,COUNTIF($A$8:A1208,1),"")</f>
        <v/>
      </c>
      <c r="C1208" s="174"/>
      <c r="D1208" s="157">
        <f>IFERROR($C$8:INDEX($C$8:$C$3000,COUNTIF($C$8:$C$3000,"?*")),"")</f>
        <v>0</v>
      </c>
      <c r="E1208" s="174"/>
      <c r="F1208" s="174">
        <f>--ISNUMBER(IFERROR(SEARCH('Project Costing'!#REF!,Labor!I1214,1),""))</f>
        <v>0</v>
      </c>
      <c r="G1208" s="174" t="str">
        <f>IF(F1208=1,COUNTIF($F$8:F1208,1),"")</f>
        <v/>
      </c>
      <c r="H1208" s="174"/>
      <c r="I1208" s="157">
        <f>IFERROR($H$8:INDEX($H$8:$H$3000,COUNTIF($H$8:$H$3000,"?*")),"")</f>
        <v>0</v>
      </c>
    </row>
    <row r="1209" spans="1:9" x14ac:dyDescent="0.25">
      <c r="A1209" s="174">
        <f>--ISNUMBER(IFERROR(SEARCH('Project Costing'!#REF!,Labor!I1215,1),""))</f>
        <v>0</v>
      </c>
      <c r="B1209" s="174" t="str">
        <f>IF(A1209=1,COUNTIF($A$8:A1209,1),"")</f>
        <v/>
      </c>
      <c r="C1209" s="174"/>
      <c r="D1209" s="157">
        <f>IFERROR($C$8:INDEX($C$8:$C$3000,COUNTIF($C$8:$C$3000,"?*")),"")</f>
        <v>0</v>
      </c>
      <c r="E1209" s="174"/>
      <c r="F1209" s="174">
        <f>--ISNUMBER(IFERROR(SEARCH('Project Costing'!#REF!,Labor!I1215,1),""))</f>
        <v>0</v>
      </c>
      <c r="G1209" s="174" t="str">
        <f>IF(F1209=1,COUNTIF($F$8:F1209,1),"")</f>
        <v/>
      </c>
      <c r="H1209" s="174"/>
      <c r="I1209" s="157">
        <f>IFERROR($H$8:INDEX($H$8:$H$3000,COUNTIF($H$8:$H$3000,"?*")),"")</f>
        <v>0</v>
      </c>
    </row>
    <row r="1210" spans="1:9" x14ac:dyDescent="0.25">
      <c r="A1210" s="174">
        <f>--ISNUMBER(IFERROR(SEARCH('Project Costing'!#REF!,Labor!I1216,1),""))</f>
        <v>0</v>
      </c>
      <c r="B1210" s="174" t="str">
        <f>IF(A1210=1,COUNTIF($A$8:A1210,1),"")</f>
        <v/>
      </c>
      <c r="C1210" s="174"/>
      <c r="D1210" s="157">
        <f>IFERROR($C$8:INDEX($C$8:$C$3000,COUNTIF($C$8:$C$3000,"?*")),"")</f>
        <v>0</v>
      </c>
      <c r="E1210" s="174"/>
      <c r="F1210" s="174">
        <f>--ISNUMBER(IFERROR(SEARCH('Project Costing'!#REF!,Labor!I1216,1),""))</f>
        <v>0</v>
      </c>
      <c r="G1210" s="174" t="str">
        <f>IF(F1210=1,COUNTIF($F$8:F1210,1),"")</f>
        <v/>
      </c>
      <c r="H1210" s="174"/>
      <c r="I1210" s="157">
        <f>IFERROR($H$8:INDEX($H$8:$H$3000,COUNTIF($H$8:$H$3000,"?*")),"")</f>
        <v>0</v>
      </c>
    </row>
    <row r="1211" spans="1:9" x14ac:dyDescent="0.25">
      <c r="A1211" s="174">
        <f>--ISNUMBER(IFERROR(SEARCH('Project Costing'!#REF!,Labor!I1217,1),""))</f>
        <v>0</v>
      </c>
      <c r="B1211" s="174" t="str">
        <f>IF(A1211=1,COUNTIF($A$8:A1211,1),"")</f>
        <v/>
      </c>
      <c r="C1211" s="174"/>
      <c r="D1211" s="157">
        <f>IFERROR($C$8:INDEX($C$8:$C$3000,COUNTIF($C$8:$C$3000,"?*")),"")</f>
        <v>0</v>
      </c>
      <c r="E1211" s="174"/>
      <c r="F1211" s="174">
        <f>--ISNUMBER(IFERROR(SEARCH('Project Costing'!#REF!,Labor!I1217,1),""))</f>
        <v>0</v>
      </c>
      <c r="G1211" s="174" t="str">
        <f>IF(F1211=1,COUNTIF($F$8:F1211,1),"")</f>
        <v/>
      </c>
      <c r="H1211" s="174"/>
      <c r="I1211" s="157">
        <f>IFERROR($H$8:INDEX($H$8:$H$3000,COUNTIF($H$8:$H$3000,"?*")),"")</f>
        <v>0</v>
      </c>
    </row>
    <row r="1212" spans="1:9" x14ac:dyDescent="0.25">
      <c r="A1212" s="174">
        <f>--ISNUMBER(IFERROR(SEARCH('Project Costing'!#REF!,Labor!I1218,1),""))</f>
        <v>0</v>
      </c>
      <c r="B1212" s="174" t="str">
        <f>IF(A1212=1,COUNTIF($A$8:A1212,1),"")</f>
        <v/>
      </c>
      <c r="C1212" s="174"/>
      <c r="D1212" s="157">
        <f>IFERROR($C$8:INDEX($C$8:$C$3000,COUNTIF($C$8:$C$3000,"?*")),"")</f>
        <v>0</v>
      </c>
      <c r="E1212" s="174"/>
      <c r="F1212" s="174">
        <f>--ISNUMBER(IFERROR(SEARCH('Project Costing'!#REF!,Labor!I1218,1),""))</f>
        <v>0</v>
      </c>
      <c r="G1212" s="174" t="str">
        <f>IF(F1212=1,COUNTIF($F$8:F1212,1),"")</f>
        <v/>
      </c>
      <c r="H1212" s="174"/>
      <c r="I1212" s="157">
        <f>IFERROR($H$8:INDEX($H$8:$H$3000,COUNTIF($H$8:$H$3000,"?*")),"")</f>
        <v>0</v>
      </c>
    </row>
    <row r="1213" spans="1:9" x14ac:dyDescent="0.25">
      <c r="A1213" s="174">
        <f>--ISNUMBER(IFERROR(SEARCH('Project Costing'!#REF!,Labor!I1219,1),""))</f>
        <v>0</v>
      </c>
      <c r="B1213" s="174" t="str">
        <f>IF(A1213=1,COUNTIF($A$8:A1213,1),"")</f>
        <v/>
      </c>
      <c r="C1213" s="174"/>
      <c r="D1213" s="157">
        <f>IFERROR($C$8:INDEX($C$8:$C$3000,COUNTIF($C$8:$C$3000,"?*")),"")</f>
        <v>0</v>
      </c>
      <c r="E1213" s="174"/>
      <c r="F1213" s="174">
        <f>--ISNUMBER(IFERROR(SEARCH('Project Costing'!#REF!,Labor!I1219,1),""))</f>
        <v>0</v>
      </c>
      <c r="G1213" s="174" t="str">
        <f>IF(F1213=1,COUNTIF($F$8:F1213,1),"")</f>
        <v/>
      </c>
      <c r="H1213" s="174"/>
      <c r="I1213" s="157">
        <f>IFERROR($H$8:INDEX($H$8:$H$3000,COUNTIF($H$8:$H$3000,"?*")),"")</f>
        <v>0</v>
      </c>
    </row>
    <row r="1214" spans="1:9" x14ac:dyDescent="0.25">
      <c r="A1214" s="174">
        <f>--ISNUMBER(IFERROR(SEARCH('Project Costing'!#REF!,Labor!I1220,1),""))</f>
        <v>0</v>
      </c>
      <c r="B1214" s="174" t="str">
        <f>IF(A1214=1,COUNTIF($A$8:A1214,1),"")</f>
        <v/>
      </c>
      <c r="C1214" s="174"/>
      <c r="D1214" s="157">
        <f>IFERROR($C$8:INDEX($C$8:$C$3000,COUNTIF($C$8:$C$3000,"?*")),"")</f>
        <v>0</v>
      </c>
      <c r="E1214" s="174"/>
      <c r="F1214" s="174">
        <f>--ISNUMBER(IFERROR(SEARCH('Project Costing'!#REF!,Labor!I1220,1),""))</f>
        <v>0</v>
      </c>
      <c r="G1214" s="174" t="str">
        <f>IF(F1214=1,COUNTIF($F$8:F1214,1),"")</f>
        <v/>
      </c>
      <c r="H1214" s="174"/>
      <c r="I1214" s="157">
        <f>IFERROR($H$8:INDEX($H$8:$H$3000,COUNTIF($H$8:$H$3000,"?*")),"")</f>
        <v>0</v>
      </c>
    </row>
    <row r="1215" spans="1:9" x14ac:dyDescent="0.25">
      <c r="A1215" s="174">
        <f>--ISNUMBER(IFERROR(SEARCH('Project Costing'!#REF!,Labor!I1221,1),""))</f>
        <v>0</v>
      </c>
      <c r="B1215" s="174" t="str">
        <f>IF(A1215=1,COUNTIF($A$8:A1215,1),"")</f>
        <v/>
      </c>
      <c r="C1215" s="174"/>
      <c r="D1215" s="157">
        <f>IFERROR($C$8:INDEX($C$8:$C$3000,COUNTIF($C$8:$C$3000,"?*")),"")</f>
        <v>0</v>
      </c>
      <c r="E1215" s="174"/>
      <c r="F1215" s="174">
        <f>--ISNUMBER(IFERROR(SEARCH('Project Costing'!#REF!,Labor!I1221,1),""))</f>
        <v>0</v>
      </c>
      <c r="G1215" s="174" t="str">
        <f>IF(F1215=1,COUNTIF($F$8:F1215,1),"")</f>
        <v/>
      </c>
      <c r="H1215" s="174"/>
      <c r="I1215" s="157">
        <f>IFERROR($H$8:INDEX($H$8:$H$3000,COUNTIF($H$8:$H$3000,"?*")),"")</f>
        <v>0</v>
      </c>
    </row>
    <row r="1216" spans="1:9" x14ac:dyDescent="0.25">
      <c r="A1216" s="174">
        <f>--ISNUMBER(IFERROR(SEARCH('Project Costing'!#REF!,Labor!I1222,1),""))</f>
        <v>0</v>
      </c>
      <c r="B1216" s="174" t="str">
        <f>IF(A1216=1,COUNTIF($A$8:A1216,1),"")</f>
        <v/>
      </c>
      <c r="C1216" s="174"/>
      <c r="D1216" s="157">
        <f>IFERROR($C$8:INDEX($C$8:$C$3000,COUNTIF($C$8:$C$3000,"?*")),"")</f>
        <v>0</v>
      </c>
      <c r="E1216" s="174"/>
      <c r="F1216" s="174">
        <f>--ISNUMBER(IFERROR(SEARCH('Project Costing'!#REF!,Labor!I1222,1),""))</f>
        <v>0</v>
      </c>
      <c r="G1216" s="174" t="str">
        <f>IF(F1216=1,COUNTIF($F$8:F1216,1),"")</f>
        <v/>
      </c>
      <c r="H1216" s="174"/>
      <c r="I1216" s="157">
        <f>IFERROR($H$8:INDEX($H$8:$H$3000,COUNTIF($H$8:$H$3000,"?*")),"")</f>
        <v>0</v>
      </c>
    </row>
    <row r="1217" spans="1:9" x14ac:dyDescent="0.25">
      <c r="A1217" s="174">
        <f>--ISNUMBER(IFERROR(SEARCH('Project Costing'!#REF!,Labor!I1223,1),""))</f>
        <v>0</v>
      </c>
      <c r="B1217" s="174" t="str">
        <f>IF(A1217=1,COUNTIF($A$8:A1217,1),"")</f>
        <v/>
      </c>
      <c r="C1217" s="174"/>
      <c r="D1217" s="157">
        <f>IFERROR($C$8:INDEX($C$8:$C$3000,COUNTIF($C$8:$C$3000,"?*")),"")</f>
        <v>0</v>
      </c>
      <c r="E1217" s="174"/>
      <c r="F1217" s="174">
        <f>--ISNUMBER(IFERROR(SEARCH('Project Costing'!#REF!,Labor!I1223,1),""))</f>
        <v>0</v>
      </c>
      <c r="G1217" s="174" t="str">
        <f>IF(F1217=1,COUNTIF($F$8:F1217,1),"")</f>
        <v/>
      </c>
      <c r="H1217" s="174"/>
      <c r="I1217" s="157">
        <f>IFERROR($H$8:INDEX($H$8:$H$3000,COUNTIF($H$8:$H$3000,"?*")),"")</f>
        <v>0</v>
      </c>
    </row>
    <row r="1218" spans="1:9" x14ac:dyDescent="0.25">
      <c r="A1218" s="174">
        <f>--ISNUMBER(IFERROR(SEARCH('Project Costing'!#REF!,Labor!I1224,1),""))</f>
        <v>0</v>
      </c>
      <c r="B1218" s="174" t="str">
        <f>IF(A1218=1,COUNTIF($A$8:A1218,1),"")</f>
        <v/>
      </c>
      <c r="C1218" s="174"/>
      <c r="D1218" s="157">
        <f>IFERROR($C$8:INDEX($C$8:$C$3000,COUNTIF($C$8:$C$3000,"?*")),"")</f>
        <v>0</v>
      </c>
      <c r="E1218" s="174"/>
      <c r="F1218" s="174">
        <f>--ISNUMBER(IFERROR(SEARCH('Project Costing'!#REF!,Labor!I1224,1),""))</f>
        <v>0</v>
      </c>
      <c r="G1218" s="174" t="str">
        <f>IF(F1218=1,COUNTIF($F$8:F1218,1),"")</f>
        <v/>
      </c>
      <c r="H1218" s="174"/>
      <c r="I1218" s="157">
        <f>IFERROR($H$8:INDEX($H$8:$H$3000,COUNTIF($H$8:$H$3000,"?*")),"")</f>
        <v>0</v>
      </c>
    </row>
    <row r="1219" spans="1:9" x14ac:dyDescent="0.25">
      <c r="A1219" s="174">
        <f>--ISNUMBER(IFERROR(SEARCH('Project Costing'!#REF!,Labor!I1225,1),""))</f>
        <v>0</v>
      </c>
      <c r="B1219" s="174" t="str">
        <f>IF(A1219=1,COUNTIF($A$8:A1219,1),"")</f>
        <v/>
      </c>
      <c r="C1219" s="174"/>
      <c r="D1219" s="157">
        <f>IFERROR($C$8:INDEX($C$8:$C$3000,COUNTIF($C$8:$C$3000,"?*")),"")</f>
        <v>0</v>
      </c>
      <c r="E1219" s="174"/>
      <c r="F1219" s="174">
        <f>--ISNUMBER(IFERROR(SEARCH('Project Costing'!#REF!,Labor!I1225,1),""))</f>
        <v>0</v>
      </c>
      <c r="G1219" s="174" t="str">
        <f>IF(F1219=1,COUNTIF($F$8:F1219,1),"")</f>
        <v/>
      </c>
      <c r="H1219" s="174"/>
      <c r="I1219" s="157">
        <f>IFERROR($H$8:INDEX($H$8:$H$3000,COUNTIF($H$8:$H$3000,"?*")),"")</f>
        <v>0</v>
      </c>
    </row>
    <row r="1220" spans="1:9" x14ac:dyDescent="0.25">
      <c r="A1220" s="174">
        <f>--ISNUMBER(IFERROR(SEARCH('Project Costing'!#REF!,Labor!I1226,1),""))</f>
        <v>0</v>
      </c>
      <c r="B1220" s="174" t="str">
        <f>IF(A1220=1,COUNTIF($A$8:A1220,1),"")</f>
        <v/>
      </c>
      <c r="C1220" s="174"/>
      <c r="D1220" s="157">
        <f>IFERROR($C$8:INDEX($C$8:$C$3000,COUNTIF($C$8:$C$3000,"?*")),"")</f>
        <v>0</v>
      </c>
      <c r="E1220" s="174"/>
      <c r="F1220" s="174">
        <f>--ISNUMBER(IFERROR(SEARCH('Project Costing'!#REF!,Labor!I1226,1),""))</f>
        <v>0</v>
      </c>
      <c r="G1220" s="174" t="str">
        <f>IF(F1220=1,COUNTIF($F$8:F1220,1),"")</f>
        <v/>
      </c>
      <c r="H1220" s="174"/>
      <c r="I1220" s="157">
        <f>IFERROR($H$8:INDEX($H$8:$H$3000,COUNTIF($H$8:$H$3000,"?*")),"")</f>
        <v>0</v>
      </c>
    </row>
    <row r="1221" spans="1:9" x14ac:dyDescent="0.25">
      <c r="A1221" s="174">
        <f>--ISNUMBER(IFERROR(SEARCH('Project Costing'!#REF!,Labor!I1227,1),""))</f>
        <v>0</v>
      </c>
      <c r="B1221" s="174" t="str">
        <f>IF(A1221=1,COUNTIF($A$8:A1221,1),"")</f>
        <v/>
      </c>
      <c r="C1221" s="174"/>
      <c r="D1221" s="157">
        <f>IFERROR($C$8:INDEX($C$8:$C$3000,COUNTIF($C$8:$C$3000,"?*")),"")</f>
        <v>0</v>
      </c>
      <c r="E1221" s="174"/>
      <c r="F1221" s="174">
        <f>--ISNUMBER(IFERROR(SEARCH('Project Costing'!#REF!,Labor!I1227,1),""))</f>
        <v>0</v>
      </c>
      <c r="G1221" s="174" t="str">
        <f>IF(F1221=1,COUNTIF($F$8:F1221,1),"")</f>
        <v/>
      </c>
      <c r="H1221" s="174"/>
      <c r="I1221" s="157">
        <f>IFERROR($H$8:INDEX($H$8:$H$3000,COUNTIF($H$8:$H$3000,"?*")),"")</f>
        <v>0</v>
      </c>
    </row>
    <row r="1222" spans="1:9" x14ac:dyDescent="0.25">
      <c r="A1222" s="174">
        <f>--ISNUMBER(IFERROR(SEARCH('Project Costing'!#REF!,Labor!I1228,1),""))</f>
        <v>0</v>
      </c>
      <c r="B1222" s="174" t="str">
        <f>IF(A1222=1,COUNTIF($A$8:A1222,1),"")</f>
        <v/>
      </c>
      <c r="C1222" s="174"/>
      <c r="D1222" s="157">
        <f>IFERROR($C$8:INDEX($C$8:$C$3000,COUNTIF($C$8:$C$3000,"?*")),"")</f>
        <v>0</v>
      </c>
      <c r="E1222" s="174"/>
      <c r="F1222" s="174">
        <f>--ISNUMBER(IFERROR(SEARCH('Project Costing'!#REF!,Labor!I1228,1),""))</f>
        <v>0</v>
      </c>
      <c r="G1222" s="174" t="str">
        <f>IF(F1222=1,COUNTIF($F$8:F1222,1),"")</f>
        <v/>
      </c>
      <c r="H1222" s="174"/>
      <c r="I1222" s="157">
        <f>IFERROR($H$8:INDEX($H$8:$H$3000,COUNTIF($H$8:$H$3000,"?*")),"")</f>
        <v>0</v>
      </c>
    </row>
    <row r="1223" spans="1:9" x14ac:dyDescent="0.25">
      <c r="A1223" s="174">
        <f>--ISNUMBER(IFERROR(SEARCH('Project Costing'!#REF!,Labor!I1229,1),""))</f>
        <v>0</v>
      </c>
      <c r="B1223" s="174" t="str">
        <f>IF(A1223=1,COUNTIF($A$8:A1223,1),"")</f>
        <v/>
      </c>
      <c r="C1223" s="174"/>
      <c r="D1223" s="157">
        <f>IFERROR($C$8:INDEX($C$8:$C$3000,COUNTIF($C$8:$C$3000,"?*")),"")</f>
        <v>0</v>
      </c>
      <c r="E1223" s="174"/>
      <c r="F1223" s="174">
        <f>--ISNUMBER(IFERROR(SEARCH('Project Costing'!#REF!,Labor!I1229,1),""))</f>
        <v>0</v>
      </c>
      <c r="G1223" s="174" t="str">
        <f>IF(F1223=1,COUNTIF($F$8:F1223,1),"")</f>
        <v/>
      </c>
      <c r="H1223" s="174"/>
      <c r="I1223" s="157">
        <f>IFERROR($H$8:INDEX($H$8:$H$3000,COUNTIF($H$8:$H$3000,"?*")),"")</f>
        <v>0</v>
      </c>
    </row>
    <row r="1224" spans="1:9" x14ac:dyDescent="0.25">
      <c r="A1224" s="174">
        <f>--ISNUMBER(IFERROR(SEARCH('Project Costing'!#REF!,Labor!I1230,1),""))</f>
        <v>0</v>
      </c>
      <c r="B1224" s="174" t="str">
        <f>IF(A1224=1,COUNTIF($A$8:A1224,1),"")</f>
        <v/>
      </c>
      <c r="C1224" s="174"/>
      <c r="D1224" s="157">
        <f>IFERROR($C$8:INDEX($C$8:$C$3000,COUNTIF($C$8:$C$3000,"?*")),"")</f>
        <v>0</v>
      </c>
      <c r="E1224" s="174"/>
      <c r="F1224" s="174">
        <f>--ISNUMBER(IFERROR(SEARCH('Project Costing'!#REF!,Labor!I1230,1),""))</f>
        <v>0</v>
      </c>
      <c r="G1224" s="174" t="str">
        <f>IF(F1224=1,COUNTIF($F$8:F1224,1),"")</f>
        <v/>
      </c>
      <c r="H1224" s="174"/>
      <c r="I1224" s="157">
        <f>IFERROR($H$8:INDEX($H$8:$H$3000,COUNTIF($H$8:$H$3000,"?*")),"")</f>
        <v>0</v>
      </c>
    </row>
    <row r="1225" spans="1:9" x14ac:dyDescent="0.25">
      <c r="A1225" s="174">
        <f>--ISNUMBER(IFERROR(SEARCH('Project Costing'!#REF!,Labor!I1231,1),""))</f>
        <v>0</v>
      </c>
      <c r="B1225" s="174" t="str">
        <f>IF(A1225=1,COUNTIF($A$8:A1225,1),"")</f>
        <v/>
      </c>
      <c r="C1225" s="174"/>
      <c r="D1225" s="157">
        <f>IFERROR($C$8:INDEX($C$8:$C$3000,COUNTIF($C$8:$C$3000,"?*")),"")</f>
        <v>0</v>
      </c>
      <c r="E1225" s="174"/>
      <c r="F1225" s="174">
        <f>--ISNUMBER(IFERROR(SEARCH('Project Costing'!#REF!,Labor!I1231,1),""))</f>
        <v>0</v>
      </c>
      <c r="G1225" s="174" t="str">
        <f>IF(F1225=1,COUNTIF($F$8:F1225,1),"")</f>
        <v/>
      </c>
      <c r="H1225" s="174"/>
      <c r="I1225" s="157">
        <f>IFERROR($H$8:INDEX($H$8:$H$3000,COUNTIF($H$8:$H$3000,"?*")),"")</f>
        <v>0</v>
      </c>
    </row>
    <row r="1226" spans="1:9" x14ac:dyDescent="0.25">
      <c r="A1226" s="174">
        <f>--ISNUMBER(IFERROR(SEARCH('Project Costing'!#REF!,Labor!I1232,1),""))</f>
        <v>0</v>
      </c>
      <c r="B1226" s="174" t="str">
        <f>IF(A1226=1,COUNTIF($A$8:A1226,1),"")</f>
        <v/>
      </c>
      <c r="C1226" s="174"/>
      <c r="D1226" s="157">
        <f>IFERROR($C$8:INDEX($C$8:$C$3000,COUNTIF($C$8:$C$3000,"?*")),"")</f>
        <v>0</v>
      </c>
      <c r="E1226" s="174"/>
      <c r="F1226" s="174">
        <f>--ISNUMBER(IFERROR(SEARCH('Project Costing'!#REF!,Labor!I1232,1),""))</f>
        <v>0</v>
      </c>
      <c r="G1226" s="174" t="str">
        <f>IF(F1226=1,COUNTIF($F$8:F1226,1),"")</f>
        <v/>
      </c>
      <c r="H1226" s="174"/>
      <c r="I1226" s="157">
        <f>IFERROR($H$8:INDEX($H$8:$H$3000,COUNTIF($H$8:$H$3000,"?*")),"")</f>
        <v>0</v>
      </c>
    </row>
    <row r="1227" spans="1:9" x14ac:dyDescent="0.25">
      <c r="A1227" s="174">
        <f>--ISNUMBER(IFERROR(SEARCH('Project Costing'!#REF!,Labor!I1233,1),""))</f>
        <v>0</v>
      </c>
      <c r="B1227" s="174" t="str">
        <f>IF(A1227=1,COUNTIF($A$8:A1227,1),"")</f>
        <v/>
      </c>
      <c r="C1227" s="174"/>
      <c r="D1227" s="157">
        <f>IFERROR($C$8:INDEX($C$8:$C$3000,COUNTIF($C$8:$C$3000,"?*")),"")</f>
        <v>0</v>
      </c>
      <c r="E1227" s="174"/>
      <c r="F1227" s="174">
        <f>--ISNUMBER(IFERROR(SEARCH('Project Costing'!#REF!,Labor!I1233,1),""))</f>
        <v>0</v>
      </c>
      <c r="G1227" s="174" t="str">
        <f>IF(F1227=1,COUNTIF($F$8:F1227,1),"")</f>
        <v/>
      </c>
      <c r="H1227" s="174"/>
      <c r="I1227" s="157">
        <f>IFERROR($H$8:INDEX($H$8:$H$3000,COUNTIF($H$8:$H$3000,"?*")),"")</f>
        <v>0</v>
      </c>
    </row>
    <row r="1228" spans="1:9" x14ac:dyDescent="0.25">
      <c r="A1228" s="174">
        <f>--ISNUMBER(IFERROR(SEARCH('Project Costing'!#REF!,Labor!I1234,1),""))</f>
        <v>0</v>
      </c>
      <c r="B1228" s="174" t="str">
        <f>IF(A1228=1,COUNTIF($A$8:A1228,1),"")</f>
        <v/>
      </c>
      <c r="C1228" s="174"/>
      <c r="D1228" s="157">
        <f>IFERROR($C$8:INDEX($C$8:$C$3000,COUNTIF($C$8:$C$3000,"?*")),"")</f>
        <v>0</v>
      </c>
      <c r="E1228" s="174"/>
      <c r="F1228" s="174">
        <f>--ISNUMBER(IFERROR(SEARCH('Project Costing'!#REF!,Labor!I1234,1),""))</f>
        <v>0</v>
      </c>
      <c r="G1228" s="174" t="str">
        <f>IF(F1228=1,COUNTIF($F$8:F1228,1),"")</f>
        <v/>
      </c>
      <c r="H1228" s="174"/>
      <c r="I1228" s="157">
        <f>IFERROR($H$8:INDEX($H$8:$H$3000,COUNTIF($H$8:$H$3000,"?*")),"")</f>
        <v>0</v>
      </c>
    </row>
    <row r="1229" spans="1:9" x14ac:dyDescent="0.25">
      <c r="A1229" s="174">
        <f>--ISNUMBER(IFERROR(SEARCH('Project Costing'!#REF!,Labor!I1235,1),""))</f>
        <v>0</v>
      </c>
      <c r="B1229" s="174" t="str">
        <f>IF(A1229=1,COUNTIF($A$8:A1229,1),"")</f>
        <v/>
      </c>
      <c r="C1229" s="174"/>
      <c r="D1229" s="157">
        <f>IFERROR($C$8:INDEX($C$8:$C$3000,COUNTIF($C$8:$C$3000,"?*")),"")</f>
        <v>0</v>
      </c>
      <c r="E1229" s="174"/>
      <c r="F1229" s="174">
        <f>--ISNUMBER(IFERROR(SEARCH('Project Costing'!#REF!,Labor!I1235,1),""))</f>
        <v>0</v>
      </c>
      <c r="G1229" s="174" t="str">
        <f>IF(F1229=1,COUNTIF($F$8:F1229,1),"")</f>
        <v/>
      </c>
      <c r="H1229" s="174"/>
      <c r="I1229" s="157">
        <f>IFERROR($H$8:INDEX($H$8:$H$3000,COUNTIF($H$8:$H$3000,"?*")),"")</f>
        <v>0</v>
      </c>
    </row>
    <row r="1230" spans="1:9" x14ac:dyDescent="0.25">
      <c r="A1230" s="174">
        <f>--ISNUMBER(IFERROR(SEARCH('Project Costing'!#REF!,Labor!I1236,1),""))</f>
        <v>0</v>
      </c>
      <c r="B1230" s="174" t="str">
        <f>IF(A1230=1,COUNTIF($A$8:A1230,1),"")</f>
        <v/>
      </c>
      <c r="C1230" s="174"/>
      <c r="D1230" s="157">
        <f>IFERROR($C$8:INDEX($C$8:$C$3000,COUNTIF($C$8:$C$3000,"?*")),"")</f>
        <v>0</v>
      </c>
      <c r="E1230" s="174"/>
      <c r="F1230" s="174">
        <f>--ISNUMBER(IFERROR(SEARCH('Project Costing'!#REF!,Labor!I1236,1),""))</f>
        <v>0</v>
      </c>
      <c r="G1230" s="174" t="str">
        <f>IF(F1230=1,COUNTIF($F$8:F1230,1),"")</f>
        <v/>
      </c>
      <c r="H1230" s="174"/>
      <c r="I1230" s="157">
        <f>IFERROR($H$8:INDEX($H$8:$H$3000,COUNTIF($H$8:$H$3000,"?*")),"")</f>
        <v>0</v>
      </c>
    </row>
    <row r="1231" spans="1:9" x14ac:dyDescent="0.25">
      <c r="A1231" s="174">
        <f>--ISNUMBER(IFERROR(SEARCH('Project Costing'!#REF!,Labor!I1237,1),""))</f>
        <v>0</v>
      </c>
      <c r="B1231" s="174" t="str">
        <f>IF(A1231=1,COUNTIF($A$8:A1231,1),"")</f>
        <v/>
      </c>
      <c r="C1231" s="174"/>
      <c r="D1231" s="157">
        <f>IFERROR($C$8:INDEX($C$8:$C$3000,COUNTIF($C$8:$C$3000,"?*")),"")</f>
        <v>0</v>
      </c>
      <c r="E1231" s="174"/>
      <c r="F1231" s="174">
        <f>--ISNUMBER(IFERROR(SEARCH('Project Costing'!#REF!,Labor!I1237,1),""))</f>
        <v>0</v>
      </c>
      <c r="G1231" s="174" t="str">
        <f>IF(F1231=1,COUNTIF($F$8:F1231,1),"")</f>
        <v/>
      </c>
      <c r="H1231" s="174"/>
      <c r="I1231" s="157">
        <f>IFERROR($H$8:INDEX($H$8:$H$3000,COUNTIF($H$8:$H$3000,"?*")),"")</f>
        <v>0</v>
      </c>
    </row>
    <row r="1232" spans="1:9" x14ac:dyDescent="0.25">
      <c r="A1232" s="174">
        <f>--ISNUMBER(IFERROR(SEARCH('Project Costing'!#REF!,Labor!I1238,1),""))</f>
        <v>0</v>
      </c>
      <c r="B1232" s="174" t="str">
        <f>IF(A1232=1,COUNTIF($A$8:A1232,1),"")</f>
        <v/>
      </c>
      <c r="C1232" s="174"/>
      <c r="D1232" s="157">
        <f>IFERROR($C$8:INDEX($C$8:$C$3000,COUNTIF($C$8:$C$3000,"?*")),"")</f>
        <v>0</v>
      </c>
      <c r="E1232" s="174"/>
      <c r="F1232" s="174">
        <f>--ISNUMBER(IFERROR(SEARCH('Project Costing'!#REF!,Labor!I1238,1),""))</f>
        <v>0</v>
      </c>
      <c r="G1232" s="174" t="str">
        <f>IF(F1232=1,COUNTIF($F$8:F1232,1),"")</f>
        <v/>
      </c>
      <c r="H1232" s="174"/>
      <c r="I1232" s="157">
        <f>IFERROR($H$8:INDEX($H$8:$H$3000,COUNTIF($H$8:$H$3000,"?*")),"")</f>
        <v>0</v>
      </c>
    </row>
    <row r="1233" spans="1:9" x14ac:dyDescent="0.25">
      <c r="A1233" s="174">
        <f>--ISNUMBER(IFERROR(SEARCH('Project Costing'!#REF!,Labor!I1239,1),""))</f>
        <v>0</v>
      </c>
      <c r="B1233" s="174" t="str">
        <f>IF(A1233=1,COUNTIF($A$8:A1233,1),"")</f>
        <v/>
      </c>
      <c r="C1233" s="174"/>
      <c r="D1233" s="157">
        <f>IFERROR($C$8:INDEX($C$8:$C$3000,COUNTIF($C$8:$C$3000,"?*")),"")</f>
        <v>0</v>
      </c>
      <c r="E1233" s="174"/>
      <c r="F1233" s="174">
        <f>--ISNUMBER(IFERROR(SEARCH('Project Costing'!#REF!,Labor!I1239,1),""))</f>
        <v>0</v>
      </c>
      <c r="G1233" s="174" t="str">
        <f>IF(F1233=1,COUNTIF($F$8:F1233,1),"")</f>
        <v/>
      </c>
      <c r="H1233" s="174"/>
      <c r="I1233" s="157">
        <f>IFERROR($H$8:INDEX($H$8:$H$3000,COUNTIF($H$8:$H$3000,"?*")),"")</f>
        <v>0</v>
      </c>
    </row>
    <row r="1234" spans="1:9" x14ac:dyDescent="0.25">
      <c r="A1234" s="174">
        <f>--ISNUMBER(IFERROR(SEARCH('Project Costing'!#REF!,Labor!I1240,1),""))</f>
        <v>0</v>
      </c>
      <c r="B1234" s="174" t="str">
        <f>IF(A1234=1,COUNTIF($A$8:A1234,1),"")</f>
        <v/>
      </c>
      <c r="C1234" s="174"/>
      <c r="D1234" s="157">
        <f>IFERROR($C$8:INDEX($C$8:$C$3000,COUNTIF($C$8:$C$3000,"?*")),"")</f>
        <v>0</v>
      </c>
      <c r="E1234" s="174"/>
      <c r="F1234" s="174">
        <f>--ISNUMBER(IFERROR(SEARCH('Project Costing'!#REF!,Labor!I1240,1),""))</f>
        <v>0</v>
      </c>
      <c r="G1234" s="174" t="str">
        <f>IF(F1234=1,COUNTIF($F$8:F1234,1),"")</f>
        <v/>
      </c>
      <c r="H1234" s="174"/>
      <c r="I1234" s="157">
        <f>IFERROR($H$8:INDEX($H$8:$H$3000,COUNTIF($H$8:$H$3000,"?*")),"")</f>
        <v>0</v>
      </c>
    </row>
    <row r="1235" spans="1:9" x14ac:dyDescent="0.25">
      <c r="A1235" s="174">
        <f>--ISNUMBER(IFERROR(SEARCH('Project Costing'!#REF!,Labor!I1241,1),""))</f>
        <v>0</v>
      </c>
      <c r="B1235" s="174" t="str">
        <f>IF(A1235=1,COUNTIF($A$8:A1235,1),"")</f>
        <v/>
      </c>
      <c r="C1235" s="174"/>
      <c r="D1235" s="157">
        <f>IFERROR($C$8:INDEX($C$8:$C$3000,COUNTIF($C$8:$C$3000,"?*")),"")</f>
        <v>0</v>
      </c>
      <c r="E1235" s="174"/>
      <c r="F1235" s="174">
        <f>--ISNUMBER(IFERROR(SEARCH('Project Costing'!#REF!,Labor!I1241,1),""))</f>
        <v>0</v>
      </c>
      <c r="G1235" s="174" t="str">
        <f>IF(F1235=1,COUNTIF($F$8:F1235,1),"")</f>
        <v/>
      </c>
      <c r="H1235" s="174"/>
      <c r="I1235" s="157">
        <f>IFERROR($H$8:INDEX($H$8:$H$3000,COUNTIF($H$8:$H$3000,"?*")),"")</f>
        <v>0</v>
      </c>
    </row>
    <row r="1236" spans="1:9" x14ac:dyDescent="0.25">
      <c r="A1236" s="174">
        <f>--ISNUMBER(IFERROR(SEARCH('Project Costing'!#REF!,Labor!I1242,1),""))</f>
        <v>0</v>
      </c>
      <c r="B1236" s="174" t="str">
        <f>IF(A1236=1,COUNTIF($A$8:A1236,1),"")</f>
        <v/>
      </c>
      <c r="C1236" s="174"/>
      <c r="D1236" s="157">
        <f>IFERROR($C$8:INDEX($C$8:$C$3000,COUNTIF($C$8:$C$3000,"?*")),"")</f>
        <v>0</v>
      </c>
      <c r="E1236" s="174"/>
      <c r="F1236" s="174">
        <f>--ISNUMBER(IFERROR(SEARCH('Project Costing'!#REF!,Labor!I1242,1),""))</f>
        <v>0</v>
      </c>
      <c r="G1236" s="174" t="str">
        <f>IF(F1236=1,COUNTIF($F$8:F1236,1),"")</f>
        <v/>
      </c>
      <c r="H1236" s="174"/>
      <c r="I1236" s="157">
        <f>IFERROR($H$8:INDEX($H$8:$H$3000,COUNTIF($H$8:$H$3000,"?*")),"")</f>
        <v>0</v>
      </c>
    </row>
    <row r="1237" spans="1:9" x14ac:dyDescent="0.25">
      <c r="A1237" s="174">
        <f>--ISNUMBER(IFERROR(SEARCH('Project Costing'!#REF!,Labor!I1243,1),""))</f>
        <v>0</v>
      </c>
      <c r="B1237" s="174" t="str">
        <f>IF(A1237=1,COUNTIF($A$8:A1237,1),"")</f>
        <v/>
      </c>
      <c r="C1237" s="174"/>
      <c r="D1237" s="157">
        <f>IFERROR($C$8:INDEX($C$8:$C$3000,COUNTIF($C$8:$C$3000,"?*")),"")</f>
        <v>0</v>
      </c>
      <c r="E1237" s="174"/>
      <c r="F1237" s="174">
        <f>--ISNUMBER(IFERROR(SEARCH('Project Costing'!#REF!,Labor!I1243,1),""))</f>
        <v>0</v>
      </c>
      <c r="G1237" s="174" t="str">
        <f>IF(F1237=1,COUNTIF($F$8:F1237,1),"")</f>
        <v/>
      </c>
      <c r="H1237" s="174"/>
      <c r="I1237" s="157">
        <f>IFERROR($H$8:INDEX($H$8:$H$3000,COUNTIF($H$8:$H$3000,"?*")),"")</f>
        <v>0</v>
      </c>
    </row>
    <row r="1238" spans="1:9" x14ac:dyDescent="0.25">
      <c r="A1238" s="174">
        <f>--ISNUMBER(IFERROR(SEARCH('Project Costing'!#REF!,Labor!I1244,1),""))</f>
        <v>0</v>
      </c>
      <c r="B1238" s="174" t="str">
        <f>IF(A1238=1,COUNTIF($A$8:A1238,1),"")</f>
        <v/>
      </c>
      <c r="C1238" s="174"/>
      <c r="D1238" s="157">
        <f>IFERROR($C$8:INDEX($C$8:$C$3000,COUNTIF($C$8:$C$3000,"?*")),"")</f>
        <v>0</v>
      </c>
      <c r="E1238" s="174"/>
      <c r="F1238" s="174">
        <f>--ISNUMBER(IFERROR(SEARCH('Project Costing'!#REF!,Labor!I1244,1),""))</f>
        <v>0</v>
      </c>
      <c r="G1238" s="174" t="str">
        <f>IF(F1238=1,COUNTIF($F$8:F1238,1),"")</f>
        <v/>
      </c>
      <c r="H1238" s="174"/>
      <c r="I1238" s="157">
        <f>IFERROR($H$8:INDEX($H$8:$H$3000,COUNTIF($H$8:$H$3000,"?*")),"")</f>
        <v>0</v>
      </c>
    </row>
    <row r="1239" spans="1:9" x14ac:dyDescent="0.25">
      <c r="A1239" s="174">
        <f>--ISNUMBER(IFERROR(SEARCH('Project Costing'!#REF!,Labor!I1245,1),""))</f>
        <v>0</v>
      </c>
      <c r="B1239" s="174" t="str">
        <f>IF(A1239=1,COUNTIF($A$8:A1239,1),"")</f>
        <v/>
      </c>
      <c r="C1239" s="174"/>
      <c r="D1239" s="157">
        <f>IFERROR($C$8:INDEX($C$8:$C$3000,COUNTIF($C$8:$C$3000,"?*")),"")</f>
        <v>0</v>
      </c>
      <c r="E1239" s="174"/>
      <c r="F1239" s="174">
        <f>--ISNUMBER(IFERROR(SEARCH('Project Costing'!#REF!,Labor!I1245,1),""))</f>
        <v>0</v>
      </c>
      <c r="G1239" s="174" t="str">
        <f>IF(F1239=1,COUNTIF($F$8:F1239,1),"")</f>
        <v/>
      </c>
      <c r="H1239" s="174"/>
      <c r="I1239" s="157">
        <f>IFERROR($H$8:INDEX($H$8:$H$3000,COUNTIF($H$8:$H$3000,"?*")),"")</f>
        <v>0</v>
      </c>
    </row>
    <row r="1240" spans="1:9" x14ac:dyDescent="0.25">
      <c r="A1240" s="174">
        <f>--ISNUMBER(IFERROR(SEARCH('Project Costing'!#REF!,Labor!I1246,1),""))</f>
        <v>0</v>
      </c>
      <c r="B1240" s="174" t="str">
        <f>IF(A1240=1,COUNTIF($A$8:A1240,1),"")</f>
        <v/>
      </c>
      <c r="C1240" s="174"/>
      <c r="D1240" s="157">
        <f>IFERROR($C$8:INDEX($C$8:$C$3000,COUNTIF($C$8:$C$3000,"?*")),"")</f>
        <v>0</v>
      </c>
      <c r="E1240" s="174"/>
      <c r="F1240" s="174">
        <f>--ISNUMBER(IFERROR(SEARCH('Project Costing'!#REF!,Labor!I1246,1),""))</f>
        <v>0</v>
      </c>
      <c r="G1240" s="174" t="str">
        <f>IF(F1240=1,COUNTIF($F$8:F1240,1),"")</f>
        <v/>
      </c>
      <c r="H1240" s="174"/>
      <c r="I1240" s="157">
        <f>IFERROR($H$8:INDEX($H$8:$H$3000,COUNTIF($H$8:$H$3000,"?*")),"")</f>
        <v>0</v>
      </c>
    </row>
    <row r="1241" spans="1:9" x14ac:dyDescent="0.25">
      <c r="A1241" s="174">
        <f>--ISNUMBER(IFERROR(SEARCH('Project Costing'!#REF!,Labor!I1247,1),""))</f>
        <v>0</v>
      </c>
      <c r="B1241" s="174" t="str">
        <f>IF(A1241=1,COUNTIF($A$8:A1241,1),"")</f>
        <v/>
      </c>
      <c r="C1241" s="174"/>
      <c r="D1241" s="157">
        <f>IFERROR($C$8:INDEX($C$8:$C$3000,COUNTIF($C$8:$C$3000,"?*")),"")</f>
        <v>0</v>
      </c>
      <c r="E1241" s="174"/>
      <c r="F1241" s="174">
        <f>--ISNUMBER(IFERROR(SEARCH('Project Costing'!#REF!,Labor!I1247,1),""))</f>
        <v>0</v>
      </c>
      <c r="G1241" s="174" t="str">
        <f>IF(F1241=1,COUNTIF($F$8:F1241,1),"")</f>
        <v/>
      </c>
      <c r="H1241" s="174"/>
      <c r="I1241" s="157">
        <f>IFERROR($H$8:INDEX($H$8:$H$3000,COUNTIF($H$8:$H$3000,"?*")),"")</f>
        <v>0</v>
      </c>
    </row>
    <row r="1242" spans="1:9" x14ac:dyDescent="0.25">
      <c r="A1242" s="174">
        <f>--ISNUMBER(IFERROR(SEARCH('Project Costing'!#REF!,Labor!I1248,1),""))</f>
        <v>0</v>
      </c>
      <c r="B1242" s="174" t="str">
        <f>IF(A1242=1,COUNTIF($A$8:A1242,1),"")</f>
        <v/>
      </c>
      <c r="C1242" s="174"/>
      <c r="D1242" s="157">
        <f>IFERROR($C$8:INDEX($C$8:$C$3000,COUNTIF($C$8:$C$3000,"?*")),"")</f>
        <v>0</v>
      </c>
      <c r="E1242" s="174"/>
      <c r="F1242" s="174">
        <f>--ISNUMBER(IFERROR(SEARCH('Project Costing'!#REF!,Labor!I1248,1),""))</f>
        <v>0</v>
      </c>
      <c r="G1242" s="174" t="str">
        <f>IF(F1242=1,COUNTIF($F$8:F1242,1),"")</f>
        <v/>
      </c>
      <c r="H1242" s="174"/>
      <c r="I1242" s="157">
        <f>IFERROR($H$8:INDEX($H$8:$H$3000,COUNTIF($H$8:$H$3000,"?*")),"")</f>
        <v>0</v>
      </c>
    </row>
    <row r="1243" spans="1:9" x14ac:dyDescent="0.25">
      <c r="A1243" s="174">
        <f>--ISNUMBER(IFERROR(SEARCH('Project Costing'!#REF!,Labor!I1249,1),""))</f>
        <v>0</v>
      </c>
      <c r="B1243" s="174" t="str">
        <f>IF(A1243=1,COUNTIF($A$8:A1243,1),"")</f>
        <v/>
      </c>
      <c r="C1243" s="174"/>
      <c r="D1243" s="157">
        <f>IFERROR($C$8:INDEX($C$8:$C$3000,COUNTIF($C$8:$C$3000,"?*")),"")</f>
        <v>0</v>
      </c>
      <c r="E1243" s="174"/>
      <c r="F1243" s="174">
        <f>--ISNUMBER(IFERROR(SEARCH('Project Costing'!#REF!,Labor!I1249,1),""))</f>
        <v>0</v>
      </c>
      <c r="G1243" s="174" t="str">
        <f>IF(F1243=1,COUNTIF($F$8:F1243,1),"")</f>
        <v/>
      </c>
      <c r="H1243" s="174"/>
      <c r="I1243" s="157">
        <f>IFERROR($H$8:INDEX($H$8:$H$3000,COUNTIF($H$8:$H$3000,"?*")),"")</f>
        <v>0</v>
      </c>
    </row>
    <row r="1244" spans="1:9" x14ac:dyDescent="0.25">
      <c r="A1244" s="174">
        <f>--ISNUMBER(IFERROR(SEARCH('Project Costing'!#REF!,Labor!I1250,1),""))</f>
        <v>0</v>
      </c>
      <c r="B1244" s="174" t="str">
        <f>IF(A1244=1,COUNTIF($A$8:A1244,1),"")</f>
        <v/>
      </c>
      <c r="C1244" s="174"/>
      <c r="D1244" s="157">
        <f>IFERROR($C$8:INDEX($C$8:$C$3000,COUNTIF($C$8:$C$3000,"?*")),"")</f>
        <v>0</v>
      </c>
      <c r="E1244" s="174"/>
      <c r="F1244" s="174">
        <f>--ISNUMBER(IFERROR(SEARCH('Project Costing'!#REF!,Labor!I1250,1),""))</f>
        <v>0</v>
      </c>
      <c r="G1244" s="174" t="str">
        <f>IF(F1244=1,COUNTIF($F$8:F1244,1),"")</f>
        <v/>
      </c>
      <c r="H1244" s="174"/>
      <c r="I1244" s="157">
        <f>IFERROR($H$8:INDEX($H$8:$H$3000,COUNTIF($H$8:$H$3000,"?*")),"")</f>
        <v>0</v>
      </c>
    </row>
    <row r="1245" spans="1:9" x14ac:dyDescent="0.25">
      <c r="A1245" s="174">
        <f>--ISNUMBER(IFERROR(SEARCH('Project Costing'!#REF!,Labor!I1251,1),""))</f>
        <v>0</v>
      </c>
      <c r="B1245" s="174" t="str">
        <f>IF(A1245=1,COUNTIF($A$8:A1245,1),"")</f>
        <v/>
      </c>
      <c r="C1245" s="174"/>
      <c r="D1245" s="157">
        <f>IFERROR($C$8:INDEX($C$8:$C$3000,COUNTIF($C$8:$C$3000,"?*")),"")</f>
        <v>0</v>
      </c>
      <c r="E1245" s="174"/>
      <c r="F1245" s="174">
        <f>--ISNUMBER(IFERROR(SEARCH('Project Costing'!#REF!,Labor!I1251,1),""))</f>
        <v>0</v>
      </c>
      <c r="G1245" s="174" t="str">
        <f>IF(F1245=1,COUNTIF($F$8:F1245,1),"")</f>
        <v/>
      </c>
      <c r="H1245" s="174"/>
      <c r="I1245" s="157">
        <f>IFERROR($H$8:INDEX($H$8:$H$3000,COUNTIF($H$8:$H$3000,"?*")),"")</f>
        <v>0</v>
      </c>
    </row>
    <row r="1246" spans="1:9" x14ac:dyDescent="0.25">
      <c r="A1246" s="174">
        <f>--ISNUMBER(IFERROR(SEARCH('Project Costing'!#REF!,Labor!I1252,1),""))</f>
        <v>0</v>
      </c>
      <c r="B1246" s="174" t="str">
        <f>IF(A1246=1,COUNTIF($A$8:A1246,1),"")</f>
        <v/>
      </c>
      <c r="C1246" s="174"/>
      <c r="D1246" s="157">
        <f>IFERROR($C$8:INDEX($C$8:$C$3000,COUNTIF($C$8:$C$3000,"?*")),"")</f>
        <v>0</v>
      </c>
      <c r="E1246" s="174"/>
      <c r="F1246" s="174">
        <f>--ISNUMBER(IFERROR(SEARCH('Project Costing'!#REF!,Labor!I1252,1),""))</f>
        <v>0</v>
      </c>
      <c r="G1246" s="174" t="str">
        <f>IF(F1246=1,COUNTIF($F$8:F1246,1),"")</f>
        <v/>
      </c>
      <c r="H1246" s="174"/>
      <c r="I1246" s="157">
        <f>IFERROR($H$8:INDEX($H$8:$H$3000,COUNTIF($H$8:$H$3000,"?*")),"")</f>
        <v>0</v>
      </c>
    </row>
    <row r="1247" spans="1:9" x14ac:dyDescent="0.25">
      <c r="A1247" s="174">
        <f>--ISNUMBER(IFERROR(SEARCH('Project Costing'!#REF!,Labor!I1253,1),""))</f>
        <v>0</v>
      </c>
      <c r="B1247" s="174" t="str">
        <f>IF(A1247=1,COUNTIF($A$8:A1247,1),"")</f>
        <v/>
      </c>
      <c r="C1247" s="174"/>
      <c r="D1247" s="157">
        <f>IFERROR($C$8:INDEX($C$8:$C$3000,COUNTIF($C$8:$C$3000,"?*")),"")</f>
        <v>0</v>
      </c>
      <c r="E1247" s="174"/>
      <c r="F1247" s="174">
        <f>--ISNUMBER(IFERROR(SEARCH('Project Costing'!#REF!,Labor!I1253,1),""))</f>
        <v>0</v>
      </c>
      <c r="G1247" s="174" t="str">
        <f>IF(F1247=1,COUNTIF($F$8:F1247,1),"")</f>
        <v/>
      </c>
      <c r="H1247" s="174"/>
      <c r="I1247" s="157">
        <f>IFERROR($H$8:INDEX($H$8:$H$3000,COUNTIF($H$8:$H$3000,"?*")),"")</f>
        <v>0</v>
      </c>
    </row>
    <row r="1248" spans="1:9" x14ac:dyDescent="0.25">
      <c r="A1248" s="174">
        <f>--ISNUMBER(IFERROR(SEARCH('Project Costing'!#REF!,Labor!I1254,1),""))</f>
        <v>0</v>
      </c>
      <c r="B1248" s="174" t="str">
        <f>IF(A1248=1,COUNTIF($A$8:A1248,1),"")</f>
        <v/>
      </c>
      <c r="C1248" s="174"/>
      <c r="D1248" s="157">
        <f>IFERROR($C$8:INDEX($C$8:$C$3000,COUNTIF($C$8:$C$3000,"?*")),"")</f>
        <v>0</v>
      </c>
      <c r="E1248" s="174"/>
      <c r="F1248" s="174">
        <f>--ISNUMBER(IFERROR(SEARCH('Project Costing'!#REF!,Labor!I1254,1),""))</f>
        <v>0</v>
      </c>
      <c r="G1248" s="174" t="str">
        <f>IF(F1248=1,COUNTIF($F$8:F1248,1),"")</f>
        <v/>
      </c>
      <c r="H1248" s="174"/>
      <c r="I1248" s="157">
        <f>IFERROR($H$8:INDEX($H$8:$H$3000,COUNTIF($H$8:$H$3000,"?*")),"")</f>
        <v>0</v>
      </c>
    </row>
    <row r="1249" spans="1:9" x14ac:dyDescent="0.25">
      <c r="A1249" s="174">
        <f>--ISNUMBER(IFERROR(SEARCH('Project Costing'!#REF!,Labor!I1255,1),""))</f>
        <v>0</v>
      </c>
      <c r="B1249" s="174" t="str">
        <f>IF(A1249=1,COUNTIF($A$8:A1249,1),"")</f>
        <v/>
      </c>
      <c r="C1249" s="174"/>
      <c r="D1249" s="157">
        <f>IFERROR($C$8:INDEX($C$8:$C$3000,COUNTIF($C$8:$C$3000,"?*")),"")</f>
        <v>0</v>
      </c>
      <c r="E1249" s="174"/>
      <c r="F1249" s="174">
        <f>--ISNUMBER(IFERROR(SEARCH('Project Costing'!#REF!,Labor!I1255,1),""))</f>
        <v>0</v>
      </c>
      <c r="G1249" s="174" t="str">
        <f>IF(F1249=1,COUNTIF($F$8:F1249,1),"")</f>
        <v/>
      </c>
      <c r="H1249" s="174"/>
      <c r="I1249" s="157">
        <f>IFERROR($H$8:INDEX($H$8:$H$3000,COUNTIF($H$8:$H$3000,"?*")),"")</f>
        <v>0</v>
      </c>
    </row>
    <row r="1250" spans="1:9" x14ac:dyDescent="0.25">
      <c r="A1250" s="174">
        <f>--ISNUMBER(IFERROR(SEARCH('Project Costing'!#REF!,Labor!I1256,1),""))</f>
        <v>0</v>
      </c>
      <c r="B1250" s="174" t="str">
        <f>IF(A1250=1,COUNTIF($A$8:A1250,1),"")</f>
        <v/>
      </c>
      <c r="C1250" s="174"/>
      <c r="D1250" s="157">
        <f>IFERROR($C$8:INDEX($C$8:$C$3000,COUNTIF($C$8:$C$3000,"?*")),"")</f>
        <v>0</v>
      </c>
      <c r="E1250" s="174"/>
      <c r="F1250" s="174">
        <f>--ISNUMBER(IFERROR(SEARCH('Project Costing'!#REF!,Labor!I1256,1),""))</f>
        <v>0</v>
      </c>
      <c r="G1250" s="174" t="str">
        <f>IF(F1250=1,COUNTIF($F$8:F1250,1),"")</f>
        <v/>
      </c>
      <c r="H1250" s="174"/>
      <c r="I1250" s="157">
        <f>IFERROR($H$8:INDEX($H$8:$H$3000,COUNTIF($H$8:$H$3000,"?*")),"")</f>
        <v>0</v>
      </c>
    </row>
    <row r="1251" spans="1:9" x14ac:dyDescent="0.25">
      <c r="A1251" s="174">
        <f>--ISNUMBER(IFERROR(SEARCH('Project Costing'!#REF!,Labor!I1257,1),""))</f>
        <v>0</v>
      </c>
      <c r="B1251" s="174" t="str">
        <f>IF(A1251=1,COUNTIF($A$8:A1251,1),"")</f>
        <v/>
      </c>
      <c r="C1251" s="174"/>
      <c r="D1251" s="157">
        <f>IFERROR($C$8:INDEX($C$8:$C$3000,COUNTIF($C$8:$C$3000,"?*")),"")</f>
        <v>0</v>
      </c>
      <c r="E1251" s="174"/>
      <c r="F1251" s="174">
        <f>--ISNUMBER(IFERROR(SEARCH('Project Costing'!#REF!,Labor!I1257,1),""))</f>
        <v>0</v>
      </c>
      <c r="G1251" s="174" t="str">
        <f>IF(F1251=1,COUNTIF($F$8:F1251,1),"")</f>
        <v/>
      </c>
      <c r="H1251" s="174"/>
      <c r="I1251" s="157">
        <f>IFERROR($H$8:INDEX($H$8:$H$3000,COUNTIF($H$8:$H$3000,"?*")),"")</f>
        <v>0</v>
      </c>
    </row>
    <row r="1252" spans="1:9" x14ac:dyDescent="0.25">
      <c r="A1252" s="174">
        <f>--ISNUMBER(IFERROR(SEARCH('Project Costing'!#REF!,Labor!I1258,1),""))</f>
        <v>0</v>
      </c>
      <c r="B1252" s="174" t="str">
        <f>IF(A1252=1,COUNTIF($A$8:A1252,1),"")</f>
        <v/>
      </c>
      <c r="C1252" s="174"/>
      <c r="D1252" s="157">
        <f>IFERROR($C$8:INDEX($C$8:$C$3000,COUNTIF($C$8:$C$3000,"?*")),"")</f>
        <v>0</v>
      </c>
      <c r="E1252" s="174"/>
      <c r="F1252" s="174">
        <f>--ISNUMBER(IFERROR(SEARCH('Project Costing'!#REF!,Labor!I1258,1),""))</f>
        <v>0</v>
      </c>
      <c r="G1252" s="174" t="str">
        <f>IF(F1252=1,COUNTIF($F$8:F1252,1),"")</f>
        <v/>
      </c>
      <c r="H1252" s="174"/>
      <c r="I1252" s="157">
        <f>IFERROR($H$8:INDEX($H$8:$H$3000,COUNTIF($H$8:$H$3000,"?*")),"")</f>
        <v>0</v>
      </c>
    </row>
    <row r="1253" spans="1:9" x14ac:dyDescent="0.25">
      <c r="A1253" s="174">
        <f>--ISNUMBER(IFERROR(SEARCH('Project Costing'!#REF!,Labor!I1259,1),""))</f>
        <v>0</v>
      </c>
      <c r="B1253" s="174" t="str">
        <f>IF(A1253=1,COUNTIF($A$8:A1253,1),"")</f>
        <v/>
      </c>
      <c r="C1253" s="174"/>
      <c r="D1253" s="157">
        <f>IFERROR($C$8:INDEX($C$8:$C$3000,COUNTIF($C$8:$C$3000,"?*")),"")</f>
        <v>0</v>
      </c>
      <c r="E1253" s="174"/>
      <c r="F1253" s="174">
        <f>--ISNUMBER(IFERROR(SEARCH('Project Costing'!#REF!,Labor!I1259,1),""))</f>
        <v>0</v>
      </c>
      <c r="G1253" s="174" t="str">
        <f>IF(F1253=1,COUNTIF($F$8:F1253,1),"")</f>
        <v/>
      </c>
      <c r="H1253" s="174"/>
      <c r="I1253" s="157">
        <f>IFERROR($H$8:INDEX($H$8:$H$3000,COUNTIF($H$8:$H$3000,"?*")),"")</f>
        <v>0</v>
      </c>
    </row>
    <row r="1254" spans="1:9" x14ac:dyDescent="0.25">
      <c r="A1254" s="174">
        <f>--ISNUMBER(IFERROR(SEARCH('Project Costing'!#REF!,Labor!I1260,1),""))</f>
        <v>0</v>
      </c>
      <c r="B1254" s="174" t="str">
        <f>IF(A1254=1,COUNTIF($A$8:A1254,1),"")</f>
        <v/>
      </c>
      <c r="C1254" s="174"/>
      <c r="D1254" s="157">
        <f>IFERROR($C$8:INDEX($C$8:$C$3000,COUNTIF($C$8:$C$3000,"?*")),"")</f>
        <v>0</v>
      </c>
      <c r="E1254" s="174"/>
      <c r="F1254" s="174">
        <f>--ISNUMBER(IFERROR(SEARCH('Project Costing'!#REF!,Labor!I1260,1),""))</f>
        <v>0</v>
      </c>
      <c r="G1254" s="174" t="str">
        <f>IF(F1254=1,COUNTIF($F$8:F1254,1),"")</f>
        <v/>
      </c>
      <c r="H1254" s="174"/>
      <c r="I1254" s="157">
        <f>IFERROR($H$8:INDEX($H$8:$H$3000,COUNTIF($H$8:$H$3000,"?*")),"")</f>
        <v>0</v>
      </c>
    </row>
    <row r="1255" spans="1:9" x14ac:dyDescent="0.25">
      <c r="A1255" s="174">
        <f>--ISNUMBER(IFERROR(SEARCH('Project Costing'!#REF!,Labor!I1261,1),""))</f>
        <v>0</v>
      </c>
      <c r="B1255" s="174" t="str">
        <f>IF(A1255=1,COUNTIF($A$8:A1255,1),"")</f>
        <v/>
      </c>
      <c r="C1255" s="174"/>
      <c r="D1255" s="157">
        <f>IFERROR($C$8:INDEX($C$8:$C$3000,COUNTIF($C$8:$C$3000,"?*")),"")</f>
        <v>0</v>
      </c>
      <c r="E1255" s="174"/>
      <c r="F1255" s="174">
        <f>--ISNUMBER(IFERROR(SEARCH('Project Costing'!#REF!,Labor!I1261,1),""))</f>
        <v>0</v>
      </c>
      <c r="G1255" s="174" t="str">
        <f>IF(F1255=1,COUNTIF($F$8:F1255,1),"")</f>
        <v/>
      </c>
      <c r="H1255" s="174"/>
      <c r="I1255" s="157">
        <f>IFERROR($H$8:INDEX($H$8:$H$3000,COUNTIF($H$8:$H$3000,"?*")),"")</f>
        <v>0</v>
      </c>
    </row>
    <row r="1256" spans="1:9" x14ac:dyDescent="0.25">
      <c r="A1256" s="174">
        <f>--ISNUMBER(IFERROR(SEARCH('Project Costing'!#REF!,Labor!I1262,1),""))</f>
        <v>0</v>
      </c>
      <c r="B1256" s="174" t="str">
        <f>IF(A1256=1,COUNTIF($A$8:A1256,1),"")</f>
        <v/>
      </c>
      <c r="C1256" s="174"/>
      <c r="D1256" s="157">
        <f>IFERROR($C$8:INDEX($C$8:$C$3000,COUNTIF($C$8:$C$3000,"?*")),"")</f>
        <v>0</v>
      </c>
      <c r="E1256" s="174"/>
      <c r="F1256" s="174">
        <f>--ISNUMBER(IFERROR(SEARCH('Project Costing'!#REF!,Labor!I1262,1),""))</f>
        <v>0</v>
      </c>
      <c r="G1256" s="174" t="str">
        <f>IF(F1256=1,COUNTIF($F$8:F1256,1),"")</f>
        <v/>
      </c>
      <c r="H1256" s="174"/>
      <c r="I1256" s="157">
        <f>IFERROR($H$8:INDEX($H$8:$H$3000,COUNTIF($H$8:$H$3000,"?*")),"")</f>
        <v>0</v>
      </c>
    </row>
    <row r="1257" spans="1:9" x14ac:dyDescent="0.25">
      <c r="A1257" s="174">
        <f>--ISNUMBER(IFERROR(SEARCH('Project Costing'!#REF!,Labor!I1263,1),""))</f>
        <v>0</v>
      </c>
      <c r="B1257" s="174" t="str">
        <f>IF(A1257=1,COUNTIF($A$8:A1257,1),"")</f>
        <v/>
      </c>
      <c r="C1257" s="174"/>
      <c r="D1257" s="157">
        <f>IFERROR($C$8:INDEX($C$8:$C$3000,COUNTIF($C$8:$C$3000,"?*")),"")</f>
        <v>0</v>
      </c>
      <c r="E1257" s="174"/>
      <c r="F1257" s="174">
        <f>--ISNUMBER(IFERROR(SEARCH('Project Costing'!#REF!,Labor!I1263,1),""))</f>
        <v>0</v>
      </c>
      <c r="G1257" s="174" t="str">
        <f>IF(F1257=1,COUNTIF($F$8:F1257,1),"")</f>
        <v/>
      </c>
      <c r="H1257" s="174"/>
      <c r="I1257" s="157">
        <f>IFERROR($H$8:INDEX($H$8:$H$3000,COUNTIF($H$8:$H$3000,"?*")),"")</f>
        <v>0</v>
      </c>
    </row>
    <row r="1258" spans="1:9" x14ac:dyDescent="0.25">
      <c r="A1258" s="174">
        <f>--ISNUMBER(IFERROR(SEARCH('Project Costing'!#REF!,Labor!I1264,1),""))</f>
        <v>0</v>
      </c>
      <c r="B1258" s="174" t="str">
        <f>IF(A1258=1,COUNTIF($A$8:A1258,1),"")</f>
        <v/>
      </c>
      <c r="C1258" s="174"/>
      <c r="D1258" s="157">
        <f>IFERROR($C$8:INDEX($C$8:$C$3000,COUNTIF($C$8:$C$3000,"?*")),"")</f>
        <v>0</v>
      </c>
      <c r="E1258" s="174"/>
      <c r="F1258" s="174">
        <f>--ISNUMBER(IFERROR(SEARCH('Project Costing'!#REF!,Labor!I1264,1),""))</f>
        <v>0</v>
      </c>
      <c r="G1258" s="174" t="str">
        <f>IF(F1258=1,COUNTIF($F$8:F1258,1),"")</f>
        <v/>
      </c>
      <c r="H1258" s="174"/>
      <c r="I1258" s="157">
        <f>IFERROR($H$8:INDEX($H$8:$H$3000,COUNTIF($H$8:$H$3000,"?*")),"")</f>
        <v>0</v>
      </c>
    </row>
    <row r="1259" spans="1:9" x14ac:dyDescent="0.25">
      <c r="A1259" s="174">
        <f>--ISNUMBER(IFERROR(SEARCH('Project Costing'!#REF!,Labor!I1265,1),""))</f>
        <v>0</v>
      </c>
      <c r="B1259" s="174" t="str">
        <f>IF(A1259=1,COUNTIF($A$8:A1259,1),"")</f>
        <v/>
      </c>
      <c r="C1259" s="174"/>
      <c r="D1259" s="157">
        <f>IFERROR($C$8:INDEX($C$8:$C$3000,COUNTIF($C$8:$C$3000,"?*")),"")</f>
        <v>0</v>
      </c>
      <c r="E1259" s="174"/>
      <c r="F1259" s="174">
        <f>--ISNUMBER(IFERROR(SEARCH('Project Costing'!#REF!,Labor!I1265,1),""))</f>
        <v>0</v>
      </c>
      <c r="G1259" s="174" t="str">
        <f>IF(F1259=1,COUNTIF($F$8:F1259,1),"")</f>
        <v/>
      </c>
      <c r="H1259" s="174"/>
      <c r="I1259" s="157">
        <f>IFERROR($H$8:INDEX($H$8:$H$3000,COUNTIF($H$8:$H$3000,"?*")),"")</f>
        <v>0</v>
      </c>
    </row>
    <row r="1260" spans="1:9" x14ac:dyDescent="0.25">
      <c r="A1260" s="174">
        <f>--ISNUMBER(IFERROR(SEARCH('Project Costing'!#REF!,Labor!I1266,1),""))</f>
        <v>0</v>
      </c>
      <c r="B1260" s="174" t="str">
        <f>IF(A1260=1,COUNTIF($A$8:A1260,1),"")</f>
        <v/>
      </c>
      <c r="C1260" s="174"/>
      <c r="D1260" s="157">
        <f>IFERROR($C$8:INDEX($C$8:$C$3000,COUNTIF($C$8:$C$3000,"?*")),"")</f>
        <v>0</v>
      </c>
      <c r="E1260" s="174"/>
      <c r="F1260" s="174">
        <f>--ISNUMBER(IFERROR(SEARCH('Project Costing'!#REF!,Labor!I1266,1),""))</f>
        <v>0</v>
      </c>
      <c r="G1260" s="174" t="str">
        <f>IF(F1260=1,COUNTIF($F$8:F1260,1),"")</f>
        <v/>
      </c>
      <c r="H1260" s="174"/>
      <c r="I1260" s="157">
        <f>IFERROR($H$8:INDEX($H$8:$H$3000,COUNTIF($H$8:$H$3000,"?*")),"")</f>
        <v>0</v>
      </c>
    </row>
    <row r="1261" spans="1:9" x14ac:dyDescent="0.25">
      <c r="A1261" s="174">
        <f>--ISNUMBER(IFERROR(SEARCH('Project Costing'!#REF!,Labor!I1267,1),""))</f>
        <v>0</v>
      </c>
      <c r="B1261" s="174" t="str">
        <f>IF(A1261=1,COUNTIF($A$8:A1261,1),"")</f>
        <v/>
      </c>
      <c r="C1261" s="174"/>
      <c r="D1261" s="157">
        <f>IFERROR($C$8:INDEX($C$8:$C$3000,COUNTIF($C$8:$C$3000,"?*")),"")</f>
        <v>0</v>
      </c>
      <c r="E1261" s="174"/>
      <c r="F1261" s="174">
        <f>--ISNUMBER(IFERROR(SEARCH('Project Costing'!#REF!,Labor!I1267,1),""))</f>
        <v>0</v>
      </c>
      <c r="G1261" s="174" t="str">
        <f>IF(F1261=1,COUNTIF($F$8:F1261,1),"")</f>
        <v/>
      </c>
      <c r="H1261" s="174"/>
      <c r="I1261" s="157">
        <f>IFERROR($H$8:INDEX($H$8:$H$3000,COUNTIF($H$8:$H$3000,"?*")),"")</f>
        <v>0</v>
      </c>
    </row>
    <row r="1262" spans="1:9" x14ac:dyDescent="0.25">
      <c r="A1262" s="174">
        <f>--ISNUMBER(IFERROR(SEARCH('Project Costing'!#REF!,Labor!I1268,1),""))</f>
        <v>0</v>
      </c>
      <c r="B1262" s="174" t="str">
        <f>IF(A1262=1,COUNTIF($A$8:A1262,1),"")</f>
        <v/>
      </c>
      <c r="C1262" s="174"/>
      <c r="D1262" s="157">
        <f>IFERROR($C$8:INDEX($C$8:$C$3000,COUNTIF($C$8:$C$3000,"?*")),"")</f>
        <v>0</v>
      </c>
      <c r="E1262" s="174"/>
      <c r="F1262" s="174">
        <f>--ISNUMBER(IFERROR(SEARCH('Project Costing'!#REF!,Labor!I1268,1),""))</f>
        <v>0</v>
      </c>
      <c r="G1262" s="174" t="str">
        <f>IF(F1262=1,COUNTIF($F$8:F1262,1),"")</f>
        <v/>
      </c>
      <c r="H1262" s="174"/>
      <c r="I1262" s="157">
        <f>IFERROR($H$8:INDEX($H$8:$H$3000,COUNTIF($H$8:$H$3000,"?*")),"")</f>
        <v>0</v>
      </c>
    </row>
    <row r="1263" spans="1:9" x14ac:dyDescent="0.25">
      <c r="A1263" s="174">
        <f>--ISNUMBER(IFERROR(SEARCH('Project Costing'!#REF!,Labor!I1269,1),""))</f>
        <v>0</v>
      </c>
      <c r="B1263" s="174" t="str">
        <f>IF(A1263=1,COUNTIF($A$8:A1263,1),"")</f>
        <v/>
      </c>
      <c r="C1263" s="174"/>
      <c r="D1263" s="157">
        <f>IFERROR($C$8:INDEX($C$8:$C$3000,COUNTIF($C$8:$C$3000,"?*")),"")</f>
        <v>0</v>
      </c>
      <c r="E1263" s="174"/>
      <c r="F1263" s="174">
        <f>--ISNUMBER(IFERROR(SEARCH('Project Costing'!#REF!,Labor!I1269,1),""))</f>
        <v>0</v>
      </c>
      <c r="G1263" s="174" t="str">
        <f>IF(F1263=1,COUNTIF($F$8:F1263,1),"")</f>
        <v/>
      </c>
      <c r="H1263" s="174"/>
      <c r="I1263" s="157">
        <f>IFERROR($H$8:INDEX($H$8:$H$3000,COUNTIF($H$8:$H$3000,"?*")),"")</f>
        <v>0</v>
      </c>
    </row>
    <row r="1264" spans="1:9" x14ac:dyDescent="0.25">
      <c r="A1264" s="174">
        <f>--ISNUMBER(IFERROR(SEARCH('Project Costing'!#REF!,Labor!I1270,1),""))</f>
        <v>0</v>
      </c>
      <c r="B1264" s="174" t="str">
        <f>IF(A1264=1,COUNTIF($A$8:A1264,1),"")</f>
        <v/>
      </c>
      <c r="C1264" s="174"/>
      <c r="D1264" s="157">
        <f>IFERROR($C$8:INDEX($C$8:$C$3000,COUNTIF($C$8:$C$3000,"?*")),"")</f>
        <v>0</v>
      </c>
      <c r="E1264" s="174"/>
      <c r="F1264" s="174">
        <f>--ISNUMBER(IFERROR(SEARCH('Project Costing'!#REF!,Labor!I1270,1),""))</f>
        <v>0</v>
      </c>
      <c r="G1264" s="174" t="str">
        <f>IF(F1264=1,COUNTIF($F$8:F1264,1),"")</f>
        <v/>
      </c>
      <c r="H1264" s="174"/>
      <c r="I1264" s="157">
        <f>IFERROR($H$8:INDEX($H$8:$H$3000,COUNTIF($H$8:$H$3000,"?*")),"")</f>
        <v>0</v>
      </c>
    </row>
    <row r="1265" spans="1:9" x14ac:dyDescent="0.25">
      <c r="A1265" s="174">
        <f>--ISNUMBER(IFERROR(SEARCH('Project Costing'!#REF!,Labor!I1271,1),""))</f>
        <v>0</v>
      </c>
      <c r="B1265" s="174" t="str">
        <f>IF(A1265=1,COUNTIF($A$8:A1265,1),"")</f>
        <v/>
      </c>
      <c r="C1265" s="174"/>
      <c r="D1265" s="157">
        <f>IFERROR($C$8:INDEX($C$8:$C$3000,COUNTIF($C$8:$C$3000,"?*")),"")</f>
        <v>0</v>
      </c>
      <c r="E1265" s="174"/>
      <c r="F1265" s="174">
        <f>--ISNUMBER(IFERROR(SEARCH('Project Costing'!#REF!,Labor!I1271,1),""))</f>
        <v>0</v>
      </c>
      <c r="G1265" s="174" t="str">
        <f>IF(F1265=1,COUNTIF($F$8:F1265,1),"")</f>
        <v/>
      </c>
      <c r="H1265" s="174"/>
      <c r="I1265" s="157">
        <f>IFERROR($H$8:INDEX($H$8:$H$3000,COUNTIF($H$8:$H$3000,"?*")),"")</f>
        <v>0</v>
      </c>
    </row>
    <row r="1266" spans="1:9" x14ac:dyDescent="0.25">
      <c r="A1266" s="174">
        <f>--ISNUMBER(IFERROR(SEARCH('Project Costing'!#REF!,Labor!I1272,1),""))</f>
        <v>0</v>
      </c>
      <c r="B1266" s="174" t="str">
        <f>IF(A1266=1,COUNTIF($A$8:A1266,1),"")</f>
        <v/>
      </c>
      <c r="C1266" s="174"/>
      <c r="D1266" s="157">
        <f>IFERROR($C$8:INDEX($C$8:$C$3000,COUNTIF($C$8:$C$3000,"?*")),"")</f>
        <v>0</v>
      </c>
      <c r="E1266" s="174"/>
      <c r="F1266" s="174">
        <f>--ISNUMBER(IFERROR(SEARCH('Project Costing'!#REF!,Labor!I1272,1),""))</f>
        <v>0</v>
      </c>
      <c r="G1266" s="174" t="str">
        <f>IF(F1266=1,COUNTIF($F$8:F1266,1),"")</f>
        <v/>
      </c>
      <c r="H1266" s="174"/>
      <c r="I1266" s="157">
        <f>IFERROR($H$8:INDEX($H$8:$H$3000,COUNTIF($H$8:$H$3000,"?*")),"")</f>
        <v>0</v>
      </c>
    </row>
    <row r="1267" spans="1:9" x14ac:dyDescent="0.25">
      <c r="A1267" s="174">
        <f>--ISNUMBER(IFERROR(SEARCH('Project Costing'!#REF!,Labor!I1273,1),""))</f>
        <v>0</v>
      </c>
      <c r="B1267" s="174" t="str">
        <f>IF(A1267=1,COUNTIF($A$8:A1267,1),"")</f>
        <v/>
      </c>
      <c r="C1267" s="174"/>
      <c r="D1267" s="157">
        <f>IFERROR($C$8:INDEX($C$8:$C$3000,COUNTIF($C$8:$C$3000,"?*")),"")</f>
        <v>0</v>
      </c>
      <c r="E1267" s="174"/>
      <c r="F1267" s="174">
        <f>--ISNUMBER(IFERROR(SEARCH('Project Costing'!#REF!,Labor!I1273,1),""))</f>
        <v>0</v>
      </c>
      <c r="G1267" s="174" t="str">
        <f>IF(F1267=1,COUNTIF($F$8:F1267,1),"")</f>
        <v/>
      </c>
      <c r="H1267" s="174"/>
      <c r="I1267" s="157">
        <f>IFERROR($H$8:INDEX($H$8:$H$3000,COUNTIF($H$8:$H$3000,"?*")),"")</f>
        <v>0</v>
      </c>
    </row>
    <row r="1268" spans="1:9" x14ac:dyDescent="0.25">
      <c r="A1268" s="174">
        <f>--ISNUMBER(IFERROR(SEARCH('Project Costing'!#REF!,Labor!I1274,1),""))</f>
        <v>0</v>
      </c>
      <c r="B1268" s="174" t="str">
        <f>IF(A1268=1,COUNTIF($A$8:A1268,1),"")</f>
        <v/>
      </c>
      <c r="C1268" s="174"/>
      <c r="D1268" s="157">
        <f>IFERROR($C$8:INDEX($C$8:$C$3000,COUNTIF($C$8:$C$3000,"?*")),"")</f>
        <v>0</v>
      </c>
      <c r="E1268" s="174"/>
      <c r="F1268" s="174">
        <f>--ISNUMBER(IFERROR(SEARCH('Project Costing'!#REF!,Labor!I1274,1),""))</f>
        <v>0</v>
      </c>
      <c r="G1268" s="174" t="str">
        <f>IF(F1268=1,COUNTIF($F$8:F1268,1),"")</f>
        <v/>
      </c>
      <c r="H1268" s="174"/>
      <c r="I1268" s="157">
        <f>IFERROR($H$8:INDEX($H$8:$H$3000,COUNTIF($H$8:$H$3000,"?*")),"")</f>
        <v>0</v>
      </c>
    </row>
    <row r="1269" spans="1:9" x14ac:dyDescent="0.25">
      <c r="A1269" s="174">
        <f>--ISNUMBER(IFERROR(SEARCH('Project Costing'!#REF!,Labor!I1275,1),""))</f>
        <v>0</v>
      </c>
      <c r="B1269" s="174" t="str">
        <f>IF(A1269=1,COUNTIF($A$8:A1269,1),"")</f>
        <v/>
      </c>
      <c r="C1269" s="174"/>
      <c r="D1269" s="157">
        <f>IFERROR($C$8:INDEX($C$8:$C$3000,COUNTIF($C$8:$C$3000,"?*")),"")</f>
        <v>0</v>
      </c>
      <c r="E1269" s="174"/>
      <c r="F1269" s="174">
        <f>--ISNUMBER(IFERROR(SEARCH('Project Costing'!#REF!,Labor!I1275,1),""))</f>
        <v>0</v>
      </c>
      <c r="G1269" s="174" t="str">
        <f>IF(F1269=1,COUNTIF($F$8:F1269,1),"")</f>
        <v/>
      </c>
      <c r="H1269" s="174"/>
      <c r="I1269" s="157">
        <f>IFERROR($H$8:INDEX($H$8:$H$3000,COUNTIF($H$8:$H$3000,"?*")),"")</f>
        <v>0</v>
      </c>
    </row>
    <row r="1270" spans="1:9" x14ac:dyDescent="0.25">
      <c r="A1270" s="174">
        <f>--ISNUMBER(IFERROR(SEARCH('Project Costing'!#REF!,Labor!I1276,1),""))</f>
        <v>0</v>
      </c>
      <c r="B1270" s="174" t="str">
        <f>IF(A1270=1,COUNTIF($A$8:A1270,1),"")</f>
        <v/>
      </c>
      <c r="C1270" s="174"/>
      <c r="D1270" s="157">
        <f>IFERROR($C$8:INDEX($C$8:$C$3000,COUNTIF($C$8:$C$3000,"?*")),"")</f>
        <v>0</v>
      </c>
      <c r="E1270" s="174"/>
      <c r="F1270" s="174">
        <f>--ISNUMBER(IFERROR(SEARCH('Project Costing'!#REF!,Labor!I1276,1),""))</f>
        <v>0</v>
      </c>
      <c r="G1270" s="174" t="str">
        <f>IF(F1270=1,COUNTIF($F$8:F1270,1),"")</f>
        <v/>
      </c>
      <c r="H1270" s="174"/>
      <c r="I1270" s="157">
        <f>IFERROR($H$8:INDEX($H$8:$H$3000,COUNTIF($H$8:$H$3000,"?*")),"")</f>
        <v>0</v>
      </c>
    </row>
    <row r="1271" spans="1:9" x14ac:dyDescent="0.25">
      <c r="A1271" s="174">
        <f>--ISNUMBER(IFERROR(SEARCH('Project Costing'!#REF!,Labor!I1277,1),""))</f>
        <v>0</v>
      </c>
      <c r="B1271" s="174" t="str">
        <f>IF(A1271=1,COUNTIF($A$8:A1271,1),"")</f>
        <v/>
      </c>
      <c r="C1271" s="174"/>
      <c r="D1271" s="157">
        <f>IFERROR($C$8:INDEX($C$8:$C$3000,COUNTIF($C$8:$C$3000,"?*")),"")</f>
        <v>0</v>
      </c>
      <c r="E1271" s="174"/>
      <c r="F1271" s="174">
        <f>--ISNUMBER(IFERROR(SEARCH('Project Costing'!#REF!,Labor!I1277,1),""))</f>
        <v>0</v>
      </c>
      <c r="G1271" s="174" t="str">
        <f>IF(F1271=1,COUNTIF($F$8:F1271,1),"")</f>
        <v/>
      </c>
      <c r="H1271" s="174"/>
      <c r="I1271" s="157">
        <f>IFERROR($H$8:INDEX($H$8:$H$3000,COUNTIF($H$8:$H$3000,"?*")),"")</f>
        <v>0</v>
      </c>
    </row>
    <row r="1272" spans="1:9" x14ac:dyDescent="0.25">
      <c r="A1272" s="174">
        <f>--ISNUMBER(IFERROR(SEARCH('Project Costing'!#REF!,Labor!I1278,1),""))</f>
        <v>0</v>
      </c>
      <c r="B1272" s="174" t="str">
        <f>IF(A1272=1,COUNTIF($A$8:A1272,1),"")</f>
        <v/>
      </c>
      <c r="C1272" s="174"/>
      <c r="D1272" s="157">
        <f>IFERROR($C$8:INDEX($C$8:$C$3000,COUNTIF($C$8:$C$3000,"?*")),"")</f>
        <v>0</v>
      </c>
      <c r="E1272" s="174"/>
      <c r="F1272" s="174">
        <f>--ISNUMBER(IFERROR(SEARCH('Project Costing'!#REF!,Labor!I1278,1),""))</f>
        <v>0</v>
      </c>
      <c r="G1272" s="174" t="str">
        <f>IF(F1272=1,COUNTIF($F$8:F1272,1),"")</f>
        <v/>
      </c>
      <c r="H1272" s="174"/>
      <c r="I1272" s="157">
        <f>IFERROR($H$8:INDEX($H$8:$H$3000,COUNTIF($H$8:$H$3000,"?*")),"")</f>
        <v>0</v>
      </c>
    </row>
    <row r="1273" spans="1:9" x14ac:dyDescent="0.25">
      <c r="A1273" s="174">
        <f>--ISNUMBER(IFERROR(SEARCH('Project Costing'!#REF!,Labor!I1279,1),""))</f>
        <v>0</v>
      </c>
      <c r="B1273" s="174" t="str">
        <f>IF(A1273=1,COUNTIF($A$8:A1273,1),"")</f>
        <v/>
      </c>
      <c r="C1273" s="174"/>
      <c r="D1273" s="157">
        <f>IFERROR($C$8:INDEX($C$8:$C$3000,COUNTIF($C$8:$C$3000,"?*")),"")</f>
        <v>0</v>
      </c>
      <c r="E1273" s="174"/>
      <c r="F1273" s="174">
        <f>--ISNUMBER(IFERROR(SEARCH('Project Costing'!#REF!,Labor!I1279,1),""))</f>
        <v>0</v>
      </c>
      <c r="G1273" s="174" t="str">
        <f>IF(F1273=1,COUNTIF($F$8:F1273,1),"")</f>
        <v/>
      </c>
      <c r="H1273" s="174"/>
      <c r="I1273" s="157">
        <f>IFERROR($H$8:INDEX($H$8:$H$3000,COUNTIF($H$8:$H$3000,"?*")),"")</f>
        <v>0</v>
      </c>
    </row>
    <row r="1274" spans="1:9" x14ac:dyDescent="0.25">
      <c r="A1274" s="174">
        <f>--ISNUMBER(IFERROR(SEARCH('Project Costing'!#REF!,Labor!I1280,1),""))</f>
        <v>0</v>
      </c>
      <c r="B1274" s="174" t="str">
        <f>IF(A1274=1,COUNTIF($A$8:A1274,1),"")</f>
        <v/>
      </c>
      <c r="C1274" s="174"/>
      <c r="D1274" s="157">
        <f>IFERROR($C$8:INDEX($C$8:$C$3000,COUNTIF($C$8:$C$3000,"?*")),"")</f>
        <v>0</v>
      </c>
      <c r="E1274" s="174"/>
      <c r="F1274" s="174">
        <f>--ISNUMBER(IFERROR(SEARCH('Project Costing'!#REF!,Labor!I1280,1),""))</f>
        <v>0</v>
      </c>
      <c r="G1274" s="174" t="str">
        <f>IF(F1274=1,COUNTIF($F$8:F1274,1),"")</f>
        <v/>
      </c>
      <c r="H1274" s="174"/>
      <c r="I1274" s="157">
        <f>IFERROR($H$8:INDEX($H$8:$H$3000,COUNTIF($H$8:$H$3000,"?*")),"")</f>
        <v>0</v>
      </c>
    </row>
    <row r="1275" spans="1:9" x14ac:dyDescent="0.25">
      <c r="A1275" s="174">
        <f>--ISNUMBER(IFERROR(SEARCH('Project Costing'!#REF!,Labor!I1281,1),""))</f>
        <v>0</v>
      </c>
      <c r="B1275" s="174" t="str">
        <f>IF(A1275=1,COUNTIF($A$8:A1275,1),"")</f>
        <v/>
      </c>
      <c r="C1275" s="174"/>
      <c r="D1275" s="157">
        <f>IFERROR($C$8:INDEX($C$8:$C$3000,COUNTIF($C$8:$C$3000,"?*")),"")</f>
        <v>0</v>
      </c>
      <c r="E1275" s="174"/>
      <c r="F1275" s="174">
        <f>--ISNUMBER(IFERROR(SEARCH('Project Costing'!#REF!,Labor!I1281,1),""))</f>
        <v>0</v>
      </c>
      <c r="G1275" s="174" t="str">
        <f>IF(F1275=1,COUNTIF($F$8:F1275,1),"")</f>
        <v/>
      </c>
      <c r="H1275" s="174"/>
      <c r="I1275" s="157">
        <f>IFERROR($H$8:INDEX($H$8:$H$3000,COUNTIF($H$8:$H$3000,"?*")),"")</f>
        <v>0</v>
      </c>
    </row>
    <row r="1276" spans="1:9" x14ac:dyDescent="0.25">
      <c r="A1276" s="174">
        <f>--ISNUMBER(IFERROR(SEARCH('Project Costing'!#REF!,Labor!I1282,1),""))</f>
        <v>0</v>
      </c>
      <c r="B1276" s="174" t="str">
        <f>IF(A1276=1,COUNTIF($A$8:A1276,1),"")</f>
        <v/>
      </c>
      <c r="C1276" s="174"/>
      <c r="D1276" s="157">
        <f>IFERROR($C$8:INDEX($C$8:$C$3000,COUNTIF($C$8:$C$3000,"?*")),"")</f>
        <v>0</v>
      </c>
      <c r="E1276" s="174"/>
      <c r="F1276" s="174">
        <f>--ISNUMBER(IFERROR(SEARCH('Project Costing'!#REF!,Labor!I1282,1),""))</f>
        <v>0</v>
      </c>
      <c r="G1276" s="174" t="str">
        <f>IF(F1276=1,COUNTIF($F$8:F1276,1),"")</f>
        <v/>
      </c>
      <c r="H1276" s="174"/>
      <c r="I1276" s="157">
        <f>IFERROR($H$8:INDEX($H$8:$H$3000,COUNTIF($H$8:$H$3000,"?*")),"")</f>
        <v>0</v>
      </c>
    </row>
    <row r="1277" spans="1:9" x14ac:dyDescent="0.25">
      <c r="A1277" s="174">
        <f>--ISNUMBER(IFERROR(SEARCH('Project Costing'!#REF!,Labor!I1283,1),""))</f>
        <v>0</v>
      </c>
      <c r="B1277" s="174" t="str">
        <f>IF(A1277=1,COUNTIF($A$8:A1277,1),"")</f>
        <v/>
      </c>
      <c r="C1277" s="174"/>
      <c r="D1277" s="157">
        <f>IFERROR($C$8:INDEX($C$8:$C$3000,COUNTIF($C$8:$C$3000,"?*")),"")</f>
        <v>0</v>
      </c>
      <c r="E1277" s="174"/>
      <c r="F1277" s="174">
        <f>--ISNUMBER(IFERROR(SEARCH('Project Costing'!#REF!,Labor!I1283,1),""))</f>
        <v>0</v>
      </c>
      <c r="G1277" s="174" t="str">
        <f>IF(F1277=1,COUNTIF($F$8:F1277,1),"")</f>
        <v/>
      </c>
      <c r="H1277" s="174"/>
      <c r="I1277" s="157">
        <f>IFERROR($H$8:INDEX($H$8:$H$3000,COUNTIF($H$8:$H$3000,"?*")),"")</f>
        <v>0</v>
      </c>
    </row>
    <row r="1278" spans="1:9" x14ac:dyDescent="0.25">
      <c r="A1278" s="174">
        <f>--ISNUMBER(IFERROR(SEARCH('Project Costing'!#REF!,Labor!I1284,1),""))</f>
        <v>0</v>
      </c>
      <c r="B1278" s="174" t="str">
        <f>IF(A1278=1,COUNTIF($A$8:A1278,1),"")</f>
        <v/>
      </c>
      <c r="C1278" s="174"/>
      <c r="D1278" s="157">
        <f>IFERROR($C$8:INDEX($C$8:$C$3000,COUNTIF($C$8:$C$3000,"?*")),"")</f>
        <v>0</v>
      </c>
      <c r="E1278" s="174"/>
      <c r="F1278" s="174">
        <f>--ISNUMBER(IFERROR(SEARCH('Project Costing'!#REF!,Labor!I1284,1),""))</f>
        <v>0</v>
      </c>
      <c r="G1278" s="174" t="str">
        <f>IF(F1278=1,COUNTIF($F$8:F1278,1),"")</f>
        <v/>
      </c>
      <c r="H1278" s="174"/>
      <c r="I1278" s="157">
        <f>IFERROR($H$8:INDEX($H$8:$H$3000,COUNTIF($H$8:$H$3000,"?*")),"")</f>
        <v>0</v>
      </c>
    </row>
    <row r="1279" spans="1:9" x14ac:dyDescent="0.25">
      <c r="A1279" s="174">
        <f>--ISNUMBER(IFERROR(SEARCH('Project Costing'!#REF!,Labor!I1285,1),""))</f>
        <v>0</v>
      </c>
      <c r="B1279" s="174" t="str">
        <f>IF(A1279=1,COUNTIF($A$8:A1279,1),"")</f>
        <v/>
      </c>
      <c r="C1279" s="174"/>
      <c r="D1279" s="157">
        <f>IFERROR($C$8:INDEX($C$8:$C$3000,COUNTIF($C$8:$C$3000,"?*")),"")</f>
        <v>0</v>
      </c>
      <c r="E1279" s="174"/>
      <c r="F1279" s="174">
        <f>--ISNUMBER(IFERROR(SEARCH('Project Costing'!#REF!,Labor!I1285,1),""))</f>
        <v>0</v>
      </c>
      <c r="G1279" s="174" t="str">
        <f>IF(F1279=1,COUNTIF($F$8:F1279,1),"")</f>
        <v/>
      </c>
      <c r="H1279" s="174"/>
      <c r="I1279" s="157">
        <f>IFERROR($H$8:INDEX($H$8:$H$3000,COUNTIF($H$8:$H$3000,"?*")),"")</f>
        <v>0</v>
      </c>
    </row>
    <row r="1280" spans="1:9" x14ac:dyDescent="0.25">
      <c r="A1280" s="174">
        <f>--ISNUMBER(IFERROR(SEARCH('Project Costing'!#REF!,Labor!I1286,1),""))</f>
        <v>0</v>
      </c>
      <c r="B1280" s="174" t="str">
        <f>IF(A1280=1,COUNTIF($A$8:A1280,1),"")</f>
        <v/>
      </c>
      <c r="C1280" s="174"/>
      <c r="D1280" s="157">
        <f>IFERROR($C$8:INDEX($C$8:$C$3000,COUNTIF($C$8:$C$3000,"?*")),"")</f>
        <v>0</v>
      </c>
      <c r="E1280" s="174"/>
      <c r="F1280" s="174">
        <f>--ISNUMBER(IFERROR(SEARCH('Project Costing'!#REF!,Labor!I1286,1),""))</f>
        <v>0</v>
      </c>
      <c r="G1280" s="174" t="str">
        <f>IF(F1280=1,COUNTIF($F$8:F1280,1),"")</f>
        <v/>
      </c>
      <c r="H1280" s="174"/>
      <c r="I1280" s="157">
        <f>IFERROR($H$8:INDEX($H$8:$H$3000,COUNTIF($H$8:$H$3000,"?*")),"")</f>
        <v>0</v>
      </c>
    </row>
    <row r="1281" spans="1:9" x14ac:dyDescent="0.25">
      <c r="A1281" s="174">
        <f>--ISNUMBER(IFERROR(SEARCH('Project Costing'!#REF!,Labor!I1287,1),""))</f>
        <v>0</v>
      </c>
      <c r="B1281" s="174" t="str">
        <f>IF(A1281=1,COUNTIF($A$8:A1281,1),"")</f>
        <v/>
      </c>
      <c r="C1281" s="174"/>
      <c r="D1281" s="157">
        <f>IFERROR($C$8:INDEX($C$8:$C$3000,COUNTIF($C$8:$C$3000,"?*")),"")</f>
        <v>0</v>
      </c>
      <c r="E1281" s="174"/>
      <c r="F1281" s="174">
        <f>--ISNUMBER(IFERROR(SEARCH('Project Costing'!#REF!,Labor!I1287,1),""))</f>
        <v>0</v>
      </c>
      <c r="G1281" s="174" t="str">
        <f>IF(F1281=1,COUNTIF($F$8:F1281,1),"")</f>
        <v/>
      </c>
      <c r="H1281" s="174"/>
      <c r="I1281" s="157">
        <f>IFERROR($H$8:INDEX($H$8:$H$3000,COUNTIF($H$8:$H$3000,"?*")),"")</f>
        <v>0</v>
      </c>
    </row>
    <row r="1282" spans="1:9" x14ac:dyDescent="0.25">
      <c r="A1282" s="174">
        <f>--ISNUMBER(IFERROR(SEARCH('Project Costing'!#REF!,Labor!I1288,1),""))</f>
        <v>0</v>
      </c>
      <c r="B1282" s="174" t="str">
        <f>IF(A1282=1,COUNTIF($A$8:A1282,1),"")</f>
        <v/>
      </c>
      <c r="C1282" s="174"/>
      <c r="D1282" s="157">
        <f>IFERROR($C$8:INDEX($C$8:$C$3000,COUNTIF($C$8:$C$3000,"?*")),"")</f>
        <v>0</v>
      </c>
      <c r="E1282" s="174"/>
      <c r="F1282" s="174">
        <f>--ISNUMBER(IFERROR(SEARCH('Project Costing'!#REF!,Labor!I1288,1),""))</f>
        <v>0</v>
      </c>
      <c r="G1282" s="174" t="str">
        <f>IF(F1282=1,COUNTIF($F$8:F1282,1),"")</f>
        <v/>
      </c>
      <c r="H1282" s="174"/>
      <c r="I1282" s="157">
        <f>IFERROR($H$8:INDEX($H$8:$H$3000,COUNTIF($H$8:$H$3000,"?*")),"")</f>
        <v>0</v>
      </c>
    </row>
    <row r="1283" spans="1:9" x14ac:dyDescent="0.25">
      <c r="A1283" s="174">
        <f>--ISNUMBER(IFERROR(SEARCH('Project Costing'!#REF!,Labor!I1289,1),""))</f>
        <v>0</v>
      </c>
      <c r="B1283" s="174" t="str">
        <f>IF(A1283=1,COUNTIF($A$8:A1283,1),"")</f>
        <v/>
      </c>
      <c r="C1283" s="174"/>
      <c r="D1283" s="157">
        <f>IFERROR($C$8:INDEX($C$8:$C$3000,COUNTIF($C$8:$C$3000,"?*")),"")</f>
        <v>0</v>
      </c>
      <c r="E1283" s="174"/>
      <c r="F1283" s="174">
        <f>--ISNUMBER(IFERROR(SEARCH('Project Costing'!#REF!,Labor!I1289,1),""))</f>
        <v>0</v>
      </c>
      <c r="G1283" s="174" t="str">
        <f>IF(F1283=1,COUNTIF($F$8:F1283,1),"")</f>
        <v/>
      </c>
      <c r="H1283" s="174"/>
      <c r="I1283" s="157">
        <f>IFERROR($H$8:INDEX($H$8:$H$3000,COUNTIF($H$8:$H$3000,"?*")),"")</f>
        <v>0</v>
      </c>
    </row>
    <row r="1284" spans="1:9" x14ac:dyDescent="0.25">
      <c r="A1284" s="174">
        <f>--ISNUMBER(IFERROR(SEARCH('Project Costing'!#REF!,Labor!I1290,1),""))</f>
        <v>0</v>
      </c>
      <c r="B1284" s="174" t="str">
        <f>IF(A1284=1,COUNTIF($A$8:A1284,1),"")</f>
        <v/>
      </c>
      <c r="C1284" s="174"/>
      <c r="D1284" s="157">
        <f>IFERROR($C$8:INDEX($C$8:$C$3000,COUNTIF($C$8:$C$3000,"?*")),"")</f>
        <v>0</v>
      </c>
      <c r="E1284" s="174"/>
      <c r="F1284" s="174">
        <f>--ISNUMBER(IFERROR(SEARCH('Project Costing'!#REF!,Labor!I1290,1),""))</f>
        <v>0</v>
      </c>
      <c r="G1284" s="174" t="str">
        <f>IF(F1284=1,COUNTIF($F$8:F1284,1),"")</f>
        <v/>
      </c>
      <c r="H1284" s="174"/>
      <c r="I1284" s="157">
        <f>IFERROR($H$8:INDEX($H$8:$H$3000,COUNTIF($H$8:$H$3000,"?*")),"")</f>
        <v>0</v>
      </c>
    </row>
    <row r="1285" spans="1:9" x14ac:dyDescent="0.25">
      <c r="A1285" s="174">
        <f>--ISNUMBER(IFERROR(SEARCH('Project Costing'!#REF!,Labor!I1291,1),""))</f>
        <v>0</v>
      </c>
      <c r="B1285" s="174" t="str">
        <f>IF(A1285=1,COUNTIF($A$8:A1285,1),"")</f>
        <v/>
      </c>
      <c r="C1285" s="174"/>
      <c r="D1285" s="157">
        <f>IFERROR($C$8:INDEX($C$8:$C$3000,COUNTIF($C$8:$C$3000,"?*")),"")</f>
        <v>0</v>
      </c>
      <c r="E1285" s="174"/>
      <c r="F1285" s="174">
        <f>--ISNUMBER(IFERROR(SEARCH('Project Costing'!#REF!,Labor!I1291,1),""))</f>
        <v>0</v>
      </c>
      <c r="G1285" s="174" t="str">
        <f>IF(F1285=1,COUNTIF($F$8:F1285,1),"")</f>
        <v/>
      </c>
      <c r="H1285" s="174"/>
      <c r="I1285" s="157">
        <f>IFERROR($H$8:INDEX($H$8:$H$3000,COUNTIF($H$8:$H$3000,"?*")),"")</f>
        <v>0</v>
      </c>
    </row>
    <row r="1286" spans="1:9" x14ac:dyDescent="0.25">
      <c r="A1286" s="174">
        <f>--ISNUMBER(IFERROR(SEARCH('Project Costing'!#REF!,Labor!I1292,1),""))</f>
        <v>0</v>
      </c>
      <c r="B1286" s="174" t="str">
        <f>IF(A1286=1,COUNTIF($A$8:A1286,1),"")</f>
        <v/>
      </c>
      <c r="C1286" s="174"/>
      <c r="D1286" s="157">
        <f>IFERROR($C$8:INDEX($C$8:$C$3000,COUNTIF($C$8:$C$3000,"?*")),"")</f>
        <v>0</v>
      </c>
      <c r="E1286" s="174"/>
      <c r="F1286" s="174">
        <f>--ISNUMBER(IFERROR(SEARCH('Project Costing'!#REF!,Labor!I1292,1),""))</f>
        <v>0</v>
      </c>
      <c r="G1286" s="174" t="str">
        <f>IF(F1286=1,COUNTIF($F$8:F1286,1),"")</f>
        <v/>
      </c>
      <c r="H1286" s="174"/>
      <c r="I1286" s="157">
        <f>IFERROR($H$8:INDEX($H$8:$H$3000,COUNTIF($H$8:$H$3000,"?*")),"")</f>
        <v>0</v>
      </c>
    </row>
    <row r="1287" spans="1:9" x14ac:dyDescent="0.25">
      <c r="A1287" s="174">
        <f>--ISNUMBER(IFERROR(SEARCH('Project Costing'!#REF!,Labor!I1293,1),""))</f>
        <v>0</v>
      </c>
      <c r="B1287" s="174" t="str">
        <f>IF(A1287=1,COUNTIF($A$8:A1287,1),"")</f>
        <v/>
      </c>
      <c r="C1287" s="174"/>
      <c r="D1287" s="157">
        <f>IFERROR($C$8:INDEX($C$8:$C$3000,COUNTIF($C$8:$C$3000,"?*")),"")</f>
        <v>0</v>
      </c>
      <c r="E1287" s="174"/>
      <c r="F1287" s="174">
        <f>--ISNUMBER(IFERROR(SEARCH('Project Costing'!#REF!,Labor!I1293,1),""))</f>
        <v>0</v>
      </c>
      <c r="G1287" s="174" t="str">
        <f>IF(F1287=1,COUNTIF($F$8:F1287,1),"")</f>
        <v/>
      </c>
      <c r="H1287" s="174"/>
      <c r="I1287" s="157">
        <f>IFERROR($H$8:INDEX($H$8:$H$3000,COUNTIF($H$8:$H$3000,"?*")),"")</f>
        <v>0</v>
      </c>
    </row>
    <row r="1288" spans="1:9" x14ac:dyDescent="0.25">
      <c r="A1288" s="174">
        <f>--ISNUMBER(IFERROR(SEARCH('Project Costing'!#REF!,Labor!I1294,1),""))</f>
        <v>0</v>
      </c>
      <c r="B1288" s="174" t="str">
        <f>IF(A1288=1,COUNTIF($A$8:A1288,1),"")</f>
        <v/>
      </c>
      <c r="C1288" s="174"/>
      <c r="D1288" s="157">
        <f>IFERROR($C$8:INDEX($C$8:$C$3000,COUNTIF($C$8:$C$3000,"?*")),"")</f>
        <v>0</v>
      </c>
      <c r="E1288" s="174"/>
      <c r="F1288" s="174">
        <f>--ISNUMBER(IFERROR(SEARCH('Project Costing'!#REF!,Labor!I1294,1),""))</f>
        <v>0</v>
      </c>
      <c r="G1288" s="174" t="str">
        <f>IF(F1288=1,COUNTIF($F$8:F1288,1),"")</f>
        <v/>
      </c>
      <c r="H1288" s="174"/>
      <c r="I1288" s="157">
        <f>IFERROR($H$8:INDEX($H$8:$H$3000,COUNTIF($H$8:$H$3000,"?*")),"")</f>
        <v>0</v>
      </c>
    </row>
    <row r="1289" spans="1:9" x14ac:dyDescent="0.25">
      <c r="A1289" s="174">
        <f>--ISNUMBER(IFERROR(SEARCH('Project Costing'!#REF!,Labor!I1295,1),""))</f>
        <v>0</v>
      </c>
      <c r="B1289" s="174" t="str">
        <f>IF(A1289=1,COUNTIF($A$8:A1289,1),"")</f>
        <v/>
      </c>
      <c r="C1289" s="174"/>
      <c r="D1289" s="157">
        <f>IFERROR($C$8:INDEX($C$8:$C$3000,COUNTIF($C$8:$C$3000,"?*")),"")</f>
        <v>0</v>
      </c>
      <c r="E1289" s="174"/>
      <c r="F1289" s="174">
        <f>--ISNUMBER(IFERROR(SEARCH('Project Costing'!#REF!,Labor!I1295,1),""))</f>
        <v>0</v>
      </c>
      <c r="G1289" s="174" t="str">
        <f>IF(F1289=1,COUNTIF($F$8:F1289,1),"")</f>
        <v/>
      </c>
      <c r="H1289" s="174"/>
      <c r="I1289" s="157">
        <f>IFERROR($H$8:INDEX($H$8:$H$3000,COUNTIF($H$8:$H$3000,"?*")),"")</f>
        <v>0</v>
      </c>
    </row>
    <row r="1290" spans="1:9" x14ac:dyDescent="0.25">
      <c r="A1290" s="174">
        <f>--ISNUMBER(IFERROR(SEARCH('Project Costing'!#REF!,Labor!I1296,1),""))</f>
        <v>0</v>
      </c>
      <c r="B1290" s="174" t="str">
        <f>IF(A1290=1,COUNTIF($A$8:A1290,1),"")</f>
        <v/>
      </c>
      <c r="C1290" s="174"/>
      <c r="D1290" s="157">
        <f>IFERROR($C$8:INDEX($C$8:$C$3000,COUNTIF($C$8:$C$3000,"?*")),"")</f>
        <v>0</v>
      </c>
      <c r="E1290" s="174"/>
      <c r="F1290" s="174">
        <f>--ISNUMBER(IFERROR(SEARCH('Project Costing'!#REF!,Labor!I1296,1),""))</f>
        <v>0</v>
      </c>
      <c r="G1290" s="174" t="str">
        <f>IF(F1290=1,COUNTIF($F$8:F1290,1),"")</f>
        <v/>
      </c>
      <c r="H1290" s="174"/>
      <c r="I1290" s="157">
        <f>IFERROR($H$8:INDEX($H$8:$H$3000,COUNTIF($H$8:$H$3000,"?*")),"")</f>
        <v>0</v>
      </c>
    </row>
    <row r="1291" spans="1:9" x14ac:dyDescent="0.25">
      <c r="A1291" s="174">
        <f>--ISNUMBER(IFERROR(SEARCH('Project Costing'!#REF!,Labor!I1297,1),""))</f>
        <v>0</v>
      </c>
      <c r="B1291" s="174" t="str">
        <f>IF(A1291=1,COUNTIF($A$8:A1291,1),"")</f>
        <v/>
      </c>
      <c r="C1291" s="174"/>
      <c r="D1291" s="157">
        <f>IFERROR($C$8:INDEX($C$8:$C$3000,COUNTIF($C$8:$C$3000,"?*")),"")</f>
        <v>0</v>
      </c>
      <c r="E1291" s="174"/>
      <c r="F1291" s="174">
        <f>--ISNUMBER(IFERROR(SEARCH('Project Costing'!#REF!,Labor!I1297,1),""))</f>
        <v>0</v>
      </c>
      <c r="G1291" s="174" t="str">
        <f>IF(F1291=1,COUNTIF($F$8:F1291,1),"")</f>
        <v/>
      </c>
      <c r="H1291" s="174"/>
      <c r="I1291" s="157">
        <f>IFERROR($H$8:INDEX($H$8:$H$3000,COUNTIF($H$8:$H$3000,"?*")),"")</f>
        <v>0</v>
      </c>
    </row>
    <row r="1292" spans="1:9" x14ac:dyDescent="0.25">
      <c r="A1292" s="174">
        <f>--ISNUMBER(IFERROR(SEARCH('Project Costing'!#REF!,Labor!I1298,1),""))</f>
        <v>0</v>
      </c>
      <c r="B1292" s="174" t="str">
        <f>IF(A1292=1,COUNTIF($A$8:A1292,1),"")</f>
        <v/>
      </c>
      <c r="C1292" s="174"/>
      <c r="D1292" s="157">
        <f>IFERROR($C$8:INDEX($C$8:$C$3000,COUNTIF($C$8:$C$3000,"?*")),"")</f>
        <v>0</v>
      </c>
      <c r="E1292" s="174"/>
      <c r="F1292" s="174">
        <f>--ISNUMBER(IFERROR(SEARCH('Project Costing'!#REF!,Labor!I1298,1),""))</f>
        <v>0</v>
      </c>
      <c r="G1292" s="174" t="str">
        <f>IF(F1292=1,COUNTIF($F$8:F1292,1),"")</f>
        <v/>
      </c>
      <c r="H1292" s="174"/>
      <c r="I1292" s="157">
        <f>IFERROR($H$8:INDEX($H$8:$H$3000,COUNTIF($H$8:$H$3000,"?*")),"")</f>
        <v>0</v>
      </c>
    </row>
    <row r="1293" spans="1:9" x14ac:dyDescent="0.25">
      <c r="A1293" s="174">
        <f>--ISNUMBER(IFERROR(SEARCH('Project Costing'!#REF!,Labor!I1299,1),""))</f>
        <v>0</v>
      </c>
      <c r="B1293" s="174" t="str">
        <f>IF(A1293=1,COUNTIF($A$8:A1293,1),"")</f>
        <v/>
      </c>
      <c r="C1293" s="174"/>
      <c r="D1293" s="157">
        <f>IFERROR($C$8:INDEX($C$8:$C$3000,COUNTIF($C$8:$C$3000,"?*")),"")</f>
        <v>0</v>
      </c>
      <c r="E1293" s="174"/>
      <c r="F1293" s="174">
        <f>--ISNUMBER(IFERROR(SEARCH('Project Costing'!#REF!,Labor!I1299,1),""))</f>
        <v>0</v>
      </c>
      <c r="G1293" s="174" t="str">
        <f>IF(F1293=1,COUNTIF($F$8:F1293,1),"")</f>
        <v/>
      </c>
      <c r="H1293" s="174"/>
      <c r="I1293" s="157">
        <f>IFERROR($H$8:INDEX($H$8:$H$3000,COUNTIF($H$8:$H$3000,"?*")),"")</f>
        <v>0</v>
      </c>
    </row>
    <row r="1294" spans="1:9" x14ac:dyDescent="0.25">
      <c r="A1294" s="174">
        <f>--ISNUMBER(IFERROR(SEARCH('Project Costing'!#REF!,Labor!I1300,1),""))</f>
        <v>0</v>
      </c>
      <c r="B1294" s="174" t="str">
        <f>IF(A1294=1,COUNTIF($A$8:A1294,1),"")</f>
        <v/>
      </c>
      <c r="C1294" s="174"/>
      <c r="D1294" s="157">
        <f>IFERROR($C$8:INDEX($C$8:$C$3000,COUNTIF($C$8:$C$3000,"?*")),"")</f>
        <v>0</v>
      </c>
      <c r="E1294" s="174"/>
      <c r="F1294" s="174">
        <f>--ISNUMBER(IFERROR(SEARCH('Project Costing'!#REF!,Labor!I1300,1),""))</f>
        <v>0</v>
      </c>
      <c r="G1294" s="174" t="str">
        <f>IF(F1294=1,COUNTIF($F$8:F1294,1),"")</f>
        <v/>
      </c>
      <c r="H1294" s="174"/>
      <c r="I1294" s="157">
        <f>IFERROR($H$8:INDEX($H$8:$H$3000,COUNTIF($H$8:$H$3000,"?*")),"")</f>
        <v>0</v>
      </c>
    </row>
    <row r="1295" spans="1:9" x14ac:dyDescent="0.25">
      <c r="A1295" s="174">
        <f>--ISNUMBER(IFERROR(SEARCH('Project Costing'!#REF!,Labor!I1301,1),""))</f>
        <v>0</v>
      </c>
      <c r="B1295" s="174" t="str">
        <f>IF(A1295=1,COUNTIF($A$8:A1295,1),"")</f>
        <v/>
      </c>
      <c r="C1295" s="174"/>
      <c r="D1295" s="157">
        <f>IFERROR($C$8:INDEX($C$8:$C$3000,COUNTIF($C$8:$C$3000,"?*")),"")</f>
        <v>0</v>
      </c>
      <c r="E1295" s="174"/>
      <c r="F1295" s="174">
        <f>--ISNUMBER(IFERROR(SEARCH('Project Costing'!#REF!,Labor!I1301,1),""))</f>
        <v>0</v>
      </c>
      <c r="G1295" s="174" t="str">
        <f>IF(F1295=1,COUNTIF($F$8:F1295,1),"")</f>
        <v/>
      </c>
      <c r="H1295" s="174"/>
      <c r="I1295" s="157">
        <f>IFERROR($H$8:INDEX($H$8:$H$3000,COUNTIF($H$8:$H$3000,"?*")),"")</f>
        <v>0</v>
      </c>
    </row>
    <row r="1296" spans="1:9" x14ac:dyDescent="0.25">
      <c r="A1296" s="174">
        <f>--ISNUMBER(IFERROR(SEARCH('Project Costing'!#REF!,Labor!I1302,1),""))</f>
        <v>0</v>
      </c>
      <c r="B1296" s="174" t="str">
        <f>IF(A1296=1,COUNTIF($A$8:A1296,1),"")</f>
        <v/>
      </c>
      <c r="C1296" s="174"/>
      <c r="D1296" s="157">
        <f>IFERROR($C$8:INDEX($C$8:$C$3000,COUNTIF($C$8:$C$3000,"?*")),"")</f>
        <v>0</v>
      </c>
      <c r="E1296" s="174"/>
      <c r="F1296" s="174">
        <f>--ISNUMBER(IFERROR(SEARCH('Project Costing'!#REF!,Labor!I1302,1),""))</f>
        <v>0</v>
      </c>
      <c r="G1296" s="174" t="str">
        <f>IF(F1296=1,COUNTIF($F$8:F1296,1),"")</f>
        <v/>
      </c>
      <c r="H1296" s="174"/>
      <c r="I1296" s="157">
        <f>IFERROR($H$8:INDEX($H$8:$H$3000,COUNTIF($H$8:$H$3000,"?*")),"")</f>
        <v>0</v>
      </c>
    </row>
    <row r="1297" spans="1:9" x14ac:dyDescent="0.25">
      <c r="A1297" s="174">
        <f>--ISNUMBER(IFERROR(SEARCH('Project Costing'!#REF!,Labor!I1303,1),""))</f>
        <v>0</v>
      </c>
      <c r="B1297" s="174" t="str">
        <f>IF(A1297=1,COUNTIF($A$8:A1297,1),"")</f>
        <v/>
      </c>
      <c r="C1297" s="174"/>
      <c r="D1297" s="157">
        <f>IFERROR($C$8:INDEX($C$8:$C$3000,COUNTIF($C$8:$C$3000,"?*")),"")</f>
        <v>0</v>
      </c>
      <c r="E1297" s="174"/>
      <c r="F1297" s="174">
        <f>--ISNUMBER(IFERROR(SEARCH('Project Costing'!#REF!,Labor!I1303,1),""))</f>
        <v>0</v>
      </c>
      <c r="G1297" s="174" t="str">
        <f>IF(F1297=1,COUNTIF($F$8:F1297,1),"")</f>
        <v/>
      </c>
      <c r="H1297" s="174"/>
      <c r="I1297" s="157">
        <f>IFERROR($H$8:INDEX($H$8:$H$3000,COUNTIF($H$8:$H$3000,"?*")),"")</f>
        <v>0</v>
      </c>
    </row>
    <row r="1298" spans="1:9" x14ac:dyDescent="0.25">
      <c r="A1298" s="174">
        <f>--ISNUMBER(IFERROR(SEARCH('Project Costing'!#REF!,Labor!I1304,1),""))</f>
        <v>0</v>
      </c>
      <c r="B1298" s="174" t="str">
        <f>IF(A1298=1,COUNTIF($A$8:A1298,1),"")</f>
        <v/>
      </c>
      <c r="C1298" s="174"/>
      <c r="D1298" s="157">
        <f>IFERROR($C$8:INDEX($C$8:$C$3000,COUNTIF($C$8:$C$3000,"?*")),"")</f>
        <v>0</v>
      </c>
      <c r="E1298" s="174"/>
      <c r="F1298" s="174">
        <f>--ISNUMBER(IFERROR(SEARCH('Project Costing'!#REF!,Labor!I1304,1),""))</f>
        <v>0</v>
      </c>
      <c r="G1298" s="174" t="str">
        <f>IF(F1298=1,COUNTIF($F$8:F1298,1),"")</f>
        <v/>
      </c>
      <c r="H1298" s="174"/>
      <c r="I1298" s="157">
        <f>IFERROR($H$8:INDEX($H$8:$H$3000,COUNTIF($H$8:$H$3000,"?*")),"")</f>
        <v>0</v>
      </c>
    </row>
    <row r="1299" spans="1:9" x14ac:dyDescent="0.25">
      <c r="A1299" s="174">
        <f>--ISNUMBER(IFERROR(SEARCH('Project Costing'!#REF!,Labor!I1305,1),""))</f>
        <v>0</v>
      </c>
      <c r="B1299" s="174" t="str">
        <f>IF(A1299=1,COUNTIF($A$8:A1299,1),"")</f>
        <v/>
      </c>
      <c r="C1299" s="174"/>
      <c r="D1299" s="157">
        <f>IFERROR($C$8:INDEX($C$8:$C$3000,COUNTIF($C$8:$C$3000,"?*")),"")</f>
        <v>0</v>
      </c>
      <c r="E1299" s="174"/>
      <c r="F1299" s="174">
        <f>--ISNUMBER(IFERROR(SEARCH('Project Costing'!#REF!,Labor!I1305,1),""))</f>
        <v>0</v>
      </c>
      <c r="G1299" s="174" t="str">
        <f>IF(F1299=1,COUNTIF($F$8:F1299,1),"")</f>
        <v/>
      </c>
      <c r="H1299" s="174"/>
      <c r="I1299" s="157">
        <f>IFERROR($H$8:INDEX($H$8:$H$3000,COUNTIF($H$8:$H$3000,"?*")),"")</f>
        <v>0</v>
      </c>
    </row>
    <row r="1300" spans="1:9" x14ac:dyDescent="0.25">
      <c r="A1300" s="174">
        <f>--ISNUMBER(IFERROR(SEARCH('Project Costing'!#REF!,Labor!I1306,1),""))</f>
        <v>0</v>
      </c>
      <c r="B1300" s="174" t="str">
        <f>IF(A1300=1,COUNTIF($A$8:A1300,1),"")</f>
        <v/>
      </c>
      <c r="C1300" s="174"/>
      <c r="D1300" s="157">
        <f>IFERROR($C$8:INDEX($C$8:$C$3000,COUNTIF($C$8:$C$3000,"?*")),"")</f>
        <v>0</v>
      </c>
      <c r="E1300" s="174"/>
      <c r="F1300" s="174">
        <f>--ISNUMBER(IFERROR(SEARCH('Project Costing'!#REF!,Labor!I1306,1),""))</f>
        <v>0</v>
      </c>
      <c r="G1300" s="174" t="str">
        <f>IF(F1300=1,COUNTIF($F$8:F1300,1),"")</f>
        <v/>
      </c>
      <c r="H1300" s="174"/>
      <c r="I1300" s="157">
        <f>IFERROR($H$8:INDEX($H$8:$H$3000,COUNTIF($H$8:$H$3000,"?*")),"")</f>
        <v>0</v>
      </c>
    </row>
    <row r="1301" spans="1:9" x14ac:dyDescent="0.25">
      <c r="A1301" s="174">
        <f>--ISNUMBER(IFERROR(SEARCH('Project Costing'!#REF!,Labor!I1307,1),""))</f>
        <v>0</v>
      </c>
      <c r="B1301" s="174" t="str">
        <f>IF(A1301=1,COUNTIF($A$8:A1301,1),"")</f>
        <v/>
      </c>
      <c r="C1301" s="174"/>
      <c r="D1301" s="157">
        <f>IFERROR($C$8:INDEX($C$8:$C$3000,COUNTIF($C$8:$C$3000,"?*")),"")</f>
        <v>0</v>
      </c>
      <c r="E1301" s="174"/>
      <c r="F1301" s="174">
        <f>--ISNUMBER(IFERROR(SEARCH('Project Costing'!#REF!,Labor!I1307,1),""))</f>
        <v>0</v>
      </c>
      <c r="G1301" s="174" t="str">
        <f>IF(F1301=1,COUNTIF($F$8:F1301,1),"")</f>
        <v/>
      </c>
      <c r="H1301" s="174"/>
      <c r="I1301" s="157">
        <f>IFERROR($H$8:INDEX($H$8:$H$3000,COUNTIF($H$8:$H$3000,"?*")),"")</f>
        <v>0</v>
      </c>
    </row>
    <row r="1302" spans="1:9" x14ac:dyDescent="0.25">
      <c r="A1302" s="174">
        <f>--ISNUMBER(IFERROR(SEARCH('Project Costing'!#REF!,Labor!I1308,1),""))</f>
        <v>0</v>
      </c>
      <c r="B1302" s="174" t="str">
        <f>IF(A1302=1,COUNTIF($A$8:A1302,1),"")</f>
        <v/>
      </c>
      <c r="C1302" s="174"/>
      <c r="D1302" s="157">
        <f>IFERROR($C$8:INDEX($C$8:$C$3000,COUNTIF($C$8:$C$3000,"?*")),"")</f>
        <v>0</v>
      </c>
      <c r="E1302" s="174"/>
      <c r="F1302" s="174">
        <f>--ISNUMBER(IFERROR(SEARCH('Project Costing'!#REF!,Labor!I1308,1),""))</f>
        <v>0</v>
      </c>
      <c r="G1302" s="174" t="str">
        <f>IF(F1302=1,COUNTIF($F$8:F1302,1),"")</f>
        <v/>
      </c>
      <c r="H1302" s="174"/>
      <c r="I1302" s="157">
        <f>IFERROR($H$8:INDEX($H$8:$H$3000,COUNTIF($H$8:$H$3000,"?*")),"")</f>
        <v>0</v>
      </c>
    </row>
    <row r="1303" spans="1:9" x14ac:dyDescent="0.25">
      <c r="A1303" s="174">
        <f>--ISNUMBER(IFERROR(SEARCH('Project Costing'!#REF!,Labor!I1309,1),""))</f>
        <v>0</v>
      </c>
      <c r="B1303" s="174" t="str">
        <f>IF(A1303=1,COUNTIF($A$8:A1303,1),"")</f>
        <v/>
      </c>
      <c r="C1303" s="174"/>
      <c r="D1303" s="157">
        <f>IFERROR($C$8:INDEX($C$8:$C$3000,COUNTIF($C$8:$C$3000,"?*")),"")</f>
        <v>0</v>
      </c>
      <c r="E1303" s="174"/>
      <c r="F1303" s="174">
        <f>--ISNUMBER(IFERROR(SEARCH('Project Costing'!#REF!,Labor!I1309,1),""))</f>
        <v>0</v>
      </c>
      <c r="G1303" s="174" t="str">
        <f>IF(F1303=1,COUNTIF($F$8:F1303,1),"")</f>
        <v/>
      </c>
      <c r="H1303" s="174"/>
      <c r="I1303" s="157">
        <f>IFERROR($H$8:INDEX($H$8:$H$3000,COUNTIF($H$8:$H$3000,"?*")),"")</f>
        <v>0</v>
      </c>
    </row>
    <row r="1304" spans="1:9" x14ac:dyDescent="0.25">
      <c r="A1304" s="174">
        <f>--ISNUMBER(IFERROR(SEARCH('Project Costing'!#REF!,Labor!I1310,1),""))</f>
        <v>0</v>
      </c>
      <c r="B1304" s="174" t="str">
        <f>IF(A1304=1,COUNTIF($A$8:A1304,1),"")</f>
        <v/>
      </c>
      <c r="C1304" s="174"/>
      <c r="D1304" s="157">
        <f>IFERROR($C$8:INDEX($C$8:$C$3000,COUNTIF($C$8:$C$3000,"?*")),"")</f>
        <v>0</v>
      </c>
      <c r="E1304" s="174"/>
      <c r="F1304" s="174">
        <f>--ISNUMBER(IFERROR(SEARCH('Project Costing'!#REF!,Labor!I1310,1),""))</f>
        <v>0</v>
      </c>
      <c r="G1304" s="174" t="str">
        <f>IF(F1304=1,COUNTIF($F$8:F1304,1),"")</f>
        <v/>
      </c>
      <c r="H1304" s="174"/>
      <c r="I1304" s="157">
        <f>IFERROR($H$8:INDEX($H$8:$H$3000,COUNTIF($H$8:$H$3000,"?*")),"")</f>
        <v>0</v>
      </c>
    </row>
    <row r="1305" spans="1:9" x14ac:dyDescent="0.25">
      <c r="A1305" s="174">
        <f>--ISNUMBER(IFERROR(SEARCH('Project Costing'!#REF!,Labor!I1311,1),""))</f>
        <v>0</v>
      </c>
      <c r="B1305" s="174" t="str">
        <f>IF(A1305=1,COUNTIF($A$8:A1305,1),"")</f>
        <v/>
      </c>
      <c r="C1305" s="174"/>
      <c r="D1305" s="157">
        <f>IFERROR($C$8:INDEX($C$8:$C$3000,COUNTIF($C$8:$C$3000,"?*")),"")</f>
        <v>0</v>
      </c>
      <c r="E1305" s="174"/>
      <c r="F1305" s="174">
        <f>--ISNUMBER(IFERROR(SEARCH('Project Costing'!#REF!,Labor!I1311,1),""))</f>
        <v>0</v>
      </c>
      <c r="G1305" s="174" t="str">
        <f>IF(F1305=1,COUNTIF($F$8:F1305,1),"")</f>
        <v/>
      </c>
      <c r="H1305" s="174"/>
      <c r="I1305" s="157">
        <f>IFERROR($H$8:INDEX($H$8:$H$3000,COUNTIF($H$8:$H$3000,"?*")),"")</f>
        <v>0</v>
      </c>
    </row>
    <row r="1306" spans="1:9" x14ac:dyDescent="0.25">
      <c r="A1306" s="174">
        <f>--ISNUMBER(IFERROR(SEARCH('Project Costing'!#REF!,Labor!I1312,1),""))</f>
        <v>0</v>
      </c>
      <c r="B1306" s="174" t="str">
        <f>IF(A1306=1,COUNTIF($A$8:A1306,1),"")</f>
        <v/>
      </c>
      <c r="C1306" s="174"/>
      <c r="D1306" s="157">
        <f>IFERROR($C$8:INDEX($C$8:$C$3000,COUNTIF($C$8:$C$3000,"?*")),"")</f>
        <v>0</v>
      </c>
      <c r="E1306" s="174"/>
      <c r="F1306" s="174">
        <f>--ISNUMBER(IFERROR(SEARCH('Project Costing'!#REF!,Labor!I1312,1),""))</f>
        <v>0</v>
      </c>
      <c r="G1306" s="174" t="str">
        <f>IF(F1306=1,COUNTIF($F$8:F1306,1),"")</f>
        <v/>
      </c>
      <c r="H1306" s="174"/>
      <c r="I1306" s="157">
        <f>IFERROR($H$8:INDEX($H$8:$H$3000,COUNTIF($H$8:$H$3000,"?*")),"")</f>
        <v>0</v>
      </c>
    </row>
    <row r="1307" spans="1:9" x14ac:dyDescent="0.25">
      <c r="A1307" s="174">
        <f>--ISNUMBER(IFERROR(SEARCH('Project Costing'!#REF!,Labor!I1313,1),""))</f>
        <v>0</v>
      </c>
      <c r="B1307" s="174" t="str">
        <f>IF(A1307=1,COUNTIF($A$8:A1307,1),"")</f>
        <v/>
      </c>
      <c r="C1307" s="174"/>
      <c r="D1307" s="157">
        <f>IFERROR($C$8:INDEX($C$8:$C$3000,COUNTIF($C$8:$C$3000,"?*")),"")</f>
        <v>0</v>
      </c>
      <c r="E1307" s="174"/>
      <c r="F1307" s="174">
        <f>--ISNUMBER(IFERROR(SEARCH('Project Costing'!#REF!,Labor!I1313,1),""))</f>
        <v>0</v>
      </c>
      <c r="G1307" s="174" t="str">
        <f>IF(F1307=1,COUNTIF($F$8:F1307,1),"")</f>
        <v/>
      </c>
      <c r="H1307" s="174"/>
      <c r="I1307" s="157">
        <f>IFERROR($H$8:INDEX($H$8:$H$3000,COUNTIF($H$8:$H$3000,"?*")),"")</f>
        <v>0</v>
      </c>
    </row>
    <row r="1308" spans="1:9" x14ac:dyDescent="0.25">
      <c r="A1308" s="174">
        <f>--ISNUMBER(IFERROR(SEARCH('Project Costing'!#REF!,Labor!I1314,1),""))</f>
        <v>0</v>
      </c>
      <c r="B1308" s="174" t="str">
        <f>IF(A1308=1,COUNTIF($A$8:A1308,1),"")</f>
        <v/>
      </c>
      <c r="C1308" s="174"/>
      <c r="D1308" s="157">
        <f>IFERROR($C$8:INDEX($C$8:$C$3000,COUNTIF($C$8:$C$3000,"?*")),"")</f>
        <v>0</v>
      </c>
      <c r="E1308" s="174"/>
      <c r="F1308" s="174">
        <f>--ISNUMBER(IFERROR(SEARCH('Project Costing'!#REF!,Labor!I1314,1),""))</f>
        <v>0</v>
      </c>
      <c r="G1308" s="174" t="str">
        <f>IF(F1308=1,COUNTIF($F$8:F1308,1),"")</f>
        <v/>
      </c>
      <c r="H1308" s="174"/>
      <c r="I1308" s="157">
        <f>IFERROR($H$8:INDEX($H$8:$H$3000,COUNTIF($H$8:$H$3000,"?*")),"")</f>
        <v>0</v>
      </c>
    </row>
    <row r="1309" spans="1:9" x14ac:dyDescent="0.25">
      <c r="A1309" s="174">
        <f>--ISNUMBER(IFERROR(SEARCH('Project Costing'!#REF!,Labor!I1315,1),""))</f>
        <v>0</v>
      </c>
      <c r="B1309" s="174" t="str">
        <f>IF(A1309=1,COUNTIF($A$8:A1309,1),"")</f>
        <v/>
      </c>
      <c r="C1309" s="174"/>
      <c r="D1309" s="157">
        <f>IFERROR($C$8:INDEX($C$8:$C$3000,COUNTIF($C$8:$C$3000,"?*")),"")</f>
        <v>0</v>
      </c>
      <c r="E1309" s="174"/>
      <c r="F1309" s="174">
        <f>--ISNUMBER(IFERROR(SEARCH('Project Costing'!#REF!,Labor!I1315,1),""))</f>
        <v>0</v>
      </c>
      <c r="G1309" s="174" t="str">
        <f>IF(F1309=1,COUNTIF($F$8:F1309,1),"")</f>
        <v/>
      </c>
      <c r="H1309" s="174"/>
      <c r="I1309" s="157">
        <f>IFERROR($H$8:INDEX($H$8:$H$3000,COUNTIF($H$8:$H$3000,"?*")),"")</f>
        <v>0</v>
      </c>
    </row>
    <row r="1310" spans="1:9" x14ac:dyDescent="0.25">
      <c r="A1310" s="174">
        <f>--ISNUMBER(IFERROR(SEARCH('Project Costing'!#REF!,Labor!I1316,1),""))</f>
        <v>0</v>
      </c>
      <c r="B1310" s="174" t="str">
        <f>IF(A1310=1,COUNTIF($A$8:A1310,1),"")</f>
        <v/>
      </c>
      <c r="C1310" s="174"/>
      <c r="D1310" s="157">
        <f>IFERROR($C$8:INDEX($C$8:$C$3000,COUNTIF($C$8:$C$3000,"?*")),"")</f>
        <v>0</v>
      </c>
      <c r="E1310" s="174"/>
      <c r="F1310" s="174">
        <f>--ISNUMBER(IFERROR(SEARCH('Project Costing'!#REF!,Labor!I1316,1),""))</f>
        <v>0</v>
      </c>
      <c r="G1310" s="174" t="str">
        <f>IF(F1310=1,COUNTIF($F$8:F1310,1),"")</f>
        <v/>
      </c>
      <c r="H1310" s="174"/>
      <c r="I1310" s="157">
        <f>IFERROR($H$8:INDEX($H$8:$H$3000,COUNTIF($H$8:$H$3000,"?*")),"")</f>
        <v>0</v>
      </c>
    </row>
    <row r="1311" spans="1:9" x14ac:dyDescent="0.25">
      <c r="A1311" s="174">
        <f>--ISNUMBER(IFERROR(SEARCH('Project Costing'!#REF!,Labor!I1317,1),""))</f>
        <v>0</v>
      </c>
      <c r="B1311" s="174" t="str">
        <f>IF(A1311=1,COUNTIF($A$8:A1311,1),"")</f>
        <v/>
      </c>
      <c r="C1311" s="174"/>
      <c r="D1311" s="157">
        <f>IFERROR($C$8:INDEX($C$8:$C$3000,COUNTIF($C$8:$C$3000,"?*")),"")</f>
        <v>0</v>
      </c>
      <c r="E1311" s="174"/>
      <c r="F1311" s="174">
        <f>--ISNUMBER(IFERROR(SEARCH('Project Costing'!#REF!,Labor!I1317,1),""))</f>
        <v>0</v>
      </c>
      <c r="G1311" s="174" t="str">
        <f>IF(F1311=1,COUNTIF($F$8:F1311,1),"")</f>
        <v/>
      </c>
      <c r="H1311" s="174"/>
      <c r="I1311" s="157">
        <f>IFERROR($H$8:INDEX($H$8:$H$3000,COUNTIF($H$8:$H$3000,"?*")),"")</f>
        <v>0</v>
      </c>
    </row>
    <row r="1312" spans="1:9" x14ac:dyDescent="0.25">
      <c r="A1312" s="174">
        <f>--ISNUMBER(IFERROR(SEARCH('Project Costing'!#REF!,Labor!I1318,1),""))</f>
        <v>0</v>
      </c>
      <c r="B1312" s="174" t="str">
        <f>IF(A1312=1,COUNTIF($A$8:A1312,1),"")</f>
        <v/>
      </c>
      <c r="C1312" s="174"/>
      <c r="D1312" s="157">
        <f>IFERROR($C$8:INDEX($C$8:$C$3000,COUNTIF($C$8:$C$3000,"?*")),"")</f>
        <v>0</v>
      </c>
      <c r="E1312" s="174"/>
      <c r="F1312" s="174">
        <f>--ISNUMBER(IFERROR(SEARCH('Project Costing'!#REF!,Labor!I1318,1),""))</f>
        <v>0</v>
      </c>
      <c r="G1312" s="174" t="str">
        <f>IF(F1312=1,COUNTIF($F$8:F1312,1),"")</f>
        <v/>
      </c>
      <c r="H1312" s="174"/>
      <c r="I1312" s="157">
        <f>IFERROR($H$8:INDEX($H$8:$H$3000,COUNTIF($H$8:$H$3000,"?*")),"")</f>
        <v>0</v>
      </c>
    </row>
    <row r="1313" spans="1:9" x14ac:dyDescent="0.25">
      <c r="A1313" s="174">
        <f>--ISNUMBER(IFERROR(SEARCH('Project Costing'!#REF!,Labor!I1319,1),""))</f>
        <v>0</v>
      </c>
      <c r="B1313" s="174" t="str">
        <f>IF(A1313=1,COUNTIF($A$8:A1313,1),"")</f>
        <v/>
      </c>
      <c r="C1313" s="174"/>
      <c r="D1313" s="157">
        <f>IFERROR($C$8:INDEX($C$8:$C$3000,COUNTIF($C$8:$C$3000,"?*")),"")</f>
        <v>0</v>
      </c>
      <c r="E1313" s="174"/>
      <c r="F1313" s="174">
        <f>--ISNUMBER(IFERROR(SEARCH('Project Costing'!#REF!,Labor!I1319,1),""))</f>
        <v>0</v>
      </c>
      <c r="G1313" s="174" t="str">
        <f>IF(F1313=1,COUNTIF($F$8:F1313,1),"")</f>
        <v/>
      </c>
      <c r="H1313" s="174"/>
      <c r="I1313" s="157">
        <f>IFERROR($H$8:INDEX($H$8:$H$3000,COUNTIF($H$8:$H$3000,"?*")),"")</f>
        <v>0</v>
      </c>
    </row>
    <row r="1314" spans="1:9" x14ac:dyDescent="0.25">
      <c r="A1314" s="174">
        <f>--ISNUMBER(IFERROR(SEARCH('Project Costing'!#REF!,Labor!I1320,1),""))</f>
        <v>0</v>
      </c>
      <c r="B1314" s="174" t="str">
        <f>IF(A1314=1,COUNTIF($A$8:A1314,1),"")</f>
        <v/>
      </c>
      <c r="C1314" s="174"/>
      <c r="D1314" s="157">
        <f>IFERROR($C$8:INDEX($C$8:$C$3000,COUNTIF($C$8:$C$3000,"?*")),"")</f>
        <v>0</v>
      </c>
      <c r="E1314" s="174"/>
      <c r="F1314" s="174">
        <f>--ISNUMBER(IFERROR(SEARCH('Project Costing'!#REF!,Labor!I1320,1),""))</f>
        <v>0</v>
      </c>
      <c r="G1314" s="174" t="str">
        <f>IF(F1314=1,COUNTIF($F$8:F1314,1),"")</f>
        <v/>
      </c>
      <c r="H1314" s="174"/>
      <c r="I1314" s="157">
        <f>IFERROR($H$8:INDEX($H$8:$H$3000,COUNTIF($H$8:$H$3000,"?*")),"")</f>
        <v>0</v>
      </c>
    </row>
    <row r="1315" spans="1:9" x14ac:dyDescent="0.25">
      <c r="A1315" s="174">
        <f>--ISNUMBER(IFERROR(SEARCH('Project Costing'!#REF!,Labor!I1321,1),""))</f>
        <v>0</v>
      </c>
      <c r="B1315" s="174" t="str">
        <f>IF(A1315=1,COUNTIF($A$8:A1315,1),"")</f>
        <v/>
      </c>
      <c r="C1315" s="174"/>
      <c r="D1315" s="157">
        <f>IFERROR($C$8:INDEX($C$8:$C$3000,COUNTIF($C$8:$C$3000,"?*")),"")</f>
        <v>0</v>
      </c>
      <c r="E1315" s="174"/>
      <c r="F1315" s="174">
        <f>--ISNUMBER(IFERROR(SEARCH('Project Costing'!#REF!,Labor!I1321,1),""))</f>
        <v>0</v>
      </c>
      <c r="G1315" s="174" t="str">
        <f>IF(F1315=1,COUNTIF($F$8:F1315,1),"")</f>
        <v/>
      </c>
      <c r="H1315" s="174"/>
      <c r="I1315" s="157">
        <f>IFERROR($H$8:INDEX($H$8:$H$3000,COUNTIF($H$8:$H$3000,"?*")),"")</f>
        <v>0</v>
      </c>
    </row>
    <row r="1316" spans="1:9" x14ac:dyDescent="0.25">
      <c r="A1316" s="174">
        <f>--ISNUMBER(IFERROR(SEARCH('Project Costing'!#REF!,Labor!I1322,1),""))</f>
        <v>0</v>
      </c>
      <c r="B1316" s="174" t="str">
        <f>IF(A1316=1,COUNTIF($A$8:A1316,1),"")</f>
        <v/>
      </c>
      <c r="C1316" s="174"/>
      <c r="D1316" s="157">
        <f>IFERROR($C$8:INDEX($C$8:$C$3000,COUNTIF($C$8:$C$3000,"?*")),"")</f>
        <v>0</v>
      </c>
      <c r="E1316" s="174"/>
      <c r="F1316" s="174">
        <f>--ISNUMBER(IFERROR(SEARCH('Project Costing'!#REF!,Labor!I1322,1),""))</f>
        <v>0</v>
      </c>
      <c r="G1316" s="174" t="str">
        <f>IF(F1316=1,COUNTIF($F$8:F1316,1),"")</f>
        <v/>
      </c>
      <c r="H1316" s="174"/>
      <c r="I1316" s="157">
        <f>IFERROR($H$8:INDEX($H$8:$H$3000,COUNTIF($H$8:$H$3000,"?*")),"")</f>
        <v>0</v>
      </c>
    </row>
    <row r="1317" spans="1:9" x14ac:dyDescent="0.25">
      <c r="A1317" s="174">
        <f>--ISNUMBER(IFERROR(SEARCH('Project Costing'!#REF!,Labor!I1323,1),""))</f>
        <v>0</v>
      </c>
      <c r="B1317" s="174" t="str">
        <f>IF(A1317=1,COUNTIF($A$8:A1317,1),"")</f>
        <v/>
      </c>
      <c r="C1317" s="174"/>
      <c r="D1317" s="157">
        <f>IFERROR($C$8:INDEX($C$8:$C$3000,COUNTIF($C$8:$C$3000,"?*")),"")</f>
        <v>0</v>
      </c>
      <c r="E1317" s="174"/>
      <c r="F1317" s="174">
        <f>--ISNUMBER(IFERROR(SEARCH('Project Costing'!#REF!,Labor!I1323,1),""))</f>
        <v>0</v>
      </c>
      <c r="G1317" s="174" t="str">
        <f>IF(F1317=1,COUNTIF($F$8:F1317,1),"")</f>
        <v/>
      </c>
      <c r="H1317" s="174"/>
      <c r="I1317" s="157">
        <f>IFERROR($H$8:INDEX($H$8:$H$3000,COUNTIF($H$8:$H$3000,"?*")),"")</f>
        <v>0</v>
      </c>
    </row>
    <row r="1318" spans="1:9" x14ac:dyDescent="0.25">
      <c r="A1318" s="174">
        <f>--ISNUMBER(IFERROR(SEARCH('Project Costing'!#REF!,Labor!I1324,1),""))</f>
        <v>0</v>
      </c>
      <c r="B1318" s="174" t="str">
        <f>IF(A1318=1,COUNTIF($A$8:A1318,1),"")</f>
        <v/>
      </c>
      <c r="C1318" s="174"/>
      <c r="D1318" s="157">
        <f>IFERROR($C$8:INDEX($C$8:$C$3000,COUNTIF($C$8:$C$3000,"?*")),"")</f>
        <v>0</v>
      </c>
      <c r="E1318" s="174"/>
      <c r="F1318" s="174">
        <f>--ISNUMBER(IFERROR(SEARCH('Project Costing'!#REF!,Labor!I1324,1),""))</f>
        <v>0</v>
      </c>
      <c r="G1318" s="174" t="str">
        <f>IF(F1318=1,COUNTIF($F$8:F1318,1),"")</f>
        <v/>
      </c>
      <c r="H1318" s="174"/>
      <c r="I1318" s="157">
        <f>IFERROR($H$8:INDEX($H$8:$H$3000,COUNTIF($H$8:$H$3000,"?*")),"")</f>
        <v>0</v>
      </c>
    </row>
    <row r="1319" spans="1:9" x14ac:dyDescent="0.25">
      <c r="A1319" s="174">
        <f>--ISNUMBER(IFERROR(SEARCH('Project Costing'!#REF!,Labor!I1325,1),""))</f>
        <v>0</v>
      </c>
      <c r="B1319" s="174" t="str">
        <f>IF(A1319=1,COUNTIF($A$8:A1319,1),"")</f>
        <v/>
      </c>
      <c r="C1319" s="174"/>
      <c r="D1319" s="157">
        <f>IFERROR($C$8:INDEX($C$8:$C$3000,COUNTIF($C$8:$C$3000,"?*")),"")</f>
        <v>0</v>
      </c>
      <c r="E1319" s="174"/>
      <c r="F1319" s="174">
        <f>--ISNUMBER(IFERROR(SEARCH('Project Costing'!#REF!,Labor!I1325,1),""))</f>
        <v>0</v>
      </c>
      <c r="G1319" s="174" t="str">
        <f>IF(F1319=1,COUNTIF($F$8:F1319,1),"")</f>
        <v/>
      </c>
      <c r="H1319" s="174"/>
      <c r="I1319" s="157">
        <f>IFERROR($H$8:INDEX($H$8:$H$3000,COUNTIF($H$8:$H$3000,"?*")),"")</f>
        <v>0</v>
      </c>
    </row>
    <row r="1320" spans="1:9" x14ac:dyDescent="0.25">
      <c r="A1320" s="174">
        <f>--ISNUMBER(IFERROR(SEARCH('Project Costing'!#REF!,Labor!I1326,1),""))</f>
        <v>0</v>
      </c>
      <c r="B1320" s="174" t="str">
        <f>IF(A1320=1,COUNTIF($A$8:A1320,1),"")</f>
        <v/>
      </c>
      <c r="C1320" s="174"/>
      <c r="D1320" s="157">
        <f>IFERROR($C$8:INDEX($C$8:$C$3000,COUNTIF($C$8:$C$3000,"?*")),"")</f>
        <v>0</v>
      </c>
      <c r="E1320" s="174"/>
      <c r="F1320" s="174">
        <f>--ISNUMBER(IFERROR(SEARCH('Project Costing'!#REF!,Labor!I1326,1),""))</f>
        <v>0</v>
      </c>
      <c r="G1320" s="174" t="str">
        <f>IF(F1320=1,COUNTIF($F$8:F1320,1),"")</f>
        <v/>
      </c>
      <c r="H1320" s="174"/>
      <c r="I1320" s="157">
        <f>IFERROR($H$8:INDEX($H$8:$H$3000,COUNTIF($H$8:$H$3000,"?*")),"")</f>
        <v>0</v>
      </c>
    </row>
    <row r="1321" spans="1:9" x14ac:dyDescent="0.25">
      <c r="A1321" s="174">
        <f>--ISNUMBER(IFERROR(SEARCH('Project Costing'!#REF!,Labor!I1327,1),""))</f>
        <v>0</v>
      </c>
      <c r="B1321" s="174" t="str">
        <f>IF(A1321=1,COUNTIF($A$8:A1321,1),"")</f>
        <v/>
      </c>
      <c r="C1321" s="174"/>
      <c r="D1321" s="157">
        <f>IFERROR($C$8:INDEX($C$8:$C$3000,COUNTIF($C$8:$C$3000,"?*")),"")</f>
        <v>0</v>
      </c>
      <c r="E1321" s="174"/>
      <c r="F1321" s="174">
        <f>--ISNUMBER(IFERROR(SEARCH('Project Costing'!#REF!,Labor!I1327,1),""))</f>
        <v>0</v>
      </c>
      <c r="G1321" s="174" t="str">
        <f>IF(F1321=1,COUNTIF($F$8:F1321,1),"")</f>
        <v/>
      </c>
      <c r="H1321" s="174"/>
      <c r="I1321" s="157">
        <f>IFERROR($H$8:INDEX($H$8:$H$3000,COUNTIF($H$8:$H$3000,"?*")),"")</f>
        <v>0</v>
      </c>
    </row>
    <row r="1322" spans="1:9" x14ac:dyDescent="0.25">
      <c r="A1322" s="174">
        <f>--ISNUMBER(IFERROR(SEARCH('Project Costing'!#REF!,Labor!I1328,1),""))</f>
        <v>0</v>
      </c>
      <c r="B1322" s="174" t="str">
        <f>IF(A1322=1,COUNTIF($A$8:A1322,1),"")</f>
        <v/>
      </c>
      <c r="C1322" s="174"/>
      <c r="D1322" s="157">
        <f>IFERROR($C$8:INDEX($C$8:$C$3000,COUNTIF($C$8:$C$3000,"?*")),"")</f>
        <v>0</v>
      </c>
      <c r="E1322" s="174"/>
      <c r="F1322" s="174">
        <f>--ISNUMBER(IFERROR(SEARCH('Project Costing'!#REF!,Labor!I1328,1),""))</f>
        <v>0</v>
      </c>
      <c r="G1322" s="174" t="str">
        <f>IF(F1322=1,COUNTIF($F$8:F1322,1),"")</f>
        <v/>
      </c>
      <c r="H1322" s="174"/>
      <c r="I1322" s="157">
        <f>IFERROR($H$8:INDEX($H$8:$H$3000,COUNTIF($H$8:$H$3000,"?*")),"")</f>
        <v>0</v>
      </c>
    </row>
    <row r="1323" spans="1:9" x14ac:dyDescent="0.25">
      <c r="A1323" s="174">
        <f>--ISNUMBER(IFERROR(SEARCH('Project Costing'!#REF!,Labor!I1329,1),""))</f>
        <v>0</v>
      </c>
      <c r="B1323" s="174" t="str">
        <f>IF(A1323=1,COUNTIF($A$8:A1323,1),"")</f>
        <v/>
      </c>
      <c r="C1323" s="174"/>
      <c r="D1323" s="157">
        <f>IFERROR($C$8:INDEX($C$8:$C$3000,COUNTIF($C$8:$C$3000,"?*")),"")</f>
        <v>0</v>
      </c>
      <c r="E1323" s="174"/>
      <c r="F1323" s="174">
        <f>--ISNUMBER(IFERROR(SEARCH('Project Costing'!#REF!,Labor!I1329,1),""))</f>
        <v>0</v>
      </c>
      <c r="G1323" s="174" t="str">
        <f>IF(F1323=1,COUNTIF($F$8:F1323,1),"")</f>
        <v/>
      </c>
      <c r="H1323" s="174"/>
      <c r="I1323" s="157">
        <f>IFERROR($H$8:INDEX($H$8:$H$3000,COUNTIF($H$8:$H$3000,"?*")),"")</f>
        <v>0</v>
      </c>
    </row>
    <row r="1324" spans="1:9" x14ac:dyDescent="0.25">
      <c r="A1324" s="174">
        <f>--ISNUMBER(IFERROR(SEARCH('Project Costing'!#REF!,Labor!I1330,1),""))</f>
        <v>0</v>
      </c>
      <c r="B1324" s="174" t="str">
        <f>IF(A1324=1,COUNTIF($A$8:A1324,1),"")</f>
        <v/>
      </c>
      <c r="C1324" s="174"/>
      <c r="D1324" s="157">
        <f>IFERROR($C$8:INDEX($C$8:$C$3000,COUNTIF($C$8:$C$3000,"?*")),"")</f>
        <v>0</v>
      </c>
      <c r="E1324" s="174"/>
      <c r="F1324" s="174">
        <f>--ISNUMBER(IFERROR(SEARCH('Project Costing'!#REF!,Labor!I1330,1),""))</f>
        <v>0</v>
      </c>
      <c r="G1324" s="174" t="str">
        <f>IF(F1324=1,COUNTIF($F$8:F1324,1),"")</f>
        <v/>
      </c>
      <c r="H1324" s="174"/>
      <c r="I1324" s="157">
        <f>IFERROR($H$8:INDEX($H$8:$H$3000,COUNTIF($H$8:$H$3000,"?*")),"")</f>
        <v>0</v>
      </c>
    </row>
    <row r="1325" spans="1:9" x14ac:dyDescent="0.25">
      <c r="A1325" s="174">
        <f>--ISNUMBER(IFERROR(SEARCH('Project Costing'!#REF!,Labor!I1331,1),""))</f>
        <v>0</v>
      </c>
      <c r="B1325" s="174" t="str">
        <f>IF(A1325=1,COUNTIF($A$8:A1325,1),"")</f>
        <v/>
      </c>
      <c r="C1325" s="174"/>
      <c r="D1325" s="157">
        <f>IFERROR($C$8:INDEX($C$8:$C$3000,COUNTIF($C$8:$C$3000,"?*")),"")</f>
        <v>0</v>
      </c>
      <c r="E1325" s="174"/>
      <c r="F1325" s="174">
        <f>--ISNUMBER(IFERROR(SEARCH('Project Costing'!#REF!,Labor!I1331,1),""))</f>
        <v>0</v>
      </c>
      <c r="G1325" s="174" t="str">
        <f>IF(F1325=1,COUNTIF($F$8:F1325,1),"")</f>
        <v/>
      </c>
      <c r="H1325" s="174"/>
      <c r="I1325" s="157">
        <f>IFERROR($H$8:INDEX($H$8:$H$3000,COUNTIF($H$8:$H$3000,"?*")),"")</f>
        <v>0</v>
      </c>
    </row>
    <row r="1326" spans="1:9" x14ac:dyDescent="0.25">
      <c r="A1326" s="174">
        <f>--ISNUMBER(IFERROR(SEARCH('Project Costing'!#REF!,Labor!I1332,1),""))</f>
        <v>0</v>
      </c>
      <c r="B1326" s="174" t="str">
        <f>IF(A1326=1,COUNTIF($A$8:A1326,1),"")</f>
        <v/>
      </c>
      <c r="C1326" s="174"/>
      <c r="D1326" s="157">
        <f>IFERROR($C$8:INDEX($C$8:$C$3000,COUNTIF($C$8:$C$3000,"?*")),"")</f>
        <v>0</v>
      </c>
      <c r="E1326" s="174"/>
      <c r="F1326" s="174">
        <f>--ISNUMBER(IFERROR(SEARCH('Project Costing'!#REF!,Labor!I1332,1),""))</f>
        <v>0</v>
      </c>
      <c r="G1326" s="174" t="str">
        <f>IF(F1326=1,COUNTIF($F$8:F1326,1),"")</f>
        <v/>
      </c>
      <c r="H1326" s="174"/>
      <c r="I1326" s="157">
        <f>IFERROR($H$8:INDEX($H$8:$H$3000,COUNTIF($H$8:$H$3000,"?*")),"")</f>
        <v>0</v>
      </c>
    </row>
    <row r="1327" spans="1:9" x14ac:dyDescent="0.25">
      <c r="A1327" s="174">
        <f>--ISNUMBER(IFERROR(SEARCH('Project Costing'!#REF!,Labor!I1333,1),""))</f>
        <v>0</v>
      </c>
      <c r="B1327" s="174" t="str">
        <f>IF(A1327=1,COUNTIF($A$8:A1327,1),"")</f>
        <v/>
      </c>
      <c r="C1327" s="174"/>
      <c r="D1327" s="157">
        <f>IFERROR($C$8:INDEX($C$8:$C$3000,COUNTIF($C$8:$C$3000,"?*")),"")</f>
        <v>0</v>
      </c>
      <c r="E1327" s="174"/>
      <c r="F1327" s="174">
        <f>--ISNUMBER(IFERROR(SEARCH('Project Costing'!#REF!,Labor!I1333,1),""))</f>
        <v>0</v>
      </c>
      <c r="G1327" s="174" t="str">
        <f>IF(F1327=1,COUNTIF($F$8:F1327,1),"")</f>
        <v/>
      </c>
      <c r="H1327" s="174"/>
      <c r="I1327" s="157">
        <f>IFERROR($H$8:INDEX($H$8:$H$3000,COUNTIF($H$8:$H$3000,"?*")),"")</f>
        <v>0</v>
      </c>
    </row>
    <row r="1328" spans="1:9" x14ac:dyDescent="0.25">
      <c r="A1328" s="174">
        <f>--ISNUMBER(IFERROR(SEARCH('Project Costing'!#REF!,Labor!I1334,1),""))</f>
        <v>0</v>
      </c>
      <c r="B1328" s="174" t="str">
        <f>IF(A1328=1,COUNTIF($A$8:A1328,1),"")</f>
        <v/>
      </c>
      <c r="C1328" s="174"/>
      <c r="D1328" s="157">
        <f>IFERROR($C$8:INDEX($C$8:$C$3000,COUNTIF($C$8:$C$3000,"?*")),"")</f>
        <v>0</v>
      </c>
      <c r="E1328" s="174"/>
      <c r="F1328" s="174">
        <f>--ISNUMBER(IFERROR(SEARCH('Project Costing'!#REF!,Labor!I1334,1),""))</f>
        <v>0</v>
      </c>
      <c r="G1328" s="174" t="str">
        <f>IF(F1328=1,COUNTIF($F$8:F1328,1),"")</f>
        <v/>
      </c>
      <c r="H1328" s="174"/>
      <c r="I1328" s="157">
        <f>IFERROR($H$8:INDEX($H$8:$H$3000,COUNTIF($H$8:$H$3000,"?*")),"")</f>
        <v>0</v>
      </c>
    </row>
    <row r="1329" spans="1:9" x14ac:dyDescent="0.25">
      <c r="A1329" s="174">
        <f>--ISNUMBER(IFERROR(SEARCH('Project Costing'!#REF!,Labor!I1335,1),""))</f>
        <v>0</v>
      </c>
      <c r="B1329" s="174" t="str">
        <f>IF(A1329=1,COUNTIF($A$8:A1329,1),"")</f>
        <v/>
      </c>
      <c r="C1329" s="174"/>
      <c r="D1329" s="157">
        <f>IFERROR($C$8:INDEX($C$8:$C$3000,COUNTIF($C$8:$C$3000,"?*")),"")</f>
        <v>0</v>
      </c>
      <c r="E1329" s="174"/>
      <c r="F1329" s="174">
        <f>--ISNUMBER(IFERROR(SEARCH('Project Costing'!#REF!,Labor!I1335,1),""))</f>
        <v>0</v>
      </c>
      <c r="G1329" s="174" t="str">
        <f>IF(F1329=1,COUNTIF($F$8:F1329,1),"")</f>
        <v/>
      </c>
      <c r="H1329" s="174"/>
      <c r="I1329" s="157">
        <f>IFERROR($H$8:INDEX($H$8:$H$3000,COUNTIF($H$8:$H$3000,"?*")),"")</f>
        <v>0</v>
      </c>
    </row>
    <row r="1330" spans="1:9" x14ac:dyDescent="0.25">
      <c r="A1330" s="174">
        <f>--ISNUMBER(IFERROR(SEARCH('Project Costing'!#REF!,Labor!I1336,1),""))</f>
        <v>0</v>
      </c>
      <c r="B1330" s="174" t="str">
        <f>IF(A1330=1,COUNTIF($A$8:A1330,1),"")</f>
        <v/>
      </c>
      <c r="C1330" s="174"/>
      <c r="D1330" s="157">
        <f>IFERROR($C$8:INDEX($C$8:$C$3000,COUNTIF($C$8:$C$3000,"?*")),"")</f>
        <v>0</v>
      </c>
      <c r="E1330" s="174"/>
      <c r="F1330" s="174">
        <f>--ISNUMBER(IFERROR(SEARCH('Project Costing'!#REF!,Labor!I1336,1),""))</f>
        <v>0</v>
      </c>
      <c r="G1330" s="174" t="str">
        <f>IF(F1330=1,COUNTIF($F$8:F1330,1),"")</f>
        <v/>
      </c>
      <c r="H1330" s="174"/>
      <c r="I1330" s="157">
        <f>IFERROR($H$8:INDEX($H$8:$H$3000,COUNTIF($H$8:$H$3000,"?*")),"")</f>
        <v>0</v>
      </c>
    </row>
    <row r="1331" spans="1:9" x14ac:dyDescent="0.25">
      <c r="A1331" s="174">
        <f>--ISNUMBER(IFERROR(SEARCH('Project Costing'!#REF!,Labor!I1337,1),""))</f>
        <v>0</v>
      </c>
      <c r="B1331" s="174" t="str">
        <f>IF(A1331=1,COUNTIF($A$8:A1331,1),"")</f>
        <v/>
      </c>
      <c r="C1331" s="174"/>
      <c r="D1331" s="157">
        <f>IFERROR($C$8:INDEX($C$8:$C$3000,COUNTIF($C$8:$C$3000,"?*")),"")</f>
        <v>0</v>
      </c>
      <c r="E1331" s="174"/>
      <c r="F1331" s="174">
        <f>--ISNUMBER(IFERROR(SEARCH('Project Costing'!#REF!,Labor!I1337,1),""))</f>
        <v>0</v>
      </c>
      <c r="G1331" s="174" t="str">
        <f>IF(F1331=1,COUNTIF($F$8:F1331,1),"")</f>
        <v/>
      </c>
      <c r="H1331" s="174"/>
      <c r="I1331" s="157">
        <f>IFERROR($H$8:INDEX($H$8:$H$3000,COUNTIF($H$8:$H$3000,"?*")),"")</f>
        <v>0</v>
      </c>
    </row>
    <row r="1332" spans="1:9" x14ac:dyDescent="0.25">
      <c r="A1332" s="174">
        <f>--ISNUMBER(IFERROR(SEARCH('Project Costing'!#REF!,Labor!I1338,1),""))</f>
        <v>0</v>
      </c>
      <c r="B1332" s="174" t="str">
        <f>IF(A1332=1,COUNTIF($A$8:A1332,1),"")</f>
        <v/>
      </c>
      <c r="C1332" s="174"/>
      <c r="D1332" s="157">
        <f>IFERROR($C$8:INDEX($C$8:$C$3000,COUNTIF($C$8:$C$3000,"?*")),"")</f>
        <v>0</v>
      </c>
      <c r="E1332" s="174"/>
      <c r="F1332" s="174">
        <f>--ISNUMBER(IFERROR(SEARCH('Project Costing'!#REF!,Labor!I1338,1),""))</f>
        <v>0</v>
      </c>
      <c r="G1332" s="174" t="str">
        <f>IF(F1332=1,COUNTIF($F$8:F1332,1),"")</f>
        <v/>
      </c>
      <c r="H1332" s="174"/>
      <c r="I1332" s="157">
        <f>IFERROR($H$8:INDEX($H$8:$H$3000,COUNTIF($H$8:$H$3000,"?*")),"")</f>
        <v>0</v>
      </c>
    </row>
    <row r="1333" spans="1:9" x14ac:dyDescent="0.25">
      <c r="A1333" s="174">
        <f>--ISNUMBER(IFERROR(SEARCH('Project Costing'!#REF!,Labor!I1339,1),""))</f>
        <v>0</v>
      </c>
      <c r="B1333" s="174" t="str">
        <f>IF(A1333=1,COUNTIF($A$8:A1333,1),"")</f>
        <v/>
      </c>
      <c r="C1333" s="174"/>
      <c r="D1333" s="157">
        <f>IFERROR($C$8:INDEX($C$8:$C$3000,COUNTIF($C$8:$C$3000,"?*")),"")</f>
        <v>0</v>
      </c>
      <c r="E1333" s="174"/>
      <c r="F1333" s="174">
        <f>--ISNUMBER(IFERROR(SEARCH('Project Costing'!#REF!,Labor!I1339,1),""))</f>
        <v>0</v>
      </c>
      <c r="G1333" s="174" t="str">
        <f>IF(F1333=1,COUNTIF($F$8:F1333,1),"")</f>
        <v/>
      </c>
      <c r="H1333" s="174"/>
      <c r="I1333" s="157">
        <f>IFERROR($H$8:INDEX($H$8:$H$3000,COUNTIF($H$8:$H$3000,"?*")),"")</f>
        <v>0</v>
      </c>
    </row>
    <row r="1334" spans="1:9" x14ac:dyDescent="0.25">
      <c r="A1334" s="174">
        <f>--ISNUMBER(IFERROR(SEARCH('Project Costing'!#REF!,Labor!I1340,1),""))</f>
        <v>0</v>
      </c>
      <c r="B1334" s="174" t="str">
        <f>IF(A1334=1,COUNTIF($A$8:A1334,1),"")</f>
        <v/>
      </c>
      <c r="C1334" s="174"/>
      <c r="D1334" s="157">
        <f>IFERROR($C$8:INDEX($C$8:$C$3000,COUNTIF($C$8:$C$3000,"?*")),"")</f>
        <v>0</v>
      </c>
      <c r="E1334" s="174"/>
      <c r="F1334" s="174">
        <f>--ISNUMBER(IFERROR(SEARCH('Project Costing'!#REF!,Labor!I1340,1),""))</f>
        <v>0</v>
      </c>
      <c r="G1334" s="174" t="str">
        <f>IF(F1334=1,COUNTIF($F$8:F1334,1),"")</f>
        <v/>
      </c>
      <c r="H1334" s="174"/>
      <c r="I1334" s="157">
        <f>IFERROR($H$8:INDEX($H$8:$H$3000,COUNTIF($H$8:$H$3000,"?*")),"")</f>
        <v>0</v>
      </c>
    </row>
    <row r="1335" spans="1:9" x14ac:dyDescent="0.25">
      <c r="A1335" s="174">
        <f>--ISNUMBER(IFERROR(SEARCH('Project Costing'!#REF!,Labor!I1341,1),""))</f>
        <v>0</v>
      </c>
      <c r="B1335" s="174" t="str">
        <f>IF(A1335=1,COUNTIF($A$8:A1335,1),"")</f>
        <v/>
      </c>
      <c r="C1335" s="174"/>
      <c r="D1335" s="157">
        <f>IFERROR($C$8:INDEX($C$8:$C$3000,COUNTIF($C$8:$C$3000,"?*")),"")</f>
        <v>0</v>
      </c>
      <c r="E1335" s="174"/>
      <c r="F1335" s="174">
        <f>--ISNUMBER(IFERROR(SEARCH('Project Costing'!#REF!,Labor!I1341,1),""))</f>
        <v>0</v>
      </c>
      <c r="G1335" s="174" t="str">
        <f>IF(F1335=1,COUNTIF($F$8:F1335,1),"")</f>
        <v/>
      </c>
      <c r="H1335" s="174"/>
      <c r="I1335" s="157">
        <f>IFERROR($H$8:INDEX($H$8:$H$3000,COUNTIF($H$8:$H$3000,"?*")),"")</f>
        <v>0</v>
      </c>
    </row>
    <row r="1336" spans="1:9" x14ac:dyDescent="0.25">
      <c r="A1336" s="174">
        <f>--ISNUMBER(IFERROR(SEARCH('Project Costing'!#REF!,Labor!I1342,1),""))</f>
        <v>0</v>
      </c>
      <c r="B1336" s="174" t="str">
        <f>IF(A1336=1,COUNTIF($A$8:A1336,1),"")</f>
        <v/>
      </c>
      <c r="C1336" s="174"/>
      <c r="D1336" s="157">
        <f>IFERROR($C$8:INDEX($C$8:$C$3000,COUNTIF($C$8:$C$3000,"?*")),"")</f>
        <v>0</v>
      </c>
      <c r="E1336" s="174"/>
      <c r="F1336" s="174">
        <f>--ISNUMBER(IFERROR(SEARCH('Project Costing'!#REF!,Labor!I1342,1),""))</f>
        <v>0</v>
      </c>
      <c r="G1336" s="174" t="str">
        <f>IF(F1336=1,COUNTIF($F$8:F1336,1),"")</f>
        <v/>
      </c>
      <c r="H1336" s="174"/>
      <c r="I1336" s="157">
        <f>IFERROR($H$8:INDEX($H$8:$H$3000,COUNTIF($H$8:$H$3000,"?*")),"")</f>
        <v>0</v>
      </c>
    </row>
    <row r="1337" spans="1:9" x14ac:dyDescent="0.25">
      <c r="A1337" s="174">
        <f>--ISNUMBER(IFERROR(SEARCH('Project Costing'!#REF!,Labor!I1343,1),""))</f>
        <v>0</v>
      </c>
      <c r="B1337" s="174" t="str">
        <f>IF(A1337=1,COUNTIF($A$8:A1337,1),"")</f>
        <v/>
      </c>
      <c r="C1337" s="174"/>
      <c r="D1337" s="157">
        <f>IFERROR($C$8:INDEX($C$8:$C$3000,COUNTIF($C$8:$C$3000,"?*")),"")</f>
        <v>0</v>
      </c>
      <c r="E1337" s="174"/>
      <c r="F1337" s="174">
        <f>--ISNUMBER(IFERROR(SEARCH('Project Costing'!#REF!,Labor!I1343,1),""))</f>
        <v>0</v>
      </c>
      <c r="G1337" s="174" t="str">
        <f>IF(F1337=1,COUNTIF($F$8:F1337,1),"")</f>
        <v/>
      </c>
      <c r="H1337" s="174"/>
      <c r="I1337" s="157">
        <f>IFERROR($H$8:INDEX($H$8:$H$3000,COUNTIF($H$8:$H$3000,"?*")),"")</f>
        <v>0</v>
      </c>
    </row>
    <row r="1338" spans="1:9" x14ac:dyDescent="0.25">
      <c r="A1338" s="174">
        <f>--ISNUMBER(IFERROR(SEARCH('Project Costing'!#REF!,Labor!I1344,1),""))</f>
        <v>0</v>
      </c>
      <c r="B1338" s="174" t="str">
        <f>IF(A1338=1,COUNTIF($A$8:A1338,1),"")</f>
        <v/>
      </c>
      <c r="C1338" s="174"/>
      <c r="D1338" s="157">
        <f>IFERROR($C$8:INDEX($C$8:$C$3000,COUNTIF($C$8:$C$3000,"?*")),"")</f>
        <v>0</v>
      </c>
      <c r="E1338" s="174"/>
      <c r="F1338" s="174">
        <f>--ISNUMBER(IFERROR(SEARCH('Project Costing'!#REF!,Labor!I1344,1),""))</f>
        <v>0</v>
      </c>
      <c r="G1338" s="174" t="str">
        <f>IF(F1338=1,COUNTIF($F$8:F1338,1),"")</f>
        <v/>
      </c>
      <c r="H1338" s="174"/>
      <c r="I1338" s="157">
        <f>IFERROR($H$8:INDEX($H$8:$H$3000,COUNTIF($H$8:$H$3000,"?*")),"")</f>
        <v>0</v>
      </c>
    </row>
    <row r="1339" spans="1:9" x14ac:dyDescent="0.25">
      <c r="A1339" s="174">
        <f>--ISNUMBER(IFERROR(SEARCH('Project Costing'!#REF!,Labor!I1345,1),""))</f>
        <v>0</v>
      </c>
      <c r="B1339" s="174" t="str">
        <f>IF(A1339=1,COUNTIF($A$8:A1339,1),"")</f>
        <v/>
      </c>
      <c r="C1339" s="174"/>
      <c r="D1339" s="157">
        <f>IFERROR($C$8:INDEX($C$8:$C$3000,COUNTIF($C$8:$C$3000,"?*")),"")</f>
        <v>0</v>
      </c>
      <c r="E1339" s="174"/>
      <c r="F1339" s="174">
        <f>--ISNUMBER(IFERROR(SEARCH('Project Costing'!#REF!,Labor!I1345,1),""))</f>
        <v>0</v>
      </c>
      <c r="G1339" s="174" t="str">
        <f>IF(F1339=1,COUNTIF($F$8:F1339,1),"")</f>
        <v/>
      </c>
      <c r="H1339" s="174"/>
      <c r="I1339" s="157">
        <f>IFERROR($H$8:INDEX($H$8:$H$3000,COUNTIF($H$8:$H$3000,"?*")),"")</f>
        <v>0</v>
      </c>
    </row>
    <row r="1340" spans="1:9" x14ac:dyDescent="0.25">
      <c r="A1340" s="174">
        <f>--ISNUMBER(IFERROR(SEARCH('Project Costing'!#REF!,Labor!I1346,1),""))</f>
        <v>0</v>
      </c>
      <c r="B1340" s="174" t="str">
        <f>IF(A1340=1,COUNTIF($A$8:A1340,1),"")</f>
        <v/>
      </c>
      <c r="C1340" s="174"/>
      <c r="D1340" s="157">
        <f>IFERROR($C$8:INDEX($C$8:$C$3000,COUNTIF($C$8:$C$3000,"?*")),"")</f>
        <v>0</v>
      </c>
      <c r="E1340" s="174"/>
      <c r="F1340" s="174">
        <f>--ISNUMBER(IFERROR(SEARCH('Project Costing'!#REF!,Labor!I1346,1),""))</f>
        <v>0</v>
      </c>
      <c r="G1340" s="174" t="str">
        <f>IF(F1340=1,COUNTIF($F$8:F1340,1),"")</f>
        <v/>
      </c>
      <c r="H1340" s="174"/>
      <c r="I1340" s="157">
        <f>IFERROR($H$8:INDEX($H$8:$H$3000,COUNTIF($H$8:$H$3000,"?*")),"")</f>
        <v>0</v>
      </c>
    </row>
    <row r="1341" spans="1:9" x14ac:dyDescent="0.25">
      <c r="A1341" s="174">
        <f>--ISNUMBER(IFERROR(SEARCH('Project Costing'!#REF!,Labor!I1347,1),""))</f>
        <v>0</v>
      </c>
      <c r="B1341" s="174" t="str">
        <f>IF(A1341=1,COUNTIF($A$8:A1341,1),"")</f>
        <v/>
      </c>
      <c r="C1341" s="174"/>
      <c r="D1341" s="157">
        <f>IFERROR($C$8:INDEX($C$8:$C$3000,COUNTIF($C$8:$C$3000,"?*")),"")</f>
        <v>0</v>
      </c>
      <c r="E1341" s="174"/>
      <c r="F1341" s="174">
        <f>--ISNUMBER(IFERROR(SEARCH('Project Costing'!#REF!,Labor!I1347,1),""))</f>
        <v>0</v>
      </c>
      <c r="G1341" s="174" t="str">
        <f>IF(F1341=1,COUNTIF($F$8:F1341,1),"")</f>
        <v/>
      </c>
      <c r="H1341" s="174"/>
      <c r="I1341" s="157">
        <f>IFERROR($H$8:INDEX($H$8:$H$3000,COUNTIF($H$8:$H$3000,"?*")),"")</f>
        <v>0</v>
      </c>
    </row>
    <row r="1342" spans="1:9" x14ac:dyDescent="0.25">
      <c r="A1342" s="174">
        <f>--ISNUMBER(IFERROR(SEARCH('Project Costing'!#REF!,Labor!I1348,1),""))</f>
        <v>0</v>
      </c>
      <c r="B1342" s="174" t="str">
        <f>IF(A1342=1,COUNTIF($A$8:A1342,1),"")</f>
        <v/>
      </c>
      <c r="C1342" s="174"/>
      <c r="D1342" s="157">
        <f>IFERROR($C$8:INDEX($C$8:$C$3000,COUNTIF($C$8:$C$3000,"?*")),"")</f>
        <v>0</v>
      </c>
      <c r="E1342" s="174"/>
      <c r="F1342" s="174">
        <f>--ISNUMBER(IFERROR(SEARCH('Project Costing'!#REF!,Labor!I1348,1),""))</f>
        <v>0</v>
      </c>
      <c r="G1342" s="174" t="str">
        <f>IF(F1342=1,COUNTIF($F$8:F1342,1),"")</f>
        <v/>
      </c>
      <c r="H1342" s="174"/>
      <c r="I1342" s="157">
        <f>IFERROR($H$8:INDEX($H$8:$H$3000,COUNTIF($H$8:$H$3000,"?*")),"")</f>
        <v>0</v>
      </c>
    </row>
    <row r="1343" spans="1:9" x14ac:dyDescent="0.25">
      <c r="A1343" s="174">
        <f>--ISNUMBER(IFERROR(SEARCH('Project Costing'!#REF!,Labor!I1349,1),""))</f>
        <v>0</v>
      </c>
      <c r="B1343" s="174" t="str">
        <f>IF(A1343=1,COUNTIF($A$8:A1343,1),"")</f>
        <v/>
      </c>
      <c r="C1343" s="174"/>
      <c r="D1343" s="157">
        <f>IFERROR($C$8:INDEX($C$8:$C$3000,COUNTIF($C$8:$C$3000,"?*")),"")</f>
        <v>0</v>
      </c>
      <c r="E1343" s="174"/>
      <c r="F1343" s="174">
        <f>--ISNUMBER(IFERROR(SEARCH('Project Costing'!#REF!,Labor!I1349,1),""))</f>
        <v>0</v>
      </c>
      <c r="G1343" s="174" t="str">
        <f>IF(F1343=1,COUNTIF($F$8:F1343,1),"")</f>
        <v/>
      </c>
      <c r="H1343" s="174"/>
      <c r="I1343" s="157">
        <f>IFERROR($H$8:INDEX($H$8:$H$3000,COUNTIF($H$8:$H$3000,"?*")),"")</f>
        <v>0</v>
      </c>
    </row>
    <row r="1344" spans="1:9" x14ac:dyDescent="0.25">
      <c r="A1344" s="174">
        <f>--ISNUMBER(IFERROR(SEARCH('Project Costing'!#REF!,Labor!I1350,1),""))</f>
        <v>0</v>
      </c>
      <c r="B1344" s="174" t="str">
        <f>IF(A1344=1,COUNTIF($A$8:A1344,1),"")</f>
        <v/>
      </c>
      <c r="C1344" s="174"/>
      <c r="D1344" s="157">
        <f>IFERROR($C$8:INDEX($C$8:$C$3000,COUNTIF($C$8:$C$3000,"?*")),"")</f>
        <v>0</v>
      </c>
      <c r="E1344" s="174"/>
      <c r="F1344" s="174">
        <f>--ISNUMBER(IFERROR(SEARCH('Project Costing'!#REF!,Labor!I1350,1),""))</f>
        <v>0</v>
      </c>
      <c r="G1344" s="174" t="str">
        <f>IF(F1344=1,COUNTIF($F$8:F1344,1),"")</f>
        <v/>
      </c>
      <c r="H1344" s="174"/>
      <c r="I1344" s="157">
        <f>IFERROR($H$8:INDEX($H$8:$H$3000,COUNTIF($H$8:$H$3000,"?*")),"")</f>
        <v>0</v>
      </c>
    </row>
    <row r="1345" spans="1:9" x14ac:dyDescent="0.25">
      <c r="A1345" s="174">
        <f>--ISNUMBER(IFERROR(SEARCH('Project Costing'!#REF!,Labor!I1351,1),""))</f>
        <v>0</v>
      </c>
      <c r="B1345" s="174" t="str">
        <f>IF(A1345=1,COUNTIF($A$8:A1345,1),"")</f>
        <v/>
      </c>
      <c r="C1345" s="174"/>
      <c r="D1345" s="157">
        <f>IFERROR($C$8:INDEX($C$8:$C$3000,COUNTIF($C$8:$C$3000,"?*")),"")</f>
        <v>0</v>
      </c>
      <c r="E1345" s="174"/>
      <c r="F1345" s="174">
        <f>--ISNUMBER(IFERROR(SEARCH('Project Costing'!#REF!,Labor!I1351,1),""))</f>
        <v>0</v>
      </c>
      <c r="G1345" s="174" t="str">
        <f>IF(F1345=1,COUNTIF($F$8:F1345,1),"")</f>
        <v/>
      </c>
      <c r="H1345" s="174"/>
      <c r="I1345" s="157">
        <f>IFERROR($H$8:INDEX($H$8:$H$3000,COUNTIF($H$8:$H$3000,"?*")),"")</f>
        <v>0</v>
      </c>
    </row>
    <row r="1346" spans="1:9" x14ac:dyDescent="0.25">
      <c r="A1346" s="174">
        <f>--ISNUMBER(IFERROR(SEARCH('Project Costing'!#REF!,Labor!I1352,1),""))</f>
        <v>0</v>
      </c>
      <c r="B1346" s="174" t="str">
        <f>IF(A1346=1,COUNTIF($A$8:A1346,1),"")</f>
        <v/>
      </c>
      <c r="C1346" s="174"/>
      <c r="D1346" s="157">
        <f>IFERROR($C$8:INDEX($C$8:$C$3000,COUNTIF($C$8:$C$3000,"?*")),"")</f>
        <v>0</v>
      </c>
      <c r="E1346" s="174"/>
      <c r="F1346" s="174">
        <f>--ISNUMBER(IFERROR(SEARCH('Project Costing'!#REF!,Labor!I1352,1),""))</f>
        <v>0</v>
      </c>
      <c r="G1346" s="174" t="str">
        <f>IF(F1346=1,COUNTIF($F$8:F1346,1),"")</f>
        <v/>
      </c>
      <c r="H1346" s="174"/>
      <c r="I1346" s="157">
        <f>IFERROR($H$8:INDEX($H$8:$H$3000,COUNTIF($H$8:$H$3000,"?*")),"")</f>
        <v>0</v>
      </c>
    </row>
    <row r="1347" spans="1:9" x14ac:dyDescent="0.25">
      <c r="A1347" s="174">
        <f>--ISNUMBER(IFERROR(SEARCH('Project Costing'!#REF!,Labor!I1353,1),""))</f>
        <v>0</v>
      </c>
      <c r="B1347" s="174" t="str">
        <f>IF(A1347=1,COUNTIF($A$8:A1347,1),"")</f>
        <v/>
      </c>
      <c r="C1347" s="174"/>
      <c r="D1347" s="157">
        <f>IFERROR($C$8:INDEX($C$8:$C$3000,COUNTIF($C$8:$C$3000,"?*")),"")</f>
        <v>0</v>
      </c>
      <c r="E1347" s="174"/>
      <c r="F1347" s="174">
        <f>--ISNUMBER(IFERROR(SEARCH('Project Costing'!#REF!,Labor!I1353,1),""))</f>
        <v>0</v>
      </c>
      <c r="G1347" s="174" t="str">
        <f>IF(F1347=1,COUNTIF($F$8:F1347,1),"")</f>
        <v/>
      </c>
      <c r="H1347" s="174"/>
      <c r="I1347" s="157">
        <f>IFERROR($H$8:INDEX($H$8:$H$3000,COUNTIF($H$8:$H$3000,"?*")),"")</f>
        <v>0</v>
      </c>
    </row>
    <row r="1348" spans="1:9" x14ac:dyDescent="0.25">
      <c r="A1348" s="174">
        <f>--ISNUMBER(IFERROR(SEARCH('Project Costing'!#REF!,Labor!I1354,1),""))</f>
        <v>0</v>
      </c>
      <c r="B1348" s="174" t="str">
        <f>IF(A1348=1,COUNTIF($A$8:A1348,1),"")</f>
        <v/>
      </c>
      <c r="C1348" s="174"/>
      <c r="D1348" s="157">
        <f>IFERROR($C$8:INDEX($C$8:$C$3000,COUNTIF($C$8:$C$3000,"?*")),"")</f>
        <v>0</v>
      </c>
      <c r="E1348" s="174"/>
      <c r="F1348" s="174">
        <f>--ISNUMBER(IFERROR(SEARCH('Project Costing'!#REF!,Labor!I1354,1),""))</f>
        <v>0</v>
      </c>
      <c r="G1348" s="174" t="str">
        <f>IF(F1348=1,COUNTIF($F$8:F1348,1),"")</f>
        <v/>
      </c>
      <c r="H1348" s="174"/>
      <c r="I1348" s="157">
        <f>IFERROR($H$8:INDEX($H$8:$H$3000,COUNTIF($H$8:$H$3000,"?*")),"")</f>
        <v>0</v>
      </c>
    </row>
    <row r="1349" spans="1:9" x14ac:dyDescent="0.25">
      <c r="A1349" s="174">
        <f>--ISNUMBER(IFERROR(SEARCH('Project Costing'!#REF!,Labor!I1355,1),""))</f>
        <v>0</v>
      </c>
      <c r="B1349" s="174" t="str">
        <f>IF(A1349=1,COUNTIF($A$8:A1349,1),"")</f>
        <v/>
      </c>
      <c r="C1349" s="174"/>
      <c r="D1349" s="157">
        <f>IFERROR($C$8:INDEX($C$8:$C$3000,COUNTIF($C$8:$C$3000,"?*")),"")</f>
        <v>0</v>
      </c>
      <c r="E1349" s="174"/>
      <c r="F1349" s="174">
        <f>--ISNUMBER(IFERROR(SEARCH('Project Costing'!#REF!,Labor!I1355,1),""))</f>
        <v>0</v>
      </c>
      <c r="G1349" s="174" t="str">
        <f>IF(F1349=1,COUNTIF($F$8:F1349,1),"")</f>
        <v/>
      </c>
      <c r="H1349" s="174"/>
      <c r="I1349" s="157">
        <f>IFERROR($H$8:INDEX($H$8:$H$3000,COUNTIF($H$8:$H$3000,"?*")),"")</f>
        <v>0</v>
      </c>
    </row>
    <row r="1350" spans="1:9" x14ac:dyDescent="0.25">
      <c r="A1350" s="174">
        <f>--ISNUMBER(IFERROR(SEARCH('Project Costing'!#REF!,Labor!I1356,1),""))</f>
        <v>0</v>
      </c>
      <c r="B1350" s="174" t="str">
        <f>IF(A1350=1,COUNTIF($A$8:A1350,1),"")</f>
        <v/>
      </c>
      <c r="C1350" s="174"/>
      <c r="D1350" s="157">
        <f>IFERROR($C$8:INDEX($C$8:$C$3000,COUNTIF($C$8:$C$3000,"?*")),"")</f>
        <v>0</v>
      </c>
      <c r="E1350" s="174"/>
      <c r="F1350" s="174">
        <f>--ISNUMBER(IFERROR(SEARCH('Project Costing'!#REF!,Labor!I1356,1),""))</f>
        <v>0</v>
      </c>
      <c r="G1350" s="174" t="str">
        <f>IF(F1350=1,COUNTIF($F$8:F1350,1),"")</f>
        <v/>
      </c>
      <c r="H1350" s="174"/>
      <c r="I1350" s="157">
        <f>IFERROR($H$8:INDEX($H$8:$H$3000,COUNTIF($H$8:$H$3000,"?*")),"")</f>
        <v>0</v>
      </c>
    </row>
    <row r="1351" spans="1:9" x14ac:dyDescent="0.25">
      <c r="A1351" s="174">
        <f>--ISNUMBER(IFERROR(SEARCH('Project Costing'!#REF!,Labor!I1357,1),""))</f>
        <v>0</v>
      </c>
      <c r="B1351" s="174" t="str">
        <f>IF(A1351=1,COUNTIF($A$8:A1351,1),"")</f>
        <v/>
      </c>
      <c r="C1351" s="174"/>
      <c r="D1351" s="157">
        <f>IFERROR($C$8:INDEX($C$8:$C$3000,COUNTIF($C$8:$C$3000,"?*")),"")</f>
        <v>0</v>
      </c>
      <c r="E1351" s="174"/>
      <c r="F1351" s="174">
        <f>--ISNUMBER(IFERROR(SEARCH('Project Costing'!#REF!,Labor!I1357,1),""))</f>
        <v>0</v>
      </c>
      <c r="G1351" s="174" t="str">
        <f>IF(F1351=1,COUNTIF($F$8:F1351,1),"")</f>
        <v/>
      </c>
      <c r="H1351" s="174"/>
      <c r="I1351" s="157">
        <f>IFERROR($H$8:INDEX($H$8:$H$3000,COUNTIF($H$8:$H$3000,"?*")),"")</f>
        <v>0</v>
      </c>
    </row>
    <row r="1352" spans="1:9" x14ac:dyDescent="0.25">
      <c r="A1352" s="174">
        <f>--ISNUMBER(IFERROR(SEARCH('Project Costing'!#REF!,Labor!I1358,1),""))</f>
        <v>0</v>
      </c>
      <c r="B1352" s="174" t="str">
        <f>IF(A1352=1,COUNTIF($A$8:A1352,1),"")</f>
        <v/>
      </c>
      <c r="C1352" s="174"/>
      <c r="D1352" s="157">
        <f>IFERROR($C$8:INDEX($C$8:$C$3000,COUNTIF($C$8:$C$3000,"?*")),"")</f>
        <v>0</v>
      </c>
      <c r="E1352" s="174"/>
      <c r="F1352" s="174">
        <f>--ISNUMBER(IFERROR(SEARCH('Project Costing'!#REF!,Labor!I1358,1),""))</f>
        <v>0</v>
      </c>
      <c r="G1352" s="174" t="str">
        <f>IF(F1352=1,COUNTIF($F$8:F1352,1),"")</f>
        <v/>
      </c>
      <c r="H1352" s="174"/>
      <c r="I1352" s="157">
        <f>IFERROR($H$8:INDEX($H$8:$H$3000,COUNTIF($H$8:$H$3000,"?*")),"")</f>
        <v>0</v>
      </c>
    </row>
    <row r="1353" spans="1:9" x14ac:dyDescent="0.25">
      <c r="A1353" s="174">
        <f>--ISNUMBER(IFERROR(SEARCH('Project Costing'!#REF!,Labor!I1359,1),""))</f>
        <v>0</v>
      </c>
      <c r="B1353" s="174" t="str">
        <f>IF(A1353=1,COUNTIF($A$8:A1353,1),"")</f>
        <v/>
      </c>
      <c r="C1353" s="174"/>
      <c r="D1353" s="157">
        <f>IFERROR($C$8:INDEX($C$8:$C$3000,COUNTIF($C$8:$C$3000,"?*")),"")</f>
        <v>0</v>
      </c>
      <c r="E1353" s="174"/>
      <c r="F1353" s="174">
        <f>--ISNUMBER(IFERROR(SEARCH('Project Costing'!#REF!,Labor!I1359,1),""))</f>
        <v>0</v>
      </c>
      <c r="G1353" s="174" t="str">
        <f>IF(F1353=1,COUNTIF($F$8:F1353,1),"")</f>
        <v/>
      </c>
      <c r="H1353" s="174"/>
      <c r="I1353" s="157">
        <f>IFERROR($H$8:INDEX($H$8:$H$3000,COUNTIF($H$8:$H$3000,"?*")),"")</f>
        <v>0</v>
      </c>
    </row>
    <row r="1354" spans="1:9" x14ac:dyDescent="0.25">
      <c r="A1354" s="174">
        <f>--ISNUMBER(IFERROR(SEARCH('Project Costing'!#REF!,Labor!I1360,1),""))</f>
        <v>0</v>
      </c>
      <c r="B1354" s="174" t="str">
        <f>IF(A1354=1,COUNTIF($A$8:A1354,1),"")</f>
        <v/>
      </c>
      <c r="C1354" s="174"/>
      <c r="D1354" s="157">
        <f>IFERROR($C$8:INDEX($C$8:$C$3000,COUNTIF($C$8:$C$3000,"?*")),"")</f>
        <v>0</v>
      </c>
      <c r="E1354" s="174"/>
      <c r="F1354" s="174">
        <f>--ISNUMBER(IFERROR(SEARCH('Project Costing'!#REF!,Labor!I1360,1),""))</f>
        <v>0</v>
      </c>
      <c r="G1354" s="174" t="str">
        <f>IF(F1354=1,COUNTIF($F$8:F1354,1),"")</f>
        <v/>
      </c>
      <c r="H1354" s="174"/>
      <c r="I1354" s="157">
        <f>IFERROR($H$8:INDEX($H$8:$H$3000,COUNTIF($H$8:$H$3000,"?*")),"")</f>
        <v>0</v>
      </c>
    </row>
    <row r="1355" spans="1:9" x14ac:dyDescent="0.25">
      <c r="A1355" s="174">
        <f>--ISNUMBER(IFERROR(SEARCH('Project Costing'!#REF!,Labor!I1361,1),""))</f>
        <v>0</v>
      </c>
      <c r="B1355" s="174" t="str">
        <f>IF(A1355=1,COUNTIF($A$8:A1355,1),"")</f>
        <v/>
      </c>
      <c r="C1355" s="174"/>
      <c r="D1355" s="157">
        <f>IFERROR($C$8:INDEX($C$8:$C$3000,COUNTIF($C$8:$C$3000,"?*")),"")</f>
        <v>0</v>
      </c>
      <c r="E1355" s="174"/>
      <c r="F1355" s="174">
        <f>--ISNUMBER(IFERROR(SEARCH('Project Costing'!#REF!,Labor!I1361,1),""))</f>
        <v>0</v>
      </c>
      <c r="G1355" s="174" t="str">
        <f>IF(F1355=1,COUNTIF($F$8:F1355,1),"")</f>
        <v/>
      </c>
      <c r="H1355" s="174"/>
      <c r="I1355" s="157">
        <f>IFERROR($H$8:INDEX($H$8:$H$3000,COUNTIF($H$8:$H$3000,"?*")),"")</f>
        <v>0</v>
      </c>
    </row>
    <row r="1356" spans="1:9" x14ac:dyDescent="0.25">
      <c r="A1356" s="174">
        <f>--ISNUMBER(IFERROR(SEARCH('Project Costing'!#REF!,Labor!I1362,1),""))</f>
        <v>0</v>
      </c>
      <c r="B1356" s="174" t="str">
        <f>IF(A1356=1,COUNTIF($A$8:A1356,1),"")</f>
        <v/>
      </c>
      <c r="C1356" s="174"/>
      <c r="D1356" s="157">
        <f>IFERROR($C$8:INDEX($C$8:$C$3000,COUNTIF($C$8:$C$3000,"?*")),"")</f>
        <v>0</v>
      </c>
      <c r="E1356" s="174"/>
      <c r="F1356" s="174">
        <f>--ISNUMBER(IFERROR(SEARCH('Project Costing'!#REF!,Labor!I1362,1),""))</f>
        <v>0</v>
      </c>
      <c r="G1356" s="174" t="str">
        <f>IF(F1356=1,COUNTIF($F$8:F1356,1),"")</f>
        <v/>
      </c>
      <c r="H1356" s="174"/>
      <c r="I1356" s="157">
        <f>IFERROR($H$8:INDEX($H$8:$H$3000,COUNTIF($H$8:$H$3000,"?*")),"")</f>
        <v>0</v>
      </c>
    </row>
    <row r="1357" spans="1:9" x14ac:dyDescent="0.25">
      <c r="A1357" s="174">
        <f>--ISNUMBER(IFERROR(SEARCH('Project Costing'!#REF!,Labor!I1363,1),""))</f>
        <v>0</v>
      </c>
      <c r="B1357" s="174" t="str">
        <f>IF(A1357=1,COUNTIF($A$8:A1357,1),"")</f>
        <v/>
      </c>
      <c r="C1357" s="174"/>
      <c r="D1357" s="157">
        <f>IFERROR($C$8:INDEX($C$8:$C$3000,COUNTIF($C$8:$C$3000,"?*")),"")</f>
        <v>0</v>
      </c>
      <c r="E1357" s="174"/>
      <c r="F1357" s="174">
        <f>--ISNUMBER(IFERROR(SEARCH('Project Costing'!#REF!,Labor!I1363,1),""))</f>
        <v>0</v>
      </c>
      <c r="G1357" s="174" t="str">
        <f>IF(F1357=1,COUNTIF($F$8:F1357,1),"")</f>
        <v/>
      </c>
      <c r="H1357" s="174"/>
      <c r="I1357" s="157">
        <f>IFERROR($H$8:INDEX($H$8:$H$3000,COUNTIF($H$8:$H$3000,"?*")),"")</f>
        <v>0</v>
      </c>
    </row>
    <row r="1358" spans="1:9" x14ac:dyDescent="0.25">
      <c r="A1358" s="174">
        <f>--ISNUMBER(IFERROR(SEARCH('Project Costing'!#REF!,Labor!I1364,1),""))</f>
        <v>0</v>
      </c>
      <c r="B1358" s="174" t="str">
        <f>IF(A1358=1,COUNTIF($A$8:A1358,1),"")</f>
        <v/>
      </c>
      <c r="C1358" s="174"/>
      <c r="D1358" s="157">
        <f>IFERROR($C$8:INDEX($C$8:$C$3000,COUNTIF($C$8:$C$3000,"?*")),"")</f>
        <v>0</v>
      </c>
      <c r="E1358" s="174"/>
      <c r="F1358" s="174">
        <f>--ISNUMBER(IFERROR(SEARCH('Project Costing'!#REF!,Labor!I1364,1),""))</f>
        <v>0</v>
      </c>
      <c r="G1358" s="174" t="str">
        <f>IF(F1358=1,COUNTIF($F$8:F1358,1),"")</f>
        <v/>
      </c>
      <c r="H1358" s="174"/>
      <c r="I1358" s="157">
        <f>IFERROR($H$8:INDEX($H$8:$H$3000,COUNTIF($H$8:$H$3000,"?*")),"")</f>
        <v>0</v>
      </c>
    </row>
    <row r="1359" spans="1:9" x14ac:dyDescent="0.25">
      <c r="A1359" s="174">
        <f>--ISNUMBER(IFERROR(SEARCH('Project Costing'!#REF!,Labor!I1365,1),""))</f>
        <v>0</v>
      </c>
      <c r="B1359" s="174" t="str">
        <f>IF(A1359=1,COUNTIF($A$8:A1359,1),"")</f>
        <v/>
      </c>
      <c r="C1359" s="174"/>
      <c r="D1359" s="157">
        <f>IFERROR($C$8:INDEX($C$8:$C$3000,COUNTIF($C$8:$C$3000,"?*")),"")</f>
        <v>0</v>
      </c>
      <c r="E1359" s="174"/>
      <c r="F1359" s="174">
        <f>--ISNUMBER(IFERROR(SEARCH('Project Costing'!#REF!,Labor!I1365,1),""))</f>
        <v>0</v>
      </c>
      <c r="G1359" s="174" t="str">
        <f>IF(F1359=1,COUNTIF($F$8:F1359,1),"")</f>
        <v/>
      </c>
      <c r="H1359" s="174"/>
      <c r="I1359" s="157">
        <f>IFERROR($H$8:INDEX($H$8:$H$3000,COUNTIF($H$8:$H$3000,"?*")),"")</f>
        <v>0</v>
      </c>
    </row>
    <row r="1360" spans="1:9" x14ac:dyDescent="0.25">
      <c r="A1360" s="174">
        <f>--ISNUMBER(IFERROR(SEARCH('Project Costing'!#REF!,Labor!I1366,1),""))</f>
        <v>0</v>
      </c>
      <c r="B1360" s="174" t="str">
        <f>IF(A1360=1,COUNTIF($A$8:A1360,1),"")</f>
        <v/>
      </c>
      <c r="C1360" s="174"/>
      <c r="D1360" s="157">
        <f>IFERROR($C$8:INDEX($C$8:$C$3000,COUNTIF($C$8:$C$3000,"?*")),"")</f>
        <v>0</v>
      </c>
      <c r="E1360" s="174"/>
      <c r="F1360" s="174">
        <f>--ISNUMBER(IFERROR(SEARCH('Project Costing'!#REF!,Labor!I1366,1),""))</f>
        <v>0</v>
      </c>
      <c r="G1360" s="174" t="str">
        <f>IF(F1360=1,COUNTIF($F$8:F1360,1),"")</f>
        <v/>
      </c>
      <c r="H1360" s="174"/>
      <c r="I1360" s="157">
        <f>IFERROR($H$8:INDEX($H$8:$H$3000,COUNTIF($H$8:$H$3000,"?*")),"")</f>
        <v>0</v>
      </c>
    </row>
    <row r="1361" spans="1:9" x14ac:dyDescent="0.25">
      <c r="A1361" s="174">
        <f>--ISNUMBER(IFERROR(SEARCH('Project Costing'!#REF!,Labor!I1367,1),""))</f>
        <v>0</v>
      </c>
      <c r="B1361" s="174" t="str">
        <f>IF(A1361=1,COUNTIF($A$8:A1361,1),"")</f>
        <v/>
      </c>
      <c r="C1361" s="174"/>
      <c r="D1361" s="157">
        <f>IFERROR($C$8:INDEX($C$8:$C$3000,COUNTIF($C$8:$C$3000,"?*")),"")</f>
        <v>0</v>
      </c>
      <c r="E1361" s="174"/>
      <c r="F1361" s="174">
        <f>--ISNUMBER(IFERROR(SEARCH('Project Costing'!#REF!,Labor!I1367,1),""))</f>
        <v>0</v>
      </c>
      <c r="G1361" s="174" t="str">
        <f>IF(F1361=1,COUNTIF($F$8:F1361,1),"")</f>
        <v/>
      </c>
      <c r="H1361" s="174"/>
      <c r="I1361" s="157">
        <f>IFERROR($H$8:INDEX($H$8:$H$3000,COUNTIF($H$8:$H$3000,"?*")),"")</f>
        <v>0</v>
      </c>
    </row>
    <row r="1362" spans="1:9" x14ac:dyDescent="0.25">
      <c r="A1362" s="174">
        <f>--ISNUMBER(IFERROR(SEARCH('Project Costing'!#REF!,Labor!I1368,1),""))</f>
        <v>0</v>
      </c>
      <c r="B1362" s="174" t="str">
        <f>IF(A1362=1,COUNTIF($A$8:A1362,1),"")</f>
        <v/>
      </c>
      <c r="C1362" s="174"/>
      <c r="D1362" s="157">
        <f>IFERROR($C$8:INDEX($C$8:$C$3000,COUNTIF($C$8:$C$3000,"?*")),"")</f>
        <v>0</v>
      </c>
      <c r="E1362" s="174"/>
      <c r="F1362" s="174">
        <f>--ISNUMBER(IFERROR(SEARCH('Project Costing'!#REF!,Labor!I1368,1),""))</f>
        <v>0</v>
      </c>
      <c r="G1362" s="174" t="str">
        <f>IF(F1362=1,COUNTIF($F$8:F1362,1),"")</f>
        <v/>
      </c>
      <c r="H1362" s="174"/>
      <c r="I1362" s="157">
        <f>IFERROR($H$8:INDEX($H$8:$H$3000,COUNTIF($H$8:$H$3000,"?*")),"")</f>
        <v>0</v>
      </c>
    </row>
    <row r="1363" spans="1:9" x14ac:dyDescent="0.25">
      <c r="A1363" s="174">
        <f>--ISNUMBER(IFERROR(SEARCH('Project Costing'!#REF!,Labor!I1369,1),""))</f>
        <v>0</v>
      </c>
      <c r="B1363" s="174" t="str">
        <f>IF(A1363=1,COUNTIF($A$8:A1363,1),"")</f>
        <v/>
      </c>
      <c r="C1363" s="174"/>
      <c r="D1363" s="157">
        <f>IFERROR($C$8:INDEX($C$8:$C$3000,COUNTIF($C$8:$C$3000,"?*")),"")</f>
        <v>0</v>
      </c>
      <c r="E1363" s="174"/>
      <c r="F1363" s="174">
        <f>--ISNUMBER(IFERROR(SEARCH('Project Costing'!#REF!,Labor!I1369,1),""))</f>
        <v>0</v>
      </c>
      <c r="G1363" s="174" t="str">
        <f>IF(F1363=1,COUNTIF($F$8:F1363,1),"")</f>
        <v/>
      </c>
      <c r="H1363" s="174"/>
      <c r="I1363" s="157">
        <f>IFERROR($H$8:INDEX($H$8:$H$3000,COUNTIF($H$8:$H$3000,"?*")),"")</f>
        <v>0</v>
      </c>
    </row>
    <row r="1364" spans="1:9" x14ac:dyDescent="0.25">
      <c r="A1364" s="174">
        <f>--ISNUMBER(IFERROR(SEARCH('Project Costing'!#REF!,Labor!I1370,1),""))</f>
        <v>0</v>
      </c>
      <c r="B1364" s="174" t="str">
        <f>IF(A1364=1,COUNTIF($A$8:A1364,1),"")</f>
        <v/>
      </c>
      <c r="C1364" s="174"/>
      <c r="D1364" s="157">
        <f>IFERROR($C$8:INDEX($C$8:$C$3000,COUNTIF($C$8:$C$3000,"?*")),"")</f>
        <v>0</v>
      </c>
      <c r="E1364" s="174"/>
      <c r="F1364" s="174">
        <f>--ISNUMBER(IFERROR(SEARCH('Project Costing'!#REF!,Labor!I1370,1),""))</f>
        <v>0</v>
      </c>
      <c r="G1364" s="174" t="str">
        <f>IF(F1364=1,COUNTIF($F$8:F1364,1),"")</f>
        <v/>
      </c>
      <c r="H1364" s="174"/>
      <c r="I1364" s="157">
        <f>IFERROR($H$8:INDEX($H$8:$H$3000,COUNTIF($H$8:$H$3000,"?*")),"")</f>
        <v>0</v>
      </c>
    </row>
    <row r="1365" spans="1:9" x14ac:dyDescent="0.25">
      <c r="A1365" s="174">
        <f>--ISNUMBER(IFERROR(SEARCH('Project Costing'!#REF!,Labor!I1371,1),""))</f>
        <v>0</v>
      </c>
      <c r="B1365" s="174" t="str">
        <f>IF(A1365=1,COUNTIF($A$8:A1365,1),"")</f>
        <v/>
      </c>
      <c r="C1365" s="174"/>
      <c r="D1365" s="157">
        <f>IFERROR($C$8:INDEX($C$8:$C$3000,COUNTIF($C$8:$C$3000,"?*")),"")</f>
        <v>0</v>
      </c>
      <c r="E1365" s="174"/>
      <c r="F1365" s="174">
        <f>--ISNUMBER(IFERROR(SEARCH('Project Costing'!#REF!,Labor!I1371,1),""))</f>
        <v>0</v>
      </c>
      <c r="G1365" s="174" t="str">
        <f>IF(F1365=1,COUNTIF($F$8:F1365,1),"")</f>
        <v/>
      </c>
      <c r="H1365" s="174"/>
      <c r="I1365" s="157">
        <f>IFERROR($H$8:INDEX($H$8:$H$3000,COUNTIF($H$8:$H$3000,"?*")),"")</f>
        <v>0</v>
      </c>
    </row>
    <row r="1366" spans="1:9" x14ac:dyDescent="0.25">
      <c r="A1366" s="174">
        <f>--ISNUMBER(IFERROR(SEARCH('Project Costing'!#REF!,Labor!I1372,1),""))</f>
        <v>0</v>
      </c>
      <c r="B1366" s="174" t="str">
        <f>IF(A1366=1,COUNTIF($A$8:A1366,1),"")</f>
        <v/>
      </c>
      <c r="C1366" s="174"/>
      <c r="D1366" s="157">
        <f>IFERROR($C$8:INDEX($C$8:$C$3000,COUNTIF($C$8:$C$3000,"?*")),"")</f>
        <v>0</v>
      </c>
      <c r="E1366" s="174"/>
      <c r="F1366" s="174">
        <f>--ISNUMBER(IFERROR(SEARCH('Project Costing'!#REF!,Labor!I1372,1),""))</f>
        <v>0</v>
      </c>
      <c r="G1366" s="174" t="str">
        <f>IF(F1366=1,COUNTIF($F$8:F1366,1),"")</f>
        <v/>
      </c>
      <c r="H1366" s="174"/>
      <c r="I1366" s="157">
        <f>IFERROR($H$8:INDEX($H$8:$H$3000,COUNTIF($H$8:$H$3000,"?*")),"")</f>
        <v>0</v>
      </c>
    </row>
    <row r="1367" spans="1:9" x14ac:dyDescent="0.25">
      <c r="A1367" s="174">
        <f>--ISNUMBER(IFERROR(SEARCH('Project Costing'!#REF!,Labor!I1373,1),""))</f>
        <v>0</v>
      </c>
      <c r="B1367" s="174" t="str">
        <f>IF(A1367=1,COUNTIF($A$8:A1367,1),"")</f>
        <v/>
      </c>
      <c r="C1367" s="174"/>
      <c r="D1367" s="157">
        <f>IFERROR($C$8:INDEX($C$8:$C$3000,COUNTIF($C$8:$C$3000,"?*")),"")</f>
        <v>0</v>
      </c>
      <c r="E1367" s="174"/>
      <c r="F1367" s="174">
        <f>--ISNUMBER(IFERROR(SEARCH('Project Costing'!#REF!,Labor!I1373,1),""))</f>
        <v>0</v>
      </c>
      <c r="G1367" s="174" t="str">
        <f>IF(F1367=1,COUNTIF($F$8:F1367,1),"")</f>
        <v/>
      </c>
      <c r="H1367" s="174"/>
      <c r="I1367" s="157">
        <f>IFERROR($H$8:INDEX($H$8:$H$3000,COUNTIF($H$8:$H$3000,"?*")),"")</f>
        <v>0</v>
      </c>
    </row>
    <row r="1368" spans="1:9" x14ac:dyDescent="0.25">
      <c r="A1368" s="174">
        <f>--ISNUMBER(IFERROR(SEARCH('Project Costing'!#REF!,Labor!I1374,1),""))</f>
        <v>0</v>
      </c>
      <c r="B1368" s="174" t="str">
        <f>IF(A1368=1,COUNTIF($A$8:A1368,1),"")</f>
        <v/>
      </c>
      <c r="C1368" s="174"/>
      <c r="D1368" s="157">
        <f>IFERROR($C$8:INDEX($C$8:$C$3000,COUNTIF($C$8:$C$3000,"?*")),"")</f>
        <v>0</v>
      </c>
      <c r="E1368" s="174"/>
      <c r="F1368" s="174">
        <f>--ISNUMBER(IFERROR(SEARCH('Project Costing'!#REF!,Labor!I1374,1),""))</f>
        <v>0</v>
      </c>
      <c r="G1368" s="174" t="str">
        <f>IF(F1368=1,COUNTIF($F$8:F1368,1),"")</f>
        <v/>
      </c>
      <c r="H1368" s="174"/>
      <c r="I1368" s="157">
        <f>IFERROR($H$8:INDEX($H$8:$H$3000,COUNTIF($H$8:$H$3000,"?*")),"")</f>
        <v>0</v>
      </c>
    </row>
    <row r="1369" spans="1:9" x14ac:dyDescent="0.25">
      <c r="A1369" s="174">
        <f>--ISNUMBER(IFERROR(SEARCH('Project Costing'!#REF!,Labor!I1375,1),""))</f>
        <v>0</v>
      </c>
      <c r="B1369" s="174" t="str">
        <f>IF(A1369=1,COUNTIF($A$8:A1369,1),"")</f>
        <v/>
      </c>
      <c r="C1369" s="174"/>
      <c r="D1369" s="157">
        <f>IFERROR($C$8:INDEX($C$8:$C$3000,COUNTIF($C$8:$C$3000,"?*")),"")</f>
        <v>0</v>
      </c>
      <c r="E1369" s="174"/>
      <c r="F1369" s="174">
        <f>--ISNUMBER(IFERROR(SEARCH('Project Costing'!#REF!,Labor!I1375,1),""))</f>
        <v>0</v>
      </c>
      <c r="G1369" s="174" t="str">
        <f>IF(F1369=1,COUNTIF($F$8:F1369,1),"")</f>
        <v/>
      </c>
      <c r="H1369" s="174"/>
      <c r="I1369" s="157">
        <f>IFERROR($H$8:INDEX($H$8:$H$3000,COUNTIF($H$8:$H$3000,"?*")),"")</f>
        <v>0</v>
      </c>
    </row>
    <row r="1370" spans="1:9" x14ac:dyDescent="0.25">
      <c r="A1370" s="174">
        <f>--ISNUMBER(IFERROR(SEARCH('Project Costing'!#REF!,Labor!I1376,1),""))</f>
        <v>0</v>
      </c>
      <c r="B1370" s="174" t="str">
        <f>IF(A1370=1,COUNTIF($A$8:A1370,1),"")</f>
        <v/>
      </c>
      <c r="C1370" s="174"/>
      <c r="D1370" s="157">
        <f>IFERROR($C$8:INDEX($C$8:$C$3000,COUNTIF($C$8:$C$3000,"?*")),"")</f>
        <v>0</v>
      </c>
      <c r="E1370" s="174"/>
      <c r="F1370" s="174">
        <f>--ISNUMBER(IFERROR(SEARCH('Project Costing'!#REF!,Labor!I1376,1),""))</f>
        <v>0</v>
      </c>
      <c r="G1370" s="174" t="str">
        <f>IF(F1370=1,COUNTIF($F$8:F1370,1),"")</f>
        <v/>
      </c>
      <c r="H1370" s="174"/>
      <c r="I1370" s="157">
        <f>IFERROR($H$8:INDEX($H$8:$H$3000,COUNTIF($H$8:$H$3000,"?*")),"")</f>
        <v>0</v>
      </c>
    </row>
    <row r="1371" spans="1:9" x14ac:dyDescent="0.25">
      <c r="A1371" s="174">
        <f>--ISNUMBER(IFERROR(SEARCH('Project Costing'!#REF!,Labor!I1377,1),""))</f>
        <v>0</v>
      </c>
      <c r="B1371" s="174" t="str">
        <f>IF(A1371=1,COUNTIF($A$8:A1371,1),"")</f>
        <v/>
      </c>
      <c r="C1371" s="174"/>
      <c r="D1371" s="157">
        <f>IFERROR($C$8:INDEX($C$8:$C$3000,COUNTIF($C$8:$C$3000,"?*")),"")</f>
        <v>0</v>
      </c>
      <c r="E1371" s="174"/>
      <c r="F1371" s="174">
        <f>--ISNUMBER(IFERROR(SEARCH('Project Costing'!#REF!,Labor!I1377,1),""))</f>
        <v>0</v>
      </c>
      <c r="G1371" s="174" t="str">
        <f>IF(F1371=1,COUNTIF($F$8:F1371,1),"")</f>
        <v/>
      </c>
      <c r="H1371" s="174"/>
      <c r="I1371" s="157">
        <f>IFERROR($H$8:INDEX($H$8:$H$3000,COUNTIF($H$8:$H$3000,"?*")),"")</f>
        <v>0</v>
      </c>
    </row>
    <row r="1372" spans="1:9" x14ac:dyDescent="0.25">
      <c r="A1372" s="174">
        <f>--ISNUMBER(IFERROR(SEARCH('Project Costing'!#REF!,Labor!I1378,1),""))</f>
        <v>0</v>
      </c>
      <c r="B1372" s="174" t="str">
        <f>IF(A1372=1,COUNTIF($A$8:A1372,1),"")</f>
        <v/>
      </c>
      <c r="C1372" s="174"/>
      <c r="D1372" s="157">
        <f>IFERROR($C$8:INDEX($C$8:$C$3000,COUNTIF($C$8:$C$3000,"?*")),"")</f>
        <v>0</v>
      </c>
      <c r="E1372" s="174"/>
      <c r="F1372" s="174">
        <f>--ISNUMBER(IFERROR(SEARCH('Project Costing'!#REF!,Labor!I1378,1),""))</f>
        <v>0</v>
      </c>
      <c r="G1372" s="174" t="str">
        <f>IF(F1372=1,COUNTIF($F$8:F1372,1),"")</f>
        <v/>
      </c>
      <c r="H1372" s="174"/>
      <c r="I1372" s="157">
        <f>IFERROR($H$8:INDEX($H$8:$H$3000,COUNTIF($H$8:$H$3000,"?*")),"")</f>
        <v>0</v>
      </c>
    </row>
    <row r="1373" spans="1:9" x14ac:dyDescent="0.25">
      <c r="A1373" s="174">
        <f>--ISNUMBER(IFERROR(SEARCH('Project Costing'!#REF!,Labor!I1379,1),""))</f>
        <v>0</v>
      </c>
      <c r="B1373" s="174" t="str">
        <f>IF(A1373=1,COUNTIF($A$8:A1373,1),"")</f>
        <v/>
      </c>
      <c r="C1373" s="174"/>
      <c r="D1373" s="157">
        <f>IFERROR($C$8:INDEX($C$8:$C$3000,COUNTIF($C$8:$C$3000,"?*")),"")</f>
        <v>0</v>
      </c>
      <c r="E1373" s="174"/>
      <c r="F1373" s="174">
        <f>--ISNUMBER(IFERROR(SEARCH('Project Costing'!#REF!,Labor!I1379,1),""))</f>
        <v>0</v>
      </c>
      <c r="G1373" s="174" t="str">
        <f>IF(F1373=1,COUNTIF($F$8:F1373,1),"")</f>
        <v/>
      </c>
      <c r="H1373" s="174"/>
      <c r="I1373" s="157">
        <f>IFERROR($H$8:INDEX($H$8:$H$3000,COUNTIF($H$8:$H$3000,"?*")),"")</f>
        <v>0</v>
      </c>
    </row>
    <row r="1374" spans="1:9" x14ac:dyDescent="0.25">
      <c r="A1374" s="174">
        <f>--ISNUMBER(IFERROR(SEARCH('Project Costing'!#REF!,Labor!I1380,1),""))</f>
        <v>0</v>
      </c>
      <c r="B1374" s="174" t="str">
        <f>IF(A1374=1,COUNTIF($A$8:A1374,1),"")</f>
        <v/>
      </c>
      <c r="C1374" s="174"/>
      <c r="D1374" s="157">
        <f>IFERROR($C$8:INDEX($C$8:$C$3000,COUNTIF($C$8:$C$3000,"?*")),"")</f>
        <v>0</v>
      </c>
      <c r="E1374" s="174"/>
      <c r="F1374" s="174">
        <f>--ISNUMBER(IFERROR(SEARCH('Project Costing'!#REF!,Labor!I1380,1),""))</f>
        <v>0</v>
      </c>
      <c r="G1374" s="174" t="str">
        <f>IF(F1374=1,COUNTIF($F$8:F1374,1),"")</f>
        <v/>
      </c>
      <c r="H1374" s="174"/>
      <c r="I1374" s="157">
        <f>IFERROR($H$8:INDEX($H$8:$H$3000,COUNTIF($H$8:$H$3000,"?*")),"")</f>
        <v>0</v>
      </c>
    </row>
    <row r="1375" spans="1:9" x14ac:dyDescent="0.25">
      <c r="A1375" s="174">
        <f>--ISNUMBER(IFERROR(SEARCH('Project Costing'!#REF!,Labor!I1381,1),""))</f>
        <v>0</v>
      </c>
      <c r="B1375" s="174" t="str">
        <f>IF(A1375=1,COUNTIF($A$8:A1375,1),"")</f>
        <v/>
      </c>
      <c r="C1375" s="174"/>
      <c r="D1375" s="157">
        <f>IFERROR($C$8:INDEX($C$8:$C$3000,COUNTIF($C$8:$C$3000,"?*")),"")</f>
        <v>0</v>
      </c>
      <c r="E1375" s="174"/>
      <c r="F1375" s="174">
        <f>--ISNUMBER(IFERROR(SEARCH('Project Costing'!#REF!,Labor!I1381,1),""))</f>
        <v>0</v>
      </c>
      <c r="G1375" s="174" t="str">
        <f>IF(F1375=1,COUNTIF($F$8:F1375,1),"")</f>
        <v/>
      </c>
      <c r="H1375" s="174"/>
      <c r="I1375" s="157">
        <f>IFERROR($H$8:INDEX($H$8:$H$3000,COUNTIF($H$8:$H$3000,"?*")),"")</f>
        <v>0</v>
      </c>
    </row>
    <row r="1376" spans="1:9" x14ac:dyDescent="0.25">
      <c r="A1376" s="174">
        <f>--ISNUMBER(IFERROR(SEARCH('Project Costing'!#REF!,Labor!I1382,1),""))</f>
        <v>0</v>
      </c>
      <c r="B1376" s="174" t="str">
        <f>IF(A1376=1,COUNTIF($A$8:A1376,1),"")</f>
        <v/>
      </c>
      <c r="C1376" s="174"/>
      <c r="D1376" s="157">
        <f>IFERROR($C$8:INDEX($C$8:$C$3000,COUNTIF($C$8:$C$3000,"?*")),"")</f>
        <v>0</v>
      </c>
      <c r="E1376" s="174"/>
      <c r="F1376" s="174">
        <f>--ISNUMBER(IFERROR(SEARCH('Project Costing'!#REF!,Labor!I1382,1),""))</f>
        <v>0</v>
      </c>
      <c r="G1376" s="174" t="str">
        <f>IF(F1376=1,COUNTIF($F$8:F1376,1),"")</f>
        <v/>
      </c>
      <c r="H1376" s="174"/>
      <c r="I1376" s="157">
        <f>IFERROR($H$8:INDEX($H$8:$H$3000,COUNTIF($H$8:$H$3000,"?*")),"")</f>
        <v>0</v>
      </c>
    </row>
    <row r="1377" spans="1:9" x14ac:dyDescent="0.25">
      <c r="A1377" s="174">
        <f>--ISNUMBER(IFERROR(SEARCH('Project Costing'!#REF!,Labor!I1383,1),""))</f>
        <v>0</v>
      </c>
      <c r="B1377" s="174" t="str">
        <f>IF(A1377=1,COUNTIF($A$8:A1377,1),"")</f>
        <v/>
      </c>
      <c r="C1377" s="174"/>
      <c r="D1377" s="157">
        <f>IFERROR($C$8:INDEX($C$8:$C$3000,COUNTIF($C$8:$C$3000,"?*")),"")</f>
        <v>0</v>
      </c>
      <c r="E1377" s="174"/>
      <c r="F1377" s="174">
        <f>--ISNUMBER(IFERROR(SEARCH('Project Costing'!#REF!,Labor!I1383,1),""))</f>
        <v>0</v>
      </c>
      <c r="G1377" s="174" t="str">
        <f>IF(F1377=1,COUNTIF($F$8:F1377,1),"")</f>
        <v/>
      </c>
      <c r="H1377" s="174"/>
      <c r="I1377" s="157">
        <f>IFERROR($H$8:INDEX($H$8:$H$3000,COUNTIF($H$8:$H$3000,"?*")),"")</f>
        <v>0</v>
      </c>
    </row>
    <row r="1378" spans="1:9" x14ac:dyDescent="0.25">
      <c r="A1378" s="174">
        <f>--ISNUMBER(IFERROR(SEARCH('Project Costing'!#REF!,Labor!I1384,1),""))</f>
        <v>0</v>
      </c>
      <c r="B1378" s="174" t="str">
        <f>IF(A1378=1,COUNTIF($A$8:A1378,1),"")</f>
        <v/>
      </c>
      <c r="C1378" s="174"/>
      <c r="D1378" s="157">
        <f>IFERROR($C$8:INDEX($C$8:$C$3000,COUNTIF($C$8:$C$3000,"?*")),"")</f>
        <v>0</v>
      </c>
      <c r="E1378" s="174"/>
      <c r="F1378" s="174">
        <f>--ISNUMBER(IFERROR(SEARCH('Project Costing'!#REF!,Labor!I1384,1),""))</f>
        <v>0</v>
      </c>
      <c r="G1378" s="174" t="str">
        <f>IF(F1378=1,COUNTIF($F$8:F1378,1),"")</f>
        <v/>
      </c>
      <c r="H1378" s="174"/>
      <c r="I1378" s="157">
        <f>IFERROR($H$8:INDEX($H$8:$H$3000,COUNTIF($H$8:$H$3000,"?*")),"")</f>
        <v>0</v>
      </c>
    </row>
    <row r="1379" spans="1:9" x14ac:dyDescent="0.25">
      <c r="A1379" s="174">
        <f>--ISNUMBER(IFERROR(SEARCH('Project Costing'!#REF!,Labor!I1385,1),""))</f>
        <v>0</v>
      </c>
      <c r="B1379" s="174" t="str">
        <f>IF(A1379=1,COUNTIF($A$8:A1379,1),"")</f>
        <v/>
      </c>
      <c r="C1379" s="174"/>
      <c r="D1379" s="157">
        <f>IFERROR($C$8:INDEX($C$8:$C$3000,COUNTIF($C$8:$C$3000,"?*")),"")</f>
        <v>0</v>
      </c>
      <c r="E1379" s="174"/>
      <c r="F1379" s="174">
        <f>--ISNUMBER(IFERROR(SEARCH('Project Costing'!#REF!,Labor!I1385,1),""))</f>
        <v>0</v>
      </c>
      <c r="G1379" s="174" t="str">
        <f>IF(F1379=1,COUNTIF($F$8:F1379,1),"")</f>
        <v/>
      </c>
      <c r="H1379" s="174"/>
      <c r="I1379" s="157">
        <f>IFERROR($H$8:INDEX($H$8:$H$3000,COUNTIF($H$8:$H$3000,"?*")),"")</f>
        <v>0</v>
      </c>
    </row>
    <row r="1380" spans="1:9" x14ac:dyDescent="0.25">
      <c r="A1380" s="174">
        <f>--ISNUMBER(IFERROR(SEARCH('Project Costing'!#REF!,Labor!I1386,1),""))</f>
        <v>0</v>
      </c>
      <c r="B1380" s="174" t="str">
        <f>IF(A1380=1,COUNTIF($A$8:A1380,1),"")</f>
        <v/>
      </c>
      <c r="C1380" s="174"/>
      <c r="D1380" s="157">
        <f>IFERROR($C$8:INDEX($C$8:$C$3000,COUNTIF($C$8:$C$3000,"?*")),"")</f>
        <v>0</v>
      </c>
      <c r="E1380" s="174"/>
      <c r="F1380" s="174">
        <f>--ISNUMBER(IFERROR(SEARCH('Project Costing'!#REF!,Labor!I1386,1),""))</f>
        <v>0</v>
      </c>
      <c r="G1380" s="174" t="str">
        <f>IF(F1380=1,COUNTIF($F$8:F1380,1),"")</f>
        <v/>
      </c>
      <c r="H1380" s="174"/>
      <c r="I1380" s="157">
        <f>IFERROR($H$8:INDEX($H$8:$H$3000,COUNTIF($H$8:$H$3000,"?*")),"")</f>
        <v>0</v>
      </c>
    </row>
    <row r="1381" spans="1:9" x14ac:dyDescent="0.25">
      <c r="A1381" s="174">
        <f>--ISNUMBER(IFERROR(SEARCH('Project Costing'!#REF!,Labor!I1387,1),""))</f>
        <v>0</v>
      </c>
      <c r="B1381" s="174" t="str">
        <f>IF(A1381=1,COUNTIF($A$8:A1381,1),"")</f>
        <v/>
      </c>
      <c r="C1381" s="174"/>
      <c r="D1381" s="157">
        <f>IFERROR($C$8:INDEX($C$8:$C$3000,COUNTIF($C$8:$C$3000,"?*")),"")</f>
        <v>0</v>
      </c>
      <c r="E1381" s="174"/>
      <c r="F1381" s="174">
        <f>--ISNUMBER(IFERROR(SEARCH('Project Costing'!#REF!,Labor!I1387,1),""))</f>
        <v>0</v>
      </c>
      <c r="G1381" s="174" t="str">
        <f>IF(F1381=1,COUNTIF($F$8:F1381,1),"")</f>
        <v/>
      </c>
      <c r="H1381" s="174"/>
      <c r="I1381" s="157">
        <f>IFERROR($H$8:INDEX($H$8:$H$3000,COUNTIF($H$8:$H$3000,"?*")),"")</f>
        <v>0</v>
      </c>
    </row>
    <row r="1382" spans="1:9" x14ac:dyDescent="0.25">
      <c r="A1382" s="174">
        <f>--ISNUMBER(IFERROR(SEARCH('Project Costing'!#REF!,Labor!I1388,1),""))</f>
        <v>0</v>
      </c>
      <c r="B1382" s="174" t="str">
        <f>IF(A1382=1,COUNTIF($A$8:A1382,1),"")</f>
        <v/>
      </c>
      <c r="C1382" s="174"/>
      <c r="D1382" s="157">
        <f>IFERROR($C$8:INDEX($C$8:$C$3000,COUNTIF($C$8:$C$3000,"?*")),"")</f>
        <v>0</v>
      </c>
      <c r="E1382" s="174"/>
      <c r="F1382" s="174">
        <f>--ISNUMBER(IFERROR(SEARCH('Project Costing'!#REF!,Labor!I1388,1),""))</f>
        <v>0</v>
      </c>
      <c r="G1382" s="174" t="str">
        <f>IF(F1382=1,COUNTIF($F$8:F1382,1),"")</f>
        <v/>
      </c>
      <c r="H1382" s="174"/>
      <c r="I1382" s="157">
        <f>IFERROR($H$8:INDEX($H$8:$H$3000,COUNTIF($H$8:$H$3000,"?*")),"")</f>
        <v>0</v>
      </c>
    </row>
    <row r="1383" spans="1:9" x14ac:dyDescent="0.25">
      <c r="A1383" s="174">
        <f>--ISNUMBER(IFERROR(SEARCH('Project Costing'!#REF!,Labor!I1389,1),""))</f>
        <v>0</v>
      </c>
      <c r="B1383" s="174" t="str">
        <f>IF(A1383=1,COUNTIF($A$8:A1383,1),"")</f>
        <v/>
      </c>
      <c r="C1383" s="174"/>
      <c r="D1383" s="157">
        <f>IFERROR($C$8:INDEX($C$8:$C$3000,COUNTIF($C$8:$C$3000,"?*")),"")</f>
        <v>0</v>
      </c>
      <c r="E1383" s="174"/>
      <c r="F1383" s="174">
        <f>--ISNUMBER(IFERROR(SEARCH('Project Costing'!#REF!,Labor!I1389,1),""))</f>
        <v>0</v>
      </c>
      <c r="G1383" s="174" t="str">
        <f>IF(F1383=1,COUNTIF($F$8:F1383,1),"")</f>
        <v/>
      </c>
      <c r="H1383" s="174"/>
      <c r="I1383" s="157">
        <f>IFERROR($H$8:INDEX($H$8:$H$3000,COUNTIF($H$8:$H$3000,"?*")),"")</f>
        <v>0</v>
      </c>
    </row>
    <row r="1384" spans="1:9" x14ac:dyDescent="0.25">
      <c r="A1384" s="174">
        <f>--ISNUMBER(IFERROR(SEARCH('Project Costing'!#REF!,Labor!I1390,1),""))</f>
        <v>0</v>
      </c>
      <c r="B1384" s="174" t="str">
        <f>IF(A1384=1,COUNTIF($A$8:A1384,1),"")</f>
        <v/>
      </c>
      <c r="C1384" s="174"/>
      <c r="D1384" s="157">
        <f>IFERROR($C$8:INDEX($C$8:$C$3000,COUNTIF($C$8:$C$3000,"?*")),"")</f>
        <v>0</v>
      </c>
      <c r="E1384" s="174"/>
      <c r="F1384" s="174">
        <f>--ISNUMBER(IFERROR(SEARCH('Project Costing'!#REF!,Labor!I1390,1),""))</f>
        <v>0</v>
      </c>
      <c r="G1384" s="174" t="str">
        <f>IF(F1384=1,COUNTIF($F$8:F1384,1),"")</f>
        <v/>
      </c>
      <c r="H1384" s="174"/>
      <c r="I1384" s="157">
        <f>IFERROR($H$8:INDEX($H$8:$H$3000,COUNTIF($H$8:$H$3000,"?*")),"")</f>
        <v>0</v>
      </c>
    </row>
    <row r="1385" spans="1:9" x14ac:dyDescent="0.25">
      <c r="A1385" s="174">
        <f>--ISNUMBER(IFERROR(SEARCH('Project Costing'!#REF!,Labor!I1391,1),""))</f>
        <v>0</v>
      </c>
      <c r="B1385" s="174" t="str">
        <f>IF(A1385=1,COUNTIF($A$8:A1385,1),"")</f>
        <v/>
      </c>
      <c r="C1385" s="174"/>
      <c r="D1385" s="157">
        <f>IFERROR($C$8:INDEX($C$8:$C$3000,COUNTIF($C$8:$C$3000,"?*")),"")</f>
        <v>0</v>
      </c>
      <c r="E1385" s="174"/>
      <c r="F1385" s="174">
        <f>--ISNUMBER(IFERROR(SEARCH('Project Costing'!#REF!,Labor!I1391,1),""))</f>
        <v>0</v>
      </c>
      <c r="G1385" s="174" t="str">
        <f>IF(F1385=1,COUNTIF($F$8:F1385,1),"")</f>
        <v/>
      </c>
      <c r="H1385" s="174"/>
      <c r="I1385" s="157">
        <f>IFERROR($H$8:INDEX($H$8:$H$3000,COUNTIF($H$8:$H$3000,"?*")),"")</f>
        <v>0</v>
      </c>
    </row>
    <row r="1386" spans="1:9" x14ac:dyDescent="0.25">
      <c r="A1386" s="174">
        <f>--ISNUMBER(IFERROR(SEARCH('Project Costing'!#REF!,Labor!I1392,1),""))</f>
        <v>0</v>
      </c>
      <c r="B1386" s="174" t="str">
        <f>IF(A1386=1,COUNTIF($A$8:A1386,1),"")</f>
        <v/>
      </c>
      <c r="C1386" s="174"/>
      <c r="D1386" s="157">
        <f>IFERROR($C$8:INDEX($C$8:$C$3000,COUNTIF($C$8:$C$3000,"?*")),"")</f>
        <v>0</v>
      </c>
      <c r="E1386" s="174"/>
      <c r="F1386" s="174">
        <f>--ISNUMBER(IFERROR(SEARCH('Project Costing'!#REF!,Labor!I1392,1),""))</f>
        <v>0</v>
      </c>
      <c r="G1386" s="174" t="str">
        <f>IF(F1386=1,COUNTIF($F$8:F1386,1),"")</f>
        <v/>
      </c>
      <c r="H1386" s="174"/>
      <c r="I1386" s="157">
        <f>IFERROR($H$8:INDEX($H$8:$H$3000,COUNTIF($H$8:$H$3000,"?*")),"")</f>
        <v>0</v>
      </c>
    </row>
    <row r="1387" spans="1:9" x14ac:dyDescent="0.25">
      <c r="A1387" s="174">
        <f>--ISNUMBER(IFERROR(SEARCH('Project Costing'!#REF!,Labor!I1393,1),""))</f>
        <v>0</v>
      </c>
      <c r="B1387" s="174" t="str">
        <f>IF(A1387=1,COUNTIF($A$8:A1387,1),"")</f>
        <v/>
      </c>
      <c r="C1387" s="174"/>
      <c r="D1387" s="157">
        <f>IFERROR($C$8:INDEX($C$8:$C$3000,COUNTIF($C$8:$C$3000,"?*")),"")</f>
        <v>0</v>
      </c>
      <c r="E1387" s="174"/>
      <c r="F1387" s="174">
        <f>--ISNUMBER(IFERROR(SEARCH('Project Costing'!#REF!,Labor!I1393,1),""))</f>
        <v>0</v>
      </c>
      <c r="G1387" s="174" t="str">
        <f>IF(F1387=1,COUNTIF($F$8:F1387,1),"")</f>
        <v/>
      </c>
      <c r="H1387" s="174"/>
      <c r="I1387" s="157">
        <f>IFERROR($H$8:INDEX($H$8:$H$3000,COUNTIF($H$8:$H$3000,"?*")),"")</f>
        <v>0</v>
      </c>
    </row>
    <row r="1388" spans="1:9" x14ac:dyDescent="0.25">
      <c r="A1388" s="174">
        <f>--ISNUMBER(IFERROR(SEARCH('Project Costing'!#REF!,Labor!I1394,1),""))</f>
        <v>0</v>
      </c>
      <c r="B1388" s="174" t="str">
        <f>IF(A1388=1,COUNTIF($A$8:A1388,1),"")</f>
        <v/>
      </c>
      <c r="C1388" s="174"/>
      <c r="D1388" s="157">
        <f>IFERROR($C$8:INDEX($C$8:$C$3000,COUNTIF($C$8:$C$3000,"?*")),"")</f>
        <v>0</v>
      </c>
      <c r="E1388" s="174"/>
      <c r="F1388" s="174">
        <f>--ISNUMBER(IFERROR(SEARCH('Project Costing'!#REF!,Labor!I1394,1),""))</f>
        <v>0</v>
      </c>
      <c r="G1388" s="174" t="str">
        <f>IF(F1388=1,COUNTIF($F$8:F1388,1),"")</f>
        <v/>
      </c>
      <c r="H1388" s="174"/>
      <c r="I1388" s="157">
        <f>IFERROR($H$8:INDEX($H$8:$H$3000,COUNTIF($H$8:$H$3000,"?*")),"")</f>
        <v>0</v>
      </c>
    </row>
    <row r="1389" spans="1:9" x14ac:dyDescent="0.25">
      <c r="A1389" s="174">
        <f>--ISNUMBER(IFERROR(SEARCH('Project Costing'!#REF!,Labor!I1395,1),""))</f>
        <v>0</v>
      </c>
      <c r="B1389" s="174" t="str">
        <f>IF(A1389=1,COUNTIF($A$8:A1389,1),"")</f>
        <v/>
      </c>
      <c r="C1389" s="174"/>
      <c r="D1389" s="157">
        <f>IFERROR($C$8:INDEX($C$8:$C$3000,COUNTIF($C$8:$C$3000,"?*")),"")</f>
        <v>0</v>
      </c>
      <c r="E1389" s="174"/>
      <c r="F1389" s="174">
        <f>--ISNUMBER(IFERROR(SEARCH('Project Costing'!#REF!,Labor!I1395,1),""))</f>
        <v>0</v>
      </c>
      <c r="G1389" s="174" t="str">
        <f>IF(F1389=1,COUNTIF($F$8:F1389,1),"")</f>
        <v/>
      </c>
      <c r="H1389" s="174"/>
      <c r="I1389" s="157">
        <f>IFERROR($H$8:INDEX($H$8:$H$3000,COUNTIF($H$8:$H$3000,"?*")),"")</f>
        <v>0</v>
      </c>
    </row>
    <row r="1390" spans="1:9" x14ac:dyDescent="0.25">
      <c r="A1390" s="174">
        <f>--ISNUMBER(IFERROR(SEARCH('Project Costing'!#REF!,Labor!I1396,1),""))</f>
        <v>0</v>
      </c>
      <c r="B1390" s="174" t="str">
        <f>IF(A1390=1,COUNTIF($A$8:A1390,1),"")</f>
        <v/>
      </c>
      <c r="C1390" s="174"/>
      <c r="D1390" s="157">
        <f>IFERROR($C$8:INDEX($C$8:$C$3000,COUNTIF($C$8:$C$3000,"?*")),"")</f>
        <v>0</v>
      </c>
      <c r="E1390" s="174"/>
      <c r="F1390" s="174">
        <f>--ISNUMBER(IFERROR(SEARCH('Project Costing'!#REF!,Labor!I1396,1),""))</f>
        <v>0</v>
      </c>
      <c r="G1390" s="174" t="str">
        <f>IF(F1390=1,COUNTIF($F$8:F1390,1),"")</f>
        <v/>
      </c>
      <c r="H1390" s="174"/>
      <c r="I1390" s="157">
        <f>IFERROR($H$8:INDEX($H$8:$H$3000,COUNTIF($H$8:$H$3000,"?*")),"")</f>
        <v>0</v>
      </c>
    </row>
    <row r="1391" spans="1:9" x14ac:dyDescent="0.25">
      <c r="A1391" s="174">
        <f>--ISNUMBER(IFERROR(SEARCH('Project Costing'!#REF!,Labor!I1397,1),""))</f>
        <v>0</v>
      </c>
      <c r="B1391" s="174" t="str">
        <f>IF(A1391=1,COUNTIF($A$8:A1391,1),"")</f>
        <v/>
      </c>
      <c r="C1391" s="174"/>
      <c r="D1391" s="157">
        <f>IFERROR($C$8:INDEX($C$8:$C$3000,COUNTIF($C$8:$C$3000,"?*")),"")</f>
        <v>0</v>
      </c>
      <c r="E1391" s="174"/>
      <c r="F1391" s="174">
        <f>--ISNUMBER(IFERROR(SEARCH('Project Costing'!#REF!,Labor!I1397,1),""))</f>
        <v>0</v>
      </c>
      <c r="G1391" s="174" t="str">
        <f>IF(F1391=1,COUNTIF($F$8:F1391,1),"")</f>
        <v/>
      </c>
      <c r="H1391" s="174"/>
      <c r="I1391" s="157">
        <f>IFERROR($H$8:INDEX($H$8:$H$3000,COUNTIF($H$8:$H$3000,"?*")),"")</f>
        <v>0</v>
      </c>
    </row>
    <row r="1392" spans="1:9" x14ac:dyDescent="0.25">
      <c r="A1392" s="174">
        <f>--ISNUMBER(IFERROR(SEARCH('Project Costing'!#REF!,Labor!I1398,1),""))</f>
        <v>0</v>
      </c>
      <c r="B1392" s="174" t="str">
        <f>IF(A1392=1,COUNTIF($A$8:A1392,1),"")</f>
        <v/>
      </c>
      <c r="C1392" s="174"/>
      <c r="D1392" s="157">
        <f>IFERROR($C$8:INDEX($C$8:$C$3000,COUNTIF($C$8:$C$3000,"?*")),"")</f>
        <v>0</v>
      </c>
      <c r="E1392" s="174"/>
      <c r="F1392" s="174">
        <f>--ISNUMBER(IFERROR(SEARCH('Project Costing'!#REF!,Labor!I1398,1),""))</f>
        <v>0</v>
      </c>
      <c r="G1392" s="174" t="str">
        <f>IF(F1392=1,COUNTIF($F$8:F1392,1),"")</f>
        <v/>
      </c>
      <c r="H1392" s="174"/>
      <c r="I1392" s="157">
        <f>IFERROR($H$8:INDEX($H$8:$H$3000,COUNTIF($H$8:$H$3000,"?*")),"")</f>
        <v>0</v>
      </c>
    </row>
    <row r="1393" spans="1:9" x14ac:dyDescent="0.25">
      <c r="A1393" s="174">
        <f>--ISNUMBER(IFERROR(SEARCH('Project Costing'!#REF!,Labor!I1399,1),""))</f>
        <v>0</v>
      </c>
      <c r="B1393" s="174" t="str">
        <f>IF(A1393=1,COUNTIF($A$8:A1393,1),"")</f>
        <v/>
      </c>
      <c r="C1393" s="174"/>
      <c r="D1393" s="157">
        <f>IFERROR($C$8:INDEX($C$8:$C$3000,COUNTIF($C$8:$C$3000,"?*")),"")</f>
        <v>0</v>
      </c>
      <c r="E1393" s="174"/>
      <c r="F1393" s="174">
        <f>--ISNUMBER(IFERROR(SEARCH('Project Costing'!#REF!,Labor!I1399,1),""))</f>
        <v>0</v>
      </c>
      <c r="G1393" s="174" t="str">
        <f>IF(F1393=1,COUNTIF($F$8:F1393,1),"")</f>
        <v/>
      </c>
      <c r="H1393" s="174"/>
      <c r="I1393" s="157">
        <f>IFERROR($H$8:INDEX($H$8:$H$3000,COUNTIF($H$8:$H$3000,"?*")),"")</f>
        <v>0</v>
      </c>
    </row>
    <row r="1394" spans="1:9" x14ac:dyDescent="0.25">
      <c r="A1394" s="174">
        <f>--ISNUMBER(IFERROR(SEARCH('Project Costing'!#REF!,Labor!I1400,1),""))</f>
        <v>0</v>
      </c>
      <c r="B1394" s="174" t="str">
        <f>IF(A1394=1,COUNTIF($A$8:A1394,1),"")</f>
        <v/>
      </c>
      <c r="C1394" s="174"/>
      <c r="D1394" s="157">
        <f>IFERROR($C$8:INDEX($C$8:$C$3000,COUNTIF($C$8:$C$3000,"?*")),"")</f>
        <v>0</v>
      </c>
      <c r="E1394" s="174"/>
      <c r="F1394" s="174">
        <f>--ISNUMBER(IFERROR(SEARCH('Project Costing'!#REF!,Labor!I1400,1),""))</f>
        <v>0</v>
      </c>
      <c r="G1394" s="174" t="str">
        <f>IF(F1394=1,COUNTIF($F$8:F1394,1),"")</f>
        <v/>
      </c>
      <c r="H1394" s="174"/>
      <c r="I1394" s="157">
        <f>IFERROR($H$8:INDEX($H$8:$H$3000,COUNTIF($H$8:$H$3000,"?*")),"")</f>
        <v>0</v>
      </c>
    </row>
    <row r="1395" spans="1:9" x14ac:dyDescent="0.25">
      <c r="A1395" s="174">
        <f>--ISNUMBER(IFERROR(SEARCH('Project Costing'!#REF!,Labor!I1401,1),""))</f>
        <v>0</v>
      </c>
      <c r="B1395" s="174" t="str">
        <f>IF(A1395=1,COUNTIF($A$8:A1395,1),"")</f>
        <v/>
      </c>
      <c r="C1395" s="174"/>
      <c r="D1395" s="157">
        <f>IFERROR($C$8:INDEX($C$8:$C$3000,COUNTIF($C$8:$C$3000,"?*")),"")</f>
        <v>0</v>
      </c>
      <c r="E1395" s="174"/>
      <c r="F1395" s="174">
        <f>--ISNUMBER(IFERROR(SEARCH('Project Costing'!#REF!,Labor!I1401,1),""))</f>
        <v>0</v>
      </c>
      <c r="G1395" s="174" t="str">
        <f>IF(F1395=1,COUNTIF($F$8:F1395,1),"")</f>
        <v/>
      </c>
      <c r="H1395" s="174"/>
      <c r="I1395" s="157">
        <f>IFERROR($H$8:INDEX($H$8:$H$3000,COUNTIF($H$8:$H$3000,"?*")),"")</f>
        <v>0</v>
      </c>
    </row>
    <row r="1396" spans="1:9" x14ac:dyDescent="0.25">
      <c r="A1396" s="174">
        <f>--ISNUMBER(IFERROR(SEARCH('Project Costing'!#REF!,Labor!I1402,1),""))</f>
        <v>0</v>
      </c>
      <c r="B1396" s="174" t="str">
        <f>IF(A1396=1,COUNTIF($A$8:A1396,1),"")</f>
        <v/>
      </c>
      <c r="C1396" s="174"/>
      <c r="D1396" s="157">
        <f>IFERROR($C$8:INDEX($C$8:$C$3000,COUNTIF($C$8:$C$3000,"?*")),"")</f>
        <v>0</v>
      </c>
      <c r="E1396" s="174"/>
      <c r="F1396" s="174">
        <f>--ISNUMBER(IFERROR(SEARCH('Project Costing'!#REF!,Labor!I1402,1),""))</f>
        <v>0</v>
      </c>
      <c r="G1396" s="174" t="str">
        <f>IF(F1396=1,COUNTIF($F$8:F1396,1),"")</f>
        <v/>
      </c>
      <c r="H1396" s="174"/>
      <c r="I1396" s="157">
        <f>IFERROR($H$8:INDEX($H$8:$H$3000,COUNTIF($H$8:$H$3000,"?*")),"")</f>
        <v>0</v>
      </c>
    </row>
    <row r="1397" spans="1:9" x14ac:dyDescent="0.25">
      <c r="A1397" s="174">
        <f>--ISNUMBER(IFERROR(SEARCH('Project Costing'!#REF!,Labor!I1403,1),""))</f>
        <v>0</v>
      </c>
      <c r="B1397" s="174" t="str">
        <f>IF(A1397=1,COUNTIF($A$8:A1397,1),"")</f>
        <v/>
      </c>
      <c r="C1397" s="174"/>
      <c r="D1397" s="157">
        <f>IFERROR($C$8:INDEX($C$8:$C$3000,COUNTIF($C$8:$C$3000,"?*")),"")</f>
        <v>0</v>
      </c>
      <c r="E1397" s="174"/>
      <c r="F1397" s="174">
        <f>--ISNUMBER(IFERROR(SEARCH('Project Costing'!#REF!,Labor!I1403,1),""))</f>
        <v>0</v>
      </c>
      <c r="G1397" s="174" t="str">
        <f>IF(F1397=1,COUNTIF($F$8:F1397,1),"")</f>
        <v/>
      </c>
      <c r="H1397" s="174"/>
      <c r="I1397" s="157">
        <f>IFERROR($H$8:INDEX($H$8:$H$3000,COUNTIF($H$8:$H$3000,"?*")),"")</f>
        <v>0</v>
      </c>
    </row>
    <row r="1398" spans="1:9" x14ac:dyDescent="0.25">
      <c r="A1398" s="174">
        <f>--ISNUMBER(IFERROR(SEARCH('Project Costing'!#REF!,Labor!I1404,1),""))</f>
        <v>0</v>
      </c>
      <c r="B1398" s="174" t="str">
        <f>IF(A1398=1,COUNTIF($A$8:A1398,1),"")</f>
        <v/>
      </c>
      <c r="C1398" s="174"/>
      <c r="D1398" s="157">
        <f>IFERROR($C$8:INDEX($C$8:$C$3000,COUNTIF($C$8:$C$3000,"?*")),"")</f>
        <v>0</v>
      </c>
      <c r="E1398" s="174"/>
      <c r="F1398" s="174">
        <f>--ISNUMBER(IFERROR(SEARCH('Project Costing'!#REF!,Labor!I1404,1),""))</f>
        <v>0</v>
      </c>
      <c r="G1398" s="174" t="str">
        <f>IF(F1398=1,COUNTIF($F$8:F1398,1),"")</f>
        <v/>
      </c>
      <c r="H1398" s="174"/>
      <c r="I1398" s="157">
        <f>IFERROR($H$8:INDEX($H$8:$H$3000,COUNTIF($H$8:$H$3000,"?*")),"")</f>
        <v>0</v>
      </c>
    </row>
    <row r="1399" spans="1:9" x14ac:dyDescent="0.25">
      <c r="A1399" s="174">
        <f>--ISNUMBER(IFERROR(SEARCH('Project Costing'!#REF!,Labor!I1405,1),""))</f>
        <v>0</v>
      </c>
      <c r="B1399" s="174" t="str">
        <f>IF(A1399=1,COUNTIF($A$8:A1399,1),"")</f>
        <v/>
      </c>
      <c r="C1399" s="174"/>
      <c r="D1399" s="157">
        <f>IFERROR($C$8:INDEX($C$8:$C$3000,COUNTIF($C$8:$C$3000,"?*")),"")</f>
        <v>0</v>
      </c>
      <c r="E1399" s="174"/>
      <c r="F1399" s="174">
        <f>--ISNUMBER(IFERROR(SEARCH('Project Costing'!#REF!,Labor!I1405,1),""))</f>
        <v>0</v>
      </c>
      <c r="G1399" s="174" t="str">
        <f>IF(F1399=1,COUNTIF($F$8:F1399,1),"")</f>
        <v/>
      </c>
      <c r="H1399" s="174"/>
      <c r="I1399" s="157">
        <f>IFERROR($H$8:INDEX($H$8:$H$3000,COUNTIF($H$8:$H$3000,"?*")),"")</f>
        <v>0</v>
      </c>
    </row>
    <row r="1400" spans="1:9" x14ac:dyDescent="0.25">
      <c r="A1400" s="174">
        <f>--ISNUMBER(IFERROR(SEARCH('Project Costing'!#REF!,Labor!I1406,1),""))</f>
        <v>0</v>
      </c>
      <c r="B1400" s="174" t="str">
        <f>IF(A1400=1,COUNTIF($A$8:A1400,1),"")</f>
        <v/>
      </c>
      <c r="C1400" s="174"/>
      <c r="D1400" s="157">
        <f>IFERROR($C$8:INDEX($C$8:$C$3000,COUNTIF($C$8:$C$3000,"?*")),"")</f>
        <v>0</v>
      </c>
      <c r="E1400" s="174"/>
      <c r="F1400" s="174">
        <f>--ISNUMBER(IFERROR(SEARCH('Project Costing'!#REF!,Labor!I1406,1),""))</f>
        <v>0</v>
      </c>
      <c r="G1400" s="174" t="str">
        <f>IF(F1400=1,COUNTIF($F$8:F1400,1),"")</f>
        <v/>
      </c>
      <c r="H1400" s="174"/>
      <c r="I1400" s="157">
        <f>IFERROR($H$8:INDEX($H$8:$H$3000,COUNTIF($H$8:$H$3000,"?*")),"")</f>
        <v>0</v>
      </c>
    </row>
    <row r="1401" spans="1:9" x14ac:dyDescent="0.25">
      <c r="A1401" s="174">
        <f>--ISNUMBER(IFERROR(SEARCH('Project Costing'!#REF!,Labor!I1407,1),""))</f>
        <v>0</v>
      </c>
      <c r="B1401" s="174" t="str">
        <f>IF(A1401=1,COUNTIF($A$8:A1401,1),"")</f>
        <v/>
      </c>
      <c r="C1401" s="174"/>
      <c r="D1401" s="157">
        <f>IFERROR($C$8:INDEX($C$8:$C$3000,COUNTIF($C$8:$C$3000,"?*")),"")</f>
        <v>0</v>
      </c>
      <c r="E1401" s="174"/>
      <c r="F1401" s="174">
        <f>--ISNUMBER(IFERROR(SEARCH('Project Costing'!#REF!,Labor!I1407,1),""))</f>
        <v>0</v>
      </c>
      <c r="G1401" s="174" t="str">
        <f>IF(F1401=1,COUNTIF($F$8:F1401,1),"")</f>
        <v/>
      </c>
      <c r="H1401" s="174"/>
      <c r="I1401" s="157">
        <f>IFERROR($H$8:INDEX($H$8:$H$3000,COUNTIF($H$8:$H$3000,"?*")),"")</f>
        <v>0</v>
      </c>
    </row>
    <row r="1402" spans="1:9" x14ac:dyDescent="0.25">
      <c r="A1402" s="174">
        <f>--ISNUMBER(IFERROR(SEARCH('Project Costing'!#REF!,Labor!I1408,1),""))</f>
        <v>0</v>
      </c>
      <c r="B1402" s="174" t="str">
        <f>IF(A1402=1,COUNTIF($A$8:A1402,1),"")</f>
        <v/>
      </c>
      <c r="C1402" s="174"/>
      <c r="D1402" s="157">
        <f>IFERROR($C$8:INDEX($C$8:$C$3000,COUNTIF($C$8:$C$3000,"?*")),"")</f>
        <v>0</v>
      </c>
      <c r="E1402" s="174"/>
      <c r="F1402" s="174">
        <f>--ISNUMBER(IFERROR(SEARCH('Project Costing'!#REF!,Labor!I1408,1),""))</f>
        <v>0</v>
      </c>
      <c r="G1402" s="174" t="str">
        <f>IF(F1402=1,COUNTIF($F$8:F1402,1),"")</f>
        <v/>
      </c>
      <c r="H1402" s="174"/>
      <c r="I1402" s="157">
        <f>IFERROR($H$8:INDEX($H$8:$H$3000,COUNTIF($H$8:$H$3000,"?*")),"")</f>
        <v>0</v>
      </c>
    </row>
    <row r="1403" spans="1:9" x14ac:dyDescent="0.25">
      <c r="A1403" s="174">
        <f>--ISNUMBER(IFERROR(SEARCH('Project Costing'!#REF!,Labor!I1409,1),""))</f>
        <v>0</v>
      </c>
      <c r="B1403" s="174" t="str">
        <f>IF(A1403=1,COUNTIF($A$8:A1403,1),"")</f>
        <v/>
      </c>
      <c r="C1403" s="174"/>
      <c r="D1403" s="157">
        <f>IFERROR($C$8:INDEX($C$8:$C$3000,COUNTIF($C$8:$C$3000,"?*")),"")</f>
        <v>0</v>
      </c>
      <c r="E1403" s="174"/>
      <c r="F1403" s="174">
        <f>--ISNUMBER(IFERROR(SEARCH('Project Costing'!#REF!,Labor!I1409,1),""))</f>
        <v>0</v>
      </c>
      <c r="G1403" s="174" t="str">
        <f>IF(F1403=1,COUNTIF($F$8:F1403,1),"")</f>
        <v/>
      </c>
      <c r="H1403" s="174"/>
      <c r="I1403" s="157">
        <f>IFERROR($H$8:INDEX($H$8:$H$3000,COUNTIF($H$8:$H$3000,"?*")),"")</f>
        <v>0</v>
      </c>
    </row>
    <row r="1404" spans="1:9" x14ac:dyDescent="0.25">
      <c r="A1404" s="174">
        <f>--ISNUMBER(IFERROR(SEARCH('Project Costing'!#REF!,Labor!I1410,1),""))</f>
        <v>0</v>
      </c>
      <c r="B1404" s="174" t="str">
        <f>IF(A1404=1,COUNTIF($A$8:A1404,1),"")</f>
        <v/>
      </c>
      <c r="C1404" s="174"/>
      <c r="D1404" s="157">
        <f>IFERROR($C$8:INDEX($C$8:$C$3000,COUNTIF($C$8:$C$3000,"?*")),"")</f>
        <v>0</v>
      </c>
      <c r="E1404" s="174"/>
      <c r="F1404" s="174">
        <f>--ISNUMBER(IFERROR(SEARCH('Project Costing'!#REF!,Labor!I1410,1),""))</f>
        <v>0</v>
      </c>
      <c r="G1404" s="174" t="str">
        <f>IF(F1404=1,COUNTIF($F$8:F1404,1),"")</f>
        <v/>
      </c>
      <c r="H1404" s="174"/>
      <c r="I1404" s="157">
        <f>IFERROR($H$8:INDEX($H$8:$H$3000,COUNTIF($H$8:$H$3000,"?*")),"")</f>
        <v>0</v>
      </c>
    </row>
    <row r="1405" spans="1:9" x14ac:dyDescent="0.25">
      <c r="A1405" s="174">
        <f>--ISNUMBER(IFERROR(SEARCH('Project Costing'!#REF!,Labor!I1411,1),""))</f>
        <v>0</v>
      </c>
      <c r="B1405" s="174" t="str">
        <f>IF(A1405=1,COUNTIF($A$8:A1405,1),"")</f>
        <v/>
      </c>
      <c r="C1405" s="174"/>
      <c r="D1405" s="157">
        <f>IFERROR($C$8:INDEX($C$8:$C$3000,COUNTIF($C$8:$C$3000,"?*")),"")</f>
        <v>0</v>
      </c>
      <c r="E1405" s="174"/>
      <c r="F1405" s="174">
        <f>--ISNUMBER(IFERROR(SEARCH('Project Costing'!#REF!,Labor!I1411,1),""))</f>
        <v>0</v>
      </c>
      <c r="G1405" s="174" t="str">
        <f>IF(F1405=1,COUNTIF($F$8:F1405,1),"")</f>
        <v/>
      </c>
      <c r="H1405" s="174"/>
      <c r="I1405" s="157">
        <f>IFERROR($H$8:INDEX($H$8:$H$3000,COUNTIF($H$8:$H$3000,"?*")),"")</f>
        <v>0</v>
      </c>
    </row>
    <row r="1406" spans="1:9" x14ac:dyDescent="0.25">
      <c r="A1406" s="174">
        <f>--ISNUMBER(IFERROR(SEARCH('Project Costing'!#REF!,Labor!I1412,1),""))</f>
        <v>0</v>
      </c>
      <c r="B1406" s="174" t="str">
        <f>IF(A1406=1,COUNTIF($A$8:A1406,1),"")</f>
        <v/>
      </c>
      <c r="C1406" s="174"/>
      <c r="D1406" s="157">
        <f>IFERROR($C$8:INDEX($C$8:$C$3000,COUNTIF($C$8:$C$3000,"?*")),"")</f>
        <v>0</v>
      </c>
      <c r="E1406" s="174"/>
      <c r="F1406" s="174">
        <f>--ISNUMBER(IFERROR(SEARCH('Project Costing'!#REF!,Labor!I1412,1),""))</f>
        <v>0</v>
      </c>
      <c r="G1406" s="174" t="str">
        <f>IF(F1406=1,COUNTIF($F$8:F1406,1),"")</f>
        <v/>
      </c>
      <c r="H1406" s="174"/>
      <c r="I1406" s="157">
        <f>IFERROR($H$8:INDEX($H$8:$H$3000,COUNTIF($H$8:$H$3000,"?*")),"")</f>
        <v>0</v>
      </c>
    </row>
    <row r="1407" spans="1:9" x14ac:dyDescent="0.25">
      <c r="A1407" s="174">
        <f>--ISNUMBER(IFERROR(SEARCH('Project Costing'!#REF!,Labor!I1413,1),""))</f>
        <v>0</v>
      </c>
      <c r="B1407" s="174" t="str">
        <f>IF(A1407=1,COUNTIF($A$8:A1407,1),"")</f>
        <v/>
      </c>
      <c r="C1407" s="174"/>
      <c r="D1407" s="157">
        <f>IFERROR($C$8:INDEX($C$8:$C$3000,COUNTIF($C$8:$C$3000,"?*")),"")</f>
        <v>0</v>
      </c>
      <c r="E1407" s="174"/>
      <c r="F1407" s="174">
        <f>--ISNUMBER(IFERROR(SEARCH('Project Costing'!#REF!,Labor!I1413,1),""))</f>
        <v>0</v>
      </c>
      <c r="G1407" s="174" t="str">
        <f>IF(F1407=1,COUNTIF($F$8:F1407,1),"")</f>
        <v/>
      </c>
      <c r="H1407" s="174"/>
      <c r="I1407" s="157">
        <f>IFERROR($H$8:INDEX($H$8:$H$3000,COUNTIF($H$8:$H$3000,"?*")),"")</f>
        <v>0</v>
      </c>
    </row>
    <row r="1408" spans="1:9" x14ac:dyDescent="0.25">
      <c r="A1408" s="174">
        <f>--ISNUMBER(IFERROR(SEARCH('Project Costing'!#REF!,Labor!I1414,1),""))</f>
        <v>0</v>
      </c>
      <c r="B1408" s="174" t="str">
        <f>IF(A1408=1,COUNTIF($A$8:A1408,1),"")</f>
        <v/>
      </c>
      <c r="C1408" s="174"/>
      <c r="D1408" s="157">
        <f>IFERROR($C$8:INDEX($C$8:$C$3000,COUNTIF($C$8:$C$3000,"?*")),"")</f>
        <v>0</v>
      </c>
      <c r="E1408" s="174"/>
      <c r="F1408" s="174">
        <f>--ISNUMBER(IFERROR(SEARCH('Project Costing'!#REF!,Labor!I1414,1),""))</f>
        <v>0</v>
      </c>
      <c r="G1408" s="174" t="str">
        <f>IF(F1408=1,COUNTIF($F$8:F1408,1),"")</f>
        <v/>
      </c>
      <c r="H1408" s="174"/>
      <c r="I1408" s="157">
        <f>IFERROR($H$8:INDEX($H$8:$H$3000,COUNTIF($H$8:$H$3000,"?*")),"")</f>
        <v>0</v>
      </c>
    </row>
    <row r="1409" spans="1:9" x14ac:dyDescent="0.25">
      <c r="A1409" s="174">
        <f>--ISNUMBER(IFERROR(SEARCH('Project Costing'!#REF!,Labor!I1415,1),""))</f>
        <v>0</v>
      </c>
      <c r="B1409" s="174" t="str">
        <f>IF(A1409=1,COUNTIF($A$8:A1409,1),"")</f>
        <v/>
      </c>
      <c r="C1409" s="174"/>
      <c r="D1409" s="157">
        <f>IFERROR($C$8:INDEX($C$8:$C$3000,COUNTIF($C$8:$C$3000,"?*")),"")</f>
        <v>0</v>
      </c>
      <c r="E1409" s="174"/>
      <c r="F1409" s="174">
        <f>--ISNUMBER(IFERROR(SEARCH('Project Costing'!#REF!,Labor!I1415,1),""))</f>
        <v>0</v>
      </c>
      <c r="G1409" s="174" t="str">
        <f>IF(F1409=1,COUNTIF($F$8:F1409,1),"")</f>
        <v/>
      </c>
      <c r="H1409" s="174"/>
      <c r="I1409" s="157">
        <f>IFERROR($H$8:INDEX($H$8:$H$3000,COUNTIF($H$8:$H$3000,"?*")),"")</f>
        <v>0</v>
      </c>
    </row>
    <row r="1410" spans="1:9" x14ac:dyDescent="0.25">
      <c r="A1410" s="174">
        <f>--ISNUMBER(IFERROR(SEARCH('Project Costing'!#REF!,Labor!I1416,1),""))</f>
        <v>0</v>
      </c>
      <c r="B1410" s="174" t="str">
        <f>IF(A1410=1,COUNTIF($A$8:A1410,1),"")</f>
        <v/>
      </c>
      <c r="C1410" s="174"/>
      <c r="D1410" s="157">
        <f>IFERROR($C$8:INDEX($C$8:$C$3000,COUNTIF($C$8:$C$3000,"?*")),"")</f>
        <v>0</v>
      </c>
      <c r="E1410" s="174"/>
      <c r="F1410" s="174">
        <f>--ISNUMBER(IFERROR(SEARCH('Project Costing'!#REF!,Labor!I1416,1),""))</f>
        <v>0</v>
      </c>
      <c r="G1410" s="174" t="str">
        <f>IF(F1410=1,COUNTIF($F$8:F1410,1),"")</f>
        <v/>
      </c>
      <c r="H1410" s="174"/>
      <c r="I1410" s="157">
        <f>IFERROR($H$8:INDEX($H$8:$H$3000,COUNTIF($H$8:$H$3000,"?*")),"")</f>
        <v>0</v>
      </c>
    </row>
    <row r="1411" spans="1:9" x14ac:dyDescent="0.25">
      <c r="A1411" s="174">
        <f>--ISNUMBER(IFERROR(SEARCH('Project Costing'!#REF!,Labor!I1417,1),""))</f>
        <v>0</v>
      </c>
      <c r="B1411" s="174" t="str">
        <f>IF(A1411=1,COUNTIF($A$8:A1411,1),"")</f>
        <v/>
      </c>
      <c r="C1411" s="174"/>
      <c r="D1411" s="157">
        <f>IFERROR($C$8:INDEX($C$8:$C$3000,COUNTIF($C$8:$C$3000,"?*")),"")</f>
        <v>0</v>
      </c>
      <c r="E1411" s="174"/>
      <c r="F1411" s="174">
        <f>--ISNUMBER(IFERROR(SEARCH('Project Costing'!#REF!,Labor!I1417,1),""))</f>
        <v>0</v>
      </c>
      <c r="G1411" s="174" t="str">
        <f>IF(F1411=1,COUNTIF($F$8:F1411,1),"")</f>
        <v/>
      </c>
      <c r="H1411" s="174"/>
      <c r="I1411" s="157">
        <f>IFERROR($H$8:INDEX($H$8:$H$3000,COUNTIF($H$8:$H$3000,"?*")),"")</f>
        <v>0</v>
      </c>
    </row>
    <row r="1412" spans="1:9" x14ac:dyDescent="0.25">
      <c r="A1412" s="174">
        <f>--ISNUMBER(IFERROR(SEARCH('Project Costing'!#REF!,Labor!I1418,1),""))</f>
        <v>0</v>
      </c>
      <c r="B1412" s="174" t="str">
        <f>IF(A1412=1,COUNTIF($A$8:A1412,1),"")</f>
        <v/>
      </c>
      <c r="C1412" s="174"/>
      <c r="D1412" s="157">
        <f>IFERROR($C$8:INDEX($C$8:$C$3000,COUNTIF($C$8:$C$3000,"?*")),"")</f>
        <v>0</v>
      </c>
      <c r="E1412" s="174"/>
      <c r="F1412" s="174">
        <f>--ISNUMBER(IFERROR(SEARCH('Project Costing'!#REF!,Labor!I1418,1),""))</f>
        <v>0</v>
      </c>
      <c r="G1412" s="174" t="str">
        <f>IF(F1412=1,COUNTIF($F$8:F1412,1),"")</f>
        <v/>
      </c>
      <c r="H1412" s="174"/>
      <c r="I1412" s="157">
        <f>IFERROR($H$8:INDEX($H$8:$H$3000,COUNTIF($H$8:$H$3000,"?*")),"")</f>
        <v>0</v>
      </c>
    </row>
    <row r="1413" spans="1:9" x14ac:dyDescent="0.25">
      <c r="A1413" s="174">
        <f>--ISNUMBER(IFERROR(SEARCH('Project Costing'!#REF!,Labor!I1419,1),""))</f>
        <v>0</v>
      </c>
      <c r="B1413" s="174" t="str">
        <f>IF(A1413=1,COUNTIF($A$8:A1413,1),"")</f>
        <v/>
      </c>
      <c r="C1413" s="174"/>
      <c r="D1413" s="157">
        <f>IFERROR($C$8:INDEX($C$8:$C$3000,COUNTIF($C$8:$C$3000,"?*")),"")</f>
        <v>0</v>
      </c>
      <c r="E1413" s="174"/>
      <c r="F1413" s="174">
        <f>--ISNUMBER(IFERROR(SEARCH('Project Costing'!#REF!,Labor!I1419,1),""))</f>
        <v>0</v>
      </c>
      <c r="G1413" s="174" t="str">
        <f>IF(F1413=1,COUNTIF($F$8:F1413,1),"")</f>
        <v/>
      </c>
      <c r="H1413" s="174"/>
      <c r="I1413" s="157">
        <f>IFERROR($H$8:INDEX($H$8:$H$3000,COUNTIF($H$8:$H$3000,"?*")),"")</f>
        <v>0</v>
      </c>
    </row>
    <row r="1414" spans="1:9" x14ac:dyDescent="0.25">
      <c r="A1414" s="174">
        <f>--ISNUMBER(IFERROR(SEARCH('Project Costing'!#REF!,Labor!I1420,1),""))</f>
        <v>0</v>
      </c>
      <c r="B1414" s="174" t="str">
        <f>IF(A1414=1,COUNTIF($A$8:A1414,1),"")</f>
        <v/>
      </c>
      <c r="C1414" s="174"/>
      <c r="D1414" s="157">
        <f>IFERROR($C$8:INDEX($C$8:$C$3000,COUNTIF($C$8:$C$3000,"?*")),"")</f>
        <v>0</v>
      </c>
      <c r="E1414" s="174"/>
      <c r="F1414" s="174">
        <f>--ISNUMBER(IFERROR(SEARCH('Project Costing'!#REF!,Labor!I1420,1),""))</f>
        <v>0</v>
      </c>
      <c r="G1414" s="174" t="str">
        <f>IF(F1414=1,COUNTIF($F$8:F1414,1),"")</f>
        <v/>
      </c>
      <c r="H1414" s="174"/>
      <c r="I1414" s="157">
        <f>IFERROR($H$8:INDEX($H$8:$H$3000,COUNTIF($H$8:$H$3000,"?*")),"")</f>
        <v>0</v>
      </c>
    </row>
    <row r="1415" spans="1:9" x14ac:dyDescent="0.25">
      <c r="A1415" s="174">
        <f>--ISNUMBER(IFERROR(SEARCH('Project Costing'!#REF!,Labor!I1421,1),""))</f>
        <v>0</v>
      </c>
      <c r="B1415" s="174" t="str">
        <f>IF(A1415=1,COUNTIF($A$8:A1415,1),"")</f>
        <v/>
      </c>
      <c r="C1415" s="174"/>
      <c r="D1415" s="157">
        <f>IFERROR($C$8:INDEX($C$8:$C$3000,COUNTIF($C$8:$C$3000,"?*")),"")</f>
        <v>0</v>
      </c>
      <c r="E1415" s="174"/>
      <c r="F1415" s="174">
        <f>--ISNUMBER(IFERROR(SEARCH('Project Costing'!#REF!,Labor!I1421,1),""))</f>
        <v>0</v>
      </c>
      <c r="G1415" s="174" t="str">
        <f>IF(F1415=1,COUNTIF($F$8:F1415,1),"")</f>
        <v/>
      </c>
      <c r="H1415" s="174"/>
      <c r="I1415" s="157">
        <f>IFERROR($H$8:INDEX($H$8:$H$3000,COUNTIF($H$8:$H$3000,"?*")),"")</f>
        <v>0</v>
      </c>
    </row>
    <row r="1416" spans="1:9" x14ac:dyDescent="0.25">
      <c r="A1416" s="174">
        <f>--ISNUMBER(IFERROR(SEARCH('Project Costing'!#REF!,Labor!I1422,1),""))</f>
        <v>0</v>
      </c>
      <c r="B1416" s="174" t="str">
        <f>IF(A1416=1,COUNTIF($A$8:A1416,1),"")</f>
        <v/>
      </c>
      <c r="C1416" s="174"/>
      <c r="D1416" s="157">
        <f>IFERROR($C$8:INDEX($C$8:$C$3000,COUNTIF($C$8:$C$3000,"?*")),"")</f>
        <v>0</v>
      </c>
      <c r="E1416" s="174"/>
      <c r="F1416" s="174">
        <f>--ISNUMBER(IFERROR(SEARCH('Project Costing'!#REF!,Labor!I1422,1),""))</f>
        <v>0</v>
      </c>
      <c r="G1416" s="174" t="str">
        <f>IF(F1416=1,COUNTIF($F$8:F1416,1),"")</f>
        <v/>
      </c>
      <c r="H1416" s="174"/>
      <c r="I1416" s="157">
        <f>IFERROR($H$8:INDEX($H$8:$H$3000,COUNTIF($H$8:$H$3000,"?*")),"")</f>
        <v>0</v>
      </c>
    </row>
    <row r="1417" spans="1:9" x14ac:dyDescent="0.25">
      <c r="A1417" s="174">
        <f>--ISNUMBER(IFERROR(SEARCH('Project Costing'!#REF!,Labor!I1423,1),""))</f>
        <v>0</v>
      </c>
      <c r="B1417" s="174" t="str">
        <f>IF(A1417=1,COUNTIF($A$8:A1417,1),"")</f>
        <v/>
      </c>
      <c r="C1417" s="174"/>
      <c r="D1417" s="157">
        <f>IFERROR($C$8:INDEX($C$8:$C$3000,COUNTIF($C$8:$C$3000,"?*")),"")</f>
        <v>0</v>
      </c>
      <c r="E1417" s="174"/>
      <c r="F1417" s="174">
        <f>--ISNUMBER(IFERROR(SEARCH('Project Costing'!#REF!,Labor!I1423,1),""))</f>
        <v>0</v>
      </c>
      <c r="G1417" s="174" t="str">
        <f>IF(F1417=1,COUNTIF($F$8:F1417,1),"")</f>
        <v/>
      </c>
      <c r="H1417" s="174"/>
      <c r="I1417" s="157">
        <f>IFERROR($H$8:INDEX($H$8:$H$3000,COUNTIF($H$8:$H$3000,"?*")),"")</f>
        <v>0</v>
      </c>
    </row>
    <row r="1418" spans="1:9" x14ac:dyDescent="0.25">
      <c r="A1418" s="174">
        <f>--ISNUMBER(IFERROR(SEARCH('Project Costing'!#REF!,Labor!I1424,1),""))</f>
        <v>0</v>
      </c>
      <c r="B1418" s="174" t="str">
        <f>IF(A1418=1,COUNTIF($A$8:A1418,1),"")</f>
        <v/>
      </c>
      <c r="C1418" s="174"/>
      <c r="D1418" s="157">
        <f>IFERROR($C$8:INDEX($C$8:$C$3000,COUNTIF($C$8:$C$3000,"?*")),"")</f>
        <v>0</v>
      </c>
      <c r="E1418" s="174"/>
      <c r="F1418" s="174">
        <f>--ISNUMBER(IFERROR(SEARCH('Project Costing'!#REF!,Labor!I1424,1),""))</f>
        <v>0</v>
      </c>
      <c r="G1418" s="174" t="str">
        <f>IF(F1418=1,COUNTIF($F$8:F1418,1),"")</f>
        <v/>
      </c>
      <c r="H1418" s="174"/>
      <c r="I1418" s="157">
        <f>IFERROR($H$8:INDEX($H$8:$H$3000,COUNTIF($H$8:$H$3000,"?*")),"")</f>
        <v>0</v>
      </c>
    </row>
    <row r="1419" spans="1:9" x14ac:dyDescent="0.25">
      <c r="A1419" s="174">
        <f>--ISNUMBER(IFERROR(SEARCH('Project Costing'!#REF!,Labor!I1425,1),""))</f>
        <v>0</v>
      </c>
      <c r="B1419" s="174" t="str">
        <f>IF(A1419=1,COUNTIF($A$8:A1419,1),"")</f>
        <v/>
      </c>
      <c r="C1419" s="174"/>
      <c r="D1419" s="157">
        <f>IFERROR($C$8:INDEX($C$8:$C$3000,COUNTIF($C$8:$C$3000,"?*")),"")</f>
        <v>0</v>
      </c>
      <c r="E1419" s="174"/>
      <c r="F1419" s="174">
        <f>--ISNUMBER(IFERROR(SEARCH('Project Costing'!#REF!,Labor!I1425,1),""))</f>
        <v>0</v>
      </c>
      <c r="G1419" s="174" t="str">
        <f>IF(F1419=1,COUNTIF($F$8:F1419,1),"")</f>
        <v/>
      </c>
      <c r="H1419" s="174"/>
      <c r="I1419" s="157">
        <f>IFERROR($H$8:INDEX($H$8:$H$3000,COUNTIF($H$8:$H$3000,"?*")),"")</f>
        <v>0</v>
      </c>
    </row>
    <row r="1420" spans="1:9" x14ac:dyDescent="0.25">
      <c r="A1420" s="174">
        <f>--ISNUMBER(IFERROR(SEARCH('Project Costing'!#REF!,Labor!I1426,1),""))</f>
        <v>0</v>
      </c>
      <c r="B1420" s="174" t="str">
        <f>IF(A1420=1,COUNTIF($A$8:A1420,1),"")</f>
        <v/>
      </c>
      <c r="C1420" s="174"/>
      <c r="D1420" s="157">
        <f>IFERROR($C$8:INDEX($C$8:$C$3000,COUNTIF($C$8:$C$3000,"?*")),"")</f>
        <v>0</v>
      </c>
      <c r="E1420" s="174"/>
      <c r="F1420" s="174">
        <f>--ISNUMBER(IFERROR(SEARCH('Project Costing'!#REF!,Labor!I1426,1),""))</f>
        <v>0</v>
      </c>
      <c r="G1420" s="174" t="str">
        <f>IF(F1420=1,COUNTIF($F$8:F1420,1),"")</f>
        <v/>
      </c>
      <c r="H1420" s="174"/>
      <c r="I1420" s="157">
        <f>IFERROR($H$8:INDEX($H$8:$H$3000,COUNTIF($H$8:$H$3000,"?*")),"")</f>
        <v>0</v>
      </c>
    </row>
    <row r="1421" spans="1:9" x14ac:dyDescent="0.25">
      <c r="A1421" s="174">
        <f>--ISNUMBER(IFERROR(SEARCH('Project Costing'!#REF!,Labor!I1427,1),""))</f>
        <v>0</v>
      </c>
      <c r="B1421" s="174" t="str">
        <f>IF(A1421=1,COUNTIF($A$8:A1421,1),"")</f>
        <v/>
      </c>
      <c r="C1421" s="174"/>
      <c r="D1421" s="157">
        <f>IFERROR($C$8:INDEX($C$8:$C$3000,COUNTIF($C$8:$C$3000,"?*")),"")</f>
        <v>0</v>
      </c>
      <c r="E1421" s="174"/>
      <c r="F1421" s="174">
        <f>--ISNUMBER(IFERROR(SEARCH('Project Costing'!#REF!,Labor!I1427,1),""))</f>
        <v>0</v>
      </c>
      <c r="G1421" s="174" t="str">
        <f>IF(F1421=1,COUNTIF($F$8:F1421,1),"")</f>
        <v/>
      </c>
      <c r="H1421" s="174"/>
      <c r="I1421" s="157">
        <f>IFERROR($H$8:INDEX($H$8:$H$3000,COUNTIF($H$8:$H$3000,"?*")),"")</f>
        <v>0</v>
      </c>
    </row>
    <row r="1422" spans="1:9" x14ac:dyDescent="0.25">
      <c r="A1422" s="174">
        <f>--ISNUMBER(IFERROR(SEARCH('Project Costing'!#REF!,Labor!I1428,1),""))</f>
        <v>0</v>
      </c>
      <c r="B1422" s="174" t="str">
        <f>IF(A1422=1,COUNTIF($A$8:A1422,1),"")</f>
        <v/>
      </c>
      <c r="C1422" s="174"/>
      <c r="D1422" s="157">
        <f>IFERROR($C$8:INDEX($C$8:$C$3000,COUNTIF($C$8:$C$3000,"?*")),"")</f>
        <v>0</v>
      </c>
      <c r="E1422" s="174"/>
      <c r="F1422" s="174">
        <f>--ISNUMBER(IFERROR(SEARCH('Project Costing'!#REF!,Labor!I1428,1),""))</f>
        <v>0</v>
      </c>
      <c r="G1422" s="174" t="str">
        <f>IF(F1422=1,COUNTIF($F$8:F1422,1),"")</f>
        <v/>
      </c>
      <c r="H1422" s="174"/>
      <c r="I1422" s="157">
        <f>IFERROR($H$8:INDEX($H$8:$H$3000,COUNTIF($H$8:$H$3000,"?*")),"")</f>
        <v>0</v>
      </c>
    </row>
    <row r="1423" spans="1:9" x14ac:dyDescent="0.25">
      <c r="A1423" s="174">
        <f>--ISNUMBER(IFERROR(SEARCH('Project Costing'!#REF!,Labor!I1429,1),""))</f>
        <v>0</v>
      </c>
      <c r="B1423" s="174" t="str">
        <f>IF(A1423=1,COUNTIF($A$8:A1423,1),"")</f>
        <v/>
      </c>
      <c r="C1423" s="174"/>
      <c r="D1423" s="157">
        <f>IFERROR($C$8:INDEX($C$8:$C$3000,COUNTIF($C$8:$C$3000,"?*")),"")</f>
        <v>0</v>
      </c>
      <c r="E1423" s="174"/>
      <c r="F1423" s="174">
        <f>--ISNUMBER(IFERROR(SEARCH('Project Costing'!#REF!,Labor!I1429,1),""))</f>
        <v>0</v>
      </c>
      <c r="G1423" s="174" t="str">
        <f>IF(F1423=1,COUNTIF($F$8:F1423,1),"")</f>
        <v/>
      </c>
      <c r="H1423" s="174"/>
      <c r="I1423" s="157">
        <f>IFERROR($H$8:INDEX($H$8:$H$3000,COUNTIF($H$8:$H$3000,"?*")),"")</f>
        <v>0</v>
      </c>
    </row>
    <row r="1424" spans="1:9" x14ac:dyDescent="0.25">
      <c r="A1424" s="174">
        <f>--ISNUMBER(IFERROR(SEARCH('Project Costing'!#REF!,Labor!I1430,1),""))</f>
        <v>0</v>
      </c>
      <c r="B1424" s="174" t="str">
        <f>IF(A1424=1,COUNTIF($A$8:A1424,1),"")</f>
        <v/>
      </c>
      <c r="C1424" s="174"/>
      <c r="D1424" s="157">
        <f>IFERROR($C$8:INDEX($C$8:$C$3000,COUNTIF($C$8:$C$3000,"?*")),"")</f>
        <v>0</v>
      </c>
      <c r="E1424" s="174"/>
      <c r="F1424" s="174">
        <f>--ISNUMBER(IFERROR(SEARCH('Project Costing'!#REF!,Labor!I1430,1),""))</f>
        <v>0</v>
      </c>
      <c r="G1424" s="174" t="str">
        <f>IF(F1424=1,COUNTIF($F$8:F1424,1),"")</f>
        <v/>
      </c>
      <c r="H1424" s="174"/>
      <c r="I1424" s="157">
        <f>IFERROR($H$8:INDEX($H$8:$H$3000,COUNTIF($H$8:$H$3000,"?*")),"")</f>
        <v>0</v>
      </c>
    </row>
    <row r="1425" spans="1:9" x14ac:dyDescent="0.25">
      <c r="A1425" s="174">
        <f>--ISNUMBER(IFERROR(SEARCH('Project Costing'!#REF!,Labor!I1431,1),""))</f>
        <v>0</v>
      </c>
      <c r="B1425" s="174" t="str">
        <f>IF(A1425=1,COUNTIF($A$8:A1425,1),"")</f>
        <v/>
      </c>
      <c r="C1425" s="174"/>
      <c r="D1425" s="157">
        <f>IFERROR($C$8:INDEX($C$8:$C$3000,COUNTIF($C$8:$C$3000,"?*")),"")</f>
        <v>0</v>
      </c>
      <c r="E1425" s="174"/>
      <c r="F1425" s="174">
        <f>--ISNUMBER(IFERROR(SEARCH('Project Costing'!#REF!,Labor!I1431,1),""))</f>
        <v>0</v>
      </c>
      <c r="G1425" s="174" t="str">
        <f>IF(F1425=1,COUNTIF($F$8:F1425,1),"")</f>
        <v/>
      </c>
      <c r="H1425" s="174"/>
      <c r="I1425" s="157">
        <f>IFERROR($H$8:INDEX($H$8:$H$3000,COUNTIF($H$8:$H$3000,"?*")),"")</f>
        <v>0</v>
      </c>
    </row>
    <row r="1426" spans="1:9" x14ac:dyDescent="0.25">
      <c r="A1426" s="174">
        <f>--ISNUMBER(IFERROR(SEARCH('Project Costing'!#REF!,Labor!I1432,1),""))</f>
        <v>0</v>
      </c>
      <c r="B1426" s="174" t="str">
        <f>IF(A1426=1,COUNTIF($A$8:A1426,1),"")</f>
        <v/>
      </c>
      <c r="C1426" s="174"/>
      <c r="D1426" s="157">
        <f>IFERROR($C$8:INDEX($C$8:$C$3000,COUNTIF($C$8:$C$3000,"?*")),"")</f>
        <v>0</v>
      </c>
      <c r="E1426" s="174"/>
      <c r="F1426" s="174">
        <f>--ISNUMBER(IFERROR(SEARCH('Project Costing'!#REF!,Labor!I1432,1),""))</f>
        <v>0</v>
      </c>
      <c r="G1426" s="174" t="str">
        <f>IF(F1426=1,COUNTIF($F$8:F1426,1),"")</f>
        <v/>
      </c>
      <c r="H1426" s="174"/>
      <c r="I1426" s="157">
        <f>IFERROR($H$8:INDEX($H$8:$H$3000,COUNTIF($H$8:$H$3000,"?*")),"")</f>
        <v>0</v>
      </c>
    </row>
    <row r="1427" spans="1:9" x14ac:dyDescent="0.25">
      <c r="A1427" s="174">
        <f>--ISNUMBER(IFERROR(SEARCH('Project Costing'!#REF!,Labor!I1433,1),""))</f>
        <v>0</v>
      </c>
      <c r="B1427" s="174" t="str">
        <f>IF(A1427=1,COUNTIF($A$8:A1427,1),"")</f>
        <v/>
      </c>
      <c r="C1427" s="174"/>
      <c r="D1427" s="157">
        <f>IFERROR($C$8:INDEX($C$8:$C$3000,COUNTIF($C$8:$C$3000,"?*")),"")</f>
        <v>0</v>
      </c>
      <c r="E1427" s="174"/>
      <c r="F1427" s="174">
        <f>--ISNUMBER(IFERROR(SEARCH('Project Costing'!#REF!,Labor!I1433,1),""))</f>
        <v>0</v>
      </c>
      <c r="G1427" s="174" t="str">
        <f>IF(F1427=1,COUNTIF($F$8:F1427,1),"")</f>
        <v/>
      </c>
      <c r="H1427" s="174"/>
      <c r="I1427" s="157">
        <f>IFERROR($H$8:INDEX($H$8:$H$3000,COUNTIF($H$8:$H$3000,"?*")),"")</f>
        <v>0</v>
      </c>
    </row>
    <row r="1428" spans="1:9" x14ac:dyDescent="0.25">
      <c r="A1428" s="174">
        <f>--ISNUMBER(IFERROR(SEARCH('Project Costing'!#REF!,Labor!I1434,1),""))</f>
        <v>0</v>
      </c>
      <c r="B1428" s="174" t="str">
        <f>IF(A1428=1,COUNTIF($A$8:A1428,1),"")</f>
        <v/>
      </c>
      <c r="C1428" s="174"/>
      <c r="D1428" s="157">
        <f>IFERROR($C$8:INDEX($C$8:$C$3000,COUNTIF($C$8:$C$3000,"?*")),"")</f>
        <v>0</v>
      </c>
      <c r="E1428" s="174"/>
      <c r="F1428" s="174">
        <f>--ISNUMBER(IFERROR(SEARCH('Project Costing'!#REF!,Labor!I1434,1),""))</f>
        <v>0</v>
      </c>
      <c r="G1428" s="174" t="str">
        <f>IF(F1428=1,COUNTIF($F$8:F1428,1),"")</f>
        <v/>
      </c>
      <c r="H1428" s="174"/>
      <c r="I1428" s="157">
        <f>IFERROR($H$8:INDEX($H$8:$H$3000,COUNTIF($H$8:$H$3000,"?*")),"")</f>
        <v>0</v>
      </c>
    </row>
    <row r="1429" spans="1:9" x14ac:dyDescent="0.25">
      <c r="A1429" s="174">
        <f>--ISNUMBER(IFERROR(SEARCH('Project Costing'!#REF!,Labor!I1435,1),""))</f>
        <v>0</v>
      </c>
      <c r="B1429" s="174" t="str">
        <f>IF(A1429=1,COUNTIF($A$8:A1429,1),"")</f>
        <v/>
      </c>
      <c r="C1429" s="174"/>
      <c r="D1429" s="157">
        <f>IFERROR($C$8:INDEX($C$8:$C$3000,COUNTIF($C$8:$C$3000,"?*")),"")</f>
        <v>0</v>
      </c>
      <c r="E1429" s="174"/>
      <c r="F1429" s="174">
        <f>--ISNUMBER(IFERROR(SEARCH('Project Costing'!#REF!,Labor!I1435,1),""))</f>
        <v>0</v>
      </c>
      <c r="G1429" s="174" t="str">
        <f>IF(F1429=1,COUNTIF($F$8:F1429,1),"")</f>
        <v/>
      </c>
      <c r="H1429" s="174"/>
      <c r="I1429" s="157">
        <f>IFERROR($H$8:INDEX($H$8:$H$3000,COUNTIF($H$8:$H$3000,"?*")),"")</f>
        <v>0</v>
      </c>
    </row>
    <row r="1430" spans="1:9" x14ac:dyDescent="0.25">
      <c r="A1430" s="174">
        <f>--ISNUMBER(IFERROR(SEARCH('Project Costing'!#REF!,Labor!I1436,1),""))</f>
        <v>0</v>
      </c>
      <c r="B1430" s="174" t="str">
        <f>IF(A1430=1,COUNTIF($A$8:A1430,1),"")</f>
        <v/>
      </c>
      <c r="C1430" s="174"/>
      <c r="D1430" s="157">
        <f>IFERROR($C$8:INDEX($C$8:$C$3000,COUNTIF($C$8:$C$3000,"?*")),"")</f>
        <v>0</v>
      </c>
      <c r="E1430" s="174"/>
      <c r="F1430" s="174">
        <f>--ISNUMBER(IFERROR(SEARCH('Project Costing'!#REF!,Labor!I1436,1),""))</f>
        <v>0</v>
      </c>
      <c r="G1430" s="174" t="str">
        <f>IF(F1430=1,COUNTIF($F$8:F1430,1),"")</f>
        <v/>
      </c>
      <c r="H1430" s="174"/>
      <c r="I1430" s="157">
        <f>IFERROR($H$8:INDEX($H$8:$H$3000,COUNTIF($H$8:$H$3000,"?*")),"")</f>
        <v>0</v>
      </c>
    </row>
    <row r="1431" spans="1:9" x14ac:dyDescent="0.25">
      <c r="A1431" s="174">
        <f>--ISNUMBER(IFERROR(SEARCH('Project Costing'!#REF!,Labor!I1437,1),""))</f>
        <v>0</v>
      </c>
      <c r="B1431" s="174" t="str">
        <f>IF(A1431=1,COUNTIF($A$8:A1431,1),"")</f>
        <v/>
      </c>
      <c r="C1431" s="174"/>
      <c r="D1431" s="157">
        <f>IFERROR($C$8:INDEX($C$8:$C$3000,COUNTIF($C$8:$C$3000,"?*")),"")</f>
        <v>0</v>
      </c>
      <c r="E1431" s="174"/>
      <c r="F1431" s="174">
        <f>--ISNUMBER(IFERROR(SEARCH('Project Costing'!#REF!,Labor!I1437,1),""))</f>
        <v>0</v>
      </c>
      <c r="G1431" s="174" t="str">
        <f>IF(F1431=1,COUNTIF($F$8:F1431,1),"")</f>
        <v/>
      </c>
      <c r="H1431" s="174"/>
      <c r="I1431" s="157">
        <f>IFERROR($H$8:INDEX($H$8:$H$3000,COUNTIF($H$8:$H$3000,"?*")),"")</f>
        <v>0</v>
      </c>
    </row>
    <row r="1432" spans="1:9" x14ac:dyDescent="0.25">
      <c r="A1432" s="174">
        <f>--ISNUMBER(IFERROR(SEARCH('Project Costing'!#REF!,Labor!I1438,1),""))</f>
        <v>0</v>
      </c>
      <c r="B1432" s="174" t="str">
        <f>IF(A1432=1,COUNTIF($A$8:A1432,1),"")</f>
        <v/>
      </c>
      <c r="C1432" s="174"/>
      <c r="D1432" s="157">
        <f>IFERROR($C$8:INDEX($C$8:$C$3000,COUNTIF($C$8:$C$3000,"?*")),"")</f>
        <v>0</v>
      </c>
      <c r="E1432" s="174"/>
      <c r="F1432" s="174">
        <f>--ISNUMBER(IFERROR(SEARCH('Project Costing'!#REF!,Labor!I1438,1),""))</f>
        <v>0</v>
      </c>
      <c r="G1432" s="174" t="str">
        <f>IF(F1432=1,COUNTIF($F$8:F1432,1),"")</f>
        <v/>
      </c>
      <c r="H1432" s="174"/>
      <c r="I1432" s="157">
        <f>IFERROR($H$8:INDEX($H$8:$H$3000,COUNTIF($H$8:$H$3000,"?*")),"")</f>
        <v>0</v>
      </c>
    </row>
    <row r="1433" spans="1:9" x14ac:dyDescent="0.25">
      <c r="A1433" s="174">
        <f>--ISNUMBER(IFERROR(SEARCH('Project Costing'!#REF!,Labor!I1439,1),""))</f>
        <v>0</v>
      </c>
      <c r="B1433" s="174" t="str">
        <f>IF(A1433=1,COUNTIF($A$8:A1433,1),"")</f>
        <v/>
      </c>
      <c r="C1433" s="174"/>
      <c r="D1433" s="157">
        <f>IFERROR($C$8:INDEX($C$8:$C$3000,COUNTIF($C$8:$C$3000,"?*")),"")</f>
        <v>0</v>
      </c>
      <c r="E1433" s="174"/>
      <c r="F1433" s="174">
        <f>--ISNUMBER(IFERROR(SEARCH('Project Costing'!#REF!,Labor!I1439,1),""))</f>
        <v>0</v>
      </c>
      <c r="G1433" s="174" t="str">
        <f>IF(F1433=1,COUNTIF($F$8:F1433,1),"")</f>
        <v/>
      </c>
      <c r="H1433" s="174"/>
      <c r="I1433" s="157">
        <f>IFERROR($H$8:INDEX($H$8:$H$3000,COUNTIF($H$8:$H$3000,"?*")),"")</f>
        <v>0</v>
      </c>
    </row>
    <row r="1434" spans="1:9" x14ac:dyDescent="0.25">
      <c r="A1434" s="174">
        <f>--ISNUMBER(IFERROR(SEARCH('Project Costing'!#REF!,Labor!I1440,1),""))</f>
        <v>0</v>
      </c>
      <c r="B1434" s="174" t="str">
        <f>IF(A1434=1,COUNTIF($A$8:A1434,1),"")</f>
        <v/>
      </c>
      <c r="C1434" s="174"/>
      <c r="D1434" s="157">
        <f>IFERROR($C$8:INDEX($C$8:$C$3000,COUNTIF($C$8:$C$3000,"?*")),"")</f>
        <v>0</v>
      </c>
      <c r="E1434" s="174"/>
      <c r="F1434" s="174">
        <f>--ISNUMBER(IFERROR(SEARCH('Project Costing'!#REF!,Labor!I1440,1),""))</f>
        <v>0</v>
      </c>
      <c r="G1434" s="174" t="str">
        <f>IF(F1434=1,COUNTIF($F$8:F1434,1),"")</f>
        <v/>
      </c>
      <c r="H1434" s="174"/>
      <c r="I1434" s="157">
        <f>IFERROR($H$8:INDEX($H$8:$H$3000,COUNTIF($H$8:$H$3000,"?*")),"")</f>
        <v>0</v>
      </c>
    </row>
    <row r="1435" spans="1:9" x14ac:dyDescent="0.25">
      <c r="A1435" s="174">
        <f>--ISNUMBER(IFERROR(SEARCH('Project Costing'!#REF!,Labor!I1441,1),""))</f>
        <v>0</v>
      </c>
      <c r="B1435" s="174" t="str">
        <f>IF(A1435=1,COUNTIF($A$8:A1435,1),"")</f>
        <v/>
      </c>
      <c r="C1435" s="174"/>
      <c r="D1435" s="157">
        <f>IFERROR($C$8:INDEX($C$8:$C$3000,COUNTIF($C$8:$C$3000,"?*")),"")</f>
        <v>0</v>
      </c>
      <c r="E1435" s="174"/>
      <c r="F1435" s="174">
        <f>--ISNUMBER(IFERROR(SEARCH('Project Costing'!#REF!,Labor!I1441,1),""))</f>
        <v>0</v>
      </c>
      <c r="G1435" s="174" t="str">
        <f>IF(F1435=1,COUNTIF($F$8:F1435,1),"")</f>
        <v/>
      </c>
      <c r="H1435" s="174"/>
      <c r="I1435" s="157">
        <f>IFERROR($H$8:INDEX($H$8:$H$3000,COUNTIF($H$8:$H$3000,"?*")),"")</f>
        <v>0</v>
      </c>
    </row>
    <row r="1436" spans="1:9" x14ac:dyDescent="0.25">
      <c r="A1436" s="174">
        <f>--ISNUMBER(IFERROR(SEARCH('Project Costing'!#REF!,Labor!I1442,1),""))</f>
        <v>0</v>
      </c>
      <c r="B1436" s="174" t="str">
        <f>IF(A1436=1,COUNTIF($A$8:A1436,1),"")</f>
        <v/>
      </c>
      <c r="C1436" s="174"/>
      <c r="D1436" s="157">
        <f>IFERROR($C$8:INDEX($C$8:$C$3000,COUNTIF($C$8:$C$3000,"?*")),"")</f>
        <v>0</v>
      </c>
      <c r="E1436" s="174"/>
      <c r="F1436" s="174">
        <f>--ISNUMBER(IFERROR(SEARCH('Project Costing'!#REF!,Labor!I1442,1),""))</f>
        <v>0</v>
      </c>
      <c r="G1436" s="174" t="str">
        <f>IF(F1436=1,COUNTIF($F$8:F1436,1),"")</f>
        <v/>
      </c>
      <c r="H1436" s="174"/>
      <c r="I1436" s="157">
        <f>IFERROR($H$8:INDEX($H$8:$H$3000,COUNTIF($H$8:$H$3000,"?*")),"")</f>
        <v>0</v>
      </c>
    </row>
    <row r="1437" spans="1:9" x14ac:dyDescent="0.25">
      <c r="A1437" s="174">
        <f>--ISNUMBER(IFERROR(SEARCH('Project Costing'!#REF!,Labor!I1443,1),""))</f>
        <v>0</v>
      </c>
      <c r="B1437" s="174" t="str">
        <f>IF(A1437=1,COUNTIF($A$8:A1437,1),"")</f>
        <v/>
      </c>
      <c r="C1437" s="174"/>
      <c r="D1437" s="157">
        <f>IFERROR($C$8:INDEX($C$8:$C$3000,COUNTIF($C$8:$C$3000,"?*")),"")</f>
        <v>0</v>
      </c>
      <c r="E1437" s="174"/>
      <c r="F1437" s="174">
        <f>--ISNUMBER(IFERROR(SEARCH('Project Costing'!#REF!,Labor!I1443,1),""))</f>
        <v>0</v>
      </c>
      <c r="G1437" s="174" t="str">
        <f>IF(F1437=1,COUNTIF($F$8:F1437,1),"")</f>
        <v/>
      </c>
      <c r="H1437" s="174"/>
      <c r="I1437" s="157">
        <f>IFERROR($H$8:INDEX($H$8:$H$3000,COUNTIF($H$8:$H$3000,"?*")),"")</f>
        <v>0</v>
      </c>
    </row>
    <row r="1438" spans="1:9" x14ac:dyDescent="0.25">
      <c r="A1438" s="174">
        <f>--ISNUMBER(IFERROR(SEARCH('Project Costing'!#REF!,Labor!I1444,1),""))</f>
        <v>0</v>
      </c>
      <c r="B1438" s="174" t="str">
        <f>IF(A1438=1,COUNTIF($A$8:A1438,1),"")</f>
        <v/>
      </c>
      <c r="C1438" s="174"/>
      <c r="D1438" s="157">
        <f>IFERROR($C$8:INDEX($C$8:$C$3000,COUNTIF($C$8:$C$3000,"?*")),"")</f>
        <v>0</v>
      </c>
      <c r="E1438" s="174"/>
      <c r="F1438" s="174">
        <f>--ISNUMBER(IFERROR(SEARCH('Project Costing'!#REF!,Labor!I1444,1),""))</f>
        <v>0</v>
      </c>
      <c r="G1438" s="174" t="str">
        <f>IF(F1438=1,COUNTIF($F$8:F1438,1),"")</f>
        <v/>
      </c>
      <c r="H1438" s="174"/>
      <c r="I1438" s="157">
        <f>IFERROR($H$8:INDEX($H$8:$H$3000,COUNTIF($H$8:$H$3000,"?*")),"")</f>
        <v>0</v>
      </c>
    </row>
    <row r="1439" spans="1:9" x14ac:dyDescent="0.25">
      <c r="A1439" s="174">
        <f>--ISNUMBER(IFERROR(SEARCH('Project Costing'!#REF!,Labor!I1445,1),""))</f>
        <v>0</v>
      </c>
      <c r="B1439" s="174" t="str">
        <f>IF(A1439=1,COUNTIF($A$8:A1439,1),"")</f>
        <v/>
      </c>
      <c r="C1439" s="174"/>
      <c r="D1439" s="157">
        <f>IFERROR($C$8:INDEX($C$8:$C$3000,COUNTIF($C$8:$C$3000,"?*")),"")</f>
        <v>0</v>
      </c>
      <c r="E1439" s="174"/>
      <c r="F1439" s="174">
        <f>--ISNUMBER(IFERROR(SEARCH('Project Costing'!#REF!,Labor!I1445,1),""))</f>
        <v>0</v>
      </c>
      <c r="G1439" s="174" t="str">
        <f>IF(F1439=1,COUNTIF($F$8:F1439,1),"")</f>
        <v/>
      </c>
      <c r="H1439" s="174"/>
      <c r="I1439" s="157">
        <f>IFERROR($H$8:INDEX($H$8:$H$3000,COUNTIF($H$8:$H$3000,"?*")),"")</f>
        <v>0</v>
      </c>
    </row>
    <row r="1440" spans="1:9" x14ac:dyDescent="0.25">
      <c r="A1440" s="174">
        <f>--ISNUMBER(IFERROR(SEARCH('Project Costing'!#REF!,Labor!I1446,1),""))</f>
        <v>0</v>
      </c>
      <c r="B1440" s="174" t="str">
        <f>IF(A1440=1,COUNTIF($A$8:A1440,1),"")</f>
        <v/>
      </c>
      <c r="C1440" s="174"/>
      <c r="D1440" s="157">
        <f>IFERROR($C$8:INDEX($C$8:$C$3000,COUNTIF($C$8:$C$3000,"?*")),"")</f>
        <v>0</v>
      </c>
      <c r="E1440" s="174"/>
      <c r="F1440" s="174">
        <f>--ISNUMBER(IFERROR(SEARCH('Project Costing'!#REF!,Labor!I1446,1),""))</f>
        <v>0</v>
      </c>
      <c r="G1440" s="174" t="str">
        <f>IF(F1440=1,COUNTIF($F$8:F1440,1),"")</f>
        <v/>
      </c>
      <c r="H1440" s="174"/>
      <c r="I1440" s="157">
        <f>IFERROR($H$8:INDEX($H$8:$H$3000,COUNTIF($H$8:$H$3000,"?*")),"")</f>
        <v>0</v>
      </c>
    </row>
    <row r="1441" spans="1:9" x14ac:dyDescent="0.25">
      <c r="A1441" s="174">
        <f>--ISNUMBER(IFERROR(SEARCH('Project Costing'!#REF!,Labor!I1447,1),""))</f>
        <v>0</v>
      </c>
      <c r="B1441" s="174" t="str">
        <f>IF(A1441=1,COUNTIF($A$8:A1441,1),"")</f>
        <v/>
      </c>
      <c r="C1441" s="174"/>
      <c r="D1441" s="157">
        <f>IFERROR($C$8:INDEX($C$8:$C$3000,COUNTIF($C$8:$C$3000,"?*")),"")</f>
        <v>0</v>
      </c>
      <c r="E1441" s="174"/>
      <c r="F1441" s="174">
        <f>--ISNUMBER(IFERROR(SEARCH('Project Costing'!#REF!,Labor!I1447,1),""))</f>
        <v>0</v>
      </c>
      <c r="G1441" s="174" t="str">
        <f>IF(F1441=1,COUNTIF($F$8:F1441,1),"")</f>
        <v/>
      </c>
      <c r="H1441" s="174"/>
      <c r="I1441" s="157">
        <f>IFERROR($H$8:INDEX($H$8:$H$3000,COUNTIF($H$8:$H$3000,"?*")),"")</f>
        <v>0</v>
      </c>
    </row>
    <row r="1442" spans="1:9" x14ac:dyDescent="0.25">
      <c r="A1442" s="174">
        <f>--ISNUMBER(IFERROR(SEARCH('Project Costing'!#REF!,Labor!I1448,1),""))</f>
        <v>0</v>
      </c>
      <c r="B1442" s="174" t="str">
        <f>IF(A1442=1,COUNTIF($A$8:A1442,1),"")</f>
        <v/>
      </c>
      <c r="C1442" s="174"/>
      <c r="D1442" s="157">
        <f>IFERROR($C$8:INDEX($C$8:$C$3000,COUNTIF($C$8:$C$3000,"?*")),"")</f>
        <v>0</v>
      </c>
      <c r="E1442" s="174"/>
      <c r="F1442" s="174">
        <f>--ISNUMBER(IFERROR(SEARCH('Project Costing'!#REF!,Labor!I1448,1),""))</f>
        <v>0</v>
      </c>
      <c r="G1442" s="174" t="str">
        <f>IF(F1442=1,COUNTIF($F$8:F1442,1),"")</f>
        <v/>
      </c>
      <c r="H1442" s="174"/>
      <c r="I1442" s="157">
        <f>IFERROR($H$8:INDEX($H$8:$H$3000,COUNTIF($H$8:$H$3000,"?*")),"")</f>
        <v>0</v>
      </c>
    </row>
    <row r="1443" spans="1:9" x14ac:dyDescent="0.25">
      <c r="A1443" s="174">
        <f>--ISNUMBER(IFERROR(SEARCH('Project Costing'!#REF!,Labor!I1449,1),""))</f>
        <v>0</v>
      </c>
      <c r="B1443" s="174" t="str">
        <f>IF(A1443=1,COUNTIF($A$8:A1443,1),"")</f>
        <v/>
      </c>
      <c r="C1443" s="174"/>
      <c r="D1443" s="157">
        <f>IFERROR($C$8:INDEX($C$8:$C$3000,COUNTIF($C$8:$C$3000,"?*")),"")</f>
        <v>0</v>
      </c>
      <c r="E1443" s="174"/>
      <c r="F1443" s="174">
        <f>--ISNUMBER(IFERROR(SEARCH('Project Costing'!#REF!,Labor!I1449,1),""))</f>
        <v>0</v>
      </c>
      <c r="G1443" s="174" t="str">
        <f>IF(F1443=1,COUNTIF($F$8:F1443,1),"")</f>
        <v/>
      </c>
      <c r="H1443" s="174"/>
      <c r="I1443" s="157">
        <f>IFERROR($H$8:INDEX($H$8:$H$3000,COUNTIF($H$8:$H$3000,"?*")),"")</f>
        <v>0</v>
      </c>
    </row>
    <row r="1444" spans="1:9" x14ac:dyDescent="0.25">
      <c r="A1444" s="174">
        <f>--ISNUMBER(IFERROR(SEARCH('Project Costing'!#REF!,Labor!I1450,1),""))</f>
        <v>0</v>
      </c>
      <c r="B1444" s="174" t="str">
        <f>IF(A1444=1,COUNTIF($A$8:A1444,1),"")</f>
        <v/>
      </c>
      <c r="C1444" s="174"/>
      <c r="D1444" s="157">
        <f>IFERROR($C$8:INDEX($C$8:$C$3000,COUNTIF($C$8:$C$3000,"?*")),"")</f>
        <v>0</v>
      </c>
      <c r="E1444" s="174"/>
      <c r="F1444" s="174">
        <f>--ISNUMBER(IFERROR(SEARCH('Project Costing'!#REF!,Labor!I1450,1),""))</f>
        <v>0</v>
      </c>
      <c r="G1444" s="174" t="str">
        <f>IF(F1444=1,COUNTIF($F$8:F1444,1),"")</f>
        <v/>
      </c>
      <c r="H1444" s="174"/>
      <c r="I1444" s="157">
        <f>IFERROR($H$8:INDEX($H$8:$H$3000,COUNTIF($H$8:$H$3000,"?*")),"")</f>
        <v>0</v>
      </c>
    </row>
    <row r="1445" spans="1:9" x14ac:dyDescent="0.25">
      <c r="A1445" s="174">
        <f>--ISNUMBER(IFERROR(SEARCH('Project Costing'!#REF!,Labor!I1451,1),""))</f>
        <v>0</v>
      </c>
      <c r="B1445" s="174" t="str">
        <f>IF(A1445=1,COUNTIF($A$8:A1445,1),"")</f>
        <v/>
      </c>
      <c r="C1445" s="174"/>
      <c r="D1445" s="157">
        <f>IFERROR($C$8:INDEX($C$8:$C$3000,COUNTIF($C$8:$C$3000,"?*")),"")</f>
        <v>0</v>
      </c>
      <c r="E1445" s="174"/>
      <c r="F1445" s="174">
        <f>--ISNUMBER(IFERROR(SEARCH('Project Costing'!#REF!,Labor!I1451,1),""))</f>
        <v>0</v>
      </c>
      <c r="G1445" s="174" t="str">
        <f>IF(F1445=1,COUNTIF($F$8:F1445,1),"")</f>
        <v/>
      </c>
      <c r="H1445" s="174"/>
      <c r="I1445" s="157">
        <f>IFERROR($H$8:INDEX($H$8:$H$3000,COUNTIF($H$8:$H$3000,"?*")),"")</f>
        <v>0</v>
      </c>
    </row>
    <row r="1446" spans="1:9" x14ac:dyDescent="0.25">
      <c r="A1446" s="174">
        <f>--ISNUMBER(IFERROR(SEARCH('Project Costing'!#REF!,Labor!I1452,1),""))</f>
        <v>0</v>
      </c>
      <c r="B1446" s="174" t="str">
        <f>IF(A1446=1,COUNTIF($A$8:A1446,1),"")</f>
        <v/>
      </c>
      <c r="C1446" s="174"/>
      <c r="D1446" s="157">
        <f>IFERROR($C$8:INDEX($C$8:$C$3000,COUNTIF($C$8:$C$3000,"?*")),"")</f>
        <v>0</v>
      </c>
      <c r="E1446" s="174"/>
      <c r="F1446" s="174">
        <f>--ISNUMBER(IFERROR(SEARCH('Project Costing'!#REF!,Labor!I1452,1),""))</f>
        <v>0</v>
      </c>
      <c r="G1446" s="174" t="str">
        <f>IF(F1446=1,COUNTIF($F$8:F1446,1),"")</f>
        <v/>
      </c>
      <c r="H1446" s="174"/>
      <c r="I1446" s="157">
        <f>IFERROR($H$8:INDEX($H$8:$H$3000,COUNTIF($H$8:$H$3000,"?*")),"")</f>
        <v>0</v>
      </c>
    </row>
    <row r="1447" spans="1:9" x14ac:dyDescent="0.25">
      <c r="A1447" s="174">
        <f>--ISNUMBER(IFERROR(SEARCH('Project Costing'!#REF!,Labor!I1453,1),""))</f>
        <v>0</v>
      </c>
      <c r="B1447" s="174" t="str">
        <f>IF(A1447=1,COUNTIF($A$8:A1447,1),"")</f>
        <v/>
      </c>
      <c r="C1447" s="174"/>
      <c r="D1447" s="157">
        <f>IFERROR($C$8:INDEX($C$8:$C$3000,COUNTIF($C$8:$C$3000,"?*")),"")</f>
        <v>0</v>
      </c>
      <c r="E1447" s="174"/>
      <c r="F1447" s="174">
        <f>--ISNUMBER(IFERROR(SEARCH('Project Costing'!#REF!,Labor!I1453,1),""))</f>
        <v>0</v>
      </c>
      <c r="G1447" s="174" t="str">
        <f>IF(F1447=1,COUNTIF($F$8:F1447,1),"")</f>
        <v/>
      </c>
      <c r="H1447" s="174"/>
      <c r="I1447" s="157">
        <f>IFERROR($H$8:INDEX($H$8:$H$3000,COUNTIF($H$8:$H$3000,"?*")),"")</f>
        <v>0</v>
      </c>
    </row>
    <row r="1448" spans="1:9" x14ac:dyDescent="0.25">
      <c r="A1448" s="174">
        <f>--ISNUMBER(IFERROR(SEARCH('Project Costing'!#REF!,Labor!I1454,1),""))</f>
        <v>0</v>
      </c>
      <c r="B1448" s="174" t="str">
        <f>IF(A1448=1,COUNTIF($A$8:A1448,1),"")</f>
        <v/>
      </c>
      <c r="C1448" s="174"/>
      <c r="D1448" s="157">
        <f>IFERROR($C$8:INDEX($C$8:$C$3000,COUNTIF($C$8:$C$3000,"?*")),"")</f>
        <v>0</v>
      </c>
      <c r="E1448" s="174"/>
      <c r="F1448" s="174">
        <f>--ISNUMBER(IFERROR(SEARCH('Project Costing'!#REF!,Labor!I1454,1),""))</f>
        <v>0</v>
      </c>
      <c r="G1448" s="174" t="str">
        <f>IF(F1448=1,COUNTIF($F$8:F1448,1),"")</f>
        <v/>
      </c>
      <c r="H1448" s="174"/>
      <c r="I1448" s="157">
        <f>IFERROR($H$8:INDEX($H$8:$H$3000,COUNTIF($H$8:$H$3000,"?*")),"")</f>
        <v>0</v>
      </c>
    </row>
    <row r="1449" spans="1:9" x14ac:dyDescent="0.25">
      <c r="A1449" s="174">
        <f>--ISNUMBER(IFERROR(SEARCH('Project Costing'!#REF!,Labor!I1455,1),""))</f>
        <v>0</v>
      </c>
      <c r="B1449" s="174" t="str">
        <f>IF(A1449=1,COUNTIF($A$8:A1449,1),"")</f>
        <v/>
      </c>
      <c r="C1449" s="174"/>
      <c r="D1449" s="157">
        <f>IFERROR($C$8:INDEX($C$8:$C$3000,COUNTIF($C$8:$C$3000,"?*")),"")</f>
        <v>0</v>
      </c>
      <c r="E1449" s="174"/>
      <c r="F1449" s="174">
        <f>--ISNUMBER(IFERROR(SEARCH('Project Costing'!#REF!,Labor!I1455,1),""))</f>
        <v>0</v>
      </c>
      <c r="G1449" s="174" t="str">
        <f>IF(F1449=1,COUNTIF($F$8:F1449,1),"")</f>
        <v/>
      </c>
      <c r="H1449" s="174"/>
      <c r="I1449" s="157">
        <f>IFERROR($H$8:INDEX($H$8:$H$3000,COUNTIF($H$8:$H$3000,"?*")),"")</f>
        <v>0</v>
      </c>
    </row>
    <row r="1450" spans="1:9" x14ac:dyDescent="0.25">
      <c r="A1450" s="174">
        <f>--ISNUMBER(IFERROR(SEARCH('Project Costing'!#REF!,Labor!I1456,1),""))</f>
        <v>0</v>
      </c>
      <c r="B1450" s="174" t="str">
        <f>IF(A1450=1,COUNTIF($A$8:A1450,1),"")</f>
        <v/>
      </c>
      <c r="C1450" s="174"/>
      <c r="D1450" s="157">
        <f>IFERROR($C$8:INDEX($C$8:$C$3000,COUNTIF($C$8:$C$3000,"?*")),"")</f>
        <v>0</v>
      </c>
      <c r="E1450" s="174"/>
      <c r="F1450" s="174">
        <f>--ISNUMBER(IFERROR(SEARCH('Project Costing'!#REF!,Labor!I1456,1),""))</f>
        <v>0</v>
      </c>
      <c r="G1450" s="174" t="str">
        <f>IF(F1450=1,COUNTIF($F$8:F1450,1),"")</f>
        <v/>
      </c>
      <c r="H1450" s="174"/>
      <c r="I1450" s="157">
        <f>IFERROR($H$8:INDEX($H$8:$H$3000,COUNTIF($H$8:$H$3000,"?*")),"")</f>
        <v>0</v>
      </c>
    </row>
    <row r="1451" spans="1:9" x14ac:dyDescent="0.25">
      <c r="A1451" s="174">
        <f>--ISNUMBER(IFERROR(SEARCH('Project Costing'!#REF!,Labor!I1457,1),""))</f>
        <v>0</v>
      </c>
      <c r="B1451" s="174" t="str">
        <f>IF(A1451=1,COUNTIF($A$8:A1451,1),"")</f>
        <v/>
      </c>
      <c r="C1451" s="174"/>
      <c r="D1451" s="157">
        <f>IFERROR($C$8:INDEX($C$8:$C$3000,COUNTIF($C$8:$C$3000,"?*")),"")</f>
        <v>0</v>
      </c>
      <c r="E1451" s="174"/>
      <c r="F1451" s="174">
        <f>--ISNUMBER(IFERROR(SEARCH('Project Costing'!#REF!,Labor!I1457,1),""))</f>
        <v>0</v>
      </c>
      <c r="G1451" s="174" t="str">
        <f>IF(F1451=1,COUNTIF($F$8:F1451,1),"")</f>
        <v/>
      </c>
      <c r="H1451" s="174"/>
      <c r="I1451" s="157">
        <f>IFERROR($H$8:INDEX($H$8:$H$3000,COUNTIF($H$8:$H$3000,"?*")),"")</f>
        <v>0</v>
      </c>
    </row>
    <row r="1452" spans="1:9" x14ac:dyDescent="0.25">
      <c r="A1452" s="174">
        <f>--ISNUMBER(IFERROR(SEARCH('Project Costing'!#REF!,Labor!I1458,1),""))</f>
        <v>0</v>
      </c>
      <c r="B1452" s="174" t="str">
        <f>IF(A1452=1,COUNTIF($A$8:A1452,1),"")</f>
        <v/>
      </c>
      <c r="C1452" s="174"/>
      <c r="D1452" s="157">
        <f>IFERROR($C$8:INDEX($C$8:$C$3000,COUNTIF($C$8:$C$3000,"?*")),"")</f>
        <v>0</v>
      </c>
      <c r="E1452" s="174"/>
      <c r="F1452" s="174">
        <f>--ISNUMBER(IFERROR(SEARCH('Project Costing'!#REF!,Labor!I1458,1),""))</f>
        <v>0</v>
      </c>
      <c r="G1452" s="174" t="str">
        <f>IF(F1452=1,COUNTIF($F$8:F1452,1),"")</f>
        <v/>
      </c>
      <c r="H1452" s="174"/>
      <c r="I1452" s="157">
        <f>IFERROR($H$8:INDEX($H$8:$H$3000,COUNTIF($H$8:$H$3000,"?*")),"")</f>
        <v>0</v>
      </c>
    </row>
    <row r="1453" spans="1:9" x14ac:dyDescent="0.25">
      <c r="A1453" s="174">
        <f>--ISNUMBER(IFERROR(SEARCH('Project Costing'!#REF!,Labor!I1459,1),""))</f>
        <v>0</v>
      </c>
      <c r="B1453" s="174" t="str">
        <f>IF(A1453=1,COUNTIF($A$8:A1453,1),"")</f>
        <v/>
      </c>
      <c r="C1453" s="174"/>
      <c r="D1453" s="157">
        <f>IFERROR($C$8:INDEX($C$8:$C$3000,COUNTIF($C$8:$C$3000,"?*")),"")</f>
        <v>0</v>
      </c>
      <c r="E1453" s="174"/>
      <c r="F1453" s="174">
        <f>--ISNUMBER(IFERROR(SEARCH('Project Costing'!#REF!,Labor!I1459,1),""))</f>
        <v>0</v>
      </c>
      <c r="G1453" s="174" t="str">
        <f>IF(F1453=1,COUNTIF($F$8:F1453,1),"")</f>
        <v/>
      </c>
      <c r="H1453" s="174"/>
      <c r="I1453" s="157">
        <f>IFERROR($H$8:INDEX($H$8:$H$3000,COUNTIF($H$8:$H$3000,"?*")),"")</f>
        <v>0</v>
      </c>
    </row>
    <row r="1454" spans="1:9" x14ac:dyDescent="0.25">
      <c r="A1454" s="174">
        <f>--ISNUMBER(IFERROR(SEARCH('Project Costing'!#REF!,Labor!I1460,1),""))</f>
        <v>0</v>
      </c>
      <c r="B1454" s="174" t="str">
        <f>IF(A1454=1,COUNTIF($A$8:A1454,1),"")</f>
        <v/>
      </c>
      <c r="C1454" s="174"/>
      <c r="D1454" s="157">
        <f>IFERROR($C$8:INDEX($C$8:$C$3000,COUNTIF($C$8:$C$3000,"?*")),"")</f>
        <v>0</v>
      </c>
      <c r="E1454" s="174"/>
      <c r="F1454" s="174">
        <f>--ISNUMBER(IFERROR(SEARCH('Project Costing'!#REF!,Labor!I1460,1),""))</f>
        <v>0</v>
      </c>
      <c r="G1454" s="174" t="str">
        <f>IF(F1454=1,COUNTIF($F$8:F1454,1),"")</f>
        <v/>
      </c>
      <c r="H1454" s="174"/>
      <c r="I1454" s="157">
        <f>IFERROR($H$8:INDEX($H$8:$H$3000,COUNTIF($H$8:$H$3000,"?*")),"")</f>
        <v>0</v>
      </c>
    </row>
    <row r="1455" spans="1:9" x14ac:dyDescent="0.25">
      <c r="A1455" s="174">
        <f>--ISNUMBER(IFERROR(SEARCH('Project Costing'!#REF!,Labor!I1461,1),""))</f>
        <v>0</v>
      </c>
      <c r="B1455" s="174" t="str">
        <f>IF(A1455=1,COUNTIF($A$8:A1455,1),"")</f>
        <v/>
      </c>
      <c r="C1455" s="174"/>
      <c r="D1455" s="157">
        <f>IFERROR($C$8:INDEX($C$8:$C$3000,COUNTIF($C$8:$C$3000,"?*")),"")</f>
        <v>0</v>
      </c>
      <c r="E1455" s="174"/>
      <c r="F1455" s="174">
        <f>--ISNUMBER(IFERROR(SEARCH('Project Costing'!#REF!,Labor!I1461,1),""))</f>
        <v>0</v>
      </c>
      <c r="G1455" s="174" t="str">
        <f>IF(F1455=1,COUNTIF($F$8:F1455,1),"")</f>
        <v/>
      </c>
      <c r="H1455" s="174"/>
      <c r="I1455" s="157">
        <f>IFERROR($H$8:INDEX($H$8:$H$3000,COUNTIF($H$8:$H$3000,"?*")),"")</f>
        <v>0</v>
      </c>
    </row>
    <row r="1456" spans="1:9" x14ac:dyDescent="0.25">
      <c r="A1456" s="174">
        <f>--ISNUMBER(IFERROR(SEARCH('Project Costing'!#REF!,Labor!I1462,1),""))</f>
        <v>0</v>
      </c>
      <c r="B1456" s="174" t="str">
        <f>IF(A1456=1,COUNTIF($A$8:A1456,1),"")</f>
        <v/>
      </c>
      <c r="C1456" s="174"/>
      <c r="D1456" s="157">
        <f>IFERROR($C$8:INDEX($C$8:$C$3000,COUNTIF($C$8:$C$3000,"?*")),"")</f>
        <v>0</v>
      </c>
      <c r="E1456" s="174"/>
      <c r="F1456" s="174">
        <f>--ISNUMBER(IFERROR(SEARCH('Project Costing'!#REF!,Labor!I1462,1),""))</f>
        <v>0</v>
      </c>
      <c r="G1456" s="174" t="str">
        <f>IF(F1456=1,COUNTIF($F$8:F1456,1),"")</f>
        <v/>
      </c>
      <c r="H1456" s="174"/>
      <c r="I1456" s="157">
        <f>IFERROR($H$8:INDEX($H$8:$H$3000,COUNTIF($H$8:$H$3000,"?*")),"")</f>
        <v>0</v>
      </c>
    </row>
    <row r="1457" spans="1:9" x14ac:dyDescent="0.25">
      <c r="A1457" s="174">
        <f>--ISNUMBER(IFERROR(SEARCH('Project Costing'!#REF!,Labor!I1463,1),""))</f>
        <v>0</v>
      </c>
      <c r="B1457" s="174" t="str">
        <f>IF(A1457=1,COUNTIF($A$8:A1457,1),"")</f>
        <v/>
      </c>
      <c r="C1457" s="174"/>
      <c r="D1457" s="157">
        <f>IFERROR($C$8:INDEX($C$8:$C$3000,COUNTIF($C$8:$C$3000,"?*")),"")</f>
        <v>0</v>
      </c>
      <c r="E1457" s="174"/>
      <c r="F1457" s="174">
        <f>--ISNUMBER(IFERROR(SEARCH('Project Costing'!#REF!,Labor!I1463,1),""))</f>
        <v>0</v>
      </c>
      <c r="G1457" s="174" t="str">
        <f>IF(F1457=1,COUNTIF($F$8:F1457,1),"")</f>
        <v/>
      </c>
      <c r="H1457" s="174"/>
      <c r="I1457" s="157">
        <f>IFERROR($H$8:INDEX($H$8:$H$3000,COUNTIF($H$8:$H$3000,"?*")),"")</f>
        <v>0</v>
      </c>
    </row>
    <row r="1458" spans="1:9" x14ac:dyDescent="0.25">
      <c r="A1458" s="174">
        <f>--ISNUMBER(IFERROR(SEARCH('Project Costing'!#REF!,Labor!I1464,1),""))</f>
        <v>0</v>
      </c>
      <c r="B1458" s="174" t="str">
        <f>IF(A1458=1,COUNTIF($A$8:A1458,1),"")</f>
        <v/>
      </c>
      <c r="C1458" s="174"/>
      <c r="D1458" s="157">
        <f>IFERROR($C$8:INDEX($C$8:$C$3000,COUNTIF($C$8:$C$3000,"?*")),"")</f>
        <v>0</v>
      </c>
      <c r="E1458" s="174"/>
      <c r="F1458" s="174">
        <f>--ISNUMBER(IFERROR(SEARCH('Project Costing'!#REF!,Labor!I1464,1),""))</f>
        <v>0</v>
      </c>
      <c r="G1458" s="174" t="str">
        <f>IF(F1458=1,COUNTIF($F$8:F1458,1),"")</f>
        <v/>
      </c>
      <c r="H1458" s="174"/>
      <c r="I1458" s="157">
        <f>IFERROR($H$8:INDEX($H$8:$H$3000,COUNTIF($H$8:$H$3000,"?*")),"")</f>
        <v>0</v>
      </c>
    </row>
    <row r="1459" spans="1:9" x14ac:dyDescent="0.25">
      <c r="A1459" s="174">
        <f>--ISNUMBER(IFERROR(SEARCH('Project Costing'!#REF!,Labor!I1465,1),""))</f>
        <v>0</v>
      </c>
      <c r="B1459" s="174" t="str">
        <f>IF(A1459=1,COUNTIF($A$8:A1459,1),"")</f>
        <v/>
      </c>
      <c r="C1459" s="174"/>
      <c r="D1459" s="157">
        <f>IFERROR($C$8:INDEX($C$8:$C$3000,COUNTIF($C$8:$C$3000,"?*")),"")</f>
        <v>0</v>
      </c>
      <c r="E1459" s="174"/>
      <c r="F1459" s="174">
        <f>--ISNUMBER(IFERROR(SEARCH('Project Costing'!#REF!,Labor!I1465,1),""))</f>
        <v>0</v>
      </c>
      <c r="G1459" s="174" t="str">
        <f>IF(F1459=1,COUNTIF($F$8:F1459,1),"")</f>
        <v/>
      </c>
      <c r="H1459" s="174"/>
      <c r="I1459" s="157">
        <f>IFERROR($H$8:INDEX($H$8:$H$3000,COUNTIF($H$8:$H$3000,"?*")),"")</f>
        <v>0</v>
      </c>
    </row>
    <row r="1460" spans="1:9" x14ac:dyDescent="0.25">
      <c r="A1460" s="174">
        <f>--ISNUMBER(IFERROR(SEARCH('Project Costing'!#REF!,Labor!I1466,1),""))</f>
        <v>0</v>
      </c>
      <c r="B1460" s="174" t="str">
        <f>IF(A1460=1,COUNTIF($A$8:A1460,1),"")</f>
        <v/>
      </c>
      <c r="C1460" s="174"/>
      <c r="D1460" s="157">
        <f>IFERROR($C$8:INDEX($C$8:$C$3000,COUNTIF($C$8:$C$3000,"?*")),"")</f>
        <v>0</v>
      </c>
      <c r="E1460" s="174"/>
      <c r="F1460" s="174">
        <f>--ISNUMBER(IFERROR(SEARCH('Project Costing'!#REF!,Labor!I1466,1),""))</f>
        <v>0</v>
      </c>
      <c r="G1460" s="174" t="str">
        <f>IF(F1460=1,COUNTIF($F$8:F1460,1),"")</f>
        <v/>
      </c>
      <c r="H1460" s="174"/>
      <c r="I1460" s="157">
        <f>IFERROR($H$8:INDEX($H$8:$H$3000,COUNTIF($H$8:$H$3000,"?*")),"")</f>
        <v>0</v>
      </c>
    </row>
    <row r="1461" spans="1:9" x14ac:dyDescent="0.25">
      <c r="A1461" s="174">
        <f>--ISNUMBER(IFERROR(SEARCH('Project Costing'!#REF!,Labor!I1467,1),""))</f>
        <v>0</v>
      </c>
      <c r="B1461" s="174" t="str">
        <f>IF(A1461=1,COUNTIF($A$8:A1461,1),"")</f>
        <v/>
      </c>
      <c r="C1461" s="174"/>
      <c r="D1461" s="157">
        <f>IFERROR($C$8:INDEX($C$8:$C$3000,COUNTIF($C$8:$C$3000,"?*")),"")</f>
        <v>0</v>
      </c>
      <c r="E1461" s="174"/>
      <c r="F1461" s="174">
        <f>--ISNUMBER(IFERROR(SEARCH('Project Costing'!#REF!,Labor!I1467,1),""))</f>
        <v>0</v>
      </c>
      <c r="G1461" s="174" t="str">
        <f>IF(F1461=1,COUNTIF($F$8:F1461,1),"")</f>
        <v/>
      </c>
      <c r="H1461" s="174"/>
      <c r="I1461" s="157">
        <f>IFERROR($H$8:INDEX($H$8:$H$3000,COUNTIF($H$8:$H$3000,"?*")),"")</f>
        <v>0</v>
      </c>
    </row>
    <row r="1462" spans="1:9" x14ac:dyDescent="0.25">
      <c r="A1462" s="174">
        <f>--ISNUMBER(IFERROR(SEARCH('Project Costing'!#REF!,Labor!I1468,1),""))</f>
        <v>0</v>
      </c>
      <c r="B1462" s="174" t="str">
        <f>IF(A1462=1,COUNTIF($A$8:A1462,1),"")</f>
        <v/>
      </c>
      <c r="C1462" s="174"/>
      <c r="D1462" s="157">
        <f>IFERROR($C$8:INDEX($C$8:$C$3000,COUNTIF($C$8:$C$3000,"?*")),"")</f>
        <v>0</v>
      </c>
      <c r="E1462" s="174"/>
      <c r="F1462" s="174">
        <f>--ISNUMBER(IFERROR(SEARCH('Project Costing'!#REF!,Labor!I1468,1),""))</f>
        <v>0</v>
      </c>
      <c r="G1462" s="174" t="str">
        <f>IF(F1462=1,COUNTIF($F$8:F1462,1),"")</f>
        <v/>
      </c>
      <c r="H1462" s="174"/>
      <c r="I1462" s="157">
        <f>IFERROR($H$8:INDEX($H$8:$H$3000,COUNTIF($H$8:$H$3000,"?*")),"")</f>
        <v>0</v>
      </c>
    </row>
    <row r="1463" spans="1:9" x14ac:dyDescent="0.25">
      <c r="A1463" s="174">
        <f>--ISNUMBER(IFERROR(SEARCH('Project Costing'!#REF!,Labor!I1469,1),""))</f>
        <v>0</v>
      </c>
      <c r="B1463" s="174" t="str">
        <f>IF(A1463=1,COUNTIF($A$8:A1463,1),"")</f>
        <v/>
      </c>
      <c r="C1463" s="174"/>
      <c r="D1463" s="157">
        <f>IFERROR($C$8:INDEX($C$8:$C$3000,COUNTIF($C$8:$C$3000,"?*")),"")</f>
        <v>0</v>
      </c>
      <c r="E1463" s="174"/>
      <c r="F1463" s="174">
        <f>--ISNUMBER(IFERROR(SEARCH('Project Costing'!#REF!,Labor!I1469,1),""))</f>
        <v>0</v>
      </c>
      <c r="G1463" s="174" t="str">
        <f>IF(F1463=1,COUNTIF($F$8:F1463,1),"")</f>
        <v/>
      </c>
      <c r="H1463" s="174"/>
      <c r="I1463" s="157">
        <f>IFERROR($H$8:INDEX($H$8:$H$3000,COUNTIF($H$8:$H$3000,"?*")),"")</f>
        <v>0</v>
      </c>
    </row>
    <row r="1464" spans="1:9" x14ac:dyDescent="0.25">
      <c r="A1464" s="174">
        <f>--ISNUMBER(IFERROR(SEARCH('Project Costing'!#REF!,Labor!I1470,1),""))</f>
        <v>0</v>
      </c>
      <c r="B1464" s="174" t="str">
        <f>IF(A1464=1,COUNTIF($A$8:A1464,1),"")</f>
        <v/>
      </c>
      <c r="C1464" s="174"/>
      <c r="D1464" s="157">
        <f>IFERROR($C$8:INDEX($C$8:$C$3000,COUNTIF($C$8:$C$3000,"?*")),"")</f>
        <v>0</v>
      </c>
      <c r="E1464" s="174"/>
      <c r="F1464" s="174">
        <f>--ISNUMBER(IFERROR(SEARCH('Project Costing'!#REF!,Labor!I1470,1),""))</f>
        <v>0</v>
      </c>
      <c r="G1464" s="174" t="str">
        <f>IF(F1464=1,COUNTIF($F$8:F1464,1),"")</f>
        <v/>
      </c>
      <c r="H1464" s="174"/>
      <c r="I1464" s="157">
        <f>IFERROR($H$8:INDEX($H$8:$H$3000,COUNTIF($H$8:$H$3000,"?*")),"")</f>
        <v>0</v>
      </c>
    </row>
    <row r="1465" spans="1:9" x14ac:dyDescent="0.25">
      <c r="A1465" s="174">
        <f>--ISNUMBER(IFERROR(SEARCH('Project Costing'!#REF!,Labor!I1471,1),""))</f>
        <v>0</v>
      </c>
      <c r="B1465" s="174" t="str">
        <f>IF(A1465=1,COUNTIF($A$8:A1465,1),"")</f>
        <v/>
      </c>
      <c r="C1465" s="174"/>
      <c r="D1465" s="157">
        <f>IFERROR($C$8:INDEX($C$8:$C$3000,COUNTIF($C$8:$C$3000,"?*")),"")</f>
        <v>0</v>
      </c>
      <c r="E1465" s="174"/>
      <c r="F1465" s="174">
        <f>--ISNUMBER(IFERROR(SEARCH('Project Costing'!#REF!,Labor!I1471,1),""))</f>
        <v>0</v>
      </c>
      <c r="G1465" s="174" t="str">
        <f>IF(F1465=1,COUNTIF($F$8:F1465,1),"")</f>
        <v/>
      </c>
      <c r="H1465" s="174"/>
      <c r="I1465" s="157">
        <f>IFERROR($H$8:INDEX($H$8:$H$3000,COUNTIF($H$8:$H$3000,"?*")),"")</f>
        <v>0</v>
      </c>
    </row>
    <row r="1466" spans="1:9" x14ac:dyDescent="0.25">
      <c r="A1466" s="174">
        <f>--ISNUMBER(IFERROR(SEARCH('Project Costing'!#REF!,Labor!I1472,1),""))</f>
        <v>0</v>
      </c>
      <c r="B1466" s="174" t="str">
        <f>IF(A1466=1,COUNTIF($A$8:A1466,1),"")</f>
        <v/>
      </c>
      <c r="C1466" s="174"/>
      <c r="D1466" s="157">
        <f>IFERROR($C$8:INDEX($C$8:$C$3000,COUNTIF($C$8:$C$3000,"?*")),"")</f>
        <v>0</v>
      </c>
      <c r="E1466" s="174"/>
      <c r="F1466" s="174">
        <f>--ISNUMBER(IFERROR(SEARCH('Project Costing'!#REF!,Labor!I1472,1),""))</f>
        <v>0</v>
      </c>
      <c r="G1466" s="174" t="str">
        <f>IF(F1466=1,COUNTIF($F$8:F1466,1),"")</f>
        <v/>
      </c>
      <c r="H1466" s="174"/>
      <c r="I1466" s="157">
        <f>IFERROR($H$8:INDEX($H$8:$H$3000,COUNTIF($H$8:$H$3000,"?*")),"")</f>
        <v>0</v>
      </c>
    </row>
    <row r="1467" spans="1:9" x14ac:dyDescent="0.25">
      <c r="A1467" s="174">
        <f>--ISNUMBER(IFERROR(SEARCH('Project Costing'!#REF!,Labor!I1473,1),""))</f>
        <v>0</v>
      </c>
      <c r="B1467" s="174" t="str">
        <f>IF(A1467=1,COUNTIF($A$8:A1467,1),"")</f>
        <v/>
      </c>
      <c r="C1467" s="174"/>
      <c r="D1467" s="157">
        <f>IFERROR($C$8:INDEX($C$8:$C$3000,COUNTIF($C$8:$C$3000,"?*")),"")</f>
        <v>0</v>
      </c>
      <c r="E1467" s="174"/>
      <c r="F1467" s="174">
        <f>--ISNUMBER(IFERROR(SEARCH('Project Costing'!#REF!,Labor!I1473,1),""))</f>
        <v>0</v>
      </c>
      <c r="G1467" s="174" t="str">
        <f>IF(F1467=1,COUNTIF($F$8:F1467,1),"")</f>
        <v/>
      </c>
      <c r="H1467" s="174"/>
      <c r="I1467" s="157">
        <f>IFERROR($H$8:INDEX($H$8:$H$3000,COUNTIF($H$8:$H$3000,"?*")),"")</f>
        <v>0</v>
      </c>
    </row>
    <row r="1468" spans="1:9" x14ac:dyDescent="0.25">
      <c r="A1468" s="174">
        <f>--ISNUMBER(IFERROR(SEARCH('Project Costing'!#REF!,Labor!I1474,1),""))</f>
        <v>0</v>
      </c>
      <c r="B1468" s="174" t="str">
        <f>IF(A1468=1,COUNTIF($A$8:A1468,1),"")</f>
        <v/>
      </c>
      <c r="C1468" s="174"/>
      <c r="D1468" s="157">
        <f>IFERROR($C$8:INDEX($C$8:$C$3000,COUNTIF($C$8:$C$3000,"?*")),"")</f>
        <v>0</v>
      </c>
      <c r="E1468" s="174"/>
      <c r="F1468" s="174">
        <f>--ISNUMBER(IFERROR(SEARCH('Project Costing'!#REF!,Labor!I1474,1),""))</f>
        <v>0</v>
      </c>
      <c r="G1468" s="174" t="str">
        <f>IF(F1468=1,COUNTIF($F$8:F1468,1),"")</f>
        <v/>
      </c>
      <c r="H1468" s="174"/>
      <c r="I1468" s="157">
        <f>IFERROR($H$8:INDEX($H$8:$H$3000,COUNTIF($H$8:$H$3000,"?*")),"")</f>
        <v>0</v>
      </c>
    </row>
    <row r="1469" spans="1:9" x14ac:dyDescent="0.25">
      <c r="A1469" s="174">
        <f>--ISNUMBER(IFERROR(SEARCH('Project Costing'!#REF!,Labor!I1475,1),""))</f>
        <v>0</v>
      </c>
      <c r="B1469" s="174" t="str">
        <f>IF(A1469=1,COUNTIF($A$8:A1469,1),"")</f>
        <v/>
      </c>
      <c r="C1469" s="174"/>
      <c r="D1469" s="157">
        <f>IFERROR($C$8:INDEX($C$8:$C$3000,COUNTIF($C$8:$C$3000,"?*")),"")</f>
        <v>0</v>
      </c>
      <c r="E1469" s="174"/>
      <c r="F1469" s="174">
        <f>--ISNUMBER(IFERROR(SEARCH('Project Costing'!#REF!,Labor!I1475,1),""))</f>
        <v>0</v>
      </c>
      <c r="G1469" s="174" t="str">
        <f>IF(F1469=1,COUNTIF($F$8:F1469,1),"")</f>
        <v/>
      </c>
      <c r="H1469" s="174"/>
      <c r="I1469" s="157">
        <f>IFERROR($H$8:INDEX($H$8:$H$3000,COUNTIF($H$8:$H$3000,"?*")),"")</f>
        <v>0</v>
      </c>
    </row>
    <row r="1470" spans="1:9" x14ac:dyDescent="0.25">
      <c r="A1470" s="174">
        <f>--ISNUMBER(IFERROR(SEARCH('Project Costing'!#REF!,Labor!I1476,1),""))</f>
        <v>0</v>
      </c>
      <c r="B1470" s="174" t="str">
        <f>IF(A1470=1,COUNTIF($A$8:A1470,1),"")</f>
        <v/>
      </c>
      <c r="C1470" s="174"/>
      <c r="D1470" s="157">
        <f>IFERROR($C$8:INDEX($C$8:$C$3000,COUNTIF($C$8:$C$3000,"?*")),"")</f>
        <v>0</v>
      </c>
      <c r="E1470" s="174"/>
      <c r="F1470" s="174">
        <f>--ISNUMBER(IFERROR(SEARCH('Project Costing'!#REF!,Labor!I1476,1),""))</f>
        <v>0</v>
      </c>
      <c r="G1470" s="174" t="str">
        <f>IF(F1470=1,COUNTIF($F$8:F1470,1),"")</f>
        <v/>
      </c>
      <c r="H1470" s="174"/>
      <c r="I1470" s="157">
        <f>IFERROR($H$8:INDEX($H$8:$H$3000,COUNTIF($H$8:$H$3000,"?*")),"")</f>
        <v>0</v>
      </c>
    </row>
    <row r="1471" spans="1:9" x14ac:dyDescent="0.25">
      <c r="A1471" s="174">
        <f>--ISNUMBER(IFERROR(SEARCH('Project Costing'!#REF!,Labor!I1477,1),""))</f>
        <v>0</v>
      </c>
      <c r="B1471" s="174" t="str">
        <f>IF(A1471=1,COUNTIF($A$8:A1471,1),"")</f>
        <v/>
      </c>
      <c r="C1471" s="174"/>
      <c r="D1471" s="157">
        <f>IFERROR($C$8:INDEX($C$8:$C$3000,COUNTIF($C$8:$C$3000,"?*")),"")</f>
        <v>0</v>
      </c>
      <c r="E1471" s="174"/>
      <c r="F1471" s="174">
        <f>--ISNUMBER(IFERROR(SEARCH('Project Costing'!#REF!,Labor!I1477,1),""))</f>
        <v>0</v>
      </c>
      <c r="G1471" s="174" t="str">
        <f>IF(F1471=1,COUNTIF($F$8:F1471,1),"")</f>
        <v/>
      </c>
      <c r="H1471" s="174"/>
      <c r="I1471" s="157">
        <f>IFERROR($H$8:INDEX($H$8:$H$3000,COUNTIF($H$8:$H$3000,"?*")),"")</f>
        <v>0</v>
      </c>
    </row>
    <row r="1472" spans="1:9" x14ac:dyDescent="0.25">
      <c r="A1472" s="174">
        <f>--ISNUMBER(IFERROR(SEARCH('Project Costing'!#REF!,Labor!I1478,1),""))</f>
        <v>0</v>
      </c>
      <c r="B1472" s="174" t="str">
        <f>IF(A1472=1,COUNTIF($A$8:A1472,1),"")</f>
        <v/>
      </c>
      <c r="C1472" s="174"/>
      <c r="D1472" s="157">
        <f>IFERROR($C$8:INDEX($C$8:$C$3000,COUNTIF($C$8:$C$3000,"?*")),"")</f>
        <v>0</v>
      </c>
      <c r="E1472" s="174"/>
      <c r="F1472" s="174">
        <f>--ISNUMBER(IFERROR(SEARCH('Project Costing'!#REF!,Labor!I1478,1),""))</f>
        <v>0</v>
      </c>
      <c r="G1472" s="174" t="str">
        <f>IF(F1472=1,COUNTIF($F$8:F1472,1),"")</f>
        <v/>
      </c>
      <c r="H1472" s="174"/>
      <c r="I1472" s="157">
        <f>IFERROR($H$8:INDEX($H$8:$H$3000,COUNTIF($H$8:$H$3000,"?*")),"")</f>
        <v>0</v>
      </c>
    </row>
    <row r="1473" spans="1:9" x14ac:dyDescent="0.25">
      <c r="A1473" s="174">
        <f>--ISNUMBER(IFERROR(SEARCH('Project Costing'!#REF!,Labor!I1479,1),""))</f>
        <v>0</v>
      </c>
      <c r="B1473" s="174" t="str">
        <f>IF(A1473=1,COUNTIF($A$8:A1473,1),"")</f>
        <v/>
      </c>
      <c r="C1473" s="174"/>
      <c r="D1473" s="157">
        <f>IFERROR($C$8:INDEX($C$8:$C$3000,COUNTIF($C$8:$C$3000,"?*")),"")</f>
        <v>0</v>
      </c>
      <c r="E1473" s="174"/>
      <c r="F1473" s="174">
        <f>--ISNUMBER(IFERROR(SEARCH('Project Costing'!#REF!,Labor!I1479,1),""))</f>
        <v>0</v>
      </c>
      <c r="G1473" s="174" t="str">
        <f>IF(F1473=1,COUNTIF($F$8:F1473,1),"")</f>
        <v/>
      </c>
      <c r="H1473" s="174"/>
      <c r="I1473" s="157">
        <f>IFERROR($H$8:INDEX($H$8:$H$3000,COUNTIF($H$8:$H$3000,"?*")),"")</f>
        <v>0</v>
      </c>
    </row>
    <row r="1474" spans="1:9" x14ac:dyDescent="0.25">
      <c r="A1474" s="174">
        <f>--ISNUMBER(IFERROR(SEARCH('Project Costing'!#REF!,Labor!I1480,1),""))</f>
        <v>0</v>
      </c>
      <c r="B1474" s="174" t="str">
        <f>IF(A1474=1,COUNTIF($A$8:A1474,1),"")</f>
        <v/>
      </c>
      <c r="C1474" s="174"/>
      <c r="D1474" s="157">
        <f>IFERROR($C$8:INDEX($C$8:$C$3000,COUNTIF($C$8:$C$3000,"?*")),"")</f>
        <v>0</v>
      </c>
      <c r="E1474" s="174"/>
      <c r="F1474" s="174">
        <f>--ISNUMBER(IFERROR(SEARCH('Project Costing'!#REF!,Labor!I1480,1),""))</f>
        <v>0</v>
      </c>
      <c r="G1474" s="174" t="str">
        <f>IF(F1474=1,COUNTIF($F$8:F1474,1),"")</f>
        <v/>
      </c>
      <c r="H1474" s="174"/>
      <c r="I1474" s="157">
        <f>IFERROR($H$8:INDEX($H$8:$H$3000,COUNTIF($H$8:$H$3000,"?*")),"")</f>
        <v>0</v>
      </c>
    </row>
    <row r="1475" spans="1:9" x14ac:dyDescent="0.25">
      <c r="A1475" s="174">
        <f>--ISNUMBER(IFERROR(SEARCH('Project Costing'!#REF!,Labor!I1481,1),""))</f>
        <v>0</v>
      </c>
      <c r="B1475" s="174" t="str">
        <f>IF(A1475=1,COUNTIF($A$8:A1475,1),"")</f>
        <v/>
      </c>
      <c r="C1475" s="174"/>
      <c r="D1475" s="157">
        <f>IFERROR($C$8:INDEX($C$8:$C$3000,COUNTIF($C$8:$C$3000,"?*")),"")</f>
        <v>0</v>
      </c>
      <c r="E1475" s="174"/>
      <c r="F1475" s="174">
        <f>--ISNUMBER(IFERROR(SEARCH('Project Costing'!#REF!,Labor!I1481,1),""))</f>
        <v>0</v>
      </c>
      <c r="G1475" s="174" t="str">
        <f>IF(F1475=1,COUNTIF($F$8:F1475,1),"")</f>
        <v/>
      </c>
      <c r="H1475" s="174"/>
      <c r="I1475" s="157">
        <f>IFERROR($H$8:INDEX($H$8:$H$3000,COUNTIF($H$8:$H$3000,"?*")),"")</f>
        <v>0</v>
      </c>
    </row>
    <row r="1476" spans="1:9" x14ac:dyDescent="0.25">
      <c r="A1476" s="174">
        <f>--ISNUMBER(IFERROR(SEARCH('Project Costing'!#REF!,Labor!I1482,1),""))</f>
        <v>0</v>
      </c>
      <c r="B1476" s="174" t="str">
        <f>IF(A1476=1,COUNTIF($A$8:A1476,1),"")</f>
        <v/>
      </c>
      <c r="C1476" s="174"/>
      <c r="D1476" s="157">
        <f>IFERROR($C$8:INDEX($C$8:$C$3000,COUNTIF($C$8:$C$3000,"?*")),"")</f>
        <v>0</v>
      </c>
      <c r="E1476" s="174"/>
      <c r="F1476" s="174">
        <f>--ISNUMBER(IFERROR(SEARCH('Project Costing'!#REF!,Labor!I1482,1),""))</f>
        <v>0</v>
      </c>
      <c r="G1476" s="174" t="str">
        <f>IF(F1476=1,COUNTIF($F$8:F1476,1),"")</f>
        <v/>
      </c>
      <c r="H1476" s="174"/>
      <c r="I1476" s="157">
        <f>IFERROR($H$8:INDEX($H$8:$H$3000,COUNTIF($H$8:$H$3000,"?*")),"")</f>
        <v>0</v>
      </c>
    </row>
    <row r="1477" spans="1:9" x14ac:dyDescent="0.25">
      <c r="A1477" s="174">
        <f>--ISNUMBER(IFERROR(SEARCH('Project Costing'!#REF!,Labor!I1483,1),""))</f>
        <v>0</v>
      </c>
      <c r="B1477" s="174" t="str">
        <f>IF(A1477=1,COUNTIF($A$8:A1477,1),"")</f>
        <v/>
      </c>
      <c r="C1477" s="174"/>
      <c r="D1477" s="157">
        <f>IFERROR($C$8:INDEX($C$8:$C$3000,COUNTIF($C$8:$C$3000,"?*")),"")</f>
        <v>0</v>
      </c>
      <c r="E1477" s="174"/>
      <c r="F1477" s="174">
        <f>--ISNUMBER(IFERROR(SEARCH('Project Costing'!#REF!,Labor!I1483,1),""))</f>
        <v>0</v>
      </c>
      <c r="G1477" s="174" t="str">
        <f>IF(F1477=1,COUNTIF($F$8:F1477,1),"")</f>
        <v/>
      </c>
      <c r="H1477" s="174"/>
      <c r="I1477" s="157">
        <f>IFERROR($H$8:INDEX($H$8:$H$3000,COUNTIF($H$8:$H$3000,"?*")),"")</f>
        <v>0</v>
      </c>
    </row>
    <row r="1478" spans="1:9" x14ac:dyDescent="0.25">
      <c r="A1478" s="174">
        <f>--ISNUMBER(IFERROR(SEARCH('Project Costing'!#REF!,Labor!I1484,1),""))</f>
        <v>0</v>
      </c>
      <c r="B1478" s="174" t="str">
        <f>IF(A1478=1,COUNTIF($A$8:A1478,1),"")</f>
        <v/>
      </c>
      <c r="C1478" s="174"/>
      <c r="D1478" s="157">
        <f>IFERROR($C$8:INDEX($C$8:$C$3000,COUNTIF($C$8:$C$3000,"?*")),"")</f>
        <v>0</v>
      </c>
      <c r="E1478" s="174"/>
      <c r="F1478" s="174">
        <f>--ISNUMBER(IFERROR(SEARCH('Project Costing'!#REF!,Labor!I1484,1),""))</f>
        <v>0</v>
      </c>
      <c r="G1478" s="174" t="str">
        <f>IF(F1478=1,COUNTIF($F$8:F1478,1),"")</f>
        <v/>
      </c>
      <c r="H1478" s="174"/>
      <c r="I1478" s="157">
        <f>IFERROR($H$8:INDEX($H$8:$H$3000,COUNTIF($H$8:$H$3000,"?*")),"")</f>
        <v>0</v>
      </c>
    </row>
    <row r="1479" spans="1:9" x14ac:dyDescent="0.25">
      <c r="A1479" s="174">
        <f>--ISNUMBER(IFERROR(SEARCH('Project Costing'!#REF!,Labor!I1485,1),""))</f>
        <v>0</v>
      </c>
      <c r="B1479" s="174" t="str">
        <f>IF(A1479=1,COUNTIF($A$8:A1479,1),"")</f>
        <v/>
      </c>
      <c r="C1479" s="174"/>
      <c r="D1479" s="157">
        <f>IFERROR($C$8:INDEX($C$8:$C$3000,COUNTIF($C$8:$C$3000,"?*")),"")</f>
        <v>0</v>
      </c>
      <c r="E1479" s="174"/>
      <c r="F1479" s="174">
        <f>--ISNUMBER(IFERROR(SEARCH('Project Costing'!#REF!,Labor!I1485,1),""))</f>
        <v>0</v>
      </c>
      <c r="G1479" s="174" t="str">
        <f>IF(F1479=1,COUNTIF($F$8:F1479,1),"")</f>
        <v/>
      </c>
      <c r="H1479" s="174"/>
      <c r="I1479" s="157">
        <f>IFERROR($H$8:INDEX($H$8:$H$3000,COUNTIF($H$8:$H$3000,"?*")),"")</f>
        <v>0</v>
      </c>
    </row>
    <row r="1480" spans="1:9" x14ac:dyDescent="0.25">
      <c r="A1480" s="174">
        <f>--ISNUMBER(IFERROR(SEARCH('Project Costing'!#REF!,Labor!I1486,1),""))</f>
        <v>0</v>
      </c>
      <c r="B1480" s="174" t="str">
        <f>IF(A1480=1,COUNTIF($A$8:A1480,1),"")</f>
        <v/>
      </c>
      <c r="C1480" s="174"/>
      <c r="D1480" s="157">
        <f>IFERROR($C$8:INDEX($C$8:$C$3000,COUNTIF($C$8:$C$3000,"?*")),"")</f>
        <v>0</v>
      </c>
      <c r="E1480" s="174"/>
      <c r="F1480" s="174">
        <f>--ISNUMBER(IFERROR(SEARCH('Project Costing'!#REF!,Labor!I1486,1),""))</f>
        <v>0</v>
      </c>
      <c r="G1480" s="174" t="str">
        <f>IF(F1480=1,COUNTIF($F$8:F1480,1),"")</f>
        <v/>
      </c>
      <c r="H1480" s="174"/>
      <c r="I1480" s="157">
        <f>IFERROR($H$8:INDEX($H$8:$H$3000,COUNTIF($H$8:$H$3000,"?*")),"")</f>
        <v>0</v>
      </c>
    </row>
    <row r="1481" spans="1:9" x14ac:dyDescent="0.25">
      <c r="A1481" s="174">
        <f>--ISNUMBER(IFERROR(SEARCH('Project Costing'!#REF!,Labor!I1487,1),""))</f>
        <v>0</v>
      </c>
      <c r="B1481" s="174" t="str">
        <f>IF(A1481=1,COUNTIF($A$8:A1481,1),"")</f>
        <v/>
      </c>
      <c r="C1481" s="174"/>
      <c r="D1481" s="157">
        <f>IFERROR($C$8:INDEX($C$8:$C$3000,COUNTIF($C$8:$C$3000,"?*")),"")</f>
        <v>0</v>
      </c>
      <c r="E1481" s="174"/>
      <c r="F1481" s="174">
        <f>--ISNUMBER(IFERROR(SEARCH('Project Costing'!#REF!,Labor!I1487,1),""))</f>
        <v>0</v>
      </c>
      <c r="G1481" s="174" t="str">
        <f>IF(F1481=1,COUNTIF($F$8:F1481,1),"")</f>
        <v/>
      </c>
      <c r="H1481" s="174"/>
      <c r="I1481" s="157">
        <f>IFERROR($H$8:INDEX($H$8:$H$3000,COUNTIF($H$8:$H$3000,"?*")),"")</f>
        <v>0</v>
      </c>
    </row>
    <row r="1482" spans="1:9" x14ac:dyDescent="0.25">
      <c r="A1482" s="174">
        <f>--ISNUMBER(IFERROR(SEARCH('Project Costing'!#REF!,Labor!I1488,1),""))</f>
        <v>0</v>
      </c>
      <c r="B1482" s="174" t="str">
        <f>IF(A1482=1,COUNTIF($A$8:A1482,1),"")</f>
        <v/>
      </c>
      <c r="C1482" s="174"/>
      <c r="D1482" s="157">
        <f>IFERROR($C$8:INDEX($C$8:$C$3000,COUNTIF($C$8:$C$3000,"?*")),"")</f>
        <v>0</v>
      </c>
      <c r="E1482" s="174"/>
      <c r="F1482" s="174">
        <f>--ISNUMBER(IFERROR(SEARCH('Project Costing'!#REF!,Labor!I1488,1),""))</f>
        <v>0</v>
      </c>
      <c r="G1482" s="174" t="str">
        <f>IF(F1482=1,COUNTIF($F$8:F1482,1),"")</f>
        <v/>
      </c>
      <c r="H1482" s="174"/>
      <c r="I1482" s="157">
        <f>IFERROR($H$8:INDEX($H$8:$H$3000,COUNTIF($H$8:$H$3000,"?*")),"")</f>
        <v>0</v>
      </c>
    </row>
    <row r="1483" spans="1:9" x14ac:dyDescent="0.25">
      <c r="A1483" s="174">
        <f>--ISNUMBER(IFERROR(SEARCH('Project Costing'!#REF!,Labor!I1489,1),""))</f>
        <v>0</v>
      </c>
      <c r="B1483" s="174" t="str">
        <f>IF(A1483=1,COUNTIF($A$8:A1483,1),"")</f>
        <v/>
      </c>
      <c r="C1483" s="174"/>
      <c r="D1483" s="157">
        <f>IFERROR($C$8:INDEX($C$8:$C$3000,COUNTIF($C$8:$C$3000,"?*")),"")</f>
        <v>0</v>
      </c>
      <c r="E1483" s="174"/>
      <c r="F1483" s="174">
        <f>--ISNUMBER(IFERROR(SEARCH('Project Costing'!#REF!,Labor!I1489,1),""))</f>
        <v>0</v>
      </c>
      <c r="G1483" s="174" t="str">
        <f>IF(F1483=1,COUNTIF($F$8:F1483,1),"")</f>
        <v/>
      </c>
      <c r="H1483" s="174"/>
      <c r="I1483" s="157">
        <f>IFERROR($H$8:INDEX($H$8:$H$3000,COUNTIF($H$8:$H$3000,"?*")),"")</f>
        <v>0</v>
      </c>
    </row>
    <row r="1484" spans="1:9" x14ac:dyDescent="0.25">
      <c r="A1484" s="174">
        <f>--ISNUMBER(IFERROR(SEARCH('Project Costing'!#REF!,Labor!I1490,1),""))</f>
        <v>0</v>
      </c>
      <c r="B1484" s="174" t="str">
        <f>IF(A1484=1,COUNTIF($A$8:A1484,1),"")</f>
        <v/>
      </c>
      <c r="C1484" s="174"/>
      <c r="D1484" s="157">
        <f>IFERROR($C$8:INDEX($C$8:$C$3000,COUNTIF($C$8:$C$3000,"?*")),"")</f>
        <v>0</v>
      </c>
      <c r="E1484" s="174"/>
      <c r="F1484" s="174">
        <f>--ISNUMBER(IFERROR(SEARCH('Project Costing'!#REF!,Labor!I1490,1),""))</f>
        <v>0</v>
      </c>
      <c r="G1484" s="174" t="str">
        <f>IF(F1484=1,COUNTIF($F$8:F1484,1),"")</f>
        <v/>
      </c>
      <c r="H1484" s="174"/>
      <c r="I1484" s="157">
        <f>IFERROR($H$8:INDEX($H$8:$H$3000,COUNTIF($H$8:$H$3000,"?*")),"")</f>
        <v>0</v>
      </c>
    </row>
    <row r="1485" spans="1:9" x14ac:dyDescent="0.25">
      <c r="A1485" s="174">
        <f>--ISNUMBER(IFERROR(SEARCH('Project Costing'!#REF!,Labor!I1491,1),""))</f>
        <v>0</v>
      </c>
      <c r="B1485" s="174" t="str">
        <f>IF(A1485=1,COUNTIF($A$8:A1485,1),"")</f>
        <v/>
      </c>
      <c r="C1485" s="174"/>
      <c r="D1485" s="157">
        <f>IFERROR($C$8:INDEX($C$8:$C$3000,COUNTIF($C$8:$C$3000,"?*")),"")</f>
        <v>0</v>
      </c>
      <c r="E1485" s="174"/>
      <c r="F1485" s="174">
        <f>--ISNUMBER(IFERROR(SEARCH('Project Costing'!#REF!,Labor!I1491,1),""))</f>
        <v>0</v>
      </c>
      <c r="G1485" s="174" t="str">
        <f>IF(F1485=1,COUNTIF($F$8:F1485,1),"")</f>
        <v/>
      </c>
      <c r="H1485" s="174"/>
      <c r="I1485" s="157">
        <f>IFERROR($H$8:INDEX($H$8:$H$3000,COUNTIF($H$8:$H$3000,"?*")),"")</f>
        <v>0</v>
      </c>
    </row>
    <row r="1486" spans="1:9" x14ac:dyDescent="0.25">
      <c r="A1486" s="174">
        <f>--ISNUMBER(IFERROR(SEARCH('Project Costing'!#REF!,Labor!I1492,1),""))</f>
        <v>0</v>
      </c>
      <c r="B1486" s="174" t="str">
        <f>IF(A1486=1,COUNTIF($A$8:A1486,1),"")</f>
        <v/>
      </c>
      <c r="C1486" s="174"/>
      <c r="D1486" s="157">
        <f>IFERROR($C$8:INDEX($C$8:$C$3000,COUNTIF($C$8:$C$3000,"?*")),"")</f>
        <v>0</v>
      </c>
      <c r="E1486" s="174"/>
      <c r="F1486" s="174">
        <f>--ISNUMBER(IFERROR(SEARCH('Project Costing'!#REF!,Labor!I1492,1),""))</f>
        <v>0</v>
      </c>
      <c r="G1486" s="174" t="str">
        <f>IF(F1486=1,COUNTIF($F$8:F1486,1),"")</f>
        <v/>
      </c>
      <c r="H1486" s="174"/>
      <c r="I1486" s="157">
        <f>IFERROR($H$8:INDEX($H$8:$H$3000,COUNTIF($H$8:$H$3000,"?*")),"")</f>
        <v>0</v>
      </c>
    </row>
    <row r="1487" spans="1:9" x14ac:dyDescent="0.25">
      <c r="A1487" s="174">
        <f>--ISNUMBER(IFERROR(SEARCH('Project Costing'!#REF!,Labor!I1493,1),""))</f>
        <v>0</v>
      </c>
      <c r="B1487" s="174" t="str">
        <f>IF(A1487=1,COUNTIF($A$8:A1487,1),"")</f>
        <v/>
      </c>
      <c r="C1487" s="174"/>
      <c r="D1487" s="157">
        <f>IFERROR($C$8:INDEX($C$8:$C$3000,COUNTIF($C$8:$C$3000,"?*")),"")</f>
        <v>0</v>
      </c>
      <c r="E1487" s="174"/>
      <c r="F1487" s="174">
        <f>--ISNUMBER(IFERROR(SEARCH('Project Costing'!#REF!,Labor!I1493,1),""))</f>
        <v>0</v>
      </c>
      <c r="G1487" s="174" t="str">
        <f>IF(F1487=1,COUNTIF($F$8:F1487,1),"")</f>
        <v/>
      </c>
      <c r="H1487" s="174"/>
      <c r="I1487" s="157">
        <f>IFERROR($H$8:INDEX($H$8:$H$3000,COUNTIF($H$8:$H$3000,"?*")),"")</f>
        <v>0</v>
      </c>
    </row>
    <row r="1488" spans="1:9" x14ac:dyDescent="0.25">
      <c r="A1488" s="174">
        <f>--ISNUMBER(IFERROR(SEARCH('Project Costing'!#REF!,Labor!I1494,1),""))</f>
        <v>0</v>
      </c>
      <c r="B1488" s="174" t="str">
        <f>IF(A1488=1,COUNTIF($A$8:A1488,1),"")</f>
        <v/>
      </c>
      <c r="C1488" s="174"/>
      <c r="D1488" s="157">
        <f>IFERROR($C$8:INDEX($C$8:$C$3000,COUNTIF($C$8:$C$3000,"?*")),"")</f>
        <v>0</v>
      </c>
      <c r="E1488" s="174"/>
      <c r="F1488" s="174">
        <f>--ISNUMBER(IFERROR(SEARCH('Project Costing'!#REF!,Labor!I1494,1),""))</f>
        <v>0</v>
      </c>
      <c r="G1488" s="174" t="str">
        <f>IF(F1488=1,COUNTIF($F$8:F1488,1),"")</f>
        <v/>
      </c>
      <c r="H1488" s="174"/>
      <c r="I1488" s="157">
        <f>IFERROR($H$8:INDEX($H$8:$H$3000,COUNTIF($H$8:$H$3000,"?*")),"")</f>
        <v>0</v>
      </c>
    </row>
    <row r="1489" spans="1:9" x14ac:dyDescent="0.25">
      <c r="A1489" s="174">
        <f>--ISNUMBER(IFERROR(SEARCH('Project Costing'!#REF!,Labor!I1495,1),""))</f>
        <v>0</v>
      </c>
      <c r="B1489" s="174" t="str">
        <f>IF(A1489=1,COUNTIF($A$8:A1489,1),"")</f>
        <v/>
      </c>
      <c r="C1489" s="174"/>
      <c r="D1489" s="157">
        <f>IFERROR($C$8:INDEX($C$8:$C$3000,COUNTIF($C$8:$C$3000,"?*")),"")</f>
        <v>0</v>
      </c>
      <c r="E1489" s="174"/>
      <c r="F1489" s="174">
        <f>--ISNUMBER(IFERROR(SEARCH('Project Costing'!#REF!,Labor!I1495,1),""))</f>
        <v>0</v>
      </c>
      <c r="G1489" s="174" t="str">
        <f>IF(F1489=1,COUNTIF($F$8:F1489,1),"")</f>
        <v/>
      </c>
      <c r="H1489" s="174"/>
      <c r="I1489" s="157">
        <f>IFERROR($H$8:INDEX($H$8:$H$3000,COUNTIF($H$8:$H$3000,"?*")),"")</f>
        <v>0</v>
      </c>
    </row>
    <row r="1490" spans="1:9" x14ac:dyDescent="0.25">
      <c r="A1490" s="174">
        <f>--ISNUMBER(IFERROR(SEARCH('Project Costing'!#REF!,Labor!I1496,1),""))</f>
        <v>0</v>
      </c>
      <c r="B1490" s="174" t="str">
        <f>IF(A1490=1,COUNTIF($A$8:A1490,1),"")</f>
        <v/>
      </c>
      <c r="C1490" s="174"/>
      <c r="D1490" s="157">
        <f>IFERROR($C$8:INDEX($C$8:$C$3000,COUNTIF($C$8:$C$3000,"?*")),"")</f>
        <v>0</v>
      </c>
      <c r="E1490" s="174"/>
      <c r="F1490" s="174">
        <f>--ISNUMBER(IFERROR(SEARCH('Project Costing'!#REF!,Labor!I1496,1),""))</f>
        <v>0</v>
      </c>
      <c r="G1490" s="174" t="str">
        <f>IF(F1490=1,COUNTIF($F$8:F1490,1),"")</f>
        <v/>
      </c>
      <c r="H1490" s="174"/>
      <c r="I1490" s="157">
        <f>IFERROR($H$8:INDEX($H$8:$H$3000,COUNTIF($H$8:$H$3000,"?*")),"")</f>
        <v>0</v>
      </c>
    </row>
    <row r="1491" spans="1:9" x14ac:dyDescent="0.25">
      <c r="A1491" s="174">
        <f>--ISNUMBER(IFERROR(SEARCH('Project Costing'!#REF!,Labor!I1497,1),""))</f>
        <v>0</v>
      </c>
      <c r="B1491" s="174" t="str">
        <f>IF(A1491=1,COUNTIF($A$8:A1491,1),"")</f>
        <v/>
      </c>
      <c r="C1491" s="174"/>
      <c r="D1491" s="157">
        <f>IFERROR($C$8:INDEX($C$8:$C$3000,COUNTIF($C$8:$C$3000,"?*")),"")</f>
        <v>0</v>
      </c>
      <c r="E1491" s="174"/>
      <c r="F1491" s="174">
        <f>--ISNUMBER(IFERROR(SEARCH('Project Costing'!#REF!,Labor!I1497,1),""))</f>
        <v>0</v>
      </c>
      <c r="G1491" s="174" t="str">
        <f>IF(F1491=1,COUNTIF($F$8:F1491,1),"")</f>
        <v/>
      </c>
      <c r="H1491" s="174"/>
      <c r="I1491" s="157">
        <f>IFERROR($H$8:INDEX($H$8:$H$3000,COUNTIF($H$8:$H$3000,"?*")),"")</f>
        <v>0</v>
      </c>
    </row>
    <row r="1492" spans="1:9" x14ac:dyDescent="0.25">
      <c r="A1492" s="174">
        <f>--ISNUMBER(IFERROR(SEARCH('Project Costing'!#REF!,Labor!I1498,1),""))</f>
        <v>0</v>
      </c>
      <c r="B1492" s="174" t="str">
        <f>IF(A1492=1,COUNTIF($A$8:A1492,1),"")</f>
        <v/>
      </c>
      <c r="C1492" s="174"/>
      <c r="D1492" s="157">
        <f>IFERROR($C$8:INDEX($C$8:$C$3000,COUNTIF($C$8:$C$3000,"?*")),"")</f>
        <v>0</v>
      </c>
      <c r="E1492" s="174"/>
      <c r="F1492" s="174">
        <f>--ISNUMBER(IFERROR(SEARCH('Project Costing'!#REF!,Labor!I1498,1),""))</f>
        <v>0</v>
      </c>
      <c r="G1492" s="174" t="str">
        <f>IF(F1492=1,COUNTIF($F$8:F1492,1),"")</f>
        <v/>
      </c>
      <c r="H1492" s="174"/>
      <c r="I1492" s="157">
        <f>IFERROR($H$8:INDEX($H$8:$H$3000,COUNTIF($H$8:$H$3000,"?*")),"")</f>
        <v>0</v>
      </c>
    </row>
    <row r="1493" spans="1:9" x14ac:dyDescent="0.25">
      <c r="A1493" s="174">
        <f>--ISNUMBER(IFERROR(SEARCH('Project Costing'!#REF!,Labor!I1499,1),""))</f>
        <v>0</v>
      </c>
      <c r="B1493" s="174" t="str">
        <f>IF(A1493=1,COUNTIF($A$8:A1493,1),"")</f>
        <v/>
      </c>
      <c r="C1493" s="174"/>
      <c r="D1493" s="157">
        <f>IFERROR($C$8:INDEX($C$8:$C$3000,COUNTIF($C$8:$C$3000,"?*")),"")</f>
        <v>0</v>
      </c>
      <c r="E1493" s="174"/>
      <c r="F1493" s="174">
        <f>--ISNUMBER(IFERROR(SEARCH('Project Costing'!#REF!,Labor!I1499,1),""))</f>
        <v>0</v>
      </c>
      <c r="G1493" s="174" t="str">
        <f>IF(F1493=1,COUNTIF($F$8:F1493,1),"")</f>
        <v/>
      </c>
      <c r="H1493" s="174"/>
      <c r="I1493" s="157">
        <f>IFERROR($H$8:INDEX($H$8:$H$3000,COUNTIF($H$8:$H$3000,"?*")),"")</f>
        <v>0</v>
      </c>
    </row>
    <row r="1494" spans="1:9" x14ac:dyDescent="0.25">
      <c r="A1494" s="174">
        <f>--ISNUMBER(IFERROR(SEARCH('Project Costing'!#REF!,Labor!I1500,1),""))</f>
        <v>0</v>
      </c>
      <c r="B1494" s="174" t="str">
        <f>IF(A1494=1,COUNTIF($A$8:A1494,1),"")</f>
        <v/>
      </c>
      <c r="C1494" s="174"/>
      <c r="D1494" s="157">
        <f>IFERROR($C$8:INDEX($C$8:$C$3000,COUNTIF($C$8:$C$3000,"?*")),"")</f>
        <v>0</v>
      </c>
      <c r="E1494" s="174"/>
      <c r="F1494" s="174">
        <f>--ISNUMBER(IFERROR(SEARCH('Project Costing'!#REF!,Labor!I1500,1),""))</f>
        <v>0</v>
      </c>
      <c r="G1494" s="174" t="str">
        <f>IF(F1494=1,COUNTIF($F$8:F1494,1),"")</f>
        <v/>
      </c>
      <c r="H1494" s="174"/>
      <c r="I1494" s="157">
        <f>IFERROR($H$8:INDEX($H$8:$H$3000,COUNTIF($H$8:$H$3000,"?*")),"")</f>
        <v>0</v>
      </c>
    </row>
    <row r="1495" spans="1:9" x14ac:dyDescent="0.25">
      <c r="A1495" s="174">
        <f>--ISNUMBER(IFERROR(SEARCH('Project Costing'!#REF!,Labor!I1501,1),""))</f>
        <v>0</v>
      </c>
      <c r="B1495" s="174" t="str">
        <f>IF(A1495=1,COUNTIF($A$8:A1495,1),"")</f>
        <v/>
      </c>
      <c r="C1495" s="174"/>
      <c r="D1495" s="157">
        <f>IFERROR($C$8:INDEX($C$8:$C$3000,COUNTIF($C$8:$C$3000,"?*")),"")</f>
        <v>0</v>
      </c>
      <c r="E1495" s="174"/>
      <c r="F1495" s="174">
        <f>--ISNUMBER(IFERROR(SEARCH('Project Costing'!#REF!,Labor!I1501,1),""))</f>
        <v>0</v>
      </c>
      <c r="G1495" s="174" t="str">
        <f>IF(F1495=1,COUNTIF($F$8:F1495,1),"")</f>
        <v/>
      </c>
      <c r="H1495" s="174"/>
      <c r="I1495" s="157">
        <f>IFERROR($H$8:INDEX($H$8:$H$3000,COUNTIF($H$8:$H$3000,"?*")),"")</f>
        <v>0</v>
      </c>
    </row>
    <row r="1496" spans="1:9" x14ac:dyDescent="0.25">
      <c r="A1496" s="174">
        <f>--ISNUMBER(IFERROR(SEARCH('Project Costing'!#REF!,Labor!I1502,1),""))</f>
        <v>0</v>
      </c>
      <c r="B1496" s="174" t="str">
        <f>IF(A1496=1,COUNTIF($A$8:A1496,1),"")</f>
        <v/>
      </c>
      <c r="C1496" s="174"/>
      <c r="D1496" s="157">
        <f>IFERROR($C$8:INDEX($C$8:$C$3000,COUNTIF($C$8:$C$3000,"?*")),"")</f>
        <v>0</v>
      </c>
      <c r="E1496" s="174"/>
      <c r="F1496" s="174">
        <f>--ISNUMBER(IFERROR(SEARCH('Project Costing'!#REF!,Labor!I1502,1),""))</f>
        <v>0</v>
      </c>
      <c r="G1496" s="174" t="str">
        <f>IF(F1496=1,COUNTIF($F$8:F1496,1),"")</f>
        <v/>
      </c>
      <c r="H1496" s="174"/>
      <c r="I1496" s="157">
        <f>IFERROR($H$8:INDEX($H$8:$H$3000,COUNTIF($H$8:$H$3000,"?*")),"")</f>
        <v>0</v>
      </c>
    </row>
    <row r="1497" spans="1:9" x14ac:dyDescent="0.25">
      <c r="A1497" s="174">
        <f>--ISNUMBER(IFERROR(SEARCH('Project Costing'!#REF!,Labor!I1503,1),""))</f>
        <v>0</v>
      </c>
      <c r="B1497" s="174" t="str">
        <f>IF(A1497=1,COUNTIF($A$8:A1497,1),"")</f>
        <v/>
      </c>
      <c r="C1497" s="174"/>
      <c r="D1497" s="157">
        <f>IFERROR($C$8:INDEX($C$8:$C$3000,COUNTIF($C$8:$C$3000,"?*")),"")</f>
        <v>0</v>
      </c>
      <c r="E1497" s="174"/>
      <c r="F1497" s="174">
        <f>--ISNUMBER(IFERROR(SEARCH('Project Costing'!#REF!,Labor!I1503,1),""))</f>
        <v>0</v>
      </c>
      <c r="G1497" s="174" t="str">
        <f>IF(F1497=1,COUNTIF($F$8:F1497,1),"")</f>
        <v/>
      </c>
      <c r="H1497" s="174"/>
      <c r="I1497" s="157">
        <f>IFERROR($H$8:INDEX($H$8:$H$3000,COUNTIF($H$8:$H$3000,"?*")),"")</f>
        <v>0</v>
      </c>
    </row>
    <row r="1498" spans="1:9" x14ac:dyDescent="0.25">
      <c r="A1498" s="174">
        <f>--ISNUMBER(IFERROR(SEARCH('Project Costing'!#REF!,Labor!I1504,1),""))</f>
        <v>0</v>
      </c>
      <c r="B1498" s="174" t="str">
        <f>IF(A1498=1,COUNTIF($A$8:A1498,1),"")</f>
        <v/>
      </c>
      <c r="C1498" s="174"/>
      <c r="D1498" s="157">
        <f>IFERROR($C$8:INDEX($C$8:$C$3000,COUNTIF($C$8:$C$3000,"?*")),"")</f>
        <v>0</v>
      </c>
      <c r="E1498" s="174"/>
      <c r="F1498" s="174">
        <f>--ISNUMBER(IFERROR(SEARCH('Project Costing'!#REF!,Labor!I1504,1),""))</f>
        <v>0</v>
      </c>
      <c r="G1498" s="174" t="str">
        <f>IF(F1498=1,COUNTIF($F$8:F1498,1),"")</f>
        <v/>
      </c>
      <c r="H1498" s="174"/>
      <c r="I1498" s="157">
        <f>IFERROR($H$8:INDEX($H$8:$H$3000,COUNTIF($H$8:$H$3000,"?*")),"")</f>
        <v>0</v>
      </c>
    </row>
    <row r="1499" spans="1:9" x14ac:dyDescent="0.25">
      <c r="A1499" s="174">
        <f>--ISNUMBER(IFERROR(SEARCH('Project Costing'!#REF!,Labor!I1505,1),""))</f>
        <v>0</v>
      </c>
      <c r="B1499" s="174" t="str">
        <f>IF(A1499=1,COUNTIF($A$8:A1499,1),"")</f>
        <v/>
      </c>
      <c r="C1499" s="174"/>
      <c r="D1499" s="157">
        <f>IFERROR($C$8:INDEX($C$8:$C$3000,COUNTIF($C$8:$C$3000,"?*")),"")</f>
        <v>0</v>
      </c>
      <c r="E1499" s="174"/>
      <c r="F1499" s="174">
        <f>--ISNUMBER(IFERROR(SEARCH('Project Costing'!#REF!,Labor!I1505,1),""))</f>
        <v>0</v>
      </c>
      <c r="G1499" s="174" t="str">
        <f>IF(F1499=1,COUNTIF($F$8:F1499,1),"")</f>
        <v/>
      </c>
      <c r="H1499" s="174"/>
      <c r="I1499" s="157">
        <f>IFERROR($H$8:INDEX($H$8:$H$3000,COUNTIF($H$8:$H$3000,"?*")),"")</f>
        <v>0</v>
      </c>
    </row>
    <row r="1500" spans="1:9" x14ac:dyDescent="0.25">
      <c r="A1500" s="174">
        <f>--ISNUMBER(IFERROR(SEARCH('Project Costing'!#REF!,Labor!I1506,1),""))</f>
        <v>0</v>
      </c>
      <c r="B1500" s="174" t="str">
        <f>IF(A1500=1,COUNTIF($A$8:A1500,1),"")</f>
        <v/>
      </c>
      <c r="C1500" s="174"/>
      <c r="D1500" s="157">
        <f>IFERROR($C$8:INDEX($C$8:$C$3000,COUNTIF($C$8:$C$3000,"?*")),"")</f>
        <v>0</v>
      </c>
      <c r="E1500" s="174"/>
      <c r="F1500" s="174">
        <f>--ISNUMBER(IFERROR(SEARCH('Project Costing'!#REF!,Labor!I1506,1),""))</f>
        <v>0</v>
      </c>
      <c r="G1500" s="174" t="str">
        <f>IF(F1500=1,COUNTIF($F$8:F1500,1),"")</f>
        <v/>
      </c>
      <c r="H1500" s="174"/>
      <c r="I1500" s="157">
        <f>IFERROR($H$8:INDEX($H$8:$H$3000,COUNTIF($H$8:$H$3000,"?*")),"")</f>
        <v>0</v>
      </c>
    </row>
    <row r="1501" spans="1:9" x14ac:dyDescent="0.25">
      <c r="A1501" s="174">
        <f>--ISNUMBER(IFERROR(SEARCH('Project Costing'!#REF!,Labor!I1507,1),""))</f>
        <v>0</v>
      </c>
      <c r="B1501" s="174" t="str">
        <f>IF(A1501=1,COUNTIF($A$8:A1501,1),"")</f>
        <v/>
      </c>
      <c r="C1501" s="174"/>
      <c r="D1501" s="157">
        <f>IFERROR($C$8:INDEX($C$8:$C$3000,COUNTIF($C$8:$C$3000,"?*")),"")</f>
        <v>0</v>
      </c>
      <c r="E1501" s="174"/>
      <c r="F1501" s="174">
        <f>--ISNUMBER(IFERROR(SEARCH('Project Costing'!#REF!,Labor!I1507,1),""))</f>
        <v>0</v>
      </c>
      <c r="G1501" s="174" t="str">
        <f>IF(F1501=1,COUNTIF($F$8:F1501,1),"")</f>
        <v/>
      </c>
      <c r="H1501" s="174"/>
      <c r="I1501" s="157">
        <f>IFERROR($H$8:INDEX($H$8:$H$3000,COUNTIF($H$8:$H$3000,"?*")),"")</f>
        <v>0</v>
      </c>
    </row>
    <row r="1502" spans="1:9" x14ac:dyDescent="0.25">
      <c r="A1502" s="174">
        <f>--ISNUMBER(IFERROR(SEARCH('Project Costing'!#REF!,Labor!I1508,1),""))</f>
        <v>0</v>
      </c>
      <c r="B1502" s="174" t="str">
        <f>IF(A1502=1,COUNTIF($A$8:A1502,1),"")</f>
        <v/>
      </c>
      <c r="C1502" s="174"/>
      <c r="D1502" s="157">
        <f>IFERROR($C$8:INDEX($C$8:$C$3000,COUNTIF($C$8:$C$3000,"?*")),"")</f>
        <v>0</v>
      </c>
      <c r="E1502" s="174"/>
      <c r="F1502" s="174">
        <f>--ISNUMBER(IFERROR(SEARCH('Project Costing'!#REF!,Labor!I1508,1),""))</f>
        <v>0</v>
      </c>
      <c r="G1502" s="174" t="str">
        <f>IF(F1502=1,COUNTIF($F$8:F1502,1),"")</f>
        <v/>
      </c>
      <c r="H1502" s="174"/>
      <c r="I1502" s="157">
        <f>IFERROR($H$8:INDEX($H$8:$H$3000,COUNTIF($H$8:$H$3000,"?*")),"")</f>
        <v>0</v>
      </c>
    </row>
    <row r="1503" spans="1:9" x14ac:dyDescent="0.25">
      <c r="A1503" s="174">
        <f>--ISNUMBER(IFERROR(SEARCH('Project Costing'!#REF!,Labor!I1509,1),""))</f>
        <v>0</v>
      </c>
      <c r="B1503" s="174" t="str">
        <f>IF(A1503=1,COUNTIF($A$8:A1503,1),"")</f>
        <v/>
      </c>
      <c r="C1503" s="174"/>
      <c r="D1503" s="157">
        <f>IFERROR($C$8:INDEX($C$8:$C$3000,COUNTIF($C$8:$C$3000,"?*")),"")</f>
        <v>0</v>
      </c>
      <c r="E1503" s="174"/>
      <c r="F1503" s="174">
        <f>--ISNUMBER(IFERROR(SEARCH('Project Costing'!#REF!,Labor!I1509,1),""))</f>
        <v>0</v>
      </c>
      <c r="G1503" s="174" t="str">
        <f>IF(F1503=1,COUNTIF($F$8:F1503,1),"")</f>
        <v/>
      </c>
      <c r="H1503" s="174"/>
      <c r="I1503" s="157">
        <f>IFERROR($H$8:INDEX($H$8:$H$3000,COUNTIF($H$8:$H$3000,"?*")),"")</f>
        <v>0</v>
      </c>
    </row>
    <row r="1504" spans="1:9" x14ac:dyDescent="0.25">
      <c r="A1504" s="174">
        <f>--ISNUMBER(IFERROR(SEARCH('Project Costing'!#REF!,Labor!I1510,1),""))</f>
        <v>0</v>
      </c>
      <c r="B1504" s="174" t="str">
        <f>IF(A1504=1,COUNTIF($A$8:A1504,1),"")</f>
        <v/>
      </c>
      <c r="C1504" s="174"/>
      <c r="D1504" s="157">
        <f>IFERROR($C$8:INDEX($C$8:$C$3000,COUNTIF($C$8:$C$3000,"?*")),"")</f>
        <v>0</v>
      </c>
      <c r="E1504" s="174"/>
      <c r="F1504" s="174">
        <f>--ISNUMBER(IFERROR(SEARCH('Project Costing'!#REF!,Labor!I1510,1),""))</f>
        <v>0</v>
      </c>
      <c r="G1504" s="174" t="str">
        <f>IF(F1504=1,COUNTIF($F$8:F1504,1),"")</f>
        <v/>
      </c>
      <c r="H1504" s="174"/>
      <c r="I1504" s="157">
        <f>IFERROR($H$8:INDEX($H$8:$H$3000,COUNTIF($H$8:$H$3000,"?*")),"")</f>
        <v>0</v>
      </c>
    </row>
    <row r="1505" spans="1:9" x14ac:dyDescent="0.25">
      <c r="A1505" s="174">
        <f>--ISNUMBER(IFERROR(SEARCH('Project Costing'!#REF!,Labor!I1511,1),""))</f>
        <v>0</v>
      </c>
      <c r="B1505" s="174" t="str">
        <f>IF(A1505=1,COUNTIF($A$8:A1505,1),"")</f>
        <v/>
      </c>
      <c r="C1505" s="174"/>
      <c r="D1505" s="157">
        <f>IFERROR($C$8:INDEX($C$8:$C$3000,COUNTIF($C$8:$C$3000,"?*")),"")</f>
        <v>0</v>
      </c>
      <c r="E1505" s="174"/>
      <c r="F1505" s="174">
        <f>--ISNUMBER(IFERROR(SEARCH('Project Costing'!#REF!,Labor!I1511,1),""))</f>
        <v>0</v>
      </c>
      <c r="G1505" s="174" t="str">
        <f>IF(F1505=1,COUNTIF($F$8:F1505,1),"")</f>
        <v/>
      </c>
      <c r="H1505" s="174"/>
      <c r="I1505" s="157">
        <f>IFERROR($H$8:INDEX($H$8:$H$3000,COUNTIF($H$8:$H$3000,"?*")),"")</f>
        <v>0</v>
      </c>
    </row>
    <row r="1506" spans="1:9" x14ac:dyDescent="0.25">
      <c r="A1506" s="174">
        <f>--ISNUMBER(IFERROR(SEARCH('Project Costing'!#REF!,Labor!I1512,1),""))</f>
        <v>0</v>
      </c>
      <c r="B1506" s="174" t="str">
        <f>IF(A1506=1,COUNTIF($A$8:A1506,1),"")</f>
        <v/>
      </c>
      <c r="C1506" s="174"/>
      <c r="D1506" s="157">
        <f>IFERROR($C$8:INDEX($C$8:$C$3000,COUNTIF($C$8:$C$3000,"?*")),"")</f>
        <v>0</v>
      </c>
      <c r="E1506" s="174"/>
      <c r="F1506" s="174">
        <f>--ISNUMBER(IFERROR(SEARCH('Project Costing'!#REF!,Labor!I1512,1),""))</f>
        <v>0</v>
      </c>
      <c r="G1506" s="174" t="str">
        <f>IF(F1506=1,COUNTIF($F$8:F1506,1),"")</f>
        <v/>
      </c>
      <c r="H1506" s="174"/>
      <c r="I1506" s="157">
        <f>IFERROR($H$8:INDEX($H$8:$H$3000,COUNTIF($H$8:$H$3000,"?*")),"")</f>
        <v>0</v>
      </c>
    </row>
    <row r="1507" spans="1:9" x14ac:dyDescent="0.25">
      <c r="A1507" s="174">
        <f>--ISNUMBER(IFERROR(SEARCH('Project Costing'!#REF!,Labor!I1513,1),""))</f>
        <v>0</v>
      </c>
      <c r="B1507" s="174" t="str">
        <f>IF(A1507=1,COUNTIF($A$8:A1507,1),"")</f>
        <v/>
      </c>
      <c r="C1507" s="174"/>
      <c r="D1507" s="157">
        <f>IFERROR($C$8:INDEX($C$8:$C$3000,COUNTIF($C$8:$C$3000,"?*")),"")</f>
        <v>0</v>
      </c>
      <c r="E1507" s="174"/>
      <c r="F1507" s="174">
        <f>--ISNUMBER(IFERROR(SEARCH('Project Costing'!#REF!,Labor!I1513,1),""))</f>
        <v>0</v>
      </c>
      <c r="G1507" s="174" t="str">
        <f>IF(F1507=1,COUNTIF($F$8:F1507,1),"")</f>
        <v/>
      </c>
      <c r="H1507" s="174"/>
      <c r="I1507" s="157">
        <f>IFERROR($H$8:INDEX($H$8:$H$3000,COUNTIF($H$8:$H$3000,"?*")),"")</f>
        <v>0</v>
      </c>
    </row>
    <row r="1508" spans="1:9" x14ac:dyDescent="0.25">
      <c r="A1508" s="174">
        <f>--ISNUMBER(IFERROR(SEARCH('Project Costing'!#REF!,Labor!I1514,1),""))</f>
        <v>0</v>
      </c>
      <c r="B1508" s="174" t="str">
        <f>IF(A1508=1,COUNTIF($A$8:A1508,1),"")</f>
        <v/>
      </c>
      <c r="C1508" s="174"/>
      <c r="D1508" s="157">
        <f>IFERROR($C$8:INDEX($C$8:$C$3000,COUNTIF($C$8:$C$3000,"?*")),"")</f>
        <v>0</v>
      </c>
      <c r="E1508" s="174"/>
      <c r="F1508" s="174">
        <f>--ISNUMBER(IFERROR(SEARCH('Project Costing'!#REF!,Labor!I1514,1),""))</f>
        <v>0</v>
      </c>
      <c r="G1508" s="174" t="str">
        <f>IF(F1508=1,COUNTIF($F$8:F1508,1),"")</f>
        <v/>
      </c>
      <c r="H1508" s="174"/>
      <c r="I1508" s="157">
        <f>IFERROR($H$8:INDEX($H$8:$H$3000,COUNTIF($H$8:$H$3000,"?*")),"")</f>
        <v>0</v>
      </c>
    </row>
    <row r="1509" spans="1:9" x14ac:dyDescent="0.25">
      <c r="A1509" s="174">
        <f>--ISNUMBER(IFERROR(SEARCH('Project Costing'!#REF!,Labor!I1515,1),""))</f>
        <v>0</v>
      </c>
      <c r="B1509" s="174" t="str">
        <f>IF(A1509=1,COUNTIF($A$8:A1509,1),"")</f>
        <v/>
      </c>
      <c r="C1509" s="174"/>
      <c r="D1509" s="157">
        <f>IFERROR($C$8:INDEX($C$8:$C$3000,COUNTIF($C$8:$C$3000,"?*")),"")</f>
        <v>0</v>
      </c>
      <c r="E1509" s="174"/>
      <c r="F1509" s="174">
        <f>--ISNUMBER(IFERROR(SEARCH('Project Costing'!#REF!,Labor!I1515,1),""))</f>
        <v>0</v>
      </c>
      <c r="G1509" s="174" t="str">
        <f>IF(F1509=1,COUNTIF($F$8:F1509,1),"")</f>
        <v/>
      </c>
      <c r="H1509" s="174"/>
      <c r="I1509" s="157">
        <f>IFERROR($H$8:INDEX($H$8:$H$3000,COUNTIF($H$8:$H$3000,"?*")),"")</f>
        <v>0</v>
      </c>
    </row>
    <row r="1510" spans="1:9" x14ac:dyDescent="0.25">
      <c r="A1510" s="174">
        <f>--ISNUMBER(IFERROR(SEARCH('Project Costing'!#REF!,Labor!I1516,1),""))</f>
        <v>0</v>
      </c>
      <c r="B1510" s="174" t="str">
        <f>IF(A1510=1,COUNTIF($A$8:A1510,1),"")</f>
        <v/>
      </c>
      <c r="C1510" s="174"/>
      <c r="D1510" s="157">
        <f>IFERROR($C$8:INDEX($C$8:$C$3000,COUNTIF($C$8:$C$3000,"?*")),"")</f>
        <v>0</v>
      </c>
      <c r="E1510" s="174"/>
      <c r="F1510" s="174">
        <f>--ISNUMBER(IFERROR(SEARCH('Project Costing'!#REF!,Labor!I1516,1),""))</f>
        <v>0</v>
      </c>
      <c r="G1510" s="174" t="str">
        <f>IF(F1510=1,COUNTIF($F$8:F1510,1),"")</f>
        <v/>
      </c>
      <c r="H1510" s="174"/>
      <c r="I1510" s="157">
        <f>IFERROR($H$8:INDEX($H$8:$H$3000,COUNTIF($H$8:$H$3000,"?*")),"")</f>
        <v>0</v>
      </c>
    </row>
    <row r="1511" spans="1:9" x14ac:dyDescent="0.25">
      <c r="A1511" s="174">
        <f>--ISNUMBER(IFERROR(SEARCH('Project Costing'!#REF!,Labor!I1517,1),""))</f>
        <v>0</v>
      </c>
      <c r="B1511" s="174" t="str">
        <f>IF(A1511=1,COUNTIF($A$8:A1511,1),"")</f>
        <v/>
      </c>
      <c r="C1511" s="174"/>
      <c r="D1511" s="157">
        <f>IFERROR($C$8:INDEX($C$8:$C$3000,COUNTIF($C$8:$C$3000,"?*")),"")</f>
        <v>0</v>
      </c>
      <c r="E1511" s="174"/>
      <c r="F1511" s="174">
        <f>--ISNUMBER(IFERROR(SEARCH('Project Costing'!#REF!,Labor!I1517,1),""))</f>
        <v>0</v>
      </c>
      <c r="G1511" s="174" t="str">
        <f>IF(F1511=1,COUNTIF($F$8:F1511,1),"")</f>
        <v/>
      </c>
      <c r="H1511" s="174"/>
      <c r="I1511" s="157">
        <f>IFERROR($H$8:INDEX($H$8:$H$3000,COUNTIF($H$8:$H$3000,"?*")),"")</f>
        <v>0</v>
      </c>
    </row>
    <row r="1512" spans="1:9" x14ac:dyDescent="0.25">
      <c r="A1512" s="174">
        <f>--ISNUMBER(IFERROR(SEARCH('Project Costing'!#REF!,Labor!I1518,1),""))</f>
        <v>0</v>
      </c>
      <c r="B1512" s="174" t="str">
        <f>IF(A1512=1,COUNTIF($A$8:A1512,1),"")</f>
        <v/>
      </c>
      <c r="C1512" s="174"/>
      <c r="D1512" s="157">
        <f>IFERROR($C$8:INDEX($C$8:$C$3000,COUNTIF($C$8:$C$3000,"?*")),"")</f>
        <v>0</v>
      </c>
      <c r="E1512" s="174"/>
      <c r="F1512" s="174">
        <f>--ISNUMBER(IFERROR(SEARCH('Project Costing'!#REF!,Labor!I1518,1),""))</f>
        <v>0</v>
      </c>
      <c r="G1512" s="174" t="str">
        <f>IF(F1512=1,COUNTIF($F$8:F1512,1),"")</f>
        <v/>
      </c>
      <c r="H1512" s="174"/>
      <c r="I1512" s="157">
        <f>IFERROR($H$8:INDEX($H$8:$H$3000,COUNTIF($H$8:$H$3000,"?*")),"")</f>
        <v>0</v>
      </c>
    </row>
    <row r="1513" spans="1:9" x14ac:dyDescent="0.25">
      <c r="A1513" s="174">
        <f>--ISNUMBER(IFERROR(SEARCH('Project Costing'!#REF!,Labor!I1519,1),""))</f>
        <v>0</v>
      </c>
      <c r="B1513" s="174" t="str">
        <f>IF(A1513=1,COUNTIF($A$8:A1513,1),"")</f>
        <v/>
      </c>
      <c r="C1513" s="174"/>
      <c r="D1513" s="157">
        <f>IFERROR($C$8:INDEX($C$8:$C$3000,COUNTIF($C$8:$C$3000,"?*")),"")</f>
        <v>0</v>
      </c>
      <c r="E1513" s="174"/>
      <c r="F1513" s="174">
        <f>--ISNUMBER(IFERROR(SEARCH('Project Costing'!#REF!,Labor!I1519,1),""))</f>
        <v>0</v>
      </c>
      <c r="G1513" s="174" t="str">
        <f>IF(F1513=1,COUNTIF($F$8:F1513,1),"")</f>
        <v/>
      </c>
      <c r="H1513" s="174"/>
      <c r="I1513" s="157">
        <f>IFERROR($H$8:INDEX($H$8:$H$3000,COUNTIF($H$8:$H$3000,"?*")),"")</f>
        <v>0</v>
      </c>
    </row>
    <row r="1514" spans="1:9" x14ac:dyDescent="0.25">
      <c r="A1514" s="174">
        <f>--ISNUMBER(IFERROR(SEARCH('Project Costing'!#REF!,Labor!I1520,1),""))</f>
        <v>0</v>
      </c>
      <c r="B1514" s="174" t="str">
        <f>IF(A1514=1,COUNTIF($A$8:A1514,1),"")</f>
        <v/>
      </c>
      <c r="C1514" s="174"/>
      <c r="D1514" s="157">
        <f>IFERROR($C$8:INDEX($C$8:$C$3000,COUNTIF($C$8:$C$3000,"?*")),"")</f>
        <v>0</v>
      </c>
      <c r="E1514" s="174"/>
      <c r="F1514" s="174">
        <f>--ISNUMBER(IFERROR(SEARCH('Project Costing'!#REF!,Labor!I1520,1),""))</f>
        <v>0</v>
      </c>
      <c r="G1514" s="174" t="str">
        <f>IF(F1514=1,COUNTIF($F$8:F1514,1),"")</f>
        <v/>
      </c>
      <c r="H1514" s="174"/>
      <c r="I1514" s="157">
        <f>IFERROR($H$8:INDEX($H$8:$H$3000,COUNTIF($H$8:$H$3000,"?*")),"")</f>
        <v>0</v>
      </c>
    </row>
    <row r="1515" spans="1:9" x14ac:dyDescent="0.25">
      <c r="A1515" s="174">
        <f>--ISNUMBER(IFERROR(SEARCH('Project Costing'!#REF!,Labor!I1521,1),""))</f>
        <v>0</v>
      </c>
      <c r="B1515" s="174" t="str">
        <f>IF(A1515=1,COUNTIF($A$8:A1515,1),"")</f>
        <v/>
      </c>
      <c r="C1515" s="174"/>
      <c r="D1515" s="157">
        <f>IFERROR($C$8:INDEX($C$8:$C$3000,COUNTIF($C$8:$C$3000,"?*")),"")</f>
        <v>0</v>
      </c>
      <c r="E1515" s="174"/>
      <c r="F1515" s="174">
        <f>--ISNUMBER(IFERROR(SEARCH('Project Costing'!#REF!,Labor!I1521,1),""))</f>
        <v>0</v>
      </c>
      <c r="G1515" s="174" t="str">
        <f>IF(F1515=1,COUNTIF($F$8:F1515,1),"")</f>
        <v/>
      </c>
      <c r="H1515" s="174"/>
      <c r="I1515" s="157">
        <f>IFERROR($H$8:INDEX($H$8:$H$3000,COUNTIF($H$8:$H$3000,"?*")),"")</f>
        <v>0</v>
      </c>
    </row>
    <row r="1516" spans="1:9" x14ac:dyDescent="0.25">
      <c r="A1516" s="174">
        <f>--ISNUMBER(IFERROR(SEARCH('Project Costing'!#REF!,Labor!I1522,1),""))</f>
        <v>0</v>
      </c>
      <c r="B1516" s="174" t="str">
        <f>IF(A1516=1,COUNTIF($A$8:A1516,1),"")</f>
        <v/>
      </c>
      <c r="C1516" s="174"/>
      <c r="D1516" s="157">
        <f>IFERROR($C$8:INDEX($C$8:$C$3000,COUNTIF($C$8:$C$3000,"?*")),"")</f>
        <v>0</v>
      </c>
      <c r="E1516" s="174"/>
      <c r="F1516" s="174">
        <f>--ISNUMBER(IFERROR(SEARCH('Project Costing'!#REF!,Labor!I1522,1),""))</f>
        <v>0</v>
      </c>
      <c r="G1516" s="174" t="str">
        <f>IF(F1516=1,COUNTIF($F$8:F1516,1),"")</f>
        <v/>
      </c>
      <c r="H1516" s="174"/>
      <c r="I1516" s="157">
        <f>IFERROR($H$8:INDEX($H$8:$H$3000,COUNTIF($H$8:$H$3000,"?*")),"")</f>
        <v>0</v>
      </c>
    </row>
    <row r="1517" spans="1:9" x14ac:dyDescent="0.25">
      <c r="A1517" s="174">
        <f>--ISNUMBER(IFERROR(SEARCH('Project Costing'!#REF!,Labor!I1523,1),""))</f>
        <v>0</v>
      </c>
      <c r="B1517" s="174" t="str">
        <f>IF(A1517=1,COUNTIF($A$8:A1517,1),"")</f>
        <v/>
      </c>
      <c r="C1517" s="174"/>
      <c r="D1517" s="157">
        <f>IFERROR($C$8:INDEX($C$8:$C$3000,COUNTIF($C$8:$C$3000,"?*")),"")</f>
        <v>0</v>
      </c>
      <c r="E1517" s="174"/>
      <c r="F1517" s="174">
        <f>--ISNUMBER(IFERROR(SEARCH('Project Costing'!#REF!,Labor!I1523,1),""))</f>
        <v>0</v>
      </c>
      <c r="G1517" s="174" t="str">
        <f>IF(F1517=1,COUNTIF($F$8:F1517,1),"")</f>
        <v/>
      </c>
      <c r="H1517" s="174"/>
      <c r="I1517" s="157">
        <f>IFERROR($H$8:INDEX($H$8:$H$3000,COUNTIF($H$8:$H$3000,"?*")),"")</f>
        <v>0</v>
      </c>
    </row>
    <row r="1518" spans="1:9" x14ac:dyDescent="0.25">
      <c r="A1518" s="174">
        <f>--ISNUMBER(IFERROR(SEARCH('Project Costing'!#REF!,Labor!I1524,1),""))</f>
        <v>0</v>
      </c>
      <c r="B1518" s="174" t="str">
        <f>IF(A1518=1,COUNTIF($A$8:A1518,1),"")</f>
        <v/>
      </c>
      <c r="C1518" s="174"/>
      <c r="D1518" s="157">
        <f>IFERROR($C$8:INDEX($C$8:$C$3000,COUNTIF($C$8:$C$3000,"?*")),"")</f>
        <v>0</v>
      </c>
      <c r="E1518" s="174"/>
      <c r="F1518" s="174">
        <f>--ISNUMBER(IFERROR(SEARCH('Project Costing'!#REF!,Labor!I1524,1),""))</f>
        <v>0</v>
      </c>
      <c r="G1518" s="174" t="str">
        <f>IF(F1518=1,COUNTIF($F$8:F1518,1),"")</f>
        <v/>
      </c>
      <c r="H1518" s="174"/>
      <c r="I1518" s="157">
        <f>IFERROR($H$8:INDEX($H$8:$H$3000,COUNTIF($H$8:$H$3000,"?*")),"")</f>
        <v>0</v>
      </c>
    </row>
    <row r="1519" spans="1:9" x14ac:dyDescent="0.25">
      <c r="A1519" s="174">
        <f>--ISNUMBER(IFERROR(SEARCH('Project Costing'!#REF!,Labor!I1525,1),""))</f>
        <v>0</v>
      </c>
      <c r="B1519" s="174" t="str">
        <f>IF(A1519=1,COUNTIF($A$8:A1519,1),"")</f>
        <v/>
      </c>
      <c r="C1519" s="174"/>
      <c r="D1519" s="157">
        <f>IFERROR($C$8:INDEX($C$8:$C$3000,COUNTIF($C$8:$C$3000,"?*")),"")</f>
        <v>0</v>
      </c>
      <c r="E1519" s="174"/>
      <c r="F1519" s="174">
        <f>--ISNUMBER(IFERROR(SEARCH('Project Costing'!#REF!,Labor!I1525,1),""))</f>
        <v>0</v>
      </c>
      <c r="G1519" s="174" t="str">
        <f>IF(F1519=1,COUNTIF($F$8:F1519,1),"")</f>
        <v/>
      </c>
      <c r="H1519" s="174"/>
      <c r="I1519" s="157">
        <f>IFERROR($H$8:INDEX($H$8:$H$3000,COUNTIF($H$8:$H$3000,"?*")),"")</f>
        <v>0</v>
      </c>
    </row>
    <row r="1520" spans="1:9" x14ac:dyDescent="0.25">
      <c r="A1520" s="174">
        <f>--ISNUMBER(IFERROR(SEARCH('Project Costing'!#REF!,Labor!I1526,1),""))</f>
        <v>0</v>
      </c>
      <c r="B1520" s="174" t="str">
        <f>IF(A1520=1,COUNTIF($A$8:A1520,1),"")</f>
        <v/>
      </c>
      <c r="C1520" s="174"/>
      <c r="D1520" s="157">
        <f>IFERROR($C$8:INDEX($C$8:$C$3000,COUNTIF($C$8:$C$3000,"?*")),"")</f>
        <v>0</v>
      </c>
      <c r="E1520" s="174"/>
      <c r="F1520" s="174">
        <f>--ISNUMBER(IFERROR(SEARCH('Project Costing'!#REF!,Labor!I1526,1),""))</f>
        <v>0</v>
      </c>
      <c r="G1520" s="174" t="str">
        <f>IF(F1520=1,COUNTIF($F$8:F1520,1),"")</f>
        <v/>
      </c>
      <c r="H1520" s="174"/>
      <c r="I1520" s="157">
        <f>IFERROR($H$8:INDEX($H$8:$H$3000,COUNTIF($H$8:$H$3000,"?*")),"")</f>
        <v>0</v>
      </c>
    </row>
    <row r="1521" spans="1:9" x14ac:dyDescent="0.25">
      <c r="A1521" s="174">
        <f>--ISNUMBER(IFERROR(SEARCH('Project Costing'!#REF!,Labor!I1527,1),""))</f>
        <v>0</v>
      </c>
      <c r="B1521" s="174" t="str">
        <f>IF(A1521=1,COUNTIF($A$8:A1521,1),"")</f>
        <v/>
      </c>
      <c r="C1521" s="174"/>
      <c r="D1521" s="157">
        <f>IFERROR($C$8:INDEX($C$8:$C$3000,COUNTIF($C$8:$C$3000,"?*")),"")</f>
        <v>0</v>
      </c>
      <c r="E1521" s="174"/>
      <c r="F1521" s="174">
        <f>--ISNUMBER(IFERROR(SEARCH('Project Costing'!#REF!,Labor!I1527,1),""))</f>
        <v>0</v>
      </c>
      <c r="G1521" s="174" t="str">
        <f>IF(F1521=1,COUNTIF($F$8:F1521,1),"")</f>
        <v/>
      </c>
      <c r="H1521" s="174"/>
      <c r="I1521" s="157">
        <f>IFERROR($H$8:INDEX($H$8:$H$3000,COUNTIF($H$8:$H$3000,"?*")),"")</f>
        <v>0</v>
      </c>
    </row>
    <row r="1522" spans="1:9" x14ac:dyDescent="0.25">
      <c r="A1522" s="174">
        <f>--ISNUMBER(IFERROR(SEARCH('Project Costing'!#REF!,Labor!I1528,1),""))</f>
        <v>0</v>
      </c>
      <c r="B1522" s="174" t="str">
        <f>IF(A1522=1,COUNTIF($A$8:A1522,1),"")</f>
        <v/>
      </c>
      <c r="C1522" s="174"/>
      <c r="D1522" s="157">
        <f>IFERROR($C$8:INDEX($C$8:$C$3000,COUNTIF($C$8:$C$3000,"?*")),"")</f>
        <v>0</v>
      </c>
      <c r="E1522" s="174"/>
      <c r="F1522" s="174">
        <f>--ISNUMBER(IFERROR(SEARCH('Project Costing'!#REF!,Labor!I1528,1),""))</f>
        <v>0</v>
      </c>
      <c r="G1522" s="174" t="str">
        <f>IF(F1522=1,COUNTIF($F$8:F1522,1),"")</f>
        <v/>
      </c>
      <c r="H1522" s="174"/>
      <c r="I1522" s="157">
        <f>IFERROR($H$8:INDEX($H$8:$H$3000,COUNTIF($H$8:$H$3000,"?*")),"")</f>
        <v>0</v>
      </c>
    </row>
    <row r="1523" spans="1:9" x14ac:dyDescent="0.25">
      <c r="A1523" s="174">
        <f>--ISNUMBER(IFERROR(SEARCH('Project Costing'!#REF!,Labor!I1529,1),""))</f>
        <v>0</v>
      </c>
      <c r="B1523" s="174" t="str">
        <f>IF(A1523=1,COUNTIF($A$8:A1523,1),"")</f>
        <v/>
      </c>
      <c r="C1523" s="174"/>
      <c r="D1523" s="157">
        <f>IFERROR($C$8:INDEX($C$8:$C$3000,COUNTIF($C$8:$C$3000,"?*")),"")</f>
        <v>0</v>
      </c>
      <c r="E1523" s="174"/>
      <c r="F1523" s="174">
        <f>--ISNUMBER(IFERROR(SEARCH('Project Costing'!#REF!,Labor!I1529,1),""))</f>
        <v>0</v>
      </c>
      <c r="G1523" s="174" t="str">
        <f>IF(F1523=1,COUNTIF($F$8:F1523,1),"")</f>
        <v/>
      </c>
      <c r="H1523" s="174"/>
      <c r="I1523" s="157">
        <f>IFERROR($H$8:INDEX($H$8:$H$3000,COUNTIF($H$8:$H$3000,"?*")),"")</f>
        <v>0</v>
      </c>
    </row>
    <row r="1524" spans="1:9" x14ac:dyDescent="0.25">
      <c r="A1524" s="174">
        <f>--ISNUMBER(IFERROR(SEARCH('Project Costing'!#REF!,Labor!I1530,1),""))</f>
        <v>0</v>
      </c>
      <c r="B1524" s="174" t="str">
        <f>IF(A1524=1,COUNTIF($A$8:A1524,1),"")</f>
        <v/>
      </c>
      <c r="C1524" s="174"/>
      <c r="D1524" s="157">
        <f>IFERROR($C$8:INDEX($C$8:$C$3000,COUNTIF($C$8:$C$3000,"?*")),"")</f>
        <v>0</v>
      </c>
      <c r="E1524" s="174"/>
      <c r="F1524" s="174">
        <f>--ISNUMBER(IFERROR(SEARCH('Project Costing'!#REF!,Labor!I1530,1),""))</f>
        <v>0</v>
      </c>
      <c r="G1524" s="174" t="str">
        <f>IF(F1524=1,COUNTIF($F$8:F1524,1),"")</f>
        <v/>
      </c>
      <c r="H1524" s="174"/>
      <c r="I1524" s="157">
        <f>IFERROR($H$8:INDEX($H$8:$H$3000,COUNTIF($H$8:$H$3000,"?*")),"")</f>
        <v>0</v>
      </c>
    </row>
    <row r="1525" spans="1:9" x14ac:dyDescent="0.25">
      <c r="A1525" s="174">
        <f>--ISNUMBER(IFERROR(SEARCH('Project Costing'!#REF!,Labor!I1531,1),""))</f>
        <v>0</v>
      </c>
      <c r="B1525" s="174" t="str">
        <f>IF(A1525=1,COUNTIF($A$8:A1525,1),"")</f>
        <v/>
      </c>
      <c r="C1525" s="174"/>
      <c r="D1525" s="157">
        <f>IFERROR($C$8:INDEX($C$8:$C$3000,COUNTIF($C$8:$C$3000,"?*")),"")</f>
        <v>0</v>
      </c>
      <c r="E1525" s="174"/>
      <c r="F1525" s="174">
        <f>--ISNUMBER(IFERROR(SEARCH('Project Costing'!#REF!,Labor!I1531,1),""))</f>
        <v>0</v>
      </c>
      <c r="G1525" s="174" t="str">
        <f>IF(F1525=1,COUNTIF($F$8:F1525,1),"")</f>
        <v/>
      </c>
      <c r="H1525" s="174"/>
      <c r="I1525" s="157">
        <f>IFERROR($H$8:INDEX($H$8:$H$3000,COUNTIF($H$8:$H$3000,"?*")),"")</f>
        <v>0</v>
      </c>
    </row>
    <row r="1526" spans="1:9" x14ac:dyDescent="0.25">
      <c r="A1526" s="174">
        <f>--ISNUMBER(IFERROR(SEARCH('Project Costing'!#REF!,Labor!I1532,1),""))</f>
        <v>0</v>
      </c>
      <c r="B1526" s="174" t="str">
        <f>IF(A1526=1,COUNTIF($A$8:A1526,1),"")</f>
        <v/>
      </c>
      <c r="C1526" s="174"/>
      <c r="D1526" s="157">
        <f>IFERROR($C$8:INDEX($C$8:$C$3000,COUNTIF($C$8:$C$3000,"?*")),"")</f>
        <v>0</v>
      </c>
      <c r="E1526" s="174"/>
      <c r="F1526" s="174">
        <f>--ISNUMBER(IFERROR(SEARCH('Project Costing'!#REF!,Labor!I1532,1),""))</f>
        <v>0</v>
      </c>
      <c r="G1526" s="174" t="str">
        <f>IF(F1526=1,COUNTIF($F$8:F1526,1),"")</f>
        <v/>
      </c>
      <c r="H1526" s="174"/>
      <c r="I1526" s="157">
        <f>IFERROR($H$8:INDEX($H$8:$H$3000,COUNTIF($H$8:$H$3000,"?*")),"")</f>
        <v>0</v>
      </c>
    </row>
    <row r="1527" spans="1:9" x14ac:dyDescent="0.25">
      <c r="A1527" s="174">
        <f>--ISNUMBER(IFERROR(SEARCH('Project Costing'!#REF!,Labor!I1533,1),""))</f>
        <v>0</v>
      </c>
      <c r="B1527" s="174" t="str">
        <f>IF(A1527=1,COUNTIF($A$8:A1527,1),"")</f>
        <v/>
      </c>
      <c r="C1527" s="174"/>
      <c r="D1527" s="157">
        <f>IFERROR($C$8:INDEX($C$8:$C$3000,COUNTIF($C$8:$C$3000,"?*")),"")</f>
        <v>0</v>
      </c>
      <c r="E1527" s="174"/>
      <c r="F1527" s="174">
        <f>--ISNUMBER(IFERROR(SEARCH('Project Costing'!#REF!,Labor!I1533,1),""))</f>
        <v>0</v>
      </c>
      <c r="G1527" s="174" t="str">
        <f>IF(F1527=1,COUNTIF($F$8:F1527,1),"")</f>
        <v/>
      </c>
      <c r="H1527" s="174"/>
      <c r="I1527" s="157">
        <f>IFERROR($H$8:INDEX($H$8:$H$3000,COUNTIF($H$8:$H$3000,"?*")),"")</f>
        <v>0</v>
      </c>
    </row>
    <row r="1528" spans="1:9" x14ac:dyDescent="0.25">
      <c r="A1528" s="174">
        <f>--ISNUMBER(IFERROR(SEARCH('Project Costing'!#REF!,Labor!I1534,1),""))</f>
        <v>0</v>
      </c>
      <c r="B1528" s="174" t="str">
        <f>IF(A1528=1,COUNTIF($A$8:A1528,1),"")</f>
        <v/>
      </c>
      <c r="C1528" s="174"/>
      <c r="D1528" s="157">
        <f>IFERROR($C$8:INDEX($C$8:$C$3000,COUNTIF($C$8:$C$3000,"?*")),"")</f>
        <v>0</v>
      </c>
      <c r="E1528" s="174"/>
      <c r="F1528" s="174">
        <f>--ISNUMBER(IFERROR(SEARCH('Project Costing'!#REF!,Labor!I1534,1),""))</f>
        <v>0</v>
      </c>
      <c r="G1528" s="174" t="str">
        <f>IF(F1528=1,COUNTIF($F$8:F1528,1),"")</f>
        <v/>
      </c>
      <c r="H1528" s="174"/>
      <c r="I1528" s="157">
        <f>IFERROR($H$8:INDEX($H$8:$H$3000,COUNTIF($H$8:$H$3000,"?*")),"")</f>
        <v>0</v>
      </c>
    </row>
    <row r="1529" spans="1:9" x14ac:dyDescent="0.25">
      <c r="A1529" s="174">
        <f>--ISNUMBER(IFERROR(SEARCH('Project Costing'!#REF!,Labor!I1535,1),""))</f>
        <v>0</v>
      </c>
      <c r="B1529" s="174" t="str">
        <f>IF(A1529=1,COUNTIF($A$8:A1529,1),"")</f>
        <v/>
      </c>
      <c r="C1529" s="174"/>
      <c r="D1529" s="157">
        <f>IFERROR($C$8:INDEX($C$8:$C$3000,COUNTIF($C$8:$C$3000,"?*")),"")</f>
        <v>0</v>
      </c>
      <c r="E1529" s="174"/>
      <c r="F1529" s="174">
        <f>--ISNUMBER(IFERROR(SEARCH('Project Costing'!#REF!,Labor!I1535,1),""))</f>
        <v>0</v>
      </c>
      <c r="G1529" s="174" t="str">
        <f>IF(F1529=1,COUNTIF($F$8:F1529,1),"")</f>
        <v/>
      </c>
      <c r="H1529" s="174"/>
      <c r="I1529" s="157">
        <f>IFERROR($H$8:INDEX($H$8:$H$3000,COUNTIF($H$8:$H$3000,"?*")),"")</f>
        <v>0</v>
      </c>
    </row>
    <row r="1530" spans="1:9" x14ac:dyDescent="0.25">
      <c r="A1530" s="174">
        <f>--ISNUMBER(IFERROR(SEARCH('Project Costing'!#REF!,Labor!I1536,1),""))</f>
        <v>0</v>
      </c>
      <c r="B1530" s="174" t="str">
        <f>IF(A1530=1,COUNTIF($A$8:A1530,1),"")</f>
        <v/>
      </c>
      <c r="C1530" s="174"/>
      <c r="D1530" s="157">
        <f>IFERROR($C$8:INDEX($C$8:$C$3000,COUNTIF($C$8:$C$3000,"?*")),"")</f>
        <v>0</v>
      </c>
      <c r="E1530" s="174"/>
      <c r="F1530" s="174">
        <f>--ISNUMBER(IFERROR(SEARCH('Project Costing'!#REF!,Labor!I1536,1),""))</f>
        <v>0</v>
      </c>
      <c r="G1530" s="174" t="str">
        <f>IF(F1530=1,COUNTIF($F$8:F1530,1),"")</f>
        <v/>
      </c>
      <c r="H1530" s="174"/>
      <c r="I1530" s="157">
        <f>IFERROR($H$8:INDEX($H$8:$H$3000,COUNTIF($H$8:$H$3000,"?*")),"")</f>
        <v>0</v>
      </c>
    </row>
    <row r="1531" spans="1:9" x14ac:dyDescent="0.25">
      <c r="A1531" s="174">
        <f>--ISNUMBER(IFERROR(SEARCH('Project Costing'!#REF!,Labor!I1537,1),""))</f>
        <v>0</v>
      </c>
      <c r="B1531" s="174" t="str">
        <f>IF(A1531=1,COUNTIF($A$8:A1531,1),"")</f>
        <v/>
      </c>
      <c r="C1531" s="174"/>
      <c r="D1531" s="157">
        <f>IFERROR($C$8:INDEX($C$8:$C$3000,COUNTIF($C$8:$C$3000,"?*")),"")</f>
        <v>0</v>
      </c>
      <c r="E1531" s="174"/>
      <c r="F1531" s="174">
        <f>--ISNUMBER(IFERROR(SEARCH('Project Costing'!#REF!,Labor!I1537,1),""))</f>
        <v>0</v>
      </c>
      <c r="G1531" s="174" t="str">
        <f>IF(F1531=1,COUNTIF($F$8:F1531,1),"")</f>
        <v/>
      </c>
      <c r="H1531" s="174"/>
      <c r="I1531" s="157">
        <f>IFERROR($H$8:INDEX($H$8:$H$3000,COUNTIF($H$8:$H$3000,"?*")),"")</f>
        <v>0</v>
      </c>
    </row>
    <row r="1532" spans="1:9" x14ac:dyDescent="0.25">
      <c r="A1532" s="174">
        <f>--ISNUMBER(IFERROR(SEARCH('Project Costing'!#REF!,Labor!I1538,1),""))</f>
        <v>0</v>
      </c>
      <c r="B1532" s="174" t="str">
        <f>IF(A1532=1,COUNTIF($A$8:A1532,1),"")</f>
        <v/>
      </c>
      <c r="C1532" s="174"/>
      <c r="D1532" s="157">
        <f>IFERROR($C$8:INDEX($C$8:$C$3000,COUNTIF($C$8:$C$3000,"?*")),"")</f>
        <v>0</v>
      </c>
      <c r="E1532" s="174"/>
      <c r="F1532" s="174">
        <f>--ISNUMBER(IFERROR(SEARCH('Project Costing'!#REF!,Labor!I1538,1),""))</f>
        <v>0</v>
      </c>
      <c r="G1532" s="174" t="str">
        <f>IF(F1532=1,COUNTIF($F$8:F1532,1),"")</f>
        <v/>
      </c>
      <c r="H1532" s="174"/>
      <c r="I1532" s="157">
        <f>IFERROR($H$8:INDEX($H$8:$H$3000,COUNTIF($H$8:$H$3000,"?*")),"")</f>
        <v>0</v>
      </c>
    </row>
    <row r="1533" spans="1:9" x14ac:dyDescent="0.25">
      <c r="A1533" s="174">
        <f>--ISNUMBER(IFERROR(SEARCH('Project Costing'!#REF!,Labor!I1539,1),""))</f>
        <v>0</v>
      </c>
      <c r="B1533" s="174" t="str">
        <f>IF(A1533=1,COUNTIF($A$8:A1533,1),"")</f>
        <v/>
      </c>
      <c r="C1533" s="174"/>
      <c r="D1533" s="157">
        <f>IFERROR($C$8:INDEX($C$8:$C$3000,COUNTIF($C$8:$C$3000,"?*")),"")</f>
        <v>0</v>
      </c>
      <c r="E1533" s="174"/>
      <c r="F1533" s="174">
        <f>--ISNUMBER(IFERROR(SEARCH('Project Costing'!#REF!,Labor!I1539,1),""))</f>
        <v>0</v>
      </c>
      <c r="G1533" s="174" t="str">
        <f>IF(F1533=1,COUNTIF($F$8:F1533,1),"")</f>
        <v/>
      </c>
      <c r="H1533" s="174"/>
      <c r="I1533" s="157">
        <f>IFERROR($H$8:INDEX($H$8:$H$3000,COUNTIF($H$8:$H$3000,"?*")),"")</f>
        <v>0</v>
      </c>
    </row>
    <row r="1534" spans="1:9" x14ac:dyDescent="0.25">
      <c r="A1534" s="174">
        <f>--ISNUMBER(IFERROR(SEARCH('Project Costing'!#REF!,Labor!I1540,1),""))</f>
        <v>0</v>
      </c>
      <c r="B1534" s="174" t="str">
        <f>IF(A1534=1,COUNTIF($A$8:A1534,1),"")</f>
        <v/>
      </c>
      <c r="C1534" s="174"/>
      <c r="D1534" s="157">
        <f>IFERROR($C$8:INDEX($C$8:$C$3000,COUNTIF($C$8:$C$3000,"?*")),"")</f>
        <v>0</v>
      </c>
      <c r="E1534" s="174"/>
      <c r="F1534" s="174">
        <f>--ISNUMBER(IFERROR(SEARCH('Project Costing'!#REF!,Labor!I1540,1),""))</f>
        <v>0</v>
      </c>
      <c r="G1534" s="174" t="str">
        <f>IF(F1534=1,COUNTIF($F$8:F1534,1),"")</f>
        <v/>
      </c>
      <c r="H1534" s="174"/>
      <c r="I1534" s="157">
        <f>IFERROR($H$8:INDEX($H$8:$H$3000,COUNTIF($H$8:$H$3000,"?*")),"")</f>
        <v>0</v>
      </c>
    </row>
    <row r="1535" spans="1:9" x14ac:dyDescent="0.25">
      <c r="A1535" s="174">
        <f>--ISNUMBER(IFERROR(SEARCH('Project Costing'!#REF!,Labor!I1541,1),""))</f>
        <v>0</v>
      </c>
      <c r="B1535" s="174" t="str">
        <f>IF(A1535=1,COUNTIF($A$8:A1535,1),"")</f>
        <v/>
      </c>
      <c r="C1535" s="174"/>
      <c r="D1535" s="157">
        <f>IFERROR($C$8:INDEX($C$8:$C$3000,COUNTIF($C$8:$C$3000,"?*")),"")</f>
        <v>0</v>
      </c>
      <c r="E1535" s="174"/>
      <c r="F1535" s="174">
        <f>--ISNUMBER(IFERROR(SEARCH('Project Costing'!#REF!,Labor!I1541,1),""))</f>
        <v>0</v>
      </c>
      <c r="G1535" s="174" t="str">
        <f>IF(F1535=1,COUNTIF($F$8:F1535,1),"")</f>
        <v/>
      </c>
      <c r="H1535" s="174"/>
      <c r="I1535" s="157">
        <f>IFERROR($H$8:INDEX($H$8:$H$3000,COUNTIF($H$8:$H$3000,"?*")),"")</f>
        <v>0</v>
      </c>
    </row>
    <row r="1536" spans="1:9" x14ac:dyDescent="0.25">
      <c r="A1536" s="174">
        <f>--ISNUMBER(IFERROR(SEARCH('Project Costing'!#REF!,Labor!I1542,1),""))</f>
        <v>0</v>
      </c>
      <c r="B1536" s="174" t="str">
        <f>IF(A1536=1,COUNTIF($A$8:A1536,1),"")</f>
        <v/>
      </c>
      <c r="C1536" s="174"/>
      <c r="D1536" s="157">
        <f>IFERROR($C$8:INDEX($C$8:$C$3000,COUNTIF($C$8:$C$3000,"?*")),"")</f>
        <v>0</v>
      </c>
      <c r="E1536" s="174"/>
      <c r="F1536" s="174">
        <f>--ISNUMBER(IFERROR(SEARCH('Project Costing'!#REF!,Labor!I1542,1),""))</f>
        <v>0</v>
      </c>
      <c r="G1536" s="174" t="str">
        <f>IF(F1536=1,COUNTIF($F$8:F1536,1),"")</f>
        <v/>
      </c>
      <c r="H1536" s="174"/>
      <c r="I1536" s="157">
        <f>IFERROR($H$8:INDEX($H$8:$H$3000,COUNTIF($H$8:$H$3000,"?*")),"")</f>
        <v>0</v>
      </c>
    </row>
    <row r="1537" spans="1:9" x14ac:dyDescent="0.25">
      <c r="A1537" s="174">
        <f>--ISNUMBER(IFERROR(SEARCH('Project Costing'!#REF!,Labor!I1543,1),""))</f>
        <v>0</v>
      </c>
      <c r="B1537" s="174" t="str">
        <f>IF(A1537=1,COUNTIF($A$8:A1537,1),"")</f>
        <v/>
      </c>
      <c r="C1537" s="174"/>
      <c r="D1537" s="157">
        <f>IFERROR($C$8:INDEX($C$8:$C$3000,COUNTIF($C$8:$C$3000,"?*")),"")</f>
        <v>0</v>
      </c>
      <c r="E1537" s="174"/>
      <c r="F1537" s="174">
        <f>--ISNUMBER(IFERROR(SEARCH('Project Costing'!#REF!,Labor!I1543,1),""))</f>
        <v>0</v>
      </c>
      <c r="G1537" s="174" t="str">
        <f>IF(F1537=1,COUNTIF($F$8:F1537,1),"")</f>
        <v/>
      </c>
      <c r="H1537" s="174"/>
      <c r="I1537" s="157">
        <f>IFERROR($H$8:INDEX($H$8:$H$3000,COUNTIF($H$8:$H$3000,"?*")),"")</f>
        <v>0</v>
      </c>
    </row>
    <row r="1538" spans="1:9" x14ac:dyDescent="0.25">
      <c r="A1538" s="174">
        <f>--ISNUMBER(IFERROR(SEARCH('Project Costing'!#REF!,Labor!I1544,1),""))</f>
        <v>0</v>
      </c>
      <c r="B1538" s="174" t="str">
        <f>IF(A1538=1,COUNTIF($A$8:A1538,1),"")</f>
        <v/>
      </c>
      <c r="C1538" s="174"/>
      <c r="D1538" s="157">
        <f>IFERROR($C$8:INDEX($C$8:$C$3000,COUNTIF($C$8:$C$3000,"?*")),"")</f>
        <v>0</v>
      </c>
      <c r="E1538" s="174"/>
      <c r="F1538" s="174">
        <f>--ISNUMBER(IFERROR(SEARCH('Project Costing'!#REF!,Labor!I1544,1),""))</f>
        <v>0</v>
      </c>
      <c r="G1538" s="174" t="str">
        <f>IF(F1538=1,COUNTIF($F$8:F1538,1),"")</f>
        <v/>
      </c>
      <c r="H1538" s="174"/>
      <c r="I1538" s="157">
        <f>IFERROR($H$8:INDEX($H$8:$H$3000,COUNTIF($H$8:$H$3000,"?*")),"")</f>
        <v>0</v>
      </c>
    </row>
    <row r="1539" spans="1:9" x14ac:dyDescent="0.25">
      <c r="A1539" s="174">
        <f>--ISNUMBER(IFERROR(SEARCH('Project Costing'!#REF!,Labor!I1545,1),""))</f>
        <v>0</v>
      </c>
      <c r="B1539" s="174" t="str">
        <f>IF(A1539=1,COUNTIF($A$8:A1539,1),"")</f>
        <v/>
      </c>
      <c r="C1539" s="174"/>
      <c r="D1539" s="157">
        <f>IFERROR($C$8:INDEX($C$8:$C$3000,COUNTIF($C$8:$C$3000,"?*")),"")</f>
        <v>0</v>
      </c>
      <c r="E1539" s="174"/>
      <c r="F1539" s="174">
        <f>--ISNUMBER(IFERROR(SEARCH('Project Costing'!#REF!,Labor!I1545,1),""))</f>
        <v>0</v>
      </c>
      <c r="G1539" s="174" t="str">
        <f>IF(F1539=1,COUNTIF($F$8:F1539,1),"")</f>
        <v/>
      </c>
      <c r="H1539" s="174"/>
      <c r="I1539" s="157">
        <f>IFERROR($H$8:INDEX($H$8:$H$3000,COUNTIF($H$8:$H$3000,"?*")),"")</f>
        <v>0</v>
      </c>
    </row>
    <row r="1540" spans="1:9" x14ac:dyDescent="0.25">
      <c r="A1540" s="174">
        <f>--ISNUMBER(IFERROR(SEARCH('Project Costing'!#REF!,Labor!I1546,1),""))</f>
        <v>0</v>
      </c>
      <c r="B1540" s="174" t="str">
        <f>IF(A1540=1,COUNTIF($A$8:A1540,1),"")</f>
        <v/>
      </c>
      <c r="C1540" s="174"/>
      <c r="D1540" s="157">
        <f>IFERROR($C$8:INDEX($C$8:$C$3000,COUNTIF($C$8:$C$3000,"?*")),"")</f>
        <v>0</v>
      </c>
      <c r="E1540" s="174"/>
      <c r="F1540" s="174">
        <f>--ISNUMBER(IFERROR(SEARCH('Project Costing'!#REF!,Labor!I1546,1),""))</f>
        <v>0</v>
      </c>
      <c r="G1540" s="174" t="str">
        <f>IF(F1540=1,COUNTIF($F$8:F1540,1),"")</f>
        <v/>
      </c>
      <c r="H1540" s="174"/>
      <c r="I1540" s="157">
        <f>IFERROR($H$8:INDEX($H$8:$H$3000,COUNTIF($H$8:$H$3000,"?*")),"")</f>
        <v>0</v>
      </c>
    </row>
    <row r="1541" spans="1:9" x14ac:dyDescent="0.25">
      <c r="A1541" s="174">
        <f>--ISNUMBER(IFERROR(SEARCH('Project Costing'!#REF!,Labor!I1547,1),""))</f>
        <v>0</v>
      </c>
      <c r="B1541" s="174" t="str">
        <f>IF(A1541=1,COUNTIF($A$8:A1541,1),"")</f>
        <v/>
      </c>
      <c r="C1541" s="174"/>
      <c r="D1541" s="157">
        <f>IFERROR($C$8:INDEX($C$8:$C$3000,COUNTIF($C$8:$C$3000,"?*")),"")</f>
        <v>0</v>
      </c>
      <c r="E1541" s="174"/>
      <c r="F1541" s="174">
        <f>--ISNUMBER(IFERROR(SEARCH('Project Costing'!#REF!,Labor!I1547,1),""))</f>
        <v>0</v>
      </c>
      <c r="G1541" s="174" t="str">
        <f>IF(F1541=1,COUNTIF($F$8:F1541,1),"")</f>
        <v/>
      </c>
      <c r="H1541" s="174"/>
      <c r="I1541" s="157">
        <f>IFERROR($H$8:INDEX($H$8:$H$3000,COUNTIF($H$8:$H$3000,"?*")),"")</f>
        <v>0</v>
      </c>
    </row>
    <row r="1542" spans="1:9" x14ac:dyDescent="0.25">
      <c r="A1542" s="174">
        <f>--ISNUMBER(IFERROR(SEARCH('Project Costing'!#REF!,Labor!I1548,1),""))</f>
        <v>0</v>
      </c>
      <c r="B1542" s="174" t="str">
        <f>IF(A1542=1,COUNTIF($A$8:A1542,1),"")</f>
        <v/>
      </c>
      <c r="C1542" s="174"/>
      <c r="D1542" s="157">
        <f>IFERROR($C$8:INDEX($C$8:$C$3000,COUNTIF($C$8:$C$3000,"?*")),"")</f>
        <v>0</v>
      </c>
      <c r="E1542" s="174"/>
      <c r="F1542" s="174">
        <f>--ISNUMBER(IFERROR(SEARCH('Project Costing'!#REF!,Labor!I1548,1),""))</f>
        <v>0</v>
      </c>
      <c r="G1542" s="174" t="str">
        <f>IF(F1542=1,COUNTIF($F$8:F1542,1),"")</f>
        <v/>
      </c>
      <c r="H1542" s="174"/>
      <c r="I1542" s="157">
        <f>IFERROR($H$8:INDEX($H$8:$H$3000,COUNTIF($H$8:$H$3000,"?*")),"")</f>
        <v>0</v>
      </c>
    </row>
    <row r="1543" spans="1:9" x14ac:dyDescent="0.25">
      <c r="A1543" s="174">
        <f>--ISNUMBER(IFERROR(SEARCH('Project Costing'!#REF!,Labor!I1549,1),""))</f>
        <v>0</v>
      </c>
      <c r="B1543" s="174" t="str">
        <f>IF(A1543=1,COUNTIF($A$8:A1543,1),"")</f>
        <v/>
      </c>
      <c r="C1543" s="174"/>
      <c r="D1543" s="157">
        <f>IFERROR($C$8:INDEX($C$8:$C$3000,COUNTIF($C$8:$C$3000,"?*")),"")</f>
        <v>0</v>
      </c>
      <c r="E1543" s="174"/>
      <c r="F1543" s="174">
        <f>--ISNUMBER(IFERROR(SEARCH('Project Costing'!#REF!,Labor!I1549,1),""))</f>
        <v>0</v>
      </c>
      <c r="G1543" s="174" t="str">
        <f>IF(F1543=1,COUNTIF($F$8:F1543,1),"")</f>
        <v/>
      </c>
      <c r="H1543" s="174"/>
      <c r="I1543" s="157">
        <f>IFERROR($H$8:INDEX($H$8:$H$3000,COUNTIF($H$8:$H$3000,"?*")),"")</f>
        <v>0</v>
      </c>
    </row>
    <row r="1544" spans="1:9" x14ac:dyDescent="0.25">
      <c r="A1544" s="174">
        <f>--ISNUMBER(IFERROR(SEARCH('Project Costing'!#REF!,Labor!I1550,1),""))</f>
        <v>0</v>
      </c>
      <c r="B1544" s="174" t="str">
        <f>IF(A1544=1,COUNTIF($A$8:A1544,1),"")</f>
        <v/>
      </c>
      <c r="C1544" s="174"/>
      <c r="D1544" s="157">
        <f>IFERROR($C$8:INDEX($C$8:$C$3000,COUNTIF($C$8:$C$3000,"?*")),"")</f>
        <v>0</v>
      </c>
      <c r="E1544" s="174"/>
      <c r="F1544" s="174">
        <f>--ISNUMBER(IFERROR(SEARCH('Project Costing'!#REF!,Labor!I1550,1),""))</f>
        <v>0</v>
      </c>
      <c r="G1544" s="174" t="str">
        <f>IF(F1544=1,COUNTIF($F$8:F1544,1),"")</f>
        <v/>
      </c>
      <c r="H1544" s="174"/>
      <c r="I1544" s="157">
        <f>IFERROR($H$8:INDEX($H$8:$H$3000,COUNTIF($H$8:$H$3000,"?*")),"")</f>
        <v>0</v>
      </c>
    </row>
    <row r="1545" spans="1:9" x14ac:dyDescent="0.25">
      <c r="A1545" s="174">
        <f>--ISNUMBER(IFERROR(SEARCH('Project Costing'!#REF!,Labor!I1551,1),""))</f>
        <v>0</v>
      </c>
      <c r="B1545" s="174" t="str">
        <f>IF(A1545=1,COUNTIF($A$8:A1545,1),"")</f>
        <v/>
      </c>
      <c r="C1545" s="174"/>
      <c r="D1545" s="157">
        <f>IFERROR($C$8:INDEX($C$8:$C$3000,COUNTIF($C$8:$C$3000,"?*")),"")</f>
        <v>0</v>
      </c>
      <c r="E1545" s="174"/>
      <c r="F1545" s="174">
        <f>--ISNUMBER(IFERROR(SEARCH('Project Costing'!#REF!,Labor!I1551,1),""))</f>
        <v>0</v>
      </c>
      <c r="G1545" s="174" t="str">
        <f>IF(F1545=1,COUNTIF($F$8:F1545,1),"")</f>
        <v/>
      </c>
      <c r="H1545" s="174"/>
      <c r="I1545" s="157">
        <f>IFERROR($H$8:INDEX($H$8:$H$3000,COUNTIF($H$8:$H$3000,"?*")),"")</f>
        <v>0</v>
      </c>
    </row>
    <row r="1546" spans="1:9" x14ac:dyDescent="0.25">
      <c r="A1546" s="174">
        <f>--ISNUMBER(IFERROR(SEARCH('Project Costing'!#REF!,Labor!I1552,1),""))</f>
        <v>0</v>
      </c>
      <c r="B1546" s="174" t="str">
        <f>IF(A1546=1,COUNTIF($A$8:A1546,1),"")</f>
        <v/>
      </c>
      <c r="C1546" s="174"/>
      <c r="D1546" s="157">
        <f>IFERROR($C$8:INDEX($C$8:$C$3000,COUNTIF($C$8:$C$3000,"?*")),"")</f>
        <v>0</v>
      </c>
      <c r="E1546" s="174"/>
      <c r="F1546" s="174">
        <f>--ISNUMBER(IFERROR(SEARCH('Project Costing'!#REF!,Labor!I1552,1),""))</f>
        <v>0</v>
      </c>
      <c r="G1546" s="174" t="str">
        <f>IF(F1546=1,COUNTIF($F$8:F1546,1),"")</f>
        <v/>
      </c>
      <c r="H1546" s="174"/>
      <c r="I1546" s="157">
        <f>IFERROR($H$8:INDEX($H$8:$H$3000,COUNTIF($H$8:$H$3000,"?*")),"")</f>
        <v>0</v>
      </c>
    </row>
    <row r="1547" spans="1:9" x14ac:dyDescent="0.25">
      <c r="A1547" s="174">
        <f>--ISNUMBER(IFERROR(SEARCH('Project Costing'!#REF!,Labor!I1553,1),""))</f>
        <v>0</v>
      </c>
      <c r="B1547" s="174" t="str">
        <f>IF(A1547=1,COUNTIF($A$8:A1547,1),"")</f>
        <v/>
      </c>
      <c r="C1547" s="174"/>
      <c r="D1547" s="157">
        <f>IFERROR($C$8:INDEX($C$8:$C$3000,COUNTIF($C$8:$C$3000,"?*")),"")</f>
        <v>0</v>
      </c>
      <c r="E1547" s="174"/>
      <c r="F1547" s="174">
        <f>--ISNUMBER(IFERROR(SEARCH('Project Costing'!#REF!,Labor!I1553,1),""))</f>
        <v>0</v>
      </c>
      <c r="G1547" s="174" t="str">
        <f>IF(F1547=1,COUNTIF($F$8:F1547,1),"")</f>
        <v/>
      </c>
      <c r="H1547" s="174"/>
      <c r="I1547" s="157">
        <f>IFERROR($H$8:INDEX($H$8:$H$3000,COUNTIF($H$8:$H$3000,"?*")),"")</f>
        <v>0</v>
      </c>
    </row>
    <row r="1548" spans="1:9" x14ac:dyDescent="0.25">
      <c r="A1548" s="174">
        <f>--ISNUMBER(IFERROR(SEARCH('Project Costing'!#REF!,Labor!I1554,1),""))</f>
        <v>0</v>
      </c>
      <c r="B1548" s="174" t="str">
        <f>IF(A1548=1,COUNTIF($A$8:A1548,1),"")</f>
        <v/>
      </c>
      <c r="C1548" s="174"/>
      <c r="D1548" s="157">
        <f>IFERROR($C$8:INDEX($C$8:$C$3000,COUNTIF($C$8:$C$3000,"?*")),"")</f>
        <v>0</v>
      </c>
      <c r="E1548" s="174"/>
      <c r="F1548" s="174">
        <f>--ISNUMBER(IFERROR(SEARCH('Project Costing'!#REF!,Labor!I1554,1),""))</f>
        <v>0</v>
      </c>
      <c r="G1548" s="174" t="str">
        <f>IF(F1548=1,COUNTIF($F$8:F1548,1),"")</f>
        <v/>
      </c>
      <c r="H1548" s="174"/>
      <c r="I1548" s="157">
        <f>IFERROR($H$8:INDEX($H$8:$H$3000,COUNTIF($H$8:$H$3000,"?*")),"")</f>
        <v>0</v>
      </c>
    </row>
    <row r="1549" spans="1:9" x14ac:dyDescent="0.25">
      <c r="A1549" s="174">
        <f>--ISNUMBER(IFERROR(SEARCH('Project Costing'!#REF!,Labor!I1555,1),""))</f>
        <v>0</v>
      </c>
      <c r="B1549" s="174" t="str">
        <f>IF(A1549=1,COUNTIF($A$8:A1549,1),"")</f>
        <v/>
      </c>
      <c r="C1549" s="174"/>
      <c r="D1549" s="157">
        <f>IFERROR($C$8:INDEX($C$8:$C$3000,COUNTIF($C$8:$C$3000,"?*")),"")</f>
        <v>0</v>
      </c>
      <c r="E1549" s="174"/>
      <c r="F1549" s="174">
        <f>--ISNUMBER(IFERROR(SEARCH('Project Costing'!#REF!,Labor!I1555,1),""))</f>
        <v>0</v>
      </c>
      <c r="G1549" s="174" t="str">
        <f>IF(F1549=1,COUNTIF($F$8:F1549,1),"")</f>
        <v/>
      </c>
      <c r="H1549" s="174"/>
      <c r="I1549" s="157">
        <f>IFERROR($H$8:INDEX($H$8:$H$3000,COUNTIF($H$8:$H$3000,"?*")),"")</f>
        <v>0</v>
      </c>
    </row>
    <row r="1550" spans="1:9" x14ac:dyDescent="0.25">
      <c r="A1550" s="174">
        <f>--ISNUMBER(IFERROR(SEARCH('Project Costing'!#REF!,Labor!I1556,1),""))</f>
        <v>0</v>
      </c>
      <c r="B1550" s="174" t="str">
        <f>IF(A1550=1,COUNTIF($A$8:A1550,1),"")</f>
        <v/>
      </c>
      <c r="C1550" s="174"/>
      <c r="D1550" s="157">
        <f>IFERROR($C$8:INDEX($C$8:$C$3000,COUNTIF($C$8:$C$3000,"?*")),"")</f>
        <v>0</v>
      </c>
      <c r="E1550" s="174"/>
      <c r="F1550" s="174">
        <f>--ISNUMBER(IFERROR(SEARCH('Project Costing'!#REF!,Labor!I1556,1),""))</f>
        <v>0</v>
      </c>
      <c r="G1550" s="174" t="str">
        <f>IF(F1550=1,COUNTIF($F$8:F1550,1),"")</f>
        <v/>
      </c>
      <c r="H1550" s="174"/>
      <c r="I1550" s="157">
        <f>IFERROR($H$8:INDEX($H$8:$H$3000,COUNTIF($H$8:$H$3000,"?*")),"")</f>
        <v>0</v>
      </c>
    </row>
    <row r="1551" spans="1:9" x14ac:dyDescent="0.25">
      <c r="A1551" s="174">
        <f>--ISNUMBER(IFERROR(SEARCH('Project Costing'!#REF!,Labor!I1557,1),""))</f>
        <v>0</v>
      </c>
      <c r="B1551" s="174" t="str">
        <f>IF(A1551=1,COUNTIF($A$8:A1551,1),"")</f>
        <v/>
      </c>
      <c r="C1551" s="174"/>
      <c r="D1551" s="157">
        <f>IFERROR($C$8:INDEX($C$8:$C$3000,COUNTIF($C$8:$C$3000,"?*")),"")</f>
        <v>0</v>
      </c>
      <c r="E1551" s="174"/>
      <c r="F1551" s="174">
        <f>--ISNUMBER(IFERROR(SEARCH('Project Costing'!#REF!,Labor!I1557,1),""))</f>
        <v>0</v>
      </c>
      <c r="G1551" s="174" t="str">
        <f>IF(F1551=1,COUNTIF($F$8:F1551,1),"")</f>
        <v/>
      </c>
      <c r="H1551" s="174"/>
      <c r="I1551" s="157">
        <f>IFERROR($H$8:INDEX($H$8:$H$3000,COUNTIF($H$8:$H$3000,"?*")),"")</f>
        <v>0</v>
      </c>
    </row>
    <row r="1552" spans="1:9" x14ac:dyDescent="0.25">
      <c r="A1552" s="174">
        <f>--ISNUMBER(IFERROR(SEARCH('Project Costing'!#REF!,Labor!I1558,1),""))</f>
        <v>0</v>
      </c>
      <c r="B1552" s="174" t="str">
        <f>IF(A1552=1,COUNTIF($A$8:A1552,1),"")</f>
        <v/>
      </c>
      <c r="C1552" s="174"/>
      <c r="D1552" s="157">
        <f>IFERROR($C$8:INDEX($C$8:$C$3000,COUNTIF($C$8:$C$3000,"?*")),"")</f>
        <v>0</v>
      </c>
      <c r="E1552" s="174"/>
      <c r="F1552" s="174">
        <f>--ISNUMBER(IFERROR(SEARCH('Project Costing'!#REF!,Labor!I1558,1),""))</f>
        <v>0</v>
      </c>
      <c r="G1552" s="174" t="str">
        <f>IF(F1552=1,COUNTIF($F$8:F1552,1),"")</f>
        <v/>
      </c>
      <c r="H1552" s="174"/>
      <c r="I1552" s="157">
        <f>IFERROR($H$8:INDEX($H$8:$H$3000,COUNTIF($H$8:$H$3000,"?*")),"")</f>
        <v>0</v>
      </c>
    </row>
    <row r="1553" spans="1:9" x14ac:dyDescent="0.25">
      <c r="A1553" s="174">
        <f>--ISNUMBER(IFERROR(SEARCH('Project Costing'!#REF!,Labor!I1559,1),""))</f>
        <v>0</v>
      </c>
      <c r="B1553" s="174" t="str">
        <f>IF(A1553=1,COUNTIF($A$8:A1553,1),"")</f>
        <v/>
      </c>
      <c r="C1553" s="174"/>
      <c r="D1553" s="157">
        <f>IFERROR($C$8:INDEX($C$8:$C$3000,COUNTIF($C$8:$C$3000,"?*")),"")</f>
        <v>0</v>
      </c>
      <c r="E1553" s="174"/>
      <c r="F1553" s="174">
        <f>--ISNUMBER(IFERROR(SEARCH('Project Costing'!#REF!,Labor!I1559,1),""))</f>
        <v>0</v>
      </c>
      <c r="G1553" s="174" t="str">
        <f>IF(F1553=1,COUNTIF($F$8:F1553,1),"")</f>
        <v/>
      </c>
      <c r="H1553" s="174"/>
      <c r="I1553" s="157">
        <f>IFERROR($H$8:INDEX($H$8:$H$3000,COUNTIF($H$8:$H$3000,"?*")),"")</f>
        <v>0</v>
      </c>
    </row>
    <row r="1554" spans="1:9" x14ac:dyDescent="0.25">
      <c r="A1554" s="174">
        <f>--ISNUMBER(IFERROR(SEARCH('Project Costing'!#REF!,Labor!I1560,1),""))</f>
        <v>0</v>
      </c>
      <c r="B1554" s="174" t="str">
        <f>IF(A1554=1,COUNTIF($A$8:A1554,1),"")</f>
        <v/>
      </c>
      <c r="C1554" s="174"/>
      <c r="D1554" s="157">
        <f>IFERROR($C$8:INDEX($C$8:$C$3000,COUNTIF($C$8:$C$3000,"?*")),"")</f>
        <v>0</v>
      </c>
      <c r="E1554" s="174"/>
      <c r="F1554" s="174">
        <f>--ISNUMBER(IFERROR(SEARCH('Project Costing'!#REF!,Labor!I1560,1),""))</f>
        <v>0</v>
      </c>
      <c r="G1554" s="174" t="str">
        <f>IF(F1554=1,COUNTIF($F$8:F1554,1),"")</f>
        <v/>
      </c>
      <c r="H1554" s="174"/>
      <c r="I1554" s="157">
        <f>IFERROR($H$8:INDEX($H$8:$H$3000,COUNTIF($H$8:$H$3000,"?*")),"")</f>
        <v>0</v>
      </c>
    </row>
    <row r="1555" spans="1:9" x14ac:dyDescent="0.25">
      <c r="A1555" s="174">
        <f>--ISNUMBER(IFERROR(SEARCH('Project Costing'!#REF!,Labor!I1561,1),""))</f>
        <v>0</v>
      </c>
      <c r="B1555" s="174" t="str">
        <f>IF(A1555=1,COUNTIF($A$8:A1555,1),"")</f>
        <v/>
      </c>
      <c r="C1555" s="174"/>
      <c r="D1555" s="157">
        <f>IFERROR($C$8:INDEX($C$8:$C$3000,COUNTIF($C$8:$C$3000,"?*")),"")</f>
        <v>0</v>
      </c>
      <c r="E1555" s="174"/>
      <c r="F1555" s="174">
        <f>--ISNUMBER(IFERROR(SEARCH('Project Costing'!#REF!,Labor!I1561,1),""))</f>
        <v>0</v>
      </c>
      <c r="G1555" s="174" t="str">
        <f>IF(F1555=1,COUNTIF($F$8:F1555,1),"")</f>
        <v/>
      </c>
      <c r="H1555" s="174"/>
      <c r="I1555" s="157">
        <f>IFERROR($H$8:INDEX($H$8:$H$3000,COUNTIF($H$8:$H$3000,"?*")),"")</f>
        <v>0</v>
      </c>
    </row>
    <row r="1556" spans="1:9" x14ac:dyDescent="0.25">
      <c r="A1556" s="174">
        <f>--ISNUMBER(IFERROR(SEARCH('Project Costing'!#REF!,Labor!I1562,1),""))</f>
        <v>0</v>
      </c>
      <c r="B1556" s="174" t="str">
        <f>IF(A1556=1,COUNTIF($A$8:A1556,1),"")</f>
        <v/>
      </c>
      <c r="C1556" s="174"/>
      <c r="D1556" s="157">
        <f>IFERROR($C$8:INDEX($C$8:$C$3000,COUNTIF($C$8:$C$3000,"?*")),"")</f>
        <v>0</v>
      </c>
      <c r="E1556" s="174"/>
      <c r="F1556" s="174">
        <f>--ISNUMBER(IFERROR(SEARCH('Project Costing'!#REF!,Labor!I1562,1),""))</f>
        <v>0</v>
      </c>
      <c r="G1556" s="174" t="str">
        <f>IF(F1556=1,COUNTIF($F$8:F1556,1),"")</f>
        <v/>
      </c>
      <c r="H1556" s="174"/>
      <c r="I1556" s="157">
        <f>IFERROR($H$8:INDEX($H$8:$H$3000,COUNTIF($H$8:$H$3000,"?*")),"")</f>
        <v>0</v>
      </c>
    </row>
    <row r="1557" spans="1:9" x14ac:dyDescent="0.25">
      <c r="A1557" s="174">
        <f>--ISNUMBER(IFERROR(SEARCH('Project Costing'!#REF!,Labor!I1563,1),""))</f>
        <v>0</v>
      </c>
      <c r="B1557" s="174" t="str">
        <f>IF(A1557=1,COUNTIF($A$8:A1557,1),"")</f>
        <v/>
      </c>
      <c r="C1557" s="174"/>
      <c r="D1557" s="157">
        <f>IFERROR($C$8:INDEX($C$8:$C$3000,COUNTIF($C$8:$C$3000,"?*")),"")</f>
        <v>0</v>
      </c>
      <c r="E1557" s="174"/>
      <c r="F1557" s="174">
        <f>--ISNUMBER(IFERROR(SEARCH('Project Costing'!#REF!,Labor!I1563,1),""))</f>
        <v>0</v>
      </c>
      <c r="G1557" s="174" t="str">
        <f>IF(F1557=1,COUNTIF($F$8:F1557,1),"")</f>
        <v/>
      </c>
      <c r="H1557" s="174"/>
      <c r="I1557" s="157">
        <f>IFERROR($H$8:INDEX($H$8:$H$3000,COUNTIF($H$8:$H$3000,"?*")),"")</f>
        <v>0</v>
      </c>
    </row>
    <row r="1558" spans="1:9" x14ac:dyDescent="0.25">
      <c r="A1558" s="174">
        <f>--ISNUMBER(IFERROR(SEARCH('Project Costing'!#REF!,Labor!I1564,1),""))</f>
        <v>0</v>
      </c>
      <c r="B1558" s="174" t="str">
        <f>IF(A1558=1,COUNTIF($A$8:A1558,1),"")</f>
        <v/>
      </c>
      <c r="C1558" s="174"/>
      <c r="D1558" s="157">
        <f>IFERROR($C$8:INDEX($C$8:$C$3000,COUNTIF($C$8:$C$3000,"?*")),"")</f>
        <v>0</v>
      </c>
      <c r="E1558" s="174"/>
      <c r="F1558" s="174">
        <f>--ISNUMBER(IFERROR(SEARCH('Project Costing'!#REF!,Labor!I1564,1),""))</f>
        <v>0</v>
      </c>
      <c r="G1558" s="174" t="str">
        <f>IF(F1558=1,COUNTIF($F$8:F1558,1),"")</f>
        <v/>
      </c>
      <c r="H1558" s="174"/>
      <c r="I1558" s="157">
        <f>IFERROR($H$8:INDEX($H$8:$H$3000,COUNTIF($H$8:$H$3000,"?*")),"")</f>
        <v>0</v>
      </c>
    </row>
    <row r="1559" spans="1:9" x14ac:dyDescent="0.25">
      <c r="A1559" s="174">
        <f>--ISNUMBER(IFERROR(SEARCH('Project Costing'!#REF!,Labor!I1565,1),""))</f>
        <v>0</v>
      </c>
      <c r="B1559" s="174" t="str">
        <f>IF(A1559=1,COUNTIF($A$8:A1559,1),"")</f>
        <v/>
      </c>
      <c r="C1559" s="174"/>
      <c r="D1559" s="157">
        <f>IFERROR($C$8:INDEX($C$8:$C$3000,COUNTIF($C$8:$C$3000,"?*")),"")</f>
        <v>0</v>
      </c>
      <c r="E1559" s="174"/>
      <c r="F1559" s="174">
        <f>--ISNUMBER(IFERROR(SEARCH('Project Costing'!#REF!,Labor!I1565,1),""))</f>
        <v>0</v>
      </c>
      <c r="G1559" s="174" t="str">
        <f>IF(F1559=1,COUNTIF($F$8:F1559,1),"")</f>
        <v/>
      </c>
      <c r="H1559" s="174"/>
      <c r="I1559" s="157">
        <f>IFERROR($H$8:INDEX($H$8:$H$3000,COUNTIF($H$8:$H$3000,"?*")),"")</f>
        <v>0</v>
      </c>
    </row>
    <row r="1560" spans="1:9" x14ac:dyDescent="0.25">
      <c r="A1560" s="174">
        <f>--ISNUMBER(IFERROR(SEARCH('Project Costing'!#REF!,Labor!I1566,1),""))</f>
        <v>0</v>
      </c>
      <c r="B1560" s="174" t="str">
        <f>IF(A1560=1,COUNTIF($A$8:A1560,1),"")</f>
        <v/>
      </c>
      <c r="C1560" s="174"/>
      <c r="D1560" s="157">
        <f>IFERROR($C$8:INDEX($C$8:$C$3000,COUNTIF($C$8:$C$3000,"?*")),"")</f>
        <v>0</v>
      </c>
      <c r="E1560" s="174"/>
      <c r="F1560" s="174">
        <f>--ISNUMBER(IFERROR(SEARCH('Project Costing'!#REF!,Labor!I1566,1),""))</f>
        <v>0</v>
      </c>
      <c r="G1560" s="174" t="str">
        <f>IF(F1560=1,COUNTIF($F$8:F1560,1),"")</f>
        <v/>
      </c>
      <c r="H1560" s="174"/>
      <c r="I1560" s="157">
        <f>IFERROR($H$8:INDEX($H$8:$H$3000,COUNTIF($H$8:$H$3000,"?*")),"")</f>
        <v>0</v>
      </c>
    </row>
    <row r="1561" spans="1:9" x14ac:dyDescent="0.25">
      <c r="A1561" s="174">
        <f>--ISNUMBER(IFERROR(SEARCH('Project Costing'!#REF!,Labor!I1567,1),""))</f>
        <v>0</v>
      </c>
      <c r="B1561" s="174" t="str">
        <f>IF(A1561=1,COUNTIF($A$8:A1561,1),"")</f>
        <v/>
      </c>
      <c r="C1561" s="174"/>
      <c r="D1561" s="157">
        <f>IFERROR($C$8:INDEX($C$8:$C$3000,COUNTIF($C$8:$C$3000,"?*")),"")</f>
        <v>0</v>
      </c>
      <c r="E1561" s="174"/>
      <c r="F1561" s="174">
        <f>--ISNUMBER(IFERROR(SEARCH('Project Costing'!#REF!,Labor!I1567,1),""))</f>
        <v>0</v>
      </c>
      <c r="G1561" s="174" t="str">
        <f>IF(F1561=1,COUNTIF($F$8:F1561,1),"")</f>
        <v/>
      </c>
      <c r="H1561" s="174"/>
      <c r="I1561" s="157">
        <f>IFERROR($H$8:INDEX($H$8:$H$3000,COUNTIF($H$8:$H$3000,"?*")),"")</f>
        <v>0</v>
      </c>
    </row>
    <row r="1562" spans="1:9" x14ac:dyDescent="0.25">
      <c r="A1562" s="174">
        <f>--ISNUMBER(IFERROR(SEARCH('Project Costing'!#REF!,Labor!I1568,1),""))</f>
        <v>0</v>
      </c>
      <c r="B1562" s="174" t="str">
        <f>IF(A1562=1,COUNTIF($A$8:A1562,1),"")</f>
        <v/>
      </c>
      <c r="C1562" s="174"/>
      <c r="D1562" s="157">
        <f>IFERROR($C$8:INDEX($C$8:$C$3000,COUNTIF($C$8:$C$3000,"?*")),"")</f>
        <v>0</v>
      </c>
      <c r="E1562" s="174"/>
      <c r="F1562" s="174">
        <f>--ISNUMBER(IFERROR(SEARCH('Project Costing'!#REF!,Labor!I1568,1),""))</f>
        <v>0</v>
      </c>
      <c r="G1562" s="174" t="str">
        <f>IF(F1562=1,COUNTIF($F$8:F1562,1),"")</f>
        <v/>
      </c>
      <c r="H1562" s="174"/>
      <c r="I1562" s="157">
        <f>IFERROR($H$8:INDEX($H$8:$H$3000,COUNTIF($H$8:$H$3000,"?*")),"")</f>
        <v>0</v>
      </c>
    </row>
    <row r="1563" spans="1:9" x14ac:dyDescent="0.25">
      <c r="A1563" s="174">
        <f>--ISNUMBER(IFERROR(SEARCH('Project Costing'!#REF!,Labor!I1569,1),""))</f>
        <v>0</v>
      </c>
      <c r="B1563" s="174" t="str">
        <f>IF(A1563=1,COUNTIF($A$8:A1563,1),"")</f>
        <v/>
      </c>
      <c r="C1563" s="174"/>
      <c r="D1563" s="157">
        <f>IFERROR($C$8:INDEX($C$8:$C$3000,COUNTIF($C$8:$C$3000,"?*")),"")</f>
        <v>0</v>
      </c>
      <c r="E1563" s="174"/>
      <c r="F1563" s="174">
        <f>--ISNUMBER(IFERROR(SEARCH('Project Costing'!#REF!,Labor!I1569,1),""))</f>
        <v>0</v>
      </c>
      <c r="G1563" s="174" t="str">
        <f>IF(F1563=1,COUNTIF($F$8:F1563,1),"")</f>
        <v/>
      </c>
      <c r="H1563" s="174"/>
      <c r="I1563" s="157">
        <f>IFERROR($H$8:INDEX($H$8:$H$3000,COUNTIF($H$8:$H$3000,"?*")),"")</f>
        <v>0</v>
      </c>
    </row>
    <row r="1564" spans="1:9" x14ac:dyDescent="0.25">
      <c r="A1564" s="174">
        <f>--ISNUMBER(IFERROR(SEARCH('Project Costing'!#REF!,Labor!I1570,1),""))</f>
        <v>0</v>
      </c>
      <c r="B1564" s="174" t="str">
        <f>IF(A1564=1,COUNTIF($A$8:A1564,1),"")</f>
        <v/>
      </c>
      <c r="C1564" s="174"/>
      <c r="D1564" s="157">
        <f>IFERROR($C$8:INDEX($C$8:$C$3000,COUNTIF($C$8:$C$3000,"?*")),"")</f>
        <v>0</v>
      </c>
      <c r="E1564" s="174"/>
      <c r="F1564" s="174">
        <f>--ISNUMBER(IFERROR(SEARCH('Project Costing'!#REF!,Labor!I1570,1),""))</f>
        <v>0</v>
      </c>
      <c r="G1564" s="174" t="str">
        <f>IF(F1564=1,COUNTIF($F$8:F1564,1),"")</f>
        <v/>
      </c>
      <c r="H1564" s="174"/>
      <c r="I1564" s="157">
        <f>IFERROR($H$8:INDEX($H$8:$H$3000,COUNTIF($H$8:$H$3000,"?*")),"")</f>
        <v>0</v>
      </c>
    </row>
    <row r="1565" spans="1:9" x14ac:dyDescent="0.25">
      <c r="A1565" s="174">
        <f>--ISNUMBER(IFERROR(SEARCH('Project Costing'!#REF!,Labor!I1571,1),""))</f>
        <v>0</v>
      </c>
      <c r="B1565" s="174" t="str">
        <f>IF(A1565=1,COUNTIF($A$8:A1565,1),"")</f>
        <v/>
      </c>
      <c r="C1565" s="174"/>
      <c r="D1565" s="157">
        <f>IFERROR($C$8:INDEX($C$8:$C$3000,COUNTIF($C$8:$C$3000,"?*")),"")</f>
        <v>0</v>
      </c>
      <c r="E1565" s="174"/>
      <c r="F1565" s="174">
        <f>--ISNUMBER(IFERROR(SEARCH('Project Costing'!#REF!,Labor!I1571,1),""))</f>
        <v>0</v>
      </c>
      <c r="G1565" s="174" t="str">
        <f>IF(F1565=1,COUNTIF($F$8:F1565,1),"")</f>
        <v/>
      </c>
      <c r="H1565" s="174"/>
      <c r="I1565" s="157">
        <f>IFERROR($H$8:INDEX($H$8:$H$3000,COUNTIF($H$8:$H$3000,"?*")),"")</f>
        <v>0</v>
      </c>
    </row>
    <row r="1566" spans="1:9" x14ac:dyDescent="0.25">
      <c r="A1566" s="174">
        <f>--ISNUMBER(IFERROR(SEARCH('Project Costing'!#REF!,Labor!I1572,1),""))</f>
        <v>0</v>
      </c>
      <c r="B1566" s="174" t="str">
        <f>IF(A1566=1,COUNTIF($A$8:A1566,1),"")</f>
        <v/>
      </c>
      <c r="C1566" s="174"/>
      <c r="D1566" s="157">
        <f>IFERROR($C$8:INDEX($C$8:$C$3000,COUNTIF($C$8:$C$3000,"?*")),"")</f>
        <v>0</v>
      </c>
      <c r="E1566" s="174"/>
      <c r="F1566" s="174">
        <f>--ISNUMBER(IFERROR(SEARCH('Project Costing'!#REF!,Labor!I1572,1),""))</f>
        <v>0</v>
      </c>
      <c r="G1566" s="174" t="str">
        <f>IF(F1566=1,COUNTIF($F$8:F1566,1),"")</f>
        <v/>
      </c>
      <c r="H1566" s="174"/>
      <c r="I1566" s="157">
        <f>IFERROR($H$8:INDEX($H$8:$H$3000,COUNTIF($H$8:$H$3000,"?*")),"")</f>
        <v>0</v>
      </c>
    </row>
    <row r="1567" spans="1:9" x14ac:dyDescent="0.25">
      <c r="A1567" s="174">
        <f>--ISNUMBER(IFERROR(SEARCH('Project Costing'!#REF!,Labor!I1573,1),""))</f>
        <v>0</v>
      </c>
      <c r="B1567" s="174" t="str">
        <f>IF(A1567=1,COUNTIF($A$8:A1567,1),"")</f>
        <v/>
      </c>
      <c r="C1567" s="174"/>
      <c r="D1567" s="157">
        <f>IFERROR($C$8:INDEX($C$8:$C$3000,COUNTIF($C$8:$C$3000,"?*")),"")</f>
        <v>0</v>
      </c>
      <c r="E1567" s="174"/>
      <c r="F1567" s="174">
        <f>--ISNUMBER(IFERROR(SEARCH('Project Costing'!#REF!,Labor!I1573,1),""))</f>
        <v>0</v>
      </c>
      <c r="G1567" s="174" t="str">
        <f>IF(F1567=1,COUNTIF($F$8:F1567,1),"")</f>
        <v/>
      </c>
      <c r="H1567" s="174"/>
      <c r="I1567" s="157">
        <f>IFERROR($H$8:INDEX($H$8:$H$3000,COUNTIF($H$8:$H$3000,"?*")),"")</f>
        <v>0</v>
      </c>
    </row>
    <row r="1568" spans="1:9" x14ac:dyDescent="0.25">
      <c r="A1568" s="174">
        <f>--ISNUMBER(IFERROR(SEARCH('Project Costing'!#REF!,Labor!I1574,1),""))</f>
        <v>0</v>
      </c>
      <c r="B1568" s="174" t="str">
        <f>IF(A1568=1,COUNTIF($A$8:A1568,1),"")</f>
        <v/>
      </c>
      <c r="C1568" s="174"/>
      <c r="D1568" s="157">
        <f>IFERROR($C$8:INDEX($C$8:$C$3000,COUNTIF($C$8:$C$3000,"?*")),"")</f>
        <v>0</v>
      </c>
      <c r="E1568" s="174"/>
      <c r="F1568" s="174">
        <f>--ISNUMBER(IFERROR(SEARCH('Project Costing'!#REF!,Labor!I1574,1),""))</f>
        <v>0</v>
      </c>
      <c r="G1568" s="174" t="str">
        <f>IF(F1568=1,COUNTIF($F$8:F1568,1),"")</f>
        <v/>
      </c>
      <c r="H1568" s="174"/>
      <c r="I1568" s="157">
        <f>IFERROR($H$8:INDEX($H$8:$H$3000,COUNTIF($H$8:$H$3000,"?*")),"")</f>
        <v>0</v>
      </c>
    </row>
    <row r="1569" spans="1:9" x14ac:dyDescent="0.25">
      <c r="A1569" s="174">
        <f>--ISNUMBER(IFERROR(SEARCH('Project Costing'!#REF!,Labor!I1575,1),""))</f>
        <v>0</v>
      </c>
      <c r="B1569" s="174" t="str">
        <f>IF(A1569=1,COUNTIF($A$8:A1569,1),"")</f>
        <v/>
      </c>
      <c r="C1569" s="174"/>
      <c r="D1569" s="157">
        <f>IFERROR($C$8:INDEX($C$8:$C$3000,COUNTIF($C$8:$C$3000,"?*")),"")</f>
        <v>0</v>
      </c>
      <c r="E1569" s="174"/>
      <c r="F1569" s="174">
        <f>--ISNUMBER(IFERROR(SEARCH('Project Costing'!#REF!,Labor!I1575,1),""))</f>
        <v>0</v>
      </c>
      <c r="G1569" s="174" t="str">
        <f>IF(F1569=1,COUNTIF($F$8:F1569,1),"")</f>
        <v/>
      </c>
      <c r="H1569" s="174"/>
      <c r="I1569" s="157">
        <f>IFERROR($H$8:INDEX($H$8:$H$3000,COUNTIF($H$8:$H$3000,"?*")),"")</f>
        <v>0</v>
      </c>
    </row>
    <row r="1570" spans="1:9" x14ac:dyDescent="0.25">
      <c r="A1570" s="174">
        <f>--ISNUMBER(IFERROR(SEARCH('Project Costing'!#REF!,Labor!I1576,1),""))</f>
        <v>0</v>
      </c>
      <c r="B1570" s="174" t="str">
        <f>IF(A1570=1,COUNTIF($A$8:A1570,1),"")</f>
        <v/>
      </c>
      <c r="C1570" s="174"/>
      <c r="D1570" s="157">
        <f>IFERROR($C$8:INDEX($C$8:$C$3000,COUNTIF($C$8:$C$3000,"?*")),"")</f>
        <v>0</v>
      </c>
      <c r="E1570" s="174"/>
      <c r="F1570" s="174">
        <f>--ISNUMBER(IFERROR(SEARCH('Project Costing'!#REF!,Labor!I1576,1),""))</f>
        <v>0</v>
      </c>
      <c r="G1570" s="174" t="str">
        <f>IF(F1570=1,COUNTIF($F$8:F1570,1),"")</f>
        <v/>
      </c>
      <c r="H1570" s="174"/>
      <c r="I1570" s="157">
        <f>IFERROR($H$8:INDEX($H$8:$H$3000,COUNTIF($H$8:$H$3000,"?*")),"")</f>
        <v>0</v>
      </c>
    </row>
    <row r="1571" spans="1:9" x14ac:dyDescent="0.25">
      <c r="A1571" s="174">
        <f>--ISNUMBER(IFERROR(SEARCH('Project Costing'!#REF!,Labor!I1577,1),""))</f>
        <v>0</v>
      </c>
      <c r="B1571" s="174" t="str">
        <f>IF(A1571=1,COUNTIF($A$8:A1571,1),"")</f>
        <v/>
      </c>
      <c r="C1571" s="174"/>
      <c r="D1571" s="157">
        <f>IFERROR($C$8:INDEX($C$8:$C$3000,COUNTIF($C$8:$C$3000,"?*")),"")</f>
        <v>0</v>
      </c>
      <c r="E1571" s="174"/>
      <c r="F1571" s="174">
        <f>--ISNUMBER(IFERROR(SEARCH('Project Costing'!#REF!,Labor!I1577,1),""))</f>
        <v>0</v>
      </c>
      <c r="G1571" s="174" t="str">
        <f>IF(F1571=1,COUNTIF($F$8:F1571,1),"")</f>
        <v/>
      </c>
      <c r="H1571" s="174"/>
      <c r="I1571" s="157">
        <f>IFERROR($H$8:INDEX($H$8:$H$3000,COUNTIF($H$8:$H$3000,"?*")),"")</f>
        <v>0</v>
      </c>
    </row>
    <row r="1572" spans="1:9" x14ac:dyDescent="0.25">
      <c r="A1572" s="174">
        <f>--ISNUMBER(IFERROR(SEARCH('Project Costing'!#REF!,Labor!I1578,1),""))</f>
        <v>0</v>
      </c>
      <c r="B1572" s="174" t="str">
        <f>IF(A1572=1,COUNTIF($A$8:A1572,1),"")</f>
        <v/>
      </c>
      <c r="C1572" s="174"/>
      <c r="D1572" s="157">
        <f>IFERROR($C$8:INDEX($C$8:$C$3000,COUNTIF($C$8:$C$3000,"?*")),"")</f>
        <v>0</v>
      </c>
      <c r="E1572" s="174"/>
      <c r="F1572" s="174">
        <f>--ISNUMBER(IFERROR(SEARCH('Project Costing'!#REF!,Labor!I1578,1),""))</f>
        <v>0</v>
      </c>
      <c r="G1572" s="174" t="str">
        <f>IF(F1572=1,COUNTIF($F$8:F1572,1),"")</f>
        <v/>
      </c>
      <c r="H1572" s="174"/>
      <c r="I1572" s="157">
        <f>IFERROR($H$8:INDEX($H$8:$H$3000,COUNTIF($H$8:$H$3000,"?*")),"")</f>
        <v>0</v>
      </c>
    </row>
    <row r="1573" spans="1:9" x14ac:dyDescent="0.25">
      <c r="A1573" s="174">
        <f>--ISNUMBER(IFERROR(SEARCH('Project Costing'!#REF!,Labor!I1579,1),""))</f>
        <v>0</v>
      </c>
      <c r="B1573" s="174" t="str">
        <f>IF(A1573=1,COUNTIF($A$8:A1573,1),"")</f>
        <v/>
      </c>
      <c r="C1573" s="174"/>
      <c r="D1573" s="157">
        <f>IFERROR($C$8:INDEX($C$8:$C$3000,COUNTIF($C$8:$C$3000,"?*")),"")</f>
        <v>0</v>
      </c>
      <c r="E1573" s="174"/>
      <c r="F1573" s="174">
        <f>--ISNUMBER(IFERROR(SEARCH('Project Costing'!#REF!,Labor!I1579,1),""))</f>
        <v>0</v>
      </c>
      <c r="G1573" s="174" t="str">
        <f>IF(F1573=1,COUNTIF($F$8:F1573,1),"")</f>
        <v/>
      </c>
      <c r="H1573" s="174"/>
      <c r="I1573" s="157">
        <f>IFERROR($H$8:INDEX($H$8:$H$3000,COUNTIF($H$8:$H$3000,"?*")),"")</f>
        <v>0</v>
      </c>
    </row>
    <row r="1574" spans="1:9" x14ac:dyDescent="0.25">
      <c r="A1574" s="174">
        <f>--ISNUMBER(IFERROR(SEARCH('Project Costing'!#REF!,Labor!I1580,1),""))</f>
        <v>0</v>
      </c>
      <c r="B1574" s="174" t="str">
        <f>IF(A1574=1,COUNTIF($A$8:A1574,1),"")</f>
        <v/>
      </c>
      <c r="C1574" s="174"/>
      <c r="D1574" s="157">
        <f>IFERROR($C$8:INDEX($C$8:$C$3000,COUNTIF($C$8:$C$3000,"?*")),"")</f>
        <v>0</v>
      </c>
      <c r="E1574" s="174"/>
      <c r="F1574" s="174">
        <f>--ISNUMBER(IFERROR(SEARCH('Project Costing'!#REF!,Labor!I1580,1),""))</f>
        <v>0</v>
      </c>
      <c r="G1574" s="174" t="str">
        <f>IF(F1574=1,COUNTIF($F$8:F1574,1),"")</f>
        <v/>
      </c>
      <c r="H1574" s="174"/>
      <c r="I1574" s="157">
        <f>IFERROR($H$8:INDEX($H$8:$H$3000,COUNTIF($H$8:$H$3000,"?*")),"")</f>
        <v>0</v>
      </c>
    </row>
    <row r="1575" spans="1:9" x14ac:dyDescent="0.25">
      <c r="A1575" s="174">
        <f>--ISNUMBER(IFERROR(SEARCH('Project Costing'!#REF!,Labor!I1581,1),""))</f>
        <v>0</v>
      </c>
      <c r="B1575" s="174" t="str">
        <f>IF(A1575=1,COUNTIF($A$8:A1575,1),"")</f>
        <v/>
      </c>
      <c r="C1575" s="174"/>
      <c r="D1575" s="157">
        <f>IFERROR($C$8:INDEX($C$8:$C$3000,COUNTIF($C$8:$C$3000,"?*")),"")</f>
        <v>0</v>
      </c>
      <c r="E1575" s="174"/>
      <c r="F1575" s="174">
        <f>--ISNUMBER(IFERROR(SEARCH('Project Costing'!#REF!,Labor!I1581,1),""))</f>
        <v>0</v>
      </c>
      <c r="G1575" s="174" t="str">
        <f>IF(F1575=1,COUNTIF($F$8:F1575,1),"")</f>
        <v/>
      </c>
      <c r="H1575" s="174"/>
      <c r="I1575" s="157">
        <f>IFERROR($H$8:INDEX($H$8:$H$3000,COUNTIF($H$8:$H$3000,"?*")),"")</f>
        <v>0</v>
      </c>
    </row>
    <row r="1576" spans="1:9" x14ac:dyDescent="0.25">
      <c r="A1576" s="174">
        <f>--ISNUMBER(IFERROR(SEARCH('Project Costing'!#REF!,Labor!I1582,1),""))</f>
        <v>0</v>
      </c>
      <c r="B1576" s="174" t="str">
        <f>IF(A1576=1,COUNTIF($A$8:A1576,1),"")</f>
        <v/>
      </c>
      <c r="C1576" s="174"/>
      <c r="D1576" s="157">
        <f>IFERROR($C$8:INDEX($C$8:$C$3000,COUNTIF($C$8:$C$3000,"?*")),"")</f>
        <v>0</v>
      </c>
      <c r="E1576" s="174"/>
      <c r="F1576" s="174">
        <f>--ISNUMBER(IFERROR(SEARCH('Project Costing'!#REF!,Labor!I1582,1),""))</f>
        <v>0</v>
      </c>
      <c r="G1576" s="174" t="str">
        <f>IF(F1576=1,COUNTIF($F$8:F1576,1),"")</f>
        <v/>
      </c>
      <c r="H1576" s="174"/>
      <c r="I1576" s="157">
        <f>IFERROR($H$8:INDEX($H$8:$H$3000,COUNTIF($H$8:$H$3000,"?*")),"")</f>
        <v>0</v>
      </c>
    </row>
    <row r="1577" spans="1:9" x14ac:dyDescent="0.25">
      <c r="A1577" s="174">
        <f>--ISNUMBER(IFERROR(SEARCH('Project Costing'!#REF!,Labor!I1583,1),""))</f>
        <v>0</v>
      </c>
      <c r="B1577" s="174" t="str">
        <f>IF(A1577=1,COUNTIF($A$8:A1577,1),"")</f>
        <v/>
      </c>
      <c r="C1577" s="174"/>
      <c r="D1577" s="157">
        <f>IFERROR($C$8:INDEX($C$8:$C$3000,COUNTIF($C$8:$C$3000,"?*")),"")</f>
        <v>0</v>
      </c>
      <c r="E1577" s="174"/>
      <c r="F1577" s="174">
        <f>--ISNUMBER(IFERROR(SEARCH('Project Costing'!#REF!,Labor!I1583,1),""))</f>
        <v>0</v>
      </c>
      <c r="G1577" s="174" t="str">
        <f>IF(F1577=1,COUNTIF($F$8:F1577,1),"")</f>
        <v/>
      </c>
      <c r="H1577" s="174"/>
      <c r="I1577" s="157">
        <f>IFERROR($H$8:INDEX($H$8:$H$3000,COUNTIF($H$8:$H$3000,"?*")),"")</f>
        <v>0</v>
      </c>
    </row>
    <row r="1578" spans="1:9" x14ac:dyDescent="0.25">
      <c r="A1578" s="174">
        <f>--ISNUMBER(IFERROR(SEARCH('Project Costing'!#REF!,Labor!I1584,1),""))</f>
        <v>0</v>
      </c>
      <c r="B1578" s="174" t="str">
        <f>IF(A1578=1,COUNTIF($A$8:A1578,1),"")</f>
        <v/>
      </c>
      <c r="C1578" s="174"/>
      <c r="D1578" s="157">
        <f>IFERROR($C$8:INDEX($C$8:$C$3000,COUNTIF($C$8:$C$3000,"?*")),"")</f>
        <v>0</v>
      </c>
      <c r="E1578" s="174"/>
      <c r="F1578" s="174">
        <f>--ISNUMBER(IFERROR(SEARCH('Project Costing'!#REF!,Labor!I1584,1),""))</f>
        <v>0</v>
      </c>
      <c r="G1578" s="174" t="str">
        <f>IF(F1578=1,COUNTIF($F$8:F1578,1),"")</f>
        <v/>
      </c>
      <c r="H1578" s="174"/>
      <c r="I1578" s="157">
        <f>IFERROR($H$8:INDEX($H$8:$H$3000,COUNTIF($H$8:$H$3000,"?*")),"")</f>
        <v>0</v>
      </c>
    </row>
    <row r="1579" spans="1:9" x14ac:dyDescent="0.25">
      <c r="A1579" s="174">
        <f>--ISNUMBER(IFERROR(SEARCH('Project Costing'!#REF!,Labor!I1585,1),""))</f>
        <v>0</v>
      </c>
      <c r="B1579" s="174" t="str">
        <f>IF(A1579=1,COUNTIF($A$8:A1579,1),"")</f>
        <v/>
      </c>
      <c r="C1579" s="174"/>
      <c r="D1579" s="157">
        <f>IFERROR($C$8:INDEX($C$8:$C$3000,COUNTIF($C$8:$C$3000,"?*")),"")</f>
        <v>0</v>
      </c>
      <c r="E1579" s="174"/>
      <c r="F1579" s="174">
        <f>--ISNUMBER(IFERROR(SEARCH('Project Costing'!#REF!,Labor!I1585,1),""))</f>
        <v>0</v>
      </c>
      <c r="G1579" s="174" t="str">
        <f>IF(F1579=1,COUNTIF($F$8:F1579,1),"")</f>
        <v/>
      </c>
      <c r="H1579" s="174"/>
      <c r="I1579" s="157">
        <f>IFERROR($H$8:INDEX($H$8:$H$3000,COUNTIF($H$8:$H$3000,"?*")),"")</f>
        <v>0</v>
      </c>
    </row>
    <row r="1580" spans="1:9" x14ac:dyDescent="0.25">
      <c r="A1580" s="174">
        <f>--ISNUMBER(IFERROR(SEARCH('Project Costing'!#REF!,Labor!I1586,1),""))</f>
        <v>0</v>
      </c>
      <c r="B1580" s="174" t="str">
        <f>IF(A1580=1,COUNTIF($A$8:A1580,1),"")</f>
        <v/>
      </c>
      <c r="C1580" s="174"/>
      <c r="D1580" s="157">
        <f>IFERROR($C$8:INDEX($C$8:$C$3000,COUNTIF($C$8:$C$3000,"?*")),"")</f>
        <v>0</v>
      </c>
      <c r="E1580" s="174"/>
      <c r="F1580" s="174">
        <f>--ISNUMBER(IFERROR(SEARCH('Project Costing'!#REF!,Labor!I1586,1),""))</f>
        <v>0</v>
      </c>
      <c r="G1580" s="174" t="str">
        <f>IF(F1580=1,COUNTIF($F$8:F1580,1),"")</f>
        <v/>
      </c>
      <c r="H1580" s="174"/>
      <c r="I1580" s="157">
        <f>IFERROR($H$8:INDEX($H$8:$H$3000,COUNTIF($H$8:$H$3000,"?*")),"")</f>
        <v>0</v>
      </c>
    </row>
    <row r="1581" spans="1:9" x14ac:dyDescent="0.25">
      <c r="A1581" s="174">
        <f>--ISNUMBER(IFERROR(SEARCH('Project Costing'!#REF!,Labor!I1587,1),""))</f>
        <v>0</v>
      </c>
      <c r="B1581" s="174" t="str">
        <f>IF(A1581=1,COUNTIF($A$8:A1581,1),"")</f>
        <v/>
      </c>
      <c r="C1581" s="174"/>
      <c r="D1581" s="157">
        <f>IFERROR($C$8:INDEX($C$8:$C$3000,COUNTIF($C$8:$C$3000,"?*")),"")</f>
        <v>0</v>
      </c>
      <c r="E1581" s="174"/>
      <c r="F1581" s="174">
        <f>--ISNUMBER(IFERROR(SEARCH('Project Costing'!#REF!,Labor!I1587,1),""))</f>
        <v>0</v>
      </c>
      <c r="G1581" s="174" t="str">
        <f>IF(F1581=1,COUNTIF($F$8:F1581,1),"")</f>
        <v/>
      </c>
      <c r="H1581" s="174"/>
      <c r="I1581" s="157">
        <f>IFERROR($H$8:INDEX($H$8:$H$3000,COUNTIF($H$8:$H$3000,"?*")),"")</f>
        <v>0</v>
      </c>
    </row>
    <row r="1582" spans="1:9" x14ac:dyDescent="0.25">
      <c r="A1582" s="174">
        <f>--ISNUMBER(IFERROR(SEARCH('Project Costing'!#REF!,Labor!I1588,1),""))</f>
        <v>0</v>
      </c>
      <c r="B1582" s="174" t="str">
        <f>IF(A1582=1,COUNTIF($A$8:A1582,1),"")</f>
        <v/>
      </c>
      <c r="C1582" s="174"/>
      <c r="D1582" s="157">
        <f>IFERROR($C$8:INDEX($C$8:$C$3000,COUNTIF($C$8:$C$3000,"?*")),"")</f>
        <v>0</v>
      </c>
      <c r="E1582" s="174"/>
      <c r="F1582" s="174">
        <f>--ISNUMBER(IFERROR(SEARCH('Project Costing'!#REF!,Labor!I1588,1),""))</f>
        <v>0</v>
      </c>
      <c r="G1582" s="174" t="str">
        <f>IF(F1582=1,COUNTIF($F$8:F1582,1),"")</f>
        <v/>
      </c>
      <c r="H1582" s="174"/>
      <c r="I1582" s="157">
        <f>IFERROR($H$8:INDEX($H$8:$H$3000,COUNTIF($H$8:$H$3000,"?*")),"")</f>
        <v>0</v>
      </c>
    </row>
    <row r="1583" spans="1:9" x14ac:dyDescent="0.25">
      <c r="A1583" s="174">
        <f>--ISNUMBER(IFERROR(SEARCH('Project Costing'!#REF!,Labor!I1589,1),""))</f>
        <v>0</v>
      </c>
      <c r="B1583" s="174" t="str">
        <f>IF(A1583=1,COUNTIF($A$8:A1583,1),"")</f>
        <v/>
      </c>
      <c r="C1583" s="174"/>
      <c r="D1583" s="157">
        <f>IFERROR($C$8:INDEX($C$8:$C$3000,COUNTIF($C$8:$C$3000,"?*")),"")</f>
        <v>0</v>
      </c>
      <c r="E1583" s="174"/>
      <c r="F1583" s="174">
        <f>--ISNUMBER(IFERROR(SEARCH('Project Costing'!#REF!,Labor!I1589,1),""))</f>
        <v>0</v>
      </c>
      <c r="G1583" s="174" t="str">
        <f>IF(F1583=1,COUNTIF($F$8:F1583,1),"")</f>
        <v/>
      </c>
      <c r="H1583" s="174"/>
      <c r="I1583" s="157">
        <f>IFERROR($H$8:INDEX($H$8:$H$3000,COUNTIF($H$8:$H$3000,"?*")),"")</f>
        <v>0</v>
      </c>
    </row>
    <row r="1584" spans="1:9" x14ac:dyDescent="0.25">
      <c r="A1584" s="174">
        <f>--ISNUMBER(IFERROR(SEARCH('Project Costing'!#REF!,Labor!I1590,1),""))</f>
        <v>0</v>
      </c>
      <c r="B1584" s="174" t="str">
        <f>IF(A1584=1,COUNTIF($A$8:A1584,1),"")</f>
        <v/>
      </c>
      <c r="C1584" s="174"/>
      <c r="D1584" s="157">
        <f>IFERROR($C$8:INDEX($C$8:$C$3000,COUNTIF($C$8:$C$3000,"?*")),"")</f>
        <v>0</v>
      </c>
      <c r="E1584" s="174"/>
      <c r="F1584" s="174">
        <f>--ISNUMBER(IFERROR(SEARCH('Project Costing'!#REF!,Labor!I1590,1),""))</f>
        <v>0</v>
      </c>
      <c r="G1584" s="174" t="str">
        <f>IF(F1584=1,COUNTIF($F$8:F1584,1),"")</f>
        <v/>
      </c>
      <c r="H1584" s="174"/>
      <c r="I1584" s="157">
        <f>IFERROR($H$8:INDEX($H$8:$H$3000,COUNTIF($H$8:$H$3000,"?*")),"")</f>
        <v>0</v>
      </c>
    </row>
    <row r="1585" spans="1:9" x14ac:dyDescent="0.25">
      <c r="A1585" s="174">
        <f>--ISNUMBER(IFERROR(SEARCH('Project Costing'!#REF!,Labor!I1591,1),""))</f>
        <v>0</v>
      </c>
      <c r="B1585" s="174" t="str">
        <f>IF(A1585=1,COUNTIF($A$8:A1585,1),"")</f>
        <v/>
      </c>
      <c r="C1585" s="174"/>
      <c r="D1585" s="157">
        <f>IFERROR($C$8:INDEX($C$8:$C$3000,COUNTIF($C$8:$C$3000,"?*")),"")</f>
        <v>0</v>
      </c>
      <c r="E1585" s="174"/>
      <c r="F1585" s="174">
        <f>--ISNUMBER(IFERROR(SEARCH('Project Costing'!#REF!,Labor!I1591,1),""))</f>
        <v>0</v>
      </c>
      <c r="G1585" s="174" t="str">
        <f>IF(F1585=1,COUNTIF($F$8:F1585,1),"")</f>
        <v/>
      </c>
      <c r="H1585" s="174"/>
      <c r="I1585" s="157">
        <f>IFERROR($H$8:INDEX($H$8:$H$3000,COUNTIF($H$8:$H$3000,"?*")),"")</f>
        <v>0</v>
      </c>
    </row>
    <row r="1586" spans="1:9" x14ac:dyDescent="0.25">
      <c r="A1586" s="174">
        <f>--ISNUMBER(IFERROR(SEARCH('Project Costing'!#REF!,Labor!I1592,1),""))</f>
        <v>0</v>
      </c>
      <c r="B1586" s="174" t="str">
        <f>IF(A1586=1,COUNTIF($A$8:A1586,1),"")</f>
        <v/>
      </c>
      <c r="C1586" s="174"/>
      <c r="D1586" s="157">
        <f>IFERROR($C$8:INDEX($C$8:$C$3000,COUNTIF($C$8:$C$3000,"?*")),"")</f>
        <v>0</v>
      </c>
      <c r="E1586" s="174"/>
      <c r="F1586" s="174">
        <f>--ISNUMBER(IFERROR(SEARCH('Project Costing'!#REF!,Labor!I1592,1),""))</f>
        <v>0</v>
      </c>
      <c r="G1586" s="174" t="str">
        <f>IF(F1586=1,COUNTIF($F$8:F1586,1),"")</f>
        <v/>
      </c>
      <c r="H1586" s="174"/>
      <c r="I1586" s="157">
        <f>IFERROR($H$8:INDEX($H$8:$H$3000,COUNTIF($H$8:$H$3000,"?*")),"")</f>
        <v>0</v>
      </c>
    </row>
    <row r="1587" spans="1:9" x14ac:dyDescent="0.25">
      <c r="A1587" s="174">
        <f>--ISNUMBER(IFERROR(SEARCH('Project Costing'!#REF!,Labor!I1593,1),""))</f>
        <v>0</v>
      </c>
      <c r="B1587" s="174" t="str">
        <f>IF(A1587=1,COUNTIF($A$8:A1587,1),"")</f>
        <v/>
      </c>
      <c r="C1587" s="174"/>
      <c r="D1587" s="157">
        <f>IFERROR($C$8:INDEX($C$8:$C$3000,COUNTIF($C$8:$C$3000,"?*")),"")</f>
        <v>0</v>
      </c>
      <c r="E1587" s="174"/>
      <c r="F1587" s="174">
        <f>--ISNUMBER(IFERROR(SEARCH('Project Costing'!#REF!,Labor!I1593,1),""))</f>
        <v>0</v>
      </c>
      <c r="G1587" s="174" t="str">
        <f>IF(F1587=1,COUNTIF($F$8:F1587,1),"")</f>
        <v/>
      </c>
      <c r="H1587" s="174"/>
      <c r="I1587" s="157">
        <f>IFERROR($H$8:INDEX($H$8:$H$3000,COUNTIF($H$8:$H$3000,"?*")),"")</f>
        <v>0</v>
      </c>
    </row>
    <row r="1588" spans="1:9" x14ac:dyDescent="0.25">
      <c r="A1588" s="174">
        <f>--ISNUMBER(IFERROR(SEARCH('Project Costing'!#REF!,Labor!I1594,1),""))</f>
        <v>0</v>
      </c>
      <c r="B1588" s="174" t="str">
        <f>IF(A1588=1,COUNTIF($A$8:A1588,1),"")</f>
        <v/>
      </c>
      <c r="C1588" s="174"/>
      <c r="D1588" s="157">
        <f>IFERROR($C$8:INDEX($C$8:$C$3000,COUNTIF($C$8:$C$3000,"?*")),"")</f>
        <v>0</v>
      </c>
      <c r="E1588" s="174"/>
      <c r="F1588" s="174">
        <f>--ISNUMBER(IFERROR(SEARCH('Project Costing'!#REF!,Labor!I1594,1),""))</f>
        <v>0</v>
      </c>
      <c r="G1588" s="174" t="str">
        <f>IF(F1588=1,COUNTIF($F$8:F1588,1),"")</f>
        <v/>
      </c>
      <c r="H1588" s="174"/>
      <c r="I1588" s="157">
        <f>IFERROR($H$8:INDEX($H$8:$H$3000,COUNTIF($H$8:$H$3000,"?*")),"")</f>
        <v>0</v>
      </c>
    </row>
    <row r="1589" spans="1:9" x14ac:dyDescent="0.25">
      <c r="A1589" s="174">
        <f>--ISNUMBER(IFERROR(SEARCH('Project Costing'!#REF!,Labor!I1595,1),""))</f>
        <v>0</v>
      </c>
      <c r="B1589" s="174" t="str">
        <f>IF(A1589=1,COUNTIF($A$8:A1589,1),"")</f>
        <v/>
      </c>
      <c r="C1589" s="174"/>
      <c r="D1589" s="157">
        <f>IFERROR($C$8:INDEX($C$8:$C$3000,COUNTIF($C$8:$C$3000,"?*")),"")</f>
        <v>0</v>
      </c>
      <c r="E1589" s="174"/>
      <c r="F1589" s="174">
        <f>--ISNUMBER(IFERROR(SEARCH('Project Costing'!#REF!,Labor!I1595,1),""))</f>
        <v>0</v>
      </c>
      <c r="G1589" s="174" t="str">
        <f>IF(F1589=1,COUNTIF($F$8:F1589,1),"")</f>
        <v/>
      </c>
      <c r="H1589" s="174"/>
      <c r="I1589" s="157">
        <f>IFERROR($H$8:INDEX($H$8:$H$3000,COUNTIF($H$8:$H$3000,"?*")),"")</f>
        <v>0</v>
      </c>
    </row>
    <row r="1590" spans="1:9" x14ac:dyDescent="0.25">
      <c r="A1590" s="174">
        <f>--ISNUMBER(IFERROR(SEARCH('Project Costing'!#REF!,Labor!I1596,1),""))</f>
        <v>0</v>
      </c>
      <c r="B1590" s="174" t="str">
        <f>IF(A1590=1,COUNTIF($A$8:A1590,1),"")</f>
        <v/>
      </c>
      <c r="C1590" s="174"/>
      <c r="D1590" s="157">
        <f>IFERROR($C$8:INDEX($C$8:$C$3000,COUNTIF($C$8:$C$3000,"?*")),"")</f>
        <v>0</v>
      </c>
      <c r="E1590" s="174"/>
      <c r="F1590" s="174">
        <f>--ISNUMBER(IFERROR(SEARCH('Project Costing'!#REF!,Labor!I1596,1),""))</f>
        <v>0</v>
      </c>
      <c r="G1590" s="174" t="str">
        <f>IF(F1590=1,COUNTIF($F$8:F1590,1),"")</f>
        <v/>
      </c>
      <c r="H1590" s="174"/>
      <c r="I1590" s="157">
        <f>IFERROR($H$8:INDEX($H$8:$H$3000,COUNTIF($H$8:$H$3000,"?*")),"")</f>
        <v>0</v>
      </c>
    </row>
    <row r="1591" spans="1:9" x14ac:dyDescent="0.25">
      <c r="A1591" s="174">
        <f>--ISNUMBER(IFERROR(SEARCH('Project Costing'!#REF!,Labor!I1597,1),""))</f>
        <v>0</v>
      </c>
      <c r="B1591" s="174" t="str">
        <f>IF(A1591=1,COUNTIF($A$8:A1591,1),"")</f>
        <v/>
      </c>
      <c r="C1591" s="174"/>
      <c r="D1591" s="157">
        <f>IFERROR($C$8:INDEX($C$8:$C$3000,COUNTIF($C$8:$C$3000,"?*")),"")</f>
        <v>0</v>
      </c>
      <c r="E1591" s="174"/>
      <c r="F1591" s="174">
        <f>--ISNUMBER(IFERROR(SEARCH('Project Costing'!#REF!,Labor!I1597,1),""))</f>
        <v>0</v>
      </c>
      <c r="G1591" s="174" t="str">
        <f>IF(F1591=1,COUNTIF($F$8:F1591,1),"")</f>
        <v/>
      </c>
      <c r="H1591" s="174"/>
      <c r="I1591" s="157">
        <f>IFERROR($H$8:INDEX($H$8:$H$3000,COUNTIF($H$8:$H$3000,"?*")),"")</f>
        <v>0</v>
      </c>
    </row>
    <row r="1592" spans="1:9" x14ac:dyDescent="0.25">
      <c r="A1592" s="174">
        <f>--ISNUMBER(IFERROR(SEARCH('Project Costing'!#REF!,Labor!I1598,1),""))</f>
        <v>0</v>
      </c>
      <c r="B1592" s="174" t="str">
        <f>IF(A1592=1,COUNTIF($A$8:A1592,1),"")</f>
        <v/>
      </c>
      <c r="C1592" s="174"/>
      <c r="D1592" s="157">
        <f>IFERROR($C$8:INDEX($C$8:$C$3000,COUNTIF($C$8:$C$3000,"?*")),"")</f>
        <v>0</v>
      </c>
      <c r="E1592" s="174"/>
      <c r="F1592" s="174">
        <f>--ISNUMBER(IFERROR(SEARCH('Project Costing'!#REF!,Labor!I1598,1),""))</f>
        <v>0</v>
      </c>
      <c r="G1592" s="174" t="str">
        <f>IF(F1592=1,COUNTIF($F$8:F1592,1),"")</f>
        <v/>
      </c>
      <c r="H1592" s="174"/>
      <c r="I1592" s="157">
        <f>IFERROR($H$8:INDEX($H$8:$H$3000,COUNTIF($H$8:$H$3000,"?*")),"")</f>
        <v>0</v>
      </c>
    </row>
    <row r="1593" spans="1:9" x14ac:dyDescent="0.25">
      <c r="A1593" s="174">
        <f>--ISNUMBER(IFERROR(SEARCH('Project Costing'!#REF!,Labor!I1599,1),""))</f>
        <v>0</v>
      </c>
      <c r="B1593" s="174" t="str">
        <f>IF(A1593=1,COUNTIF($A$8:A1593,1),"")</f>
        <v/>
      </c>
      <c r="C1593" s="174"/>
      <c r="D1593" s="157">
        <f>IFERROR($C$8:INDEX($C$8:$C$3000,COUNTIF($C$8:$C$3000,"?*")),"")</f>
        <v>0</v>
      </c>
      <c r="E1593" s="174"/>
      <c r="F1593" s="174">
        <f>--ISNUMBER(IFERROR(SEARCH('Project Costing'!#REF!,Labor!I1599,1),""))</f>
        <v>0</v>
      </c>
      <c r="G1593" s="174" t="str">
        <f>IF(F1593=1,COUNTIF($F$8:F1593,1),"")</f>
        <v/>
      </c>
      <c r="H1593" s="174"/>
      <c r="I1593" s="157">
        <f>IFERROR($H$8:INDEX($H$8:$H$3000,COUNTIF($H$8:$H$3000,"?*")),"")</f>
        <v>0</v>
      </c>
    </row>
    <row r="1594" spans="1:9" x14ac:dyDescent="0.25">
      <c r="A1594" s="174">
        <f>--ISNUMBER(IFERROR(SEARCH('Project Costing'!#REF!,Labor!I1600,1),""))</f>
        <v>0</v>
      </c>
      <c r="B1594" s="174" t="str">
        <f>IF(A1594=1,COUNTIF($A$8:A1594,1),"")</f>
        <v/>
      </c>
      <c r="C1594" s="174"/>
      <c r="D1594" s="157">
        <f>IFERROR($C$8:INDEX($C$8:$C$3000,COUNTIF($C$8:$C$3000,"?*")),"")</f>
        <v>0</v>
      </c>
      <c r="E1594" s="174"/>
      <c r="F1594" s="174">
        <f>--ISNUMBER(IFERROR(SEARCH('Project Costing'!#REF!,Labor!I1600,1),""))</f>
        <v>0</v>
      </c>
      <c r="G1594" s="174" t="str">
        <f>IF(F1594=1,COUNTIF($F$8:F1594,1),"")</f>
        <v/>
      </c>
      <c r="H1594" s="174"/>
      <c r="I1594" s="157">
        <f>IFERROR($H$8:INDEX($H$8:$H$3000,COUNTIF($H$8:$H$3000,"?*")),"")</f>
        <v>0</v>
      </c>
    </row>
    <row r="1595" spans="1:9" x14ac:dyDescent="0.25">
      <c r="A1595" s="174">
        <f>--ISNUMBER(IFERROR(SEARCH('Project Costing'!#REF!,Labor!I1601,1),""))</f>
        <v>0</v>
      </c>
      <c r="B1595" s="174" t="str">
        <f>IF(A1595=1,COUNTIF($A$8:A1595,1),"")</f>
        <v/>
      </c>
      <c r="C1595" s="174"/>
      <c r="D1595" s="157">
        <f>IFERROR($C$8:INDEX($C$8:$C$3000,COUNTIF($C$8:$C$3000,"?*")),"")</f>
        <v>0</v>
      </c>
      <c r="E1595" s="174"/>
      <c r="F1595" s="174">
        <f>--ISNUMBER(IFERROR(SEARCH('Project Costing'!#REF!,Labor!I1601,1),""))</f>
        <v>0</v>
      </c>
      <c r="G1595" s="174" t="str">
        <f>IF(F1595=1,COUNTIF($F$8:F1595,1),"")</f>
        <v/>
      </c>
      <c r="H1595" s="174"/>
      <c r="I1595" s="157">
        <f>IFERROR($H$8:INDEX($H$8:$H$3000,COUNTIF($H$8:$H$3000,"?*")),"")</f>
        <v>0</v>
      </c>
    </row>
    <row r="1596" spans="1:9" x14ac:dyDescent="0.25">
      <c r="A1596" s="174">
        <f>--ISNUMBER(IFERROR(SEARCH('Project Costing'!#REF!,Labor!I1602,1),""))</f>
        <v>0</v>
      </c>
      <c r="B1596" s="174" t="str">
        <f>IF(A1596=1,COUNTIF($A$8:A1596,1),"")</f>
        <v/>
      </c>
      <c r="C1596" s="174"/>
      <c r="D1596" s="157">
        <f>IFERROR($C$8:INDEX($C$8:$C$3000,COUNTIF($C$8:$C$3000,"?*")),"")</f>
        <v>0</v>
      </c>
      <c r="E1596" s="174"/>
      <c r="F1596" s="174">
        <f>--ISNUMBER(IFERROR(SEARCH('Project Costing'!#REF!,Labor!I1602,1),""))</f>
        <v>0</v>
      </c>
      <c r="G1596" s="174" t="str">
        <f>IF(F1596=1,COUNTIF($F$8:F1596,1),"")</f>
        <v/>
      </c>
      <c r="H1596" s="174"/>
      <c r="I1596" s="157">
        <f>IFERROR($H$8:INDEX($H$8:$H$3000,COUNTIF($H$8:$H$3000,"?*")),"")</f>
        <v>0</v>
      </c>
    </row>
    <row r="1597" spans="1:9" x14ac:dyDescent="0.25">
      <c r="A1597" s="174">
        <f>--ISNUMBER(IFERROR(SEARCH('Project Costing'!#REF!,Labor!I1603,1),""))</f>
        <v>0</v>
      </c>
      <c r="B1597" s="174" t="str">
        <f>IF(A1597=1,COUNTIF($A$8:A1597,1),"")</f>
        <v/>
      </c>
      <c r="C1597" s="174"/>
      <c r="D1597" s="157">
        <f>IFERROR($C$8:INDEX($C$8:$C$3000,COUNTIF($C$8:$C$3000,"?*")),"")</f>
        <v>0</v>
      </c>
      <c r="E1597" s="174"/>
      <c r="F1597" s="174">
        <f>--ISNUMBER(IFERROR(SEARCH('Project Costing'!#REF!,Labor!I1603,1),""))</f>
        <v>0</v>
      </c>
      <c r="G1597" s="174" t="str">
        <f>IF(F1597=1,COUNTIF($F$8:F1597,1),"")</f>
        <v/>
      </c>
      <c r="H1597" s="174"/>
      <c r="I1597" s="157">
        <f>IFERROR($H$8:INDEX($H$8:$H$3000,COUNTIF($H$8:$H$3000,"?*")),"")</f>
        <v>0</v>
      </c>
    </row>
    <row r="1598" spans="1:9" x14ac:dyDescent="0.25">
      <c r="A1598" s="174">
        <f>--ISNUMBER(IFERROR(SEARCH('Project Costing'!#REF!,Labor!I1604,1),""))</f>
        <v>0</v>
      </c>
      <c r="B1598" s="174" t="str">
        <f>IF(A1598=1,COUNTIF($A$8:A1598,1),"")</f>
        <v/>
      </c>
      <c r="C1598" s="174"/>
      <c r="D1598" s="157">
        <f>IFERROR($C$8:INDEX($C$8:$C$3000,COUNTIF($C$8:$C$3000,"?*")),"")</f>
        <v>0</v>
      </c>
      <c r="E1598" s="174"/>
      <c r="F1598" s="174">
        <f>--ISNUMBER(IFERROR(SEARCH('Project Costing'!#REF!,Labor!I1604,1),""))</f>
        <v>0</v>
      </c>
      <c r="G1598" s="174" t="str">
        <f>IF(F1598=1,COUNTIF($F$8:F1598,1),"")</f>
        <v/>
      </c>
      <c r="H1598" s="174"/>
      <c r="I1598" s="157">
        <f>IFERROR($H$8:INDEX($H$8:$H$3000,COUNTIF($H$8:$H$3000,"?*")),"")</f>
        <v>0</v>
      </c>
    </row>
    <row r="1599" spans="1:9" x14ac:dyDescent="0.25">
      <c r="A1599" s="174">
        <f>--ISNUMBER(IFERROR(SEARCH('Project Costing'!#REF!,Labor!I1605,1),""))</f>
        <v>0</v>
      </c>
      <c r="B1599" s="174" t="str">
        <f>IF(A1599=1,COUNTIF($A$8:A1599,1),"")</f>
        <v/>
      </c>
      <c r="C1599" s="174"/>
      <c r="D1599" s="157">
        <f>IFERROR($C$8:INDEX($C$8:$C$3000,COUNTIF($C$8:$C$3000,"?*")),"")</f>
        <v>0</v>
      </c>
      <c r="E1599" s="174"/>
      <c r="F1599" s="174">
        <f>--ISNUMBER(IFERROR(SEARCH('Project Costing'!#REF!,Labor!I1605,1),""))</f>
        <v>0</v>
      </c>
      <c r="G1599" s="174" t="str">
        <f>IF(F1599=1,COUNTIF($F$8:F1599,1),"")</f>
        <v/>
      </c>
      <c r="H1599" s="174"/>
      <c r="I1599" s="157">
        <f>IFERROR($H$8:INDEX($H$8:$H$3000,COUNTIF($H$8:$H$3000,"?*")),"")</f>
        <v>0</v>
      </c>
    </row>
    <row r="1600" spans="1:9" x14ac:dyDescent="0.25">
      <c r="A1600" s="174">
        <f>--ISNUMBER(IFERROR(SEARCH('Project Costing'!#REF!,Labor!I1606,1),""))</f>
        <v>0</v>
      </c>
      <c r="B1600" s="174" t="str">
        <f>IF(A1600=1,COUNTIF($A$8:A1600,1),"")</f>
        <v/>
      </c>
      <c r="C1600" s="174"/>
      <c r="D1600" s="157">
        <f>IFERROR($C$8:INDEX($C$8:$C$3000,COUNTIF($C$8:$C$3000,"?*")),"")</f>
        <v>0</v>
      </c>
      <c r="E1600" s="174"/>
      <c r="F1600" s="174">
        <f>--ISNUMBER(IFERROR(SEARCH('Project Costing'!#REF!,Labor!I1606,1),""))</f>
        <v>0</v>
      </c>
      <c r="G1600" s="174" t="str">
        <f>IF(F1600=1,COUNTIF($F$8:F1600,1),"")</f>
        <v/>
      </c>
      <c r="H1600" s="174"/>
      <c r="I1600" s="157">
        <f>IFERROR($H$8:INDEX($H$8:$H$3000,COUNTIF($H$8:$H$3000,"?*")),"")</f>
        <v>0</v>
      </c>
    </row>
    <row r="1601" spans="1:9" x14ac:dyDescent="0.25">
      <c r="A1601" s="174">
        <f>--ISNUMBER(IFERROR(SEARCH('Project Costing'!#REF!,Labor!I1607,1),""))</f>
        <v>0</v>
      </c>
      <c r="B1601" s="174" t="str">
        <f>IF(A1601=1,COUNTIF($A$8:A1601,1),"")</f>
        <v/>
      </c>
      <c r="C1601" s="174"/>
      <c r="D1601" s="157">
        <f>IFERROR($C$8:INDEX($C$8:$C$3000,COUNTIF($C$8:$C$3000,"?*")),"")</f>
        <v>0</v>
      </c>
      <c r="E1601" s="174"/>
      <c r="F1601" s="174">
        <f>--ISNUMBER(IFERROR(SEARCH('Project Costing'!#REF!,Labor!I1607,1),""))</f>
        <v>0</v>
      </c>
      <c r="G1601" s="174" t="str">
        <f>IF(F1601=1,COUNTIF($F$8:F1601,1),"")</f>
        <v/>
      </c>
      <c r="H1601" s="174"/>
      <c r="I1601" s="157">
        <f>IFERROR($H$8:INDEX($H$8:$H$3000,COUNTIF($H$8:$H$3000,"?*")),"")</f>
        <v>0</v>
      </c>
    </row>
    <row r="1602" spans="1:9" x14ac:dyDescent="0.25">
      <c r="A1602" s="174">
        <f>--ISNUMBER(IFERROR(SEARCH('Project Costing'!#REF!,Labor!I1608,1),""))</f>
        <v>0</v>
      </c>
      <c r="B1602" s="174" t="str">
        <f>IF(A1602=1,COUNTIF($A$8:A1602,1),"")</f>
        <v/>
      </c>
      <c r="C1602" s="174"/>
      <c r="D1602" s="157">
        <f>IFERROR($C$8:INDEX($C$8:$C$3000,COUNTIF($C$8:$C$3000,"?*")),"")</f>
        <v>0</v>
      </c>
      <c r="E1602" s="174"/>
      <c r="F1602" s="174">
        <f>--ISNUMBER(IFERROR(SEARCH('Project Costing'!#REF!,Labor!I1608,1),""))</f>
        <v>0</v>
      </c>
      <c r="G1602" s="174" t="str">
        <f>IF(F1602=1,COUNTIF($F$8:F1602,1),"")</f>
        <v/>
      </c>
      <c r="H1602" s="174"/>
      <c r="I1602" s="157">
        <f>IFERROR($H$8:INDEX($H$8:$H$3000,COUNTIF($H$8:$H$3000,"?*")),"")</f>
        <v>0</v>
      </c>
    </row>
    <row r="1603" spans="1:9" x14ac:dyDescent="0.25">
      <c r="A1603" s="174">
        <f>--ISNUMBER(IFERROR(SEARCH('Project Costing'!#REF!,Labor!I1609,1),""))</f>
        <v>0</v>
      </c>
      <c r="B1603" s="174" t="str">
        <f>IF(A1603=1,COUNTIF($A$8:A1603,1),"")</f>
        <v/>
      </c>
      <c r="C1603" s="174"/>
      <c r="D1603" s="157">
        <f>IFERROR($C$8:INDEX($C$8:$C$3000,COUNTIF($C$8:$C$3000,"?*")),"")</f>
        <v>0</v>
      </c>
      <c r="E1603" s="174"/>
      <c r="F1603" s="174">
        <f>--ISNUMBER(IFERROR(SEARCH('Project Costing'!#REF!,Labor!I1609,1),""))</f>
        <v>0</v>
      </c>
      <c r="G1603" s="174" t="str">
        <f>IF(F1603=1,COUNTIF($F$8:F1603,1),"")</f>
        <v/>
      </c>
      <c r="H1603" s="174"/>
      <c r="I1603" s="157">
        <f>IFERROR($H$8:INDEX($H$8:$H$3000,COUNTIF($H$8:$H$3000,"?*")),"")</f>
        <v>0</v>
      </c>
    </row>
    <row r="1604" spans="1:9" x14ac:dyDescent="0.25">
      <c r="A1604" s="174">
        <f>--ISNUMBER(IFERROR(SEARCH('Project Costing'!#REF!,Labor!I1610,1),""))</f>
        <v>0</v>
      </c>
      <c r="B1604" s="174" t="str">
        <f>IF(A1604=1,COUNTIF($A$8:A1604,1),"")</f>
        <v/>
      </c>
      <c r="C1604" s="174"/>
      <c r="D1604" s="157">
        <f>IFERROR($C$8:INDEX($C$8:$C$3000,COUNTIF($C$8:$C$3000,"?*")),"")</f>
        <v>0</v>
      </c>
      <c r="E1604" s="174"/>
      <c r="F1604" s="174">
        <f>--ISNUMBER(IFERROR(SEARCH('Project Costing'!#REF!,Labor!I1610,1),""))</f>
        <v>0</v>
      </c>
      <c r="G1604" s="174" t="str">
        <f>IF(F1604=1,COUNTIF($F$8:F1604,1),"")</f>
        <v/>
      </c>
      <c r="H1604" s="174"/>
      <c r="I1604" s="157">
        <f>IFERROR($H$8:INDEX($H$8:$H$3000,COUNTIF($H$8:$H$3000,"?*")),"")</f>
        <v>0</v>
      </c>
    </row>
    <row r="1605" spans="1:9" x14ac:dyDescent="0.25">
      <c r="A1605" s="174">
        <f>--ISNUMBER(IFERROR(SEARCH('Project Costing'!#REF!,Labor!I1611,1),""))</f>
        <v>0</v>
      </c>
      <c r="B1605" s="174" t="str">
        <f>IF(A1605=1,COUNTIF($A$8:A1605,1),"")</f>
        <v/>
      </c>
      <c r="C1605" s="174"/>
      <c r="D1605" s="157">
        <f>IFERROR($C$8:INDEX($C$8:$C$3000,COUNTIF($C$8:$C$3000,"?*")),"")</f>
        <v>0</v>
      </c>
      <c r="E1605" s="174"/>
      <c r="F1605" s="174">
        <f>--ISNUMBER(IFERROR(SEARCH('Project Costing'!#REF!,Labor!I1611,1),""))</f>
        <v>0</v>
      </c>
      <c r="G1605" s="174" t="str">
        <f>IF(F1605=1,COUNTIF($F$8:F1605,1),"")</f>
        <v/>
      </c>
      <c r="H1605" s="174"/>
      <c r="I1605" s="157">
        <f>IFERROR($H$8:INDEX($H$8:$H$3000,COUNTIF($H$8:$H$3000,"?*")),"")</f>
        <v>0</v>
      </c>
    </row>
    <row r="1606" spans="1:9" x14ac:dyDescent="0.25">
      <c r="A1606" s="174">
        <f>--ISNUMBER(IFERROR(SEARCH('Project Costing'!#REF!,Labor!I1612,1),""))</f>
        <v>0</v>
      </c>
      <c r="B1606" s="174" t="str">
        <f>IF(A1606=1,COUNTIF($A$8:A1606,1),"")</f>
        <v/>
      </c>
      <c r="C1606" s="174"/>
      <c r="D1606" s="157">
        <f>IFERROR($C$8:INDEX($C$8:$C$3000,COUNTIF($C$8:$C$3000,"?*")),"")</f>
        <v>0</v>
      </c>
      <c r="E1606" s="174"/>
      <c r="F1606" s="174">
        <f>--ISNUMBER(IFERROR(SEARCH('Project Costing'!#REF!,Labor!I1612,1),""))</f>
        <v>0</v>
      </c>
      <c r="G1606" s="174" t="str">
        <f>IF(F1606=1,COUNTIF($F$8:F1606,1),"")</f>
        <v/>
      </c>
      <c r="H1606" s="174"/>
      <c r="I1606" s="157">
        <f>IFERROR($H$8:INDEX($H$8:$H$3000,COUNTIF($H$8:$H$3000,"?*")),"")</f>
        <v>0</v>
      </c>
    </row>
    <row r="1607" spans="1:9" x14ac:dyDescent="0.25">
      <c r="A1607" s="174">
        <f>--ISNUMBER(IFERROR(SEARCH('Project Costing'!#REF!,Labor!I1613,1),""))</f>
        <v>0</v>
      </c>
      <c r="B1607" s="174" t="str">
        <f>IF(A1607=1,COUNTIF($A$8:A1607,1),"")</f>
        <v/>
      </c>
      <c r="C1607" s="174"/>
      <c r="D1607" s="157">
        <f>IFERROR($C$8:INDEX($C$8:$C$3000,COUNTIF($C$8:$C$3000,"?*")),"")</f>
        <v>0</v>
      </c>
      <c r="E1607" s="174"/>
      <c r="F1607" s="174">
        <f>--ISNUMBER(IFERROR(SEARCH('Project Costing'!#REF!,Labor!I1613,1),""))</f>
        <v>0</v>
      </c>
      <c r="G1607" s="174" t="str">
        <f>IF(F1607=1,COUNTIF($F$8:F1607,1),"")</f>
        <v/>
      </c>
      <c r="H1607" s="174"/>
      <c r="I1607" s="157">
        <f>IFERROR($H$8:INDEX($H$8:$H$3000,COUNTIF($H$8:$H$3000,"?*")),"")</f>
        <v>0</v>
      </c>
    </row>
    <row r="1608" spans="1:9" x14ac:dyDescent="0.25">
      <c r="A1608" s="174">
        <f>--ISNUMBER(IFERROR(SEARCH('Project Costing'!#REF!,Labor!I1614,1),""))</f>
        <v>0</v>
      </c>
      <c r="B1608" s="174" t="str">
        <f>IF(A1608=1,COUNTIF($A$8:A1608,1),"")</f>
        <v/>
      </c>
      <c r="C1608" s="174"/>
      <c r="D1608" s="157">
        <f>IFERROR($C$8:INDEX($C$8:$C$3000,COUNTIF($C$8:$C$3000,"?*")),"")</f>
        <v>0</v>
      </c>
      <c r="E1608" s="174"/>
      <c r="F1608" s="174">
        <f>--ISNUMBER(IFERROR(SEARCH('Project Costing'!#REF!,Labor!I1614,1),""))</f>
        <v>0</v>
      </c>
      <c r="G1608" s="174" t="str">
        <f>IF(F1608=1,COUNTIF($F$8:F1608,1),"")</f>
        <v/>
      </c>
      <c r="H1608" s="174"/>
      <c r="I1608" s="157">
        <f>IFERROR($H$8:INDEX($H$8:$H$3000,COUNTIF($H$8:$H$3000,"?*")),"")</f>
        <v>0</v>
      </c>
    </row>
    <row r="1609" spans="1:9" x14ac:dyDescent="0.25">
      <c r="A1609" s="174">
        <f>--ISNUMBER(IFERROR(SEARCH('Project Costing'!#REF!,Labor!I1615,1),""))</f>
        <v>0</v>
      </c>
      <c r="B1609" s="174" t="str">
        <f>IF(A1609=1,COUNTIF($A$8:A1609,1),"")</f>
        <v/>
      </c>
      <c r="C1609" s="174"/>
      <c r="D1609" s="157">
        <f>IFERROR($C$8:INDEX($C$8:$C$3000,COUNTIF($C$8:$C$3000,"?*")),"")</f>
        <v>0</v>
      </c>
      <c r="E1609" s="174"/>
      <c r="F1609" s="174">
        <f>--ISNUMBER(IFERROR(SEARCH('Project Costing'!#REF!,Labor!I1615,1),""))</f>
        <v>0</v>
      </c>
      <c r="G1609" s="174" t="str">
        <f>IF(F1609=1,COUNTIF($F$8:F1609,1),"")</f>
        <v/>
      </c>
      <c r="H1609" s="174"/>
      <c r="I1609" s="157">
        <f>IFERROR($H$8:INDEX($H$8:$H$3000,COUNTIF($H$8:$H$3000,"?*")),"")</f>
        <v>0</v>
      </c>
    </row>
    <row r="1610" spans="1:9" x14ac:dyDescent="0.25">
      <c r="A1610" s="174">
        <f>--ISNUMBER(IFERROR(SEARCH('Project Costing'!#REF!,Labor!I1616,1),""))</f>
        <v>0</v>
      </c>
      <c r="B1610" s="174" t="str">
        <f>IF(A1610=1,COUNTIF($A$8:A1610,1),"")</f>
        <v/>
      </c>
      <c r="C1610" s="174"/>
      <c r="D1610" s="157">
        <f>IFERROR($C$8:INDEX($C$8:$C$3000,COUNTIF($C$8:$C$3000,"?*")),"")</f>
        <v>0</v>
      </c>
      <c r="E1610" s="174"/>
      <c r="F1610" s="174">
        <f>--ISNUMBER(IFERROR(SEARCH('Project Costing'!#REF!,Labor!I1616,1),""))</f>
        <v>0</v>
      </c>
      <c r="G1610" s="174" t="str">
        <f>IF(F1610=1,COUNTIF($F$8:F1610,1),"")</f>
        <v/>
      </c>
      <c r="H1610" s="174"/>
      <c r="I1610" s="157">
        <f>IFERROR($H$8:INDEX($H$8:$H$3000,COUNTIF($H$8:$H$3000,"?*")),"")</f>
        <v>0</v>
      </c>
    </row>
    <row r="1611" spans="1:9" x14ac:dyDescent="0.25">
      <c r="A1611" s="174">
        <f>--ISNUMBER(IFERROR(SEARCH('Project Costing'!#REF!,Labor!I1617,1),""))</f>
        <v>0</v>
      </c>
      <c r="B1611" s="174" t="str">
        <f>IF(A1611=1,COUNTIF($A$8:A1611,1),"")</f>
        <v/>
      </c>
      <c r="C1611" s="174"/>
      <c r="D1611" s="157">
        <f>IFERROR($C$8:INDEX($C$8:$C$3000,COUNTIF($C$8:$C$3000,"?*")),"")</f>
        <v>0</v>
      </c>
      <c r="E1611" s="174"/>
      <c r="F1611" s="174">
        <f>--ISNUMBER(IFERROR(SEARCH('Project Costing'!#REF!,Labor!I1617,1),""))</f>
        <v>0</v>
      </c>
      <c r="G1611" s="174" t="str">
        <f>IF(F1611=1,COUNTIF($F$8:F1611,1),"")</f>
        <v/>
      </c>
      <c r="H1611" s="174"/>
      <c r="I1611" s="157">
        <f>IFERROR($H$8:INDEX($H$8:$H$3000,COUNTIF($H$8:$H$3000,"?*")),"")</f>
        <v>0</v>
      </c>
    </row>
    <row r="1612" spans="1:9" x14ac:dyDescent="0.25">
      <c r="A1612" s="174">
        <f>--ISNUMBER(IFERROR(SEARCH('Project Costing'!#REF!,Labor!I1618,1),""))</f>
        <v>0</v>
      </c>
      <c r="B1612" s="174" t="str">
        <f>IF(A1612=1,COUNTIF($A$8:A1612,1),"")</f>
        <v/>
      </c>
      <c r="C1612" s="174"/>
      <c r="D1612" s="157">
        <f>IFERROR($C$8:INDEX($C$8:$C$3000,COUNTIF($C$8:$C$3000,"?*")),"")</f>
        <v>0</v>
      </c>
      <c r="E1612" s="174"/>
      <c r="F1612" s="174">
        <f>--ISNUMBER(IFERROR(SEARCH('Project Costing'!#REF!,Labor!I1618,1),""))</f>
        <v>0</v>
      </c>
      <c r="G1612" s="174" t="str">
        <f>IF(F1612=1,COUNTIF($F$8:F1612,1),"")</f>
        <v/>
      </c>
      <c r="H1612" s="174"/>
      <c r="I1612" s="157">
        <f>IFERROR($H$8:INDEX($H$8:$H$3000,COUNTIF($H$8:$H$3000,"?*")),"")</f>
        <v>0</v>
      </c>
    </row>
    <row r="1613" spans="1:9" x14ac:dyDescent="0.25">
      <c r="A1613" s="174">
        <f>--ISNUMBER(IFERROR(SEARCH('Project Costing'!#REF!,Labor!I1619,1),""))</f>
        <v>0</v>
      </c>
      <c r="B1613" s="174" t="str">
        <f>IF(A1613=1,COUNTIF($A$8:A1613,1),"")</f>
        <v/>
      </c>
      <c r="C1613" s="174"/>
      <c r="D1613" s="157">
        <f>IFERROR($C$8:INDEX($C$8:$C$3000,COUNTIF($C$8:$C$3000,"?*")),"")</f>
        <v>0</v>
      </c>
      <c r="E1613" s="174"/>
      <c r="F1613" s="174">
        <f>--ISNUMBER(IFERROR(SEARCH('Project Costing'!#REF!,Labor!I1619,1),""))</f>
        <v>0</v>
      </c>
      <c r="G1613" s="174" t="str">
        <f>IF(F1613=1,COUNTIF($F$8:F1613,1),"")</f>
        <v/>
      </c>
      <c r="H1613" s="174"/>
      <c r="I1613" s="157">
        <f>IFERROR($H$8:INDEX($H$8:$H$3000,COUNTIF($H$8:$H$3000,"?*")),"")</f>
        <v>0</v>
      </c>
    </row>
    <row r="1614" spans="1:9" x14ac:dyDescent="0.25">
      <c r="A1614" s="174">
        <f>--ISNUMBER(IFERROR(SEARCH('Project Costing'!#REF!,Labor!I1620,1),""))</f>
        <v>0</v>
      </c>
      <c r="B1614" s="174" t="str">
        <f>IF(A1614=1,COUNTIF($A$8:A1614,1),"")</f>
        <v/>
      </c>
      <c r="C1614" s="174"/>
      <c r="D1614" s="157">
        <f>IFERROR($C$8:INDEX($C$8:$C$3000,COUNTIF($C$8:$C$3000,"?*")),"")</f>
        <v>0</v>
      </c>
      <c r="E1614" s="174"/>
      <c r="F1614" s="174">
        <f>--ISNUMBER(IFERROR(SEARCH('Project Costing'!#REF!,Labor!I1620,1),""))</f>
        <v>0</v>
      </c>
      <c r="G1614" s="174" t="str">
        <f>IF(F1614=1,COUNTIF($F$8:F1614,1),"")</f>
        <v/>
      </c>
      <c r="H1614" s="174"/>
      <c r="I1614" s="157">
        <f>IFERROR($H$8:INDEX($H$8:$H$3000,COUNTIF($H$8:$H$3000,"?*")),"")</f>
        <v>0</v>
      </c>
    </row>
    <row r="1615" spans="1:9" x14ac:dyDescent="0.25">
      <c r="A1615" s="174">
        <f>--ISNUMBER(IFERROR(SEARCH('Project Costing'!#REF!,Labor!I1621,1),""))</f>
        <v>0</v>
      </c>
      <c r="B1615" s="174" t="str">
        <f>IF(A1615=1,COUNTIF($A$8:A1615,1),"")</f>
        <v/>
      </c>
      <c r="C1615" s="174"/>
      <c r="D1615" s="157">
        <f>IFERROR($C$8:INDEX($C$8:$C$3000,COUNTIF($C$8:$C$3000,"?*")),"")</f>
        <v>0</v>
      </c>
      <c r="E1615" s="174"/>
      <c r="F1615" s="174">
        <f>--ISNUMBER(IFERROR(SEARCH('Project Costing'!#REF!,Labor!I1621,1),""))</f>
        <v>0</v>
      </c>
      <c r="G1615" s="174" t="str">
        <f>IF(F1615=1,COUNTIF($F$8:F1615,1),"")</f>
        <v/>
      </c>
      <c r="H1615" s="174"/>
      <c r="I1615" s="157">
        <f>IFERROR($H$8:INDEX($H$8:$H$3000,COUNTIF($H$8:$H$3000,"?*")),"")</f>
        <v>0</v>
      </c>
    </row>
    <row r="1616" spans="1:9" x14ac:dyDescent="0.25">
      <c r="A1616" s="174">
        <f>--ISNUMBER(IFERROR(SEARCH('Project Costing'!#REF!,Labor!I1622,1),""))</f>
        <v>0</v>
      </c>
      <c r="B1616" s="174" t="str">
        <f>IF(A1616=1,COUNTIF($A$8:A1616,1),"")</f>
        <v/>
      </c>
      <c r="C1616" s="174"/>
      <c r="D1616" s="157">
        <f>IFERROR($C$8:INDEX($C$8:$C$3000,COUNTIF($C$8:$C$3000,"?*")),"")</f>
        <v>0</v>
      </c>
      <c r="E1616" s="174"/>
      <c r="F1616" s="174">
        <f>--ISNUMBER(IFERROR(SEARCH('Project Costing'!#REF!,Labor!I1622,1),""))</f>
        <v>0</v>
      </c>
      <c r="G1616" s="174" t="str">
        <f>IF(F1616=1,COUNTIF($F$8:F1616,1),"")</f>
        <v/>
      </c>
      <c r="H1616" s="174"/>
      <c r="I1616" s="157">
        <f>IFERROR($H$8:INDEX($H$8:$H$3000,COUNTIF($H$8:$H$3000,"?*")),"")</f>
        <v>0</v>
      </c>
    </row>
    <row r="1617" spans="1:9" x14ac:dyDescent="0.25">
      <c r="A1617" s="174">
        <f>--ISNUMBER(IFERROR(SEARCH('Project Costing'!#REF!,Labor!I1623,1),""))</f>
        <v>0</v>
      </c>
      <c r="B1617" s="174" t="str">
        <f>IF(A1617=1,COUNTIF($A$8:A1617,1),"")</f>
        <v/>
      </c>
      <c r="C1617" s="174"/>
      <c r="D1617" s="157">
        <f>IFERROR($C$8:INDEX($C$8:$C$3000,COUNTIF($C$8:$C$3000,"?*")),"")</f>
        <v>0</v>
      </c>
      <c r="E1617" s="174"/>
      <c r="F1617" s="174">
        <f>--ISNUMBER(IFERROR(SEARCH('Project Costing'!#REF!,Labor!I1623,1),""))</f>
        <v>0</v>
      </c>
      <c r="G1617" s="174" t="str">
        <f>IF(F1617=1,COUNTIF($F$8:F1617,1),"")</f>
        <v/>
      </c>
      <c r="H1617" s="174"/>
      <c r="I1617" s="157">
        <f>IFERROR($H$8:INDEX($H$8:$H$3000,COUNTIF($H$8:$H$3000,"?*")),"")</f>
        <v>0</v>
      </c>
    </row>
    <row r="1618" spans="1:9" x14ac:dyDescent="0.25">
      <c r="A1618" s="174">
        <f>--ISNUMBER(IFERROR(SEARCH('Project Costing'!#REF!,Labor!I1624,1),""))</f>
        <v>0</v>
      </c>
      <c r="B1618" s="174" t="str">
        <f>IF(A1618=1,COUNTIF($A$8:A1618,1),"")</f>
        <v/>
      </c>
      <c r="C1618" s="174"/>
      <c r="D1618" s="157">
        <f>IFERROR($C$8:INDEX($C$8:$C$3000,COUNTIF($C$8:$C$3000,"?*")),"")</f>
        <v>0</v>
      </c>
      <c r="E1618" s="174"/>
      <c r="F1618" s="174">
        <f>--ISNUMBER(IFERROR(SEARCH('Project Costing'!#REF!,Labor!I1624,1),""))</f>
        <v>0</v>
      </c>
      <c r="G1618" s="174" t="str">
        <f>IF(F1618=1,COUNTIF($F$8:F1618,1),"")</f>
        <v/>
      </c>
      <c r="H1618" s="174"/>
      <c r="I1618" s="157">
        <f>IFERROR($H$8:INDEX($H$8:$H$3000,COUNTIF($H$8:$H$3000,"?*")),"")</f>
        <v>0</v>
      </c>
    </row>
    <row r="1619" spans="1:9" x14ac:dyDescent="0.25">
      <c r="A1619" s="174">
        <f>--ISNUMBER(IFERROR(SEARCH('Project Costing'!#REF!,Labor!I1625,1),""))</f>
        <v>0</v>
      </c>
      <c r="B1619" s="174" t="str">
        <f>IF(A1619=1,COUNTIF($A$8:A1619,1),"")</f>
        <v/>
      </c>
      <c r="C1619" s="174"/>
      <c r="D1619" s="157">
        <f>IFERROR($C$8:INDEX($C$8:$C$3000,COUNTIF($C$8:$C$3000,"?*")),"")</f>
        <v>0</v>
      </c>
      <c r="E1619" s="174"/>
      <c r="F1619" s="174">
        <f>--ISNUMBER(IFERROR(SEARCH('Project Costing'!#REF!,Labor!I1625,1),""))</f>
        <v>0</v>
      </c>
      <c r="G1619" s="174" t="str">
        <f>IF(F1619=1,COUNTIF($F$8:F1619,1),"")</f>
        <v/>
      </c>
      <c r="H1619" s="174"/>
      <c r="I1619" s="157">
        <f>IFERROR($H$8:INDEX($H$8:$H$3000,COUNTIF($H$8:$H$3000,"?*")),"")</f>
        <v>0</v>
      </c>
    </row>
    <row r="1620" spans="1:9" x14ac:dyDescent="0.25">
      <c r="A1620" s="174">
        <f>--ISNUMBER(IFERROR(SEARCH('Project Costing'!#REF!,Labor!I1626,1),""))</f>
        <v>0</v>
      </c>
      <c r="B1620" s="174" t="str">
        <f>IF(A1620=1,COUNTIF($A$8:A1620,1),"")</f>
        <v/>
      </c>
      <c r="C1620" s="174"/>
      <c r="D1620" s="157">
        <f>IFERROR($C$8:INDEX($C$8:$C$3000,COUNTIF($C$8:$C$3000,"?*")),"")</f>
        <v>0</v>
      </c>
      <c r="E1620" s="174"/>
      <c r="F1620" s="174">
        <f>--ISNUMBER(IFERROR(SEARCH('Project Costing'!#REF!,Labor!I1626,1),""))</f>
        <v>0</v>
      </c>
      <c r="G1620" s="174" t="str">
        <f>IF(F1620=1,COUNTIF($F$8:F1620,1),"")</f>
        <v/>
      </c>
      <c r="H1620" s="174"/>
      <c r="I1620" s="157">
        <f>IFERROR($H$8:INDEX($H$8:$H$3000,COUNTIF($H$8:$H$3000,"?*")),"")</f>
        <v>0</v>
      </c>
    </row>
    <row r="1621" spans="1:9" x14ac:dyDescent="0.25">
      <c r="A1621" s="174">
        <f>--ISNUMBER(IFERROR(SEARCH('Project Costing'!#REF!,Labor!I1627,1),""))</f>
        <v>0</v>
      </c>
      <c r="B1621" s="174" t="str">
        <f>IF(A1621=1,COUNTIF($A$8:A1621,1),"")</f>
        <v/>
      </c>
      <c r="C1621" s="174"/>
      <c r="D1621" s="157">
        <f>IFERROR($C$8:INDEX($C$8:$C$3000,COUNTIF($C$8:$C$3000,"?*")),"")</f>
        <v>0</v>
      </c>
      <c r="E1621" s="174"/>
      <c r="F1621" s="174">
        <f>--ISNUMBER(IFERROR(SEARCH('Project Costing'!#REF!,Labor!I1627,1),""))</f>
        <v>0</v>
      </c>
      <c r="G1621" s="174" t="str">
        <f>IF(F1621=1,COUNTIF($F$8:F1621,1),"")</f>
        <v/>
      </c>
      <c r="H1621" s="174"/>
      <c r="I1621" s="157">
        <f>IFERROR($H$8:INDEX($H$8:$H$3000,COUNTIF($H$8:$H$3000,"?*")),"")</f>
        <v>0</v>
      </c>
    </row>
    <row r="1622" spans="1:9" x14ac:dyDescent="0.25">
      <c r="A1622" s="174">
        <f>--ISNUMBER(IFERROR(SEARCH('Project Costing'!#REF!,Labor!I1628,1),""))</f>
        <v>0</v>
      </c>
      <c r="B1622" s="174" t="str">
        <f>IF(A1622=1,COUNTIF($A$8:A1622,1),"")</f>
        <v/>
      </c>
      <c r="C1622" s="174"/>
      <c r="D1622" s="157">
        <f>IFERROR($C$8:INDEX($C$8:$C$3000,COUNTIF($C$8:$C$3000,"?*")),"")</f>
        <v>0</v>
      </c>
      <c r="E1622" s="174"/>
      <c r="F1622" s="174">
        <f>--ISNUMBER(IFERROR(SEARCH('Project Costing'!#REF!,Labor!I1628,1),""))</f>
        <v>0</v>
      </c>
      <c r="G1622" s="174" t="str">
        <f>IF(F1622=1,COUNTIF($F$8:F1622,1),"")</f>
        <v/>
      </c>
      <c r="H1622" s="174"/>
      <c r="I1622" s="157">
        <f>IFERROR($H$8:INDEX($H$8:$H$3000,COUNTIF($H$8:$H$3000,"?*")),"")</f>
        <v>0</v>
      </c>
    </row>
    <row r="1623" spans="1:9" x14ac:dyDescent="0.25">
      <c r="A1623" s="174">
        <f>--ISNUMBER(IFERROR(SEARCH('Project Costing'!#REF!,Labor!I1629,1),""))</f>
        <v>0</v>
      </c>
      <c r="B1623" s="174" t="str">
        <f>IF(A1623=1,COUNTIF($A$8:A1623,1),"")</f>
        <v/>
      </c>
      <c r="C1623" s="174"/>
      <c r="D1623" s="157">
        <f>IFERROR($C$8:INDEX($C$8:$C$3000,COUNTIF($C$8:$C$3000,"?*")),"")</f>
        <v>0</v>
      </c>
      <c r="E1623" s="174"/>
      <c r="F1623" s="174">
        <f>--ISNUMBER(IFERROR(SEARCH('Project Costing'!#REF!,Labor!I1629,1),""))</f>
        <v>0</v>
      </c>
      <c r="G1623" s="174" t="str">
        <f>IF(F1623=1,COUNTIF($F$8:F1623,1),"")</f>
        <v/>
      </c>
      <c r="H1623" s="174"/>
      <c r="I1623" s="157">
        <f>IFERROR($H$8:INDEX($H$8:$H$3000,COUNTIF($H$8:$H$3000,"?*")),"")</f>
        <v>0</v>
      </c>
    </row>
    <row r="1624" spans="1:9" x14ac:dyDescent="0.25">
      <c r="A1624" s="174">
        <f>--ISNUMBER(IFERROR(SEARCH('Project Costing'!#REF!,Labor!I1630,1),""))</f>
        <v>0</v>
      </c>
      <c r="B1624" s="174" t="str">
        <f>IF(A1624=1,COUNTIF($A$8:A1624,1),"")</f>
        <v/>
      </c>
      <c r="C1624" s="174"/>
      <c r="D1624" s="157">
        <f>IFERROR($C$8:INDEX($C$8:$C$3000,COUNTIF($C$8:$C$3000,"?*")),"")</f>
        <v>0</v>
      </c>
      <c r="E1624" s="174"/>
      <c r="F1624" s="174">
        <f>--ISNUMBER(IFERROR(SEARCH('Project Costing'!#REF!,Labor!I1630,1),""))</f>
        <v>0</v>
      </c>
      <c r="G1624" s="174" t="str">
        <f>IF(F1624=1,COUNTIF($F$8:F1624,1),"")</f>
        <v/>
      </c>
      <c r="H1624" s="174"/>
      <c r="I1624" s="157">
        <f>IFERROR($H$8:INDEX($H$8:$H$3000,COUNTIF($H$8:$H$3000,"?*")),"")</f>
        <v>0</v>
      </c>
    </row>
    <row r="1625" spans="1:9" x14ac:dyDescent="0.25">
      <c r="A1625" s="174">
        <f>--ISNUMBER(IFERROR(SEARCH('Project Costing'!#REF!,Labor!I1631,1),""))</f>
        <v>0</v>
      </c>
      <c r="B1625" s="174" t="str">
        <f>IF(A1625=1,COUNTIF($A$8:A1625,1),"")</f>
        <v/>
      </c>
      <c r="C1625" s="174"/>
      <c r="D1625" s="157">
        <f>IFERROR($C$8:INDEX($C$8:$C$3000,COUNTIF($C$8:$C$3000,"?*")),"")</f>
        <v>0</v>
      </c>
      <c r="E1625" s="174"/>
      <c r="F1625" s="174">
        <f>--ISNUMBER(IFERROR(SEARCH('Project Costing'!#REF!,Labor!I1631,1),""))</f>
        <v>0</v>
      </c>
      <c r="G1625" s="174" t="str">
        <f>IF(F1625=1,COUNTIF($F$8:F1625,1),"")</f>
        <v/>
      </c>
      <c r="H1625" s="174"/>
      <c r="I1625" s="157">
        <f>IFERROR($H$8:INDEX($H$8:$H$3000,COUNTIF($H$8:$H$3000,"?*")),"")</f>
        <v>0</v>
      </c>
    </row>
    <row r="1626" spans="1:9" x14ac:dyDescent="0.25">
      <c r="A1626" s="174">
        <f>--ISNUMBER(IFERROR(SEARCH('Project Costing'!#REF!,Labor!I1632,1),""))</f>
        <v>0</v>
      </c>
      <c r="B1626" s="174" t="str">
        <f>IF(A1626=1,COUNTIF($A$8:A1626,1),"")</f>
        <v/>
      </c>
      <c r="C1626" s="174"/>
      <c r="D1626" s="157">
        <f>IFERROR($C$8:INDEX($C$8:$C$3000,COUNTIF($C$8:$C$3000,"?*")),"")</f>
        <v>0</v>
      </c>
      <c r="E1626" s="174"/>
      <c r="F1626" s="174">
        <f>--ISNUMBER(IFERROR(SEARCH('Project Costing'!#REF!,Labor!I1632,1),""))</f>
        <v>0</v>
      </c>
      <c r="G1626" s="174" t="str">
        <f>IF(F1626=1,COUNTIF($F$8:F1626,1),"")</f>
        <v/>
      </c>
      <c r="H1626" s="174"/>
      <c r="I1626" s="157">
        <f>IFERROR($H$8:INDEX($H$8:$H$3000,COUNTIF($H$8:$H$3000,"?*")),"")</f>
        <v>0</v>
      </c>
    </row>
    <row r="1627" spans="1:9" x14ac:dyDescent="0.25">
      <c r="A1627" s="174">
        <f>--ISNUMBER(IFERROR(SEARCH('Project Costing'!#REF!,Labor!I1633,1),""))</f>
        <v>0</v>
      </c>
      <c r="B1627" s="174" t="str">
        <f>IF(A1627=1,COUNTIF($A$8:A1627,1),"")</f>
        <v/>
      </c>
      <c r="C1627" s="174"/>
      <c r="D1627" s="157">
        <f>IFERROR($C$8:INDEX($C$8:$C$3000,COUNTIF($C$8:$C$3000,"?*")),"")</f>
        <v>0</v>
      </c>
      <c r="E1627" s="174"/>
      <c r="F1627" s="174">
        <f>--ISNUMBER(IFERROR(SEARCH('Project Costing'!#REF!,Labor!I1633,1),""))</f>
        <v>0</v>
      </c>
      <c r="G1627" s="174" t="str">
        <f>IF(F1627=1,COUNTIF($F$8:F1627,1),"")</f>
        <v/>
      </c>
      <c r="H1627" s="174"/>
      <c r="I1627" s="157">
        <f>IFERROR($H$8:INDEX($H$8:$H$3000,COUNTIF($H$8:$H$3000,"?*")),"")</f>
        <v>0</v>
      </c>
    </row>
    <row r="1628" spans="1:9" x14ac:dyDescent="0.25">
      <c r="A1628" s="174">
        <f>--ISNUMBER(IFERROR(SEARCH('Project Costing'!#REF!,Labor!I1634,1),""))</f>
        <v>0</v>
      </c>
      <c r="B1628" s="174" t="str">
        <f>IF(A1628=1,COUNTIF($A$8:A1628,1),"")</f>
        <v/>
      </c>
      <c r="C1628" s="174"/>
      <c r="D1628" s="157">
        <f>IFERROR($C$8:INDEX($C$8:$C$3000,COUNTIF($C$8:$C$3000,"?*")),"")</f>
        <v>0</v>
      </c>
      <c r="E1628" s="174"/>
      <c r="F1628" s="174">
        <f>--ISNUMBER(IFERROR(SEARCH('Project Costing'!#REF!,Labor!I1634,1),""))</f>
        <v>0</v>
      </c>
      <c r="G1628" s="174" t="str">
        <f>IF(F1628=1,COUNTIF($F$8:F1628,1),"")</f>
        <v/>
      </c>
      <c r="H1628" s="174"/>
      <c r="I1628" s="157">
        <f>IFERROR($H$8:INDEX($H$8:$H$3000,COUNTIF($H$8:$H$3000,"?*")),"")</f>
        <v>0</v>
      </c>
    </row>
    <row r="1629" spans="1:9" x14ac:dyDescent="0.25">
      <c r="A1629" s="174">
        <f>--ISNUMBER(IFERROR(SEARCH('Project Costing'!#REF!,Labor!I1635,1),""))</f>
        <v>0</v>
      </c>
      <c r="B1629" s="174" t="str">
        <f>IF(A1629=1,COUNTIF($A$8:A1629,1),"")</f>
        <v/>
      </c>
      <c r="C1629" s="174"/>
      <c r="D1629" s="157">
        <f>IFERROR($C$8:INDEX($C$8:$C$3000,COUNTIF($C$8:$C$3000,"?*")),"")</f>
        <v>0</v>
      </c>
      <c r="E1629" s="174"/>
      <c r="F1629" s="174">
        <f>--ISNUMBER(IFERROR(SEARCH('Project Costing'!#REF!,Labor!I1635,1),""))</f>
        <v>0</v>
      </c>
      <c r="G1629" s="174" t="str">
        <f>IF(F1629=1,COUNTIF($F$8:F1629,1),"")</f>
        <v/>
      </c>
      <c r="H1629" s="174"/>
      <c r="I1629" s="157">
        <f>IFERROR($H$8:INDEX($H$8:$H$3000,COUNTIF($H$8:$H$3000,"?*")),"")</f>
        <v>0</v>
      </c>
    </row>
    <row r="1630" spans="1:9" x14ac:dyDescent="0.25">
      <c r="A1630" s="174">
        <f>--ISNUMBER(IFERROR(SEARCH('Project Costing'!#REF!,Labor!I1636,1),""))</f>
        <v>0</v>
      </c>
      <c r="B1630" s="174" t="str">
        <f>IF(A1630=1,COUNTIF($A$8:A1630,1),"")</f>
        <v/>
      </c>
      <c r="C1630" s="174"/>
      <c r="D1630" s="157">
        <f>IFERROR($C$8:INDEX($C$8:$C$3000,COUNTIF($C$8:$C$3000,"?*")),"")</f>
        <v>0</v>
      </c>
      <c r="E1630" s="174"/>
      <c r="F1630" s="174">
        <f>--ISNUMBER(IFERROR(SEARCH('Project Costing'!#REF!,Labor!I1636,1),""))</f>
        <v>0</v>
      </c>
      <c r="G1630" s="174" t="str">
        <f>IF(F1630=1,COUNTIF($F$8:F1630,1),"")</f>
        <v/>
      </c>
      <c r="H1630" s="174"/>
      <c r="I1630" s="157">
        <f>IFERROR($H$8:INDEX($H$8:$H$3000,COUNTIF($H$8:$H$3000,"?*")),"")</f>
        <v>0</v>
      </c>
    </row>
    <row r="1631" spans="1:9" x14ac:dyDescent="0.25">
      <c r="A1631" s="174">
        <f>--ISNUMBER(IFERROR(SEARCH('Project Costing'!#REF!,Labor!I1637,1),""))</f>
        <v>0</v>
      </c>
      <c r="B1631" s="174" t="str">
        <f>IF(A1631=1,COUNTIF($A$8:A1631,1),"")</f>
        <v/>
      </c>
      <c r="C1631" s="174"/>
      <c r="D1631" s="157">
        <f>IFERROR($C$8:INDEX($C$8:$C$3000,COUNTIF($C$8:$C$3000,"?*")),"")</f>
        <v>0</v>
      </c>
      <c r="E1631" s="174"/>
      <c r="F1631" s="174">
        <f>--ISNUMBER(IFERROR(SEARCH('Project Costing'!#REF!,Labor!I1637,1),""))</f>
        <v>0</v>
      </c>
      <c r="G1631" s="174" t="str">
        <f>IF(F1631=1,COUNTIF($F$8:F1631,1),"")</f>
        <v/>
      </c>
      <c r="H1631" s="174"/>
      <c r="I1631" s="157">
        <f>IFERROR($H$8:INDEX($H$8:$H$3000,COUNTIF($H$8:$H$3000,"?*")),"")</f>
        <v>0</v>
      </c>
    </row>
    <row r="1632" spans="1:9" x14ac:dyDescent="0.25">
      <c r="A1632" s="174">
        <f>--ISNUMBER(IFERROR(SEARCH('Project Costing'!#REF!,Labor!I1638,1),""))</f>
        <v>0</v>
      </c>
      <c r="B1632" s="174" t="str">
        <f>IF(A1632=1,COUNTIF($A$8:A1632,1),"")</f>
        <v/>
      </c>
      <c r="C1632" s="174"/>
      <c r="D1632" s="157">
        <f>IFERROR($C$8:INDEX($C$8:$C$3000,COUNTIF($C$8:$C$3000,"?*")),"")</f>
        <v>0</v>
      </c>
      <c r="E1632" s="174"/>
      <c r="F1632" s="174">
        <f>--ISNUMBER(IFERROR(SEARCH('Project Costing'!#REF!,Labor!I1638,1),""))</f>
        <v>0</v>
      </c>
      <c r="G1632" s="174" t="str">
        <f>IF(F1632=1,COUNTIF($F$8:F1632,1),"")</f>
        <v/>
      </c>
      <c r="H1632" s="174"/>
      <c r="I1632" s="157">
        <f>IFERROR($H$8:INDEX($H$8:$H$3000,COUNTIF($H$8:$H$3000,"?*")),"")</f>
        <v>0</v>
      </c>
    </row>
    <row r="1633" spans="1:9" x14ac:dyDescent="0.25">
      <c r="A1633" s="174">
        <f>--ISNUMBER(IFERROR(SEARCH('Project Costing'!#REF!,Labor!I1639,1),""))</f>
        <v>0</v>
      </c>
      <c r="B1633" s="174" t="str">
        <f>IF(A1633=1,COUNTIF($A$8:A1633,1),"")</f>
        <v/>
      </c>
      <c r="C1633" s="174"/>
      <c r="D1633" s="157">
        <f>IFERROR($C$8:INDEX($C$8:$C$3000,COUNTIF($C$8:$C$3000,"?*")),"")</f>
        <v>0</v>
      </c>
      <c r="E1633" s="174"/>
      <c r="F1633" s="174">
        <f>--ISNUMBER(IFERROR(SEARCH('Project Costing'!#REF!,Labor!I1639,1),""))</f>
        <v>0</v>
      </c>
      <c r="G1633" s="174" t="str">
        <f>IF(F1633=1,COUNTIF($F$8:F1633,1),"")</f>
        <v/>
      </c>
      <c r="H1633" s="174"/>
      <c r="I1633" s="157">
        <f>IFERROR($H$8:INDEX($H$8:$H$3000,COUNTIF($H$8:$H$3000,"?*")),"")</f>
        <v>0</v>
      </c>
    </row>
    <row r="1634" spans="1:9" x14ac:dyDescent="0.25">
      <c r="A1634" s="174">
        <f>--ISNUMBER(IFERROR(SEARCH('Project Costing'!#REF!,Labor!I1640,1),""))</f>
        <v>0</v>
      </c>
      <c r="B1634" s="174" t="str">
        <f>IF(A1634=1,COUNTIF($A$8:A1634,1),"")</f>
        <v/>
      </c>
      <c r="C1634" s="174"/>
      <c r="D1634" s="157">
        <f>IFERROR($C$8:INDEX($C$8:$C$3000,COUNTIF($C$8:$C$3000,"?*")),"")</f>
        <v>0</v>
      </c>
      <c r="E1634" s="174"/>
      <c r="F1634" s="174">
        <f>--ISNUMBER(IFERROR(SEARCH('Project Costing'!#REF!,Labor!I1640,1),""))</f>
        <v>0</v>
      </c>
      <c r="G1634" s="174" t="str">
        <f>IF(F1634=1,COUNTIF($F$8:F1634,1),"")</f>
        <v/>
      </c>
      <c r="H1634" s="174"/>
      <c r="I1634" s="157">
        <f>IFERROR($H$8:INDEX($H$8:$H$3000,COUNTIF($H$8:$H$3000,"?*")),"")</f>
        <v>0</v>
      </c>
    </row>
    <row r="1635" spans="1:9" x14ac:dyDescent="0.25">
      <c r="A1635" s="174">
        <f>--ISNUMBER(IFERROR(SEARCH('Project Costing'!#REF!,Labor!I1641,1),""))</f>
        <v>0</v>
      </c>
      <c r="B1635" s="174" t="str">
        <f>IF(A1635=1,COUNTIF($A$8:A1635,1),"")</f>
        <v/>
      </c>
      <c r="C1635" s="174"/>
      <c r="D1635" s="157">
        <f>IFERROR($C$8:INDEX($C$8:$C$3000,COUNTIF($C$8:$C$3000,"?*")),"")</f>
        <v>0</v>
      </c>
      <c r="E1635" s="174"/>
      <c r="F1635" s="174">
        <f>--ISNUMBER(IFERROR(SEARCH('Project Costing'!#REF!,Labor!I1641,1),""))</f>
        <v>0</v>
      </c>
      <c r="G1635" s="174" t="str">
        <f>IF(F1635=1,COUNTIF($F$8:F1635,1),"")</f>
        <v/>
      </c>
      <c r="H1635" s="174"/>
      <c r="I1635" s="157">
        <f>IFERROR($H$8:INDEX($H$8:$H$3000,COUNTIF($H$8:$H$3000,"?*")),"")</f>
        <v>0</v>
      </c>
    </row>
    <row r="1636" spans="1:9" x14ac:dyDescent="0.25">
      <c r="A1636" s="174">
        <f>--ISNUMBER(IFERROR(SEARCH('Project Costing'!#REF!,Labor!I1642,1),""))</f>
        <v>0</v>
      </c>
      <c r="B1636" s="174" t="str">
        <f>IF(A1636=1,COUNTIF($A$8:A1636,1),"")</f>
        <v/>
      </c>
      <c r="C1636" s="174"/>
      <c r="D1636" s="157">
        <f>IFERROR($C$8:INDEX($C$8:$C$3000,COUNTIF($C$8:$C$3000,"?*")),"")</f>
        <v>0</v>
      </c>
      <c r="E1636" s="174"/>
      <c r="F1636" s="174">
        <f>--ISNUMBER(IFERROR(SEARCH('Project Costing'!#REF!,Labor!I1642,1),""))</f>
        <v>0</v>
      </c>
      <c r="G1636" s="174" t="str">
        <f>IF(F1636=1,COUNTIF($F$8:F1636,1),"")</f>
        <v/>
      </c>
      <c r="H1636" s="174"/>
      <c r="I1636" s="157">
        <f>IFERROR($H$8:INDEX($H$8:$H$3000,COUNTIF($H$8:$H$3000,"?*")),"")</f>
        <v>0</v>
      </c>
    </row>
    <row r="1637" spans="1:9" x14ac:dyDescent="0.25">
      <c r="A1637" s="174">
        <f>--ISNUMBER(IFERROR(SEARCH('Project Costing'!#REF!,Labor!I1643,1),""))</f>
        <v>0</v>
      </c>
      <c r="B1637" s="174" t="str">
        <f>IF(A1637=1,COUNTIF($A$8:A1637,1),"")</f>
        <v/>
      </c>
      <c r="C1637" s="174"/>
      <c r="D1637" s="157">
        <f>IFERROR($C$8:INDEX($C$8:$C$3000,COUNTIF($C$8:$C$3000,"?*")),"")</f>
        <v>0</v>
      </c>
      <c r="E1637" s="174"/>
      <c r="F1637" s="174">
        <f>--ISNUMBER(IFERROR(SEARCH('Project Costing'!#REF!,Labor!I1643,1),""))</f>
        <v>0</v>
      </c>
      <c r="G1637" s="174" t="str">
        <f>IF(F1637=1,COUNTIF($F$8:F1637,1),"")</f>
        <v/>
      </c>
      <c r="H1637" s="174"/>
      <c r="I1637" s="157">
        <f>IFERROR($H$8:INDEX($H$8:$H$3000,COUNTIF($H$8:$H$3000,"?*")),"")</f>
        <v>0</v>
      </c>
    </row>
    <row r="1638" spans="1:9" x14ac:dyDescent="0.25">
      <c r="A1638" s="174">
        <f>--ISNUMBER(IFERROR(SEARCH('Project Costing'!#REF!,Labor!I1644,1),""))</f>
        <v>0</v>
      </c>
      <c r="B1638" s="174" t="str">
        <f>IF(A1638=1,COUNTIF($A$8:A1638,1),"")</f>
        <v/>
      </c>
      <c r="C1638" s="174"/>
      <c r="D1638" s="157">
        <f>IFERROR($C$8:INDEX($C$8:$C$3000,COUNTIF($C$8:$C$3000,"?*")),"")</f>
        <v>0</v>
      </c>
      <c r="E1638" s="174"/>
      <c r="F1638" s="174">
        <f>--ISNUMBER(IFERROR(SEARCH('Project Costing'!#REF!,Labor!I1644,1),""))</f>
        <v>0</v>
      </c>
      <c r="G1638" s="174" t="str">
        <f>IF(F1638=1,COUNTIF($F$8:F1638,1),"")</f>
        <v/>
      </c>
      <c r="H1638" s="174"/>
      <c r="I1638" s="157">
        <f>IFERROR($H$8:INDEX($H$8:$H$3000,COUNTIF($H$8:$H$3000,"?*")),"")</f>
        <v>0</v>
      </c>
    </row>
    <row r="1639" spans="1:9" x14ac:dyDescent="0.25">
      <c r="A1639" s="174">
        <f>--ISNUMBER(IFERROR(SEARCH('Project Costing'!#REF!,Labor!I1645,1),""))</f>
        <v>0</v>
      </c>
      <c r="B1639" s="174" t="str">
        <f>IF(A1639=1,COUNTIF($A$8:A1639,1),"")</f>
        <v/>
      </c>
      <c r="C1639" s="174"/>
      <c r="D1639" s="157">
        <f>IFERROR($C$8:INDEX($C$8:$C$3000,COUNTIF($C$8:$C$3000,"?*")),"")</f>
        <v>0</v>
      </c>
      <c r="E1639" s="174"/>
      <c r="F1639" s="174">
        <f>--ISNUMBER(IFERROR(SEARCH('Project Costing'!#REF!,Labor!I1645,1),""))</f>
        <v>0</v>
      </c>
      <c r="G1639" s="174" t="str">
        <f>IF(F1639=1,COUNTIF($F$8:F1639,1),"")</f>
        <v/>
      </c>
      <c r="H1639" s="174"/>
      <c r="I1639" s="157">
        <f>IFERROR($H$8:INDEX($H$8:$H$3000,COUNTIF($H$8:$H$3000,"?*")),"")</f>
        <v>0</v>
      </c>
    </row>
    <row r="1640" spans="1:9" x14ac:dyDescent="0.25">
      <c r="A1640" s="174">
        <f>--ISNUMBER(IFERROR(SEARCH('Project Costing'!#REF!,Labor!I1646,1),""))</f>
        <v>0</v>
      </c>
      <c r="B1640" s="174" t="str">
        <f>IF(A1640=1,COUNTIF($A$8:A1640,1),"")</f>
        <v/>
      </c>
      <c r="C1640" s="174"/>
      <c r="D1640" s="157">
        <f>IFERROR($C$8:INDEX($C$8:$C$3000,COUNTIF($C$8:$C$3000,"?*")),"")</f>
        <v>0</v>
      </c>
      <c r="E1640" s="174"/>
      <c r="F1640" s="174">
        <f>--ISNUMBER(IFERROR(SEARCH('Project Costing'!#REF!,Labor!I1646,1),""))</f>
        <v>0</v>
      </c>
      <c r="G1640" s="174" t="str">
        <f>IF(F1640=1,COUNTIF($F$8:F1640,1),"")</f>
        <v/>
      </c>
      <c r="H1640" s="174"/>
      <c r="I1640" s="157">
        <f>IFERROR($H$8:INDEX($H$8:$H$3000,COUNTIF($H$8:$H$3000,"?*")),"")</f>
        <v>0</v>
      </c>
    </row>
    <row r="1641" spans="1:9" x14ac:dyDescent="0.25">
      <c r="A1641" s="174">
        <f>--ISNUMBER(IFERROR(SEARCH('Project Costing'!#REF!,Labor!I1647,1),""))</f>
        <v>0</v>
      </c>
      <c r="B1641" s="174" t="str">
        <f>IF(A1641=1,COUNTIF($A$8:A1641,1),"")</f>
        <v/>
      </c>
      <c r="C1641" s="174"/>
      <c r="D1641" s="157">
        <f>IFERROR($C$8:INDEX($C$8:$C$3000,COUNTIF($C$8:$C$3000,"?*")),"")</f>
        <v>0</v>
      </c>
      <c r="E1641" s="174"/>
      <c r="F1641" s="174">
        <f>--ISNUMBER(IFERROR(SEARCH('Project Costing'!#REF!,Labor!I1647,1),""))</f>
        <v>0</v>
      </c>
      <c r="G1641" s="174" t="str">
        <f>IF(F1641=1,COUNTIF($F$8:F1641,1),"")</f>
        <v/>
      </c>
      <c r="H1641" s="174"/>
      <c r="I1641" s="157">
        <f>IFERROR($H$8:INDEX($H$8:$H$3000,COUNTIF($H$8:$H$3000,"?*")),"")</f>
        <v>0</v>
      </c>
    </row>
    <row r="1642" spans="1:9" x14ac:dyDescent="0.25">
      <c r="A1642" s="174">
        <f>--ISNUMBER(IFERROR(SEARCH('Project Costing'!#REF!,Labor!I1648,1),""))</f>
        <v>0</v>
      </c>
      <c r="B1642" s="174" t="str">
        <f>IF(A1642=1,COUNTIF($A$8:A1642,1),"")</f>
        <v/>
      </c>
      <c r="C1642" s="174"/>
      <c r="D1642" s="157">
        <f>IFERROR($C$8:INDEX($C$8:$C$3000,COUNTIF($C$8:$C$3000,"?*")),"")</f>
        <v>0</v>
      </c>
      <c r="E1642" s="174"/>
      <c r="F1642" s="174">
        <f>--ISNUMBER(IFERROR(SEARCH('Project Costing'!#REF!,Labor!I1648,1),""))</f>
        <v>0</v>
      </c>
      <c r="G1642" s="174" t="str">
        <f>IF(F1642=1,COUNTIF($F$8:F1642,1),"")</f>
        <v/>
      </c>
      <c r="H1642" s="174"/>
      <c r="I1642" s="157">
        <f>IFERROR($H$8:INDEX($H$8:$H$3000,COUNTIF($H$8:$H$3000,"?*")),"")</f>
        <v>0</v>
      </c>
    </row>
    <row r="1643" spans="1:9" x14ac:dyDescent="0.25">
      <c r="A1643" s="174">
        <f>--ISNUMBER(IFERROR(SEARCH('Project Costing'!#REF!,Labor!I1649,1),""))</f>
        <v>0</v>
      </c>
      <c r="B1643" s="174" t="str">
        <f>IF(A1643=1,COUNTIF($A$8:A1643,1),"")</f>
        <v/>
      </c>
      <c r="C1643" s="174"/>
      <c r="D1643" s="157">
        <f>IFERROR($C$8:INDEX($C$8:$C$3000,COUNTIF($C$8:$C$3000,"?*")),"")</f>
        <v>0</v>
      </c>
      <c r="E1643" s="174"/>
      <c r="F1643" s="174">
        <f>--ISNUMBER(IFERROR(SEARCH('Project Costing'!#REF!,Labor!I1649,1),""))</f>
        <v>0</v>
      </c>
      <c r="G1643" s="174" t="str">
        <f>IF(F1643=1,COUNTIF($F$8:F1643,1),"")</f>
        <v/>
      </c>
      <c r="H1643" s="174"/>
      <c r="I1643" s="157">
        <f>IFERROR($H$8:INDEX($H$8:$H$3000,COUNTIF($H$8:$H$3000,"?*")),"")</f>
        <v>0</v>
      </c>
    </row>
    <row r="1644" spans="1:9" x14ac:dyDescent="0.25">
      <c r="A1644" s="174">
        <f>--ISNUMBER(IFERROR(SEARCH('Project Costing'!#REF!,Labor!I1650,1),""))</f>
        <v>0</v>
      </c>
      <c r="B1644" s="174" t="str">
        <f>IF(A1644=1,COUNTIF($A$8:A1644,1),"")</f>
        <v/>
      </c>
      <c r="C1644" s="174"/>
      <c r="D1644" s="157">
        <f>IFERROR($C$8:INDEX($C$8:$C$3000,COUNTIF($C$8:$C$3000,"?*")),"")</f>
        <v>0</v>
      </c>
      <c r="E1644" s="174"/>
      <c r="F1644" s="174">
        <f>--ISNUMBER(IFERROR(SEARCH('Project Costing'!#REF!,Labor!I1650,1),""))</f>
        <v>0</v>
      </c>
      <c r="G1644" s="174" t="str">
        <f>IF(F1644=1,COUNTIF($F$8:F1644,1),"")</f>
        <v/>
      </c>
      <c r="H1644" s="174"/>
      <c r="I1644" s="157">
        <f>IFERROR($H$8:INDEX($H$8:$H$3000,COUNTIF($H$8:$H$3000,"?*")),"")</f>
        <v>0</v>
      </c>
    </row>
    <row r="1645" spans="1:9" x14ac:dyDescent="0.25">
      <c r="A1645" s="174">
        <f>--ISNUMBER(IFERROR(SEARCH('Project Costing'!#REF!,Labor!I1651,1),""))</f>
        <v>0</v>
      </c>
      <c r="B1645" s="174" t="str">
        <f>IF(A1645=1,COUNTIF($A$8:A1645,1),"")</f>
        <v/>
      </c>
      <c r="C1645" s="174"/>
      <c r="D1645" s="157">
        <f>IFERROR($C$8:INDEX($C$8:$C$3000,COUNTIF($C$8:$C$3000,"?*")),"")</f>
        <v>0</v>
      </c>
      <c r="E1645" s="174"/>
      <c r="F1645" s="174">
        <f>--ISNUMBER(IFERROR(SEARCH('Project Costing'!#REF!,Labor!I1651,1),""))</f>
        <v>0</v>
      </c>
      <c r="G1645" s="174" t="str">
        <f>IF(F1645=1,COUNTIF($F$8:F1645,1),"")</f>
        <v/>
      </c>
      <c r="H1645" s="174"/>
      <c r="I1645" s="157">
        <f>IFERROR($H$8:INDEX($H$8:$H$3000,COUNTIF($H$8:$H$3000,"?*")),"")</f>
        <v>0</v>
      </c>
    </row>
    <row r="1646" spans="1:9" x14ac:dyDescent="0.25">
      <c r="A1646" s="174">
        <f>--ISNUMBER(IFERROR(SEARCH('Project Costing'!#REF!,Labor!I1652,1),""))</f>
        <v>0</v>
      </c>
      <c r="B1646" s="174" t="str">
        <f>IF(A1646=1,COUNTIF($A$8:A1646,1),"")</f>
        <v/>
      </c>
      <c r="C1646" s="174"/>
      <c r="D1646" s="157">
        <f>IFERROR($C$8:INDEX($C$8:$C$3000,COUNTIF($C$8:$C$3000,"?*")),"")</f>
        <v>0</v>
      </c>
      <c r="E1646" s="174"/>
      <c r="F1646" s="174">
        <f>--ISNUMBER(IFERROR(SEARCH('Project Costing'!#REF!,Labor!I1652,1),""))</f>
        <v>0</v>
      </c>
      <c r="G1646" s="174" t="str">
        <f>IF(F1646=1,COUNTIF($F$8:F1646,1),"")</f>
        <v/>
      </c>
      <c r="H1646" s="174"/>
      <c r="I1646" s="157">
        <f>IFERROR($H$8:INDEX($H$8:$H$3000,COUNTIF($H$8:$H$3000,"?*")),"")</f>
        <v>0</v>
      </c>
    </row>
    <row r="1647" spans="1:9" x14ac:dyDescent="0.25">
      <c r="A1647" s="174">
        <f>--ISNUMBER(IFERROR(SEARCH('Project Costing'!#REF!,Labor!I1653,1),""))</f>
        <v>0</v>
      </c>
      <c r="B1647" s="174" t="str">
        <f>IF(A1647=1,COUNTIF($A$8:A1647,1),"")</f>
        <v/>
      </c>
      <c r="C1647" s="174"/>
      <c r="D1647" s="157">
        <f>IFERROR($C$8:INDEX($C$8:$C$3000,COUNTIF($C$8:$C$3000,"?*")),"")</f>
        <v>0</v>
      </c>
      <c r="E1647" s="174"/>
      <c r="F1647" s="174">
        <f>--ISNUMBER(IFERROR(SEARCH('Project Costing'!#REF!,Labor!I1653,1),""))</f>
        <v>0</v>
      </c>
      <c r="G1647" s="174" t="str">
        <f>IF(F1647=1,COUNTIF($F$8:F1647,1),"")</f>
        <v/>
      </c>
      <c r="H1647" s="174"/>
      <c r="I1647" s="157">
        <f>IFERROR($H$8:INDEX($H$8:$H$3000,COUNTIF($H$8:$H$3000,"?*")),"")</f>
        <v>0</v>
      </c>
    </row>
    <row r="1648" spans="1:9" x14ac:dyDescent="0.25">
      <c r="A1648" s="174">
        <f>--ISNUMBER(IFERROR(SEARCH('Project Costing'!#REF!,Labor!I1654,1),""))</f>
        <v>0</v>
      </c>
      <c r="B1648" s="174" t="str">
        <f>IF(A1648=1,COUNTIF($A$8:A1648,1),"")</f>
        <v/>
      </c>
      <c r="C1648" s="174"/>
      <c r="D1648" s="157">
        <f>IFERROR($C$8:INDEX($C$8:$C$3000,COUNTIF($C$8:$C$3000,"?*")),"")</f>
        <v>0</v>
      </c>
      <c r="E1648" s="174"/>
      <c r="F1648" s="174">
        <f>--ISNUMBER(IFERROR(SEARCH('Project Costing'!#REF!,Labor!I1654,1),""))</f>
        <v>0</v>
      </c>
      <c r="G1648" s="174" t="str">
        <f>IF(F1648=1,COUNTIF($F$8:F1648,1),"")</f>
        <v/>
      </c>
      <c r="H1648" s="174"/>
      <c r="I1648" s="157">
        <f>IFERROR($H$8:INDEX($H$8:$H$3000,COUNTIF($H$8:$H$3000,"?*")),"")</f>
        <v>0</v>
      </c>
    </row>
    <row r="1649" spans="1:9" x14ac:dyDescent="0.25">
      <c r="A1649" s="174">
        <f>--ISNUMBER(IFERROR(SEARCH('Project Costing'!#REF!,Labor!I1655,1),""))</f>
        <v>0</v>
      </c>
      <c r="B1649" s="174" t="str">
        <f>IF(A1649=1,COUNTIF($A$8:A1649,1),"")</f>
        <v/>
      </c>
      <c r="C1649" s="174"/>
      <c r="D1649" s="157">
        <f>IFERROR($C$8:INDEX($C$8:$C$3000,COUNTIF($C$8:$C$3000,"?*")),"")</f>
        <v>0</v>
      </c>
      <c r="E1649" s="174"/>
      <c r="F1649" s="174">
        <f>--ISNUMBER(IFERROR(SEARCH('Project Costing'!#REF!,Labor!I1655,1),""))</f>
        <v>0</v>
      </c>
      <c r="G1649" s="174" t="str">
        <f>IF(F1649=1,COUNTIF($F$8:F1649,1),"")</f>
        <v/>
      </c>
      <c r="H1649" s="174"/>
      <c r="I1649" s="157">
        <f>IFERROR($H$8:INDEX($H$8:$H$3000,COUNTIF($H$8:$H$3000,"?*")),"")</f>
        <v>0</v>
      </c>
    </row>
    <row r="1650" spans="1:9" x14ac:dyDescent="0.25">
      <c r="A1650" s="174">
        <f>--ISNUMBER(IFERROR(SEARCH('Project Costing'!#REF!,Labor!I1656,1),""))</f>
        <v>0</v>
      </c>
      <c r="B1650" s="174" t="str">
        <f>IF(A1650=1,COUNTIF($A$8:A1650,1),"")</f>
        <v/>
      </c>
      <c r="C1650" s="174"/>
      <c r="D1650" s="157">
        <f>IFERROR($C$8:INDEX($C$8:$C$3000,COUNTIF($C$8:$C$3000,"?*")),"")</f>
        <v>0</v>
      </c>
      <c r="E1650" s="174"/>
      <c r="F1650" s="174">
        <f>--ISNUMBER(IFERROR(SEARCH('Project Costing'!#REF!,Labor!I1656,1),""))</f>
        <v>0</v>
      </c>
      <c r="G1650" s="174" t="str">
        <f>IF(F1650=1,COUNTIF($F$8:F1650,1),"")</f>
        <v/>
      </c>
      <c r="H1650" s="174"/>
      <c r="I1650" s="157">
        <f>IFERROR($H$8:INDEX($H$8:$H$3000,COUNTIF($H$8:$H$3000,"?*")),"")</f>
        <v>0</v>
      </c>
    </row>
    <row r="1651" spans="1:9" x14ac:dyDescent="0.25">
      <c r="A1651" s="174">
        <f>--ISNUMBER(IFERROR(SEARCH('Project Costing'!#REF!,Labor!I1657,1),""))</f>
        <v>0</v>
      </c>
      <c r="B1651" s="174" t="str">
        <f>IF(A1651=1,COUNTIF($A$8:A1651,1),"")</f>
        <v/>
      </c>
      <c r="C1651" s="174"/>
      <c r="D1651" s="157">
        <f>IFERROR($C$8:INDEX($C$8:$C$3000,COUNTIF($C$8:$C$3000,"?*")),"")</f>
        <v>0</v>
      </c>
      <c r="E1651" s="174"/>
      <c r="F1651" s="174">
        <f>--ISNUMBER(IFERROR(SEARCH('Project Costing'!#REF!,Labor!I1657,1),""))</f>
        <v>0</v>
      </c>
      <c r="G1651" s="174" t="str">
        <f>IF(F1651=1,COUNTIF($F$8:F1651,1),"")</f>
        <v/>
      </c>
      <c r="H1651" s="174"/>
      <c r="I1651" s="157">
        <f>IFERROR($H$8:INDEX($H$8:$H$3000,COUNTIF($H$8:$H$3000,"?*")),"")</f>
        <v>0</v>
      </c>
    </row>
    <row r="1652" spans="1:9" x14ac:dyDescent="0.25">
      <c r="A1652" s="174">
        <f>--ISNUMBER(IFERROR(SEARCH('Project Costing'!#REF!,Labor!I1658,1),""))</f>
        <v>0</v>
      </c>
      <c r="B1652" s="174" t="str">
        <f>IF(A1652=1,COUNTIF($A$8:A1652,1),"")</f>
        <v/>
      </c>
      <c r="C1652" s="174"/>
      <c r="D1652" s="157">
        <f>IFERROR($C$8:INDEX($C$8:$C$3000,COUNTIF($C$8:$C$3000,"?*")),"")</f>
        <v>0</v>
      </c>
      <c r="E1652" s="174"/>
      <c r="F1652" s="174">
        <f>--ISNUMBER(IFERROR(SEARCH('Project Costing'!#REF!,Labor!I1658,1),""))</f>
        <v>0</v>
      </c>
      <c r="G1652" s="174" t="str">
        <f>IF(F1652=1,COUNTIF($F$8:F1652,1),"")</f>
        <v/>
      </c>
      <c r="H1652" s="174"/>
      <c r="I1652" s="157">
        <f>IFERROR($H$8:INDEX($H$8:$H$3000,COUNTIF($H$8:$H$3000,"?*")),"")</f>
        <v>0</v>
      </c>
    </row>
    <row r="1653" spans="1:9" x14ac:dyDescent="0.25">
      <c r="A1653" s="174">
        <f>--ISNUMBER(IFERROR(SEARCH('Project Costing'!#REF!,Labor!I1659,1),""))</f>
        <v>0</v>
      </c>
      <c r="B1653" s="174" t="str">
        <f>IF(A1653=1,COUNTIF($A$8:A1653,1),"")</f>
        <v/>
      </c>
      <c r="C1653" s="174"/>
      <c r="D1653" s="157">
        <f>IFERROR($C$8:INDEX($C$8:$C$3000,COUNTIF($C$8:$C$3000,"?*")),"")</f>
        <v>0</v>
      </c>
      <c r="E1653" s="174"/>
      <c r="F1653" s="174">
        <f>--ISNUMBER(IFERROR(SEARCH('Project Costing'!#REF!,Labor!I1659,1),""))</f>
        <v>0</v>
      </c>
      <c r="G1653" s="174" t="str">
        <f>IF(F1653=1,COUNTIF($F$8:F1653,1),"")</f>
        <v/>
      </c>
      <c r="H1653" s="174"/>
      <c r="I1653" s="157">
        <f>IFERROR($H$8:INDEX($H$8:$H$3000,COUNTIF($H$8:$H$3000,"?*")),"")</f>
        <v>0</v>
      </c>
    </row>
    <row r="1654" spans="1:9" x14ac:dyDescent="0.25">
      <c r="A1654" s="174">
        <f>--ISNUMBER(IFERROR(SEARCH('Project Costing'!#REF!,Labor!I1660,1),""))</f>
        <v>0</v>
      </c>
      <c r="B1654" s="174" t="str">
        <f>IF(A1654=1,COUNTIF($A$8:A1654,1),"")</f>
        <v/>
      </c>
      <c r="C1654" s="174"/>
      <c r="D1654" s="157">
        <f>IFERROR($C$8:INDEX($C$8:$C$3000,COUNTIF($C$8:$C$3000,"?*")),"")</f>
        <v>0</v>
      </c>
      <c r="E1654" s="174"/>
      <c r="F1654" s="174">
        <f>--ISNUMBER(IFERROR(SEARCH('Project Costing'!#REF!,Labor!I1660,1),""))</f>
        <v>0</v>
      </c>
      <c r="G1654" s="174" t="str">
        <f>IF(F1654=1,COUNTIF($F$8:F1654,1),"")</f>
        <v/>
      </c>
      <c r="H1654" s="174"/>
      <c r="I1654" s="157">
        <f>IFERROR($H$8:INDEX($H$8:$H$3000,COUNTIF($H$8:$H$3000,"?*")),"")</f>
        <v>0</v>
      </c>
    </row>
    <row r="1655" spans="1:9" x14ac:dyDescent="0.25">
      <c r="A1655" s="174">
        <f>--ISNUMBER(IFERROR(SEARCH('Project Costing'!#REF!,Labor!I1661,1),""))</f>
        <v>0</v>
      </c>
      <c r="B1655" s="174" t="str">
        <f>IF(A1655=1,COUNTIF($A$8:A1655,1),"")</f>
        <v/>
      </c>
      <c r="C1655" s="174"/>
      <c r="D1655" s="157">
        <f>IFERROR($C$8:INDEX($C$8:$C$3000,COUNTIF($C$8:$C$3000,"?*")),"")</f>
        <v>0</v>
      </c>
      <c r="E1655" s="174"/>
      <c r="F1655" s="174">
        <f>--ISNUMBER(IFERROR(SEARCH('Project Costing'!#REF!,Labor!I1661,1),""))</f>
        <v>0</v>
      </c>
      <c r="G1655" s="174" t="str">
        <f>IF(F1655=1,COUNTIF($F$8:F1655,1),"")</f>
        <v/>
      </c>
      <c r="H1655" s="174"/>
      <c r="I1655" s="157">
        <f>IFERROR($H$8:INDEX($H$8:$H$3000,COUNTIF($H$8:$H$3000,"?*")),"")</f>
        <v>0</v>
      </c>
    </row>
    <row r="1656" spans="1:9" x14ac:dyDescent="0.25">
      <c r="A1656" s="174">
        <f>--ISNUMBER(IFERROR(SEARCH('Project Costing'!#REF!,Labor!I1662,1),""))</f>
        <v>0</v>
      </c>
      <c r="B1656" s="174" t="str">
        <f>IF(A1656=1,COUNTIF($A$8:A1656,1),"")</f>
        <v/>
      </c>
      <c r="C1656" s="174"/>
      <c r="D1656" s="157">
        <f>IFERROR($C$8:INDEX($C$8:$C$3000,COUNTIF($C$8:$C$3000,"?*")),"")</f>
        <v>0</v>
      </c>
      <c r="E1656" s="174"/>
      <c r="F1656" s="174">
        <f>--ISNUMBER(IFERROR(SEARCH('Project Costing'!#REF!,Labor!I1662,1),""))</f>
        <v>0</v>
      </c>
      <c r="G1656" s="174" t="str">
        <f>IF(F1656=1,COUNTIF($F$8:F1656,1),"")</f>
        <v/>
      </c>
      <c r="H1656" s="174"/>
      <c r="I1656" s="157">
        <f>IFERROR($H$8:INDEX($H$8:$H$3000,COUNTIF($H$8:$H$3000,"?*")),"")</f>
        <v>0</v>
      </c>
    </row>
    <row r="1657" spans="1:9" x14ac:dyDescent="0.25">
      <c r="A1657" s="174">
        <f>--ISNUMBER(IFERROR(SEARCH('Project Costing'!#REF!,Labor!I1663,1),""))</f>
        <v>0</v>
      </c>
      <c r="B1657" s="174" t="str">
        <f>IF(A1657=1,COUNTIF($A$8:A1657,1),"")</f>
        <v/>
      </c>
      <c r="C1657" s="174"/>
      <c r="D1657" s="157">
        <f>IFERROR($C$8:INDEX($C$8:$C$3000,COUNTIF($C$8:$C$3000,"?*")),"")</f>
        <v>0</v>
      </c>
      <c r="E1657" s="174"/>
      <c r="F1657" s="174">
        <f>--ISNUMBER(IFERROR(SEARCH('Project Costing'!#REF!,Labor!I1663,1),""))</f>
        <v>0</v>
      </c>
      <c r="G1657" s="174" t="str">
        <f>IF(F1657=1,COUNTIF($F$8:F1657,1),"")</f>
        <v/>
      </c>
      <c r="H1657" s="174"/>
      <c r="I1657" s="157">
        <f>IFERROR($H$8:INDEX($H$8:$H$3000,COUNTIF($H$8:$H$3000,"?*")),"")</f>
        <v>0</v>
      </c>
    </row>
    <row r="1658" spans="1:9" x14ac:dyDescent="0.25">
      <c r="A1658" s="174">
        <f>--ISNUMBER(IFERROR(SEARCH('Project Costing'!#REF!,Labor!I1664,1),""))</f>
        <v>0</v>
      </c>
      <c r="B1658" s="174" t="str">
        <f>IF(A1658=1,COUNTIF($A$8:A1658,1),"")</f>
        <v/>
      </c>
      <c r="C1658" s="174"/>
      <c r="D1658" s="157">
        <f>IFERROR($C$8:INDEX($C$8:$C$3000,COUNTIF($C$8:$C$3000,"?*")),"")</f>
        <v>0</v>
      </c>
      <c r="E1658" s="174"/>
      <c r="F1658" s="174">
        <f>--ISNUMBER(IFERROR(SEARCH('Project Costing'!#REF!,Labor!I1664,1),""))</f>
        <v>0</v>
      </c>
      <c r="G1658" s="174" t="str">
        <f>IF(F1658=1,COUNTIF($F$8:F1658,1),"")</f>
        <v/>
      </c>
      <c r="H1658" s="174"/>
      <c r="I1658" s="157">
        <f>IFERROR($H$8:INDEX($H$8:$H$3000,COUNTIF($H$8:$H$3000,"?*")),"")</f>
        <v>0</v>
      </c>
    </row>
    <row r="1659" spans="1:9" x14ac:dyDescent="0.25">
      <c r="A1659" s="174">
        <f>--ISNUMBER(IFERROR(SEARCH('Project Costing'!#REF!,Labor!I1665,1),""))</f>
        <v>0</v>
      </c>
      <c r="B1659" s="174" t="str">
        <f>IF(A1659=1,COUNTIF($A$8:A1659,1),"")</f>
        <v/>
      </c>
      <c r="C1659" s="174"/>
      <c r="D1659" s="157">
        <f>IFERROR($C$8:INDEX($C$8:$C$3000,COUNTIF($C$8:$C$3000,"?*")),"")</f>
        <v>0</v>
      </c>
      <c r="E1659" s="174"/>
      <c r="F1659" s="174">
        <f>--ISNUMBER(IFERROR(SEARCH('Project Costing'!#REF!,Labor!I1665,1),""))</f>
        <v>0</v>
      </c>
      <c r="G1659" s="174" t="str">
        <f>IF(F1659=1,COUNTIF($F$8:F1659,1),"")</f>
        <v/>
      </c>
      <c r="H1659" s="174"/>
      <c r="I1659" s="157">
        <f>IFERROR($H$8:INDEX($H$8:$H$3000,COUNTIF($H$8:$H$3000,"?*")),"")</f>
        <v>0</v>
      </c>
    </row>
    <row r="1660" spans="1:9" x14ac:dyDescent="0.25">
      <c r="A1660" s="174">
        <f>--ISNUMBER(IFERROR(SEARCH('Project Costing'!#REF!,Labor!I1666,1),""))</f>
        <v>0</v>
      </c>
      <c r="B1660" s="174" t="str">
        <f>IF(A1660=1,COUNTIF($A$8:A1660,1),"")</f>
        <v/>
      </c>
      <c r="C1660" s="174"/>
      <c r="D1660" s="157">
        <f>IFERROR($C$8:INDEX($C$8:$C$3000,COUNTIF($C$8:$C$3000,"?*")),"")</f>
        <v>0</v>
      </c>
      <c r="E1660" s="174"/>
      <c r="F1660" s="174">
        <f>--ISNUMBER(IFERROR(SEARCH('Project Costing'!#REF!,Labor!I1666,1),""))</f>
        <v>0</v>
      </c>
      <c r="G1660" s="174" t="str">
        <f>IF(F1660=1,COUNTIF($F$8:F1660,1),"")</f>
        <v/>
      </c>
      <c r="H1660" s="174"/>
      <c r="I1660" s="157">
        <f>IFERROR($H$8:INDEX($H$8:$H$3000,COUNTIF($H$8:$H$3000,"?*")),"")</f>
        <v>0</v>
      </c>
    </row>
    <row r="1661" spans="1:9" x14ac:dyDescent="0.25">
      <c r="A1661" s="174">
        <f>--ISNUMBER(IFERROR(SEARCH('Project Costing'!#REF!,Labor!I1667,1),""))</f>
        <v>0</v>
      </c>
      <c r="B1661" s="174" t="str">
        <f>IF(A1661=1,COUNTIF($A$8:A1661,1),"")</f>
        <v/>
      </c>
      <c r="C1661" s="174"/>
      <c r="D1661" s="157">
        <f>IFERROR($C$8:INDEX($C$8:$C$3000,COUNTIF($C$8:$C$3000,"?*")),"")</f>
        <v>0</v>
      </c>
      <c r="E1661" s="174"/>
      <c r="F1661" s="174">
        <f>--ISNUMBER(IFERROR(SEARCH('Project Costing'!#REF!,Labor!I1667,1),""))</f>
        <v>0</v>
      </c>
      <c r="G1661" s="174" t="str">
        <f>IF(F1661=1,COUNTIF($F$8:F1661,1),"")</f>
        <v/>
      </c>
      <c r="H1661" s="174"/>
      <c r="I1661" s="157">
        <f>IFERROR($H$8:INDEX($H$8:$H$3000,COUNTIF($H$8:$H$3000,"?*")),"")</f>
        <v>0</v>
      </c>
    </row>
    <row r="1662" spans="1:9" x14ac:dyDescent="0.25">
      <c r="A1662" s="174">
        <f>--ISNUMBER(IFERROR(SEARCH('Project Costing'!#REF!,Labor!I1668,1),""))</f>
        <v>0</v>
      </c>
      <c r="B1662" s="174" t="str">
        <f>IF(A1662=1,COUNTIF($A$8:A1662,1),"")</f>
        <v/>
      </c>
      <c r="C1662" s="174"/>
      <c r="D1662" s="157">
        <f>IFERROR($C$8:INDEX($C$8:$C$3000,COUNTIF($C$8:$C$3000,"?*")),"")</f>
        <v>0</v>
      </c>
      <c r="E1662" s="174"/>
      <c r="F1662" s="174">
        <f>--ISNUMBER(IFERROR(SEARCH('Project Costing'!#REF!,Labor!I1668,1),""))</f>
        <v>0</v>
      </c>
      <c r="G1662" s="174" t="str">
        <f>IF(F1662=1,COUNTIF($F$8:F1662,1),"")</f>
        <v/>
      </c>
      <c r="H1662" s="174"/>
      <c r="I1662" s="157">
        <f>IFERROR($H$8:INDEX($H$8:$H$3000,COUNTIF($H$8:$H$3000,"?*")),"")</f>
        <v>0</v>
      </c>
    </row>
    <row r="1663" spans="1:9" x14ac:dyDescent="0.25">
      <c r="A1663" s="174">
        <f>--ISNUMBER(IFERROR(SEARCH('Project Costing'!#REF!,Labor!I1669,1),""))</f>
        <v>0</v>
      </c>
      <c r="B1663" s="174" t="str">
        <f>IF(A1663=1,COUNTIF($A$8:A1663,1),"")</f>
        <v/>
      </c>
      <c r="C1663" s="174"/>
      <c r="D1663" s="157">
        <f>IFERROR($C$8:INDEX($C$8:$C$3000,COUNTIF($C$8:$C$3000,"?*")),"")</f>
        <v>0</v>
      </c>
      <c r="E1663" s="174"/>
      <c r="F1663" s="174">
        <f>--ISNUMBER(IFERROR(SEARCH('Project Costing'!#REF!,Labor!I1669,1),""))</f>
        <v>0</v>
      </c>
      <c r="G1663" s="174" t="str">
        <f>IF(F1663=1,COUNTIF($F$8:F1663,1),"")</f>
        <v/>
      </c>
      <c r="H1663" s="174"/>
      <c r="I1663" s="157">
        <f>IFERROR($H$8:INDEX($H$8:$H$3000,COUNTIF($H$8:$H$3000,"?*")),"")</f>
        <v>0</v>
      </c>
    </row>
    <row r="1664" spans="1:9" x14ac:dyDescent="0.25">
      <c r="A1664" s="174">
        <f>--ISNUMBER(IFERROR(SEARCH('Project Costing'!#REF!,Labor!I1670,1),""))</f>
        <v>0</v>
      </c>
      <c r="B1664" s="174" t="str">
        <f>IF(A1664=1,COUNTIF($A$8:A1664,1),"")</f>
        <v/>
      </c>
      <c r="C1664" s="174"/>
      <c r="D1664" s="157">
        <f>IFERROR($C$8:INDEX($C$8:$C$3000,COUNTIF($C$8:$C$3000,"?*")),"")</f>
        <v>0</v>
      </c>
      <c r="E1664" s="174"/>
      <c r="F1664" s="174">
        <f>--ISNUMBER(IFERROR(SEARCH('Project Costing'!#REF!,Labor!I1670,1),""))</f>
        <v>0</v>
      </c>
      <c r="G1664" s="174" t="str">
        <f>IF(F1664=1,COUNTIF($F$8:F1664,1),"")</f>
        <v/>
      </c>
      <c r="H1664" s="174"/>
      <c r="I1664" s="157">
        <f>IFERROR($H$8:INDEX($H$8:$H$3000,COUNTIF($H$8:$H$3000,"?*")),"")</f>
        <v>0</v>
      </c>
    </row>
    <row r="1665" spans="1:9" x14ac:dyDescent="0.25">
      <c r="A1665" s="174">
        <f>--ISNUMBER(IFERROR(SEARCH('Project Costing'!#REF!,Labor!I1671,1),""))</f>
        <v>0</v>
      </c>
      <c r="B1665" s="174" t="str">
        <f>IF(A1665=1,COUNTIF($A$8:A1665,1),"")</f>
        <v/>
      </c>
      <c r="C1665" s="174"/>
      <c r="D1665" s="157">
        <f>IFERROR($C$8:INDEX($C$8:$C$3000,COUNTIF($C$8:$C$3000,"?*")),"")</f>
        <v>0</v>
      </c>
      <c r="E1665" s="174"/>
      <c r="F1665" s="174">
        <f>--ISNUMBER(IFERROR(SEARCH('Project Costing'!#REF!,Labor!I1671,1),""))</f>
        <v>0</v>
      </c>
      <c r="G1665" s="174" t="str">
        <f>IF(F1665=1,COUNTIF($F$8:F1665,1),"")</f>
        <v/>
      </c>
      <c r="H1665" s="174"/>
      <c r="I1665" s="157">
        <f>IFERROR($H$8:INDEX($H$8:$H$3000,COUNTIF($H$8:$H$3000,"?*")),"")</f>
        <v>0</v>
      </c>
    </row>
    <row r="1666" spans="1:9" x14ac:dyDescent="0.25">
      <c r="A1666" s="174">
        <f>--ISNUMBER(IFERROR(SEARCH('Project Costing'!#REF!,Labor!I1672,1),""))</f>
        <v>0</v>
      </c>
      <c r="B1666" s="174" t="str">
        <f>IF(A1666=1,COUNTIF($A$8:A1666,1),"")</f>
        <v/>
      </c>
      <c r="C1666" s="174"/>
      <c r="D1666" s="157">
        <f>IFERROR($C$8:INDEX($C$8:$C$3000,COUNTIF($C$8:$C$3000,"?*")),"")</f>
        <v>0</v>
      </c>
      <c r="E1666" s="174"/>
      <c r="F1666" s="174">
        <f>--ISNUMBER(IFERROR(SEARCH('Project Costing'!#REF!,Labor!I1672,1),""))</f>
        <v>0</v>
      </c>
      <c r="G1666" s="174" t="str">
        <f>IF(F1666=1,COUNTIF($F$8:F1666,1),"")</f>
        <v/>
      </c>
      <c r="H1666" s="174"/>
      <c r="I1666" s="157">
        <f>IFERROR($H$8:INDEX($H$8:$H$3000,COUNTIF($H$8:$H$3000,"?*")),"")</f>
        <v>0</v>
      </c>
    </row>
    <row r="1667" spans="1:9" x14ac:dyDescent="0.25">
      <c r="A1667" s="174">
        <f>--ISNUMBER(IFERROR(SEARCH('Project Costing'!#REF!,Labor!I1673,1),""))</f>
        <v>0</v>
      </c>
      <c r="B1667" s="174" t="str">
        <f>IF(A1667=1,COUNTIF($A$8:A1667,1),"")</f>
        <v/>
      </c>
      <c r="C1667" s="174"/>
      <c r="D1667" s="157">
        <f>IFERROR($C$8:INDEX($C$8:$C$3000,COUNTIF($C$8:$C$3000,"?*")),"")</f>
        <v>0</v>
      </c>
      <c r="E1667" s="174"/>
      <c r="F1667" s="174">
        <f>--ISNUMBER(IFERROR(SEARCH('Project Costing'!#REF!,Labor!I1673,1),""))</f>
        <v>0</v>
      </c>
      <c r="G1667" s="174" t="str">
        <f>IF(F1667=1,COUNTIF($F$8:F1667,1),"")</f>
        <v/>
      </c>
      <c r="H1667" s="174"/>
      <c r="I1667" s="157">
        <f>IFERROR($H$8:INDEX($H$8:$H$3000,COUNTIF($H$8:$H$3000,"?*")),"")</f>
        <v>0</v>
      </c>
    </row>
    <row r="1668" spans="1:9" x14ac:dyDescent="0.25">
      <c r="A1668" s="174">
        <f>--ISNUMBER(IFERROR(SEARCH('Project Costing'!#REF!,Labor!I1674,1),""))</f>
        <v>0</v>
      </c>
      <c r="B1668" s="174" t="str">
        <f>IF(A1668=1,COUNTIF($A$8:A1668,1),"")</f>
        <v/>
      </c>
      <c r="C1668" s="174"/>
      <c r="D1668" s="157">
        <f>IFERROR($C$8:INDEX($C$8:$C$3000,COUNTIF($C$8:$C$3000,"?*")),"")</f>
        <v>0</v>
      </c>
      <c r="E1668" s="174"/>
      <c r="F1668" s="174">
        <f>--ISNUMBER(IFERROR(SEARCH('Project Costing'!#REF!,Labor!I1674,1),""))</f>
        <v>0</v>
      </c>
      <c r="G1668" s="174" t="str">
        <f>IF(F1668=1,COUNTIF($F$8:F1668,1),"")</f>
        <v/>
      </c>
      <c r="H1668" s="174"/>
      <c r="I1668" s="157">
        <f>IFERROR($H$8:INDEX($H$8:$H$3000,COUNTIF($H$8:$H$3000,"?*")),"")</f>
        <v>0</v>
      </c>
    </row>
    <row r="1669" spans="1:9" x14ac:dyDescent="0.25">
      <c r="A1669" s="174">
        <f>--ISNUMBER(IFERROR(SEARCH('Project Costing'!#REF!,Labor!I1675,1),""))</f>
        <v>0</v>
      </c>
      <c r="B1669" s="174" t="str">
        <f>IF(A1669=1,COUNTIF($A$8:A1669,1),"")</f>
        <v/>
      </c>
      <c r="C1669" s="174"/>
      <c r="D1669" s="157">
        <f>IFERROR($C$8:INDEX($C$8:$C$3000,COUNTIF($C$8:$C$3000,"?*")),"")</f>
        <v>0</v>
      </c>
      <c r="E1669" s="174"/>
      <c r="F1669" s="174">
        <f>--ISNUMBER(IFERROR(SEARCH('Project Costing'!#REF!,Labor!I1675,1),""))</f>
        <v>0</v>
      </c>
      <c r="G1669" s="174" t="str">
        <f>IF(F1669=1,COUNTIF($F$8:F1669,1),"")</f>
        <v/>
      </c>
      <c r="H1669" s="174"/>
      <c r="I1669" s="157">
        <f>IFERROR($H$8:INDEX($H$8:$H$3000,COUNTIF($H$8:$H$3000,"?*")),"")</f>
        <v>0</v>
      </c>
    </row>
    <row r="1670" spans="1:9" x14ac:dyDescent="0.25">
      <c r="A1670" s="174">
        <f>--ISNUMBER(IFERROR(SEARCH('Project Costing'!#REF!,Labor!I1676,1),""))</f>
        <v>0</v>
      </c>
      <c r="B1670" s="174" t="str">
        <f>IF(A1670=1,COUNTIF($A$8:A1670,1),"")</f>
        <v/>
      </c>
      <c r="C1670" s="174"/>
      <c r="D1670" s="157">
        <f>IFERROR($C$8:INDEX($C$8:$C$3000,COUNTIF($C$8:$C$3000,"?*")),"")</f>
        <v>0</v>
      </c>
      <c r="E1670" s="174"/>
      <c r="F1670" s="174">
        <f>--ISNUMBER(IFERROR(SEARCH('Project Costing'!#REF!,Labor!I1676,1),""))</f>
        <v>0</v>
      </c>
      <c r="G1670" s="174" t="str">
        <f>IF(F1670=1,COUNTIF($F$8:F1670,1),"")</f>
        <v/>
      </c>
      <c r="H1670" s="174"/>
      <c r="I1670" s="157">
        <f>IFERROR($H$8:INDEX($H$8:$H$3000,COUNTIF($H$8:$H$3000,"?*")),"")</f>
        <v>0</v>
      </c>
    </row>
    <row r="1671" spans="1:9" x14ac:dyDescent="0.25">
      <c r="A1671" s="174">
        <f>--ISNUMBER(IFERROR(SEARCH('Project Costing'!#REF!,Labor!I1677,1),""))</f>
        <v>0</v>
      </c>
      <c r="B1671" s="174" t="str">
        <f>IF(A1671=1,COUNTIF($A$8:A1671,1),"")</f>
        <v/>
      </c>
      <c r="C1671" s="174"/>
      <c r="D1671" s="157">
        <f>IFERROR($C$8:INDEX($C$8:$C$3000,COUNTIF($C$8:$C$3000,"?*")),"")</f>
        <v>0</v>
      </c>
      <c r="E1671" s="174"/>
      <c r="F1671" s="174">
        <f>--ISNUMBER(IFERROR(SEARCH('Project Costing'!#REF!,Labor!I1677,1),""))</f>
        <v>0</v>
      </c>
      <c r="G1671" s="174" t="str">
        <f>IF(F1671=1,COUNTIF($F$8:F1671,1),"")</f>
        <v/>
      </c>
      <c r="H1671" s="174"/>
      <c r="I1671" s="157">
        <f>IFERROR($H$8:INDEX($H$8:$H$3000,COUNTIF($H$8:$H$3000,"?*")),"")</f>
        <v>0</v>
      </c>
    </row>
    <row r="1672" spans="1:9" x14ac:dyDescent="0.25">
      <c r="A1672" s="174">
        <f>--ISNUMBER(IFERROR(SEARCH('Project Costing'!#REF!,Labor!I1678,1),""))</f>
        <v>0</v>
      </c>
      <c r="B1672" s="174" t="str">
        <f>IF(A1672=1,COUNTIF($A$8:A1672,1),"")</f>
        <v/>
      </c>
      <c r="C1672" s="174"/>
      <c r="D1672" s="157">
        <f>IFERROR($C$8:INDEX($C$8:$C$3000,COUNTIF($C$8:$C$3000,"?*")),"")</f>
        <v>0</v>
      </c>
      <c r="E1672" s="174"/>
      <c r="F1672" s="174">
        <f>--ISNUMBER(IFERROR(SEARCH('Project Costing'!#REF!,Labor!I1678,1),""))</f>
        <v>0</v>
      </c>
      <c r="G1672" s="174" t="str">
        <f>IF(F1672=1,COUNTIF($F$8:F1672,1),"")</f>
        <v/>
      </c>
      <c r="H1672" s="174"/>
      <c r="I1672" s="157">
        <f>IFERROR($H$8:INDEX($H$8:$H$3000,COUNTIF($H$8:$H$3000,"?*")),"")</f>
        <v>0</v>
      </c>
    </row>
    <row r="1673" spans="1:9" x14ac:dyDescent="0.25">
      <c r="A1673" s="174">
        <f>--ISNUMBER(IFERROR(SEARCH('Project Costing'!#REF!,Labor!I1679,1),""))</f>
        <v>0</v>
      </c>
      <c r="B1673" s="174" t="str">
        <f>IF(A1673=1,COUNTIF($A$8:A1673,1),"")</f>
        <v/>
      </c>
      <c r="C1673" s="174"/>
      <c r="D1673" s="157">
        <f>IFERROR($C$8:INDEX($C$8:$C$3000,COUNTIF($C$8:$C$3000,"?*")),"")</f>
        <v>0</v>
      </c>
      <c r="E1673" s="174"/>
      <c r="F1673" s="174">
        <f>--ISNUMBER(IFERROR(SEARCH('Project Costing'!#REF!,Labor!I1679,1),""))</f>
        <v>0</v>
      </c>
      <c r="G1673" s="174" t="str">
        <f>IF(F1673=1,COUNTIF($F$8:F1673,1),"")</f>
        <v/>
      </c>
      <c r="H1673" s="174"/>
      <c r="I1673" s="157">
        <f>IFERROR($H$8:INDEX($H$8:$H$3000,COUNTIF($H$8:$H$3000,"?*")),"")</f>
        <v>0</v>
      </c>
    </row>
    <row r="1674" spans="1:9" x14ac:dyDescent="0.25">
      <c r="A1674" s="174">
        <f>--ISNUMBER(IFERROR(SEARCH('Project Costing'!#REF!,Labor!I1680,1),""))</f>
        <v>0</v>
      </c>
      <c r="B1674" s="174" t="str">
        <f>IF(A1674=1,COUNTIF($A$8:A1674,1),"")</f>
        <v/>
      </c>
      <c r="C1674" s="174"/>
      <c r="D1674" s="157">
        <f>IFERROR($C$8:INDEX($C$8:$C$3000,COUNTIF($C$8:$C$3000,"?*")),"")</f>
        <v>0</v>
      </c>
      <c r="E1674" s="174"/>
      <c r="F1674" s="174">
        <f>--ISNUMBER(IFERROR(SEARCH('Project Costing'!#REF!,Labor!I1680,1),""))</f>
        <v>0</v>
      </c>
      <c r="G1674" s="174" t="str">
        <f>IF(F1674=1,COUNTIF($F$8:F1674,1),"")</f>
        <v/>
      </c>
      <c r="H1674" s="174"/>
      <c r="I1674" s="157">
        <f>IFERROR($H$8:INDEX($H$8:$H$3000,COUNTIF($H$8:$H$3000,"?*")),"")</f>
        <v>0</v>
      </c>
    </row>
    <row r="1675" spans="1:9" x14ac:dyDescent="0.25">
      <c r="A1675" s="174">
        <f>--ISNUMBER(IFERROR(SEARCH('Project Costing'!#REF!,Labor!I1681,1),""))</f>
        <v>0</v>
      </c>
      <c r="B1675" s="174" t="str">
        <f>IF(A1675=1,COUNTIF($A$8:A1675,1),"")</f>
        <v/>
      </c>
      <c r="C1675" s="174"/>
      <c r="D1675" s="157">
        <f>IFERROR($C$8:INDEX($C$8:$C$3000,COUNTIF($C$8:$C$3000,"?*")),"")</f>
        <v>0</v>
      </c>
      <c r="E1675" s="174"/>
      <c r="F1675" s="174">
        <f>--ISNUMBER(IFERROR(SEARCH('Project Costing'!#REF!,Labor!I1681,1),""))</f>
        <v>0</v>
      </c>
      <c r="G1675" s="174" t="str">
        <f>IF(F1675=1,COUNTIF($F$8:F1675,1),"")</f>
        <v/>
      </c>
      <c r="H1675" s="174"/>
      <c r="I1675" s="157">
        <f>IFERROR($H$8:INDEX($H$8:$H$3000,COUNTIF($H$8:$H$3000,"?*")),"")</f>
        <v>0</v>
      </c>
    </row>
    <row r="1676" spans="1:9" x14ac:dyDescent="0.25">
      <c r="A1676" s="174">
        <f>--ISNUMBER(IFERROR(SEARCH('Project Costing'!#REF!,Labor!I1682,1),""))</f>
        <v>0</v>
      </c>
      <c r="B1676" s="174" t="str">
        <f>IF(A1676=1,COUNTIF($A$8:A1676,1),"")</f>
        <v/>
      </c>
      <c r="C1676" s="174"/>
      <c r="D1676" s="157">
        <f>IFERROR($C$8:INDEX($C$8:$C$3000,COUNTIF($C$8:$C$3000,"?*")),"")</f>
        <v>0</v>
      </c>
      <c r="E1676" s="174"/>
      <c r="F1676" s="174">
        <f>--ISNUMBER(IFERROR(SEARCH('Project Costing'!#REF!,Labor!I1682,1),""))</f>
        <v>0</v>
      </c>
      <c r="G1676" s="174" t="str">
        <f>IF(F1676=1,COUNTIF($F$8:F1676,1),"")</f>
        <v/>
      </c>
      <c r="H1676" s="174"/>
      <c r="I1676" s="157">
        <f>IFERROR($H$8:INDEX($H$8:$H$3000,COUNTIF($H$8:$H$3000,"?*")),"")</f>
        <v>0</v>
      </c>
    </row>
    <row r="1677" spans="1:9" x14ac:dyDescent="0.25">
      <c r="A1677" s="174">
        <f>--ISNUMBER(IFERROR(SEARCH('Project Costing'!#REF!,Labor!I1683,1),""))</f>
        <v>0</v>
      </c>
      <c r="B1677" s="174" t="str">
        <f>IF(A1677=1,COUNTIF($A$8:A1677,1),"")</f>
        <v/>
      </c>
      <c r="C1677" s="174"/>
      <c r="D1677" s="157">
        <f>IFERROR($C$8:INDEX($C$8:$C$3000,COUNTIF($C$8:$C$3000,"?*")),"")</f>
        <v>0</v>
      </c>
      <c r="E1677" s="174"/>
      <c r="F1677" s="174">
        <f>--ISNUMBER(IFERROR(SEARCH('Project Costing'!#REF!,Labor!I1683,1),""))</f>
        <v>0</v>
      </c>
      <c r="G1677" s="174" t="str">
        <f>IF(F1677=1,COUNTIF($F$8:F1677,1),"")</f>
        <v/>
      </c>
      <c r="H1677" s="174"/>
      <c r="I1677" s="157">
        <f>IFERROR($H$8:INDEX($H$8:$H$3000,COUNTIF($H$8:$H$3000,"?*")),"")</f>
        <v>0</v>
      </c>
    </row>
    <row r="1678" spans="1:9" x14ac:dyDescent="0.25">
      <c r="A1678" s="174">
        <f>--ISNUMBER(IFERROR(SEARCH('Project Costing'!#REF!,Labor!I1684,1),""))</f>
        <v>0</v>
      </c>
      <c r="B1678" s="174" t="str">
        <f>IF(A1678=1,COUNTIF($A$8:A1678,1),"")</f>
        <v/>
      </c>
      <c r="C1678" s="174"/>
      <c r="D1678" s="157">
        <f>IFERROR($C$8:INDEX($C$8:$C$3000,COUNTIF($C$8:$C$3000,"?*")),"")</f>
        <v>0</v>
      </c>
      <c r="E1678" s="174"/>
      <c r="F1678" s="174">
        <f>--ISNUMBER(IFERROR(SEARCH('Project Costing'!#REF!,Labor!I1684,1),""))</f>
        <v>0</v>
      </c>
      <c r="G1678" s="174" t="str">
        <f>IF(F1678=1,COUNTIF($F$8:F1678,1),"")</f>
        <v/>
      </c>
      <c r="H1678" s="174"/>
      <c r="I1678" s="157">
        <f>IFERROR($H$8:INDEX($H$8:$H$3000,COUNTIF($H$8:$H$3000,"?*")),"")</f>
        <v>0</v>
      </c>
    </row>
    <row r="1679" spans="1:9" x14ac:dyDescent="0.25">
      <c r="A1679" s="174">
        <f>--ISNUMBER(IFERROR(SEARCH('Project Costing'!#REF!,Labor!I1685,1),""))</f>
        <v>0</v>
      </c>
      <c r="B1679" s="174" t="str">
        <f>IF(A1679=1,COUNTIF($A$8:A1679,1),"")</f>
        <v/>
      </c>
      <c r="C1679" s="174"/>
      <c r="D1679" s="157">
        <f>IFERROR($C$8:INDEX($C$8:$C$3000,COUNTIF($C$8:$C$3000,"?*")),"")</f>
        <v>0</v>
      </c>
      <c r="E1679" s="174"/>
      <c r="F1679" s="174">
        <f>--ISNUMBER(IFERROR(SEARCH('Project Costing'!#REF!,Labor!I1685,1),""))</f>
        <v>0</v>
      </c>
      <c r="G1679" s="174" t="str">
        <f>IF(F1679=1,COUNTIF($F$8:F1679,1),"")</f>
        <v/>
      </c>
      <c r="H1679" s="174"/>
      <c r="I1679" s="157">
        <f>IFERROR($H$8:INDEX($H$8:$H$3000,COUNTIF($H$8:$H$3000,"?*")),"")</f>
        <v>0</v>
      </c>
    </row>
    <row r="1680" spans="1:9" x14ac:dyDescent="0.25">
      <c r="A1680" s="174">
        <f>--ISNUMBER(IFERROR(SEARCH('Project Costing'!#REF!,Labor!I1686,1),""))</f>
        <v>0</v>
      </c>
      <c r="B1680" s="174" t="str">
        <f>IF(A1680=1,COUNTIF($A$8:A1680,1),"")</f>
        <v/>
      </c>
      <c r="C1680" s="174"/>
      <c r="D1680" s="157">
        <f>IFERROR($C$8:INDEX($C$8:$C$3000,COUNTIF($C$8:$C$3000,"?*")),"")</f>
        <v>0</v>
      </c>
      <c r="E1680" s="174"/>
      <c r="F1680" s="174">
        <f>--ISNUMBER(IFERROR(SEARCH('Project Costing'!#REF!,Labor!I1686,1),""))</f>
        <v>0</v>
      </c>
      <c r="G1680" s="174" t="str">
        <f>IF(F1680=1,COUNTIF($F$8:F1680,1),"")</f>
        <v/>
      </c>
      <c r="H1680" s="174"/>
      <c r="I1680" s="157">
        <f>IFERROR($H$8:INDEX($H$8:$H$3000,COUNTIF($H$8:$H$3000,"?*")),"")</f>
        <v>0</v>
      </c>
    </row>
    <row r="1681" spans="1:9" x14ac:dyDescent="0.25">
      <c r="A1681" s="174">
        <f>--ISNUMBER(IFERROR(SEARCH('Project Costing'!#REF!,Labor!I1687,1),""))</f>
        <v>0</v>
      </c>
      <c r="B1681" s="174" t="str">
        <f>IF(A1681=1,COUNTIF($A$8:A1681,1),"")</f>
        <v/>
      </c>
      <c r="C1681" s="174"/>
      <c r="D1681" s="157">
        <f>IFERROR($C$8:INDEX($C$8:$C$3000,COUNTIF($C$8:$C$3000,"?*")),"")</f>
        <v>0</v>
      </c>
      <c r="E1681" s="174"/>
      <c r="F1681" s="174">
        <f>--ISNUMBER(IFERROR(SEARCH('Project Costing'!#REF!,Labor!I1687,1),""))</f>
        <v>0</v>
      </c>
      <c r="G1681" s="174" t="str">
        <f>IF(F1681=1,COUNTIF($F$8:F1681,1),"")</f>
        <v/>
      </c>
      <c r="H1681" s="174"/>
      <c r="I1681" s="157">
        <f>IFERROR($H$8:INDEX($H$8:$H$3000,COUNTIF($H$8:$H$3000,"?*")),"")</f>
        <v>0</v>
      </c>
    </row>
    <row r="1682" spans="1:9" x14ac:dyDescent="0.25">
      <c r="A1682" s="174">
        <f>--ISNUMBER(IFERROR(SEARCH('Project Costing'!#REF!,Labor!I1688,1),""))</f>
        <v>0</v>
      </c>
      <c r="B1682" s="174" t="str">
        <f>IF(A1682=1,COUNTIF($A$8:A1682,1),"")</f>
        <v/>
      </c>
      <c r="C1682" s="174"/>
      <c r="D1682" s="157">
        <f>IFERROR($C$8:INDEX($C$8:$C$3000,COUNTIF($C$8:$C$3000,"?*")),"")</f>
        <v>0</v>
      </c>
      <c r="E1682" s="174"/>
      <c r="F1682" s="174">
        <f>--ISNUMBER(IFERROR(SEARCH('Project Costing'!#REF!,Labor!I1688,1),""))</f>
        <v>0</v>
      </c>
      <c r="G1682" s="174" t="str">
        <f>IF(F1682=1,COUNTIF($F$8:F1682,1),"")</f>
        <v/>
      </c>
      <c r="H1682" s="174"/>
      <c r="I1682" s="157">
        <f>IFERROR($H$8:INDEX($H$8:$H$3000,COUNTIF($H$8:$H$3000,"?*")),"")</f>
        <v>0</v>
      </c>
    </row>
    <row r="1683" spans="1:9" x14ac:dyDescent="0.25">
      <c r="A1683" s="174">
        <f>--ISNUMBER(IFERROR(SEARCH('Project Costing'!#REF!,Labor!I1689,1),""))</f>
        <v>0</v>
      </c>
      <c r="B1683" s="174" t="str">
        <f>IF(A1683=1,COUNTIF($A$8:A1683,1),"")</f>
        <v/>
      </c>
      <c r="C1683" s="174"/>
      <c r="D1683" s="157">
        <f>IFERROR($C$8:INDEX($C$8:$C$3000,COUNTIF($C$8:$C$3000,"?*")),"")</f>
        <v>0</v>
      </c>
      <c r="E1683" s="174"/>
      <c r="F1683" s="174">
        <f>--ISNUMBER(IFERROR(SEARCH('Project Costing'!#REF!,Labor!I1689,1),""))</f>
        <v>0</v>
      </c>
      <c r="G1683" s="174" t="str">
        <f>IF(F1683=1,COUNTIF($F$8:F1683,1),"")</f>
        <v/>
      </c>
      <c r="H1683" s="174"/>
      <c r="I1683" s="157">
        <f>IFERROR($H$8:INDEX($H$8:$H$3000,COUNTIF($H$8:$H$3000,"?*")),"")</f>
        <v>0</v>
      </c>
    </row>
    <row r="1684" spans="1:9" x14ac:dyDescent="0.25">
      <c r="A1684" s="174">
        <f>--ISNUMBER(IFERROR(SEARCH('Project Costing'!#REF!,Labor!I1690,1),""))</f>
        <v>0</v>
      </c>
      <c r="B1684" s="174" t="str">
        <f>IF(A1684=1,COUNTIF($A$8:A1684,1),"")</f>
        <v/>
      </c>
      <c r="C1684" s="174"/>
      <c r="D1684" s="157">
        <f>IFERROR($C$8:INDEX($C$8:$C$3000,COUNTIF($C$8:$C$3000,"?*")),"")</f>
        <v>0</v>
      </c>
      <c r="E1684" s="174"/>
      <c r="F1684" s="174">
        <f>--ISNUMBER(IFERROR(SEARCH('Project Costing'!#REF!,Labor!I1690,1),""))</f>
        <v>0</v>
      </c>
      <c r="G1684" s="174" t="str">
        <f>IF(F1684=1,COUNTIF($F$8:F1684,1),"")</f>
        <v/>
      </c>
      <c r="H1684" s="174"/>
      <c r="I1684" s="157">
        <f>IFERROR($H$8:INDEX($H$8:$H$3000,COUNTIF($H$8:$H$3000,"?*")),"")</f>
        <v>0</v>
      </c>
    </row>
    <row r="1685" spans="1:9" x14ac:dyDescent="0.25">
      <c r="A1685" s="174">
        <f>--ISNUMBER(IFERROR(SEARCH('Project Costing'!#REF!,Labor!I1691,1),""))</f>
        <v>0</v>
      </c>
      <c r="B1685" s="174" t="str">
        <f>IF(A1685=1,COUNTIF($A$8:A1685,1),"")</f>
        <v/>
      </c>
      <c r="C1685" s="174"/>
      <c r="D1685" s="157">
        <f>IFERROR($C$8:INDEX($C$8:$C$3000,COUNTIF($C$8:$C$3000,"?*")),"")</f>
        <v>0</v>
      </c>
      <c r="E1685" s="174"/>
      <c r="F1685" s="174">
        <f>--ISNUMBER(IFERROR(SEARCH('Project Costing'!#REF!,Labor!I1691,1),""))</f>
        <v>0</v>
      </c>
      <c r="G1685" s="174" t="str">
        <f>IF(F1685=1,COUNTIF($F$8:F1685,1),"")</f>
        <v/>
      </c>
      <c r="H1685" s="174"/>
      <c r="I1685" s="157">
        <f>IFERROR($H$8:INDEX($H$8:$H$3000,COUNTIF($H$8:$H$3000,"?*")),"")</f>
        <v>0</v>
      </c>
    </row>
    <row r="1686" spans="1:9" x14ac:dyDescent="0.25">
      <c r="A1686" s="174">
        <f>--ISNUMBER(IFERROR(SEARCH('Project Costing'!#REF!,Labor!I1692,1),""))</f>
        <v>0</v>
      </c>
      <c r="B1686" s="174" t="str">
        <f>IF(A1686=1,COUNTIF($A$8:A1686,1),"")</f>
        <v/>
      </c>
      <c r="C1686" s="174"/>
      <c r="D1686" s="157">
        <f>IFERROR($C$8:INDEX($C$8:$C$3000,COUNTIF($C$8:$C$3000,"?*")),"")</f>
        <v>0</v>
      </c>
      <c r="E1686" s="174"/>
      <c r="F1686" s="174">
        <f>--ISNUMBER(IFERROR(SEARCH('Project Costing'!#REF!,Labor!I1692,1),""))</f>
        <v>0</v>
      </c>
      <c r="G1686" s="174" t="str">
        <f>IF(F1686=1,COUNTIF($F$8:F1686,1),"")</f>
        <v/>
      </c>
      <c r="H1686" s="174"/>
      <c r="I1686" s="157">
        <f>IFERROR($H$8:INDEX($H$8:$H$3000,COUNTIF($H$8:$H$3000,"?*")),"")</f>
        <v>0</v>
      </c>
    </row>
    <row r="1687" spans="1:9" x14ac:dyDescent="0.25">
      <c r="A1687" s="174">
        <f>--ISNUMBER(IFERROR(SEARCH('Project Costing'!#REF!,Labor!I1693,1),""))</f>
        <v>0</v>
      </c>
      <c r="B1687" s="174" t="str">
        <f>IF(A1687=1,COUNTIF($A$8:A1687,1),"")</f>
        <v/>
      </c>
      <c r="C1687" s="174"/>
      <c r="D1687" s="157">
        <f>IFERROR($C$8:INDEX($C$8:$C$3000,COUNTIF($C$8:$C$3000,"?*")),"")</f>
        <v>0</v>
      </c>
      <c r="E1687" s="174"/>
      <c r="F1687" s="174">
        <f>--ISNUMBER(IFERROR(SEARCH('Project Costing'!#REF!,Labor!I1693,1),""))</f>
        <v>0</v>
      </c>
      <c r="G1687" s="174" t="str">
        <f>IF(F1687=1,COUNTIF($F$8:F1687,1),"")</f>
        <v/>
      </c>
      <c r="H1687" s="174"/>
      <c r="I1687" s="157">
        <f>IFERROR($H$8:INDEX($H$8:$H$3000,COUNTIF($H$8:$H$3000,"?*")),"")</f>
        <v>0</v>
      </c>
    </row>
    <row r="1688" spans="1:9" x14ac:dyDescent="0.25">
      <c r="A1688" s="174">
        <f>--ISNUMBER(IFERROR(SEARCH('Project Costing'!#REF!,Labor!I1694,1),""))</f>
        <v>0</v>
      </c>
      <c r="B1688" s="174" t="str">
        <f>IF(A1688=1,COUNTIF($A$8:A1688,1),"")</f>
        <v/>
      </c>
      <c r="C1688" s="174"/>
      <c r="D1688" s="157">
        <f>IFERROR($C$8:INDEX($C$8:$C$3000,COUNTIF($C$8:$C$3000,"?*")),"")</f>
        <v>0</v>
      </c>
      <c r="E1688" s="174"/>
      <c r="F1688" s="174">
        <f>--ISNUMBER(IFERROR(SEARCH('Project Costing'!#REF!,Labor!I1694,1),""))</f>
        <v>0</v>
      </c>
      <c r="G1688" s="174" t="str">
        <f>IF(F1688=1,COUNTIF($F$8:F1688,1),"")</f>
        <v/>
      </c>
      <c r="H1688" s="174"/>
      <c r="I1688" s="157">
        <f>IFERROR($H$8:INDEX($H$8:$H$3000,COUNTIF($H$8:$H$3000,"?*")),"")</f>
        <v>0</v>
      </c>
    </row>
    <row r="1689" spans="1:9" x14ac:dyDescent="0.25">
      <c r="A1689" s="174">
        <f>--ISNUMBER(IFERROR(SEARCH('Project Costing'!#REF!,Labor!I1695,1),""))</f>
        <v>0</v>
      </c>
      <c r="B1689" s="174" t="str">
        <f>IF(A1689=1,COUNTIF($A$8:A1689,1),"")</f>
        <v/>
      </c>
      <c r="C1689" s="174"/>
      <c r="D1689" s="157">
        <f>IFERROR($C$8:INDEX($C$8:$C$3000,COUNTIF($C$8:$C$3000,"?*")),"")</f>
        <v>0</v>
      </c>
      <c r="E1689" s="174"/>
      <c r="F1689" s="174">
        <f>--ISNUMBER(IFERROR(SEARCH('Project Costing'!#REF!,Labor!I1695,1),""))</f>
        <v>0</v>
      </c>
      <c r="G1689" s="174" t="str">
        <f>IF(F1689=1,COUNTIF($F$8:F1689,1),"")</f>
        <v/>
      </c>
      <c r="H1689" s="174"/>
      <c r="I1689" s="157">
        <f>IFERROR($H$8:INDEX($H$8:$H$3000,COUNTIF($H$8:$H$3000,"?*")),"")</f>
        <v>0</v>
      </c>
    </row>
    <row r="1690" spans="1:9" x14ac:dyDescent="0.25">
      <c r="A1690" s="174">
        <f>--ISNUMBER(IFERROR(SEARCH('Project Costing'!#REF!,Labor!I1696,1),""))</f>
        <v>0</v>
      </c>
      <c r="B1690" s="174" t="str">
        <f>IF(A1690=1,COUNTIF($A$8:A1690,1),"")</f>
        <v/>
      </c>
      <c r="C1690" s="174"/>
      <c r="D1690" s="157">
        <f>IFERROR($C$8:INDEX($C$8:$C$3000,COUNTIF($C$8:$C$3000,"?*")),"")</f>
        <v>0</v>
      </c>
      <c r="E1690" s="174"/>
      <c r="F1690" s="174">
        <f>--ISNUMBER(IFERROR(SEARCH('Project Costing'!#REF!,Labor!I1696,1),""))</f>
        <v>0</v>
      </c>
      <c r="G1690" s="174" t="str">
        <f>IF(F1690=1,COUNTIF($F$8:F1690,1),"")</f>
        <v/>
      </c>
      <c r="H1690" s="174"/>
      <c r="I1690" s="157">
        <f>IFERROR($H$8:INDEX($H$8:$H$3000,COUNTIF($H$8:$H$3000,"?*")),"")</f>
        <v>0</v>
      </c>
    </row>
    <row r="1691" spans="1:9" x14ac:dyDescent="0.25">
      <c r="A1691" s="174">
        <f>--ISNUMBER(IFERROR(SEARCH('Project Costing'!#REF!,Labor!I1697,1),""))</f>
        <v>0</v>
      </c>
      <c r="B1691" s="174" t="str">
        <f>IF(A1691=1,COUNTIF($A$8:A1691,1),"")</f>
        <v/>
      </c>
      <c r="C1691" s="174"/>
      <c r="D1691" s="157">
        <f>IFERROR($C$8:INDEX($C$8:$C$3000,COUNTIF($C$8:$C$3000,"?*")),"")</f>
        <v>0</v>
      </c>
      <c r="E1691" s="174"/>
      <c r="F1691" s="174">
        <f>--ISNUMBER(IFERROR(SEARCH('Project Costing'!#REF!,Labor!I1697,1),""))</f>
        <v>0</v>
      </c>
      <c r="G1691" s="174" t="str">
        <f>IF(F1691=1,COUNTIF($F$8:F1691,1),"")</f>
        <v/>
      </c>
      <c r="H1691" s="174"/>
      <c r="I1691" s="157">
        <f>IFERROR($H$8:INDEX($H$8:$H$3000,COUNTIF($H$8:$H$3000,"?*")),"")</f>
        <v>0</v>
      </c>
    </row>
    <row r="1692" spans="1:9" x14ac:dyDescent="0.25">
      <c r="A1692" s="174">
        <f>--ISNUMBER(IFERROR(SEARCH('Project Costing'!#REF!,Labor!I1698,1),""))</f>
        <v>0</v>
      </c>
      <c r="B1692" s="174" t="str">
        <f>IF(A1692=1,COUNTIF($A$8:A1692,1),"")</f>
        <v/>
      </c>
      <c r="C1692" s="174"/>
      <c r="D1692" s="157">
        <f>IFERROR($C$8:INDEX($C$8:$C$3000,COUNTIF($C$8:$C$3000,"?*")),"")</f>
        <v>0</v>
      </c>
      <c r="E1692" s="174"/>
      <c r="F1692" s="174">
        <f>--ISNUMBER(IFERROR(SEARCH('Project Costing'!#REF!,Labor!I1698,1),""))</f>
        <v>0</v>
      </c>
      <c r="G1692" s="174" t="str">
        <f>IF(F1692=1,COUNTIF($F$8:F1692,1),"")</f>
        <v/>
      </c>
      <c r="H1692" s="174"/>
      <c r="I1692" s="157">
        <f>IFERROR($H$8:INDEX($H$8:$H$3000,COUNTIF($H$8:$H$3000,"?*")),"")</f>
        <v>0</v>
      </c>
    </row>
    <row r="1693" spans="1:9" x14ac:dyDescent="0.25">
      <c r="A1693" s="174">
        <f>--ISNUMBER(IFERROR(SEARCH('Project Costing'!#REF!,Labor!I1699,1),""))</f>
        <v>0</v>
      </c>
      <c r="B1693" s="174" t="str">
        <f>IF(A1693=1,COUNTIF($A$8:A1693,1),"")</f>
        <v/>
      </c>
      <c r="C1693" s="174"/>
      <c r="D1693" s="157">
        <f>IFERROR($C$8:INDEX($C$8:$C$3000,COUNTIF($C$8:$C$3000,"?*")),"")</f>
        <v>0</v>
      </c>
      <c r="E1693" s="174"/>
      <c r="F1693" s="174">
        <f>--ISNUMBER(IFERROR(SEARCH('Project Costing'!#REF!,Labor!I1699,1),""))</f>
        <v>0</v>
      </c>
      <c r="G1693" s="174" t="str">
        <f>IF(F1693=1,COUNTIF($F$8:F1693,1),"")</f>
        <v/>
      </c>
      <c r="H1693" s="174"/>
      <c r="I1693" s="157">
        <f>IFERROR($H$8:INDEX($H$8:$H$3000,COUNTIF($H$8:$H$3000,"?*")),"")</f>
        <v>0</v>
      </c>
    </row>
    <row r="1694" spans="1:9" x14ac:dyDescent="0.25">
      <c r="A1694" s="174">
        <f>--ISNUMBER(IFERROR(SEARCH('Project Costing'!#REF!,Labor!I1700,1),""))</f>
        <v>0</v>
      </c>
      <c r="B1694" s="174" t="str">
        <f>IF(A1694=1,COUNTIF($A$8:A1694,1),"")</f>
        <v/>
      </c>
      <c r="C1694" s="174"/>
      <c r="D1694" s="157">
        <f>IFERROR($C$8:INDEX($C$8:$C$3000,COUNTIF($C$8:$C$3000,"?*")),"")</f>
        <v>0</v>
      </c>
      <c r="E1694" s="174"/>
      <c r="F1694" s="174">
        <f>--ISNUMBER(IFERROR(SEARCH('Project Costing'!#REF!,Labor!I1700,1),""))</f>
        <v>0</v>
      </c>
      <c r="G1694" s="174" t="str">
        <f>IF(F1694=1,COUNTIF($F$8:F1694,1),"")</f>
        <v/>
      </c>
      <c r="H1694" s="174"/>
      <c r="I1694" s="157">
        <f>IFERROR($H$8:INDEX($H$8:$H$3000,COUNTIF($H$8:$H$3000,"?*")),"")</f>
        <v>0</v>
      </c>
    </row>
    <row r="1695" spans="1:9" x14ac:dyDescent="0.25">
      <c r="A1695" s="174">
        <f>--ISNUMBER(IFERROR(SEARCH('Project Costing'!#REF!,Labor!I1701,1),""))</f>
        <v>0</v>
      </c>
      <c r="B1695" s="174" t="str">
        <f>IF(A1695=1,COUNTIF($A$8:A1695,1),"")</f>
        <v/>
      </c>
      <c r="C1695" s="174"/>
      <c r="D1695" s="157">
        <f>IFERROR($C$8:INDEX($C$8:$C$3000,COUNTIF($C$8:$C$3000,"?*")),"")</f>
        <v>0</v>
      </c>
      <c r="E1695" s="174"/>
      <c r="F1695" s="174">
        <f>--ISNUMBER(IFERROR(SEARCH('Project Costing'!#REF!,Labor!I1701,1),""))</f>
        <v>0</v>
      </c>
      <c r="G1695" s="174" t="str">
        <f>IF(F1695=1,COUNTIF($F$8:F1695,1),"")</f>
        <v/>
      </c>
      <c r="H1695" s="174"/>
      <c r="I1695" s="157">
        <f>IFERROR($H$8:INDEX($H$8:$H$3000,COUNTIF($H$8:$H$3000,"?*")),"")</f>
        <v>0</v>
      </c>
    </row>
    <row r="1696" spans="1:9" x14ac:dyDescent="0.25">
      <c r="A1696" s="174">
        <f>--ISNUMBER(IFERROR(SEARCH('Project Costing'!#REF!,Labor!I1702,1),""))</f>
        <v>0</v>
      </c>
      <c r="B1696" s="174" t="str">
        <f>IF(A1696=1,COUNTIF($A$8:A1696,1),"")</f>
        <v/>
      </c>
      <c r="C1696" s="174"/>
      <c r="D1696" s="157">
        <f>IFERROR($C$8:INDEX($C$8:$C$3000,COUNTIF($C$8:$C$3000,"?*")),"")</f>
        <v>0</v>
      </c>
      <c r="E1696" s="174"/>
      <c r="F1696" s="174">
        <f>--ISNUMBER(IFERROR(SEARCH('Project Costing'!#REF!,Labor!I1702,1),""))</f>
        <v>0</v>
      </c>
      <c r="G1696" s="174" t="str">
        <f>IF(F1696=1,COUNTIF($F$8:F1696,1),"")</f>
        <v/>
      </c>
      <c r="H1696" s="174"/>
      <c r="I1696" s="157">
        <f>IFERROR($H$8:INDEX($H$8:$H$3000,COUNTIF($H$8:$H$3000,"?*")),"")</f>
        <v>0</v>
      </c>
    </row>
    <row r="1697" spans="1:9" x14ac:dyDescent="0.25">
      <c r="A1697" s="174">
        <f>--ISNUMBER(IFERROR(SEARCH('Project Costing'!#REF!,Labor!I1703,1),""))</f>
        <v>0</v>
      </c>
      <c r="B1697" s="174" t="str">
        <f>IF(A1697=1,COUNTIF($A$8:A1697,1),"")</f>
        <v/>
      </c>
      <c r="C1697" s="174"/>
      <c r="D1697" s="157">
        <f>IFERROR($C$8:INDEX($C$8:$C$3000,COUNTIF($C$8:$C$3000,"?*")),"")</f>
        <v>0</v>
      </c>
      <c r="E1697" s="174"/>
      <c r="F1697" s="174">
        <f>--ISNUMBER(IFERROR(SEARCH('Project Costing'!#REF!,Labor!I1703,1),""))</f>
        <v>0</v>
      </c>
      <c r="G1697" s="174" t="str">
        <f>IF(F1697=1,COUNTIF($F$8:F1697,1),"")</f>
        <v/>
      </c>
      <c r="H1697" s="174"/>
      <c r="I1697" s="157">
        <f>IFERROR($H$8:INDEX($H$8:$H$3000,COUNTIF($H$8:$H$3000,"?*")),"")</f>
        <v>0</v>
      </c>
    </row>
    <row r="1698" spans="1:9" x14ac:dyDescent="0.25">
      <c r="A1698" s="174">
        <f>--ISNUMBER(IFERROR(SEARCH('Project Costing'!#REF!,Labor!I1704,1),""))</f>
        <v>0</v>
      </c>
      <c r="B1698" s="174" t="str">
        <f>IF(A1698=1,COUNTIF($A$8:A1698,1),"")</f>
        <v/>
      </c>
      <c r="C1698" s="174"/>
      <c r="D1698" s="157">
        <f>IFERROR($C$8:INDEX($C$8:$C$3000,COUNTIF($C$8:$C$3000,"?*")),"")</f>
        <v>0</v>
      </c>
      <c r="E1698" s="174"/>
      <c r="F1698" s="174">
        <f>--ISNUMBER(IFERROR(SEARCH('Project Costing'!#REF!,Labor!I1704,1),""))</f>
        <v>0</v>
      </c>
      <c r="G1698" s="174" t="str">
        <f>IF(F1698=1,COUNTIF($F$8:F1698,1),"")</f>
        <v/>
      </c>
      <c r="H1698" s="174"/>
      <c r="I1698" s="157">
        <f>IFERROR($H$8:INDEX($H$8:$H$3000,COUNTIF($H$8:$H$3000,"?*")),"")</f>
        <v>0</v>
      </c>
    </row>
    <row r="1699" spans="1:9" x14ac:dyDescent="0.25">
      <c r="A1699" s="174">
        <f>--ISNUMBER(IFERROR(SEARCH('Project Costing'!#REF!,Labor!I1705,1),""))</f>
        <v>0</v>
      </c>
      <c r="B1699" s="174" t="str">
        <f>IF(A1699=1,COUNTIF($A$8:A1699,1),"")</f>
        <v/>
      </c>
      <c r="C1699" s="174"/>
      <c r="D1699" s="157">
        <f>IFERROR($C$8:INDEX($C$8:$C$3000,COUNTIF($C$8:$C$3000,"?*")),"")</f>
        <v>0</v>
      </c>
      <c r="E1699" s="174"/>
      <c r="F1699" s="174">
        <f>--ISNUMBER(IFERROR(SEARCH('Project Costing'!#REF!,Labor!I1705,1),""))</f>
        <v>0</v>
      </c>
      <c r="G1699" s="174" t="str">
        <f>IF(F1699=1,COUNTIF($F$8:F1699,1),"")</f>
        <v/>
      </c>
      <c r="H1699" s="174"/>
      <c r="I1699" s="157">
        <f>IFERROR($H$8:INDEX($H$8:$H$3000,COUNTIF($H$8:$H$3000,"?*")),"")</f>
        <v>0</v>
      </c>
    </row>
    <row r="1700" spans="1:9" x14ac:dyDescent="0.25">
      <c r="A1700" s="174">
        <f>--ISNUMBER(IFERROR(SEARCH('Project Costing'!#REF!,Labor!I1706,1),""))</f>
        <v>0</v>
      </c>
      <c r="B1700" s="174" t="str">
        <f>IF(A1700=1,COUNTIF($A$8:A1700,1),"")</f>
        <v/>
      </c>
      <c r="C1700" s="174"/>
      <c r="D1700" s="157">
        <f>IFERROR($C$8:INDEX($C$8:$C$3000,COUNTIF($C$8:$C$3000,"?*")),"")</f>
        <v>0</v>
      </c>
      <c r="E1700" s="174"/>
      <c r="F1700" s="174">
        <f>--ISNUMBER(IFERROR(SEARCH('Project Costing'!#REF!,Labor!I1706,1),""))</f>
        <v>0</v>
      </c>
      <c r="G1700" s="174" t="str">
        <f>IF(F1700=1,COUNTIF($F$8:F1700,1),"")</f>
        <v/>
      </c>
      <c r="H1700" s="174"/>
      <c r="I1700" s="157">
        <f>IFERROR($H$8:INDEX($H$8:$H$3000,COUNTIF($H$8:$H$3000,"?*")),"")</f>
        <v>0</v>
      </c>
    </row>
    <row r="1701" spans="1:9" x14ac:dyDescent="0.25">
      <c r="A1701" s="174">
        <f>--ISNUMBER(IFERROR(SEARCH('Project Costing'!#REF!,Labor!I1707,1),""))</f>
        <v>0</v>
      </c>
      <c r="B1701" s="174" t="str">
        <f>IF(A1701=1,COUNTIF($A$8:A1701,1),"")</f>
        <v/>
      </c>
      <c r="C1701" s="174"/>
      <c r="D1701" s="157">
        <f>IFERROR($C$8:INDEX($C$8:$C$3000,COUNTIF($C$8:$C$3000,"?*")),"")</f>
        <v>0</v>
      </c>
      <c r="E1701" s="174"/>
      <c r="F1701" s="174">
        <f>--ISNUMBER(IFERROR(SEARCH('Project Costing'!#REF!,Labor!I1707,1),""))</f>
        <v>0</v>
      </c>
      <c r="G1701" s="174" t="str">
        <f>IF(F1701=1,COUNTIF($F$8:F1701,1),"")</f>
        <v/>
      </c>
      <c r="H1701" s="174"/>
      <c r="I1701" s="157">
        <f>IFERROR($H$8:INDEX($H$8:$H$3000,COUNTIF($H$8:$H$3000,"?*")),"")</f>
        <v>0</v>
      </c>
    </row>
    <row r="1702" spans="1:9" x14ac:dyDescent="0.25">
      <c r="A1702" s="174">
        <f>--ISNUMBER(IFERROR(SEARCH('Project Costing'!#REF!,Labor!I1708,1),""))</f>
        <v>0</v>
      </c>
      <c r="B1702" s="174" t="str">
        <f>IF(A1702=1,COUNTIF($A$8:A1702,1),"")</f>
        <v/>
      </c>
      <c r="C1702" s="174"/>
      <c r="D1702" s="157">
        <f>IFERROR($C$8:INDEX($C$8:$C$3000,COUNTIF($C$8:$C$3000,"?*")),"")</f>
        <v>0</v>
      </c>
      <c r="E1702" s="174"/>
      <c r="F1702" s="174">
        <f>--ISNUMBER(IFERROR(SEARCH('Project Costing'!#REF!,Labor!I1708,1),""))</f>
        <v>0</v>
      </c>
      <c r="G1702" s="174" t="str">
        <f>IF(F1702=1,COUNTIF($F$8:F1702,1),"")</f>
        <v/>
      </c>
      <c r="H1702" s="174"/>
      <c r="I1702" s="157">
        <f>IFERROR($H$8:INDEX($H$8:$H$3000,COUNTIF($H$8:$H$3000,"?*")),"")</f>
        <v>0</v>
      </c>
    </row>
    <row r="1703" spans="1:9" x14ac:dyDescent="0.25">
      <c r="A1703" s="174">
        <f>--ISNUMBER(IFERROR(SEARCH('Project Costing'!#REF!,Labor!I1709,1),""))</f>
        <v>0</v>
      </c>
      <c r="B1703" s="174" t="str">
        <f>IF(A1703=1,COUNTIF($A$8:A1703,1),"")</f>
        <v/>
      </c>
      <c r="C1703" s="174"/>
      <c r="D1703" s="157">
        <f>IFERROR($C$8:INDEX($C$8:$C$3000,COUNTIF($C$8:$C$3000,"?*")),"")</f>
        <v>0</v>
      </c>
      <c r="E1703" s="174"/>
      <c r="F1703" s="174">
        <f>--ISNUMBER(IFERROR(SEARCH('Project Costing'!#REF!,Labor!I1709,1),""))</f>
        <v>0</v>
      </c>
      <c r="G1703" s="174" t="str">
        <f>IF(F1703=1,COUNTIF($F$8:F1703,1),"")</f>
        <v/>
      </c>
      <c r="H1703" s="174"/>
      <c r="I1703" s="157">
        <f>IFERROR($H$8:INDEX($H$8:$H$3000,COUNTIF($H$8:$H$3000,"?*")),"")</f>
        <v>0</v>
      </c>
    </row>
    <row r="1704" spans="1:9" x14ac:dyDescent="0.25">
      <c r="A1704" s="174">
        <f>--ISNUMBER(IFERROR(SEARCH('Project Costing'!#REF!,Labor!I1710,1),""))</f>
        <v>0</v>
      </c>
      <c r="B1704" s="174" t="str">
        <f>IF(A1704=1,COUNTIF($A$8:A1704,1),"")</f>
        <v/>
      </c>
      <c r="C1704" s="174"/>
      <c r="D1704" s="157">
        <f>IFERROR($C$8:INDEX($C$8:$C$3000,COUNTIF($C$8:$C$3000,"?*")),"")</f>
        <v>0</v>
      </c>
      <c r="E1704" s="174"/>
      <c r="F1704" s="174">
        <f>--ISNUMBER(IFERROR(SEARCH('Project Costing'!#REF!,Labor!I1710,1),""))</f>
        <v>0</v>
      </c>
      <c r="G1704" s="174" t="str">
        <f>IF(F1704=1,COUNTIF($F$8:F1704,1),"")</f>
        <v/>
      </c>
      <c r="H1704" s="174"/>
      <c r="I1704" s="157">
        <f>IFERROR($H$8:INDEX($H$8:$H$3000,COUNTIF($H$8:$H$3000,"?*")),"")</f>
        <v>0</v>
      </c>
    </row>
    <row r="1705" spans="1:9" x14ac:dyDescent="0.25">
      <c r="A1705" s="174">
        <f>--ISNUMBER(IFERROR(SEARCH('Project Costing'!#REF!,Labor!I1711,1),""))</f>
        <v>0</v>
      </c>
      <c r="B1705" s="174" t="str">
        <f>IF(A1705=1,COUNTIF($A$8:A1705,1),"")</f>
        <v/>
      </c>
      <c r="C1705" s="174"/>
      <c r="D1705" s="157">
        <f>IFERROR($C$8:INDEX($C$8:$C$3000,COUNTIF($C$8:$C$3000,"?*")),"")</f>
        <v>0</v>
      </c>
      <c r="E1705" s="174"/>
      <c r="F1705" s="174">
        <f>--ISNUMBER(IFERROR(SEARCH('Project Costing'!#REF!,Labor!I1711,1),""))</f>
        <v>0</v>
      </c>
      <c r="G1705" s="174" t="str">
        <f>IF(F1705=1,COUNTIF($F$8:F1705,1),"")</f>
        <v/>
      </c>
      <c r="H1705" s="174"/>
      <c r="I1705" s="157">
        <f>IFERROR($H$8:INDEX($H$8:$H$3000,COUNTIF($H$8:$H$3000,"?*")),"")</f>
        <v>0</v>
      </c>
    </row>
    <row r="1706" spans="1:9" x14ac:dyDescent="0.25">
      <c r="A1706" s="174">
        <f>--ISNUMBER(IFERROR(SEARCH('Project Costing'!#REF!,Labor!I1712,1),""))</f>
        <v>0</v>
      </c>
      <c r="B1706" s="174" t="str">
        <f>IF(A1706=1,COUNTIF($A$8:A1706,1),"")</f>
        <v/>
      </c>
      <c r="C1706" s="174"/>
      <c r="D1706" s="157">
        <f>IFERROR($C$8:INDEX($C$8:$C$3000,COUNTIF($C$8:$C$3000,"?*")),"")</f>
        <v>0</v>
      </c>
      <c r="E1706" s="174"/>
      <c r="F1706" s="174">
        <f>--ISNUMBER(IFERROR(SEARCH('Project Costing'!#REF!,Labor!I1712,1),""))</f>
        <v>0</v>
      </c>
      <c r="G1706" s="174" t="str">
        <f>IF(F1706=1,COUNTIF($F$8:F1706,1),"")</f>
        <v/>
      </c>
      <c r="H1706" s="174"/>
      <c r="I1706" s="157">
        <f>IFERROR($H$8:INDEX($H$8:$H$3000,COUNTIF($H$8:$H$3000,"?*")),"")</f>
        <v>0</v>
      </c>
    </row>
    <row r="1707" spans="1:9" x14ac:dyDescent="0.25">
      <c r="A1707" s="174">
        <f>--ISNUMBER(IFERROR(SEARCH('Project Costing'!#REF!,Labor!I1713,1),""))</f>
        <v>0</v>
      </c>
      <c r="B1707" s="174" t="str">
        <f>IF(A1707=1,COUNTIF($A$8:A1707,1),"")</f>
        <v/>
      </c>
      <c r="C1707" s="174"/>
      <c r="D1707" s="157">
        <f>IFERROR($C$8:INDEX($C$8:$C$3000,COUNTIF($C$8:$C$3000,"?*")),"")</f>
        <v>0</v>
      </c>
      <c r="E1707" s="174"/>
      <c r="F1707" s="174">
        <f>--ISNUMBER(IFERROR(SEARCH('Project Costing'!#REF!,Labor!I1713,1),""))</f>
        <v>0</v>
      </c>
      <c r="G1707" s="174" t="str">
        <f>IF(F1707=1,COUNTIF($F$8:F1707,1),"")</f>
        <v/>
      </c>
      <c r="H1707" s="174"/>
      <c r="I1707" s="157">
        <f>IFERROR($H$8:INDEX($H$8:$H$3000,COUNTIF($H$8:$H$3000,"?*")),"")</f>
        <v>0</v>
      </c>
    </row>
    <row r="1708" spans="1:9" x14ac:dyDescent="0.25">
      <c r="A1708" s="174">
        <f>--ISNUMBER(IFERROR(SEARCH('Project Costing'!#REF!,Labor!I1714,1),""))</f>
        <v>0</v>
      </c>
      <c r="B1708" s="174" t="str">
        <f>IF(A1708=1,COUNTIF($A$8:A1708,1),"")</f>
        <v/>
      </c>
      <c r="C1708" s="174"/>
      <c r="D1708" s="157">
        <f>IFERROR($C$8:INDEX($C$8:$C$3000,COUNTIF($C$8:$C$3000,"?*")),"")</f>
        <v>0</v>
      </c>
      <c r="E1708" s="174"/>
      <c r="F1708" s="174">
        <f>--ISNUMBER(IFERROR(SEARCH('Project Costing'!#REF!,Labor!I1714,1),""))</f>
        <v>0</v>
      </c>
      <c r="G1708" s="174" t="str">
        <f>IF(F1708=1,COUNTIF($F$8:F1708,1),"")</f>
        <v/>
      </c>
      <c r="H1708" s="174"/>
      <c r="I1708" s="157">
        <f>IFERROR($H$8:INDEX($H$8:$H$3000,COUNTIF($H$8:$H$3000,"?*")),"")</f>
        <v>0</v>
      </c>
    </row>
    <row r="1709" spans="1:9" x14ac:dyDescent="0.25">
      <c r="A1709" s="174">
        <f>--ISNUMBER(IFERROR(SEARCH('Project Costing'!#REF!,Labor!I1715,1),""))</f>
        <v>0</v>
      </c>
      <c r="B1709" s="174" t="str">
        <f>IF(A1709=1,COUNTIF($A$8:A1709,1),"")</f>
        <v/>
      </c>
      <c r="C1709" s="174"/>
      <c r="D1709" s="157">
        <f>IFERROR($C$8:INDEX($C$8:$C$3000,COUNTIF($C$8:$C$3000,"?*")),"")</f>
        <v>0</v>
      </c>
      <c r="E1709" s="174"/>
      <c r="F1709" s="174">
        <f>--ISNUMBER(IFERROR(SEARCH('Project Costing'!#REF!,Labor!I1715,1),""))</f>
        <v>0</v>
      </c>
      <c r="G1709" s="174" t="str">
        <f>IF(F1709=1,COUNTIF($F$8:F1709,1),"")</f>
        <v/>
      </c>
      <c r="H1709" s="174"/>
      <c r="I1709" s="157">
        <f>IFERROR($H$8:INDEX($H$8:$H$3000,COUNTIF($H$8:$H$3000,"?*")),"")</f>
        <v>0</v>
      </c>
    </row>
    <row r="1710" spans="1:9" x14ac:dyDescent="0.25">
      <c r="A1710" s="174">
        <f>--ISNUMBER(IFERROR(SEARCH('Project Costing'!#REF!,Labor!I1716,1),""))</f>
        <v>0</v>
      </c>
      <c r="B1710" s="174" t="str">
        <f>IF(A1710=1,COUNTIF($A$8:A1710,1),"")</f>
        <v/>
      </c>
      <c r="C1710" s="174"/>
      <c r="D1710" s="157">
        <f>IFERROR($C$8:INDEX($C$8:$C$3000,COUNTIF($C$8:$C$3000,"?*")),"")</f>
        <v>0</v>
      </c>
      <c r="E1710" s="174"/>
      <c r="F1710" s="174">
        <f>--ISNUMBER(IFERROR(SEARCH('Project Costing'!#REF!,Labor!I1716,1),""))</f>
        <v>0</v>
      </c>
      <c r="G1710" s="174" t="str">
        <f>IF(F1710=1,COUNTIF($F$8:F1710,1),"")</f>
        <v/>
      </c>
      <c r="H1710" s="174"/>
      <c r="I1710" s="157">
        <f>IFERROR($H$8:INDEX($H$8:$H$3000,COUNTIF($H$8:$H$3000,"?*")),"")</f>
        <v>0</v>
      </c>
    </row>
    <row r="1711" spans="1:9" x14ac:dyDescent="0.25">
      <c r="A1711" s="174">
        <f>--ISNUMBER(IFERROR(SEARCH('Project Costing'!#REF!,Labor!I1717,1),""))</f>
        <v>0</v>
      </c>
      <c r="B1711" s="174" t="str">
        <f>IF(A1711=1,COUNTIF($A$8:A1711,1),"")</f>
        <v/>
      </c>
      <c r="C1711" s="174"/>
      <c r="D1711" s="157">
        <f>IFERROR($C$8:INDEX($C$8:$C$3000,COUNTIF($C$8:$C$3000,"?*")),"")</f>
        <v>0</v>
      </c>
      <c r="E1711" s="174"/>
      <c r="F1711" s="174">
        <f>--ISNUMBER(IFERROR(SEARCH('Project Costing'!#REF!,Labor!I1717,1),""))</f>
        <v>0</v>
      </c>
      <c r="G1711" s="174" t="str">
        <f>IF(F1711=1,COUNTIF($F$8:F1711,1),"")</f>
        <v/>
      </c>
      <c r="H1711" s="174"/>
      <c r="I1711" s="157">
        <f>IFERROR($H$8:INDEX($H$8:$H$3000,COUNTIF($H$8:$H$3000,"?*")),"")</f>
        <v>0</v>
      </c>
    </row>
    <row r="1712" spans="1:9" x14ac:dyDescent="0.25">
      <c r="A1712" s="174">
        <f>--ISNUMBER(IFERROR(SEARCH('Project Costing'!#REF!,Labor!I1718,1),""))</f>
        <v>0</v>
      </c>
      <c r="B1712" s="174" t="str">
        <f>IF(A1712=1,COUNTIF($A$8:A1712,1),"")</f>
        <v/>
      </c>
      <c r="C1712" s="174"/>
      <c r="D1712" s="157">
        <f>IFERROR($C$8:INDEX($C$8:$C$3000,COUNTIF($C$8:$C$3000,"?*")),"")</f>
        <v>0</v>
      </c>
      <c r="E1712" s="174"/>
      <c r="F1712" s="174">
        <f>--ISNUMBER(IFERROR(SEARCH('Project Costing'!#REF!,Labor!I1718,1),""))</f>
        <v>0</v>
      </c>
      <c r="G1712" s="174" t="str">
        <f>IF(F1712=1,COUNTIF($F$8:F1712,1),"")</f>
        <v/>
      </c>
      <c r="H1712" s="174"/>
      <c r="I1712" s="157">
        <f>IFERROR($H$8:INDEX($H$8:$H$3000,COUNTIF($H$8:$H$3000,"?*")),"")</f>
        <v>0</v>
      </c>
    </row>
    <row r="1713" spans="1:9" x14ac:dyDescent="0.25">
      <c r="A1713" s="174">
        <f>--ISNUMBER(IFERROR(SEARCH('Project Costing'!#REF!,Labor!I1719,1),""))</f>
        <v>0</v>
      </c>
      <c r="B1713" s="174" t="str">
        <f>IF(A1713=1,COUNTIF($A$8:A1713,1),"")</f>
        <v/>
      </c>
      <c r="C1713" s="174"/>
      <c r="D1713" s="157">
        <f>IFERROR($C$8:INDEX($C$8:$C$3000,COUNTIF($C$8:$C$3000,"?*")),"")</f>
        <v>0</v>
      </c>
      <c r="E1713" s="174"/>
      <c r="F1713" s="174">
        <f>--ISNUMBER(IFERROR(SEARCH('Project Costing'!#REF!,Labor!I1719,1),""))</f>
        <v>0</v>
      </c>
      <c r="G1713" s="174" t="str">
        <f>IF(F1713=1,COUNTIF($F$8:F1713,1),"")</f>
        <v/>
      </c>
      <c r="H1713" s="174"/>
      <c r="I1713" s="157">
        <f>IFERROR($H$8:INDEX($H$8:$H$3000,COUNTIF($H$8:$H$3000,"?*")),"")</f>
        <v>0</v>
      </c>
    </row>
    <row r="1714" spans="1:9" x14ac:dyDescent="0.25">
      <c r="A1714" s="174">
        <f>--ISNUMBER(IFERROR(SEARCH('Project Costing'!#REF!,Labor!I1720,1),""))</f>
        <v>0</v>
      </c>
      <c r="B1714" s="174" t="str">
        <f>IF(A1714=1,COUNTIF($A$8:A1714,1),"")</f>
        <v/>
      </c>
      <c r="C1714" s="174"/>
      <c r="D1714" s="157">
        <f>IFERROR($C$8:INDEX($C$8:$C$3000,COUNTIF($C$8:$C$3000,"?*")),"")</f>
        <v>0</v>
      </c>
      <c r="E1714" s="174"/>
      <c r="F1714" s="174">
        <f>--ISNUMBER(IFERROR(SEARCH('Project Costing'!#REF!,Labor!I1720,1),""))</f>
        <v>0</v>
      </c>
      <c r="G1714" s="174" t="str">
        <f>IF(F1714=1,COUNTIF($F$8:F1714,1),"")</f>
        <v/>
      </c>
      <c r="H1714" s="174"/>
      <c r="I1714" s="157">
        <f>IFERROR($H$8:INDEX($H$8:$H$3000,COUNTIF($H$8:$H$3000,"?*")),"")</f>
        <v>0</v>
      </c>
    </row>
    <row r="1715" spans="1:9" x14ac:dyDescent="0.25">
      <c r="A1715" s="174">
        <f>--ISNUMBER(IFERROR(SEARCH('Project Costing'!#REF!,Labor!I1721,1),""))</f>
        <v>0</v>
      </c>
      <c r="B1715" s="174" t="str">
        <f>IF(A1715=1,COUNTIF($A$8:A1715,1),"")</f>
        <v/>
      </c>
      <c r="C1715" s="174"/>
      <c r="D1715" s="157">
        <f>IFERROR($C$8:INDEX($C$8:$C$3000,COUNTIF($C$8:$C$3000,"?*")),"")</f>
        <v>0</v>
      </c>
      <c r="E1715" s="174"/>
      <c r="F1715" s="174">
        <f>--ISNUMBER(IFERROR(SEARCH('Project Costing'!#REF!,Labor!I1721,1),""))</f>
        <v>0</v>
      </c>
      <c r="G1715" s="174" t="str">
        <f>IF(F1715=1,COUNTIF($F$8:F1715,1),"")</f>
        <v/>
      </c>
      <c r="H1715" s="174"/>
      <c r="I1715" s="157">
        <f>IFERROR($H$8:INDEX($H$8:$H$3000,COUNTIF($H$8:$H$3000,"?*")),"")</f>
        <v>0</v>
      </c>
    </row>
    <row r="1716" spans="1:9" x14ac:dyDescent="0.25">
      <c r="A1716" s="174">
        <f>--ISNUMBER(IFERROR(SEARCH('Project Costing'!#REF!,Labor!I1722,1),""))</f>
        <v>0</v>
      </c>
      <c r="B1716" s="174" t="str">
        <f>IF(A1716=1,COUNTIF($A$8:A1716,1),"")</f>
        <v/>
      </c>
      <c r="C1716" s="174"/>
      <c r="D1716" s="157">
        <f>IFERROR($C$8:INDEX($C$8:$C$3000,COUNTIF($C$8:$C$3000,"?*")),"")</f>
        <v>0</v>
      </c>
      <c r="E1716" s="174"/>
      <c r="F1716" s="174">
        <f>--ISNUMBER(IFERROR(SEARCH('Project Costing'!#REF!,Labor!I1722,1),""))</f>
        <v>0</v>
      </c>
      <c r="G1716" s="174" t="str">
        <f>IF(F1716=1,COUNTIF($F$8:F1716,1),"")</f>
        <v/>
      </c>
      <c r="H1716" s="174"/>
      <c r="I1716" s="157">
        <f>IFERROR($H$8:INDEX($H$8:$H$3000,COUNTIF($H$8:$H$3000,"?*")),"")</f>
        <v>0</v>
      </c>
    </row>
    <row r="1717" spans="1:9" x14ac:dyDescent="0.25">
      <c r="A1717" s="174">
        <f>--ISNUMBER(IFERROR(SEARCH('Project Costing'!#REF!,Labor!I1723,1),""))</f>
        <v>0</v>
      </c>
      <c r="B1717" s="174" t="str">
        <f>IF(A1717=1,COUNTIF($A$8:A1717,1),"")</f>
        <v/>
      </c>
      <c r="C1717" s="174"/>
      <c r="D1717" s="157">
        <f>IFERROR($C$8:INDEX($C$8:$C$3000,COUNTIF($C$8:$C$3000,"?*")),"")</f>
        <v>0</v>
      </c>
      <c r="E1717" s="174"/>
      <c r="F1717" s="174">
        <f>--ISNUMBER(IFERROR(SEARCH('Project Costing'!#REF!,Labor!I1723,1),""))</f>
        <v>0</v>
      </c>
      <c r="G1717" s="174" t="str">
        <f>IF(F1717=1,COUNTIF($F$8:F1717,1),"")</f>
        <v/>
      </c>
      <c r="H1717" s="174"/>
      <c r="I1717" s="157">
        <f>IFERROR($H$8:INDEX($H$8:$H$3000,COUNTIF($H$8:$H$3000,"?*")),"")</f>
        <v>0</v>
      </c>
    </row>
    <row r="1718" spans="1:9" x14ac:dyDescent="0.25">
      <c r="A1718" s="174">
        <f>--ISNUMBER(IFERROR(SEARCH('Project Costing'!#REF!,Labor!I1724,1),""))</f>
        <v>0</v>
      </c>
      <c r="B1718" s="174" t="str">
        <f>IF(A1718=1,COUNTIF($A$8:A1718,1),"")</f>
        <v/>
      </c>
      <c r="C1718" s="174"/>
      <c r="D1718" s="157">
        <f>IFERROR($C$8:INDEX($C$8:$C$3000,COUNTIF($C$8:$C$3000,"?*")),"")</f>
        <v>0</v>
      </c>
      <c r="E1718" s="174"/>
      <c r="F1718" s="174">
        <f>--ISNUMBER(IFERROR(SEARCH('Project Costing'!#REF!,Labor!I1724,1),""))</f>
        <v>0</v>
      </c>
      <c r="G1718" s="174" t="str">
        <f>IF(F1718=1,COUNTIF($F$8:F1718,1),"")</f>
        <v/>
      </c>
      <c r="H1718" s="174"/>
      <c r="I1718" s="157">
        <f>IFERROR($H$8:INDEX($H$8:$H$3000,COUNTIF($H$8:$H$3000,"?*")),"")</f>
        <v>0</v>
      </c>
    </row>
    <row r="1719" spans="1:9" x14ac:dyDescent="0.25">
      <c r="A1719" s="174">
        <f>--ISNUMBER(IFERROR(SEARCH('Project Costing'!#REF!,Labor!I1725,1),""))</f>
        <v>0</v>
      </c>
      <c r="B1719" s="174" t="str">
        <f>IF(A1719=1,COUNTIF($A$8:A1719,1),"")</f>
        <v/>
      </c>
      <c r="C1719" s="174"/>
      <c r="D1719" s="157">
        <f>IFERROR($C$8:INDEX($C$8:$C$3000,COUNTIF($C$8:$C$3000,"?*")),"")</f>
        <v>0</v>
      </c>
      <c r="E1719" s="174"/>
      <c r="F1719" s="174">
        <f>--ISNUMBER(IFERROR(SEARCH('Project Costing'!#REF!,Labor!I1725,1),""))</f>
        <v>0</v>
      </c>
      <c r="G1719" s="174" t="str">
        <f>IF(F1719=1,COUNTIF($F$8:F1719,1),"")</f>
        <v/>
      </c>
      <c r="H1719" s="174"/>
      <c r="I1719" s="157">
        <f>IFERROR($H$8:INDEX($H$8:$H$3000,COUNTIF($H$8:$H$3000,"?*")),"")</f>
        <v>0</v>
      </c>
    </row>
    <row r="1720" spans="1:9" x14ac:dyDescent="0.25">
      <c r="A1720" s="174">
        <f>--ISNUMBER(IFERROR(SEARCH('Project Costing'!#REF!,Labor!I1726,1),""))</f>
        <v>0</v>
      </c>
      <c r="B1720" s="174" t="str">
        <f>IF(A1720=1,COUNTIF($A$8:A1720,1),"")</f>
        <v/>
      </c>
      <c r="C1720" s="174"/>
      <c r="D1720" s="157">
        <f>IFERROR($C$8:INDEX($C$8:$C$3000,COUNTIF($C$8:$C$3000,"?*")),"")</f>
        <v>0</v>
      </c>
      <c r="E1720" s="174"/>
      <c r="F1720" s="174">
        <f>--ISNUMBER(IFERROR(SEARCH('Project Costing'!#REF!,Labor!I1726,1),""))</f>
        <v>0</v>
      </c>
      <c r="G1720" s="174" t="str">
        <f>IF(F1720=1,COUNTIF($F$8:F1720,1),"")</f>
        <v/>
      </c>
      <c r="H1720" s="174"/>
      <c r="I1720" s="157">
        <f>IFERROR($H$8:INDEX($H$8:$H$3000,COUNTIF($H$8:$H$3000,"?*")),"")</f>
        <v>0</v>
      </c>
    </row>
    <row r="1721" spans="1:9" x14ac:dyDescent="0.25">
      <c r="A1721" s="174">
        <f>--ISNUMBER(IFERROR(SEARCH('Project Costing'!#REF!,Labor!I1727,1),""))</f>
        <v>0</v>
      </c>
      <c r="B1721" s="174" t="str">
        <f>IF(A1721=1,COUNTIF($A$8:A1721,1),"")</f>
        <v/>
      </c>
      <c r="C1721" s="174"/>
      <c r="D1721" s="157">
        <f>IFERROR($C$8:INDEX($C$8:$C$3000,COUNTIF($C$8:$C$3000,"?*")),"")</f>
        <v>0</v>
      </c>
      <c r="E1721" s="174"/>
      <c r="F1721" s="174">
        <f>--ISNUMBER(IFERROR(SEARCH('Project Costing'!#REF!,Labor!I1727,1),""))</f>
        <v>0</v>
      </c>
      <c r="G1721" s="174" t="str">
        <f>IF(F1721=1,COUNTIF($F$8:F1721,1),"")</f>
        <v/>
      </c>
      <c r="H1721" s="174"/>
      <c r="I1721" s="157">
        <f>IFERROR($H$8:INDEX($H$8:$H$3000,COUNTIF($H$8:$H$3000,"?*")),"")</f>
        <v>0</v>
      </c>
    </row>
    <row r="1722" spans="1:9" x14ac:dyDescent="0.25">
      <c r="A1722" s="174">
        <f>--ISNUMBER(IFERROR(SEARCH('Project Costing'!#REF!,Labor!I1728,1),""))</f>
        <v>0</v>
      </c>
      <c r="B1722" s="174" t="str">
        <f>IF(A1722=1,COUNTIF($A$8:A1722,1),"")</f>
        <v/>
      </c>
      <c r="C1722" s="174"/>
      <c r="D1722" s="157">
        <f>IFERROR($C$8:INDEX($C$8:$C$3000,COUNTIF($C$8:$C$3000,"?*")),"")</f>
        <v>0</v>
      </c>
      <c r="E1722" s="174"/>
      <c r="F1722" s="174">
        <f>--ISNUMBER(IFERROR(SEARCH('Project Costing'!#REF!,Labor!I1728,1),""))</f>
        <v>0</v>
      </c>
      <c r="G1722" s="174" t="str">
        <f>IF(F1722=1,COUNTIF($F$8:F1722,1),"")</f>
        <v/>
      </c>
      <c r="H1722" s="174"/>
      <c r="I1722" s="157">
        <f>IFERROR($H$8:INDEX($H$8:$H$3000,COUNTIF($H$8:$H$3000,"?*")),"")</f>
        <v>0</v>
      </c>
    </row>
    <row r="1723" spans="1:9" x14ac:dyDescent="0.25">
      <c r="A1723" s="174">
        <f>--ISNUMBER(IFERROR(SEARCH('Project Costing'!#REF!,Labor!I1729,1),""))</f>
        <v>0</v>
      </c>
      <c r="B1723" s="174" t="str">
        <f>IF(A1723=1,COUNTIF($A$8:A1723,1),"")</f>
        <v/>
      </c>
      <c r="C1723" s="174"/>
      <c r="D1723" s="157">
        <f>IFERROR($C$8:INDEX($C$8:$C$3000,COUNTIF($C$8:$C$3000,"?*")),"")</f>
        <v>0</v>
      </c>
      <c r="E1723" s="174"/>
      <c r="F1723" s="174">
        <f>--ISNUMBER(IFERROR(SEARCH('Project Costing'!#REF!,Labor!I1729,1),""))</f>
        <v>0</v>
      </c>
      <c r="G1723" s="174" t="str">
        <f>IF(F1723=1,COUNTIF($F$8:F1723,1),"")</f>
        <v/>
      </c>
      <c r="H1723" s="174"/>
      <c r="I1723" s="157">
        <f>IFERROR($H$8:INDEX($H$8:$H$3000,COUNTIF($H$8:$H$3000,"?*")),"")</f>
        <v>0</v>
      </c>
    </row>
    <row r="1724" spans="1:9" x14ac:dyDescent="0.25">
      <c r="A1724" s="174">
        <f>--ISNUMBER(IFERROR(SEARCH('Project Costing'!#REF!,Labor!I1730,1),""))</f>
        <v>0</v>
      </c>
      <c r="B1724" s="174" t="str">
        <f>IF(A1724=1,COUNTIF($A$8:A1724,1),"")</f>
        <v/>
      </c>
      <c r="C1724" s="174"/>
      <c r="D1724" s="157">
        <f>IFERROR($C$8:INDEX($C$8:$C$3000,COUNTIF($C$8:$C$3000,"?*")),"")</f>
        <v>0</v>
      </c>
      <c r="E1724" s="174"/>
      <c r="F1724" s="174">
        <f>--ISNUMBER(IFERROR(SEARCH('Project Costing'!#REF!,Labor!I1730,1),""))</f>
        <v>0</v>
      </c>
      <c r="G1724" s="174" t="str">
        <f>IF(F1724=1,COUNTIF($F$8:F1724,1),"")</f>
        <v/>
      </c>
      <c r="H1724" s="174"/>
      <c r="I1724" s="157">
        <f>IFERROR($H$8:INDEX($H$8:$H$3000,COUNTIF($H$8:$H$3000,"?*")),"")</f>
        <v>0</v>
      </c>
    </row>
    <row r="1725" spans="1:9" x14ac:dyDescent="0.25">
      <c r="A1725" s="174">
        <f>--ISNUMBER(IFERROR(SEARCH('Project Costing'!#REF!,Labor!I1731,1),""))</f>
        <v>0</v>
      </c>
      <c r="B1725" s="174" t="str">
        <f>IF(A1725=1,COUNTIF($A$8:A1725,1),"")</f>
        <v/>
      </c>
      <c r="C1725" s="174"/>
      <c r="D1725" s="157">
        <f>IFERROR($C$8:INDEX($C$8:$C$3000,COUNTIF($C$8:$C$3000,"?*")),"")</f>
        <v>0</v>
      </c>
      <c r="E1725" s="174"/>
      <c r="F1725" s="174">
        <f>--ISNUMBER(IFERROR(SEARCH('Project Costing'!#REF!,Labor!I1731,1),""))</f>
        <v>0</v>
      </c>
      <c r="G1725" s="174" t="str">
        <f>IF(F1725=1,COUNTIF($F$8:F1725,1),"")</f>
        <v/>
      </c>
      <c r="H1725" s="174"/>
      <c r="I1725" s="157">
        <f>IFERROR($H$8:INDEX($H$8:$H$3000,COUNTIF($H$8:$H$3000,"?*")),"")</f>
        <v>0</v>
      </c>
    </row>
    <row r="1726" spans="1:9" x14ac:dyDescent="0.25">
      <c r="A1726" s="174">
        <f>--ISNUMBER(IFERROR(SEARCH('Project Costing'!#REF!,Labor!I1732,1),""))</f>
        <v>0</v>
      </c>
      <c r="B1726" s="174" t="str">
        <f>IF(A1726=1,COUNTIF($A$8:A1726,1),"")</f>
        <v/>
      </c>
      <c r="C1726" s="174"/>
      <c r="D1726" s="157">
        <f>IFERROR($C$8:INDEX($C$8:$C$3000,COUNTIF($C$8:$C$3000,"?*")),"")</f>
        <v>0</v>
      </c>
      <c r="E1726" s="174"/>
      <c r="F1726" s="174">
        <f>--ISNUMBER(IFERROR(SEARCH('Project Costing'!#REF!,Labor!I1732,1),""))</f>
        <v>0</v>
      </c>
      <c r="G1726" s="174" t="str">
        <f>IF(F1726=1,COUNTIF($F$8:F1726,1),"")</f>
        <v/>
      </c>
      <c r="H1726" s="174"/>
      <c r="I1726" s="157">
        <f>IFERROR($H$8:INDEX($H$8:$H$3000,COUNTIF($H$8:$H$3000,"?*")),"")</f>
        <v>0</v>
      </c>
    </row>
    <row r="1727" spans="1:9" x14ac:dyDescent="0.25">
      <c r="A1727" s="174">
        <f>--ISNUMBER(IFERROR(SEARCH('Project Costing'!#REF!,Labor!I1733,1),""))</f>
        <v>0</v>
      </c>
      <c r="B1727" s="174" t="str">
        <f>IF(A1727=1,COUNTIF($A$8:A1727,1),"")</f>
        <v/>
      </c>
      <c r="C1727" s="174"/>
      <c r="D1727" s="157">
        <f>IFERROR($C$8:INDEX($C$8:$C$3000,COUNTIF($C$8:$C$3000,"?*")),"")</f>
        <v>0</v>
      </c>
      <c r="E1727" s="174"/>
      <c r="F1727" s="174">
        <f>--ISNUMBER(IFERROR(SEARCH('Project Costing'!#REF!,Labor!I1733,1),""))</f>
        <v>0</v>
      </c>
      <c r="G1727" s="174" t="str">
        <f>IF(F1727=1,COUNTIF($F$8:F1727,1),"")</f>
        <v/>
      </c>
      <c r="H1727" s="174"/>
      <c r="I1727" s="157">
        <f>IFERROR($H$8:INDEX($H$8:$H$3000,COUNTIF($H$8:$H$3000,"?*")),"")</f>
        <v>0</v>
      </c>
    </row>
    <row r="1728" spans="1:9" x14ac:dyDescent="0.25">
      <c r="A1728" s="174">
        <f>--ISNUMBER(IFERROR(SEARCH('Project Costing'!#REF!,Labor!I1734,1),""))</f>
        <v>0</v>
      </c>
      <c r="B1728" s="174" t="str">
        <f>IF(A1728=1,COUNTIF($A$8:A1728,1),"")</f>
        <v/>
      </c>
      <c r="C1728" s="174"/>
      <c r="D1728" s="157">
        <f>IFERROR($C$8:INDEX($C$8:$C$3000,COUNTIF($C$8:$C$3000,"?*")),"")</f>
        <v>0</v>
      </c>
      <c r="E1728" s="174"/>
      <c r="F1728" s="174">
        <f>--ISNUMBER(IFERROR(SEARCH('Project Costing'!#REF!,Labor!I1734,1),""))</f>
        <v>0</v>
      </c>
      <c r="G1728" s="174" t="str">
        <f>IF(F1728=1,COUNTIF($F$8:F1728,1),"")</f>
        <v/>
      </c>
      <c r="H1728" s="174"/>
      <c r="I1728" s="157">
        <f>IFERROR($H$8:INDEX($H$8:$H$3000,COUNTIF($H$8:$H$3000,"?*")),"")</f>
        <v>0</v>
      </c>
    </row>
    <row r="1729" spans="1:9" x14ac:dyDescent="0.25">
      <c r="A1729" s="174">
        <f>--ISNUMBER(IFERROR(SEARCH('Project Costing'!#REF!,Labor!I1735,1),""))</f>
        <v>0</v>
      </c>
      <c r="B1729" s="174" t="str">
        <f>IF(A1729=1,COUNTIF($A$8:A1729,1),"")</f>
        <v/>
      </c>
      <c r="C1729" s="174"/>
      <c r="D1729" s="157">
        <f>IFERROR($C$8:INDEX($C$8:$C$3000,COUNTIF($C$8:$C$3000,"?*")),"")</f>
        <v>0</v>
      </c>
      <c r="E1729" s="174"/>
      <c r="F1729" s="174">
        <f>--ISNUMBER(IFERROR(SEARCH('Project Costing'!#REF!,Labor!I1735,1),""))</f>
        <v>0</v>
      </c>
      <c r="G1729" s="174" t="str">
        <f>IF(F1729=1,COUNTIF($F$8:F1729,1),"")</f>
        <v/>
      </c>
      <c r="H1729" s="174"/>
      <c r="I1729" s="157">
        <f>IFERROR($H$8:INDEX($H$8:$H$3000,COUNTIF($H$8:$H$3000,"?*")),"")</f>
        <v>0</v>
      </c>
    </row>
    <row r="1730" spans="1:9" x14ac:dyDescent="0.25">
      <c r="A1730" s="174">
        <f>--ISNUMBER(IFERROR(SEARCH('Project Costing'!#REF!,Labor!I1736,1),""))</f>
        <v>0</v>
      </c>
      <c r="B1730" s="174" t="str">
        <f>IF(A1730=1,COUNTIF($A$8:A1730,1),"")</f>
        <v/>
      </c>
      <c r="C1730" s="174"/>
      <c r="D1730" s="157">
        <f>IFERROR($C$8:INDEX($C$8:$C$3000,COUNTIF($C$8:$C$3000,"?*")),"")</f>
        <v>0</v>
      </c>
      <c r="E1730" s="174"/>
      <c r="F1730" s="174">
        <f>--ISNUMBER(IFERROR(SEARCH('Project Costing'!#REF!,Labor!I1736,1),""))</f>
        <v>0</v>
      </c>
      <c r="G1730" s="174" t="str">
        <f>IF(F1730=1,COUNTIF($F$8:F1730,1),"")</f>
        <v/>
      </c>
      <c r="H1730" s="174"/>
      <c r="I1730" s="157">
        <f>IFERROR($H$8:INDEX($H$8:$H$3000,COUNTIF($H$8:$H$3000,"?*")),"")</f>
        <v>0</v>
      </c>
    </row>
    <row r="1731" spans="1:9" x14ac:dyDescent="0.25">
      <c r="A1731" s="174">
        <f>--ISNUMBER(IFERROR(SEARCH('Project Costing'!#REF!,Labor!I1737,1),""))</f>
        <v>0</v>
      </c>
      <c r="B1731" s="174" t="str">
        <f>IF(A1731=1,COUNTIF($A$8:A1731,1),"")</f>
        <v/>
      </c>
      <c r="C1731" s="174"/>
      <c r="D1731" s="157">
        <f>IFERROR($C$8:INDEX($C$8:$C$3000,COUNTIF($C$8:$C$3000,"?*")),"")</f>
        <v>0</v>
      </c>
      <c r="E1731" s="174"/>
      <c r="F1731" s="174">
        <f>--ISNUMBER(IFERROR(SEARCH('Project Costing'!#REF!,Labor!I1737,1),""))</f>
        <v>0</v>
      </c>
      <c r="G1731" s="174" t="str">
        <f>IF(F1731=1,COUNTIF($F$8:F1731,1),"")</f>
        <v/>
      </c>
      <c r="H1731" s="174"/>
      <c r="I1731" s="157">
        <f>IFERROR($H$8:INDEX($H$8:$H$3000,COUNTIF($H$8:$H$3000,"?*")),"")</f>
        <v>0</v>
      </c>
    </row>
    <row r="1732" spans="1:9" x14ac:dyDescent="0.25">
      <c r="A1732" s="174">
        <f>--ISNUMBER(IFERROR(SEARCH('Project Costing'!#REF!,Labor!I1738,1),""))</f>
        <v>0</v>
      </c>
      <c r="B1732" s="174" t="str">
        <f>IF(A1732=1,COUNTIF($A$8:A1732,1),"")</f>
        <v/>
      </c>
      <c r="C1732" s="174"/>
      <c r="D1732" s="157">
        <f>IFERROR($C$8:INDEX($C$8:$C$3000,COUNTIF($C$8:$C$3000,"?*")),"")</f>
        <v>0</v>
      </c>
      <c r="E1732" s="174"/>
      <c r="F1732" s="174">
        <f>--ISNUMBER(IFERROR(SEARCH('Project Costing'!#REF!,Labor!I1738,1),""))</f>
        <v>0</v>
      </c>
      <c r="G1732" s="174" t="str">
        <f>IF(F1732=1,COUNTIF($F$8:F1732,1),"")</f>
        <v/>
      </c>
      <c r="H1732" s="174"/>
      <c r="I1732" s="157">
        <f>IFERROR($H$8:INDEX($H$8:$H$3000,COUNTIF($H$8:$H$3000,"?*")),"")</f>
        <v>0</v>
      </c>
    </row>
    <row r="1733" spans="1:9" x14ac:dyDescent="0.25">
      <c r="A1733" s="174">
        <f>--ISNUMBER(IFERROR(SEARCH('Project Costing'!#REF!,Labor!I1739,1),""))</f>
        <v>0</v>
      </c>
      <c r="B1733" s="174" t="str">
        <f>IF(A1733=1,COUNTIF($A$8:A1733,1),"")</f>
        <v/>
      </c>
      <c r="C1733" s="174"/>
      <c r="D1733" s="157">
        <f>IFERROR($C$8:INDEX($C$8:$C$3000,COUNTIF($C$8:$C$3000,"?*")),"")</f>
        <v>0</v>
      </c>
      <c r="E1733" s="174"/>
      <c r="F1733" s="174">
        <f>--ISNUMBER(IFERROR(SEARCH('Project Costing'!#REF!,Labor!I1739,1),""))</f>
        <v>0</v>
      </c>
      <c r="G1733" s="174" t="str">
        <f>IF(F1733=1,COUNTIF($F$8:F1733,1),"")</f>
        <v/>
      </c>
      <c r="H1733" s="174"/>
      <c r="I1733" s="157">
        <f>IFERROR($H$8:INDEX($H$8:$H$3000,COUNTIF($H$8:$H$3000,"?*")),"")</f>
        <v>0</v>
      </c>
    </row>
    <row r="1734" spans="1:9" x14ac:dyDescent="0.25">
      <c r="A1734" s="174">
        <f>--ISNUMBER(IFERROR(SEARCH('Project Costing'!#REF!,Labor!I1740,1),""))</f>
        <v>0</v>
      </c>
      <c r="B1734" s="174" t="str">
        <f>IF(A1734=1,COUNTIF($A$8:A1734,1),"")</f>
        <v/>
      </c>
      <c r="C1734" s="174"/>
      <c r="D1734" s="157">
        <f>IFERROR($C$8:INDEX($C$8:$C$3000,COUNTIF($C$8:$C$3000,"?*")),"")</f>
        <v>0</v>
      </c>
      <c r="E1734" s="174"/>
      <c r="F1734" s="174">
        <f>--ISNUMBER(IFERROR(SEARCH('Project Costing'!#REF!,Labor!I1740,1),""))</f>
        <v>0</v>
      </c>
      <c r="G1734" s="174" t="str">
        <f>IF(F1734=1,COUNTIF($F$8:F1734,1),"")</f>
        <v/>
      </c>
      <c r="H1734" s="174"/>
      <c r="I1734" s="157">
        <f>IFERROR($H$8:INDEX($H$8:$H$3000,COUNTIF($H$8:$H$3000,"?*")),"")</f>
        <v>0</v>
      </c>
    </row>
    <row r="1735" spans="1:9" x14ac:dyDescent="0.25">
      <c r="A1735" s="174">
        <f>--ISNUMBER(IFERROR(SEARCH('Project Costing'!#REF!,Labor!I1741,1),""))</f>
        <v>0</v>
      </c>
      <c r="B1735" s="174" t="str">
        <f>IF(A1735=1,COUNTIF($A$8:A1735,1),"")</f>
        <v/>
      </c>
      <c r="C1735" s="174"/>
      <c r="D1735" s="157">
        <f>IFERROR($C$8:INDEX($C$8:$C$3000,COUNTIF($C$8:$C$3000,"?*")),"")</f>
        <v>0</v>
      </c>
      <c r="E1735" s="174"/>
      <c r="F1735" s="174">
        <f>--ISNUMBER(IFERROR(SEARCH('Project Costing'!#REF!,Labor!I1741,1),""))</f>
        <v>0</v>
      </c>
      <c r="G1735" s="174" t="str">
        <f>IF(F1735=1,COUNTIF($F$8:F1735,1),"")</f>
        <v/>
      </c>
      <c r="H1735" s="174"/>
      <c r="I1735" s="157">
        <f>IFERROR($H$8:INDEX($H$8:$H$3000,COUNTIF($H$8:$H$3000,"?*")),"")</f>
        <v>0</v>
      </c>
    </row>
    <row r="1736" spans="1:9" x14ac:dyDescent="0.25">
      <c r="A1736" s="174">
        <f>--ISNUMBER(IFERROR(SEARCH('Project Costing'!#REF!,Labor!I1742,1),""))</f>
        <v>0</v>
      </c>
      <c r="B1736" s="174" t="str">
        <f>IF(A1736=1,COUNTIF($A$8:A1736,1),"")</f>
        <v/>
      </c>
      <c r="C1736" s="174"/>
      <c r="D1736" s="157">
        <f>IFERROR($C$8:INDEX($C$8:$C$3000,COUNTIF($C$8:$C$3000,"?*")),"")</f>
        <v>0</v>
      </c>
      <c r="E1736" s="174"/>
      <c r="F1736" s="174">
        <f>--ISNUMBER(IFERROR(SEARCH('Project Costing'!#REF!,Labor!I1742,1),""))</f>
        <v>0</v>
      </c>
      <c r="G1736" s="174" t="str">
        <f>IF(F1736=1,COUNTIF($F$8:F1736,1),"")</f>
        <v/>
      </c>
      <c r="H1736" s="174"/>
      <c r="I1736" s="157">
        <f>IFERROR($H$8:INDEX($H$8:$H$3000,COUNTIF($H$8:$H$3000,"?*")),"")</f>
        <v>0</v>
      </c>
    </row>
    <row r="1737" spans="1:9" x14ac:dyDescent="0.25">
      <c r="A1737" s="174">
        <f>--ISNUMBER(IFERROR(SEARCH('Project Costing'!#REF!,Labor!I1743,1),""))</f>
        <v>0</v>
      </c>
      <c r="B1737" s="174" t="str">
        <f>IF(A1737=1,COUNTIF($A$8:A1737,1),"")</f>
        <v/>
      </c>
      <c r="C1737" s="174"/>
      <c r="D1737" s="157">
        <f>IFERROR($C$8:INDEX($C$8:$C$3000,COUNTIF($C$8:$C$3000,"?*")),"")</f>
        <v>0</v>
      </c>
      <c r="E1737" s="174"/>
      <c r="F1737" s="174">
        <f>--ISNUMBER(IFERROR(SEARCH('Project Costing'!#REF!,Labor!I1743,1),""))</f>
        <v>0</v>
      </c>
      <c r="G1737" s="174" t="str">
        <f>IF(F1737=1,COUNTIF($F$8:F1737,1),"")</f>
        <v/>
      </c>
      <c r="H1737" s="174"/>
      <c r="I1737" s="157">
        <f>IFERROR($H$8:INDEX($H$8:$H$3000,COUNTIF($H$8:$H$3000,"?*")),"")</f>
        <v>0</v>
      </c>
    </row>
    <row r="1738" spans="1:9" x14ac:dyDescent="0.25">
      <c r="A1738" s="174">
        <f>--ISNUMBER(IFERROR(SEARCH('Project Costing'!#REF!,Labor!I1744,1),""))</f>
        <v>0</v>
      </c>
      <c r="B1738" s="174" t="str">
        <f>IF(A1738=1,COUNTIF($A$8:A1738,1),"")</f>
        <v/>
      </c>
      <c r="C1738" s="174"/>
      <c r="D1738" s="157">
        <f>IFERROR($C$8:INDEX($C$8:$C$3000,COUNTIF($C$8:$C$3000,"?*")),"")</f>
        <v>0</v>
      </c>
      <c r="E1738" s="174"/>
      <c r="F1738" s="174">
        <f>--ISNUMBER(IFERROR(SEARCH('Project Costing'!#REF!,Labor!I1744,1),""))</f>
        <v>0</v>
      </c>
      <c r="G1738" s="174" t="str">
        <f>IF(F1738=1,COUNTIF($F$8:F1738,1),"")</f>
        <v/>
      </c>
      <c r="H1738" s="174"/>
      <c r="I1738" s="157">
        <f>IFERROR($H$8:INDEX($H$8:$H$3000,COUNTIF($H$8:$H$3000,"?*")),"")</f>
        <v>0</v>
      </c>
    </row>
    <row r="1739" spans="1:9" x14ac:dyDescent="0.25">
      <c r="A1739" s="174">
        <f>--ISNUMBER(IFERROR(SEARCH('Project Costing'!#REF!,Labor!I1745,1),""))</f>
        <v>0</v>
      </c>
      <c r="B1739" s="174" t="str">
        <f>IF(A1739=1,COUNTIF($A$8:A1739,1),"")</f>
        <v/>
      </c>
      <c r="C1739" s="174"/>
      <c r="D1739" s="157">
        <f>IFERROR($C$8:INDEX($C$8:$C$3000,COUNTIF($C$8:$C$3000,"?*")),"")</f>
        <v>0</v>
      </c>
      <c r="E1739" s="174"/>
      <c r="F1739" s="174">
        <f>--ISNUMBER(IFERROR(SEARCH('Project Costing'!#REF!,Labor!I1745,1),""))</f>
        <v>0</v>
      </c>
      <c r="G1739" s="174" t="str">
        <f>IF(F1739=1,COUNTIF($F$8:F1739,1),"")</f>
        <v/>
      </c>
      <c r="H1739" s="174"/>
      <c r="I1739" s="157">
        <f>IFERROR($H$8:INDEX($H$8:$H$3000,COUNTIF($H$8:$H$3000,"?*")),"")</f>
        <v>0</v>
      </c>
    </row>
    <row r="1740" spans="1:9" x14ac:dyDescent="0.25">
      <c r="A1740" s="174">
        <f>--ISNUMBER(IFERROR(SEARCH('Project Costing'!#REF!,Labor!I1746,1),""))</f>
        <v>0</v>
      </c>
      <c r="B1740" s="174" t="str">
        <f>IF(A1740=1,COUNTIF($A$8:A1740,1),"")</f>
        <v/>
      </c>
      <c r="C1740" s="174"/>
      <c r="D1740" s="157">
        <f>IFERROR($C$8:INDEX($C$8:$C$3000,COUNTIF($C$8:$C$3000,"?*")),"")</f>
        <v>0</v>
      </c>
      <c r="E1740" s="174"/>
      <c r="F1740" s="174">
        <f>--ISNUMBER(IFERROR(SEARCH('Project Costing'!#REF!,Labor!I1746,1),""))</f>
        <v>0</v>
      </c>
      <c r="G1740" s="174" t="str">
        <f>IF(F1740=1,COUNTIF($F$8:F1740,1),"")</f>
        <v/>
      </c>
      <c r="H1740" s="174"/>
      <c r="I1740" s="157">
        <f>IFERROR($H$8:INDEX($H$8:$H$3000,COUNTIF($H$8:$H$3000,"?*")),"")</f>
        <v>0</v>
      </c>
    </row>
    <row r="1741" spans="1:9" x14ac:dyDescent="0.25">
      <c r="A1741" s="174">
        <f>--ISNUMBER(IFERROR(SEARCH('Project Costing'!#REF!,Labor!I1747,1),""))</f>
        <v>0</v>
      </c>
      <c r="B1741" s="174" t="str">
        <f>IF(A1741=1,COUNTIF($A$8:A1741,1),"")</f>
        <v/>
      </c>
      <c r="C1741" s="174"/>
      <c r="D1741" s="157">
        <f>IFERROR($C$8:INDEX($C$8:$C$3000,COUNTIF($C$8:$C$3000,"?*")),"")</f>
        <v>0</v>
      </c>
      <c r="E1741" s="174"/>
      <c r="F1741" s="174">
        <f>--ISNUMBER(IFERROR(SEARCH('Project Costing'!#REF!,Labor!I1747,1),""))</f>
        <v>0</v>
      </c>
      <c r="G1741" s="174" t="str">
        <f>IF(F1741=1,COUNTIF($F$8:F1741,1),"")</f>
        <v/>
      </c>
      <c r="H1741" s="174"/>
      <c r="I1741" s="157">
        <f>IFERROR($H$8:INDEX($H$8:$H$3000,COUNTIF($H$8:$H$3000,"?*")),"")</f>
        <v>0</v>
      </c>
    </row>
    <row r="1742" spans="1:9" x14ac:dyDescent="0.25">
      <c r="A1742" s="174">
        <f>--ISNUMBER(IFERROR(SEARCH('Project Costing'!#REF!,Labor!I1748,1),""))</f>
        <v>0</v>
      </c>
      <c r="B1742" s="174" t="str">
        <f>IF(A1742=1,COUNTIF($A$8:A1742,1),"")</f>
        <v/>
      </c>
      <c r="C1742" s="174"/>
      <c r="D1742" s="157">
        <f>IFERROR($C$8:INDEX($C$8:$C$3000,COUNTIF($C$8:$C$3000,"?*")),"")</f>
        <v>0</v>
      </c>
      <c r="E1742" s="174"/>
      <c r="F1742" s="174">
        <f>--ISNUMBER(IFERROR(SEARCH('Project Costing'!#REF!,Labor!I1748,1),""))</f>
        <v>0</v>
      </c>
      <c r="G1742" s="174" t="str">
        <f>IF(F1742=1,COUNTIF($F$8:F1742,1),"")</f>
        <v/>
      </c>
      <c r="H1742" s="174"/>
      <c r="I1742" s="157">
        <f>IFERROR($H$8:INDEX($H$8:$H$3000,COUNTIF($H$8:$H$3000,"?*")),"")</f>
        <v>0</v>
      </c>
    </row>
    <row r="1743" spans="1:9" x14ac:dyDescent="0.25">
      <c r="A1743" s="174">
        <f>--ISNUMBER(IFERROR(SEARCH('Project Costing'!#REF!,Labor!I1749,1),""))</f>
        <v>0</v>
      </c>
      <c r="B1743" s="174" t="str">
        <f>IF(A1743=1,COUNTIF($A$8:A1743,1),"")</f>
        <v/>
      </c>
      <c r="C1743" s="174"/>
      <c r="D1743" s="157">
        <f>IFERROR($C$8:INDEX($C$8:$C$3000,COUNTIF($C$8:$C$3000,"?*")),"")</f>
        <v>0</v>
      </c>
      <c r="E1743" s="174"/>
      <c r="F1743" s="174">
        <f>--ISNUMBER(IFERROR(SEARCH('Project Costing'!#REF!,Labor!I1749,1),""))</f>
        <v>0</v>
      </c>
      <c r="G1743" s="174" t="str">
        <f>IF(F1743=1,COUNTIF($F$8:F1743,1),"")</f>
        <v/>
      </c>
      <c r="H1743" s="174"/>
      <c r="I1743" s="157">
        <f>IFERROR($H$8:INDEX($H$8:$H$3000,COUNTIF($H$8:$H$3000,"?*")),"")</f>
        <v>0</v>
      </c>
    </row>
    <row r="1744" spans="1:9" x14ac:dyDescent="0.25">
      <c r="A1744" s="174">
        <f>--ISNUMBER(IFERROR(SEARCH('Project Costing'!#REF!,Labor!I1750,1),""))</f>
        <v>0</v>
      </c>
      <c r="B1744" s="174" t="str">
        <f>IF(A1744=1,COUNTIF($A$8:A1744,1),"")</f>
        <v/>
      </c>
      <c r="C1744" s="174"/>
      <c r="D1744" s="157">
        <f>IFERROR($C$8:INDEX($C$8:$C$3000,COUNTIF($C$8:$C$3000,"?*")),"")</f>
        <v>0</v>
      </c>
      <c r="E1744" s="174"/>
      <c r="F1744" s="174">
        <f>--ISNUMBER(IFERROR(SEARCH('Project Costing'!#REF!,Labor!I1750,1),""))</f>
        <v>0</v>
      </c>
      <c r="G1744" s="174" t="str">
        <f>IF(F1744=1,COUNTIF($F$8:F1744,1),"")</f>
        <v/>
      </c>
      <c r="H1744" s="174"/>
      <c r="I1744" s="157">
        <f>IFERROR($H$8:INDEX($H$8:$H$3000,COUNTIF($H$8:$H$3000,"?*")),"")</f>
        <v>0</v>
      </c>
    </row>
    <row r="1745" spans="1:9" x14ac:dyDescent="0.25">
      <c r="A1745" s="174">
        <f>--ISNUMBER(IFERROR(SEARCH('Project Costing'!#REF!,Labor!I1751,1),""))</f>
        <v>0</v>
      </c>
      <c r="B1745" s="174" t="str">
        <f>IF(A1745=1,COUNTIF($A$8:A1745,1),"")</f>
        <v/>
      </c>
      <c r="C1745" s="174"/>
      <c r="D1745" s="157">
        <f>IFERROR($C$8:INDEX($C$8:$C$3000,COUNTIF($C$8:$C$3000,"?*")),"")</f>
        <v>0</v>
      </c>
      <c r="E1745" s="174"/>
      <c r="F1745" s="174">
        <f>--ISNUMBER(IFERROR(SEARCH('Project Costing'!#REF!,Labor!I1751,1),""))</f>
        <v>0</v>
      </c>
      <c r="G1745" s="174" t="str">
        <f>IF(F1745=1,COUNTIF($F$8:F1745,1),"")</f>
        <v/>
      </c>
      <c r="H1745" s="174"/>
      <c r="I1745" s="157">
        <f>IFERROR($H$8:INDEX($H$8:$H$3000,COUNTIF($H$8:$H$3000,"?*")),"")</f>
        <v>0</v>
      </c>
    </row>
    <row r="1746" spans="1:9" x14ac:dyDescent="0.25">
      <c r="A1746" s="174">
        <f>--ISNUMBER(IFERROR(SEARCH('Project Costing'!#REF!,Labor!I1752,1),""))</f>
        <v>0</v>
      </c>
      <c r="B1746" s="174" t="str">
        <f>IF(A1746=1,COUNTIF($A$8:A1746,1),"")</f>
        <v/>
      </c>
      <c r="C1746" s="174"/>
      <c r="D1746" s="157">
        <f>IFERROR($C$8:INDEX($C$8:$C$3000,COUNTIF($C$8:$C$3000,"?*")),"")</f>
        <v>0</v>
      </c>
      <c r="E1746" s="174"/>
      <c r="F1746" s="174">
        <f>--ISNUMBER(IFERROR(SEARCH('Project Costing'!#REF!,Labor!I1752,1),""))</f>
        <v>0</v>
      </c>
      <c r="G1746" s="174" t="str">
        <f>IF(F1746=1,COUNTIF($F$8:F1746,1),"")</f>
        <v/>
      </c>
      <c r="H1746" s="174"/>
      <c r="I1746" s="157">
        <f>IFERROR($H$8:INDEX($H$8:$H$3000,COUNTIF($H$8:$H$3000,"?*")),"")</f>
        <v>0</v>
      </c>
    </row>
    <row r="1747" spans="1:9" x14ac:dyDescent="0.25">
      <c r="A1747" s="174">
        <f>--ISNUMBER(IFERROR(SEARCH('Project Costing'!#REF!,Labor!I1753,1),""))</f>
        <v>0</v>
      </c>
      <c r="B1747" s="174" t="str">
        <f>IF(A1747=1,COUNTIF($A$8:A1747,1),"")</f>
        <v/>
      </c>
      <c r="C1747" s="174"/>
      <c r="D1747" s="157">
        <f>IFERROR($C$8:INDEX($C$8:$C$3000,COUNTIF($C$8:$C$3000,"?*")),"")</f>
        <v>0</v>
      </c>
      <c r="E1747" s="174"/>
      <c r="F1747" s="174">
        <f>--ISNUMBER(IFERROR(SEARCH('Project Costing'!#REF!,Labor!I1753,1),""))</f>
        <v>0</v>
      </c>
      <c r="G1747" s="174" t="str">
        <f>IF(F1747=1,COUNTIF($F$8:F1747,1),"")</f>
        <v/>
      </c>
      <c r="H1747" s="174"/>
      <c r="I1747" s="157">
        <f>IFERROR($H$8:INDEX($H$8:$H$3000,COUNTIF($H$8:$H$3000,"?*")),"")</f>
        <v>0</v>
      </c>
    </row>
    <row r="1748" spans="1:9" x14ac:dyDescent="0.25">
      <c r="A1748" s="174">
        <f>--ISNUMBER(IFERROR(SEARCH('Project Costing'!#REF!,Labor!I1754,1),""))</f>
        <v>0</v>
      </c>
      <c r="B1748" s="174" t="str">
        <f>IF(A1748=1,COUNTIF($A$8:A1748,1),"")</f>
        <v/>
      </c>
      <c r="C1748" s="174"/>
      <c r="D1748" s="157">
        <f>IFERROR($C$8:INDEX($C$8:$C$3000,COUNTIF($C$8:$C$3000,"?*")),"")</f>
        <v>0</v>
      </c>
      <c r="E1748" s="174"/>
      <c r="F1748" s="174">
        <f>--ISNUMBER(IFERROR(SEARCH('Project Costing'!#REF!,Labor!I1754,1),""))</f>
        <v>0</v>
      </c>
      <c r="G1748" s="174" t="str">
        <f>IF(F1748=1,COUNTIF($F$8:F1748,1),"")</f>
        <v/>
      </c>
      <c r="H1748" s="174"/>
      <c r="I1748" s="157">
        <f>IFERROR($H$8:INDEX($H$8:$H$3000,COUNTIF($H$8:$H$3000,"?*")),"")</f>
        <v>0</v>
      </c>
    </row>
    <row r="1749" spans="1:9" x14ac:dyDescent="0.25">
      <c r="A1749" s="174">
        <f>--ISNUMBER(IFERROR(SEARCH('Project Costing'!#REF!,Labor!I1755,1),""))</f>
        <v>0</v>
      </c>
      <c r="B1749" s="174" t="str">
        <f>IF(A1749=1,COUNTIF($A$8:A1749,1),"")</f>
        <v/>
      </c>
      <c r="C1749" s="174"/>
      <c r="D1749" s="157">
        <f>IFERROR($C$8:INDEX($C$8:$C$3000,COUNTIF($C$8:$C$3000,"?*")),"")</f>
        <v>0</v>
      </c>
      <c r="E1749" s="174"/>
      <c r="F1749" s="174">
        <f>--ISNUMBER(IFERROR(SEARCH('Project Costing'!#REF!,Labor!I1755,1),""))</f>
        <v>0</v>
      </c>
      <c r="G1749" s="174" t="str">
        <f>IF(F1749=1,COUNTIF($F$8:F1749,1),"")</f>
        <v/>
      </c>
      <c r="H1749" s="174"/>
      <c r="I1749" s="157">
        <f>IFERROR($H$8:INDEX($H$8:$H$3000,COUNTIF($H$8:$H$3000,"?*")),"")</f>
        <v>0</v>
      </c>
    </row>
    <row r="1750" spans="1:9" x14ac:dyDescent="0.25">
      <c r="A1750" s="174">
        <f>--ISNUMBER(IFERROR(SEARCH('Project Costing'!#REF!,Labor!I1756,1),""))</f>
        <v>0</v>
      </c>
      <c r="B1750" s="174" t="str">
        <f>IF(A1750=1,COUNTIF($A$8:A1750,1),"")</f>
        <v/>
      </c>
      <c r="C1750" s="174"/>
      <c r="D1750" s="157">
        <f>IFERROR($C$8:INDEX($C$8:$C$3000,COUNTIF($C$8:$C$3000,"?*")),"")</f>
        <v>0</v>
      </c>
      <c r="E1750" s="174"/>
      <c r="F1750" s="174">
        <f>--ISNUMBER(IFERROR(SEARCH('Project Costing'!#REF!,Labor!I1756,1),""))</f>
        <v>0</v>
      </c>
      <c r="G1750" s="174" t="str">
        <f>IF(F1750=1,COUNTIF($F$8:F1750,1),"")</f>
        <v/>
      </c>
      <c r="H1750" s="174"/>
      <c r="I1750" s="157">
        <f>IFERROR($H$8:INDEX($H$8:$H$3000,COUNTIF($H$8:$H$3000,"?*")),"")</f>
        <v>0</v>
      </c>
    </row>
    <row r="1751" spans="1:9" x14ac:dyDescent="0.25">
      <c r="A1751" s="174">
        <f>--ISNUMBER(IFERROR(SEARCH('Project Costing'!#REF!,Labor!I1757,1),""))</f>
        <v>0</v>
      </c>
      <c r="B1751" s="174" t="str">
        <f>IF(A1751=1,COUNTIF($A$8:A1751,1),"")</f>
        <v/>
      </c>
      <c r="C1751" s="174"/>
      <c r="D1751" s="157">
        <f>IFERROR($C$8:INDEX($C$8:$C$3000,COUNTIF($C$8:$C$3000,"?*")),"")</f>
        <v>0</v>
      </c>
      <c r="E1751" s="174"/>
      <c r="F1751" s="174">
        <f>--ISNUMBER(IFERROR(SEARCH('Project Costing'!#REF!,Labor!I1757,1),""))</f>
        <v>0</v>
      </c>
      <c r="G1751" s="174" t="str">
        <f>IF(F1751=1,COUNTIF($F$8:F1751,1),"")</f>
        <v/>
      </c>
      <c r="H1751" s="174"/>
      <c r="I1751" s="157">
        <f>IFERROR($H$8:INDEX($H$8:$H$3000,COUNTIF($H$8:$H$3000,"?*")),"")</f>
        <v>0</v>
      </c>
    </row>
    <row r="1752" spans="1:9" x14ac:dyDescent="0.25">
      <c r="A1752" s="174">
        <f>--ISNUMBER(IFERROR(SEARCH('Project Costing'!#REF!,Labor!I1758,1),""))</f>
        <v>0</v>
      </c>
      <c r="B1752" s="174" t="str">
        <f>IF(A1752=1,COUNTIF($A$8:A1752,1),"")</f>
        <v/>
      </c>
      <c r="C1752" s="174"/>
      <c r="D1752" s="157">
        <f>IFERROR($C$8:INDEX($C$8:$C$3000,COUNTIF($C$8:$C$3000,"?*")),"")</f>
        <v>0</v>
      </c>
      <c r="E1752" s="174"/>
      <c r="F1752" s="174">
        <f>--ISNUMBER(IFERROR(SEARCH('Project Costing'!#REF!,Labor!I1758,1),""))</f>
        <v>0</v>
      </c>
      <c r="G1752" s="174" t="str">
        <f>IF(F1752=1,COUNTIF($F$8:F1752,1),"")</f>
        <v/>
      </c>
      <c r="H1752" s="174"/>
      <c r="I1752" s="157">
        <f>IFERROR($H$8:INDEX($H$8:$H$3000,COUNTIF($H$8:$H$3000,"?*")),"")</f>
        <v>0</v>
      </c>
    </row>
    <row r="1753" spans="1:9" x14ac:dyDescent="0.25">
      <c r="A1753" s="174">
        <f>--ISNUMBER(IFERROR(SEARCH('Project Costing'!#REF!,Labor!I1759,1),""))</f>
        <v>0</v>
      </c>
      <c r="B1753" s="174" t="str">
        <f>IF(A1753=1,COUNTIF($A$8:A1753,1),"")</f>
        <v/>
      </c>
      <c r="C1753" s="174"/>
      <c r="D1753" s="157">
        <f>IFERROR($C$8:INDEX($C$8:$C$3000,COUNTIF($C$8:$C$3000,"?*")),"")</f>
        <v>0</v>
      </c>
      <c r="E1753" s="174"/>
      <c r="F1753" s="174">
        <f>--ISNUMBER(IFERROR(SEARCH('Project Costing'!#REF!,Labor!I1759,1),""))</f>
        <v>0</v>
      </c>
      <c r="G1753" s="174" t="str">
        <f>IF(F1753=1,COUNTIF($F$8:F1753,1),"")</f>
        <v/>
      </c>
      <c r="H1753" s="174"/>
      <c r="I1753" s="157">
        <f>IFERROR($H$8:INDEX($H$8:$H$3000,COUNTIF($H$8:$H$3000,"?*")),"")</f>
        <v>0</v>
      </c>
    </row>
    <row r="1754" spans="1:9" x14ac:dyDescent="0.25">
      <c r="A1754" s="174">
        <f>--ISNUMBER(IFERROR(SEARCH('Project Costing'!#REF!,Labor!I1760,1),""))</f>
        <v>0</v>
      </c>
      <c r="B1754" s="174" t="str">
        <f>IF(A1754=1,COUNTIF($A$8:A1754,1),"")</f>
        <v/>
      </c>
      <c r="C1754" s="174"/>
      <c r="D1754" s="157">
        <f>IFERROR($C$8:INDEX($C$8:$C$3000,COUNTIF($C$8:$C$3000,"?*")),"")</f>
        <v>0</v>
      </c>
      <c r="E1754" s="174"/>
      <c r="F1754" s="174">
        <f>--ISNUMBER(IFERROR(SEARCH('Project Costing'!#REF!,Labor!I1760,1),""))</f>
        <v>0</v>
      </c>
      <c r="G1754" s="174" t="str">
        <f>IF(F1754=1,COUNTIF($F$8:F1754,1),"")</f>
        <v/>
      </c>
      <c r="H1754" s="174"/>
      <c r="I1754" s="157">
        <f>IFERROR($H$8:INDEX($H$8:$H$3000,COUNTIF($H$8:$H$3000,"?*")),"")</f>
        <v>0</v>
      </c>
    </row>
    <row r="1755" spans="1:9" x14ac:dyDescent="0.25">
      <c r="A1755" s="174">
        <f>--ISNUMBER(IFERROR(SEARCH('Project Costing'!#REF!,Labor!I1761,1),""))</f>
        <v>0</v>
      </c>
      <c r="B1755" s="174" t="str">
        <f>IF(A1755=1,COUNTIF($A$8:A1755,1),"")</f>
        <v/>
      </c>
      <c r="C1755" s="174"/>
      <c r="D1755" s="157">
        <f>IFERROR($C$8:INDEX($C$8:$C$3000,COUNTIF($C$8:$C$3000,"?*")),"")</f>
        <v>0</v>
      </c>
      <c r="E1755" s="174"/>
      <c r="F1755" s="174">
        <f>--ISNUMBER(IFERROR(SEARCH('Project Costing'!#REF!,Labor!I1761,1),""))</f>
        <v>0</v>
      </c>
      <c r="G1755" s="174" t="str">
        <f>IF(F1755=1,COUNTIF($F$8:F1755,1),"")</f>
        <v/>
      </c>
      <c r="H1755" s="174"/>
      <c r="I1755" s="157">
        <f>IFERROR($H$8:INDEX($H$8:$H$3000,COUNTIF($H$8:$H$3000,"?*")),"")</f>
        <v>0</v>
      </c>
    </row>
    <row r="1756" spans="1:9" x14ac:dyDescent="0.25">
      <c r="A1756" s="174">
        <f>--ISNUMBER(IFERROR(SEARCH('Project Costing'!#REF!,Labor!I1762,1),""))</f>
        <v>0</v>
      </c>
      <c r="B1756" s="174" t="str">
        <f>IF(A1756=1,COUNTIF($A$8:A1756,1),"")</f>
        <v/>
      </c>
      <c r="C1756" s="174"/>
      <c r="D1756" s="157">
        <f>IFERROR($C$8:INDEX($C$8:$C$3000,COUNTIF($C$8:$C$3000,"?*")),"")</f>
        <v>0</v>
      </c>
      <c r="E1756" s="174"/>
      <c r="F1756" s="174">
        <f>--ISNUMBER(IFERROR(SEARCH('Project Costing'!#REF!,Labor!I1762,1),""))</f>
        <v>0</v>
      </c>
      <c r="G1756" s="174" t="str">
        <f>IF(F1756=1,COUNTIF($F$8:F1756,1),"")</f>
        <v/>
      </c>
      <c r="H1756" s="174"/>
      <c r="I1756" s="157">
        <f>IFERROR($H$8:INDEX($H$8:$H$3000,COUNTIF($H$8:$H$3000,"?*")),"")</f>
        <v>0</v>
      </c>
    </row>
    <row r="1757" spans="1:9" x14ac:dyDescent="0.25">
      <c r="A1757" s="174">
        <f>--ISNUMBER(IFERROR(SEARCH('Project Costing'!#REF!,Labor!I1763,1),""))</f>
        <v>0</v>
      </c>
      <c r="B1757" s="174" t="str">
        <f>IF(A1757=1,COUNTIF($A$8:A1757,1),"")</f>
        <v/>
      </c>
      <c r="C1757" s="174"/>
      <c r="D1757" s="157">
        <f>IFERROR($C$8:INDEX($C$8:$C$3000,COUNTIF($C$8:$C$3000,"?*")),"")</f>
        <v>0</v>
      </c>
      <c r="E1757" s="174"/>
      <c r="F1757" s="174">
        <f>--ISNUMBER(IFERROR(SEARCH('Project Costing'!#REF!,Labor!I1763,1),""))</f>
        <v>0</v>
      </c>
      <c r="G1757" s="174" t="str">
        <f>IF(F1757=1,COUNTIF($F$8:F1757,1),"")</f>
        <v/>
      </c>
      <c r="H1757" s="174"/>
      <c r="I1757" s="157">
        <f>IFERROR($H$8:INDEX($H$8:$H$3000,COUNTIF($H$8:$H$3000,"?*")),"")</f>
        <v>0</v>
      </c>
    </row>
    <row r="1758" spans="1:9" x14ac:dyDescent="0.25">
      <c r="A1758" s="174">
        <f>--ISNUMBER(IFERROR(SEARCH('Project Costing'!#REF!,Labor!I1764,1),""))</f>
        <v>0</v>
      </c>
      <c r="B1758" s="174" t="str">
        <f>IF(A1758=1,COUNTIF($A$8:A1758,1),"")</f>
        <v/>
      </c>
      <c r="C1758" s="174"/>
      <c r="D1758" s="157">
        <f>IFERROR($C$8:INDEX($C$8:$C$3000,COUNTIF($C$8:$C$3000,"?*")),"")</f>
        <v>0</v>
      </c>
      <c r="E1758" s="174"/>
      <c r="F1758" s="174">
        <f>--ISNUMBER(IFERROR(SEARCH('Project Costing'!#REF!,Labor!I1764,1),""))</f>
        <v>0</v>
      </c>
      <c r="G1758" s="174" t="str">
        <f>IF(F1758=1,COUNTIF($F$8:F1758,1),"")</f>
        <v/>
      </c>
      <c r="H1758" s="174"/>
      <c r="I1758" s="157">
        <f>IFERROR($H$8:INDEX($H$8:$H$3000,COUNTIF($H$8:$H$3000,"?*")),"")</f>
        <v>0</v>
      </c>
    </row>
    <row r="1759" spans="1:9" x14ac:dyDescent="0.25">
      <c r="A1759" s="174">
        <f>--ISNUMBER(IFERROR(SEARCH('Project Costing'!#REF!,Labor!I1765,1),""))</f>
        <v>0</v>
      </c>
      <c r="B1759" s="174" t="str">
        <f>IF(A1759=1,COUNTIF($A$8:A1759,1),"")</f>
        <v/>
      </c>
      <c r="C1759" s="174"/>
      <c r="D1759" s="157">
        <f>IFERROR($C$8:INDEX($C$8:$C$3000,COUNTIF($C$8:$C$3000,"?*")),"")</f>
        <v>0</v>
      </c>
      <c r="E1759" s="174"/>
      <c r="F1759" s="174">
        <f>--ISNUMBER(IFERROR(SEARCH('Project Costing'!#REF!,Labor!I1765,1),""))</f>
        <v>0</v>
      </c>
      <c r="G1759" s="174" t="str">
        <f>IF(F1759=1,COUNTIF($F$8:F1759,1),"")</f>
        <v/>
      </c>
      <c r="H1759" s="174"/>
      <c r="I1759" s="157">
        <f>IFERROR($H$8:INDEX($H$8:$H$3000,COUNTIF($H$8:$H$3000,"?*")),"")</f>
        <v>0</v>
      </c>
    </row>
    <row r="1760" spans="1:9" x14ac:dyDescent="0.25">
      <c r="A1760" s="174">
        <f>--ISNUMBER(IFERROR(SEARCH('Project Costing'!#REF!,Labor!I1766,1),""))</f>
        <v>0</v>
      </c>
      <c r="B1760" s="174" t="str">
        <f>IF(A1760=1,COUNTIF($A$8:A1760,1),"")</f>
        <v/>
      </c>
      <c r="C1760" s="174"/>
      <c r="D1760" s="157">
        <f>IFERROR($C$8:INDEX($C$8:$C$3000,COUNTIF($C$8:$C$3000,"?*")),"")</f>
        <v>0</v>
      </c>
      <c r="E1760" s="174"/>
      <c r="F1760" s="174">
        <f>--ISNUMBER(IFERROR(SEARCH('Project Costing'!#REF!,Labor!I1766,1),""))</f>
        <v>0</v>
      </c>
      <c r="G1760" s="174" t="str">
        <f>IF(F1760=1,COUNTIF($F$8:F1760,1),"")</f>
        <v/>
      </c>
      <c r="H1760" s="174"/>
      <c r="I1760" s="157">
        <f>IFERROR($H$8:INDEX($H$8:$H$3000,COUNTIF($H$8:$H$3000,"?*")),"")</f>
        <v>0</v>
      </c>
    </row>
    <row r="1761" spans="1:9" x14ac:dyDescent="0.25">
      <c r="A1761" s="174">
        <f>--ISNUMBER(IFERROR(SEARCH('Project Costing'!#REF!,Labor!I1767,1),""))</f>
        <v>0</v>
      </c>
      <c r="B1761" s="174" t="str">
        <f>IF(A1761=1,COUNTIF($A$8:A1761,1),"")</f>
        <v/>
      </c>
      <c r="C1761" s="174"/>
      <c r="D1761" s="157">
        <f>IFERROR($C$8:INDEX($C$8:$C$3000,COUNTIF($C$8:$C$3000,"?*")),"")</f>
        <v>0</v>
      </c>
      <c r="E1761" s="174"/>
      <c r="F1761" s="174">
        <f>--ISNUMBER(IFERROR(SEARCH('Project Costing'!#REF!,Labor!I1767,1),""))</f>
        <v>0</v>
      </c>
      <c r="G1761" s="174" t="str">
        <f>IF(F1761=1,COUNTIF($F$8:F1761,1),"")</f>
        <v/>
      </c>
      <c r="H1761" s="174"/>
      <c r="I1761" s="157">
        <f>IFERROR($H$8:INDEX($H$8:$H$3000,COUNTIF($H$8:$H$3000,"?*")),"")</f>
        <v>0</v>
      </c>
    </row>
    <row r="1762" spans="1:9" x14ac:dyDescent="0.25">
      <c r="A1762" s="174">
        <f>--ISNUMBER(IFERROR(SEARCH('Project Costing'!#REF!,Labor!I1768,1),""))</f>
        <v>0</v>
      </c>
      <c r="B1762" s="174" t="str">
        <f>IF(A1762=1,COUNTIF($A$8:A1762,1),"")</f>
        <v/>
      </c>
      <c r="C1762" s="174"/>
      <c r="D1762" s="157">
        <f>IFERROR($C$8:INDEX($C$8:$C$3000,COUNTIF($C$8:$C$3000,"?*")),"")</f>
        <v>0</v>
      </c>
      <c r="E1762" s="174"/>
      <c r="F1762" s="174">
        <f>--ISNUMBER(IFERROR(SEARCH('Project Costing'!#REF!,Labor!I1768,1),""))</f>
        <v>0</v>
      </c>
      <c r="G1762" s="174" t="str">
        <f>IF(F1762=1,COUNTIF($F$8:F1762,1),"")</f>
        <v/>
      </c>
      <c r="H1762" s="174"/>
      <c r="I1762" s="157">
        <f>IFERROR($H$8:INDEX($H$8:$H$3000,COUNTIF($H$8:$H$3000,"?*")),"")</f>
        <v>0</v>
      </c>
    </row>
    <row r="1763" spans="1:9" x14ac:dyDescent="0.25">
      <c r="A1763" s="174">
        <f>--ISNUMBER(IFERROR(SEARCH('Project Costing'!#REF!,Labor!I1769,1),""))</f>
        <v>0</v>
      </c>
      <c r="B1763" s="174" t="str">
        <f>IF(A1763=1,COUNTIF($A$8:A1763,1),"")</f>
        <v/>
      </c>
      <c r="C1763" s="174"/>
      <c r="D1763" s="157">
        <f>IFERROR($C$8:INDEX($C$8:$C$3000,COUNTIF($C$8:$C$3000,"?*")),"")</f>
        <v>0</v>
      </c>
      <c r="E1763" s="174"/>
      <c r="F1763" s="174">
        <f>--ISNUMBER(IFERROR(SEARCH('Project Costing'!#REF!,Labor!I1769,1),""))</f>
        <v>0</v>
      </c>
      <c r="G1763" s="174" t="str">
        <f>IF(F1763=1,COUNTIF($F$8:F1763,1),"")</f>
        <v/>
      </c>
      <c r="H1763" s="174"/>
      <c r="I1763" s="157">
        <f>IFERROR($H$8:INDEX($H$8:$H$3000,COUNTIF($H$8:$H$3000,"?*")),"")</f>
        <v>0</v>
      </c>
    </row>
    <row r="1764" spans="1:9" x14ac:dyDescent="0.25">
      <c r="A1764" s="174">
        <f>--ISNUMBER(IFERROR(SEARCH('Project Costing'!#REF!,Labor!I1770,1),""))</f>
        <v>0</v>
      </c>
      <c r="B1764" s="174" t="str">
        <f>IF(A1764=1,COUNTIF($A$8:A1764,1),"")</f>
        <v/>
      </c>
      <c r="C1764" s="174"/>
      <c r="D1764" s="157">
        <f>IFERROR($C$8:INDEX($C$8:$C$3000,COUNTIF($C$8:$C$3000,"?*")),"")</f>
        <v>0</v>
      </c>
      <c r="E1764" s="174"/>
      <c r="F1764" s="174">
        <f>--ISNUMBER(IFERROR(SEARCH('Project Costing'!#REF!,Labor!I1770,1),""))</f>
        <v>0</v>
      </c>
      <c r="G1764" s="174" t="str">
        <f>IF(F1764=1,COUNTIF($F$8:F1764,1),"")</f>
        <v/>
      </c>
      <c r="H1764" s="174"/>
      <c r="I1764" s="157">
        <f>IFERROR($H$8:INDEX($H$8:$H$3000,COUNTIF($H$8:$H$3000,"?*")),"")</f>
        <v>0</v>
      </c>
    </row>
    <row r="1765" spans="1:9" x14ac:dyDescent="0.25">
      <c r="A1765" s="174">
        <f>--ISNUMBER(IFERROR(SEARCH('Project Costing'!#REF!,Labor!I1771,1),""))</f>
        <v>0</v>
      </c>
      <c r="B1765" s="174" t="str">
        <f>IF(A1765=1,COUNTIF($A$8:A1765,1),"")</f>
        <v/>
      </c>
      <c r="C1765" s="174"/>
      <c r="D1765" s="157">
        <f>IFERROR($C$8:INDEX($C$8:$C$3000,COUNTIF($C$8:$C$3000,"?*")),"")</f>
        <v>0</v>
      </c>
      <c r="E1765" s="174"/>
      <c r="F1765" s="174">
        <f>--ISNUMBER(IFERROR(SEARCH('Project Costing'!#REF!,Labor!I1771,1),""))</f>
        <v>0</v>
      </c>
      <c r="G1765" s="174" t="str">
        <f>IF(F1765=1,COUNTIF($F$8:F1765,1),"")</f>
        <v/>
      </c>
      <c r="H1765" s="174"/>
      <c r="I1765" s="157">
        <f>IFERROR($H$8:INDEX($H$8:$H$3000,COUNTIF($H$8:$H$3000,"?*")),"")</f>
        <v>0</v>
      </c>
    </row>
    <row r="1766" spans="1:9" x14ac:dyDescent="0.25">
      <c r="A1766" s="174">
        <f>--ISNUMBER(IFERROR(SEARCH('Project Costing'!#REF!,Labor!I1772,1),""))</f>
        <v>0</v>
      </c>
      <c r="B1766" s="174" t="str">
        <f>IF(A1766=1,COUNTIF($A$8:A1766,1),"")</f>
        <v/>
      </c>
      <c r="C1766" s="174"/>
      <c r="D1766" s="157">
        <f>IFERROR($C$8:INDEX($C$8:$C$3000,COUNTIF($C$8:$C$3000,"?*")),"")</f>
        <v>0</v>
      </c>
      <c r="E1766" s="174"/>
      <c r="F1766" s="174">
        <f>--ISNUMBER(IFERROR(SEARCH('Project Costing'!#REF!,Labor!I1772,1),""))</f>
        <v>0</v>
      </c>
      <c r="G1766" s="174" t="str">
        <f>IF(F1766=1,COUNTIF($F$8:F1766,1),"")</f>
        <v/>
      </c>
      <c r="H1766" s="174"/>
      <c r="I1766" s="157">
        <f>IFERROR($H$8:INDEX($H$8:$H$3000,COUNTIF($H$8:$H$3000,"?*")),"")</f>
        <v>0</v>
      </c>
    </row>
    <row r="1767" spans="1:9" x14ac:dyDescent="0.25">
      <c r="A1767" s="174">
        <f>--ISNUMBER(IFERROR(SEARCH('Project Costing'!#REF!,Labor!I1773,1),""))</f>
        <v>0</v>
      </c>
      <c r="B1767" s="174" t="str">
        <f>IF(A1767=1,COUNTIF($A$8:A1767,1),"")</f>
        <v/>
      </c>
      <c r="C1767" s="174"/>
      <c r="D1767" s="157">
        <f>IFERROR($C$8:INDEX($C$8:$C$3000,COUNTIF($C$8:$C$3000,"?*")),"")</f>
        <v>0</v>
      </c>
      <c r="E1767" s="174"/>
      <c r="F1767" s="174">
        <f>--ISNUMBER(IFERROR(SEARCH('Project Costing'!#REF!,Labor!I1773,1),""))</f>
        <v>0</v>
      </c>
      <c r="G1767" s="174" t="str">
        <f>IF(F1767=1,COUNTIF($F$8:F1767,1),"")</f>
        <v/>
      </c>
      <c r="H1767" s="174"/>
      <c r="I1767" s="157">
        <f>IFERROR($H$8:INDEX($H$8:$H$3000,COUNTIF($H$8:$H$3000,"?*")),"")</f>
        <v>0</v>
      </c>
    </row>
    <row r="1768" spans="1:9" x14ac:dyDescent="0.25">
      <c r="A1768" s="174">
        <f>--ISNUMBER(IFERROR(SEARCH('Project Costing'!#REF!,Labor!I1774,1),""))</f>
        <v>0</v>
      </c>
      <c r="B1768" s="174" t="str">
        <f>IF(A1768=1,COUNTIF($A$8:A1768,1),"")</f>
        <v/>
      </c>
      <c r="C1768" s="174"/>
      <c r="D1768" s="157">
        <f>IFERROR($C$8:INDEX($C$8:$C$3000,COUNTIF($C$8:$C$3000,"?*")),"")</f>
        <v>0</v>
      </c>
      <c r="E1768" s="174"/>
      <c r="F1768" s="174">
        <f>--ISNUMBER(IFERROR(SEARCH('Project Costing'!#REF!,Labor!I1774,1),""))</f>
        <v>0</v>
      </c>
      <c r="G1768" s="174" t="str">
        <f>IF(F1768=1,COUNTIF($F$8:F1768,1),"")</f>
        <v/>
      </c>
      <c r="H1768" s="174"/>
      <c r="I1768" s="157">
        <f>IFERROR($H$8:INDEX($H$8:$H$3000,COUNTIF($H$8:$H$3000,"?*")),"")</f>
        <v>0</v>
      </c>
    </row>
    <row r="1769" spans="1:9" x14ac:dyDescent="0.25">
      <c r="A1769" s="174">
        <f>--ISNUMBER(IFERROR(SEARCH('Project Costing'!#REF!,Labor!I1775,1),""))</f>
        <v>0</v>
      </c>
      <c r="B1769" s="174" t="str">
        <f>IF(A1769=1,COUNTIF($A$8:A1769,1),"")</f>
        <v/>
      </c>
      <c r="C1769" s="174"/>
      <c r="D1769" s="157">
        <f>IFERROR($C$8:INDEX($C$8:$C$3000,COUNTIF($C$8:$C$3000,"?*")),"")</f>
        <v>0</v>
      </c>
      <c r="E1769" s="174"/>
      <c r="F1769" s="174">
        <f>--ISNUMBER(IFERROR(SEARCH('Project Costing'!#REF!,Labor!I1775,1),""))</f>
        <v>0</v>
      </c>
      <c r="G1769" s="174" t="str">
        <f>IF(F1769=1,COUNTIF($F$8:F1769,1),"")</f>
        <v/>
      </c>
      <c r="H1769" s="174"/>
      <c r="I1769" s="157">
        <f>IFERROR($H$8:INDEX($H$8:$H$3000,COUNTIF($H$8:$H$3000,"?*")),"")</f>
        <v>0</v>
      </c>
    </row>
    <row r="1770" spans="1:9" x14ac:dyDescent="0.25">
      <c r="A1770" s="174">
        <f>--ISNUMBER(IFERROR(SEARCH('Project Costing'!#REF!,Labor!I1776,1),""))</f>
        <v>0</v>
      </c>
      <c r="B1770" s="174" t="str">
        <f>IF(A1770=1,COUNTIF($A$8:A1770,1),"")</f>
        <v/>
      </c>
      <c r="C1770" s="174"/>
      <c r="D1770" s="157">
        <f>IFERROR($C$8:INDEX($C$8:$C$3000,COUNTIF($C$8:$C$3000,"?*")),"")</f>
        <v>0</v>
      </c>
      <c r="E1770" s="174"/>
      <c r="F1770" s="174">
        <f>--ISNUMBER(IFERROR(SEARCH('Project Costing'!#REF!,Labor!I1776,1),""))</f>
        <v>0</v>
      </c>
      <c r="G1770" s="174" t="str">
        <f>IF(F1770=1,COUNTIF($F$8:F1770,1),"")</f>
        <v/>
      </c>
      <c r="H1770" s="174"/>
      <c r="I1770" s="157">
        <f>IFERROR($H$8:INDEX($H$8:$H$3000,COUNTIF($H$8:$H$3000,"?*")),"")</f>
        <v>0</v>
      </c>
    </row>
    <row r="1771" spans="1:9" x14ac:dyDescent="0.25">
      <c r="A1771" s="174">
        <f>--ISNUMBER(IFERROR(SEARCH('Project Costing'!#REF!,Labor!I1777,1),""))</f>
        <v>0</v>
      </c>
      <c r="B1771" s="174" t="str">
        <f>IF(A1771=1,COUNTIF($A$8:A1771,1),"")</f>
        <v/>
      </c>
      <c r="C1771" s="174"/>
      <c r="D1771" s="157">
        <f>IFERROR($C$8:INDEX($C$8:$C$3000,COUNTIF($C$8:$C$3000,"?*")),"")</f>
        <v>0</v>
      </c>
      <c r="E1771" s="174"/>
      <c r="F1771" s="174">
        <f>--ISNUMBER(IFERROR(SEARCH('Project Costing'!#REF!,Labor!I1777,1),""))</f>
        <v>0</v>
      </c>
      <c r="G1771" s="174" t="str">
        <f>IF(F1771=1,COUNTIF($F$8:F1771,1),"")</f>
        <v/>
      </c>
      <c r="H1771" s="174"/>
      <c r="I1771" s="157">
        <f>IFERROR($H$8:INDEX($H$8:$H$3000,COUNTIF($H$8:$H$3000,"?*")),"")</f>
        <v>0</v>
      </c>
    </row>
    <row r="1772" spans="1:9" x14ac:dyDescent="0.25">
      <c r="A1772" s="174">
        <f>--ISNUMBER(IFERROR(SEARCH('Project Costing'!#REF!,Labor!I1778,1),""))</f>
        <v>0</v>
      </c>
      <c r="B1772" s="174" t="str">
        <f>IF(A1772=1,COUNTIF($A$8:A1772,1),"")</f>
        <v/>
      </c>
      <c r="C1772" s="174"/>
      <c r="D1772" s="157">
        <f>IFERROR($C$8:INDEX($C$8:$C$3000,COUNTIF($C$8:$C$3000,"?*")),"")</f>
        <v>0</v>
      </c>
      <c r="E1772" s="174"/>
      <c r="F1772" s="174">
        <f>--ISNUMBER(IFERROR(SEARCH('Project Costing'!#REF!,Labor!I1778,1),""))</f>
        <v>0</v>
      </c>
      <c r="G1772" s="174" t="str">
        <f>IF(F1772=1,COUNTIF($F$8:F1772,1),"")</f>
        <v/>
      </c>
      <c r="H1772" s="174"/>
      <c r="I1772" s="157">
        <f>IFERROR($H$8:INDEX($H$8:$H$3000,COUNTIF($H$8:$H$3000,"?*")),"")</f>
        <v>0</v>
      </c>
    </row>
    <row r="1773" spans="1:9" x14ac:dyDescent="0.25">
      <c r="A1773" s="174">
        <f>--ISNUMBER(IFERROR(SEARCH('Project Costing'!#REF!,Labor!I1779,1),""))</f>
        <v>0</v>
      </c>
      <c r="B1773" s="174" t="str">
        <f>IF(A1773=1,COUNTIF($A$8:A1773,1),"")</f>
        <v/>
      </c>
      <c r="C1773" s="174"/>
      <c r="D1773" s="157">
        <f>IFERROR($C$8:INDEX($C$8:$C$3000,COUNTIF($C$8:$C$3000,"?*")),"")</f>
        <v>0</v>
      </c>
      <c r="E1773" s="174"/>
      <c r="F1773" s="174">
        <f>--ISNUMBER(IFERROR(SEARCH('Project Costing'!#REF!,Labor!I1779,1),""))</f>
        <v>0</v>
      </c>
      <c r="G1773" s="174" t="str">
        <f>IF(F1773=1,COUNTIF($F$8:F1773,1),"")</f>
        <v/>
      </c>
      <c r="H1773" s="174"/>
      <c r="I1773" s="157">
        <f>IFERROR($H$8:INDEX($H$8:$H$3000,COUNTIF($H$8:$H$3000,"?*")),"")</f>
        <v>0</v>
      </c>
    </row>
    <row r="1774" spans="1:9" x14ac:dyDescent="0.25">
      <c r="A1774" s="174">
        <f>--ISNUMBER(IFERROR(SEARCH('Project Costing'!#REF!,Labor!I1780,1),""))</f>
        <v>0</v>
      </c>
      <c r="B1774" s="174" t="str">
        <f>IF(A1774=1,COUNTIF($A$8:A1774,1),"")</f>
        <v/>
      </c>
      <c r="C1774" s="174"/>
      <c r="D1774" s="157">
        <f>IFERROR($C$8:INDEX($C$8:$C$3000,COUNTIF($C$8:$C$3000,"?*")),"")</f>
        <v>0</v>
      </c>
      <c r="E1774" s="174"/>
      <c r="F1774" s="174">
        <f>--ISNUMBER(IFERROR(SEARCH('Project Costing'!#REF!,Labor!I1780,1),""))</f>
        <v>0</v>
      </c>
      <c r="G1774" s="174" t="str">
        <f>IF(F1774=1,COUNTIF($F$8:F1774,1),"")</f>
        <v/>
      </c>
      <c r="H1774" s="174"/>
      <c r="I1774" s="157">
        <f>IFERROR($H$8:INDEX($H$8:$H$3000,COUNTIF($H$8:$H$3000,"?*")),"")</f>
        <v>0</v>
      </c>
    </row>
    <row r="1775" spans="1:9" x14ac:dyDescent="0.25">
      <c r="A1775" s="174">
        <f>--ISNUMBER(IFERROR(SEARCH('Project Costing'!#REF!,Labor!I1781,1),""))</f>
        <v>0</v>
      </c>
      <c r="B1775" s="174" t="str">
        <f>IF(A1775=1,COUNTIF($A$8:A1775,1),"")</f>
        <v/>
      </c>
      <c r="C1775" s="174"/>
      <c r="D1775" s="157">
        <f>IFERROR($C$8:INDEX($C$8:$C$3000,COUNTIF($C$8:$C$3000,"?*")),"")</f>
        <v>0</v>
      </c>
      <c r="E1775" s="174"/>
      <c r="F1775" s="174">
        <f>--ISNUMBER(IFERROR(SEARCH('Project Costing'!#REF!,Labor!I1781,1),""))</f>
        <v>0</v>
      </c>
      <c r="G1775" s="174" t="str">
        <f>IF(F1775=1,COUNTIF($F$8:F1775,1),"")</f>
        <v/>
      </c>
      <c r="H1775" s="174"/>
      <c r="I1775" s="157">
        <f>IFERROR($H$8:INDEX($H$8:$H$3000,COUNTIF($H$8:$H$3000,"?*")),"")</f>
        <v>0</v>
      </c>
    </row>
    <row r="1776" spans="1:9" x14ac:dyDescent="0.25">
      <c r="A1776" s="174">
        <f>--ISNUMBER(IFERROR(SEARCH('Project Costing'!#REF!,Labor!I1782,1),""))</f>
        <v>0</v>
      </c>
      <c r="B1776" s="174" t="str">
        <f>IF(A1776=1,COUNTIF($A$8:A1776,1),"")</f>
        <v/>
      </c>
      <c r="C1776" s="174"/>
      <c r="D1776" s="157">
        <f>IFERROR($C$8:INDEX($C$8:$C$3000,COUNTIF($C$8:$C$3000,"?*")),"")</f>
        <v>0</v>
      </c>
      <c r="E1776" s="174"/>
      <c r="F1776" s="174">
        <f>--ISNUMBER(IFERROR(SEARCH('Project Costing'!#REF!,Labor!I1782,1),""))</f>
        <v>0</v>
      </c>
      <c r="G1776" s="174" t="str">
        <f>IF(F1776=1,COUNTIF($F$8:F1776,1),"")</f>
        <v/>
      </c>
      <c r="H1776" s="174"/>
      <c r="I1776" s="157">
        <f>IFERROR($H$8:INDEX($H$8:$H$3000,COUNTIF($H$8:$H$3000,"?*")),"")</f>
        <v>0</v>
      </c>
    </row>
    <row r="1777" spans="1:9" x14ac:dyDescent="0.25">
      <c r="A1777" s="174">
        <f>--ISNUMBER(IFERROR(SEARCH('Project Costing'!#REF!,Labor!I1783,1),""))</f>
        <v>0</v>
      </c>
      <c r="B1777" s="174" t="str">
        <f>IF(A1777=1,COUNTIF($A$8:A1777,1),"")</f>
        <v/>
      </c>
      <c r="C1777" s="174"/>
      <c r="D1777" s="157">
        <f>IFERROR($C$8:INDEX($C$8:$C$3000,COUNTIF($C$8:$C$3000,"?*")),"")</f>
        <v>0</v>
      </c>
      <c r="E1777" s="174"/>
      <c r="F1777" s="174">
        <f>--ISNUMBER(IFERROR(SEARCH('Project Costing'!#REF!,Labor!I1783,1),""))</f>
        <v>0</v>
      </c>
      <c r="G1777" s="174" t="str">
        <f>IF(F1777=1,COUNTIF($F$8:F1777,1),"")</f>
        <v/>
      </c>
      <c r="H1777" s="174"/>
      <c r="I1777" s="157">
        <f>IFERROR($H$8:INDEX($H$8:$H$3000,COUNTIF($H$8:$H$3000,"?*")),"")</f>
        <v>0</v>
      </c>
    </row>
    <row r="1778" spans="1:9" x14ac:dyDescent="0.25">
      <c r="A1778" s="174">
        <f>--ISNUMBER(IFERROR(SEARCH('Project Costing'!#REF!,Labor!I1784,1),""))</f>
        <v>0</v>
      </c>
      <c r="B1778" s="174" t="str">
        <f>IF(A1778=1,COUNTIF($A$8:A1778,1),"")</f>
        <v/>
      </c>
      <c r="C1778" s="174"/>
      <c r="D1778" s="157">
        <f>IFERROR($C$8:INDEX($C$8:$C$3000,COUNTIF($C$8:$C$3000,"?*")),"")</f>
        <v>0</v>
      </c>
      <c r="E1778" s="174"/>
      <c r="F1778" s="174">
        <f>--ISNUMBER(IFERROR(SEARCH('Project Costing'!#REF!,Labor!I1784,1),""))</f>
        <v>0</v>
      </c>
      <c r="G1778" s="174" t="str">
        <f>IF(F1778=1,COUNTIF($F$8:F1778,1),"")</f>
        <v/>
      </c>
      <c r="H1778" s="174"/>
      <c r="I1778" s="157">
        <f>IFERROR($H$8:INDEX($H$8:$H$3000,COUNTIF($H$8:$H$3000,"?*")),"")</f>
        <v>0</v>
      </c>
    </row>
    <row r="1779" spans="1:9" x14ac:dyDescent="0.25">
      <c r="A1779" s="174">
        <f>--ISNUMBER(IFERROR(SEARCH('Project Costing'!#REF!,Labor!I1785,1),""))</f>
        <v>0</v>
      </c>
      <c r="B1779" s="174" t="str">
        <f>IF(A1779=1,COUNTIF($A$8:A1779,1),"")</f>
        <v/>
      </c>
      <c r="C1779" s="174"/>
      <c r="D1779" s="157">
        <f>IFERROR($C$8:INDEX($C$8:$C$3000,COUNTIF($C$8:$C$3000,"?*")),"")</f>
        <v>0</v>
      </c>
      <c r="E1779" s="174"/>
      <c r="F1779" s="174">
        <f>--ISNUMBER(IFERROR(SEARCH('Project Costing'!#REF!,Labor!I1785,1),""))</f>
        <v>0</v>
      </c>
      <c r="G1779" s="174" t="str">
        <f>IF(F1779=1,COUNTIF($F$8:F1779,1),"")</f>
        <v/>
      </c>
      <c r="H1779" s="174"/>
      <c r="I1779" s="157">
        <f>IFERROR($H$8:INDEX($H$8:$H$3000,COUNTIF($H$8:$H$3000,"?*")),"")</f>
        <v>0</v>
      </c>
    </row>
    <row r="1780" spans="1:9" x14ac:dyDescent="0.25">
      <c r="A1780" s="174">
        <f>--ISNUMBER(IFERROR(SEARCH('Project Costing'!#REF!,Labor!I1786,1),""))</f>
        <v>0</v>
      </c>
      <c r="B1780" s="174" t="str">
        <f>IF(A1780=1,COUNTIF($A$8:A1780,1),"")</f>
        <v/>
      </c>
      <c r="C1780" s="174"/>
      <c r="D1780" s="157">
        <f>IFERROR($C$8:INDEX($C$8:$C$3000,COUNTIF($C$8:$C$3000,"?*")),"")</f>
        <v>0</v>
      </c>
      <c r="E1780" s="174"/>
      <c r="F1780" s="174">
        <f>--ISNUMBER(IFERROR(SEARCH('Project Costing'!#REF!,Labor!I1786,1),""))</f>
        <v>0</v>
      </c>
      <c r="G1780" s="174" t="str">
        <f>IF(F1780=1,COUNTIF($F$8:F1780,1),"")</f>
        <v/>
      </c>
      <c r="H1780" s="174"/>
      <c r="I1780" s="157">
        <f>IFERROR($H$8:INDEX($H$8:$H$3000,COUNTIF($H$8:$H$3000,"?*")),"")</f>
        <v>0</v>
      </c>
    </row>
    <row r="1781" spans="1:9" x14ac:dyDescent="0.25">
      <c r="A1781" s="174">
        <f>--ISNUMBER(IFERROR(SEARCH('Project Costing'!#REF!,Labor!I1787,1),""))</f>
        <v>0</v>
      </c>
      <c r="B1781" s="174" t="str">
        <f>IF(A1781=1,COUNTIF($A$8:A1781,1),"")</f>
        <v/>
      </c>
      <c r="C1781" s="174"/>
      <c r="D1781" s="157">
        <f>IFERROR($C$8:INDEX($C$8:$C$3000,COUNTIF($C$8:$C$3000,"?*")),"")</f>
        <v>0</v>
      </c>
      <c r="E1781" s="174"/>
      <c r="F1781" s="174">
        <f>--ISNUMBER(IFERROR(SEARCH('Project Costing'!#REF!,Labor!I1787,1),""))</f>
        <v>0</v>
      </c>
      <c r="G1781" s="174" t="str">
        <f>IF(F1781=1,COUNTIF($F$8:F1781,1),"")</f>
        <v/>
      </c>
      <c r="H1781" s="174"/>
      <c r="I1781" s="157">
        <f>IFERROR($H$8:INDEX($H$8:$H$3000,COUNTIF($H$8:$H$3000,"?*")),"")</f>
        <v>0</v>
      </c>
    </row>
    <row r="1782" spans="1:9" x14ac:dyDescent="0.25">
      <c r="A1782" s="174">
        <f>--ISNUMBER(IFERROR(SEARCH('Project Costing'!#REF!,Labor!I1788,1),""))</f>
        <v>0</v>
      </c>
      <c r="B1782" s="174" t="str">
        <f>IF(A1782=1,COUNTIF($A$8:A1782,1),"")</f>
        <v/>
      </c>
      <c r="C1782" s="174"/>
      <c r="D1782" s="157">
        <f>IFERROR($C$8:INDEX($C$8:$C$3000,COUNTIF($C$8:$C$3000,"?*")),"")</f>
        <v>0</v>
      </c>
      <c r="E1782" s="174"/>
      <c r="F1782" s="174">
        <f>--ISNUMBER(IFERROR(SEARCH('Project Costing'!#REF!,Labor!I1788,1),""))</f>
        <v>0</v>
      </c>
      <c r="G1782" s="174" t="str">
        <f>IF(F1782=1,COUNTIF($F$8:F1782,1),"")</f>
        <v/>
      </c>
      <c r="H1782" s="174"/>
      <c r="I1782" s="157">
        <f>IFERROR($H$8:INDEX($H$8:$H$3000,COUNTIF($H$8:$H$3000,"?*")),"")</f>
        <v>0</v>
      </c>
    </row>
    <row r="1783" spans="1:9" x14ac:dyDescent="0.25">
      <c r="A1783" s="174">
        <f>--ISNUMBER(IFERROR(SEARCH('Project Costing'!#REF!,Labor!I1789,1),""))</f>
        <v>0</v>
      </c>
      <c r="B1783" s="174" t="str">
        <f>IF(A1783=1,COUNTIF($A$8:A1783,1),"")</f>
        <v/>
      </c>
      <c r="C1783" s="174"/>
      <c r="D1783" s="157">
        <f>IFERROR($C$8:INDEX($C$8:$C$3000,COUNTIF($C$8:$C$3000,"?*")),"")</f>
        <v>0</v>
      </c>
      <c r="E1783" s="174"/>
      <c r="F1783" s="174">
        <f>--ISNUMBER(IFERROR(SEARCH('Project Costing'!#REF!,Labor!I1789,1),""))</f>
        <v>0</v>
      </c>
      <c r="G1783" s="174" t="str">
        <f>IF(F1783=1,COUNTIF($F$8:F1783,1),"")</f>
        <v/>
      </c>
      <c r="H1783" s="174"/>
      <c r="I1783" s="157">
        <f>IFERROR($H$8:INDEX($H$8:$H$3000,COUNTIF($H$8:$H$3000,"?*")),"")</f>
        <v>0</v>
      </c>
    </row>
    <row r="1784" spans="1:9" x14ac:dyDescent="0.25">
      <c r="A1784" s="174">
        <f>--ISNUMBER(IFERROR(SEARCH('Project Costing'!#REF!,Labor!I1790,1),""))</f>
        <v>0</v>
      </c>
      <c r="B1784" s="174" t="str">
        <f>IF(A1784=1,COUNTIF($A$8:A1784,1),"")</f>
        <v/>
      </c>
      <c r="C1784" s="174"/>
      <c r="D1784" s="157">
        <f>IFERROR($C$8:INDEX($C$8:$C$3000,COUNTIF($C$8:$C$3000,"?*")),"")</f>
        <v>0</v>
      </c>
      <c r="E1784" s="174"/>
      <c r="F1784" s="174">
        <f>--ISNUMBER(IFERROR(SEARCH('Project Costing'!#REF!,Labor!I1790,1),""))</f>
        <v>0</v>
      </c>
      <c r="G1784" s="174" t="str">
        <f>IF(F1784=1,COUNTIF($F$8:F1784,1),"")</f>
        <v/>
      </c>
      <c r="H1784" s="174"/>
      <c r="I1784" s="157">
        <f>IFERROR($H$8:INDEX($H$8:$H$3000,COUNTIF($H$8:$H$3000,"?*")),"")</f>
        <v>0</v>
      </c>
    </row>
    <row r="1785" spans="1:9" x14ac:dyDescent="0.25">
      <c r="A1785" s="174">
        <f>--ISNUMBER(IFERROR(SEARCH('Project Costing'!#REF!,Labor!I1791,1),""))</f>
        <v>0</v>
      </c>
      <c r="B1785" s="174" t="str">
        <f>IF(A1785=1,COUNTIF($A$8:A1785,1),"")</f>
        <v/>
      </c>
      <c r="C1785" s="174"/>
      <c r="D1785" s="157">
        <f>IFERROR($C$8:INDEX($C$8:$C$3000,COUNTIF($C$8:$C$3000,"?*")),"")</f>
        <v>0</v>
      </c>
      <c r="E1785" s="174"/>
      <c r="F1785" s="174">
        <f>--ISNUMBER(IFERROR(SEARCH('Project Costing'!#REF!,Labor!I1791,1),""))</f>
        <v>0</v>
      </c>
      <c r="G1785" s="174" t="str">
        <f>IF(F1785=1,COUNTIF($F$8:F1785,1),"")</f>
        <v/>
      </c>
      <c r="H1785" s="174"/>
      <c r="I1785" s="157">
        <f>IFERROR($H$8:INDEX($H$8:$H$3000,COUNTIF($H$8:$H$3000,"?*")),"")</f>
        <v>0</v>
      </c>
    </row>
    <row r="1786" spans="1:9" x14ac:dyDescent="0.25">
      <c r="A1786" s="174">
        <f>--ISNUMBER(IFERROR(SEARCH('Project Costing'!#REF!,Labor!I1792,1),""))</f>
        <v>0</v>
      </c>
      <c r="B1786" s="174" t="str">
        <f>IF(A1786=1,COUNTIF($A$8:A1786,1),"")</f>
        <v/>
      </c>
      <c r="C1786" s="174"/>
      <c r="D1786" s="157">
        <f>IFERROR($C$8:INDEX($C$8:$C$3000,COUNTIF($C$8:$C$3000,"?*")),"")</f>
        <v>0</v>
      </c>
      <c r="E1786" s="174"/>
      <c r="F1786" s="174">
        <f>--ISNUMBER(IFERROR(SEARCH('Project Costing'!#REF!,Labor!I1792,1),""))</f>
        <v>0</v>
      </c>
      <c r="G1786" s="174" t="str">
        <f>IF(F1786=1,COUNTIF($F$8:F1786,1),"")</f>
        <v/>
      </c>
      <c r="H1786" s="174"/>
      <c r="I1786" s="157">
        <f>IFERROR($H$8:INDEX($H$8:$H$3000,COUNTIF($H$8:$H$3000,"?*")),"")</f>
        <v>0</v>
      </c>
    </row>
    <row r="1787" spans="1:9" x14ac:dyDescent="0.25">
      <c r="A1787" s="174">
        <f>--ISNUMBER(IFERROR(SEARCH('Project Costing'!#REF!,Labor!I1793,1),""))</f>
        <v>0</v>
      </c>
      <c r="B1787" s="174" t="str">
        <f>IF(A1787=1,COUNTIF($A$8:A1787,1),"")</f>
        <v/>
      </c>
      <c r="C1787" s="174"/>
      <c r="D1787" s="157">
        <f>IFERROR($C$8:INDEX($C$8:$C$3000,COUNTIF($C$8:$C$3000,"?*")),"")</f>
        <v>0</v>
      </c>
      <c r="E1787" s="174"/>
      <c r="F1787" s="174">
        <f>--ISNUMBER(IFERROR(SEARCH('Project Costing'!#REF!,Labor!I1793,1),""))</f>
        <v>0</v>
      </c>
      <c r="G1787" s="174" t="str">
        <f>IF(F1787=1,COUNTIF($F$8:F1787,1),"")</f>
        <v/>
      </c>
      <c r="H1787" s="174"/>
      <c r="I1787" s="157">
        <f>IFERROR($H$8:INDEX($H$8:$H$3000,COUNTIF($H$8:$H$3000,"?*")),"")</f>
        <v>0</v>
      </c>
    </row>
    <row r="1788" spans="1:9" x14ac:dyDescent="0.25">
      <c r="A1788" s="174">
        <f>--ISNUMBER(IFERROR(SEARCH('Project Costing'!#REF!,Labor!I1794,1),""))</f>
        <v>0</v>
      </c>
      <c r="B1788" s="174" t="str">
        <f>IF(A1788=1,COUNTIF($A$8:A1788,1),"")</f>
        <v/>
      </c>
      <c r="C1788" s="174"/>
      <c r="D1788" s="157">
        <f>IFERROR($C$8:INDEX($C$8:$C$3000,COUNTIF($C$8:$C$3000,"?*")),"")</f>
        <v>0</v>
      </c>
      <c r="E1788" s="174"/>
      <c r="F1788" s="174">
        <f>--ISNUMBER(IFERROR(SEARCH('Project Costing'!#REF!,Labor!I1794,1),""))</f>
        <v>0</v>
      </c>
      <c r="G1788" s="174" t="str">
        <f>IF(F1788=1,COUNTIF($F$8:F1788,1),"")</f>
        <v/>
      </c>
      <c r="H1788" s="174"/>
      <c r="I1788" s="157">
        <f>IFERROR($H$8:INDEX($H$8:$H$3000,COUNTIF($H$8:$H$3000,"?*")),"")</f>
        <v>0</v>
      </c>
    </row>
    <row r="1789" spans="1:9" x14ac:dyDescent="0.25">
      <c r="A1789" s="174">
        <f>--ISNUMBER(IFERROR(SEARCH('Project Costing'!#REF!,Labor!I1795,1),""))</f>
        <v>0</v>
      </c>
      <c r="B1789" s="174" t="str">
        <f>IF(A1789=1,COUNTIF($A$8:A1789,1),"")</f>
        <v/>
      </c>
      <c r="C1789" s="174"/>
      <c r="D1789" s="157">
        <f>IFERROR($C$8:INDEX($C$8:$C$3000,COUNTIF($C$8:$C$3000,"?*")),"")</f>
        <v>0</v>
      </c>
      <c r="E1789" s="174"/>
      <c r="F1789" s="174">
        <f>--ISNUMBER(IFERROR(SEARCH('Project Costing'!#REF!,Labor!I1795,1),""))</f>
        <v>0</v>
      </c>
      <c r="G1789" s="174" t="str">
        <f>IF(F1789=1,COUNTIF($F$8:F1789,1),"")</f>
        <v/>
      </c>
      <c r="H1789" s="174"/>
      <c r="I1789" s="157">
        <f>IFERROR($H$8:INDEX($H$8:$H$3000,COUNTIF($H$8:$H$3000,"?*")),"")</f>
        <v>0</v>
      </c>
    </row>
    <row r="1790" spans="1:9" x14ac:dyDescent="0.25">
      <c r="A1790" s="174">
        <f>--ISNUMBER(IFERROR(SEARCH('Project Costing'!#REF!,Labor!I1796,1),""))</f>
        <v>0</v>
      </c>
      <c r="B1790" s="174" t="str">
        <f>IF(A1790=1,COUNTIF($A$8:A1790,1),"")</f>
        <v/>
      </c>
      <c r="C1790" s="174"/>
      <c r="D1790" s="157">
        <f>IFERROR($C$8:INDEX($C$8:$C$3000,COUNTIF($C$8:$C$3000,"?*")),"")</f>
        <v>0</v>
      </c>
      <c r="E1790" s="174"/>
      <c r="F1790" s="174">
        <f>--ISNUMBER(IFERROR(SEARCH('Project Costing'!#REF!,Labor!I1796,1),""))</f>
        <v>0</v>
      </c>
      <c r="G1790" s="174" t="str">
        <f>IF(F1790=1,COUNTIF($F$8:F1790,1),"")</f>
        <v/>
      </c>
      <c r="H1790" s="174"/>
      <c r="I1790" s="157">
        <f>IFERROR($H$8:INDEX($H$8:$H$3000,COUNTIF($H$8:$H$3000,"?*")),"")</f>
        <v>0</v>
      </c>
    </row>
    <row r="1791" spans="1:9" x14ac:dyDescent="0.25">
      <c r="A1791" s="174">
        <f>--ISNUMBER(IFERROR(SEARCH('Project Costing'!#REF!,Labor!I1797,1),""))</f>
        <v>0</v>
      </c>
      <c r="B1791" s="174" t="str">
        <f>IF(A1791=1,COUNTIF($A$8:A1791,1),"")</f>
        <v/>
      </c>
      <c r="C1791" s="174"/>
      <c r="D1791" s="157">
        <f>IFERROR($C$8:INDEX($C$8:$C$3000,COUNTIF($C$8:$C$3000,"?*")),"")</f>
        <v>0</v>
      </c>
      <c r="E1791" s="174"/>
      <c r="F1791" s="174">
        <f>--ISNUMBER(IFERROR(SEARCH('Project Costing'!#REF!,Labor!I1797,1),""))</f>
        <v>0</v>
      </c>
      <c r="G1791" s="174" t="str">
        <f>IF(F1791=1,COUNTIF($F$8:F1791,1),"")</f>
        <v/>
      </c>
      <c r="H1791" s="174"/>
      <c r="I1791" s="157">
        <f>IFERROR($H$8:INDEX($H$8:$H$3000,COUNTIF($H$8:$H$3000,"?*")),"")</f>
        <v>0</v>
      </c>
    </row>
    <row r="1792" spans="1:9" x14ac:dyDescent="0.25">
      <c r="A1792" s="174">
        <f>--ISNUMBER(IFERROR(SEARCH('Project Costing'!#REF!,Labor!I1798,1),""))</f>
        <v>0</v>
      </c>
      <c r="B1792" s="174" t="str">
        <f>IF(A1792=1,COUNTIF($A$8:A1792,1),"")</f>
        <v/>
      </c>
      <c r="C1792" s="174"/>
      <c r="D1792" s="157">
        <f>IFERROR($C$8:INDEX($C$8:$C$3000,COUNTIF($C$8:$C$3000,"?*")),"")</f>
        <v>0</v>
      </c>
      <c r="E1792" s="174"/>
      <c r="F1792" s="174">
        <f>--ISNUMBER(IFERROR(SEARCH('Project Costing'!#REF!,Labor!I1798,1),""))</f>
        <v>0</v>
      </c>
      <c r="G1792" s="174" t="str">
        <f>IF(F1792=1,COUNTIF($F$8:F1792,1),"")</f>
        <v/>
      </c>
      <c r="H1792" s="174"/>
      <c r="I1792" s="157">
        <f>IFERROR($H$8:INDEX($H$8:$H$3000,COUNTIF($H$8:$H$3000,"?*")),"")</f>
        <v>0</v>
      </c>
    </row>
    <row r="1793" spans="1:9" x14ac:dyDescent="0.25">
      <c r="A1793" s="174">
        <f>--ISNUMBER(IFERROR(SEARCH('Project Costing'!#REF!,Labor!I1799,1),""))</f>
        <v>0</v>
      </c>
      <c r="B1793" s="174" t="str">
        <f>IF(A1793=1,COUNTIF($A$8:A1793,1),"")</f>
        <v/>
      </c>
      <c r="C1793" s="174"/>
      <c r="D1793" s="157">
        <f>IFERROR($C$8:INDEX($C$8:$C$3000,COUNTIF($C$8:$C$3000,"?*")),"")</f>
        <v>0</v>
      </c>
      <c r="E1793" s="174"/>
      <c r="F1793" s="174">
        <f>--ISNUMBER(IFERROR(SEARCH('Project Costing'!#REF!,Labor!I1799,1),""))</f>
        <v>0</v>
      </c>
      <c r="G1793" s="174" t="str">
        <f>IF(F1793=1,COUNTIF($F$8:F1793,1),"")</f>
        <v/>
      </c>
      <c r="H1793" s="174"/>
      <c r="I1793" s="157">
        <f>IFERROR($H$8:INDEX($H$8:$H$3000,COUNTIF($H$8:$H$3000,"?*")),"")</f>
        <v>0</v>
      </c>
    </row>
    <row r="1794" spans="1:9" x14ac:dyDescent="0.25">
      <c r="A1794" s="174">
        <f>--ISNUMBER(IFERROR(SEARCH('Project Costing'!#REF!,Labor!I1800,1),""))</f>
        <v>0</v>
      </c>
      <c r="B1794" s="174" t="str">
        <f>IF(A1794=1,COUNTIF($A$8:A1794,1),"")</f>
        <v/>
      </c>
      <c r="C1794" s="174"/>
      <c r="D1794" s="157">
        <f>IFERROR($C$8:INDEX($C$8:$C$3000,COUNTIF($C$8:$C$3000,"?*")),"")</f>
        <v>0</v>
      </c>
      <c r="E1794" s="174"/>
      <c r="F1794" s="174">
        <f>--ISNUMBER(IFERROR(SEARCH('Project Costing'!#REF!,Labor!I1800,1),""))</f>
        <v>0</v>
      </c>
      <c r="G1794" s="174" t="str">
        <f>IF(F1794=1,COUNTIF($F$8:F1794,1),"")</f>
        <v/>
      </c>
      <c r="H1794" s="174"/>
      <c r="I1794" s="157">
        <f>IFERROR($H$8:INDEX($H$8:$H$3000,COUNTIF($H$8:$H$3000,"?*")),"")</f>
        <v>0</v>
      </c>
    </row>
    <row r="1795" spans="1:9" x14ac:dyDescent="0.25">
      <c r="A1795" s="174">
        <f>--ISNUMBER(IFERROR(SEARCH('Project Costing'!#REF!,Labor!I1801,1),""))</f>
        <v>0</v>
      </c>
      <c r="B1795" s="174" t="str">
        <f>IF(A1795=1,COUNTIF($A$8:A1795,1),"")</f>
        <v/>
      </c>
      <c r="C1795" s="174"/>
      <c r="D1795" s="157">
        <f>IFERROR($C$8:INDEX($C$8:$C$3000,COUNTIF($C$8:$C$3000,"?*")),"")</f>
        <v>0</v>
      </c>
      <c r="E1795" s="174"/>
      <c r="F1795" s="174">
        <f>--ISNUMBER(IFERROR(SEARCH('Project Costing'!#REF!,Labor!I1801,1),""))</f>
        <v>0</v>
      </c>
      <c r="G1795" s="174" t="str">
        <f>IF(F1795=1,COUNTIF($F$8:F1795,1),"")</f>
        <v/>
      </c>
      <c r="H1795" s="174"/>
      <c r="I1795" s="157">
        <f>IFERROR($H$8:INDEX($H$8:$H$3000,COUNTIF($H$8:$H$3000,"?*")),"")</f>
        <v>0</v>
      </c>
    </row>
    <row r="1796" spans="1:9" x14ac:dyDescent="0.25">
      <c r="A1796" s="174">
        <f>--ISNUMBER(IFERROR(SEARCH('Project Costing'!#REF!,Labor!I1802,1),""))</f>
        <v>0</v>
      </c>
      <c r="B1796" s="174" t="str">
        <f>IF(A1796=1,COUNTIF($A$8:A1796,1),"")</f>
        <v/>
      </c>
      <c r="C1796" s="174"/>
      <c r="D1796" s="157">
        <f>IFERROR($C$8:INDEX($C$8:$C$3000,COUNTIF($C$8:$C$3000,"?*")),"")</f>
        <v>0</v>
      </c>
      <c r="E1796" s="174"/>
      <c r="F1796" s="174">
        <f>--ISNUMBER(IFERROR(SEARCH('Project Costing'!#REF!,Labor!I1802,1),""))</f>
        <v>0</v>
      </c>
      <c r="G1796" s="174" t="str">
        <f>IF(F1796=1,COUNTIF($F$8:F1796,1),"")</f>
        <v/>
      </c>
      <c r="H1796" s="174"/>
      <c r="I1796" s="157">
        <f>IFERROR($H$8:INDEX($H$8:$H$3000,COUNTIF($H$8:$H$3000,"?*")),"")</f>
        <v>0</v>
      </c>
    </row>
    <row r="1797" spans="1:9" x14ac:dyDescent="0.25">
      <c r="A1797" s="174">
        <f>--ISNUMBER(IFERROR(SEARCH('Project Costing'!#REF!,Labor!I1803,1),""))</f>
        <v>0</v>
      </c>
      <c r="B1797" s="174" t="str">
        <f>IF(A1797=1,COUNTIF($A$8:A1797,1),"")</f>
        <v/>
      </c>
      <c r="C1797" s="174"/>
      <c r="D1797" s="157">
        <f>IFERROR($C$8:INDEX($C$8:$C$3000,COUNTIF($C$8:$C$3000,"?*")),"")</f>
        <v>0</v>
      </c>
      <c r="E1797" s="174"/>
      <c r="F1797" s="174">
        <f>--ISNUMBER(IFERROR(SEARCH('Project Costing'!#REF!,Labor!I1803,1),""))</f>
        <v>0</v>
      </c>
      <c r="G1797" s="174" t="str">
        <f>IF(F1797=1,COUNTIF($F$8:F1797,1),"")</f>
        <v/>
      </c>
      <c r="H1797" s="174"/>
      <c r="I1797" s="157">
        <f>IFERROR($H$8:INDEX($H$8:$H$3000,COUNTIF($H$8:$H$3000,"?*")),"")</f>
        <v>0</v>
      </c>
    </row>
    <row r="1798" spans="1:9" x14ac:dyDescent="0.25">
      <c r="A1798" s="174">
        <f>--ISNUMBER(IFERROR(SEARCH('Project Costing'!#REF!,Labor!I1804,1),""))</f>
        <v>0</v>
      </c>
      <c r="B1798" s="174" t="str">
        <f>IF(A1798=1,COUNTIF($A$8:A1798,1),"")</f>
        <v/>
      </c>
      <c r="C1798" s="174"/>
      <c r="D1798" s="157">
        <f>IFERROR($C$8:INDEX($C$8:$C$3000,COUNTIF($C$8:$C$3000,"?*")),"")</f>
        <v>0</v>
      </c>
      <c r="E1798" s="174"/>
      <c r="F1798" s="174">
        <f>--ISNUMBER(IFERROR(SEARCH('Project Costing'!#REF!,Labor!I1804,1),""))</f>
        <v>0</v>
      </c>
      <c r="G1798" s="174" t="str">
        <f>IF(F1798=1,COUNTIF($F$8:F1798,1),"")</f>
        <v/>
      </c>
      <c r="H1798" s="174"/>
      <c r="I1798" s="157">
        <f>IFERROR($H$8:INDEX($H$8:$H$3000,COUNTIF($H$8:$H$3000,"?*")),"")</f>
        <v>0</v>
      </c>
    </row>
    <row r="1799" spans="1:9" x14ac:dyDescent="0.25">
      <c r="A1799" s="174">
        <f>--ISNUMBER(IFERROR(SEARCH('Project Costing'!#REF!,Labor!I1805,1),""))</f>
        <v>0</v>
      </c>
      <c r="B1799" s="174" t="str">
        <f>IF(A1799=1,COUNTIF($A$8:A1799,1),"")</f>
        <v/>
      </c>
      <c r="C1799" s="174"/>
      <c r="D1799" s="157">
        <f>IFERROR($C$8:INDEX($C$8:$C$3000,COUNTIF($C$8:$C$3000,"?*")),"")</f>
        <v>0</v>
      </c>
      <c r="E1799" s="174"/>
      <c r="F1799" s="174">
        <f>--ISNUMBER(IFERROR(SEARCH('Project Costing'!#REF!,Labor!I1805,1),""))</f>
        <v>0</v>
      </c>
      <c r="G1799" s="174" t="str">
        <f>IF(F1799=1,COUNTIF($F$8:F1799,1),"")</f>
        <v/>
      </c>
      <c r="H1799" s="174"/>
      <c r="I1799" s="157">
        <f>IFERROR($H$8:INDEX($H$8:$H$3000,COUNTIF($H$8:$H$3000,"?*")),"")</f>
        <v>0</v>
      </c>
    </row>
    <row r="1800" spans="1:9" x14ac:dyDescent="0.25">
      <c r="A1800" s="174">
        <f>--ISNUMBER(IFERROR(SEARCH('Project Costing'!#REF!,Labor!I1806,1),""))</f>
        <v>0</v>
      </c>
      <c r="B1800" s="174" t="str">
        <f>IF(A1800=1,COUNTIF($A$8:A1800,1),"")</f>
        <v/>
      </c>
      <c r="C1800" s="174"/>
      <c r="D1800" s="157">
        <f>IFERROR($C$8:INDEX($C$8:$C$3000,COUNTIF($C$8:$C$3000,"?*")),"")</f>
        <v>0</v>
      </c>
      <c r="E1800" s="174"/>
      <c r="F1800" s="174">
        <f>--ISNUMBER(IFERROR(SEARCH('Project Costing'!#REF!,Labor!I1806,1),""))</f>
        <v>0</v>
      </c>
      <c r="G1800" s="174" t="str">
        <f>IF(F1800=1,COUNTIF($F$8:F1800,1),"")</f>
        <v/>
      </c>
      <c r="H1800" s="174"/>
      <c r="I1800" s="157">
        <f>IFERROR($H$8:INDEX($H$8:$H$3000,COUNTIF($H$8:$H$3000,"?*")),"")</f>
        <v>0</v>
      </c>
    </row>
    <row r="1801" spans="1:9" x14ac:dyDescent="0.25">
      <c r="A1801" s="174">
        <f>--ISNUMBER(IFERROR(SEARCH('Project Costing'!#REF!,Labor!I1807,1),""))</f>
        <v>0</v>
      </c>
      <c r="B1801" s="174" t="str">
        <f>IF(A1801=1,COUNTIF($A$8:A1801,1),"")</f>
        <v/>
      </c>
      <c r="C1801" s="174"/>
      <c r="D1801" s="157">
        <f>IFERROR($C$8:INDEX($C$8:$C$3000,COUNTIF($C$8:$C$3000,"?*")),"")</f>
        <v>0</v>
      </c>
      <c r="E1801" s="174"/>
      <c r="F1801" s="174">
        <f>--ISNUMBER(IFERROR(SEARCH('Project Costing'!#REF!,Labor!I1807,1),""))</f>
        <v>0</v>
      </c>
      <c r="G1801" s="174" t="str">
        <f>IF(F1801=1,COUNTIF($F$8:F1801,1),"")</f>
        <v/>
      </c>
      <c r="H1801" s="174"/>
      <c r="I1801" s="157">
        <f>IFERROR($H$8:INDEX($H$8:$H$3000,COUNTIF($H$8:$H$3000,"?*")),"")</f>
        <v>0</v>
      </c>
    </row>
    <row r="1802" spans="1:9" x14ac:dyDescent="0.25">
      <c r="A1802" s="174">
        <f>--ISNUMBER(IFERROR(SEARCH('Project Costing'!#REF!,Labor!I1808,1),""))</f>
        <v>0</v>
      </c>
      <c r="B1802" s="174" t="str">
        <f>IF(A1802=1,COUNTIF($A$8:A1802,1),"")</f>
        <v/>
      </c>
      <c r="C1802" s="174"/>
      <c r="D1802" s="157">
        <f>IFERROR($C$8:INDEX($C$8:$C$3000,COUNTIF($C$8:$C$3000,"?*")),"")</f>
        <v>0</v>
      </c>
      <c r="E1802" s="174"/>
      <c r="F1802" s="174">
        <f>--ISNUMBER(IFERROR(SEARCH('Project Costing'!#REF!,Labor!I1808,1),""))</f>
        <v>0</v>
      </c>
      <c r="G1802" s="174" t="str">
        <f>IF(F1802=1,COUNTIF($F$8:F1802,1),"")</f>
        <v/>
      </c>
      <c r="H1802" s="174"/>
      <c r="I1802" s="157">
        <f>IFERROR($H$8:INDEX($H$8:$H$3000,COUNTIF($H$8:$H$3000,"?*")),"")</f>
        <v>0</v>
      </c>
    </row>
    <row r="1803" spans="1:9" x14ac:dyDescent="0.25">
      <c r="A1803" s="174">
        <f>--ISNUMBER(IFERROR(SEARCH('Project Costing'!#REF!,Labor!I1809,1),""))</f>
        <v>0</v>
      </c>
      <c r="B1803" s="174" t="str">
        <f>IF(A1803=1,COUNTIF($A$8:A1803,1),"")</f>
        <v/>
      </c>
      <c r="C1803" s="174"/>
      <c r="D1803" s="157">
        <f>IFERROR($C$8:INDEX($C$8:$C$3000,COUNTIF($C$8:$C$3000,"?*")),"")</f>
        <v>0</v>
      </c>
      <c r="E1803" s="174"/>
      <c r="F1803" s="174">
        <f>--ISNUMBER(IFERROR(SEARCH('Project Costing'!#REF!,Labor!I1809,1),""))</f>
        <v>0</v>
      </c>
      <c r="G1803" s="174" t="str">
        <f>IF(F1803=1,COUNTIF($F$8:F1803,1),"")</f>
        <v/>
      </c>
      <c r="H1803" s="174"/>
      <c r="I1803" s="157">
        <f>IFERROR($H$8:INDEX($H$8:$H$3000,COUNTIF($H$8:$H$3000,"?*")),"")</f>
        <v>0</v>
      </c>
    </row>
    <row r="1804" spans="1:9" x14ac:dyDescent="0.25">
      <c r="A1804" s="174">
        <f>--ISNUMBER(IFERROR(SEARCH('Project Costing'!#REF!,Labor!I1810,1),""))</f>
        <v>0</v>
      </c>
      <c r="B1804" s="174" t="str">
        <f>IF(A1804=1,COUNTIF($A$8:A1804,1),"")</f>
        <v/>
      </c>
      <c r="C1804" s="174"/>
      <c r="D1804" s="157">
        <f>IFERROR($C$8:INDEX($C$8:$C$3000,COUNTIF($C$8:$C$3000,"?*")),"")</f>
        <v>0</v>
      </c>
      <c r="E1804" s="174"/>
      <c r="F1804" s="174">
        <f>--ISNUMBER(IFERROR(SEARCH('Project Costing'!#REF!,Labor!I1810,1),""))</f>
        <v>0</v>
      </c>
      <c r="G1804" s="174" t="str">
        <f>IF(F1804=1,COUNTIF($F$8:F1804,1),"")</f>
        <v/>
      </c>
      <c r="H1804" s="174"/>
      <c r="I1804" s="157">
        <f>IFERROR($H$8:INDEX($H$8:$H$3000,COUNTIF($H$8:$H$3000,"?*")),"")</f>
        <v>0</v>
      </c>
    </row>
    <row r="1805" spans="1:9" x14ac:dyDescent="0.25">
      <c r="A1805" s="174">
        <f>--ISNUMBER(IFERROR(SEARCH('Project Costing'!#REF!,Labor!I1811,1),""))</f>
        <v>0</v>
      </c>
      <c r="B1805" s="174" t="str">
        <f>IF(A1805=1,COUNTIF($A$8:A1805,1),"")</f>
        <v/>
      </c>
      <c r="C1805" s="174"/>
      <c r="D1805" s="157">
        <f>IFERROR($C$8:INDEX($C$8:$C$3000,COUNTIF($C$8:$C$3000,"?*")),"")</f>
        <v>0</v>
      </c>
      <c r="E1805" s="174"/>
      <c r="F1805" s="174">
        <f>--ISNUMBER(IFERROR(SEARCH('Project Costing'!#REF!,Labor!I1811,1),""))</f>
        <v>0</v>
      </c>
      <c r="G1805" s="174" t="str">
        <f>IF(F1805=1,COUNTIF($F$8:F1805,1),"")</f>
        <v/>
      </c>
      <c r="H1805" s="174"/>
      <c r="I1805" s="157">
        <f>IFERROR($H$8:INDEX($H$8:$H$3000,COUNTIF($H$8:$H$3000,"?*")),"")</f>
        <v>0</v>
      </c>
    </row>
    <row r="1806" spans="1:9" x14ac:dyDescent="0.25">
      <c r="A1806" s="174">
        <f>--ISNUMBER(IFERROR(SEARCH('Project Costing'!#REF!,Labor!I1812,1),""))</f>
        <v>0</v>
      </c>
      <c r="B1806" s="174" t="str">
        <f>IF(A1806=1,COUNTIF($A$8:A1806,1),"")</f>
        <v/>
      </c>
      <c r="C1806" s="174"/>
      <c r="D1806" s="157">
        <f>IFERROR($C$8:INDEX($C$8:$C$3000,COUNTIF($C$8:$C$3000,"?*")),"")</f>
        <v>0</v>
      </c>
      <c r="E1806" s="174"/>
      <c r="F1806" s="174">
        <f>--ISNUMBER(IFERROR(SEARCH('Project Costing'!#REF!,Labor!I1812,1),""))</f>
        <v>0</v>
      </c>
      <c r="G1806" s="174" t="str">
        <f>IF(F1806=1,COUNTIF($F$8:F1806,1),"")</f>
        <v/>
      </c>
      <c r="H1806" s="174"/>
      <c r="I1806" s="157">
        <f>IFERROR($H$8:INDEX($H$8:$H$3000,COUNTIF($H$8:$H$3000,"?*")),"")</f>
        <v>0</v>
      </c>
    </row>
    <row r="1807" spans="1:9" x14ac:dyDescent="0.25">
      <c r="A1807" s="174">
        <f>--ISNUMBER(IFERROR(SEARCH('Project Costing'!#REF!,Labor!I1813,1),""))</f>
        <v>0</v>
      </c>
      <c r="B1807" s="174" t="str">
        <f>IF(A1807=1,COUNTIF($A$8:A1807,1),"")</f>
        <v/>
      </c>
      <c r="C1807" s="174"/>
      <c r="D1807" s="157">
        <f>IFERROR($C$8:INDEX($C$8:$C$3000,COUNTIF($C$8:$C$3000,"?*")),"")</f>
        <v>0</v>
      </c>
      <c r="E1807" s="174"/>
      <c r="F1807" s="174">
        <f>--ISNUMBER(IFERROR(SEARCH('Project Costing'!#REF!,Labor!I1813,1),""))</f>
        <v>0</v>
      </c>
      <c r="G1807" s="174" t="str">
        <f>IF(F1807=1,COUNTIF($F$8:F1807,1),"")</f>
        <v/>
      </c>
      <c r="H1807" s="174"/>
      <c r="I1807" s="157">
        <f>IFERROR($H$8:INDEX($H$8:$H$3000,COUNTIF($H$8:$H$3000,"?*")),"")</f>
        <v>0</v>
      </c>
    </row>
    <row r="1808" spans="1:9" x14ac:dyDescent="0.25">
      <c r="A1808" s="174">
        <f>--ISNUMBER(IFERROR(SEARCH('Project Costing'!#REF!,Labor!I1814,1),""))</f>
        <v>0</v>
      </c>
      <c r="B1808" s="174" t="str">
        <f>IF(A1808=1,COUNTIF($A$8:A1808,1),"")</f>
        <v/>
      </c>
      <c r="C1808" s="174"/>
      <c r="D1808" s="157">
        <f>IFERROR($C$8:INDEX($C$8:$C$3000,COUNTIF($C$8:$C$3000,"?*")),"")</f>
        <v>0</v>
      </c>
      <c r="E1808" s="174"/>
      <c r="F1808" s="174">
        <f>--ISNUMBER(IFERROR(SEARCH('Project Costing'!#REF!,Labor!I1814,1),""))</f>
        <v>0</v>
      </c>
      <c r="G1808" s="174" t="str">
        <f>IF(F1808=1,COUNTIF($F$8:F1808,1),"")</f>
        <v/>
      </c>
      <c r="H1808" s="174"/>
      <c r="I1808" s="157">
        <f>IFERROR($H$8:INDEX($H$8:$H$3000,COUNTIF($H$8:$H$3000,"?*")),"")</f>
        <v>0</v>
      </c>
    </row>
    <row r="1809" spans="1:9" x14ac:dyDescent="0.25">
      <c r="A1809" s="174">
        <f>--ISNUMBER(IFERROR(SEARCH('Project Costing'!#REF!,Labor!I1815,1),""))</f>
        <v>0</v>
      </c>
      <c r="B1809" s="174" t="str">
        <f>IF(A1809=1,COUNTIF($A$8:A1809,1),"")</f>
        <v/>
      </c>
      <c r="C1809" s="174"/>
      <c r="D1809" s="157">
        <f>IFERROR($C$8:INDEX($C$8:$C$3000,COUNTIF($C$8:$C$3000,"?*")),"")</f>
        <v>0</v>
      </c>
      <c r="E1809" s="174"/>
      <c r="F1809" s="174">
        <f>--ISNUMBER(IFERROR(SEARCH('Project Costing'!#REF!,Labor!I1815,1),""))</f>
        <v>0</v>
      </c>
      <c r="G1809" s="174" t="str">
        <f>IF(F1809=1,COUNTIF($F$8:F1809,1),"")</f>
        <v/>
      </c>
      <c r="H1809" s="174"/>
      <c r="I1809" s="157">
        <f>IFERROR($H$8:INDEX($H$8:$H$3000,COUNTIF($H$8:$H$3000,"?*")),"")</f>
        <v>0</v>
      </c>
    </row>
    <row r="1810" spans="1:9" x14ac:dyDescent="0.25">
      <c r="A1810" s="174">
        <f>--ISNUMBER(IFERROR(SEARCH('Project Costing'!#REF!,Labor!I1816,1),""))</f>
        <v>0</v>
      </c>
      <c r="B1810" s="174" t="str">
        <f>IF(A1810=1,COUNTIF($A$8:A1810,1),"")</f>
        <v/>
      </c>
      <c r="C1810" s="174"/>
      <c r="D1810" s="157">
        <f>IFERROR($C$8:INDEX($C$8:$C$3000,COUNTIF($C$8:$C$3000,"?*")),"")</f>
        <v>0</v>
      </c>
      <c r="E1810" s="174"/>
      <c r="F1810" s="174">
        <f>--ISNUMBER(IFERROR(SEARCH('Project Costing'!#REF!,Labor!I1816,1),""))</f>
        <v>0</v>
      </c>
      <c r="G1810" s="174" t="str">
        <f>IF(F1810=1,COUNTIF($F$8:F1810,1),"")</f>
        <v/>
      </c>
      <c r="H1810" s="174"/>
      <c r="I1810" s="157">
        <f>IFERROR($H$8:INDEX($H$8:$H$3000,COUNTIF($H$8:$H$3000,"?*")),"")</f>
        <v>0</v>
      </c>
    </row>
    <row r="1811" spans="1:9" x14ac:dyDescent="0.25">
      <c r="A1811" s="174">
        <f>--ISNUMBER(IFERROR(SEARCH('Project Costing'!#REF!,Labor!I1817,1),""))</f>
        <v>0</v>
      </c>
      <c r="B1811" s="174" t="str">
        <f>IF(A1811=1,COUNTIF($A$8:A1811,1),"")</f>
        <v/>
      </c>
      <c r="C1811" s="174"/>
      <c r="D1811" s="157">
        <f>IFERROR($C$8:INDEX($C$8:$C$3000,COUNTIF($C$8:$C$3000,"?*")),"")</f>
        <v>0</v>
      </c>
      <c r="E1811" s="174"/>
      <c r="F1811" s="174">
        <f>--ISNUMBER(IFERROR(SEARCH('Project Costing'!#REF!,Labor!I1817,1),""))</f>
        <v>0</v>
      </c>
      <c r="G1811" s="174" t="str">
        <f>IF(F1811=1,COUNTIF($F$8:F1811,1),"")</f>
        <v/>
      </c>
      <c r="H1811" s="174"/>
      <c r="I1811" s="157">
        <f>IFERROR($H$8:INDEX($H$8:$H$3000,COUNTIF($H$8:$H$3000,"?*")),"")</f>
        <v>0</v>
      </c>
    </row>
    <row r="1812" spans="1:9" x14ac:dyDescent="0.25">
      <c r="A1812" s="174">
        <f>--ISNUMBER(IFERROR(SEARCH('Project Costing'!#REF!,Labor!I1818,1),""))</f>
        <v>0</v>
      </c>
      <c r="B1812" s="174" t="str">
        <f>IF(A1812=1,COUNTIF($A$8:A1812,1),"")</f>
        <v/>
      </c>
      <c r="C1812" s="174"/>
      <c r="D1812" s="157">
        <f>IFERROR($C$8:INDEX($C$8:$C$3000,COUNTIF($C$8:$C$3000,"?*")),"")</f>
        <v>0</v>
      </c>
      <c r="E1812" s="174"/>
      <c r="F1812" s="174">
        <f>--ISNUMBER(IFERROR(SEARCH('Project Costing'!#REF!,Labor!I1818,1),""))</f>
        <v>0</v>
      </c>
      <c r="G1812" s="174" t="str">
        <f>IF(F1812=1,COUNTIF($F$8:F1812,1),"")</f>
        <v/>
      </c>
      <c r="H1812" s="174"/>
      <c r="I1812" s="157">
        <f>IFERROR($H$8:INDEX($H$8:$H$3000,COUNTIF($H$8:$H$3000,"?*")),"")</f>
        <v>0</v>
      </c>
    </row>
    <row r="1813" spans="1:9" x14ac:dyDescent="0.25">
      <c r="A1813" s="174">
        <f>--ISNUMBER(IFERROR(SEARCH('Project Costing'!#REF!,Labor!I1819,1),""))</f>
        <v>0</v>
      </c>
      <c r="B1813" s="174" t="str">
        <f>IF(A1813=1,COUNTIF($A$8:A1813,1),"")</f>
        <v/>
      </c>
      <c r="C1813" s="174"/>
      <c r="D1813" s="157">
        <f>IFERROR($C$8:INDEX($C$8:$C$3000,COUNTIF($C$8:$C$3000,"?*")),"")</f>
        <v>0</v>
      </c>
      <c r="E1813" s="174"/>
      <c r="F1813" s="174">
        <f>--ISNUMBER(IFERROR(SEARCH('Project Costing'!#REF!,Labor!I1819,1),""))</f>
        <v>0</v>
      </c>
      <c r="G1813" s="174" t="str">
        <f>IF(F1813=1,COUNTIF($F$8:F1813,1),"")</f>
        <v/>
      </c>
      <c r="H1813" s="174"/>
      <c r="I1813" s="157">
        <f>IFERROR($H$8:INDEX($H$8:$H$3000,COUNTIF($H$8:$H$3000,"?*")),"")</f>
        <v>0</v>
      </c>
    </row>
    <row r="1814" spans="1:9" x14ac:dyDescent="0.25">
      <c r="A1814" s="174">
        <f>--ISNUMBER(IFERROR(SEARCH('Project Costing'!#REF!,Labor!I1820,1),""))</f>
        <v>0</v>
      </c>
      <c r="B1814" s="174" t="str">
        <f>IF(A1814=1,COUNTIF($A$8:A1814,1),"")</f>
        <v/>
      </c>
      <c r="C1814" s="174"/>
      <c r="D1814" s="157">
        <f>IFERROR($C$8:INDEX($C$8:$C$3000,COUNTIF($C$8:$C$3000,"?*")),"")</f>
        <v>0</v>
      </c>
      <c r="E1814" s="174"/>
      <c r="F1814" s="174">
        <f>--ISNUMBER(IFERROR(SEARCH('Project Costing'!#REF!,Labor!I1820,1),""))</f>
        <v>0</v>
      </c>
      <c r="G1814" s="174" t="str">
        <f>IF(F1814=1,COUNTIF($F$8:F1814,1),"")</f>
        <v/>
      </c>
      <c r="H1814" s="174"/>
      <c r="I1814" s="157">
        <f>IFERROR($H$8:INDEX($H$8:$H$3000,COUNTIF($H$8:$H$3000,"?*")),"")</f>
        <v>0</v>
      </c>
    </row>
    <row r="1815" spans="1:9" x14ac:dyDescent="0.25">
      <c r="A1815" s="174">
        <f>--ISNUMBER(IFERROR(SEARCH('Project Costing'!#REF!,Labor!I1821,1),""))</f>
        <v>0</v>
      </c>
      <c r="B1815" s="174" t="str">
        <f>IF(A1815=1,COUNTIF($A$8:A1815,1),"")</f>
        <v/>
      </c>
      <c r="C1815" s="174"/>
      <c r="D1815" s="157">
        <f>IFERROR($C$8:INDEX($C$8:$C$3000,COUNTIF($C$8:$C$3000,"?*")),"")</f>
        <v>0</v>
      </c>
      <c r="E1815" s="174"/>
      <c r="F1815" s="174">
        <f>--ISNUMBER(IFERROR(SEARCH('Project Costing'!#REF!,Labor!I1821,1),""))</f>
        <v>0</v>
      </c>
      <c r="G1815" s="174" t="str">
        <f>IF(F1815=1,COUNTIF($F$8:F1815,1),"")</f>
        <v/>
      </c>
      <c r="H1815" s="174"/>
      <c r="I1815" s="157">
        <f>IFERROR($H$8:INDEX($H$8:$H$3000,COUNTIF($H$8:$H$3000,"?*")),"")</f>
        <v>0</v>
      </c>
    </row>
    <row r="1816" spans="1:9" x14ac:dyDescent="0.25">
      <c r="A1816" s="174">
        <f>--ISNUMBER(IFERROR(SEARCH('Project Costing'!#REF!,Labor!I1822,1),""))</f>
        <v>0</v>
      </c>
      <c r="B1816" s="174" t="str">
        <f>IF(A1816=1,COUNTIF($A$8:A1816,1),"")</f>
        <v/>
      </c>
      <c r="C1816" s="174"/>
      <c r="D1816" s="157">
        <f>IFERROR($C$8:INDEX($C$8:$C$3000,COUNTIF($C$8:$C$3000,"?*")),"")</f>
        <v>0</v>
      </c>
      <c r="E1816" s="174"/>
      <c r="F1816" s="174">
        <f>--ISNUMBER(IFERROR(SEARCH('Project Costing'!#REF!,Labor!I1822,1),""))</f>
        <v>0</v>
      </c>
      <c r="G1816" s="174" t="str">
        <f>IF(F1816=1,COUNTIF($F$8:F1816,1),"")</f>
        <v/>
      </c>
      <c r="H1816" s="174"/>
      <c r="I1816" s="157">
        <f>IFERROR($H$8:INDEX($H$8:$H$3000,COUNTIF($H$8:$H$3000,"?*")),"")</f>
        <v>0</v>
      </c>
    </row>
    <row r="1817" spans="1:9" x14ac:dyDescent="0.25">
      <c r="A1817" s="174">
        <f>--ISNUMBER(IFERROR(SEARCH('Project Costing'!#REF!,Labor!I1823,1),""))</f>
        <v>0</v>
      </c>
      <c r="B1817" s="174" t="str">
        <f>IF(A1817=1,COUNTIF($A$8:A1817,1),"")</f>
        <v/>
      </c>
      <c r="C1817" s="174"/>
      <c r="D1817" s="157">
        <f>IFERROR($C$8:INDEX($C$8:$C$3000,COUNTIF($C$8:$C$3000,"?*")),"")</f>
        <v>0</v>
      </c>
      <c r="E1817" s="174"/>
      <c r="F1817" s="174">
        <f>--ISNUMBER(IFERROR(SEARCH('Project Costing'!#REF!,Labor!I1823,1),""))</f>
        <v>0</v>
      </c>
      <c r="G1817" s="174" t="str">
        <f>IF(F1817=1,COUNTIF($F$8:F1817,1),"")</f>
        <v/>
      </c>
      <c r="H1817" s="174"/>
      <c r="I1817" s="157">
        <f>IFERROR($H$8:INDEX($H$8:$H$3000,COUNTIF($H$8:$H$3000,"?*")),"")</f>
        <v>0</v>
      </c>
    </row>
    <row r="1818" spans="1:9" x14ac:dyDescent="0.25">
      <c r="A1818" s="174">
        <f>--ISNUMBER(IFERROR(SEARCH('Project Costing'!#REF!,Labor!I1824,1),""))</f>
        <v>0</v>
      </c>
      <c r="B1818" s="174" t="str">
        <f>IF(A1818=1,COUNTIF($A$8:A1818,1),"")</f>
        <v/>
      </c>
      <c r="C1818" s="174"/>
      <c r="D1818" s="157">
        <f>IFERROR($C$8:INDEX($C$8:$C$3000,COUNTIF($C$8:$C$3000,"?*")),"")</f>
        <v>0</v>
      </c>
      <c r="E1818" s="174"/>
      <c r="F1818" s="174">
        <f>--ISNUMBER(IFERROR(SEARCH('Project Costing'!#REF!,Labor!I1824,1),""))</f>
        <v>0</v>
      </c>
      <c r="G1818" s="174" t="str">
        <f>IF(F1818=1,COUNTIF($F$8:F1818,1),"")</f>
        <v/>
      </c>
      <c r="H1818" s="174"/>
      <c r="I1818" s="157">
        <f>IFERROR($H$8:INDEX($H$8:$H$3000,COUNTIF($H$8:$H$3000,"?*")),"")</f>
        <v>0</v>
      </c>
    </row>
    <row r="1819" spans="1:9" x14ac:dyDescent="0.25">
      <c r="A1819" s="174">
        <f>--ISNUMBER(IFERROR(SEARCH('Project Costing'!#REF!,Labor!I1825,1),""))</f>
        <v>0</v>
      </c>
      <c r="B1819" s="174" t="str">
        <f>IF(A1819=1,COUNTIF($A$8:A1819,1),"")</f>
        <v/>
      </c>
      <c r="C1819" s="174"/>
      <c r="D1819" s="157">
        <f>IFERROR($C$8:INDEX($C$8:$C$3000,COUNTIF($C$8:$C$3000,"?*")),"")</f>
        <v>0</v>
      </c>
      <c r="E1819" s="174"/>
      <c r="F1819" s="174">
        <f>--ISNUMBER(IFERROR(SEARCH('Project Costing'!#REF!,Labor!I1825,1),""))</f>
        <v>0</v>
      </c>
      <c r="G1819" s="174" t="str">
        <f>IF(F1819=1,COUNTIF($F$8:F1819,1),"")</f>
        <v/>
      </c>
      <c r="H1819" s="174"/>
      <c r="I1819" s="157">
        <f>IFERROR($H$8:INDEX($H$8:$H$3000,COUNTIF($H$8:$H$3000,"?*")),"")</f>
        <v>0</v>
      </c>
    </row>
    <row r="1820" spans="1:9" x14ac:dyDescent="0.25">
      <c r="A1820" s="174">
        <f>--ISNUMBER(IFERROR(SEARCH('Project Costing'!#REF!,Labor!I1826,1),""))</f>
        <v>0</v>
      </c>
      <c r="B1820" s="174" t="str">
        <f>IF(A1820=1,COUNTIF($A$8:A1820,1),"")</f>
        <v/>
      </c>
      <c r="C1820" s="174"/>
      <c r="D1820" s="157">
        <f>IFERROR($C$8:INDEX($C$8:$C$3000,COUNTIF($C$8:$C$3000,"?*")),"")</f>
        <v>0</v>
      </c>
      <c r="E1820" s="174"/>
      <c r="F1820" s="174">
        <f>--ISNUMBER(IFERROR(SEARCH('Project Costing'!#REF!,Labor!I1826,1),""))</f>
        <v>0</v>
      </c>
      <c r="G1820" s="174" t="str">
        <f>IF(F1820=1,COUNTIF($F$8:F1820,1),"")</f>
        <v/>
      </c>
      <c r="H1820" s="174"/>
      <c r="I1820" s="157">
        <f>IFERROR($H$8:INDEX($H$8:$H$3000,COUNTIF($H$8:$H$3000,"?*")),"")</f>
        <v>0</v>
      </c>
    </row>
    <row r="1821" spans="1:9" x14ac:dyDescent="0.25">
      <c r="A1821" s="174">
        <f>--ISNUMBER(IFERROR(SEARCH('Project Costing'!#REF!,Labor!I1827,1),""))</f>
        <v>0</v>
      </c>
      <c r="B1821" s="174" t="str">
        <f>IF(A1821=1,COUNTIF($A$8:A1821,1),"")</f>
        <v/>
      </c>
      <c r="C1821" s="174"/>
      <c r="D1821" s="157">
        <f>IFERROR($C$8:INDEX($C$8:$C$3000,COUNTIF($C$8:$C$3000,"?*")),"")</f>
        <v>0</v>
      </c>
      <c r="E1821" s="174"/>
      <c r="F1821" s="174">
        <f>--ISNUMBER(IFERROR(SEARCH('Project Costing'!#REF!,Labor!I1827,1),""))</f>
        <v>0</v>
      </c>
      <c r="G1821" s="174" t="str">
        <f>IF(F1821=1,COUNTIF($F$8:F1821,1),"")</f>
        <v/>
      </c>
      <c r="H1821" s="174"/>
      <c r="I1821" s="157">
        <f>IFERROR($H$8:INDEX($H$8:$H$3000,COUNTIF($H$8:$H$3000,"?*")),"")</f>
        <v>0</v>
      </c>
    </row>
    <row r="1822" spans="1:9" x14ac:dyDescent="0.25">
      <c r="A1822" s="174">
        <f>--ISNUMBER(IFERROR(SEARCH('Project Costing'!#REF!,Labor!I1828,1),""))</f>
        <v>0</v>
      </c>
      <c r="B1822" s="174" t="str">
        <f>IF(A1822=1,COUNTIF($A$8:A1822,1),"")</f>
        <v/>
      </c>
      <c r="C1822" s="174"/>
      <c r="D1822" s="157">
        <f>IFERROR($C$8:INDEX($C$8:$C$3000,COUNTIF($C$8:$C$3000,"?*")),"")</f>
        <v>0</v>
      </c>
      <c r="E1822" s="174"/>
      <c r="F1822" s="174">
        <f>--ISNUMBER(IFERROR(SEARCH('Project Costing'!#REF!,Labor!I1828,1),""))</f>
        <v>0</v>
      </c>
      <c r="G1822" s="174" t="str">
        <f>IF(F1822=1,COUNTIF($F$8:F1822,1),"")</f>
        <v/>
      </c>
      <c r="H1822" s="174"/>
      <c r="I1822" s="157">
        <f>IFERROR($H$8:INDEX($H$8:$H$3000,COUNTIF($H$8:$H$3000,"?*")),"")</f>
        <v>0</v>
      </c>
    </row>
    <row r="1823" spans="1:9" x14ac:dyDescent="0.25">
      <c r="A1823" s="174">
        <f>--ISNUMBER(IFERROR(SEARCH('Project Costing'!#REF!,Labor!I1829,1),""))</f>
        <v>0</v>
      </c>
      <c r="B1823" s="174" t="str">
        <f>IF(A1823=1,COUNTIF($A$8:A1823,1),"")</f>
        <v/>
      </c>
      <c r="C1823" s="174"/>
      <c r="D1823" s="157">
        <f>IFERROR($C$8:INDEX($C$8:$C$3000,COUNTIF($C$8:$C$3000,"?*")),"")</f>
        <v>0</v>
      </c>
      <c r="E1823" s="174"/>
      <c r="F1823" s="174">
        <f>--ISNUMBER(IFERROR(SEARCH('Project Costing'!#REF!,Labor!I1829,1),""))</f>
        <v>0</v>
      </c>
      <c r="G1823" s="174" t="str">
        <f>IF(F1823=1,COUNTIF($F$8:F1823,1),"")</f>
        <v/>
      </c>
      <c r="H1823" s="174"/>
      <c r="I1823" s="157">
        <f>IFERROR($H$8:INDEX($H$8:$H$3000,COUNTIF($H$8:$H$3000,"?*")),"")</f>
        <v>0</v>
      </c>
    </row>
    <row r="1824" spans="1:9" x14ac:dyDescent="0.25">
      <c r="A1824" s="174">
        <f>--ISNUMBER(IFERROR(SEARCH('Project Costing'!#REF!,Labor!I1830,1),""))</f>
        <v>0</v>
      </c>
      <c r="B1824" s="174" t="str">
        <f>IF(A1824=1,COUNTIF($A$8:A1824,1),"")</f>
        <v/>
      </c>
      <c r="C1824" s="174"/>
      <c r="D1824" s="157">
        <f>IFERROR($C$8:INDEX($C$8:$C$3000,COUNTIF($C$8:$C$3000,"?*")),"")</f>
        <v>0</v>
      </c>
      <c r="E1824" s="174"/>
      <c r="F1824" s="174">
        <f>--ISNUMBER(IFERROR(SEARCH('Project Costing'!#REF!,Labor!I1830,1),""))</f>
        <v>0</v>
      </c>
      <c r="G1824" s="174" t="str">
        <f>IF(F1824=1,COUNTIF($F$8:F1824,1),"")</f>
        <v/>
      </c>
      <c r="H1824" s="174"/>
      <c r="I1824" s="157">
        <f>IFERROR($H$8:INDEX($H$8:$H$3000,COUNTIF($H$8:$H$3000,"?*")),"")</f>
        <v>0</v>
      </c>
    </row>
    <row r="1825" spans="1:9" x14ac:dyDescent="0.25">
      <c r="A1825" s="174">
        <f>--ISNUMBER(IFERROR(SEARCH('Project Costing'!#REF!,Labor!I1831,1),""))</f>
        <v>0</v>
      </c>
      <c r="B1825" s="174" t="str">
        <f>IF(A1825=1,COUNTIF($A$8:A1825,1),"")</f>
        <v/>
      </c>
      <c r="C1825" s="174"/>
      <c r="D1825" s="157">
        <f>IFERROR($C$8:INDEX($C$8:$C$3000,COUNTIF($C$8:$C$3000,"?*")),"")</f>
        <v>0</v>
      </c>
      <c r="E1825" s="174"/>
      <c r="F1825" s="174">
        <f>--ISNUMBER(IFERROR(SEARCH('Project Costing'!#REF!,Labor!I1831,1),""))</f>
        <v>0</v>
      </c>
      <c r="G1825" s="174" t="str">
        <f>IF(F1825=1,COUNTIF($F$8:F1825,1),"")</f>
        <v/>
      </c>
      <c r="H1825" s="174"/>
      <c r="I1825" s="157">
        <f>IFERROR($H$8:INDEX($H$8:$H$3000,COUNTIF($H$8:$H$3000,"?*")),"")</f>
        <v>0</v>
      </c>
    </row>
    <row r="1826" spans="1:9" x14ac:dyDescent="0.25">
      <c r="A1826" s="174">
        <f>--ISNUMBER(IFERROR(SEARCH('Project Costing'!#REF!,Labor!I1832,1),""))</f>
        <v>0</v>
      </c>
      <c r="B1826" s="174" t="str">
        <f>IF(A1826=1,COUNTIF($A$8:A1826,1),"")</f>
        <v/>
      </c>
      <c r="C1826" s="174"/>
      <c r="D1826" s="157">
        <f>IFERROR($C$8:INDEX($C$8:$C$3000,COUNTIF($C$8:$C$3000,"?*")),"")</f>
        <v>0</v>
      </c>
      <c r="E1826" s="174"/>
      <c r="F1826" s="174">
        <f>--ISNUMBER(IFERROR(SEARCH('Project Costing'!#REF!,Labor!I1832,1),""))</f>
        <v>0</v>
      </c>
      <c r="G1826" s="174" t="str">
        <f>IF(F1826=1,COUNTIF($F$8:F1826,1),"")</f>
        <v/>
      </c>
      <c r="H1826" s="174"/>
      <c r="I1826" s="157">
        <f>IFERROR($H$8:INDEX($H$8:$H$3000,COUNTIF($H$8:$H$3000,"?*")),"")</f>
        <v>0</v>
      </c>
    </row>
    <row r="1827" spans="1:9" x14ac:dyDescent="0.25">
      <c r="A1827" s="174">
        <f>--ISNUMBER(IFERROR(SEARCH('Project Costing'!#REF!,Labor!I1833,1),""))</f>
        <v>0</v>
      </c>
      <c r="B1827" s="174" t="str">
        <f>IF(A1827=1,COUNTIF($A$8:A1827,1),"")</f>
        <v/>
      </c>
      <c r="C1827" s="174"/>
      <c r="D1827" s="157">
        <f>IFERROR($C$8:INDEX($C$8:$C$3000,COUNTIF($C$8:$C$3000,"?*")),"")</f>
        <v>0</v>
      </c>
      <c r="E1827" s="174"/>
      <c r="F1827" s="174">
        <f>--ISNUMBER(IFERROR(SEARCH('Project Costing'!#REF!,Labor!I1833,1),""))</f>
        <v>0</v>
      </c>
      <c r="G1827" s="174" t="str">
        <f>IF(F1827=1,COUNTIF($F$8:F1827,1),"")</f>
        <v/>
      </c>
      <c r="H1827" s="174"/>
      <c r="I1827" s="157">
        <f>IFERROR($H$8:INDEX($H$8:$H$3000,COUNTIF($H$8:$H$3000,"?*")),"")</f>
        <v>0</v>
      </c>
    </row>
    <row r="1828" spans="1:9" x14ac:dyDescent="0.25">
      <c r="A1828" s="174">
        <f>--ISNUMBER(IFERROR(SEARCH('Project Costing'!#REF!,Labor!I1834,1),""))</f>
        <v>0</v>
      </c>
      <c r="B1828" s="174" t="str">
        <f>IF(A1828=1,COUNTIF($A$8:A1828,1),"")</f>
        <v/>
      </c>
      <c r="C1828" s="174"/>
      <c r="D1828" s="157">
        <f>IFERROR($C$8:INDEX($C$8:$C$3000,COUNTIF($C$8:$C$3000,"?*")),"")</f>
        <v>0</v>
      </c>
      <c r="E1828" s="174"/>
      <c r="F1828" s="174">
        <f>--ISNUMBER(IFERROR(SEARCH('Project Costing'!#REF!,Labor!I1834,1),""))</f>
        <v>0</v>
      </c>
      <c r="G1828" s="174" t="str">
        <f>IF(F1828=1,COUNTIF($F$8:F1828,1),"")</f>
        <v/>
      </c>
      <c r="H1828" s="174"/>
      <c r="I1828" s="157">
        <f>IFERROR($H$8:INDEX($H$8:$H$3000,COUNTIF($H$8:$H$3000,"?*")),"")</f>
        <v>0</v>
      </c>
    </row>
    <row r="1829" spans="1:9" x14ac:dyDescent="0.25">
      <c r="A1829" s="174">
        <f>--ISNUMBER(IFERROR(SEARCH('Project Costing'!#REF!,Labor!I1835,1),""))</f>
        <v>0</v>
      </c>
      <c r="B1829" s="174" t="str">
        <f>IF(A1829=1,COUNTIF($A$8:A1829,1),"")</f>
        <v/>
      </c>
      <c r="C1829" s="174"/>
      <c r="D1829" s="157">
        <f>IFERROR($C$8:INDEX($C$8:$C$3000,COUNTIF($C$8:$C$3000,"?*")),"")</f>
        <v>0</v>
      </c>
      <c r="E1829" s="174"/>
      <c r="F1829" s="174">
        <f>--ISNUMBER(IFERROR(SEARCH('Project Costing'!#REF!,Labor!I1835,1),""))</f>
        <v>0</v>
      </c>
      <c r="G1829" s="174" t="str">
        <f>IF(F1829=1,COUNTIF($F$8:F1829,1),"")</f>
        <v/>
      </c>
      <c r="H1829" s="174"/>
      <c r="I1829" s="157">
        <f>IFERROR($H$8:INDEX($H$8:$H$3000,COUNTIF($H$8:$H$3000,"?*")),"")</f>
        <v>0</v>
      </c>
    </row>
    <row r="1830" spans="1:9" x14ac:dyDescent="0.25">
      <c r="A1830" s="174">
        <f>--ISNUMBER(IFERROR(SEARCH('Project Costing'!#REF!,Labor!I1836,1),""))</f>
        <v>0</v>
      </c>
      <c r="B1830" s="174" t="str">
        <f>IF(A1830=1,COUNTIF($A$8:A1830,1),"")</f>
        <v/>
      </c>
      <c r="C1830" s="174"/>
      <c r="D1830" s="157">
        <f>IFERROR($C$8:INDEX($C$8:$C$3000,COUNTIF($C$8:$C$3000,"?*")),"")</f>
        <v>0</v>
      </c>
      <c r="E1830" s="174"/>
      <c r="F1830" s="174">
        <f>--ISNUMBER(IFERROR(SEARCH('Project Costing'!#REF!,Labor!I1836,1),""))</f>
        <v>0</v>
      </c>
      <c r="G1830" s="174" t="str">
        <f>IF(F1830=1,COUNTIF($F$8:F1830,1),"")</f>
        <v/>
      </c>
      <c r="H1830" s="174"/>
      <c r="I1830" s="157">
        <f>IFERROR($H$8:INDEX($H$8:$H$3000,COUNTIF($H$8:$H$3000,"?*")),"")</f>
        <v>0</v>
      </c>
    </row>
    <row r="1831" spans="1:9" x14ac:dyDescent="0.25">
      <c r="A1831" s="174">
        <f>--ISNUMBER(IFERROR(SEARCH('Project Costing'!#REF!,Labor!I1837,1),""))</f>
        <v>0</v>
      </c>
      <c r="B1831" s="174" t="str">
        <f>IF(A1831=1,COUNTIF($A$8:A1831,1),"")</f>
        <v/>
      </c>
      <c r="C1831" s="174"/>
      <c r="D1831" s="157">
        <f>IFERROR($C$8:INDEX($C$8:$C$3000,COUNTIF($C$8:$C$3000,"?*")),"")</f>
        <v>0</v>
      </c>
      <c r="E1831" s="174"/>
      <c r="F1831" s="174">
        <f>--ISNUMBER(IFERROR(SEARCH('Project Costing'!#REF!,Labor!I1837,1),""))</f>
        <v>0</v>
      </c>
      <c r="G1831" s="174" t="str">
        <f>IF(F1831=1,COUNTIF($F$8:F1831,1),"")</f>
        <v/>
      </c>
      <c r="H1831" s="174"/>
      <c r="I1831" s="157">
        <f>IFERROR($H$8:INDEX($H$8:$H$3000,COUNTIF($H$8:$H$3000,"?*")),"")</f>
        <v>0</v>
      </c>
    </row>
    <row r="1832" spans="1:9" x14ac:dyDescent="0.25">
      <c r="A1832" s="174">
        <f>--ISNUMBER(IFERROR(SEARCH('Project Costing'!#REF!,Labor!I1838,1),""))</f>
        <v>0</v>
      </c>
      <c r="B1832" s="174" t="str">
        <f>IF(A1832=1,COUNTIF($A$8:A1832,1),"")</f>
        <v/>
      </c>
      <c r="C1832" s="174"/>
      <c r="D1832" s="157">
        <f>IFERROR($C$8:INDEX($C$8:$C$3000,COUNTIF($C$8:$C$3000,"?*")),"")</f>
        <v>0</v>
      </c>
      <c r="E1832" s="174"/>
      <c r="F1832" s="174">
        <f>--ISNUMBER(IFERROR(SEARCH('Project Costing'!#REF!,Labor!I1838,1),""))</f>
        <v>0</v>
      </c>
      <c r="G1832" s="174" t="str">
        <f>IF(F1832=1,COUNTIF($F$8:F1832,1),"")</f>
        <v/>
      </c>
      <c r="H1832" s="174"/>
      <c r="I1832" s="157">
        <f>IFERROR($H$8:INDEX($H$8:$H$3000,COUNTIF($H$8:$H$3000,"?*")),"")</f>
        <v>0</v>
      </c>
    </row>
    <row r="1833" spans="1:9" x14ac:dyDescent="0.25">
      <c r="A1833" s="174">
        <f>--ISNUMBER(IFERROR(SEARCH('Project Costing'!#REF!,Labor!I1839,1),""))</f>
        <v>0</v>
      </c>
      <c r="B1833" s="174" t="str">
        <f>IF(A1833=1,COUNTIF($A$8:A1833,1),"")</f>
        <v/>
      </c>
      <c r="C1833" s="174"/>
      <c r="D1833" s="157">
        <f>IFERROR($C$8:INDEX($C$8:$C$3000,COUNTIF($C$8:$C$3000,"?*")),"")</f>
        <v>0</v>
      </c>
      <c r="E1833" s="174"/>
      <c r="F1833" s="174">
        <f>--ISNUMBER(IFERROR(SEARCH('Project Costing'!#REF!,Labor!I1839,1),""))</f>
        <v>0</v>
      </c>
      <c r="G1833" s="174" t="str">
        <f>IF(F1833=1,COUNTIF($F$8:F1833,1),"")</f>
        <v/>
      </c>
      <c r="H1833" s="174"/>
      <c r="I1833" s="157">
        <f>IFERROR($H$8:INDEX($H$8:$H$3000,COUNTIF($H$8:$H$3000,"?*")),"")</f>
        <v>0</v>
      </c>
    </row>
    <row r="1834" spans="1:9" x14ac:dyDescent="0.25">
      <c r="A1834" s="174">
        <f>--ISNUMBER(IFERROR(SEARCH('Project Costing'!#REF!,Labor!I1840,1),""))</f>
        <v>0</v>
      </c>
      <c r="B1834" s="174" t="str">
        <f>IF(A1834=1,COUNTIF($A$8:A1834,1),"")</f>
        <v/>
      </c>
      <c r="C1834" s="174"/>
      <c r="D1834" s="157">
        <f>IFERROR($C$8:INDEX($C$8:$C$3000,COUNTIF($C$8:$C$3000,"?*")),"")</f>
        <v>0</v>
      </c>
      <c r="E1834" s="174"/>
      <c r="F1834" s="174">
        <f>--ISNUMBER(IFERROR(SEARCH('Project Costing'!#REF!,Labor!I1840,1),""))</f>
        <v>0</v>
      </c>
      <c r="G1834" s="174" t="str">
        <f>IF(F1834=1,COUNTIF($F$8:F1834,1),"")</f>
        <v/>
      </c>
      <c r="H1834" s="174"/>
      <c r="I1834" s="157">
        <f>IFERROR($H$8:INDEX($H$8:$H$3000,COUNTIF($H$8:$H$3000,"?*")),"")</f>
        <v>0</v>
      </c>
    </row>
    <row r="1835" spans="1:9" x14ac:dyDescent="0.25">
      <c r="A1835" s="174">
        <f>--ISNUMBER(IFERROR(SEARCH('Project Costing'!#REF!,Labor!I1841,1),""))</f>
        <v>0</v>
      </c>
      <c r="B1835" s="174" t="str">
        <f>IF(A1835=1,COUNTIF($A$8:A1835,1),"")</f>
        <v/>
      </c>
      <c r="C1835" s="174"/>
      <c r="D1835" s="157">
        <f>IFERROR($C$8:INDEX($C$8:$C$3000,COUNTIF($C$8:$C$3000,"?*")),"")</f>
        <v>0</v>
      </c>
      <c r="E1835" s="174"/>
      <c r="F1835" s="174">
        <f>--ISNUMBER(IFERROR(SEARCH('Project Costing'!#REF!,Labor!I1841,1),""))</f>
        <v>0</v>
      </c>
      <c r="G1835" s="174" t="str">
        <f>IF(F1835=1,COUNTIF($F$8:F1835,1),"")</f>
        <v/>
      </c>
      <c r="H1835" s="174"/>
      <c r="I1835" s="157">
        <f>IFERROR($H$8:INDEX($H$8:$H$3000,COUNTIF($H$8:$H$3000,"?*")),"")</f>
        <v>0</v>
      </c>
    </row>
    <row r="1836" spans="1:9" x14ac:dyDescent="0.25">
      <c r="A1836" s="174">
        <f>--ISNUMBER(IFERROR(SEARCH('Project Costing'!#REF!,Labor!I1842,1),""))</f>
        <v>0</v>
      </c>
      <c r="B1836" s="174" t="str">
        <f>IF(A1836=1,COUNTIF($A$8:A1836,1),"")</f>
        <v/>
      </c>
      <c r="C1836" s="174"/>
      <c r="D1836" s="157">
        <f>IFERROR($C$8:INDEX($C$8:$C$3000,COUNTIF($C$8:$C$3000,"?*")),"")</f>
        <v>0</v>
      </c>
      <c r="E1836" s="174"/>
      <c r="F1836" s="174">
        <f>--ISNUMBER(IFERROR(SEARCH('Project Costing'!#REF!,Labor!I1842,1),""))</f>
        <v>0</v>
      </c>
      <c r="G1836" s="174" t="str">
        <f>IF(F1836=1,COUNTIF($F$8:F1836,1),"")</f>
        <v/>
      </c>
      <c r="H1836" s="174"/>
      <c r="I1836" s="157">
        <f>IFERROR($H$8:INDEX($H$8:$H$3000,COUNTIF($H$8:$H$3000,"?*")),"")</f>
        <v>0</v>
      </c>
    </row>
    <row r="1837" spans="1:9" x14ac:dyDescent="0.25">
      <c r="A1837" s="174">
        <f>--ISNUMBER(IFERROR(SEARCH('Project Costing'!#REF!,Labor!I1843,1),""))</f>
        <v>0</v>
      </c>
      <c r="B1837" s="174" t="str">
        <f>IF(A1837=1,COUNTIF($A$8:A1837,1),"")</f>
        <v/>
      </c>
      <c r="C1837" s="174"/>
      <c r="D1837" s="157">
        <f>IFERROR($C$8:INDEX($C$8:$C$3000,COUNTIF($C$8:$C$3000,"?*")),"")</f>
        <v>0</v>
      </c>
      <c r="E1837" s="174"/>
      <c r="F1837" s="174">
        <f>--ISNUMBER(IFERROR(SEARCH('Project Costing'!#REF!,Labor!I1843,1),""))</f>
        <v>0</v>
      </c>
      <c r="G1837" s="174" t="str">
        <f>IF(F1837=1,COUNTIF($F$8:F1837,1),"")</f>
        <v/>
      </c>
      <c r="H1837" s="174"/>
      <c r="I1837" s="157">
        <f>IFERROR($H$8:INDEX($H$8:$H$3000,COUNTIF($H$8:$H$3000,"?*")),"")</f>
        <v>0</v>
      </c>
    </row>
    <row r="1838" spans="1:9" x14ac:dyDescent="0.25">
      <c r="A1838" s="174">
        <f>--ISNUMBER(IFERROR(SEARCH('Project Costing'!#REF!,Labor!I1844,1),""))</f>
        <v>0</v>
      </c>
      <c r="B1838" s="174" t="str">
        <f>IF(A1838=1,COUNTIF($A$8:A1838,1),"")</f>
        <v/>
      </c>
      <c r="C1838" s="174"/>
      <c r="D1838" s="157">
        <f>IFERROR($C$8:INDEX($C$8:$C$3000,COUNTIF($C$8:$C$3000,"?*")),"")</f>
        <v>0</v>
      </c>
      <c r="E1838" s="174"/>
      <c r="F1838" s="174">
        <f>--ISNUMBER(IFERROR(SEARCH('Project Costing'!#REF!,Labor!I1844,1),""))</f>
        <v>0</v>
      </c>
      <c r="G1838" s="174" t="str">
        <f>IF(F1838=1,COUNTIF($F$8:F1838,1),"")</f>
        <v/>
      </c>
      <c r="H1838" s="174"/>
      <c r="I1838" s="157">
        <f>IFERROR($H$8:INDEX($H$8:$H$3000,COUNTIF($H$8:$H$3000,"?*")),"")</f>
        <v>0</v>
      </c>
    </row>
    <row r="1839" spans="1:9" x14ac:dyDescent="0.25">
      <c r="A1839" s="174">
        <f>--ISNUMBER(IFERROR(SEARCH('Project Costing'!#REF!,Labor!I1845,1),""))</f>
        <v>0</v>
      </c>
      <c r="B1839" s="174" t="str">
        <f>IF(A1839=1,COUNTIF($A$8:A1839,1),"")</f>
        <v/>
      </c>
      <c r="C1839" s="174"/>
      <c r="D1839" s="157">
        <f>IFERROR($C$8:INDEX($C$8:$C$3000,COUNTIF($C$8:$C$3000,"?*")),"")</f>
        <v>0</v>
      </c>
      <c r="E1839" s="174"/>
      <c r="F1839" s="174">
        <f>--ISNUMBER(IFERROR(SEARCH('Project Costing'!#REF!,Labor!I1845,1),""))</f>
        <v>0</v>
      </c>
      <c r="G1839" s="174" t="str">
        <f>IF(F1839=1,COUNTIF($F$8:F1839,1),"")</f>
        <v/>
      </c>
      <c r="H1839" s="174"/>
      <c r="I1839" s="157">
        <f>IFERROR($H$8:INDEX($H$8:$H$3000,COUNTIF($H$8:$H$3000,"?*")),"")</f>
        <v>0</v>
      </c>
    </row>
    <row r="1840" spans="1:9" x14ac:dyDescent="0.25">
      <c r="A1840" s="174">
        <f>--ISNUMBER(IFERROR(SEARCH('Project Costing'!#REF!,Labor!I1846,1),""))</f>
        <v>0</v>
      </c>
      <c r="B1840" s="174" t="str">
        <f>IF(A1840=1,COUNTIF($A$8:A1840,1),"")</f>
        <v/>
      </c>
      <c r="C1840" s="174"/>
      <c r="D1840" s="157">
        <f>IFERROR($C$8:INDEX($C$8:$C$3000,COUNTIF($C$8:$C$3000,"?*")),"")</f>
        <v>0</v>
      </c>
      <c r="E1840" s="174"/>
      <c r="F1840" s="174">
        <f>--ISNUMBER(IFERROR(SEARCH('Project Costing'!#REF!,Labor!I1846,1),""))</f>
        <v>0</v>
      </c>
      <c r="G1840" s="174" t="str">
        <f>IF(F1840=1,COUNTIF($F$8:F1840,1),"")</f>
        <v/>
      </c>
      <c r="H1840" s="174"/>
      <c r="I1840" s="157">
        <f>IFERROR($H$8:INDEX($H$8:$H$3000,COUNTIF($H$8:$H$3000,"?*")),"")</f>
        <v>0</v>
      </c>
    </row>
    <row r="1841" spans="1:9" x14ac:dyDescent="0.25">
      <c r="A1841" s="174">
        <f>--ISNUMBER(IFERROR(SEARCH('Project Costing'!#REF!,Labor!I1847,1),""))</f>
        <v>0</v>
      </c>
      <c r="B1841" s="174" t="str">
        <f>IF(A1841=1,COUNTIF($A$8:A1841,1),"")</f>
        <v/>
      </c>
      <c r="C1841" s="174"/>
      <c r="D1841" s="157">
        <f>IFERROR($C$8:INDEX($C$8:$C$3000,COUNTIF($C$8:$C$3000,"?*")),"")</f>
        <v>0</v>
      </c>
      <c r="E1841" s="174"/>
      <c r="F1841" s="174">
        <f>--ISNUMBER(IFERROR(SEARCH('Project Costing'!#REF!,Labor!I1847,1),""))</f>
        <v>0</v>
      </c>
      <c r="G1841" s="174" t="str">
        <f>IF(F1841=1,COUNTIF($F$8:F1841,1),"")</f>
        <v/>
      </c>
      <c r="H1841" s="174"/>
      <c r="I1841" s="157">
        <f>IFERROR($H$8:INDEX($H$8:$H$3000,COUNTIF($H$8:$H$3000,"?*")),"")</f>
        <v>0</v>
      </c>
    </row>
    <row r="1842" spans="1:9" x14ac:dyDescent="0.25">
      <c r="A1842" s="174">
        <f>--ISNUMBER(IFERROR(SEARCH('Project Costing'!#REF!,Labor!I1848,1),""))</f>
        <v>0</v>
      </c>
      <c r="B1842" s="174" t="str">
        <f>IF(A1842=1,COUNTIF($A$8:A1842,1),"")</f>
        <v/>
      </c>
      <c r="C1842" s="174"/>
      <c r="D1842" s="157">
        <f>IFERROR($C$8:INDEX($C$8:$C$3000,COUNTIF($C$8:$C$3000,"?*")),"")</f>
        <v>0</v>
      </c>
      <c r="E1842" s="174"/>
      <c r="F1842" s="174">
        <f>--ISNUMBER(IFERROR(SEARCH('Project Costing'!#REF!,Labor!I1848,1),""))</f>
        <v>0</v>
      </c>
      <c r="G1842" s="174" t="str">
        <f>IF(F1842=1,COUNTIF($F$8:F1842,1),"")</f>
        <v/>
      </c>
      <c r="H1842" s="174"/>
      <c r="I1842" s="157">
        <f>IFERROR($H$8:INDEX($H$8:$H$3000,COUNTIF($H$8:$H$3000,"?*")),"")</f>
        <v>0</v>
      </c>
    </row>
    <row r="1843" spans="1:9" x14ac:dyDescent="0.25">
      <c r="A1843" s="174">
        <f>--ISNUMBER(IFERROR(SEARCH('Project Costing'!#REF!,Labor!I1849,1),""))</f>
        <v>0</v>
      </c>
      <c r="B1843" s="174" t="str">
        <f>IF(A1843=1,COUNTIF($A$8:A1843,1),"")</f>
        <v/>
      </c>
      <c r="C1843" s="174"/>
      <c r="D1843" s="157">
        <f>IFERROR($C$8:INDEX($C$8:$C$3000,COUNTIF($C$8:$C$3000,"?*")),"")</f>
        <v>0</v>
      </c>
      <c r="E1843" s="174"/>
      <c r="F1843" s="174">
        <f>--ISNUMBER(IFERROR(SEARCH('Project Costing'!#REF!,Labor!I1849,1),""))</f>
        <v>0</v>
      </c>
      <c r="G1843" s="174" t="str">
        <f>IF(F1843=1,COUNTIF($F$8:F1843,1),"")</f>
        <v/>
      </c>
      <c r="H1843" s="174"/>
      <c r="I1843" s="157">
        <f>IFERROR($H$8:INDEX($H$8:$H$3000,COUNTIF($H$8:$H$3000,"?*")),"")</f>
        <v>0</v>
      </c>
    </row>
    <row r="1844" spans="1:9" x14ac:dyDescent="0.25">
      <c r="A1844" s="174">
        <f>--ISNUMBER(IFERROR(SEARCH('Project Costing'!#REF!,Labor!I1850,1),""))</f>
        <v>0</v>
      </c>
      <c r="B1844" s="174" t="str">
        <f>IF(A1844=1,COUNTIF($A$8:A1844,1),"")</f>
        <v/>
      </c>
      <c r="C1844" s="174"/>
      <c r="D1844" s="157">
        <f>IFERROR($C$8:INDEX($C$8:$C$3000,COUNTIF($C$8:$C$3000,"?*")),"")</f>
        <v>0</v>
      </c>
      <c r="E1844" s="174"/>
      <c r="F1844" s="174">
        <f>--ISNUMBER(IFERROR(SEARCH('Project Costing'!#REF!,Labor!I1850,1),""))</f>
        <v>0</v>
      </c>
      <c r="G1844" s="174" t="str">
        <f>IF(F1844=1,COUNTIF($F$8:F1844,1),"")</f>
        <v/>
      </c>
      <c r="H1844" s="174"/>
      <c r="I1844" s="157">
        <f>IFERROR($H$8:INDEX($H$8:$H$3000,COUNTIF($H$8:$H$3000,"?*")),"")</f>
        <v>0</v>
      </c>
    </row>
    <row r="1845" spans="1:9" x14ac:dyDescent="0.25">
      <c r="A1845" s="174">
        <f>--ISNUMBER(IFERROR(SEARCH('Project Costing'!#REF!,Labor!I1851,1),""))</f>
        <v>0</v>
      </c>
      <c r="B1845" s="174" t="str">
        <f>IF(A1845=1,COUNTIF($A$8:A1845,1),"")</f>
        <v/>
      </c>
      <c r="C1845" s="174"/>
      <c r="D1845" s="157">
        <f>IFERROR($C$8:INDEX($C$8:$C$3000,COUNTIF($C$8:$C$3000,"?*")),"")</f>
        <v>0</v>
      </c>
      <c r="E1845" s="174"/>
      <c r="F1845" s="174">
        <f>--ISNUMBER(IFERROR(SEARCH('Project Costing'!#REF!,Labor!I1851,1),""))</f>
        <v>0</v>
      </c>
      <c r="G1845" s="174" t="str">
        <f>IF(F1845=1,COUNTIF($F$8:F1845,1),"")</f>
        <v/>
      </c>
      <c r="H1845" s="174"/>
      <c r="I1845" s="157">
        <f>IFERROR($H$8:INDEX($H$8:$H$3000,COUNTIF($H$8:$H$3000,"?*")),"")</f>
        <v>0</v>
      </c>
    </row>
    <row r="1846" spans="1:9" x14ac:dyDescent="0.25">
      <c r="A1846" s="174">
        <f>--ISNUMBER(IFERROR(SEARCH('Project Costing'!#REF!,Labor!I1852,1),""))</f>
        <v>0</v>
      </c>
      <c r="B1846" s="174" t="str">
        <f>IF(A1846=1,COUNTIF($A$8:A1846,1),"")</f>
        <v/>
      </c>
      <c r="C1846" s="174"/>
      <c r="D1846" s="157">
        <f>IFERROR($C$8:INDEX($C$8:$C$3000,COUNTIF($C$8:$C$3000,"?*")),"")</f>
        <v>0</v>
      </c>
      <c r="E1846" s="174"/>
      <c r="F1846" s="174">
        <f>--ISNUMBER(IFERROR(SEARCH('Project Costing'!#REF!,Labor!I1852,1),""))</f>
        <v>0</v>
      </c>
      <c r="G1846" s="174" t="str">
        <f>IF(F1846=1,COUNTIF($F$8:F1846,1),"")</f>
        <v/>
      </c>
      <c r="H1846" s="174"/>
      <c r="I1846" s="157">
        <f>IFERROR($H$8:INDEX($H$8:$H$3000,COUNTIF($H$8:$H$3000,"?*")),"")</f>
        <v>0</v>
      </c>
    </row>
    <row r="1847" spans="1:9" x14ac:dyDescent="0.25">
      <c r="A1847" s="174">
        <f>--ISNUMBER(IFERROR(SEARCH('Project Costing'!#REF!,Labor!I1853,1),""))</f>
        <v>0</v>
      </c>
      <c r="B1847" s="174" t="str">
        <f>IF(A1847=1,COUNTIF($A$8:A1847,1),"")</f>
        <v/>
      </c>
      <c r="C1847" s="174"/>
      <c r="D1847" s="157">
        <f>IFERROR($C$8:INDEX($C$8:$C$3000,COUNTIF($C$8:$C$3000,"?*")),"")</f>
        <v>0</v>
      </c>
      <c r="E1847" s="174"/>
      <c r="F1847" s="174">
        <f>--ISNUMBER(IFERROR(SEARCH('Project Costing'!#REF!,Labor!I1853,1),""))</f>
        <v>0</v>
      </c>
      <c r="G1847" s="174" t="str">
        <f>IF(F1847=1,COUNTIF($F$8:F1847,1),"")</f>
        <v/>
      </c>
      <c r="H1847" s="174"/>
      <c r="I1847" s="157">
        <f>IFERROR($H$8:INDEX($H$8:$H$3000,COUNTIF($H$8:$H$3000,"?*")),"")</f>
        <v>0</v>
      </c>
    </row>
    <row r="1848" spans="1:9" x14ac:dyDescent="0.25">
      <c r="A1848" s="174">
        <f>--ISNUMBER(IFERROR(SEARCH('Project Costing'!#REF!,Labor!I1854,1),""))</f>
        <v>0</v>
      </c>
      <c r="B1848" s="174" t="str">
        <f>IF(A1848=1,COUNTIF($A$8:A1848,1),"")</f>
        <v/>
      </c>
      <c r="C1848" s="174"/>
      <c r="D1848" s="157">
        <f>IFERROR($C$8:INDEX($C$8:$C$3000,COUNTIF($C$8:$C$3000,"?*")),"")</f>
        <v>0</v>
      </c>
      <c r="E1848" s="174"/>
      <c r="F1848" s="174">
        <f>--ISNUMBER(IFERROR(SEARCH('Project Costing'!#REF!,Labor!I1854,1),""))</f>
        <v>0</v>
      </c>
      <c r="G1848" s="174" t="str">
        <f>IF(F1848=1,COUNTIF($F$8:F1848,1),"")</f>
        <v/>
      </c>
      <c r="H1848" s="174"/>
      <c r="I1848" s="157">
        <f>IFERROR($H$8:INDEX($H$8:$H$3000,COUNTIF($H$8:$H$3000,"?*")),"")</f>
        <v>0</v>
      </c>
    </row>
    <row r="1849" spans="1:9" x14ac:dyDescent="0.25">
      <c r="A1849" s="174">
        <f>--ISNUMBER(IFERROR(SEARCH('Project Costing'!#REF!,Labor!I1855,1),""))</f>
        <v>0</v>
      </c>
      <c r="B1849" s="174" t="str">
        <f>IF(A1849=1,COUNTIF($A$8:A1849,1),"")</f>
        <v/>
      </c>
      <c r="C1849" s="174"/>
      <c r="D1849" s="157">
        <f>IFERROR($C$8:INDEX($C$8:$C$3000,COUNTIF($C$8:$C$3000,"?*")),"")</f>
        <v>0</v>
      </c>
      <c r="E1849" s="174"/>
      <c r="F1849" s="174">
        <f>--ISNUMBER(IFERROR(SEARCH('Project Costing'!#REF!,Labor!I1855,1),""))</f>
        <v>0</v>
      </c>
      <c r="G1849" s="174" t="str">
        <f>IF(F1849=1,COUNTIF($F$8:F1849,1),"")</f>
        <v/>
      </c>
      <c r="H1849" s="174"/>
      <c r="I1849" s="157">
        <f>IFERROR($H$8:INDEX($H$8:$H$3000,COUNTIF($H$8:$H$3000,"?*")),"")</f>
        <v>0</v>
      </c>
    </row>
    <row r="1850" spans="1:9" x14ac:dyDescent="0.25">
      <c r="A1850" s="174">
        <f>--ISNUMBER(IFERROR(SEARCH('Project Costing'!#REF!,Labor!I1856,1),""))</f>
        <v>0</v>
      </c>
      <c r="B1850" s="174" t="str">
        <f>IF(A1850=1,COUNTIF($A$8:A1850,1),"")</f>
        <v/>
      </c>
      <c r="C1850" s="174"/>
      <c r="D1850" s="157">
        <f>IFERROR($C$8:INDEX($C$8:$C$3000,COUNTIF($C$8:$C$3000,"?*")),"")</f>
        <v>0</v>
      </c>
      <c r="E1850" s="174"/>
      <c r="F1850" s="174">
        <f>--ISNUMBER(IFERROR(SEARCH('Project Costing'!#REF!,Labor!I1856,1),""))</f>
        <v>0</v>
      </c>
      <c r="G1850" s="174" t="str">
        <f>IF(F1850=1,COUNTIF($F$8:F1850,1),"")</f>
        <v/>
      </c>
      <c r="H1850" s="174"/>
      <c r="I1850" s="157">
        <f>IFERROR($H$8:INDEX($H$8:$H$3000,COUNTIF($H$8:$H$3000,"?*")),"")</f>
        <v>0</v>
      </c>
    </row>
    <row r="1851" spans="1:9" x14ac:dyDescent="0.25">
      <c r="A1851" s="174">
        <f>--ISNUMBER(IFERROR(SEARCH('Project Costing'!#REF!,Labor!I1857,1),""))</f>
        <v>0</v>
      </c>
      <c r="B1851" s="174" t="str">
        <f>IF(A1851=1,COUNTIF($A$8:A1851,1),"")</f>
        <v/>
      </c>
      <c r="C1851" s="174"/>
      <c r="D1851" s="157">
        <f>IFERROR($C$8:INDEX($C$8:$C$3000,COUNTIF($C$8:$C$3000,"?*")),"")</f>
        <v>0</v>
      </c>
      <c r="E1851" s="174"/>
      <c r="F1851" s="174">
        <f>--ISNUMBER(IFERROR(SEARCH('Project Costing'!#REF!,Labor!I1857,1),""))</f>
        <v>0</v>
      </c>
      <c r="G1851" s="174" t="str">
        <f>IF(F1851=1,COUNTIF($F$8:F1851,1),"")</f>
        <v/>
      </c>
      <c r="H1851" s="174"/>
      <c r="I1851" s="157">
        <f>IFERROR($H$8:INDEX($H$8:$H$3000,COUNTIF($H$8:$H$3000,"?*")),"")</f>
        <v>0</v>
      </c>
    </row>
    <row r="1852" spans="1:9" x14ac:dyDescent="0.25">
      <c r="A1852" s="174">
        <f>--ISNUMBER(IFERROR(SEARCH('Project Costing'!#REF!,Labor!I1858,1),""))</f>
        <v>0</v>
      </c>
      <c r="B1852" s="174" t="str">
        <f>IF(A1852=1,COUNTIF($A$8:A1852,1),"")</f>
        <v/>
      </c>
      <c r="C1852" s="174"/>
      <c r="D1852" s="157">
        <f>IFERROR($C$8:INDEX($C$8:$C$3000,COUNTIF($C$8:$C$3000,"?*")),"")</f>
        <v>0</v>
      </c>
      <c r="E1852" s="174"/>
      <c r="F1852" s="174">
        <f>--ISNUMBER(IFERROR(SEARCH('Project Costing'!#REF!,Labor!I1858,1),""))</f>
        <v>0</v>
      </c>
      <c r="G1852" s="174" t="str">
        <f>IF(F1852=1,COUNTIF($F$8:F1852,1),"")</f>
        <v/>
      </c>
      <c r="H1852" s="174"/>
      <c r="I1852" s="157">
        <f>IFERROR($H$8:INDEX($H$8:$H$3000,COUNTIF($H$8:$H$3000,"?*")),"")</f>
        <v>0</v>
      </c>
    </row>
    <row r="1853" spans="1:9" x14ac:dyDescent="0.25">
      <c r="A1853" s="174">
        <f>--ISNUMBER(IFERROR(SEARCH('Project Costing'!#REF!,Labor!I1859,1),""))</f>
        <v>0</v>
      </c>
      <c r="B1853" s="174" t="str">
        <f>IF(A1853=1,COUNTIF($A$8:A1853,1),"")</f>
        <v/>
      </c>
      <c r="C1853" s="174"/>
      <c r="D1853" s="157">
        <f>IFERROR($C$8:INDEX($C$8:$C$3000,COUNTIF($C$8:$C$3000,"?*")),"")</f>
        <v>0</v>
      </c>
      <c r="E1853" s="174"/>
      <c r="F1853" s="174">
        <f>--ISNUMBER(IFERROR(SEARCH('Project Costing'!#REF!,Labor!I1859,1),""))</f>
        <v>0</v>
      </c>
      <c r="G1853" s="174" t="str">
        <f>IF(F1853=1,COUNTIF($F$8:F1853,1),"")</f>
        <v/>
      </c>
      <c r="H1853" s="174"/>
      <c r="I1853" s="157">
        <f>IFERROR($H$8:INDEX($H$8:$H$3000,COUNTIF($H$8:$H$3000,"?*")),"")</f>
        <v>0</v>
      </c>
    </row>
    <row r="1854" spans="1:9" x14ac:dyDescent="0.25">
      <c r="A1854" s="174">
        <f>--ISNUMBER(IFERROR(SEARCH('Project Costing'!#REF!,Labor!I1860,1),""))</f>
        <v>0</v>
      </c>
      <c r="B1854" s="174" t="str">
        <f>IF(A1854=1,COUNTIF($A$8:A1854,1),"")</f>
        <v/>
      </c>
      <c r="C1854" s="174"/>
      <c r="D1854" s="157">
        <f>IFERROR($C$8:INDEX($C$8:$C$3000,COUNTIF($C$8:$C$3000,"?*")),"")</f>
        <v>0</v>
      </c>
      <c r="E1854" s="174"/>
      <c r="F1854" s="174">
        <f>--ISNUMBER(IFERROR(SEARCH('Project Costing'!#REF!,Labor!I1860,1),""))</f>
        <v>0</v>
      </c>
      <c r="G1854" s="174" t="str">
        <f>IF(F1854=1,COUNTIF($F$8:F1854,1),"")</f>
        <v/>
      </c>
      <c r="H1854" s="174"/>
      <c r="I1854" s="157">
        <f>IFERROR($H$8:INDEX($H$8:$H$3000,COUNTIF($H$8:$H$3000,"?*")),"")</f>
        <v>0</v>
      </c>
    </row>
    <row r="1855" spans="1:9" x14ac:dyDescent="0.25">
      <c r="A1855" s="174">
        <f>--ISNUMBER(IFERROR(SEARCH('Project Costing'!#REF!,Labor!I1861,1),""))</f>
        <v>0</v>
      </c>
      <c r="B1855" s="174" t="str">
        <f>IF(A1855=1,COUNTIF($A$8:A1855,1),"")</f>
        <v/>
      </c>
      <c r="C1855" s="174"/>
      <c r="D1855" s="157">
        <f>IFERROR($C$8:INDEX($C$8:$C$3000,COUNTIF($C$8:$C$3000,"?*")),"")</f>
        <v>0</v>
      </c>
      <c r="E1855" s="174"/>
      <c r="F1855" s="174">
        <f>--ISNUMBER(IFERROR(SEARCH('Project Costing'!#REF!,Labor!I1861,1),""))</f>
        <v>0</v>
      </c>
      <c r="G1855" s="174" t="str">
        <f>IF(F1855=1,COUNTIF($F$8:F1855,1),"")</f>
        <v/>
      </c>
      <c r="H1855" s="174"/>
      <c r="I1855" s="157">
        <f>IFERROR($H$8:INDEX($H$8:$H$3000,COUNTIF($H$8:$H$3000,"?*")),"")</f>
        <v>0</v>
      </c>
    </row>
    <row r="1856" spans="1:9" x14ac:dyDescent="0.25">
      <c r="A1856" s="174">
        <f>--ISNUMBER(IFERROR(SEARCH('Project Costing'!#REF!,Labor!I1862,1),""))</f>
        <v>0</v>
      </c>
      <c r="B1856" s="174" t="str">
        <f>IF(A1856=1,COUNTIF($A$8:A1856,1),"")</f>
        <v/>
      </c>
      <c r="C1856" s="174"/>
      <c r="D1856" s="157">
        <f>IFERROR($C$8:INDEX($C$8:$C$3000,COUNTIF($C$8:$C$3000,"?*")),"")</f>
        <v>0</v>
      </c>
      <c r="E1856" s="174"/>
      <c r="F1856" s="174">
        <f>--ISNUMBER(IFERROR(SEARCH('Project Costing'!#REF!,Labor!I1862,1),""))</f>
        <v>0</v>
      </c>
      <c r="G1856" s="174" t="str">
        <f>IF(F1856=1,COUNTIF($F$8:F1856,1),"")</f>
        <v/>
      </c>
      <c r="H1856" s="174"/>
      <c r="I1856" s="157">
        <f>IFERROR($H$8:INDEX($H$8:$H$3000,COUNTIF($H$8:$H$3000,"?*")),"")</f>
        <v>0</v>
      </c>
    </row>
    <row r="1857" spans="1:9" x14ac:dyDescent="0.25">
      <c r="A1857" s="174">
        <f>--ISNUMBER(IFERROR(SEARCH('Project Costing'!#REF!,Labor!I1863,1),""))</f>
        <v>0</v>
      </c>
      <c r="B1857" s="174" t="str">
        <f>IF(A1857=1,COUNTIF($A$8:A1857,1),"")</f>
        <v/>
      </c>
      <c r="C1857" s="174"/>
      <c r="D1857" s="157">
        <f>IFERROR($C$8:INDEX($C$8:$C$3000,COUNTIF($C$8:$C$3000,"?*")),"")</f>
        <v>0</v>
      </c>
      <c r="E1857" s="174"/>
      <c r="F1857" s="174">
        <f>--ISNUMBER(IFERROR(SEARCH('Project Costing'!#REF!,Labor!I1863,1),""))</f>
        <v>0</v>
      </c>
      <c r="G1857" s="174" t="str">
        <f>IF(F1857=1,COUNTIF($F$8:F1857,1),"")</f>
        <v/>
      </c>
      <c r="H1857" s="174"/>
      <c r="I1857" s="157">
        <f>IFERROR($H$8:INDEX($H$8:$H$3000,COUNTIF($H$8:$H$3000,"?*")),"")</f>
        <v>0</v>
      </c>
    </row>
    <row r="1858" spans="1:9" x14ac:dyDescent="0.25">
      <c r="A1858" s="174">
        <f>--ISNUMBER(IFERROR(SEARCH('Project Costing'!#REF!,Labor!I1864,1),""))</f>
        <v>0</v>
      </c>
      <c r="B1858" s="174" t="str">
        <f>IF(A1858=1,COUNTIF($A$8:A1858,1),"")</f>
        <v/>
      </c>
      <c r="C1858" s="174"/>
      <c r="D1858" s="157">
        <f>IFERROR($C$8:INDEX($C$8:$C$3000,COUNTIF($C$8:$C$3000,"?*")),"")</f>
        <v>0</v>
      </c>
      <c r="E1858" s="174"/>
      <c r="F1858" s="174">
        <f>--ISNUMBER(IFERROR(SEARCH('Project Costing'!#REF!,Labor!I1864,1),""))</f>
        <v>0</v>
      </c>
      <c r="G1858" s="174" t="str">
        <f>IF(F1858=1,COUNTIF($F$8:F1858,1),"")</f>
        <v/>
      </c>
      <c r="H1858" s="174"/>
      <c r="I1858" s="157">
        <f>IFERROR($H$8:INDEX($H$8:$H$3000,COUNTIF($H$8:$H$3000,"?*")),"")</f>
        <v>0</v>
      </c>
    </row>
    <row r="1859" spans="1:9" x14ac:dyDescent="0.25">
      <c r="A1859" s="174">
        <f>--ISNUMBER(IFERROR(SEARCH('Project Costing'!#REF!,Labor!I1865,1),""))</f>
        <v>0</v>
      </c>
      <c r="B1859" s="174" t="str">
        <f>IF(A1859=1,COUNTIF($A$8:A1859,1),"")</f>
        <v/>
      </c>
      <c r="C1859" s="174"/>
      <c r="D1859" s="157">
        <f>IFERROR($C$8:INDEX($C$8:$C$3000,COUNTIF($C$8:$C$3000,"?*")),"")</f>
        <v>0</v>
      </c>
      <c r="E1859" s="174"/>
      <c r="F1859" s="174">
        <f>--ISNUMBER(IFERROR(SEARCH('Project Costing'!#REF!,Labor!I1865,1),""))</f>
        <v>0</v>
      </c>
      <c r="G1859" s="174" t="str">
        <f>IF(F1859=1,COUNTIF($F$8:F1859,1),"")</f>
        <v/>
      </c>
      <c r="H1859" s="174"/>
      <c r="I1859" s="157">
        <f>IFERROR($H$8:INDEX($H$8:$H$3000,COUNTIF($H$8:$H$3000,"?*")),"")</f>
        <v>0</v>
      </c>
    </row>
    <row r="1860" spans="1:9" x14ac:dyDescent="0.25">
      <c r="A1860" s="174">
        <f>--ISNUMBER(IFERROR(SEARCH('Project Costing'!#REF!,Labor!I1866,1),""))</f>
        <v>0</v>
      </c>
      <c r="B1860" s="174" t="str">
        <f>IF(A1860=1,COUNTIF($A$8:A1860,1),"")</f>
        <v/>
      </c>
      <c r="C1860" s="174"/>
      <c r="D1860" s="157">
        <f>IFERROR($C$8:INDEX($C$8:$C$3000,COUNTIF($C$8:$C$3000,"?*")),"")</f>
        <v>0</v>
      </c>
      <c r="E1860" s="174"/>
      <c r="F1860" s="174">
        <f>--ISNUMBER(IFERROR(SEARCH('Project Costing'!#REF!,Labor!I1866,1),""))</f>
        <v>0</v>
      </c>
      <c r="G1860" s="174" t="str">
        <f>IF(F1860=1,COUNTIF($F$8:F1860,1),"")</f>
        <v/>
      </c>
      <c r="H1860" s="174"/>
      <c r="I1860" s="157">
        <f>IFERROR($H$8:INDEX($H$8:$H$3000,COUNTIF($H$8:$H$3000,"?*")),"")</f>
        <v>0</v>
      </c>
    </row>
    <row r="1861" spans="1:9" x14ac:dyDescent="0.25">
      <c r="A1861" s="174">
        <f>--ISNUMBER(IFERROR(SEARCH('Project Costing'!#REF!,Labor!I1867,1),""))</f>
        <v>0</v>
      </c>
      <c r="B1861" s="174" t="str">
        <f>IF(A1861=1,COUNTIF($A$8:A1861,1),"")</f>
        <v/>
      </c>
      <c r="C1861" s="174"/>
      <c r="D1861" s="157">
        <f>IFERROR($C$8:INDEX($C$8:$C$3000,COUNTIF($C$8:$C$3000,"?*")),"")</f>
        <v>0</v>
      </c>
      <c r="E1861" s="174"/>
      <c r="F1861" s="174">
        <f>--ISNUMBER(IFERROR(SEARCH('Project Costing'!#REF!,Labor!I1867,1),""))</f>
        <v>0</v>
      </c>
      <c r="G1861" s="174" t="str">
        <f>IF(F1861=1,COUNTIF($F$8:F1861,1),"")</f>
        <v/>
      </c>
      <c r="H1861" s="174"/>
      <c r="I1861" s="157">
        <f>IFERROR($H$8:INDEX($H$8:$H$3000,COUNTIF($H$8:$H$3000,"?*")),"")</f>
        <v>0</v>
      </c>
    </row>
    <row r="1862" spans="1:9" x14ac:dyDescent="0.25">
      <c r="A1862" s="174">
        <f>--ISNUMBER(IFERROR(SEARCH('Project Costing'!#REF!,Labor!I1868,1),""))</f>
        <v>0</v>
      </c>
      <c r="B1862" s="174" t="str">
        <f>IF(A1862=1,COUNTIF($A$8:A1862,1),"")</f>
        <v/>
      </c>
      <c r="C1862" s="174"/>
      <c r="D1862" s="157">
        <f>IFERROR($C$8:INDEX($C$8:$C$3000,COUNTIF($C$8:$C$3000,"?*")),"")</f>
        <v>0</v>
      </c>
      <c r="E1862" s="174"/>
      <c r="F1862" s="174">
        <f>--ISNUMBER(IFERROR(SEARCH('Project Costing'!#REF!,Labor!I1868,1),""))</f>
        <v>0</v>
      </c>
      <c r="G1862" s="174" t="str">
        <f>IF(F1862=1,COUNTIF($F$8:F1862,1),"")</f>
        <v/>
      </c>
      <c r="H1862" s="174"/>
      <c r="I1862" s="157">
        <f>IFERROR($H$8:INDEX($H$8:$H$3000,COUNTIF($H$8:$H$3000,"?*")),"")</f>
        <v>0</v>
      </c>
    </row>
    <row r="1863" spans="1:9" x14ac:dyDescent="0.25">
      <c r="A1863" s="174">
        <f>--ISNUMBER(IFERROR(SEARCH('Project Costing'!#REF!,Labor!I1869,1),""))</f>
        <v>0</v>
      </c>
      <c r="B1863" s="174" t="str">
        <f>IF(A1863=1,COUNTIF($A$8:A1863,1),"")</f>
        <v/>
      </c>
      <c r="C1863" s="174"/>
      <c r="D1863" s="157">
        <f>IFERROR($C$8:INDEX($C$8:$C$3000,COUNTIF($C$8:$C$3000,"?*")),"")</f>
        <v>0</v>
      </c>
      <c r="E1863" s="174"/>
      <c r="F1863" s="174">
        <f>--ISNUMBER(IFERROR(SEARCH('Project Costing'!#REF!,Labor!I1869,1),""))</f>
        <v>0</v>
      </c>
      <c r="G1863" s="174" t="str">
        <f>IF(F1863=1,COUNTIF($F$8:F1863,1),"")</f>
        <v/>
      </c>
      <c r="H1863" s="174"/>
      <c r="I1863" s="157">
        <f>IFERROR($H$8:INDEX($H$8:$H$3000,COUNTIF($H$8:$H$3000,"?*")),"")</f>
        <v>0</v>
      </c>
    </row>
    <row r="1864" spans="1:9" x14ac:dyDescent="0.25">
      <c r="A1864" s="174">
        <f>--ISNUMBER(IFERROR(SEARCH('Project Costing'!#REF!,Labor!I1870,1),""))</f>
        <v>0</v>
      </c>
      <c r="B1864" s="174" t="str">
        <f>IF(A1864=1,COUNTIF($A$8:A1864,1),"")</f>
        <v/>
      </c>
      <c r="C1864" s="174"/>
      <c r="D1864" s="157">
        <f>IFERROR($C$8:INDEX($C$8:$C$3000,COUNTIF($C$8:$C$3000,"?*")),"")</f>
        <v>0</v>
      </c>
      <c r="E1864" s="174"/>
      <c r="F1864" s="174">
        <f>--ISNUMBER(IFERROR(SEARCH('Project Costing'!#REF!,Labor!I1870,1),""))</f>
        <v>0</v>
      </c>
      <c r="G1864" s="174" t="str">
        <f>IF(F1864=1,COUNTIF($F$8:F1864,1),"")</f>
        <v/>
      </c>
      <c r="H1864" s="174"/>
      <c r="I1864" s="157">
        <f>IFERROR($H$8:INDEX($H$8:$H$3000,COUNTIF($H$8:$H$3000,"?*")),"")</f>
        <v>0</v>
      </c>
    </row>
    <row r="1865" spans="1:9" x14ac:dyDescent="0.25">
      <c r="A1865" s="174">
        <f>--ISNUMBER(IFERROR(SEARCH('Project Costing'!#REF!,Labor!I1871,1),""))</f>
        <v>0</v>
      </c>
      <c r="B1865" s="174" t="str">
        <f>IF(A1865=1,COUNTIF($A$8:A1865,1),"")</f>
        <v/>
      </c>
      <c r="C1865" s="174"/>
      <c r="D1865" s="157">
        <f>IFERROR($C$8:INDEX($C$8:$C$3000,COUNTIF($C$8:$C$3000,"?*")),"")</f>
        <v>0</v>
      </c>
      <c r="E1865" s="174"/>
      <c r="F1865" s="174">
        <f>--ISNUMBER(IFERROR(SEARCH('Project Costing'!#REF!,Labor!I1871,1),""))</f>
        <v>0</v>
      </c>
      <c r="G1865" s="174" t="str">
        <f>IF(F1865=1,COUNTIF($F$8:F1865,1),"")</f>
        <v/>
      </c>
      <c r="H1865" s="174"/>
      <c r="I1865" s="157">
        <f>IFERROR($H$8:INDEX($H$8:$H$3000,COUNTIF($H$8:$H$3000,"?*")),"")</f>
        <v>0</v>
      </c>
    </row>
    <row r="1866" spans="1:9" x14ac:dyDescent="0.25">
      <c r="A1866" s="174">
        <f>--ISNUMBER(IFERROR(SEARCH('Project Costing'!#REF!,Labor!I1872,1),""))</f>
        <v>0</v>
      </c>
      <c r="B1866" s="174" t="str">
        <f>IF(A1866=1,COUNTIF($A$8:A1866,1),"")</f>
        <v/>
      </c>
      <c r="C1866" s="174"/>
      <c r="D1866" s="157">
        <f>IFERROR($C$8:INDEX($C$8:$C$3000,COUNTIF($C$8:$C$3000,"?*")),"")</f>
        <v>0</v>
      </c>
      <c r="E1866" s="174"/>
      <c r="F1866" s="174">
        <f>--ISNUMBER(IFERROR(SEARCH('Project Costing'!#REF!,Labor!I1872,1),""))</f>
        <v>0</v>
      </c>
      <c r="G1866" s="174" t="str">
        <f>IF(F1866=1,COUNTIF($F$8:F1866,1),"")</f>
        <v/>
      </c>
      <c r="H1866" s="174"/>
      <c r="I1866" s="157">
        <f>IFERROR($H$8:INDEX($H$8:$H$3000,COUNTIF($H$8:$H$3000,"?*")),"")</f>
        <v>0</v>
      </c>
    </row>
    <row r="1867" spans="1:9" x14ac:dyDescent="0.25">
      <c r="A1867" s="174">
        <f>--ISNUMBER(IFERROR(SEARCH('Project Costing'!#REF!,Labor!I1873,1),""))</f>
        <v>0</v>
      </c>
      <c r="B1867" s="174" t="str">
        <f>IF(A1867=1,COUNTIF($A$8:A1867,1),"")</f>
        <v/>
      </c>
      <c r="C1867" s="174"/>
      <c r="D1867" s="157">
        <f>IFERROR($C$8:INDEX($C$8:$C$3000,COUNTIF($C$8:$C$3000,"?*")),"")</f>
        <v>0</v>
      </c>
      <c r="E1867" s="174"/>
      <c r="F1867" s="174">
        <f>--ISNUMBER(IFERROR(SEARCH('Project Costing'!#REF!,Labor!I1873,1),""))</f>
        <v>0</v>
      </c>
      <c r="G1867" s="174" t="str">
        <f>IF(F1867=1,COUNTIF($F$8:F1867,1),"")</f>
        <v/>
      </c>
      <c r="H1867" s="174"/>
      <c r="I1867" s="157">
        <f>IFERROR($H$8:INDEX($H$8:$H$3000,COUNTIF($H$8:$H$3000,"?*")),"")</f>
        <v>0</v>
      </c>
    </row>
    <row r="1868" spans="1:9" x14ac:dyDescent="0.25">
      <c r="A1868" s="174">
        <f>--ISNUMBER(IFERROR(SEARCH('Project Costing'!#REF!,Labor!I1874,1),""))</f>
        <v>0</v>
      </c>
      <c r="B1868" s="174" t="str">
        <f>IF(A1868=1,COUNTIF($A$8:A1868,1),"")</f>
        <v/>
      </c>
      <c r="C1868" s="174"/>
      <c r="D1868" s="157">
        <f>IFERROR($C$8:INDEX($C$8:$C$3000,COUNTIF($C$8:$C$3000,"?*")),"")</f>
        <v>0</v>
      </c>
      <c r="E1868" s="174"/>
      <c r="F1868" s="174">
        <f>--ISNUMBER(IFERROR(SEARCH('Project Costing'!#REF!,Labor!I1874,1),""))</f>
        <v>0</v>
      </c>
      <c r="G1868" s="174" t="str">
        <f>IF(F1868=1,COUNTIF($F$8:F1868,1),"")</f>
        <v/>
      </c>
      <c r="H1868" s="174"/>
      <c r="I1868" s="157">
        <f>IFERROR($H$8:INDEX($H$8:$H$3000,COUNTIF($H$8:$H$3000,"?*")),"")</f>
        <v>0</v>
      </c>
    </row>
    <row r="1869" spans="1:9" x14ac:dyDescent="0.25">
      <c r="A1869" s="174">
        <f>--ISNUMBER(IFERROR(SEARCH('Project Costing'!#REF!,Labor!I1875,1),""))</f>
        <v>0</v>
      </c>
      <c r="B1869" s="174" t="str">
        <f>IF(A1869=1,COUNTIF($A$8:A1869,1),"")</f>
        <v/>
      </c>
      <c r="C1869" s="174"/>
      <c r="D1869" s="157">
        <f>IFERROR($C$8:INDEX($C$8:$C$3000,COUNTIF($C$8:$C$3000,"?*")),"")</f>
        <v>0</v>
      </c>
      <c r="E1869" s="174"/>
      <c r="F1869" s="174">
        <f>--ISNUMBER(IFERROR(SEARCH('Project Costing'!#REF!,Labor!I1875,1),""))</f>
        <v>0</v>
      </c>
      <c r="G1869" s="174" t="str">
        <f>IF(F1869=1,COUNTIF($F$8:F1869,1),"")</f>
        <v/>
      </c>
      <c r="H1869" s="174"/>
      <c r="I1869" s="157">
        <f>IFERROR($H$8:INDEX($H$8:$H$3000,COUNTIF($H$8:$H$3000,"?*")),"")</f>
        <v>0</v>
      </c>
    </row>
    <row r="1870" spans="1:9" x14ac:dyDescent="0.25">
      <c r="A1870" s="174">
        <f>--ISNUMBER(IFERROR(SEARCH('Project Costing'!#REF!,Labor!I1876,1),""))</f>
        <v>0</v>
      </c>
      <c r="B1870" s="174" t="str">
        <f>IF(A1870=1,COUNTIF($A$8:A1870,1),"")</f>
        <v/>
      </c>
      <c r="C1870" s="174"/>
      <c r="D1870" s="157">
        <f>IFERROR($C$8:INDEX($C$8:$C$3000,COUNTIF($C$8:$C$3000,"?*")),"")</f>
        <v>0</v>
      </c>
      <c r="E1870" s="174"/>
      <c r="F1870" s="174">
        <f>--ISNUMBER(IFERROR(SEARCH('Project Costing'!#REF!,Labor!I1876,1),""))</f>
        <v>0</v>
      </c>
      <c r="G1870" s="174" t="str">
        <f>IF(F1870=1,COUNTIF($F$8:F1870,1),"")</f>
        <v/>
      </c>
      <c r="H1870" s="174"/>
      <c r="I1870" s="157">
        <f>IFERROR($H$8:INDEX($H$8:$H$3000,COUNTIF($H$8:$H$3000,"?*")),"")</f>
        <v>0</v>
      </c>
    </row>
    <row r="1871" spans="1:9" x14ac:dyDescent="0.25">
      <c r="A1871" s="174">
        <f>--ISNUMBER(IFERROR(SEARCH('Project Costing'!#REF!,Labor!I1877,1),""))</f>
        <v>0</v>
      </c>
      <c r="B1871" s="174" t="str">
        <f>IF(A1871=1,COUNTIF($A$8:A1871,1),"")</f>
        <v/>
      </c>
      <c r="C1871" s="174"/>
      <c r="D1871" s="157">
        <f>IFERROR($C$8:INDEX($C$8:$C$3000,COUNTIF($C$8:$C$3000,"?*")),"")</f>
        <v>0</v>
      </c>
      <c r="E1871" s="174"/>
      <c r="F1871" s="174">
        <f>--ISNUMBER(IFERROR(SEARCH('Project Costing'!#REF!,Labor!I1877,1),""))</f>
        <v>0</v>
      </c>
      <c r="G1871" s="174" t="str">
        <f>IF(F1871=1,COUNTIF($F$8:F1871,1),"")</f>
        <v/>
      </c>
      <c r="H1871" s="174"/>
      <c r="I1871" s="157">
        <f>IFERROR($H$8:INDEX($H$8:$H$3000,COUNTIF($H$8:$H$3000,"?*")),"")</f>
        <v>0</v>
      </c>
    </row>
    <row r="1872" spans="1:9" x14ac:dyDescent="0.25">
      <c r="A1872" s="174">
        <f>--ISNUMBER(IFERROR(SEARCH('Project Costing'!#REF!,Labor!I1878,1),""))</f>
        <v>0</v>
      </c>
      <c r="B1872" s="174" t="str">
        <f>IF(A1872=1,COUNTIF($A$8:A1872,1),"")</f>
        <v/>
      </c>
      <c r="C1872" s="174"/>
      <c r="D1872" s="157">
        <f>IFERROR($C$8:INDEX($C$8:$C$3000,COUNTIF($C$8:$C$3000,"?*")),"")</f>
        <v>0</v>
      </c>
      <c r="E1872" s="174"/>
      <c r="F1872" s="174">
        <f>--ISNUMBER(IFERROR(SEARCH('Project Costing'!#REF!,Labor!I1878,1),""))</f>
        <v>0</v>
      </c>
      <c r="G1872" s="174" t="str">
        <f>IF(F1872=1,COUNTIF($F$8:F1872,1),"")</f>
        <v/>
      </c>
      <c r="H1872" s="174"/>
      <c r="I1872" s="157">
        <f>IFERROR($H$8:INDEX($H$8:$H$3000,COUNTIF($H$8:$H$3000,"?*")),"")</f>
        <v>0</v>
      </c>
    </row>
    <row r="1873" spans="1:9" x14ac:dyDescent="0.25">
      <c r="A1873" s="174">
        <f>--ISNUMBER(IFERROR(SEARCH('Project Costing'!#REF!,Labor!I1879,1),""))</f>
        <v>0</v>
      </c>
      <c r="B1873" s="174" t="str">
        <f>IF(A1873=1,COUNTIF($A$8:A1873,1),"")</f>
        <v/>
      </c>
      <c r="C1873" s="174"/>
      <c r="D1873" s="157">
        <f>IFERROR($C$8:INDEX($C$8:$C$3000,COUNTIF($C$8:$C$3000,"?*")),"")</f>
        <v>0</v>
      </c>
      <c r="E1873" s="174"/>
      <c r="F1873" s="174">
        <f>--ISNUMBER(IFERROR(SEARCH('Project Costing'!#REF!,Labor!I1879,1),""))</f>
        <v>0</v>
      </c>
      <c r="G1873" s="174" t="str">
        <f>IF(F1873=1,COUNTIF($F$8:F1873,1),"")</f>
        <v/>
      </c>
      <c r="H1873" s="174"/>
      <c r="I1873" s="157">
        <f>IFERROR($H$8:INDEX($H$8:$H$3000,COUNTIF($H$8:$H$3000,"?*")),"")</f>
        <v>0</v>
      </c>
    </row>
    <row r="1874" spans="1:9" x14ac:dyDescent="0.25">
      <c r="A1874" s="174">
        <f>--ISNUMBER(IFERROR(SEARCH('Project Costing'!#REF!,Labor!I1880,1),""))</f>
        <v>0</v>
      </c>
      <c r="B1874" s="174" t="str">
        <f>IF(A1874=1,COUNTIF($A$8:A1874,1),"")</f>
        <v/>
      </c>
      <c r="C1874" s="174"/>
      <c r="D1874" s="157">
        <f>IFERROR($C$8:INDEX($C$8:$C$3000,COUNTIF($C$8:$C$3000,"?*")),"")</f>
        <v>0</v>
      </c>
      <c r="E1874" s="174"/>
      <c r="F1874" s="174">
        <f>--ISNUMBER(IFERROR(SEARCH('Project Costing'!#REF!,Labor!I1880,1),""))</f>
        <v>0</v>
      </c>
      <c r="G1874" s="174" t="str">
        <f>IF(F1874=1,COUNTIF($F$8:F1874,1),"")</f>
        <v/>
      </c>
      <c r="H1874" s="174"/>
      <c r="I1874" s="157">
        <f>IFERROR($H$8:INDEX($H$8:$H$3000,COUNTIF($H$8:$H$3000,"?*")),"")</f>
        <v>0</v>
      </c>
    </row>
    <row r="1875" spans="1:9" x14ac:dyDescent="0.25">
      <c r="A1875" s="174">
        <f>--ISNUMBER(IFERROR(SEARCH('Project Costing'!#REF!,Labor!I1881,1),""))</f>
        <v>0</v>
      </c>
      <c r="B1875" s="174" t="str">
        <f>IF(A1875=1,COUNTIF($A$8:A1875,1),"")</f>
        <v/>
      </c>
      <c r="C1875" s="174"/>
      <c r="D1875" s="157">
        <f>IFERROR($C$8:INDEX($C$8:$C$3000,COUNTIF($C$8:$C$3000,"?*")),"")</f>
        <v>0</v>
      </c>
      <c r="E1875" s="174"/>
      <c r="F1875" s="174">
        <f>--ISNUMBER(IFERROR(SEARCH('Project Costing'!#REF!,Labor!I1881,1),""))</f>
        <v>0</v>
      </c>
      <c r="G1875" s="174" t="str">
        <f>IF(F1875=1,COUNTIF($F$8:F1875,1),"")</f>
        <v/>
      </c>
      <c r="H1875" s="174"/>
      <c r="I1875" s="157">
        <f>IFERROR($H$8:INDEX($H$8:$H$3000,COUNTIF($H$8:$H$3000,"?*")),"")</f>
        <v>0</v>
      </c>
    </row>
    <row r="1876" spans="1:9" x14ac:dyDescent="0.25">
      <c r="A1876" s="174">
        <f>--ISNUMBER(IFERROR(SEARCH('Project Costing'!#REF!,Labor!I1882,1),""))</f>
        <v>0</v>
      </c>
      <c r="B1876" s="174" t="str">
        <f>IF(A1876=1,COUNTIF($A$8:A1876,1),"")</f>
        <v/>
      </c>
      <c r="C1876" s="174"/>
      <c r="D1876" s="157">
        <f>IFERROR($C$8:INDEX($C$8:$C$3000,COUNTIF($C$8:$C$3000,"?*")),"")</f>
        <v>0</v>
      </c>
      <c r="E1876" s="174"/>
      <c r="F1876" s="174">
        <f>--ISNUMBER(IFERROR(SEARCH('Project Costing'!#REF!,Labor!I1882,1),""))</f>
        <v>0</v>
      </c>
      <c r="G1876" s="174" t="str">
        <f>IF(F1876=1,COUNTIF($F$8:F1876,1),"")</f>
        <v/>
      </c>
      <c r="H1876" s="174"/>
      <c r="I1876" s="157">
        <f>IFERROR($H$8:INDEX($H$8:$H$3000,COUNTIF($H$8:$H$3000,"?*")),"")</f>
        <v>0</v>
      </c>
    </row>
    <row r="1877" spans="1:9" x14ac:dyDescent="0.25">
      <c r="A1877" s="174">
        <f>--ISNUMBER(IFERROR(SEARCH('Project Costing'!#REF!,Labor!I1883,1),""))</f>
        <v>0</v>
      </c>
      <c r="B1877" s="174" t="str">
        <f>IF(A1877=1,COUNTIF($A$8:A1877,1),"")</f>
        <v/>
      </c>
      <c r="C1877" s="174"/>
      <c r="D1877" s="157">
        <f>IFERROR($C$8:INDEX($C$8:$C$3000,COUNTIF($C$8:$C$3000,"?*")),"")</f>
        <v>0</v>
      </c>
      <c r="E1877" s="174"/>
      <c r="F1877" s="174">
        <f>--ISNUMBER(IFERROR(SEARCH('Project Costing'!#REF!,Labor!I1883,1),""))</f>
        <v>0</v>
      </c>
      <c r="G1877" s="174" t="str">
        <f>IF(F1877=1,COUNTIF($F$8:F1877,1),"")</f>
        <v/>
      </c>
      <c r="H1877" s="174"/>
      <c r="I1877" s="157">
        <f>IFERROR($H$8:INDEX($H$8:$H$3000,COUNTIF($H$8:$H$3000,"?*")),"")</f>
        <v>0</v>
      </c>
    </row>
    <row r="1878" spans="1:9" x14ac:dyDescent="0.25">
      <c r="A1878" s="174">
        <f>--ISNUMBER(IFERROR(SEARCH('Project Costing'!#REF!,Labor!I1884,1),""))</f>
        <v>0</v>
      </c>
      <c r="B1878" s="174" t="str">
        <f>IF(A1878=1,COUNTIF($A$8:A1878,1),"")</f>
        <v/>
      </c>
      <c r="C1878" s="174"/>
      <c r="D1878" s="157">
        <f>IFERROR($C$8:INDEX($C$8:$C$3000,COUNTIF($C$8:$C$3000,"?*")),"")</f>
        <v>0</v>
      </c>
      <c r="E1878" s="174"/>
      <c r="F1878" s="174">
        <f>--ISNUMBER(IFERROR(SEARCH('Project Costing'!#REF!,Labor!I1884,1),""))</f>
        <v>0</v>
      </c>
      <c r="G1878" s="174" t="str">
        <f>IF(F1878=1,COUNTIF($F$8:F1878,1),"")</f>
        <v/>
      </c>
      <c r="H1878" s="174"/>
      <c r="I1878" s="157">
        <f>IFERROR($H$8:INDEX($H$8:$H$3000,COUNTIF($H$8:$H$3000,"?*")),"")</f>
        <v>0</v>
      </c>
    </row>
    <row r="1879" spans="1:9" x14ac:dyDescent="0.25">
      <c r="A1879" s="174">
        <f>--ISNUMBER(IFERROR(SEARCH('Project Costing'!#REF!,Labor!I1885,1),""))</f>
        <v>0</v>
      </c>
      <c r="B1879" s="174" t="str">
        <f>IF(A1879=1,COUNTIF($A$8:A1879,1),"")</f>
        <v/>
      </c>
      <c r="C1879" s="174"/>
      <c r="D1879" s="157">
        <f>IFERROR($C$8:INDEX($C$8:$C$3000,COUNTIF($C$8:$C$3000,"?*")),"")</f>
        <v>0</v>
      </c>
      <c r="E1879" s="174"/>
      <c r="F1879" s="174">
        <f>--ISNUMBER(IFERROR(SEARCH('Project Costing'!#REF!,Labor!I1885,1),""))</f>
        <v>0</v>
      </c>
      <c r="G1879" s="174" t="str">
        <f>IF(F1879=1,COUNTIF($F$8:F1879,1),"")</f>
        <v/>
      </c>
      <c r="H1879" s="174"/>
      <c r="I1879" s="157">
        <f>IFERROR($H$8:INDEX($H$8:$H$3000,COUNTIF($H$8:$H$3000,"?*")),"")</f>
        <v>0</v>
      </c>
    </row>
    <row r="1880" spans="1:9" x14ac:dyDescent="0.25">
      <c r="A1880" s="174">
        <f>--ISNUMBER(IFERROR(SEARCH('Project Costing'!#REF!,Labor!I1886,1),""))</f>
        <v>0</v>
      </c>
      <c r="B1880" s="174" t="str">
        <f>IF(A1880=1,COUNTIF($A$8:A1880,1),"")</f>
        <v/>
      </c>
      <c r="C1880" s="174"/>
      <c r="D1880" s="157">
        <f>IFERROR($C$8:INDEX($C$8:$C$3000,COUNTIF($C$8:$C$3000,"?*")),"")</f>
        <v>0</v>
      </c>
      <c r="E1880" s="174"/>
      <c r="F1880" s="174">
        <f>--ISNUMBER(IFERROR(SEARCH('Project Costing'!#REF!,Labor!I1886,1),""))</f>
        <v>0</v>
      </c>
      <c r="G1880" s="174" t="str">
        <f>IF(F1880=1,COUNTIF($F$8:F1880,1),"")</f>
        <v/>
      </c>
      <c r="H1880" s="174"/>
      <c r="I1880" s="157">
        <f>IFERROR($H$8:INDEX($H$8:$H$3000,COUNTIF($H$8:$H$3000,"?*")),"")</f>
        <v>0</v>
      </c>
    </row>
    <row r="1881" spans="1:9" x14ac:dyDescent="0.25">
      <c r="A1881" s="174">
        <f>--ISNUMBER(IFERROR(SEARCH('Project Costing'!#REF!,Labor!I1887,1),""))</f>
        <v>0</v>
      </c>
      <c r="B1881" s="174" t="str">
        <f>IF(A1881=1,COUNTIF($A$8:A1881,1),"")</f>
        <v/>
      </c>
      <c r="C1881" s="174"/>
      <c r="D1881" s="157">
        <f>IFERROR($C$8:INDEX($C$8:$C$3000,COUNTIF($C$8:$C$3000,"?*")),"")</f>
        <v>0</v>
      </c>
      <c r="E1881" s="174"/>
      <c r="F1881" s="174">
        <f>--ISNUMBER(IFERROR(SEARCH('Project Costing'!#REF!,Labor!I1887,1),""))</f>
        <v>0</v>
      </c>
      <c r="G1881" s="174" t="str">
        <f>IF(F1881=1,COUNTIF($F$8:F1881,1),"")</f>
        <v/>
      </c>
      <c r="H1881" s="174"/>
      <c r="I1881" s="157">
        <f>IFERROR($H$8:INDEX($H$8:$H$3000,COUNTIF($H$8:$H$3000,"?*")),"")</f>
        <v>0</v>
      </c>
    </row>
    <row r="1882" spans="1:9" x14ac:dyDescent="0.25">
      <c r="A1882" s="174">
        <f>--ISNUMBER(IFERROR(SEARCH('Project Costing'!#REF!,Labor!I1888,1),""))</f>
        <v>0</v>
      </c>
      <c r="B1882" s="174" t="str">
        <f>IF(A1882=1,COUNTIF($A$8:A1882,1),"")</f>
        <v/>
      </c>
      <c r="C1882" s="174"/>
      <c r="D1882" s="157">
        <f>IFERROR($C$8:INDEX($C$8:$C$3000,COUNTIF($C$8:$C$3000,"?*")),"")</f>
        <v>0</v>
      </c>
      <c r="E1882" s="174"/>
      <c r="F1882" s="174">
        <f>--ISNUMBER(IFERROR(SEARCH('Project Costing'!#REF!,Labor!I1888,1),""))</f>
        <v>0</v>
      </c>
      <c r="G1882" s="174" t="str">
        <f>IF(F1882=1,COUNTIF($F$8:F1882,1),"")</f>
        <v/>
      </c>
      <c r="H1882" s="174"/>
      <c r="I1882" s="157">
        <f>IFERROR($H$8:INDEX($H$8:$H$3000,COUNTIF($H$8:$H$3000,"?*")),"")</f>
        <v>0</v>
      </c>
    </row>
    <row r="1883" spans="1:9" x14ac:dyDescent="0.25">
      <c r="A1883" s="174">
        <f>--ISNUMBER(IFERROR(SEARCH('Project Costing'!#REF!,Labor!I1889,1),""))</f>
        <v>0</v>
      </c>
      <c r="B1883" s="174" t="str">
        <f>IF(A1883=1,COUNTIF($A$8:A1883,1),"")</f>
        <v/>
      </c>
      <c r="C1883" s="174"/>
      <c r="D1883" s="157">
        <f>IFERROR($C$8:INDEX($C$8:$C$3000,COUNTIF($C$8:$C$3000,"?*")),"")</f>
        <v>0</v>
      </c>
      <c r="E1883" s="174"/>
      <c r="F1883" s="174">
        <f>--ISNUMBER(IFERROR(SEARCH('Project Costing'!#REF!,Labor!I1889,1),""))</f>
        <v>0</v>
      </c>
      <c r="G1883" s="174" t="str">
        <f>IF(F1883=1,COUNTIF($F$8:F1883,1),"")</f>
        <v/>
      </c>
      <c r="H1883" s="174"/>
      <c r="I1883" s="157">
        <f>IFERROR($H$8:INDEX($H$8:$H$3000,COUNTIF($H$8:$H$3000,"?*")),"")</f>
        <v>0</v>
      </c>
    </row>
    <row r="1884" spans="1:9" x14ac:dyDescent="0.25">
      <c r="A1884" s="174">
        <f>--ISNUMBER(IFERROR(SEARCH('Project Costing'!#REF!,Labor!I1890,1),""))</f>
        <v>0</v>
      </c>
      <c r="B1884" s="174" t="str">
        <f>IF(A1884=1,COUNTIF($A$8:A1884,1),"")</f>
        <v/>
      </c>
      <c r="C1884" s="174"/>
      <c r="D1884" s="157">
        <f>IFERROR($C$8:INDEX($C$8:$C$3000,COUNTIF($C$8:$C$3000,"?*")),"")</f>
        <v>0</v>
      </c>
      <c r="E1884" s="174"/>
      <c r="F1884" s="174">
        <f>--ISNUMBER(IFERROR(SEARCH('Project Costing'!#REF!,Labor!I1890,1),""))</f>
        <v>0</v>
      </c>
      <c r="G1884" s="174" t="str">
        <f>IF(F1884=1,COUNTIF($F$8:F1884,1),"")</f>
        <v/>
      </c>
      <c r="H1884" s="174"/>
      <c r="I1884" s="157">
        <f>IFERROR($H$8:INDEX($H$8:$H$3000,COUNTIF($H$8:$H$3000,"?*")),"")</f>
        <v>0</v>
      </c>
    </row>
    <row r="1885" spans="1:9" x14ac:dyDescent="0.25">
      <c r="A1885" s="174">
        <f>--ISNUMBER(IFERROR(SEARCH('Project Costing'!#REF!,Labor!I1891,1),""))</f>
        <v>0</v>
      </c>
      <c r="B1885" s="174" t="str">
        <f>IF(A1885=1,COUNTIF($A$8:A1885,1),"")</f>
        <v/>
      </c>
      <c r="C1885" s="174"/>
      <c r="D1885" s="157">
        <f>IFERROR($C$8:INDEX($C$8:$C$3000,COUNTIF($C$8:$C$3000,"?*")),"")</f>
        <v>0</v>
      </c>
      <c r="E1885" s="174"/>
      <c r="F1885" s="174">
        <f>--ISNUMBER(IFERROR(SEARCH('Project Costing'!#REF!,Labor!I1891,1),""))</f>
        <v>0</v>
      </c>
      <c r="G1885" s="174" t="str">
        <f>IF(F1885=1,COUNTIF($F$8:F1885,1),"")</f>
        <v/>
      </c>
      <c r="H1885" s="174"/>
      <c r="I1885" s="157">
        <f>IFERROR($H$8:INDEX($H$8:$H$3000,COUNTIF($H$8:$H$3000,"?*")),"")</f>
        <v>0</v>
      </c>
    </row>
    <row r="1886" spans="1:9" x14ac:dyDescent="0.25">
      <c r="A1886" s="174">
        <f>--ISNUMBER(IFERROR(SEARCH('Project Costing'!#REF!,Labor!I1892,1),""))</f>
        <v>0</v>
      </c>
      <c r="B1886" s="174" t="str">
        <f>IF(A1886=1,COUNTIF($A$8:A1886,1),"")</f>
        <v/>
      </c>
      <c r="C1886" s="174"/>
      <c r="D1886" s="157">
        <f>IFERROR($C$8:INDEX($C$8:$C$3000,COUNTIF($C$8:$C$3000,"?*")),"")</f>
        <v>0</v>
      </c>
      <c r="E1886" s="174"/>
      <c r="F1886" s="174">
        <f>--ISNUMBER(IFERROR(SEARCH('Project Costing'!#REF!,Labor!I1892,1),""))</f>
        <v>0</v>
      </c>
      <c r="G1886" s="174" t="str">
        <f>IF(F1886=1,COUNTIF($F$8:F1886,1),"")</f>
        <v/>
      </c>
      <c r="H1886" s="174"/>
      <c r="I1886" s="157">
        <f>IFERROR($H$8:INDEX($H$8:$H$3000,COUNTIF($H$8:$H$3000,"?*")),"")</f>
        <v>0</v>
      </c>
    </row>
    <row r="1887" spans="1:9" x14ac:dyDescent="0.25">
      <c r="A1887" s="174">
        <f>--ISNUMBER(IFERROR(SEARCH('Project Costing'!#REF!,Labor!I1893,1),""))</f>
        <v>0</v>
      </c>
      <c r="B1887" s="174" t="str">
        <f>IF(A1887=1,COUNTIF($A$8:A1887,1),"")</f>
        <v/>
      </c>
      <c r="C1887" s="174"/>
      <c r="D1887" s="157">
        <f>IFERROR($C$8:INDEX($C$8:$C$3000,COUNTIF($C$8:$C$3000,"?*")),"")</f>
        <v>0</v>
      </c>
      <c r="E1887" s="174"/>
      <c r="F1887" s="174">
        <f>--ISNUMBER(IFERROR(SEARCH('Project Costing'!#REF!,Labor!I1893,1),""))</f>
        <v>0</v>
      </c>
      <c r="G1887" s="174" t="str">
        <f>IF(F1887=1,COUNTIF($F$8:F1887,1),"")</f>
        <v/>
      </c>
      <c r="H1887" s="174"/>
      <c r="I1887" s="157">
        <f>IFERROR($H$8:INDEX($H$8:$H$3000,COUNTIF($H$8:$H$3000,"?*")),"")</f>
        <v>0</v>
      </c>
    </row>
    <row r="1888" spans="1:9" x14ac:dyDescent="0.25">
      <c r="A1888" s="174">
        <f>--ISNUMBER(IFERROR(SEARCH('Project Costing'!#REF!,Labor!I1894,1),""))</f>
        <v>0</v>
      </c>
      <c r="B1888" s="174" t="str">
        <f>IF(A1888=1,COUNTIF($A$8:A1888,1),"")</f>
        <v/>
      </c>
      <c r="C1888" s="174"/>
      <c r="D1888" s="157">
        <f>IFERROR($C$8:INDEX($C$8:$C$3000,COUNTIF($C$8:$C$3000,"?*")),"")</f>
        <v>0</v>
      </c>
      <c r="E1888" s="174"/>
      <c r="F1888" s="174">
        <f>--ISNUMBER(IFERROR(SEARCH('Project Costing'!#REF!,Labor!I1894,1),""))</f>
        <v>0</v>
      </c>
      <c r="G1888" s="174" t="str">
        <f>IF(F1888=1,COUNTIF($F$8:F1888,1),"")</f>
        <v/>
      </c>
      <c r="H1888" s="174"/>
      <c r="I1888" s="157">
        <f>IFERROR($H$8:INDEX($H$8:$H$3000,COUNTIF($H$8:$H$3000,"?*")),"")</f>
        <v>0</v>
      </c>
    </row>
    <row r="1889" spans="1:9" x14ac:dyDescent="0.25">
      <c r="A1889" s="174">
        <f>--ISNUMBER(IFERROR(SEARCH('Project Costing'!#REF!,Labor!I1895,1),""))</f>
        <v>0</v>
      </c>
      <c r="B1889" s="174" t="str">
        <f>IF(A1889=1,COUNTIF($A$8:A1889,1),"")</f>
        <v/>
      </c>
      <c r="C1889" s="174"/>
      <c r="D1889" s="157">
        <f>IFERROR($C$8:INDEX($C$8:$C$3000,COUNTIF($C$8:$C$3000,"?*")),"")</f>
        <v>0</v>
      </c>
      <c r="E1889" s="174"/>
      <c r="F1889" s="174">
        <f>--ISNUMBER(IFERROR(SEARCH('Project Costing'!#REF!,Labor!I1895,1),""))</f>
        <v>0</v>
      </c>
      <c r="G1889" s="174" t="str">
        <f>IF(F1889=1,COUNTIF($F$8:F1889,1),"")</f>
        <v/>
      </c>
      <c r="H1889" s="174"/>
      <c r="I1889" s="157">
        <f>IFERROR($H$8:INDEX($H$8:$H$3000,COUNTIF($H$8:$H$3000,"?*")),"")</f>
        <v>0</v>
      </c>
    </row>
    <row r="1890" spans="1:9" x14ac:dyDescent="0.25">
      <c r="A1890" s="174">
        <f>--ISNUMBER(IFERROR(SEARCH('Project Costing'!#REF!,Labor!I1896,1),""))</f>
        <v>0</v>
      </c>
      <c r="B1890" s="174" t="str">
        <f>IF(A1890=1,COUNTIF($A$8:A1890,1),"")</f>
        <v/>
      </c>
      <c r="C1890" s="174"/>
      <c r="D1890" s="157">
        <f>IFERROR($C$8:INDEX($C$8:$C$3000,COUNTIF($C$8:$C$3000,"?*")),"")</f>
        <v>0</v>
      </c>
      <c r="E1890" s="174"/>
      <c r="F1890" s="174">
        <f>--ISNUMBER(IFERROR(SEARCH('Project Costing'!#REF!,Labor!I1896,1),""))</f>
        <v>0</v>
      </c>
      <c r="G1890" s="174" t="str">
        <f>IF(F1890=1,COUNTIF($F$8:F1890,1),"")</f>
        <v/>
      </c>
      <c r="H1890" s="174"/>
      <c r="I1890" s="157">
        <f>IFERROR($H$8:INDEX($H$8:$H$3000,COUNTIF($H$8:$H$3000,"?*")),"")</f>
        <v>0</v>
      </c>
    </row>
    <row r="1891" spans="1:9" x14ac:dyDescent="0.25">
      <c r="A1891" s="174">
        <f>--ISNUMBER(IFERROR(SEARCH('Project Costing'!#REF!,Labor!I1897,1),""))</f>
        <v>0</v>
      </c>
      <c r="B1891" s="174" t="str">
        <f>IF(A1891=1,COUNTIF($A$8:A1891,1),"")</f>
        <v/>
      </c>
      <c r="C1891" s="174"/>
      <c r="D1891" s="157">
        <f>IFERROR($C$8:INDEX($C$8:$C$3000,COUNTIF($C$8:$C$3000,"?*")),"")</f>
        <v>0</v>
      </c>
      <c r="E1891" s="174"/>
      <c r="F1891" s="174">
        <f>--ISNUMBER(IFERROR(SEARCH('Project Costing'!#REF!,Labor!I1897,1),""))</f>
        <v>0</v>
      </c>
      <c r="G1891" s="174" t="str">
        <f>IF(F1891=1,COUNTIF($F$8:F1891,1),"")</f>
        <v/>
      </c>
      <c r="H1891" s="174"/>
      <c r="I1891" s="157">
        <f>IFERROR($H$8:INDEX($H$8:$H$3000,COUNTIF($H$8:$H$3000,"?*")),"")</f>
        <v>0</v>
      </c>
    </row>
    <row r="1892" spans="1:9" x14ac:dyDescent="0.25">
      <c r="A1892" s="174">
        <f>--ISNUMBER(IFERROR(SEARCH('Project Costing'!#REF!,Labor!I1898,1),""))</f>
        <v>0</v>
      </c>
      <c r="B1892" s="174" t="str">
        <f>IF(A1892=1,COUNTIF($A$8:A1892,1),"")</f>
        <v/>
      </c>
      <c r="C1892" s="174"/>
      <c r="D1892" s="157">
        <f>IFERROR($C$8:INDEX($C$8:$C$3000,COUNTIF($C$8:$C$3000,"?*")),"")</f>
        <v>0</v>
      </c>
      <c r="E1892" s="174"/>
      <c r="F1892" s="174">
        <f>--ISNUMBER(IFERROR(SEARCH('Project Costing'!#REF!,Labor!I1898,1),""))</f>
        <v>0</v>
      </c>
      <c r="G1892" s="174" t="str">
        <f>IF(F1892=1,COUNTIF($F$8:F1892,1),"")</f>
        <v/>
      </c>
      <c r="H1892" s="174"/>
      <c r="I1892" s="157">
        <f>IFERROR($H$8:INDEX($H$8:$H$3000,COUNTIF($H$8:$H$3000,"?*")),"")</f>
        <v>0</v>
      </c>
    </row>
    <row r="1893" spans="1:9" x14ac:dyDescent="0.25">
      <c r="A1893" s="174">
        <f>--ISNUMBER(IFERROR(SEARCH('Project Costing'!#REF!,Labor!I1899,1),""))</f>
        <v>0</v>
      </c>
      <c r="B1893" s="174" t="str">
        <f>IF(A1893=1,COUNTIF($A$8:A1893,1),"")</f>
        <v/>
      </c>
      <c r="C1893" s="174"/>
      <c r="D1893" s="157">
        <f>IFERROR($C$8:INDEX($C$8:$C$3000,COUNTIF($C$8:$C$3000,"?*")),"")</f>
        <v>0</v>
      </c>
      <c r="E1893" s="174"/>
      <c r="F1893" s="174">
        <f>--ISNUMBER(IFERROR(SEARCH('Project Costing'!#REF!,Labor!I1899,1),""))</f>
        <v>0</v>
      </c>
      <c r="G1893" s="174" t="str">
        <f>IF(F1893=1,COUNTIF($F$8:F1893,1),"")</f>
        <v/>
      </c>
      <c r="H1893" s="174"/>
      <c r="I1893" s="157">
        <f>IFERROR($H$8:INDEX($H$8:$H$3000,COUNTIF($H$8:$H$3000,"?*")),"")</f>
        <v>0</v>
      </c>
    </row>
    <row r="1894" spans="1:9" x14ac:dyDescent="0.25">
      <c r="A1894" s="174">
        <f>--ISNUMBER(IFERROR(SEARCH('Project Costing'!#REF!,Labor!I1900,1),""))</f>
        <v>0</v>
      </c>
      <c r="B1894" s="174" t="str">
        <f>IF(A1894=1,COUNTIF($A$8:A1894,1),"")</f>
        <v/>
      </c>
      <c r="C1894" s="174"/>
      <c r="D1894" s="157">
        <f>IFERROR($C$8:INDEX($C$8:$C$3000,COUNTIF($C$8:$C$3000,"?*")),"")</f>
        <v>0</v>
      </c>
      <c r="E1894" s="174"/>
      <c r="F1894" s="174">
        <f>--ISNUMBER(IFERROR(SEARCH('Project Costing'!#REF!,Labor!I1900,1),""))</f>
        <v>0</v>
      </c>
      <c r="G1894" s="174" t="str">
        <f>IF(F1894=1,COUNTIF($F$8:F1894,1),"")</f>
        <v/>
      </c>
      <c r="H1894" s="174"/>
      <c r="I1894" s="157">
        <f>IFERROR($H$8:INDEX($H$8:$H$3000,COUNTIF($H$8:$H$3000,"?*")),"")</f>
        <v>0</v>
      </c>
    </row>
    <row r="1895" spans="1:9" x14ac:dyDescent="0.25">
      <c r="A1895" s="174">
        <f>--ISNUMBER(IFERROR(SEARCH('Project Costing'!#REF!,Labor!I1901,1),""))</f>
        <v>0</v>
      </c>
      <c r="B1895" s="174" t="str">
        <f>IF(A1895=1,COUNTIF($A$8:A1895,1),"")</f>
        <v/>
      </c>
      <c r="C1895" s="174"/>
      <c r="D1895" s="157">
        <f>IFERROR($C$8:INDEX($C$8:$C$3000,COUNTIF($C$8:$C$3000,"?*")),"")</f>
        <v>0</v>
      </c>
      <c r="E1895" s="174"/>
      <c r="F1895" s="174">
        <f>--ISNUMBER(IFERROR(SEARCH('Project Costing'!#REF!,Labor!I1901,1),""))</f>
        <v>0</v>
      </c>
      <c r="G1895" s="174" t="str">
        <f>IF(F1895=1,COUNTIF($F$8:F1895,1),"")</f>
        <v/>
      </c>
      <c r="H1895" s="174"/>
      <c r="I1895" s="157">
        <f>IFERROR($H$8:INDEX($H$8:$H$3000,COUNTIF($H$8:$H$3000,"?*")),"")</f>
        <v>0</v>
      </c>
    </row>
    <row r="1896" spans="1:9" x14ac:dyDescent="0.25">
      <c r="A1896" s="174">
        <f>--ISNUMBER(IFERROR(SEARCH('Project Costing'!#REF!,Labor!I1902,1),""))</f>
        <v>0</v>
      </c>
      <c r="B1896" s="174" t="str">
        <f>IF(A1896=1,COUNTIF($A$8:A1896,1),"")</f>
        <v/>
      </c>
      <c r="C1896" s="174"/>
      <c r="D1896" s="157">
        <f>IFERROR($C$8:INDEX($C$8:$C$3000,COUNTIF($C$8:$C$3000,"?*")),"")</f>
        <v>0</v>
      </c>
      <c r="E1896" s="174"/>
      <c r="F1896" s="174">
        <f>--ISNUMBER(IFERROR(SEARCH('Project Costing'!#REF!,Labor!I1902,1),""))</f>
        <v>0</v>
      </c>
      <c r="G1896" s="174" t="str">
        <f>IF(F1896=1,COUNTIF($F$8:F1896,1),"")</f>
        <v/>
      </c>
      <c r="H1896" s="174"/>
      <c r="I1896" s="157">
        <f>IFERROR($H$8:INDEX($H$8:$H$3000,COUNTIF($H$8:$H$3000,"?*")),"")</f>
        <v>0</v>
      </c>
    </row>
    <row r="1897" spans="1:9" x14ac:dyDescent="0.25">
      <c r="A1897" s="174">
        <f>--ISNUMBER(IFERROR(SEARCH('Project Costing'!#REF!,Labor!I1903,1),""))</f>
        <v>0</v>
      </c>
      <c r="B1897" s="174" t="str">
        <f>IF(A1897=1,COUNTIF($A$8:A1897,1),"")</f>
        <v/>
      </c>
      <c r="C1897" s="174"/>
      <c r="D1897" s="157">
        <f>IFERROR($C$8:INDEX($C$8:$C$3000,COUNTIF($C$8:$C$3000,"?*")),"")</f>
        <v>0</v>
      </c>
      <c r="E1897" s="174"/>
      <c r="F1897" s="174">
        <f>--ISNUMBER(IFERROR(SEARCH('Project Costing'!#REF!,Labor!I1903,1),""))</f>
        <v>0</v>
      </c>
      <c r="G1897" s="174" t="str">
        <f>IF(F1897=1,COUNTIF($F$8:F1897,1),"")</f>
        <v/>
      </c>
      <c r="H1897" s="174"/>
      <c r="I1897" s="157">
        <f>IFERROR($H$8:INDEX($H$8:$H$3000,COUNTIF($H$8:$H$3000,"?*")),"")</f>
        <v>0</v>
      </c>
    </row>
    <row r="1898" spans="1:9" x14ac:dyDescent="0.25">
      <c r="A1898" s="174">
        <f>--ISNUMBER(IFERROR(SEARCH('Project Costing'!#REF!,Labor!I1904,1),""))</f>
        <v>0</v>
      </c>
      <c r="B1898" s="174" t="str">
        <f>IF(A1898=1,COUNTIF($A$8:A1898,1),"")</f>
        <v/>
      </c>
      <c r="C1898" s="174"/>
      <c r="D1898" s="157">
        <f>IFERROR($C$8:INDEX($C$8:$C$3000,COUNTIF($C$8:$C$3000,"?*")),"")</f>
        <v>0</v>
      </c>
      <c r="E1898" s="174"/>
      <c r="F1898" s="174">
        <f>--ISNUMBER(IFERROR(SEARCH('Project Costing'!#REF!,Labor!I1904,1),""))</f>
        <v>0</v>
      </c>
      <c r="G1898" s="174" t="str">
        <f>IF(F1898=1,COUNTIF($F$8:F1898,1),"")</f>
        <v/>
      </c>
      <c r="H1898" s="174"/>
      <c r="I1898" s="157">
        <f>IFERROR($H$8:INDEX($H$8:$H$3000,COUNTIF($H$8:$H$3000,"?*")),"")</f>
        <v>0</v>
      </c>
    </row>
    <row r="1899" spans="1:9" x14ac:dyDescent="0.25">
      <c r="A1899" s="174">
        <f>--ISNUMBER(IFERROR(SEARCH('Project Costing'!#REF!,Labor!I1905,1),""))</f>
        <v>0</v>
      </c>
      <c r="B1899" s="174" t="str">
        <f>IF(A1899=1,COUNTIF($A$8:A1899,1),"")</f>
        <v/>
      </c>
      <c r="C1899" s="174"/>
      <c r="D1899" s="157">
        <f>IFERROR($C$8:INDEX($C$8:$C$3000,COUNTIF($C$8:$C$3000,"?*")),"")</f>
        <v>0</v>
      </c>
      <c r="E1899" s="174"/>
      <c r="F1899" s="174">
        <f>--ISNUMBER(IFERROR(SEARCH('Project Costing'!#REF!,Labor!I1905,1),""))</f>
        <v>0</v>
      </c>
      <c r="G1899" s="174" t="str">
        <f>IF(F1899=1,COUNTIF($F$8:F1899,1),"")</f>
        <v/>
      </c>
      <c r="H1899" s="174"/>
      <c r="I1899" s="157">
        <f>IFERROR($H$8:INDEX($H$8:$H$3000,COUNTIF($H$8:$H$3000,"?*")),"")</f>
        <v>0</v>
      </c>
    </row>
    <row r="1900" spans="1:9" x14ac:dyDescent="0.25">
      <c r="A1900" s="174">
        <f>--ISNUMBER(IFERROR(SEARCH('Project Costing'!#REF!,Labor!I1906,1),""))</f>
        <v>0</v>
      </c>
      <c r="B1900" s="174" t="str">
        <f>IF(A1900=1,COUNTIF($A$8:A1900,1),"")</f>
        <v/>
      </c>
      <c r="C1900" s="174"/>
      <c r="D1900" s="157">
        <f>IFERROR($C$8:INDEX($C$8:$C$3000,COUNTIF($C$8:$C$3000,"?*")),"")</f>
        <v>0</v>
      </c>
      <c r="E1900" s="174"/>
      <c r="F1900" s="174">
        <f>--ISNUMBER(IFERROR(SEARCH('Project Costing'!#REF!,Labor!I1906,1),""))</f>
        <v>0</v>
      </c>
      <c r="G1900" s="174" t="str">
        <f>IF(F1900=1,COUNTIF($F$8:F1900,1),"")</f>
        <v/>
      </c>
      <c r="H1900" s="174"/>
      <c r="I1900" s="157">
        <f>IFERROR($H$8:INDEX($H$8:$H$3000,COUNTIF($H$8:$H$3000,"?*")),"")</f>
        <v>0</v>
      </c>
    </row>
    <row r="1901" spans="1:9" x14ac:dyDescent="0.25">
      <c r="A1901" s="174">
        <f>--ISNUMBER(IFERROR(SEARCH('Project Costing'!#REF!,Labor!I1907,1),""))</f>
        <v>0</v>
      </c>
      <c r="B1901" s="174" t="str">
        <f>IF(A1901=1,COUNTIF($A$8:A1901,1),"")</f>
        <v/>
      </c>
      <c r="C1901" s="174"/>
      <c r="D1901" s="157">
        <f>IFERROR($C$8:INDEX($C$8:$C$3000,COUNTIF($C$8:$C$3000,"?*")),"")</f>
        <v>0</v>
      </c>
      <c r="E1901" s="174"/>
      <c r="F1901" s="174">
        <f>--ISNUMBER(IFERROR(SEARCH('Project Costing'!#REF!,Labor!I1907,1),""))</f>
        <v>0</v>
      </c>
      <c r="G1901" s="174" t="str">
        <f>IF(F1901=1,COUNTIF($F$8:F1901,1),"")</f>
        <v/>
      </c>
      <c r="H1901" s="174"/>
      <c r="I1901" s="157">
        <f>IFERROR($H$8:INDEX($H$8:$H$3000,COUNTIF($H$8:$H$3000,"?*")),"")</f>
        <v>0</v>
      </c>
    </row>
    <row r="1902" spans="1:9" x14ac:dyDescent="0.25">
      <c r="A1902" s="174">
        <f>--ISNUMBER(IFERROR(SEARCH('Project Costing'!#REF!,Labor!I1908,1),""))</f>
        <v>0</v>
      </c>
      <c r="B1902" s="174" t="str">
        <f>IF(A1902=1,COUNTIF($A$8:A1902,1),"")</f>
        <v/>
      </c>
      <c r="C1902" s="174"/>
      <c r="D1902" s="157">
        <f>IFERROR($C$8:INDEX($C$8:$C$3000,COUNTIF($C$8:$C$3000,"?*")),"")</f>
        <v>0</v>
      </c>
      <c r="E1902" s="174"/>
      <c r="F1902" s="174">
        <f>--ISNUMBER(IFERROR(SEARCH('Project Costing'!#REF!,Labor!I1908,1),""))</f>
        <v>0</v>
      </c>
      <c r="G1902" s="174" t="str">
        <f>IF(F1902=1,COUNTIF($F$8:F1902,1),"")</f>
        <v/>
      </c>
      <c r="H1902" s="174"/>
      <c r="I1902" s="157">
        <f>IFERROR($H$8:INDEX($H$8:$H$3000,COUNTIF($H$8:$H$3000,"?*")),"")</f>
        <v>0</v>
      </c>
    </row>
    <row r="1903" spans="1:9" x14ac:dyDescent="0.25">
      <c r="A1903" s="174">
        <f>--ISNUMBER(IFERROR(SEARCH('Project Costing'!#REF!,Labor!I1909,1),""))</f>
        <v>0</v>
      </c>
      <c r="B1903" s="174" t="str">
        <f>IF(A1903=1,COUNTIF($A$8:A1903,1),"")</f>
        <v/>
      </c>
      <c r="C1903" s="174"/>
      <c r="D1903" s="157">
        <f>IFERROR($C$8:INDEX($C$8:$C$3000,COUNTIF($C$8:$C$3000,"?*")),"")</f>
        <v>0</v>
      </c>
      <c r="E1903" s="174"/>
      <c r="F1903" s="174">
        <f>--ISNUMBER(IFERROR(SEARCH('Project Costing'!#REF!,Labor!I1909,1),""))</f>
        <v>0</v>
      </c>
      <c r="G1903" s="174" t="str">
        <f>IF(F1903=1,COUNTIF($F$8:F1903,1),"")</f>
        <v/>
      </c>
      <c r="H1903" s="174"/>
      <c r="I1903" s="157">
        <f>IFERROR($H$8:INDEX($H$8:$H$3000,COUNTIF($H$8:$H$3000,"?*")),"")</f>
        <v>0</v>
      </c>
    </row>
    <row r="1904" spans="1:9" x14ac:dyDescent="0.25">
      <c r="A1904" s="174">
        <f>--ISNUMBER(IFERROR(SEARCH('Project Costing'!#REF!,Labor!I1910,1),""))</f>
        <v>0</v>
      </c>
      <c r="B1904" s="174" t="str">
        <f>IF(A1904=1,COUNTIF($A$8:A1904,1),"")</f>
        <v/>
      </c>
      <c r="C1904" s="174"/>
      <c r="D1904" s="157">
        <f>IFERROR($C$8:INDEX($C$8:$C$3000,COUNTIF($C$8:$C$3000,"?*")),"")</f>
        <v>0</v>
      </c>
      <c r="E1904" s="174"/>
      <c r="F1904" s="174">
        <f>--ISNUMBER(IFERROR(SEARCH('Project Costing'!#REF!,Labor!I1910,1),""))</f>
        <v>0</v>
      </c>
      <c r="G1904" s="174" t="str">
        <f>IF(F1904=1,COUNTIF($F$8:F1904,1),"")</f>
        <v/>
      </c>
      <c r="H1904" s="174"/>
      <c r="I1904" s="157">
        <f>IFERROR($H$8:INDEX($H$8:$H$3000,COUNTIF($H$8:$H$3000,"?*")),"")</f>
        <v>0</v>
      </c>
    </row>
    <row r="1905" spans="1:9" x14ac:dyDescent="0.25">
      <c r="A1905" s="174">
        <f>--ISNUMBER(IFERROR(SEARCH('Project Costing'!#REF!,Labor!I1911,1),""))</f>
        <v>0</v>
      </c>
      <c r="B1905" s="174" t="str">
        <f>IF(A1905=1,COUNTIF($A$8:A1905,1),"")</f>
        <v/>
      </c>
      <c r="C1905" s="174"/>
      <c r="D1905" s="157">
        <f>IFERROR($C$8:INDEX($C$8:$C$3000,COUNTIF($C$8:$C$3000,"?*")),"")</f>
        <v>0</v>
      </c>
      <c r="E1905" s="174"/>
      <c r="F1905" s="174">
        <f>--ISNUMBER(IFERROR(SEARCH('Project Costing'!#REF!,Labor!I1911,1),""))</f>
        <v>0</v>
      </c>
      <c r="G1905" s="174" t="str">
        <f>IF(F1905=1,COUNTIF($F$8:F1905,1),"")</f>
        <v/>
      </c>
      <c r="H1905" s="174"/>
      <c r="I1905" s="157">
        <f>IFERROR($H$8:INDEX($H$8:$H$3000,COUNTIF($H$8:$H$3000,"?*")),"")</f>
        <v>0</v>
      </c>
    </row>
    <row r="1906" spans="1:9" x14ac:dyDescent="0.25">
      <c r="A1906" s="174">
        <f>--ISNUMBER(IFERROR(SEARCH('Project Costing'!#REF!,Labor!I1912,1),""))</f>
        <v>0</v>
      </c>
      <c r="B1906" s="174" t="str">
        <f>IF(A1906=1,COUNTIF($A$8:A1906,1),"")</f>
        <v/>
      </c>
      <c r="C1906" s="174"/>
      <c r="D1906" s="157">
        <f>IFERROR($C$8:INDEX($C$8:$C$3000,COUNTIF($C$8:$C$3000,"?*")),"")</f>
        <v>0</v>
      </c>
      <c r="E1906" s="174"/>
      <c r="F1906" s="174">
        <f>--ISNUMBER(IFERROR(SEARCH('Project Costing'!#REF!,Labor!I1912,1),""))</f>
        <v>0</v>
      </c>
      <c r="G1906" s="174" t="str">
        <f>IF(F1906=1,COUNTIF($F$8:F1906,1),"")</f>
        <v/>
      </c>
      <c r="H1906" s="174"/>
      <c r="I1906" s="157">
        <f>IFERROR($H$8:INDEX($H$8:$H$3000,COUNTIF($H$8:$H$3000,"?*")),"")</f>
        <v>0</v>
      </c>
    </row>
    <row r="1907" spans="1:9" x14ac:dyDescent="0.25">
      <c r="A1907" s="174">
        <f>--ISNUMBER(IFERROR(SEARCH('Project Costing'!#REF!,Labor!I1913,1),""))</f>
        <v>0</v>
      </c>
      <c r="B1907" s="174" t="str">
        <f>IF(A1907=1,COUNTIF($A$8:A1907,1),"")</f>
        <v/>
      </c>
      <c r="C1907" s="174"/>
      <c r="D1907" s="157">
        <f>IFERROR($C$8:INDEX($C$8:$C$3000,COUNTIF($C$8:$C$3000,"?*")),"")</f>
        <v>0</v>
      </c>
      <c r="E1907" s="174"/>
      <c r="F1907" s="174">
        <f>--ISNUMBER(IFERROR(SEARCH('Project Costing'!#REF!,Labor!I1913,1),""))</f>
        <v>0</v>
      </c>
      <c r="G1907" s="174" t="str">
        <f>IF(F1907=1,COUNTIF($F$8:F1907,1),"")</f>
        <v/>
      </c>
      <c r="H1907" s="174"/>
      <c r="I1907" s="157">
        <f>IFERROR($H$8:INDEX($H$8:$H$3000,COUNTIF($H$8:$H$3000,"?*")),"")</f>
        <v>0</v>
      </c>
    </row>
    <row r="1908" spans="1:9" x14ac:dyDescent="0.25">
      <c r="A1908" s="174">
        <f>--ISNUMBER(IFERROR(SEARCH('Project Costing'!#REF!,Labor!I1914,1),""))</f>
        <v>0</v>
      </c>
      <c r="B1908" s="174" t="str">
        <f>IF(A1908=1,COUNTIF($A$8:A1908,1),"")</f>
        <v/>
      </c>
      <c r="C1908" s="174"/>
      <c r="D1908" s="157">
        <f>IFERROR($C$8:INDEX($C$8:$C$3000,COUNTIF($C$8:$C$3000,"?*")),"")</f>
        <v>0</v>
      </c>
      <c r="E1908" s="174"/>
      <c r="F1908" s="174">
        <f>--ISNUMBER(IFERROR(SEARCH('Project Costing'!#REF!,Labor!I1914,1),""))</f>
        <v>0</v>
      </c>
      <c r="G1908" s="174" t="str">
        <f>IF(F1908=1,COUNTIF($F$8:F1908,1),"")</f>
        <v/>
      </c>
      <c r="H1908" s="174"/>
      <c r="I1908" s="157">
        <f>IFERROR($H$8:INDEX($H$8:$H$3000,COUNTIF($H$8:$H$3000,"?*")),"")</f>
        <v>0</v>
      </c>
    </row>
    <row r="1909" spans="1:9" x14ac:dyDescent="0.25">
      <c r="A1909" s="174">
        <f>--ISNUMBER(IFERROR(SEARCH('Project Costing'!#REF!,Labor!I1915,1),""))</f>
        <v>0</v>
      </c>
      <c r="B1909" s="174" t="str">
        <f>IF(A1909=1,COUNTIF($A$8:A1909,1),"")</f>
        <v/>
      </c>
      <c r="C1909" s="174"/>
      <c r="D1909" s="157">
        <f>IFERROR($C$8:INDEX($C$8:$C$3000,COUNTIF($C$8:$C$3000,"?*")),"")</f>
        <v>0</v>
      </c>
      <c r="E1909" s="174"/>
      <c r="F1909" s="174">
        <f>--ISNUMBER(IFERROR(SEARCH('Project Costing'!#REF!,Labor!I1915,1),""))</f>
        <v>0</v>
      </c>
      <c r="G1909" s="174" t="str">
        <f>IF(F1909=1,COUNTIF($F$8:F1909,1),"")</f>
        <v/>
      </c>
      <c r="H1909" s="174"/>
      <c r="I1909" s="157">
        <f>IFERROR($H$8:INDEX($H$8:$H$3000,COUNTIF($H$8:$H$3000,"?*")),"")</f>
        <v>0</v>
      </c>
    </row>
    <row r="1910" spans="1:9" x14ac:dyDescent="0.25">
      <c r="A1910" s="174">
        <f>--ISNUMBER(IFERROR(SEARCH('Project Costing'!#REF!,Labor!I1916,1),""))</f>
        <v>0</v>
      </c>
      <c r="B1910" s="174" t="str">
        <f>IF(A1910=1,COUNTIF($A$8:A1910,1),"")</f>
        <v/>
      </c>
      <c r="C1910" s="174"/>
      <c r="D1910" s="157">
        <f>IFERROR($C$8:INDEX($C$8:$C$3000,COUNTIF($C$8:$C$3000,"?*")),"")</f>
        <v>0</v>
      </c>
      <c r="E1910" s="174"/>
      <c r="F1910" s="174">
        <f>--ISNUMBER(IFERROR(SEARCH('Project Costing'!#REF!,Labor!I1916,1),""))</f>
        <v>0</v>
      </c>
      <c r="G1910" s="174" t="str">
        <f>IF(F1910=1,COUNTIF($F$8:F1910,1),"")</f>
        <v/>
      </c>
      <c r="H1910" s="174"/>
      <c r="I1910" s="157">
        <f>IFERROR($H$8:INDEX($H$8:$H$3000,COUNTIF($H$8:$H$3000,"?*")),"")</f>
        <v>0</v>
      </c>
    </row>
    <row r="1911" spans="1:9" x14ac:dyDescent="0.25">
      <c r="A1911" s="174">
        <f>--ISNUMBER(IFERROR(SEARCH('Project Costing'!#REF!,Labor!I1917,1),""))</f>
        <v>0</v>
      </c>
      <c r="B1911" s="174" t="str">
        <f>IF(A1911=1,COUNTIF($A$8:A1911,1),"")</f>
        <v/>
      </c>
      <c r="C1911" s="174"/>
      <c r="D1911" s="157">
        <f>IFERROR($C$8:INDEX($C$8:$C$3000,COUNTIF($C$8:$C$3000,"?*")),"")</f>
        <v>0</v>
      </c>
      <c r="E1911" s="174"/>
      <c r="F1911" s="174">
        <f>--ISNUMBER(IFERROR(SEARCH('Project Costing'!#REF!,Labor!I1917,1),""))</f>
        <v>0</v>
      </c>
      <c r="G1911" s="174" t="str">
        <f>IF(F1911=1,COUNTIF($F$8:F1911,1),"")</f>
        <v/>
      </c>
      <c r="H1911" s="174"/>
      <c r="I1911" s="157">
        <f>IFERROR($H$8:INDEX($H$8:$H$3000,COUNTIF($H$8:$H$3000,"?*")),"")</f>
        <v>0</v>
      </c>
    </row>
    <row r="1912" spans="1:9" x14ac:dyDescent="0.25">
      <c r="A1912" s="174">
        <f>--ISNUMBER(IFERROR(SEARCH('Project Costing'!#REF!,Labor!I1918,1),""))</f>
        <v>0</v>
      </c>
      <c r="B1912" s="174" t="str">
        <f>IF(A1912=1,COUNTIF($A$8:A1912,1),"")</f>
        <v/>
      </c>
      <c r="C1912" s="174"/>
      <c r="D1912" s="157">
        <f>IFERROR($C$8:INDEX($C$8:$C$3000,COUNTIF($C$8:$C$3000,"?*")),"")</f>
        <v>0</v>
      </c>
      <c r="E1912" s="174"/>
      <c r="F1912" s="174">
        <f>--ISNUMBER(IFERROR(SEARCH('Project Costing'!#REF!,Labor!I1918,1),""))</f>
        <v>0</v>
      </c>
      <c r="G1912" s="174" t="str">
        <f>IF(F1912=1,COUNTIF($F$8:F1912,1),"")</f>
        <v/>
      </c>
      <c r="H1912" s="174"/>
      <c r="I1912" s="157">
        <f>IFERROR($H$8:INDEX($H$8:$H$3000,COUNTIF($H$8:$H$3000,"?*")),"")</f>
        <v>0</v>
      </c>
    </row>
    <row r="1913" spans="1:9" x14ac:dyDescent="0.25">
      <c r="A1913" s="174">
        <f>--ISNUMBER(IFERROR(SEARCH('Project Costing'!#REF!,Labor!I1919,1),""))</f>
        <v>0</v>
      </c>
      <c r="B1913" s="174" t="str">
        <f>IF(A1913=1,COUNTIF($A$8:A1913,1),"")</f>
        <v/>
      </c>
      <c r="C1913" s="174"/>
      <c r="D1913" s="157">
        <f>IFERROR($C$8:INDEX($C$8:$C$3000,COUNTIF($C$8:$C$3000,"?*")),"")</f>
        <v>0</v>
      </c>
      <c r="E1913" s="174"/>
      <c r="F1913" s="174">
        <f>--ISNUMBER(IFERROR(SEARCH('Project Costing'!#REF!,Labor!I1919,1),""))</f>
        <v>0</v>
      </c>
      <c r="G1913" s="174" t="str">
        <f>IF(F1913=1,COUNTIF($F$8:F1913,1),"")</f>
        <v/>
      </c>
      <c r="H1913" s="174"/>
      <c r="I1913" s="157">
        <f>IFERROR($H$8:INDEX($H$8:$H$3000,COUNTIF($H$8:$H$3000,"?*")),"")</f>
        <v>0</v>
      </c>
    </row>
    <row r="1914" spans="1:9" x14ac:dyDescent="0.25">
      <c r="A1914" s="174">
        <f>--ISNUMBER(IFERROR(SEARCH('Project Costing'!#REF!,Labor!I1920,1),""))</f>
        <v>0</v>
      </c>
      <c r="B1914" s="174" t="str">
        <f>IF(A1914=1,COUNTIF($A$8:A1914,1),"")</f>
        <v/>
      </c>
      <c r="C1914" s="174"/>
      <c r="D1914" s="157">
        <f>IFERROR($C$8:INDEX($C$8:$C$3000,COUNTIF($C$8:$C$3000,"?*")),"")</f>
        <v>0</v>
      </c>
      <c r="E1914" s="174"/>
      <c r="F1914" s="174">
        <f>--ISNUMBER(IFERROR(SEARCH('Project Costing'!#REF!,Labor!I1920,1),""))</f>
        <v>0</v>
      </c>
      <c r="G1914" s="174" t="str">
        <f>IF(F1914=1,COUNTIF($F$8:F1914,1),"")</f>
        <v/>
      </c>
      <c r="H1914" s="174"/>
      <c r="I1914" s="157">
        <f>IFERROR($H$8:INDEX($H$8:$H$3000,COUNTIF($H$8:$H$3000,"?*")),"")</f>
        <v>0</v>
      </c>
    </row>
    <row r="1915" spans="1:9" x14ac:dyDescent="0.25">
      <c r="A1915" s="174">
        <f>--ISNUMBER(IFERROR(SEARCH('Project Costing'!#REF!,Labor!I1921,1),""))</f>
        <v>0</v>
      </c>
      <c r="B1915" s="174" t="str">
        <f>IF(A1915=1,COUNTIF($A$8:A1915,1),"")</f>
        <v/>
      </c>
      <c r="C1915" s="174"/>
      <c r="D1915" s="157">
        <f>IFERROR($C$8:INDEX($C$8:$C$3000,COUNTIF($C$8:$C$3000,"?*")),"")</f>
        <v>0</v>
      </c>
      <c r="E1915" s="174"/>
      <c r="F1915" s="174">
        <f>--ISNUMBER(IFERROR(SEARCH('Project Costing'!#REF!,Labor!I1921,1),""))</f>
        <v>0</v>
      </c>
      <c r="G1915" s="174" t="str">
        <f>IF(F1915=1,COUNTIF($F$8:F1915,1),"")</f>
        <v/>
      </c>
      <c r="H1915" s="174"/>
      <c r="I1915" s="157">
        <f>IFERROR($H$8:INDEX($H$8:$H$3000,COUNTIF($H$8:$H$3000,"?*")),"")</f>
        <v>0</v>
      </c>
    </row>
    <row r="1916" spans="1:9" x14ac:dyDescent="0.25">
      <c r="A1916" s="174">
        <f>--ISNUMBER(IFERROR(SEARCH('Project Costing'!#REF!,Labor!I1922,1),""))</f>
        <v>0</v>
      </c>
      <c r="B1916" s="174" t="str">
        <f>IF(A1916=1,COUNTIF($A$8:A1916,1),"")</f>
        <v/>
      </c>
      <c r="C1916" s="174"/>
      <c r="D1916" s="157">
        <f>IFERROR($C$8:INDEX($C$8:$C$3000,COUNTIF($C$8:$C$3000,"?*")),"")</f>
        <v>0</v>
      </c>
      <c r="E1916" s="174"/>
      <c r="F1916" s="174">
        <f>--ISNUMBER(IFERROR(SEARCH('Project Costing'!#REF!,Labor!I1922,1),""))</f>
        <v>0</v>
      </c>
      <c r="G1916" s="174" t="str">
        <f>IF(F1916=1,COUNTIF($F$8:F1916,1),"")</f>
        <v/>
      </c>
      <c r="H1916" s="174"/>
      <c r="I1916" s="157">
        <f>IFERROR($H$8:INDEX($H$8:$H$3000,COUNTIF($H$8:$H$3000,"?*")),"")</f>
        <v>0</v>
      </c>
    </row>
    <row r="1917" spans="1:9" x14ac:dyDescent="0.25">
      <c r="A1917" s="174">
        <f>--ISNUMBER(IFERROR(SEARCH('Project Costing'!#REF!,Labor!I1923,1),""))</f>
        <v>0</v>
      </c>
      <c r="B1917" s="174" t="str">
        <f>IF(A1917=1,COUNTIF($A$8:A1917,1),"")</f>
        <v/>
      </c>
      <c r="C1917" s="174"/>
      <c r="D1917" s="157">
        <f>IFERROR($C$8:INDEX($C$8:$C$3000,COUNTIF($C$8:$C$3000,"?*")),"")</f>
        <v>0</v>
      </c>
      <c r="E1917" s="174"/>
      <c r="F1917" s="174">
        <f>--ISNUMBER(IFERROR(SEARCH('Project Costing'!#REF!,Labor!I1923,1),""))</f>
        <v>0</v>
      </c>
      <c r="G1917" s="174" t="str">
        <f>IF(F1917=1,COUNTIF($F$8:F1917,1),"")</f>
        <v/>
      </c>
      <c r="H1917" s="174"/>
      <c r="I1917" s="157">
        <f>IFERROR($H$8:INDEX($H$8:$H$3000,COUNTIF($H$8:$H$3000,"?*")),"")</f>
        <v>0</v>
      </c>
    </row>
    <row r="1918" spans="1:9" x14ac:dyDescent="0.25">
      <c r="A1918" s="174">
        <f>--ISNUMBER(IFERROR(SEARCH('Project Costing'!#REF!,Labor!I1924,1),""))</f>
        <v>0</v>
      </c>
      <c r="B1918" s="174" t="str">
        <f>IF(A1918=1,COUNTIF($A$8:A1918,1),"")</f>
        <v/>
      </c>
      <c r="C1918" s="174"/>
      <c r="D1918" s="157">
        <f>IFERROR($C$8:INDEX($C$8:$C$3000,COUNTIF($C$8:$C$3000,"?*")),"")</f>
        <v>0</v>
      </c>
      <c r="E1918" s="174"/>
      <c r="F1918" s="174">
        <f>--ISNUMBER(IFERROR(SEARCH('Project Costing'!#REF!,Labor!I1924,1),""))</f>
        <v>0</v>
      </c>
      <c r="G1918" s="174" t="str">
        <f>IF(F1918=1,COUNTIF($F$8:F1918,1),"")</f>
        <v/>
      </c>
      <c r="H1918" s="174"/>
      <c r="I1918" s="157">
        <f>IFERROR($H$8:INDEX($H$8:$H$3000,COUNTIF($H$8:$H$3000,"?*")),"")</f>
        <v>0</v>
      </c>
    </row>
    <row r="1919" spans="1:9" x14ac:dyDescent="0.25">
      <c r="A1919" s="174">
        <f>--ISNUMBER(IFERROR(SEARCH('Project Costing'!#REF!,Labor!I1925,1),""))</f>
        <v>0</v>
      </c>
      <c r="B1919" s="174" t="str">
        <f>IF(A1919=1,COUNTIF($A$8:A1919,1),"")</f>
        <v/>
      </c>
      <c r="C1919" s="174"/>
      <c r="D1919" s="157">
        <f>IFERROR($C$8:INDEX($C$8:$C$3000,COUNTIF($C$8:$C$3000,"?*")),"")</f>
        <v>0</v>
      </c>
      <c r="E1919" s="174"/>
      <c r="F1919" s="174">
        <f>--ISNUMBER(IFERROR(SEARCH('Project Costing'!#REF!,Labor!I1925,1),""))</f>
        <v>0</v>
      </c>
      <c r="G1919" s="174" t="str">
        <f>IF(F1919=1,COUNTIF($F$8:F1919,1),"")</f>
        <v/>
      </c>
      <c r="H1919" s="174"/>
      <c r="I1919" s="157">
        <f>IFERROR($H$8:INDEX($H$8:$H$3000,COUNTIF($H$8:$H$3000,"?*")),"")</f>
        <v>0</v>
      </c>
    </row>
    <row r="1920" spans="1:9" x14ac:dyDescent="0.25">
      <c r="A1920" s="174">
        <f>--ISNUMBER(IFERROR(SEARCH('Project Costing'!#REF!,Labor!I1926,1),""))</f>
        <v>0</v>
      </c>
      <c r="B1920" s="174" t="str">
        <f>IF(A1920=1,COUNTIF($A$8:A1920,1),"")</f>
        <v/>
      </c>
      <c r="C1920" s="174"/>
      <c r="D1920" s="157">
        <f>IFERROR($C$8:INDEX($C$8:$C$3000,COUNTIF($C$8:$C$3000,"?*")),"")</f>
        <v>0</v>
      </c>
      <c r="E1920" s="174"/>
      <c r="F1920" s="174">
        <f>--ISNUMBER(IFERROR(SEARCH('Project Costing'!#REF!,Labor!I1926,1),""))</f>
        <v>0</v>
      </c>
      <c r="G1920" s="174" t="str">
        <f>IF(F1920=1,COUNTIF($F$8:F1920,1),"")</f>
        <v/>
      </c>
      <c r="H1920" s="174"/>
      <c r="I1920" s="157">
        <f>IFERROR($H$8:INDEX($H$8:$H$3000,COUNTIF($H$8:$H$3000,"?*")),"")</f>
        <v>0</v>
      </c>
    </row>
    <row r="1921" spans="1:9" x14ac:dyDescent="0.25">
      <c r="A1921" s="174">
        <f>--ISNUMBER(IFERROR(SEARCH('Project Costing'!#REF!,Labor!I1927,1),""))</f>
        <v>0</v>
      </c>
      <c r="B1921" s="174" t="str">
        <f>IF(A1921=1,COUNTIF($A$8:A1921,1),"")</f>
        <v/>
      </c>
      <c r="C1921" s="174"/>
      <c r="D1921" s="157">
        <f>IFERROR($C$8:INDEX($C$8:$C$3000,COUNTIF($C$8:$C$3000,"?*")),"")</f>
        <v>0</v>
      </c>
      <c r="E1921" s="174"/>
      <c r="F1921" s="174">
        <f>--ISNUMBER(IFERROR(SEARCH('Project Costing'!#REF!,Labor!I1927,1),""))</f>
        <v>0</v>
      </c>
      <c r="G1921" s="174" t="str">
        <f>IF(F1921=1,COUNTIF($F$8:F1921,1),"")</f>
        <v/>
      </c>
      <c r="H1921" s="174"/>
      <c r="I1921" s="157">
        <f>IFERROR($H$8:INDEX($H$8:$H$3000,COUNTIF($H$8:$H$3000,"?*")),"")</f>
        <v>0</v>
      </c>
    </row>
    <row r="1922" spans="1:9" x14ac:dyDescent="0.25">
      <c r="A1922" s="174">
        <f>--ISNUMBER(IFERROR(SEARCH('Project Costing'!#REF!,Labor!I1928,1),""))</f>
        <v>0</v>
      </c>
      <c r="B1922" s="174" t="str">
        <f>IF(A1922=1,COUNTIF($A$8:A1922,1),"")</f>
        <v/>
      </c>
      <c r="C1922" s="174"/>
      <c r="D1922" s="157">
        <f>IFERROR($C$8:INDEX($C$8:$C$3000,COUNTIF($C$8:$C$3000,"?*")),"")</f>
        <v>0</v>
      </c>
      <c r="E1922" s="174"/>
      <c r="F1922" s="174">
        <f>--ISNUMBER(IFERROR(SEARCH('Project Costing'!#REF!,Labor!I1928,1),""))</f>
        <v>0</v>
      </c>
      <c r="G1922" s="174" t="str">
        <f>IF(F1922=1,COUNTIF($F$8:F1922,1),"")</f>
        <v/>
      </c>
      <c r="H1922" s="174"/>
      <c r="I1922" s="157">
        <f>IFERROR($H$8:INDEX($H$8:$H$3000,COUNTIF($H$8:$H$3000,"?*")),"")</f>
        <v>0</v>
      </c>
    </row>
    <row r="1923" spans="1:9" x14ac:dyDescent="0.25">
      <c r="A1923" s="174">
        <f>--ISNUMBER(IFERROR(SEARCH('Project Costing'!#REF!,Labor!I1929,1),""))</f>
        <v>0</v>
      </c>
      <c r="B1923" s="174" t="str">
        <f>IF(A1923=1,COUNTIF($A$8:A1923,1),"")</f>
        <v/>
      </c>
      <c r="C1923" s="174"/>
      <c r="D1923" s="157">
        <f>IFERROR($C$8:INDEX($C$8:$C$3000,COUNTIF($C$8:$C$3000,"?*")),"")</f>
        <v>0</v>
      </c>
      <c r="E1923" s="174"/>
      <c r="F1923" s="174">
        <f>--ISNUMBER(IFERROR(SEARCH('Project Costing'!#REF!,Labor!I1929,1),""))</f>
        <v>0</v>
      </c>
      <c r="G1923" s="174" t="str">
        <f>IF(F1923=1,COUNTIF($F$8:F1923,1),"")</f>
        <v/>
      </c>
      <c r="H1923" s="174"/>
      <c r="I1923" s="157">
        <f>IFERROR($H$8:INDEX($H$8:$H$3000,COUNTIF($H$8:$H$3000,"?*")),"")</f>
        <v>0</v>
      </c>
    </row>
    <row r="1924" spans="1:9" x14ac:dyDescent="0.25">
      <c r="A1924" s="174">
        <f>--ISNUMBER(IFERROR(SEARCH('Project Costing'!#REF!,Labor!I1930,1),""))</f>
        <v>0</v>
      </c>
      <c r="B1924" s="174" t="str">
        <f>IF(A1924=1,COUNTIF($A$8:A1924,1),"")</f>
        <v/>
      </c>
      <c r="C1924" s="174"/>
      <c r="D1924" s="157">
        <f>IFERROR($C$8:INDEX($C$8:$C$3000,COUNTIF($C$8:$C$3000,"?*")),"")</f>
        <v>0</v>
      </c>
      <c r="E1924" s="174"/>
      <c r="F1924" s="174">
        <f>--ISNUMBER(IFERROR(SEARCH('Project Costing'!#REF!,Labor!I1930,1),""))</f>
        <v>0</v>
      </c>
      <c r="G1924" s="174" t="str">
        <f>IF(F1924=1,COUNTIF($F$8:F1924,1),"")</f>
        <v/>
      </c>
      <c r="H1924" s="174"/>
      <c r="I1924" s="157">
        <f>IFERROR($H$8:INDEX($H$8:$H$3000,COUNTIF($H$8:$H$3000,"?*")),"")</f>
        <v>0</v>
      </c>
    </row>
    <row r="1925" spans="1:9" x14ac:dyDescent="0.25">
      <c r="A1925" s="174">
        <f>--ISNUMBER(IFERROR(SEARCH('Project Costing'!#REF!,Labor!I1931,1),""))</f>
        <v>0</v>
      </c>
      <c r="B1925" s="174" t="str">
        <f>IF(A1925=1,COUNTIF($A$8:A1925,1),"")</f>
        <v/>
      </c>
      <c r="C1925" s="174"/>
      <c r="D1925" s="157">
        <f>IFERROR($C$8:INDEX($C$8:$C$3000,COUNTIF($C$8:$C$3000,"?*")),"")</f>
        <v>0</v>
      </c>
      <c r="E1925" s="174"/>
      <c r="F1925" s="174">
        <f>--ISNUMBER(IFERROR(SEARCH('Project Costing'!#REF!,Labor!I1931,1),""))</f>
        <v>0</v>
      </c>
      <c r="G1925" s="174" t="str">
        <f>IF(F1925=1,COUNTIF($F$8:F1925,1),"")</f>
        <v/>
      </c>
      <c r="H1925" s="174"/>
      <c r="I1925" s="157">
        <f>IFERROR($H$8:INDEX($H$8:$H$3000,COUNTIF($H$8:$H$3000,"?*")),"")</f>
        <v>0</v>
      </c>
    </row>
    <row r="1926" spans="1:9" x14ac:dyDescent="0.25">
      <c r="A1926" s="174">
        <f>--ISNUMBER(IFERROR(SEARCH('Project Costing'!#REF!,Labor!I1932,1),""))</f>
        <v>0</v>
      </c>
      <c r="B1926" s="174" t="str">
        <f>IF(A1926=1,COUNTIF($A$8:A1926,1),"")</f>
        <v/>
      </c>
      <c r="C1926" s="174"/>
      <c r="D1926" s="157">
        <f>IFERROR($C$8:INDEX($C$8:$C$3000,COUNTIF($C$8:$C$3000,"?*")),"")</f>
        <v>0</v>
      </c>
      <c r="E1926" s="174"/>
      <c r="F1926" s="174">
        <f>--ISNUMBER(IFERROR(SEARCH('Project Costing'!#REF!,Labor!I1932,1),""))</f>
        <v>0</v>
      </c>
      <c r="G1926" s="174" t="str">
        <f>IF(F1926=1,COUNTIF($F$8:F1926,1),"")</f>
        <v/>
      </c>
      <c r="H1926" s="174"/>
      <c r="I1926" s="157">
        <f>IFERROR($H$8:INDEX($H$8:$H$3000,COUNTIF($H$8:$H$3000,"?*")),"")</f>
        <v>0</v>
      </c>
    </row>
    <row r="1927" spans="1:9" x14ac:dyDescent="0.25">
      <c r="A1927" s="174">
        <f>--ISNUMBER(IFERROR(SEARCH('Project Costing'!#REF!,Labor!I1933,1),""))</f>
        <v>0</v>
      </c>
      <c r="B1927" s="174" t="str">
        <f>IF(A1927=1,COUNTIF($A$8:A1927,1),"")</f>
        <v/>
      </c>
      <c r="C1927" s="174"/>
      <c r="D1927" s="157">
        <f>IFERROR($C$8:INDEX($C$8:$C$3000,COUNTIF($C$8:$C$3000,"?*")),"")</f>
        <v>0</v>
      </c>
      <c r="E1927" s="174"/>
      <c r="F1927" s="174">
        <f>--ISNUMBER(IFERROR(SEARCH('Project Costing'!#REF!,Labor!I1933,1),""))</f>
        <v>0</v>
      </c>
      <c r="G1927" s="174" t="str">
        <f>IF(F1927=1,COUNTIF($F$8:F1927,1),"")</f>
        <v/>
      </c>
      <c r="H1927" s="174"/>
      <c r="I1927" s="157">
        <f>IFERROR($H$8:INDEX($H$8:$H$3000,COUNTIF($H$8:$H$3000,"?*")),"")</f>
        <v>0</v>
      </c>
    </row>
    <row r="1928" spans="1:9" x14ac:dyDescent="0.25">
      <c r="A1928" s="174">
        <f>--ISNUMBER(IFERROR(SEARCH('Project Costing'!#REF!,Labor!I1934,1),""))</f>
        <v>0</v>
      </c>
      <c r="B1928" s="174" t="str">
        <f>IF(A1928=1,COUNTIF($A$8:A1928,1),"")</f>
        <v/>
      </c>
      <c r="C1928" s="174"/>
      <c r="D1928" s="157">
        <f>IFERROR($C$8:INDEX($C$8:$C$3000,COUNTIF($C$8:$C$3000,"?*")),"")</f>
        <v>0</v>
      </c>
      <c r="E1928" s="174"/>
      <c r="F1928" s="174">
        <f>--ISNUMBER(IFERROR(SEARCH('Project Costing'!#REF!,Labor!I1934,1),""))</f>
        <v>0</v>
      </c>
      <c r="G1928" s="174" t="str">
        <f>IF(F1928=1,COUNTIF($F$8:F1928,1),"")</f>
        <v/>
      </c>
      <c r="H1928" s="174"/>
      <c r="I1928" s="157">
        <f>IFERROR($H$8:INDEX($H$8:$H$3000,COUNTIF($H$8:$H$3000,"?*")),"")</f>
        <v>0</v>
      </c>
    </row>
    <row r="1929" spans="1:9" x14ac:dyDescent="0.25">
      <c r="A1929" s="174">
        <f>--ISNUMBER(IFERROR(SEARCH('Project Costing'!#REF!,Labor!I1935,1),""))</f>
        <v>0</v>
      </c>
      <c r="B1929" s="174" t="str">
        <f>IF(A1929=1,COUNTIF($A$8:A1929,1),"")</f>
        <v/>
      </c>
      <c r="C1929" s="174"/>
      <c r="D1929" s="157">
        <f>IFERROR($C$8:INDEX($C$8:$C$3000,COUNTIF($C$8:$C$3000,"?*")),"")</f>
        <v>0</v>
      </c>
      <c r="E1929" s="174"/>
      <c r="F1929" s="174">
        <f>--ISNUMBER(IFERROR(SEARCH('Project Costing'!#REF!,Labor!I1935,1),""))</f>
        <v>0</v>
      </c>
      <c r="G1929" s="174" t="str">
        <f>IF(F1929=1,COUNTIF($F$8:F1929,1),"")</f>
        <v/>
      </c>
      <c r="H1929" s="174"/>
      <c r="I1929" s="157">
        <f>IFERROR($H$8:INDEX($H$8:$H$3000,COUNTIF($H$8:$H$3000,"?*")),"")</f>
        <v>0</v>
      </c>
    </row>
    <row r="1930" spans="1:9" x14ac:dyDescent="0.25">
      <c r="A1930" s="174">
        <f>--ISNUMBER(IFERROR(SEARCH('Project Costing'!#REF!,Labor!I1936,1),""))</f>
        <v>0</v>
      </c>
      <c r="B1930" s="174" t="str">
        <f>IF(A1930=1,COUNTIF($A$8:A1930,1),"")</f>
        <v/>
      </c>
      <c r="C1930" s="174"/>
      <c r="D1930" s="157">
        <f>IFERROR($C$8:INDEX($C$8:$C$3000,COUNTIF($C$8:$C$3000,"?*")),"")</f>
        <v>0</v>
      </c>
      <c r="E1930" s="174"/>
      <c r="F1930" s="174">
        <f>--ISNUMBER(IFERROR(SEARCH('Project Costing'!#REF!,Labor!I1936,1),""))</f>
        <v>0</v>
      </c>
      <c r="G1930" s="174" t="str">
        <f>IF(F1930=1,COUNTIF($F$8:F1930,1),"")</f>
        <v/>
      </c>
      <c r="H1930" s="174"/>
      <c r="I1930" s="157">
        <f>IFERROR($H$8:INDEX($H$8:$H$3000,COUNTIF($H$8:$H$3000,"?*")),"")</f>
        <v>0</v>
      </c>
    </row>
    <row r="1931" spans="1:9" x14ac:dyDescent="0.25">
      <c r="A1931" s="174">
        <f>--ISNUMBER(IFERROR(SEARCH('Project Costing'!#REF!,Labor!I1937,1),""))</f>
        <v>0</v>
      </c>
      <c r="B1931" s="174" t="str">
        <f>IF(A1931=1,COUNTIF($A$8:A1931,1),"")</f>
        <v/>
      </c>
      <c r="C1931" s="174"/>
      <c r="D1931" s="157">
        <f>IFERROR($C$8:INDEX($C$8:$C$3000,COUNTIF($C$8:$C$3000,"?*")),"")</f>
        <v>0</v>
      </c>
      <c r="E1931" s="174"/>
      <c r="F1931" s="174">
        <f>--ISNUMBER(IFERROR(SEARCH('Project Costing'!#REF!,Labor!I1937,1),""))</f>
        <v>0</v>
      </c>
      <c r="G1931" s="174" t="str">
        <f>IF(F1931=1,COUNTIF($F$8:F1931,1),"")</f>
        <v/>
      </c>
      <c r="H1931" s="174"/>
      <c r="I1931" s="157">
        <f>IFERROR($H$8:INDEX($H$8:$H$3000,COUNTIF($H$8:$H$3000,"?*")),"")</f>
        <v>0</v>
      </c>
    </row>
    <row r="1932" spans="1:9" x14ac:dyDescent="0.25">
      <c r="A1932" s="174">
        <f>--ISNUMBER(IFERROR(SEARCH('Project Costing'!#REF!,Labor!I1938,1),""))</f>
        <v>0</v>
      </c>
      <c r="B1932" s="174" t="str">
        <f>IF(A1932=1,COUNTIF($A$8:A1932,1),"")</f>
        <v/>
      </c>
      <c r="C1932" s="174"/>
      <c r="D1932" s="157">
        <f>IFERROR($C$8:INDEX($C$8:$C$3000,COUNTIF($C$8:$C$3000,"?*")),"")</f>
        <v>0</v>
      </c>
      <c r="E1932" s="174"/>
      <c r="F1932" s="174">
        <f>--ISNUMBER(IFERROR(SEARCH('Project Costing'!#REF!,Labor!I1938,1),""))</f>
        <v>0</v>
      </c>
      <c r="G1932" s="174" t="str">
        <f>IF(F1932=1,COUNTIF($F$8:F1932,1),"")</f>
        <v/>
      </c>
      <c r="H1932" s="174"/>
      <c r="I1932" s="157">
        <f>IFERROR($H$8:INDEX($H$8:$H$3000,COUNTIF($H$8:$H$3000,"?*")),"")</f>
        <v>0</v>
      </c>
    </row>
    <row r="1933" spans="1:9" x14ac:dyDescent="0.25">
      <c r="A1933" s="174">
        <f>--ISNUMBER(IFERROR(SEARCH('Project Costing'!#REF!,Labor!I1939,1),""))</f>
        <v>0</v>
      </c>
      <c r="B1933" s="174" t="str">
        <f>IF(A1933=1,COUNTIF($A$8:A1933,1),"")</f>
        <v/>
      </c>
      <c r="C1933" s="174"/>
      <c r="D1933" s="157">
        <f>IFERROR($C$8:INDEX($C$8:$C$3000,COUNTIF($C$8:$C$3000,"?*")),"")</f>
        <v>0</v>
      </c>
      <c r="E1933" s="174"/>
      <c r="F1933" s="174">
        <f>--ISNUMBER(IFERROR(SEARCH('Project Costing'!#REF!,Labor!I1939,1),""))</f>
        <v>0</v>
      </c>
      <c r="G1933" s="174" t="str">
        <f>IF(F1933=1,COUNTIF($F$8:F1933,1),"")</f>
        <v/>
      </c>
      <c r="H1933" s="174"/>
      <c r="I1933" s="157">
        <f>IFERROR($H$8:INDEX($H$8:$H$3000,COUNTIF($H$8:$H$3000,"?*")),"")</f>
        <v>0</v>
      </c>
    </row>
    <row r="1934" spans="1:9" x14ac:dyDescent="0.25">
      <c r="A1934" s="174">
        <f>--ISNUMBER(IFERROR(SEARCH('Project Costing'!#REF!,Labor!I1940,1),""))</f>
        <v>0</v>
      </c>
      <c r="B1934" s="174" t="str">
        <f>IF(A1934=1,COUNTIF($A$8:A1934,1),"")</f>
        <v/>
      </c>
      <c r="C1934" s="174"/>
      <c r="D1934" s="157">
        <f>IFERROR($C$8:INDEX($C$8:$C$3000,COUNTIF($C$8:$C$3000,"?*")),"")</f>
        <v>0</v>
      </c>
      <c r="E1934" s="174"/>
      <c r="F1934" s="174">
        <f>--ISNUMBER(IFERROR(SEARCH('Project Costing'!#REF!,Labor!I1940,1),""))</f>
        <v>0</v>
      </c>
      <c r="G1934" s="174" t="str">
        <f>IF(F1934=1,COUNTIF($F$8:F1934,1),"")</f>
        <v/>
      </c>
      <c r="H1934" s="174"/>
      <c r="I1934" s="157">
        <f>IFERROR($H$8:INDEX($H$8:$H$3000,COUNTIF($H$8:$H$3000,"?*")),"")</f>
        <v>0</v>
      </c>
    </row>
    <row r="1935" spans="1:9" x14ac:dyDescent="0.25">
      <c r="A1935" s="174">
        <f>--ISNUMBER(IFERROR(SEARCH('Project Costing'!#REF!,Labor!I1941,1),""))</f>
        <v>0</v>
      </c>
      <c r="B1935" s="174" t="str">
        <f>IF(A1935=1,COUNTIF($A$8:A1935,1),"")</f>
        <v/>
      </c>
      <c r="C1935" s="174"/>
      <c r="D1935" s="157">
        <f>IFERROR($C$8:INDEX($C$8:$C$3000,COUNTIF($C$8:$C$3000,"?*")),"")</f>
        <v>0</v>
      </c>
      <c r="E1935" s="174"/>
      <c r="F1935" s="174">
        <f>--ISNUMBER(IFERROR(SEARCH('Project Costing'!#REF!,Labor!I1941,1),""))</f>
        <v>0</v>
      </c>
      <c r="G1935" s="174" t="str">
        <f>IF(F1935=1,COUNTIF($F$8:F1935,1),"")</f>
        <v/>
      </c>
      <c r="H1935" s="174"/>
      <c r="I1935" s="157">
        <f>IFERROR($H$8:INDEX($H$8:$H$3000,COUNTIF($H$8:$H$3000,"?*")),"")</f>
        <v>0</v>
      </c>
    </row>
    <row r="1936" spans="1:9" x14ac:dyDescent="0.25">
      <c r="A1936" s="174">
        <f>--ISNUMBER(IFERROR(SEARCH('Project Costing'!#REF!,Labor!I1942,1),""))</f>
        <v>0</v>
      </c>
      <c r="B1936" s="174" t="str">
        <f>IF(A1936=1,COUNTIF($A$8:A1936,1),"")</f>
        <v/>
      </c>
      <c r="C1936" s="174"/>
      <c r="D1936" s="157">
        <f>IFERROR($C$8:INDEX($C$8:$C$3000,COUNTIF($C$8:$C$3000,"?*")),"")</f>
        <v>0</v>
      </c>
      <c r="E1936" s="174"/>
      <c r="F1936" s="174">
        <f>--ISNUMBER(IFERROR(SEARCH('Project Costing'!#REF!,Labor!I1942,1),""))</f>
        <v>0</v>
      </c>
      <c r="G1936" s="174" t="str">
        <f>IF(F1936=1,COUNTIF($F$8:F1936,1),"")</f>
        <v/>
      </c>
      <c r="H1936" s="174"/>
      <c r="I1936" s="157">
        <f>IFERROR($H$8:INDEX($H$8:$H$3000,COUNTIF($H$8:$H$3000,"?*")),"")</f>
        <v>0</v>
      </c>
    </row>
    <row r="1937" spans="1:9" x14ac:dyDescent="0.25">
      <c r="A1937" s="174">
        <f>--ISNUMBER(IFERROR(SEARCH('Project Costing'!#REF!,Labor!I1943,1),""))</f>
        <v>0</v>
      </c>
      <c r="B1937" s="174" t="str">
        <f>IF(A1937=1,COUNTIF($A$8:A1937,1),"")</f>
        <v/>
      </c>
      <c r="C1937" s="174"/>
      <c r="D1937" s="157">
        <f>IFERROR($C$8:INDEX($C$8:$C$3000,COUNTIF($C$8:$C$3000,"?*")),"")</f>
        <v>0</v>
      </c>
      <c r="E1937" s="174"/>
      <c r="F1937" s="174">
        <f>--ISNUMBER(IFERROR(SEARCH('Project Costing'!#REF!,Labor!I1943,1),""))</f>
        <v>0</v>
      </c>
      <c r="G1937" s="174" t="str">
        <f>IF(F1937=1,COUNTIF($F$8:F1937,1),"")</f>
        <v/>
      </c>
      <c r="H1937" s="174"/>
      <c r="I1937" s="157">
        <f>IFERROR($H$8:INDEX($H$8:$H$3000,COUNTIF($H$8:$H$3000,"?*")),"")</f>
        <v>0</v>
      </c>
    </row>
    <row r="1938" spans="1:9" x14ac:dyDescent="0.25">
      <c r="A1938" s="174">
        <f>--ISNUMBER(IFERROR(SEARCH('Project Costing'!#REF!,Labor!I1944,1),""))</f>
        <v>0</v>
      </c>
      <c r="B1938" s="174" t="str">
        <f>IF(A1938=1,COUNTIF($A$8:A1938,1),"")</f>
        <v/>
      </c>
      <c r="C1938" s="174"/>
      <c r="D1938" s="157">
        <f>IFERROR($C$8:INDEX($C$8:$C$3000,COUNTIF($C$8:$C$3000,"?*")),"")</f>
        <v>0</v>
      </c>
      <c r="E1938" s="174"/>
      <c r="F1938" s="174">
        <f>--ISNUMBER(IFERROR(SEARCH('Project Costing'!#REF!,Labor!I1944,1),""))</f>
        <v>0</v>
      </c>
      <c r="G1938" s="174" t="str">
        <f>IF(F1938=1,COUNTIF($F$8:F1938,1),"")</f>
        <v/>
      </c>
      <c r="H1938" s="174"/>
      <c r="I1938" s="157">
        <f>IFERROR($H$8:INDEX($H$8:$H$3000,COUNTIF($H$8:$H$3000,"?*")),"")</f>
        <v>0</v>
      </c>
    </row>
    <row r="1939" spans="1:9" x14ac:dyDescent="0.25">
      <c r="A1939" s="174">
        <f>--ISNUMBER(IFERROR(SEARCH('Project Costing'!#REF!,Labor!I1945,1),""))</f>
        <v>0</v>
      </c>
      <c r="B1939" s="174" t="str">
        <f>IF(A1939=1,COUNTIF($A$8:A1939,1),"")</f>
        <v/>
      </c>
      <c r="C1939" s="174"/>
      <c r="D1939" s="157">
        <f>IFERROR($C$8:INDEX($C$8:$C$3000,COUNTIF($C$8:$C$3000,"?*")),"")</f>
        <v>0</v>
      </c>
      <c r="E1939" s="174"/>
      <c r="F1939" s="174">
        <f>--ISNUMBER(IFERROR(SEARCH('Project Costing'!#REF!,Labor!I1945,1),""))</f>
        <v>0</v>
      </c>
      <c r="G1939" s="174" t="str">
        <f>IF(F1939=1,COUNTIF($F$8:F1939,1),"")</f>
        <v/>
      </c>
      <c r="H1939" s="174"/>
      <c r="I1939" s="157">
        <f>IFERROR($H$8:INDEX($H$8:$H$3000,COUNTIF($H$8:$H$3000,"?*")),"")</f>
        <v>0</v>
      </c>
    </row>
    <row r="1940" spans="1:9" x14ac:dyDescent="0.25">
      <c r="A1940" s="174">
        <f>--ISNUMBER(IFERROR(SEARCH('Project Costing'!#REF!,Labor!I1946,1),""))</f>
        <v>0</v>
      </c>
      <c r="B1940" s="174" t="str">
        <f>IF(A1940=1,COUNTIF($A$8:A1940,1),"")</f>
        <v/>
      </c>
      <c r="C1940" s="174"/>
      <c r="D1940" s="157">
        <f>IFERROR($C$8:INDEX($C$8:$C$3000,COUNTIF($C$8:$C$3000,"?*")),"")</f>
        <v>0</v>
      </c>
      <c r="E1940" s="174"/>
      <c r="F1940" s="174">
        <f>--ISNUMBER(IFERROR(SEARCH('Project Costing'!#REF!,Labor!I1946,1),""))</f>
        <v>0</v>
      </c>
      <c r="G1940" s="174" t="str">
        <f>IF(F1940=1,COUNTIF($F$8:F1940,1),"")</f>
        <v/>
      </c>
      <c r="H1940" s="174"/>
      <c r="I1940" s="157">
        <f>IFERROR($H$8:INDEX($H$8:$H$3000,COUNTIF($H$8:$H$3000,"?*")),"")</f>
        <v>0</v>
      </c>
    </row>
    <row r="1941" spans="1:9" x14ac:dyDescent="0.25">
      <c r="A1941" s="174">
        <f>--ISNUMBER(IFERROR(SEARCH('Project Costing'!#REF!,Labor!I1947,1),""))</f>
        <v>0</v>
      </c>
      <c r="B1941" s="174" t="str">
        <f>IF(A1941=1,COUNTIF($A$8:A1941,1),"")</f>
        <v/>
      </c>
      <c r="C1941" s="174"/>
      <c r="D1941" s="157">
        <f>IFERROR($C$8:INDEX($C$8:$C$3000,COUNTIF($C$8:$C$3000,"?*")),"")</f>
        <v>0</v>
      </c>
      <c r="E1941" s="174"/>
      <c r="F1941" s="174">
        <f>--ISNUMBER(IFERROR(SEARCH('Project Costing'!#REF!,Labor!I1947,1),""))</f>
        <v>0</v>
      </c>
      <c r="G1941" s="174" t="str">
        <f>IF(F1941=1,COUNTIF($F$8:F1941,1),"")</f>
        <v/>
      </c>
      <c r="H1941" s="174"/>
      <c r="I1941" s="157">
        <f>IFERROR($H$8:INDEX($H$8:$H$3000,COUNTIF($H$8:$H$3000,"?*")),"")</f>
        <v>0</v>
      </c>
    </row>
    <row r="1942" spans="1:9" x14ac:dyDescent="0.25">
      <c r="A1942" s="174">
        <f>--ISNUMBER(IFERROR(SEARCH('Project Costing'!#REF!,Labor!I1948,1),""))</f>
        <v>0</v>
      </c>
      <c r="B1942" s="174" t="str">
        <f>IF(A1942=1,COUNTIF($A$8:A1942,1),"")</f>
        <v/>
      </c>
      <c r="C1942" s="174"/>
      <c r="D1942" s="157">
        <f>IFERROR($C$8:INDEX($C$8:$C$3000,COUNTIF($C$8:$C$3000,"?*")),"")</f>
        <v>0</v>
      </c>
      <c r="E1942" s="174"/>
      <c r="F1942" s="174">
        <f>--ISNUMBER(IFERROR(SEARCH('Project Costing'!#REF!,Labor!I1948,1),""))</f>
        <v>0</v>
      </c>
      <c r="G1942" s="174" t="str">
        <f>IF(F1942=1,COUNTIF($F$8:F1942,1),"")</f>
        <v/>
      </c>
      <c r="H1942" s="174"/>
      <c r="I1942" s="157">
        <f>IFERROR($H$8:INDEX($H$8:$H$3000,COUNTIF($H$8:$H$3000,"?*")),"")</f>
        <v>0</v>
      </c>
    </row>
    <row r="1943" spans="1:9" x14ac:dyDescent="0.25">
      <c r="A1943" s="174">
        <f>--ISNUMBER(IFERROR(SEARCH('Project Costing'!#REF!,Labor!I1949,1),""))</f>
        <v>0</v>
      </c>
      <c r="B1943" s="174" t="str">
        <f>IF(A1943=1,COUNTIF($A$8:A1943,1),"")</f>
        <v/>
      </c>
      <c r="C1943" s="174"/>
      <c r="D1943" s="157">
        <f>IFERROR($C$8:INDEX($C$8:$C$3000,COUNTIF($C$8:$C$3000,"?*")),"")</f>
        <v>0</v>
      </c>
      <c r="E1943" s="174"/>
      <c r="F1943" s="174">
        <f>--ISNUMBER(IFERROR(SEARCH('Project Costing'!#REF!,Labor!I1949,1),""))</f>
        <v>0</v>
      </c>
      <c r="G1943" s="174" t="str">
        <f>IF(F1943=1,COUNTIF($F$8:F1943,1),"")</f>
        <v/>
      </c>
      <c r="H1943" s="174"/>
      <c r="I1943" s="157">
        <f>IFERROR($H$8:INDEX($H$8:$H$3000,COUNTIF($H$8:$H$3000,"?*")),"")</f>
        <v>0</v>
      </c>
    </row>
    <row r="1944" spans="1:9" x14ac:dyDescent="0.25">
      <c r="A1944" s="174">
        <f>--ISNUMBER(IFERROR(SEARCH('Project Costing'!#REF!,Labor!I1950,1),""))</f>
        <v>0</v>
      </c>
      <c r="B1944" s="174" t="str">
        <f>IF(A1944=1,COUNTIF($A$8:A1944,1),"")</f>
        <v/>
      </c>
      <c r="C1944" s="174"/>
      <c r="D1944" s="157">
        <f>IFERROR($C$8:INDEX($C$8:$C$3000,COUNTIF($C$8:$C$3000,"?*")),"")</f>
        <v>0</v>
      </c>
      <c r="E1944" s="174"/>
      <c r="F1944" s="174">
        <f>--ISNUMBER(IFERROR(SEARCH('Project Costing'!#REF!,Labor!I1950,1),""))</f>
        <v>0</v>
      </c>
      <c r="G1944" s="174" t="str">
        <f>IF(F1944=1,COUNTIF($F$8:F1944,1),"")</f>
        <v/>
      </c>
      <c r="H1944" s="174"/>
      <c r="I1944" s="157">
        <f>IFERROR($H$8:INDEX($H$8:$H$3000,COUNTIF($H$8:$H$3000,"?*")),"")</f>
        <v>0</v>
      </c>
    </row>
    <row r="1945" spans="1:9" x14ac:dyDescent="0.25">
      <c r="A1945" s="174">
        <f>--ISNUMBER(IFERROR(SEARCH('Project Costing'!#REF!,Labor!I1951,1),""))</f>
        <v>0</v>
      </c>
      <c r="B1945" s="174" t="str">
        <f>IF(A1945=1,COUNTIF($A$8:A1945,1),"")</f>
        <v/>
      </c>
      <c r="C1945" s="174"/>
      <c r="D1945" s="157">
        <f>IFERROR($C$8:INDEX($C$8:$C$3000,COUNTIF($C$8:$C$3000,"?*")),"")</f>
        <v>0</v>
      </c>
      <c r="E1945" s="174"/>
      <c r="F1945" s="174">
        <f>--ISNUMBER(IFERROR(SEARCH('Project Costing'!#REF!,Labor!I1951,1),""))</f>
        <v>0</v>
      </c>
      <c r="G1945" s="174" t="str">
        <f>IF(F1945=1,COUNTIF($F$8:F1945,1),"")</f>
        <v/>
      </c>
      <c r="H1945" s="174"/>
      <c r="I1945" s="157">
        <f>IFERROR($H$8:INDEX($H$8:$H$3000,COUNTIF($H$8:$H$3000,"?*")),"")</f>
        <v>0</v>
      </c>
    </row>
    <row r="1946" spans="1:9" x14ac:dyDescent="0.25">
      <c r="A1946" s="174">
        <f>--ISNUMBER(IFERROR(SEARCH('Project Costing'!#REF!,Labor!I1952,1),""))</f>
        <v>0</v>
      </c>
      <c r="B1946" s="174" t="str">
        <f>IF(A1946=1,COUNTIF($A$8:A1946,1),"")</f>
        <v/>
      </c>
      <c r="C1946" s="174"/>
      <c r="D1946" s="157">
        <f>IFERROR($C$8:INDEX($C$8:$C$3000,COUNTIF($C$8:$C$3000,"?*")),"")</f>
        <v>0</v>
      </c>
      <c r="E1946" s="174"/>
      <c r="F1946" s="174">
        <f>--ISNUMBER(IFERROR(SEARCH('Project Costing'!#REF!,Labor!I1952,1),""))</f>
        <v>0</v>
      </c>
      <c r="G1946" s="174" t="str">
        <f>IF(F1946=1,COUNTIF($F$8:F1946,1),"")</f>
        <v/>
      </c>
      <c r="H1946" s="174"/>
      <c r="I1946" s="157">
        <f>IFERROR($H$8:INDEX($H$8:$H$3000,COUNTIF($H$8:$H$3000,"?*")),"")</f>
        <v>0</v>
      </c>
    </row>
    <row r="1947" spans="1:9" x14ac:dyDescent="0.25">
      <c r="A1947" s="174">
        <f>--ISNUMBER(IFERROR(SEARCH('Project Costing'!#REF!,Labor!I1953,1),""))</f>
        <v>0</v>
      </c>
      <c r="B1947" s="174" t="str">
        <f>IF(A1947=1,COUNTIF($A$8:A1947,1),"")</f>
        <v/>
      </c>
      <c r="C1947" s="174"/>
      <c r="D1947" s="157">
        <f>IFERROR($C$8:INDEX($C$8:$C$3000,COUNTIF($C$8:$C$3000,"?*")),"")</f>
        <v>0</v>
      </c>
      <c r="E1947" s="174"/>
      <c r="F1947" s="174">
        <f>--ISNUMBER(IFERROR(SEARCH('Project Costing'!#REF!,Labor!I1953,1),""))</f>
        <v>0</v>
      </c>
      <c r="G1947" s="174" t="str">
        <f>IF(F1947=1,COUNTIF($F$8:F1947,1),"")</f>
        <v/>
      </c>
      <c r="H1947" s="174"/>
      <c r="I1947" s="157">
        <f>IFERROR($H$8:INDEX($H$8:$H$3000,COUNTIF($H$8:$H$3000,"?*")),"")</f>
        <v>0</v>
      </c>
    </row>
    <row r="1948" spans="1:9" x14ac:dyDescent="0.25">
      <c r="A1948" s="174">
        <f>--ISNUMBER(IFERROR(SEARCH('Project Costing'!#REF!,Labor!I1954,1),""))</f>
        <v>0</v>
      </c>
      <c r="B1948" s="174" t="str">
        <f>IF(A1948=1,COUNTIF($A$8:A1948,1),"")</f>
        <v/>
      </c>
      <c r="C1948" s="174"/>
      <c r="D1948" s="157">
        <f>IFERROR($C$8:INDEX($C$8:$C$3000,COUNTIF($C$8:$C$3000,"?*")),"")</f>
        <v>0</v>
      </c>
      <c r="E1948" s="174"/>
      <c r="F1948" s="174">
        <f>--ISNUMBER(IFERROR(SEARCH('Project Costing'!#REF!,Labor!I1954,1),""))</f>
        <v>0</v>
      </c>
      <c r="G1948" s="174" t="str">
        <f>IF(F1948=1,COUNTIF($F$8:F1948,1),"")</f>
        <v/>
      </c>
      <c r="H1948" s="174"/>
      <c r="I1948" s="157">
        <f>IFERROR($H$8:INDEX($H$8:$H$3000,COUNTIF($H$8:$H$3000,"?*")),"")</f>
        <v>0</v>
      </c>
    </row>
    <row r="1949" spans="1:9" x14ac:dyDescent="0.25">
      <c r="A1949" s="174">
        <f>--ISNUMBER(IFERROR(SEARCH('Project Costing'!#REF!,Labor!I1955,1),""))</f>
        <v>0</v>
      </c>
      <c r="B1949" s="174" t="str">
        <f>IF(A1949=1,COUNTIF($A$8:A1949,1),"")</f>
        <v/>
      </c>
      <c r="C1949" s="174"/>
      <c r="D1949" s="157">
        <f>IFERROR($C$8:INDEX($C$8:$C$3000,COUNTIF($C$8:$C$3000,"?*")),"")</f>
        <v>0</v>
      </c>
      <c r="E1949" s="174"/>
      <c r="F1949" s="174">
        <f>--ISNUMBER(IFERROR(SEARCH('Project Costing'!#REF!,Labor!I1955,1),""))</f>
        <v>0</v>
      </c>
      <c r="G1949" s="174" t="str">
        <f>IF(F1949=1,COUNTIF($F$8:F1949,1),"")</f>
        <v/>
      </c>
      <c r="H1949" s="174"/>
      <c r="I1949" s="157">
        <f>IFERROR($H$8:INDEX($H$8:$H$3000,COUNTIF($H$8:$H$3000,"?*")),"")</f>
        <v>0</v>
      </c>
    </row>
    <row r="1950" spans="1:9" x14ac:dyDescent="0.25">
      <c r="A1950" s="174">
        <f>--ISNUMBER(IFERROR(SEARCH('Project Costing'!#REF!,Labor!I1956,1),""))</f>
        <v>0</v>
      </c>
      <c r="B1950" s="174" t="str">
        <f>IF(A1950=1,COUNTIF($A$8:A1950,1),"")</f>
        <v/>
      </c>
      <c r="C1950" s="174"/>
      <c r="D1950" s="157">
        <f>IFERROR($C$8:INDEX($C$8:$C$3000,COUNTIF($C$8:$C$3000,"?*")),"")</f>
        <v>0</v>
      </c>
      <c r="E1950" s="174"/>
      <c r="F1950" s="174">
        <f>--ISNUMBER(IFERROR(SEARCH('Project Costing'!#REF!,Labor!I1956,1),""))</f>
        <v>0</v>
      </c>
      <c r="G1950" s="174" t="str">
        <f>IF(F1950=1,COUNTIF($F$8:F1950,1),"")</f>
        <v/>
      </c>
      <c r="H1950" s="174"/>
      <c r="I1950" s="157">
        <f>IFERROR($H$8:INDEX($H$8:$H$3000,COUNTIF($H$8:$H$3000,"?*")),"")</f>
        <v>0</v>
      </c>
    </row>
    <row r="1951" spans="1:9" x14ac:dyDescent="0.25">
      <c r="A1951" s="174">
        <f>--ISNUMBER(IFERROR(SEARCH('Project Costing'!#REF!,Labor!I1957,1),""))</f>
        <v>0</v>
      </c>
      <c r="B1951" s="174" t="str">
        <f>IF(A1951=1,COUNTIF($A$8:A1951,1),"")</f>
        <v/>
      </c>
      <c r="C1951" s="174"/>
      <c r="D1951" s="157">
        <f>IFERROR($C$8:INDEX($C$8:$C$3000,COUNTIF($C$8:$C$3000,"?*")),"")</f>
        <v>0</v>
      </c>
      <c r="E1951" s="174"/>
      <c r="F1951" s="174">
        <f>--ISNUMBER(IFERROR(SEARCH('Project Costing'!#REF!,Labor!I1957,1),""))</f>
        <v>0</v>
      </c>
      <c r="G1951" s="174" t="str">
        <f>IF(F1951=1,COUNTIF($F$8:F1951,1),"")</f>
        <v/>
      </c>
      <c r="H1951" s="174"/>
      <c r="I1951" s="157">
        <f>IFERROR($H$8:INDEX($H$8:$H$3000,COUNTIF($H$8:$H$3000,"?*")),"")</f>
        <v>0</v>
      </c>
    </row>
    <row r="1952" spans="1:9" x14ac:dyDescent="0.25">
      <c r="A1952" s="174">
        <f>--ISNUMBER(IFERROR(SEARCH('Project Costing'!#REF!,Labor!I1958,1),""))</f>
        <v>0</v>
      </c>
      <c r="B1952" s="174" t="str">
        <f>IF(A1952=1,COUNTIF($A$8:A1952,1),"")</f>
        <v/>
      </c>
      <c r="C1952" s="174"/>
      <c r="D1952" s="157">
        <f>IFERROR($C$8:INDEX($C$8:$C$3000,COUNTIF($C$8:$C$3000,"?*")),"")</f>
        <v>0</v>
      </c>
      <c r="E1952" s="174"/>
      <c r="F1952" s="174">
        <f>--ISNUMBER(IFERROR(SEARCH('Project Costing'!#REF!,Labor!I1958,1),""))</f>
        <v>0</v>
      </c>
      <c r="G1952" s="174" t="str">
        <f>IF(F1952=1,COUNTIF($F$8:F1952,1),"")</f>
        <v/>
      </c>
      <c r="H1952" s="174"/>
      <c r="I1952" s="157">
        <f>IFERROR($H$8:INDEX($H$8:$H$3000,COUNTIF($H$8:$H$3000,"?*")),"")</f>
        <v>0</v>
      </c>
    </row>
    <row r="1953" spans="1:9" x14ac:dyDescent="0.25">
      <c r="A1953" s="174">
        <f>--ISNUMBER(IFERROR(SEARCH('Project Costing'!#REF!,Labor!I1959,1),""))</f>
        <v>0</v>
      </c>
      <c r="B1953" s="174" t="str">
        <f>IF(A1953=1,COUNTIF($A$8:A1953,1),"")</f>
        <v/>
      </c>
      <c r="C1953" s="174"/>
      <c r="D1953" s="157">
        <f>IFERROR($C$8:INDEX($C$8:$C$3000,COUNTIF($C$8:$C$3000,"?*")),"")</f>
        <v>0</v>
      </c>
      <c r="E1953" s="174"/>
      <c r="F1953" s="174">
        <f>--ISNUMBER(IFERROR(SEARCH('Project Costing'!#REF!,Labor!I1959,1),""))</f>
        <v>0</v>
      </c>
      <c r="G1953" s="174" t="str">
        <f>IF(F1953=1,COUNTIF($F$8:F1953,1),"")</f>
        <v/>
      </c>
      <c r="H1953" s="174"/>
      <c r="I1953" s="157">
        <f>IFERROR($H$8:INDEX($H$8:$H$3000,COUNTIF($H$8:$H$3000,"?*")),"")</f>
        <v>0</v>
      </c>
    </row>
    <row r="1954" spans="1:9" x14ac:dyDescent="0.25">
      <c r="A1954" s="174">
        <f>--ISNUMBER(IFERROR(SEARCH('Project Costing'!#REF!,Labor!I1960,1),""))</f>
        <v>0</v>
      </c>
      <c r="B1954" s="174" t="str">
        <f>IF(A1954=1,COUNTIF($A$8:A1954,1),"")</f>
        <v/>
      </c>
      <c r="C1954" s="174"/>
      <c r="D1954" s="157">
        <f>IFERROR($C$8:INDEX($C$8:$C$3000,COUNTIF($C$8:$C$3000,"?*")),"")</f>
        <v>0</v>
      </c>
      <c r="E1954" s="174"/>
      <c r="F1954" s="174">
        <f>--ISNUMBER(IFERROR(SEARCH('Project Costing'!#REF!,Labor!I1960,1),""))</f>
        <v>0</v>
      </c>
      <c r="G1954" s="174" t="str">
        <f>IF(F1954=1,COUNTIF($F$8:F1954,1),"")</f>
        <v/>
      </c>
      <c r="H1954" s="174"/>
      <c r="I1954" s="157">
        <f>IFERROR($H$8:INDEX($H$8:$H$3000,COUNTIF($H$8:$H$3000,"?*")),"")</f>
        <v>0</v>
      </c>
    </row>
    <row r="1955" spans="1:9" x14ac:dyDescent="0.25">
      <c r="A1955" s="174">
        <f>--ISNUMBER(IFERROR(SEARCH('Project Costing'!#REF!,Labor!I1961,1),""))</f>
        <v>0</v>
      </c>
      <c r="B1955" s="174" t="str">
        <f>IF(A1955=1,COUNTIF($A$8:A1955,1),"")</f>
        <v/>
      </c>
      <c r="C1955" s="174"/>
      <c r="D1955" s="157">
        <f>IFERROR($C$8:INDEX($C$8:$C$3000,COUNTIF($C$8:$C$3000,"?*")),"")</f>
        <v>0</v>
      </c>
      <c r="E1955" s="174"/>
      <c r="F1955" s="174">
        <f>--ISNUMBER(IFERROR(SEARCH('Project Costing'!#REF!,Labor!I1961,1),""))</f>
        <v>0</v>
      </c>
      <c r="G1955" s="174" t="str">
        <f>IF(F1955=1,COUNTIF($F$8:F1955,1),"")</f>
        <v/>
      </c>
      <c r="H1955" s="174"/>
      <c r="I1955" s="157">
        <f>IFERROR($H$8:INDEX($H$8:$H$3000,COUNTIF($H$8:$H$3000,"?*")),"")</f>
        <v>0</v>
      </c>
    </row>
    <row r="1956" spans="1:9" x14ac:dyDescent="0.25">
      <c r="A1956" s="174">
        <f>--ISNUMBER(IFERROR(SEARCH('Project Costing'!#REF!,Labor!I1962,1),""))</f>
        <v>0</v>
      </c>
      <c r="B1956" s="174" t="str">
        <f>IF(A1956=1,COUNTIF($A$8:A1956,1),"")</f>
        <v/>
      </c>
      <c r="C1956" s="174"/>
      <c r="D1956" s="157">
        <f>IFERROR($C$8:INDEX($C$8:$C$3000,COUNTIF($C$8:$C$3000,"?*")),"")</f>
        <v>0</v>
      </c>
      <c r="E1956" s="174"/>
      <c r="F1956" s="174">
        <f>--ISNUMBER(IFERROR(SEARCH('Project Costing'!#REF!,Labor!I1962,1),""))</f>
        <v>0</v>
      </c>
      <c r="G1956" s="174" t="str">
        <f>IF(F1956=1,COUNTIF($F$8:F1956,1),"")</f>
        <v/>
      </c>
      <c r="H1956" s="174"/>
      <c r="I1956" s="157">
        <f>IFERROR($H$8:INDEX($H$8:$H$3000,COUNTIF($H$8:$H$3000,"?*")),"")</f>
        <v>0</v>
      </c>
    </row>
    <row r="1957" spans="1:9" x14ac:dyDescent="0.25">
      <c r="A1957" s="174">
        <f>--ISNUMBER(IFERROR(SEARCH('Project Costing'!#REF!,Labor!I1963,1),""))</f>
        <v>0</v>
      </c>
      <c r="B1957" s="174" t="str">
        <f>IF(A1957=1,COUNTIF($A$8:A1957,1),"")</f>
        <v/>
      </c>
      <c r="C1957" s="174"/>
      <c r="D1957" s="157">
        <f>IFERROR($C$8:INDEX($C$8:$C$3000,COUNTIF($C$8:$C$3000,"?*")),"")</f>
        <v>0</v>
      </c>
      <c r="E1957" s="174"/>
      <c r="F1957" s="174">
        <f>--ISNUMBER(IFERROR(SEARCH('Project Costing'!#REF!,Labor!I1963,1),""))</f>
        <v>0</v>
      </c>
      <c r="G1957" s="174" t="str">
        <f>IF(F1957=1,COUNTIF($F$8:F1957,1),"")</f>
        <v/>
      </c>
      <c r="H1957" s="174"/>
      <c r="I1957" s="157">
        <f>IFERROR($H$8:INDEX($H$8:$H$3000,COUNTIF($H$8:$H$3000,"?*")),"")</f>
        <v>0</v>
      </c>
    </row>
    <row r="1958" spans="1:9" x14ac:dyDescent="0.25">
      <c r="A1958" s="174">
        <f>--ISNUMBER(IFERROR(SEARCH('Project Costing'!#REF!,Labor!I1964,1),""))</f>
        <v>0</v>
      </c>
      <c r="B1958" s="174" t="str">
        <f>IF(A1958=1,COUNTIF($A$8:A1958,1),"")</f>
        <v/>
      </c>
      <c r="C1958" s="174"/>
      <c r="D1958" s="157">
        <f>IFERROR($C$8:INDEX($C$8:$C$3000,COUNTIF($C$8:$C$3000,"?*")),"")</f>
        <v>0</v>
      </c>
      <c r="E1958" s="174"/>
      <c r="F1958" s="174">
        <f>--ISNUMBER(IFERROR(SEARCH('Project Costing'!#REF!,Labor!I1964,1),""))</f>
        <v>0</v>
      </c>
      <c r="G1958" s="174" t="str">
        <f>IF(F1958=1,COUNTIF($F$8:F1958,1),"")</f>
        <v/>
      </c>
      <c r="H1958" s="174"/>
      <c r="I1958" s="157">
        <f>IFERROR($H$8:INDEX($H$8:$H$3000,COUNTIF($H$8:$H$3000,"?*")),"")</f>
        <v>0</v>
      </c>
    </row>
    <row r="1959" spans="1:9" x14ac:dyDescent="0.25">
      <c r="A1959" s="174">
        <f>--ISNUMBER(IFERROR(SEARCH('Project Costing'!#REF!,Labor!I1965,1),""))</f>
        <v>0</v>
      </c>
      <c r="B1959" s="174" t="str">
        <f>IF(A1959=1,COUNTIF($A$8:A1959,1),"")</f>
        <v/>
      </c>
      <c r="C1959" s="174"/>
      <c r="D1959" s="157">
        <f>IFERROR($C$8:INDEX($C$8:$C$3000,COUNTIF($C$8:$C$3000,"?*")),"")</f>
        <v>0</v>
      </c>
      <c r="E1959" s="174"/>
      <c r="F1959" s="174">
        <f>--ISNUMBER(IFERROR(SEARCH('Project Costing'!#REF!,Labor!I1965,1),""))</f>
        <v>0</v>
      </c>
      <c r="G1959" s="174" t="str">
        <f>IF(F1959=1,COUNTIF($F$8:F1959,1),"")</f>
        <v/>
      </c>
      <c r="H1959" s="174"/>
      <c r="I1959" s="157">
        <f>IFERROR($H$8:INDEX($H$8:$H$3000,COUNTIF($H$8:$H$3000,"?*")),"")</f>
        <v>0</v>
      </c>
    </row>
    <row r="1960" spans="1:9" x14ac:dyDescent="0.25">
      <c r="A1960" s="174">
        <f>--ISNUMBER(IFERROR(SEARCH('Project Costing'!#REF!,Labor!I1966,1),""))</f>
        <v>0</v>
      </c>
      <c r="B1960" s="174" t="str">
        <f>IF(A1960=1,COUNTIF($A$8:A1960,1),"")</f>
        <v/>
      </c>
      <c r="C1960" s="174"/>
      <c r="D1960" s="157">
        <f>IFERROR($C$8:INDEX($C$8:$C$3000,COUNTIF($C$8:$C$3000,"?*")),"")</f>
        <v>0</v>
      </c>
      <c r="E1960" s="174"/>
      <c r="F1960" s="174">
        <f>--ISNUMBER(IFERROR(SEARCH('Project Costing'!#REF!,Labor!I1966,1),""))</f>
        <v>0</v>
      </c>
      <c r="G1960" s="174" t="str">
        <f>IF(F1960=1,COUNTIF($F$8:F1960,1),"")</f>
        <v/>
      </c>
      <c r="H1960" s="174"/>
      <c r="I1960" s="157">
        <f>IFERROR($H$8:INDEX($H$8:$H$3000,COUNTIF($H$8:$H$3000,"?*")),"")</f>
        <v>0</v>
      </c>
    </row>
    <row r="1961" spans="1:9" x14ac:dyDescent="0.25">
      <c r="A1961" s="174">
        <f>--ISNUMBER(IFERROR(SEARCH('Project Costing'!#REF!,Labor!I1967,1),""))</f>
        <v>0</v>
      </c>
      <c r="B1961" s="174" t="str">
        <f>IF(A1961=1,COUNTIF($A$8:A1961,1),"")</f>
        <v/>
      </c>
      <c r="C1961" s="174"/>
      <c r="D1961" s="157">
        <f>IFERROR($C$8:INDEX($C$8:$C$3000,COUNTIF($C$8:$C$3000,"?*")),"")</f>
        <v>0</v>
      </c>
      <c r="E1961" s="174"/>
      <c r="F1961" s="174">
        <f>--ISNUMBER(IFERROR(SEARCH('Project Costing'!#REF!,Labor!I1967,1),""))</f>
        <v>0</v>
      </c>
      <c r="G1961" s="174" t="str">
        <f>IF(F1961=1,COUNTIF($F$8:F1961,1),"")</f>
        <v/>
      </c>
      <c r="H1961" s="174"/>
      <c r="I1961" s="157">
        <f>IFERROR($H$8:INDEX($H$8:$H$3000,COUNTIF($H$8:$H$3000,"?*")),"")</f>
        <v>0</v>
      </c>
    </row>
    <row r="1962" spans="1:9" x14ac:dyDescent="0.25">
      <c r="A1962" s="174">
        <f>--ISNUMBER(IFERROR(SEARCH('Project Costing'!#REF!,Labor!I1968,1),""))</f>
        <v>0</v>
      </c>
      <c r="B1962" s="174" t="str">
        <f>IF(A1962=1,COUNTIF($A$8:A1962,1),"")</f>
        <v/>
      </c>
      <c r="C1962" s="174"/>
      <c r="D1962" s="157">
        <f>IFERROR($C$8:INDEX($C$8:$C$3000,COUNTIF($C$8:$C$3000,"?*")),"")</f>
        <v>0</v>
      </c>
      <c r="E1962" s="174"/>
      <c r="F1962" s="174">
        <f>--ISNUMBER(IFERROR(SEARCH('Project Costing'!#REF!,Labor!I1968,1),""))</f>
        <v>0</v>
      </c>
      <c r="G1962" s="174" t="str">
        <f>IF(F1962=1,COUNTIF($F$8:F1962,1),"")</f>
        <v/>
      </c>
      <c r="H1962" s="174"/>
      <c r="I1962" s="157">
        <f>IFERROR($H$8:INDEX($H$8:$H$3000,COUNTIF($H$8:$H$3000,"?*")),"")</f>
        <v>0</v>
      </c>
    </row>
    <row r="1963" spans="1:9" x14ac:dyDescent="0.25">
      <c r="A1963" s="174">
        <f>--ISNUMBER(IFERROR(SEARCH('Project Costing'!#REF!,Labor!I1969,1),""))</f>
        <v>0</v>
      </c>
      <c r="B1963" s="174" t="str">
        <f>IF(A1963=1,COUNTIF($A$8:A1963,1),"")</f>
        <v/>
      </c>
      <c r="C1963" s="174"/>
      <c r="D1963" s="157">
        <f>IFERROR($C$8:INDEX($C$8:$C$3000,COUNTIF($C$8:$C$3000,"?*")),"")</f>
        <v>0</v>
      </c>
      <c r="E1963" s="174"/>
      <c r="F1963" s="174">
        <f>--ISNUMBER(IFERROR(SEARCH('Project Costing'!#REF!,Labor!I1969,1),""))</f>
        <v>0</v>
      </c>
      <c r="G1963" s="174" t="str">
        <f>IF(F1963=1,COUNTIF($F$8:F1963,1),"")</f>
        <v/>
      </c>
      <c r="H1963" s="174"/>
      <c r="I1963" s="157">
        <f>IFERROR($H$8:INDEX($H$8:$H$3000,COUNTIF($H$8:$H$3000,"?*")),"")</f>
        <v>0</v>
      </c>
    </row>
    <row r="1964" spans="1:9" x14ac:dyDescent="0.25">
      <c r="A1964" s="174">
        <f>--ISNUMBER(IFERROR(SEARCH('Project Costing'!#REF!,Labor!I1970,1),""))</f>
        <v>0</v>
      </c>
      <c r="B1964" s="174" t="str">
        <f>IF(A1964=1,COUNTIF($A$8:A1964,1),"")</f>
        <v/>
      </c>
      <c r="C1964" s="174"/>
      <c r="D1964" s="157">
        <f>IFERROR($C$8:INDEX($C$8:$C$3000,COUNTIF($C$8:$C$3000,"?*")),"")</f>
        <v>0</v>
      </c>
      <c r="E1964" s="174"/>
      <c r="F1964" s="174">
        <f>--ISNUMBER(IFERROR(SEARCH('Project Costing'!#REF!,Labor!I1970,1),""))</f>
        <v>0</v>
      </c>
      <c r="G1964" s="174" t="str">
        <f>IF(F1964=1,COUNTIF($F$8:F1964,1),"")</f>
        <v/>
      </c>
      <c r="H1964" s="174"/>
      <c r="I1964" s="157">
        <f>IFERROR($H$8:INDEX($H$8:$H$3000,COUNTIF($H$8:$H$3000,"?*")),"")</f>
        <v>0</v>
      </c>
    </row>
    <row r="1965" spans="1:9" x14ac:dyDescent="0.25">
      <c r="A1965" s="174">
        <f>--ISNUMBER(IFERROR(SEARCH('Project Costing'!#REF!,Labor!I1971,1),""))</f>
        <v>0</v>
      </c>
      <c r="B1965" s="174" t="str">
        <f>IF(A1965=1,COUNTIF($A$8:A1965,1),"")</f>
        <v/>
      </c>
      <c r="C1965" s="174"/>
      <c r="D1965" s="157">
        <f>IFERROR($C$8:INDEX($C$8:$C$3000,COUNTIF($C$8:$C$3000,"?*")),"")</f>
        <v>0</v>
      </c>
      <c r="E1965" s="174"/>
      <c r="F1965" s="174">
        <f>--ISNUMBER(IFERROR(SEARCH('Project Costing'!#REF!,Labor!I1971,1),""))</f>
        <v>0</v>
      </c>
      <c r="G1965" s="174" t="str">
        <f>IF(F1965=1,COUNTIF($F$8:F1965,1),"")</f>
        <v/>
      </c>
      <c r="H1965" s="174"/>
      <c r="I1965" s="157">
        <f>IFERROR($H$8:INDEX($H$8:$H$3000,COUNTIF($H$8:$H$3000,"?*")),"")</f>
        <v>0</v>
      </c>
    </row>
    <row r="1966" spans="1:9" x14ac:dyDescent="0.25">
      <c r="A1966" s="174">
        <f>--ISNUMBER(IFERROR(SEARCH('Project Costing'!#REF!,Labor!I1972,1),""))</f>
        <v>0</v>
      </c>
      <c r="B1966" s="174" t="str">
        <f>IF(A1966=1,COUNTIF($A$8:A1966,1),"")</f>
        <v/>
      </c>
      <c r="C1966" s="174"/>
      <c r="D1966" s="157">
        <f>IFERROR($C$8:INDEX($C$8:$C$3000,COUNTIF($C$8:$C$3000,"?*")),"")</f>
        <v>0</v>
      </c>
      <c r="E1966" s="174"/>
      <c r="F1966" s="174">
        <f>--ISNUMBER(IFERROR(SEARCH('Project Costing'!#REF!,Labor!I1972,1),""))</f>
        <v>0</v>
      </c>
      <c r="G1966" s="174" t="str">
        <f>IF(F1966=1,COUNTIF($F$8:F1966,1),"")</f>
        <v/>
      </c>
      <c r="H1966" s="174"/>
      <c r="I1966" s="157">
        <f>IFERROR($H$8:INDEX($H$8:$H$3000,COUNTIF($H$8:$H$3000,"?*")),"")</f>
        <v>0</v>
      </c>
    </row>
    <row r="1967" spans="1:9" x14ac:dyDescent="0.25">
      <c r="A1967" s="174">
        <f>--ISNUMBER(IFERROR(SEARCH('Project Costing'!#REF!,Labor!I1973,1),""))</f>
        <v>0</v>
      </c>
      <c r="B1967" s="174" t="str">
        <f>IF(A1967=1,COUNTIF($A$8:A1967,1),"")</f>
        <v/>
      </c>
      <c r="C1967" s="174"/>
      <c r="D1967" s="157">
        <f>IFERROR($C$8:INDEX($C$8:$C$3000,COUNTIF($C$8:$C$3000,"?*")),"")</f>
        <v>0</v>
      </c>
      <c r="E1967" s="174"/>
      <c r="F1967" s="174">
        <f>--ISNUMBER(IFERROR(SEARCH('Project Costing'!#REF!,Labor!I1973,1),""))</f>
        <v>0</v>
      </c>
      <c r="G1967" s="174" t="str">
        <f>IF(F1967=1,COUNTIF($F$8:F1967,1),"")</f>
        <v/>
      </c>
      <c r="H1967" s="174"/>
      <c r="I1967" s="157">
        <f>IFERROR($H$8:INDEX($H$8:$H$3000,COUNTIF($H$8:$H$3000,"?*")),"")</f>
        <v>0</v>
      </c>
    </row>
    <row r="1968" spans="1:9" x14ac:dyDescent="0.25">
      <c r="A1968" s="174">
        <f>--ISNUMBER(IFERROR(SEARCH('Project Costing'!#REF!,Labor!I1974,1),""))</f>
        <v>0</v>
      </c>
      <c r="B1968" s="174" t="str">
        <f>IF(A1968=1,COUNTIF($A$8:A1968,1),"")</f>
        <v/>
      </c>
      <c r="C1968" s="174"/>
      <c r="D1968" s="157">
        <f>IFERROR($C$8:INDEX($C$8:$C$3000,COUNTIF($C$8:$C$3000,"?*")),"")</f>
        <v>0</v>
      </c>
      <c r="E1968" s="174"/>
      <c r="F1968" s="174">
        <f>--ISNUMBER(IFERROR(SEARCH('Project Costing'!#REF!,Labor!I1974,1),""))</f>
        <v>0</v>
      </c>
      <c r="G1968" s="174" t="str">
        <f>IF(F1968=1,COUNTIF($F$8:F1968,1),"")</f>
        <v/>
      </c>
      <c r="H1968" s="174"/>
      <c r="I1968" s="157">
        <f>IFERROR($H$8:INDEX($H$8:$H$3000,COUNTIF($H$8:$H$3000,"?*")),"")</f>
        <v>0</v>
      </c>
    </row>
    <row r="1969" spans="1:9" x14ac:dyDescent="0.25">
      <c r="A1969" s="174">
        <f>--ISNUMBER(IFERROR(SEARCH('Project Costing'!#REF!,Labor!I1975,1),""))</f>
        <v>0</v>
      </c>
      <c r="B1969" s="174" t="str">
        <f>IF(A1969=1,COUNTIF($A$8:A1969,1),"")</f>
        <v/>
      </c>
      <c r="C1969" s="174"/>
      <c r="D1969" s="157">
        <f>IFERROR($C$8:INDEX($C$8:$C$3000,COUNTIF($C$8:$C$3000,"?*")),"")</f>
        <v>0</v>
      </c>
      <c r="E1969" s="174"/>
      <c r="F1969" s="174">
        <f>--ISNUMBER(IFERROR(SEARCH('Project Costing'!#REF!,Labor!I1975,1),""))</f>
        <v>0</v>
      </c>
      <c r="G1969" s="174" t="str">
        <f>IF(F1969=1,COUNTIF($F$8:F1969,1),"")</f>
        <v/>
      </c>
      <c r="H1969" s="174"/>
      <c r="I1969" s="157">
        <f>IFERROR($H$8:INDEX($H$8:$H$3000,COUNTIF($H$8:$H$3000,"?*")),"")</f>
        <v>0</v>
      </c>
    </row>
    <row r="1970" spans="1:9" x14ac:dyDescent="0.25">
      <c r="A1970" s="174">
        <f>--ISNUMBER(IFERROR(SEARCH('Project Costing'!#REF!,Labor!I1976,1),""))</f>
        <v>0</v>
      </c>
      <c r="B1970" s="174" t="str">
        <f>IF(A1970=1,COUNTIF($A$8:A1970,1),"")</f>
        <v/>
      </c>
      <c r="C1970" s="174"/>
      <c r="D1970" s="157">
        <f>IFERROR($C$8:INDEX($C$8:$C$3000,COUNTIF($C$8:$C$3000,"?*")),"")</f>
        <v>0</v>
      </c>
      <c r="E1970" s="174"/>
      <c r="F1970" s="174">
        <f>--ISNUMBER(IFERROR(SEARCH('Project Costing'!#REF!,Labor!I1976,1),""))</f>
        <v>0</v>
      </c>
      <c r="G1970" s="174" t="str">
        <f>IF(F1970=1,COUNTIF($F$8:F1970,1),"")</f>
        <v/>
      </c>
      <c r="H1970" s="174"/>
      <c r="I1970" s="157">
        <f>IFERROR($H$8:INDEX($H$8:$H$3000,COUNTIF($H$8:$H$3000,"?*")),"")</f>
        <v>0</v>
      </c>
    </row>
    <row r="1971" spans="1:9" x14ac:dyDescent="0.25">
      <c r="A1971" s="174">
        <f>--ISNUMBER(IFERROR(SEARCH('Project Costing'!#REF!,Labor!I1977,1),""))</f>
        <v>0</v>
      </c>
      <c r="B1971" s="174" t="str">
        <f>IF(A1971=1,COUNTIF($A$8:A1971,1),"")</f>
        <v/>
      </c>
      <c r="C1971" s="174"/>
      <c r="D1971" s="157">
        <f>IFERROR($C$8:INDEX($C$8:$C$3000,COUNTIF($C$8:$C$3000,"?*")),"")</f>
        <v>0</v>
      </c>
      <c r="E1971" s="174"/>
      <c r="F1971" s="174">
        <f>--ISNUMBER(IFERROR(SEARCH('Project Costing'!#REF!,Labor!I1977,1),""))</f>
        <v>0</v>
      </c>
      <c r="G1971" s="174" t="str">
        <f>IF(F1971=1,COUNTIF($F$8:F1971,1),"")</f>
        <v/>
      </c>
      <c r="H1971" s="174"/>
      <c r="I1971" s="157">
        <f>IFERROR($H$8:INDEX($H$8:$H$3000,COUNTIF($H$8:$H$3000,"?*")),"")</f>
        <v>0</v>
      </c>
    </row>
    <row r="1972" spans="1:9" x14ac:dyDescent="0.25">
      <c r="A1972" s="174">
        <f>--ISNUMBER(IFERROR(SEARCH('Project Costing'!#REF!,Labor!I1978,1),""))</f>
        <v>0</v>
      </c>
      <c r="B1972" s="174" t="str">
        <f>IF(A1972=1,COUNTIF($A$8:A1972,1),"")</f>
        <v/>
      </c>
      <c r="C1972" s="174"/>
      <c r="D1972" s="157">
        <f>IFERROR($C$8:INDEX($C$8:$C$3000,COUNTIF($C$8:$C$3000,"?*")),"")</f>
        <v>0</v>
      </c>
      <c r="E1972" s="174"/>
      <c r="F1972" s="174">
        <f>--ISNUMBER(IFERROR(SEARCH('Project Costing'!#REF!,Labor!I1978,1),""))</f>
        <v>0</v>
      </c>
      <c r="G1972" s="174" t="str">
        <f>IF(F1972=1,COUNTIF($F$8:F1972,1),"")</f>
        <v/>
      </c>
      <c r="H1972" s="174"/>
      <c r="I1972" s="157">
        <f>IFERROR($H$8:INDEX($H$8:$H$3000,COUNTIF($H$8:$H$3000,"?*")),"")</f>
        <v>0</v>
      </c>
    </row>
    <row r="1973" spans="1:9" x14ac:dyDescent="0.25">
      <c r="A1973" s="174">
        <f>--ISNUMBER(IFERROR(SEARCH('Project Costing'!#REF!,Labor!I1979,1),""))</f>
        <v>0</v>
      </c>
      <c r="B1973" s="174" t="str">
        <f>IF(A1973=1,COUNTIF($A$8:A1973,1),"")</f>
        <v/>
      </c>
      <c r="C1973" s="174"/>
      <c r="D1973" s="157">
        <f>IFERROR($C$8:INDEX($C$8:$C$3000,COUNTIF($C$8:$C$3000,"?*")),"")</f>
        <v>0</v>
      </c>
      <c r="E1973" s="174"/>
      <c r="F1973" s="174">
        <f>--ISNUMBER(IFERROR(SEARCH('Project Costing'!#REF!,Labor!I1979,1),""))</f>
        <v>0</v>
      </c>
      <c r="G1973" s="174" t="str">
        <f>IF(F1973=1,COUNTIF($F$8:F1973,1),"")</f>
        <v/>
      </c>
      <c r="H1973" s="174"/>
      <c r="I1973" s="157">
        <f>IFERROR($H$8:INDEX($H$8:$H$3000,COUNTIF($H$8:$H$3000,"?*")),"")</f>
        <v>0</v>
      </c>
    </row>
    <row r="1974" spans="1:9" x14ac:dyDescent="0.25">
      <c r="A1974" s="174">
        <f>--ISNUMBER(IFERROR(SEARCH('Project Costing'!#REF!,Labor!I1980,1),""))</f>
        <v>0</v>
      </c>
      <c r="B1974" s="174" t="str">
        <f>IF(A1974=1,COUNTIF($A$8:A1974,1),"")</f>
        <v/>
      </c>
      <c r="C1974" s="174"/>
      <c r="D1974" s="157">
        <f>IFERROR($C$8:INDEX($C$8:$C$3000,COUNTIF($C$8:$C$3000,"?*")),"")</f>
        <v>0</v>
      </c>
      <c r="E1974" s="174"/>
      <c r="F1974" s="174">
        <f>--ISNUMBER(IFERROR(SEARCH('Project Costing'!#REF!,Labor!I1980,1),""))</f>
        <v>0</v>
      </c>
      <c r="G1974" s="174" t="str">
        <f>IF(F1974=1,COUNTIF($F$8:F1974,1),"")</f>
        <v/>
      </c>
      <c r="H1974" s="174"/>
      <c r="I1974" s="157">
        <f>IFERROR($H$8:INDEX($H$8:$H$3000,COUNTIF($H$8:$H$3000,"?*")),"")</f>
        <v>0</v>
      </c>
    </row>
    <row r="1975" spans="1:9" x14ac:dyDescent="0.25">
      <c r="A1975" s="174">
        <f>--ISNUMBER(IFERROR(SEARCH('Project Costing'!#REF!,Labor!I1981,1),""))</f>
        <v>0</v>
      </c>
      <c r="B1975" s="174" t="str">
        <f>IF(A1975=1,COUNTIF($A$8:A1975,1),"")</f>
        <v/>
      </c>
      <c r="C1975" s="174"/>
      <c r="D1975" s="157">
        <f>IFERROR($C$8:INDEX($C$8:$C$3000,COUNTIF($C$8:$C$3000,"?*")),"")</f>
        <v>0</v>
      </c>
      <c r="E1975" s="174"/>
      <c r="F1975" s="174">
        <f>--ISNUMBER(IFERROR(SEARCH('Project Costing'!#REF!,Labor!I1981,1),""))</f>
        <v>0</v>
      </c>
      <c r="G1975" s="174" t="str">
        <f>IF(F1975=1,COUNTIF($F$8:F1975,1),"")</f>
        <v/>
      </c>
      <c r="H1975" s="174"/>
      <c r="I1975" s="157">
        <f>IFERROR($H$8:INDEX($H$8:$H$3000,COUNTIF($H$8:$H$3000,"?*")),"")</f>
        <v>0</v>
      </c>
    </row>
    <row r="1976" spans="1:9" x14ac:dyDescent="0.25">
      <c r="A1976" s="174">
        <f>--ISNUMBER(IFERROR(SEARCH('Project Costing'!#REF!,Labor!I1982,1),""))</f>
        <v>0</v>
      </c>
      <c r="B1976" s="174" t="str">
        <f>IF(A1976=1,COUNTIF($A$8:A1976,1),"")</f>
        <v/>
      </c>
      <c r="C1976" s="174"/>
      <c r="D1976" s="157">
        <f>IFERROR($C$8:INDEX($C$8:$C$3000,COUNTIF($C$8:$C$3000,"?*")),"")</f>
        <v>0</v>
      </c>
      <c r="E1976" s="174"/>
      <c r="F1976" s="174">
        <f>--ISNUMBER(IFERROR(SEARCH('Project Costing'!#REF!,Labor!I1982,1),""))</f>
        <v>0</v>
      </c>
      <c r="G1976" s="174" t="str">
        <f>IF(F1976=1,COUNTIF($F$8:F1976,1),"")</f>
        <v/>
      </c>
      <c r="H1976" s="174"/>
      <c r="I1976" s="157">
        <f>IFERROR($H$8:INDEX($H$8:$H$3000,COUNTIF($H$8:$H$3000,"?*")),"")</f>
        <v>0</v>
      </c>
    </row>
    <row r="1977" spans="1:9" x14ac:dyDescent="0.25">
      <c r="A1977" s="174">
        <f>--ISNUMBER(IFERROR(SEARCH('Project Costing'!#REF!,Labor!I1983,1),""))</f>
        <v>0</v>
      </c>
      <c r="B1977" s="174" t="str">
        <f>IF(A1977=1,COUNTIF($A$8:A1977,1),"")</f>
        <v/>
      </c>
      <c r="C1977" s="174"/>
      <c r="D1977" s="157">
        <f>IFERROR($C$8:INDEX($C$8:$C$3000,COUNTIF($C$8:$C$3000,"?*")),"")</f>
        <v>0</v>
      </c>
      <c r="E1977" s="174"/>
      <c r="F1977" s="174">
        <f>--ISNUMBER(IFERROR(SEARCH('Project Costing'!#REF!,Labor!I1983,1),""))</f>
        <v>0</v>
      </c>
      <c r="G1977" s="174" t="str">
        <f>IF(F1977=1,COUNTIF($F$8:F1977,1),"")</f>
        <v/>
      </c>
      <c r="H1977" s="174"/>
      <c r="I1977" s="157">
        <f>IFERROR($H$8:INDEX($H$8:$H$3000,COUNTIF($H$8:$H$3000,"?*")),"")</f>
        <v>0</v>
      </c>
    </row>
    <row r="1978" spans="1:9" x14ac:dyDescent="0.25">
      <c r="A1978" s="174">
        <f>--ISNUMBER(IFERROR(SEARCH('Project Costing'!#REF!,Labor!I1984,1),""))</f>
        <v>0</v>
      </c>
      <c r="B1978" s="174" t="str">
        <f>IF(A1978=1,COUNTIF($A$8:A1978,1),"")</f>
        <v/>
      </c>
      <c r="C1978" s="174"/>
      <c r="D1978" s="157">
        <f>IFERROR($C$8:INDEX($C$8:$C$3000,COUNTIF($C$8:$C$3000,"?*")),"")</f>
        <v>0</v>
      </c>
      <c r="E1978" s="174"/>
      <c r="F1978" s="174">
        <f>--ISNUMBER(IFERROR(SEARCH('Project Costing'!#REF!,Labor!I1984,1),""))</f>
        <v>0</v>
      </c>
      <c r="G1978" s="174" t="str">
        <f>IF(F1978=1,COUNTIF($F$8:F1978,1),"")</f>
        <v/>
      </c>
      <c r="H1978" s="174"/>
      <c r="I1978" s="157">
        <f>IFERROR($H$8:INDEX($H$8:$H$3000,COUNTIF($H$8:$H$3000,"?*")),"")</f>
        <v>0</v>
      </c>
    </row>
    <row r="1979" spans="1:9" x14ac:dyDescent="0.25">
      <c r="A1979" s="174">
        <f>--ISNUMBER(IFERROR(SEARCH('Project Costing'!#REF!,Labor!I1985,1),""))</f>
        <v>0</v>
      </c>
      <c r="B1979" s="174" t="str">
        <f>IF(A1979=1,COUNTIF($A$8:A1979,1),"")</f>
        <v/>
      </c>
      <c r="C1979" s="174"/>
      <c r="D1979" s="157">
        <f>IFERROR($C$8:INDEX($C$8:$C$3000,COUNTIF($C$8:$C$3000,"?*")),"")</f>
        <v>0</v>
      </c>
      <c r="E1979" s="174"/>
      <c r="F1979" s="174">
        <f>--ISNUMBER(IFERROR(SEARCH('Project Costing'!#REF!,Labor!I1985,1),""))</f>
        <v>0</v>
      </c>
      <c r="G1979" s="174" t="str">
        <f>IF(F1979=1,COUNTIF($F$8:F1979,1),"")</f>
        <v/>
      </c>
      <c r="H1979" s="174"/>
      <c r="I1979" s="157">
        <f>IFERROR($H$8:INDEX($H$8:$H$3000,COUNTIF($H$8:$H$3000,"?*")),"")</f>
        <v>0</v>
      </c>
    </row>
    <row r="1980" spans="1:9" x14ac:dyDescent="0.25">
      <c r="A1980" s="174">
        <f>--ISNUMBER(IFERROR(SEARCH('Project Costing'!#REF!,Labor!I1986,1),""))</f>
        <v>0</v>
      </c>
      <c r="B1980" s="174" t="str">
        <f>IF(A1980=1,COUNTIF($A$8:A1980,1),"")</f>
        <v/>
      </c>
      <c r="C1980" s="174"/>
      <c r="D1980" s="157">
        <f>IFERROR($C$8:INDEX($C$8:$C$3000,COUNTIF($C$8:$C$3000,"?*")),"")</f>
        <v>0</v>
      </c>
      <c r="E1980" s="174"/>
      <c r="F1980" s="174">
        <f>--ISNUMBER(IFERROR(SEARCH('Project Costing'!#REF!,Labor!I1986,1),""))</f>
        <v>0</v>
      </c>
      <c r="G1980" s="174" t="str">
        <f>IF(F1980=1,COUNTIF($F$8:F1980,1),"")</f>
        <v/>
      </c>
      <c r="H1980" s="174"/>
      <c r="I1980" s="157">
        <f>IFERROR($H$8:INDEX($H$8:$H$3000,COUNTIF($H$8:$H$3000,"?*")),"")</f>
        <v>0</v>
      </c>
    </row>
    <row r="1981" spans="1:9" x14ac:dyDescent="0.25">
      <c r="A1981" s="174">
        <f>--ISNUMBER(IFERROR(SEARCH('Project Costing'!#REF!,Labor!I1987,1),""))</f>
        <v>0</v>
      </c>
      <c r="B1981" s="174" t="str">
        <f>IF(A1981=1,COUNTIF($A$8:A1981,1),"")</f>
        <v/>
      </c>
      <c r="C1981" s="174"/>
      <c r="D1981" s="157">
        <f>IFERROR($C$8:INDEX($C$8:$C$3000,COUNTIF($C$8:$C$3000,"?*")),"")</f>
        <v>0</v>
      </c>
      <c r="E1981" s="174"/>
      <c r="F1981" s="174">
        <f>--ISNUMBER(IFERROR(SEARCH('Project Costing'!#REF!,Labor!I1987,1),""))</f>
        <v>0</v>
      </c>
      <c r="G1981" s="174" t="str">
        <f>IF(F1981=1,COUNTIF($F$8:F1981,1),"")</f>
        <v/>
      </c>
      <c r="H1981" s="174"/>
      <c r="I1981" s="157">
        <f>IFERROR($H$8:INDEX($H$8:$H$3000,COUNTIF($H$8:$H$3000,"?*")),"")</f>
        <v>0</v>
      </c>
    </row>
    <row r="1982" spans="1:9" x14ac:dyDescent="0.25">
      <c r="A1982" s="174">
        <f>--ISNUMBER(IFERROR(SEARCH('Project Costing'!#REF!,Labor!I1988,1),""))</f>
        <v>0</v>
      </c>
      <c r="B1982" s="174" t="str">
        <f>IF(A1982=1,COUNTIF($A$8:A1982,1),"")</f>
        <v/>
      </c>
      <c r="C1982" s="174"/>
      <c r="D1982" s="157">
        <f>IFERROR($C$8:INDEX($C$8:$C$3000,COUNTIF($C$8:$C$3000,"?*")),"")</f>
        <v>0</v>
      </c>
      <c r="E1982" s="174"/>
      <c r="F1982" s="174">
        <f>--ISNUMBER(IFERROR(SEARCH('Project Costing'!#REF!,Labor!I1988,1),""))</f>
        <v>0</v>
      </c>
      <c r="G1982" s="174" t="str">
        <f>IF(F1982=1,COUNTIF($F$8:F1982,1),"")</f>
        <v/>
      </c>
      <c r="H1982" s="174"/>
      <c r="I1982" s="157">
        <f>IFERROR($H$8:INDEX($H$8:$H$3000,COUNTIF($H$8:$H$3000,"?*")),"")</f>
        <v>0</v>
      </c>
    </row>
    <row r="1983" spans="1:9" x14ac:dyDescent="0.25">
      <c r="A1983" s="174">
        <f>--ISNUMBER(IFERROR(SEARCH('Project Costing'!#REF!,Labor!I1989,1),""))</f>
        <v>0</v>
      </c>
      <c r="B1983" s="174" t="str">
        <f>IF(A1983=1,COUNTIF($A$8:A1983,1),"")</f>
        <v/>
      </c>
      <c r="C1983" s="174"/>
      <c r="D1983" s="157">
        <f>IFERROR($C$8:INDEX($C$8:$C$3000,COUNTIF($C$8:$C$3000,"?*")),"")</f>
        <v>0</v>
      </c>
      <c r="E1983" s="174"/>
      <c r="F1983" s="174">
        <f>--ISNUMBER(IFERROR(SEARCH('Project Costing'!#REF!,Labor!I1989,1),""))</f>
        <v>0</v>
      </c>
      <c r="G1983" s="174" t="str">
        <f>IF(F1983=1,COUNTIF($F$8:F1983,1),"")</f>
        <v/>
      </c>
      <c r="H1983" s="174"/>
      <c r="I1983" s="157">
        <f>IFERROR($H$8:INDEX($H$8:$H$3000,COUNTIF($H$8:$H$3000,"?*")),"")</f>
        <v>0</v>
      </c>
    </row>
    <row r="1984" spans="1:9" x14ac:dyDescent="0.25">
      <c r="A1984" s="174">
        <f>--ISNUMBER(IFERROR(SEARCH('Project Costing'!#REF!,Labor!I1990,1),""))</f>
        <v>0</v>
      </c>
      <c r="B1984" s="174" t="str">
        <f>IF(A1984=1,COUNTIF($A$8:A1984,1),"")</f>
        <v/>
      </c>
      <c r="C1984" s="174"/>
      <c r="D1984" s="157">
        <f>IFERROR($C$8:INDEX($C$8:$C$3000,COUNTIF($C$8:$C$3000,"?*")),"")</f>
        <v>0</v>
      </c>
      <c r="E1984" s="174"/>
      <c r="F1984" s="174">
        <f>--ISNUMBER(IFERROR(SEARCH('Project Costing'!#REF!,Labor!I1990,1),""))</f>
        <v>0</v>
      </c>
      <c r="G1984" s="174" t="str">
        <f>IF(F1984=1,COUNTIF($F$8:F1984,1),"")</f>
        <v/>
      </c>
      <c r="H1984" s="174"/>
      <c r="I1984" s="157">
        <f>IFERROR($H$8:INDEX($H$8:$H$3000,COUNTIF($H$8:$H$3000,"?*")),"")</f>
        <v>0</v>
      </c>
    </row>
    <row r="1985" spans="1:9" x14ac:dyDescent="0.25">
      <c r="A1985" s="174">
        <f>--ISNUMBER(IFERROR(SEARCH('Project Costing'!#REF!,Labor!I1991,1),""))</f>
        <v>0</v>
      </c>
      <c r="B1985" s="174" t="str">
        <f>IF(A1985=1,COUNTIF($A$8:A1985,1),"")</f>
        <v/>
      </c>
      <c r="C1985" s="174"/>
      <c r="D1985" s="157">
        <f>IFERROR($C$8:INDEX($C$8:$C$3000,COUNTIF($C$8:$C$3000,"?*")),"")</f>
        <v>0</v>
      </c>
      <c r="E1985" s="174"/>
      <c r="F1985" s="174">
        <f>--ISNUMBER(IFERROR(SEARCH('Project Costing'!#REF!,Labor!I1991,1),""))</f>
        <v>0</v>
      </c>
      <c r="G1985" s="174" t="str">
        <f>IF(F1985=1,COUNTIF($F$8:F1985,1),"")</f>
        <v/>
      </c>
      <c r="H1985" s="174"/>
      <c r="I1985" s="157">
        <f>IFERROR($H$8:INDEX($H$8:$H$3000,COUNTIF($H$8:$H$3000,"?*")),"")</f>
        <v>0</v>
      </c>
    </row>
    <row r="1986" spans="1:9" x14ac:dyDescent="0.25">
      <c r="A1986" s="174">
        <f>--ISNUMBER(IFERROR(SEARCH('Project Costing'!#REF!,Labor!I1992,1),""))</f>
        <v>0</v>
      </c>
      <c r="B1986" s="174" t="str">
        <f>IF(A1986=1,COUNTIF($A$8:A1986,1),"")</f>
        <v/>
      </c>
      <c r="C1986" s="174"/>
      <c r="D1986" s="157">
        <f>IFERROR($C$8:INDEX($C$8:$C$3000,COUNTIF($C$8:$C$3000,"?*")),"")</f>
        <v>0</v>
      </c>
      <c r="E1986" s="174"/>
      <c r="F1986" s="174">
        <f>--ISNUMBER(IFERROR(SEARCH('Project Costing'!#REF!,Labor!I1992,1),""))</f>
        <v>0</v>
      </c>
      <c r="G1986" s="174" t="str">
        <f>IF(F1986=1,COUNTIF($F$8:F1986,1),"")</f>
        <v/>
      </c>
      <c r="H1986" s="174"/>
      <c r="I1986" s="157">
        <f>IFERROR($H$8:INDEX($H$8:$H$3000,COUNTIF($H$8:$H$3000,"?*")),"")</f>
        <v>0</v>
      </c>
    </row>
    <row r="1987" spans="1:9" x14ac:dyDescent="0.25">
      <c r="A1987" s="174">
        <f>--ISNUMBER(IFERROR(SEARCH('Project Costing'!#REF!,Labor!I1993,1),""))</f>
        <v>0</v>
      </c>
      <c r="B1987" s="174" t="str">
        <f>IF(A1987=1,COUNTIF($A$8:A1987,1),"")</f>
        <v/>
      </c>
      <c r="C1987" s="174"/>
      <c r="D1987" s="157">
        <f>IFERROR($C$8:INDEX($C$8:$C$3000,COUNTIF($C$8:$C$3000,"?*")),"")</f>
        <v>0</v>
      </c>
      <c r="E1987" s="174"/>
      <c r="F1987" s="174">
        <f>--ISNUMBER(IFERROR(SEARCH('Project Costing'!#REF!,Labor!I1993,1),""))</f>
        <v>0</v>
      </c>
      <c r="G1987" s="174" t="str">
        <f>IF(F1987=1,COUNTIF($F$8:F1987,1),"")</f>
        <v/>
      </c>
      <c r="H1987" s="174"/>
      <c r="I1987" s="157">
        <f>IFERROR($H$8:INDEX($H$8:$H$3000,COUNTIF($H$8:$H$3000,"?*")),"")</f>
        <v>0</v>
      </c>
    </row>
    <row r="1988" spans="1:9" x14ac:dyDescent="0.25">
      <c r="A1988" s="174">
        <f>--ISNUMBER(IFERROR(SEARCH('Project Costing'!#REF!,Labor!I1994,1),""))</f>
        <v>0</v>
      </c>
      <c r="B1988" s="174" t="str">
        <f>IF(A1988=1,COUNTIF($A$8:A1988,1),"")</f>
        <v/>
      </c>
      <c r="C1988" s="174"/>
      <c r="D1988" s="157">
        <f>IFERROR($C$8:INDEX($C$8:$C$3000,COUNTIF($C$8:$C$3000,"?*")),"")</f>
        <v>0</v>
      </c>
      <c r="E1988" s="174"/>
      <c r="F1988" s="174">
        <f>--ISNUMBER(IFERROR(SEARCH('Project Costing'!#REF!,Labor!I1994,1),""))</f>
        <v>0</v>
      </c>
      <c r="G1988" s="174" t="str">
        <f>IF(F1988=1,COUNTIF($F$8:F1988,1),"")</f>
        <v/>
      </c>
      <c r="H1988" s="174"/>
      <c r="I1988" s="157">
        <f>IFERROR($H$8:INDEX($H$8:$H$3000,COUNTIF($H$8:$H$3000,"?*")),"")</f>
        <v>0</v>
      </c>
    </row>
    <row r="1989" spans="1:9" x14ac:dyDescent="0.25">
      <c r="A1989" s="174">
        <f>--ISNUMBER(IFERROR(SEARCH('Project Costing'!#REF!,Labor!I1995,1),""))</f>
        <v>0</v>
      </c>
      <c r="B1989" s="174" t="str">
        <f>IF(A1989=1,COUNTIF($A$8:A1989,1),"")</f>
        <v/>
      </c>
      <c r="C1989" s="174"/>
      <c r="D1989" s="157">
        <f>IFERROR($C$8:INDEX($C$8:$C$3000,COUNTIF($C$8:$C$3000,"?*")),"")</f>
        <v>0</v>
      </c>
      <c r="E1989" s="174"/>
      <c r="F1989" s="174">
        <f>--ISNUMBER(IFERROR(SEARCH('Project Costing'!#REF!,Labor!I1995,1),""))</f>
        <v>0</v>
      </c>
      <c r="G1989" s="174" t="str">
        <f>IF(F1989=1,COUNTIF($F$8:F1989,1),"")</f>
        <v/>
      </c>
      <c r="H1989" s="174"/>
      <c r="I1989" s="157">
        <f>IFERROR($H$8:INDEX($H$8:$H$3000,COUNTIF($H$8:$H$3000,"?*")),"")</f>
        <v>0</v>
      </c>
    </row>
    <row r="1990" spans="1:9" x14ac:dyDescent="0.25">
      <c r="A1990" s="174">
        <f>--ISNUMBER(IFERROR(SEARCH('Project Costing'!#REF!,Labor!I1996,1),""))</f>
        <v>0</v>
      </c>
      <c r="B1990" s="174" t="str">
        <f>IF(A1990=1,COUNTIF($A$8:A1990,1),"")</f>
        <v/>
      </c>
      <c r="C1990" s="174"/>
      <c r="D1990" s="157">
        <f>IFERROR($C$8:INDEX($C$8:$C$3000,COUNTIF($C$8:$C$3000,"?*")),"")</f>
        <v>0</v>
      </c>
      <c r="E1990" s="174"/>
      <c r="F1990" s="174">
        <f>--ISNUMBER(IFERROR(SEARCH('Project Costing'!#REF!,Labor!I1996,1),""))</f>
        <v>0</v>
      </c>
      <c r="G1990" s="174" t="str">
        <f>IF(F1990=1,COUNTIF($F$8:F1990,1),"")</f>
        <v/>
      </c>
      <c r="H1990" s="174"/>
      <c r="I1990" s="157">
        <f>IFERROR($H$8:INDEX($H$8:$H$3000,COUNTIF($H$8:$H$3000,"?*")),"")</f>
        <v>0</v>
      </c>
    </row>
    <row r="1991" spans="1:9" x14ac:dyDescent="0.25">
      <c r="A1991" s="174">
        <f>--ISNUMBER(IFERROR(SEARCH('Project Costing'!#REF!,Labor!I1997,1),""))</f>
        <v>0</v>
      </c>
      <c r="B1991" s="174" t="str">
        <f>IF(A1991=1,COUNTIF($A$8:A1991,1),"")</f>
        <v/>
      </c>
      <c r="C1991" s="174"/>
      <c r="D1991" s="157">
        <f>IFERROR($C$8:INDEX($C$8:$C$3000,COUNTIF($C$8:$C$3000,"?*")),"")</f>
        <v>0</v>
      </c>
      <c r="E1991" s="174"/>
      <c r="F1991" s="174">
        <f>--ISNUMBER(IFERROR(SEARCH('Project Costing'!#REF!,Labor!I1997,1),""))</f>
        <v>0</v>
      </c>
      <c r="G1991" s="174" t="str">
        <f>IF(F1991=1,COUNTIF($F$8:F1991,1),"")</f>
        <v/>
      </c>
      <c r="H1991" s="174"/>
      <c r="I1991" s="157">
        <f>IFERROR($H$8:INDEX($H$8:$H$3000,COUNTIF($H$8:$H$3000,"?*")),"")</f>
        <v>0</v>
      </c>
    </row>
    <row r="1992" spans="1:9" x14ac:dyDescent="0.25">
      <c r="A1992" s="174">
        <f>--ISNUMBER(IFERROR(SEARCH('Project Costing'!#REF!,Labor!I1998,1),""))</f>
        <v>0</v>
      </c>
      <c r="B1992" s="174" t="str">
        <f>IF(A1992=1,COUNTIF($A$8:A1992,1),"")</f>
        <v/>
      </c>
      <c r="C1992" s="174"/>
      <c r="D1992" s="157">
        <f>IFERROR($C$8:INDEX($C$8:$C$3000,COUNTIF($C$8:$C$3000,"?*")),"")</f>
        <v>0</v>
      </c>
      <c r="E1992" s="174"/>
      <c r="F1992" s="174">
        <f>--ISNUMBER(IFERROR(SEARCH('Project Costing'!#REF!,Labor!I1998,1),""))</f>
        <v>0</v>
      </c>
      <c r="G1992" s="174" t="str">
        <f>IF(F1992=1,COUNTIF($F$8:F1992,1),"")</f>
        <v/>
      </c>
      <c r="H1992" s="174"/>
      <c r="I1992" s="157">
        <f>IFERROR($H$8:INDEX($H$8:$H$3000,COUNTIF($H$8:$H$3000,"?*")),"")</f>
        <v>0</v>
      </c>
    </row>
    <row r="1993" spans="1:9" x14ac:dyDescent="0.25">
      <c r="A1993" s="174">
        <f>--ISNUMBER(IFERROR(SEARCH('Project Costing'!#REF!,Labor!I1999,1),""))</f>
        <v>0</v>
      </c>
      <c r="B1993" s="174" t="str">
        <f>IF(A1993=1,COUNTIF($A$8:A1993,1),"")</f>
        <v/>
      </c>
      <c r="C1993" s="174"/>
      <c r="D1993" s="157">
        <f>IFERROR($C$8:INDEX($C$8:$C$3000,COUNTIF($C$8:$C$3000,"?*")),"")</f>
        <v>0</v>
      </c>
      <c r="E1993" s="174"/>
      <c r="F1993" s="174">
        <f>--ISNUMBER(IFERROR(SEARCH('Project Costing'!#REF!,Labor!I1999,1),""))</f>
        <v>0</v>
      </c>
      <c r="G1993" s="174" t="str">
        <f>IF(F1993=1,COUNTIF($F$8:F1993,1),"")</f>
        <v/>
      </c>
      <c r="H1993" s="174"/>
      <c r="I1993" s="157">
        <f>IFERROR($H$8:INDEX($H$8:$H$3000,COUNTIF($H$8:$H$3000,"?*")),"")</f>
        <v>0</v>
      </c>
    </row>
    <row r="1994" spans="1:9" x14ac:dyDescent="0.25">
      <c r="A1994" s="174">
        <f>--ISNUMBER(IFERROR(SEARCH('Project Costing'!#REF!,Labor!I2000,1),""))</f>
        <v>0</v>
      </c>
      <c r="B1994" s="174" t="str">
        <f>IF(A1994=1,COUNTIF($A$8:A1994,1),"")</f>
        <v/>
      </c>
      <c r="C1994" s="174"/>
      <c r="D1994" s="157">
        <f>IFERROR($C$8:INDEX($C$8:$C$3000,COUNTIF($C$8:$C$3000,"?*")),"")</f>
        <v>0</v>
      </c>
      <c r="E1994" s="174"/>
      <c r="F1994" s="174">
        <f>--ISNUMBER(IFERROR(SEARCH('Project Costing'!#REF!,Labor!I2000,1),""))</f>
        <v>0</v>
      </c>
      <c r="G1994" s="174" t="str">
        <f>IF(F1994=1,COUNTIF($F$8:F1994,1),"")</f>
        <v/>
      </c>
      <c r="H1994" s="174"/>
      <c r="I1994" s="157">
        <f>IFERROR($H$8:INDEX($H$8:$H$3000,COUNTIF($H$8:$H$3000,"?*")),"")</f>
        <v>0</v>
      </c>
    </row>
    <row r="1995" spans="1:9" x14ac:dyDescent="0.25">
      <c r="A1995" s="174">
        <f>--ISNUMBER(IFERROR(SEARCH('Project Costing'!#REF!,Labor!I2001,1),""))</f>
        <v>0</v>
      </c>
      <c r="B1995" s="174" t="str">
        <f>IF(A1995=1,COUNTIF($A$8:A1995,1),"")</f>
        <v/>
      </c>
      <c r="C1995" s="174"/>
      <c r="D1995" s="157">
        <f>IFERROR($C$8:INDEX($C$8:$C$3000,COUNTIF($C$8:$C$3000,"?*")),"")</f>
        <v>0</v>
      </c>
      <c r="E1995" s="174"/>
      <c r="F1995" s="174">
        <f>--ISNUMBER(IFERROR(SEARCH('Project Costing'!#REF!,Labor!I2001,1),""))</f>
        <v>0</v>
      </c>
      <c r="G1995" s="174" t="str">
        <f>IF(F1995=1,COUNTIF($F$8:F1995,1),"")</f>
        <v/>
      </c>
      <c r="H1995" s="174"/>
      <c r="I1995" s="157">
        <f>IFERROR($H$8:INDEX($H$8:$H$3000,COUNTIF($H$8:$H$3000,"?*")),"")</f>
        <v>0</v>
      </c>
    </row>
    <row r="1996" spans="1:9" x14ac:dyDescent="0.25">
      <c r="A1996" s="174">
        <f>--ISNUMBER(IFERROR(SEARCH('Project Costing'!#REF!,Labor!I2002,1),""))</f>
        <v>0</v>
      </c>
      <c r="B1996" s="174" t="str">
        <f>IF(A1996=1,COUNTIF($A$8:A1996,1),"")</f>
        <v/>
      </c>
      <c r="C1996" s="174"/>
      <c r="D1996" s="157">
        <f>IFERROR($C$8:INDEX($C$8:$C$3000,COUNTIF($C$8:$C$3000,"?*")),"")</f>
        <v>0</v>
      </c>
      <c r="E1996" s="174"/>
      <c r="F1996" s="174">
        <f>--ISNUMBER(IFERROR(SEARCH('Project Costing'!#REF!,Labor!I2002,1),""))</f>
        <v>0</v>
      </c>
      <c r="G1996" s="174" t="str">
        <f>IF(F1996=1,COUNTIF($F$8:F1996,1),"")</f>
        <v/>
      </c>
      <c r="H1996" s="174"/>
      <c r="I1996" s="157">
        <f>IFERROR($H$8:INDEX($H$8:$H$3000,COUNTIF($H$8:$H$3000,"?*")),"")</f>
        <v>0</v>
      </c>
    </row>
    <row r="1997" spans="1:9" x14ac:dyDescent="0.25">
      <c r="A1997" s="174">
        <f>--ISNUMBER(IFERROR(SEARCH('Project Costing'!#REF!,Labor!I2003,1),""))</f>
        <v>0</v>
      </c>
      <c r="B1997" s="174" t="str">
        <f>IF(A1997=1,COUNTIF($A$8:A1997,1),"")</f>
        <v/>
      </c>
      <c r="C1997" s="174"/>
      <c r="D1997" s="157">
        <f>IFERROR($C$8:INDEX($C$8:$C$3000,COUNTIF($C$8:$C$3000,"?*")),"")</f>
        <v>0</v>
      </c>
      <c r="E1997" s="174"/>
      <c r="F1997" s="174">
        <f>--ISNUMBER(IFERROR(SEARCH('Project Costing'!#REF!,Labor!I2003,1),""))</f>
        <v>0</v>
      </c>
      <c r="G1997" s="174" t="str">
        <f>IF(F1997=1,COUNTIF($F$8:F1997,1),"")</f>
        <v/>
      </c>
      <c r="H1997" s="174"/>
      <c r="I1997" s="157">
        <f>IFERROR($H$8:INDEX($H$8:$H$3000,COUNTIF($H$8:$H$3000,"?*")),"")</f>
        <v>0</v>
      </c>
    </row>
    <row r="1998" spans="1:9" x14ac:dyDescent="0.25">
      <c r="A1998" s="174">
        <f>--ISNUMBER(IFERROR(SEARCH('Project Costing'!#REF!,Labor!I2004,1),""))</f>
        <v>0</v>
      </c>
      <c r="B1998" s="174" t="str">
        <f>IF(A1998=1,COUNTIF($A$8:A1998,1),"")</f>
        <v/>
      </c>
      <c r="C1998" s="174"/>
      <c r="D1998" s="157">
        <f>IFERROR($C$8:INDEX($C$8:$C$3000,COUNTIF($C$8:$C$3000,"?*")),"")</f>
        <v>0</v>
      </c>
      <c r="E1998" s="174"/>
      <c r="F1998" s="174">
        <f>--ISNUMBER(IFERROR(SEARCH('Project Costing'!#REF!,Labor!I2004,1),""))</f>
        <v>0</v>
      </c>
      <c r="G1998" s="174" t="str">
        <f>IF(F1998=1,COUNTIF($F$8:F1998,1),"")</f>
        <v/>
      </c>
      <c r="H1998" s="174"/>
      <c r="I1998" s="157">
        <f>IFERROR($H$8:INDEX($H$8:$H$3000,COUNTIF($H$8:$H$3000,"?*")),"")</f>
        <v>0</v>
      </c>
    </row>
    <row r="1999" spans="1:9" x14ac:dyDescent="0.25">
      <c r="A1999" s="174">
        <f>--ISNUMBER(IFERROR(SEARCH('Project Costing'!#REF!,Labor!I2005,1),""))</f>
        <v>0</v>
      </c>
      <c r="B1999" s="174" t="str">
        <f>IF(A1999=1,COUNTIF($A$8:A1999,1),"")</f>
        <v/>
      </c>
      <c r="C1999" s="174"/>
      <c r="D1999" s="157">
        <f>IFERROR($C$8:INDEX($C$8:$C$3000,COUNTIF($C$8:$C$3000,"?*")),"")</f>
        <v>0</v>
      </c>
      <c r="E1999" s="174"/>
      <c r="F1999" s="174">
        <f>--ISNUMBER(IFERROR(SEARCH('Project Costing'!#REF!,Labor!I2005,1),""))</f>
        <v>0</v>
      </c>
      <c r="G1999" s="174" t="str">
        <f>IF(F1999=1,COUNTIF($F$8:F1999,1),"")</f>
        <v/>
      </c>
      <c r="H1999" s="174"/>
      <c r="I1999" s="157">
        <f>IFERROR($H$8:INDEX($H$8:$H$3000,COUNTIF($H$8:$H$3000,"?*")),"")</f>
        <v>0</v>
      </c>
    </row>
    <row r="2000" spans="1:9" x14ac:dyDescent="0.25">
      <c r="A2000" s="174">
        <f>--ISNUMBER(IFERROR(SEARCH('Project Costing'!#REF!,Labor!I2006,1),""))</f>
        <v>0</v>
      </c>
      <c r="B2000" s="174" t="str">
        <f>IF(A2000=1,COUNTIF($A$8:A2000,1),"")</f>
        <v/>
      </c>
      <c r="C2000" s="174"/>
      <c r="D2000" s="157">
        <f>IFERROR($C$8:INDEX($C$8:$C$3000,COUNTIF($C$8:$C$3000,"?*")),"")</f>
        <v>0</v>
      </c>
      <c r="E2000" s="174"/>
      <c r="F2000" s="174">
        <f>--ISNUMBER(IFERROR(SEARCH('Project Costing'!#REF!,Labor!I2006,1),""))</f>
        <v>0</v>
      </c>
      <c r="G2000" s="174" t="str">
        <f>IF(F2000=1,COUNTIF($F$8:F2000,1),"")</f>
        <v/>
      </c>
      <c r="H2000" s="174"/>
      <c r="I2000" s="157">
        <f>IFERROR($H$8:INDEX($H$8:$H$3000,COUNTIF($H$8:$H$3000,"?*")),"")</f>
        <v>0</v>
      </c>
    </row>
    <row r="2001" spans="1:9" x14ac:dyDescent="0.25">
      <c r="A2001" s="174">
        <f>--ISNUMBER(IFERROR(SEARCH('Project Costing'!#REF!,Labor!I2007,1),""))</f>
        <v>0</v>
      </c>
      <c r="B2001" s="174" t="str">
        <f>IF(A2001=1,COUNTIF($A$8:A2001,1),"")</f>
        <v/>
      </c>
      <c r="C2001" s="174"/>
      <c r="D2001" s="157">
        <f>IFERROR($C$8:INDEX($C$8:$C$3000,COUNTIF($C$8:$C$3000,"?*")),"")</f>
        <v>0</v>
      </c>
      <c r="E2001" s="174"/>
      <c r="F2001" s="174">
        <f>--ISNUMBER(IFERROR(SEARCH('Project Costing'!#REF!,Labor!I2007,1),""))</f>
        <v>0</v>
      </c>
      <c r="G2001" s="174" t="str">
        <f>IF(F2001=1,COUNTIF($F$8:F2001,1),"")</f>
        <v/>
      </c>
      <c r="H2001" s="174"/>
      <c r="I2001" s="157">
        <f>IFERROR($H$8:INDEX($H$8:$H$3000,COUNTIF($H$8:$H$3000,"?*")),"")</f>
        <v>0</v>
      </c>
    </row>
    <row r="2002" spans="1:9" x14ac:dyDescent="0.25">
      <c r="A2002" s="174">
        <f>--ISNUMBER(IFERROR(SEARCH('Project Costing'!#REF!,Labor!I2008,1),""))</f>
        <v>0</v>
      </c>
      <c r="B2002" s="174" t="str">
        <f>IF(A2002=1,COUNTIF($A$8:A2002,1),"")</f>
        <v/>
      </c>
      <c r="C2002" s="174"/>
      <c r="D2002" s="157">
        <f>IFERROR($C$8:INDEX($C$8:$C$3000,COUNTIF($C$8:$C$3000,"?*")),"")</f>
        <v>0</v>
      </c>
      <c r="E2002" s="174"/>
      <c r="F2002" s="174">
        <f>--ISNUMBER(IFERROR(SEARCH('Project Costing'!#REF!,Labor!I2008,1),""))</f>
        <v>0</v>
      </c>
      <c r="G2002" s="174" t="str">
        <f>IF(F2002=1,COUNTIF($F$8:F2002,1),"")</f>
        <v/>
      </c>
      <c r="H2002" s="174"/>
      <c r="I2002" s="157">
        <f>IFERROR($H$8:INDEX($H$8:$H$3000,COUNTIF($H$8:$H$3000,"?*")),"")</f>
        <v>0</v>
      </c>
    </row>
    <row r="2003" spans="1:9" x14ac:dyDescent="0.25">
      <c r="A2003" s="174">
        <f>--ISNUMBER(IFERROR(SEARCH('Project Costing'!#REF!,Labor!I2009,1),""))</f>
        <v>0</v>
      </c>
      <c r="B2003" s="174" t="str">
        <f>IF(A2003=1,COUNTIF($A$8:A2003,1),"")</f>
        <v/>
      </c>
      <c r="C2003" s="174"/>
      <c r="D2003" s="157">
        <f>IFERROR($C$8:INDEX($C$8:$C$3000,COUNTIF($C$8:$C$3000,"?*")),"")</f>
        <v>0</v>
      </c>
      <c r="E2003" s="174"/>
      <c r="F2003" s="174">
        <f>--ISNUMBER(IFERROR(SEARCH('Project Costing'!#REF!,Labor!I2009,1),""))</f>
        <v>0</v>
      </c>
      <c r="G2003" s="174" t="str">
        <f>IF(F2003=1,COUNTIF($F$8:F2003,1),"")</f>
        <v/>
      </c>
      <c r="H2003" s="174"/>
      <c r="I2003" s="157">
        <f>IFERROR($H$8:INDEX($H$8:$H$3000,COUNTIF($H$8:$H$3000,"?*")),"")</f>
        <v>0</v>
      </c>
    </row>
    <row r="2004" spans="1:9" x14ac:dyDescent="0.25">
      <c r="A2004" s="174">
        <f>--ISNUMBER(IFERROR(SEARCH('Project Costing'!#REF!,Labor!I2010,1),""))</f>
        <v>0</v>
      </c>
      <c r="B2004" s="174" t="str">
        <f>IF(A2004=1,COUNTIF($A$8:A2004,1),"")</f>
        <v/>
      </c>
      <c r="C2004" s="174"/>
      <c r="D2004" s="157">
        <f>IFERROR($C$8:INDEX($C$8:$C$3000,COUNTIF($C$8:$C$3000,"?*")),"")</f>
        <v>0</v>
      </c>
      <c r="E2004" s="174"/>
      <c r="F2004" s="174">
        <f>--ISNUMBER(IFERROR(SEARCH('Project Costing'!#REF!,Labor!I2010,1),""))</f>
        <v>0</v>
      </c>
      <c r="G2004" s="174" t="str">
        <f>IF(F2004=1,COUNTIF($F$8:F2004,1),"")</f>
        <v/>
      </c>
      <c r="H2004" s="174"/>
      <c r="I2004" s="157">
        <f>IFERROR($H$8:INDEX($H$8:$H$3000,COUNTIF($H$8:$H$3000,"?*")),"")</f>
        <v>0</v>
      </c>
    </row>
    <row r="2005" spans="1:9" x14ac:dyDescent="0.25">
      <c r="A2005" s="174">
        <f>--ISNUMBER(IFERROR(SEARCH('Project Costing'!#REF!,Labor!I2011,1),""))</f>
        <v>0</v>
      </c>
      <c r="B2005" s="174" t="str">
        <f>IF(A2005=1,COUNTIF($A$8:A2005,1),"")</f>
        <v/>
      </c>
      <c r="C2005" s="174"/>
      <c r="D2005" s="157">
        <f>IFERROR($C$8:INDEX($C$8:$C$3000,COUNTIF($C$8:$C$3000,"?*")),"")</f>
        <v>0</v>
      </c>
      <c r="E2005" s="174"/>
      <c r="F2005" s="174">
        <f>--ISNUMBER(IFERROR(SEARCH('Project Costing'!#REF!,Labor!I2011,1),""))</f>
        <v>0</v>
      </c>
      <c r="G2005" s="174" t="str">
        <f>IF(F2005=1,COUNTIF($F$8:F2005,1),"")</f>
        <v/>
      </c>
      <c r="H2005" s="174"/>
      <c r="I2005" s="157">
        <f>IFERROR($H$8:INDEX($H$8:$H$3000,COUNTIF($H$8:$H$3000,"?*")),"")</f>
        <v>0</v>
      </c>
    </row>
    <row r="2006" spans="1:9" x14ac:dyDescent="0.25">
      <c r="A2006" s="174">
        <f>--ISNUMBER(IFERROR(SEARCH('Project Costing'!#REF!,Labor!I2012,1),""))</f>
        <v>0</v>
      </c>
      <c r="B2006" s="174" t="str">
        <f>IF(A2006=1,COUNTIF($A$8:A2006,1),"")</f>
        <v/>
      </c>
      <c r="C2006" s="174"/>
      <c r="D2006" s="157">
        <f>IFERROR($C$8:INDEX($C$8:$C$3000,COUNTIF($C$8:$C$3000,"?*")),"")</f>
        <v>0</v>
      </c>
      <c r="E2006" s="174"/>
      <c r="F2006" s="174">
        <f>--ISNUMBER(IFERROR(SEARCH('Project Costing'!#REF!,Labor!I2012,1),""))</f>
        <v>0</v>
      </c>
      <c r="G2006" s="174" t="str">
        <f>IF(F2006=1,COUNTIF($F$8:F2006,1),"")</f>
        <v/>
      </c>
      <c r="H2006" s="174"/>
      <c r="I2006" s="157">
        <f>IFERROR($H$8:INDEX($H$8:$H$3000,COUNTIF($H$8:$H$3000,"?*")),"")</f>
        <v>0</v>
      </c>
    </row>
    <row r="2007" spans="1:9" x14ac:dyDescent="0.25">
      <c r="A2007" s="174">
        <f>--ISNUMBER(IFERROR(SEARCH('Project Costing'!#REF!,Labor!I2013,1),""))</f>
        <v>0</v>
      </c>
      <c r="B2007" s="174" t="str">
        <f>IF(A2007=1,COUNTIF($A$8:A2007,1),"")</f>
        <v/>
      </c>
      <c r="C2007" s="174"/>
      <c r="D2007" s="157">
        <f>IFERROR($C$8:INDEX($C$8:$C$3000,COUNTIF($C$8:$C$3000,"?*")),"")</f>
        <v>0</v>
      </c>
      <c r="E2007" s="174"/>
      <c r="F2007" s="174">
        <f>--ISNUMBER(IFERROR(SEARCH('Project Costing'!#REF!,Labor!I2013,1),""))</f>
        <v>0</v>
      </c>
      <c r="G2007" s="174" t="str">
        <f>IF(F2007=1,COUNTIF($F$8:F2007,1),"")</f>
        <v/>
      </c>
      <c r="H2007" s="174"/>
      <c r="I2007" s="157">
        <f>IFERROR($H$8:INDEX($H$8:$H$3000,COUNTIF($H$8:$H$3000,"?*")),"")</f>
        <v>0</v>
      </c>
    </row>
    <row r="2008" spans="1:9" x14ac:dyDescent="0.25">
      <c r="A2008" s="174">
        <f>--ISNUMBER(IFERROR(SEARCH('Project Costing'!#REF!,Labor!I2014,1),""))</f>
        <v>0</v>
      </c>
      <c r="B2008" s="174" t="str">
        <f>IF(A2008=1,COUNTIF($A$8:A2008,1),"")</f>
        <v/>
      </c>
      <c r="C2008" s="174"/>
      <c r="D2008" s="157">
        <f>IFERROR($C$8:INDEX($C$8:$C$3000,COUNTIF($C$8:$C$3000,"?*")),"")</f>
        <v>0</v>
      </c>
      <c r="E2008" s="174"/>
      <c r="F2008" s="174">
        <f>--ISNUMBER(IFERROR(SEARCH('Project Costing'!#REF!,Labor!I2014,1),""))</f>
        <v>0</v>
      </c>
      <c r="G2008" s="174" t="str">
        <f>IF(F2008=1,COUNTIF($F$8:F2008,1),"")</f>
        <v/>
      </c>
      <c r="H2008" s="174"/>
      <c r="I2008" s="157">
        <f>IFERROR($H$8:INDEX($H$8:$H$3000,COUNTIF($H$8:$H$3000,"?*")),"")</f>
        <v>0</v>
      </c>
    </row>
    <row r="2009" spans="1:9" x14ac:dyDescent="0.25">
      <c r="A2009" s="174">
        <f>--ISNUMBER(IFERROR(SEARCH('Project Costing'!#REF!,Labor!I2015,1),""))</f>
        <v>0</v>
      </c>
      <c r="B2009" s="174" t="str">
        <f>IF(A2009=1,COUNTIF($A$8:A2009,1),"")</f>
        <v/>
      </c>
      <c r="C2009" s="174"/>
      <c r="D2009" s="157">
        <f>IFERROR($C$8:INDEX($C$8:$C$3000,COUNTIF($C$8:$C$3000,"?*")),"")</f>
        <v>0</v>
      </c>
      <c r="E2009" s="174"/>
      <c r="F2009" s="174">
        <f>--ISNUMBER(IFERROR(SEARCH('Project Costing'!#REF!,Labor!I2015,1),""))</f>
        <v>0</v>
      </c>
      <c r="G2009" s="174" t="str">
        <f>IF(F2009=1,COUNTIF($F$8:F2009,1),"")</f>
        <v/>
      </c>
      <c r="H2009" s="174"/>
      <c r="I2009" s="157">
        <f>IFERROR($H$8:INDEX($H$8:$H$3000,COUNTIF($H$8:$H$3000,"?*")),"")</f>
        <v>0</v>
      </c>
    </row>
    <row r="2010" spans="1:9" x14ac:dyDescent="0.25">
      <c r="A2010" s="174">
        <f>--ISNUMBER(IFERROR(SEARCH('Project Costing'!#REF!,Labor!I2016,1),""))</f>
        <v>0</v>
      </c>
      <c r="B2010" s="174" t="str">
        <f>IF(A2010=1,COUNTIF($A$8:A2010,1),"")</f>
        <v/>
      </c>
      <c r="C2010" s="174"/>
      <c r="D2010" s="157">
        <f>IFERROR($C$8:INDEX($C$8:$C$3000,COUNTIF($C$8:$C$3000,"?*")),"")</f>
        <v>0</v>
      </c>
      <c r="E2010" s="174"/>
      <c r="F2010" s="174">
        <f>--ISNUMBER(IFERROR(SEARCH('Project Costing'!#REF!,Labor!I2016,1),""))</f>
        <v>0</v>
      </c>
      <c r="G2010" s="174" t="str">
        <f>IF(F2010=1,COUNTIF($F$8:F2010,1),"")</f>
        <v/>
      </c>
      <c r="H2010" s="174"/>
      <c r="I2010" s="157">
        <f>IFERROR($H$8:INDEX($H$8:$H$3000,COUNTIF($H$8:$H$3000,"?*")),"")</f>
        <v>0</v>
      </c>
    </row>
    <row r="2011" spans="1:9" x14ac:dyDescent="0.25">
      <c r="A2011" s="174">
        <f>--ISNUMBER(IFERROR(SEARCH('Project Costing'!#REF!,Labor!I2017,1),""))</f>
        <v>0</v>
      </c>
      <c r="B2011" s="174" t="str">
        <f>IF(A2011=1,COUNTIF($A$8:A2011,1),"")</f>
        <v/>
      </c>
      <c r="C2011" s="174"/>
      <c r="D2011" s="157">
        <f>IFERROR($C$8:INDEX($C$8:$C$3000,COUNTIF($C$8:$C$3000,"?*")),"")</f>
        <v>0</v>
      </c>
      <c r="E2011" s="174"/>
      <c r="F2011" s="174">
        <f>--ISNUMBER(IFERROR(SEARCH('Project Costing'!#REF!,Labor!I2017,1),""))</f>
        <v>0</v>
      </c>
      <c r="G2011" s="174" t="str">
        <f>IF(F2011=1,COUNTIF($F$8:F2011,1),"")</f>
        <v/>
      </c>
      <c r="H2011" s="174"/>
      <c r="I2011" s="157">
        <f>IFERROR($H$8:INDEX($H$8:$H$3000,COUNTIF($H$8:$H$3000,"?*")),"")</f>
        <v>0</v>
      </c>
    </row>
    <row r="2012" spans="1:9" x14ac:dyDescent="0.25">
      <c r="A2012" s="174">
        <f>--ISNUMBER(IFERROR(SEARCH('Project Costing'!#REF!,Labor!I2018,1),""))</f>
        <v>0</v>
      </c>
      <c r="B2012" s="174" t="str">
        <f>IF(A2012=1,COUNTIF($A$8:A2012,1),"")</f>
        <v/>
      </c>
      <c r="C2012" s="174"/>
      <c r="D2012" s="157">
        <f>IFERROR($C$8:INDEX($C$8:$C$3000,COUNTIF($C$8:$C$3000,"?*")),"")</f>
        <v>0</v>
      </c>
      <c r="E2012" s="174"/>
      <c r="F2012" s="174">
        <f>--ISNUMBER(IFERROR(SEARCH('Project Costing'!#REF!,Labor!I2018,1),""))</f>
        <v>0</v>
      </c>
      <c r="G2012" s="174" t="str">
        <f>IF(F2012=1,COUNTIF($F$8:F2012,1),"")</f>
        <v/>
      </c>
      <c r="H2012" s="174"/>
      <c r="I2012" s="157">
        <f>IFERROR($H$8:INDEX($H$8:$H$3000,COUNTIF($H$8:$H$3000,"?*")),"")</f>
        <v>0</v>
      </c>
    </row>
    <row r="2013" spans="1:9" x14ac:dyDescent="0.25">
      <c r="A2013" s="174">
        <f>--ISNUMBER(IFERROR(SEARCH('Project Costing'!#REF!,Labor!I2019,1),""))</f>
        <v>0</v>
      </c>
      <c r="B2013" s="174" t="str">
        <f>IF(A2013=1,COUNTIF($A$8:A2013,1),"")</f>
        <v/>
      </c>
      <c r="C2013" s="174"/>
      <c r="D2013" s="157">
        <f>IFERROR($C$8:INDEX($C$8:$C$3000,COUNTIF($C$8:$C$3000,"?*")),"")</f>
        <v>0</v>
      </c>
      <c r="E2013" s="174"/>
      <c r="F2013" s="174">
        <f>--ISNUMBER(IFERROR(SEARCH('Project Costing'!#REF!,Labor!I2019,1),""))</f>
        <v>0</v>
      </c>
      <c r="G2013" s="174" t="str">
        <f>IF(F2013=1,COUNTIF($F$8:F2013,1),"")</f>
        <v/>
      </c>
      <c r="H2013" s="174"/>
      <c r="I2013" s="157">
        <f>IFERROR($H$8:INDEX($H$8:$H$3000,COUNTIF($H$8:$H$3000,"?*")),"")</f>
        <v>0</v>
      </c>
    </row>
    <row r="2014" spans="1:9" x14ac:dyDescent="0.25">
      <c r="A2014" s="174">
        <f>--ISNUMBER(IFERROR(SEARCH('Project Costing'!#REF!,Labor!I2020,1),""))</f>
        <v>0</v>
      </c>
      <c r="B2014" s="174" t="str">
        <f>IF(A2014=1,COUNTIF($A$8:A2014,1),"")</f>
        <v/>
      </c>
      <c r="C2014" s="174"/>
      <c r="D2014" s="157">
        <f>IFERROR($C$8:INDEX($C$8:$C$3000,COUNTIF($C$8:$C$3000,"?*")),"")</f>
        <v>0</v>
      </c>
      <c r="E2014" s="174"/>
      <c r="F2014" s="174">
        <f>--ISNUMBER(IFERROR(SEARCH('Project Costing'!#REF!,Labor!I2020,1),""))</f>
        <v>0</v>
      </c>
      <c r="G2014" s="174" t="str">
        <f>IF(F2014=1,COUNTIF($F$8:F2014,1),"")</f>
        <v/>
      </c>
      <c r="H2014" s="174"/>
      <c r="I2014" s="157">
        <f>IFERROR($H$8:INDEX($H$8:$H$3000,COUNTIF($H$8:$H$3000,"?*")),"")</f>
        <v>0</v>
      </c>
    </row>
    <row r="2015" spans="1:9" x14ac:dyDescent="0.25">
      <c r="A2015" s="174">
        <f>--ISNUMBER(IFERROR(SEARCH('Project Costing'!#REF!,Labor!I2021,1),""))</f>
        <v>0</v>
      </c>
      <c r="B2015" s="174" t="str">
        <f>IF(A2015=1,COUNTIF($A$8:A2015,1),"")</f>
        <v/>
      </c>
      <c r="C2015" s="174"/>
      <c r="D2015" s="157">
        <f>IFERROR($C$8:INDEX($C$8:$C$3000,COUNTIF($C$8:$C$3000,"?*")),"")</f>
        <v>0</v>
      </c>
      <c r="E2015" s="174"/>
      <c r="F2015" s="174">
        <f>--ISNUMBER(IFERROR(SEARCH('Project Costing'!#REF!,Labor!I2021,1),""))</f>
        <v>0</v>
      </c>
      <c r="G2015" s="174" t="str">
        <f>IF(F2015=1,COUNTIF($F$8:F2015,1),"")</f>
        <v/>
      </c>
      <c r="H2015" s="174"/>
      <c r="I2015" s="157">
        <f>IFERROR($H$8:INDEX($H$8:$H$3000,COUNTIF($H$8:$H$3000,"?*")),"")</f>
        <v>0</v>
      </c>
    </row>
    <row r="2016" spans="1:9" x14ac:dyDescent="0.25">
      <c r="A2016" s="174">
        <f>--ISNUMBER(IFERROR(SEARCH('Project Costing'!#REF!,Labor!I2022,1),""))</f>
        <v>0</v>
      </c>
      <c r="B2016" s="174" t="str">
        <f>IF(A2016=1,COUNTIF($A$8:A2016,1),"")</f>
        <v/>
      </c>
      <c r="C2016" s="174"/>
      <c r="D2016" s="157">
        <f>IFERROR($C$8:INDEX($C$8:$C$3000,COUNTIF($C$8:$C$3000,"?*")),"")</f>
        <v>0</v>
      </c>
      <c r="E2016" s="174"/>
      <c r="F2016" s="174">
        <f>--ISNUMBER(IFERROR(SEARCH('Project Costing'!#REF!,Labor!I2022,1),""))</f>
        <v>0</v>
      </c>
      <c r="G2016" s="174" t="str">
        <f>IF(F2016=1,COUNTIF($F$8:F2016,1),"")</f>
        <v/>
      </c>
      <c r="H2016" s="174"/>
      <c r="I2016" s="157">
        <f>IFERROR($H$8:INDEX($H$8:$H$3000,COUNTIF($H$8:$H$3000,"?*")),"")</f>
        <v>0</v>
      </c>
    </row>
    <row r="2017" spans="1:9" x14ac:dyDescent="0.25">
      <c r="A2017" s="174">
        <f>--ISNUMBER(IFERROR(SEARCH('Project Costing'!#REF!,Labor!I2023,1),""))</f>
        <v>0</v>
      </c>
      <c r="B2017" s="174" t="str">
        <f>IF(A2017=1,COUNTIF($A$8:A2017,1),"")</f>
        <v/>
      </c>
      <c r="C2017" s="174"/>
      <c r="D2017" s="157">
        <f>IFERROR($C$8:INDEX($C$8:$C$3000,COUNTIF($C$8:$C$3000,"?*")),"")</f>
        <v>0</v>
      </c>
      <c r="E2017" s="174"/>
      <c r="F2017" s="174">
        <f>--ISNUMBER(IFERROR(SEARCH('Project Costing'!#REF!,Labor!I2023,1),""))</f>
        <v>0</v>
      </c>
      <c r="G2017" s="174" t="str">
        <f>IF(F2017=1,COUNTIF($F$8:F2017,1),"")</f>
        <v/>
      </c>
      <c r="H2017" s="174"/>
      <c r="I2017" s="157">
        <f>IFERROR($H$8:INDEX($H$8:$H$3000,COUNTIF($H$8:$H$3000,"?*")),"")</f>
        <v>0</v>
      </c>
    </row>
    <row r="2018" spans="1:9" x14ac:dyDescent="0.25">
      <c r="A2018" s="174">
        <f>--ISNUMBER(IFERROR(SEARCH('Project Costing'!#REF!,Labor!I2024,1),""))</f>
        <v>0</v>
      </c>
      <c r="B2018" s="174" t="str">
        <f>IF(A2018=1,COUNTIF($A$8:A2018,1),"")</f>
        <v/>
      </c>
      <c r="C2018" s="174"/>
      <c r="D2018" s="157">
        <f>IFERROR($C$8:INDEX($C$8:$C$3000,COUNTIF($C$8:$C$3000,"?*")),"")</f>
        <v>0</v>
      </c>
      <c r="E2018" s="174"/>
      <c r="F2018" s="174">
        <f>--ISNUMBER(IFERROR(SEARCH('Project Costing'!#REF!,Labor!I2024,1),""))</f>
        <v>0</v>
      </c>
      <c r="G2018" s="174" t="str">
        <f>IF(F2018=1,COUNTIF($F$8:F2018,1),"")</f>
        <v/>
      </c>
      <c r="H2018" s="174"/>
      <c r="I2018" s="157">
        <f>IFERROR($H$8:INDEX($H$8:$H$3000,COUNTIF($H$8:$H$3000,"?*")),"")</f>
        <v>0</v>
      </c>
    </row>
    <row r="2019" spans="1:9" x14ac:dyDescent="0.25">
      <c r="A2019" s="174">
        <f>--ISNUMBER(IFERROR(SEARCH('Project Costing'!#REF!,Labor!I2025,1),""))</f>
        <v>0</v>
      </c>
      <c r="B2019" s="174" t="str">
        <f>IF(A2019=1,COUNTIF($A$8:A2019,1),"")</f>
        <v/>
      </c>
      <c r="C2019" s="174"/>
      <c r="D2019" s="157">
        <f>IFERROR($C$8:INDEX($C$8:$C$3000,COUNTIF($C$8:$C$3000,"?*")),"")</f>
        <v>0</v>
      </c>
      <c r="E2019" s="174"/>
      <c r="F2019" s="174">
        <f>--ISNUMBER(IFERROR(SEARCH('Project Costing'!#REF!,Labor!I2025,1),""))</f>
        <v>0</v>
      </c>
      <c r="G2019" s="174" t="str">
        <f>IF(F2019=1,COUNTIF($F$8:F2019,1),"")</f>
        <v/>
      </c>
      <c r="H2019" s="174"/>
      <c r="I2019" s="157">
        <f>IFERROR($H$8:INDEX($H$8:$H$3000,COUNTIF($H$8:$H$3000,"?*")),"")</f>
        <v>0</v>
      </c>
    </row>
    <row r="2020" spans="1:9" x14ac:dyDescent="0.25">
      <c r="A2020" s="174">
        <f>--ISNUMBER(IFERROR(SEARCH('Project Costing'!#REF!,Labor!I2026,1),""))</f>
        <v>0</v>
      </c>
      <c r="B2020" s="174" t="str">
        <f>IF(A2020=1,COUNTIF($A$8:A2020,1),"")</f>
        <v/>
      </c>
      <c r="C2020" s="174"/>
      <c r="D2020" s="157">
        <f>IFERROR($C$8:INDEX($C$8:$C$3000,COUNTIF($C$8:$C$3000,"?*")),"")</f>
        <v>0</v>
      </c>
      <c r="E2020" s="174"/>
      <c r="F2020" s="174">
        <f>--ISNUMBER(IFERROR(SEARCH('Project Costing'!#REF!,Labor!I2026,1),""))</f>
        <v>0</v>
      </c>
      <c r="G2020" s="174" t="str">
        <f>IF(F2020=1,COUNTIF($F$8:F2020,1),"")</f>
        <v/>
      </c>
      <c r="H2020" s="174"/>
      <c r="I2020" s="157">
        <f>IFERROR($H$8:INDEX($H$8:$H$3000,COUNTIF($H$8:$H$3000,"?*")),"")</f>
        <v>0</v>
      </c>
    </row>
    <row r="2021" spans="1:9" x14ac:dyDescent="0.25">
      <c r="A2021" s="174">
        <f>--ISNUMBER(IFERROR(SEARCH('Project Costing'!#REF!,Labor!I2027,1),""))</f>
        <v>0</v>
      </c>
      <c r="B2021" s="174" t="str">
        <f>IF(A2021=1,COUNTIF($A$8:A2021,1),"")</f>
        <v/>
      </c>
      <c r="C2021" s="174"/>
      <c r="D2021" s="157">
        <f>IFERROR($C$8:INDEX($C$8:$C$3000,COUNTIF($C$8:$C$3000,"?*")),"")</f>
        <v>0</v>
      </c>
      <c r="E2021" s="174"/>
      <c r="F2021" s="174">
        <f>--ISNUMBER(IFERROR(SEARCH('Project Costing'!#REF!,Labor!I2027,1),""))</f>
        <v>0</v>
      </c>
      <c r="G2021" s="174" t="str">
        <f>IF(F2021=1,COUNTIF($F$8:F2021,1),"")</f>
        <v/>
      </c>
      <c r="H2021" s="174"/>
      <c r="I2021" s="157">
        <f>IFERROR($H$8:INDEX($H$8:$H$3000,COUNTIF($H$8:$H$3000,"?*")),"")</f>
        <v>0</v>
      </c>
    </row>
    <row r="2022" spans="1:9" x14ac:dyDescent="0.25">
      <c r="A2022" s="174">
        <f>--ISNUMBER(IFERROR(SEARCH('Project Costing'!#REF!,Labor!I2028,1),""))</f>
        <v>0</v>
      </c>
      <c r="B2022" s="174" t="str">
        <f>IF(A2022=1,COUNTIF($A$8:A2022,1),"")</f>
        <v/>
      </c>
      <c r="C2022" s="174"/>
      <c r="D2022" s="157">
        <f>IFERROR($C$8:INDEX($C$8:$C$3000,COUNTIF($C$8:$C$3000,"?*")),"")</f>
        <v>0</v>
      </c>
      <c r="E2022" s="174"/>
      <c r="F2022" s="174">
        <f>--ISNUMBER(IFERROR(SEARCH('Project Costing'!#REF!,Labor!I2028,1),""))</f>
        <v>0</v>
      </c>
      <c r="G2022" s="174" t="str">
        <f>IF(F2022=1,COUNTIF($F$8:F2022,1),"")</f>
        <v/>
      </c>
      <c r="H2022" s="174"/>
      <c r="I2022" s="157">
        <f>IFERROR($H$8:INDEX($H$8:$H$3000,COUNTIF($H$8:$H$3000,"?*")),"")</f>
        <v>0</v>
      </c>
    </row>
    <row r="2023" spans="1:9" x14ac:dyDescent="0.25">
      <c r="A2023" s="174">
        <f>--ISNUMBER(IFERROR(SEARCH('Project Costing'!#REF!,Labor!I2029,1),""))</f>
        <v>0</v>
      </c>
      <c r="B2023" s="174" t="str">
        <f>IF(A2023=1,COUNTIF($A$8:A2023,1),"")</f>
        <v/>
      </c>
      <c r="C2023" s="174"/>
      <c r="D2023" s="157">
        <f>IFERROR($C$8:INDEX($C$8:$C$3000,COUNTIF($C$8:$C$3000,"?*")),"")</f>
        <v>0</v>
      </c>
      <c r="E2023" s="174"/>
      <c r="F2023" s="174">
        <f>--ISNUMBER(IFERROR(SEARCH('Project Costing'!#REF!,Labor!I2029,1),""))</f>
        <v>0</v>
      </c>
      <c r="G2023" s="174" t="str">
        <f>IF(F2023=1,COUNTIF($F$8:F2023,1),"")</f>
        <v/>
      </c>
      <c r="H2023" s="174"/>
      <c r="I2023" s="157">
        <f>IFERROR($H$8:INDEX($H$8:$H$3000,COUNTIF($H$8:$H$3000,"?*")),"")</f>
        <v>0</v>
      </c>
    </row>
    <row r="2024" spans="1:9" x14ac:dyDescent="0.25">
      <c r="A2024" s="174">
        <f>--ISNUMBER(IFERROR(SEARCH('Project Costing'!#REF!,Labor!I2030,1),""))</f>
        <v>0</v>
      </c>
      <c r="B2024" s="174" t="str">
        <f>IF(A2024=1,COUNTIF($A$8:A2024,1),"")</f>
        <v/>
      </c>
      <c r="C2024" s="174"/>
      <c r="D2024" s="157">
        <f>IFERROR($C$8:INDEX($C$8:$C$3000,COUNTIF($C$8:$C$3000,"?*")),"")</f>
        <v>0</v>
      </c>
      <c r="E2024" s="174"/>
      <c r="F2024" s="174">
        <f>--ISNUMBER(IFERROR(SEARCH('Project Costing'!#REF!,Labor!I2030,1),""))</f>
        <v>0</v>
      </c>
      <c r="G2024" s="174" t="str">
        <f>IF(F2024=1,COUNTIF($F$8:F2024,1),"")</f>
        <v/>
      </c>
      <c r="H2024" s="174"/>
      <c r="I2024" s="157">
        <f>IFERROR($H$8:INDEX($H$8:$H$3000,COUNTIF($H$8:$H$3000,"?*")),"")</f>
        <v>0</v>
      </c>
    </row>
    <row r="2025" spans="1:9" x14ac:dyDescent="0.25">
      <c r="A2025" s="174">
        <f>--ISNUMBER(IFERROR(SEARCH('Project Costing'!#REF!,Labor!I2031,1),""))</f>
        <v>0</v>
      </c>
      <c r="B2025" s="174" t="str">
        <f>IF(A2025=1,COUNTIF($A$8:A2025,1),"")</f>
        <v/>
      </c>
      <c r="C2025" s="174"/>
      <c r="D2025" s="157">
        <f>IFERROR($C$8:INDEX($C$8:$C$3000,COUNTIF($C$8:$C$3000,"?*")),"")</f>
        <v>0</v>
      </c>
      <c r="E2025" s="174"/>
      <c r="F2025" s="174">
        <f>--ISNUMBER(IFERROR(SEARCH('Project Costing'!#REF!,Labor!I2031,1),""))</f>
        <v>0</v>
      </c>
      <c r="G2025" s="174" t="str">
        <f>IF(F2025=1,COUNTIF($F$8:F2025,1),"")</f>
        <v/>
      </c>
      <c r="H2025" s="174"/>
      <c r="I2025" s="157">
        <f>IFERROR($H$8:INDEX($H$8:$H$3000,COUNTIF($H$8:$H$3000,"?*")),"")</f>
        <v>0</v>
      </c>
    </row>
    <row r="2026" spans="1:9" x14ac:dyDescent="0.25">
      <c r="A2026" s="174">
        <f>--ISNUMBER(IFERROR(SEARCH('Project Costing'!#REF!,Labor!I2032,1),""))</f>
        <v>0</v>
      </c>
      <c r="B2026" s="174" t="str">
        <f>IF(A2026=1,COUNTIF($A$8:A2026,1),"")</f>
        <v/>
      </c>
      <c r="C2026" s="174"/>
      <c r="D2026" s="157">
        <f>IFERROR($C$8:INDEX($C$8:$C$3000,COUNTIF($C$8:$C$3000,"?*")),"")</f>
        <v>0</v>
      </c>
      <c r="E2026" s="174"/>
      <c r="F2026" s="174">
        <f>--ISNUMBER(IFERROR(SEARCH('Project Costing'!#REF!,Labor!I2032,1),""))</f>
        <v>0</v>
      </c>
      <c r="G2026" s="174" t="str">
        <f>IF(F2026=1,COUNTIF($F$8:F2026,1),"")</f>
        <v/>
      </c>
      <c r="H2026" s="174"/>
      <c r="I2026" s="157">
        <f>IFERROR($H$8:INDEX($H$8:$H$3000,COUNTIF($H$8:$H$3000,"?*")),"")</f>
        <v>0</v>
      </c>
    </row>
    <row r="2027" spans="1:9" x14ac:dyDescent="0.25">
      <c r="A2027" s="174">
        <f>--ISNUMBER(IFERROR(SEARCH('Project Costing'!#REF!,Labor!I2033,1),""))</f>
        <v>0</v>
      </c>
      <c r="B2027" s="174" t="str">
        <f>IF(A2027=1,COUNTIF($A$8:A2027,1),"")</f>
        <v/>
      </c>
      <c r="C2027" s="174"/>
      <c r="D2027" s="157">
        <f>IFERROR($C$8:INDEX($C$8:$C$3000,COUNTIF($C$8:$C$3000,"?*")),"")</f>
        <v>0</v>
      </c>
      <c r="E2027" s="174"/>
      <c r="F2027" s="174">
        <f>--ISNUMBER(IFERROR(SEARCH('Project Costing'!#REF!,Labor!I2033,1),""))</f>
        <v>0</v>
      </c>
      <c r="G2027" s="174" t="str">
        <f>IF(F2027=1,COUNTIF($F$8:F2027,1),"")</f>
        <v/>
      </c>
      <c r="H2027" s="174"/>
      <c r="I2027" s="157">
        <f>IFERROR($H$8:INDEX($H$8:$H$3000,COUNTIF($H$8:$H$3000,"?*")),"")</f>
        <v>0</v>
      </c>
    </row>
    <row r="2028" spans="1:9" x14ac:dyDescent="0.25">
      <c r="A2028" s="174">
        <f>--ISNUMBER(IFERROR(SEARCH('Project Costing'!#REF!,Labor!I2034,1),""))</f>
        <v>0</v>
      </c>
      <c r="B2028" s="174" t="str">
        <f>IF(A2028=1,COUNTIF($A$8:A2028,1),"")</f>
        <v/>
      </c>
      <c r="C2028" s="174"/>
      <c r="D2028" s="157">
        <f>IFERROR($C$8:INDEX($C$8:$C$3000,COUNTIF($C$8:$C$3000,"?*")),"")</f>
        <v>0</v>
      </c>
      <c r="E2028" s="174"/>
      <c r="F2028" s="174">
        <f>--ISNUMBER(IFERROR(SEARCH('Project Costing'!#REF!,Labor!I2034,1),""))</f>
        <v>0</v>
      </c>
      <c r="G2028" s="174" t="str">
        <f>IF(F2028=1,COUNTIF($F$8:F2028,1),"")</f>
        <v/>
      </c>
      <c r="H2028" s="174"/>
      <c r="I2028" s="157">
        <f>IFERROR($H$8:INDEX($H$8:$H$3000,COUNTIF($H$8:$H$3000,"?*")),"")</f>
        <v>0</v>
      </c>
    </row>
    <row r="2029" spans="1:9" x14ac:dyDescent="0.25">
      <c r="A2029" s="174">
        <f>--ISNUMBER(IFERROR(SEARCH('Project Costing'!#REF!,Labor!I2035,1),""))</f>
        <v>0</v>
      </c>
      <c r="B2029" s="174" t="str">
        <f>IF(A2029=1,COUNTIF($A$8:A2029,1),"")</f>
        <v/>
      </c>
      <c r="C2029" s="174"/>
      <c r="D2029" s="157">
        <f>IFERROR($C$8:INDEX($C$8:$C$3000,COUNTIF($C$8:$C$3000,"?*")),"")</f>
        <v>0</v>
      </c>
      <c r="E2029" s="174"/>
      <c r="F2029" s="174">
        <f>--ISNUMBER(IFERROR(SEARCH('Project Costing'!#REF!,Labor!I2035,1),""))</f>
        <v>0</v>
      </c>
      <c r="G2029" s="174" t="str">
        <f>IF(F2029=1,COUNTIF($F$8:F2029,1),"")</f>
        <v/>
      </c>
      <c r="H2029" s="174"/>
      <c r="I2029" s="157">
        <f>IFERROR($H$8:INDEX($H$8:$H$3000,COUNTIF($H$8:$H$3000,"?*")),"")</f>
        <v>0</v>
      </c>
    </row>
    <row r="2030" spans="1:9" x14ac:dyDescent="0.25">
      <c r="A2030" s="174">
        <f>--ISNUMBER(IFERROR(SEARCH('Project Costing'!#REF!,Labor!I2036,1),""))</f>
        <v>0</v>
      </c>
      <c r="B2030" s="174" t="str">
        <f>IF(A2030=1,COUNTIF($A$8:A2030,1),"")</f>
        <v/>
      </c>
      <c r="C2030" s="174"/>
      <c r="D2030" s="157">
        <f>IFERROR($C$8:INDEX($C$8:$C$3000,COUNTIF($C$8:$C$3000,"?*")),"")</f>
        <v>0</v>
      </c>
      <c r="E2030" s="174"/>
      <c r="F2030" s="174">
        <f>--ISNUMBER(IFERROR(SEARCH('Project Costing'!#REF!,Labor!I2036,1),""))</f>
        <v>0</v>
      </c>
      <c r="G2030" s="174" t="str">
        <f>IF(F2030=1,COUNTIF($F$8:F2030,1),"")</f>
        <v/>
      </c>
      <c r="H2030" s="174"/>
      <c r="I2030" s="157">
        <f>IFERROR($H$8:INDEX($H$8:$H$3000,COUNTIF($H$8:$H$3000,"?*")),"")</f>
        <v>0</v>
      </c>
    </row>
    <row r="2031" spans="1:9" x14ac:dyDescent="0.25">
      <c r="A2031" s="174">
        <f>--ISNUMBER(IFERROR(SEARCH('Project Costing'!#REF!,Labor!I2037,1),""))</f>
        <v>0</v>
      </c>
      <c r="B2031" s="174" t="str">
        <f>IF(A2031=1,COUNTIF($A$8:A2031,1),"")</f>
        <v/>
      </c>
      <c r="C2031" s="174"/>
      <c r="D2031" s="157">
        <f>IFERROR($C$8:INDEX($C$8:$C$3000,COUNTIF($C$8:$C$3000,"?*")),"")</f>
        <v>0</v>
      </c>
      <c r="E2031" s="174"/>
      <c r="F2031" s="174">
        <f>--ISNUMBER(IFERROR(SEARCH('Project Costing'!#REF!,Labor!I2037,1),""))</f>
        <v>0</v>
      </c>
      <c r="G2031" s="174" t="str">
        <f>IF(F2031=1,COUNTIF($F$8:F2031,1),"")</f>
        <v/>
      </c>
      <c r="H2031" s="174"/>
      <c r="I2031" s="157">
        <f>IFERROR($H$8:INDEX($H$8:$H$3000,COUNTIF($H$8:$H$3000,"?*")),"")</f>
        <v>0</v>
      </c>
    </row>
    <row r="2032" spans="1:9" x14ac:dyDescent="0.25">
      <c r="A2032" s="174">
        <f>--ISNUMBER(IFERROR(SEARCH('Project Costing'!#REF!,Labor!I2038,1),""))</f>
        <v>0</v>
      </c>
      <c r="B2032" s="174" t="str">
        <f>IF(A2032=1,COUNTIF($A$8:A2032,1),"")</f>
        <v/>
      </c>
      <c r="C2032" s="174"/>
      <c r="D2032" s="157">
        <f>IFERROR($C$8:INDEX($C$8:$C$3000,COUNTIF($C$8:$C$3000,"?*")),"")</f>
        <v>0</v>
      </c>
      <c r="E2032" s="174"/>
      <c r="F2032" s="174">
        <f>--ISNUMBER(IFERROR(SEARCH('Project Costing'!#REF!,Labor!I2038,1),""))</f>
        <v>0</v>
      </c>
      <c r="G2032" s="174" t="str">
        <f>IF(F2032=1,COUNTIF($F$8:F2032,1),"")</f>
        <v/>
      </c>
      <c r="H2032" s="174"/>
      <c r="I2032" s="157">
        <f>IFERROR($H$8:INDEX($H$8:$H$3000,COUNTIF($H$8:$H$3000,"?*")),"")</f>
        <v>0</v>
      </c>
    </row>
    <row r="2033" spans="1:9" x14ac:dyDescent="0.25">
      <c r="A2033" s="174">
        <f>--ISNUMBER(IFERROR(SEARCH('Project Costing'!#REF!,Labor!I2039,1),""))</f>
        <v>0</v>
      </c>
      <c r="B2033" s="174" t="str">
        <f>IF(A2033=1,COUNTIF($A$8:A2033,1),"")</f>
        <v/>
      </c>
      <c r="C2033" s="174"/>
      <c r="D2033" s="157">
        <f>IFERROR($C$8:INDEX($C$8:$C$3000,COUNTIF($C$8:$C$3000,"?*")),"")</f>
        <v>0</v>
      </c>
      <c r="E2033" s="174"/>
      <c r="F2033" s="174">
        <f>--ISNUMBER(IFERROR(SEARCH('Project Costing'!#REF!,Labor!I2039,1),""))</f>
        <v>0</v>
      </c>
      <c r="G2033" s="174" t="str">
        <f>IF(F2033=1,COUNTIF($F$8:F2033,1),"")</f>
        <v/>
      </c>
      <c r="H2033" s="174"/>
      <c r="I2033" s="157">
        <f>IFERROR($H$8:INDEX($H$8:$H$3000,COUNTIF($H$8:$H$3000,"?*")),"")</f>
        <v>0</v>
      </c>
    </row>
    <row r="2034" spans="1:9" x14ac:dyDescent="0.25">
      <c r="A2034" s="174">
        <f>--ISNUMBER(IFERROR(SEARCH('Project Costing'!#REF!,Labor!I2040,1),""))</f>
        <v>0</v>
      </c>
      <c r="B2034" s="174" t="str">
        <f>IF(A2034=1,COUNTIF($A$8:A2034,1),"")</f>
        <v/>
      </c>
      <c r="C2034" s="174"/>
      <c r="D2034" s="157">
        <f>IFERROR($C$8:INDEX($C$8:$C$3000,COUNTIF($C$8:$C$3000,"?*")),"")</f>
        <v>0</v>
      </c>
      <c r="E2034" s="174"/>
      <c r="F2034" s="174">
        <f>--ISNUMBER(IFERROR(SEARCH('Project Costing'!#REF!,Labor!I2040,1),""))</f>
        <v>0</v>
      </c>
      <c r="G2034" s="174" t="str">
        <f>IF(F2034=1,COUNTIF($F$8:F2034,1),"")</f>
        <v/>
      </c>
      <c r="H2034" s="174"/>
      <c r="I2034" s="157">
        <f>IFERROR($H$8:INDEX($H$8:$H$3000,COUNTIF($H$8:$H$3000,"?*")),"")</f>
        <v>0</v>
      </c>
    </row>
    <row r="2035" spans="1:9" x14ac:dyDescent="0.25">
      <c r="A2035" s="174">
        <f>--ISNUMBER(IFERROR(SEARCH('Project Costing'!#REF!,Labor!I2041,1),""))</f>
        <v>0</v>
      </c>
      <c r="B2035" s="174" t="str">
        <f>IF(A2035=1,COUNTIF($A$8:A2035,1),"")</f>
        <v/>
      </c>
      <c r="C2035" s="174"/>
      <c r="D2035" s="157">
        <f>IFERROR($C$8:INDEX($C$8:$C$3000,COUNTIF($C$8:$C$3000,"?*")),"")</f>
        <v>0</v>
      </c>
      <c r="E2035" s="174"/>
      <c r="F2035" s="174">
        <f>--ISNUMBER(IFERROR(SEARCH('Project Costing'!#REF!,Labor!I2041,1),""))</f>
        <v>0</v>
      </c>
      <c r="G2035" s="174" t="str">
        <f>IF(F2035=1,COUNTIF($F$8:F2035,1),"")</f>
        <v/>
      </c>
      <c r="H2035" s="174"/>
      <c r="I2035" s="157">
        <f>IFERROR($H$8:INDEX($H$8:$H$3000,COUNTIF($H$8:$H$3000,"?*")),"")</f>
        <v>0</v>
      </c>
    </row>
    <row r="2036" spans="1:9" x14ac:dyDescent="0.25">
      <c r="A2036" s="174">
        <f>--ISNUMBER(IFERROR(SEARCH('Project Costing'!#REF!,Labor!I2042,1),""))</f>
        <v>0</v>
      </c>
      <c r="B2036" s="174" t="str">
        <f>IF(A2036=1,COUNTIF($A$8:A2036,1),"")</f>
        <v/>
      </c>
      <c r="C2036" s="174"/>
      <c r="D2036" s="157">
        <f>IFERROR($C$8:INDEX($C$8:$C$3000,COUNTIF($C$8:$C$3000,"?*")),"")</f>
        <v>0</v>
      </c>
      <c r="E2036" s="174"/>
      <c r="F2036" s="174">
        <f>--ISNUMBER(IFERROR(SEARCH('Project Costing'!#REF!,Labor!I2042,1),""))</f>
        <v>0</v>
      </c>
      <c r="G2036" s="174" t="str">
        <f>IF(F2036=1,COUNTIF($F$8:F2036,1),"")</f>
        <v/>
      </c>
      <c r="H2036" s="174"/>
      <c r="I2036" s="157">
        <f>IFERROR($H$8:INDEX($H$8:$H$3000,COUNTIF($H$8:$H$3000,"?*")),"")</f>
        <v>0</v>
      </c>
    </row>
    <row r="2037" spans="1:9" x14ac:dyDescent="0.25">
      <c r="A2037" s="174">
        <f>--ISNUMBER(IFERROR(SEARCH('Project Costing'!#REF!,Labor!I2043,1),""))</f>
        <v>0</v>
      </c>
      <c r="B2037" s="174" t="str">
        <f>IF(A2037=1,COUNTIF($A$8:A2037,1),"")</f>
        <v/>
      </c>
      <c r="C2037" s="174"/>
      <c r="D2037" s="157">
        <f>IFERROR($C$8:INDEX($C$8:$C$3000,COUNTIF($C$8:$C$3000,"?*")),"")</f>
        <v>0</v>
      </c>
      <c r="E2037" s="174"/>
      <c r="F2037" s="174">
        <f>--ISNUMBER(IFERROR(SEARCH('Project Costing'!#REF!,Labor!I2043,1),""))</f>
        <v>0</v>
      </c>
      <c r="G2037" s="174" t="str">
        <f>IF(F2037=1,COUNTIF($F$8:F2037,1),"")</f>
        <v/>
      </c>
      <c r="H2037" s="174"/>
      <c r="I2037" s="157">
        <f>IFERROR($H$8:INDEX($H$8:$H$3000,COUNTIF($H$8:$H$3000,"?*")),"")</f>
        <v>0</v>
      </c>
    </row>
    <row r="2038" spans="1:9" x14ac:dyDescent="0.25">
      <c r="A2038" s="174">
        <f>--ISNUMBER(IFERROR(SEARCH('Project Costing'!#REF!,Labor!I2044,1),""))</f>
        <v>0</v>
      </c>
      <c r="B2038" s="174" t="str">
        <f>IF(A2038=1,COUNTIF($A$8:A2038,1),"")</f>
        <v/>
      </c>
      <c r="C2038" s="174"/>
      <c r="D2038" s="157">
        <f>IFERROR($C$8:INDEX($C$8:$C$3000,COUNTIF($C$8:$C$3000,"?*")),"")</f>
        <v>0</v>
      </c>
      <c r="E2038" s="174"/>
      <c r="F2038" s="174">
        <f>--ISNUMBER(IFERROR(SEARCH('Project Costing'!#REF!,Labor!I2044,1),""))</f>
        <v>0</v>
      </c>
      <c r="G2038" s="174" t="str">
        <f>IF(F2038=1,COUNTIF($F$8:F2038,1),"")</f>
        <v/>
      </c>
      <c r="H2038" s="174"/>
      <c r="I2038" s="157">
        <f>IFERROR($H$8:INDEX($H$8:$H$3000,COUNTIF($H$8:$H$3000,"?*")),"")</f>
        <v>0</v>
      </c>
    </row>
    <row r="2039" spans="1:9" x14ac:dyDescent="0.25">
      <c r="A2039" s="174">
        <f>--ISNUMBER(IFERROR(SEARCH('Project Costing'!#REF!,Labor!I2045,1),""))</f>
        <v>0</v>
      </c>
      <c r="B2039" s="174" t="str">
        <f>IF(A2039=1,COUNTIF($A$8:A2039,1),"")</f>
        <v/>
      </c>
      <c r="C2039" s="174"/>
      <c r="D2039" s="157">
        <f>IFERROR($C$8:INDEX($C$8:$C$3000,COUNTIF($C$8:$C$3000,"?*")),"")</f>
        <v>0</v>
      </c>
      <c r="E2039" s="174"/>
      <c r="F2039" s="174">
        <f>--ISNUMBER(IFERROR(SEARCH('Project Costing'!#REF!,Labor!I2045,1),""))</f>
        <v>0</v>
      </c>
      <c r="G2039" s="174" t="str">
        <f>IF(F2039=1,COUNTIF($F$8:F2039,1),"")</f>
        <v/>
      </c>
      <c r="H2039" s="174"/>
      <c r="I2039" s="157">
        <f>IFERROR($H$8:INDEX($H$8:$H$3000,COUNTIF($H$8:$H$3000,"?*")),"")</f>
        <v>0</v>
      </c>
    </row>
    <row r="2040" spans="1:9" x14ac:dyDescent="0.25">
      <c r="A2040" s="174">
        <f>--ISNUMBER(IFERROR(SEARCH('Project Costing'!#REF!,Labor!I2046,1),""))</f>
        <v>0</v>
      </c>
      <c r="B2040" s="174" t="str">
        <f>IF(A2040=1,COUNTIF($A$8:A2040,1),"")</f>
        <v/>
      </c>
      <c r="C2040" s="174"/>
      <c r="D2040" s="157">
        <f>IFERROR($C$8:INDEX($C$8:$C$3000,COUNTIF($C$8:$C$3000,"?*")),"")</f>
        <v>0</v>
      </c>
      <c r="E2040" s="174"/>
      <c r="F2040" s="174">
        <f>--ISNUMBER(IFERROR(SEARCH('Project Costing'!#REF!,Labor!I2046,1),""))</f>
        <v>0</v>
      </c>
      <c r="G2040" s="174" t="str">
        <f>IF(F2040=1,COUNTIF($F$8:F2040,1),"")</f>
        <v/>
      </c>
      <c r="H2040" s="174"/>
      <c r="I2040" s="157">
        <f>IFERROR($H$8:INDEX($H$8:$H$3000,COUNTIF($H$8:$H$3000,"?*")),"")</f>
        <v>0</v>
      </c>
    </row>
    <row r="2041" spans="1:9" x14ac:dyDescent="0.25">
      <c r="A2041" s="174">
        <f>--ISNUMBER(IFERROR(SEARCH('Project Costing'!#REF!,Labor!I2047,1),""))</f>
        <v>0</v>
      </c>
      <c r="B2041" s="174" t="str">
        <f>IF(A2041=1,COUNTIF($A$8:A2041,1),"")</f>
        <v/>
      </c>
      <c r="C2041" s="174"/>
      <c r="D2041" s="157">
        <f>IFERROR($C$8:INDEX($C$8:$C$3000,COUNTIF($C$8:$C$3000,"?*")),"")</f>
        <v>0</v>
      </c>
      <c r="E2041" s="174"/>
      <c r="F2041" s="174">
        <f>--ISNUMBER(IFERROR(SEARCH('Project Costing'!#REF!,Labor!I2047,1),""))</f>
        <v>0</v>
      </c>
      <c r="G2041" s="174" t="str">
        <f>IF(F2041=1,COUNTIF($F$8:F2041,1),"")</f>
        <v/>
      </c>
      <c r="H2041" s="174"/>
      <c r="I2041" s="157">
        <f>IFERROR($H$8:INDEX($H$8:$H$3000,COUNTIF($H$8:$H$3000,"?*")),"")</f>
        <v>0</v>
      </c>
    </row>
    <row r="2042" spans="1:9" x14ac:dyDescent="0.25">
      <c r="A2042" s="174">
        <f>--ISNUMBER(IFERROR(SEARCH('Project Costing'!#REF!,Labor!I2048,1),""))</f>
        <v>0</v>
      </c>
      <c r="B2042" s="174" t="str">
        <f>IF(A2042=1,COUNTIF($A$8:A2042,1),"")</f>
        <v/>
      </c>
      <c r="C2042" s="174"/>
      <c r="D2042" s="157">
        <f>IFERROR($C$8:INDEX($C$8:$C$3000,COUNTIF($C$8:$C$3000,"?*")),"")</f>
        <v>0</v>
      </c>
      <c r="E2042" s="174"/>
      <c r="F2042" s="174">
        <f>--ISNUMBER(IFERROR(SEARCH('Project Costing'!#REF!,Labor!I2048,1),""))</f>
        <v>0</v>
      </c>
      <c r="G2042" s="174" t="str">
        <f>IF(F2042=1,COUNTIF($F$8:F2042,1),"")</f>
        <v/>
      </c>
      <c r="H2042" s="174"/>
      <c r="I2042" s="157">
        <f>IFERROR($H$8:INDEX($H$8:$H$3000,COUNTIF($H$8:$H$3000,"?*")),"")</f>
        <v>0</v>
      </c>
    </row>
    <row r="2043" spans="1:9" x14ac:dyDescent="0.25">
      <c r="A2043" s="174">
        <f>--ISNUMBER(IFERROR(SEARCH('Project Costing'!#REF!,Labor!I2049,1),""))</f>
        <v>0</v>
      </c>
      <c r="B2043" s="174" t="str">
        <f>IF(A2043=1,COUNTIF($A$8:A2043,1),"")</f>
        <v/>
      </c>
      <c r="C2043" s="174"/>
      <c r="D2043" s="157">
        <f>IFERROR($C$8:INDEX($C$8:$C$3000,COUNTIF($C$8:$C$3000,"?*")),"")</f>
        <v>0</v>
      </c>
      <c r="E2043" s="174"/>
      <c r="F2043" s="174">
        <f>--ISNUMBER(IFERROR(SEARCH('Project Costing'!#REF!,Labor!I2049,1),""))</f>
        <v>0</v>
      </c>
      <c r="G2043" s="174" t="str">
        <f>IF(F2043=1,COUNTIF($F$8:F2043,1),"")</f>
        <v/>
      </c>
      <c r="H2043" s="174"/>
      <c r="I2043" s="157">
        <f>IFERROR($H$8:INDEX($H$8:$H$3000,COUNTIF($H$8:$H$3000,"?*")),"")</f>
        <v>0</v>
      </c>
    </row>
    <row r="2044" spans="1:9" x14ac:dyDescent="0.25">
      <c r="A2044" s="174">
        <f>--ISNUMBER(IFERROR(SEARCH('Project Costing'!#REF!,Labor!I2050,1),""))</f>
        <v>0</v>
      </c>
      <c r="B2044" s="174" t="str">
        <f>IF(A2044=1,COUNTIF($A$8:A2044,1),"")</f>
        <v/>
      </c>
      <c r="C2044" s="174"/>
      <c r="D2044" s="157">
        <f>IFERROR($C$8:INDEX($C$8:$C$3000,COUNTIF($C$8:$C$3000,"?*")),"")</f>
        <v>0</v>
      </c>
      <c r="E2044" s="174"/>
      <c r="F2044" s="174">
        <f>--ISNUMBER(IFERROR(SEARCH('Project Costing'!#REF!,Labor!I2050,1),""))</f>
        <v>0</v>
      </c>
      <c r="G2044" s="174" t="str">
        <f>IF(F2044=1,COUNTIF($F$8:F2044,1),"")</f>
        <v/>
      </c>
      <c r="H2044" s="174"/>
      <c r="I2044" s="157">
        <f>IFERROR($H$8:INDEX($H$8:$H$3000,COUNTIF($H$8:$H$3000,"?*")),"")</f>
        <v>0</v>
      </c>
    </row>
    <row r="2045" spans="1:9" x14ac:dyDescent="0.25">
      <c r="A2045" s="174">
        <f>--ISNUMBER(IFERROR(SEARCH('Project Costing'!#REF!,Labor!I2051,1),""))</f>
        <v>0</v>
      </c>
      <c r="B2045" s="174" t="str">
        <f>IF(A2045=1,COUNTIF($A$8:A2045,1),"")</f>
        <v/>
      </c>
      <c r="C2045" s="174"/>
      <c r="D2045" s="157">
        <f>IFERROR($C$8:INDEX($C$8:$C$3000,COUNTIF($C$8:$C$3000,"?*")),"")</f>
        <v>0</v>
      </c>
      <c r="E2045" s="174"/>
      <c r="F2045" s="174">
        <f>--ISNUMBER(IFERROR(SEARCH('Project Costing'!#REF!,Labor!I2051,1),""))</f>
        <v>0</v>
      </c>
      <c r="G2045" s="174" t="str">
        <f>IF(F2045=1,COUNTIF($F$8:F2045,1),"")</f>
        <v/>
      </c>
      <c r="H2045" s="174"/>
      <c r="I2045" s="157">
        <f>IFERROR($H$8:INDEX($H$8:$H$3000,COUNTIF($H$8:$H$3000,"?*")),"")</f>
        <v>0</v>
      </c>
    </row>
    <row r="2046" spans="1:9" x14ac:dyDescent="0.25">
      <c r="A2046" s="174">
        <f>--ISNUMBER(IFERROR(SEARCH('Project Costing'!#REF!,Labor!I2052,1),""))</f>
        <v>0</v>
      </c>
      <c r="B2046" s="174" t="str">
        <f>IF(A2046=1,COUNTIF($A$8:A2046,1),"")</f>
        <v/>
      </c>
      <c r="C2046" s="174"/>
      <c r="D2046" s="157">
        <f>IFERROR($C$8:INDEX($C$8:$C$3000,COUNTIF($C$8:$C$3000,"?*")),"")</f>
        <v>0</v>
      </c>
      <c r="E2046" s="174"/>
      <c r="F2046" s="174">
        <f>--ISNUMBER(IFERROR(SEARCH('Project Costing'!#REF!,Labor!I2052,1),""))</f>
        <v>0</v>
      </c>
      <c r="G2046" s="174" t="str">
        <f>IF(F2046=1,COUNTIF($F$8:F2046,1),"")</f>
        <v/>
      </c>
      <c r="H2046" s="174"/>
      <c r="I2046" s="157">
        <f>IFERROR($H$8:INDEX($H$8:$H$3000,COUNTIF($H$8:$H$3000,"?*")),"")</f>
        <v>0</v>
      </c>
    </row>
    <row r="2047" spans="1:9" x14ac:dyDescent="0.25">
      <c r="A2047" s="174">
        <f>--ISNUMBER(IFERROR(SEARCH('Project Costing'!#REF!,Labor!I2053,1),""))</f>
        <v>0</v>
      </c>
      <c r="B2047" s="174" t="str">
        <f>IF(A2047=1,COUNTIF($A$8:A2047,1),"")</f>
        <v/>
      </c>
      <c r="C2047" s="174"/>
      <c r="D2047" s="157">
        <f>IFERROR($C$8:INDEX($C$8:$C$3000,COUNTIF($C$8:$C$3000,"?*")),"")</f>
        <v>0</v>
      </c>
      <c r="E2047" s="174"/>
      <c r="F2047" s="174">
        <f>--ISNUMBER(IFERROR(SEARCH('Project Costing'!#REF!,Labor!I2053,1),""))</f>
        <v>0</v>
      </c>
      <c r="G2047" s="174" t="str">
        <f>IF(F2047=1,COUNTIF($F$8:F2047,1),"")</f>
        <v/>
      </c>
      <c r="H2047" s="174"/>
      <c r="I2047" s="157">
        <f>IFERROR($H$8:INDEX($H$8:$H$3000,COUNTIF($H$8:$H$3000,"?*")),"")</f>
        <v>0</v>
      </c>
    </row>
    <row r="2048" spans="1:9" x14ac:dyDescent="0.25">
      <c r="A2048" s="174">
        <f>--ISNUMBER(IFERROR(SEARCH('Project Costing'!#REF!,Labor!I2054,1),""))</f>
        <v>0</v>
      </c>
      <c r="B2048" s="174" t="str">
        <f>IF(A2048=1,COUNTIF($A$8:A2048,1),"")</f>
        <v/>
      </c>
      <c r="C2048" s="174"/>
      <c r="D2048" s="157">
        <f>IFERROR($C$8:INDEX($C$8:$C$3000,COUNTIF($C$8:$C$3000,"?*")),"")</f>
        <v>0</v>
      </c>
      <c r="E2048" s="174"/>
      <c r="F2048" s="174">
        <f>--ISNUMBER(IFERROR(SEARCH('Project Costing'!#REF!,Labor!I2054,1),""))</f>
        <v>0</v>
      </c>
      <c r="G2048" s="174" t="str">
        <f>IF(F2048=1,COUNTIF($F$8:F2048,1),"")</f>
        <v/>
      </c>
      <c r="H2048" s="174"/>
      <c r="I2048" s="157">
        <f>IFERROR($H$8:INDEX($H$8:$H$3000,COUNTIF($H$8:$H$3000,"?*")),"")</f>
        <v>0</v>
      </c>
    </row>
    <row r="2049" spans="1:9" x14ac:dyDescent="0.25">
      <c r="A2049" s="174">
        <f>--ISNUMBER(IFERROR(SEARCH('Project Costing'!#REF!,Labor!I2055,1),""))</f>
        <v>0</v>
      </c>
      <c r="B2049" s="174" t="str">
        <f>IF(A2049=1,COUNTIF($A$8:A2049,1),"")</f>
        <v/>
      </c>
      <c r="C2049" s="174"/>
      <c r="D2049" s="157">
        <f>IFERROR($C$8:INDEX($C$8:$C$3000,COUNTIF($C$8:$C$3000,"?*")),"")</f>
        <v>0</v>
      </c>
      <c r="E2049" s="174"/>
      <c r="F2049" s="174">
        <f>--ISNUMBER(IFERROR(SEARCH('Project Costing'!#REF!,Labor!I2055,1),""))</f>
        <v>0</v>
      </c>
      <c r="G2049" s="174" t="str">
        <f>IF(F2049=1,COUNTIF($F$8:F2049,1),"")</f>
        <v/>
      </c>
      <c r="H2049" s="174"/>
      <c r="I2049" s="157">
        <f>IFERROR($H$8:INDEX($H$8:$H$3000,COUNTIF($H$8:$H$3000,"?*")),"")</f>
        <v>0</v>
      </c>
    </row>
    <row r="2050" spans="1:9" x14ac:dyDescent="0.25">
      <c r="A2050" s="174">
        <f>--ISNUMBER(IFERROR(SEARCH('Project Costing'!#REF!,Labor!I2056,1),""))</f>
        <v>0</v>
      </c>
      <c r="B2050" s="174" t="str">
        <f>IF(A2050=1,COUNTIF($A$8:A2050,1),"")</f>
        <v/>
      </c>
      <c r="C2050" s="174"/>
      <c r="D2050" s="157">
        <f>IFERROR($C$8:INDEX($C$8:$C$3000,COUNTIF($C$8:$C$3000,"?*")),"")</f>
        <v>0</v>
      </c>
      <c r="E2050" s="174"/>
      <c r="F2050" s="174">
        <f>--ISNUMBER(IFERROR(SEARCH('Project Costing'!#REF!,Labor!I2056,1),""))</f>
        <v>0</v>
      </c>
      <c r="G2050" s="174" t="str">
        <f>IF(F2050=1,COUNTIF($F$8:F2050,1),"")</f>
        <v/>
      </c>
      <c r="H2050" s="174"/>
      <c r="I2050" s="157">
        <f>IFERROR($H$8:INDEX($H$8:$H$3000,COUNTIF($H$8:$H$3000,"?*")),"")</f>
        <v>0</v>
      </c>
    </row>
    <row r="2051" spans="1:9" x14ac:dyDescent="0.25">
      <c r="A2051" s="174">
        <f>--ISNUMBER(IFERROR(SEARCH('Project Costing'!#REF!,Labor!I2057,1),""))</f>
        <v>0</v>
      </c>
      <c r="B2051" s="174" t="str">
        <f>IF(A2051=1,COUNTIF($A$8:A2051,1),"")</f>
        <v/>
      </c>
      <c r="C2051" s="174"/>
      <c r="D2051" s="157">
        <f>IFERROR($C$8:INDEX($C$8:$C$3000,COUNTIF($C$8:$C$3000,"?*")),"")</f>
        <v>0</v>
      </c>
      <c r="E2051" s="174"/>
      <c r="F2051" s="174">
        <f>--ISNUMBER(IFERROR(SEARCH('Project Costing'!#REF!,Labor!I2057,1),""))</f>
        <v>0</v>
      </c>
      <c r="G2051" s="174" t="str">
        <f>IF(F2051=1,COUNTIF($F$8:F2051,1),"")</f>
        <v/>
      </c>
      <c r="H2051" s="174"/>
      <c r="I2051" s="157">
        <f>IFERROR($H$8:INDEX($H$8:$H$3000,COUNTIF($H$8:$H$3000,"?*")),"")</f>
        <v>0</v>
      </c>
    </row>
    <row r="2052" spans="1:9" x14ac:dyDescent="0.25">
      <c r="A2052" s="174">
        <f>--ISNUMBER(IFERROR(SEARCH('Project Costing'!#REF!,Labor!I2058,1),""))</f>
        <v>0</v>
      </c>
      <c r="B2052" s="174" t="str">
        <f>IF(A2052=1,COUNTIF($A$8:A2052,1),"")</f>
        <v/>
      </c>
      <c r="C2052" s="174"/>
      <c r="D2052" s="157">
        <f>IFERROR($C$8:INDEX($C$8:$C$3000,COUNTIF($C$8:$C$3000,"?*")),"")</f>
        <v>0</v>
      </c>
      <c r="E2052" s="174"/>
      <c r="F2052" s="174">
        <f>--ISNUMBER(IFERROR(SEARCH('Project Costing'!#REF!,Labor!I2058,1),""))</f>
        <v>0</v>
      </c>
      <c r="G2052" s="174" t="str">
        <f>IF(F2052=1,COUNTIF($F$8:F2052,1),"")</f>
        <v/>
      </c>
      <c r="H2052" s="174"/>
      <c r="I2052" s="157">
        <f>IFERROR($H$8:INDEX($H$8:$H$3000,COUNTIF($H$8:$H$3000,"?*")),"")</f>
        <v>0</v>
      </c>
    </row>
    <row r="2053" spans="1:9" x14ac:dyDescent="0.25">
      <c r="A2053" s="174">
        <f>--ISNUMBER(IFERROR(SEARCH('Project Costing'!#REF!,Labor!I2059,1),""))</f>
        <v>0</v>
      </c>
      <c r="B2053" s="174" t="str">
        <f>IF(A2053=1,COUNTIF($A$8:A2053,1),"")</f>
        <v/>
      </c>
      <c r="C2053" s="174"/>
      <c r="D2053" s="157">
        <f>IFERROR($C$8:INDEX($C$8:$C$3000,COUNTIF($C$8:$C$3000,"?*")),"")</f>
        <v>0</v>
      </c>
      <c r="E2053" s="174"/>
      <c r="F2053" s="174">
        <f>--ISNUMBER(IFERROR(SEARCH('Project Costing'!#REF!,Labor!I2059,1),""))</f>
        <v>0</v>
      </c>
      <c r="G2053" s="174" t="str">
        <f>IF(F2053=1,COUNTIF($F$8:F2053,1),"")</f>
        <v/>
      </c>
      <c r="H2053" s="174"/>
      <c r="I2053" s="157">
        <f>IFERROR($H$8:INDEX($H$8:$H$3000,COUNTIF($H$8:$H$3000,"?*")),"")</f>
        <v>0</v>
      </c>
    </row>
    <row r="2054" spans="1:9" x14ac:dyDescent="0.25">
      <c r="A2054" s="174">
        <f>--ISNUMBER(IFERROR(SEARCH('Project Costing'!#REF!,Labor!I2060,1),""))</f>
        <v>0</v>
      </c>
      <c r="B2054" s="174" t="str">
        <f>IF(A2054=1,COUNTIF($A$8:A2054,1),"")</f>
        <v/>
      </c>
      <c r="C2054" s="174"/>
      <c r="D2054" s="157">
        <f>IFERROR($C$8:INDEX($C$8:$C$3000,COUNTIF($C$8:$C$3000,"?*")),"")</f>
        <v>0</v>
      </c>
      <c r="E2054" s="174"/>
      <c r="F2054" s="174">
        <f>--ISNUMBER(IFERROR(SEARCH('Project Costing'!#REF!,Labor!I2060,1),""))</f>
        <v>0</v>
      </c>
      <c r="G2054" s="174" t="str">
        <f>IF(F2054=1,COUNTIF($F$8:F2054,1),"")</f>
        <v/>
      </c>
      <c r="H2054" s="174"/>
      <c r="I2054" s="157">
        <f>IFERROR($H$8:INDEX($H$8:$H$3000,COUNTIF($H$8:$H$3000,"?*")),"")</f>
        <v>0</v>
      </c>
    </row>
    <row r="2055" spans="1:9" x14ac:dyDescent="0.25">
      <c r="A2055" s="174">
        <f>--ISNUMBER(IFERROR(SEARCH('Project Costing'!#REF!,Labor!I2061,1),""))</f>
        <v>0</v>
      </c>
      <c r="B2055" s="174" t="str">
        <f>IF(A2055=1,COUNTIF($A$8:A2055,1),"")</f>
        <v/>
      </c>
      <c r="C2055" s="174"/>
      <c r="D2055" s="157">
        <f>IFERROR($C$8:INDEX($C$8:$C$3000,COUNTIF($C$8:$C$3000,"?*")),"")</f>
        <v>0</v>
      </c>
      <c r="E2055" s="174"/>
      <c r="F2055" s="174">
        <f>--ISNUMBER(IFERROR(SEARCH('Project Costing'!#REF!,Labor!I2061,1),""))</f>
        <v>0</v>
      </c>
      <c r="G2055" s="174" t="str">
        <f>IF(F2055=1,COUNTIF($F$8:F2055,1),"")</f>
        <v/>
      </c>
      <c r="H2055" s="174"/>
      <c r="I2055" s="157">
        <f>IFERROR($H$8:INDEX($H$8:$H$3000,COUNTIF($H$8:$H$3000,"?*")),"")</f>
        <v>0</v>
      </c>
    </row>
    <row r="2056" spans="1:9" x14ac:dyDescent="0.25">
      <c r="A2056" s="174">
        <f>--ISNUMBER(IFERROR(SEARCH('Project Costing'!#REF!,Labor!I2062,1),""))</f>
        <v>0</v>
      </c>
      <c r="B2056" s="174" t="str">
        <f>IF(A2056=1,COUNTIF($A$8:A2056,1),"")</f>
        <v/>
      </c>
      <c r="C2056" s="174"/>
      <c r="D2056" s="157">
        <f>IFERROR($C$8:INDEX($C$8:$C$3000,COUNTIF($C$8:$C$3000,"?*")),"")</f>
        <v>0</v>
      </c>
      <c r="E2056" s="174"/>
      <c r="F2056" s="174">
        <f>--ISNUMBER(IFERROR(SEARCH('Project Costing'!#REF!,Labor!I2062,1),""))</f>
        <v>0</v>
      </c>
      <c r="G2056" s="174" t="str">
        <f>IF(F2056=1,COUNTIF($F$8:F2056,1),"")</f>
        <v/>
      </c>
      <c r="H2056" s="174"/>
      <c r="I2056" s="157">
        <f>IFERROR($H$8:INDEX($H$8:$H$3000,COUNTIF($H$8:$H$3000,"?*")),"")</f>
        <v>0</v>
      </c>
    </row>
    <row r="2057" spans="1:9" x14ac:dyDescent="0.25">
      <c r="A2057" s="174">
        <f>--ISNUMBER(IFERROR(SEARCH('Project Costing'!#REF!,Labor!I2063,1),""))</f>
        <v>0</v>
      </c>
      <c r="B2057" s="174" t="str">
        <f>IF(A2057=1,COUNTIF($A$8:A2057,1),"")</f>
        <v/>
      </c>
      <c r="C2057" s="174"/>
      <c r="D2057" s="157">
        <f>IFERROR($C$8:INDEX($C$8:$C$3000,COUNTIF($C$8:$C$3000,"?*")),"")</f>
        <v>0</v>
      </c>
      <c r="E2057" s="174"/>
      <c r="F2057" s="174">
        <f>--ISNUMBER(IFERROR(SEARCH('Project Costing'!#REF!,Labor!I2063,1),""))</f>
        <v>0</v>
      </c>
      <c r="G2057" s="174" t="str">
        <f>IF(F2057=1,COUNTIF($F$8:F2057,1),"")</f>
        <v/>
      </c>
      <c r="H2057" s="174"/>
      <c r="I2057" s="157">
        <f>IFERROR($H$8:INDEX($H$8:$H$3000,COUNTIF($H$8:$H$3000,"?*")),"")</f>
        <v>0</v>
      </c>
    </row>
    <row r="2058" spans="1:9" x14ac:dyDescent="0.25">
      <c r="A2058" s="174">
        <f>--ISNUMBER(IFERROR(SEARCH('Project Costing'!#REF!,Labor!I2064,1),""))</f>
        <v>0</v>
      </c>
      <c r="B2058" s="174" t="str">
        <f>IF(A2058=1,COUNTIF($A$8:A2058,1),"")</f>
        <v/>
      </c>
      <c r="C2058" s="174"/>
      <c r="D2058" s="157">
        <f>IFERROR($C$8:INDEX($C$8:$C$3000,COUNTIF($C$8:$C$3000,"?*")),"")</f>
        <v>0</v>
      </c>
      <c r="E2058" s="174"/>
      <c r="F2058" s="174">
        <f>--ISNUMBER(IFERROR(SEARCH('Project Costing'!#REF!,Labor!I2064,1),""))</f>
        <v>0</v>
      </c>
      <c r="G2058" s="174" t="str">
        <f>IF(F2058=1,COUNTIF($F$8:F2058,1),"")</f>
        <v/>
      </c>
      <c r="H2058" s="174"/>
      <c r="I2058" s="157">
        <f>IFERROR($H$8:INDEX($H$8:$H$3000,COUNTIF($H$8:$H$3000,"?*")),"")</f>
        <v>0</v>
      </c>
    </row>
    <row r="2059" spans="1:9" x14ac:dyDescent="0.25">
      <c r="A2059" s="174">
        <f>--ISNUMBER(IFERROR(SEARCH('Project Costing'!#REF!,Labor!I2065,1),""))</f>
        <v>0</v>
      </c>
      <c r="B2059" s="174" t="str">
        <f>IF(A2059=1,COUNTIF($A$8:A2059,1),"")</f>
        <v/>
      </c>
      <c r="C2059" s="174"/>
      <c r="D2059" s="157">
        <f>IFERROR($C$8:INDEX($C$8:$C$3000,COUNTIF($C$8:$C$3000,"?*")),"")</f>
        <v>0</v>
      </c>
      <c r="E2059" s="174"/>
      <c r="F2059" s="174">
        <f>--ISNUMBER(IFERROR(SEARCH('Project Costing'!#REF!,Labor!I2065,1),""))</f>
        <v>0</v>
      </c>
      <c r="G2059" s="174" t="str">
        <f>IF(F2059=1,COUNTIF($F$8:F2059,1),"")</f>
        <v/>
      </c>
      <c r="H2059" s="174"/>
      <c r="I2059" s="157">
        <f>IFERROR($H$8:INDEX($H$8:$H$3000,COUNTIF($H$8:$H$3000,"?*")),"")</f>
        <v>0</v>
      </c>
    </row>
    <row r="2060" spans="1:9" x14ac:dyDescent="0.25">
      <c r="A2060" s="174">
        <f>--ISNUMBER(IFERROR(SEARCH('Project Costing'!#REF!,Labor!I2066,1),""))</f>
        <v>0</v>
      </c>
      <c r="B2060" s="174" t="str">
        <f>IF(A2060=1,COUNTIF($A$8:A2060,1),"")</f>
        <v/>
      </c>
      <c r="C2060" s="174"/>
      <c r="D2060" s="157">
        <f>IFERROR($C$8:INDEX($C$8:$C$3000,COUNTIF($C$8:$C$3000,"?*")),"")</f>
        <v>0</v>
      </c>
      <c r="E2060" s="174"/>
      <c r="F2060" s="174">
        <f>--ISNUMBER(IFERROR(SEARCH('Project Costing'!#REF!,Labor!I2066,1),""))</f>
        <v>0</v>
      </c>
      <c r="G2060" s="174" t="str">
        <f>IF(F2060=1,COUNTIF($F$8:F2060,1),"")</f>
        <v/>
      </c>
      <c r="H2060" s="174"/>
      <c r="I2060" s="157">
        <f>IFERROR($H$8:INDEX($H$8:$H$3000,COUNTIF($H$8:$H$3000,"?*")),"")</f>
        <v>0</v>
      </c>
    </row>
    <row r="2061" spans="1:9" x14ac:dyDescent="0.25">
      <c r="A2061" s="174">
        <f>--ISNUMBER(IFERROR(SEARCH('Project Costing'!#REF!,Labor!I2067,1),""))</f>
        <v>0</v>
      </c>
      <c r="B2061" s="174" t="str">
        <f>IF(A2061=1,COUNTIF($A$8:A2061,1),"")</f>
        <v/>
      </c>
      <c r="C2061" s="174"/>
      <c r="D2061" s="157">
        <f>IFERROR($C$8:INDEX($C$8:$C$3000,COUNTIF($C$8:$C$3000,"?*")),"")</f>
        <v>0</v>
      </c>
      <c r="E2061" s="174"/>
      <c r="F2061" s="174">
        <f>--ISNUMBER(IFERROR(SEARCH('Project Costing'!#REF!,Labor!I2067,1),""))</f>
        <v>0</v>
      </c>
      <c r="G2061" s="174" t="str">
        <f>IF(F2061=1,COUNTIF($F$8:F2061,1),"")</f>
        <v/>
      </c>
      <c r="H2061" s="174"/>
      <c r="I2061" s="157">
        <f>IFERROR($H$8:INDEX($H$8:$H$3000,COUNTIF($H$8:$H$3000,"?*")),"")</f>
        <v>0</v>
      </c>
    </row>
    <row r="2062" spans="1:9" x14ac:dyDescent="0.25">
      <c r="A2062" s="174">
        <f>--ISNUMBER(IFERROR(SEARCH('Project Costing'!#REF!,Labor!I2068,1),""))</f>
        <v>0</v>
      </c>
      <c r="B2062" s="174" t="str">
        <f>IF(A2062=1,COUNTIF($A$8:A2062,1),"")</f>
        <v/>
      </c>
      <c r="C2062" s="174"/>
      <c r="D2062" s="157">
        <f>IFERROR($C$8:INDEX($C$8:$C$3000,COUNTIF($C$8:$C$3000,"?*")),"")</f>
        <v>0</v>
      </c>
      <c r="E2062" s="174"/>
      <c r="F2062" s="174">
        <f>--ISNUMBER(IFERROR(SEARCH('Project Costing'!#REF!,Labor!I2068,1),""))</f>
        <v>0</v>
      </c>
      <c r="G2062" s="174" t="str">
        <f>IF(F2062=1,COUNTIF($F$8:F2062,1),"")</f>
        <v/>
      </c>
      <c r="H2062" s="174"/>
      <c r="I2062" s="157">
        <f>IFERROR($H$8:INDEX($H$8:$H$3000,COUNTIF($H$8:$H$3000,"?*")),"")</f>
        <v>0</v>
      </c>
    </row>
    <row r="2063" spans="1:9" x14ac:dyDescent="0.25">
      <c r="A2063" s="174">
        <f>--ISNUMBER(IFERROR(SEARCH('Project Costing'!#REF!,Labor!I2069,1),""))</f>
        <v>0</v>
      </c>
      <c r="B2063" s="174" t="str">
        <f>IF(A2063=1,COUNTIF($A$8:A2063,1),"")</f>
        <v/>
      </c>
      <c r="C2063" s="174"/>
      <c r="D2063" s="157">
        <f>IFERROR($C$8:INDEX($C$8:$C$3000,COUNTIF($C$8:$C$3000,"?*")),"")</f>
        <v>0</v>
      </c>
      <c r="E2063" s="174"/>
      <c r="F2063" s="174">
        <f>--ISNUMBER(IFERROR(SEARCH('Project Costing'!#REF!,Labor!I2069,1),""))</f>
        <v>0</v>
      </c>
      <c r="G2063" s="174" t="str">
        <f>IF(F2063=1,COUNTIF($F$8:F2063,1),"")</f>
        <v/>
      </c>
      <c r="H2063" s="174"/>
      <c r="I2063" s="157">
        <f>IFERROR($H$8:INDEX($H$8:$H$3000,COUNTIF($H$8:$H$3000,"?*")),"")</f>
        <v>0</v>
      </c>
    </row>
    <row r="2064" spans="1:9" x14ac:dyDescent="0.25">
      <c r="A2064" s="174">
        <f>--ISNUMBER(IFERROR(SEARCH('Project Costing'!#REF!,Labor!I2070,1),""))</f>
        <v>0</v>
      </c>
      <c r="B2064" s="174" t="str">
        <f>IF(A2064=1,COUNTIF($A$8:A2064,1),"")</f>
        <v/>
      </c>
      <c r="C2064" s="174"/>
      <c r="D2064" s="157">
        <f>IFERROR($C$8:INDEX($C$8:$C$3000,COUNTIF($C$8:$C$3000,"?*")),"")</f>
        <v>0</v>
      </c>
      <c r="E2064" s="174"/>
      <c r="F2064" s="174">
        <f>--ISNUMBER(IFERROR(SEARCH('Project Costing'!#REF!,Labor!I2070,1),""))</f>
        <v>0</v>
      </c>
      <c r="G2064" s="174" t="str">
        <f>IF(F2064=1,COUNTIF($F$8:F2064,1),"")</f>
        <v/>
      </c>
      <c r="H2064" s="174"/>
      <c r="I2064" s="157">
        <f>IFERROR($H$8:INDEX($H$8:$H$3000,COUNTIF($H$8:$H$3000,"?*")),"")</f>
        <v>0</v>
      </c>
    </row>
    <row r="2065" spans="1:9" x14ac:dyDescent="0.25">
      <c r="A2065" s="174">
        <f>--ISNUMBER(IFERROR(SEARCH('Project Costing'!#REF!,Labor!I2071,1),""))</f>
        <v>0</v>
      </c>
      <c r="B2065" s="174" t="str">
        <f>IF(A2065=1,COUNTIF($A$8:A2065,1),"")</f>
        <v/>
      </c>
      <c r="C2065" s="174"/>
      <c r="D2065" s="157">
        <f>IFERROR($C$8:INDEX($C$8:$C$3000,COUNTIF($C$8:$C$3000,"?*")),"")</f>
        <v>0</v>
      </c>
      <c r="E2065" s="174"/>
      <c r="F2065" s="174">
        <f>--ISNUMBER(IFERROR(SEARCH('Project Costing'!#REF!,Labor!I2071,1),""))</f>
        <v>0</v>
      </c>
      <c r="G2065" s="174" t="str">
        <f>IF(F2065=1,COUNTIF($F$8:F2065,1),"")</f>
        <v/>
      </c>
      <c r="H2065" s="174"/>
      <c r="I2065" s="157">
        <f>IFERROR($H$8:INDEX($H$8:$H$3000,COUNTIF($H$8:$H$3000,"?*")),"")</f>
        <v>0</v>
      </c>
    </row>
    <row r="2066" spans="1:9" x14ac:dyDescent="0.25">
      <c r="A2066" s="174">
        <f>--ISNUMBER(IFERROR(SEARCH('Project Costing'!#REF!,Labor!I2072,1),""))</f>
        <v>0</v>
      </c>
      <c r="B2066" s="174" t="str">
        <f>IF(A2066=1,COUNTIF($A$8:A2066,1),"")</f>
        <v/>
      </c>
      <c r="C2066" s="174"/>
      <c r="D2066" s="157">
        <f>IFERROR($C$8:INDEX($C$8:$C$3000,COUNTIF($C$8:$C$3000,"?*")),"")</f>
        <v>0</v>
      </c>
      <c r="E2066" s="174"/>
      <c r="F2066" s="174">
        <f>--ISNUMBER(IFERROR(SEARCH('Project Costing'!#REF!,Labor!I2072,1),""))</f>
        <v>0</v>
      </c>
      <c r="G2066" s="174" t="str">
        <f>IF(F2066=1,COUNTIF($F$8:F2066,1),"")</f>
        <v/>
      </c>
      <c r="H2066" s="174"/>
      <c r="I2066" s="157">
        <f>IFERROR($H$8:INDEX($H$8:$H$3000,COUNTIF($H$8:$H$3000,"?*")),"")</f>
        <v>0</v>
      </c>
    </row>
    <row r="2067" spans="1:9" x14ac:dyDescent="0.25">
      <c r="A2067" s="174">
        <f>--ISNUMBER(IFERROR(SEARCH('Project Costing'!#REF!,Labor!I2073,1),""))</f>
        <v>0</v>
      </c>
      <c r="B2067" s="174" t="str">
        <f>IF(A2067=1,COUNTIF($A$8:A2067,1),"")</f>
        <v/>
      </c>
      <c r="C2067" s="174"/>
      <c r="D2067" s="157">
        <f>IFERROR($C$8:INDEX($C$8:$C$3000,COUNTIF($C$8:$C$3000,"?*")),"")</f>
        <v>0</v>
      </c>
      <c r="E2067" s="174"/>
      <c r="F2067" s="174">
        <f>--ISNUMBER(IFERROR(SEARCH('Project Costing'!#REF!,Labor!I2073,1),""))</f>
        <v>0</v>
      </c>
      <c r="G2067" s="174" t="str">
        <f>IF(F2067=1,COUNTIF($F$8:F2067,1),"")</f>
        <v/>
      </c>
      <c r="H2067" s="174"/>
      <c r="I2067" s="157">
        <f>IFERROR($H$8:INDEX($H$8:$H$3000,COUNTIF($H$8:$H$3000,"?*")),"")</f>
        <v>0</v>
      </c>
    </row>
    <row r="2068" spans="1:9" x14ac:dyDescent="0.25">
      <c r="A2068" s="174">
        <f>--ISNUMBER(IFERROR(SEARCH('Project Costing'!#REF!,Labor!I2074,1),""))</f>
        <v>0</v>
      </c>
      <c r="B2068" s="174" t="str">
        <f>IF(A2068=1,COUNTIF($A$8:A2068,1),"")</f>
        <v/>
      </c>
      <c r="C2068" s="174"/>
      <c r="D2068" s="157">
        <f>IFERROR($C$8:INDEX($C$8:$C$3000,COUNTIF($C$8:$C$3000,"?*")),"")</f>
        <v>0</v>
      </c>
      <c r="E2068" s="174"/>
      <c r="F2068" s="174">
        <f>--ISNUMBER(IFERROR(SEARCH('Project Costing'!#REF!,Labor!I2074,1),""))</f>
        <v>0</v>
      </c>
      <c r="G2068" s="174" t="str">
        <f>IF(F2068=1,COUNTIF($F$8:F2068,1),"")</f>
        <v/>
      </c>
      <c r="H2068" s="174"/>
      <c r="I2068" s="157">
        <f>IFERROR($H$8:INDEX($H$8:$H$3000,COUNTIF($H$8:$H$3000,"?*")),"")</f>
        <v>0</v>
      </c>
    </row>
    <row r="2069" spans="1:9" x14ac:dyDescent="0.25">
      <c r="A2069" s="174">
        <f>--ISNUMBER(IFERROR(SEARCH('Project Costing'!#REF!,Labor!I2075,1),""))</f>
        <v>0</v>
      </c>
      <c r="B2069" s="174" t="str">
        <f>IF(A2069=1,COUNTIF($A$8:A2069,1),"")</f>
        <v/>
      </c>
      <c r="C2069" s="174"/>
      <c r="D2069" s="157">
        <f>IFERROR($C$8:INDEX($C$8:$C$3000,COUNTIF($C$8:$C$3000,"?*")),"")</f>
        <v>0</v>
      </c>
      <c r="E2069" s="174"/>
      <c r="F2069" s="174">
        <f>--ISNUMBER(IFERROR(SEARCH('Project Costing'!#REF!,Labor!I2075,1),""))</f>
        <v>0</v>
      </c>
      <c r="G2069" s="174" t="str">
        <f>IF(F2069=1,COUNTIF($F$8:F2069,1),"")</f>
        <v/>
      </c>
      <c r="H2069" s="174"/>
      <c r="I2069" s="157">
        <f>IFERROR($H$8:INDEX($H$8:$H$3000,COUNTIF($H$8:$H$3000,"?*")),"")</f>
        <v>0</v>
      </c>
    </row>
    <row r="2070" spans="1:9" x14ac:dyDescent="0.25">
      <c r="A2070" s="174">
        <f>--ISNUMBER(IFERROR(SEARCH('Project Costing'!#REF!,Labor!I2076,1),""))</f>
        <v>0</v>
      </c>
      <c r="B2070" s="174" t="str">
        <f>IF(A2070=1,COUNTIF($A$8:A2070,1),"")</f>
        <v/>
      </c>
      <c r="C2070" s="174"/>
      <c r="D2070" s="157">
        <f>IFERROR($C$8:INDEX($C$8:$C$3000,COUNTIF($C$8:$C$3000,"?*")),"")</f>
        <v>0</v>
      </c>
      <c r="E2070" s="174"/>
      <c r="F2070" s="174">
        <f>--ISNUMBER(IFERROR(SEARCH('Project Costing'!#REF!,Labor!I2076,1),""))</f>
        <v>0</v>
      </c>
      <c r="G2070" s="174" t="str">
        <f>IF(F2070=1,COUNTIF($F$8:F2070,1),"")</f>
        <v/>
      </c>
      <c r="H2070" s="174"/>
      <c r="I2070" s="157">
        <f>IFERROR($H$8:INDEX($H$8:$H$3000,COUNTIF($H$8:$H$3000,"?*")),"")</f>
        <v>0</v>
      </c>
    </row>
    <row r="2071" spans="1:9" x14ac:dyDescent="0.25">
      <c r="A2071" s="174">
        <f>--ISNUMBER(IFERROR(SEARCH('Project Costing'!#REF!,Labor!I2077,1),""))</f>
        <v>0</v>
      </c>
      <c r="B2071" s="174" t="str">
        <f>IF(A2071=1,COUNTIF($A$8:A2071,1),"")</f>
        <v/>
      </c>
      <c r="C2071" s="174"/>
      <c r="D2071" s="157">
        <f>IFERROR($C$8:INDEX($C$8:$C$3000,COUNTIF($C$8:$C$3000,"?*")),"")</f>
        <v>0</v>
      </c>
      <c r="E2071" s="174"/>
      <c r="F2071" s="174">
        <f>--ISNUMBER(IFERROR(SEARCH('Project Costing'!#REF!,Labor!I2077,1),""))</f>
        <v>0</v>
      </c>
      <c r="G2071" s="174" t="str">
        <f>IF(F2071=1,COUNTIF($F$8:F2071,1),"")</f>
        <v/>
      </c>
      <c r="H2071" s="174"/>
      <c r="I2071" s="157">
        <f>IFERROR($H$8:INDEX($H$8:$H$3000,COUNTIF($H$8:$H$3000,"?*")),"")</f>
        <v>0</v>
      </c>
    </row>
    <row r="2072" spans="1:9" x14ac:dyDescent="0.25">
      <c r="A2072" s="174">
        <f>--ISNUMBER(IFERROR(SEARCH('Project Costing'!#REF!,Labor!I2078,1),""))</f>
        <v>0</v>
      </c>
      <c r="B2072" s="174" t="str">
        <f>IF(A2072=1,COUNTIF($A$8:A2072,1),"")</f>
        <v/>
      </c>
      <c r="C2072" s="174"/>
      <c r="D2072" s="157">
        <f>IFERROR($C$8:INDEX($C$8:$C$3000,COUNTIF($C$8:$C$3000,"?*")),"")</f>
        <v>0</v>
      </c>
      <c r="E2072" s="174"/>
      <c r="F2072" s="174">
        <f>--ISNUMBER(IFERROR(SEARCH('Project Costing'!#REF!,Labor!I2078,1),""))</f>
        <v>0</v>
      </c>
      <c r="G2072" s="174" t="str">
        <f>IF(F2072=1,COUNTIF($F$8:F2072,1),"")</f>
        <v/>
      </c>
      <c r="H2072" s="174"/>
      <c r="I2072" s="157">
        <f>IFERROR($H$8:INDEX($H$8:$H$3000,COUNTIF($H$8:$H$3000,"?*")),"")</f>
        <v>0</v>
      </c>
    </row>
    <row r="2073" spans="1:9" x14ac:dyDescent="0.25">
      <c r="A2073" s="174">
        <f>--ISNUMBER(IFERROR(SEARCH('Project Costing'!#REF!,Labor!I2079,1),""))</f>
        <v>0</v>
      </c>
      <c r="B2073" s="174" t="str">
        <f>IF(A2073=1,COUNTIF($A$8:A2073,1),"")</f>
        <v/>
      </c>
      <c r="C2073" s="174"/>
      <c r="D2073" s="157">
        <f>IFERROR($C$8:INDEX($C$8:$C$3000,COUNTIF($C$8:$C$3000,"?*")),"")</f>
        <v>0</v>
      </c>
      <c r="E2073" s="174"/>
      <c r="F2073" s="174">
        <f>--ISNUMBER(IFERROR(SEARCH('Project Costing'!#REF!,Labor!I2079,1),""))</f>
        <v>0</v>
      </c>
      <c r="G2073" s="174" t="str">
        <f>IF(F2073=1,COUNTIF($F$8:F2073,1),"")</f>
        <v/>
      </c>
      <c r="H2073" s="174"/>
      <c r="I2073" s="157">
        <f>IFERROR($H$8:INDEX($H$8:$H$3000,COUNTIF($H$8:$H$3000,"?*")),"")</f>
        <v>0</v>
      </c>
    </row>
    <row r="2074" spans="1:9" x14ac:dyDescent="0.25">
      <c r="A2074" s="174">
        <f>--ISNUMBER(IFERROR(SEARCH('Project Costing'!#REF!,Labor!I2080,1),""))</f>
        <v>0</v>
      </c>
      <c r="B2074" s="174" t="str">
        <f>IF(A2074=1,COUNTIF($A$8:A2074,1),"")</f>
        <v/>
      </c>
      <c r="C2074" s="174"/>
      <c r="D2074" s="157">
        <f>IFERROR($C$8:INDEX($C$8:$C$3000,COUNTIF($C$8:$C$3000,"?*")),"")</f>
        <v>0</v>
      </c>
      <c r="E2074" s="174"/>
      <c r="F2074" s="174">
        <f>--ISNUMBER(IFERROR(SEARCH('Project Costing'!#REF!,Labor!I2080,1),""))</f>
        <v>0</v>
      </c>
      <c r="G2074" s="174" t="str">
        <f>IF(F2074=1,COUNTIF($F$8:F2074,1),"")</f>
        <v/>
      </c>
      <c r="H2074" s="174"/>
      <c r="I2074" s="157">
        <f>IFERROR($H$8:INDEX($H$8:$H$3000,COUNTIF($H$8:$H$3000,"?*")),"")</f>
        <v>0</v>
      </c>
    </row>
    <row r="2075" spans="1:9" x14ac:dyDescent="0.25">
      <c r="A2075" s="174">
        <f>--ISNUMBER(IFERROR(SEARCH('Project Costing'!#REF!,Labor!I2081,1),""))</f>
        <v>0</v>
      </c>
      <c r="B2075" s="174" t="str">
        <f>IF(A2075=1,COUNTIF($A$8:A2075,1),"")</f>
        <v/>
      </c>
      <c r="C2075" s="174"/>
      <c r="D2075" s="157">
        <f>IFERROR($C$8:INDEX($C$8:$C$3000,COUNTIF($C$8:$C$3000,"?*")),"")</f>
        <v>0</v>
      </c>
      <c r="E2075" s="174"/>
      <c r="F2075" s="174">
        <f>--ISNUMBER(IFERROR(SEARCH('Project Costing'!#REF!,Labor!I2081,1),""))</f>
        <v>0</v>
      </c>
      <c r="G2075" s="174" t="str">
        <f>IF(F2075=1,COUNTIF($F$8:F2075,1),"")</f>
        <v/>
      </c>
      <c r="H2075" s="174"/>
      <c r="I2075" s="157">
        <f>IFERROR($H$8:INDEX($H$8:$H$3000,COUNTIF($H$8:$H$3000,"?*")),"")</f>
        <v>0</v>
      </c>
    </row>
    <row r="2076" spans="1:9" x14ac:dyDescent="0.25">
      <c r="A2076" s="174">
        <f>--ISNUMBER(IFERROR(SEARCH('Project Costing'!#REF!,Labor!I2082,1),""))</f>
        <v>0</v>
      </c>
      <c r="B2076" s="174" t="str">
        <f>IF(A2076=1,COUNTIF($A$8:A2076,1),"")</f>
        <v/>
      </c>
      <c r="C2076" s="174"/>
      <c r="D2076" s="157">
        <f>IFERROR($C$8:INDEX($C$8:$C$3000,COUNTIF($C$8:$C$3000,"?*")),"")</f>
        <v>0</v>
      </c>
      <c r="E2076" s="174"/>
      <c r="F2076" s="174">
        <f>--ISNUMBER(IFERROR(SEARCH('Project Costing'!#REF!,Labor!I2082,1),""))</f>
        <v>0</v>
      </c>
      <c r="G2076" s="174" t="str">
        <f>IF(F2076=1,COUNTIF($F$8:F2076,1),"")</f>
        <v/>
      </c>
      <c r="H2076" s="174"/>
      <c r="I2076" s="157">
        <f>IFERROR($H$8:INDEX($H$8:$H$3000,COUNTIF($H$8:$H$3000,"?*")),"")</f>
        <v>0</v>
      </c>
    </row>
    <row r="2077" spans="1:9" x14ac:dyDescent="0.25">
      <c r="A2077" s="174">
        <f>--ISNUMBER(IFERROR(SEARCH('Project Costing'!#REF!,Labor!I2083,1),""))</f>
        <v>0</v>
      </c>
      <c r="B2077" s="174" t="str">
        <f>IF(A2077=1,COUNTIF($A$8:A2077,1),"")</f>
        <v/>
      </c>
      <c r="C2077" s="174"/>
      <c r="D2077" s="157">
        <f>IFERROR($C$8:INDEX($C$8:$C$3000,COUNTIF($C$8:$C$3000,"?*")),"")</f>
        <v>0</v>
      </c>
      <c r="E2077" s="174"/>
      <c r="F2077" s="174">
        <f>--ISNUMBER(IFERROR(SEARCH('Project Costing'!#REF!,Labor!I2083,1),""))</f>
        <v>0</v>
      </c>
      <c r="G2077" s="174" t="str">
        <f>IF(F2077=1,COUNTIF($F$8:F2077,1),"")</f>
        <v/>
      </c>
      <c r="H2077" s="174"/>
      <c r="I2077" s="157">
        <f>IFERROR($H$8:INDEX($H$8:$H$3000,COUNTIF($H$8:$H$3000,"?*")),"")</f>
        <v>0</v>
      </c>
    </row>
    <row r="2078" spans="1:9" x14ac:dyDescent="0.25">
      <c r="A2078" s="174">
        <f>--ISNUMBER(IFERROR(SEARCH('Project Costing'!#REF!,Labor!I2084,1),""))</f>
        <v>0</v>
      </c>
      <c r="B2078" s="174" t="str">
        <f>IF(A2078=1,COUNTIF($A$8:A2078,1),"")</f>
        <v/>
      </c>
      <c r="C2078" s="174"/>
      <c r="D2078" s="157">
        <f>IFERROR($C$8:INDEX($C$8:$C$3000,COUNTIF($C$8:$C$3000,"?*")),"")</f>
        <v>0</v>
      </c>
      <c r="E2078" s="174"/>
      <c r="F2078" s="174">
        <f>--ISNUMBER(IFERROR(SEARCH('Project Costing'!#REF!,Labor!I2084,1),""))</f>
        <v>0</v>
      </c>
      <c r="G2078" s="174" t="str">
        <f>IF(F2078=1,COUNTIF($F$8:F2078,1),"")</f>
        <v/>
      </c>
      <c r="H2078" s="174"/>
      <c r="I2078" s="157">
        <f>IFERROR($H$8:INDEX($H$8:$H$3000,COUNTIF($H$8:$H$3000,"?*")),"")</f>
        <v>0</v>
      </c>
    </row>
    <row r="2079" spans="1:9" x14ac:dyDescent="0.25">
      <c r="A2079" s="174">
        <f>--ISNUMBER(IFERROR(SEARCH('Project Costing'!#REF!,Labor!I2085,1),""))</f>
        <v>0</v>
      </c>
      <c r="B2079" s="174" t="str">
        <f>IF(A2079=1,COUNTIF($A$8:A2079,1),"")</f>
        <v/>
      </c>
      <c r="C2079" s="174"/>
      <c r="D2079" s="157">
        <f>IFERROR($C$8:INDEX($C$8:$C$3000,COUNTIF($C$8:$C$3000,"?*")),"")</f>
        <v>0</v>
      </c>
      <c r="E2079" s="174"/>
      <c r="F2079" s="174">
        <f>--ISNUMBER(IFERROR(SEARCH('Project Costing'!#REF!,Labor!I2085,1),""))</f>
        <v>0</v>
      </c>
      <c r="G2079" s="174" t="str">
        <f>IF(F2079=1,COUNTIF($F$8:F2079,1),"")</f>
        <v/>
      </c>
      <c r="H2079" s="174"/>
      <c r="I2079" s="157">
        <f>IFERROR($H$8:INDEX($H$8:$H$3000,COUNTIF($H$8:$H$3000,"?*")),"")</f>
        <v>0</v>
      </c>
    </row>
    <row r="2080" spans="1:9" x14ac:dyDescent="0.25">
      <c r="A2080" s="174">
        <f>--ISNUMBER(IFERROR(SEARCH('Project Costing'!#REF!,Labor!I2086,1),""))</f>
        <v>0</v>
      </c>
      <c r="B2080" s="174" t="str">
        <f>IF(A2080=1,COUNTIF($A$8:A2080,1),"")</f>
        <v/>
      </c>
      <c r="C2080" s="174"/>
      <c r="D2080" s="157">
        <f>IFERROR($C$8:INDEX($C$8:$C$3000,COUNTIF($C$8:$C$3000,"?*")),"")</f>
        <v>0</v>
      </c>
      <c r="E2080" s="174"/>
      <c r="F2080" s="174">
        <f>--ISNUMBER(IFERROR(SEARCH('Project Costing'!#REF!,Labor!I2086,1),""))</f>
        <v>0</v>
      </c>
      <c r="G2080" s="174" t="str">
        <f>IF(F2080=1,COUNTIF($F$8:F2080,1),"")</f>
        <v/>
      </c>
      <c r="H2080" s="174"/>
      <c r="I2080" s="157">
        <f>IFERROR($H$8:INDEX($H$8:$H$3000,COUNTIF($H$8:$H$3000,"?*")),"")</f>
        <v>0</v>
      </c>
    </row>
    <row r="2081" spans="1:9" x14ac:dyDescent="0.25">
      <c r="A2081" s="174">
        <f>--ISNUMBER(IFERROR(SEARCH('Project Costing'!#REF!,Labor!I2087,1),""))</f>
        <v>0</v>
      </c>
      <c r="B2081" s="174" t="str">
        <f>IF(A2081=1,COUNTIF($A$8:A2081,1),"")</f>
        <v/>
      </c>
      <c r="C2081" s="174"/>
      <c r="D2081" s="157">
        <f>IFERROR($C$8:INDEX($C$8:$C$3000,COUNTIF($C$8:$C$3000,"?*")),"")</f>
        <v>0</v>
      </c>
      <c r="E2081" s="174"/>
      <c r="F2081" s="174">
        <f>--ISNUMBER(IFERROR(SEARCH('Project Costing'!#REF!,Labor!I2087,1),""))</f>
        <v>0</v>
      </c>
      <c r="G2081" s="174" t="str">
        <f>IF(F2081=1,COUNTIF($F$8:F2081,1),"")</f>
        <v/>
      </c>
      <c r="H2081" s="174"/>
      <c r="I2081" s="157">
        <f>IFERROR($H$8:INDEX($H$8:$H$3000,COUNTIF($H$8:$H$3000,"?*")),"")</f>
        <v>0</v>
      </c>
    </row>
    <row r="2082" spans="1:9" x14ac:dyDescent="0.25">
      <c r="A2082" s="174">
        <f>--ISNUMBER(IFERROR(SEARCH('Project Costing'!#REF!,Labor!I2088,1),""))</f>
        <v>0</v>
      </c>
      <c r="B2082" s="174" t="str">
        <f>IF(A2082=1,COUNTIF($A$8:A2082,1),"")</f>
        <v/>
      </c>
      <c r="C2082" s="174"/>
      <c r="D2082" s="157">
        <f>IFERROR($C$8:INDEX($C$8:$C$3000,COUNTIF($C$8:$C$3000,"?*")),"")</f>
        <v>0</v>
      </c>
      <c r="E2082" s="174"/>
      <c r="F2082" s="174">
        <f>--ISNUMBER(IFERROR(SEARCH('Project Costing'!#REF!,Labor!I2088,1),""))</f>
        <v>0</v>
      </c>
      <c r="G2082" s="174" t="str">
        <f>IF(F2082=1,COUNTIF($F$8:F2082,1),"")</f>
        <v/>
      </c>
      <c r="H2082" s="174"/>
      <c r="I2082" s="157">
        <f>IFERROR($H$8:INDEX($H$8:$H$3000,COUNTIF($H$8:$H$3000,"?*")),"")</f>
        <v>0</v>
      </c>
    </row>
    <row r="2083" spans="1:9" x14ac:dyDescent="0.25">
      <c r="A2083" s="174">
        <f>--ISNUMBER(IFERROR(SEARCH('Project Costing'!#REF!,Labor!I2089,1),""))</f>
        <v>0</v>
      </c>
      <c r="B2083" s="174" t="str">
        <f>IF(A2083=1,COUNTIF($A$8:A2083,1),"")</f>
        <v/>
      </c>
      <c r="C2083" s="174"/>
      <c r="D2083" s="157">
        <f>IFERROR($C$8:INDEX($C$8:$C$3000,COUNTIF($C$8:$C$3000,"?*")),"")</f>
        <v>0</v>
      </c>
      <c r="E2083" s="174"/>
      <c r="F2083" s="174">
        <f>--ISNUMBER(IFERROR(SEARCH('Project Costing'!#REF!,Labor!I2089,1),""))</f>
        <v>0</v>
      </c>
      <c r="G2083" s="174" t="str">
        <f>IF(F2083=1,COUNTIF($F$8:F2083,1),"")</f>
        <v/>
      </c>
      <c r="H2083" s="174"/>
      <c r="I2083" s="157">
        <f>IFERROR($H$8:INDEX($H$8:$H$3000,COUNTIF($H$8:$H$3000,"?*")),"")</f>
        <v>0</v>
      </c>
    </row>
    <row r="2084" spans="1:9" x14ac:dyDescent="0.25">
      <c r="A2084" s="174">
        <f>--ISNUMBER(IFERROR(SEARCH('Project Costing'!#REF!,Labor!I2090,1),""))</f>
        <v>0</v>
      </c>
      <c r="B2084" s="174" t="str">
        <f>IF(A2084=1,COUNTIF($A$8:A2084,1),"")</f>
        <v/>
      </c>
      <c r="C2084" s="174"/>
      <c r="D2084" s="157">
        <f>IFERROR($C$8:INDEX($C$8:$C$3000,COUNTIF($C$8:$C$3000,"?*")),"")</f>
        <v>0</v>
      </c>
      <c r="E2084" s="174"/>
      <c r="F2084" s="174">
        <f>--ISNUMBER(IFERROR(SEARCH('Project Costing'!#REF!,Labor!I2090,1),""))</f>
        <v>0</v>
      </c>
      <c r="G2084" s="174" t="str">
        <f>IF(F2084=1,COUNTIF($F$8:F2084,1),"")</f>
        <v/>
      </c>
      <c r="H2084" s="174"/>
      <c r="I2084" s="157">
        <f>IFERROR($H$8:INDEX($H$8:$H$3000,COUNTIF($H$8:$H$3000,"?*")),"")</f>
        <v>0</v>
      </c>
    </row>
    <row r="2085" spans="1:9" x14ac:dyDescent="0.25">
      <c r="A2085" s="174">
        <f>--ISNUMBER(IFERROR(SEARCH('Project Costing'!#REF!,Labor!I2091,1),""))</f>
        <v>0</v>
      </c>
      <c r="B2085" s="174" t="str">
        <f>IF(A2085=1,COUNTIF($A$8:A2085,1),"")</f>
        <v/>
      </c>
      <c r="C2085" s="174"/>
      <c r="D2085" s="157">
        <f>IFERROR($C$8:INDEX($C$8:$C$3000,COUNTIF($C$8:$C$3000,"?*")),"")</f>
        <v>0</v>
      </c>
      <c r="E2085" s="174"/>
      <c r="F2085" s="174">
        <f>--ISNUMBER(IFERROR(SEARCH('Project Costing'!#REF!,Labor!I2091,1),""))</f>
        <v>0</v>
      </c>
      <c r="G2085" s="174" t="str">
        <f>IF(F2085=1,COUNTIF($F$8:F2085,1),"")</f>
        <v/>
      </c>
      <c r="H2085" s="174"/>
      <c r="I2085" s="157">
        <f>IFERROR($H$8:INDEX($H$8:$H$3000,COUNTIF($H$8:$H$3000,"?*")),"")</f>
        <v>0</v>
      </c>
    </row>
    <row r="2086" spans="1:9" x14ac:dyDescent="0.25">
      <c r="A2086" s="174">
        <f>--ISNUMBER(IFERROR(SEARCH('Project Costing'!#REF!,Labor!I2092,1),""))</f>
        <v>0</v>
      </c>
      <c r="B2086" s="174" t="str">
        <f>IF(A2086=1,COUNTIF($A$8:A2086,1),"")</f>
        <v/>
      </c>
      <c r="C2086" s="174"/>
      <c r="D2086" s="157">
        <f>IFERROR($C$8:INDEX($C$8:$C$3000,COUNTIF($C$8:$C$3000,"?*")),"")</f>
        <v>0</v>
      </c>
      <c r="E2086" s="174"/>
      <c r="F2086" s="174">
        <f>--ISNUMBER(IFERROR(SEARCH('Project Costing'!#REF!,Labor!I2092,1),""))</f>
        <v>0</v>
      </c>
      <c r="G2086" s="174" t="str">
        <f>IF(F2086=1,COUNTIF($F$8:F2086,1),"")</f>
        <v/>
      </c>
      <c r="H2086" s="174"/>
      <c r="I2086" s="157">
        <f>IFERROR($H$8:INDEX($H$8:$H$3000,COUNTIF($H$8:$H$3000,"?*")),"")</f>
        <v>0</v>
      </c>
    </row>
    <row r="2087" spans="1:9" x14ac:dyDescent="0.25">
      <c r="A2087" s="174">
        <f>--ISNUMBER(IFERROR(SEARCH('Project Costing'!#REF!,Labor!I2093,1),""))</f>
        <v>0</v>
      </c>
      <c r="B2087" s="174" t="str">
        <f>IF(A2087=1,COUNTIF($A$8:A2087,1),"")</f>
        <v/>
      </c>
      <c r="C2087" s="174"/>
      <c r="D2087" s="157">
        <f>IFERROR($C$8:INDEX($C$8:$C$3000,COUNTIF($C$8:$C$3000,"?*")),"")</f>
        <v>0</v>
      </c>
      <c r="E2087" s="174"/>
      <c r="F2087" s="174">
        <f>--ISNUMBER(IFERROR(SEARCH('Project Costing'!#REF!,Labor!I2093,1),""))</f>
        <v>0</v>
      </c>
      <c r="G2087" s="174" t="str">
        <f>IF(F2087=1,COUNTIF($F$8:F2087,1),"")</f>
        <v/>
      </c>
      <c r="H2087" s="174"/>
      <c r="I2087" s="157">
        <f>IFERROR($H$8:INDEX($H$8:$H$3000,COUNTIF($H$8:$H$3000,"?*")),"")</f>
        <v>0</v>
      </c>
    </row>
    <row r="2088" spans="1:9" x14ac:dyDescent="0.25">
      <c r="A2088" s="174">
        <f>--ISNUMBER(IFERROR(SEARCH('Project Costing'!#REF!,Labor!I2094,1),""))</f>
        <v>0</v>
      </c>
      <c r="B2088" s="174" t="str">
        <f>IF(A2088=1,COUNTIF($A$8:A2088,1),"")</f>
        <v/>
      </c>
      <c r="C2088" s="174"/>
      <c r="D2088" s="157">
        <f>IFERROR($C$8:INDEX($C$8:$C$3000,COUNTIF($C$8:$C$3000,"?*")),"")</f>
        <v>0</v>
      </c>
      <c r="E2088" s="174"/>
      <c r="F2088" s="174">
        <f>--ISNUMBER(IFERROR(SEARCH('Project Costing'!#REF!,Labor!I2094,1),""))</f>
        <v>0</v>
      </c>
      <c r="G2088" s="174" t="str">
        <f>IF(F2088=1,COUNTIF($F$8:F2088,1),"")</f>
        <v/>
      </c>
      <c r="H2088" s="174"/>
      <c r="I2088" s="157">
        <f>IFERROR($H$8:INDEX($H$8:$H$3000,COUNTIF($H$8:$H$3000,"?*")),"")</f>
        <v>0</v>
      </c>
    </row>
    <row r="2089" spans="1:9" x14ac:dyDescent="0.25">
      <c r="A2089" s="174">
        <f>--ISNUMBER(IFERROR(SEARCH('Project Costing'!#REF!,Labor!I2095,1),""))</f>
        <v>0</v>
      </c>
      <c r="B2089" s="174" t="str">
        <f>IF(A2089=1,COUNTIF($A$8:A2089,1),"")</f>
        <v/>
      </c>
      <c r="C2089" s="174"/>
      <c r="D2089" s="157">
        <f>IFERROR($C$8:INDEX($C$8:$C$3000,COUNTIF($C$8:$C$3000,"?*")),"")</f>
        <v>0</v>
      </c>
      <c r="E2089" s="174"/>
      <c r="F2089" s="174">
        <f>--ISNUMBER(IFERROR(SEARCH('Project Costing'!#REF!,Labor!I2095,1),""))</f>
        <v>0</v>
      </c>
      <c r="G2089" s="174" t="str">
        <f>IF(F2089=1,COUNTIF($F$8:F2089,1),"")</f>
        <v/>
      </c>
      <c r="H2089" s="174"/>
      <c r="I2089" s="157">
        <f>IFERROR($H$8:INDEX($H$8:$H$3000,COUNTIF($H$8:$H$3000,"?*")),"")</f>
        <v>0</v>
      </c>
    </row>
    <row r="2090" spans="1:9" x14ac:dyDescent="0.25">
      <c r="A2090" s="174">
        <f>--ISNUMBER(IFERROR(SEARCH('Project Costing'!#REF!,Labor!I2096,1),""))</f>
        <v>0</v>
      </c>
      <c r="B2090" s="174" t="str">
        <f>IF(A2090=1,COUNTIF($A$8:A2090,1),"")</f>
        <v/>
      </c>
      <c r="C2090" s="174"/>
      <c r="D2090" s="157">
        <f>IFERROR($C$8:INDEX($C$8:$C$3000,COUNTIF($C$8:$C$3000,"?*")),"")</f>
        <v>0</v>
      </c>
      <c r="E2090" s="174"/>
      <c r="F2090" s="174">
        <f>--ISNUMBER(IFERROR(SEARCH('Project Costing'!#REF!,Labor!I2096,1),""))</f>
        <v>0</v>
      </c>
      <c r="G2090" s="174" t="str">
        <f>IF(F2090=1,COUNTIF($F$8:F2090,1),"")</f>
        <v/>
      </c>
      <c r="H2090" s="174"/>
      <c r="I2090" s="157">
        <f>IFERROR($H$8:INDEX($H$8:$H$3000,COUNTIF($H$8:$H$3000,"?*")),"")</f>
        <v>0</v>
      </c>
    </row>
    <row r="2091" spans="1:9" x14ac:dyDescent="0.25">
      <c r="A2091" s="174">
        <f>--ISNUMBER(IFERROR(SEARCH('Project Costing'!#REF!,Labor!I2097,1),""))</f>
        <v>0</v>
      </c>
      <c r="B2091" s="174" t="str">
        <f>IF(A2091=1,COUNTIF($A$8:A2091,1),"")</f>
        <v/>
      </c>
      <c r="C2091" s="174"/>
      <c r="D2091" s="157">
        <f>IFERROR($C$8:INDEX($C$8:$C$3000,COUNTIF($C$8:$C$3000,"?*")),"")</f>
        <v>0</v>
      </c>
      <c r="E2091" s="174"/>
      <c r="F2091" s="174">
        <f>--ISNUMBER(IFERROR(SEARCH('Project Costing'!#REF!,Labor!I2097,1),""))</f>
        <v>0</v>
      </c>
      <c r="G2091" s="174" t="str">
        <f>IF(F2091=1,COUNTIF($F$8:F2091,1),"")</f>
        <v/>
      </c>
      <c r="H2091" s="174"/>
      <c r="I2091" s="157">
        <f>IFERROR($H$8:INDEX($H$8:$H$3000,COUNTIF($H$8:$H$3000,"?*")),"")</f>
        <v>0</v>
      </c>
    </row>
    <row r="2092" spans="1:9" x14ac:dyDescent="0.25">
      <c r="A2092" s="174">
        <f>--ISNUMBER(IFERROR(SEARCH('Project Costing'!#REF!,Labor!I2098,1),""))</f>
        <v>0</v>
      </c>
      <c r="B2092" s="174" t="str">
        <f>IF(A2092=1,COUNTIF($A$8:A2092,1),"")</f>
        <v/>
      </c>
      <c r="C2092" s="174"/>
      <c r="D2092" s="157">
        <f>IFERROR($C$8:INDEX($C$8:$C$3000,COUNTIF($C$8:$C$3000,"?*")),"")</f>
        <v>0</v>
      </c>
      <c r="E2092" s="174"/>
      <c r="F2092" s="174">
        <f>--ISNUMBER(IFERROR(SEARCH('Project Costing'!#REF!,Labor!I2098,1),""))</f>
        <v>0</v>
      </c>
      <c r="G2092" s="174" t="str">
        <f>IF(F2092=1,COUNTIF($F$8:F2092,1),"")</f>
        <v/>
      </c>
      <c r="H2092" s="174"/>
      <c r="I2092" s="157">
        <f>IFERROR($H$8:INDEX($H$8:$H$3000,COUNTIF($H$8:$H$3000,"?*")),"")</f>
        <v>0</v>
      </c>
    </row>
    <row r="2093" spans="1:9" x14ac:dyDescent="0.25">
      <c r="A2093" s="174">
        <f>--ISNUMBER(IFERROR(SEARCH('Project Costing'!#REF!,Labor!I2099,1),""))</f>
        <v>0</v>
      </c>
      <c r="B2093" s="174" t="str">
        <f>IF(A2093=1,COUNTIF($A$8:A2093,1),"")</f>
        <v/>
      </c>
      <c r="C2093" s="174"/>
      <c r="D2093" s="157">
        <f>IFERROR($C$8:INDEX($C$8:$C$3000,COUNTIF($C$8:$C$3000,"?*")),"")</f>
        <v>0</v>
      </c>
      <c r="E2093" s="174"/>
      <c r="F2093" s="174">
        <f>--ISNUMBER(IFERROR(SEARCH('Project Costing'!#REF!,Labor!I2099,1),""))</f>
        <v>0</v>
      </c>
      <c r="G2093" s="174" t="str">
        <f>IF(F2093=1,COUNTIF($F$8:F2093,1),"")</f>
        <v/>
      </c>
      <c r="H2093" s="174"/>
      <c r="I2093" s="157">
        <f>IFERROR($H$8:INDEX($H$8:$H$3000,COUNTIF($H$8:$H$3000,"?*")),"")</f>
        <v>0</v>
      </c>
    </row>
    <row r="2094" spans="1:9" x14ac:dyDescent="0.25">
      <c r="A2094" s="174">
        <f>--ISNUMBER(IFERROR(SEARCH('Project Costing'!#REF!,Labor!I2100,1),""))</f>
        <v>0</v>
      </c>
      <c r="B2094" s="174" t="str">
        <f>IF(A2094=1,COUNTIF($A$8:A2094,1),"")</f>
        <v/>
      </c>
      <c r="C2094" s="174"/>
      <c r="D2094" s="157">
        <f>IFERROR($C$8:INDEX($C$8:$C$3000,COUNTIF($C$8:$C$3000,"?*")),"")</f>
        <v>0</v>
      </c>
      <c r="E2094" s="174"/>
      <c r="F2094" s="174">
        <f>--ISNUMBER(IFERROR(SEARCH('Project Costing'!#REF!,Labor!I2100,1),""))</f>
        <v>0</v>
      </c>
      <c r="G2094" s="174" t="str">
        <f>IF(F2094=1,COUNTIF($F$8:F2094,1),"")</f>
        <v/>
      </c>
      <c r="H2094" s="174"/>
      <c r="I2094" s="157">
        <f>IFERROR($H$8:INDEX($H$8:$H$3000,COUNTIF($H$8:$H$3000,"?*")),"")</f>
        <v>0</v>
      </c>
    </row>
    <row r="2095" spans="1:9" x14ac:dyDescent="0.25">
      <c r="A2095" s="174">
        <f>--ISNUMBER(IFERROR(SEARCH('Project Costing'!#REF!,Labor!I2101,1),""))</f>
        <v>0</v>
      </c>
      <c r="B2095" s="174" t="str">
        <f>IF(A2095=1,COUNTIF($A$8:A2095,1),"")</f>
        <v/>
      </c>
      <c r="C2095" s="174"/>
      <c r="D2095" s="157">
        <f>IFERROR($C$8:INDEX($C$8:$C$3000,COUNTIF($C$8:$C$3000,"?*")),"")</f>
        <v>0</v>
      </c>
      <c r="E2095" s="174"/>
      <c r="F2095" s="174">
        <f>--ISNUMBER(IFERROR(SEARCH('Project Costing'!#REF!,Labor!I2101,1),""))</f>
        <v>0</v>
      </c>
      <c r="G2095" s="174" t="str">
        <f>IF(F2095=1,COUNTIF($F$8:F2095,1),"")</f>
        <v/>
      </c>
      <c r="H2095" s="174"/>
      <c r="I2095" s="157">
        <f>IFERROR($H$8:INDEX($H$8:$H$3000,COUNTIF($H$8:$H$3000,"?*")),"")</f>
        <v>0</v>
      </c>
    </row>
    <row r="2096" spans="1:9" x14ac:dyDescent="0.25">
      <c r="A2096" s="174">
        <f>--ISNUMBER(IFERROR(SEARCH('Project Costing'!#REF!,Labor!I2102,1),""))</f>
        <v>0</v>
      </c>
      <c r="B2096" s="174" t="str">
        <f>IF(A2096=1,COUNTIF($A$8:A2096,1),"")</f>
        <v/>
      </c>
      <c r="C2096" s="174"/>
      <c r="D2096" s="157">
        <f>IFERROR($C$8:INDEX($C$8:$C$3000,COUNTIF($C$8:$C$3000,"?*")),"")</f>
        <v>0</v>
      </c>
      <c r="E2096" s="174"/>
      <c r="F2096" s="174">
        <f>--ISNUMBER(IFERROR(SEARCH('Project Costing'!#REF!,Labor!I2102,1),""))</f>
        <v>0</v>
      </c>
      <c r="G2096" s="174" t="str">
        <f>IF(F2096=1,COUNTIF($F$8:F2096,1),"")</f>
        <v/>
      </c>
      <c r="H2096" s="174"/>
      <c r="I2096" s="157">
        <f>IFERROR($H$8:INDEX($H$8:$H$3000,COUNTIF($H$8:$H$3000,"?*")),"")</f>
        <v>0</v>
      </c>
    </row>
    <row r="2097" spans="1:9" x14ac:dyDescent="0.25">
      <c r="A2097" s="174">
        <f>--ISNUMBER(IFERROR(SEARCH('Project Costing'!#REF!,Labor!I2103,1),""))</f>
        <v>0</v>
      </c>
      <c r="B2097" s="174" t="str">
        <f>IF(A2097=1,COUNTIF($A$8:A2097,1),"")</f>
        <v/>
      </c>
      <c r="C2097" s="174"/>
      <c r="D2097" s="157">
        <f>IFERROR($C$8:INDEX($C$8:$C$3000,COUNTIF($C$8:$C$3000,"?*")),"")</f>
        <v>0</v>
      </c>
      <c r="E2097" s="174"/>
      <c r="F2097" s="174">
        <f>--ISNUMBER(IFERROR(SEARCH('Project Costing'!#REF!,Labor!I2103,1),""))</f>
        <v>0</v>
      </c>
      <c r="G2097" s="174" t="str">
        <f>IF(F2097=1,COUNTIF($F$8:F2097,1),"")</f>
        <v/>
      </c>
      <c r="H2097" s="174"/>
      <c r="I2097" s="157">
        <f>IFERROR($H$8:INDEX($H$8:$H$3000,COUNTIF($H$8:$H$3000,"?*")),"")</f>
        <v>0</v>
      </c>
    </row>
    <row r="2098" spans="1:9" x14ac:dyDescent="0.25">
      <c r="A2098" s="174">
        <f>--ISNUMBER(IFERROR(SEARCH('Project Costing'!#REF!,Labor!I2104,1),""))</f>
        <v>0</v>
      </c>
      <c r="B2098" s="174" t="str">
        <f>IF(A2098=1,COUNTIF($A$8:A2098,1),"")</f>
        <v/>
      </c>
      <c r="C2098" s="174"/>
      <c r="D2098" s="157">
        <f>IFERROR($C$8:INDEX($C$8:$C$3000,COUNTIF($C$8:$C$3000,"?*")),"")</f>
        <v>0</v>
      </c>
      <c r="E2098" s="174"/>
      <c r="F2098" s="174">
        <f>--ISNUMBER(IFERROR(SEARCH('Project Costing'!#REF!,Labor!I2104,1),""))</f>
        <v>0</v>
      </c>
      <c r="G2098" s="174" t="str">
        <f>IF(F2098=1,COUNTIF($F$8:F2098,1),"")</f>
        <v/>
      </c>
      <c r="H2098" s="174"/>
      <c r="I2098" s="157">
        <f>IFERROR($H$8:INDEX($H$8:$H$3000,COUNTIF($H$8:$H$3000,"?*")),"")</f>
        <v>0</v>
      </c>
    </row>
    <row r="2099" spans="1:9" x14ac:dyDescent="0.25">
      <c r="A2099" s="174">
        <f>--ISNUMBER(IFERROR(SEARCH('Project Costing'!#REF!,Labor!I2105,1),""))</f>
        <v>0</v>
      </c>
      <c r="B2099" s="174" t="str">
        <f>IF(A2099=1,COUNTIF($A$8:A2099,1),"")</f>
        <v/>
      </c>
      <c r="C2099" s="174"/>
      <c r="D2099" s="157">
        <f>IFERROR($C$8:INDEX($C$8:$C$3000,COUNTIF($C$8:$C$3000,"?*")),"")</f>
        <v>0</v>
      </c>
      <c r="E2099" s="174"/>
      <c r="F2099" s="174">
        <f>--ISNUMBER(IFERROR(SEARCH('Project Costing'!#REF!,Labor!I2105,1),""))</f>
        <v>0</v>
      </c>
      <c r="G2099" s="174" t="str">
        <f>IF(F2099=1,COUNTIF($F$8:F2099,1),"")</f>
        <v/>
      </c>
      <c r="H2099" s="174"/>
      <c r="I2099" s="157">
        <f>IFERROR($H$8:INDEX($H$8:$H$3000,COUNTIF($H$8:$H$3000,"?*")),"")</f>
        <v>0</v>
      </c>
    </row>
    <row r="2100" spans="1:9" x14ac:dyDescent="0.25">
      <c r="A2100" s="174">
        <f>--ISNUMBER(IFERROR(SEARCH('Project Costing'!#REF!,Labor!I2106,1),""))</f>
        <v>0</v>
      </c>
      <c r="B2100" s="174" t="str">
        <f>IF(A2100=1,COUNTIF($A$8:A2100,1),"")</f>
        <v/>
      </c>
      <c r="C2100" s="174"/>
      <c r="D2100" s="157">
        <f>IFERROR($C$8:INDEX($C$8:$C$3000,COUNTIF($C$8:$C$3000,"?*")),"")</f>
        <v>0</v>
      </c>
      <c r="E2100" s="174"/>
      <c r="F2100" s="174">
        <f>--ISNUMBER(IFERROR(SEARCH('Project Costing'!#REF!,Labor!I2106,1),""))</f>
        <v>0</v>
      </c>
      <c r="G2100" s="174" t="str">
        <f>IF(F2100=1,COUNTIF($F$8:F2100,1),"")</f>
        <v/>
      </c>
      <c r="H2100" s="174"/>
      <c r="I2100" s="157">
        <f>IFERROR($H$8:INDEX($H$8:$H$3000,COUNTIF($H$8:$H$3000,"?*")),"")</f>
        <v>0</v>
      </c>
    </row>
    <row r="2101" spans="1:9" x14ac:dyDescent="0.25">
      <c r="A2101" s="174">
        <f>--ISNUMBER(IFERROR(SEARCH('Project Costing'!#REF!,Labor!I2107,1),""))</f>
        <v>0</v>
      </c>
      <c r="B2101" s="174" t="str">
        <f>IF(A2101=1,COUNTIF($A$8:A2101,1),"")</f>
        <v/>
      </c>
      <c r="C2101" s="174"/>
      <c r="D2101" s="157">
        <f>IFERROR($C$8:INDEX($C$8:$C$3000,COUNTIF($C$8:$C$3000,"?*")),"")</f>
        <v>0</v>
      </c>
      <c r="E2101" s="174"/>
      <c r="F2101" s="174">
        <f>--ISNUMBER(IFERROR(SEARCH('Project Costing'!#REF!,Labor!I2107,1),""))</f>
        <v>0</v>
      </c>
      <c r="G2101" s="174" t="str">
        <f>IF(F2101=1,COUNTIF($F$8:F2101,1),"")</f>
        <v/>
      </c>
      <c r="H2101" s="174"/>
      <c r="I2101" s="157">
        <f>IFERROR($H$8:INDEX($H$8:$H$3000,COUNTIF($H$8:$H$3000,"?*")),"")</f>
        <v>0</v>
      </c>
    </row>
    <row r="2102" spans="1:9" x14ac:dyDescent="0.25">
      <c r="A2102" s="174">
        <f>--ISNUMBER(IFERROR(SEARCH('Project Costing'!#REF!,Labor!I2108,1),""))</f>
        <v>0</v>
      </c>
      <c r="B2102" s="174" t="str">
        <f>IF(A2102=1,COUNTIF($A$8:A2102,1),"")</f>
        <v/>
      </c>
      <c r="C2102" s="174"/>
      <c r="D2102" s="157">
        <f>IFERROR($C$8:INDEX($C$8:$C$3000,COUNTIF($C$8:$C$3000,"?*")),"")</f>
        <v>0</v>
      </c>
      <c r="E2102" s="174"/>
      <c r="F2102" s="174">
        <f>--ISNUMBER(IFERROR(SEARCH('Project Costing'!#REF!,Labor!I2108,1),""))</f>
        <v>0</v>
      </c>
      <c r="G2102" s="174" t="str">
        <f>IF(F2102=1,COUNTIF($F$8:F2102,1),"")</f>
        <v/>
      </c>
      <c r="H2102" s="174"/>
      <c r="I2102" s="157">
        <f>IFERROR($H$8:INDEX($H$8:$H$3000,COUNTIF($H$8:$H$3000,"?*")),"")</f>
        <v>0</v>
      </c>
    </row>
    <row r="2103" spans="1:9" x14ac:dyDescent="0.25">
      <c r="A2103" s="174">
        <f>--ISNUMBER(IFERROR(SEARCH('Project Costing'!#REF!,Labor!I2109,1),""))</f>
        <v>0</v>
      </c>
      <c r="B2103" s="174" t="str">
        <f>IF(A2103=1,COUNTIF($A$8:A2103,1),"")</f>
        <v/>
      </c>
      <c r="C2103" s="174"/>
      <c r="D2103" s="157">
        <f>IFERROR($C$8:INDEX($C$8:$C$3000,COUNTIF($C$8:$C$3000,"?*")),"")</f>
        <v>0</v>
      </c>
      <c r="E2103" s="174"/>
      <c r="F2103" s="174">
        <f>--ISNUMBER(IFERROR(SEARCH('Project Costing'!#REF!,Labor!I2109,1),""))</f>
        <v>0</v>
      </c>
      <c r="G2103" s="174" t="str">
        <f>IF(F2103=1,COUNTIF($F$8:F2103,1),"")</f>
        <v/>
      </c>
      <c r="H2103" s="174"/>
      <c r="I2103" s="157">
        <f>IFERROR($H$8:INDEX($H$8:$H$3000,COUNTIF($H$8:$H$3000,"?*")),"")</f>
        <v>0</v>
      </c>
    </row>
    <row r="2104" spans="1:9" x14ac:dyDescent="0.25">
      <c r="A2104" s="174">
        <f>--ISNUMBER(IFERROR(SEARCH('Project Costing'!#REF!,Labor!I2110,1),""))</f>
        <v>0</v>
      </c>
      <c r="B2104" s="174" t="str">
        <f>IF(A2104=1,COUNTIF($A$8:A2104,1),"")</f>
        <v/>
      </c>
      <c r="C2104" s="174"/>
      <c r="D2104" s="157">
        <f>IFERROR($C$8:INDEX($C$8:$C$3000,COUNTIF($C$8:$C$3000,"?*")),"")</f>
        <v>0</v>
      </c>
      <c r="E2104" s="174"/>
      <c r="F2104" s="174">
        <f>--ISNUMBER(IFERROR(SEARCH('Project Costing'!#REF!,Labor!I2110,1),""))</f>
        <v>0</v>
      </c>
      <c r="G2104" s="174" t="str">
        <f>IF(F2104=1,COUNTIF($F$8:F2104,1),"")</f>
        <v/>
      </c>
      <c r="H2104" s="174"/>
      <c r="I2104" s="157">
        <f>IFERROR($H$8:INDEX($H$8:$H$3000,COUNTIF($H$8:$H$3000,"?*")),"")</f>
        <v>0</v>
      </c>
    </row>
    <row r="2105" spans="1:9" x14ac:dyDescent="0.25">
      <c r="A2105" s="174">
        <f>--ISNUMBER(IFERROR(SEARCH('Project Costing'!#REF!,Labor!I2111,1),""))</f>
        <v>0</v>
      </c>
      <c r="B2105" s="174" t="str">
        <f>IF(A2105=1,COUNTIF($A$8:A2105,1),"")</f>
        <v/>
      </c>
      <c r="C2105" s="174"/>
      <c r="D2105" s="157">
        <f>IFERROR($C$8:INDEX($C$8:$C$3000,COUNTIF($C$8:$C$3000,"?*")),"")</f>
        <v>0</v>
      </c>
      <c r="E2105" s="174"/>
      <c r="F2105" s="174">
        <f>--ISNUMBER(IFERROR(SEARCH('Project Costing'!#REF!,Labor!I2111,1),""))</f>
        <v>0</v>
      </c>
      <c r="G2105" s="174" t="str">
        <f>IF(F2105=1,COUNTIF($F$8:F2105,1),"")</f>
        <v/>
      </c>
      <c r="H2105" s="174"/>
      <c r="I2105" s="157">
        <f>IFERROR($H$8:INDEX($H$8:$H$3000,COUNTIF($H$8:$H$3000,"?*")),"")</f>
        <v>0</v>
      </c>
    </row>
    <row r="2106" spans="1:9" x14ac:dyDescent="0.25">
      <c r="A2106" s="174">
        <f>--ISNUMBER(IFERROR(SEARCH('Project Costing'!#REF!,Labor!I2112,1),""))</f>
        <v>0</v>
      </c>
      <c r="B2106" s="174" t="str">
        <f>IF(A2106=1,COUNTIF($A$8:A2106,1),"")</f>
        <v/>
      </c>
      <c r="C2106" s="174"/>
      <c r="D2106" s="157">
        <f>IFERROR($C$8:INDEX($C$8:$C$3000,COUNTIF($C$8:$C$3000,"?*")),"")</f>
        <v>0</v>
      </c>
      <c r="E2106" s="174"/>
      <c r="F2106" s="174">
        <f>--ISNUMBER(IFERROR(SEARCH('Project Costing'!#REF!,Labor!I2112,1),""))</f>
        <v>0</v>
      </c>
      <c r="G2106" s="174" t="str">
        <f>IF(F2106=1,COUNTIF($F$8:F2106,1),"")</f>
        <v/>
      </c>
      <c r="H2106" s="174"/>
      <c r="I2106" s="157">
        <f>IFERROR($H$8:INDEX($H$8:$H$3000,COUNTIF($H$8:$H$3000,"?*")),"")</f>
        <v>0</v>
      </c>
    </row>
    <row r="2107" spans="1:9" x14ac:dyDescent="0.25">
      <c r="A2107" s="174">
        <f>--ISNUMBER(IFERROR(SEARCH('Project Costing'!#REF!,Labor!I2113,1),""))</f>
        <v>0</v>
      </c>
      <c r="B2107" s="174" t="str">
        <f>IF(A2107=1,COUNTIF($A$8:A2107,1),"")</f>
        <v/>
      </c>
      <c r="C2107" s="174"/>
      <c r="D2107" s="157">
        <f>IFERROR($C$8:INDEX($C$8:$C$3000,COUNTIF($C$8:$C$3000,"?*")),"")</f>
        <v>0</v>
      </c>
      <c r="E2107" s="174"/>
      <c r="F2107" s="174">
        <f>--ISNUMBER(IFERROR(SEARCH('Project Costing'!#REF!,Labor!I2113,1),""))</f>
        <v>0</v>
      </c>
      <c r="G2107" s="174" t="str">
        <f>IF(F2107=1,COUNTIF($F$8:F2107,1),"")</f>
        <v/>
      </c>
      <c r="H2107" s="174"/>
      <c r="I2107" s="157">
        <f>IFERROR($H$8:INDEX($H$8:$H$3000,COUNTIF($H$8:$H$3000,"?*")),"")</f>
        <v>0</v>
      </c>
    </row>
    <row r="2108" spans="1:9" x14ac:dyDescent="0.25">
      <c r="A2108" s="174">
        <f>--ISNUMBER(IFERROR(SEARCH('Project Costing'!#REF!,Labor!I2114,1),""))</f>
        <v>0</v>
      </c>
      <c r="B2108" s="174" t="str">
        <f>IF(A2108=1,COUNTIF($A$8:A2108,1),"")</f>
        <v/>
      </c>
      <c r="C2108" s="174"/>
      <c r="D2108" s="157">
        <f>IFERROR($C$8:INDEX($C$8:$C$3000,COUNTIF($C$8:$C$3000,"?*")),"")</f>
        <v>0</v>
      </c>
      <c r="E2108" s="174"/>
      <c r="F2108" s="174">
        <f>--ISNUMBER(IFERROR(SEARCH('Project Costing'!#REF!,Labor!I2114,1),""))</f>
        <v>0</v>
      </c>
      <c r="G2108" s="174" t="str">
        <f>IF(F2108=1,COUNTIF($F$8:F2108,1),"")</f>
        <v/>
      </c>
      <c r="H2108" s="174"/>
      <c r="I2108" s="157">
        <f>IFERROR($H$8:INDEX($H$8:$H$3000,COUNTIF($H$8:$H$3000,"?*")),"")</f>
        <v>0</v>
      </c>
    </row>
    <row r="2109" spans="1:9" x14ac:dyDescent="0.25">
      <c r="A2109" s="174">
        <f>--ISNUMBER(IFERROR(SEARCH('Project Costing'!#REF!,Labor!I2115,1),""))</f>
        <v>0</v>
      </c>
      <c r="B2109" s="174" t="str">
        <f>IF(A2109=1,COUNTIF($A$8:A2109,1),"")</f>
        <v/>
      </c>
      <c r="C2109" s="174"/>
      <c r="D2109" s="157">
        <f>IFERROR($C$8:INDEX($C$8:$C$3000,COUNTIF($C$8:$C$3000,"?*")),"")</f>
        <v>0</v>
      </c>
      <c r="E2109" s="174"/>
      <c r="F2109" s="174">
        <f>--ISNUMBER(IFERROR(SEARCH('Project Costing'!#REF!,Labor!I2115,1),""))</f>
        <v>0</v>
      </c>
      <c r="G2109" s="174" t="str">
        <f>IF(F2109=1,COUNTIF($F$8:F2109,1),"")</f>
        <v/>
      </c>
      <c r="H2109" s="174"/>
      <c r="I2109" s="157">
        <f>IFERROR($H$8:INDEX($H$8:$H$3000,COUNTIF($H$8:$H$3000,"?*")),"")</f>
        <v>0</v>
      </c>
    </row>
    <row r="2110" spans="1:9" x14ac:dyDescent="0.25">
      <c r="A2110" s="174">
        <f>--ISNUMBER(IFERROR(SEARCH('Project Costing'!#REF!,Labor!I2116,1),""))</f>
        <v>0</v>
      </c>
      <c r="B2110" s="174" t="str">
        <f>IF(A2110=1,COUNTIF($A$8:A2110,1),"")</f>
        <v/>
      </c>
      <c r="C2110" s="174"/>
      <c r="D2110" s="157">
        <f>IFERROR($C$8:INDEX($C$8:$C$3000,COUNTIF($C$8:$C$3000,"?*")),"")</f>
        <v>0</v>
      </c>
      <c r="E2110" s="174"/>
      <c r="F2110" s="174">
        <f>--ISNUMBER(IFERROR(SEARCH('Project Costing'!#REF!,Labor!I2116,1),""))</f>
        <v>0</v>
      </c>
      <c r="G2110" s="174" t="str">
        <f>IF(F2110=1,COUNTIF($F$8:F2110,1),"")</f>
        <v/>
      </c>
      <c r="H2110" s="174"/>
      <c r="I2110" s="157">
        <f>IFERROR($H$8:INDEX($H$8:$H$3000,COUNTIF($H$8:$H$3000,"?*")),"")</f>
        <v>0</v>
      </c>
    </row>
    <row r="2111" spans="1:9" x14ac:dyDescent="0.25">
      <c r="A2111" s="174">
        <f>--ISNUMBER(IFERROR(SEARCH('Project Costing'!#REF!,Labor!I2117,1),""))</f>
        <v>0</v>
      </c>
      <c r="B2111" s="174" t="str">
        <f>IF(A2111=1,COUNTIF($A$8:A2111,1),"")</f>
        <v/>
      </c>
      <c r="C2111" s="174"/>
      <c r="D2111" s="157">
        <f>IFERROR($C$8:INDEX($C$8:$C$3000,COUNTIF($C$8:$C$3000,"?*")),"")</f>
        <v>0</v>
      </c>
      <c r="E2111" s="174"/>
      <c r="F2111" s="174">
        <f>--ISNUMBER(IFERROR(SEARCH('Project Costing'!#REF!,Labor!I2117,1),""))</f>
        <v>0</v>
      </c>
      <c r="G2111" s="174" t="str">
        <f>IF(F2111=1,COUNTIF($F$8:F2111,1),"")</f>
        <v/>
      </c>
      <c r="H2111" s="174"/>
      <c r="I2111" s="157">
        <f>IFERROR($H$8:INDEX($H$8:$H$3000,COUNTIF($H$8:$H$3000,"?*")),"")</f>
        <v>0</v>
      </c>
    </row>
    <row r="2112" spans="1:9" x14ac:dyDescent="0.25">
      <c r="A2112" s="174">
        <f>--ISNUMBER(IFERROR(SEARCH('Project Costing'!#REF!,Labor!I2118,1),""))</f>
        <v>0</v>
      </c>
      <c r="B2112" s="174" t="str">
        <f>IF(A2112=1,COUNTIF($A$8:A2112,1),"")</f>
        <v/>
      </c>
      <c r="C2112" s="174"/>
      <c r="D2112" s="157">
        <f>IFERROR($C$8:INDEX($C$8:$C$3000,COUNTIF($C$8:$C$3000,"?*")),"")</f>
        <v>0</v>
      </c>
      <c r="E2112" s="174"/>
      <c r="F2112" s="174">
        <f>--ISNUMBER(IFERROR(SEARCH('Project Costing'!#REF!,Labor!I2118,1),""))</f>
        <v>0</v>
      </c>
      <c r="G2112" s="174" t="str">
        <f>IF(F2112=1,COUNTIF($F$8:F2112,1),"")</f>
        <v/>
      </c>
      <c r="H2112" s="174"/>
      <c r="I2112" s="157">
        <f>IFERROR($H$8:INDEX($H$8:$H$3000,COUNTIF($H$8:$H$3000,"?*")),"")</f>
        <v>0</v>
      </c>
    </row>
    <row r="2113" spans="1:9" x14ac:dyDescent="0.25">
      <c r="A2113" s="174">
        <f>--ISNUMBER(IFERROR(SEARCH('Project Costing'!#REF!,Labor!I2119,1),""))</f>
        <v>0</v>
      </c>
      <c r="B2113" s="174" t="str">
        <f>IF(A2113=1,COUNTIF($A$8:A2113,1),"")</f>
        <v/>
      </c>
      <c r="C2113" s="174"/>
      <c r="D2113" s="157">
        <f>IFERROR($C$8:INDEX($C$8:$C$3000,COUNTIF($C$8:$C$3000,"?*")),"")</f>
        <v>0</v>
      </c>
      <c r="E2113" s="174"/>
      <c r="F2113" s="174">
        <f>--ISNUMBER(IFERROR(SEARCH('Project Costing'!#REF!,Labor!I2119,1),""))</f>
        <v>0</v>
      </c>
      <c r="G2113" s="174" t="str">
        <f>IF(F2113=1,COUNTIF($F$8:F2113,1),"")</f>
        <v/>
      </c>
      <c r="H2113" s="174"/>
      <c r="I2113" s="157">
        <f>IFERROR($H$8:INDEX($H$8:$H$3000,COUNTIF($H$8:$H$3000,"?*")),"")</f>
        <v>0</v>
      </c>
    </row>
    <row r="2114" spans="1:9" x14ac:dyDescent="0.25">
      <c r="A2114" s="174">
        <f>--ISNUMBER(IFERROR(SEARCH('Project Costing'!#REF!,Labor!I2120,1),""))</f>
        <v>0</v>
      </c>
      <c r="B2114" s="174" t="str">
        <f>IF(A2114=1,COUNTIF($A$8:A2114,1),"")</f>
        <v/>
      </c>
      <c r="C2114" s="174"/>
      <c r="D2114" s="157">
        <f>IFERROR($C$8:INDEX($C$8:$C$3000,COUNTIF($C$8:$C$3000,"?*")),"")</f>
        <v>0</v>
      </c>
      <c r="E2114" s="174"/>
      <c r="F2114" s="174">
        <f>--ISNUMBER(IFERROR(SEARCH('Project Costing'!#REF!,Labor!I2120,1),""))</f>
        <v>0</v>
      </c>
      <c r="G2114" s="174" t="str">
        <f>IF(F2114=1,COUNTIF($F$8:F2114,1),"")</f>
        <v/>
      </c>
      <c r="H2114" s="174"/>
      <c r="I2114" s="157">
        <f>IFERROR($H$8:INDEX($H$8:$H$3000,COUNTIF($H$8:$H$3000,"?*")),"")</f>
        <v>0</v>
      </c>
    </row>
    <row r="2115" spans="1:9" x14ac:dyDescent="0.25">
      <c r="A2115" s="174">
        <f>--ISNUMBER(IFERROR(SEARCH('Project Costing'!#REF!,Labor!I2121,1),""))</f>
        <v>0</v>
      </c>
      <c r="B2115" s="174" t="str">
        <f>IF(A2115=1,COUNTIF($A$8:A2115,1),"")</f>
        <v/>
      </c>
      <c r="C2115" s="174"/>
      <c r="D2115" s="157">
        <f>IFERROR($C$8:INDEX($C$8:$C$3000,COUNTIF($C$8:$C$3000,"?*")),"")</f>
        <v>0</v>
      </c>
      <c r="E2115" s="174"/>
      <c r="F2115" s="174">
        <f>--ISNUMBER(IFERROR(SEARCH('Project Costing'!#REF!,Labor!I2121,1),""))</f>
        <v>0</v>
      </c>
      <c r="G2115" s="174" t="str">
        <f>IF(F2115=1,COUNTIF($F$8:F2115,1),"")</f>
        <v/>
      </c>
      <c r="H2115" s="174"/>
      <c r="I2115" s="157">
        <f>IFERROR($H$8:INDEX($H$8:$H$3000,COUNTIF($H$8:$H$3000,"?*")),"")</f>
        <v>0</v>
      </c>
    </row>
    <row r="2116" spans="1:9" x14ac:dyDescent="0.25">
      <c r="A2116" s="174">
        <f>--ISNUMBER(IFERROR(SEARCH('Project Costing'!#REF!,Labor!I2122,1),""))</f>
        <v>0</v>
      </c>
      <c r="B2116" s="174" t="str">
        <f>IF(A2116=1,COUNTIF($A$8:A2116,1),"")</f>
        <v/>
      </c>
      <c r="C2116" s="174"/>
      <c r="D2116" s="157">
        <f>IFERROR($C$8:INDEX($C$8:$C$3000,COUNTIF($C$8:$C$3000,"?*")),"")</f>
        <v>0</v>
      </c>
      <c r="E2116" s="174"/>
      <c r="F2116" s="174">
        <f>--ISNUMBER(IFERROR(SEARCH('Project Costing'!#REF!,Labor!I2122,1),""))</f>
        <v>0</v>
      </c>
      <c r="G2116" s="174" t="str">
        <f>IF(F2116=1,COUNTIF($F$8:F2116,1),"")</f>
        <v/>
      </c>
      <c r="H2116" s="174"/>
      <c r="I2116" s="157">
        <f>IFERROR($H$8:INDEX($H$8:$H$3000,COUNTIF($H$8:$H$3000,"?*")),"")</f>
        <v>0</v>
      </c>
    </row>
    <row r="2117" spans="1:9" x14ac:dyDescent="0.25">
      <c r="A2117" s="174">
        <f>--ISNUMBER(IFERROR(SEARCH('Project Costing'!#REF!,Labor!I2123,1),""))</f>
        <v>0</v>
      </c>
      <c r="B2117" s="174" t="str">
        <f>IF(A2117=1,COUNTIF($A$8:A2117,1),"")</f>
        <v/>
      </c>
      <c r="C2117" s="174"/>
      <c r="D2117" s="157">
        <f>IFERROR($C$8:INDEX($C$8:$C$3000,COUNTIF($C$8:$C$3000,"?*")),"")</f>
        <v>0</v>
      </c>
      <c r="E2117" s="174"/>
      <c r="F2117" s="174">
        <f>--ISNUMBER(IFERROR(SEARCH('Project Costing'!#REF!,Labor!I2123,1),""))</f>
        <v>0</v>
      </c>
      <c r="G2117" s="174" t="str">
        <f>IF(F2117=1,COUNTIF($F$8:F2117,1),"")</f>
        <v/>
      </c>
      <c r="H2117" s="174"/>
      <c r="I2117" s="157">
        <f>IFERROR($H$8:INDEX($H$8:$H$3000,COUNTIF($H$8:$H$3000,"?*")),"")</f>
        <v>0</v>
      </c>
    </row>
    <row r="2118" spans="1:9" x14ac:dyDescent="0.25">
      <c r="A2118" s="174">
        <f>--ISNUMBER(IFERROR(SEARCH('Project Costing'!#REF!,Labor!I2124,1),""))</f>
        <v>0</v>
      </c>
      <c r="B2118" s="174" t="str">
        <f>IF(A2118=1,COUNTIF($A$8:A2118,1),"")</f>
        <v/>
      </c>
      <c r="C2118" s="174"/>
      <c r="D2118" s="157">
        <f>IFERROR($C$8:INDEX($C$8:$C$3000,COUNTIF($C$8:$C$3000,"?*")),"")</f>
        <v>0</v>
      </c>
      <c r="E2118" s="174"/>
      <c r="F2118" s="174">
        <f>--ISNUMBER(IFERROR(SEARCH('Project Costing'!#REF!,Labor!I2124,1),""))</f>
        <v>0</v>
      </c>
      <c r="G2118" s="174" t="str">
        <f>IF(F2118=1,COUNTIF($F$8:F2118,1),"")</f>
        <v/>
      </c>
      <c r="H2118" s="174"/>
      <c r="I2118" s="157">
        <f>IFERROR($H$8:INDEX($H$8:$H$3000,COUNTIF($H$8:$H$3000,"?*")),"")</f>
        <v>0</v>
      </c>
    </row>
    <row r="2119" spans="1:9" x14ac:dyDescent="0.25">
      <c r="A2119" s="174">
        <f>--ISNUMBER(IFERROR(SEARCH('Project Costing'!#REF!,Labor!I2125,1),""))</f>
        <v>0</v>
      </c>
      <c r="B2119" s="174" t="str">
        <f>IF(A2119=1,COUNTIF($A$8:A2119,1),"")</f>
        <v/>
      </c>
      <c r="C2119" s="174"/>
      <c r="D2119" s="157">
        <f>IFERROR($C$8:INDEX($C$8:$C$3000,COUNTIF($C$8:$C$3000,"?*")),"")</f>
        <v>0</v>
      </c>
      <c r="E2119" s="174"/>
      <c r="F2119" s="174">
        <f>--ISNUMBER(IFERROR(SEARCH('Project Costing'!#REF!,Labor!I2125,1),""))</f>
        <v>0</v>
      </c>
      <c r="G2119" s="174" t="str">
        <f>IF(F2119=1,COUNTIF($F$8:F2119,1),"")</f>
        <v/>
      </c>
      <c r="H2119" s="174"/>
      <c r="I2119" s="157">
        <f>IFERROR($H$8:INDEX($H$8:$H$3000,COUNTIF($H$8:$H$3000,"?*")),"")</f>
        <v>0</v>
      </c>
    </row>
    <row r="2120" spans="1:9" x14ac:dyDescent="0.25">
      <c r="A2120" s="174">
        <f>--ISNUMBER(IFERROR(SEARCH('Project Costing'!#REF!,Labor!I2126,1),""))</f>
        <v>0</v>
      </c>
      <c r="B2120" s="174" t="str">
        <f>IF(A2120=1,COUNTIF($A$8:A2120,1),"")</f>
        <v/>
      </c>
      <c r="C2120" s="174"/>
      <c r="D2120" s="157">
        <f>IFERROR($C$8:INDEX($C$8:$C$3000,COUNTIF($C$8:$C$3000,"?*")),"")</f>
        <v>0</v>
      </c>
      <c r="E2120" s="174"/>
      <c r="F2120" s="174">
        <f>--ISNUMBER(IFERROR(SEARCH('Project Costing'!#REF!,Labor!I2126,1),""))</f>
        <v>0</v>
      </c>
      <c r="G2120" s="174" t="str">
        <f>IF(F2120=1,COUNTIF($F$8:F2120,1),"")</f>
        <v/>
      </c>
      <c r="H2120" s="174"/>
      <c r="I2120" s="157">
        <f>IFERROR($H$8:INDEX($H$8:$H$3000,COUNTIF($H$8:$H$3000,"?*")),"")</f>
        <v>0</v>
      </c>
    </row>
    <row r="2121" spans="1:9" x14ac:dyDescent="0.25">
      <c r="A2121" s="174">
        <f>--ISNUMBER(IFERROR(SEARCH('Project Costing'!#REF!,Labor!I2127,1),""))</f>
        <v>0</v>
      </c>
      <c r="B2121" s="174" t="str">
        <f>IF(A2121=1,COUNTIF($A$8:A2121,1),"")</f>
        <v/>
      </c>
      <c r="C2121" s="174"/>
      <c r="D2121" s="157">
        <f>IFERROR($C$8:INDEX($C$8:$C$3000,COUNTIF($C$8:$C$3000,"?*")),"")</f>
        <v>0</v>
      </c>
      <c r="E2121" s="174"/>
      <c r="F2121" s="174">
        <f>--ISNUMBER(IFERROR(SEARCH('Project Costing'!#REF!,Labor!I2127,1),""))</f>
        <v>0</v>
      </c>
      <c r="G2121" s="174" t="str">
        <f>IF(F2121=1,COUNTIF($F$8:F2121,1),"")</f>
        <v/>
      </c>
      <c r="H2121" s="174"/>
      <c r="I2121" s="157">
        <f>IFERROR($H$8:INDEX($H$8:$H$3000,COUNTIF($H$8:$H$3000,"?*")),"")</f>
        <v>0</v>
      </c>
    </row>
    <row r="2122" spans="1:9" x14ac:dyDescent="0.25">
      <c r="A2122" s="174">
        <f>--ISNUMBER(IFERROR(SEARCH('Project Costing'!#REF!,Labor!I2128,1),""))</f>
        <v>0</v>
      </c>
      <c r="B2122" s="174" t="str">
        <f>IF(A2122=1,COUNTIF($A$8:A2122,1),"")</f>
        <v/>
      </c>
      <c r="C2122" s="174"/>
      <c r="D2122" s="157">
        <f>IFERROR($C$8:INDEX($C$8:$C$3000,COUNTIF($C$8:$C$3000,"?*")),"")</f>
        <v>0</v>
      </c>
      <c r="E2122" s="174"/>
      <c r="F2122" s="174">
        <f>--ISNUMBER(IFERROR(SEARCH('Project Costing'!#REF!,Labor!I2128,1),""))</f>
        <v>0</v>
      </c>
      <c r="G2122" s="174" t="str">
        <f>IF(F2122=1,COUNTIF($F$8:F2122,1),"")</f>
        <v/>
      </c>
      <c r="H2122" s="174"/>
      <c r="I2122" s="157">
        <f>IFERROR($H$8:INDEX($H$8:$H$3000,COUNTIF($H$8:$H$3000,"?*")),"")</f>
        <v>0</v>
      </c>
    </row>
    <row r="2123" spans="1:9" x14ac:dyDescent="0.25">
      <c r="A2123" s="174">
        <f>--ISNUMBER(IFERROR(SEARCH('Project Costing'!#REF!,Labor!I2129,1),""))</f>
        <v>0</v>
      </c>
      <c r="B2123" s="174" t="str">
        <f>IF(A2123=1,COUNTIF($A$8:A2123,1),"")</f>
        <v/>
      </c>
      <c r="C2123" s="174"/>
      <c r="D2123" s="157">
        <f>IFERROR($C$8:INDEX($C$8:$C$3000,COUNTIF($C$8:$C$3000,"?*")),"")</f>
        <v>0</v>
      </c>
      <c r="E2123" s="174"/>
      <c r="F2123" s="174">
        <f>--ISNUMBER(IFERROR(SEARCH('Project Costing'!#REF!,Labor!I2129,1),""))</f>
        <v>0</v>
      </c>
      <c r="G2123" s="174" t="str">
        <f>IF(F2123=1,COUNTIF($F$8:F2123,1),"")</f>
        <v/>
      </c>
      <c r="H2123" s="174"/>
      <c r="I2123" s="157">
        <f>IFERROR($H$8:INDEX($H$8:$H$3000,COUNTIF($H$8:$H$3000,"?*")),"")</f>
        <v>0</v>
      </c>
    </row>
    <row r="2124" spans="1:9" x14ac:dyDescent="0.25">
      <c r="A2124" s="174">
        <f>--ISNUMBER(IFERROR(SEARCH('Project Costing'!#REF!,Labor!I2130,1),""))</f>
        <v>0</v>
      </c>
      <c r="B2124" s="174" t="str">
        <f>IF(A2124=1,COUNTIF($A$8:A2124,1),"")</f>
        <v/>
      </c>
      <c r="C2124" s="174"/>
      <c r="D2124" s="157">
        <f>IFERROR($C$8:INDEX($C$8:$C$3000,COUNTIF($C$8:$C$3000,"?*")),"")</f>
        <v>0</v>
      </c>
      <c r="E2124" s="174"/>
      <c r="F2124" s="174">
        <f>--ISNUMBER(IFERROR(SEARCH('Project Costing'!#REF!,Labor!I2130,1),""))</f>
        <v>0</v>
      </c>
      <c r="G2124" s="174" t="str">
        <f>IF(F2124=1,COUNTIF($F$8:F2124,1),"")</f>
        <v/>
      </c>
      <c r="H2124" s="174"/>
      <c r="I2124" s="157">
        <f>IFERROR($H$8:INDEX($H$8:$H$3000,COUNTIF($H$8:$H$3000,"?*")),"")</f>
        <v>0</v>
      </c>
    </row>
    <row r="2125" spans="1:9" x14ac:dyDescent="0.25">
      <c r="A2125" s="174">
        <f>--ISNUMBER(IFERROR(SEARCH('Project Costing'!#REF!,Labor!I2131,1),""))</f>
        <v>0</v>
      </c>
      <c r="B2125" s="174" t="str">
        <f>IF(A2125=1,COUNTIF($A$8:A2125,1),"")</f>
        <v/>
      </c>
      <c r="C2125" s="174"/>
      <c r="D2125" s="157">
        <f>IFERROR($C$8:INDEX($C$8:$C$3000,COUNTIF($C$8:$C$3000,"?*")),"")</f>
        <v>0</v>
      </c>
      <c r="E2125" s="174"/>
      <c r="F2125" s="174">
        <f>--ISNUMBER(IFERROR(SEARCH('Project Costing'!#REF!,Labor!I2131,1),""))</f>
        <v>0</v>
      </c>
      <c r="G2125" s="174" t="str">
        <f>IF(F2125=1,COUNTIF($F$8:F2125,1),"")</f>
        <v/>
      </c>
      <c r="H2125" s="174"/>
      <c r="I2125" s="157">
        <f>IFERROR($H$8:INDEX($H$8:$H$3000,COUNTIF($H$8:$H$3000,"?*")),"")</f>
        <v>0</v>
      </c>
    </row>
    <row r="2126" spans="1:9" x14ac:dyDescent="0.25">
      <c r="A2126" s="174">
        <f>--ISNUMBER(IFERROR(SEARCH('Project Costing'!#REF!,Labor!I2132,1),""))</f>
        <v>0</v>
      </c>
      <c r="B2126" s="174" t="str">
        <f>IF(A2126=1,COUNTIF($A$8:A2126,1),"")</f>
        <v/>
      </c>
      <c r="C2126" s="174"/>
      <c r="D2126" s="157">
        <f>IFERROR($C$8:INDEX($C$8:$C$3000,COUNTIF($C$8:$C$3000,"?*")),"")</f>
        <v>0</v>
      </c>
      <c r="E2126" s="174"/>
      <c r="F2126" s="174">
        <f>--ISNUMBER(IFERROR(SEARCH('Project Costing'!#REF!,Labor!I2132,1),""))</f>
        <v>0</v>
      </c>
      <c r="G2126" s="174" t="str">
        <f>IF(F2126=1,COUNTIF($F$8:F2126,1),"")</f>
        <v/>
      </c>
      <c r="H2126" s="174"/>
      <c r="I2126" s="157">
        <f>IFERROR($H$8:INDEX($H$8:$H$3000,COUNTIF($H$8:$H$3000,"?*")),"")</f>
        <v>0</v>
      </c>
    </row>
    <row r="2127" spans="1:9" x14ac:dyDescent="0.25">
      <c r="A2127" s="174">
        <f>--ISNUMBER(IFERROR(SEARCH('Project Costing'!#REF!,Labor!I2133,1),""))</f>
        <v>0</v>
      </c>
      <c r="B2127" s="174" t="str">
        <f>IF(A2127=1,COUNTIF($A$8:A2127,1),"")</f>
        <v/>
      </c>
      <c r="C2127" s="174"/>
      <c r="D2127" s="157">
        <f>IFERROR($C$8:INDEX($C$8:$C$3000,COUNTIF($C$8:$C$3000,"?*")),"")</f>
        <v>0</v>
      </c>
      <c r="E2127" s="174"/>
      <c r="F2127" s="174">
        <f>--ISNUMBER(IFERROR(SEARCH('Project Costing'!#REF!,Labor!I2133,1),""))</f>
        <v>0</v>
      </c>
      <c r="G2127" s="174" t="str">
        <f>IF(F2127=1,COUNTIF($F$8:F2127,1),"")</f>
        <v/>
      </c>
      <c r="H2127" s="174"/>
      <c r="I2127" s="157">
        <f>IFERROR($H$8:INDEX($H$8:$H$3000,COUNTIF($H$8:$H$3000,"?*")),"")</f>
        <v>0</v>
      </c>
    </row>
    <row r="2128" spans="1:9" x14ac:dyDescent="0.25">
      <c r="A2128" s="174">
        <f>--ISNUMBER(IFERROR(SEARCH('Project Costing'!#REF!,Labor!I2134,1),""))</f>
        <v>0</v>
      </c>
      <c r="B2128" s="174" t="str">
        <f>IF(A2128=1,COUNTIF($A$8:A2128,1),"")</f>
        <v/>
      </c>
      <c r="C2128" s="174"/>
      <c r="D2128" s="157">
        <f>IFERROR($C$8:INDEX($C$8:$C$3000,COUNTIF($C$8:$C$3000,"?*")),"")</f>
        <v>0</v>
      </c>
      <c r="E2128" s="174"/>
      <c r="F2128" s="174">
        <f>--ISNUMBER(IFERROR(SEARCH('Project Costing'!#REF!,Labor!I2134,1),""))</f>
        <v>0</v>
      </c>
      <c r="G2128" s="174" t="str">
        <f>IF(F2128=1,COUNTIF($F$8:F2128,1),"")</f>
        <v/>
      </c>
      <c r="H2128" s="174"/>
      <c r="I2128" s="157">
        <f>IFERROR($H$8:INDEX($H$8:$H$3000,COUNTIF($H$8:$H$3000,"?*")),"")</f>
        <v>0</v>
      </c>
    </row>
    <row r="2129" spans="1:9" x14ac:dyDescent="0.25">
      <c r="A2129" s="174">
        <f>--ISNUMBER(IFERROR(SEARCH('Project Costing'!#REF!,Labor!I2135,1),""))</f>
        <v>0</v>
      </c>
      <c r="B2129" s="174" t="str">
        <f>IF(A2129=1,COUNTIF($A$8:A2129,1),"")</f>
        <v/>
      </c>
      <c r="C2129" s="174"/>
      <c r="D2129" s="157">
        <f>IFERROR($C$8:INDEX($C$8:$C$3000,COUNTIF($C$8:$C$3000,"?*")),"")</f>
        <v>0</v>
      </c>
      <c r="E2129" s="174"/>
      <c r="F2129" s="174">
        <f>--ISNUMBER(IFERROR(SEARCH('Project Costing'!#REF!,Labor!I2135,1),""))</f>
        <v>0</v>
      </c>
      <c r="G2129" s="174" t="str">
        <f>IF(F2129=1,COUNTIF($F$8:F2129,1),"")</f>
        <v/>
      </c>
      <c r="H2129" s="174"/>
      <c r="I2129" s="157">
        <f>IFERROR($H$8:INDEX($H$8:$H$3000,COUNTIF($H$8:$H$3000,"?*")),"")</f>
        <v>0</v>
      </c>
    </row>
    <row r="2130" spans="1:9" x14ac:dyDescent="0.25">
      <c r="A2130" s="174">
        <f>--ISNUMBER(IFERROR(SEARCH('Project Costing'!#REF!,Labor!I2136,1),""))</f>
        <v>0</v>
      </c>
      <c r="B2130" s="174" t="str">
        <f>IF(A2130=1,COUNTIF($A$8:A2130,1),"")</f>
        <v/>
      </c>
      <c r="C2130" s="174"/>
      <c r="D2130" s="157">
        <f>IFERROR($C$8:INDEX($C$8:$C$3000,COUNTIF($C$8:$C$3000,"?*")),"")</f>
        <v>0</v>
      </c>
      <c r="E2130" s="174"/>
      <c r="F2130" s="174">
        <f>--ISNUMBER(IFERROR(SEARCH('Project Costing'!#REF!,Labor!I2136,1),""))</f>
        <v>0</v>
      </c>
      <c r="G2130" s="174" t="str">
        <f>IF(F2130=1,COUNTIF($F$8:F2130,1),"")</f>
        <v/>
      </c>
      <c r="H2130" s="174"/>
      <c r="I2130" s="157">
        <f>IFERROR($H$8:INDEX($H$8:$H$3000,COUNTIF($H$8:$H$3000,"?*")),"")</f>
        <v>0</v>
      </c>
    </row>
    <row r="2131" spans="1:9" x14ac:dyDescent="0.25">
      <c r="A2131" s="174">
        <f>--ISNUMBER(IFERROR(SEARCH('Project Costing'!#REF!,Labor!I2137,1),""))</f>
        <v>0</v>
      </c>
      <c r="B2131" s="174" t="str">
        <f>IF(A2131=1,COUNTIF($A$8:A2131,1),"")</f>
        <v/>
      </c>
      <c r="C2131" s="174"/>
      <c r="D2131" s="157">
        <f>IFERROR($C$8:INDEX($C$8:$C$3000,COUNTIF($C$8:$C$3000,"?*")),"")</f>
        <v>0</v>
      </c>
      <c r="E2131" s="174"/>
      <c r="F2131" s="174">
        <f>--ISNUMBER(IFERROR(SEARCH('Project Costing'!#REF!,Labor!I2137,1),""))</f>
        <v>0</v>
      </c>
      <c r="G2131" s="174" t="str">
        <f>IF(F2131=1,COUNTIF($F$8:F2131,1),"")</f>
        <v/>
      </c>
      <c r="H2131" s="174"/>
      <c r="I2131" s="157">
        <f>IFERROR($H$8:INDEX($H$8:$H$3000,COUNTIF($H$8:$H$3000,"?*")),"")</f>
        <v>0</v>
      </c>
    </row>
    <row r="2132" spans="1:9" x14ac:dyDescent="0.25">
      <c r="A2132" s="174">
        <f>--ISNUMBER(IFERROR(SEARCH('Project Costing'!#REF!,Labor!I2138,1),""))</f>
        <v>0</v>
      </c>
      <c r="B2132" s="174" t="str">
        <f>IF(A2132=1,COUNTIF($A$8:A2132,1),"")</f>
        <v/>
      </c>
      <c r="C2132" s="174"/>
      <c r="D2132" s="157">
        <f>IFERROR($C$8:INDEX($C$8:$C$3000,COUNTIF($C$8:$C$3000,"?*")),"")</f>
        <v>0</v>
      </c>
      <c r="E2132" s="174"/>
      <c r="F2132" s="174">
        <f>--ISNUMBER(IFERROR(SEARCH('Project Costing'!#REF!,Labor!I2138,1),""))</f>
        <v>0</v>
      </c>
      <c r="G2132" s="174" t="str">
        <f>IF(F2132=1,COUNTIF($F$8:F2132,1),"")</f>
        <v/>
      </c>
      <c r="H2132" s="174"/>
      <c r="I2132" s="157">
        <f>IFERROR($H$8:INDEX($H$8:$H$3000,COUNTIF($H$8:$H$3000,"?*")),"")</f>
        <v>0</v>
      </c>
    </row>
    <row r="2133" spans="1:9" x14ac:dyDescent="0.25">
      <c r="A2133" s="174">
        <f>--ISNUMBER(IFERROR(SEARCH('Project Costing'!#REF!,Labor!I2139,1),""))</f>
        <v>0</v>
      </c>
      <c r="B2133" s="174" t="str">
        <f>IF(A2133=1,COUNTIF($A$8:A2133,1),"")</f>
        <v/>
      </c>
      <c r="C2133" s="174"/>
      <c r="D2133" s="157">
        <f>IFERROR($C$8:INDEX($C$8:$C$3000,COUNTIF($C$8:$C$3000,"?*")),"")</f>
        <v>0</v>
      </c>
      <c r="E2133" s="174"/>
      <c r="F2133" s="174">
        <f>--ISNUMBER(IFERROR(SEARCH('Project Costing'!#REF!,Labor!I2139,1),""))</f>
        <v>0</v>
      </c>
      <c r="G2133" s="174" t="str">
        <f>IF(F2133=1,COUNTIF($F$8:F2133,1),"")</f>
        <v/>
      </c>
      <c r="H2133" s="174"/>
      <c r="I2133" s="157">
        <f>IFERROR($H$8:INDEX($H$8:$H$3000,COUNTIF($H$8:$H$3000,"?*")),"")</f>
        <v>0</v>
      </c>
    </row>
    <row r="2134" spans="1:9" x14ac:dyDescent="0.25">
      <c r="A2134" s="174">
        <f>--ISNUMBER(IFERROR(SEARCH('Project Costing'!#REF!,Labor!I2140,1),""))</f>
        <v>0</v>
      </c>
      <c r="B2134" s="174" t="str">
        <f>IF(A2134=1,COUNTIF($A$8:A2134,1),"")</f>
        <v/>
      </c>
      <c r="C2134" s="174"/>
      <c r="D2134" s="157">
        <f>IFERROR($C$8:INDEX($C$8:$C$3000,COUNTIF($C$8:$C$3000,"?*")),"")</f>
        <v>0</v>
      </c>
      <c r="E2134" s="174"/>
      <c r="F2134" s="174">
        <f>--ISNUMBER(IFERROR(SEARCH('Project Costing'!#REF!,Labor!I2140,1),""))</f>
        <v>0</v>
      </c>
      <c r="G2134" s="174" t="str">
        <f>IF(F2134=1,COUNTIF($F$8:F2134,1),"")</f>
        <v/>
      </c>
      <c r="H2134" s="174"/>
      <c r="I2134" s="157">
        <f>IFERROR($H$8:INDEX($H$8:$H$3000,COUNTIF($H$8:$H$3000,"?*")),"")</f>
        <v>0</v>
      </c>
    </row>
    <row r="2135" spans="1:9" x14ac:dyDescent="0.25">
      <c r="A2135" s="174">
        <f>--ISNUMBER(IFERROR(SEARCH('Project Costing'!#REF!,Labor!I2141,1),""))</f>
        <v>0</v>
      </c>
      <c r="B2135" s="174" t="str">
        <f>IF(A2135=1,COUNTIF($A$8:A2135,1),"")</f>
        <v/>
      </c>
      <c r="C2135" s="174"/>
      <c r="D2135" s="157">
        <f>IFERROR($C$8:INDEX($C$8:$C$3000,COUNTIF($C$8:$C$3000,"?*")),"")</f>
        <v>0</v>
      </c>
      <c r="E2135" s="174"/>
      <c r="F2135" s="174">
        <f>--ISNUMBER(IFERROR(SEARCH('Project Costing'!#REF!,Labor!I2141,1),""))</f>
        <v>0</v>
      </c>
      <c r="G2135" s="174" t="str">
        <f>IF(F2135=1,COUNTIF($F$8:F2135,1),"")</f>
        <v/>
      </c>
      <c r="H2135" s="174"/>
      <c r="I2135" s="157">
        <f>IFERROR($H$8:INDEX($H$8:$H$3000,COUNTIF($H$8:$H$3000,"?*")),"")</f>
        <v>0</v>
      </c>
    </row>
    <row r="2136" spans="1:9" x14ac:dyDescent="0.25">
      <c r="A2136" s="174">
        <f>--ISNUMBER(IFERROR(SEARCH('Project Costing'!#REF!,Labor!I2142,1),""))</f>
        <v>0</v>
      </c>
      <c r="B2136" s="174" t="str">
        <f>IF(A2136=1,COUNTIF($A$8:A2136,1),"")</f>
        <v/>
      </c>
      <c r="C2136" s="174"/>
      <c r="D2136" s="157">
        <f>IFERROR($C$8:INDEX($C$8:$C$3000,COUNTIF($C$8:$C$3000,"?*")),"")</f>
        <v>0</v>
      </c>
      <c r="E2136" s="174"/>
      <c r="F2136" s="174">
        <f>--ISNUMBER(IFERROR(SEARCH('Project Costing'!#REF!,Labor!I2142,1),""))</f>
        <v>0</v>
      </c>
      <c r="G2136" s="174" t="str">
        <f>IF(F2136=1,COUNTIF($F$8:F2136,1),"")</f>
        <v/>
      </c>
      <c r="H2136" s="174"/>
      <c r="I2136" s="157">
        <f>IFERROR($H$8:INDEX($H$8:$H$3000,COUNTIF($H$8:$H$3000,"?*")),"")</f>
        <v>0</v>
      </c>
    </row>
    <row r="2137" spans="1:9" x14ac:dyDescent="0.25">
      <c r="A2137" s="174">
        <f>--ISNUMBER(IFERROR(SEARCH('Project Costing'!#REF!,Labor!I2143,1),""))</f>
        <v>0</v>
      </c>
      <c r="B2137" s="174" t="str">
        <f>IF(A2137=1,COUNTIF($A$8:A2137,1),"")</f>
        <v/>
      </c>
      <c r="C2137" s="174"/>
      <c r="D2137" s="157">
        <f>IFERROR($C$8:INDEX($C$8:$C$3000,COUNTIF($C$8:$C$3000,"?*")),"")</f>
        <v>0</v>
      </c>
      <c r="E2137" s="174"/>
      <c r="F2137" s="174">
        <f>--ISNUMBER(IFERROR(SEARCH('Project Costing'!#REF!,Labor!I2143,1),""))</f>
        <v>0</v>
      </c>
      <c r="G2137" s="174" t="str">
        <f>IF(F2137=1,COUNTIF($F$8:F2137,1),"")</f>
        <v/>
      </c>
      <c r="H2137" s="174"/>
      <c r="I2137" s="157">
        <f>IFERROR($H$8:INDEX($H$8:$H$3000,COUNTIF($H$8:$H$3000,"?*")),"")</f>
        <v>0</v>
      </c>
    </row>
    <row r="2138" spans="1:9" x14ac:dyDescent="0.25">
      <c r="A2138" s="174">
        <f>--ISNUMBER(IFERROR(SEARCH('Project Costing'!#REF!,Labor!I2144,1),""))</f>
        <v>0</v>
      </c>
      <c r="B2138" s="174" t="str">
        <f>IF(A2138=1,COUNTIF($A$8:A2138,1),"")</f>
        <v/>
      </c>
      <c r="C2138" s="174"/>
      <c r="D2138" s="157">
        <f>IFERROR($C$8:INDEX($C$8:$C$3000,COUNTIF($C$8:$C$3000,"?*")),"")</f>
        <v>0</v>
      </c>
      <c r="E2138" s="174"/>
      <c r="F2138" s="174">
        <f>--ISNUMBER(IFERROR(SEARCH('Project Costing'!#REF!,Labor!I2144,1),""))</f>
        <v>0</v>
      </c>
      <c r="G2138" s="174" t="str">
        <f>IF(F2138=1,COUNTIF($F$8:F2138,1),"")</f>
        <v/>
      </c>
      <c r="H2138" s="174"/>
      <c r="I2138" s="157">
        <f>IFERROR($H$8:INDEX($H$8:$H$3000,COUNTIF($H$8:$H$3000,"?*")),"")</f>
        <v>0</v>
      </c>
    </row>
    <row r="2139" spans="1:9" x14ac:dyDescent="0.25">
      <c r="A2139" s="174">
        <f>--ISNUMBER(IFERROR(SEARCH('Project Costing'!#REF!,Labor!I2145,1),""))</f>
        <v>0</v>
      </c>
      <c r="B2139" s="174" t="str">
        <f>IF(A2139=1,COUNTIF($A$8:A2139,1),"")</f>
        <v/>
      </c>
      <c r="C2139" s="174"/>
      <c r="D2139" s="157">
        <f>IFERROR($C$8:INDEX($C$8:$C$3000,COUNTIF($C$8:$C$3000,"?*")),"")</f>
        <v>0</v>
      </c>
      <c r="E2139" s="174"/>
      <c r="F2139" s="174">
        <f>--ISNUMBER(IFERROR(SEARCH('Project Costing'!#REF!,Labor!I2145,1),""))</f>
        <v>0</v>
      </c>
      <c r="G2139" s="174" t="str">
        <f>IF(F2139=1,COUNTIF($F$8:F2139,1),"")</f>
        <v/>
      </c>
      <c r="H2139" s="174"/>
      <c r="I2139" s="157">
        <f>IFERROR($H$8:INDEX($H$8:$H$3000,COUNTIF($H$8:$H$3000,"?*")),"")</f>
        <v>0</v>
      </c>
    </row>
    <row r="2140" spans="1:9" x14ac:dyDescent="0.25">
      <c r="A2140" s="174">
        <f>--ISNUMBER(IFERROR(SEARCH('Project Costing'!#REF!,Labor!I2146,1),""))</f>
        <v>0</v>
      </c>
      <c r="B2140" s="174" t="str">
        <f>IF(A2140=1,COUNTIF($A$8:A2140,1),"")</f>
        <v/>
      </c>
      <c r="C2140" s="174"/>
      <c r="D2140" s="157">
        <f>IFERROR($C$8:INDEX($C$8:$C$3000,COUNTIF($C$8:$C$3000,"?*")),"")</f>
        <v>0</v>
      </c>
      <c r="E2140" s="174"/>
      <c r="F2140" s="174">
        <f>--ISNUMBER(IFERROR(SEARCH('Project Costing'!#REF!,Labor!I2146,1),""))</f>
        <v>0</v>
      </c>
      <c r="G2140" s="174" t="str">
        <f>IF(F2140=1,COUNTIF($F$8:F2140,1),"")</f>
        <v/>
      </c>
      <c r="H2140" s="174"/>
      <c r="I2140" s="157">
        <f>IFERROR($H$8:INDEX($H$8:$H$3000,COUNTIF($H$8:$H$3000,"?*")),"")</f>
        <v>0</v>
      </c>
    </row>
    <row r="2141" spans="1:9" x14ac:dyDescent="0.25">
      <c r="A2141" s="174">
        <f>--ISNUMBER(IFERROR(SEARCH('Project Costing'!#REF!,Labor!I2147,1),""))</f>
        <v>0</v>
      </c>
      <c r="B2141" s="174" t="str">
        <f>IF(A2141=1,COUNTIF($A$8:A2141,1),"")</f>
        <v/>
      </c>
      <c r="C2141" s="174"/>
      <c r="D2141" s="157">
        <f>IFERROR($C$8:INDEX($C$8:$C$3000,COUNTIF($C$8:$C$3000,"?*")),"")</f>
        <v>0</v>
      </c>
      <c r="E2141" s="174"/>
      <c r="F2141" s="174">
        <f>--ISNUMBER(IFERROR(SEARCH('Project Costing'!#REF!,Labor!I2147,1),""))</f>
        <v>0</v>
      </c>
      <c r="G2141" s="174" t="str">
        <f>IF(F2141=1,COUNTIF($F$8:F2141,1),"")</f>
        <v/>
      </c>
      <c r="H2141" s="174"/>
      <c r="I2141" s="157">
        <f>IFERROR($H$8:INDEX($H$8:$H$3000,COUNTIF($H$8:$H$3000,"?*")),"")</f>
        <v>0</v>
      </c>
    </row>
    <row r="2142" spans="1:9" x14ac:dyDescent="0.25">
      <c r="A2142" s="174">
        <f>--ISNUMBER(IFERROR(SEARCH('Project Costing'!#REF!,Labor!I2148,1),""))</f>
        <v>0</v>
      </c>
      <c r="B2142" s="174" t="str">
        <f>IF(A2142=1,COUNTIF($A$8:A2142,1),"")</f>
        <v/>
      </c>
      <c r="C2142" s="174"/>
      <c r="D2142" s="157">
        <f>IFERROR($C$8:INDEX($C$8:$C$3000,COUNTIF($C$8:$C$3000,"?*")),"")</f>
        <v>0</v>
      </c>
      <c r="E2142" s="174"/>
      <c r="F2142" s="174">
        <f>--ISNUMBER(IFERROR(SEARCH('Project Costing'!#REF!,Labor!I2148,1),""))</f>
        <v>0</v>
      </c>
      <c r="G2142" s="174" t="str">
        <f>IF(F2142=1,COUNTIF($F$8:F2142,1),"")</f>
        <v/>
      </c>
      <c r="H2142" s="174"/>
      <c r="I2142" s="157">
        <f>IFERROR($H$8:INDEX($H$8:$H$3000,COUNTIF($H$8:$H$3000,"?*")),"")</f>
        <v>0</v>
      </c>
    </row>
    <row r="2143" spans="1:9" x14ac:dyDescent="0.25">
      <c r="A2143" s="174">
        <f>--ISNUMBER(IFERROR(SEARCH('Project Costing'!#REF!,Labor!I2149,1),""))</f>
        <v>0</v>
      </c>
      <c r="B2143" s="174" t="str">
        <f>IF(A2143=1,COUNTIF($A$8:A2143,1),"")</f>
        <v/>
      </c>
      <c r="C2143" s="174"/>
      <c r="D2143" s="157">
        <f>IFERROR($C$8:INDEX($C$8:$C$3000,COUNTIF($C$8:$C$3000,"?*")),"")</f>
        <v>0</v>
      </c>
      <c r="E2143" s="174"/>
      <c r="F2143" s="174">
        <f>--ISNUMBER(IFERROR(SEARCH('Project Costing'!#REF!,Labor!I2149,1),""))</f>
        <v>0</v>
      </c>
      <c r="G2143" s="174" t="str">
        <f>IF(F2143=1,COUNTIF($F$8:F2143,1),"")</f>
        <v/>
      </c>
      <c r="H2143" s="174"/>
      <c r="I2143" s="157">
        <f>IFERROR($H$8:INDEX($H$8:$H$3000,COUNTIF($H$8:$H$3000,"?*")),"")</f>
        <v>0</v>
      </c>
    </row>
    <row r="2144" spans="1:9" x14ac:dyDescent="0.25">
      <c r="A2144" s="174">
        <f>--ISNUMBER(IFERROR(SEARCH('Project Costing'!#REF!,Labor!I2150,1),""))</f>
        <v>0</v>
      </c>
      <c r="B2144" s="174" t="str">
        <f>IF(A2144=1,COUNTIF($A$8:A2144,1),"")</f>
        <v/>
      </c>
      <c r="C2144" s="174"/>
      <c r="D2144" s="157">
        <f>IFERROR($C$8:INDEX($C$8:$C$3000,COUNTIF($C$8:$C$3000,"?*")),"")</f>
        <v>0</v>
      </c>
      <c r="E2144" s="174"/>
      <c r="F2144" s="174">
        <f>--ISNUMBER(IFERROR(SEARCH('Project Costing'!#REF!,Labor!I2150,1),""))</f>
        <v>0</v>
      </c>
      <c r="G2144" s="174" t="str">
        <f>IF(F2144=1,COUNTIF($F$8:F2144,1),"")</f>
        <v/>
      </c>
      <c r="H2144" s="174"/>
      <c r="I2144" s="157">
        <f>IFERROR($H$8:INDEX($H$8:$H$3000,COUNTIF($H$8:$H$3000,"?*")),"")</f>
        <v>0</v>
      </c>
    </row>
    <row r="2145" spans="1:9" x14ac:dyDescent="0.25">
      <c r="A2145" s="174">
        <f>--ISNUMBER(IFERROR(SEARCH('Project Costing'!#REF!,Labor!I2151,1),""))</f>
        <v>0</v>
      </c>
      <c r="B2145" s="174" t="str">
        <f>IF(A2145=1,COUNTIF($A$8:A2145,1),"")</f>
        <v/>
      </c>
      <c r="C2145" s="174"/>
      <c r="D2145" s="157">
        <f>IFERROR($C$8:INDEX($C$8:$C$3000,COUNTIF($C$8:$C$3000,"?*")),"")</f>
        <v>0</v>
      </c>
      <c r="E2145" s="174"/>
      <c r="F2145" s="174">
        <f>--ISNUMBER(IFERROR(SEARCH('Project Costing'!#REF!,Labor!I2151,1),""))</f>
        <v>0</v>
      </c>
      <c r="G2145" s="174" t="str">
        <f>IF(F2145=1,COUNTIF($F$8:F2145,1),"")</f>
        <v/>
      </c>
      <c r="H2145" s="174"/>
      <c r="I2145" s="157">
        <f>IFERROR($H$8:INDEX($H$8:$H$3000,COUNTIF($H$8:$H$3000,"?*")),"")</f>
        <v>0</v>
      </c>
    </row>
    <row r="2146" spans="1:9" x14ac:dyDescent="0.25">
      <c r="A2146" s="174">
        <f>--ISNUMBER(IFERROR(SEARCH('Project Costing'!#REF!,Labor!I2152,1),""))</f>
        <v>0</v>
      </c>
      <c r="B2146" s="174" t="str">
        <f>IF(A2146=1,COUNTIF($A$8:A2146,1),"")</f>
        <v/>
      </c>
      <c r="C2146" s="174"/>
      <c r="D2146" s="157">
        <f>IFERROR($C$8:INDEX($C$8:$C$3000,COUNTIF($C$8:$C$3000,"?*")),"")</f>
        <v>0</v>
      </c>
      <c r="E2146" s="174"/>
      <c r="F2146" s="174">
        <f>--ISNUMBER(IFERROR(SEARCH('Project Costing'!#REF!,Labor!I2152,1),""))</f>
        <v>0</v>
      </c>
      <c r="G2146" s="174" t="str">
        <f>IF(F2146=1,COUNTIF($F$8:F2146,1),"")</f>
        <v/>
      </c>
      <c r="H2146" s="174"/>
      <c r="I2146" s="157">
        <f>IFERROR($H$8:INDEX($H$8:$H$3000,COUNTIF($H$8:$H$3000,"?*")),"")</f>
        <v>0</v>
      </c>
    </row>
    <row r="2147" spans="1:9" x14ac:dyDescent="0.25">
      <c r="A2147" s="174">
        <f>--ISNUMBER(IFERROR(SEARCH('Project Costing'!#REF!,Labor!I2153,1),""))</f>
        <v>0</v>
      </c>
      <c r="B2147" s="174" t="str">
        <f>IF(A2147=1,COUNTIF($A$8:A2147,1),"")</f>
        <v/>
      </c>
      <c r="C2147" s="174"/>
      <c r="D2147" s="157">
        <f>IFERROR($C$8:INDEX($C$8:$C$3000,COUNTIF($C$8:$C$3000,"?*")),"")</f>
        <v>0</v>
      </c>
      <c r="E2147" s="174"/>
      <c r="F2147" s="174">
        <f>--ISNUMBER(IFERROR(SEARCH('Project Costing'!#REF!,Labor!I2153,1),""))</f>
        <v>0</v>
      </c>
      <c r="G2147" s="174" t="str">
        <f>IF(F2147=1,COUNTIF($F$8:F2147,1),"")</f>
        <v/>
      </c>
      <c r="H2147" s="174"/>
      <c r="I2147" s="157">
        <f>IFERROR($H$8:INDEX($H$8:$H$3000,COUNTIF($H$8:$H$3000,"?*")),"")</f>
        <v>0</v>
      </c>
    </row>
    <row r="2148" spans="1:9" x14ac:dyDescent="0.25">
      <c r="A2148" s="174">
        <f>--ISNUMBER(IFERROR(SEARCH('Project Costing'!#REF!,Labor!I2154,1),""))</f>
        <v>0</v>
      </c>
      <c r="B2148" s="174" t="str">
        <f>IF(A2148=1,COUNTIF($A$8:A2148,1),"")</f>
        <v/>
      </c>
      <c r="C2148" s="174"/>
      <c r="D2148" s="157">
        <f>IFERROR($C$8:INDEX($C$8:$C$3000,COUNTIF($C$8:$C$3000,"?*")),"")</f>
        <v>0</v>
      </c>
      <c r="E2148" s="174"/>
      <c r="F2148" s="174">
        <f>--ISNUMBER(IFERROR(SEARCH('Project Costing'!#REF!,Labor!I2154,1),""))</f>
        <v>0</v>
      </c>
      <c r="G2148" s="174" t="str">
        <f>IF(F2148=1,COUNTIF($F$8:F2148,1),"")</f>
        <v/>
      </c>
      <c r="H2148" s="174"/>
      <c r="I2148" s="157">
        <f>IFERROR($H$8:INDEX($H$8:$H$3000,COUNTIF($H$8:$H$3000,"?*")),"")</f>
        <v>0</v>
      </c>
    </row>
    <row r="2149" spans="1:9" x14ac:dyDescent="0.25">
      <c r="A2149" s="174">
        <f>--ISNUMBER(IFERROR(SEARCH('Project Costing'!#REF!,Labor!I2155,1),""))</f>
        <v>0</v>
      </c>
      <c r="B2149" s="174" t="str">
        <f>IF(A2149=1,COUNTIF($A$8:A2149,1),"")</f>
        <v/>
      </c>
      <c r="C2149" s="174"/>
      <c r="D2149" s="157">
        <f>IFERROR($C$8:INDEX($C$8:$C$3000,COUNTIF($C$8:$C$3000,"?*")),"")</f>
        <v>0</v>
      </c>
      <c r="E2149" s="174"/>
      <c r="F2149" s="174">
        <f>--ISNUMBER(IFERROR(SEARCH('Project Costing'!#REF!,Labor!I2155,1),""))</f>
        <v>0</v>
      </c>
      <c r="G2149" s="174" t="str">
        <f>IF(F2149=1,COUNTIF($F$8:F2149,1),"")</f>
        <v/>
      </c>
      <c r="H2149" s="174"/>
      <c r="I2149" s="157">
        <f>IFERROR($H$8:INDEX($H$8:$H$3000,COUNTIF($H$8:$H$3000,"?*")),"")</f>
        <v>0</v>
      </c>
    </row>
    <row r="2150" spans="1:9" x14ac:dyDescent="0.25">
      <c r="A2150" s="174">
        <f>--ISNUMBER(IFERROR(SEARCH('Project Costing'!#REF!,Labor!I2156,1),""))</f>
        <v>0</v>
      </c>
      <c r="B2150" s="174" t="str">
        <f>IF(A2150=1,COUNTIF($A$8:A2150,1),"")</f>
        <v/>
      </c>
      <c r="C2150" s="174"/>
      <c r="D2150" s="157">
        <f>IFERROR($C$8:INDEX($C$8:$C$3000,COUNTIF($C$8:$C$3000,"?*")),"")</f>
        <v>0</v>
      </c>
      <c r="E2150" s="174"/>
      <c r="F2150" s="174">
        <f>--ISNUMBER(IFERROR(SEARCH('Project Costing'!#REF!,Labor!I2156,1),""))</f>
        <v>0</v>
      </c>
      <c r="G2150" s="174" t="str">
        <f>IF(F2150=1,COUNTIF($F$8:F2150,1),"")</f>
        <v/>
      </c>
      <c r="H2150" s="174"/>
      <c r="I2150" s="157">
        <f>IFERROR($H$8:INDEX($H$8:$H$3000,COUNTIF($H$8:$H$3000,"?*")),"")</f>
        <v>0</v>
      </c>
    </row>
    <row r="2151" spans="1:9" x14ac:dyDescent="0.25">
      <c r="A2151" s="174">
        <f>--ISNUMBER(IFERROR(SEARCH('Project Costing'!#REF!,Labor!I2157,1),""))</f>
        <v>0</v>
      </c>
      <c r="B2151" s="174" t="str">
        <f>IF(A2151=1,COUNTIF($A$8:A2151,1),"")</f>
        <v/>
      </c>
      <c r="C2151" s="174"/>
      <c r="D2151" s="157">
        <f>IFERROR($C$8:INDEX($C$8:$C$3000,COUNTIF($C$8:$C$3000,"?*")),"")</f>
        <v>0</v>
      </c>
      <c r="E2151" s="174"/>
      <c r="F2151" s="174">
        <f>--ISNUMBER(IFERROR(SEARCH('Project Costing'!#REF!,Labor!I2157,1),""))</f>
        <v>0</v>
      </c>
      <c r="G2151" s="174" t="str">
        <f>IF(F2151=1,COUNTIF($F$8:F2151,1),"")</f>
        <v/>
      </c>
      <c r="H2151" s="174"/>
      <c r="I2151" s="157">
        <f>IFERROR($H$8:INDEX($H$8:$H$3000,COUNTIF($H$8:$H$3000,"?*")),"")</f>
        <v>0</v>
      </c>
    </row>
    <row r="2152" spans="1:9" x14ac:dyDescent="0.25">
      <c r="A2152" s="174">
        <f>--ISNUMBER(IFERROR(SEARCH('Project Costing'!#REF!,Labor!I2158,1),""))</f>
        <v>0</v>
      </c>
      <c r="B2152" s="174" t="str">
        <f>IF(A2152=1,COUNTIF($A$8:A2152,1),"")</f>
        <v/>
      </c>
      <c r="C2152" s="174"/>
      <c r="D2152" s="157">
        <f>IFERROR($C$8:INDEX($C$8:$C$3000,COUNTIF($C$8:$C$3000,"?*")),"")</f>
        <v>0</v>
      </c>
      <c r="E2152" s="174"/>
      <c r="F2152" s="174">
        <f>--ISNUMBER(IFERROR(SEARCH('Project Costing'!#REF!,Labor!I2158,1),""))</f>
        <v>0</v>
      </c>
      <c r="G2152" s="174" t="str">
        <f>IF(F2152=1,COUNTIF($F$8:F2152,1),"")</f>
        <v/>
      </c>
      <c r="H2152" s="174"/>
      <c r="I2152" s="157">
        <f>IFERROR($H$8:INDEX($H$8:$H$3000,COUNTIF($H$8:$H$3000,"?*")),"")</f>
        <v>0</v>
      </c>
    </row>
    <row r="2153" spans="1:9" x14ac:dyDescent="0.25">
      <c r="A2153" s="174">
        <f>--ISNUMBER(IFERROR(SEARCH('Project Costing'!#REF!,Labor!I2159,1),""))</f>
        <v>0</v>
      </c>
      <c r="B2153" s="174" t="str">
        <f>IF(A2153=1,COUNTIF($A$8:A2153,1),"")</f>
        <v/>
      </c>
      <c r="C2153" s="174"/>
      <c r="D2153" s="157">
        <f>IFERROR($C$8:INDEX($C$8:$C$3000,COUNTIF($C$8:$C$3000,"?*")),"")</f>
        <v>0</v>
      </c>
      <c r="E2153" s="174"/>
      <c r="F2153" s="174">
        <f>--ISNUMBER(IFERROR(SEARCH('Project Costing'!#REF!,Labor!I2159,1),""))</f>
        <v>0</v>
      </c>
      <c r="G2153" s="174" t="str">
        <f>IF(F2153=1,COUNTIF($F$8:F2153,1),"")</f>
        <v/>
      </c>
      <c r="H2153" s="174"/>
      <c r="I2153" s="157">
        <f>IFERROR($H$8:INDEX($H$8:$H$3000,COUNTIF($H$8:$H$3000,"?*")),"")</f>
        <v>0</v>
      </c>
    </row>
    <row r="2154" spans="1:9" x14ac:dyDescent="0.25">
      <c r="A2154" s="174">
        <f>--ISNUMBER(IFERROR(SEARCH('Project Costing'!#REF!,Labor!I2160,1),""))</f>
        <v>0</v>
      </c>
      <c r="B2154" s="174" t="str">
        <f>IF(A2154=1,COUNTIF($A$8:A2154,1),"")</f>
        <v/>
      </c>
      <c r="C2154" s="174"/>
      <c r="D2154" s="157">
        <f>IFERROR($C$8:INDEX($C$8:$C$3000,COUNTIF($C$8:$C$3000,"?*")),"")</f>
        <v>0</v>
      </c>
      <c r="E2154" s="174"/>
      <c r="F2154" s="174">
        <f>--ISNUMBER(IFERROR(SEARCH('Project Costing'!#REF!,Labor!I2160,1),""))</f>
        <v>0</v>
      </c>
      <c r="G2154" s="174" t="str">
        <f>IF(F2154=1,COUNTIF($F$8:F2154,1),"")</f>
        <v/>
      </c>
      <c r="H2154" s="174"/>
      <c r="I2154" s="157">
        <f>IFERROR($H$8:INDEX($H$8:$H$3000,COUNTIF($H$8:$H$3000,"?*")),"")</f>
        <v>0</v>
      </c>
    </row>
    <row r="2155" spans="1:9" x14ac:dyDescent="0.25">
      <c r="A2155" s="174">
        <f>--ISNUMBER(IFERROR(SEARCH('Project Costing'!#REF!,Labor!I2161,1),""))</f>
        <v>0</v>
      </c>
      <c r="B2155" s="174" t="str">
        <f>IF(A2155=1,COUNTIF($A$8:A2155,1),"")</f>
        <v/>
      </c>
      <c r="C2155" s="174"/>
      <c r="D2155" s="157">
        <f>IFERROR($C$8:INDEX($C$8:$C$3000,COUNTIF($C$8:$C$3000,"?*")),"")</f>
        <v>0</v>
      </c>
      <c r="E2155" s="174"/>
      <c r="F2155" s="174">
        <f>--ISNUMBER(IFERROR(SEARCH('Project Costing'!#REF!,Labor!I2161,1),""))</f>
        <v>0</v>
      </c>
      <c r="G2155" s="174" t="str">
        <f>IF(F2155=1,COUNTIF($F$8:F2155,1),"")</f>
        <v/>
      </c>
      <c r="H2155" s="174"/>
      <c r="I2155" s="157">
        <f>IFERROR($H$8:INDEX($H$8:$H$3000,COUNTIF($H$8:$H$3000,"?*")),"")</f>
        <v>0</v>
      </c>
    </row>
    <row r="2156" spans="1:9" x14ac:dyDescent="0.25">
      <c r="A2156" s="174">
        <f>--ISNUMBER(IFERROR(SEARCH('Project Costing'!#REF!,Labor!I2162,1),""))</f>
        <v>0</v>
      </c>
      <c r="B2156" s="174" t="str">
        <f>IF(A2156=1,COUNTIF($A$8:A2156,1),"")</f>
        <v/>
      </c>
      <c r="C2156" s="174"/>
      <c r="D2156" s="157">
        <f>IFERROR($C$8:INDEX($C$8:$C$3000,COUNTIF($C$8:$C$3000,"?*")),"")</f>
        <v>0</v>
      </c>
      <c r="E2156" s="174"/>
      <c r="F2156" s="174">
        <f>--ISNUMBER(IFERROR(SEARCH('Project Costing'!#REF!,Labor!I2162,1),""))</f>
        <v>0</v>
      </c>
      <c r="G2156" s="174" t="str">
        <f>IF(F2156=1,COUNTIF($F$8:F2156,1),"")</f>
        <v/>
      </c>
      <c r="H2156" s="174"/>
      <c r="I2156" s="157">
        <f>IFERROR($H$8:INDEX($H$8:$H$3000,COUNTIF($H$8:$H$3000,"?*")),"")</f>
        <v>0</v>
      </c>
    </row>
    <row r="2157" spans="1:9" x14ac:dyDescent="0.25">
      <c r="A2157" s="174">
        <f>--ISNUMBER(IFERROR(SEARCH('Project Costing'!#REF!,Labor!I2163,1),""))</f>
        <v>0</v>
      </c>
      <c r="B2157" s="174" t="str">
        <f>IF(A2157=1,COUNTIF($A$8:A2157,1),"")</f>
        <v/>
      </c>
      <c r="C2157" s="174"/>
      <c r="D2157" s="157">
        <f>IFERROR($C$8:INDEX($C$8:$C$3000,COUNTIF($C$8:$C$3000,"?*")),"")</f>
        <v>0</v>
      </c>
      <c r="E2157" s="174"/>
      <c r="F2157" s="174">
        <f>--ISNUMBER(IFERROR(SEARCH('Project Costing'!#REF!,Labor!I2163,1),""))</f>
        <v>0</v>
      </c>
      <c r="G2157" s="174" t="str">
        <f>IF(F2157=1,COUNTIF($F$8:F2157,1),"")</f>
        <v/>
      </c>
      <c r="H2157" s="174"/>
      <c r="I2157" s="157">
        <f>IFERROR($H$8:INDEX($H$8:$H$3000,COUNTIF($H$8:$H$3000,"?*")),"")</f>
        <v>0</v>
      </c>
    </row>
    <row r="2158" spans="1:9" x14ac:dyDescent="0.25">
      <c r="A2158" s="174">
        <f>--ISNUMBER(IFERROR(SEARCH('Project Costing'!#REF!,Labor!I2164,1),""))</f>
        <v>0</v>
      </c>
      <c r="B2158" s="174" t="str">
        <f>IF(A2158=1,COUNTIF($A$8:A2158,1),"")</f>
        <v/>
      </c>
      <c r="C2158" s="174"/>
      <c r="D2158" s="157">
        <f>IFERROR($C$8:INDEX($C$8:$C$3000,COUNTIF($C$8:$C$3000,"?*")),"")</f>
        <v>0</v>
      </c>
      <c r="E2158" s="174"/>
      <c r="F2158" s="174">
        <f>--ISNUMBER(IFERROR(SEARCH('Project Costing'!#REF!,Labor!I2164,1),""))</f>
        <v>0</v>
      </c>
      <c r="G2158" s="174" t="str">
        <f>IF(F2158=1,COUNTIF($F$8:F2158,1),"")</f>
        <v/>
      </c>
      <c r="H2158" s="174"/>
      <c r="I2158" s="157">
        <f>IFERROR($H$8:INDEX($H$8:$H$3000,COUNTIF($H$8:$H$3000,"?*")),"")</f>
        <v>0</v>
      </c>
    </row>
    <row r="2159" spans="1:9" x14ac:dyDescent="0.25">
      <c r="A2159" s="174">
        <f>--ISNUMBER(IFERROR(SEARCH('Project Costing'!#REF!,Labor!I2165,1),""))</f>
        <v>0</v>
      </c>
      <c r="B2159" s="174" t="str">
        <f>IF(A2159=1,COUNTIF($A$8:A2159,1),"")</f>
        <v/>
      </c>
      <c r="C2159" s="174"/>
      <c r="D2159" s="157">
        <f>IFERROR($C$8:INDEX($C$8:$C$3000,COUNTIF($C$8:$C$3000,"?*")),"")</f>
        <v>0</v>
      </c>
      <c r="E2159" s="174"/>
      <c r="F2159" s="174">
        <f>--ISNUMBER(IFERROR(SEARCH('Project Costing'!#REF!,Labor!I2165,1),""))</f>
        <v>0</v>
      </c>
      <c r="G2159" s="174" t="str">
        <f>IF(F2159=1,COUNTIF($F$8:F2159,1),"")</f>
        <v/>
      </c>
      <c r="H2159" s="174"/>
      <c r="I2159" s="157">
        <f>IFERROR($H$8:INDEX($H$8:$H$3000,COUNTIF($H$8:$H$3000,"?*")),"")</f>
        <v>0</v>
      </c>
    </row>
    <row r="2160" spans="1:9" x14ac:dyDescent="0.25">
      <c r="A2160" s="174">
        <f>--ISNUMBER(IFERROR(SEARCH('Project Costing'!#REF!,Labor!I2166,1),""))</f>
        <v>0</v>
      </c>
      <c r="B2160" s="174" t="str">
        <f>IF(A2160=1,COUNTIF($A$8:A2160,1),"")</f>
        <v/>
      </c>
      <c r="C2160" s="174"/>
      <c r="D2160" s="157">
        <f>IFERROR($C$8:INDEX($C$8:$C$3000,COUNTIF($C$8:$C$3000,"?*")),"")</f>
        <v>0</v>
      </c>
      <c r="E2160" s="174"/>
      <c r="F2160" s="174">
        <f>--ISNUMBER(IFERROR(SEARCH('Project Costing'!#REF!,Labor!I2166,1),""))</f>
        <v>0</v>
      </c>
      <c r="G2160" s="174" t="str">
        <f>IF(F2160=1,COUNTIF($F$8:F2160,1),"")</f>
        <v/>
      </c>
      <c r="H2160" s="174"/>
      <c r="I2160" s="157">
        <f>IFERROR($H$8:INDEX($H$8:$H$3000,COUNTIF($H$8:$H$3000,"?*")),"")</f>
        <v>0</v>
      </c>
    </row>
    <row r="2161" spans="1:9" x14ac:dyDescent="0.25">
      <c r="A2161" s="174">
        <f>--ISNUMBER(IFERROR(SEARCH('Project Costing'!#REF!,Labor!I2167,1),""))</f>
        <v>0</v>
      </c>
      <c r="B2161" s="174" t="str">
        <f>IF(A2161=1,COUNTIF($A$8:A2161,1),"")</f>
        <v/>
      </c>
      <c r="C2161" s="174"/>
      <c r="D2161" s="157">
        <f>IFERROR($C$8:INDEX($C$8:$C$3000,COUNTIF($C$8:$C$3000,"?*")),"")</f>
        <v>0</v>
      </c>
      <c r="E2161" s="174"/>
      <c r="F2161" s="174">
        <f>--ISNUMBER(IFERROR(SEARCH('Project Costing'!#REF!,Labor!I2167,1),""))</f>
        <v>0</v>
      </c>
      <c r="G2161" s="174" t="str">
        <f>IF(F2161=1,COUNTIF($F$8:F2161,1),"")</f>
        <v/>
      </c>
      <c r="H2161" s="174"/>
      <c r="I2161" s="157">
        <f>IFERROR($H$8:INDEX($H$8:$H$3000,COUNTIF($H$8:$H$3000,"?*")),"")</f>
        <v>0</v>
      </c>
    </row>
    <row r="2162" spans="1:9" x14ac:dyDescent="0.25">
      <c r="A2162" s="174">
        <f>--ISNUMBER(IFERROR(SEARCH('Project Costing'!#REF!,Labor!I2168,1),""))</f>
        <v>0</v>
      </c>
      <c r="B2162" s="174" t="str">
        <f>IF(A2162=1,COUNTIF($A$8:A2162,1),"")</f>
        <v/>
      </c>
      <c r="C2162" s="174"/>
      <c r="D2162" s="157">
        <f>IFERROR($C$8:INDEX($C$8:$C$3000,COUNTIF($C$8:$C$3000,"?*")),"")</f>
        <v>0</v>
      </c>
      <c r="E2162" s="174"/>
      <c r="F2162" s="174">
        <f>--ISNUMBER(IFERROR(SEARCH('Project Costing'!#REF!,Labor!I2168,1),""))</f>
        <v>0</v>
      </c>
      <c r="G2162" s="174" t="str">
        <f>IF(F2162=1,COUNTIF($F$8:F2162,1),"")</f>
        <v/>
      </c>
      <c r="H2162" s="174"/>
      <c r="I2162" s="157">
        <f>IFERROR($H$8:INDEX($H$8:$H$3000,COUNTIF($H$8:$H$3000,"?*")),"")</f>
        <v>0</v>
      </c>
    </row>
    <row r="2163" spans="1:9" x14ac:dyDescent="0.25">
      <c r="A2163" s="174">
        <f>--ISNUMBER(IFERROR(SEARCH('Project Costing'!#REF!,Labor!I2169,1),""))</f>
        <v>0</v>
      </c>
      <c r="B2163" s="174" t="str">
        <f>IF(A2163=1,COUNTIF($A$8:A2163,1),"")</f>
        <v/>
      </c>
      <c r="C2163" s="174"/>
      <c r="D2163" s="157">
        <f>IFERROR($C$8:INDEX($C$8:$C$3000,COUNTIF($C$8:$C$3000,"?*")),"")</f>
        <v>0</v>
      </c>
      <c r="E2163" s="174"/>
      <c r="F2163" s="174">
        <f>--ISNUMBER(IFERROR(SEARCH('Project Costing'!#REF!,Labor!I2169,1),""))</f>
        <v>0</v>
      </c>
      <c r="G2163" s="174" t="str">
        <f>IF(F2163=1,COUNTIF($F$8:F2163,1),"")</f>
        <v/>
      </c>
      <c r="H2163" s="174"/>
      <c r="I2163" s="157">
        <f>IFERROR($H$8:INDEX($H$8:$H$3000,COUNTIF($H$8:$H$3000,"?*")),"")</f>
        <v>0</v>
      </c>
    </row>
    <row r="2164" spans="1:9" x14ac:dyDescent="0.25">
      <c r="A2164" s="174">
        <f>--ISNUMBER(IFERROR(SEARCH('Project Costing'!#REF!,Labor!I2170,1),""))</f>
        <v>0</v>
      </c>
      <c r="B2164" s="174" t="str">
        <f>IF(A2164=1,COUNTIF($A$8:A2164,1),"")</f>
        <v/>
      </c>
      <c r="C2164" s="174"/>
      <c r="D2164" s="157">
        <f>IFERROR($C$8:INDEX($C$8:$C$3000,COUNTIF($C$8:$C$3000,"?*")),"")</f>
        <v>0</v>
      </c>
      <c r="E2164" s="174"/>
      <c r="F2164" s="174">
        <f>--ISNUMBER(IFERROR(SEARCH('Project Costing'!#REF!,Labor!I2170,1),""))</f>
        <v>0</v>
      </c>
      <c r="G2164" s="174" t="str">
        <f>IF(F2164=1,COUNTIF($F$8:F2164,1),"")</f>
        <v/>
      </c>
      <c r="H2164" s="174"/>
      <c r="I2164" s="157">
        <f>IFERROR($H$8:INDEX($H$8:$H$3000,COUNTIF($H$8:$H$3000,"?*")),"")</f>
        <v>0</v>
      </c>
    </row>
    <row r="2165" spans="1:9" x14ac:dyDescent="0.25">
      <c r="A2165" s="174">
        <f>--ISNUMBER(IFERROR(SEARCH('Project Costing'!#REF!,Labor!I2171,1),""))</f>
        <v>0</v>
      </c>
      <c r="B2165" s="174" t="str">
        <f>IF(A2165=1,COUNTIF($A$8:A2165,1),"")</f>
        <v/>
      </c>
      <c r="C2165" s="174"/>
      <c r="D2165" s="157">
        <f>IFERROR($C$8:INDEX($C$8:$C$3000,COUNTIF($C$8:$C$3000,"?*")),"")</f>
        <v>0</v>
      </c>
      <c r="E2165" s="174"/>
      <c r="F2165" s="174">
        <f>--ISNUMBER(IFERROR(SEARCH('Project Costing'!#REF!,Labor!I2171,1),""))</f>
        <v>0</v>
      </c>
      <c r="G2165" s="174" t="str">
        <f>IF(F2165=1,COUNTIF($F$8:F2165,1),"")</f>
        <v/>
      </c>
      <c r="H2165" s="174"/>
      <c r="I2165" s="157">
        <f>IFERROR($H$8:INDEX($H$8:$H$3000,COUNTIF($H$8:$H$3000,"?*")),"")</f>
        <v>0</v>
      </c>
    </row>
    <row r="2166" spans="1:9" x14ac:dyDescent="0.25">
      <c r="A2166" s="174">
        <f>--ISNUMBER(IFERROR(SEARCH('Project Costing'!#REF!,Labor!I2172,1),""))</f>
        <v>0</v>
      </c>
      <c r="B2166" s="174" t="str">
        <f>IF(A2166=1,COUNTIF($A$8:A2166,1),"")</f>
        <v/>
      </c>
      <c r="C2166" s="174"/>
      <c r="D2166" s="157">
        <f>IFERROR($C$8:INDEX($C$8:$C$3000,COUNTIF($C$8:$C$3000,"?*")),"")</f>
        <v>0</v>
      </c>
      <c r="E2166" s="174"/>
      <c r="F2166" s="174">
        <f>--ISNUMBER(IFERROR(SEARCH('Project Costing'!#REF!,Labor!I2172,1),""))</f>
        <v>0</v>
      </c>
      <c r="G2166" s="174" t="str">
        <f>IF(F2166=1,COUNTIF($F$8:F2166,1),"")</f>
        <v/>
      </c>
      <c r="H2166" s="174"/>
      <c r="I2166" s="157">
        <f>IFERROR($H$8:INDEX($H$8:$H$3000,COUNTIF($H$8:$H$3000,"?*")),"")</f>
        <v>0</v>
      </c>
    </row>
    <row r="2167" spans="1:9" x14ac:dyDescent="0.25">
      <c r="A2167" s="174">
        <f>--ISNUMBER(IFERROR(SEARCH('Project Costing'!#REF!,Labor!I2173,1),""))</f>
        <v>0</v>
      </c>
      <c r="B2167" s="174" t="str">
        <f>IF(A2167=1,COUNTIF($A$8:A2167,1),"")</f>
        <v/>
      </c>
      <c r="C2167" s="174"/>
      <c r="D2167" s="157">
        <f>IFERROR($C$8:INDEX($C$8:$C$3000,COUNTIF($C$8:$C$3000,"?*")),"")</f>
        <v>0</v>
      </c>
      <c r="E2167" s="174"/>
      <c r="F2167" s="174">
        <f>--ISNUMBER(IFERROR(SEARCH('Project Costing'!#REF!,Labor!I2173,1),""))</f>
        <v>0</v>
      </c>
      <c r="G2167" s="174" t="str">
        <f>IF(F2167=1,COUNTIF($F$8:F2167,1),"")</f>
        <v/>
      </c>
      <c r="H2167" s="174"/>
      <c r="I2167" s="157">
        <f>IFERROR($H$8:INDEX($H$8:$H$3000,COUNTIF($H$8:$H$3000,"?*")),"")</f>
        <v>0</v>
      </c>
    </row>
    <row r="2168" spans="1:9" x14ac:dyDescent="0.25">
      <c r="A2168" s="174">
        <f>--ISNUMBER(IFERROR(SEARCH('Project Costing'!#REF!,Labor!I2174,1),""))</f>
        <v>0</v>
      </c>
      <c r="B2168" s="174" t="str">
        <f>IF(A2168=1,COUNTIF($A$8:A2168,1),"")</f>
        <v/>
      </c>
      <c r="C2168" s="174"/>
      <c r="D2168" s="157">
        <f>IFERROR($C$8:INDEX($C$8:$C$3000,COUNTIF($C$8:$C$3000,"?*")),"")</f>
        <v>0</v>
      </c>
      <c r="E2168" s="174"/>
      <c r="F2168" s="174">
        <f>--ISNUMBER(IFERROR(SEARCH('Project Costing'!#REF!,Labor!I2174,1),""))</f>
        <v>0</v>
      </c>
      <c r="G2168" s="174" t="str">
        <f>IF(F2168=1,COUNTIF($F$8:F2168,1),"")</f>
        <v/>
      </c>
      <c r="H2168" s="174"/>
      <c r="I2168" s="157">
        <f>IFERROR($H$8:INDEX($H$8:$H$3000,COUNTIF($H$8:$H$3000,"?*")),"")</f>
        <v>0</v>
      </c>
    </row>
    <row r="2169" spans="1:9" x14ac:dyDescent="0.25">
      <c r="A2169" s="174">
        <f>--ISNUMBER(IFERROR(SEARCH('Project Costing'!#REF!,Labor!I2175,1),""))</f>
        <v>0</v>
      </c>
      <c r="B2169" s="174" t="str">
        <f>IF(A2169=1,COUNTIF($A$8:A2169,1),"")</f>
        <v/>
      </c>
      <c r="C2169" s="174"/>
      <c r="D2169" s="157">
        <f>IFERROR($C$8:INDEX($C$8:$C$3000,COUNTIF($C$8:$C$3000,"?*")),"")</f>
        <v>0</v>
      </c>
      <c r="E2169" s="174"/>
      <c r="F2169" s="174">
        <f>--ISNUMBER(IFERROR(SEARCH('Project Costing'!#REF!,Labor!I2175,1),""))</f>
        <v>0</v>
      </c>
      <c r="G2169" s="174" t="str">
        <f>IF(F2169=1,COUNTIF($F$8:F2169,1),"")</f>
        <v/>
      </c>
      <c r="H2169" s="174"/>
      <c r="I2169" s="157">
        <f>IFERROR($H$8:INDEX($H$8:$H$3000,COUNTIF($H$8:$H$3000,"?*")),"")</f>
        <v>0</v>
      </c>
    </row>
    <row r="2170" spans="1:9" x14ac:dyDescent="0.25">
      <c r="A2170" s="174">
        <f>--ISNUMBER(IFERROR(SEARCH('Project Costing'!#REF!,Labor!I2176,1),""))</f>
        <v>0</v>
      </c>
      <c r="B2170" s="174" t="str">
        <f>IF(A2170=1,COUNTIF($A$8:A2170,1),"")</f>
        <v/>
      </c>
      <c r="C2170" s="174"/>
      <c r="D2170" s="157">
        <f>IFERROR($C$8:INDEX($C$8:$C$3000,COUNTIF($C$8:$C$3000,"?*")),"")</f>
        <v>0</v>
      </c>
      <c r="E2170" s="174"/>
      <c r="F2170" s="174">
        <f>--ISNUMBER(IFERROR(SEARCH('Project Costing'!#REF!,Labor!I2176,1),""))</f>
        <v>0</v>
      </c>
      <c r="G2170" s="174" t="str">
        <f>IF(F2170=1,COUNTIF($F$8:F2170,1),"")</f>
        <v/>
      </c>
      <c r="H2170" s="174"/>
      <c r="I2170" s="157">
        <f>IFERROR($H$8:INDEX($H$8:$H$3000,COUNTIF($H$8:$H$3000,"?*")),"")</f>
        <v>0</v>
      </c>
    </row>
    <row r="2171" spans="1:9" x14ac:dyDescent="0.25">
      <c r="A2171" s="174">
        <f>--ISNUMBER(IFERROR(SEARCH('Project Costing'!#REF!,Labor!I2177,1),""))</f>
        <v>0</v>
      </c>
      <c r="B2171" s="174" t="str">
        <f>IF(A2171=1,COUNTIF($A$8:A2171,1),"")</f>
        <v/>
      </c>
      <c r="C2171" s="174"/>
      <c r="D2171" s="157">
        <f>IFERROR($C$8:INDEX($C$8:$C$3000,COUNTIF($C$8:$C$3000,"?*")),"")</f>
        <v>0</v>
      </c>
      <c r="E2171" s="174"/>
      <c r="F2171" s="174">
        <f>--ISNUMBER(IFERROR(SEARCH('Project Costing'!#REF!,Labor!I2177,1),""))</f>
        <v>0</v>
      </c>
      <c r="G2171" s="174" t="str">
        <f>IF(F2171=1,COUNTIF($F$8:F2171,1),"")</f>
        <v/>
      </c>
      <c r="H2171" s="174"/>
      <c r="I2171" s="157">
        <f>IFERROR($H$8:INDEX($H$8:$H$3000,COUNTIF($H$8:$H$3000,"?*")),"")</f>
        <v>0</v>
      </c>
    </row>
    <row r="2172" spans="1:9" x14ac:dyDescent="0.25">
      <c r="A2172" s="174">
        <f>--ISNUMBER(IFERROR(SEARCH('Project Costing'!#REF!,Labor!I2178,1),""))</f>
        <v>0</v>
      </c>
      <c r="B2172" s="174" t="str">
        <f>IF(A2172=1,COUNTIF($A$8:A2172,1),"")</f>
        <v/>
      </c>
      <c r="C2172" s="174"/>
      <c r="D2172" s="157">
        <f>IFERROR($C$8:INDEX($C$8:$C$3000,COUNTIF($C$8:$C$3000,"?*")),"")</f>
        <v>0</v>
      </c>
      <c r="E2172" s="174"/>
      <c r="F2172" s="174">
        <f>--ISNUMBER(IFERROR(SEARCH('Project Costing'!#REF!,Labor!I2178,1),""))</f>
        <v>0</v>
      </c>
      <c r="G2172" s="174" t="str">
        <f>IF(F2172=1,COUNTIF($F$8:F2172,1),"")</f>
        <v/>
      </c>
      <c r="H2172" s="174"/>
      <c r="I2172" s="157">
        <f>IFERROR($H$8:INDEX($H$8:$H$3000,COUNTIF($H$8:$H$3000,"?*")),"")</f>
        <v>0</v>
      </c>
    </row>
    <row r="2173" spans="1:9" x14ac:dyDescent="0.25">
      <c r="A2173" s="174">
        <f>--ISNUMBER(IFERROR(SEARCH('Project Costing'!#REF!,Labor!I2179,1),""))</f>
        <v>0</v>
      </c>
      <c r="B2173" s="174" t="str">
        <f>IF(A2173=1,COUNTIF($A$8:A2173,1),"")</f>
        <v/>
      </c>
      <c r="C2173" s="174"/>
      <c r="D2173" s="157">
        <f>IFERROR($C$8:INDEX($C$8:$C$3000,COUNTIF($C$8:$C$3000,"?*")),"")</f>
        <v>0</v>
      </c>
      <c r="E2173" s="174"/>
      <c r="F2173" s="174">
        <f>--ISNUMBER(IFERROR(SEARCH('Project Costing'!#REF!,Labor!I2179,1),""))</f>
        <v>0</v>
      </c>
      <c r="G2173" s="174" t="str">
        <f>IF(F2173=1,COUNTIF($F$8:F2173,1),"")</f>
        <v/>
      </c>
      <c r="H2173" s="174"/>
      <c r="I2173" s="157">
        <f>IFERROR($H$8:INDEX($H$8:$H$3000,COUNTIF($H$8:$H$3000,"?*")),"")</f>
        <v>0</v>
      </c>
    </row>
    <row r="2174" spans="1:9" x14ac:dyDescent="0.25">
      <c r="A2174" s="174">
        <f>--ISNUMBER(IFERROR(SEARCH('Project Costing'!#REF!,Labor!I2180,1),""))</f>
        <v>0</v>
      </c>
      <c r="B2174" s="174" t="str">
        <f>IF(A2174=1,COUNTIF($A$8:A2174,1),"")</f>
        <v/>
      </c>
      <c r="C2174" s="174"/>
      <c r="D2174" s="157">
        <f>IFERROR($C$8:INDEX($C$8:$C$3000,COUNTIF($C$8:$C$3000,"?*")),"")</f>
        <v>0</v>
      </c>
      <c r="E2174" s="174"/>
      <c r="F2174" s="174">
        <f>--ISNUMBER(IFERROR(SEARCH('Project Costing'!#REF!,Labor!I2180,1),""))</f>
        <v>0</v>
      </c>
      <c r="G2174" s="174" t="str">
        <f>IF(F2174=1,COUNTIF($F$8:F2174,1),"")</f>
        <v/>
      </c>
      <c r="H2174" s="174"/>
      <c r="I2174" s="157">
        <f>IFERROR($H$8:INDEX($H$8:$H$3000,COUNTIF($H$8:$H$3000,"?*")),"")</f>
        <v>0</v>
      </c>
    </row>
    <row r="2175" spans="1:9" x14ac:dyDescent="0.25">
      <c r="A2175" s="174">
        <f>--ISNUMBER(IFERROR(SEARCH('Project Costing'!#REF!,Labor!I2181,1),""))</f>
        <v>0</v>
      </c>
      <c r="B2175" s="174" t="str">
        <f>IF(A2175=1,COUNTIF($A$8:A2175,1),"")</f>
        <v/>
      </c>
      <c r="C2175" s="174"/>
      <c r="D2175" s="157">
        <f>IFERROR($C$8:INDEX($C$8:$C$3000,COUNTIF($C$8:$C$3000,"?*")),"")</f>
        <v>0</v>
      </c>
      <c r="E2175" s="174"/>
      <c r="F2175" s="174">
        <f>--ISNUMBER(IFERROR(SEARCH('Project Costing'!#REF!,Labor!I2181,1),""))</f>
        <v>0</v>
      </c>
      <c r="G2175" s="174" t="str">
        <f>IF(F2175=1,COUNTIF($F$8:F2175,1),"")</f>
        <v/>
      </c>
      <c r="H2175" s="174"/>
      <c r="I2175" s="157">
        <f>IFERROR($H$8:INDEX($H$8:$H$3000,COUNTIF($H$8:$H$3000,"?*")),"")</f>
        <v>0</v>
      </c>
    </row>
    <row r="2176" spans="1:9" x14ac:dyDescent="0.25">
      <c r="A2176" s="174">
        <f>--ISNUMBER(IFERROR(SEARCH('Project Costing'!#REF!,Labor!I2182,1),""))</f>
        <v>0</v>
      </c>
      <c r="B2176" s="174" t="str">
        <f>IF(A2176=1,COUNTIF($A$8:A2176,1),"")</f>
        <v/>
      </c>
      <c r="C2176" s="174"/>
      <c r="D2176" s="157">
        <f>IFERROR($C$8:INDEX($C$8:$C$3000,COUNTIF($C$8:$C$3000,"?*")),"")</f>
        <v>0</v>
      </c>
      <c r="E2176" s="174"/>
      <c r="F2176" s="174">
        <f>--ISNUMBER(IFERROR(SEARCH('Project Costing'!#REF!,Labor!I2182,1),""))</f>
        <v>0</v>
      </c>
      <c r="G2176" s="174" t="str">
        <f>IF(F2176=1,COUNTIF($F$8:F2176,1),"")</f>
        <v/>
      </c>
      <c r="H2176" s="174"/>
      <c r="I2176" s="157">
        <f>IFERROR($H$8:INDEX($H$8:$H$3000,COUNTIF($H$8:$H$3000,"?*")),"")</f>
        <v>0</v>
      </c>
    </row>
    <row r="2177" spans="1:9" x14ac:dyDescent="0.25">
      <c r="A2177" s="174">
        <f>--ISNUMBER(IFERROR(SEARCH('Project Costing'!#REF!,Labor!I2183,1),""))</f>
        <v>0</v>
      </c>
      <c r="B2177" s="174" t="str">
        <f>IF(A2177=1,COUNTIF($A$8:A2177,1),"")</f>
        <v/>
      </c>
      <c r="C2177" s="174"/>
      <c r="D2177" s="157">
        <f>IFERROR($C$8:INDEX($C$8:$C$3000,COUNTIF($C$8:$C$3000,"?*")),"")</f>
        <v>0</v>
      </c>
      <c r="E2177" s="174"/>
      <c r="F2177" s="174">
        <f>--ISNUMBER(IFERROR(SEARCH('Project Costing'!#REF!,Labor!I2183,1),""))</f>
        <v>0</v>
      </c>
      <c r="G2177" s="174" t="str">
        <f>IF(F2177=1,COUNTIF($F$8:F2177,1),"")</f>
        <v/>
      </c>
      <c r="H2177" s="174"/>
      <c r="I2177" s="157">
        <f>IFERROR($H$8:INDEX($H$8:$H$3000,COUNTIF($H$8:$H$3000,"?*")),"")</f>
        <v>0</v>
      </c>
    </row>
    <row r="2178" spans="1:9" x14ac:dyDescent="0.25">
      <c r="A2178" s="174">
        <f>--ISNUMBER(IFERROR(SEARCH('Project Costing'!#REF!,Labor!I2184,1),""))</f>
        <v>0</v>
      </c>
      <c r="B2178" s="174" t="str">
        <f>IF(A2178=1,COUNTIF($A$8:A2178,1),"")</f>
        <v/>
      </c>
      <c r="C2178" s="174"/>
      <c r="D2178" s="157">
        <f>IFERROR($C$8:INDEX($C$8:$C$3000,COUNTIF($C$8:$C$3000,"?*")),"")</f>
        <v>0</v>
      </c>
      <c r="E2178" s="174"/>
      <c r="F2178" s="174">
        <f>--ISNUMBER(IFERROR(SEARCH('Project Costing'!#REF!,Labor!I2184,1),""))</f>
        <v>0</v>
      </c>
      <c r="G2178" s="174" t="str">
        <f>IF(F2178=1,COUNTIF($F$8:F2178,1),"")</f>
        <v/>
      </c>
      <c r="H2178" s="174"/>
      <c r="I2178" s="157">
        <f>IFERROR($H$8:INDEX($H$8:$H$3000,COUNTIF($H$8:$H$3000,"?*")),"")</f>
        <v>0</v>
      </c>
    </row>
    <row r="2179" spans="1:9" x14ac:dyDescent="0.25">
      <c r="A2179" s="174">
        <f>--ISNUMBER(IFERROR(SEARCH('Project Costing'!#REF!,Labor!I2185,1),""))</f>
        <v>0</v>
      </c>
      <c r="B2179" s="174" t="str">
        <f>IF(A2179=1,COUNTIF($A$8:A2179,1),"")</f>
        <v/>
      </c>
      <c r="C2179" s="174"/>
      <c r="D2179" s="157">
        <f>IFERROR($C$8:INDEX($C$8:$C$3000,COUNTIF($C$8:$C$3000,"?*")),"")</f>
        <v>0</v>
      </c>
      <c r="E2179" s="174"/>
      <c r="F2179" s="174">
        <f>--ISNUMBER(IFERROR(SEARCH('Project Costing'!#REF!,Labor!I2185,1),""))</f>
        <v>0</v>
      </c>
      <c r="G2179" s="174" t="str">
        <f>IF(F2179=1,COUNTIF($F$8:F2179,1),"")</f>
        <v/>
      </c>
      <c r="H2179" s="174"/>
      <c r="I2179" s="157">
        <f>IFERROR($H$8:INDEX($H$8:$H$3000,COUNTIF($H$8:$H$3000,"?*")),"")</f>
        <v>0</v>
      </c>
    </row>
    <row r="2180" spans="1:9" x14ac:dyDescent="0.25">
      <c r="A2180" s="174">
        <f>--ISNUMBER(IFERROR(SEARCH('Project Costing'!#REF!,Labor!I2186,1),""))</f>
        <v>0</v>
      </c>
      <c r="B2180" s="174" t="str">
        <f>IF(A2180=1,COUNTIF($A$8:A2180,1),"")</f>
        <v/>
      </c>
      <c r="C2180" s="174"/>
      <c r="D2180" s="157">
        <f>IFERROR($C$8:INDEX($C$8:$C$3000,COUNTIF($C$8:$C$3000,"?*")),"")</f>
        <v>0</v>
      </c>
      <c r="E2180" s="174"/>
      <c r="F2180" s="174">
        <f>--ISNUMBER(IFERROR(SEARCH('Project Costing'!#REF!,Labor!I2186,1),""))</f>
        <v>0</v>
      </c>
      <c r="G2180" s="174" t="str">
        <f>IF(F2180=1,COUNTIF($F$8:F2180,1),"")</f>
        <v/>
      </c>
      <c r="H2180" s="174"/>
      <c r="I2180" s="157">
        <f>IFERROR($H$8:INDEX($H$8:$H$3000,COUNTIF($H$8:$H$3000,"?*")),"")</f>
        <v>0</v>
      </c>
    </row>
    <row r="2181" spans="1:9" x14ac:dyDescent="0.25">
      <c r="A2181" s="174">
        <f>--ISNUMBER(IFERROR(SEARCH('Project Costing'!#REF!,Labor!I2187,1),""))</f>
        <v>0</v>
      </c>
      <c r="B2181" s="174" t="str">
        <f>IF(A2181=1,COUNTIF($A$8:A2181,1),"")</f>
        <v/>
      </c>
      <c r="C2181" s="174"/>
      <c r="D2181" s="157">
        <f>IFERROR($C$8:INDEX($C$8:$C$3000,COUNTIF($C$8:$C$3000,"?*")),"")</f>
        <v>0</v>
      </c>
      <c r="E2181" s="174"/>
      <c r="F2181" s="174">
        <f>--ISNUMBER(IFERROR(SEARCH('Project Costing'!#REF!,Labor!I2187,1),""))</f>
        <v>0</v>
      </c>
      <c r="G2181" s="174" t="str">
        <f>IF(F2181=1,COUNTIF($F$8:F2181,1),"")</f>
        <v/>
      </c>
      <c r="H2181" s="174"/>
      <c r="I2181" s="157">
        <f>IFERROR($H$8:INDEX($H$8:$H$3000,COUNTIF($H$8:$H$3000,"?*")),"")</f>
        <v>0</v>
      </c>
    </row>
    <row r="2182" spans="1:9" x14ac:dyDescent="0.25">
      <c r="A2182" s="174">
        <f>--ISNUMBER(IFERROR(SEARCH('Project Costing'!#REF!,Labor!I2188,1),""))</f>
        <v>0</v>
      </c>
      <c r="B2182" s="174" t="str">
        <f>IF(A2182=1,COUNTIF($A$8:A2182,1),"")</f>
        <v/>
      </c>
      <c r="C2182" s="174"/>
      <c r="D2182" s="157">
        <f>IFERROR($C$8:INDEX($C$8:$C$3000,COUNTIF($C$8:$C$3000,"?*")),"")</f>
        <v>0</v>
      </c>
      <c r="E2182" s="174"/>
      <c r="F2182" s="174">
        <f>--ISNUMBER(IFERROR(SEARCH('Project Costing'!#REF!,Labor!I2188,1),""))</f>
        <v>0</v>
      </c>
      <c r="G2182" s="174" t="str">
        <f>IF(F2182=1,COUNTIF($F$8:F2182,1),"")</f>
        <v/>
      </c>
      <c r="H2182" s="174"/>
      <c r="I2182" s="157">
        <f>IFERROR($H$8:INDEX($H$8:$H$3000,COUNTIF($H$8:$H$3000,"?*")),"")</f>
        <v>0</v>
      </c>
    </row>
    <row r="2183" spans="1:9" x14ac:dyDescent="0.25">
      <c r="A2183" s="174">
        <f>--ISNUMBER(IFERROR(SEARCH('Project Costing'!#REF!,Labor!I2189,1),""))</f>
        <v>0</v>
      </c>
      <c r="B2183" s="174" t="str">
        <f>IF(A2183=1,COUNTIF($A$8:A2183,1),"")</f>
        <v/>
      </c>
      <c r="C2183" s="174"/>
      <c r="D2183" s="157">
        <f>IFERROR($C$8:INDEX($C$8:$C$3000,COUNTIF($C$8:$C$3000,"?*")),"")</f>
        <v>0</v>
      </c>
      <c r="E2183" s="174"/>
      <c r="F2183" s="174">
        <f>--ISNUMBER(IFERROR(SEARCH('Project Costing'!#REF!,Labor!I2189,1),""))</f>
        <v>0</v>
      </c>
      <c r="G2183" s="174" t="str">
        <f>IF(F2183=1,COUNTIF($F$8:F2183,1),"")</f>
        <v/>
      </c>
      <c r="H2183" s="174"/>
      <c r="I2183" s="157">
        <f>IFERROR($H$8:INDEX($H$8:$H$3000,COUNTIF($H$8:$H$3000,"?*")),"")</f>
        <v>0</v>
      </c>
    </row>
    <row r="2184" spans="1:9" x14ac:dyDescent="0.25">
      <c r="A2184" s="174">
        <f>--ISNUMBER(IFERROR(SEARCH('Project Costing'!#REF!,Labor!I2190,1),""))</f>
        <v>0</v>
      </c>
      <c r="B2184" s="174" t="str">
        <f>IF(A2184=1,COUNTIF($A$8:A2184,1),"")</f>
        <v/>
      </c>
      <c r="C2184" s="174"/>
      <c r="D2184" s="157">
        <f>IFERROR($C$8:INDEX($C$8:$C$3000,COUNTIF($C$8:$C$3000,"?*")),"")</f>
        <v>0</v>
      </c>
      <c r="E2184" s="174"/>
      <c r="F2184" s="174">
        <f>--ISNUMBER(IFERROR(SEARCH('Project Costing'!#REF!,Labor!I2190,1),""))</f>
        <v>0</v>
      </c>
      <c r="G2184" s="174" t="str">
        <f>IF(F2184=1,COUNTIF($F$8:F2184,1),"")</f>
        <v/>
      </c>
      <c r="H2184" s="174"/>
      <c r="I2184" s="157">
        <f>IFERROR($H$8:INDEX($H$8:$H$3000,COUNTIF($H$8:$H$3000,"?*")),"")</f>
        <v>0</v>
      </c>
    </row>
    <row r="2185" spans="1:9" x14ac:dyDescent="0.25">
      <c r="A2185" s="174">
        <f>--ISNUMBER(IFERROR(SEARCH('Project Costing'!#REF!,Labor!I2191,1),""))</f>
        <v>0</v>
      </c>
      <c r="B2185" s="174" t="str">
        <f>IF(A2185=1,COUNTIF($A$8:A2185,1),"")</f>
        <v/>
      </c>
      <c r="C2185" s="174"/>
      <c r="D2185" s="157">
        <f>IFERROR($C$8:INDEX($C$8:$C$3000,COUNTIF($C$8:$C$3000,"?*")),"")</f>
        <v>0</v>
      </c>
      <c r="E2185" s="174"/>
      <c r="F2185" s="174">
        <f>--ISNUMBER(IFERROR(SEARCH('Project Costing'!#REF!,Labor!I2191,1),""))</f>
        <v>0</v>
      </c>
      <c r="G2185" s="174" t="str">
        <f>IF(F2185=1,COUNTIF($F$8:F2185,1),"")</f>
        <v/>
      </c>
      <c r="H2185" s="174"/>
      <c r="I2185" s="157">
        <f>IFERROR($H$8:INDEX($H$8:$H$3000,COUNTIF($H$8:$H$3000,"?*")),"")</f>
        <v>0</v>
      </c>
    </row>
    <row r="2186" spans="1:9" x14ac:dyDescent="0.25">
      <c r="A2186" s="174">
        <f>--ISNUMBER(IFERROR(SEARCH('Project Costing'!#REF!,Labor!I2192,1),""))</f>
        <v>0</v>
      </c>
      <c r="B2186" s="174" t="str">
        <f>IF(A2186=1,COUNTIF($A$8:A2186,1),"")</f>
        <v/>
      </c>
      <c r="C2186" s="174"/>
      <c r="D2186" s="157">
        <f>IFERROR($C$8:INDEX($C$8:$C$3000,COUNTIF($C$8:$C$3000,"?*")),"")</f>
        <v>0</v>
      </c>
      <c r="E2186" s="174"/>
      <c r="F2186" s="174">
        <f>--ISNUMBER(IFERROR(SEARCH('Project Costing'!#REF!,Labor!I2192,1),""))</f>
        <v>0</v>
      </c>
      <c r="G2186" s="174" t="str">
        <f>IF(F2186=1,COUNTIF($F$8:F2186,1),"")</f>
        <v/>
      </c>
      <c r="H2186" s="174"/>
      <c r="I2186" s="157">
        <f>IFERROR($H$8:INDEX($H$8:$H$3000,COUNTIF($H$8:$H$3000,"?*")),"")</f>
        <v>0</v>
      </c>
    </row>
    <row r="2187" spans="1:9" x14ac:dyDescent="0.25">
      <c r="A2187" s="174">
        <f>--ISNUMBER(IFERROR(SEARCH('Project Costing'!#REF!,Labor!I2193,1),""))</f>
        <v>0</v>
      </c>
      <c r="B2187" s="174" t="str">
        <f>IF(A2187=1,COUNTIF($A$8:A2187,1),"")</f>
        <v/>
      </c>
      <c r="C2187" s="174"/>
      <c r="D2187" s="157">
        <f>IFERROR($C$8:INDEX($C$8:$C$3000,COUNTIF($C$8:$C$3000,"?*")),"")</f>
        <v>0</v>
      </c>
      <c r="E2187" s="174"/>
      <c r="F2187" s="174">
        <f>--ISNUMBER(IFERROR(SEARCH('Project Costing'!#REF!,Labor!I2193,1),""))</f>
        <v>0</v>
      </c>
      <c r="G2187" s="174" t="str">
        <f>IF(F2187=1,COUNTIF($F$8:F2187,1),"")</f>
        <v/>
      </c>
      <c r="H2187" s="174"/>
      <c r="I2187" s="157">
        <f>IFERROR($H$8:INDEX($H$8:$H$3000,COUNTIF($H$8:$H$3000,"?*")),"")</f>
        <v>0</v>
      </c>
    </row>
    <row r="2188" spans="1:9" x14ac:dyDescent="0.25">
      <c r="A2188" s="174">
        <f>--ISNUMBER(IFERROR(SEARCH('Project Costing'!#REF!,Labor!I2194,1),""))</f>
        <v>0</v>
      </c>
      <c r="B2188" s="174" t="str">
        <f>IF(A2188=1,COUNTIF($A$8:A2188,1),"")</f>
        <v/>
      </c>
      <c r="C2188" s="174"/>
      <c r="D2188" s="157">
        <f>IFERROR($C$8:INDEX($C$8:$C$3000,COUNTIF($C$8:$C$3000,"?*")),"")</f>
        <v>0</v>
      </c>
      <c r="E2188" s="174"/>
      <c r="F2188" s="174">
        <f>--ISNUMBER(IFERROR(SEARCH('Project Costing'!#REF!,Labor!I2194,1),""))</f>
        <v>0</v>
      </c>
      <c r="G2188" s="174" t="str">
        <f>IF(F2188=1,COUNTIF($F$8:F2188,1),"")</f>
        <v/>
      </c>
      <c r="H2188" s="174"/>
      <c r="I2188" s="157">
        <f>IFERROR($H$8:INDEX($H$8:$H$3000,COUNTIF($H$8:$H$3000,"?*")),"")</f>
        <v>0</v>
      </c>
    </row>
    <row r="2189" spans="1:9" x14ac:dyDescent="0.25">
      <c r="A2189" s="174">
        <f>--ISNUMBER(IFERROR(SEARCH('Project Costing'!#REF!,Labor!I2195,1),""))</f>
        <v>0</v>
      </c>
      <c r="B2189" s="174" t="str">
        <f>IF(A2189=1,COUNTIF($A$8:A2189,1),"")</f>
        <v/>
      </c>
      <c r="C2189" s="174"/>
      <c r="D2189" s="157">
        <f>IFERROR($C$8:INDEX($C$8:$C$3000,COUNTIF($C$8:$C$3000,"?*")),"")</f>
        <v>0</v>
      </c>
      <c r="E2189" s="174"/>
      <c r="F2189" s="174">
        <f>--ISNUMBER(IFERROR(SEARCH('Project Costing'!#REF!,Labor!I2195,1),""))</f>
        <v>0</v>
      </c>
      <c r="G2189" s="174" t="str">
        <f>IF(F2189=1,COUNTIF($F$8:F2189,1),"")</f>
        <v/>
      </c>
      <c r="H2189" s="174"/>
      <c r="I2189" s="157">
        <f>IFERROR($H$8:INDEX($H$8:$H$3000,COUNTIF($H$8:$H$3000,"?*")),"")</f>
        <v>0</v>
      </c>
    </row>
    <row r="2190" spans="1:9" x14ac:dyDescent="0.25">
      <c r="A2190" s="174">
        <f>--ISNUMBER(IFERROR(SEARCH('Project Costing'!#REF!,Labor!I2196,1),""))</f>
        <v>0</v>
      </c>
      <c r="B2190" s="174" t="str">
        <f>IF(A2190=1,COUNTIF($A$8:A2190,1),"")</f>
        <v/>
      </c>
      <c r="C2190" s="174"/>
      <c r="D2190" s="157">
        <f>IFERROR($C$8:INDEX($C$8:$C$3000,COUNTIF($C$8:$C$3000,"?*")),"")</f>
        <v>0</v>
      </c>
      <c r="E2190" s="174"/>
      <c r="F2190" s="174">
        <f>--ISNUMBER(IFERROR(SEARCH('Project Costing'!#REF!,Labor!I2196,1),""))</f>
        <v>0</v>
      </c>
      <c r="G2190" s="174" t="str">
        <f>IF(F2190=1,COUNTIF($F$8:F2190,1),"")</f>
        <v/>
      </c>
      <c r="H2190" s="174"/>
      <c r="I2190" s="157">
        <f>IFERROR($H$8:INDEX($H$8:$H$3000,COUNTIF($H$8:$H$3000,"?*")),"")</f>
        <v>0</v>
      </c>
    </row>
    <row r="2191" spans="1:9" x14ac:dyDescent="0.25">
      <c r="A2191" s="174">
        <f>--ISNUMBER(IFERROR(SEARCH('Project Costing'!#REF!,Labor!I2197,1),""))</f>
        <v>0</v>
      </c>
      <c r="B2191" s="174" t="str">
        <f>IF(A2191=1,COUNTIF($A$8:A2191,1),"")</f>
        <v/>
      </c>
      <c r="C2191" s="174"/>
      <c r="D2191" s="157">
        <f>IFERROR($C$8:INDEX($C$8:$C$3000,COUNTIF($C$8:$C$3000,"?*")),"")</f>
        <v>0</v>
      </c>
      <c r="E2191" s="174"/>
      <c r="F2191" s="174">
        <f>--ISNUMBER(IFERROR(SEARCH('Project Costing'!#REF!,Labor!I2197,1),""))</f>
        <v>0</v>
      </c>
      <c r="G2191" s="174" t="str">
        <f>IF(F2191=1,COUNTIF($F$8:F2191,1),"")</f>
        <v/>
      </c>
      <c r="H2191" s="174"/>
      <c r="I2191" s="157">
        <f>IFERROR($H$8:INDEX($H$8:$H$3000,COUNTIF($H$8:$H$3000,"?*")),"")</f>
        <v>0</v>
      </c>
    </row>
    <row r="2192" spans="1:9" x14ac:dyDescent="0.25">
      <c r="A2192" s="174">
        <f>--ISNUMBER(IFERROR(SEARCH('Project Costing'!#REF!,Labor!I2198,1),""))</f>
        <v>0</v>
      </c>
      <c r="B2192" s="174" t="str">
        <f>IF(A2192=1,COUNTIF($A$8:A2192,1),"")</f>
        <v/>
      </c>
      <c r="C2192" s="174"/>
      <c r="D2192" s="157">
        <f>IFERROR($C$8:INDEX($C$8:$C$3000,COUNTIF($C$8:$C$3000,"?*")),"")</f>
        <v>0</v>
      </c>
      <c r="E2192" s="174"/>
      <c r="F2192" s="174">
        <f>--ISNUMBER(IFERROR(SEARCH('Project Costing'!#REF!,Labor!I2198,1),""))</f>
        <v>0</v>
      </c>
      <c r="G2192" s="174" t="str">
        <f>IF(F2192=1,COUNTIF($F$8:F2192,1),"")</f>
        <v/>
      </c>
      <c r="H2192" s="174"/>
      <c r="I2192" s="157">
        <f>IFERROR($H$8:INDEX($H$8:$H$3000,COUNTIF($H$8:$H$3000,"?*")),"")</f>
        <v>0</v>
      </c>
    </row>
    <row r="2193" spans="1:9" x14ac:dyDescent="0.25">
      <c r="A2193" s="174">
        <f>--ISNUMBER(IFERROR(SEARCH('Project Costing'!#REF!,Labor!I2199,1),""))</f>
        <v>0</v>
      </c>
      <c r="B2193" s="174" t="str">
        <f>IF(A2193=1,COUNTIF($A$8:A2193,1),"")</f>
        <v/>
      </c>
      <c r="C2193" s="174"/>
      <c r="D2193" s="157">
        <f>IFERROR($C$8:INDEX($C$8:$C$3000,COUNTIF($C$8:$C$3000,"?*")),"")</f>
        <v>0</v>
      </c>
      <c r="E2193" s="174"/>
      <c r="F2193" s="174">
        <f>--ISNUMBER(IFERROR(SEARCH('Project Costing'!#REF!,Labor!I2199,1),""))</f>
        <v>0</v>
      </c>
      <c r="G2193" s="174" t="str">
        <f>IF(F2193=1,COUNTIF($F$8:F2193,1),"")</f>
        <v/>
      </c>
      <c r="H2193" s="174"/>
      <c r="I2193" s="157">
        <f>IFERROR($H$8:INDEX($H$8:$H$3000,COUNTIF($H$8:$H$3000,"?*")),"")</f>
        <v>0</v>
      </c>
    </row>
    <row r="2194" spans="1:9" x14ac:dyDescent="0.25">
      <c r="A2194" s="174">
        <f>--ISNUMBER(IFERROR(SEARCH('Project Costing'!#REF!,Labor!I2200,1),""))</f>
        <v>0</v>
      </c>
      <c r="B2194" s="174" t="str">
        <f>IF(A2194=1,COUNTIF($A$8:A2194,1),"")</f>
        <v/>
      </c>
      <c r="C2194" s="174"/>
      <c r="D2194" s="157">
        <f>IFERROR($C$8:INDEX($C$8:$C$3000,COUNTIF($C$8:$C$3000,"?*")),"")</f>
        <v>0</v>
      </c>
      <c r="E2194" s="174"/>
      <c r="F2194" s="174">
        <f>--ISNUMBER(IFERROR(SEARCH('Project Costing'!#REF!,Labor!I2200,1),""))</f>
        <v>0</v>
      </c>
      <c r="G2194" s="174" t="str">
        <f>IF(F2194=1,COUNTIF($F$8:F2194,1),"")</f>
        <v/>
      </c>
      <c r="H2194" s="174"/>
      <c r="I2194" s="157">
        <f>IFERROR($H$8:INDEX($H$8:$H$3000,COUNTIF($H$8:$H$3000,"?*")),"")</f>
        <v>0</v>
      </c>
    </row>
    <row r="2195" spans="1:9" x14ac:dyDescent="0.25">
      <c r="A2195" s="174">
        <f>--ISNUMBER(IFERROR(SEARCH('Project Costing'!#REF!,Labor!I2201,1),""))</f>
        <v>0</v>
      </c>
      <c r="B2195" s="174" t="str">
        <f>IF(A2195=1,COUNTIF($A$8:A2195,1),"")</f>
        <v/>
      </c>
      <c r="C2195" s="174"/>
      <c r="D2195" s="157">
        <f>IFERROR($C$8:INDEX($C$8:$C$3000,COUNTIF($C$8:$C$3000,"?*")),"")</f>
        <v>0</v>
      </c>
      <c r="E2195" s="174"/>
      <c r="F2195" s="174">
        <f>--ISNUMBER(IFERROR(SEARCH('Project Costing'!#REF!,Labor!I2201,1),""))</f>
        <v>0</v>
      </c>
      <c r="G2195" s="174" t="str">
        <f>IF(F2195=1,COUNTIF($F$8:F2195,1),"")</f>
        <v/>
      </c>
      <c r="H2195" s="174"/>
      <c r="I2195" s="157">
        <f>IFERROR($H$8:INDEX($H$8:$H$3000,COUNTIF($H$8:$H$3000,"?*")),"")</f>
        <v>0</v>
      </c>
    </row>
    <row r="2196" spans="1:9" x14ac:dyDescent="0.25">
      <c r="A2196" s="174">
        <f>--ISNUMBER(IFERROR(SEARCH('Project Costing'!#REF!,Labor!I2202,1),""))</f>
        <v>0</v>
      </c>
      <c r="B2196" s="174" t="str">
        <f>IF(A2196=1,COUNTIF($A$8:A2196,1),"")</f>
        <v/>
      </c>
      <c r="C2196" s="174"/>
      <c r="D2196" s="157">
        <f>IFERROR($C$8:INDEX($C$8:$C$3000,COUNTIF($C$8:$C$3000,"?*")),"")</f>
        <v>0</v>
      </c>
      <c r="E2196" s="174"/>
      <c r="F2196" s="174">
        <f>--ISNUMBER(IFERROR(SEARCH('Project Costing'!#REF!,Labor!I2202,1),""))</f>
        <v>0</v>
      </c>
      <c r="G2196" s="174" t="str">
        <f>IF(F2196=1,COUNTIF($F$8:F2196,1),"")</f>
        <v/>
      </c>
      <c r="H2196" s="174"/>
      <c r="I2196" s="157">
        <f>IFERROR($H$8:INDEX($H$8:$H$3000,COUNTIF($H$8:$H$3000,"?*")),"")</f>
        <v>0</v>
      </c>
    </row>
    <row r="2197" spans="1:9" x14ac:dyDescent="0.25">
      <c r="A2197" s="174">
        <f>--ISNUMBER(IFERROR(SEARCH('Project Costing'!#REF!,Labor!I2203,1),""))</f>
        <v>0</v>
      </c>
      <c r="B2197" s="174" t="str">
        <f>IF(A2197=1,COUNTIF($A$8:A2197,1),"")</f>
        <v/>
      </c>
      <c r="C2197" s="174"/>
      <c r="D2197" s="157">
        <f>IFERROR($C$8:INDEX($C$8:$C$3000,COUNTIF($C$8:$C$3000,"?*")),"")</f>
        <v>0</v>
      </c>
      <c r="E2197" s="174"/>
      <c r="F2197" s="174">
        <f>--ISNUMBER(IFERROR(SEARCH('Project Costing'!#REF!,Labor!I2203,1),""))</f>
        <v>0</v>
      </c>
      <c r="G2197" s="174" t="str">
        <f>IF(F2197=1,COUNTIF($F$8:F2197,1),"")</f>
        <v/>
      </c>
      <c r="H2197" s="174"/>
      <c r="I2197" s="157">
        <f>IFERROR($H$8:INDEX($H$8:$H$3000,COUNTIF($H$8:$H$3000,"?*")),"")</f>
        <v>0</v>
      </c>
    </row>
    <row r="2198" spans="1:9" x14ac:dyDescent="0.25">
      <c r="A2198" s="174">
        <f>--ISNUMBER(IFERROR(SEARCH('Project Costing'!#REF!,Labor!I2204,1),""))</f>
        <v>0</v>
      </c>
      <c r="B2198" s="174" t="str">
        <f>IF(A2198=1,COUNTIF($A$8:A2198,1),"")</f>
        <v/>
      </c>
      <c r="C2198" s="174"/>
      <c r="D2198" s="157">
        <f>IFERROR($C$8:INDEX($C$8:$C$3000,COUNTIF($C$8:$C$3000,"?*")),"")</f>
        <v>0</v>
      </c>
      <c r="E2198" s="174"/>
      <c r="F2198" s="174">
        <f>--ISNUMBER(IFERROR(SEARCH('Project Costing'!#REF!,Labor!I2204,1),""))</f>
        <v>0</v>
      </c>
      <c r="G2198" s="174" t="str">
        <f>IF(F2198=1,COUNTIF($F$8:F2198,1),"")</f>
        <v/>
      </c>
      <c r="H2198" s="174"/>
      <c r="I2198" s="157">
        <f>IFERROR($H$8:INDEX($H$8:$H$3000,COUNTIF($H$8:$H$3000,"?*")),"")</f>
        <v>0</v>
      </c>
    </row>
    <row r="2199" spans="1:9" x14ac:dyDescent="0.25">
      <c r="A2199" s="174">
        <f>--ISNUMBER(IFERROR(SEARCH('Project Costing'!#REF!,Labor!I2205,1),""))</f>
        <v>0</v>
      </c>
      <c r="B2199" s="174" t="str">
        <f>IF(A2199=1,COUNTIF($A$8:A2199,1),"")</f>
        <v/>
      </c>
      <c r="C2199" s="174"/>
      <c r="D2199" s="157">
        <f>IFERROR($C$8:INDEX($C$8:$C$3000,COUNTIF($C$8:$C$3000,"?*")),"")</f>
        <v>0</v>
      </c>
      <c r="E2199" s="174"/>
      <c r="F2199" s="174">
        <f>--ISNUMBER(IFERROR(SEARCH('Project Costing'!#REF!,Labor!I2205,1),""))</f>
        <v>0</v>
      </c>
      <c r="G2199" s="174" t="str">
        <f>IF(F2199=1,COUNTIF($F$8:F2199,1),"")</f>
        <v/>
      </c>
      <c r="H2199" s="174"/>
      <c r="I2199" s="157">
        <f>IFERROR($H$8:INDEX($H$8:$H$3000,COUNTIF($H$8:$H$3000,"?*")),"")</f>
        <v>0</v>
      </c>
    </row>
    <row r="2200" spans="1:9" x14ac:dyDescent="0.25">
      <c r="A2200" s="174">
        <f>--ISNUMBER(IFERROR(SEARCH('Project Costing'!#REF!,Labor!I2206,1),""))</f>
        <v>0</v>
      </c>
      <c r="B2200" s="174" t="str">
        <f>IF(A2200=1,COUNTIF($A$8:A2200,1),"")</f>
        <v/>
      </c>
      <c r="C2200" s="174"/>
      <c r="D2200" s="157">
        <f>IFERROR($C$8:INDEX($C$8:$C$3000,COUNTIF($C$8:$C$3000,"?*")),"")</f>
        <v>0</v>
      </c>
      <c r="E2200" s="174"/>
      <c r="F2200" s="174">
        <f>--ISNUMBER(IFERROR(SEARCH('Project Costing'!#REF!,Labor!I2206,1),""))</f>
        <v>0</v>
      </c>
      <c r="G2200" s="174" t="str">
        <f>IF(F2200=1,COUNTIF($F$8:F2200,1),"")</f>
        <v/>
      </c>
      <c r="H2200" s="174"/>
      <c r="I2200" s="157">
        <f>IFERROR($H$8:INDEX($H$8:$H$3000,COUNTIF($H$8:$H$3000,"?*")),"")</f>
        <v>0</v>
      </c>
    </row>
    <row r="2201" spans="1:9" x14ac:dyDescent="0.25">
      <c r="A2201" s="174">
        <f>--ISNUMBER(IFERROR(SEARCH('Project Costing'!#REF!,Labor!I2207,1),""))</f>
        <v>0</v>
      </c>
      <c r="B2201" s="174" t="str">
        <f>IF(A2201=1,COUNTIF($A$8:A2201,1),"")</f>
        <v/>
      </c>
      <c r="C2201" s="174"/>
      <c r="D2201" s="157">
        <f>IFERROR($C$8:INDEX($C$8:$C$3000,COUNTIF($C$8:$C$3000,"?*")),"")</f>
        <v>0</v>
      </c>
      <c r="E2201" s="174"/>
      <c r="F2201" s="174">
        <f>--ISNUMBER(IFERROR(SEARCH('Project Costing'!#REF!,Labor!I2207,1),""))</f>
        <v>0</v>
      </c>
      <c r="G2201" s="174" t="str">
        <f>IF(F2201=1,COUNTIF($F$8:F2201,1),"")</f>
        <v/>
      </c>
      <c r="H2201" s="174"/>
      <c r="I2201" s="157">
        <f>IFERROR($H$8:INDEX($H$8:$H$3000,COUNTIF($H$8:$H$3000,"?*")),"")</f>
        <v>0</v>
      </c>
    </row>
    <row r="2202" spans="1:9" x14ac:dyDescent="0.25">
      <c r="A2202" s="174">
        <f>--ISNUMBER(IFERROR(SEARCH('Project Costing'!#REF!,Labor!I2208,1),""))</f>
        <v>0</v>
      </c>
      <c r="B2202" s="174" t="str">
        <f>IF(A2202=1,COUNTIF($A$8:A2202,1),"")</f>
        <v/>
      </c>
      <c r="C2202" s="174"/>
      <c r="D2202" s="157">
        <f>IFERROR($C$8:INDEX($C$8:$C$3000,COUNTIF($C$8:$C$3000,"?*")),"")</f>
        <v>0</v>
      </c>
      <c r="E2202" s="174"/>
      <c r="F2202" s="174">
        <f>--ISNUMBER(IFERROR(SEARCH('Project Costing'!#REF!,Labor!I2208,1),""))</f>
        <v>0</v>
      </c>
      <c r="G2202" s="174" t="str">
        <f>IF(F2202=1,COUNTIF($F$8:F2202,1),"")</f>
        <v/>
      </c>
      <c r="H2202" s="174"/>
      <c r="I2202" s="157">
        <f>IFERROR($H$8:INDEX($H$8:$H$3000,COUNTIF($H$8:$H$3000,"?*")),"")</f>
        <v>0</v>
      </c>
    </row>
    <row r="2203" spans="1:9" x14ac:dyDescent="0.25">
      <c r="A2203" s="174">
        <f>--ISNUMBER(IFERROR(SEARCH('Project Costing'!#REF!,Labor!I2209,1),""))</f>
        <v>0</v>
      </c>
      <c r="B2203" s="174" t="str">
        <f>IF(A2203=1,COUNTIF($A$8:A2203,1),"")</f>
        <v/>
      </c>
      <c r="C2203" s="174"/>
      <c r="D2203" s="157">
        <f>IFERROR($C$8:INDEX($C$8:$C$3000,COUNTIF($C$8:$C$3000,"?*")),"")</f>
        <v>0</v>
      </c>
      <c r="E2203" s="174"/>
      <c r="F2203" s="174">
        <f>--ISNUMBER(IFERROR(SEARCH('Project Costing'!#REF!,Labor!I2209,1),""))</f>
        <v>0</v>
      </c>
      <c r="G2203" s="174" t="str">
        <f>IF(F2203=1,COUNTIF($F$8:F2203,1),"")</f>
        <v/>
      </c>
      <c r="H2203" s="174"/>
      <c r="I2203" s="157">
        <f>IFERROR($H$8:INDEX($H$8:$H$3000,COUNTIF($H$8:$H$3000,"?*")),"")</f>
        <v>0</v>
      </c>
    </row>
    <row r="2204" spans="1:9" x14ac:dyDescent="0.25">
      <c r="A2204" s="174">
        <f>--ISNUMBER(IFERROR(SEARCH('Project Costing'!#REF!,Labor!I2210,1),""))</f>
        <v>0</v>
      </c>
      <c r="B2204" s="174" t="str">
        <f>IF(A2204=1,COUNTIF($A$8:A2204,1),"")</f>
        <v/>
      </c>
      <c r="C2204" s="174"/>
      <c r="D2204" s="157">
        <f>IFERROR($C$8:INDEX($C$8:$C$3000,COUNTIF($C$8:$C$3000,"?*")),"")</f>
        <v>0</v>
      </c>
      <c r="E2204" s="174"/>
      <c r="F2204" s="174">
        <f>--ISNUMBER(IFERROR(SEARCH('Project Costing'!#REF!,Labor!I2210,1),""))</f>
        <v>0</v>
      </c>
      <c r="G2204" s="174" t="str">
        <f>IF(F2204=1,COUNTIF($F$8:F2204,1),"")</f>
        <v/>
      </c>
      <c r="H2204" s="174"/>
      <c r="I2204" s="157">
        <f>IFERROR($H$8:INDEX($H$8:$H$3000,COUNTIF($H$8:$H$3000,"?*")),"")</f>
        <v>0</v>
      </c>
    </row>
    <row r="2205" spans="1:9" x14ac:dyDescent="0.25">
      <c r="A2205" s="174">
        <f>--ISNUMBER(IFERROR(SEARCH('Project Costing'!#REF!,Labor!I2211,1),""))</f>
        <v>0</v>
      </c>
      <c r="B2205" s="174" t="str">
        <f>IF(A2205=1,COUNTIF($A$8:A2205,1),"")</f>
        <v/>
      </c>
      <c r="C2205" s="174"/>
      <c r="D2205" s="157">
        <f>IFERROR($C$8:INDEX($C$8:$C$3000,COUNTIF($C$8:$C$3000,"?*")),"")</f>
        <v>0</v>
      </c>
      <c r="E2205" s="174"/>
      <c r="F2205" s="174">
        <f>--ISNUMBER(IFERROR(SEARCH('Project Costing'!#REF!,Labor!I2211,1),""))</f>
        <v>0</v>
      </c>
      <c r="G2205" s="174" t="str">
        <f>IF(F2205=1,COUNTIF($F$8:F2205,1),"")</f>
        <v/>
      </c>
      <c r="H2205" s="174"/>
      <c r="I2205" s="157">
        <f>IFERROR($H$8:INDEX($H$8:$H$3000,COUNTIF($H$8:$H$3000,"?*")),"")</f>
        <v>0</v>
      </c>
    </row>
    <row r="2206" spans="1:9" x14ac:dyDescent="0.25">
      <c r="A2206" s="174">
        <f>--ISNUMBER(IFERROR(SEARCH('Project Costing'!#REF!,Labor!I2212,1),""))</f>
        <v>0</v>
      </c>
      <c r="B2206" s="174" t="str">
        <f>IF(A2206=1,COUNTIF($A$8:A2206,1),"")</f>
        <v/>
      </c>
      <c r="C2206" s="174"/>
      <c r="D2206" s="157">
        <f>IFERROR($C$8:INDEX($C$8:$C$3000,COUNTIF($C$8:$C$3000,"?*")),"")</f>
        <v>0</v>
      </c>
      <c r="E2206" s="174"/>
      <c r="F2206" s="174">
        <f>--ISNUMBER(IFERROR(SEARCH('Project Costing'!#REF!,Labor!I2212,1),""))</f>
        <v>0</v>
      </c>
      <c r="G2206" s="174" t="str">
        <f>IF(F2206=1,COUNTIF($F$8:F2206,1),"")</f>
        <v/>
      </c>
      <c r="H2206" s="174"/>
      <c r="I2206" s="157">
        <f>IFERROR($H$8:INDEX($H$8:$H$3000,COUNTIF($H$8:$H$3000,"?*")),"")</f>
        <v>0</v>
      </c>
    </row>
    <row r="2207" spans="1:9" x14ac:dyDescent="0.25">
      <c r="A2207" s="174">
        <f>--ISNUMBER(IFERROR(SEARCH('Project Costing'!#REF!,Labor!I2213,1),""))</f>
        <v>0</v>
      </c>
      <c r="B2207" s="174" t="str">
        <f>IF(A2207=1,COUNTIF($A$8:A2207,1),"")</f>
        <v/>
      </c>
      <c r="C2207" s="174"/>
      <c r="D2207" s="157">
        <f>IFERROR($C$8:INDEX($C$8:$C$3000,COUNTIF($C$8:$C$3000,"?*")),"")</f>
        <v>0</v>
      </c>
      <c r="E2207" s="174"/>
      <c r="F2207" s="174">
        <f>--ISNUMBER(IFERROR(SEARCH('Project Costing'!#REF!,Labor!I2213,1),""))</f>
        <v>0</v>
      </c>
      <c r="G2207" s="174" t="str">
        <f>IF(F2207=1,COUNTIF($F$8:F2207,1),"")</f>
        <v/>
      </c>
      <c r="H2207" s="174"/>
      <c r="I2207" s="157">
        <f>IFERROR($H$8:INDEX($H$8:$H$3000,COUNTIF($H$8:$H$3000,"?*")),"")</f>
        <v>0</v>
      </c>
    </row>
    <row r="2208" spans="1:9" x14ac:dyDescent="0.25">
      <c r="A2208" s="174">
        <f>--ISNUMBER(IFERROR(SEARCH('Project Costing'!#REF!,Labor!I2214,1),""))</f>
        <v>0</v>
      </c>
      <c r="B2208" s="174" t="str">
        <f>IF(A2208=1,COUNTIF($A$8:A2208,1),"")</f>
        <v/>
      </c>
      <c r="C2208" s="174"/>
      <c r="D2208" s="157">
        <f>IFERROR($C$8:INDEX($C$8:$C$3000,COUNTIF($C$8:$C$3000,"?*")),"")</f>
        <v>0</v>
      </c>
      <c r="E2208" s="174"/>
      <c r="F2208" s="174">
        <f>--ISNUMBER(IFERROR(SEARCH('Project Costing'!#REF!,Labor!I2214,1),""))</f>
        <v>0</v>
      </c>
      <c r="G2208" s="174" t="str">
        <f>IF(F2208=1,COUNTIF($F$8:F2208,1),"")</f>
        <v/>
      </c>
      <c r="H2208" s="174"/>
      <c r="I2208" s="157">
        <f>IFERROR($H$8:INDEX($H$8:$H$3000,COUNTIF($H$8:$H$3000,"?*")),"")</f>
        <v>0</v>
      </c>
    </row>
    <row r="2209" spans="1:9" x14ac:dyDescent="0.25">
      <c r="A2209" s="174">
        <f>--ISNUMBER(IFERROR(SEARCH('Project Costing'!#REF!,Labor!I2215,1),""))</f>
        <v>0</v>
      </c>
      <c r="B2209" s="174" t="str">
        <f>IF(A2209=1,COUNTIF($A$8:A2209,1),"")</f>
        <v/>
      </c>
      <c r="C2209" s="174"/>
      <c r="D2209" s="157">
        <f>IFERROR($C$8:INDEX($C$8:$C$3000,COUNTIF($C$8:$C$3000,"?*")),"")</f>
        <v>0</v>
      </c>
      <c r="E2209" s="174"/>
      <c r="F2209" s="174">
        <f>--ISNUMBER(IFERROR(SEARCH('Project Costing'!#REF!,Labor!I2215,1),""))</f>
        <v>0</v>
      </c>
      <c r="G2209" s="174" t="str">
        <f>IF(F2209=1,COUNTIF($F$8:F2209,1),"")</f>
        <v/>
      </c>
      <c r="H2209" s="174"/>
      <c r="I2209" s="157">
        <f>IFERROR($H$8:INDEX($H$8:$H$3000,COUNTIF($H$8:$H$3000,"?*")),"")</f>
        <v>0</v>
      </c>
    </row>
    <row r="2210" spans="1:9" x14ac:dyDescent="0.25">
      <c r="A2210" s="174">
        <f>--ISNUMBER(IFERROR(SEARCH('Project Costing'!#REF!,Labor!I2216,1),""))</f>
        <v>0</v>
      </c>
      <c r="B2210" s="174" t="str">
        <f>IF(A2210=1,COUNTIF($A$8:A2210,1),"")</f>
        <v/>
      </c>
      <c r="C2210" s="174"/>
      <c r="D2210" s="157">
        <f>IFERROR($C$8:INDEX($C$8:$C$3000,COUNTIF($C$8:$C$3000,"?*")),"")</f>
        <v>0</v>
      </c>
      <c r="E2210" s="174"/>
      <c r="F2210" s="174">
        <f>--ISNUMBER(IFERROR(SEARCH('Project Costing'!#REF!,Labor!I2216,1),""))</f>
        <v>0</v>
      </c>
      <c r="G2210" s="174" t="str">
        <f>IF(F2210=1,COUNTIF($F$8:F2210,1),"")</f>
        <v/>
      </c>
      <c r="H2210" s="174"/>
      <c r="I2210" s="157">
        <f>IFERROR($H$8:INDEX($H$8:$H$3000,COUNTIF($H$8:$H$3000,"?*")),"")</f>
        <v>0</v>
      </c>
    </row>
    <row r="2211" spans="1:9" x14ac:dyDescent="0.25">
      <c r="A2211" s="174">
        <f>--ISNUMBER(IFERROR(SEARCH('Project Costing'!#REF!,Labor!I2217,1),""))</f>
        <v>0</v>
      </c>
      <c r="B2211" s="174" t="str">
        <f>IF(A2211=1,COUNTIF($A$8:A2211,1),"")</f>
        <v/>
      </c>
      <c r="C2211" s="174"/>
      <c r="D2211" s="157">
        <f>IFERROR($C$8:INDEX($C$8:$C$3000,COUNTIF($C$8:$C$3000,"?*")),"")</f>
        <v>0</v>
      </c>
      <c r="E2211" s="174"/>
      <c r="F2211" s="174">
        <f>--ISNUMBER(IFERROR(SEARCH('Project Costing'!#REF!,Labor!I2217,1),""))</f>
        <v>0</v>
      </c>
      <c r="G2211" s="174" t="str">
        <f>IF(F2211=1,COUNTIF($F$8:F2211,1),"")</f>
        <v/>
      </c>
      <c r="H2211" s="174"/>
      <c r="I2211" s="157">
        <f>IFERROR($H$8:INDEX($H$8:$H$3000,COUNTIF($H$8:$H$3000,"?*")),"")</f>
        <v>0</v>
      </c>
    </row>
    <row r="2212" spans="1:9" x14ac:dyDescent="0.25">
      <c r="A2212" s="174">
        <f>--ISNUMBER(IFERROR(SEARCH('Project Costing'!#REF!,Labor!I2218,1),""))</f>
        <v>0</v>
      </c>
      <c r="B2212" s="174" t="str">
        <f>IF(A2212=1,COUNTIF($A$8:A2212,1),"")</f>
        <v/>
      </c>
      <c r="C2212" s="174"/>
      <c r="D2212" s="157">
        <f>IFERROR($C$8:INDEX($C$8:$C$3000,COUNTIF($C$8:$C$3000,"?*")),"")</f>
        <v>0</v>
      </c>
      <c r="E2212" s="174"/>
      <c r="F2212" s="174">
        <f>--ISNUMBER(IFERROR(SEARCH('Project Costing'!#REF!,Labor!I2218,1),""))</f>
        <v>0</v>
      </c>
      <c r="G2212" s="174" t="str">
        <f>IF(F2212=1,COUNTIF($F$8:F2212,1),"")</f>
        <v/>
      </c>
      <c r="H2212" s="174"/>
      <c r="I2212" s="157">
        <f>IFERROR($H$8:INDEX($H$8:$H$3000,COUNTIF($H$8:$H$3000,"?*")),"")</f>
        <v>0</v>
      </c>
    </row>
    <row r="2213" spans="1:9" x14ac:dyDescent="0.25">
      <c r="A2213" s="174">
        <f>--ISNUMBER(IFERROR(SEARCH('Project Costing'!#REF!,Labor!I2219,1),""))</f>
        <v>0</v>
      </c>
      <c r="B2213" s="174" t="str">
        <f>IF(A2213=1,COUNTIF($A$8:A2213,1),"")</f>
        <v/>
      </c>
      <c r="C2213" s="174"/>
      <c r="D2213" s="157">
        <f>IFERROR($C$8:INDEX($C$8:$C$3000,COUNTIF($C$8:$C$3000,"?*")),"")</f>
        <v>0</v>
      </c>
      <c r="E2213" s="174"/>
      <c r="F2213" s="174">
        <f>--ISNUMBER(IFERROR(SEARCH('Project Costing'!#REF!,Labor!I2219,1),""))</f>
        <v>0</v>
      </c>
      <c r="G2213" s="174" t="str">
        <f>IF(F2213=1,COUNTIF($F$8:F2213,1),"")</f>
        <v/>
      </c>
      <c r="H2213" s="174"/>
      <c r="I2213" s="157">
        <f>IFERROR($H$8:INDEX($H$8:$H$3000,COUNTIF($H$8:$H$3000,"?*")),"")</f>
        <v>0</v>
      </c>
    </row>
    <row r="2214" spans="1:9" x14ac:dyDescent="0.25">
      <c r="A2214" s="174">
        <f>--ISNUMBER(IFERROR(SEARCH('Project Costing'!#REF!,Labor!I2220,1),""))</f>
        <v>0</v>
      </c>
      <c r="B2214" s="174" t="str">
        <f>IF(A2214=1,COUNTIF($A$8:A2214,1),"")</f>
        <v/>
      </c>
      <c r="C2214" s="174"/>
      <c r="D2214" s="157">
        <f>IFERROR($C$8:INDEX($C$8:$C$3000,COUNTIF($C$8:$C$3000,"?*")),"")</f>
        <v>0</v>
      </c>
      <c r="E2214" s="174"/>
      <c r="F2214" s="174">
        <f>--ISNUMBER(IFERROR(SEARCH('Project Costing'!#REF!,Labor!I2220,1),""))</f>
        <v>0</v>
      </c>
      <c r="G2214" s="174" t="str">
        <f>IF(F2214=1,COUNTIF($F$8:F2214,1),"")</f>
        <v/>
      </c>
      <c r="H2214" s="174"/>
      <c r="I2214" s="157">
        <f>IFERROR($H$8:INDEX($H$8:$H$3000,COUNTIF($H$8:$H$3000,"?*")),"")</f>
        <v>0</v>
      </c>
    </row>
    <row r="2215" spans="1:9" x14ac:dyDescent="0.25">
      <c r="A2215" s="174">
        <f>--ISNUMBER(IFERROR(SEARCH('Project Costing'!#REF!,Labor!I2221,1),""))</f>
        <v>0</v>
      </c>
      <c r="B2215" s="174" t="str">
        <f>IF(A2215=1,COUNTIF($A$8:A2215,1),"")</f>
        <v/>
      </c>
      <c r="C2215" s="174"/>
      <c r="D2215" s="157">
        <f>IFERROR($C$8:INDEX($C$8:$C$3000,COUNTIF($C$8:$C$3000,"?*")),"")</f>
        <v>0</v>
      </c>
      <c r="E2215" s="174"/>
      <c r="F2215" s="174">
        <f>--ISNUMBER(IFERROR(SEARCH('Project Costing'!#REF!,Labor!I2221,1),""))</f>
        <v>0</v>
      </c>
      <c r="G2215" s="174" t="str">
        <f>IF(F2215=1,COUNTIF($F$8:F2215,1),"")</f>
        <v/>
      </c>
      <c r="H2215" s="174"/>
      <c r="I2215" s="157">
        <f>IFERROR($H$8:INDEX($H$8:$H$3000,COUNTIF($H$8:$H$3000,"?*")),"")</f>
        <v>0</v>
      </c>
    </row>
    <row r="2216" spans="1:9" x14ac:dyDescent="0.25">
      <c r="A2216" s="174">
        <f>--ISNUMBER(IFERROR(SEARCH('Project Costing'!#REF!,Labor!I2222,1),""))</f>
        <v>0</v>
      </c>
      <c r="B2216" s="174" t="str">
        <f>IF(A2216=1,COUNTIF($A$8:A2216,1),"")</f>
        <v/>
      </c>
      <c r="C2216" s="174"/>
      <c r="D2216" s="157">
        <f>IFERROR($C$8:INDEX($C$8:$C$3000,COUNTIF($C$8:$C$3000,"?*")),"")</f>
        <v>0</v>
      </c>
      <c r="E2216" s="174"/>
      <c r="F2216" s="174">
        <f>--ISNUMBER(IFERROR(SEARCH('Project Costing'!#REF!,Labor!I2222,1),""))</f>
        <v>0</v>
      </c>
      <c r="G2216" s="174" t="str">
        <f>IF(F2216=1,COUNTIF($F$8:F2216,1),"")</f>
        <v/>
      </c>
      <c r="H2216" s="174"/>
      <c r="I2216" s="157">
        <f>IFERROR($H$8:INDEX($H$8:$H$3000,COUNTIF($H$8:$H$3000,"?*")),"")</f>
        <v>0</v>
      </c>
    </row>
    <row r="2217" spans="1:9" x14ac:dyDescent="0.25">
      <c r="A2217" s="174">
        <f>--ISNUMBER(IFERROR(SEARCH('Project Costing'!#REF!,Labor!I2223,1),""))</f>
        <v>0</v>
      </c>
      <c r="B2217" s="174" t="str">
        <f>IF(A2217=1,COUNTIF($A$8:A2217,1),"")</f>
        <v/>
      </c>
      <c r="C2217" s="174"/>
      <c r="D2217" s="157">
        <f>IFERROR($C$8:INDEX($C$8:$C$3000,COUNTIF($C$8:$C$3000,"?*")),"")</f>
        <v>0</v>
      </c>
      <c r="E2217" s="174"/>
      <c r="F2217" s="174">
        <f>--ISNUMBER(IFERROR(SEARCH('Project Costing'!#REF!,Labor!I2223,1),""))</f>
        <v>0</v>
      </c>
      <c r="G2217" s="174" t="str">
        <f>IF(F2217=1,COUNTIF($F$8:F2217,1),"")</f>
        <v/>
      </c>
      <c r="H2217" s="174"/>
      <c r="I2217" s="157">
        <f>IFERROR($H$8:INDEX($H$8:$H$3000,COUNTIF($H$8:$H$3000,"?*")),"")</f>
        <v>0</v>
      </c>
    </row>
    <row r="2218" spans="1:9" x14ac:dyDescent="0.25">
      <c r="A2218" s="174">
        <f>--ISNUMBER(IFERROR(SEARCH('Project Costing'!#REF!,Labor!I2224,1),""))</f>
        <v>0</v>
      </c>
      <c r="B2218" s="174" t="str">
        <f>IF(A2218=1,COUNTIF($A$8:A2218,1),"")</f>
        <v/>
      </c>
      <c r="C2218" s="174"/>
      <c r="D2218" s="157">
        <f>IFERROR($C$8:INDEX($C$8:$C$3000,COUNTIF($C$8:$C$3000,"?*")),"")</f>
        <v>0</v>
      </c>
      <c r="E2218" s="174"/>
      <c r="F2218" s="174">
        <f>--ISNUMBER(IFERROR(SEARCH('Project Costing'!#REF!,Labor!I2224,1),""))</f>
        <v>0</v>
      </c>
      <c r="G2218" s="174" t="str">
        <f>IF(F2218=1,COUNTIF($F$8:F2218,1),"")</f>
        <v/>
      </c>
      <c r="H2218" s="174"/>
      <c r="I2218" s="157">
        <f>IFERROR($H$8:INDEX($H$8:$H$3000,COUNTIF($H$8:$H$3000,"?*")),"")</f>
        <v>0</v>
      </c>
    </row>
    <row r="2219" spans="1:9" x14ac:dyDescent="0.25">
      <c r="A2219" s="174">
        <f>--ISNUMBER(IFERROR(SEARCH('Project Costing'!#REF!,Labor!I2225,1),""))</f>
        <v>0</v>
      </c>
      <c r="B2219" s="174" t="str">
        <f>IF(A2219=1,COUNTIF($A$8:A2219,1),"")</f>
        <v/>
      </c>
      <c r="C2219" s="174"/>
      <c r="D2219" s="157">
        <f>IFERROR($C$8:INDEX($C$8:$C$3000,COUNTIF($C$8:$C$3000,"?*")),"")</f>
        <v>0</v>
      </c>
      <c r="E2219" s="174"/>
      <c r="F2219" s="174">
        <f>--ISNUMBER(IFERROR(SEARCH('Project Costing'!#REF!,Labor!I2225,1),""))</f>
        <v>0</v>
      </c>
      <c r="G2219" s="174" t="str">
        <f>IF(F2219=1,COUNTIF($F$8:F2219,1),"")</f>
        <v/>
      </c>
      <c r="H2219" s="174"/>
      <c r="I2219" s="157">
        <f>IFERROR($H$8:INDEX($H$8:$H$3000,COUNTIF($H$8:$H$3000,"?*")),"")</f>
        <v>0</v>
      </c>
    </row>
    <row r="2220" spans="1:9" x14ac:dyDescent="0.25">
      <c r="A2220" s="174">
        <f>--ISNUMBER(IFERROR(SEARCH('Project Costing'!#REF!,Labor!I2226,1),""))</f>
        <v>0</v>
      </c>
      <c r="B2220" s="174" t="str">
        <f>IF(A2220=1,COUNTIF($A$8:A2220,1),"")</f>
        <v/>
      </c>
      <c r="C2220" s="174"/>
      <c r="D2220" s="157">
        <f>IFERROR($C$8:INDEX($C$8:$C$3000,COUNTIF($C$8:$C$3000,"?*")),"")</f>
        <v>0</v>
      </c>
      <c r="E2220" s="174"/>
      <c r="F2220" s="174">
        <f>--ISNUMBER(IFERROR(SEARCH('Project Costing'!#REF!,Labor!I2226,1),""))</f>
        <v>0</v>
      </c>
      <c r="G2220" s="174" t="str">
        <f>IF(F2220=1,COUNTIF($F$8:F2220,1),"")</f>
        <v/>
      </c>
      <c r="H2220" s="174"/>
      <c r="I2220" s="157">
        <f>IFERROR($H$8:INDEX($H$8:$H$3000,COUNTIF($H$8:$H$3000,"?*")),"")</f>
        <v>0</v>
      </c>
    </row>
    <row r="2221" spans="1:9" x14ac:dyDescent="0.25">
      <c r="A2221" s="174">
        <f>--ISNUMBER(IFERROR(SEARCH('Project Costing'!#REF!,Labor!I2227,1),""))</f>
        <v>0</v>
      </c>
      <c r="B2221" s="174" t="str">
        <f>IF(A2221=1,COUNTIF($A$8:A2221,1),"")</f>
        <v/>
      </c>
      <c r="C2221" s="174"/>
      <c r="D2221" s="157">
        <f>IFERROR($C$8:INDEX($C$8:$C$3000,COUNTIF($C$8:$C$3000,"?*")),"")</f>
        <v>0</v>
      </c>
      <c r="E2221" s="174"/>
      <c r="F2221" s="174">
        <f>--ISNUMBER(IFERROR(SEARCH('Project Costing'!#REF!,Labor!I2227,1),""))</f>
        <v>0</v>
      </c>
      <c r="G2221" s="174" t="str">
        <f>IF(F2221=1,COUNTIF($F$8:F2221,1),"")</f>
        <v/>
      </c>
      <c r="H2221" s="174"/>
      <c r="I2221" s="157">
        <f>IFERROR($H$8:INDEX($H$8:$H$3000,COUNTIF($H$8:$H$3000,"?*")),"")</f>
        <v>0</v>
      </c>
    </row>
    <row r="2222" spans="1:9" x14ac:dyDescent="0.25">
      <c r="A2222" s="174">
        <f>--ISNUMBER(IFERROR(SEARCH('Project Costing'!#REF!,Labor!I2228,1),""))</f>
        <v>0</v>
      </c>
      <c r="B2222" s="174" t="str">
        <f>IF(A2222=1,COUNTIF($A$8:A2222,1),"")</f>
        <v/>
      </c>
      <c r="C2222" s="174"/>
      <c r="D2222" s="157">
        <f>IFERROR($C$8:INDEX($C$8:$C$3000,COUNTIF($C$8:$C$3000,"?*")),"")</f>
        <v>0</v>
      </c>
      <c r="E2222" s="174"/>
      <c r="F2222" s="174">
        <f>--ISNUMBER(IFERROR(SEARCH('Project Costing'!#REF!,Labor!I2228,1),""))</f>
        <v>0</v>
      </c>
      <c r="G2222" s="174" t="str">
        <f>IF(F2222=1,COUNTIF($F$8:F2222,1),"")</f>
        <v/>
      </c>
      <c r="H2222" s="174"/>
      <c r="I2222" s="157">
        <f>IFERROR($H$8:INDEX($H$8:$H$3000,COUNTIF($H$8:$H$3000,"?*")),"")</f>
        <v>0</v>
      </c>
    </row>
    <row r="2223" spans="1:9" x14ac:dyDescent="0.25">
      <c r="A2223" s="174">
        <f>--ISNUMBER(IFERROR(SEARCH('Project Costing'!#REF!,Labor!I2229,1),""))</f>
        <v>0</v>
      </c>
      <c r="B2223" s="174" t="str">
        <f>IF(A2223=1,COUNTIF($A$8:A2223,1),"")</f>
        <v/>
      </c>
      <c r="C2223" s="174"/>
      <c r="D2223" s="157">
        <f>IFERROR($C$8:INDEX($C$8:$C$3000,COUNTIF($C$8:$C$3000,"?*")),"")</f>
        <v>0</v>
      </c>
      <c r="E2223" s="174"/>
      <c r="F2223" s="174">
        <f>--ISNUMBER(IFERROR(SEARCH('Project Costing'!#REF!,Labor!I2229,1),""))</f>
        <v>0</v>
      </c>
      <c r="G2223" s="174" t="str">
        <f>IF(F2223=1,COUNTIF($F$8:F2223,1),"")</f>
        <v/>
      </c>
      <c r="H2223" s="174"/>
      <c r="I2223" s="157">
        <f>IFERROR($H$8:INDEX($H$8:$H$3000,COUNTIF($H$8:$H$3000,"?*")),"")</f>
        <v>0</v>
      </c>
    </row>
    <row r="2224" spans="1:9" x14ac:dyDescent="0.25">
      <c r="A2224" s="174">
        <f>--ISNUMBER(IFERROR(SEARCH('Project Costing'!#REF!,Labor!I2230,1),""))</f>
        <v>0</v>
      </c>
      <c r="B2224" s="174" t="str">
        <f>IF(A2224=1,COUNTIF($A$8:A2224,1),"")</f>
        <v/>
      </c>
      <c r="C2224" s="174"/>
      <c r="D2224" s="157">
        <f>IFERROR($C$8:INDEX($C$8:$C$3000,COUNTIF($C$8:$C$3000,"?*")),"")</f>
        <v>0</v>
      </c>
      <c r="E2224" s="174"/>
      <c r="F2224" s="174">
        <f>--ISNUMBER(IFERROR(SEARCH('Project Costing'!#REF!,Labor!I2230,1),""))</f>
        <v>0</v>
      </c>
      <c r="G2224" s="174" t="str">
        <f>IF(F2224=1,COUNTIF($F$8:F2224,1),"")</f>
        <v/>
      </c>
      <c r="H2224" s="174"/>
      <c r="I2224" s="157">
        <f>IFERROR($H$8:INDEX($H$8:$H$3000,COUNTIF($H$8:$H$3000,"?*")),"")</f>
        <v>0</v>
      </c>
    </row>
    <row r="2225" spans="1:9" x14ac:dyDescent="0.25">
      <c r="A2225" s="174">
        <f>--ISNUMBER(IFERROR(SEARCH('Project Costing'!#REF!,Labor!I2231,1),""))</f>
        <v>0</v>
      </c>
      <c r="B2225" s="174" t="str">
        <f>IF(A2225=1,COUNTIF($A$8:A2225,1),"")</f>
        <v/>
      </c>
      <c r="C2225" s="174"/>
      <c r="D2225" s="157">
        <f>IFERROR($C$8:INDEX($C$8:$C$3000,COUNTIF($C$8:$C$3000,"?*")),"")</f>
        <v>0</v>
      </c>
      <c r="E2225" s="174"/>
      <c r="F2225" s="174">
        <f>--ISNUMBER(IFERROR(SEARCH('Project Costing'!#REF!,Labor!I2231,1),""))</f>
        <v>0</v>
      </c>
      <c r="G2225" s="174" t="str">
        <f>IF(F2225=1,COUNTIF($F$8:F2225,1),"")</f>
        <v/>
      </c>
      <c r="H2225" s="174"/>
      <c r="I2225" s="157">
        <f>IFERROR($H$8:INDEX($H$8:$H$3000,COUNTIF($H$8:$H$3000,"?*")),"")</f>
        <v>0</v>
      </c>
    </row>
    <row r="2226" spans="1:9" x14ac:dyDescent="0.25">
      <c r="A2226" s="174">
        <f>--ISNUMBER(IFERROR(SEARCH('Project Costing'!#REF!,Labor!I2232,1),""))</f>
        <v>0</v>
      </c>
      <c r="B2226" s="174" t="str">
        <f>IF(A2226=1,COUNTIF($A$8:A2226,1),"")</f>
        <v/>
      </c>
      <c r="C2226" s="174"/>
      <c r="D2226" s="157">
        <f>IFERROR($C$8:INDEX($C$8:$C$3000,COUNTIF($C$8:$C$3000,"?*")),"")</f>
        <v>0</v>
      </c>
      <c r="E2226" s="174"/>
      <c r="F2226" s="174">
        <f>--ISNUMBER(IFERROR(SEARCH('Project Costing'!#REF!,Labor!I2232,1),""))</f>
        <v>0</v>
      </c>
      <c r="G2226" s="174" t="str">
        <f>IF(F2226=1,COUNTIF($F$8:F2226,1),"")</f>
        <v/>
      </c>
      <c r="H2226" s="174"/>
      <c r="I2226" s="157">
        <f>IFERROR($H$8:INDEX($H$8:$H$3000,COUNTIF($H$8:$H$3000,"?*")),"")</f>
        <v>0</v>
      </c>
    </row>
    <row r="2227" spans="1:9" x14ac:dyDescent="0.25">
      <c r="A2227" s="174">
        <f>--ISNUMBER(IFERROR(SEARCH('Project Costing'!#REF!,Labor!I2233,1),""))</f>
        <v>0</v>
      </c>
      <c r="B2227" s="174" t="str">
        <f>IF(A2227=1,COUNTIF($A$8:A2227,1),"")</f>
        <v/>
      </c>
      <c r="C2227" s="174"/>
      <c r="D2227" s="157">
        <f>IFERROR($C$8:INDEX($C$8:$C$3000,COUNTIF($C$8:$C$3000,"?*")),"")</f>
        <v>0</v>
      </c>
      <c r="E2227" s="174"/>
      <c r="F2227" s="174">
        <f>--ISNUMBER(IFERROR(SEARCH('Project Costing'!#REF!,Labor!I2233,1),""))</f>
        <v>0</v>
      </c>
      <c r="G2227" s="174" t="str">
        <f>IF(F2227=1,COUNTIF($F$8:F2227,1),"")</f>
        <v/>
      </c>
      <c r="H2227" s="174"/>
      <c r="I2227" s="157">
        <f>IFERROR($H$8:INDEX($H$8:$H$3000,COUNTIF($H$8:$H$3000,"?*")),"")</f>
        <v>0</v>
      </c>
    </row>
    <row r="2228" spans="1:9" x14ac:dyDescent="0.25">
      <c r="A2228" s="174">
        <f>--ISNUMBER(IFERROR(SEARCH('Project Costing'!#REF!,Labor!I2234,1),""))</f>
        <v>0</v>
      </c>
      <c r="B2228" s="174" t="str">
        <f>IF(A2228=1,COUNTIF($A$8:A2228,1),"")</f>
        <v/>
      </c>
      <c r="C2228" s="174"/>
      <c r="D2228" s="157">
        <f>IFERROR($C$8:INDEX($C$8:$C$3000,COUNTIF($C$8:$C$3000,"?*")),"")</f>
        <v>0</v>
      </c>
      <c r="E2228" s="174"/>
      <c r="F2228" s="174">
        <f>--ISNUMBER(IFERROR(SEARCH('Project Costing'!#REF!,Labor!I2234,1),""))</f>
        <v>0</v>
      </c>
      <c r="G2228" s="174" t="str">
        <f>IF(F2228=1,COUNTIF($F$8:F2228,1),"")</f>
        <v/>
      </c>
      <c r="H2228" s="174"/>
      <c r="I2228" s="157">
        <f>IFERROR($H$8:INDEX($H$8:$H$3000,COUNTIF($H$8:$H$3000,"?*")),"")</f>
        <v>0</v>
      </c>
    </row>
    <row r="2229" spans="1:9" x14ac:dyDescent="0.25">
      <c r="A2229" s="174">
        <f>--ISNUMBER(IFERROR(SEARCH('Project Costing'!#REF!,Labor!I2235,1),""))</f>
        <v>0</v>
      </c>
      <c r="B2229" s="174" t="str">
        <f>IF(A2229=1,COUNTIF($A$8:A2229,1),"")</f>
        <v/>
      </c>
      <c r="C2229" s="174"/>
      <c r="D2229" s="157">
        <f>IFERROR($C$8:INDEX($C$8:$C$3000,COUNTIF($C$8:$C$3000,"?*")),"")</f>
        <v>0</v>
      </c>
      <c r="E2229" s="174"/>
      <c r="F2229" s="174">
        <f>--ISNUMBER(IFERROR(SEARCH('Project Costing'!#REF!,Labor!I2235,1),""))</f>
        <v>0</v>
      </c>
      <c r="G2229" s="174" t="str">
        <f>IF(F2229=1,COUNTIF($F$8:F2229,1),"")</f>
        <v/>
      </c>
      <c r="H2229" s="174"/>
      <c r="I2229" s="157">
        <f>IFERROR($H$8:INDEX($H$8:$H$3000,COUNTIF($H$8:$H$3000,"?*")),"")</f>
        <v>0</v>
      </c>
    </row>
    <row r="2230" spans="1:9" x14ac:dyDescent="0.25">
      <c r="A2230" s="174">
        <f>--ISNUMBER(IFERROR(SEARCH('Project Costing'!#REF!,Labor!I2236,1),""))</f>
        <v>0</v>
      </c>
      <c r="B2230" s="174" t="str">
        <f>IF(A2230=1,COUNTIF($A$8:A2230,1),"")</f>
        <v/>
      </c>
      <c r="C2230" s="174"/>
      <c r="D2230" s="157">
        <f>IFERROR($C$8:INDEX($C$8:$C$3000,COUNTIF($C$8:$C$3000,"?*")),"")</f>
        <v>0</v>
      </c>
      <c r="E2230" s="174"/>
      <c r="F2230" s="174">
        <f>--ISNUMBER(IFERROR(SEARCH('Project Costing'!#REF!,Labor!I2236,1),""))</f>
        <v>0</v>
      </c>
      <c r="G2230" s="174" t="str">
        <f>IF(F2230=1,COUNTIF($F$8:F2230,1),"")</f>
        <v/>
      </c>
      <c r="H2230" s="174"/>
      <c r="I2230" s="157">
        <f>IFERROR($H$8:INDEX($H$8:$H$3000,COUNTIF($H$8:$H$3000,"?*")),"")</f>
        <v>0</v>
      </c>
    </row>
    <row r="2231" spans="1:9" x14ac:dyDescent="0.25">
      <c r="A2231" s="174">
        <f>--ISNUMBER(IFERROR(SEARCH('Project Costing'!#REF!,Labor!I2237,1),""))</f>
        <v>0</v>
      </c>
      <c r="B2231" s="174" t="str">
        <f>IF(A2231=1,COUNTIF($A$8:A2231,1),"")</f>
        <v/>
      </c>
      <c r="C2231" s="174"/>
      <c r="D2231" s="157">
        <f>IFERROR($C$8:INDEX($C$8:$C$3000,COUNTIF($C$8:$C$3000,"?*")),"")</f>
        <v>0</v>
      </c>
      <c r="E2231" s="174"/>
      <c r="F2231" s="174">
        <f>--ISNUMBER(IFERROR(SEARCH('Project Costing'!#REF!,Labor!I2237,1),""))</f>
        <v>0</v>
      </c>
      <c r="G2231" s="174" t="str">
        <f>IF(F2231=1,COUNTIF($F$8:F2231,1),"")</f>
        <v/>
      </c>
      <c r="H2231" s="174"/>
      <c r="I2231" s="157">
        <f>IFERROR($H$8:INDEX($H$8:$H$3000,COUNTIF($H$8:$H$3000,"?*")),"")</f>
        <v>0</v>
      </c>
    </row>
    <row r="2232" spans="1:9" x14ac:dyDescent="0.25">
      <c r="A2232" s="174">
        <f>--ISNUMBER(IFERROR(SEARCH('Project Costing'!#REF!,Labor!I2238,1),""))</f>
        <v>0</v>
      </c>
      <c r="B2232" s="174" t="str">
        <f>IF(A2232=1,COUNTIF($A$8:A2232,1),"")</f>
        <v/>
      </c>
      <c r="C2232" s="174"/>
      <c r="D2232" s="157">
        <f>IFERROR($C$8:INDEX($C$8:$C$3000,COUNTIF($C$8:$C$3000,"?*")),"")</f>
        <v>0</v>
      </c>
      <c r="E2232" s="174"/>
      <c r="F2232" s="174">
        <f>--ISNUMBER(IFERROR(SEARCH('Project Costing'!#REF!,Labor!I2238,1),""))</f>
        <v>0</v>
      </c>
      <c r="G2232" s="174" t="str">
        <f>IF(F2232=1,COUNTIF($F$8:F2232,1),"")</f>
        <v/>
      </c>
      <c r="H2232" s="174"/>
      <c r="I2232" s="157">
        <f>IFERROR($H$8:INDEX($H$8:$H$3000,COUNTIF($H$8:$H$3000,"?*")),"")</f>
        <v>0</v>
      </c>
    </row>
    <row r="2233" spans="1:9" x14ac:dyDescent="0.25">
      <c r="A2233" s="174">
        <f>--ISNUMBER(IFERROR(SEARCH('Project Costing'!#REF!,Labor!I2239,1),""))</f>
        <v>0</v>
      </c>
      <c r="B2233" s="174" t="str">
        <f>IF(A2233=1,COUNTIF($A$8:A2233,1),"")</f>
        <v/>
      </c>
      <c r="C2233" s="174"/>
      <c r="D2233" s="157">
        <f>IFERROR($C$8:INDEX($C$8:$C$3000,COUNTIF($C$8:$C$3000,"?*")),"")</f>
        <v>0</v>
      </c>
      <c r="E2233" s="174"/>
      <c r="F2233" s="174">
        <f>--ISNUMBER(IFERROR(SEARCH('Project Costing'!#REF!,Labor!I2239,1),""))</f>
        <v>0</v>
      </c>
      <c r="G2233" s="174" t="str">
        <f>IF(F2233=1,COUNTIF($F$8:F2233,1),"")</f>
        <v/>
      </c>
      <c r="H2233" s="174"/>
      <c r="I2233" s="157">
        <f>IFERROR($H$8:INDEX($H$8:$H$3000,COUNTIF($H$8:$H$3000,"?*")),"")</f>
        <v>0</v>
      </c>
    </row>
    <row r="2234" spans="1:9" x14ac:dyDescent="0.25">
      <c r="A2234" s="174">
        <f>--ISNUMBER(IFERROR(SEARCH('Project Costing'!#REF!,Labor!I2240,1),""))</f>
        <v>0</v>
      </c>
      <c r="B2234" s="174" t="str">
        <f>IF(A2234=1,COUNTIF($A$8:A2234,1),"")</f>
        <v/>
      </c>
      <c r="C2234" s="174"/>
      <c r="D2234" s="157">
        <f>IFERROR($C$8:INDEX($C$8:$C$3000,COUNTIF($C$8:$C$3000,"?*")),"")</f>
        <v>0</v>
      </c>
      <c r="E2234" s="174"/>
      <c r="F2234" s="174">
        <f>--ISNUMBER(IFERROR(SEARCH('Project Costing'!#REF!,Labor!I2240,1),""))</f>
        <v>0</v>
      </c>
      <c r="G2234" s="174" t="str">
        <f>IF(F2234=1,COUNTIF($F$8:F2234,1),"")</f>
        <v/>
      </c>
      <c r="H2234" s="174"/>
      <c r="I2234" s="157">
        <f>IFERROR($H$8:INDEX($H$8:$H$3000,COUNTIF($H$8:$H$3000,"?*")),"")</f>
        <v>0</v>
      </c>
    </row>
    <row r="2235" spans="1:9" x14ac:dyDescent="0.25">
      <c r="A2235" s="174">
        <f>--ISNUMBER(IFERROR(SEARCH('Project Costing'!#REF!,Labor!I2241,1),""))</f>
        <v>0</v>
      </c>
      <c r="B2235" s="174" t="str">
        <f>IF(A2235=1,COUNTIF($A$8:A2235,1),"")</f>
        <v/>
      </c>
      <c r="C2235" s="174"/>
      <c r="D2235" s="157">
        <f>IFERROR($C$8:INDEX($C$8:$C$3000,COUNTIF($C$8:$C$3000,"?*")),"")</f>
        <v>0</v>
      </c>
      <c r="E2235" s="174"/>
      <c r="F2235" s="174">
        <f>--ISNUMBER(IFERROR(SEARCH('Project Costing'!#REF!,Labor!I2241,1),""))</f>
        <v>0</v>
      </c>
      <c r="G2235" s="174" t="str">
        <f>IF(F2235=1,COUNTIF($F$8:F2235,1),"")</f>
        <v/>
      </c>
      <c r="H2235" s="174"/>
      <c r="I2235" s="157">
        <f>IFERROR($H$8:INDEX($H$8:$H$3000,COUNTIF($H$8:$H$3000,"?*")),"")</f>
        <v>0</v>
      </c>
    </row>
    <row r="2236" spans="1:9" x14ac:dyDescent="0.25">
      <c r="A2236" s="174">
        <f>--ISNUMBER(IFERROR(SEARCH('Project Costing'!#REF!,Labor!I2242,1),""))</f>
        <v>0</v>
      </c>
      <c r="B2236" s="174" t="str">
        <f>IF(A2236=1,COUNTIF($A$8:A2236,1),"")</f>
        <v/>
      </c>
      <c r="C2236" s="174"/>
      <c r="D2236" s="157">
        <f>IFERROR($C$8:INDEX($C$8:$C$3000,COUNTIF($C$8:$C$3000,"?*")),"")</f>
        <v>0</v>
      </c>
      <c r="E2236" s="174"/>
      <c r="F2236" s="174">
        <f>--ISNUMBER(IFERROR(SEARCH('Project Costing'!#REF!,Labor!I2242,1),""))</f>
        <v>0</v>
      </c>
      <c r="G2236" s="174" t="str">
        <f>IF(F2236=1,COUNTIF($F$8:F2236,1),"")</f>
        <v/>
      </c>
      <c r="H2236" s="174"/>
      <c r="I2236" s="157">
        <f>IFERROR($H$8:INDEX($H$8:$H$3000,COUNTIF($H$8:$H$3000,"?*")),"")</f>
        <v>0</v>
      </c>
    </row>
    <row r="2237" spans="1:9" x14ac:dyDescent="0.25">
      <c r="A2237" s="174">
        <f>--ISNUMBER(IFERROR(SEARCH('Project Costing'!#REF!,Labor!I2243,1),""))</f>
        <v>0</v>
      </c>
      <c r="B2237" s="174" t="str">
        <f>IF(A2237=1,COUNTIF($A$8:A2237,1),"")</f>
        <v/>
      </c>
      <c r="C2237" s="174"/>
      <c r="D2237" s="157">
        <f>IFERROR($C$8:INDEX($C$8:$C$3000,COUNTIF($C$8:$C$3000,"?*")),"")</f>
        <v>0</v>
      </c>
      <c r="E2237" s="174"/>
      <c r="F2237" s="174">
        <f>--ISNUMBER(IFERROR(SEARCH('Project Costing'!#REF!,Labor!I2243,1),""))</f>
        <v>0</v>
      </c>
      <c r="G2237" s="174" t="str">
        <f>IF(F2237=1,COUNTIF($F$8:F2237,1),"")</f>
        <v/>
      </c>
      <c r="H2237" s="174"/>
      <c r="I2237" s="157">
        <f>IFERROR($H$8:INDEX($H$8:$H$3000,COUNTIF($H$8:$H$3000,"?*")),"")</f>
        <v>0</v>
      </c>
    </row>
    <row r="2238" spans="1:9" x14ac:dyDescent="0.25">
      <c r="A2238" s="174">
        <f>--ISNUMBER(IFERROR(SEARCH('Project Costing'!#REF!,Labor!I2244,1),""))</f>
        <v>0</v>
      </c>
      <c r="B2238" s="174" t="str">
        <f>IF(A2238=1,COUNTIF($A$8:A2238,1),"")</f>
        <v/>
      </c>
      <c r="C2238" s="174"/>
      <c r="D2238" s="157">
        <f>IFERROR($C$8:INDEX($C$8:$C$3000,COUNTIF($C$8:$C$3000,"?*")),"")</f>
        <v>0</v>
      </c>
      <c r="E2238" s="174"/>
      <c r="F2238" s="174">
        <f>--ISNUMBER(IFERROR(SEARCH('Project Costing'!#REF!,Labor!I2244,1),""))</f>
        <v>0</v>
      </c>
      <c r="G2238" s="174" t="str">
        <f>IF(F2238=1,COUNTIF($F$8:F2238,1),"")</f>
        <v/>
      </c>
      <c r="H2238" s="174"/>
      <c r="I2238" s="157">
        <f>IFERROR($H$8:INDEX($H$8:$H$3000,COUNTIF($H$8:$H$3000,"?*")),"")</f>
        <v>0</v>
      </c>
    </row>
    <row r="2239" spans="1:9" x14ac:dyDescent="0.25">
      <c r="A2239" s="174">
        <f>--ISNUMBER(IFERROR(SEARCH('Project Costing'!#REF!,Labor!I2245,1),""))</f>
        <v>0</v>
      </c>
      <c r="B2239" s="174" t="str">
        <f>IF(A2239=1,COUNTIF($A$8:A2239,1),"")</f>
        <v/>
      </c>
      <c r="C2239" s="174"/>
      <c r="D2239" s="157">
        <f>IFERROR($C$8:INDEX($C$8:$C$3000,COUNTIF($C$8:$C$3000,"?*")),"")</f>
        <v>0</v>
      </c>
      <c r="E2239" s="174"/>
      <c r="F2239" s="174">
        <f>--ISNUMBER(IFERROR(SEARCH('Project Costing'!#REF!,Labor!I2245,1),""))</f>
        <v>0</v>
      </c>
      <c r="G2239" s="174" t="str">
        <f>IF(F2239=1,COUNTIF($F$8:F2239,1),"")</f>
        <v/>
      </c>
      <c r="H2239" s="174"/>
      <c r="I2239" s="157">
        <f>IFERROR($H$8:INDEX($H$8:$H$3000,COUNTIF($H$8:$H$3000,"?*")),"")</f>
        <v>0</v>
      </c>
    </row>
    <row r="2240" spans="1:9" x14ac:dyDescent="0.25">
      <c r="A2240" s="174">
        <f>--ISNUMBER(IFERROR(SEARCH('Project Costing'!#REF!,Labor!I2246,1),""))</f>
        <v>0</v>
      </c>
      <c r="B2240" s="174" t="str">
        <f>IF(A2240=1,COUNTIF($A$8:A2240,1),"")</f>
        <v/>
      </c>
      <c r="C2240" s="174"/>
      <c r="D2240" s="157">
        <f>IFERROR($C$8:INDEX($C$8:$C$3000,COUNTIF($C$8:$C$3000,"?*")),"")</f>
        <v>0</v>
      </c>
      <c r="E2240" s="174"/>
      <c r="F2240" s="174">
        <f>--ISNUMBER(IFERROR(SEARCH('Project Costing'!#REF!,Labor!I2246,1),""))</f>
        <v>0</v>
      </c>
      <c r="G2240" s="174" t="str">
        <f>IF(F2240=1,COUNTIF($F$8:F2240,1),"")</f>
        <v/>
      </c>
      <c r="H2240" s="174"/>
      <c r="I2240" s="157">
        <f>IFERROR($H$8:INDEX($H$8:$H$3000,COUNTIF($H$8:$H$3000,"?*")),"")</f>
        <v>0</v>
      </c>
    </row>
    <row r="2241" spans="1:9" x14ac:dyDescent="0.25">
      <c r="A2241" s="174">
        <f>--ISNUMBER(IFERROR(SEARCH('Project Costing'!#REF!,Labor!I2247,1),""))</f>
        <v>0</v>
      </c>
      <c r="B2241" s="174" t="str">
        <f>IF(A2241=1,COUNTIF($A$8:A2241,1),"")</f>
        <v/>
      </c>
      <c r="C2241" s="174"/>
      <c r="D2241" s="157">
        <f>IFERROR($C$8:INDEX($C$8:$C$3000,COUNTIF($C$8:$C$3000,"?*")),"")</f>
        <v>0</v>
      </c>
      <c r="E2241" s="174"/>
      <c r="F2241" s="174">
        <f>--ISNUMBER(IFERROR(SEARCH('Project Costing'!#REF!,Labor!I2247,1),""))</f>
        <v>0</v>
      </c>
      <c r="G2241" s="174" t="str">
        <f>IF(F2241=1,COUNTIF($F$8:F2241,1),"")</f>
        <v/>
      </c>
      <c r="H2241" s="174"/>
      <c r="I2241" s="157">
        <f>IFERROR($H$8:INDEX($H$8:$H$3000,COUNTIF($H$8:$H$3000,"?*")),"")</f>
        <v>0</v>
      </c>
    </row>
    <row r="2242" spans="1:9" x14ac:dyDescent="0.25">
      <c r="A2242" s="174">
        <f>--ISNUMBER(IFERROR(SEARCH('Project Costing'!#REF!,Labor!I2248,1),""))</f>
        <v>0</v>
      </c>
      <c r="B2242" s="174" t="str">
        <f>IF(A2242=1,COUNTIF($A$8:A2242,1),"")</f>
        <v/>
      </c>
      <c r="C2242" s="174"/>
      <c r="D2242" s="157">
        <f>IFERROR($C$8:INDEX($C$8:$C$3000,COUNTIF($C$8:$C$3000,"?*")),"")</f>
        <v>0</v>
      </c>
      <c r="E2242" s="174"/>
      <c r="F2242" s="174">
        <f>--ISNUMBER(IFERROR(SEARCH('Project Costing'!#REF!,Labor!I2248,1),""))</f>
        <v>0</v>
      </c>
      <c r="G2242" s="174" t="str">
        <f>IF(F2242=1,COUNTIF($F$8:F2242,1),"")</f>
        <v/>
      </c>
      <c r="H2242" s="174"/>
      <c r="I2242" s="157">
        <f>IFERROR($H$8:INDEX($H$8:$H$3000,COUNTIF($H$8:$H$3000,"?*")),"")</f>
        <v>0</v>
      </c>
    </row>
    <row r="2243" spans="1:9" x14ac:dyDescent="0.25">
      <c r="A2243" s="174">
        <f>--ISNUMBER(IFERROR(SEARCH('Project Costing'!#REF!,Labor!I2249,1),""))</f>
        <v>0</v>
      </c>
      <c r="B2243" s="174" t="str">
        <f>IF(A2243=1,COUNTIF($A$8:A2243,1),"")</f>
        <v/>
      </c>
      <c r="C2243" s="174"/>
      <c r="D2243" s="157">
        <f>IFERROR($C$8:INDEX($C$8:$C$3000,COUNTIF($C$8:$C$3000,"?*")),"")</f>
        <v>0</v>
      </c>
      <c r="E2243" s="174"/>
      <c r="F2243" s="174">
        <f>--ISNUMBER(IFERROR(SEARCH('Project Costing'!#REF!,Labor!I2249,1),""))</f>
        <v>0</v>
      </c>
      <c r="G2243" s="174" t="str">
        <f>IF(F2243=1,COUNTIF($F$8:F2243,1),"")</f>
        <v/>
      </c>
      <c r="H2243" s="174"/>
      <c r="I2243" s="157">
        <f>IFERROR($H$8:INDEX($H$8:$H$3000,COUNTIF($H$8:$H$3000,"?*")),"")</f>
        <v>0</v>
      </c>
    </row>
    <row r="2244" spans="1:9" x14ac:dyDescent="0.25">
      <c r="A2244" s="174">
        <f>--ISNUMBER(IFERROR(SEARCH('Project Costing'!#REF!,Labor!I2250,1),""))</f>
        <v>0</v>
      </c>
      <c r="B2244" s="174" t="str">
        <f>IF(A2244=1,COUNTIF($A$8:A2244,1),"")</f>
        <v/>
      </c>
      <c r="C2244" s="174"/>
      <c r="D2244" s="157">
        <f>IFERROR($C$8:INDEX($C$8:$C$3000,COUNTIF($C$8:$C$3000,"?*")),"")</f>
        <v>0</v>
      </c>
      <c r="E2244" s="174"/>
      <c r="F2244" s="174">
        <f>--ISNUMBER(IFERROR(SEARCH('Project Costing'!#REF!,Labor!I2250,1),""))</f>
        <v>0</v>
      </c>
      <c r="G2244" s="174" t="str">
        <f>IF(F2244=1,COUNTIF($F$8:F2244,1),"")</f>
        <v/>
      </c>
      <c r="H2244" s="174"/>
      <c r="I2244" s="157">
        <f>IFERROR($H$8:INDEX($H$8:$H$3000,COUNTIF($H$8:$H$3000,"?*")),"")</f>
        <v>0</v>
      </c>
    </row>
    <row r="2245" spans="1:9" x14ac:dyDescent="0.25">
      <c r="A2245" s="174">
        <f>--ISNUMBER(IFERROR(SEARCH('Project Costing'!#REF!,Labor!I2251,1),""))</f>
        <v>0</v>
      </c>
      <c r="B2245" s="174" t="str">
        <f>IF(A2245=1,COUNTIF($A$8:A2245,1),"")</f>
        <v/>
      </c>
      <c r="C2245" s="174"/>
      <c r="D2245" s="157">
        <f>IFERROR($C$8:INDEX($C$8:$C$3000,COUNTIF($C$8:$C$3000,"?*")),"")</f>
        <v>0</v>
      </c>
      <c r="E2245" s="174"/>
      <c r="F2245" s="174">
        <f>--ISNUMBER(IFERROR(SEARCH('Project Costing'!#REF!,Labor!I2251,1),""))</f>
        <v>0</v>
      </c>
      <c r="G2245" s="174" t="str">
        <f>IF(F2245=1,COUNTIF($F$8:F2245,1),"")</f>
        <v/>
      </c>
      <c r="H2245" s="174"/>
      <c r="I2245" s="157">
        <f>IFERROR($H$8:INDEX($H$8:$H$3000,COUNTIF($H$8:$H$3000,"?*")),"")</f>
        <v>0</v>
      </c>
    </row>
    <row r="2246" spans="1:9" x14ac:dyDescent="0.25">
      <c r="A2246" s="174">
        <f>--ISNUMBER(IFERROR(SEARCH('Project Costing'!#REF!,Labor!I2252,1),""))</f>
        <v>0</v>
      </c>
      <c r="B2246" s="174" t="str">
        <f>IF(A2246=1,COUNTIF($A$8:A2246,1),"")</f>
        <v/>
      </c>
      <c r="C2246" s="174"/>
      <c r="D2246" s="157">
        <f>IFERROR($C$8:INDEX($C$8:$C$3000,COUNTIF($C$8:$C$3000,"?*")),"")</f>
        <v>0</v>
      </c>
      <c r="E2246" s="174"/>
      <c r="F2246" s="174">
        <f>--ISNUMBER(IFERROR(SEARCH('Project Costing'!#REF!,Labor!I2252,1),""))</f>
        <v>0</v>
      </c>
      <c r="G2246" s="174" t="str">
        <f>IF(F2246=1,COUNTIF($F$8:F2246,1),"")</f>
        <v/>
      </c>
      <c r="H2246" s="174"/>
      <c r="I2246" s="157">
        <f>IFERROR($H$8:INDEX($H$8:$H$3000,COUNTIF($H$8:$H$3000,"?*")),"")</f>
        <v>0</v>
      </c>
    </row>
    <row r="2247" spans="1:9" x14ac:dyDescent="0.25">
      <c r="A2247" s="174">
        <f>--ISNUMBER(IFERROR(SEARCH('Project Costing'!#REF!,Labor!I2253,1),""))</f>
        <v>0</v>
      </c>
      <c r="B2247" s="174" t="str">
        <f>IF(A2247=1,COUNTIF($A$8:A2247,1),"")</f>
        <v/>
      </c>
      <c r="C2247" s="174"/>
      <c r="D2247" s="157">
        <f>IFERROR($C$8:INDEX($C$8:$C$3000,COUNTIF($C$8:$C$3000,"?*")),"")</f>
        <v>0</v>
      </c>
      <c r="E2247" s="174"/>
      <c r="F2247" s="174">
        <f>--ISNUMBER(IFERROR(SEARCH('Project Costing'!#REF!,Labor!I2253,1),""))</f>
        <v>0</v>
      </c>
      <c r="G2247" s="174" t="str">
        <f>IF(F2247=1,COUNTIF($F$8:F2247,1),"")</f>
        <v/>
      </c>
      <c r="H2247" s="174"/>
      <c r="I2247" s="157">
        <f>IFERROR($H$8:INDEX($H$8:$H$3000,COUNTIF($H$8:$H$3000,"?*")),"")</f>
        <v>0</v>
      </c>
    </row>
    <row r="2248" spans="1:9" x14ac:dyDescent="0.25">
      <c r="A2248" s="174">
        <f>--ISNUMBER(IFERROR(SEARCH('Project Costing'!#REF!,Labor!I2254,1),""))</f>
        <v>0</v>
      </c>
      <c r="B2248" s="174" t="str">
        <f>IF(A2248=1,COUNTIF($A$8:A2248,1),"")</f>
        <v/>
      </c>
      <c r="C2248" s="174"/>
      <c r="D2248" s="157">
        <f>IFERROR($C$8:INDEX($C$8:$C$3000,COUNTIF($C$8:$C$3000,"?*")),"")</f>
        <v>0</v>
      </c>
      <c r="E2248" s="174"/>
      <c r="F2248" s="174">
        <f>--ISNUMBER(IFERROR(SEARCH('Project Costing'!#REF!,Labor!I2254,1),""))</f>
        <v>0</v>
      </c>
      <c r="G2248" s="174" t="str">
        <f>IF(F2248=1,COUNTIF($F$8:F2248,1),"")</f>
        <v/>
      </c>
      <c r="H2248" s="174"/>
      <c r="I2248" s="157">
        <f>IFERROR($H$8:INDEX($H$8:$H$3000,COUNTIF($H$8:$H$3000,"?*")),"")</f>
        <v>0</v>
      </c>
    </row>
    <row r="2249" spans="1:9" x14ac:dyDescent="0.25">
      <c r="A2249" s="174">
        <f>--ISNUMBER(IFERROR(SEARCH('Project Costing'!#REF!,Labor!I2255,1),""))</f>
        <v>0</v>
      </c>
      <c r="B2249" s="174" t="str">
        <f>IF(A2249=1,COUNTIF($A$8:A2249,1),"")</f>
        <v/>
      </c>
      <c r="C2249" s="174"/>
      <c r="D2249" s="157">
        <f>IFERROR($C$8:INDEX($C$8:$C$3000,COUNTIF($C$8:$C$3000,"?*")),"")</f>
        <v>0</v>
      </c>
      <c r="E2249" s="174"/>
      <c r="F2249" s="174">
        <f>--ISNUMBER(IFERROR(SEARCH('Project Costing'!#REF!,Labor!I2255,1),""))</f>
        <v>0</v>
      </c>
      <c r="G2249" s="174" t="str">
        <f>IF(F2249=1,COUNTIF($F$8:F2249,1),"")</f>
        <v/>
      </c>
      <c r="H2249" s="174"/>
      <c r="I2249" s="157">
        <f>IFERROR($H$8:INDEX($H$8:$H$3000,COUNTIF($H$8:$H$3000,"?*")),"")</f>
        <v>0</v>
      </c>
    </row>
    <row r="2250" spans="1:9" x14ac:dyDescent="0.25">
      <c r="A2250" s="174">
        <f>--ISNUMBER(IFERROR(SEARCH('Project Costing'!#REF!,Labor!I2256,1),""))</f>
        <v>0</v>
      </c>
      <c r="B2250" s="174" t="str">
        <f>IF(A2250=1,COUNTIF($A$8:A2250,1),"")</f>
        <v/>
      </c>
      <c r="C2250" s="174"/>
      <c r="D2250" s="157">
        <f>IFERROR($C$8:INDEX($C$8:$C$3000,COUNTIF($C$8:$C$3000,"?*")),"")</f>
        <v>0</v>
      </c>
      <c r="E2250" s="174"/>
      <c r="F2250" s="174">
        <f>--ISNUMBER(IFERROR(SEARCH('Project Costing'!#REF!,Labor!I2256,1),""))</f>
        <v>0</v>
      </c>
      <c r="G2250" s="174" t="str">
        <f>IF(F2250=1,COUNTIF($F$8:F2250,1),"")</f>
        <v/>
      </c>
      <c r="H2250" s="174"/>
      <c r="I2250" s="157">
        <f>IFERROR($H$8:INDEX($H$8:$H$3000,COUNTIF($H$8:$H$3000,"?*")),"")</f>
        <v>0</v>
      </c>
    </row>
    <row r="2251" spans="1:9" x14ac:dyDescent="0.25">
      <c r="A2251" s="174">
        <f>--ISNUMBER(IFERROR(SEARCH('Project Costing'!#REF!,Labor!I2257,1),""))</f>
        <v>0</v>
      </c>
      <c r="B2251" s="174" t="str">
        <f>IF(A2251=1,COUNTIF($A$8:A2251,1),"")</f>
        <v/>
      </c>
      <c r="C2251" s="174"/>
      <c r="D2251" s="157">
        <f>IFERROR($C$8:INDEX($C$8:$C$3000,COUNTIF($C$8:$C$3000,"?*")),"")</f>
        <v>0</v>
      </c>
      <c r="E2251" s="174"/>
      <c r="F2251" s="174">
        <f>--ISNUMBER(IFERROR(SEARCH('Project Costing'!#REF!,Labor!I2257,1),""))</f>
        <v>0</v>
      </c>
      <c r="G2251" s="174" t="str">
        <f>IF(F2251=1,COUNTIF($F$8:F2251,1),"")</f>
        <v/>
      </c>
      <c r="H2251" s="174"/>
      <c r="I2251" s="157">
        <f>IFERROR($H$8:INDEX($H$8:$H$3000,COUNTIF($H$8:$H$3000,"?*")),"")</f>
        <v>0</v>
      </c>
    </row>
    <row r="2252" spans="1:9" x14ac:dyDescent="0.25">
      <c r="A2252" s="174">
        <f>--ISNUMBER(IFERROR(SEARCH('Project Costing'!#REF!,Labor!I2258,1),""))</f>
        <v>0</v>
      </c>
      <c r="B2252" s="174" t="str">
        <f>IF(A2252=1,COUNTIF($A$8:A2252,1),"")</f>
        <v/>
      </c>
      <c r="C2252" s="174"/>
      <c r="D2252" s="157">
        <f>IFERROR($C$8:INDEX($C$8:$C$3000,COUNTIF($C$8:$C$3000,"?*")),"")</f>
        <v>0</v>
      </c>
      <c r="E2252" s="174"/>
      <c r="F2252" s="174">
        <f>--ISNUMBER(IFERROR(SEARCH('Project Costing'!#REF!,Labor!I2258,1),""))</f>
        <v>0</v>
      </c>
      <c r="G2252" s="174" t="str">
        <f>IF(F2252=1,COUNTIF($F$8:F2252,1),"")</f>
        <v/>
      </c>
      <c r="H2252" s="174"/>
      <c r="I2252" s="157">
        <f>IFERROR($H$8:INDEX($H$8:$H$3000,COUNTIF($H$8:$H$3000,"?*")),"")</f>
        <v>0</v>
      </c>
    </row>
    <row r="2253" spans="1:9" x14ac:dyDescent="0.25">
      <c r="A2253" s="174">
        <f>--ISNUMBER(IFERROR(SEARCH('Project Costing'!#REF!,Labor!I2259,1),""))</f>
        <v>0</v>
      </c>
      <c r="B2253" s="174" t="str">
        <f>IF(A2253=1,COUNTIF($A$8:A2253,1),"")</f>
        <v/>
      </c>
      <c r="C2253" s="174"/>
      <c r="D2253" s="157">
        <f>IFERROR($C$8:INDEX($C$8:$C$3000,COUNTIF($C$8:$C$3000,"?*")),"")</f>
        <v>0</v>
      </c>
      <c r="E2253" s="174"/>
      <c r="F2253" s="174">
        <f>--ISNUMBER(IFERROR(SEARCH('Project Costing'!#REF!,Labor!I2259,1),""))</f>
        <v>0</v>
      </c>
      <c r="G2253" s="174" t="str">
        <f>IF(F2253=1,COUNTIF($F$8:F2253,1),"")</f>
        <v/>
      </c>
      <c r="H2253" s="174"/>
      <c r="I2253" s="157">
        <f>IFERROR($H$8:INDEX($H$8:$H$3000,COUNTIF($H$8:$H$3000,"?*")),"")</f>
        <v>0</v>
      </c>
    </row>
    <row r="2254" spans="1:9" x14ac:dyDescent="0.25">
      <c r="A2254" s="174">
        <f>--ISNUMBER(IFERROR(SEARCH('Project Costing'!#REF!,Labor!I2260,1),""))</f>
        <v>0</v>
      </c>
      <c r="B2254" s="174" t="str">
        <f>IF(A2254=1,COUNTIF($A$8:A2254,1),"")</f>
        <v/>
      </c>
      <c r="C2254" s="174"/>
      <c r="D2254" s="157">
        <f>IFERROR($C$8:INDEX($C$8:$C$3000,COUNTIF($C$8:$C$3000,"?*")),"")</f>
        <v>0</v>
      </c>
      <c r="E2254" s="174"/>
      <c r="F2254" s="174">
        <f>--ISNUMBER(IFERROR(SEARCH('Project Costing'!#REF!,Labor!I2260,1),""))</f>
        <v>0</v>
      </c>
      <c r="G2254" s="174" t="str">
        <f>IF(F2254=1,COUNTIF($F$8:F2254,1),"")</f>
        <v/>
      </c>
      <c r="H2254" s="174"/>
      <c r="I2254" s="157">
        <f>IFERROR($H$8:INDEX($H$8:$H$3000,COUNTIF($H$8:$H$3000,"?*")),"")</f>
        <v>0</v>
      </c>
    </row>
    <row r="2255" spans="1:9" x14ac:dyDescent="0.25">
      <c r="A2255" s="174">
        <f>--ISNUMBER(IFERROR(SEARCH('Project Costing'!#REF!,Labor!I2261,1),""))</f>
        <v>0</v>
      </c>
      <c r="B2255" s="174" t="str">
        <f>IF(A2255=1,COUNTIF($A$8:A2255,1),"")</f>
        <v/>
      </c>
      <c r="C2255" s="174"/>
      <c r="D2255" s="157">
        <f>IFERROR($C$8:INDEX($C$8:$C$3000,COUNTIF($C$8:$C$3000,"?*")),"")</f>
        <v>0</v>
      </c>
      <c r="E2255" s="174"/>
      <c r="F2255" s="174">
        <f>--ISNUMBER(IFERROR(SEARCH('Project Costing'!#REF!,Labor!I2261,1),""))</f>
        <v>0</v>
      </c>
      <c r="G2255" s="174" t="str">
        <f>IF(F2255=1,COUNTIF($F$8:F2255,1),"")</f>
        <v/>
      </c>
      <c r="H2255" s="174"/>
      <c r="I2255" s="157">
        <f>IFERROR($H$8:INDEX($H$8:$H$3000,COUNTIF($H$8:$H$3000,"?*")),"")</f>
        <v>0</v>
      </c>
    </row>
    <row r="2256" spans="1:9" x14ac:dyDescent="0.25">
      <c r="A2256" s="174">
        <f>--ISNUMBER(IFERROR(SEARCH('Project Costing'!#REF!,Labor!I2262,1),""))</f>
        <v>0</v>
      </c>
      <c r="B2256" s="174" t="str">
        <f>IF(A2256=1,COUNTIF($A$8:A2256,1),"")</f>
        <v/>
      </c>
      <c r="C2256" s="174"/>
      <c r="D2256" s="157">
        <f>IFERROR($C$8:INDEX($C$8:$C$3000,COUNTIF($C$8:$C$3000,"?*")),"")</f>
        <v>0</v>
      </c>
      <c r="E2256" s="174"/>
      <c r="F2256" s="174">
        <f>--ISNUMBER(IFERROR(SEARCH('Project Costing'!#REF!,Labor!I2262,1),""))</f>
        <v>0</v>
      </c>
      <c r="G2256" s="174" t="str">
        <f>IF(F2256=1,COUNTIF($F$8:F2256,1),"")</f>
        <v/>
      </c>
      <c r="H2256" s="174"/>
      <c r="I2256" s="157">
        <f>IFERROR($H$8:INDEX($H$8:$H$3000,COUNTIF($H$8:$H$3000,"?*")),"")</f>
        <v>0</v>
      </c>
    </row>
    <row r="2257" spans="1:9" x14ac:dyDescent="0.25">
      <c r="A2257" s="174">
        <f>--ISNUMBER(IFERROR(SEARCH('Project Costing'!#REF!,Labor!I2263,1),""))</f>
        <v>0</v>
      </c>
      <c r="B2257" s="174" t="str">
        <f>IF(A2257=1,COUNTIF($A$8:A2257,1),"")</f>
        <v/>
      </c>
      <c r="C2257" s="174"/>
      <c r="D2257" s="157">
        <f>IFERROR($C$8:INDEX($C$8:$C$3000,COUNTIF($C$8:$C$3000,"?*")),"")</f>
        <v>0</v>
      </c>
      <c r="E2257" s="174"/>
      <c r="F2257" s="174">
        <f>--ISNUMBER(IFERROR(SEARCH('Project Costing'!#REF!,Labor!I2263,1),""))</f>
        <v>0</v>
      </c>
      <c r="G2257" s="174" t="str">
        <f>IF(F2257=1,COUNTIF($F$8:F2257,1),"")</f>
        <v/>
      </c>
      <c r="H2257" s="174"/>
      <c r="I2257" s="157">
        <f>IFERROR($H$8:INDEX($H$8:$H$3000,COUNTIF($H$8:$H$3000,"?*")),"")</f>
        <v>0</v>
      </c>
    </row>
    <row r="2258" spans="1:9" x14ac:dyDescent="0.25">
      <c r="A2258" s="174">
        <f>--ISNUMBER(IFERROR(SEARCH('Project Costing'!#REF!,Labor!I2264,1),""))</f>
        <v>0</v>
      </c>
      <c r="B2258" s="174" t="str">
        <f>IF(A2258=1,COUNTIF($A$8:A2258,1),"")</f>
        <v/>
      </c>
      <c r="C2258" s="174"/>
      <c r="D2258" s="157">
        <f>IFERROR($C$8:INDEX($C$8:$C$3000,COUNTIF($C$8:$C$3000,"?*")),"")</f>
        <v>0</v>
      </c>
      <c r="E2258" s="174"/>
      <c r="F2258" s="174">
        <f>--ISNUMBER(IFERROR(SEARCH('Project Costing'!#REF!,Labor!I2264,1),""))</f>
        <v>0</v>
      </c>
      <c r="G2258" s="174" t="str">
        <f>IF(F2258=1,COUNTIF($F$8:F2258,1),"")</f>
        <v/>
      </c>
      <c r="H2258" s="174"/>
      <c r="I2258" s="157">
        <f>IFERROR($H$8:INDEX($H$8:$H$3000,COUNTIF($H$8:$H$3000,"?*")),"")</f>
        <v>0</v>
      </c>
    </row>
    <row r="2259" spans="1:9" x14ac:dyDescent="0.25">
      <c r="A2259" s="174">
        <f>--ISNUMBER(IFERROR(SEARCH('Project Costing'!#REF!,Labor!I2265,1),""))</f>
        <v>0</v>
      </c>
      <c r="B2259" s="174" t="str">
        <f>IF(A2259=1,COUNTIF($A$8:A2259,1),"")</f>
        <v/>
      </c>
      <c r="C2259" s="174"/>
      <c r="D2259" s="157">
        <f>IFERROR($C$8:INDEX($C$8:$C$3000,COUNTIF($C$8:$C$3000,"?*")),"")</f>
        <v>0</v>
      </c>
      <c r="E2259" s="174"/>
      <c r="F2259" s="174">
        <f>--ISNUMBER(IFERROR(SEARCH('Project Costing'!#REF!,Labor!I2265,1),""))</f>
        <v>0</v>
      </c>
      <c r="G2259" s="174" t="str">
        <f>IF(F2259=1,COUNTIF($F$8:F2259,1),"")</f>
        <v/>
      </c>
      <c r="H2259" s="174"/>
      <c r="I2259" s="157">
        <f>IFERROR($H$8:INDEX($H$8:$H$3000,COUNTIF($H$8:$H$3000,"?*")),"")</f>
        <v>0</v>
      </c>
    </row>
    <row r="2260" spans="1:9" x14ac:dyDescent="0.25">
      <c r="A2260" s="174">
        <f>--ISNUMBER(IFERROR(SEARCH('Project Costing'!#REF!,Labor!I2266,1),""))</f>
        <v>0</v>
      </c>
      <c r="B2260" s="174" t="str">
        <f>IF(A2260=1,COUNTIF($A$8:A2260,1),"")</f>
        <v/>
      </c>
      <c r="C2260" s="174"/>
      <c r="D2260" s="157">
        <f>IFERROR($C$8:INDEX($C$8:$C$3000,COUNTIF($C$8:$C$3000,"?*")),"")</f>
        <v>0</v>
      </c>
      <c r="E2260" s="174"/>
      <c r="F2260" s="174">
        <f>--ISNUMBER(IFERROR(SEARCH('Project Costing'!#REF!,Labor!I2266,1),""))</f>
        <v>0</v>
      </c>
      <c r="G2260" s="174" t="str">
        <f>IF(F2260=1,COUNTIF($F$8:F2260,1),"")</f>
        <v/>
      </c>
      <c r="H2260" s="174"/>
      <c r="I2260" s="157">
        <f>IFERROR($H$8:INDEX($H$8:$H$3000,COUNTIF($H$8:$H$3000,"?*")),"")</f>
        <v>0</v>
      </c>
    </row>
    <row r="2261" spans="1:9" x14ac:dyDescent="0.25">
      <c r="A2261" s="174">
        <f>--ISNUMBER(IFERROR(SEARCH('Project Costing'!#REF!,Labor!I2267,1),""))</f>
        <v>0</v>
      </c>
      <c r="B2261" s="174" t="str">
        <f>IF(A2261=1,COUNTIF($A$8:A2261,1),"")</f>
        <v/>
      </c>
      <c r="C2261" s="174"/>
      <c r="D2261" s="157">
        <f>IFERROR($C$8:INDEX($C$8:$C$3000,COUNTIF($C$8:$C$3000,"?*")),"")</f>
        <v>0</v>
      </c>
      <c r="E2261" s="174"/>
      <c r="F2261" s="174">
        <f>--ISNUMBER(IFERROR(SEARCH('Project Costing'!#REF!,Labor!I2267,1),""))</f>
        <v>0</v>
      </c>
      <c r="G2261" s="174" t="str">
        <f>IF(F2261=1,COUNTIF($F$8:F2261,1),"")</f>
        <v/>
      </c>
      <c r="H2261" s="174"/>
      <c r="I2261" s="157">
        <f>IFERROR($H$8:INDEX($H$8:$H$3000,COUNTIF($H$8:$H$3000,"?*")),"")</f>
        <v>0</v>
      </c>
    </row>
    <row r="2262" spans="1:9" x14ac:dyDescent="0.25">
      <c r="A2262" s="174">
        <f>--ISNUMBER(IFERROR(SEARCH('Project Costing'!#REF!,Labor!I2268,1),""))</f>
        <v>0</v>
      </c>
      <c r="B2262" s="174" t="str">
        <f>IF(A2262=1,COUNTIF($A$8:A2262,1),"")</f>
        <v/>
      </c>
      <c r="C2262" s="174"/>
      <c r="D2262" s="157">
        <f>IFERROR($C$8:INDEX($C$8:$C$3000,COUNTIF($C$8:$C$3000,"?*")),"")</f>
        <v>0</v>
      </c>
      <c r="E2262" s="174"/>
      <c r="F2262" s="174">
        <f>--ISNUMBER(IFERROR(SEARCH('Project Costing'!#REF!,Labor!I2268,1),""))</f>
        <v>0</v>
      </c>
      <c r="G2262" s="174" t="str">
        <f>IF(F2262=1,COUNTIF($F$8:F2262,1),"")</f>
        <v/>
      </c>
      <c r="H2262" s="174"/>
      <c r="I2262" s="157">
        <f>IFERROR($H$8:INDEX($H$8:$H$3000,COUNTIF($H$8:$H$3000,"?*")),"")</f>
        <v>0</v>
      </c>
    </row>
    <row r="2263" spans="1:9" x14ac:dyDescent="0.25">
      <c r="A2263" s="174">
        <f>--ISNUMBER(IFERROR(SEARCH('Project Costing'!#REF!,Labor!I2269,1),""))</f>
        <v>0</v>
      </c>
      <c r="B2263" s="174" t="str">
        <f>IF(A2263=1,COUNTIF($A$8:A2263,1),"")</f>
        <v/>
      </c>
      <c r="C2263" s="174"/>
      <c r="D2263" s="157">
        <f>IFERROR($C$8:INDEX($C$8:$C$3000,COUNTIF($C$8:$C$3000,"?*")),"")</f>
        <v>0</v>
      </c>
      <c r="E2263" s="174"/>
      <c r="F2263" s="174">
        <f>--ISNUMBER(IFERROR(SEARCH('Project Costing'!#REF!,Labor!I2269,1),""))</f>
        <v>0</v>
      </c>
      <c r="G2263" s="174" t="str">
        <f>IF(F2263=1,COUNTIF($F$8:F2263,1),"")</f>
        <v/>
      </c>
      <c r="H2263" s="174"/>
      <c r="I2263" s="157">
        <f>IFERROR($H$8:INDEX($H$8:$H$3000,COUNTIF($H$8:$H$3000,"?*")),"")</f>
        <v>0</v>
      </c>
    </row>
    <row r="2264" spans="1:9" x14ac:dyDescent="0.25">
      <c r="A2264" s="174">
        <f>--ISNUMBER(IFERROR(SEARCH('Project Costing'!#REF!,Labor!I2270,1),""))</f>
        <v>0</v>
      </c>
      <c r="B2264" s="174" t="str">
        <f>IF(A2264=1,COUNTIF($A$8:A2264,1),"")</f>
        <v/>
      </c>
      <c r="C2264" s="174"/>
      <c r="D2264" s="157">
        <f>IFERROR($C$8:INDEX($C$8:$C$3000,COUNTIF($C$8:$C$3000,"?*")),"")</f>
        <v>0</v>
      </c>
      <c r="E2264" s="174"/>
      <c r="F2264" s="174">
        <f>--ISNUMBER(IFERROR(SEARCH('Project Costing'!#REF!,Labor!I2270,1),""))</f>
        <v>0</v>
      </c>
      <c r="G2264" s="174" t="str">
        <f>IF(F2264=1,COUNTIF($F$8:F2264,1),"")</f>
        <v/>
      </c>
      <c r="H2264" s="174"/>
      <c r="I2264" s="157">
        <f>IFERROR($H$8:INDEX($H$8:$H$3000,COUNTIF($H$8:$H$3000,"?*")),"")</f>
        <v>0</v>
      </c>
    </row>
    <row r="2265" spans="1:9" x14ac:dyDescent="0.25">
      <c r="A2265" s="174">
        <f>--ISNUMBER(IFERROR(SEARCH('Project Costing'!#REF!,Labor!I2271,1),""))</f>
        <v>0</v>
      </c>
      <c r="B2265" s="174" t="str">
        <f>IF(A2265=1,COUNTIF($A$8:A2265,1),"")</f>
        <v/>
      </c>
      <c r="C2265" s="174"/>
      <c r="D2265" s="157">
        <f>IFERROR($C$8:INDEX($C$8:$C$3000,COUNTIF($C$8:$C$3000,"?*")),"")</f>
        <v>0</v>
      </c>
      <c r="E2265" s="174"/>
      <c r="F2265" s="174">
        <f>--ISNUMBER(IFERROR(SEARCH('Project Costing'!#REF!,Labor!I2271,1),""))</f>
        <v>0</v>
      </c>
      <c r="G2265" s="174" t="str">
        <f>IF(F2265=1,COUNTIF($F$8:F2265,1),"")</f>
        <v/>
      </c>
      <c r="H2265" s="174"/>
      <c r="I2265" s="157">
        <f>IFERROR($H$8:INDEX($H$8:$H$3000,COUNTIF($H$8:$H$3000,"?*")),"")</f>
        <v>0</v>
      </c>
    </row>
    <row r="2266" spans="1:9" x14ac:dyDescent="0.25">
      <c r="A2266" s="174">
        <f>--ISNUMBER(IFERROR(SEARCH('Project Costing'!#REF!,Labor!I2272,1),""))</f>
        <v>0</v>
      </c>
      <c r="B2266" s="174" t="str">
        <f>IF(A2266=1,COUNTIF($A$8:A2266,1),"")</f>
        <v/>
      </c>
      <c r="C2266" s="174"/>
      <c r="D2266" s="157">
        <f>IFERROR($C$8:INDEX($C$8:$C$3000,COUNTIF($C$8:$C$3000,"?*")),"")</f>
        <v>0</v>
      </c>
      <c r="E2266" s="174"/>
      <c r="F2266" s="174">
        <f>--ISNUMBER(IFERROR(SEARCH('Project Costing'!#REF!,Labor!I2272,1),""))</f>
        <v>0</v>
      </c>
      <c r="G2266" s="174" t="str">
        <f>IF(F2266=1,COUNTIF($F$8:F2266,1),"")</f>
        <v/>
      </c>
      <c r="H2266" s="174"/>
      <c r="I2266" s="157">
        <f>IFERROR($H$8:INDEX($H$8:$H$3000,COUNTIF($H$8:$H$3000,"?*")),"")</f>
        <v>0</v>
      </c>
    </row>
    <row r="2267" spans="1:9" x14ac:dyDescent="0.25">
      <c r="A2267" s="174">
        <f>--ISNUMBER(IFERROR(SEARCH('Project Costing'!#REF!,Labor!I2273,1),""))</f>
        <v>0</v>
      </c>
      <c r="B2267" s="174" t="str">
        <f>IF(A2267=1,COUNTIF($A$8:A2267,1),"")</f>
        <v/>
      </c>
      <c r="C2267" s="174"/>
      <c r="D2267" s="157">
        <f>IFERROR($C$8:INDEX($C$8:$C$3000,COUNTIF($C$8:$C$3000,"?*")),"")</f>
        <v>0</v>
      </c>
      <c r="E2267" s="174"/>
      <c r="F2267" s="174">
        <f>--ISNUMBER(IFERROR(SEARCH('Project Costing'!#REF!,Labor!I2273,1),""))</f>
        <v>0</v>
      </c>
      <c r="G2267" s="174" t="str">
        <f>IF(F2267=1,COUNTIF($F$8:F2267,1),"")</f>
        <v/>
      </c>
      <c r="H2267" s="174"/>
      <c r="I2267" s="157">
        <f>IFERROR($H$8:INDEX($H$8:$H$3000,COUNTIF($H$8:$H$3000,"?*")),"")</f>
        <v>0</v>
      </c>
    </row>
    <row r="2268" spans="1:9" x14ac:dyDescent="0.25">
      <c r="A2268" s="174">
        <f>--ISNUMBER(IFERROR(SEARCH('Project Costing'!#REF!,Labor!I2274,1),""))</f>
        <v>0</v>
      </c>
      <c r="B2268" s="174" t="str">
        <f>IF(A2268=1,COUNTIF($A$8:A2268,1),"")</f>
        <v/>
      </c>
      <c r="C2268" s="174"/>
      <c r="D2268" s="157">
        <f>IFERROR($C$8:INDEX($C$8:$C$3000,COUNTIF($C$8:$C$3000,"?*")),"")</f>
        <v>0</v>
      </c>
      <c r="E2268" s="174"/>
      <c r="F2268" s="174">
        <f>--ISNUMBER(IFERROR(SEARCH('Project Costing'!#REF!,Labor!I2274,1),""))</f>
        <v>0</v>
      </c>
      <c r="G2268" s="174" t="str">
        <f>IF(F2268=1,COUNTIF($F$8:F2268,1),"")</f>
        <v/>
      </c>
      <c r="H2268" s="174"/>
      <c r="I2268" s="157">
        <f>IFERROR($H$8:INDEX($H$8:$H$3000,COUNTIF($H$8:$H$3000,"?*")),"")</f>
        <v>0</v>
      </c>
    </row>
    <row r="2269" spans="1:9" x14ac:dyDescent="0.25">
      <c r="A2269" s="174">
        <f>--ISNUMBER(IFERROR(SEARCH('Project Costing'!#REF!,Labor!I2275,1),""))</f>
        <v>0</v>
      </c>
      <c r="B2269" s="174" t="str">
        <f>IF(A2269=1,COUNTIF($A$8:A2269,1),"")</f>
        <v/>
      </c>
      <c r="C2269" s="174"/>
      <c r="D2269" s="157">
        <f>IFERROR($C$8:INDEX($C$8:$C$3000,COUNTIF($C$8:$C$3000,"?*")),"")</f>
        <v>0</v>
      </c>
      <c r="E2269" s="174"/>
      <c r="F2269" s="174">
        <f>--ISNUMBER(IFERROR(SEARCH('Project Costing'!#REF!,Labor!I2275,1),""))</f>
        <v>0</v>
      </c>
      <c r="G2269" s="174" t="str">
        <f>IF(F2269=1,COUNTIF($F$8:F2269,1),"")</f>
        <v/>
      </c>
      <c r="H2269" s="174"/>
      <c r="I2269" s="157">
        <f>IFERROR($H$8:INDEX($H$8:$H$3000,COUNTIF($H$8:$H$3000,"?*")),"")</f>
        <v>0</v>
      </c>
    </row>
    <row r="2270" spans="1:9" x14ac:dyDescent="0.25">
      <c r="A2270" s="174">
        <f>--ISNUMBER(IFERROR(SEARCH('Project Costing'!#REF!,Labor!I2276,1),""))</f>
        <v>0</v>
      </c>
      <c r="B2270" s="174" t="str">
        <f>IF(A2270=1,COUNTIF($A$8:A2270,1),"")</f>
        <v/>
      </c>
      <c r="C2270" s="174"/>
      <c r="D2270" s="157">
        <f>IFERROR($C$8:INDEX($C$8:$C$3000,COUNTIF($C$8:$C$3000,"?*")),"")</f>
        <v>0</v>
      </c>
      <c r="E2270" s="174"/>
      <c r="F2270" s="174">
        <f>--ISNUMBER(IFERROR(SEARCH('Project Costing'!#REF!,Labor!I2276,1),""))</f>
        <v>0</v>
      </c>
      <c r="G2270" s="174" t="str">
        <f>IF(F2270=1,COUNTIF($F$8:F2270,1),"")</f>
        <v/>
      </c>
      <c r="H2270" s="174"/>
      <c r="I2270" s="157">
        <f>IFERROR($H$8:INDEX($H$8:$H$3000,COUNTIF($H$8:$H$3000,"?*")),"")</f>
        <v>0</v>
      </c>
    </row>
    <row r="2271" spans="1:9" x14ac:dyDescent="0.25">
      <c r="A2271" s="174">
        <f>--ISNUMBER(IFERROR(SEARCH('Project Costing'!#REF!,Labor!I2277,1),""))</f>
        <v>0</v>
      </c>
      <c r="B2271" s="174" t="str">
        <f>IF(A2271=1,COUNTIF($A$8:A2271,1),"")</f>
        <v/>
      </c>
      <c r="C2271" s="174"/>
      <c r="D2271" s="157">
        <f>IFERROR($C$8:INDEX($C$8:$C$3000,COUNTIF($C$8:$C$3000,"?*")),"")</f>
        <v>0</v>
      </c>
      <c r="E2271" s="174"/>
      <c r="F2271" s="174">
        <f>--ISNUMBER(IFERROR(SEARCH('Project Costing'!#REF!,Labor!I2277,1),""))</f>
        <v>0</v>
      </c>
      <c r="G2271" s="174" t="str">
        <f>IF(F2271=1,COUNTIF($F$8:F2271,1),"")</f>
        <v/>
      </c>
      <c r="H2271" s="174"/>
      <c r="I2271" s="157">
        <f>IFERROR($H$8:INDEX($H$8:$H$3000,COUNTIF($H$8:$H$3000,"?*")),"")</f>
        <v>0</v>
      </c>
    </row>
    <row r="2272" spans="1:9" x14ac:dyDescent="0.25">
      <c r="A2272" s="174">
        <f>--ISNUMBER(IFERROR(SEARCH('Project Costing'!#REF!,Labor!I2278,1),""))</f>
        <v>0</v>
      </c>
      <c r="B2272" s="174" t="str">
        <f>IF(A2272=1,COUNTIF($A$8:A2272,1),"")</f>
        <v/>
      </c>
      <c r="C2272" s="174"/>
      <c r="D2272" s="157">
        <f>IFERROR($C$8:INDEX($C$8:$C$3000,COUNTIF($C$8:$C$3000,"?*")),"")</f>
        <v>0</v>
      </c>
      <c r="E2272" s="174"/>
      <c r="F2272" s="174">
        <f>--ISNUMBER(IFERROR(SEARCH('Project Costing'!#REF!,Labor!I2278,1),""))</f>
        <v>0</v>
      </c>
      <c r="G2272" s="174" t="str">
        <f>IF(F2272=1,COUNTIF($F$8:F2272,1),"")</f>
        <v/>
      </c>
      <c r="H2272" s="174"/>
      <c r="I2272" s="157">
        <f>IFERROR($H$8:INDEX($H$8:$H$3000,COUNTIF($H$8:$H$3000,"?*")),"")</f>
        <v>0</v>
      </c>
    </row>
    <row r="2273" spans="1:9" x14ac:dyDescent="0.25">
      <c r="A2273" s="174">
        <f>--ISNUMBER(IFERROR(SEARCH('Project Costing'!#REF!,Labor!I2279,1),""))</f>
        <v>0</v>
      </c>
      <c r="B2273" s="174" t="str">
        <f>IF(A2273=1,COUNTIF($A$8:A2273,1),"")</f>
        <v/>
      </c>
      <c r="C2273" s="174"/>
      <c r="D2273" s="157">
        <f>IFERROR($C$8:INDEX($C$8:$C$3000,COUNTIF($C$8:$C$3000,"?*")),"")</f>
        <v>0</v>
      </c>
      <c r="E2273" s="174"/>
      <c r="F2273" s="174">
        <f>--ISNUMBER(IFERROR(SEARCH('Project Costing'!#REF!,Labor!I2279,1),""))</f>
        <v>0</v>
      </c>
      <c r="G2273" s="174" t="str">
        <f>IF(F2273=1,COUNTIF($F$8:F2273,1),"")</f>
        <v/>
      </c>
      <c r="H2273" s="174"/>
      <c r="I2273" s="157">
        <f>IFERROR($H$8:INDEX($H$8:$H$3000,COUNTIF($H$8:$H$3000,"?*")),"")</f>
        <v>0</v>
      </c>
    </row>
    <row r="2274" spans="1:9" x14ac:dyDescent="0.25">
      <c r="A2274" s="174">
        <f>--ISNUMBER(IFERROR(SEARCH('Project Costing'!#REF!,Labor!I2280,1),""))</f>
        <v>0</v>
      </c>
      <c r="B2274" s="174" t="str">
        <f>IF(A2274=1,COUNTIF($A$8:A2274,1),"")</f>
        <v/>
      </c>
      <c r="C2274" s="174"/>
      <c r="D2274" s="157">
        <f>IFERROR($C$8:INDEX($C$8:$C$3000,COUNTIF($C$8:$C$3000,"?*")),"")</f>
        <v>0</v>
      </c>
      <c r="E2274" s="174"/>
      <c r="F2274" s="174">
        <f>--ISNUMBER(IFERROR(SEARCH('Project Costing'!#REF!,Labor!I2280,1),""))</f>
        <v>0</v>
      </c>
      <c r="G2274" s="174" t="str">
        <f>IF(F2274=1,COUNTIF($F$8:F2274,1),"")</f>
        <v/>
      </c>
      <c r="H2274" s="174"/>
      <c r="I2274" s="157">
        <f>IFERROR($H$8:INDEX($H$8:$H$3000,COUNTIF($H$8:$H$3000,"?*")),"")</f>
        <v>0</v>
      </c>
    </row>
    <row r="2275" spans="1:9" x14ac:dyDescent="0.25">
      <c r="A2275" s="174">
        <f>--ISNUMBER(IFERROR(SEARCH('Project Costing'!#REF!,Labor!I2281,1),""))</f>
        <v>0</v>
      </c>
      <c r="B2275" s="174" t="str">
        <f>IF(A2275=1,COUNTIF($A$8:A2275,1),"")</f>
        <v/>
      </c>
      <c r="C2275" s="174"/>
      <c r="D2275" s="157">
        <f>IFERROR($C$8:INDEX($C$8:$C$3000,COUNTIF($C$8:$C$3000,"?*")),"")</f>
        <v>0</v>
      </c>
      <c r="E2275" s="174"/>
      <c r="F2275" s="174">
        <f>--ISNUMBER(IFERROR(SEARCH('Project Costing'!#REF!,Labor!I2281,1),""))</f>
        <v>0</v>
      </c>
      <c r="G2275" s="174" t="str">
        <f>IF(F2275=1,COUNTIF($F$8:F2275,1),"")</f>
        <v/>
      </c>
      <c r="H2275" s="174"/>
      <c r="I2275" s="157">
        <f>IFERROR($H$8:INDEX($H$8:$H$3000,COUNTIF($H$8:$H$3000,"?*")),"")</f>
        <v>0</v>
      </c>
    </row>
    <row r="2276" spans="1:9" x14ac:dyDescent="0.25">
      <c r="A2276" s="174">
        <f>--ISNUMBER(IFERROR(SEARCH('Project Costing'!#REF!,Labor!I2282,1),""))</f>
        <v>0</v>
      </c>
      <c r="B2276" s="174" t="str">
        <f>IF(A2276=1,COUNTIF($A$8:A2276,1),"")</f>
        <v/>
      </c>
      <c r="C2276" s="174"/>
      <c r="D2276" s="157">
        <f>IFERROR($C$8:INDEX($C$8:$C$3000,COUNTIF($C$8:$C$3000,"?*")),"")</f>
        <v>0</v>
      </c>
      <c r="E2276" s="174"/>
      <c r="F2276" s="174">
        <f>--ISNUMBER(IFERROR(SEARCH('Project Costing'!#REF!,Labor!I2282,1),""))</f>
        <v>0</v>
      </c>
      <c r="G2276" s="174" t="str">
        <f>IF(F2276=1,COUNTIF($F$8:F2276,1),"")</f>
        <v/>
      </c>
      <c r="H2276" s="174"/>
      <c r="I2276" s="157">
        <f>IFERROR($H$8:INDEX($H$8:$H$3000,COUNTIF($H$8:$H$3000,"?*")),"")</f>
        <v>0</v>
      </c>
    </row>
    <row r="2277" spans="1:9" x14ac:dyDescent="0.25">
      <c r="A2277" s="174">
        <f>--ISNUMBER(IFERROR(SEARCH('Project Costing'!#REF!,Labor!I2283,1),""))</f>
        <v>0</v>
      </c>
      <c r="B2277" s="174" t="str">
        <f>IF(A2277=1,COUNTIF($A$8:A2277,1),"")</f>
        <v/>
      </c>
      <c r="C2277" s="174"/>
      <c r="D2277" s="157">
        <f>IFERROR($C$8:INDEX($C$8:$C$3000,COUNTIF($C$8:$C$3000,"?*")),"")</f>
        <v>0</v>
      </c>
      <c r="E2277" s="174"/>
      <c r="F2277" s="174">
        <f>--ISNUMBER(IFERROR(SEARCH('Project Costing'!#REF!,Labor!I2283,1),""))</f>
        <v>0</v>
      </c>
      <c r="G2277" s="174" t="str">
        <f>IF(F2277=1,COUNTIF($F$8:F2277,1),"")</f>
        <v/>
      </c>
      <c r="H2277" s="174"/>
      <c r="I2277" s="157">
        <f>IFERROR($H$8:INDEX($H$8:$H$3000,COUNTIF($H$8:$H$3000,"?*")),"")</f>
        <v>0</v>
      </c>
    </row>
    <row r="2278" spans="1:9" x14ac:dyDescent="0.25">
      <c r="A2278" s="174">
        <f>--ISNUMBER(IFERROR(SEARCH('Project Costing'!#REF!,Labor!I2284,1),""))</f>
        <v>0</v>
      </c>
      <c r="B2278" s="174" t="str">
        <f>IF(A2278=1,COUNTIF($A$8:A2278,1),"")</f>
        <v/>
      </c>
      <c r="C2278" s="174"/>
      <c r="D2278" s="157">
        <f>IFERROR($C$8:INDEX($C$8:$C$3000,COUNTIF($C$8:$C$3000,"?*")),"")</f>
        <v>0</v>
      </c>
      <c r="E2278" s="174"/>
      <c r="F2278" s="174">
        <f>--ISNUMBER(IFERROR(SEARCH('Project Costing'!#REF!,Labor!I2284,1),""))</f>
        <v>0</v>
      </c>
      <c r="G2278" s="174" t="str">
        <f>IF(F2278=1,COUNTIF($F$8:F2278,1),"")</f>
        <v/>
      </c>
      <c r="H2278" s="174"/>
      <c r="I2278" s="157">
        <f>IFERROR($H$8:INDEX($H$8:$H$3000,COUNTIF($H$8:$H$3000,"?*")),"")</f>
        <v>0</v>
      </c>
    </row>
    <row r="2279" spans="1:9" x14ac:dyDescent="0.25">
      <c r="A2279" s="174">
        <f>--ISNUMBER(IFERROR(SEARCH('Project Costing'!#REF!,Labor!I2285,1),""))</f>
        <v>0</v>
      </c>
      <c r="B2279" s="174" t="str">
        <f>IF(A2279=1,COUNTIF($A$8:A2279,1),"")</f>
        <v/>
      </c>
      <c r="C2279" s="174"/>
      <c r="D2279" s="157">
        <f>IFERROR($C$8:INDEX($C$8:$C$3000,COUNTIF($C$8:$C$3000,"?*")),"")</f>
        <v>0</v>
      </c>
      <c r="E2279" s="174"/>
      <c r="F2279" s="174">
        <f>--ISNUMBER(IFERROR(SEARCH('Project Costing'!#REF!,Labor!I2285,1),""))</f>
        <v>0</v>
      </c>
      <c r="G2279" s="174" t="str">
        <f>IF(F2279=1,COUNTIF($F$8:F2279,1),"")</f>
        <v/>
      </c>
      <c r="H2279" s="174"/>
      <c r="I2279" s="157">
        <f>IFERROR($H$8:INDEX($H$8:$H$3000,COUNTIF($H$8:$H$3000,"?*")),"")</f>
        <v>0</v>
      </c>
    </row>
    <row r="2280" spans="1:9" x14ac:dyDescent="0.25">
      <c r="A2280" s="174">
        <f>--ISNUMBER(IFERROR(SEARCH('Project Costing'!#REF!,Labor!I2286,1),""))</f>
        <v>0</v>
      </c>
      <c r="B2280" s="174" t="str">
        <f>IF(A2280=1,COUNTIF($A$8:A2280,1),"")</f>
        <v/>
      </c>
      <c r="C2280" s="174"/>
      <c r="D2280" s="157">
        <f>IFERROR($C$8:INDEX($C$8:$C$3000,COUNTIF($C$8:$C$3000,"?*")),"")</f>
        <v>0</v>
      </c>
      <c r="E2280" s="174"/>
      <c r="F2280" s="174">
        <f>--ISNUMBER(IFERROR(SEARCH('Project Costing'!#REF!,Labor!I2286,1),""))</f>
        <v>0</v>
      </c>
      <c r="G2280" s="174" t="str">
        <f>IF(F2280=1,COUNTIF($F$8:F2280,1),"")</f>
        <v/>
      </c>
      <c r="H2280" s="174"/>
      <c r="I2280" s="157">
        <f>IFERROR($H$8:INDEX($H$8:$H$3000,COUNTIF($H$8:$H$3000,"?*")),"")</f>
        <v>0</v>
      </c>
    </row>
    <row r="2281" spans="1:9" x14ac:dyDescent="0.25">
      <c r="A2281" s="174">
        <f>--ISNUMBER(IFERROR(SEARCH('Project Costing'!#REF!,Labor!I2287,1),""))</f>
        <v>0</v>
      </c>
      <c r="B2281" s="174" t="str">
        <f>IF(A2281=1,COUNTIF($A$8:A2281,1),"")</f>
        <v/>
      </c>
      <c r="C2281" s="174"/>
      <c r="D2281" s="157">
        <f>IFERROR($C$8:INDEX($C$8:$C$3000,COUNTIF($C$8:$C$3000,"?*")),"")</f>
        <v>0</v>
      </c>
      <c r="E2281" s="174"/>
      <c r="F2281" s="174">
        <f>--ISNUMBER(IFERROR(SEARCH('Project Costing'!#REF!,Labor!I2287,1),""))</f>
        <v>0</v>
      </c>
      <c r="G2281" s="174" t="str">
        <f>IF(F2281=1,COUNTIF($F$8:F2281,1),"")</f>
        <v/>
      </c>
      <c r="H2281" s="174"/>
      <c r="I2281" s="157">
        <f>IFERROR($H$8:INDEX($H$8:$H$3000,COUNTIF($H$8:$H$3000,"?*")),"")</f>
        <v>0</v>
      </c>
    </row>
    <row r="2282" spans="1:9" x14ac:dyDescent="0.25">
      <c r="A2282" s="174">
        <f>--ISNUMBER(IFERROR(SEARCH('Project Costing'!#REF!,Labor!I2288,1),""))</f>
        <v>0</v>
      </c>
      <c r="B2282" s="174" t="str">
        <f>IF(A2282=1,COUNTIF($A$8:A2282,1),"")</f>
        <v/>
      </c>
      <c r="C2282" s="174"/>
      <c r="D2282" s="157">
        <f>IFERROR($C$8:INDEX($C$8:$C$3000,COUNTIF($C$8:$C$3000,"?*")),"")</f>
        <v>0</v>
      </c>
      <c r="E2282" s="174"/>
      <c r="F2282" s="174">
        <f>--ISNUMBER(IFERROR(SEARCH('Project Costing'!#REF!,Labor!I2288,1),""))</f>
        <v>0</v>
      </c>
      <c r="G2282" s="174" t="str">
        <f>IF(F2282=1,COUNTIF($F$8:F2282,1),"")</f>
        <v/>
      </c>
      <c r="H2282" s="174"/>
      <c r="I2282" s="157">
        <f>IFERROR($H$8:INDEX($H$8:$H$3000,COUNTIF($H$8:$H$3000,"?*")),"")</f>
        <v>0</v>
      </c>
    </row>
    <row r="2283" spans="1:9" x14ac:dyDescent="0.25">
      <c r="A2283" s="174">
        <f>--ISNUMBER(IFERROR(SEARCH('Project Costing'!#REF!,Labor!I2289,1),""))</f>
        <v>0</v>
      </c>
      <c r="B2283" s="174" t="str">
        <f>IF(A2283=1,COUNTIF($A$8:A2283,1),"")</f>
        <v/>
      </c>
      <c r="C2283" s="174"/>
      <c r="D2283" s="157">
        <f>IFERROR($C$8:INDEX($C$8:$C$3000,COUNTIF($C$8:$C$3000,"?*")),"")</f>
        <v>0</v>
      </c>
      <c r="E2283" s="174"/>
      <c r="F2283" s="174">
        <f>--ISNUMBER(IFERROR(SEARCH('Project Costing'!#REF!,Labor!I2289,1),""))</f>
        <v>0</v>
      </c>
      <c r="G2283" s="174" t="str">
        <f>IF(F2283=1,COUNTIF($F$8:F2283,1),"")</f>
        <v/>
      </c>
      <c r="H2283" s="174"/>
      <c r="I2283" s="157">
        <f>IFERROR($H$8:INDEX($H$8:$H$3000,COUNTIF($H$8:$H$3000,"?*")),"")</f>
        <v>0</v>
      </c>
    </row>
    <row r="2284" spans="1:9" x14ac:dyDescent="0.25">
      <c r="A2284" s="174">
        <f>--ISNUMBER(IFERROR(SEARCH('Project Costing'!#REF!,Labor!I2290,1),""))</f>
        <v>0</v>
      </c>
      <c r="B2284" s="174" t="str">
        <f>IF(A2284=1,COUNTIF($A$8:A2284,1),"")</f>
        <v/>
      </c>
      <c r="C2284" s="174"/>
      <c r="D2284" s="157">
        <f>IFERROR($C$8:INDEX($C$8:$C$3000,COUNTIF($C$8:$C$3000,"?*")),"")</f>
        <v>0</v>
      </c>
      <c r="E2284" s="174"/>
      <c r="F2284" s="174">
        <f>--ISNUMBER(IFERROR(SEARCH('Project Costing'!#REF!,Labor!I2290,1),""))</f>
        <v>0</v>
      </c>
      <c r="G2284" s="174" t="str">
        <f>IF(F2284=1,COUNTIF($F$8:F2284,1),"")</f>
        <v/>
      </c>
      <c r="H2284" s="174"/>
      <c r="I2284" s="157">
        <f>IFERROR($H$8:INDEX($H$8:$H$3000,COUNTIF($H$8:$H$3000,"?*")),"")</f>
        <v>0</v>
      </c>
    </row>
    <row r="2285" spans="1:9" x14ac:dyDescent="0.25">
      <c r="A2285" s="174">
        <f>--ISNUMBER(IFERROR(SEARCH('Project Costing'!#REF!,Labor!I2291,1),""))</f>
        <v>0</v>
      </c>
      <c r="B2285" s="174" t="str">
        <f>IF(A2285=1,COUNTIF($A$8:A2285,1),"")</f>
        <v/>
      </c>
      <c r="C2285" s="174"/>
      <c r="D2285" s="157">
        <f>IFERROR($C$8:INDEX($C$8:$C$3000,COUNTIF($C$8:$C$3000,"?*")),"")</f>
        <v>0</v>
      </c>
      <c r="E2285" s="174"/>
      <c r="F2285" s="174">
        <f>--ISNUMBER(IFERROR(SEARCH('Project Costing'!#REF!,Labor!I2291,1),""))</f>
        <v>0</v>
      </c>
      <c r="G2285" s="174" t="str">
        <f>IF(F2285=1,COUNTIF($F$8:F2285,1),"")</f>
        <v/>
      </c>
      <c r="H2285" s="174"/>
      <c r="I2285" s="157">
        <f>IFERROR($H$8:INDEX($H$8:$H$3000,COUNTIF($H$8:$H$3000,"?*")),"")</f>
        <v>0</v>
      </c>
    </row>
    <row r="2286" spans="1:9" x14ac:dyDescent="0.25">
      <c r="A2286" s="174">
        <f>--ISNUMBER(IFERROR(SEARCH('Project Costing'!#REF!,Labor!I2292,1),""))</f>
        <v>0</v>
      </c>
      <c r="B2286" s="174" t="str">
        <f>IF(A2286=1,COUNTIF($A$8:A2286,1),"")</f>
        <v/>
      </c>
      <c r="C2286" s="174"/>
      <c r="D2286" s="157">
        <f>IFERROR($C$8:INDEX($C$8:$C$3000,COUNTIF($C$8:$C$3000,"?*")),"")</f>
        <v>0</v>
      </c>
      <c r="E2286" s="174"/>
      <c r="F2286" s="174">
        <f>--ISNUMBER(IFERROR(SEARCH('Project Costing'!#REF!,Labor!I2292,1),""))</f>
        <v>0</v>
      </c>
      <c r="G2286" s="174" t="str">
        <f>IF(F2286=1,COUNTIF($F$8:F2286,1),"")</f>
        <v/>
      </c>
      <c r="H2286" s="174"/>
      <c r="I2286" s="157">
        <f>IFERROR($H$8:INDEX($H$8:$H$3000,COUNTIF($H$8:$H$3000,"?*")),"")</f>
        <v>0</v>
      </c>
    </row>
    <row r="2287" spans="1:9" x14ac:dyDescent="0.25">
      <c r="A2287" s="174">
        <f>--ISNUMBER(IFERROR(SEARCH('Project Costing'!#REF!,Labor!I2293,1),""))</f>
        <v>0</v>
      </c>
      <c r="B2287" s="174" t="str">
        <f>IF(A2287=1,COUNTIF($A$8:A2287,1),"")</f>
        <v/>
      </c>
      <c r="C2287" s="174"/>
      <c r="D2287" s="157">
        <f>IFERROR($C$8:INDEX($C$8:$C$3000,COUNTIF($C$8:$C$3000,"?*")),"")</f>
        <v>0</v>
      </c>
      <c r="E2287" s="174"/>
      <c r="F2287" s="174">
        <f>--ISNUMBER(IFERROR(SEARCH('Project Costing'!#REF!,Labor!I2293,1),""))</f>
        <v>0</v>
      </c>
      <c r="G2287" s="174" t="str">
        <f>IF(F2287=1,COUNTIF($F$8:F2287,1),"")</f>
        <v/>
      </c>
      <c r="H2287" s="174"/>
      <c r="I2287" s="157">
        <f>IFERROR($H$8:INDEX($H$8:$H$3000,COUNTIF($H$8:$H$3000,"?*")),"")</f>
        <v>0</v>
      </c>
    </row>
    <row r="2288" spans="1:9" x14ac:dyDescent="0.25">
      <c r="A2288" s="174">
        <f>--ISNUMBER(IFERROR(SEARCH('Project Costing'!#REF!,Labor!I2294,1),""))</f>
        <v>0</v>
      </c>
      <c r="B2288" s="174" t="str">
        <f>IF(A2288=1,COUNTIF($A$8:A2288,1),"")</f>
        <v/>
      </c>
      <c r="C2288" s="174"/>
      <c r="D2288" s="157">
        <f>IFERROR($C$8:INDEX($C$8:$C$3000,COUNTIF($C$8:$C$3000,"?*")),"")</f>
        <v>0</v>
      </c>
      <c r="E2288" s="174"/>
      <c r="F2288" s="174">
        <f>--ISNUMBER(IFERROR(SEARCH('Project Costing'!#REF!,Labor!I2294,1),""))</f>
        <v>0</v>
      </c>
      <c r="G2288" s="174" t="str">
        <f>IF(F2288=1,COUNTIF($F$8:F2288,1),"")</f>
        <v/>
      </c>
      <c r="H2288" s="174"/>
      <c r="I2288" s="157">
        <f>IFERROR($H$8:INDEX($H$8:$H$3000,COUNTIF($H$8:$H$3000,"?*")),"")</f>
        <v>0</v>
      </c>
    </row>
    <row r="2289" spans="1:9" x14ac:dyDescent="0.25">
      <c r="A2289" s="174">
        <f>--ISNUMBER(IFERROR(SEARCH('Project Costing'!#REF!,Labor!I2295,1),""))</f>
        <v>0</v>
      </c>
      <c r="B2289" s="174" t="str">
        <f>IF(A2289=1,COUNTIF($A$8:A2289,1),"")</f>
        <v/>
      </c>
      <c r="C2289" s="174"/>
      <c r="D2289" s="157">
        <f>IFERROR($C$8:INDEX($C$8:$C$3000,COUNTIF($C$8:$C$3000,"?*")),"")</f>
        <v>0</v>
      </c>
      <c r="E2289" s="174"/>
      <c r="F2289" s="174">
        <f>--ISNUMBER(IFERROR(SEARCH('Project Costing'!#REF!,Labor!I2295,1),""))</f>
        <v>0</v>
      </c>
      <c r="G2289" s="174" t="str">
        <f>IF(F2289=1,COUNTIF($F$8:F2289,1),"")</f>
        <v/>
      </c>
      <c r="H2289" s="174"/>
      <c r="I2289" s="157">
        <f>IFERROR($H$8:INDEX($H$8:$H$3000,COUNTIF($H$8:$H$3000,"?*")),"")</f>
        <v>0</v>
      </c>
    </row>
    <row r="2290" spans="1:9" x14ac:dyDescent="0.25">
      <c r="A2290" s="174">
        <f>--ISNUMBER(IFERROR(SEARCH('Project Costing'!#REF!,Labor!I2296,1),""))</f>
        <v>0</v>
      </c>
      <c r="B2290" s="174" t="str">
        <f>IF(A2290=1,COUNTIF($A$8:A2290,1),"")</f>
        <v/>
      </c>
      <c r="C2290" s="174"/>
      <c r="D2290" s="157">
        <f>IFERROR($C$8:INDEX($C$8:$C$3000,COUNTIF($C$8:$C$3000,"?*")),"")</f>
        <v>0</v>
      </c>
      <c r="E2290" s="174"/>
      <c r="F2290" s="174">
        <f>--ISNUMBER(IFERROR(SEARCH('Project Costing'!#REF!,Labor!I2296,1),""))</f>
        <v>0</v>
      </c>
      <c r="G2290" s="174" t="str">
        <f>IF(F2290=1,COUNTIF($F$8:F2290,1),"")</f>
        <v/>
      </c>
      <c r="H2290" s="174"/>
      <c r="I2290" s="157">
        <f>IFERROR($H$8:INDEX($H$8:$H$3000,COUNTIF($H$8:$H$3000,"?*")),"")</f>
        <v>0</v>
      </c>
    </row>
    <row r="2291" spans="1:9" x14ac:dyDescent="0.25">
      <c r="A2291" s="174">
        <f>--ISNUMBER(IFERROR(SEARCH('Project Costing'!#REF!,Labor!I2297,1),""))</f>
        <v>0</v>
      </c>
      <c r="B2291" s="174" t="str">
        <f>IF(A2291=1,COUNTIF($A$8:A2291,1),"")</f>
        <v/>
      </c>
      <c r="C2291" s="174"/>
      <c r="D2291" s="157">
        <f>IFERROR($C$8:INDEX($C$8:$C$3000,COUNTIF($C$8:$C$3000,"?*")),"")</f>
        <v>0</v>
      </c>
      <c r="E2291" s="174"/>
      <c r="F2291" s="174">
        <f>--ISNUMBER(IFERROR(SEARCH('Project Costing'!#REF!,Labor!I2297,1),""))</f>
        <v>0</v>
      </c>
      <c r="G2291" s="174" t="str">
        <f>IF(F2291=1,COUNTIF($F$8:F2291,1),"")</f>
        <v/>
      </c>
      <c r="H2291" s="174"/>
      <c r="I2291" s="157">
        <f>IFERROR($H$8:INDEX($H$8:$H$3000,COUNTIF($H$8:$H$3000,"?*")),"")</f>
        <v>0</v>
      </c>
    </row>
    <row r="2292" spans="1:9" x14ac:dyDescent="0.25">
      <c r="A2292" s="174">
        <f>--ISNUMBER(IFERROR(SEARCH('Project Costing'!#REF!,Labor!I2298,1),""))</f>
        <v>0</v>
      </c>
      <c r="B2292" s="174" t="str">
        <f>IF(A2292=1,COUNTIF($A$8:A2292,1),"")</f>
        <v/>
      </c>
      <c r="C2292" s="174"/>
      <c r="D2292" s="157">
        <f>IFERROR($C$8:INDEX($C$8:$C$3000,COUNTIF($C$8:$C$3000,"?*")),"")</f>
        <v>0</v>
      </c>
      <c r="E2292" s="174"/>
      <c r="F2292" s="174">
        <f>--ISNUMBER(IFERROR(SEARCH('Project Costing'!#REF!,Labor!I2298,1),""))</f>
        <v>0</v>
      </c>
      <c r="G2292" s="174" t="str">
        <f>IF(F2292=1,COUNTIF($F$8:F2292,1),"")</f>
        <v/>
      </c>
      <c r="H2292" s="174"/>
      <c r="I2292" s="157">
        <f>IFERROR($H$8:INDEX($H$8:$H$3000,COUNTIF($H$8:$H$3000,"?*")),"")</f>
        <v>0</v>
      </c>
    </row>
    <row r="2293" spans="1:9" x14ac:dyDescent="0.25">
      <c r="A2293" s="174">
        <f>--ISNUMBER(IFERROR(SEARCH('Project Costing'!#REF!,Labor!I2299,1),""))</f>
        <v>0</v>
      </c>
      <c r="B2293" s="174" t="str">
        <f>IF(A2293=1,COUNTIF($A$8:A2293,1),"")</f>
        <v/>
      </c>
      <c r="C2293" s="174"/>
      <c r="D2293" s="157">
        <f>IFERROR($C$8:INDEX($C$8:$C$3000,COUNTIF($C$8:$C$3000,"?*")),"")</f>
        <v>0</v>
      </c>
      <c r="E2293" s="174"/>
      <c r="F2293" s="174">
        <f>--ISNUMBER(IFERROR(SEARCH('Project Costing'!#REF!,Labor!I2299,1),""))</f>
        <v>0</v>
      </c>
      <c r="G2293" s="174" t="str">
        <f>IF(F2293=1,COUNTIF($F$8:F2293,1),"")</f>
        <v/>
      </c>
      <c r="H2293" s="174"/>
      <c r="I2293" s="157">
        <f>IFERROR($H$8:INDEX($H$8:$H$3000,COUNTIF($H$8:$H$3000,"?*")),"")</f>
        <v>0</v>
      </c>
    </row>
    <row r="2294" spans="1:9" x14ac:dyDescent="0.25">
      <c r="A2294" s="174">
        <f>--ISNUMBER(IFERROR(SEARCH('Project Costing'!#REF!,Labor!I2300,1),""))</f>
        <v>0</v>
      </c>
      <c r="B2294" s="174" t="str">
        <f>IF(A2294=1,COUNTIF($A$8:A2294,1),"")</f>
        <v/>
      </c>
      <c r="C2294" s="174"/>
      <c r="D2294" s="157">
        <f>IFERROR($C$8:INDEX($C$8:$C$3000,COUNTIF($C$8:$C$3000,"?*")),"")</f>
        <v>0</v>
      </c>
      <c r="E2294" s="174"/>
      <c r="F2294" s="174">
        <f>--ISNUMBER(IFERROR(SEARCH('Project Costing'!#REF!,Labor!I2300,1),""))</f>
        <v>0</v>
      </c>
      <c r="G2294" s="174" t="str">
        <f>IF(F2294=1,COUNTIF($F$8:F2294,1),"")</f>
        <v/>
      </c>
      <c r="H2294" s="174"/>
      <c r="I2294" s="157">
        <f>IFERROR($H$8:INDEX($H$8:$H$3000,COUNTIF($H$8:$H$3000,"?*")),"")</f>
        <v>0</v>
      </c>
    </row>
    <row r="2295" spans="1:9" x14ac:dyDescent="0.25">
      <c r="A2295" s="174">
        <f>--ISNUMBER(IFERROR(SEARCH('Project Costing'!#REF!,Labor!I2301,1),""))</f>
        <v>0</v>
      </c>
      <c r="B2295" s="174" t="str">
        <f>IF(A2295=1,COUNTIF($A$8:A2295,1),"")</f>
        <v/>
      </c>
      <c r="C2295" s="174"/>
      <c r="D2295" s="157">
        <f>IFERROR($C$8:INDEX($C$8:$C$3000,COUNTIF($C$8:$C$3000,"?*")),"")</f>
        <v>0</v>
      </c>
      <c r="E2295" s="174"/>
      <c r="F2295" s="174">
        <f>--ISNUMBER(IFERROR(SEARCH('Project Costing'!#REF!,Labor!I2301,1),""))</f>
        <v>0</v>
      </c>
      <c r="G2295" s="174" t="str">
        <f>IF(F2295=1,COUNTIF($F$8:F2295,1),"")</f>
        <v/>
      </c>
      <c r="H2295" s="174"/>
      <c r="I2295" s="157">
        <f>IFERROR($H$8:INDEX($H$8:$H$3000,COUNTIF($H$8:$H$3000,"?*")),"")</f>
        <v>0</v>
      </c>
    </row>
    <row r="2296" spans="1:9" x14ac:dyDescent="0.25">
      <c r="A2296" s="174">
        <f>--ISNUMBER(IFERROR(SEARCH('Project Costing'!#REF!,Labor!I2302,1),""))</f>
        <v>0</v>
      </c>
      <c r="B2296" s="174" t="str">
        <f>IF(A2296=1,COUNTIF($A$8:A2296,1),"")</f>
        <v/>
      </c>
      <c r="C2296" s="174"/>
      <c r="D2296" s="157">
        <f>IFERROR($C$8:INDEX($C$8:$C$3000,COUNTIF($C$8:$C$3000,"?*")),"")</f>
        <v>0</v>
      </c>
      <c r="E2296" s="174"/>
      <c r="F2296" s="174">
        <f>--ISNUMBER(IFERROR(SEARCH('Project Costing'!#REF!,Labor!I2302,1),""))</f>
        <v>0</v>
      </c>
      <c r="G2296" s="174" t="str">
        <f>IF(F2296=1,COUNTIF($F$8:F2296,1),"")</f>
        <v/>
      </c>
      <c r="H2296" s="174"/>
      <c r="I2296" s="157">
        <f>IFERROR($H$8:INDEX($H$8:$H$3000,COUNTIF($H$8:$H$3000,"?*")),"")</f>
        <v>0</v>
      </c>
    </row>
    <row r="2297" spans="1:9" x14ac:dyDescent="0.25">
      <c r="A2297" s="174">
        <f>--ISNUMBER(IFERROR(SEARCH('Project Costing'!#REF!,Labor!I2303,1),""))</f>
        <v>0</v>
      </c>
      <c r="B2297" s="174" t="str">
        <f>IF(A2297=1,COUNTIF($A$8:A2297,1),"")</f>
        <v/>
      </c>
      <c r="C2297" s="174"/>
      <c r="D2297" s="157">
        <f>IFERROR($C$8:INDEX($C$8:$C$3000,COUNTIF($C$8:$C$3000,"?*")),"")</f>
        <v>0</v>
      </c>
      <c r="E2297" s="174"/>
      <c r="F2297" s="174">
        <f>--ISNUMBER(IFERROR(SEARCH('Project Costing'!#REF!,Labor!I2303,1),""))</f>
        <v>0</v>
      </c>
      <c r="G2297" s="174" t="str">
        <f>IF(F2297=1,COUNTIF($F$8:F2297,1),"")</f>
        <v/>
      </c>
      <c r="H2297" s="174"/>
      <c r="I2297" s="157">
        <f>IFERROR($H$8:INDEX($H$8:$H$3000,COUNTIF($H$8:$H$3000,"?*")),"")</f>
        <v>0</v>
      </c>
    </row>
    <row r="2298" spans="1:9" x14ac:dyDescent="0.25">
      <c r="A2298" s="174">
        <f>--ISNUMBER(IFERROR(SEARCH('Project Costing'!#REF!,Labor!I2304,1),""))</f>
        <v>0</v>
      </c>
      <c r="B2298" s="174" t="str">
        <f>IF(A2298=1,COUNTIF($A$8:A2298,1),"")</f>
        <v/>
      </c>
      <c r="C2298" s="174"/>
      <c r="D2298" s="157">
        <f>IFERROR($C$8:INDEX($C$8:$C$3000,COUNTIF($C$8:$C$3000,"?*")),"")</f>
        <v>0</v>
      </c>
      <c r="E2298" s="174"/>
      <c r="F2298" s="174">
        <f>--ISNUMBER(IFERROR(SEARCH('Project Costing'!#REF!,Labor!I2304,1),""))</f>
        <v>0</v>
      </c>
      <c r="G2298" s="174" t="str">
        <f>IF(F2298=1,COUNTIF($F$8:F2298,1),"")</f>
        <v/>
      </c>
      <c r="H2298" s="174"/>
      <c r="I2298" s="157">
        <f>IFERROR($H$8:INDEX($H$8:$H$3000,COUNTIF($H$8:$H$3000,"?*")),"")</f>
        <v>0</v>
      </c>
    </row>
    <row r="2299" spans="1:9" x14ac:dyDescent="0.25">
      <c r="A2299" s="174">
        <f>--ISNUMBER(IFERROR(SEARCH('Project Costing'!#REF!,Labor!I2305,1),""))</f>
        <v>0</v>
      </c>
      <c r="B2299" s="174" t="str">
        <f>IF(A2299=1,COUNTIF($A$8:A2299,1),"")</f>
        <v/>
      </c>
      <c r="C2299" s="174"/>
      <c r="D2299" s="157">
        <f>IFERROR($C$8:INDEX($C$8:$C$3000,COUNTIF($C$8:$C$3000,"?*")),"")</f>
        <v>0</v>
      </c>
      <c r="E2299" s="174"/>
      <c r="F2299" s="174">
        <f>--ISNUMBER(IFERROR(SEARCH('Project Costing'!#REF!,Labor!I2305,1),""))</f>
        <v>0</v>
      </c>
      <c r="G2299" s="174" t="str">
        <f>IF(F2299=1,COUNTIF($F$8:F2299,1),"")</f>
        <v/>
      </c>
      <c r="H2299" s="174"/>
      <c r="I2299" s="157">
        <f>IFERROR($H$8:INDEX($H$8:$H$3000,COUNTIF($H$8:$H$3000,"?*")),"")</f>
        <v>0</v>
      </c>
    </row>
    <row r="2300" spans="1:9" x14ac:dyDescent="0.25">
      <c r="A2300" s="174">
        <f>--ISNUMBER(IFERROR(SEARCH('Project Costing'!#REF!,Labor!I2306,1),""))</f>
        <v>0</v>
      </c>
      <c r="B2300" s="174" t="str">
        <f>IF(A2300=1,COUNTIF($A$8:A2300,1),"")</f>
        <v/>
      </c>
      <c r="C2300" s="174"/>
      <c r="D2300" s="157">
        <f>IFERROR($C$8:INDEX($C$8:$C$3000,COUNTIF($C$8:$C$3000,"?*")),"")</f>
        <v>0</v>
      </c>
      <c r="E2300" s="174"/>
      <c r="F2300" s="174">
        <f>--ISNUMBER(IFERROR(SEARCH('Project Costing'!#REF!,Labor!I2306,1),""))</f>
        <v>0</v>
      </c>
      <c r="G2300" s="174" t="str">
        <f>IF(F2300=1,COUNTIF($F$8:F2300,1),"")</f>
        <v/>
      </c>
      <c r="H2300" s="174"/>
      <c r="I2300" s="157">
        <f>IFERROR($H$8:INDEX($H$8:$H$3000,COUNTIF($H$8:$H$3000,"?*")),"")</f>
        <v>0</v>
      </c>
    </row>
    <row r="2301" spans="1:9" x14ac:dyDescent="0.25">
      <c r="A2301" s="174">
        <f>--ISNUMBER(IFERROR(SEARCH('Project Costing'!#REF!,Labor!I2307,1),""))</f>
        <v>0</v>
      </c>
      <c r="B2301" s="174" t="str">
        <f>IF(A2301=1,COUNTIF($A$8:A2301,1),"")</f>
        <v/>
      </c>
      <c r="C2301" s="174"/>
      <c r="D2301" s="157">
        <f>IFERROR($C$8:INDEX($C$8:$C$3000,COUNTIF($C$8:$C$3000,"?*")),"")</f>
        <v>0</v>
      </c>
      <c r="E2301" s="174"/>
      <c r="F2301" s="174">
        <f>--ISNUMBER(IFERROR(SEARCH('Project Costing'!#REF!,Labor!I2307,1),""))</f>
        <v>0</v>
      </c>
      <c r="G2301" s="174" t="str">
        <f>IF(F2301=1,COUNTIF($F$8:F2301,1),"")</f>
        <v/>
      </c>
      <c r="H2301" s="174"/>
      <c r="I2301" s="157">
        <f>IFERROR($H$8:INDEX($H$8:$H$3000,COUNTIF($H$8:$H$3000,"?*")),"")</f>
        <v>0</v>
      </c>
    </row>
    <row r="2302" spans="1:9" x14ac:dyDescent="0.25">
      <c r="A2302" s="174">
        <f>--ISNUMBER(IFERROR(SEARCH('Project Costing'!#REF!,Labor!I2308,1),""))</f>
        <v>0</v>
      </c>
      <c r="B2302" s="174" t="str">
        <f>IF(A2302=1,COUNTIF($A$8:A2302,1),"")</f>
        <v/>
      </c>
      <c r="C2302" s="174"/>
      <c r="D2302" s="157">
        <f>IFERROR($C$8:INDEX($C$8:$C$3000,COUNTIF($C$8:$C$3000,"?*")),"")</f>
        <v>0</v>
      </c>
      <c r="E2302" s="174"/>
      <c r="F2302" s="174">
        <f>--ISNUMBER(IFERROR(SEARCH('Project Costing'!#REF!,Labor!I2308,1),""))</f>
        <v>0</v>
      </c>
      <c r="G2302" s="174" t="str">
        <f>IF(F2302=1,COUNTIF($F$8:F2302,1),"")</f>
        <v/>
      </c>
      <c r="H2302" s="174"/>
      <c r="I2302" s="157">
        <f>IFERROR($H$8:INDEX($H$8:$H$3000,COUNTIF($H$8:$H$3000,"?*")),"")</f>
        <v>0</v>
      </c>
    </row>
    <row r="2303" spans="1:9" x14ac:dyDescent="0.25">
      <c r="A2303" s="174">
        <f>--ISNUMBER(IFERROR(SEARCH('Project Costing'!#REF!,Labor!I2309,1),""))</f>
        <v>0</v>
      </c>
      <c r="B2303" s="174" t="str">
        <f>IF(A2303=1,COUNTIF($A$8:A2303,1),"")</f>
        <v/>
      </c>
      <c r="C2303" s="174"/>
      <c r="D2303" s="157">
        <f>IFERROR($C$8:INDEX($C$8:$C$3000,COUNTIF($C$8:$C$3000,"?*")),"")</f>
        <v>0</v>
      </c>
      <c r="E2303" s="174"/>
      <c r="F2303" s="174">
        <f>--ISNUMBER(IFERROR(SEARCH('Project Costing'!#REF!,Labor!I2309,1),""))</f>
        <v>0</v>
      </c>
      <c r="G2303" s="174" t="str">
        <f>IF(F2303=1,COUNTIF($F$8:F2303,1),"")</f>
        <v/>
      </c>
      <c r="H2303" s="174"/>
      <c r="I2303" s="157">
        <f>IFERROR($H$8:INDEX($H$8:$H$3000,COUNTIF($H$8:$H$3000,"?*")),"")</f>
        <v>0</v>
      </c>
    </row>
    <row r="2304" spans="1:9" x14ac:dyDescent="0.25">
      <c r="A2304" s="174">
        <f>--ISNUMBER(IFERROR(SEARCH('Project Costing'!#REF!,Labor!I2310,1),""))</f>
        <v>0</v>
      </c>
      <c r="B2304" s="174" t="str">
        <f>IF(A2304=1,COUNTIF($A$8:A2304,1),"")</f>
        <v/>
      </c>
      <c r="C2304" s="174"/>
      <c r="D2304" s="157">
        <f>IFERROR($C$8:INDEX($C$8:$C$3000,COUNTIF($C$8:$C$3000,"?*")),"")</f>
        <v>0</v>
      </c>
      <c r="E2304" s="174"/>
      <c r="F2304" s="174">
        <f>--ISNUMBER(IFERROR(SEARCH('Project Costing'!#REF!,Labor!I2310,1),""))</f>
        <v>0</v>
      </c>
      <c r="G2304" s="174" t="str">
        <f>IF(F2304=1,COUNTIF($F$8:F2304,1),"")</f>
        <v/>
      </c>
      <c r="H2304" s="174"/>
      <c r="I2304" s="157">
        <f>IFERROR($H$8:INDEX($H$8:$H$3000,COUNTIF($H$8:$H$3000,"?*")),"")</f>
        <v>0</v>
      </c>
    </row>
    <row r="2305" spans="1:9" x14ac:dyDescent="0.25">
      <c r="A2305" s="174">
        <f>--ISNUMBER(IFERROR(SEARCH('Project Costing'!#REF!,Labor!I2311,1),""))</f>
        <v>0</v>
      </c>
      <c r="B2305" s="174" t="str">
        <f>IF(A2305=1,COUNTIF($A$8:A2305,1),"")</f>
        <v/>
      </c>
      <c r="C2305" s="174"/>
      <c r="D2305" s="157">
        <f>IFERROR($C$8:INDEX($C$8:$C$3000,COUNTIF($C$8:$C$3000,"?*")),"")</f>
        <v>0</v>
      </c>
      <c r="E2305" s="174"/>
      <c r="F2305" s="174">
        <f>--ISNUMBER(IFERROR(SEARCH('Project Costing'!#REF!,Labor!I2311,1),""))</f>
        <v>0</v>
      </c>
      <c r="G2305" s="174" t="str">
        <f>IF(F2305=1,COUNTIF($F$8:F2305,1),"")</f>
        <v/>
      </c>
      <c r="H2305" s="174"/>
      <c r="I2305" s="157">
        <f>IFERROR($H$8:INDEX($H$8:$H$3000,COUNTIF($H$8:$H$3000,"?*")),"")</f>
        <v>0</v>
      </c>
    </row>
    <row r="2306" spans="1:9" x14ac:dyDescent="0.25">
      <c r="A2306" s="174">
        <f>--ISNUMBER(IFERROR(SEARCH('Project Costing'!#REF!,Labor!I2312,1),""))</f>
        <v>0</v>
      </c>
      <c r="B2306" s="174" t="str">
        <f>IF(A2306=1,COUNTIF($A$8:A2306,1),"")</f>
        <v/>
      </c>
      <c r="C2306" s="174"/>
      <c r="D2306" s="157">
        <f>IFERROR($C$8:INDEX($C$8:$C$3000,COUNTIF($C$8:$C$3000,"?*")),"")</f>
        <v>0</v>
      </c>
      <c r="E2306" s="174"/>
      <c r="F2306" s="174">
        <f>--ISNUMBER(IFERROR(SEARCH('Project Costing'!#REF!,Labor!I2312,1),""))</f>
        <v>0</v>
      </c>
      <c r="G2306" s="174" t="str">
        <f>IF(F2306=1,COUNTIF($F$8:F2306,1),"")</f>
        <v/>
      </c>
      <c r="H2306" s="174"/>
      <c r="I2306" s="157">
        <f>IFERROR($H$8:INDEX($H$8:$H$3000,COUNTIF($H$8:$H$3000,"?*")),"")</f>
        <v>0</v>
      </c>
    </row>
    <row r="2307" spans="1:9" x14ac:dyDescent="0.25">
      <c r="A2307" s="174">
        <f>--ISNUMBER(IFERROR(SEARCH('Project Costing'!#REF!,Labor!I2313,1),""))</f>
        <v>0</v>
      </c>
      <c r="B2307" s="174" t="str">
        <f>IF(A2307=1,COUNTIF($A$8:A2307,1),"")</f>
        <v/>
      </c>
      <c r="C2307" s="174"/>
      <c r="D2307" s="157">
        <f>IFERROR($C$8:INDEX($C$8:$C$3000,COUNTIF($C$8:$C$3000,"?*")),"")</f>
        <v>0</v>
      </c>
      <c r="E2307" s="174"/>
      <c r="F2307" s="174">
        <f>--ISNUMBER(IFERROR(SEARCH('Project Costing'!#REF!,Labor!I2313,1),""))</f>
        <v>0</v>
      </c>
      <c r="G2307" s="174" t="str">
        <f>IF(F2307=1,COUNTIF($F$8:F2307,1),"")</f>
        <v/>
      </c>
      <c r="H2307" s="174"/>
      <c r="I2307" s="157">
        <f>IFERROR($H$8:INDEX($H$8:$H$3000,COUNTIF($H$8:$H$3000,"?*")),"")</f>
        <v>0</v>
      </c>
    </row>
    <row r="2308" spans="1:9" x14ac:dyDescent="0.25">
      <c r="A2308" s="174">
        <f>--ISNUMBER(IFERROR(SEARCH('Project Costing'!#REF!,Labor!I2314,1),""))</f>
        <v>0</v>
      </c>
      <c r="B2308" s="174" t="str">
        <f>IF(A2308=1,COUNTIF($A$8:A2308,1),"")</f>
        <v/>
      </c>
      <c r="C2308" s="174"/>
      <c r="D2308" s="157">
        <f>IFERROR($C$8:INDEX($C$8:$C$3000,COUNTIF($C$8:$C$3000,"?*")),"")</f>
        <v>0</v>
      </c>
      <c r="E2308" s="174"/>
      <c r="F2308" s="174">
        <f>--ISNUMBER(IFERROR(SEARCH('Project Costing'!#REF!,Labor!I2314,1),""))</f>
        <v>0</v>
      </c>
      <c r="G2308" s="174" t="str">
        <f>IF(F2308=1,COUNTIF($F$8:F2308,1),"")</f>
        <v/>
      </c>
      <c r="H2308" s="174"/>
      <c r="I2308" s="157">
        <f>IFERROR($H$8:INDEX($H$8:$H$3000,COUNTIF($H$8:$H$3000,"?*")),"")</f>
        <v>0</v>
      </c>
    </row>
    <row r="2309" spans="1:9" x14ac:dyDescent="0.25">
      <c r="A2309" s="174">
        <f>--ISNUMBER(IFERROR(SEARCH('Project Costing'!#REF!,Labor!I2315,1),""))</f>
        <v>0</v>
      </c>
      <c r="B2309" s="174" t="str">
        <f>IF(A2309=1,COUNTIF($A$8:A2309,1),"")</f>
        <v/>
      </c>
      <c r="C2309" s="174"/>
      <c r="D2309" s="157">
        <f>IFERROR($C$8:INDEX($C$8:$C$3000,COUNTIF($C$8:$C$3000,"?*")),"")</f>
        <v>0</v>
      </c>
      <c r="E2309" s="174"/>
      <c r="F2309" s="174">
        <f>--ISNUMBER(IFERROR(SEARCH('Project Costing'!#REF!,Labor!I2315,1),""))</f>
        <v>0</v>
      </c>
      <c r="G2309" s="174" t="str">
        <f>IF(F2309=1,COUNTIF($F$8:F2309,1),"")</f>
        <v/>
      </c>
      <c r="H2309" s="174"/>
      <c r="I2309" s="157">
        <f>IFERROR($H$8:INDEX($H$8:$H$3000,COUNTIF($H$8:$H$3000,"?*")),"")</f>
        <v>0</v>
      </c>
    </row>
    <row r="2310" spans="1:9" x14ac:dyDescent="0.25">
      <c r="A2310" s="174">
        <f>--ISNUMBER(IFERROR(SEARCH('Project Costing'!#REF!,Labor!I2316,1),""))</f>
        <v>0</v>
      </c>
      <c r="B2310" s="174" t="str">
        <f>IF(A2310=1,COUNTIF($A$8:A2310,1),"")</f>
        <v/>
      </c>
      <c r="C2310" s="174"/>
      <c r="D2310" s="157">
        <f>IFERROR($C$8:INDEX($C$8:$C$3000,COUNTIF($C$8:$C$3000,"?*")),"")</f>
        <v>0</v>
      </c>
      <c r="E2310" s="174"/>
      <c r="F2310" s="174">
        <f>--ISNUMBER(IFERROR(SEARCH('Project Costing'!#REF!,Labor!I2316,1),""))</f>
        <v>0</v>
      </c>
      <c r="G2310" s="174" t="str">
        <f>IF(F2310=1,COUNTIF($F$8:F2310,1),"")</f>
        <v/>
      </c>
      <c r="H2310" s="174"/>
      <c r="I2310" s="157">
        <f>IFERROR($H$8:INDEX($H$8:$H$3000,COUNTIF($H$8:$H$3000,"?*")),"")</f>
        <v>0</v>
      </c>
    </row>
    <row r="2311" spans="1:9" x14ac:dyDescent="0.25">
      <c r="A2311" s="174">
        <f>--ISNUMBER(IFERROR(SEARCH('Project Costing'!#REF!,Labor!I2317,1),""))</f>
        <v>0</v>
      </c>
      <c r="B2311" s="174" t="str">
        <f>IF(A2311=1,COUNTIF($A$8:A2311,1),"")</f>
        <v/>
      </c>
      <c r="C2311" s="174"/>
      <c r="D2311" s="157">
        <f>IFERROR($C$8:INDEX($C$8:$C$3000,COUNTIF($C$8:$C$3000,"?*")),"")</f>
        <v>0</v>
      </c>
      <c r="E2311" s="174"/>
      <c r="F2311" s="174">
        <f>--ISNUMBER(IFERROR(SEARCH('Project Costing'!#REF!,Labor!I2317,1),""))</f>
        <v>0</v>
      </c>
      <c r="G2311" s="174" t="str">
        <f>IF(F2311=1,COUNTIF($F$8:F2311,1),"")</f>
        <v/>
      </c>
      <c r="H2311" s="174"/>
      <c r="I2311" s="157">
        <f>IFERROR($H$8:INDEX($H$8:$H$3000,COUNTIF($H$8:$H$3000,"?*")),"")</f>
        <v>0</v>
      </c>
    </row>
    <row r="2312" spans="1:9" x14ac:dyDescent="0.25">
      <c r="A2312" s="174">
        <f>--ISNUMBER(IFERROR(SEARCH('Project Costing'!#REF!,Labor!I2318,1),""))</f>
        <v>0</v>
      </c>
      <c r="B2312" s="174" t="str">
        <f>IF(A2312=1,COUNTIF($A$8:A2312,1),"")</f>
        <v/>
      </c>
      <c r="C2312" s="174"/>
      <c r="D2312" s="157">
        <f>IFERROR($C$8:INDEX($C$8:$C$3000,COUNTIF($C$8:$C$3000,"?*")),"")</f>
        <v>0</v>
      </c>
      <c r="E2312" s="174"/>
      <c r="F2312" s="174">
        <f>--ISNUMBER(IFERROR(SEARCH('Project Costing'!#REF!,Labor!I2318,1),""))</f>
        <v>0</v>
      </c>
      <c r="G2312" s="174" t="str">
        <f>IF(F2312=1,COUNTIF($F$8:F2312,1),"")</f>
        <v/>
      </c>
      <c r="H2312" s="174"/>
      <c r="I2312" s="157">
        <f>IFERROR($H$8:INDEX($H$8:$H$3000,COUNTIF($H$8:$H$3000,"?*")),"")</f>
        <v>0</v>
      </c>
    </row>
    <row r="2313" spans="1:9" x14ac:dyDescent="0.25">
      <c r="A2313" s="174">
        <f>--ISNUMBER(IFERROR(SEARCH('Project Costing'!#REF!,Labor!I2319,1),""))</f>
        <v>0</v>
      </c>
      <c r="B2313" s="174" t="str">
        <f>IF(A2313=1,COUNTIF($A$8:A2313,1),"")</f>
        <v/>
      </c>
      <c r="C2313" s="174"/>
      <c r="D2313" s="157">
        <f>IFERROR($C$8:INDEX($C$8:$C$3000,COUNTIF($C$8:$C$3000,"?*")),"")</f>
        <v>0</v>
      </c>
      <c r="E2313" s="174"/>
      <c r="F2313" s="174">
        <f>--ISNUMBER(IFERROR(SEARCH('Project Costing'!#REF!,Labor!I2319,1),""))</f>
        <v>0</v>
      </c>
      <c r="G2313" s="174" t="str">
        <f>IF(F2313=1,COUNTIF($F$8:F2313,1),"")</f>
        <v/>
      </c>
      <c r="H2313" s="174"/>
      <c r="I2313" s="157">
        <f>IFERROR($H$8:INDEX($H$8:$H$3000,COUNTIF($H$8:$H$3000,"?*")),"")</f>
        <v>0</v>
      </c>
    </row>
    <row r="2314" spans="1:9" x14ac:dyDescent="0.25">
      <c r="A2314" s="174">
        <f>--ISNUMBER(IFERROR(SEARCH('Project Costing'!#REF!,Labor!I2320,1),""))</f>
        <v>0</v>
      </c>
      <c r="B2314" s="174" t="str">
        <f>IF(A2314=1,COUNTIF($A$8:A2314,1),"")</f>
        <v/>
      </c>
      <c r="C2314" s="174"/>
      <c r="D2314" s="157">
        <f>IFERROR($C$8:INDEX($C$8:$C$3000,COUNTIF($C$8:$C$3000,"?*")),"")</f>
        <v>0</v>
      </c>
      <c r="E2314" s="174"/>
      <c r="F2314" s="174">
        <f>--ISNUMBER(IFERROR(SEARCH('Project Costing'!#REF!,Labor!I2320,1),""))</f>
        <v>0</v>
      </c>
      <c r="G2314" s="174" t="str">
        <f>IF(F2314=1,COUNTIF($F$8:F2314,1),"")</f>
        <v/>
      </c>
      <c r="H2314" s="174"/>
      <c r="I2314" s="157">
        <f>IFERROR($H$8:INDEX($H$8:$H$3000,COUNTIF($H$8:$H$3000,"?*")),"")</f>
        <v>0</v>
      </c>
    </row>
    <row r="2315" spans="1:9" x14ac:dyDescent="0.25">
      <c r="A2315" s="174">
        <f>--ISNUMBER(IFERROR(SEARCH('Project Costing'!#REF!,Labor!I2321,1),""))</f>
        <v>0</v>
      </c>
      <c r="B2315" s="174" t="str">
        <f>IF(A2315=1,COUNTIF($A$8:A2315,1),"")</f>
        <v/>
      </c>
      <c r="C2315" s="174"/>
      <c r="D2315" s="157">
        <f>IFERROR($C$8:INDEX($C$8:$C$3000,COUNTIF($C$8:$C$3000,"?*")),"")</f>
        <v>0</v>
      </c>
      <c r="E2315" s="174"/>
      <c r="F2315" s="174">
        <f>--ISNUMBER(IFERROR(SEARCH('Project Costing'!#REF!,Labor!I2321,1),""))</f>
        <v>0</v>
      </c>
      <c r="G2315" s="174" t="str">
        <f>IF(F2315=1,COUNTIF($F$8:F2315,1),"")</f>
        <v/>
      </c>
      <c r="H2315" s="174"/>
      <c r="I2315" s="157">
        <f>IFERROR($H$8:INDEX($H$8:$H$3000,COUNTIF($H$8:$H$3000,"?*")),"")</f>
        <v>0</v>
      </c>
    </row>
    <row r="2316" spans="1:9" x14ac:dyDescent="0.25">
      <c r="A2316" s="174">
        <f>--ISNUMBER(IFERROR(SEARCH('Project Costing'!#REF!,Labor!I2322,1),""))</f>
        <v>0</v>
      </c>
      <c r="B2316" s="174" t="str">
        <f>IF(A2316=1,COUNTIF($A$8:A2316,1),"")</f>
        <v/>
      </c>
      <c r="C2316" s="174"/>
      <c r="D2316" s="157">
        <f>IFERROR($C$8:INDEX($C$8:$C$3000,COUNTIF($C$8:$C$3000,"?*")),"")</f>
        <v>0</v>
      </c>
      <c r="E2316" s="174"/>
      <c r="F2316" s="174">
        <f>--ISNUMBER(IFERROR(SEARCH('Project Costing'!#REF!,Labor!I2322,1),""))</f>
        <v>0</v>
      </c>
      <c r="G2316" s="174" t="str">
        <f>IF(F2316=1,COUNTIF($F$8:F2316,1),"")</f>
        <v/>
      </c>
      <c r="H2316" s="174"/>
      <c r="I2316" s="157">
        <f>IFERROR($H$8:INDEX($H$8:$H$3000,COUNTIF($H$8:$H$3000,"?*")),"")</f>
        <v>0</v>
      </c>
    </row>
    <row r="2317" spans="1:9" x14ac:dyDescent="0.25">
      <c r="A2317" s="174">
        <f>--ISNUMBER(IFERROR(SEARCH('Project Costing'!#REF!,Labor!I2323,1),""))</f>
        <v>0</v>
      </c>
      <c r="B2317" s="174" t="str">
        <f>IF(A2317=1,COUNTIF($A$8:A2317,1),"")</f>
        <v/>
      </c>
      <c r="C2317" s="174"/>
      <c r="D2317" s="157">
        <f>IFERROR($C$8:INDEX($C$8:$C$3000,COUNTIF($C$8:$C$3000,"?*")),"")</f>
        <v>0</v>
      </c>
      <c r="E2317" s="174"/>
      <c r="F2317" s="174">
        <f>--ISNUMBER(IFERROR(SEARCH('Project Costing'!#REF!,Labor!I2323,1),""))</f>
        <v>0</v>
      </c>
      <c r="G2317" s="174" t="str">
        <f>IF(F2317=1,COUNTIF($F$8:F2317,1),"")</f>
        <v/>
      </c>
      <c r="H2317" s="174"/>
      <c r="I2317" s="157">
        <f>IFERROR($H$8:INDEX($H$8:$H$3000,COUNTIF($H$8:$H$3000,"?*")),"")</f>
        <v>0</v>
      </c>
    </row>
    <row r="2318" spans="1:9" x14ac:dyDescent="0.25">
      <c r="A2318" s="174">
        <f>--ISNUMBER(IFERROR(SEARCH('Project Costing'!#REF!,Labor!I2324,1),""))</f>
        <v>0</v>
      </c>
      <c r="B2318" s="174" t="str">
        <f>IF(A2318=1,COUNTIF($A$8:A2318,1),"")</f>
        <v/>
      </c>
      <c r="C2318" s="174"/>
      <c r="D2318" s="157">
        <f>IFERROR($C$8:INDEX($C$8:$C$3000,COUNTIF($C$8:$C$3000,"?*")),"")</f>
        <v>0</v>
      </c>
      <c r="E2318" s="174"/>
      <c r="F2318" s="174">
        <f>--ISNUMBER(IFERROR(SEARCH('Project Costing'!#REF!,Labor!I2324,1),""))</f>
        <v>0</v>
      </c>
      <c r="G2318" s="174" t="str">
        <f>IF(F2318=1,COUNTIF($F$8:F2318,1),"")</f>
        <v/>
      </c>
      <c r="H2318" s="174"/>
      <c r="I2318" s="157">
        <f>IFERROR($H$8:INDEX($H$8:$H$3000,COUNTIF($H$8:$H$3000,"?*")),"")</f>
        <v>0</v>
      </c>
    </row>
    <row r="2319" spans="1:9" x14ac:dyDescent="0.25">
      <c r="A2319" s="174">
        <f>--ISNUMBER(IFERROR(SEARCH('Project Costing'!#REF!,Labor!I2325,1),""))</f>
        <v>0</v>
      </c>
      <c r="B2319" s="174" t="str">
        <f>IF(A2319=1,COUNTIF($A$8:A2319,1),"")</f>
        <v/>
      </c>
      <c r="C2319" s="174"/>
      <c r="D2319" s="157">
        <f>IFERROR($C$8:INDEX($C$8:$C$3000,COUNTIF($C$8:$C$3000,"?*")),"")</f>
        <v>0</v>
      </c>
      <c r="E2319" s="174"/>
      <c r="F2319" s="174">
        <f>--ISNUMBER(IFERROR(SEARCH('Project Costing'!#REF!,Labor!I2325,1),""))</f>
        <v>0</v>
      </c>
      <c r="G2319" s="174" t="str">
        <f>IF(F2319=1,COUNTIF($F$8:F2319,1),"")</f>
        <v/>
      </c>
      <c r="H2319" s="174"/>
      <c r="I2319" s="157">
        <f>IFERROR($H$8:INDEX($H$8:$H$3000,COUNTIF($H$8:$H$3000,"?*")),"")</f>
        <v>0</v>
      </c>
    </row>
    <row r="2320" spans="1:9" x14ac:dyDescent="0.25">
      <c r="A2320" s="174">
        <f>--ISNUMBER(IFERROR(SEARCH('Project Costing'!#REF!,Labor!I2326,1),""))</f>
        <v>0</v>
      </c>
      <c r="B2320" s="174" t="str">
        <f>IF(A2320=1,COUNTIF($A$8:A2320,1),"")</f>
        <v/>
      </c>
      <c r="C2320" s="174"/>
      <c r="D2320" s="157">
        <f>IFERROR($C$8:INDEX($C$8:$C$3000,COUNTIF($C$8:$C$3000,"?*")),"")</f>
        <v>0</v>
      </c>
      <c r="E2320" s="174"/>
      <c r="F2320" s="174">
        <f>--ISNUMBER(IFERROR(SEARCH('Project Costing'!#REF!,Labor!I2326,1),""))</f>
        <v>0</v>
      </c>
      <c r="G2320" s="174" t="str">
        <f>IF(F2320=1,COUNTIF($F$8:F2320,1),"")</f>
        <v/>
      </c>
      <c r="H2320" s="174"/>
      <c r="I2320" s="157">
        <f>IFERROR($H$8:INDEX($H$8:$H$3000,COUNTIF($H$8:$H$3000,"?*")),"")</f>
        <v>0</v>
      </c>
    </row>
    <row r="2321" spans="1:9" x14ac:dyDescent="0.25">
      <c r="A2321" s="174">
        <f>--ISNUMBER(IFERROR(SEARCH('Project Costing'!#REF!,Labor!I2327,1),""))</f>
        <v>0</v>
      </c>
      <c r="B2321" s="174" t="str">
        <f>IF(A2321=1,COUNTIF($A$8:A2321,1),"")</f>
        <v/>
      </c>
      <c r="C2321" s="174"/>
      <c r="D2321" s="157">
        <f>IFERROR($C$8:INDEX($C$8:$C$3000,COUNTIF($C$8:$C$3000,"?*")),"")</f>
        <v>0</v>
      </c>
      <c r="E2321" s="174"/>
      <c r="F2321" s="174">
        <f>--ISNUMBER(IFERROR(SEARCH('Project Costing'!#REF!,Labor!I2327,1),""))</f>
        <v>0</v>
      </c>
      <c r="G2321" s="174" t="str">
        <f>IF(F2321=1,COUNTIF($F$8:F2321,1),"")</f>
        <v/>
      </c>
      <c r="H2321" s="174"/>
      <c r="I2321" s="157">
        <f>IFERROR($H$8:INDEX($H$8:$H$3000,COUNTIF($H$8:$H$3000,"?*")),"")</f>
        <v>0</v>
      </c>
    </row>
    <row r="2322" spans="1:9" x14ac:dyDescent="0.25">
      <c r="A2322" s="174">
        <f>--ISNUMBER(IFERROR(SEARCH('Project Costing'!#REF!,Labor!I2328,1),""))</f>
        <v>0</v>
      </c>
      <c r="B2322" s="174" t="str">
        <f>IF(A2322=1,COUNTIF($A$8:A2322,1),"")</f>
        <v/>
      </c>
      <c r="C2322" s="174"/>
      <c r="D2322" s="157">
        <f>IFERROR($C$8:INDEX($C$8:$C$3000,COUNTIF($C$8:$C$3000,"?*")),"")</f>
        <v>0</v>
      </c>
      <c r="E2322" s="174"/>
      <c r="F2322" s="174">
        <f>--ISNUMBER(IFERROR(SEARCH('Project Costing'!#REF!,Labor!I2328,1),""))</f>
        <v>0</v>
      </c>
      <c r="G2322" s="174" t="str">
        <f>IF(F2322=1,COUNTIF($F$8:F2322,1),"")</f>
        <v/>
      </c>
      <c r="H2322" s="174"/>
      <c r="I2322" s="157">
        <f>IFERROR($H$8:INDEX($H$8:$H$3000,COUNTIF($H$8:$H$3000,"?*")),"")</f>
        <v>0</v>
      </c>
    </row>
    <row r="2323" spans="1:9" x14ac:dyDescent="0.25">
      <c r="A2323" s="174">
        <f>--ISNUMBER(IFERROR(SEARCH('Project Costing'!#REF!,Labor!I2329,1),""))</f>
        <v>0</v>
      </c>
      <c r="B2323" s="174" t="str">
        <f>IF(A2323=1,COUNTIF($A$8:A2323,1),"")</f>
        <v/>
      </c>
      <c r="C2323" s="174"/>
      <c r="D2323" s="157">
        <f>IFERROR($C$8:INDEX($C$8:$C$3000,COUNTIF($C$8:$C$3000,"?*")),"")</f>
        <v>0</v>
      </c>
      <c r="E2323" s="174"/>
      <c r="F2323" s="174">
        <f>--ISNUMBER(IFERROR(SEARCH('Project Costing'!#REF!,Labor!I2329,1),""))</f>
        <v>0</v>
      </c>
      <c r="G2323" s="174" t="str">
        <f>IF(F2323=1,COUNTIF($F$8:F2323,1),"")</f>
        <v/>
      </c>
      <c r="H2323" s="174"/>
      <c r="I2323" s="157">
        <f>IFERROR($H$8:INDEX($H$8:$H$3000,COUNTIF($H$8:$H$3000,"?*")),"")</f>
        <v>0</v>
      </c>
    </row>
    <row r="2324" spans="1:9" x14ac:dyDescent="0.25">
      <c r="A2324" s="174">
        <f>--ISNUMBER(IFERROR(SEARCH('Project Costing'!#REF!,Labor!I2330,1),""))</f>
        <v>0</v>
      </c>
      <c r="B2324" s="174" t="str">
        <f>IF(A2324=1,COUNTIF($A$8:A2324,1),"")</f>
        <v/>
      </c>
      <c r="C2324" s="174"/>
      <c r="D2324" s="157">
        <f>IFERROR($C$8:INDEX($C$8:$C$3000,COUNTIF($C$8:$C$3000,"?*")),"")</f>
        <v>0</v>
      </c>
      <c r="E2324" s="174"/>
      <c r="F2324" s="174">
        <f>--ISNUMBER(IFERROR(SEARCH('Project Costing'!#REF!,Labor!I2330,1),""))</f>
        <v>0</v>
      </c>
      <c r="G2324" s="174" t="str">
        <f>IF(F2324=1,COUNTIF($F$8:F2324,1),"")</f>
        <v/>
      </c>
      <c r="H2324" s="174"/>
      <c r="I2324" s="157">
        <f>IFERROR($H$8:INDEX($H$8:$H$3000,COUNTIF($H$8:$H$3000,"?*")),"")</f>
        <v>0</v>
      </c>
    </row>
    <row r="2325" spans="1:9" x14ac:dyDescent="0.25">
      <c r="A2325" s="174">
        <f>--ISNUMBER(IFERROR(SEARCH('Project Costing'!#REF!,Labor!I2331,1),""))</f>
        <v>0</v>
      </c>
      <c r="B2325" s="174" t="str">
        <f>IF(A2325=1,COUNTIF($A$8:A2325,1),"")</f>
        <v/>
      </c>
      <c r="C2325" s="174"/>
      <c r="D2325" s="157">
        <f>IFERROR($C$8:INDEX($C$8:$C$3000,COUNTIF($C$8:$C$3000,"?*")),"")</f>
        <v>0</v>
      </c>
      <c r="E2325" s="174"/>
      <c r="F2325" s="174">
        <f>--ISNUMBER(IFERROR(SEARCH('Project Costing'!#REF!,Labor!I2331,1),""))</f>
        <v>0</v>
      </c>
      <c r="G2325" s="174" t="str">
        <f>IF(F2325=1,COUNTIF($F$8:F2325,1),"")</f>
        <v/>
      </c>
      <c r="H2325" s="174"/>
      <c r="I2325" s="157">
        <f>IFERROR($H$8:INDEX($H$8:$H$3000,COUNTIF($H$8:$H$3000,"?*")),"")</f>
        <v>0</v>
      </c>
    </row>
    <row r="2326" spans="1:9" x14ac:dyDescent="0.25">
      <c r="A2326" s="174">
        <f>--ISNUMBER(IFERROR(SEARCH('Project Costing'!#REF!,Labor!I2332,1),""))</f>
        <v>0</v>
      </c>
      <c r="B2326" s="174" t="str">
        <f>IF(A2326=1,COUNTIF($A$8:A2326,1),"")</f>
        <v/>
      </c>
      <c r="C2326" s="174"/>
      <c r="D2326" s="157">
        <f>IFERROR($C$8:INDEX($C$8:$C$3000,COUNTIF($C$8:$C$3000,"?*")),"")</f>
        <v>0</v>
      </c>
      <c r="E2326" s="174"/>
      <c r="F2326" s="174">
        <f>--ISNUMBER(IFERROR(SEARCH('Project Costing'!#REF!,Labor!I2332,1),""))</f>
        <v>0</v>
      </c>
      <c r="G2326" s="174" t="str">
        <f>IF(F2326=1,COUNTIF($F$8:F2326,1),"")</f>
        <v/>
      </c>
      <c r="H2326" s="174"/>
      <c r="I2326" s="157">
        <f>IFERROR($H$8:INDEX($H$8:$H$3000,COUNTIF($H$8:$H$3000,"?*")),"")</f>
        <v>0</v>
      </c>
    </row>
    <row r="2327" spans="1:9" x14ac:dyDescent="0.25">
      <c r="A2327" s="174">
        <f>--ISNUMBER(IFERROR(SEARCH('Project Costing'!#REF!,Labor!I2333,1),""))</f>
        <v>0</v>
      </c>
      <c r="B2327" s="174" t="str">
        <f>IF(A2327=1,COUNTIF($A$8:A2327,1),"")</f>
        <v/>
      </c>
      <c r="C2327" s="174"/>
      <c r="D2327" s="157">
        <f>IFERROR($C$8:INDEX($C$8:$C$3000,COUNTIF($C$8:$C$3000,"?*")),"")</f>
        <v>0</v>
      </c>
      <c r="E2327" s="174"/>
      <c r="F2327" s="174">
        <f>--ISNUMBER(IFERROR(SEARCH('Project Costing'!#REF!,Labor!I2333,1),""))</f>
        <v>0</v>
      </c>
      <c r="G2327" s="174" t="str">
        <f>IF(F2327=1,COUNTIF($F$8:F2327,1),"")</f>
        <v/>
      </c>
      <c r="H2327" s="174"/>
      <c r="I2327" s="157">
        <f>IFERROR($H$8:INDEX($H$8:$H$3000,COUNTIF($H$8:$H$3000,"?*")),"")</f>
        <v>0</v>
      </c>
    </row>
    <row r="2328" spans="1:9" x14ac:dyDescent="0.25">
      <c r="A2328" s="174">
        <f>--ISNUMBER(IFERROR(SEARCH('Project Costing'!#REF!,Labor!I2334,1),""))</f>
        <v>0</v>
      </c>
      <c r="B2328" s="174" t="str">
        <f>IF(A2328=1,COUNTIF($A$8:A2328,1),"")</f>
        <v/>
      </c>
      <c r="C2328" s="174"/>
      <c r="D2328" s="157">
        <f>IFERROR($C$8:INDEX($C$8:$C$3000,COUNTIF($C$8:$C$3000,"?*")),"")</f>
        <v>0</v>
      </c>
      <c r="E2328" s="174"/>
      <c r="F2328" s="174">
        <f>--ISNUMBER(IFERROR(SEARCH('Project Costing'!#REF!,Labor!I2334,1),""))</f>
        <v>0</v>
      </c>
      <c r="G2328" s="174" t="str">
        <f>IF(F2328=1,COUNTIF($F$8:F2328,1),"")</f>
        <v/>
      </c>
      <c r="H2328" s="174"/>
      <c r="I2328" s="157">
        <f>IFERROR($H$8:INDEX($H$8:$H$3000,COUNTIF($H$8:$H$3000,"?*")),"")</f>
        <v>0</v>
      </c>
    </row>
    <row r="2329" spans="1:9" x14ac:dyDescent="0.25">
      <c r="A2329" s="174">
        <f>--ISNUMBER(IFERROR(SEARCH('Project Costing'!#REF!,Labor!I2335,1),""))</f>
        <v>0</v>
      </c>
      <c r="B2329" s="174" t="str">
        <f>IF(A2329=1,COUNTIF($A$8:A2329,1),"")</f>
        <v/>
      </c>
      <c r="C2329" s="174"/>
      <c r="D2329" s="157">
        <f>IFERROR($C$8:INDEX($C$8:$C$3000,COUNTIF($C$8:$C$3000,"?*")),"")</f>
        <v>0</v>
      </c>
      <c r="E2329" s="174"/>
      <c r="F2329" s="174">
        <f>--ISNUMBER(IFERROR(SEARCH('Project Costing'!#REF!,Labor!I2335,1),""))</f>
        <v>0</v>
      </c>
      <c r="G2329" s="174" t="str">
        <f>IF(F2329=1,COUNTIF($F$8:F2329,1),"")</f>
        <v/>
      </c>
      <c r="H2329" s="174"/>
      <c r="I2329" s="157">
        <f>IFERROR($H$8:INDEX($H$8:$H$3000,COUNTIF($H$8:$H$3000,"?*")),"")</f>
        <v>0</v>
      </c>
    </row>
    <row r="2330" spans="1:9" x14ac:dyDescent="0.25">
      <c r="A2330" s="174">
        <f>--ISNUMBER(IFERROR(SEARCH('Project Costing'!#REF!,Labor!I2336,1),""))</f>
        <v>0</v>
      </c>
      <c r="B2330" s="174" t="str">
        <f>IF(A2330=1,COUNTIF($A$8:A2330,1),"")</f>
        <v/>
      </c>
      <c r="C2330" s="174"/>
      <c r="D2330" s="157">
        <f>IFERROR($C$8:INDEX($C$8:$C$3000,COUNTIF($C$8:$C$3000,"?*")),"")</f>
        <v>0</v>
      </c>
      <c r="E2330" s="174"/>
      <c r="F2330" s="174">
        <f>--ISNUMBER(IFERROR(SEARCH('Project Costing'!#REF!,Labor!I2336,1),""))</f>
        <v>0</v>
      </c>
      <c r="G2330" s="174" t="str">
        <f>IF(F2330=1,COUNTIF($F$8:F2330,1),"")</f>
        <v/>
      </c>
      <c r="H2330" s="174"/>
      <c r="I2330" s="157">
        <f>IFERROR($H$8:INDEX($H$8:$H$3000,COUNTIF($H$8:$H$3000,"?*")),"")</f>
        <v>0</v>
      </c>
    </row>
    <row r="2331" spans="1:9" x14ac:dyDescent="0.25">
      <c r="A2331" s="174">
        <f>--ISNUMBER(IFERROR(SEARCH('Project Costing'!#REF!,Labor!I2337,1),""))</f>
        <v>0</v>
      </c>
      <c r="B2331" s="174" t="str">
        <f>IF(A2331=1,COUNTIF($A$8:A2331,1),"")</f>
        <v/>
      </c>
      <c r="C2331" s="174"/>
      <c r="D2331" s="157">
        <f>IFERROR($C$8:INDEX($C$8:$C$3000,COUNTIF($C$8:$C$3000,"?*")),"")</f>
        <v>0</v>
      </c>
      <c r="E2331" s="174"/>
      <c r="F2331" s="174">
        <f>--ISNUMBER(IFERROR(SEARCH('Project Costing'!#REF!,Labor!I2337,1),""))</f>
        <v>0</v>
      </c>
      <c r="G2331" s="174" t="str">
        <f>IF(F2331=1,COUNTIF($F$8:F2331,1),"")</f>
        <v/>
      </c>
      <c r="H2331" s="174"/>
      <c r="I2331" s="157">
        <f>IFERROR($H$8:INDEX($H$8:$H$3000,COUNTIF($H$8:$H$3000,"?*")),"")</f>
        <v>0</v>
      </c>
    </row>
    <row r="2332" spans="1:9" x14ac:dyDescent="0.25">
      <c r="A2332" s="174">
        <f>--ISNUMBER(IFERROR(SEARCH('Project Costing'!#REF!,Labor!I2338,1),""))</f>
        <v>0</v>
      </c>
      <c r="B2332" s="174" t="str">
        <f>IF(A2332=1,COUNTIF($A$8:A2332,1),"")</f>
        <v/>
      </c>
      <c r="C2332" s="174"/>
      <c r="D2332" s="157">
        <f>IFERROR($C$8:INDEX($C$8:$C$3000,COUNTIF($C$8:$C$3000,"?*")),"")</f>
        <v>0</v>
      </c>
      <c r="E2332" s="174"/>
      <c r="F2332" s="174">
        <f>--ISNUMBER(IFERROR(SEARCH('Project Costing'!#REF!,Labor!I2338,1),""))</f>
        <v>0</v>
      </c>
      <c r="G2332" s="174" t="str">
        <f>IF(F2332=1,COUNTIF($F$8:F2332,1),"")</f>
        <v/>
      </c>
      <c r="H2332" s="174"/>
      <c r="I2332" s="157">
        <f>IFERROR($H$8:INDEX($H$8:$H$3000,COUNTIF($H$8:$H$3000,"?*")),"")</f>
        <v>0</v>
      </c>
    </row>
    <row r="2333" spans="1:9" x14ac:dyDescent="0.25">
      <c r="A2333" s="174">
        <f>--ISNUMBER(IFERROR(SEARCH('Project Costing'!#REF!,Labor!I2339,1),""))</f>
        <v>0</v>
      </c>
      <c r="B2333" s="174" t="str">
        <f>IF(A2333=1,COUNTIF($A$8:A2333,1),"")</f>
        <v/>
      </c>
      <c r="C2333" s="174"/>
      <c r="D2333" s="157">
        <f>IFERROR($C$8:INDEX($C$8:$C$3000,COUNTIF($C$8:$C$3000,"?*")),"")</f>
        <v>0</v>
      </c>
      <c r="E2333" s="174"/>
      <c r="F2333" s="174">
        <f>--ISNUMBER(IFERROR(SEARCH('Project Costing'!#REF!,Labor!I2339,1),""))</f>
        <v>0</v>
      </c>
      <c r="G2333" s="174" t="str">
        <f>IF(F2333=1,COUNTIF($F$8:F2333,1),"")</f>
        <v/>
      </c>
      <c r="H2333" s="174"/>
      <c r="I2333" s="157">
        <f>IFERROR($H$8:INDEX($H$8:$H$3000,COUNTIF($H$8:$H$3000,"?*")),"")</f>
        <v>0</v>
      </c>
    </row>
    <row r="2334" spans="1:9" x14ac:dyDescent="0.25">
      <c r="A2334" s="174">
        <f>--ISNUMBER(IFERROR(SEARCH('Project Costing'!#REF!,Labor!I2340,1),""))</f>
        <v>0</v>
      </c>
      <c r="B2334" s="174" t="str">
        <f>IF(A2334=1,COUNTIF($A$8:A2334,1),"")</f>
        <v/>
      </c>
      <c r="C2334" s="174"/>
      <c r="D2334" s="157">
        <f>IFERROR($C$8:INDEX($C$8:$C$3000,COUNTIF($C$8:$C$3000,"?*")),"")</f>
        <v>0</v>
      </c>
      <c r="E2334" s="174"/>
      <c r="F2334" s="174">
        <f>--ISNUMBER(IFERROR(SEARCH('Project Costing'!#REF!,Labor!I2340,1),""))</f>
        <v>0</v>
      </c>
      <c r="G2334" s="174" t="str">
        <f>IF(F2334=1,COUNTIF($F$8:F2334,1),"")</f>
        <v/>
      </c>
      <c r="H2334" s="174"/>
      <c r="I2334" s="157">
        <f>IFERROR($H$8:INDEX($H$8:$H$3000,COUNTIF($H$8:$H$3000,"?*")),"")</f>
        <v>0</v>
      </c>
    </row>
    <row r="2335" spans="1:9" x14ac:dyDescent="0.25">
      <c r="A2335" s="174">
        <f>--ISNUMBER(IFERROR(SEARCH('Project Costing'!#REF!,Labor!I2341,1),""))</f>
        <v>0</v>
      </c>
      <c r="B2335" s="174" t="str">
        <f>IF(A2335=1,COUNTIF($A$8:A2335,1),"")</f>
        <v/>
      </c>
      <c r="C2335" s="174"/>
      <c r="D2335" s="157">
        <f>IFERROR($C$8:INDEX($C$8:$C$3000,COUNTIF($C$8:$C$3000,"?*")),"")</f>
        <v>0</v>
      </c>
      <c r="E2335" s="174"/>
      <c r="F2335" s="174">
        <f>--ISNUMBER(IFERROR(SEARCH('Project Costing'!#REF!,Labor!I2341,1),""))</f>
        <v>0</v>
      </c>
      <c r="G2335" s="174" t="str">
        <f>IF(F2335=1,COUNTIF($F$8:F2335,1),"")</f>
        <v/>
      </c>
      <c r="H2335" s="174"/>
      <c r="I2335" s="157">
        <f>IFERROR($H$8:INDEX($H$8:$H$3000,COUNTIF($H$8:$H$3000,"?*")),"")</f>
        <v>0</v>
      </c>
    </row>
    <row r="2336" spans="1:9" x14ac:dyDescent="0.25">
      <c r="A2336" s="174">
        <f>--ISNUMBER(IFERROR(SEARCH('Project Costing'!#REF!,Labor!I2342,1),""))</f>
        <v>0</v>
      </c>
      <c r="B2336" s="174" t="str">
        <f>IF(A2336=1,COUNTIF($A$8:A2336,1),"")</f>
        <v/>
      </c>
      <c r="C2336" s="174"/>
      <c r="D2336" s="157">
        <f>IFERROR($C$8:INDEX($C$8:$C$3000,COUNTIF($C$8:$C$3000,"?*")),"")</f>
        <v>0</v>
      </c>
      <c r="E2336" s="174"/>
      <c r="F2336" s="174">
        <f>--ISNUMBER(IFERROR(SEARCH('Project Costing'!#REF!,Labor!I2342,1),""))</f>
        <v>0</v>
      </c>
      <c r="G2336" s="174" t="str">
        <f>IF(F2336=1,COUNTIF($F$8:F2336,1),"")</f>
        <v/>
      </c>
      <c r="H2336" s="174"/>
      <c r="I2336" s="157">
        <f>IFERROR($H$8:INDEX($H$8:$H$3000,COUNTIF($H$8:$H$3000,"?*")),"")</f>
        <v>0</v>
      </c>
    </row>
    <row r="2337" spans="1:9" x14ac:dyDescent="0.25">
      <c r="A2337" s="174">
        <f>--ISNUMBER(IFERROR(SEARCH('Project Costing'!#REF!,Labor!I2343,1),""))</f>
        <v>0</v>
      </c>
      <c r="B2337" s="174" t="str">
        <f>IF(A2337=1,COUNTIF($A$8:A2337,1),"")</f>
        <v/>
      </c>
      <c r="C2337" s="174"/>
      <c r="D2337" s="157">
        <f>IFERROR($C$8:INDEX($C$8:$C$3000,COUNTIF($C$8:$C$3000,"?*")),"")</f>
        <v>0</v>
      </c>
      <c r="E2337" s="174"/>
      <c r="F2337" s="174">
        <f>--ISNUMBER(IFERROR(SEARCH('Project Costing'!#REF!,Labor!I2343,1),""))</f>
        <v>0</v>
      </c>
      <c r="G2337" s="174" t="str">
        <f>IF(F2337=1,COUNTIF($F$8:F2337,1),"")</f>
        <v/>
      </c>
      <c r="H2337" s="174"/>
      <c r="I2337" s="157">
        <f>IFERROR($H$8:INDEX($H$8:$H$3000,COUNTIF($H$8:$H$3000,"?*")),"")</f>
        <v>0</v>
      </c>
    </row>
    <row r="2338" spans="1:9" x14ac:dyDescent="0.25">
      <c r="A2338" s="174">
        <f>--ISNUMBER(IFERROR(SEARCH('Project Costing'!#REF!,Labor!I2344,1),""))</f>
        <v>0</v>
      </c>
      <c r="B2338" s="174" t="str">
        <f>IF(A2338=1,COUNTIF($A$8:A2338,1),"")</f>
        <v/>
      </c>
      <c r="C2338" s="174"/>
      <c r="D2338" s="157">
        <f>IFERROR($C$8:INDEX($C$8:$C$3000,COUNTIF($C$8:$C$3000,"?*")),"")</f>
        <v>0</v>
      </c>
      <c r="E2338" s="174"/>
      <c r="F2338" s="174">
        <f>--ISNUMBER(IFERROR(SEARCH('Project Costing'!#REF!,Labor!I2344,1),""))</f>
        <v>0</v>
      </c>
      <c r="G2338" s="174" t="str">
        <f>IF(F2338=1,COUNTIF($F$8:F2338,1),"")</f>
        <v/>
      </c>
      <c r="H2338" s="174"/>
      <c r="I2338" s="157">
        <f>IFERROR($H$8:INDEX($H$8:$H$3000,COUNTIF($H$8:$H$3000,"?*")),"")</f>
        <v>0</v>
      </c>
    </row>
    <row r="2339" spans="1:9" x14ac:dyDescent="0.25">
      <c r="A2339" s="174">
        <f>--ISNUMBER(IFERROR(SEARCH('Project Costing'!#REF!,Labor!I2345,1),""))</f>
        <v>0</v>
      </c>
      <c r="B2339" s="174" t="str">
        <f>IF(A2339=1,COUNTIF($A$8:A2339,1),"")</f>
        <v/>
      </c>
      <c r="C2339" s="174"/>
      <c r="D2339" s="157">
        <f>IFERROR($C$8:INDEX($C$8:$C$3000,COUNTIF($C$8:$C$3000,"?*")),"")</f>
        <v>0</v>
      </c>
      <c r="E2339" s="174"/>
      <c r="F2339" s="174">
        <f>--ISNUMBER(IFERROR(SEARCH('Project Costing'!#REF!,Labor!I2345,1),""))</f>
        <v>0</v>
      </c>
      <c r="G2339" s="174" t="str">
        <f>IF(F2339=1,COUNTIF($F$8:F2339,1),"")</f>
        <v/>
      </c>
      <c r="H2339" s="174"/>
      <c r="I2339" s="157">
        <f>IFERROR($H$8:INDEX($H$8:$H$3000,COUNTIF($H$8:$H$3000,"?*")),"")</f>
        <v>0</v>
      </c>
    </row>
    <row r="2340" spans="1:9" x14ac:dyDescent="0.25">
      <c r="A2340" s="174">
        <f>--ISNUMBER(IFERROR(SEARCH('Project Costing'!#REF!,Labor!I2346,1),""))</f>
        <v>0</v>
      </c>
      <c r="B2340" s="174" t="str">
        <f>IF(A2340=1,COUNTIF($A$8:A2340,1),"")</f>
        <v/>
      </c>
      <c r="C2340" s="174"/>
      <c r="D2340" s="157">
        <f>IFERROR($C$8:INDEX($C$8:$C$3000,COUNTIF($C$8:$C$3000,"?*")),"")</f>
        <v>0</v>
      </c>
      <c r="E2340" s="174"/>
      <c r="F2340" s="174">
        <f>--ISNUMBER(IFERROR(SEARCH('Project Costing'!#REF!,Labor!I2346,1),""))</f>
        <v>0</v>
      </c>
      <c r="G2340" s="174" t="str">
        <f>IF(F2340=1,COUNTIF($F$8:F2340,1),"")</f>
        <v/>
      </c>
      <c r="H2340" s="174"/>
      <c r="I2340" s="157">
        <f>IFERROR($H$8:INDEX($H$8:$H$3000,COUNTIF($H$8:$H$3000,"?*")),"")</f>
        <v>0</v>
      </c>
    </row>
    <row r="2341" spans="1:9" x14ac:dyDescent="0.25">
      <c r="A2341" s="174">
        <f>--ISNUMBER(IFERROR(SEARCH('Project Costing'!#REF!,Labor!I2347,1),""))</f>
        <v>0</v>
      </c>
      <c r="B2341" s="174" t="str">
        <f>IF(A2341=1,COUNTIF($A$8:A2341,1),"")</f>
        <v/>
      </c>
      <c r="C2341" s="174"/>
      <c r="D2341" s="157">
        <f>IFERROR($C$8:INDEX($C$8:$C$3000,COUNTIF($C$8:$C$3000,"?*")),"")</f>
        <v>0</v>
      </c>
      <c r="E2341" s="174"/>
      <c r="F2341" s="174">
        <f>--ISNUMBER(IFERROR(SEARCH('Project Costing'!#REF!,Labor!I2347,1),""))</f>
        <v>0</v>
      </c>
      <c r="G2341" s="174" t="str">
        <f>IF(F2341=1,COUNTIF($F$8:F2341,1),"")</f>
        <v/>
      </c>
      <c r="H2341" s="174"/>
      <c r="I2341" s="157">
        <f>IFERROR($H$8:INDEX($H$8:$H$3000,COUNTIF($H$8:$H$3000,"?*")),"")</f>
        <v>0</v>
      </c>
    </row>
    <row r="2342" spans="1:9" x14ac:dyDescent="0.25">
      <c r="A2342" s="174">
        <f>--ISNUMBER(IFERROR(SEARCH('Project Costing'!#REF!,Labor!I2348,1),""))</f>
        <v>0</v>
      </c>
      <c r="B2342" s="174" t="str">
        <f>IF(A2342=1,COUNTIF($A$8:A2342,1),"")</f>
        <v/>
      </c>
      <c r="C2342" s="174"/>
      <c r="D2342" s="157">
        <f>IFERROR($C$8:INDEX($C$8:$C$3000,COUNTIF($C$8:$C$3000,"?*")),"")</f>
        <v>0</v>
      </c>
      <c r="E2342" s="174"/>
      <c r="F2342" s="174">
        <f>--ISNUMBER(IFERROR(SEARCH('Project Costing'!#REF!,Labor!I2348,1),""))</f>
        <v>0</v>
      </c>
      <c r="G2342" s="174" t="str">
        <f>IF(F2342=1,COUNTIF($F$8:F2342,1),"")</f>
        <v/>
      </c>
      <c r="H2342" s="174"/>
      <c r="I2342" s="157">
        <f>IFERROR($H$8:INDEX($H$8:$H$3000,COUNTIF($H$8:$H$3000,"?*")),"")</f>
        <v>0</v>
      </c>
    </row>
    <row r="2343" spans="1:9" x14ac:dyDescent="0.25">
      <c r="A2343" s="174">
        <f>--ISNUMBER(IFERROR(SEARCH('Project Costing'!#REF!,Labor!I2349,1),""))</f>
        <v>0</v>
      </c>
      <c r="B2343" s="174" t="str">
        <f>IF(A2343=1,COUNTIF($A$8:A2343,1),"")</f>
        <v/>
      </c>
      <c r="C2343" s="174"/>
      <c r="D2343" s="157">
        <f>IFERROR($C$8:INDEX($C$8:$C$3000,COUNTIF($C$8:$C$3000,"?*")),"")</f>
        <v>0</v>
      </c>
      <c r="E2343" s="174"/>
      <c r="F2343" s="174">
        <f>--ISNUMBER(IFERROR(SEARCH('Project Costing'!#REF!,Labor!I2349,1),""))</f>
        <v>0</v>
      </c>
      <c r="G2343" s="174" t="str">
        <f>IF(F2343=1,COUNTIF($F$8:F2343,1),"")</f>
        <v/>
      </c>
      <c r="H2343" s="174"/>
      <c r="I2343" s="157">
        <f>IFERROR($H$8:INDEX($H$8:$H$3000,COUNTIF($H$8:$H$3000,"?*")),"")</f>
        <v>0</v>
      </c>
    </row>
    <row r="2344" spans="1:9" x14ac:dyDescent="0.25">
      <c r="A2344" s="174">
        <f>--ISNUMBER(IFERROR(SEARCH('Project Costing'!#REF!,Labor!I2350,1),""))</f>
        <v>0</v>
      </c>
      <c r="B2344" s="174" t="str">
        <f>IF(A2344=1,COUNTIF($A$8:A2344,1),"")</f>
        <v/>
      </c>
      <c r="C2344" s="174"/>
      <c r="D2344" s="157">
        <f>IFERROR($C$8:INDEX($C$8:$C$3000,COUNTIF($C$8:$C$3000,"?*")),"")</f>
        <v>0</v>
      </c>
      <c r="E2344" s="174"/>
      <c r="F2344" s="174">
        <f>--ISNUMBER(IFERROR(SEARCH('Project Costing'!#REF!,Labor!I2350,1),""))</f>
        <v>0</v>
      </c>
      <c r="G2344" s="174" t="str">
        <f>IF(F2344=1,COUNTIF($F$8:F2344,1),"")</f>
        <v/>
      </c>
      <c r="H2344" s="174"/>
      <c r="I2344" s="157">
        <f>IFERROR($H$8:INDEX($H$8:$H$3000,COUNTIF($H$8:$H$3000,"?*")),"")</f>
        <v>0</v>
      </c>
    </row>
    <row r="2345" spans="1:9" x14ac:dyDescent="0.25">
      <c r="A2345" s="174">
        <f>--ISNUMBER(IFERROR(SEARCH('Project Costing'!#REF!,Labor!I2351,1),""))</f>
        <v>0</v>
      </c>
      <c r="B2345" s="174" t="str">
        <f>IF(A2345=1,COUNTIF($A$8:A2345,1),"")</f>
        <v/>
      </c>
      <c r="C2345" s="174"/>
      <c r="D2345" s="157">
        <f>IFERROR($C$8:INDEX($C$8:$C$3000,COUNTIF($C$8:$C$3000,"?*")),"")</f>
        <v>0</v>
      </c>
      <c r="E2345" s="174"/>
      <c r="F2345" s="174">
        <f>--ISNUMBER(IFERROR(SEARCH('Project Costing'!#REF!,Labor!I2351,1),""))</f>
        <v>0</v>
      </c>
      <c r="G2345" s="174" t="str">
        <f>IF(F2345=1,COUNTIF($F$8:F2345,1),"")</f>
        <v/>
      </c>
      <c r="H2345" s="174"/>
      <c r="I2345" s="157">
        <f>IFERROR($H$8:INDEX($H$8:$H$3000,COUNTIF($H$8:$H$3000,"?*")),"")</f>
        <v>0</v>
      </c>
    </row>
    <row r="2346" spans="1:9" x14ac:dyDescent="0.25">
      <c r="A2346" s="174">
        <f>--ISNUMBER(IFERROR(SEARCH('Project Costing'!#REF!,Labor!I2352,1),""))</f>
        <v>0</v>
      </c>
      <c r="B2346" s="174" t="str">
        <f>IF(A2346=1,COUNTIF($A$8:A2346,1),"")</f>
        <v/>
      </c>
      <c r="C2346" s="174"/>
      <c r="D2346" s="157">
        <f>IFERROR($C$8:INDEX($C$8:$C$3000,COUNTIF($C$8:$C$3000,"?*")),"")</f>
        <v>0</v>
      </c>
      <c r="E2346" s="174"/>
      <c r="F2346" s="174">
        <f>--ISNUMBER(IFERROR(SEARCH('Project Costing'!#REF!,Labor!I2352,1),""))</f>
        <v>0</v>
      </c>
      <c r="G2346" s="174" t="str">
        <f>IF(F2346=1,COUNTIF($F$8:F2346,1),"")</f>
        <v/>
      </c>
      <c r="H2346" s="174"/>
      <c r="I2346" s="157">
        <f>IFERROR($H$8:INDEX($H$8:$H$3000,COUNTIF($H$8:$H$3000,"?*")),"")</f>
        <v>0</v>
      </c>
    </row>
    <row r="2347" spans="1:9" x14ac:dyDescent="0.25">
      <c r="A2347" s="174">
        <f>--ISNUMBER(IFERROR(SEARCH('Project Costing'!#REF!,Labor!I2353,1),""))</f>
        <v>0</v>
      </c>
      <c r="B2347" s="174" t="str">
        <f>IF(A2347=1,COUNTIF($A$8:A2347,1),"")</f>
        <v/>
      </c>
      <c r="C2347" s="174"/>
      <c r="D2347" s="157">
        <f>IFERROR($C$8:INDEX($C$8:$C$3000,COUNTIF($C$8:$C$3000,"?*")),"")</f>
        <v>0</v>
      </c>
      <c r="E2347" s="174"/>
      <c r="F2347" s="174">
        <f>--ISNUMBER(IFERROR(SEARCH('Project Costing'!#REF!,Labor!I2353,1),""))</f>
        <v>0</v>
      </c>
      <c r="G2347" s="174" t="str">
        <f>IF(F2347=1,COUNTIF($F$8:F2347,1),"")</f>
        <v/>
      </c>
      <c r="H2347" s="174"/>
      <c r="I2347" s="157">
        <f>IFERROR($H$8:INDEX($H$8:$H$3000,COUNTIF($H$8:$H$3000,"?*")),"")</f>
        <v>0</v>
      </c>
    </row>
    <row r="2348" spans="1:9" x14ac:dyDescent="0.25">
      <c r="A2348" s="174">
        <f>--ISNUMBER(IFERROR(SEARCH('Project Costing'!#REF!,Labor!I2354,1),""))</f>
        <v>0</v>
      </c>
      <c r="B2348" s="174" t="str">
        <f>IF(A2348=1,COUNTIF($A$8:A2348,1),"")</f>
        <v/>
      </c>
      <c r="C2348" s="174"/>
      <c r="D2348" s="157">
        <f>IFERROR($C$8:INDEX($C$8:$C$3000,COUNTIF($C$8:$C$3000,"?*")),"")</f>
        <v>0</v>
      </c>
      <c r="E2348" s="174"/>
      <c r="F2348" s="174">
        <f>--ISNUMBER(IFERROR(SEARCH('Project Costing'!#REF!,Labor!I2354,1),""))</f>
        <v>0</v>
      </c>
      <c r="G2348" s="174" t="str">
        <f>IF(F2348=1,COUNTIF($F$8:F2348,1),"")</f>
        <v/>
      </c>
      <c r="H2348" s="174"/>
      <c r="I2348" s="157">
        <f>IFERROR($H$8:INDEX($H$8:$H$3000,COUNTIF($H$8:$H$3000,"?*")),"")</f>
        <v>0</v>
      </c>
    </row>
    <row r="2349" spans="1:9" x14ac:dyDescent="0.25">
      <c r="A2349" s="174">
        <f>--ISNUMBER(IFERROR(SEARCH('Project Costing'!#REF!,Labor!I2355,1),""))</f>
        <v>0</v>
      </c>
      <c r="B2349" s="174" t="str">
        <f>IF(A2349=1,COUNTIF($A$8:A2349,1),"")</f>
        <v/>
      </c>
      <c r="C2349" s="174"/>
      <c r="D2349" s="157">
        <f>IFERROR($C$8:INDEX($C$8:$C$3000,COUNTIF($C$8:$C$3000,"?*")),"")</f>
        <v>0</v>
      </c>
      <c r="E2349" s="174"/>
      <c r="F2349" s="174">
        <f>--ISNUMBER(IFERROR(SEARCH('Project Costing'!#REF!,Labor!I2355,1),""))</f>
        <v>0</v>
      </c>
      <c r="G2349" s="174" t="str">
        <f>IF(F2349=1,COUNTIF($F$8:F2349,1),"")</f>
        <v/>
      </c>
      <c r="H2349" s="174"/>
      <c r="I2349" s="157">
        <f>IFERROR($H$8:INDEX($H$8:$H$3000,COUNTIF($H$8:$H$3000,"?*")),"")</f>
        <v>0</v>
      </c>
    </row>
    <row r="2350" spans="1:9" x14ac:dyDescent="0.25">
      <c r="A2350" s="174">
        <f>--ISNUMBER(IFERROR(SEARCH('Project Costing'!#REF!,Labor!I2356,1),""))</f>
        <v>0</v>
      </c>
      <c r="B2350" s="174" t="str">
        <f>IF(A2350=1,COUNTIF($A$8:A2350,1),"")</f>
        <v/>
      </c>
      <c r="C2350" s="174"/>
      <c r="D2350" s="157">
        <f>IFERROR($C$8:INDEX($C$8:$C$3000,COUNTIF($C$8:$C$3000,"?*")),"")</f>
        <v>0</v>
      </c>
      <c r="E2350" s="174"/>
      <c r="F2350" s="174">
        <f>--ISNUMBER(IFERROR(SEARCH('Project Costing'!#REF!,Labor!I2356,1),""))</f>
        <v>0</v>
      </c>
      <c r="G2350" s="174" t="str">
        <f>IF(F2350=1,COUNTIF($F$8:F2350,1),"")</f>
        <v/>
      </c>
      <c r="H2350" s="174"/>
      <c r="I2350" s="157">
        <f>IFERROR($H$8:INDEX($H$8:$H$3000,COUNTIF($H$8:$H$3000,"?*")),"")</f>
        <v>0</v>
      </c>
    </row>
    <row r="2351" spans="1:9" x14ac:dyDescent="0.25">
      <c r="A2351" s="174">
        <f>--ISNUMBER(IFERROR(SEARCH('Project Costing'!#REF!,Labor!I2357,1),""))</f>
        <v>0</v>
      </c>
      <c r="B2351" s="174" t="str">
        <f>IF(A2351=1,COUNTIF($A$8:A2351,1),"")</f>
        <v/>
      </c>
      <c r="C2351" s="174"/>
      <c r="D2351" s="157">
        <f>IFERROR($C$8:INDEX($C$8:$C$3000,COUNTIF($C$8:$C$3000,"?*")),"")</f>
        <v>0</v>
      </c>
      <c r="E2351" s="174"/>
      <c r="F2351" s="174">
        <f>--ISNUMBER(IFERROR(SEARCH('Project Costing'!#REF!,Labor!I2357,1),""))</f>
        <v>0</v>
      </c>
      <c r="G2351" s="174" t="str">
        <f>IF(F2351=1,COUNTIF($F$8:F2351,1),"")</f>
        <v/>
      </c>
      <c r="H2351" s="174"/>
      <c r="I2351" s="157">
        <f>IFERROR($H$8:INDEX($H$8:$H$3000,COUNTIF($H$8:$H$3000,"?*")),"")</f>
        <v>0</v>
      </c>
    </row>
    <row r="2352" spans="1:9" x14ac:dyDescent="0.25">
      <c r="A2352" s="174">
        <f>--ISNUMBER(IFERROR(SEARCH('Project Costing'!#REF!,Labor!I2358,1),""))</f>
        <v>0</v>
      </c>
      <c r="B2352" s="174" t="str">
        <f>IF(A2352=1,COUNTIF($A$8:A2352,1),"")</f>
        <v/>
      </c>
      <c r="C2352" s="174"/>
      <c r="D2352" s="157">
        <f>IFERROR($C$8:INDEX($C$8:$C$3000,COUNTIF($C$8:$C$3000,"?*")),"")</f>
        <v>0</v>
      </c>
      <c r="E2352" s="174"/>
      <c r="F2352" s="174">
        <f>--ISNUMBER(IFERROR(SEARCH('Project Costing'!#REF!,Labor!I2358,1),""))</f>
        <v>0</v>
      </c>
      <c r="G2352" s="174" t="str">
        <f>IF(F2352=1,COUNTIF($F$8:F2352,1),"")</f>
        <v/>
      </c>
      <c r="H2352" s="174"/>
      <c r="I2352" s="157">
        <f>IFERROR($H$8:INDEX($H$8:$H$3000,COUNTIF($H$8:$H$3000,"?*")),"")</f>
        <v>0</v>
      </c>
    </row>
    <row r="2353" spans="1:9" x14ac:dyDescent="0.25">
      <c r="A2353" s="174">
        <f>--ISNUMBER(IFERROR(SEARCH('Project Costing'!#REF!,Labor!I2359,1),""))</f>
        <v>0</v>
      </c>
      <c r="B2353" s="174" t="str">
        <f>IF(A2353=1,COUNTIF($A$8:A2353,1),"")</f>
        <v/>
      </c>
      <c r="C2353" s="174"/>
      <c r="D2353" s="157">
        <f>IFERROR($C$8:INDEX($C$8:$C$3000,COUNTIF($C$8:$C$3000,"?*")),"")</f>
        <v>0</v>
      </c>
      <c r="E2353" s="174"/>
      <c r="F2353" s="174">
        <f>--ISNUMBER(IFERROR(SEARCH('Project Costing'!#REF!,Labor!I2359,1),""))</f>
        <v>0</v>
      </c>
      <c r="G2353" s="174" t="str">
        <f>IF(F2353=1,COUNTIF($F$8:F2353,1),"")</f>
        <v/>
      </c>
      <c r="H2353" s="174"/>
      <c r="I2353" s="157">
        <f>IFERROR($H$8:INDEX($H$8:$H$3000,COUNTIF($H$8:$H$3000,"?*")),"")</f>
        <v>0</v>
      </c>
    </row>
    <row r="2354" spans="1:9" x14ac:dyDescent="0.25">
      <c r="A2354" s="174">
        <f>--ISNUMBER(IFERROR(SEARCH('Project Costing'!#REF!,Labor!I2360,1),""))</f>
        <v>0</v>
      </c>
      <c r="B2354" s="174" t="str">
        <f>IF(A2354=1,COUNTIF($A$8:A2354,1),"")</f>
        <v/>
      </c>
      <c r="C2354" s="174"/>
      <c r="D2354" s="157">
        <f>IFERROR($C$8:INDEX($C$8:$C$3000,COUNTIF($C$8:$C$3000,"?*")),"")</f>
        <v>0</v>
      </c>
      <c r="E2354" s="174"/>
      <c r="F2354" s="174">
        <f>--ISNUMBER(IFERROR(SEARCH('Project Costing'!#REF!,Labor!I2360,1),""))</f>
        <v>0</v>
      </c>
      <c r="G2354" s="174" t="str">
        <f>IF(F2354=1,COUNTIF($F$8:F2354,1),"")</f>
        <v/>
      </c>
      <c r="H2354" s="174"/>
      <c r="I2354" s="157">
        <f>IFERROR($H$8:INDEX($H$8:$H$3000,COUNTIF($H$8:$H$3000,"?*")),"")</f>
        <v>0</v>
      </c>
    </row>
    <row r="2355" spans="1:9" x14ac:dyDescent="0.25">
      <c r="A2355" s="174">
        <f>--ISNUMBER(IFERROR(SEARCH('Project Costing'!#REF!,Labor!I2361,1),""))</f>
        <v>0</v>
      </c>
      <c r="B2355" s="174" t="str">
        <f>IF(A2355=1,COUNTIF($A$8:A2355,1),"")</f>
        <v/>
      </c>
      <c r="C2355" s="174"/>
      <c r="D2355" s="157">
        <f>IFERROR($C$8:INDEX($C$8:$C$3000,COUNTIF($C$8:$C$3000,"?*")),"")</f>
        <v>0</v>
      </c>
      <c r="E2355" s="174"/>
      <c r="F2355" s="174">
        <f>--ISNUMBER(IFERROR(SEARCH('Project Costing'!#REF!,Labor!I2361,1),""))</f>
        <v>0</v>
      </c>
      <c r="G2355" s="174" t="str">
        <f>IF(F2355=1,COUNTIF($F$8:F2355,1),"")</f>
        <v/>
      </c>
      <c r="H2355" s="174"/>
      <c r="I2355" s="157">
        <f>IFERROR($H$8:INDEX($H$8:$H$3000,COUNTIF($H$8:$H$3000,"?*")),"")</f>
        <v>0</v>
      </c>
    </row>
    <row r="2356" spans="1:9" x14ac:dyDescent="0.25">
      <c r="A2356" s="174">
        <f>--ISNUMBER(IFERROR(SEARCH('Project Costing'!#REF!,Labor!I2362,1),""))</f>
        <v>0</v>
      </c>
      <c r="B2356" s="174" t="str">
        <f>IF(A2356=1,COUNTIF($A$8:A2356,1),"")</f>
        <v/>
      </c>
      <c r="C2356" s="174"/>
      <c r="D2356" s="157">
        <f>IFERROR($C$8:INDEX($C$8:$C$3000,COUNTIF($C$8:$C$3000,"?*")),"")</f>
        <v>0</v>
      </c>
      <c r="E2356" s="174"/>
      <c r="F2356" s="174">
        <f>--ISNUMBER(IFERROR(SEARCH('Project Costing'!#REF!,Labor!I2362,1),""))</f>
        <v>0</v>
      </c>
      <c r="G2356" s="174" t="str">
        <f>IF(F2356=1,COUNTIF($F$8:F2356,1),"")</f>
        <v/>
      </c>
      <c r="H2356" s="174"/>
      <c r="I2356" s="157">
        <f>IFERROR($H$8:INDEX($H$8:$H$3000,COUNTIF($H$8:$H$3000,"?*")),"")</f>
        <v>0</v>
      </c>
    </row>
    <row r="2357" spans="1:9" x14ac:dyDescent="0.25">
      <c r="A2357" s="174">
        <f>--ISNUMBER(IFERROR(SEARCH('Project Costing'!#REF!,Labor!I2363,1),""))</f>
        <v>0</v>
      </c>
      <c r="B2357" s="174" t="str">
        <f>IF(A2357=1,COUNTIF($A$8:A2357,1),"")</f>
        <v/>
      </c>
      <c r="C2357" s="174"/>
      <c r="D2357" s="157">
        <f>IFERROR($C$8:INDEX($C$8:$C$3000,COUNTIF($C$8:$C$3000,"?*")),"")</f>
        <v>0</v>
      </c>
      <c r="E2357" s="174"/>
      <c r="F2357" s="174">
        <f>--ISNUMBER(IFERROR(SEARCH('Project Costing'!#REF!,Labor!I2363,1),""))</f>
        <v>0</v>
      </c>
      <c r="G2357" s="174" t="str">
        <f>IF(F2357=1,COUNTIF($F$8:F2357,1),"")</f>
        <v/>
      </c>
      <c r="H2357" s="174"/>
      <c r="I2357" s="157">
        <f>IFERROR($H$8:INDEX($H$8:$H$3000,COUNTIF($H$8:$H$3000,"?*")),"")</f>
        <v>0</v>
      </c>
    </row>
    <row r="2358" spans="1:9" x14ac:dyDescent="0.25">
      <c r="A2358" s="174">
        <f>--ISNUMBER(IFERROR(SEARCH('Project Costing'!#REF!,Labor!I2364,1),""))</f>
        <v>0</v>
      </c>
      <c r="B2358" s="174" t="str">
        <f>IF(A2358=1,COUNTIF($A$8:A2358,1),"")</f>
        <v/>
      </c>
      <c r="C2358" s="174"/>
      <c r="D2358" s="157">
        <f>IFERROR($C$8:INDEX($C$8:$C$3000,COUNTIF($C$8:$C$3000,"?*")),"")</f>
        <v>0</v>
      </c>
      <c r="E2358" s="174"/>
      <c r="F2358" s="174">
        <f>--ISNUMBER(IFERROR(SEARCH('Project Costing'!#REF!,Labor!I2364,1),""))</f>
        <v>0</v>
      </c>
      <c r="G2358" s="174" t="str">
        <f>IF(F2358=1,COUNTIF($F$8:F2358,1),"")</f>
        <v/>
      </c>
      <c r="H2358" s="174"/>
      <c r="I2358" s="157">
        <f>IFERROR($H$8:INDEX($H$8:$H$3000,COUNTIF($H$8:$H$3000,"?*")),"")</f>
        <v>0</v>
      </c>
    </row>
    <row r="2359" spans="1:9" x14ac:dyDescent="0.25">
      <c r="A2359" s="174">
        <f>--ISNUMBER(IFERROR(SEARCH('Project Costing'!#REF!,Labor!I2365,1),""))</f>
        <v>0</v>
      </c>
      <c r="B2359" s="174" t="str">
        <f>IF(A2359=1,COUNTIF($A$8:A2359,1),"")</f>
        <v/>
      </c>
      <c r="C2359" s="174"/>
      <c r="D2359" s="157">
        <f>IFERROR($C$8:INDEX($C$8:$C$3000,COUNTIF($C$8:$C$3000,"?*")),"")</f>
        <v>0</v>
      </c>
      <c r="E2359" s="174"/>
      <c r="F2359" s="174">
        <f>--ISNUMBER(IFERROR(SEARCH('Project Costing'!#REF!,Labor!I2365,1),""))</f>
        <v>0</v>
      </c>
      <c r="G2359" s="174" t="str">
        <f>IF(F2359=1,COUNTIF($F$8:F2359,1),"")</f>
        <v/>
      </c>
      <c r="H2359" s="174"/>
      <c r="I2359" s="157">
        <f>IFERROR($H$8:INDEX($H$8:$H$3000,COUNTIF($H$8:$H$3000,"?*")),"")</f>
        <v>0</v>
      </c>
    </row>
    <row r="2360" spans="1:9" x14ac:dyDescent="0.25">
      <c r="A2360" s="174">
        <f>--ISNUMBER(IFERROR(SEARCH('Project Costing'!#REF!,Labor!I2366,1),""))</f>
        <v>0</v>
      </c>
      <c r="B2360" s="174" t="str">
        <f>IF(A2360=1,COUNTIF($A$8:A2360,1),"")</f>
        <v/>
      </c>
      <c r="C2360" s="174"/>
      <c r="D2360" s="157">
        <f>IFERROR($C$8:INDEX($C$8:$C$3000,COUNTIF($C$8:$C$3000,"?*")),"")</f>
        <v>0</v>
      </c>
      <c r="E2360" s="174"/>
      <c r="F2360" s="174">
        <f>--ISNUMBER(IFERROR(SEARCH('Project Costing'!#REF!,Labor!I2366,1),""))</f>
        <v>0</v>
      </c>
      <c r="G2360" s="174" t="str">
        <f>IF(F2360=1,COUNTIF($F$8:F2360,1),"")</f>
        <v/>
      </c>
      <c r="H2360" s="174"/>
      <c r="I2360" s="157">
        <f>IFERROR($H$8:INDEX($H$8:$H$3000,COUNTIF($H$8:$H$3000,"?*")),"")</f>
        <v>0</v>
      </c>
    </row>
    <row r="2361" spans="1:9" x14ac:dyDescent="0.25">
      <c r="A2361" s="174">
        <f>--ISNUMBER(IFERROR(SEARCH('Project Costing'!#REF!,Labor!I2367,1),""))</f>
        <v>0</v>
      </c>
      <c r="B2361" s="174" t="str">
        <f>IF(A2361=1,COUNTIF($A$8:A2361,1),"")</f>
        <v/>
      </c>
      <c r="C2361" s="174"/>
      <c r="D2361" s="157">
        <f>IFERROR($C$8:INDEX($C$8:$C$3000,COUNTIF($C$8:$C$3000,"?*")),"")</f>
        <v>0</v>
      </c>
      <c r="E2361" s="174"/>
      <c r="F2361" s="174">
        <f>--ISNUMBER(IFERROR(SEARCH('Project Costing'!#REF!,Labor!I2367,1),""))</f>
        <v>0</v>
      </c>
      <c r="G2361" s="174" t="str">
        <f>IF(F2361=1,COUNTIF($F$8:F2361,1),"")</f>
        <v/>
      </c>
      <c r="H2361" s="174"/>
      <c r="I2361" s="157">
        <f>IFERROR($H$8:INDEX($H$8:$H$3000,COUNTIF($H$8:$H$3000,"?*")),"")</f>
        <v>0</v>
      </c>
    </row>
    <row r="2362" spans="1:9" x14ac:dyDescent="0.25">
      <c r="A2362" s="174">
        <f>--ISNUMBER(IFERROR(SEARCH('Project Costing'!#REF!,Labor!I2368,1),""))</f>
        <v>0</v>
      </c>
      <c r="B2362" s="174" t="str">
        <f>IF(A2362=1,COUNTIF($A$8:A2362,1),"")</f>
        <v/>
      </c>
      <c r="C2362" s="174"/>
      <c r="D2362" s="157">
        <f>IFERROR($C$8:INDEX($C$8:$C$3000,COUNTIF($C$8:$C$3000,"?*")),"")</f>
        <v>0</v>
      </c>
      <c r="E2362" s="174"/>
      <c r="F2362" s="174">
        <f>--ISNUMBER(IFERROR(SEARCH('Project Costing'!#REF!,Labor!I2368,1),""))</f>
        <v>0</v>
      </c>
      <c r="G2362" s="174" t="str">
        <f>IF(F2362=1,COUNTIF($F$8:F2362,1),"")</f>
        <v/>
      </c>
      <c r="H2362" s="174"/>
      <c r="I2362" s="157">
        <f>IFERROR($H$8:INDEX($H$8:$H$3000,COUNTIF($H$8:$H$3000,"?*")),"")</f>
        <v>0</v>
      </c>
    </row>
    <row r="2363" spans="1:9" x14ac:dyDescent="0.25">
      <c r="A2363" s="174">
        <f>--ISNUMBER(IFERROR(SEARCH('Project Costing'!#REF!,Labor!I2369,1),""))</f>
        <v>0</v>
      </c>
      <c r="B2363" s="174" t="str">
        <f>IF(A2363=1,COUNTIF($A$8:A2363,1),"")</f>
        <v/>
      </c>
      <c r="C2363" s="174"/>
      <c r="D2363" s="157">
        <f>IFERROR($C$8:INDEX($C$8:$C$3000,COUNTIF($C$8:$C$3000,"?*")),"")</f>
        <v>0</v>
      </c>
      <c r="E2363" s="174"/>
      <c r="F2363" s="174">
        <f>--ISNUMBER(IFERROR(SEARCH('Project Costing'!#REF!,Labor!I2369,1),""))</f>
        <v>0</v>
      </c>
      <c r="G2363" s="174" t="str">
        <f>IF(F2363=1,COUNTIF($F$8:F2363,1),"")</f>
        <v/>
      </c>
      <c r="H2363" s="174"/>
      <c r="I2363" s="157">
        <f>IFERROR($H$8:INDEX($H$8:$H$3000,COUNTIF($H$8:$H$3000,"?*")),"")</f>
        <v>0</v>
      </c>
    </row>
    <row r="2364" spans="1:9" x14ac:dyDescent="0.25">
      <c r="A2364" s="174">
        <f>--ISNUMBER(IFERROR(SEARCH('Project Costing'!#REF!,Labor!I2370,1),""))</f>
        <v>0</v>
      </c>
      <c r="B2364" s="174" t="str">
        <f>IF(A2364=1,COUNTIF($A$8:A2364,1),"")</f>
        <v/>
      </c>
      <c r="C2364" s="174"/>
      <c r="D2364" s="157">
        <f>IFERROR($C$8:INDEX($C$8:$C$3000,COUNTIF($C$8:$C$3000,"?*")),"")</f>
        <v>0</v>
      </c>
      <c r="E2364" s="174"/>
      <c r="F2364" s="174">
        <f>--ISNUMBER(IFERROR(SEARCH('Project Costing'!#REF!,Labor!I2370,1),""))</f>
        <v>0</v>
      </c>
      <c r="G2364" s="174" t="str">
        <f>IF(F2364=1,COUNTIF($F$8:F2364,1),"")</f>
        <v/>
      </c>
      <c r="H2364" s="174"/>
      <c r="I2364" s="157">
        <f>IFERROR($H$8:INDEX($H$8:$H$3000,COUNTIF($H$8:$H$3000,"?*")),"")</f>
        <v>0</v>
      </c>
    </row>
    <row r="2365" spans="1:9" x14ac:dyDescent="0.25">
      <c r="A2365" s="174">
        <f>--ISNUMBER(IFERROR(SEARCH('Project Costing'!#REF!,Labor!I2371,1),""))</f>
        <v>0</v>
      </c>
      <c r="B2365" s="174" t="str">
        <f>IF(A2365=1,COUNTIF($A$8:A2365,1),"")</f>
        <v/>
      </c>
      <c r="C2365" s="174"/>
      <c r="D2365" s="157">
        <f>IFERROR($C$8:INDEX($C$8:$C$3000,COUNTIF($C$8:$C$3000,"?*")),"")</f>
        <v>0</v>
      </c>
      <c r="E2365" s="174"/>
      <c r="F2365" s="174">
        <f>--ISNUMBER(IFERROR(SEARCH('Project Costing'!#REF!,Labor!I2371,1),""))</f>
        <v>0</v>
      </c>
      <c r="G2365" s="174" t="str">
        <f>IF(F2365=1,COUNTIF($F$8:F2365,1),"")</f>
        <v/>
      </c>
      <c r="H2365" s="174"/>
      <c r="I2365" s="157">
        <f>IFERROR($H$8:INDEX($H$8:$H$3000,COUNTIF($H$8:$H$3000,"?*")),"")</f>
        <v>0</v>
      </c>
    </row>
    <row r="2366" spans="1:9" x14ac:dyDescent="0.25">
      <c r="A2366" s="174">
        <f>--ISNUMBER(IFERROR(SEARCH('Project Costing'!#REF!,Labor!I2372,1),""))</f>
        <v>0</v>
      </c>
      <c r="B2366" s="174" t="str">
        <f>IF(A2366=1,COUNTIF($A$8:A2366,1),"")</f>
        <v/>
      </c>
      <c r="C2366" s="174"/>
      <c r="D2366" s="157">
        <f>IFERROR($C$8:INDEX($C$8:$C$3000,COUNTIF($C$8:$C$3000,"?*")),"")</f>
        <v>0</v>
      </c>
      <c r="E2366" s="174"/>
      <c r="F2366" s="174">
        <f>--ISNUMBER(IFERROR(SEARCH('Project Costing'!#REF!,Labor!I2372,1),""))</f>
        <v>0</v>
      </c>
      <c r="G2366" s="174" t="str">
        <f>IF(F2366=1,COUNTIF($F$8:F2366,1),"")</f>
        <v/>
      </c>
      <c r="H2366" s="174"/>
      <c r="I2366" s="157">
        <f>IFERROR($H$8:INDEX($H$8:$H$3000,COUNTIF($H$8:$H$3000,"?*")),"")</f>
        <v>0</v>
      </c>
    </row>
    <row r="2367" spans="1:9" x14ac:dyDescent="0.25">
      <c r="A2367" s="174">
        <f>--ISNUMBER(IFERROR(SEARCH('Project Costing'!#REF!,Labor!I2373,1),""))</f>
        <v>0</v>
      </c>
      <c r="B2367" s="174" t="str">
        <f>IF(A2367=1,COUNTIF($A$8:A2367,1),"")</f>
        <v/>
      </c>
      <c r="C2367" s="174"/>
      <c r="D2367" s="157">
        <f>IFERROR($C$8:INDEX($C$8:$C$3000,COUNTIF($C$8:$C$3000,"?*")),"")</f>
        <v>0</v>
      </c>
      <c r="E2367" s="174"/>
      <c r="F2367" s="174">
        <f>--ISNUMBER(IFERROR(SEARCH('Project Costing'!#REF!,Labor!I2373,1),""))</f>
        <v>0</v>
      </c>
      <c r="G2367" s="174" t="str">
        <f>IF(F2367=1,COUNTIF($F$8:F2367,1),"")</f>
        <v/>
      </c>
      <c r="H2367" s="174"/>
      <c r="I2367" s="157">
        <f>IFERROR($H$8:INDEX($H$8:$H$3000,COUNTIF($H$8:$H$3000,"?*")),"")</f>
        <v>0</v>
      </c>
    </row>
    <row r="2368" spans="1:9" x14ac:dyDescent="0.25">
      <c r="A2368" s="174">
        <f>--ISNUMBER(IFERROR(SEARCH('Project Costing'!#REF!,Labor!I2374,1),""))</f>
        <v>0</v>
      </c>
      <c r="B2368" s="174" t="str">
        <f>IF(A2368=1,COUNTIF($A$8:A2368,1),"")</f>
        <v/>
      </c>
      <c r="C2368" s="174"/>
      <c r="D2368" s="157">
        <f>IFERROR($C$8:INDEX($C$8:$C$3000,COUNTIF($C$8:$C$3000,"?*")),"")</f>
        <v>0</v>
      </c>
      <c r="E2368" s="174"/>
      <c r="F2368" s="174">
        <f>--ISNUMBER(IFERROR(SEARCH('Project Costing'!#REF!,Labor!I2374,1),""))</f>
        <v>0</v>
      </c>
      <c r="G2368" s="174" t="str">
        <f>IF(F2368=1,COUNTIF($F$8:F2368,1),"")</f>
        <v/>
      </c>
      <c r="H2368" s="174"/>
      <c r="I2368" s="157">
        <f>IFERROR($H$8:INDEX($H$8:$H$3000,COUNTIF($H$8:$H$3000,"?*")),"")</f>
        <v>0</v>
      </c>
    </row>
    <row r="2369" spans="1:9" x14ac:dyDescent="0.25">
      <c r="A2369" s="174">
        <f>--ISNUMBER(IFERROR(SEARCH('Project Costing'!#REF!,Labor!I2375,1),""))</f>
        <v>0</v>
      </c>
      <c r="B2369" s="174" t="str">
        <f>IF(A2369=1,COUNTIF($A$8:A2369,1),"")</f>
        <v/>
      </c>
      <c r="C2369" s="174"/>
      <c r="D2369" s="157">
        <f>IFERROR($C$8:INDEX($C$8:$C$3000,COUNTIF($C$8:$C$3000,"?*")),"")</f>
        <v>0</v>
      </c>
      <c r="E2369" s="174"/>
      <c r="F2369" s="174">
        <f>--ISNUMBER(IFERROR(SEARCH('Project Costing'!#REF!,Labor!I2375,1),""))</f>
        <v>0</v>
      </c>
      <c r="G2369" s="174" t="str">
        <f>IF(F2369=1,COUNTIF($F$8:F2369,1),"")</f>
        <v/>
      </c>
      <c r="H2369" s="174"/>
      <c r="I2369" s="157">
        <f>IFERROR($H$8:INDEX($H$8:$H$3000,COUNTIF($H$8:$H$3000,"?*")),"")</f>
        <v>0</v>
      </c>
    </row>
    <row r="2370" spans="1:9" x14ac:dyDescent="0.25">
      <c r="A2370" s="174">
        <f>--ISNUMBER(IFERROR(SEARCH('Project Costing'!#REF!,Labor!I2376,1),""))</f>
        <v>0</v>
      </c>
      <c r="B2370" s="174" t="str">
        <f>IF(A2370=1,COUNTIF($A$8:A2370,1),"")</f>
        <v/>
      </c>
      <c r="C2370" s="174"/>
      <c r="D2370" s="157">
        <f>IFERROR($C$8:INDEX($C$8:$C$3000,COUNTIF($C$8:$C$3000,"?*")),"")</f>
        <v>0</v>
      </c>
      <c r="E2370" s="174"/>
      <c r="F2370" s="174">
        <f>--ISNUMBER(IFERROR(SEARCH('Project Costing'!#REF!,Labor!I2376,1),""))</f>
        <v>0</v>
      </c>
      <c r="G2370" s="174" t="str">
        <f>IF(F2370=1,COUNTIF($F$8:F2370,1),"")</f>
        <v/>
      </c>
      <c r="H2370" s="174"/>
      <c r="I2370" s="157">
        <f>IFERROR($H$8:INDEX($H$8:$H$3000,COUNTIF($H$8:$H$3000,"?*")),"")</f>
        <v>0</v>
      </c>
    </row>
    <row r="2371" spans="1:9" x14ac:dyDescent="0.25">
      <c r="A2371" s="174">
        <f>--ISNUMBER(IFERROR(SEARCH('Project Costing'!#REF!,Labor!I2377,1),""))</f>
        <v>0</v>
      </c>
      <c r="B2371" s="174" t="str">
        <f>IF(A2371=1,COUNTIF($A$8:A2371,1),"")</f>
        <v/>
      </c>
      <c r="C2371" s="174"/>
      <c r="D2371" s="157">
        <f>IFERROR($C$8:INDEX($C$8:$C$3000,COUNTIF($C$8:$C$3000,"?*")),"")</f>
        <v>0</v>
      </c>
      <c r="E2371" s="174"/>
      <c r="F2371" s="174">
        <f>--ISNUMBER(IFERROR(SEARCH('Project Costing'!#REF!,Labor!I2377,1),""))</f>
        <v>0</v>
      </c>
      <c r="G2371" s="174" t="str">
        <f>IF(F2371=1,COUNTIF($F$8:F2371,1),"")</f>
        <v/>
      </c>
      <c r="H2371" s="174"/>
      <c r="I2371" s="157">
        <f>IFERROR($H$8:INDEX($H$8:$H$3000,COUNTIF($H$8:$H$3000,"?*")),"")</f>
        <v>0</v>
      </c>
    </row>
    <row r="2372" spans="1:9" x14ac:dyDescent="0.25">
      <c r="A2372" s="174">
        <f>--ISNUMBER(IFERROR(SEARCH('Project Costing'!#REF!,Labor!I2378,1),""))</f>
        <v>0</v>
      </c>
      <c r="B2372" s="174" t="str">
        <f>IF(A2372=1,COUNTIF($A$8:A2372,1),"")</f>
        <v/>
      </c>
      <c r="C2372" s="174"/>
      <c r="D2372" s="157">
        <f>IFERROR($C$8:INDEX($C$8:$C$3000,COUNTIF($C$8:$C$3000,"?*")),"")</f>
        <v>0</v>
      </c>
      <c r="E2372" s="174"/>
      <c r="F2372" s="174">
        <f>--ISNUMBER(IFERROR(SEARCH('Project Costing'!#REF!,Labor!I2378,1),""))</f>
        <v>0</v>
      </c>
      <c r="G2372" s="174" t="str">
        <f>IF(F2372=1,COUNTIF($F$8:F2372,1),"")</f>
        <v/>
      </c>
      <c r="H2372" s="174"/>
      <c r="I2372" s="157">
        <f>IFERROR($H$8:INDEX($H$8:$H$3000,COUNTIF($H$8:$H$3000,"?*")),"")</f>
        <v>0</v>
      </c>
    </row>
    <row r="2373" spans="1:9" x14ac:dyDescent="0.25">
      <c r="A2373" s="174">
        <f>--ISNUMBER(IFERROR(SEARCH('Project Costing'!#REF!,Labor!I2379,1),""))</f>
        <v>0</v>
      </c>
      <c r="B2373" s="174" t="str">
        <f>IF(A2373=1,COUNTIF($A$8:A2373,1),"")</f>
        <v/>
      </c>
      <c r="C2373" s="174"/>
      <c r="D2373" s="157">
        <f>IFERROR($C$8:INDEX($C$8:$C$3000,COUNTIF($C$8:$C$3000,"?*")),"")</f>
        <v>0</v>
      </c>
      <c r="E2373" s="174"/>
      <c r="F2373" s="174">
        <f>--ISNUMBER(IFERROR(SEARCH('Project Costing'!#REF!,Labor!I2379,1),""))</f>
        <v>0</v>
      </c>
      <c r="G2373" s="174" t="str">
        <f>IF(F2373=1,COUNTIF($F$8:F2373,1),"")</f>
        <v/>
      </c>
      <c r="H2373" s="174"/>
      <c r="I2373" s="157">
        <f>IFERROR($H$8:INDEX($H$8:$H$3000,COUNTIF($H$8:$H$3000,"?*")),"")</f>
        <v>0</v>
      </c>
    </row>
    <row r="2374" spans="1:9" x14ac:dyDescent="0.25">
      <c r="A2374" s="174">
        <f>--ISNUMBER(IFERROR(SEARCH('Project Costing'!#REF!,Labor!I2380,1),""))</f>
        <v>0</v>
      </c>
      <c r="B2374" s="174" t="str">
        <f>IF(A2374=1,COUNTIF($A$8:A2374,1),"")</f>
        <v/>
      </c>
      <c r="C2374" s="174"/>
      <c r="D2374" s="157">
        <f>IFERROR($C$8:INDEX($C$8:$C$3000,COUNTIF($C$8:$C$3000,"?*")),"")</f>
        <v>0</v>
      </c>
      <c r="E2374" s="174"/>
      <c r="F2374" s="174">
        <f>--ISNUMBER(IFERROR(SEARCH('Project Costing'!#REF!,Labor!I2380,1),""))</f>
        <v>0</v>
      </c>
      <c r="G2374" s="174" t="str">
        <f>IF(F2374=1,COUNTIF($F$8:F2374,1),"")</f>
        <v/>
      </c>
      <c r="H2374" s="174"/>
      <c r="I2374" s="157">
        <f>IFERROR($H$8:INDEX($H$8:$H$3000,COUNTIF($H$8:$H$3000,"?*")),"")</f>
        <v>0</v>
      </c>
    </row>
    <row r="2375" spans="1:9" x14ac:dyDescent="0.25">
      <c r="A2375" s="174">
        <f>--ISNUMBER(IFERROR(SEARCH('Project Costing'!#REF!,Labor!I2381,1),""))</f>
        <v>0</v>
      </c>
      <c r="B2375" s="174" t="str">
        <f>IF(A2375=1,COUNTIF($A$8:A2375,1),"")</f>
        <v/>
      </c>
      <c r="C2375" s="174"/>
      <c r="D2375" s="157">
        <f>IFERROR($C$8:INDEX($C$8:$C$3000,COUNTIF($C$8:$C$3000,"?*")),"")</f>
        <v>0</v>
      </c>
      <c r="E2375" s="174"/>
      <c r="F2375" s="174">
        <f>--ISNUMBER(IFERROR(SEARCH('Project Costing'!#REF!,Labor!I2381,1),""))</f>
        <v>0</v>
      </c>
      <c r="G2375" s="174" t="str">
        <f>IF(F2375=1,COUNTIF($F$8:F2375,1),"")</f>
        <v/>
      </c>
      <c r="H2375" s="174"/>
      <c r="I2375" s="157">
        <f>IFERROR($H$8:INDEX($H$8:$H$3000,COUNTIF($H$8:$H$3000,"?*")),"")</f>
        <v>0</v>
      </c>
    </row>
    <row r="2376" spans="1:9" x14ac:dyDescent="0.25">
      <c r="A2376" s="174">
        <f>--ISNUMBER(IFERROR(SEARCH('Project Costing'!#REF!,Labor!I2382,1),""))</f>
        <v>0</v>
      </c>
      <c r="B2376" s="174" t="str">
        <f>IF(A2376=1,COUNTIF($A$8:A2376,1),"")</f>
        <v/>
      </c>
      <c r="C2376" s="174"/>
      <c r="D2376" s="157">
        <f>IFERROR($C$8:INDEX($C$8:$C$3000,COUNTIF($C$8:$C$3000,"?*")),"")</f>
        <v>0</v>
      </c>
      <c r="E2376" s="174"/>
      <c r="F2376" s="174">
        <f>--ISNUMBER(IFERROR(SEARCH('Project Costing'!#REF!,Labor!I2382,1),""))</f>
        <v>0</v>
      </c>
      <c r="G2376" s="174" t="str">
        <f>IF(F2376=1,COUNTIF($F$8:F2376,1),"")</f>
        <v/>
      </c>
      <c r="H2376" s="174"/>
      <c r="I2376" s="157">
        <f>IFERROR($H$8:INDEX($H$8:$H$3000,COUNTIF($H$8:$H$3000,"?*")),"")</f>
        <v>0</v>
      </c>
    </row>
    <row r="2377" spans="1:9" x14ac:dyDescent="0.25">
      <c r="A2377" s="174">
        <f>--ISNUMBER(IFERROR(SEARCH('Project Costing'!#REF!,Labor!I2383,1),""))</f>
        <v>0</v>
      </c>
      <c r="B2377" s="174" t="str">
        <f>IF(A2377=1,COUNTIF($A$8:A2377,1),"")</f>
        <v/>
      </c>
      <c r="C2377" s="174"/>
      <c r="D2377" s="157">
        <f>IFERROR($C$8:INDEX($C$8:$C$3000,COUNTIF($C$8:$C$3000,"?*")),"")</f>
        <v>0</v>
      </c>
      <c r="E2377" s="174"/>
      <c r="F2377" s="174">
        <f>--ISNUMBER(IFERROR(SEARCH('Project Costing'!#REF!,Labor!I2383,1),""))</f>
        <v>0</v>
      </c>
      <c r="G2377" s="174" t="str">
        <f>IF(F2377=1,COUNTIF($F$8:F2377,1),"")</f>
        <v/>
      </c>
      <c r="H2377" s="174"/>
      <c r="I2377" s="157">
        <f>IFERROR($H$8:INDEX($H$8:$H$3000,COUNTIF($H$8:$H$3000,"?*")),"")</f>
        <v>0</v>
      </c>
    </row>
    <row r="2378" spans="1:9" x14ac:dyDescent="0.25">
      <c r="A2378" s="174">
        <f>--ISNUMBER(IFERROR(SEARCH('Project Costing'!#REF!,Labor!I2384,1),""))</f>
        <v>0</v>
      </c>
      <c r="B2378" s="174" t="str">
        <f>IF(A2378=1,COUNTIF($A$8:A2378,1),"")</f>
        <v/>
      </c>
      <c r="C2378" s="174"/>
      <c r="D2378" s="157">
        <f>IFERROR($C$8:INDEX($C$8:$C$3000,COUNTIF($C$8:$C$3000,"?*")),"")</f>
        <v>0</v>
      </c>
      <c r="E2378" s="174"/>
      <c r="F2378" s="174">
        <f>--ISNUMBER(IFERROR(SEARCH('Project Costing'!#REF!,Labor!I2384,1),""))</f>
        <v>0</v>
      </c>
      <c r="G2378" s="174" t="str">
        <f>IF(F2378=1,COUNTIF($F$8:F2378,1),"")</f>
        <v/>
      </c>
      <c r="H2378" s="174"/>
      <c r="I2378" s="157">
        <f>IFERROR($H$8:INDEX($H$8:$H$3000,COUNTIF($H$8:$H$3000,"?*")),"")</f>
        <v>0</v>
      </c>
    </row>
    <row r="2379" spans="1:9" x14ac:dyDescent="0.25">
      <c r="A2379" s="174">
        <f>--ISNUMBER(IFERROR(SEARCH('Project Costing'!#REF!,Labor!I2385,1),""))</f>
        <v>0</v>
      </c>
      <c r="B2379" s="174" t="str">
        <f>IF(A2379=1,COUNTIF($A$8:A2379,1),"")</f>
        <v/>
      </c>
      <c r="C2379" s="174"/>
      <c r="D2379" s="157">
        <f>IFERROR($C$8:INDEX($C$8:$C$3000,COUNTIF($C$8:$C$3000,"?*")),"")</f>
        <v>0</v>
      </c>
      <c r="E2379" s="174"/>
      <c r="F2379" s="174">
        <f>--ISNUMBER(IFERROR(SEARCH('Project Costing'!#REF!,Labor!I2385,1),""))</f>
        <v>0</v>
      </c>
      <c r="G2379" s="174" t="str">
        <f>IF(F2379=1,COUNTIF($F$8:F2379,1),"")</f>
        <v/>
      </c>
      <c r="H2379" s="174"/>
      <c r="I2379" s="157">
        <f>IFERROR($H$8:INDEX($H$8:$H$3000,COUNTIF($H$8:$H$3000,"?*")),"")</f>
        <v>0</v>
      </c>
    </row>
    <row r="2380" spans="1:9" x14ac:dyDescent="0.25">
      <c r="A2380" s="174">
        <f>--ISNUMBER(IFERROR(SEARCH('Project Costing'!#REF!,Labor!I2386,1),""))</f>
        <v>0</v>
      </c>
      <c r="B2380" s="174" t="str">
        <f>IF(A2380=1,COUNTIF($A$8:A2380,1),"")</f>
        <v/>
      </c>
      <c r="C2380" s="174"/>
      <c r="D2380" s="157">
        <f>IFERROR($C$8:INDEX($C$8:$C$3000,COUNTIF($C$8:$C$3000,"?*")),"")</f>
        <v>0</v>
      </c>
      <c r="E2380" s="174"/>
      <c r="F2380" s="174">
        <f>--ISNUMBER(IFERROR(SEARCH('Project Costing'!#REF!,Labor!I2386,1),""))</f>
        <v>0</v>
      </c>
      <c r="G2380" s="174" t="str">
        <f>IF(F2380=1,COUNTIF($F$8:F2380,1),"")</f>
        <v/>
      </c>
      <c r="H2380" s="174"/>
      <c r="I2380" s="157">
        <f>IFERROR($H$8:INDEX($H$8:$H$3000,COUNTIF($H$8:$H$3000,"?*")),"")</f>
        <v>0</v>
      </c>
    </row>
    <row r="2381" spans="1:9" x14ac:dyDescent="0.25">
      <c r="A2381" s="174">
        <f>--ISNUMBER(IFERROR(SEARCH('Project Costing'!#REF!,Labor!I2387,1),""))</f>
        <v>0</v>
      </c>
      <c r="B2381" s="174" t="str">
        <f>IF(A2381=1,COUNTIF($A$8:A2381,1),"")</f>
        <v/>
      </c>
      <c r="C2381" s="174"/>
      <c r="D2381" s="157">
        <f>IFERROR($C$8:INDEX($C$8:$C$3000,COUNTIF($C$8:$C$3000,"?*")),"")</f>
        <v>0</v>
      </c>
      <c r="E2381" s="174"/>
      <c r="F2381" s="174">
        <f>--ISNUMBER(IFERROR(SEARCH('Project Costing'!#REF!,Labor!I2387,1),""))</f>
        <v>0</v>
      </c>
      <c r="G2381" s="174" t="str">
        <f>IF(F2381=1,COUNTIF($F$8:F2381,1),"")</f>
        <v/>
      </c>
      <c r="H2381" s="174"/>
      <c r="I2381" s="157">
        <f>IFERROR($H$8:INDEX($H$8:$H$3000,COUNTIF($H$8:$H$3000,"?*")),"")</f>
        <v>0</v>
      </c>
    </row>
    <row r="2382" spans="1:9" x14ac:dyDescent="0.25">
      <c r="A2382" s="174">
        <f>--ISNUMBER(IFERROR(SEARCH('Project Costing'!#REF!,Labor!I2388,1),""))</f>
        <v>0</v>
      </c>
      <c r="B2382" s="174" t="str">
        <f>IF(A2382=1,COUNTIF($A$8:A2382,1),"")</f>
        <v/>
      </c>
      <c r="C2382" s="174"/>
      <c r="D2382" s="157">
        <f>IFERROR($C$8:INDEX($C$8:$C$3000,COUNTIF($C$8:$C$3000,"?*")),"")</f>
        <v>0</v>
      </c>
      <c r="E2382" s="174"/>
      <c r="F2382" s="174">
        <f>--ISNUMBER(IFERROR(SEARCH('Project Costing'!#REF!,Labor!I2388,1),""))</f>
        <v>0</v>
      </c>
      <c r="G2382" s="174" t="str">
        <f>IF(F2382=1,COUNTIF($F$8:F2382,1),"")</f>
        <v/>
      </c>
      <c r="H2382" s="174"/>
      <c r="I2382" s="157">
        <f>IFERROR($H$8:INDEX($H$8:$H$3000,COUNTIF($H$8:$H$3000,"?*")),"")</f>
        <v>0</v>
      </c>
    </row>
    <row r="2383" spans="1:9" x14ac:dyDescent="0.25">
      <c r="A2383" s="174">
        <f>--ISNUMBER(IFERROR(SEARCH('Project Costing'!#REF!,Labor!I2389,1),""))</f>
        <v>0</v>
      </c>
      <c r="B2383" s="174" t="str">
        <f>IF(A2383=1,COUNTIF($A$8:A2383,1),"")</f>
        <v/>
      </c>
      <c r="C2383" s="174"/>
      <c r="D2383" s="157">
        <f>IFERROR($C$8:INDEX($C$8:$C$3000,COUNTIF($C$8:$C$3000,"?*")),"")</f>
        <v>0</v>
      </c>
      <c r="E2383" s="174"/>
      <c r="F2383" s="174">
        <f>--ISNUMBER(IFERROR(SEARCH('Project Costing'!#REF!,Labor!I2389,1),""))</f>
        <v>0</v>
      </c>
      <c r="G2383" s="174" t="str">
        <f>IF(F2383=1,COUNTIF($F$8:F2383,1),"")</f>
        <v/>
      </c>
      <c r="H2383" s="174"/>
      <c r="I2383" s="157">
        <f>IFERROR($H$8:INDEX($H$8:$H$3000,COUNTIF($H$8:$H$3000,"?*")),"")</f>
        <v>0</v>
      </c>
    </row>
    <row r="2384" spans="1:9" x14ac:dyDescent="0.25">
      <c r="A2384" s="174">
        <f>--ISNUMBER(IFERROR(SEARCH('Project Costing'!#REF!,Labor!I2390,1),""))</f>
        <v>0</v>
      </c>
      <c r="B2384" s="174" t="str">
        <f>IF(A2384=1,COUNTIF($A$8:A2384,1),"")</f>
        <v/>
      </c>
      <c r="C2384" s="174"/>
      <c r="D2384" s="157">
        <f>IFERROR($C$8:INDEX($C$8:$C$3000,COUNTIF($C$8:$C$3000,"?*")),"")</f>
        <v>0</v>
      </c>
      <c r="E2384" s="174"/>
      <c r="F2384" s="174">
        <f>--ISNUMBER(IFERROR(SEARCH('Project Costing'!#REF!,Labor!I2390,1),""))</f>
        <v>0</v>
      </c>
      <c r="G2384" s="174" t="str">
        <f>IF(F2384=1,COUNTIF($F$8:F2384,1),"")</f>
        <v/>
      </c>
      <c r="H2384" s="174"/>
      <c r="I2384" s="157">
        <f>IFERROR($H$8:INDEX($H$8:$H$3000,COUNTIF($H$8:$H$3000,"?*")),"")</f>
        <v>0</v>
      </c>
    </row>
    <row r="2385" spans="1:9" x14ac:dyDescent="0.25">
      <c r="A2385" s="174">
        <f>--ISNUMBER(IFERROR(SEARCH('Project Costing'!#REF!,Labor!I2391,1),""))</f>
        <v>0</v>
      </c>
      <c r="B2385" s="174" t="str">
        <f>IF(A2385=1,COUNTIF($A$8:A2385,1),"")</f>
        <v/>
      </c>
      <c r="C2385" s="174"/>
      <c r="D2385" s="157">
        <f>IFERROR($C$8:INDEX($C$8:$C$3000,COUNTIF($C$8:$C$3000,"?*")),"")</f>
        <v>0</v>
      </c>
      <c r="E2385" s="174"/>
      <c r="F2385" s="174">
        <f>--ISNUMBER(IFERROR(SEARCH('Project Costing'!#REF!,Labor!I2391,1),""))</f>
        <v>0</v>
      </c>
      <c r="G2385" s="174" t="str">
        <f>IF(F2385=1,COUNTIF($F$8:F2385,1),"")</f>
        <v/>
      </c>
      <c r="H2385" s="174"/>
      <c r="I2385" s="157">
        <f>IFERROR($H$8:INDEX($H$8:$H$3000,COUNTIF($H$8:$H$3000,"?*")),"")</f>
        <v>0</v>
      </c>
    </row>
    <row r="2386" spans="1:9" x14ac:dyDescent="0.25">
      <c r="A2386" s="174">
        <f>--ISNUMBER(IFERROR(SEARCH('Project Costing'!#REF!,Labor!I2392,1),""))</f>
        <v>0</v>
      </c>
      <c r="B2386" s="174" t="str">
        <f>IF(A2386=1,COUNTIF($A$8:A2386,1),"")</f>
        <v/>
      </c>
      <c r="C2386" s="174"/>
      <c r="D2386" s="157">
        <f>IFERROR($C$8:INDEX($C$8:$C$3000,COUNTIF($C$8:$C$3000,"?*")),"")</f>
        <v>0</v>
      </c>
      <c r="E2386" s="174"/>
      <c r="F2386" s="174">
        <f>--ISNUMBER(IFERROR(SEARCH('Project Costing'!#REF!,Labor!I2392,1),""))</f>
        <v>0</v>
      </c>
      <c r="G2386" s="174" t="str">
        <f>IF(F2386=1,COUNTIF($F$8:F2386,1),"")</f>
        <v/>
      </c>
      <c r="H2386" s="174"/>
      <c r="I2386" s="157">
        <f>IFERROR($H$8:INDEX($H$8:$H$3000,COUNTIF($H$8:$H$3000,"?*")),"")</f>
        <v>0</v>
      </c>
    </row>
    <row r="2387" spans="1:9" x14ac:dyDescent="0.25">
      <c r="A2387" s="174">
        <f>--ISNUMBER(IFERROR(SEARCH('Project Costing'!#REF!,Labor!I2393,1),""))</f>
        <v>0</v>
      </c>
      <c r="B2387" s="174" t="str">
        <f>IF(A2387=1,COUNTIF($A$8:A2387,1),"")</f>
        <v/>
      </c>
      <c r="C2387" s="174"/>
      <c r="D2387" s="157">
        <f>IFERROR($C$8:INDEX($C$8:$C$3000,COUNTIF($C$8:$C$3000,"?*")),"")</f>
        <v>0</v>
      </c>
      <c r="E2387" s="174"/>
      <c r="F2387" s="174">
        <f>--ISNUMBER(IFERROR(SEARCH('Project Costing'!#REF!,Labor!I2393,1),""))</f>
        <v>0</v>
      </c>
      <c r="G2387" s="174" t="str">
        <f>IF(F2387=1,COUNTIF($F$8:F2387,1),"")</f>
        <v/>
      </c>
      <c r="H2387" s="174"/>
      <c r="I2387" s="157">
        <f>IFERROR($H$8:INDEX($H$8:$H$3000,COUNTIF($H$8:$H$3000,"?*")),"")</f>
        <v>0</v>
      </c>
    </row>
    <row r="2388" spans="1:9" x14ac:dyDescent="0.25">
      <c r="A2388" s="174">
        <f>--ISNUMBER(IFERROR(SEARCH('Project Costing'!#REF!,Labor!I2394,1),""))</f>
        <v>0</v>
      </c>
      <c r="B2388" s="174" t="str">
        <f>IF(A2388=1,COUNTIF($A$8:A2388,1),"")</f>
        <v/>
      </c>
      <c r="C2388" s="174"/>
      <c r="D2388" s="157">
        <f>IFERROR($C$8:INDEX($C$8:$C$3000,COUNTIF($C$8:$C$3000,"?*")),"")</f>
        <v>0</v>
      </c>
      <c r="E2388" s="174"/>
      <c r="F2388" s="174">
        <f>--ISNUMBER(IFERROR(SEARCH('Project Costing'!#REF!,Labor!I2394,1),""))</f>
        <v>0</v>
      </c>
      <c r="G2388" s="174" t="str">
        <f>IF(F2388=1,COUNTIF($F$8:F2388,1),"")</f>
        <v/>
      </c>
      <c r="H2388" s="174"/>
      <c r="I2388" s="157">
        <f>IFERROR($H$8:INDEX($H$8:$H$3000,COUNTIF($H$8:$H$3000,"?*")),"")</f>
        <v>0</v>
      </c>
    </row>
    <row r="2389" spans="1:9" x14ac:dyDescent="0.25">
      <c r="A2389" s="174">
        <f>--ISNUMBER(IFERROR(SEARCH('Project Costing'!#REF!,Labor!I2395,1),""))</f>
        <v>0</v>
      </c>
      <c r="B2389" s="174" t="str">
        <f>IF(A2389=1,COUNTIF($A$8:A2389,1),"")</f>
        <v/>
      </c>
      <c r="C2389" s="174"/>
      <c r="D2389" s="157">
        <f>IFERROR($C$8:INDEX($C$8:$C$3000,COUNTIF($C$8:$C$3000,"?*")),"")</f>
        <v>0</v>
      </c>
      <c r="E2389" s="174"/>
      <c r="F2389" s="174">
        <f>--ISNUMBER(IFERROR(SEARCH('Project Costing'!#REF!,Labor!I2395,1),""))</f>
        <v>0</v>
      </c>
      <c r="G2389" s="174" t="str">
        <f>IF(F2389=1,COUNTIF($F$8:F2389,1),"")</f>
        <v/>
      </c>
      <c r="H2389" s="174"/>
      <c r="I2389" s="157">
        <f>IFERROR($H$8:INDEX($H$8:$H$3000,COUNTIF($H$8:$H$3000,"?*")),"")</f>
        <v>0</v>
      </c>
    </row>
    <row r="2390" spans="1:9" x14ac:dyDescent="0.25">
      <c r="A2390" s="174">
        <f>--ISNUMBER(IFERROR(SEARCH('Project Costing'!#REF!,Labor!I2396,1),""))</f>
        <v>0</v>
      </c>
      <c r="B2390" s="174" t="str">
        <f>IF(A2390=1,COUNTIF($A$8:A2390,1),"")</f>
        <v/>
      </c>
      <c r="C2390" s="174"/>
      <c r="D2390" s="157">
        <f>IFERROR($C$8:INDEX($C$8:$C$3000,COUNTIF($C$8:$C$3000,"?*")),"")</f>
        <v>0</v>
      </c>
      <c r="E2390" s="174"/>
      <c r="F2390" s="174">
        <f>--ISNUMBER(IFERROR(SEARCH('Project Costing'!#REF!,Labor!I2396,1),""))</f>
        <v>0</v>
      </c>
      <c r="G2390" s="174" t="str">
        <f>IF(F2390=1,COUNTIF($F$8:F2390,1),"")</f>
        <v/>
      </c>
      <c r="H2390" s="174"/>
      <c r="I2390" s="157">
        <f>IFERROR($H$8:INDEX($H$8:$H$3000,COUNTIF($H$8:$H$3000,"?*")),"")</f>
        <v>0</v>
      </c>
    </row>
    <row r="2391" spans="1:9" x14ac:dyDescent="0.25">
      <c r="A2391" s="174">
        <f>--ISNUMBER(IFERROR(SEARCH('Project Costing'!#REF!,Labor!I2397,1),""))</f>
        <v>0</v>
      </c>
      <c r="B2391" s="174" t="str">
        <f>IF(A2391=1,COUNTIF($A$8:A2391,1),"")</f>
        <v/>
      </c>
      <c r="C2391" s="174"/>
      <c r="D2391" s="157">
        <f>IFERROR($C$8:INDEX($C$8:$C$3000,COUNTIF($C$8:$C$3000,"?*")),"")</f>
        <v>0</v>
      </c>
      <c r="E2391" s="174"/>
      <c r="F2391" s="174">
        <f>--ISNUMBER(IFERROR(SEARCH('Project Costing'!#REF!,Labor!I2397,1),""))</f>
        <v>0</v>
      </c>
      <c r="G2391" s="174" t="str">
        <f>IF(F2391=1,COUNTIF($F$8:F2391,1),"")</f>
        <v/>
      </c>
      <c r="H2391" s="174"/>
      <c r="I2391" s="157">
        <f>IFERROR($H$8:INDEX($H$8:$H$3000,COUNTIF($H$8:$H$3000,"?*")),"")</f>
        <v>0</v>
      </c>
    </row>
    <row r="2392" spans="1:9" x14ac:dyDescent="0.25">
      <c r="A2392" s="174">
        <f>--ISNUMBER(IFERROR(SEARCH('Project Costing'!#REF!,Labor!I2398,1),""))</f>
        <v>0</v>
      </c>
      <c r="B2392" s="174" t="str">
        <f>IF(A2392=1,COUNTIF($A$8:A2392,1),"")</f>
        <v/>
      </c>
      <c r="C2392" s="174"/>
      <c r="D2392" s="157">
        <f>IFERROR($C$8:INDEX($C$8:$C$3000,COUNTIF($C$8:$C$3000,"?*")),"")</f>
        <v>0</v>
      </c>
      <c r="E2392" s="174"/>
      <c r="F2392" s="174">
        <f>--ISNUMBER(IFERROR(SEARCH('Project Costing'!#REF!,Labor!I2398,1),""))</f>
        <v>0</v>
      </c>
      <c r="G2392" s="174" t="str">
        <f>IF(F2392=1,COUNTIF($F$8:F2392,1),"")</f>
        <v/>
      </c>
      <c r="H2392" s="174"/>
      <c r="I2392" s="157">
        <f>IFERROR($H$8:INDEX($H$8:$H$3000,COUNTIF($H$8:$H$3000,"?*")),"")</f>
        <v>0</v>
      </c>
    </row>
    <row r="2393" spans="1:9" x14ac:dyDescent="0.25">
      <c r="A2393" s="174">
        <f>--ISNUMBER(IFERROR(SEARCH('Project Costing'!#REF!,Labor!I2399,1),""))</f>
        <v>0</v>
      </c>
      <c r="B2393" s="174" t="str">
        <f>IF(A2393=1,COUNTIF($A$8:A2393,1),"")</f>
        <v/>
      </c>
      <c r="C2393" s="174"/>
      <c r="D2393" s="157">
        <f>IFERROR($C$8:INDEX($C$8:$C$3000,COUNTIF($C$8:$C$3000,"?*")),"")</f>
        <v>0</v>
      </c>
      <c r="E2393" s="174"/>
      <c r="F2393" s="174">
        <f>--ISNUMBER(IFERROR(SEARCH('Project Costing'!#REF!,Labor!I2399,1),""))</f>
        <v>0</v>
      </c>
      <c r="G2393" s="174" t="str">
        <f>IF(F2393=1,COUNTIF($F$8:F2393,1),"")</f>
        <v/>
      </c>
      <c r="H2393" s="174"/>
      <c r="I2393" s="157">
        <f>IFERROR($H$8:INDEX($H$8:$H$3000,COUNTIF($H$8:$H$3000,"?*")),"")</f>
        <v>0</v>
      </c>
    </row>
    <row r="2394" spans="1:9" x14ac:dyDescent="0.25">
      <c r="A2394" s="174">
        <f>--ISNUMBER(IFERROR(SEARCH('Project Costing'!#REF!,Labor!I2400,1),""))</f>
        <v>0</v>
      </c>
      <c r="B2394" s="174" t="str">
        <f>IF(A2394=1,COUNTIF($A$8:A2394,1),"")</f>
        <v/>
      </c>
      <c r="C2394" s="174"/>
      <c r="D2394" s="157">
        <f>IFERROR($C$8:INDEX($C$8:$C$3000,COUNTIF($C$8:$C$3000,"?*")),"")</f>
        <v>0</v>
      </c>
      <c r="E2394" s="174"/>
      <c r="F2394" s="174">
        <f>--ISNUMBER(IFERROR(SEARCH('Project Costing'!#REF!,Labor!I2400,1),""))</f>
        <v>0</v>
      </c>
      <c r="G2394" s="174" t="str">
        <f>IF(F2394=1,COUNTIF($F$8:F2394,1),"")</f>
        <v/>
      </c>
      <c r="H2394" s="174"/>
      <c r="I2394" s="157">
        <f>IFERROR($H$8:INDEX($H$8:$H$3000,COUNTIF($H$8:$H$3000,"?*")),"")</f>
        <v>0</v>
      </c>
    </row>
    <row r="2395" spans="1:9" x14ac:dyDescent="0.25">
      <c r="A2395" s="174">
        <f>--ISNUMBER(IFERROR(SEARCH('Project Costing'!#REF!,Labor!I2401,1),""))</f>
        <v>0</v>
      </c>
      <c r="B2395" s="174" t="str">
        <f>IF(A2395=1,COUNTIF($A$8:A2395,1),"")</f>
        <v/>
      </c>
      <c r="C2395" s="174"/>
      <c r="D2395" s="157">
        <f>IFERROR($C$8:INDEX($C$8:$C$3000,COUNTIF($C$8:$C$3000,"?*")),"")</f>
        <v>0</v>
      </c>
      <c r="E2395" s="174"/>
      <c r="F2395" s="174">
        <f>--ISNUMBER(IFERROR(SEARCH('Project Costing'!#REF!,Labor!I2401,1),""))</f>
        <v>0</v>
      </c>
      <c r="G2395" s="174" t="str">
        <f>IF(F2395=1,COUNTIF($F$8:F2395,1),"")</f>
        <v/>
      </c>
      <c r="H2395" s="174"/>
      <c r="I2395" s="157">
        <f>IFERROR($H$8:INDEX($H$8:$H$3000,COUNTIF($H$8:$H$3000,"?*")),"")</f>
        <v>0</v>
      </c>
    </row>
    <row r="2396" spans="1:9" x14ac:dyDescent="0.25">
      <c r="A2396" s="174">
        <f>--ISNUMBER(IFERROR(SEARCH('Project Costing'!#REF!,Labor!I2402,1),""))</f>
        <v>0</v>
      </c>
      <c r="B2396" s="174" t="str">
        <f>IF(A2396=1,COUNTIF($A$8:A2396,1),"")</f>
        <v/>
      </c>
      <c r="C2396" s="174"/>
      <c r="D2396" s="157">
        <f>IFERROR($C$8:INDEX($C$8:$C$3000,COUNTIF($C$8:$C$3000,"?*")),"")</f>
        <v>0</v>
      </c>
      <c r="E2396" s="174"/>
      <c r="F2396" s="174">
        <f>--ISNUMBER(IFERROR(SEARCH('Project Costing'!#REF!,Labor!I2402,1),""))</f>
        <v>0</v>
      </c>
      <c r="G2396" s="174" t="str">
        <f>IF(F2396=1,COUNTIF($F$8:F2396,1),"")</f>
        <v/>
      </c>
      <c r="H2396" s="174"/>
      <c r="I2396" s="157">
        <f>IFERROR($H$8:INDEX($H$8:$H$3000,COUNTIF($H$8:$H$3000,"?*")),"")</f>
        <v>0</v>
      </c>
    </row>
    <row r="2397" spans="1:9" x14ac:dyDescent="0.25">
      <c r="A2397" s="174">
        <f>--ISNUMBER(IFERROR(SEARCH('Project Costing'!#REF!,Labor!I2403,1),""))</f>
        <v>0</v>
      </c>
      <c r="B2397" s="174" t="str">
        <f>IF(A2397=1,COUNTIF($A$8:A2397,1),"")</f>
        <v/>
      </c>
      <c r="C2397" s="174"/>
      <c r="D2397" s="157">
        <f>IFERROR($C$8:INDEX($C$8:$C$3000,COUNTIF($C$8:$C$3000,"?*")),"")</f>
        <v>0</v>
      </c>
      <c r="E2397" s="174"/>
      <c r="F2397" s="174">
        <f>--ISNUMBER(IFERROR(SEARCH('Project Costing'!#REF!,Labor!I2403,1),""))</f>
        <v>0</v>
      </c>
      <c r="G2397" s="174" t="str">
        <f>IF(F2397=1,COUNTIF($F$8:F2397,1),"")</f>
        <v/>
      </c>
      <c r="H2397" s="174"/>
      <c r="I2397" s="157">
        <f>IFERROR($H$8:INDEX($H$8:$H$3000,COUNTIF($H$8:$H$3000,"?*")),"")</f>
        <v>0</v>
      </c>
    </row>
    <row r="2398" spans="1:9" x14ac:dyDescent="0.25">
      <c r="A2398" s="174">
        <f>--ISNUMBER(IFERROR(SEARCH('Project Costing'!#REF!,Labor!I2404,1),""))</f>
        <v>0</v>
      </c>
      <c r="B2398" s="174" t="str">
        <f>IF(A2398=1,COUNTIF($A$8:A2398,1),"")</f>
        <v/>
      </c>
      <c r="C2398" s="174"/>
      <c r="D2398" s="157">
        <f>IFERROR($C$8:INDEX($C$8:$C$3000,COUNTIF($C$8:$C$3000,"?*")),"")</f>
        <v>0</v>
      </c>
      <c r="E2398" s="174"/>
      <c r="F2398" s="174">
        <f>--ISNUMBER(IFERROR(SEARCH('Project Costing'!#REF!,Labor!I2404,1),""))</f>
        <v>0</v>
      </c>
      <c r="G2398" s="174" t="str">
        <f>IF(F2398=1,COUNTIF($F$8:F2398,1),"")</f>
        <v/>
      </c>
      <c r="H2398" s="174"/>
      <c r="I2398" s="157">
        <f>IFERROR($H$8:INDEX($H$8:$H$3000,COUNTIF($H$8:$H$3000,"?*")),"")</f>
        <v>0</v>
      </c>
    </row>
    <row r="2399" spans="1:9" x14ac:dyDescent="0.25">
      <c r="A2399" s="174">
        <f>--ISNUMBER(IFERROR(SEARCH('Project Costing'!#REF!,Labor!I2405,1),""))</f>
        <v>0</v>
      </c>
      <c r="B2399" s="174" t="str">
        <f>IF(A2399=1,COUNTIF($A$8:A2399,1),"")</f>
        <v/>
      </c>
      <c r="C2399" s="174"/>
      <c r="D2399" s="157">
        <f>IFERROR($C$8:INDEX($C$8:$C$3000,COUNTIF($C$8:$C$3000,"?*")),"")</f>
        <v>0</v>
      </c>
      <c r="E2399" s="174"/>
      <c r="F2399" s="174">
        <f>--ISNUMBER(IFERROR(SEARCH('Project Costing'!#REF!,Labor!I2405,1),""))</f>
        <v>0</v>
      </c>
      <c r="G2399" s="174" t="str">
        <f>IF(F2399=1,COUNTIF($F$8:F2399,1),"")</f>
        <v/>
      </c>
      <c r="H2399" s="174"/>
      <c r="I2399" s="157">
        <f>IFERROR($H$8:INDEX($H$8:$H$3000,COUNTIF($H$8:$H$3000,"?*")),"")</f>
        <v>0</v>
      </c>
    </row>
    <row r="2400" spans="1:9" x14ac:dyDescent="0.25">
      <c r="A2400" s="174">
        <f>--ISNUMBER(IFERROR(SEARCH('Project Costing'!#REF!,Labor!I2406,1),""))</f>
        <v>0</v>
      </c>
      <c r="B2400" s="174" t="str">
        <f>IF(A2400=1,COUNTIF($A$8:A2400,1),"")</f>
        <v/>
      </c>
      <c r="C2400" s="174"/>
      <c r="D2400" s="157">
        <f>IFERROR($C$8:INDEX($C$8:$C$3000,COUNTIF($C$8:$C$3000,"?*")),"")</f>
        <v>0</v>
      </c>
      <c r="E2400" s="174"/>
      <c r="F2400" s="174">
        <f>--ISNUMBER(IFERROR(SEARCH('Project Costing'!#REF!,Labor!I2406,1),""))</f>
        <v>0</v>
      </c>
      <c r="G2400" s="174" t="str">
        <f>IF(F2400=1,COUNTIF($F$8:F2400,1),"")</f>
        <v/>
      </c>
      <c r="H2400" s="174"/>
      <c r="I2400" s="157">
        <f>IFERROR($H$8:INDEX($H$8:$H$3000,COUNTIF($H$8:$H$3000,"?*")),"")</f>
        <v>0</v>
      </c>
    </row>
    <row r="2401" spans="1:9" x14ac:dyDescent="0.25">
      <c r="A2401" s="174">
        <f>--ISNUMBER(IFERROR(SEARCH('Project Costing'!#REF!,Labor!I2407,1),""))</f>
        <v>0</v>
      </c>
      <c r="B2401" s="174" t="str">
        <f>IF(A2401=1,COUNTIF($A$8:A2401,1),"")</f>
        <v/>
      </c>
      <c r="C2401" s="174"/>
      <c r="D2401" s="157">
        <f>IFERROR($C$8:INDEX($C$8:$C$3000,COUNTIF($C$8:$C$3000,"?*")),"")</f>
        <v>0</v>
      </c>
      <c r="E2401" s="174"/>
      <c r="F2401" s="174">
        <f>--ISNUMBER(IFERROR(SEARCH('Project Costing'!#REF!,Labor!I2407,1),""))</f>
        <v>0</v>
      </c>
      <c r="G2401" s="174" t="str">
        <f>IF(F2401=1,COUNTIF($F$8:F2401,1),"")</f>
        <v/>
      </c>
      <c r="H2401" s="174"/>
      <c r="I2401" s="157">
        <f>IFERROR($H$8:INDEX($H$8:$H$3000,COUNTIF($H$8:$H$3000,"?*")),"")</f>
        <v>0</v>
      </c>
    </row>
    <row r="2402" spans="1:9" x14ac:dyDescent="0.25">
      <c r="A2402" s="174">
        <f>--ISNUMBER(IFERROR(SEARCH('Project Costing'!#REF!,Labor!I2408,1),""))</f>
        <v>0</v>
      </c>
      <c r="B2402" s="174" t="str">
        <f>IF(A2402=1,COUNTIF($A$8:A2402,1),"")</f>
        <v/>
      </c>
      <c r="C2402" s="174"/>
      <c r="D2402" s="157">
        <f>IFERROR($C$8:INDEX($C$8:$C$3000,COUNTIF($C$8:$C$3000,"?*")),"")</f>
        <v>0</v>
      </c>
      <c r="E2402" s="174"/>
      <c r="F2402" s="174">
        <f>--ISNUMBER(IFERROR(SEARCH('Project Costing'!#REF!,Labor!I2408,1),""))</f>
        <v>0</v>
      </c>
      <c r="G2402" s="174" t="str">
        <f>IF(F2402=1,COUNTIF($F$8:F2402,1),"")</f>
        <v/>
      </c>
      <c r="H2402" s="174"/>
      <c r="I2402" s="157">
        <f>IFERROR($H$8:INDEX($H$8:$H$3000,COUNTIF($H$8:$H$3000,"?*")),"")</f>
        <v>0</v>
      </c>
    </row>
    <row r="2403" spans="1:9" x14ac:dyDescent="0.25">
      <c r="A2403" s="174">
        <f>--ISNUMBER(IFERROR(SEARCH('Project Costing'!#REF!,Labor!I2409,1),""))</f>
        <v>0</v>
      </c>
      <c r="B2403" s="174" t="str">
        <f>IF(A2403=1,COUNTIF($A$8:A2403,1),"")</f>
        <v/>
      </c>
      <c r="C2403" s="174"/>
      <c r="D2403" s="157">
        <f>IFERROR($C$8:INDEX($C$8:$C$3000,COUNTIF($C$8:$C$3000,"?*")),"")</f>
        <v>0</v>
      </c>
      <c r="E2403" s="174"/>
      <c r="F2403" s="174">
        <f>--ISNUMBER(IFERROR(SEARCH('Project Costing'!#REF!,Labor!I2409,1),""))</f>
        <v>0</v>
      </c>
      <c r="G2403" s="174" t="str">
        <f>IF(F2403=1,COUNTIF($F$8:F2403,1),"")</f>
        <v/>
      </c>
      <c r="H2403" s="174"/>
      <c r="I2403" s="157">
        <f>IFERROR($H$8:INDEX($H$8:$H$3000,COUNTIF($H$8:$H$3000,"?*")),"")</f>
        <v>0</v>
      </c>
    </row>
    <row r="2404" spans="1:9" x14ac:dyDescent="0.25">
      <c r="A2404" s="174">
        <f>--ISNUMBER(IFERROR(SEARCH('Project Costing'!#REF!,Labor!I2410,1),""))</f>
        <v>0</v>
      </c>
      <c r="B2404" s="174" t="str">
        <f>IF(A2404=1,COUNTIF($A$8:A2404,1),"")</f>
        <v/>
      </c>
      <c r="C2404" s="174"/>
      <c r="D2404" s="157">
        <f>IFERROR($C$8:INDEX($C$8:$C$3000,COUNTIF($C$8:$C$3000,"?*")),"")</f>
        <v>0</v>
      </c>
      <c r="E2404" s="174"/>
      <c r="F2404" s="174">
        <f>--ISNUMBER(IFERROR(SEARCH('Project Costing'!#REF!,Labor!I2410,1),""))</f>
        <v>0</v>
      </c>
      <c r="G2404" s="174" t="str">
        <f>IF(F2404=1,COUNTIF($F$8:F2404,1),"")</f>
        <v/>
      </c>
      <c r="H2404" s="174"/>
      <c r="I2404" s="157">
        <f>IFERROR($H$8:INDEX($H$8:$H$3000,COUNTIF($H$8:$H$3000,"?*")),"")</f>
        <v>0</v>
      </c>
    </row>
    <row r="2405" spans="1:9" x14ac:dyDescent="0.25">
      <c r="A2405" s="174">
        <f>--ISNUMBER(IFERROR(SEARCH('Project Costing'!#REF!,Labor!I2411,1),""))</f>
        <v>0</v>
      </c>
      <c r="B2405" s="174" t="str">
        <f>IF(A2405=1,COUNTIF($A$8:A2405,1),"")</f>
        <v/>
      </c>
      <c r="C2405" s="174"/>
      <c r="D2405" s="157">
        <f>IFERROR($C$8:INDEX($C$8:$C$3000,COUNTIF($C$8:$C$3000,"?*")),"")</f>
        <v>0</v>
      </c>
      <c r="E2405" s="174"/>
      <c r="F2405" s="174">
        <f>--ISNUMBER(IFERROR(SEARCH('Project Costing'!#REF!,Labor!I2411,1),""))</f>
        <v>0</v>
      </c>
      <c r="G2405" s="174" t="str">
        <f>IF(F2405=1,COUNTIF($F$8:F2405,1),"")</f>
        <v/>
      </c>
      <c r="H2405" s="174"/>
      <c r="I2405" s="157">
        <f>IFERROR($H$8:INDEX($H$8:$H$3000,COUNTIF($H$8:$H$3000,"?*")),"")</f>
        <v>0</v>
      </c>
    </row>
    <row r="2406" spans="1:9" x14ac:dyDescent="0.25">
      <c r="A2406" s="174">
        <f>--ISNUMBER(IFERROR(SEARCH('Project Costing'!#REF!,Labor!I2412,1),""))</f>
        <v>0</v>
      </c>
      <c r="B2406" s="174" t="str">
        <f>IF(A2406=1,COUNTIF($A$8:A2406,1),"")</f>
        <v/>
      </c>
      <c r="C2406" s="174"/>
      <c r="D2406" s="157">
        <f>IFERROR($C$8:INDEX($C$8:$C$3000,COUNTIF($C$8:$C$3000,"?*")),"")</f>
        <v>0</v>
      </c>
      <c r="E2406" s="174"/>
      <c r="F2406" s="174">
        <f>--ISNUMBER(IFERROR(SEARCH('Project Costing'!#REF!,Labor!I2412,1),""))</f>
        <v>0</v>
      </c>
      <c r="G2406" s="174" t="str">
        <f>IF(F2406=1,COUNTIF($F$8:F2406,1),"")</f>
        <v/>
      </c>
      <c r="H2406" s="174"/>
      <c r="I2406" s="157">
        <f>IFERROR($H$8:INDEX($H$8:$H$3000,COUNTIF($H$8:$H$3000,"?*")),"")</f>
        <v>0</v>
      </c>
    </row>
    <row r="2407" spans="1:9" x14ac:dyDescent="0.25">
      <c r="A2407" s="174">
        <f>--ISNUMBER(IFERROR(SEARCH('Project Costing'!#REF!,Labor!I2413,1),""))</f>
        <v>0</v>
      </c>
      <c r="B2407" s="174" t="str">
        <f>IF(A2407=1,COUNTIF($A$8:A2407,1),"")</f>
        <v/>
      </c>
      <c r="C2407" s="174"/>
      <c r="D2407" s="157">
        <f>IFERROR($C$8:INDEX($C$8:$C$3000,COUNTIF($C$8:$C$3000,"?*")),"")</f>
        <v>0</v>
      </c>
      <c r="E2407" s="174"/>
      <c r="F2407" s="174">
        <f>--ISNUMBER(IFERROR(SEARCH('Project Costing'!#REF!,Labor!I2413,1),""))</f>
        <v>0</v>
      </c>
      <c r="G2407" s="174" t="str">
        <f>IF(F2407=1,COUNTIF($F$8:F2407,1),"")</f>
        <v/>
      </c>
      <c r="H2407" s="174"/>
      <c r="I2407" s="157">
        <f>IFERROR($H$8:INDEX($H$8:$H$3000,COUNTIF($H$8:$H$3000,"?*")),"")</f>
        <v>0</v>
      </c>
    </row>
    <row r="2408" spans="1:9" x14ac:dyDescent="0.25">
      <c r="A2408" s="174">
        <f>--ISNUMBER(IFERROR(SEARCH('Project Costing'!#REF!,Labor!I2414,1),""))</f>
        <v>0</v>
      </c>
      <c r="B2408" s="174" t="str">
        <f>IF(A2408=1,COUNTIF($A$8:A2408,1),"")</f>
        <v/>
      </c>
      <c r="C2408" s="174"/>
      <c r="D2408" s="157">
        <f>IFERROR($C$8:INDEX($C$8:$C$3000,COUNTIF($C$8:$C$3000,"?*")),"")</f>
        <v>0</v>
      </c>
      <c r="E2408" s="174"/>
      <c r="F2408" s="174">
        <f>--ISNUMBER(IFERROR(SEARCH('Project Costing'!#REF!,Labor!I2414,1),""))</f>
        <v>0</v>
      </c>
      <c r="G2408" s="174" t="str">
        <f>IF(F2408=1,COUNTIF($F$8:F2408,1),"")</f>
        <v/>
      </c>
      <c r="H2408" s="174"/>
      <c r="I2408" s="157">
        <f>IFERROR($H$8:INDEX($H$8:$H$3000,COUNTIF($H$8:$H$3000,"?*")),"")</f>
        <v>0</v>
      </c>
    </row>
    <row r="2409" spans="1:9" x14ac:dyDescent="0.25">
      <c r="A2409" s="174">
        <f>--ISNUMBER(IFERROR(SEARCH('Project Costing'!#REF!,Labor!I2415,1),""))</f>
        <v>0</v>
      </c>
      <c r="B2409" s="174" t="str">
        <f>IF(A2409=1,COUNTIF($A$8:A2409,1),"")</f>
        <v/>
      </c>
      <c r="C2409" s="174"/>
      <c r="D2409" s="157">
        <f>IFERROR($C$8:INDEX($C$8:$C$3000,COUNTIF($C$8:$C$3000,"?*")),"")</f>
        <v>0</v>
      </c>
      <c r="E2409" s="174"/>
      <c r="F2409" s="174">
        <f>--ISNUMBER(IFERROR(SEARCH('Project Costing'!#REF!,Labor!I2415,1),""))</f>
        <v>0</v>
      </c>
      <c r="G2409" s="174" t="str">
        <f>IF(F2409=1,COUNTIF($F$8:F2409,1),"")</f>
        <v/>
      </c>
      <c r="H2409" s="174"/>
      <c r="I2409" s="157">
        <f>IFERROR($H$8:INDEX($H$8:$H$3000,COUNTIF($H$8:$H$3000,"?*")),"")</f>
        <v>0</v>
      </c>
    </row>
    <row r="2410" spans="1:9" x14ac:dyDescent="0.25">
      <c r="A2410" s="174">
        <f>--ISNUMBER(IFERROR(SEARCH('Project Costing'!#REF!,Labor!I2416,1),""))</f>
        <v>0</v>
      </c>
      <c r="B2410" s="174" t="str">
        <f>IF(A2410=1,COUNTIF($A$8:A2410,1),"")</f>
        <v/>
      </c>
      <c r="C2410" s="174"/>
      <c r="D2410" s="157">
        <f>IFERROR($C$8:INDEX($C$8:$C$3000,COUNTIF($C$8:$C$3000,"?*")),"")</f>
        <v>0</v>
      </c>
      <c r="E2410" s="174"/>
      <c r="F2410" s="174">
        <f>--ISNUMBER(IFERROR(SEARCH('Project Costing'!#REF!,Labor!I2416,1),""))</f>
        <v>0</v>
      </c>
      <c r="G2410" s="174" t="str">
        <f>IF(F2410=1,COUNTIF($F$8:F2410,1),"")</f>
        <v/>
      </c>
      <c r="H2410" s="174"/>
      <c r="I2410" s="157">
        <f>IFERROR($H$8:INDEX($H$8:$H$3000,COUNTIF($H$8:$H$3000,"?*")),"")</f>
        <v>0</v>
      </c>
    </row>
    <row r="2411" spans="1:9" x14ac:dyDescent="0.25">
      <c r="A2411" s="174">
        <f>--ISNUMBER(IFERROR(SEARCH('Project Costing'!#REF!,Labor!I2417,1),""))</f>
        <v>0</v>
      </c>
      <c r="B2411" s="174" t="str">
        <f>IF(A2411=1,COUNTIF($A$8:A2411,1),"")</f>
        <v/>
      </c>
      <c r="C2411" s="174"/>
      <c r="D2411" s="157">
        <f>IFERROR($C$8:INDEX($C$8:$C$3000,COUNTIF($C$8:$C$3000,"?*")),"")</f>
        <v>0</v>
      </c>
      <c r="E2411" s="174"/>
      <c r="F2411" s="174">
        <f>--ISNUMBER(IFERROR(SEARCH('Project Costing'!#REF!,Labor!I2417,1),""))</f>
        <v>0</v>
      </c>
      <c r="G2411" s="174" t="str">
        <f>IF(F2411=1,COUNTIF($F$8:F2411,1),"")</f>
        <v/>
      </c>
      <c r="H2411" s="174"/>
      <c r="I2411" s="157">
        <f>IFERROR($H$8:INDEX($H$8:$H$3000,COUNTIF($H$8:$H$3000,"?*")),"")</f>
        <v>0</v>
      </c>
    </row>
    <row r="2412" spans="1:9" x14ac:dyDescent="0.25">
      <c r="A2412" s="174">
        <f>--ISNUMBER(IFERROR(SEARCH('Project Costing'!#REF!,Labor!I2418,1),""))</f>
        <v>0</v>
      </c>
      <c r="B2412" s="174" t="str">
        <f>IF(A2412=1,COUNTIF($A$8:A2412,1),"")</f>
        <v/>
      </c>
      <c r="C2412" s="174"/>
      <c r="D2412" s="157">
        <f>IFERROR($C$8:INDEX($C$8:$C$3000,COUNTIF($C$8:$C$3000,"?*")),"")</f>
        <v>0</v>
      </c>
      <c r="E2412" s="174"/>
      <c r="F2412" s="174">
        <f>--ISNUMBER(IFERROR(SEARCH('Project Costing'!#REF!,Labor!I2418,1),""))</f>
        <v>0</v>
      </c>
      <c r="G2412" s="174" t="str">
        <f>IF(F2412=1,COUNTIF($F$8:F2412,1),"")</f>
        <v/>
      </c>
      <c r="H2412" s="174"/>
      <c r="I2412" s="157">
        <f>IFERROR($H$8:INDEX($H$8:$H$3000,COUNTIF($H$8:$H$3000,"?*")),"")</f>
        <v>0</v>
      </c>
    </row>
    <row r="2413" spans="1:9" x14ac:dyDescent="0.25">
      <c r="A2413" s="174">
        <f>--ISNUMBER(IFERROR(SEARCH('Project Costing'!#REF!,Labor!I2419,1),""))</f>
        <v>0</v>
      </c>
      <c r="B2413" s="174" t="str">
        <f>IF(A2413=1,COUNTIF($A$8:A2413,1),"")</f>
        <v/>
      </c>
      <c r="C2413" s="174"/>
      <c r="D2413" s="157">
        <f>IFERROR($C$8:INDEX($C$8:$C$3000,COUNTIF($C$8:$C$3000,"?*")),"")</f>
        <v>0</v>
      </c>
      <c r="E2413" s="174"/>
      <c r="F2413" s="174">
        <f>--ISNUMBER(IFERROR(SEARCH('Project Costing'!#REF!,Labor!I2419,1),""))</f>
        <v>0</v>
      </c>
      <c r="G2413" s="174" t="str">
        <f>IF(F2413=1,COUNTIF($F$8:F2413,1),"")</f>
        <v/>
      </c>
      <c r="H2413" s="174"/>
      <c r="I2413" s="157">
        <f>IFERROR($H$8:INDEX($H$8:$H$3000,COUNTIF($H$8:$H$3000,"?*")),"")</f>
        <v>0</v>
      </c>
    </row>
    <row r="2414" spans="1:9" x14ac:dyDescent="0.25">
      <c r="A2414" s="174">
        <f>--ISNUMBER(IFERROR(SEARCH('Project Costing'!#REF!,Labor!I2420,1),""))</f>
        <v>0</v>
      </c>
      <c r="B2414" s="174" t="str">
        <f>IF(A2414=1,COUNTIF($A$8:A2414,1),"")</f>
        <v/>
      </c>
      <c r="C2414" s="174"/>
      <c r="D2414" s="157">
        <f>IFERROR($C$8:INDEX($C$8:$C$3000,COUNTIF($C$8:$C$3000,"?*")),"")</f>
        <v>0</v>
      </c>
      <c r="E2414" s="174"/>
      <c r="F2414" s="174">
        <f>--ISNUMBER(IFERROR(SEARCH('Project Costing'!#REF!,Labor!I2420,1),""))</f>
        <v>0</v>
      </c>
      <c r="G2414" s="174" t="str">
        <f>IF(F2414=1,COUNTIF($F$8:F2414,1),"")</f>
        <v/>
      </c>
      <c r="H2414" s="174"/>
      <c r="I2414" s="157">
        <f>IFERROR($H$8:INDEX($H$8:$H$3000,COUNTIF($H$8:$H$3000,"?*")),"")</f>
        <v>0</v>
      </c>
    </row>
    <row r="2415" spans="1:9" x14ac:dyDescent="0.25">
      <c r="A2415" s="174">
        <f>--ISNUMBER(IFERROR(SEARCH('Project Costing'!#REF!,Labor!I2421,1),""))</f>
        <v>0</v>
      </c>
      <c r="B2415" s="174" t="str">
        <f>IF(A2415=1,COUNTIF($A$8:A2415,1),"")</f>
        <v/>
      </c>
      <c r="C2415" s="174"/>
      <c r="D2415" s="157">
        <f>IFERROR($C$8:INDEX($C$8:$C$3000,COUNTIF($C$8:$C$3000,"?*")),"")</f>
        <v>0</v>
      </c>
      <c r="E2415" s="174"/>
      <c r="F2415" s="174">
        <f>--ISNUMBER(IFERROR(SEARCH('Project Costing'!#REF!,Labor!I2421,1),""))</f>
        <v>0</v>
      </c>
      <c r="G2415" s="174" t="str">
        <f>IF(F2415=1,COUNTIF($F$8:F2415,1),"")</f>
        <v/>
      </c>
      <c r="H2415" s="174"/>
      <c r="I2415" s="157">
        <f>IFERROR($H$8:INDEX($H$8:$H$3000,COUNTIF($H$8:$H$3000,"?*")),"")</f>
        <v>0</v>
      </c>
    </row>
    <row r="2416" spans="1:9" x14ac:dyDescent="0.25">
      <c r="A2416" s="174">
        <f>--ISNUMBER(IFERROR(SEARCH('Project Costing'!#REF!,Labor!I2422,1),""))</f>
        <v>0</v>
      </c>
      <c r="B2416" s="174" t="str">
        <f>IF(A2416=1,COUNTIF($A$8:A2416,1),"")</f>
        <v/>
      </c>
      <c r="C2416" s="174"/>
      <c r="D2416" s="157">
        <f>IFERROR($C$8:INDEX($C$8:$C$3000,COUNTIF($C$8:$C$3000,"?*")),"")</f>
        <v>0</v>
      </c>
      <c r="E2416" s="174"/>
      <c r="F2416" s="174">
        <f>--ISNUMBER(IFERROR(SEARCH('Project Costing'!#REF!,Labor!I2422,1),""))</f>
        <v>0</v>
      </c>
      <c r="G2416" s="174" t="str">
        <f>IF(F2416=1,COUNTIF($F$8:F2416,1),"")</f>
        <v/>
      </c>
      <c r="H2416" s="174"/>
      <c r="I2416" s="157">
        <f>IFERROR($H$8:INDEX($H$8:$H$3000,COUNTIF($H$8:$H$3000,"?*")),"")</f>
        <v>0</v>
      </c>
    </row>
    <row r="2417" spans="1:9" x14ac:dyDescent="0.25">
      <c r="A2417" s="174">
        <f>--ISNUMBER(IFERROR(SEARCH('Project Costing'!#REF!,Labor!I2423,1),""))</f>
        <v>0</v>
      </c>
      <c r="B2417" s="174" t="str">
        <f>IF(A2417=1,COUNTIF($A$8:A2417,1),"")</f>
        <v/>
      </c>
      <c r="C2417" s="174"/>
      <c r="D2417" s="157">
        <f>IFERROR($C$8:INDEX($C$8:$C$3000,COUNTIF($C$8:$C$3000,"?*")),"")</f>
        <v>0</v>
      </c>
      <c r="E2417" s="174"/>
      <c r="F2417" s="174">
        <f>--ISNUMBER(IFERROR(SEARCH('Project Costing'!#REF!,Labor!I2423,1),""))</f>
        <v>0</v>
      </c>
      <c r="G2417" s="174" t="str">
        <f>IF(F2417=1,COUNTIF($F$8:F2417,1),"")</f>
        <v/>
      </c>
      <c r="H2417" s="174"/>
      <c r="I2417" s="157">
        <f>IFERROR($H$8:INDEX($H$8:$H$3000,COUNTIF($H$8:$H$3000,"?*")),"")</f>
        <v>0</v>
      </c>
    </row>
    <row r="2418" spans="1:9" x14ac:dyDescent="0.25">
      <c r="A2418" s="174">
        <f>--ISNUMBER(IFERROR(SEARCH('Project Costing'!#REF!,Labor!I2424,1),""))</f>
        <v>0</v>
      </c>
      <c r="B2418" s="174" t="str">
        <f>IF(A2418=1,COUNTIF($A$8:A2418,1),"")</f>
        <v/>
      </c>
      <c r="C2418" s="174"/>
      <c r="D2418" s="157">
        <f>IFERROR($C$8:INDEX($C$8:$C$3000,COUNTIF($C$8:$C$3000,"?*")),"")</f>
        <v>0</v>
      </c>
      <c r="E2418" s="174"/>
      <c r="F2418" s="174">
        <f>--ISNUMBER(IFERROR(SEARCH('Project Costing'!#REF!,Labor!I2424,1),""))</f>
        <v>0</v>
      </c>
      <c r="G2418" s="174" t="str">
        <f>IF(F2418=1,COUNTIF($F$8:F2418,1),"")</f>
        <v/>
      </c>
      <c r="H2418" s="174"/>
      <c r="I2418" s="157">
        <f>IFERROR($H$8:INDEX($H$8:$H$3000,COUNTIF($H$8:$H$3000,"?*")),"")</f>
        <v>0</v>
      </c>
    </row>
    <row r="2419" spans="1:9" x14ac:dyDescent="0.25">
      <c r="A2419" s="174">
        <f>--ISNUMBER(IFERROR(SEARCH('Project Costing'!#REF!,Labor!I2425,1),""))</f>
        <v>0</v>
      </c>
      <c r="B2419" s="174" t="str">
        <f>IF(A2419=1,COUNTIF($A$8:A2419,1),"")</f>
        <v/>
      </c>
      <c r="C2419" s="174"/>
      <c r="D2419" s="157">
        <f>IFERROR($C$8:INDEX($C$8:$C$3000,COUNTIF($C$8:$C$3000,"?*")),"")</f>
        <v>0</v>
      </c>
      <c r="E2419" s="174"/>
      <c r="F2419" s="174">
        <f>--ISNUMBER(IFERROR(SEARCH('Project Costing'!#REF!,Labor!I2425,1),""))</f>
        <v>0</v>
      </c>
      <c r="G2419" s="174" t="str">
        <f>IF(F2419=1,COUNTIF($F$8:F2419,1),"")</f>
        <v/>
      </c>
      <c r="H2419" s="174"/>
      <c r="I2419" s="157">
        <f>IFERROR($H$8:INDEX($H$8:$H$3000,COUNTIF($H$8:$H$3000,"?*")),"")</f>
        <v>0</v>
      </c>
    </row>
    <row r="2420" spans="1:9" x14ac:dyDescent="0.25">
      <c r="A2420" s="174">
        <f>--ISNUMBER(IFERROR(SEARCH('Project Costing'!#REF!,Labor!I2426,1),""))</f>
        <v>0</v>
      </c>
      <c r="B2420" s="174" t="str">
        <f>IF(A2420=1,COUNTIF($A$8:A2420,1),"")</f>
        <v/>
      </c>
      <c r="C2420" s="174"/>
      <c r="D2420" s="157">
        <f>IFERROR($C$8:INDEX($C$8:$C$3000,COUNTIF($C$8:$C$3000,"?*")),"")</f>
        <v>0</v>
      </c>
      <c r="E2420" s="174"/>
      <c r="F2420" s="174">
        <f>--ISNUMBER(IFERROR(SEARCH('Project Costing'!#REF!,Labor!I2426,1),""))</f>
        <v>0</v>
      </c>
      <c r="G2420" s="174" t="str">
        <f>IF(F2420=1,COUNTIF($F$8:F2420,1),"")</f>
        <v/>
      </c>
      <c r="H2420" s="174"/>
      <c r="I2420" s="157">
        <f>IFERROR($H$8:INDEX($H$8:$H$3000,COUNTIF($H$8:$H$3000,"?*")),"")</f>
        <v>0</v>
      </c>
    </row>
    <row r="2421" spans="1:9" x14ac:dyDescent="0.25">
      <c r="A2421" s="174">
        <f>--ISNUMBER(IFERROR(SEARCH('Project Costing'!#REF!,Labor!I2427,1),""))</f>
        <v>0</v>
      </c>
      <c r="B2421" s="174" t="str">
        <f>IF(A2421=1,COUNTIF($A$8:A2421,1),"")</f>
        <v/>
      </c>
      <c r="C2421" s="174"/>
      <c r="D2421" s="157">
        <f>IFERROR($C$8:INDEX($C$8:$C$3000,COUNTIF($C$8:$C$3000,"?*")),"")</f>
        <v>0</v>
      </c>
      <c r="E2421" s="174"/>
      <c r="F2421" s="174">
        <f>--ISNUMBER(IFERROR(SEARCH('Project Costing'!#REF!,Labor!I2427,1),""))</f>
        <v>0</v>
      </c>
      <c r="G2421" s="174" t="str">
        <f>IF(F2421=1,COUNTIF($F$8:F2421,1),"")</f>
        <v/>
      </c>
      <c r="H2421" s="174"/>
      <c r="I2421" s="157">
        <f>IFERROR($H$8:INDEX($H$8:$H$3000,COUNTIF($H$8:$H$3000,"?*")),"")</f>
        <v>0</v>
      </c>
    </row>
    <row r="2422" spans="1:9" x14ac:dyDescent="0.25">
      <c r="A2422" s="174">
        <f>--ISNUMBER(IFERROR(SEARCH('Project Costing'!#REF!,Labor!I2428,1),""))</f>
        <v>0</v>
      </c>
      <c r="B2422" s="174" t="str">
        <f>IF(A2422=1,COUNTIF($A$8:A2422,1),"")</f>
        <v/>
      </c>
      <c r="C2422" s="174"/>
      <c r="D2422" s="157">
        <f>IFERROR($C$8:INDEX($C$8:$C$3000,COUNTIF($C$8:$C$3000,"?*")),"")</f>
        <v>0</v>
      </c>
      <c r="E2422" s="174"/>
      <c r="F2422" s="174">
        <f>--ISNUMBER(IFERROR(SEARCH('Project Costing'!#REF!,Labor!I2428,1),""))</f>
        <v>0</v>
      </c>
      <c r="G2422" s="174" t="str">
        <f>IF(F2422=1,COUNTIF($F$8:F2422,1),"")</f>
        <v/>
      </c>
      <c r="H2422" s="174"/>
      <c r="I2422" s="157">
        <f>IFERROR($H$8:INDEX($H$8:$H$3000,COUNTIF($H$8:$H$3000,"?*")),"")</f>
        <v>0</v>
      </c>
    </row>
    <row r="2423" spans="1:9" x14ac:dyDescent="0.25">
      <c r="A2423" s="174">
        <f>--ISNUMBER(IFERROR(SEARCH('Project Costing'!#REF!,Labor!I2429,1),""))</f>
        <v>0</v>
      </c>
      <c r="B2423" s="174" t="str">
        <f>IF(A2423=1,COUNTIF($A$8:A2423,1),"")</f>
        <v/>
      </c>
      <c r="C2423" s="174"/>
      <c r="D2423" s="157">
        <f>IFERROR($C$8:INDEX($C$8:$C$3000,COUNTIF($C$8:$C$3000,"?*")),"")</f>
        <v>0</v>
      </c>
      <c r="E2423" s="174"/>
      <c r="F2423" s="174">
        <f>--ISNUMBER(IFERROR(SEARCH('Project Costing'!#REF!,Labor!I2429,1),""))</f>
        <v>0</v>
      </c>
      <c r="G2423" s="174" t="str">
        <f>IF(F2423=1,COUNTIF($F$8:F2423,1),"")</f>
        <v/>
      </c>
      <c r="H2423" s="174"/>
      <c r="I2423" s="157">
        <f>IFERROR($H$8:INDEX($H$8:$H$3000,COUNTIF($H$8:$H$3000,"?*")),"")</f>
        <v>0</v>
      </c>
    </row>
    <row r="2424" spans="1:9" x14ac:dyDescent="0.25">
      <c r="A2424" s="174">
        <f>--ISNUMBER(IFERROR(SEARCH('Project Costing'!#REF!,Labor!I2430,1),""))</f>
        <v>0</v>
      </c>
      <c r="B2424" s="174" t="str">
        <f>IF(A2424=1,COUNTIF($A$8:A2424,1),"")</f>
        <v/>
      </c>
      <c r="C2424" s="174"/>
      <c r="D2424" s="157">
        <f>IFERROR($C$8:INDEX($C$8:$C$3000,COUNTIF($C$8:$C$3000,"?*")),"")</f>
        <v>0</v>
      </c>
      <c r="E2424" s="174"/>
      <c r="F2424" s="174">
        <f>--ISNUMBER(IFERROR(SEARCH('Project Costing'!#REF!,Labor!I2430,1),""))</f>
        <v>0</v>
      </c>
      <c r="G2424" s="174" t="str">
        <f>IF(F2424=1,COUNTIF($F$8:F2424,1),"")</f>
        <v/>
      </c>
      <c r="H2424" s="174"/>
      <c r="I2424" s="157">
        <f>IFERROR($H$8:INDEX($H$8:$H$3000,COUNTIF($H$8:$H$3000,"?*")),"")</f>
        <v>0</v>
      </c>
    </row>
    <row r="2425" spans="1:9" x14ac:dyDescent="0.25">
      <c r="A2425" s="174">
        <f>--ISNUMBER(IFERROR(SEARCH('Project Costing'!#REF!,Labor!I2431,1),""))</f>
        <v>0</v>
      </c>
      <c r="B2425" s="174" t="str">
        <f>IF(A2425=1,COUNTIF($A$8:A2425,1),"")</f>
        <v/>
      </c>
      <c r="C2425" s="174"/>
      <c r="D2425" s="157">
        <f>IFERROR($C$8:INDEX($C$8:$C$3000,COUNTIF($C$8:$C$3000,"?*")),"")</f>
        <v>0</v>
      </c>
      <c r="E2425" s="174"/>
      <c r="F2425" s="174">
        <f>--ISNUMBER(IFERROR(SEARCH('Project Costing'!#REF!,Labor!I2431,1),""))</f>
        <v>0</v>
      </c>
      <c r="G2425" s="174" t="str">
        <f>IF(F2425=1,COUNTIF($F$8:F2425,1),"")</f>
        <v/>
      </c>
      <c r="H2425" s="174"/>
      <c r="I2425" s="157">
        <f>IFERROR($H$8:INDEX($H$8:$H$3000,COUNTIF($H$8:$H$3000,"?*")),"")</f>
        <v>0</v>
      </c>
    </row>
    <row r="2426" spans="1:9" x14ac:dyDescent="0.25">
      <c r="A2426" s="174">
        <f>--ISNUMBER(IFERROR(SEARCH('Project Costing'!#REF!,Labor!I2432,1),""))</f>
        <v>0</v>
      </c>
      <c r="B2426" s="174" t="str">
        <f>IF(A2426=1,COUNTIF($A$8:A2426,1),"")</f>
        <v/>
      </c>
      <c r="C2426" s="174"/>
      <c r="D2426" s="157">
        <f>IFERROR($C$8:INDEX($C$8:$C$3000,COUNTIF($C$8:$C$3000,"?*")),"")</f>
        <v>0</v>
      </c>
      <c r="E2426" s="174"/>
      <c r="F2426" s="174">
        <f>--ISNUMBER(IFERROR(SEARCH('Project Costing'!#REF!,Labor!I2432,1),""))</f>
        <v>0</v>
      </c>
      <c r="G2426" s="174" t="str">
        <f>IF(F2426=1,COUNTIF($F$8:F2426,1),"")</f>
        <v/>
      </c>
      <c r="H2426" s="174"/>
      <c r="I2426" s="157">
        <f>IFERROR($H$8:INDEX($H$8:$H$3000,COUNTIF($H$8:$H$3000,"?*")),"")</f>
        <v>0</v>
      </c>
    </row>
    <row r="2427" spans="1:9" x14ac:dyDescent="0.25">
      <c r="A2427" s="174">
        <f>--ISNUMBER(IFERROR(SEARCH('Project Costing'!#REF!,Labor!I2433,1),""))</f>
        <v>0</v>
      </c>
      <c r="B2427" s="174" t="str">
        <f>IF(A2427=1,COUNTIF($A$8:A2427,1),"")</f>
        <v/>
      </c>
      <c r="C2427" s="174"/>
      <c r="D2427" s="157">
        <f>IFERROR($C$8:INDEX($C$8:$C$3000,COUNTIF($C$8:$C$3000,"?*")),"")</f>
        <v>0</v>
      </c>
      <c r="E2427" s="174"/>
      <c r="F2427" s="174">
        <f>--ISNUMBER(IFERROR(SEARCH('Project Costing'!#REF!,Labor!I2433,1),""))</f>
        <v>0</v>
      </c>
      <c r="G2427" s="174" t="str">
        <f>IF(F2427=1,COUNTIF($F$8:F2427,1),"")</f>
        <v/>
      </c>
      <c r="H2427" s="174"/>
      <c r="I2427" s="157">
        <f>IFERROR($H$8:INDEX($H$8:$H$3000,COUNTIF($H$8:$H$3000,"?*")),"")</f>
        <v>0</v>
      </c>
    </row>
    <row r="2428" spans="1:9" x14ac:dyDescent="0.25">
      <c r="A2428" s="174">
        <f>--ISNUMBER(IFERROR(SEARCH('Project Costing'!#REF!,Labor!I2434,1),""))</f>
        <v>0</v>
      </c>
      <c r="B2428" s="174" t="str">
        <f>IF(A2428=1,COUNTIF($A$8:A2428,1),"")</f>
        <v/>
      </c>
      <c r="C2428" s="174"/>
      <c r="D2428" s="157">
        <f>IFERROR($C$8:INDEX($C$8:$C$3000,COUNTIF($C$8:$C$3000,"?*")),"")</f>
        <v>0</v>
      </c>
      <c r="E2428" s="174"/>
      <c r="F2428" s="174">
        <f>--ISNUMBER(IFERROR(SEARCH('Project Costing'!#REF!,Labor!I2434,1),""))</f>
        <v>0</v>
      </c>
      <c r="G2428" s="174" t="str">
        <f>IF(F2428=1,COUNTIF($F$8:F2428,1),"")</f>
        <v/>
      </c>
      <c r="H2428" s="174"/>
      <c r="I2428" s="157">
        <f>IFERROR($H$8:INDEX($H$8:$H$3000,COUNTIF($H$8:$H$3000,"?*")),"")</f>
        <v>0</v>
      </c>
    </row>
    <row r="2429" spans="1:9" x14ac:dyDescent="0.25">
      <c r="A2429" s="174">
        <f>--ISNUMBER(IFERROR(SEARCH('Project Costing'!#REF!,Labor!I2435,1),""))</f>
        <v>0</v>
      </c>
      <c r="B2429" s="174" t="str">
        <f>IF(A2429=1,COUNTIF($A$8:A2429,1),"")</f>
        <v/>
      </c>
      <c r="C2429" s="174"/>
      <c r="D2429" s="157">
        <f>IFERROR($C$8:INDEX($C$8:$C$3000,COUNTIF($C$8:$C$3000,"?*")),"")</f>
        <v>0</v>
      </c>
      <c r="E2429" s="174"/>
      <c r="F2429" s="174">
        <f>--ISNUMBER(IFERROR(SEARCH('Project Costing'!#REF!,Labor!I2435,1),""))</f>
        <v>0</v>
      </c>
      <c r="G2429" s="174" t="str">
        <f>IF(F2429=1,COUNTIF($F$8:F2429,1),"")</f>
        <v/>
      </c>
      <c r="H2429" s="174"/>
      <c r="I2429" s="157">
        <f>IFERROR($H$8:INDEX($H$8:$H$3000,COUNTIF($H$8:$H$3000,"?*")),"")</f>
        <v>0</v>
      </c>
    </row>
    <row r="2430" spans="1:9" x14ac:dyDescent="0.25">
      <c r="A2430" s="174">
        <f>--ISNUMBER(IFERROR(SEARCH('Project Costing'!#REF!,Labor!I2436,1),""))</f>
        <v>0</v>
      </c>
      <c r="B2430" s="174" t="str">
        <f>IF(A2430=1,COUNTIF($A$8:A2430,1),"")</f>
        <v/>
      </c>
      <c r="C2430" s="174"/>
      <c r="D2430" s="157">
        <f>IFERROR($C$8:INDEX($C$8:$C$3000,COUNTIF($C$8:$C$3000,"?*")),"")</f>
        <v>0</v>
      </c>
      <c r="E2430" s="174"/>
      <c r="F2430" s="174">
        <f>--ISNUMBER(IFERROR(SEARCH('Project Costing'!#REF!,Labor!I2436,1),""))</f>
        <v>0</v>
      </c>
      <c r="G2430" s="174" t="str">
        <f>IF(F2430=1,COUNTIF($F$8:F2430,1),"")</f>
        <v/>
      </c>
      <c r="H2430" s="174"/>
      <c r="I2430" s="157">
        <f>IFERROR($H$8:INDEX($H$8:$H$3000,COUNTIF($H$8:$H$3000,"?*")),"")</f>
        <v>0</v>
      </c>
    </row>
    <row r="2431" spans="1:9" x14ac:dyDescent="0.25">
      <c r="A2431" s="174">
        <f>--ISNUMBER(IFERROR(SEARCH('Project Costing'!#REF!,Labor!I2437,1),""))</f>
        <v>0</v>
      </c>
      <c r="B2431" s="174" t="str">
        <f>IF(A2431=1,COUNTIF($A$8:A2431,1),"")</f>
        <v/>
      </c>
      <c r="C2431" s="174"/>
      <c r="D2431" s="157">
        <f>IFERROR($C$8:INDEX($C$8:$C$3000,COUNTIF($C$8:$C$3000,"?*")),"")</f>
        <v>0</v>
      </c>
      <c r="E2431" s="174"/>
      <c r="F2431" s="174">
        <f>--ISNUMBER(IFERROR(SEARCH('Project Costing'!#REF!,Labor!I2437,1),""))</f>
        <v>0</v>
      </c>
      <c r="G2431" s="174" t="str">
        <f>IF(F2431=1,COUNTIF($F$8:F2431,1),"")</f>
        <v/>
      </c>
      <c r="H2431" s="174"/>
      <c r="I2431" s="157">
        <f>IFERROR($H$8:INDEX($H$8:$H$3000,COUNTIF($H$8:$H$3000,"?*")),"")</f>
        <v>0</v>
      </c>
    </row>
    <row r="2432" spans="1:9" x14ac:dyDescent="0.25">
      <c r="A2432" s="174">
        <f>--ISNUMBER(IFERROR(SEARCH('Project Costing'!#REF!,Labor!I2438,1),""))</f>
        <v>0</v>
      </c>
      <c r="B2432" s="174" t="str">
        <f>IF(A2432=1,COUNTIF($A$8:A2432,1),"")</f>
        <v/>
      </c>
      <c r="C2432" s="174"/>
      <c r="D2432" s="157">
        <f>IFERROR($C$8:INDEX($C$8:$C$3000,COUNTIF($C$8:$C$3000,"?*")),"")</f>
        <v>0</v>
      </c>
      <c r="E2432" s="174"/>
      <c r="F2432" s="174">
        <f>--ISNUMBER(IFERROR(SEARCH('Project Costing'!#REF!,Labor!I2438,1),""))</f>
        <v>0</v>
      </c>
      <c r="G2432" s="174" t="str">
        <f>IF(F2432=1,COUNTIF($F$8:F2432,1),"")</f>
        <v/>
      </c>
      <c r="H2432" s="174"/>
      <c r="I2432" s="157">
        <f>IFERROR($H$8:INDEX($H$8:$H$3000,COUNTIF($H$8:$H$3000,"?*")),"")</f>
        <v>0</v>
      </c>
    </row>
    <row r="2433" spans="1:9" x14ac:dyDescent="0.25">
      <c r="A2433" s="174">
        <f>--ISNUMBER(IFERROR(SEARCH('Project Costing'!#REF!,Labor!I2439,1),""))</f>
        <v>0</v>
      </c>
      <c r="B2433" s="174" t="str">
        <f>IF(A2433=1,COUNTIF($A$8:A2433,1),"")</f>
        <v/>
      </c>
      <c r="C2433" s="174"/>
      <c r="D2433" s="157">
        <f>IFERROR($C$8:INDEX($C$8:$C$3000,COUNTIF($C$8:$C$3000,"?*")),"")</f>
        <v>0</v>
      </c>
      <c r="E2433" s="174"/>
      <c r="F2433" s="174">
        <f>--ISNUMBER(IFERROR(SEARCH('Project Costing'!#REF!,Labor!I2439,1),""))</f>
        <v>0</v>
      </c>
      <c r="G2433" s="174" t="str">
        <f>IF(F2433=1,COUNTIF($F$8:F2433,1),"")</f>
        <v/>
      </c>
      <c r="H2433" s="174"/>
      <c r="I2433" s="157">
        <f>IFERROR($H$8:INDEX($H$8:$H$3000,COUNTIF($H$8:$H$3000,"?*")),"")</f>
        <v>0</v>
      </c>
    </row>
    <row r="2434" spans="1:9" x14ac:dyDescent="0.25">
      <c r="A2434" s="174">
        <f>--ISNUMBER(IFERROR(SEARCH('Project Costing'!#REF!,Labor!I2440,1),""))</f>
        <v>0</v>
      </c>
      <c r="B2434" s="174" t="str">
        <f>IF(A2434=1,COUNTIF($A$8:A2434,1),"")</f>
        <v/>
      </c>
      <c r="C2434" s="174"/>
      <c r="D2434" s="157">
        <f>IFERROR($C$8:INDEX($C$8:$C$3000,COUNTIF($C$8:$C$3000,"?*")),"")</f>
        <v>0</v>
      </c>
      <c r="E2434" s="174"/>
      <c r="F2434" s="174">
        <f>--ISNUMBER(IFERROR(SEARCH('Project Costing'!#REF!,Labor!I2440,1),""))</f>
        <v>0</v>
      </c>
      <c r="G2434" s="174" t="str">
        <f>IF(F2434=1,COUNTIF($F$8:F2434,1),"")</f>
        <v/>
      </c>
      <c r="H2434" s="174"/>
      <c r="I2434" s="157">
        <f>IFERROR($H$8:INDEX($H$8:$H$3000,COUNTIF($H$8:$H$3000,"?*")),"")</f>
        <v>0</v>
      </c>
    </row>
    <row r="2435" spans="1:9" x14ac:dyDescent="0.25">
      <c r="A2435" s="174">
        <f>--ISNUMBER(IFERROR(SEARCH('Project Costing'!#REF!,Labor!I2441,1),""))</f>
        <v>0</v>
      </c>
      <c r="B2435" s="174" t="str">
        <f>IF(A2435=1,COUNTIF($A$8:A2435,1),"")</f>
        <v/>
      </c>
      <c r="C2435" s="174"/>
      <c r="D2435" s="157">
        <f>IFERROR($C$8:INDEX($C$8:$C$3000,COUNTIF($C$8:$C$3000,"?*")),"")</f>
        <v>0</v>
      </c>
      <c r="E2435" s="174"/>
      <c r="F2435" s="174">
        <f>--ISNUMBER(IFERROR(SEARCH('Project Costing'!#REF!,Labor!I2441,1),""))</f>
        <v>0</v>
      </c>
      <c r="G2435" s="174" t="str">
        <f>IF(F2435=1,COUNTIF($F$8:F2435,1),"")</f>
        <v/>
      </c>
      <c r="H2435" s="174"/>
      <c r="I2435" s="157">
        <f>IFERROR($H$8:INDEX($H$8:$H$3000,COUNTIF($H$8:$H$3000,"?*")),"")</f>
        <v>0</v>
      </c>
    </row>
    <row r="2436" spans="1:9" x14ac:dyDescent="0.25">
      <c r="A2436" s="174">
        <f>--ISNUMBER(IFERROR(SEARCH('Project Costing'!#REF!,Labor!I2442,1),""))</f>
        <v>0</v>
      </c>
      <c r="B2436" s="174" t="str">
        <f>IF(A2436=1,COUNTIF($A$8:A2436,1),"")</f>
        <v/>
      </c>
      <c r="C2436" s="174"/>
      <c r="D2436" s="157">
        <f>IFERROR($C$8:INDEX($C$8:$C$3000,COUNTIF($C$8:$C$3000,"?*")),"")</f>
        <v>0</v>
      </c>
      <c r="E2436" s="174"/>
      <c r="F2436" s="174">
        <f>--ISNUMBER(IFERROR(SEARCH('Project Costing'!#REF!,Labor!I2442,1),""))</f>
        <v>0</v>
      </c>
      <c r="G2436" s="174" t="str">
        <f>IF(F2436=1,COUNTIF($F$8:F2436,1),"")</f>
        <v/>
      </c>
      <c r="H2436" s="174"/>
      <c r="I2436" s="157">
        <f>IFERROR($H$8:INDEX($H$8:$H$3000,COUNTIF($H$8:$H$3000,"?*")),"")</f>
        <v>0</v>
      </c>
    </row>
    <row r="2437" spans="1:9" x14ac:dyDescent="0.25">
      <c r="A2437" s="174">
        <f>--ISNUMBER(IFERROR(SEARCH('Project Costing'!#REF!,Labor!I2443,1),""))</f>
        <v>0</v>
      </c>
      <c r="B2437" s="174" t="str">
        <f>IF(A2437=1,COUNTIF($A$8:A2437,1),"")</f>
        <v/>
      </c>
      <c r="C2437" s="174"/>
      <c r="D2437" s="157">
        <f>IFERROR($C$8:INDEX($C$8:$C$3000,COUNTIF($C$8:$C$3000,"?*")),"")</f>
        <v>0</v>
      </c>
      <c r="E2437" s="174"/>
      <c r="F2437" s="174">
        <f>--ISNUMBER(IFERROR(SEARCH('Project Costing'!#REF!,Labor!I2443,1),""))</f>
        <v>0</v>
      </c>
      <c r="G2437" s="174" t="str">
        <f>IF(F2437=1,COUNTIF($F$8:F2437,1),"")</f>
        <v/>
      </c>
      <c r="H2437" s="174"/>
      <c r="I2437" s="157">
        <f>IFERROR($H$8:INDEX($H$8:$H$3000,COUNTIF($H$8:$H$3000,"?*")),"")</f>
        <v>0</v>
      </c>
    </row>
    <row r="2438" spans="1:9" x14ac:dyDescent="0.25">
      <c r="A2438" s="174">
        <f>--ISNUMBER(IFERROR(SEARCH('Project Costing'!#REF!,Labor!I2444,1),""))</f>
        <v>0</v>
      </c>
      <c r="B2438" s="174" t="str">
        <f>IF(A2438=1,COUNTIF($A$8:A2438,1),"")</f>
        <v/>
      </c>
      <c r="C2438" s="174"/>
      <c r="D2438" s="157">
        <f>IFERROR($C$8:INDEX($C$8:$C$3000,COUNTIF($C$8:$C$3000,"?*")),"")</f>
        <v>0</v>
      </c>
      <c r="E2438" s="174"/>
      <c r="F2438" s="174">
        <f>--ISNUMBER(IFERROR(SEARCH('Project Costing'!#REF!,Labor!I2444,1),""))</f>
        <v>0</v>
      </c>
      <c r="G2438" s="174" t="str">
        <f>IF(F2438=1,COUNTIF($F$8:F2438,1),"")</f>
        <v/>
      </c>
      <c r="H2438" s="174"/>
      <c r="I2438" s="157">
        <f>IFERROR($H$8:INDEX($H$8:$H$3000,COUNTIF($H$8:$H$3000,"?*")),"")</f>
        <v>0</v>
      </c>
    </row>
    <row r="2439" spans="1:9" x14ac:dyDescent="0.25">
      <c r="A2439" s="174">
        <f>--ISNUMBER(IFERROR(SEARCH('Project Costing'!#REF!,Labor!I2445,1),""))</f>
        <v>0</v>
      </c>
      <c r="B2439" s="174" t="str">
        <f>IF(A2439=1,COUNTIF($A$8:A2439,1),"")</f>
        <v/>
      </c>
      <c r="C2439" s="174"/>
      <c r="D2439" s="157">
        <f>IFERROR($C$8:INDEX($C$8:$C$3000,COUNTIF($C$8:$C$3000,"?*")),"")</f>
        <v>0</v>
      </c>
      <c r="E2439" s="174"/>
      <c r="F2439" s="174">
        <f>--ISNUMBER(IFERROR(SEARCH('Project Costing'!#REF!,Labor!I2445,1),""))</f>
        <v>0</v>
      </c>
      <c r="G2439" s="174" t="str">
        <f>IF(F2439=1,COUNTIF($F$8:F2439,1),"")</f>
        <v/>
      </c>
      <c r="H2439" s="174"/>
      <c r="I2439" s="157">
        <f>IFERROR($H$8:INDEX($H$8:$H$3000,COUNTIF($H$8:$H$3000,"?*")),"")</f>
        <v>0</v>
      </c>
    </row>
    <row r="2440" spans="1:9" x14ac:dyDescent="0.25">
      <c r="A2440" s="174">
        <f>--ISNUMBER(IFERROR(SEARCH('Project Costing'!#REF!,Labor!I2446,1),""))</f>
        <v>0</v>
      </c>
      <c r="B2440" s="174" t="str">
        <f>IF(A2440=1,COUNTIF($A$8:A2440,1),"")</f>
        <v/>
      </c>
      <c r="C2440" s="174"/>
      <c r="D2440" s="157">
        <f>IFERROR($C$8:INDEX($C$8:$C$3000,COUNTIF($C$8:$C$3000,"?*")),"")</f>
        <v>0</v>
      </c>
      <c r="E2440" s="174"/>
      <c r="F2440" s="174">
        <f>--ISNUMBER(IFERROR(SEARCH('Project Costing'!#REF!,Labor!I2446,1),""))</f>
        <v>0</v>
      </c>
      <c r="G2440" s="174" t="str">
        <f>IF(F2440=1,COUNTIF($F$8:F2440,1),"")</f>
        <v/>
      </c>
      <c r="H2440" s="174"/>
      <c r="I2440" s="157">
        <f>IFERROR($H$8:INDEX($H$8:$H$3000,COUNTIF($H$8:$H$3000,"?*")),"")</f>
        <v>0</v>
      </c>
    </row>
    <row r="2441" spans="1:9" x14ac:dyDescent="0.25">
      <c r="A2441" s="174">
        <f>--ISNUMBER(IFERROR(SEARCH('Project Costing'!#REF!,Labor!I2447,1),""))</f>
        <v>0</v>
      </c>
      <c r="B2441" s="174" t="str">
        <f>IF(A2441=1,COUNTIF($A$8:A2441,1),"")</f>
        <v/>
      </c>
      <c r="C2441" s="174"/>
      <c r="D2441" s="157">
        <f>IFERROR($C$8:INDEX($C$8:$C$3000,COUNTIF($C$8:$C$3000,"?*")),"")</f>
        <v>0</v>
      </c>
      <c r="E2441" s="174"/>
      <c r="F2441" s="174">
        <f>--ISNUMBER(IFERROR(SEARCH('Project Costing'!#REF!,Labor!I2447,1),""))</f>
        <v>0</v>
      </c>
      <c r="G2441" s="174" t="str">
        <f>IF(F2441=1,COUNTIF($F$8:F2441,1),"")</f>
        <v/>
      </c>
      <c r="H2441" s="174"/>
      <c r="I2441" s="157">
        <f>IFERROR($H$8:INDEX($H$8:$H$3000,COUNTIF($H$8:$H$3000,"?*")),"")</f>
        <v>0</v>
      </c>
    </row>
    <row r="2442" spans="1:9" x14ac:dyDescent="0.25">
      <c r="A2442" s="174">
        <f>--ISNUMBER(IFERROR(SEARCH('Project Costing'!#REF!,Labor!I2448,1),""))</f>
        <v>0</v>
      </c>
      <c r="B2442" s="174" t="str">
        <f>IF(A2442=1,COUNTIF($A$8:A2442,1),"")</f>
        <v/>
      </c>
      <c r="C2442" s="174"/>
      <c r="D2442" s="157">
        <f>IFERROR($C$8:INDEX($C$8:$C$3000,COUNTIF($C$8:$C$3000,"?*")),"")</f>
        <v>0</v>
      </c>
      <c r="E2442" s="174"/>
      <c r="F2442" s="174">
        <f>--ISNUMBER(IFERROR(SEARCH('Project Costing'!#REF!,Labor!I2448,1),""))</f>
        <v>0</v>
      </c>
      <c r="G2442" s="174" t="str">
        <f>IF(F2442=1,COUNTIF($F$8:F2442,1),"")</f>
        <v/>
      </c>
      <c r="H2442" s="174"/>
      <c r="I2442" s="157">
        <f>IFERROR($H$8:INDEX($H$8:$H$3000,COUNTIF($H$8:$H$3000,"?*")),"")</f>
        <v>0</v>
      </c>
    </row>
    <row r="2443" spans="1:9" x14ac:dyDescent="0.25">
      <c r="A2443" s="174">
        <f>--ISNUMBER(IFERROR(SEARCH('Project Costing'!#REF!,Labor!I2449,1),""))</f>
        <v>0</v>
      </c>
      <c r="B2443" s="174" t="str">
        <f>IF(A2443=1,COUNTIF($A$8:A2443,1),"")</f>
        <v/>
      </c>
      <c r="C2443" s="174"/>
      <c r="D2443" s="157">
        <f>IFERROR($C$8:INDEX($C$8:$C$3000,COUNTIF($C$8:$C$3000,"?*")),"")</f>
        <v>0</v>
      </c>
      <c r="E2443" s="174"/>
      <c r="F2443" s="174">
        <f>--ISNUMBER(IFERROR(SEARCH('Project Costing'!#REF!,Labor!I2449,1),""))</f>
        <v>0</v>
      </c>
      <c r="G2443" s="174" t="str">
        <f>IF(F2443=1,COUNTIF($F$8:F2443,1),"")</f>
        <v/>
      </c>
      <c r="H2443" s="174"/>
      <c r="I2443" s="157">
        <f>IFERROR($H$8:INDEX($H$8:$H$3000,COUNTIF($H$8:$H$3000,"?*")),"")</f>
        <v>0</v>
      </c>
    </row>
    <row r="2444" spans="1:9" x14ac:dyDescent="0.25">
      <c r="A2444" s="174">
        <f>--ISNUMBER(IFERROR(SEARCH('Project Costing'!#REF!,Labor!I2450,1),""))</f>
        <v>0</v>
      </c>
      <c r="B2444" s="174" t="str">
        <f>IF(A2444=1,COUNTIF($A$8:A2444,1),"")</f>
        <v/>
      </c>
      <c r="C2444" s="174"/>
      <c r="D2444" s="157">
        <f>IFERROR($C$8:INDEX($C$8:$C$3000,COUNTIF($C$8:$C$3000,"?*")),"")</f>
        <v>0</v>
      </c>
      <c r="E2444" s="174"/>
      <c r="F2444" s="174">
        <f>--ISNUMBER(IFERROR(SEARCH('Project Costing'!#REF!,Labor!I2450,1),""))</f>
        <v>0</v>
      </c>
      <c r="G2444" s="174" t="str">
        <f>IF(F2444=1,COUNTIF($F$8:F2444,1),"")</f>
        <v/>
      </c>
      <c r="H2444" s="174"/>
      <c r="I2444" s="157">
        <f>IFERROR($H$8:INDEX($H$8:$H$3000,COUNTIF($H$8:$H$3000,"?*")),"")</f>
        <v>0</v>
      </c>
    </row>
    <row r="2445" spans="1:9" x14ac:dyDescent="0.25">
      <c r="A2445" s="174">
        <f>--ISNUMBER(IFERROR(SEARCH('Project Costing'!#REF!,Labor!I2451,1),""))</f>
        <v>0</v>
      </c>
      <c r="B2445" s="174" t="str">
        <f>IF(A2445=1,COUNTIF($A$8:A2445,1),"")</f>
        <v/>
      </c>
      <c r="C2445" s="174"/>
      <c r="D2445" s="157">
        <f>IFERROR($C$8:INDEX($C$8:$C$3000,COUNTIF($C$8:$C$3000,"?*")),"")</f>
        <v>0</v>
      </c>
      <c r="E2445" s="174"/>
      <c r="F2445" s="174">
        <f>--ISNUMBER(IFERROR(SEARCH('Project Costing'!#REF!,Labor!I2451,1),""))</f>
        <v>0</v>
      </c>
      <c r="G2445" s="174" t="str">
        <f>IF(F2445=1,COUNTIF($F$8:F2445,1),"")</f>
        <v/>
      </c>
      <c r="H2445" s="174"/>
      <c r="I2445" s="157">
        <f>IFERROR($H$8:INDEX($H$8:$H$3000,COUNTIF($H$8:$H$3000,"?*")),"")</f>
        <v>0</v>
      </c>
    </row>
    <row r="2446" spans="1:9" x14ac:dyDescent="0.25">
      <c r="A2446" s="174">
        <f>--ISNUMBER(IFERROR(SEARCH('Project Costing'!#REF!,Labor!I2452,1),""))</f>
        <v>0</v>
      </c>
      <c r="B2446" s="174" t="str">
        <f>IF(A2446=1,COUNTIF($A$8:A2446,1),"")</f>
        <v/>
      </c>
      <c r="C2446" s="174"/>
      <c r="D2446" s="157">
        <f>IFERROR($C$8:INDEX($C$8:$C$3000,COUNTIF($C$8:$C$3000,"?*")),"")</f>
        <v>0</v>
      </c>
      <c r="E2446" s="174"/>
      <c r="F2446" s="174">
        <f>--ISNUMBER(IFERROR(SEARCH('Project Costing'!#REF!,Labor!I2452,1),""))</f>
        <v>0</v>
      </c>
      <c r="G2446" s="174" t="str">
        <f>IF(F2446=1,COUNTIF($F$8:F2446,1),"")</f>
        <v/>
      </c>
      <c r="H2446" s="174"/>
      <c r="I2446" s="157">
        <f>IFERROR($H$8:INDEX($H$8:$H$3000,COUNTIF($H$8:$H$3000,"?*")),"")</f>
        <v>0</v>
      </c>
    </row>
    <row r="2447" spans="1:9" x14ac:dyDescent="0.25">
      <c r="A2447" s="174">
        <f>--ISNUMBER(IFERROR(SEARCH('Project Costing'!#REF!,Labor!I2453,1),""))</f>
        <v>0</v>
      </c>
      <c r="B2447" s="174" t="str">
        <f>IF(A2447=1,COUNTIF($A$8:A2447,1),"")</f>
        <v/>
      </c>
      <c r="C2447" s="174"/>
      <c r="D2447" s="157">
        <f>IFERROR($C$8:INDEX($C$8:$C$3000,COUNTIF($C$8:$C$3000,"?*")),"")</f>
        <v>0</v>
      </c>
      <c r="E2447" s="174"/>
      <c r="F2447" s="174">
        <f>--ISNUMBER(IFERROR(SEARCH('Project Costing'!#REF!,Labor!I2453,1),""))</f>
        <v>0</v>
      </c>
      <c r="G2447" s="174" t="str">
        <f>IF(F2447=1,COUNTIF($F$8:F2447,1),"")</f>
        <v/>
      </c>
      <c r="H2447" s="174"/>
      <c r="I2447" s="157">
        <f>IFERROR($H$8:INDEX($H$8:$H$3000,COUNTIF($H$8:$H$3000,"?*")),"")</f>
        <v>0</v>
      </c>
    </row>
    <row r="2448" spans="1:9" x14ac:dyDescent="0.25">
      <c r="A2448" s="174">
        <f>--ISNUMBER(IFERROR(SEARCH('Project Costing'!#REF!,Labor!I2454,1),""))</f>
        <v>0</v>
      </c>
      <c r="B2448" s="174" t="str">
        <f>IF(A2448=1,COUNTIF($A$8:A2448,1),"")</f>
        <v/>
      </c>
      <c r="C2448" s="174"/>
      <c r="D2448" s="157">
        <f>IFERROR($C$8:INDEX($C$8:$C$3000,COUNTIF($C$8:$C$3000,"?*")),"")</f>
        <v>0</v>
      </c>
      <c r="E2448" s="174"/>
      <c r="F2448" s="174">
        <f>--ISNUMBER(IFERROR(SEARCH('Project Costing'!#REF!,Labor!I2454,1),""))</f>
        <v>0</v>
      </c>
      <c r="G2448" s="174" t="str">
        <f>IF(F2448=1,COUNTIF($F$8:F2448,1),"")</f>
        <v/>
      </c>
      <c r="H2448" s="174"/>
      <c r="I2448" s="157">
        <f>IFERROR($H$8:INDEX($H$8:$H$3000,COUNTIF($H$8:$H$3000,"?*")),"")</f>
        <v>0</v>
      </c>
    </row>
    <row r="2449" spans="1:9" x14ac:dyDescent="0.25">
      <c r="A2449" s="174">
        <f>--ISNUMBER(IFERROR(SEARCH('Project Costing'!#REF!,Labor!I2455,1),""))</f>
        <v>0</v>
      </c>
      <c r="B2449" s="174" t="str">
        <f>IF(A2449=1,COUNTIF($A$8:A2449,1),"")</f>
        <v/>
      </c>
      <c r="C2449" s="174"/>
      <c r="D2449" s="157">
        <f>IFERROR($C$8:INDEX($C$8:$C$3000,COUNTIF($C$8:$C$3000,"?*")),"")</f>
        <v>0</v>
      </c>
      <c r="E2449" s="174"/>
      <c r="F2449" s="174">
        <f>--ISNUMBER(IFERROR(SEARCH('Project Costing'!#REF!,Labor!I2455,1),""))</f>
        <v>0</v>
      </c>
      <c r="G2449" s="174" t="str">
        <f>IF(F2449=1,COUNTIF($F$8:F2449,1),"")</f>
        <v/>
      </c>
      <c r="H2449" s="174"/>
      <c r="I2449" s="157">
        <f>IFERROR($H$8:INDEX($H$8:$H$3000,COUNTIF($H$8:$H$3000,"?*")),"")</f>
        <v>0</v>
      </c>
    </row>
    <row r="2450" spans="1:9" x14ac:dyDescent="0.25">
      <c r="A2450" s="174">
        <f>--ISNUMBER(IFERROR(SEARCH('Project Costing'!#REF!,Labor!I2456,1),""))</f>
        <v>0</v>
      </c>
      <c r="B2450" s="174" t="str">
        <f>IF(A2450=1,COUNTIF($A$8:A2450,1),"")</f>
        <v/>
      </c>
      <c r="C2450" s="174"/>
      <c r="D2450" s="157">
        <f>IFERROR($C$8:INDEX($C$8:$C$3000,COUNTIF($C$8:$C$3000,"?*")),"")</f>
        <v>0</v>
      </c>
      <c r="E2450" s="174"/>
      <c r="F2450" s="174">
        <f>--ISNUMBER(IFERROR(SEARCH('Project Costing'!#REF!,Labor!I2456,1),""))</f>
        <v>0</v>
      </c>
      <c r="G2450" s="174" t="str">
        <f>IF(F2450=1,COUNTIF($F$8:F2450,1),"")</f>
        <v/>
      </c>
      <c r="H2450" s="174"/>
      <c r="I2450" s="157">
        <f>IFERROR($H$8:INDEX($H$8:$H$3000,COUNTIF($H$8:$H$3000,"?*")),"")</f>
        <v>0</v>
      </c>
    </row>
    <row r="2451" spans="1:9" x14ac:dyDescent="0.25">
      <c r="A2451" s="174">
        <f>--ISNUMBER(IFERROR(SEARCH('Project Costing'!#REF!,Labor!I2457,1),""))</f>
        <v>0</v>
      </c>
      <c r="B2451" s="174" t="str">
        <f>IF(A2451=1,COUNTIF($A$8:A2451,1),"")</f>
        <v/>
      </c>
      <c r="C2451" s="174"/>
      <c r="D2451" s="157">
        <f>IFERROR($C$8:INDEX($C$8:$C$3000,COUNTIF($C$8:$C$3000,"?*")),"")</f>
        <v>0</v>
      </c>
      <c r="E2451" s="174"/>
      <c r="F2451" s="174">
        <f>--ISNUMBER(IFERROR(SEARCH('Project Costing'!#REF!,Labor!I2457,1),""))</f>
        <v>0</v>
      </c>
      <c r="G2451" s="174" t="str">
        <f>IF(F2451=1,COUNTIF($F$8:F2451,1),"")</f>
        <v/>
      </c>
      <c r="H2451" s="174"/>
      <c r="I2451" s="157">
        <f>IFERROR($H$8:INDEX($H$8:$H$3000,COUNTIF($H$8:$H$3000,"?*")),"")</f>
        <v>0</v>
      </c>
    </row>
    <row r="2452" spans="1:9" x14ac:dyDescent="0.25">
      <c r="A2452" s="174">
        <f>--ISNUMBER(IFERROR(SEARCH('Project Costing'!#REF!,Labor!I2458,1),""))</f>
        <v>0</v>
      </c>
      <c r="B2452" s="174" t="str">
        <f>IF(A2452=1,COUNTIF($A$8:A2452,1),"")</f>
        <v/>
      </c>
      <c r="C2452" s="174"/>
      <c r="D2452" s="157">
        <f>IFERROR($C$8:INDEX($C$8:$C$3000,COUNTIF($C$8:$C$3000,"?*")),"")</f>
        <v>0</v>
      </c>
      <c r="E2452" s="174"/>
      <c r="F2452" s="174">
        <f>--ISNUMBER(IFERROR(SEARCH('Project Costing'!#REF!,Labor!I2458,1),""))</f>
        <v>0</v>
      </c>
      <c r="G2452" s="174" t="str">
        <f>IF(F2452=1,COUNTIF($F$8:F2452,1),"")</f>
        <v/>
      </c>
      <c r="H2452" s="174"/>
      <c r="I2452" s="157">
        <f>IFERROR($H$8:INDEX($H$8:$H$3000,COUNTIF($H$8:$H$3000,"?*")),"")</f>
        <v>0</v>
      </c>
    </row>
    <row r="2453" spans="1:9" x14ac:dyDescent="0.25">
      <c r="A2453" s="174">
        <f>--ISNUMBER(IFERROR(SEARCH('Project Costing'!#REF!,Labor!I2459,1),""))</f>
        <v>0</v>
      </c>
      <c r="B2453" s="174" t="str">
        <f>IF(A2453=1,COUNTIF($A$8:A2453,1),"")</f>
        <v/>
      </c>
      <c r="C2453" s="174"/>
      <c r="D2453" s="157">
        <f>IFERROR($C$8:INDEX($C$8:$C$3000,COUNTIF($C$8:$C$3000,"?*")),"")</f>
        <v>0</v>
      </c>
      <c r="E2453" s="174"/>
      <c r="F2453" s="174">
        <f>--ISNUMBER(IFERROR(SEARCH('Project Costing'!#REF!,Labor!I2459,1),""))</f>
        <v>0</v>
      </c>
      <c r="G2453" s="174" t="str">
        <f>IF(F2453=1,COUNTIF($F$8:F2453,1),"")</f>
        <v/>
      </c>
      <c r="H2453" s="174"/>
      <c r="I2453" s="157">
        <f>IFERROR($H$8:INDEX($H$8:$H$3000,COUNTIF($H$8:$H$3000,"?*")),"")</f>
        <v>0</v>
      </c>
    </row>
    <row r="2454" spans="1:9" x14ac:dyDescent="0.25">
      <c r="A2454" s="174">
        <f>--ISNUMBER(IFERROR(SEARCH('Project Costing'!#REF!,Labor!I2460,1),""))</f>
        <v>0</v>
      </c>
      <c r="B2454" s="174" t="str">
        <f>IF(A2454=1,COUNTIF($A$8:A2454,1),"")</f>
        <v/>
      </c>
      <c r="C2454" s="174"/>
      <c r="D2454" s="157">
        <f>IFERROR($C$8:INDEX($C$8:$C$3000,COUNTIF($C$8:$C$3000,"?*")),"")</f>
        <v>0</v>
      </c>
      <c r="E2454" s="174"/>
      <c r="F2454" s="174">
        <f>--ISNUMBER(IFERROR(SEARCH('Project Costing'!#REF!,Labor!I2460,1),""))</f>
        <v>0</v>
      </c>
      <c r="G2454" s="174" t="str">
        <f>IF(F2454=1,COUNTIF($F$8:F2454,1),"")</f>
        <v/>
      </c>
      <c r="H2454" s="174"/>
      <c r="I2454" s="157">
        <f>IFERROR($H$8:INDEX($H$8:$H$3000,COUNTIF($H$8:$H$3000,"?*")),"")</f>
        <v>0</v>
      </c>
    </row>
    <row r="2455" spans="1:9" x14ac:dyDescent="0.25">
      <c r="A2455" s="174">
        <f>--ISNUMBER(IFERROR(SEARCH('Project Costing'!#REF!,Labor!I2461,1),""))</f>
        <v>0</v>
      </c>
      <c r="B2455" s="174" t="str">
        <f>IF(A2455=1,COUNTIF($A$8:A2455,1),"")</f>
        <v/>
      </c>
      <c r="C2455" s="174"/>
      <c r="D2455" s="157">
        <f>IFERROR($C$8:INDEX($C$8:$C$3000,COUNTIF($C$8:$C$3000,"?*")),"")</f>
        <v>0</v>
      </c>
      <c r="E2455" s="174"/>
      <c r="F2455" s="174">
        <f>--ISNUMBER(IFERROR(SEARCH('Project Costing'!#REF!,Labor!I2461,1),""))</f>
        <v>0</v>
      </c>
      <c r="G2455" s="174" t="str">
        <f>IF(F2455=1,COUNTIF($F$8:F2455,1),"")</f>
        <v/>
      </c>
      <c r="H2455" s="174"/>
      <c r="I2455" s="157">
        <f>IFERROR($H$8:INDEX($H$8:$H$3000,COUNTIF($H$8:$H$3000,"?*")),"")</f>
        <v>0</v>
      </c>
    </row>
    <row r="2456" spans="1:9" x14ac:dyDescent="0.25">
      <c r="A2456" s="174">
        <f>--ISNUMBER(IFERROR(SEARCH('Project Costing'!#REF!,Labor!I2462,1),""))</f>
        <v>0</v>
      </c>
      <c r="B2456" s="174" t="str">
        <f>IF(A2456=1,COUNTIF($A$8:A2456,1),"")</f>
        <v/>
      </c>
      <c r="C2456" s="174"/>
      <c r="D2456" s="157">
        <f>IFERROR($C$8:INDEX($C$8:$C$3000,COUNTIF($C$8:$C$3000,"?*")),"")</f>
        <v>0</v>
      </c>
      <c r="E2456" s="174"/>
      <c r="F2456" s="174">
        <f>--ISNUMBER(IFERROR(SEARCH('Project Costing'!#REF!,Labor!I2462,1),""))</f>
        <v>0</v>
      </c>
      <c r="G2456" s="174" t="str">
        <f>IF(F2456=1,COUNTIF($F$8:F2456,1),"")</f>
        <v/>
      </c>
      <c r="H2456" s="174"/>
      <c r="I2456" s="157">
        <f>IFERROR($H$8:INDEX($H$8:$H$3000,COUNTIF($H$8:$H$3000,"?*")),"")</f>
        <v>0</v>
      </c>
    </row>
    <row r="2457" spans="1:9" x14ac:dyDescent="0.25">
      <c r="A2457" s="174">
        <f>--ISNUMBER(IFERROR(SEARCH('Project Costing'!#REF!,Labor!I2463,1),""))</f>
        <v>0</v>
      </c>
      <c r="B2457" s="174" t="str">
        <f>IF(A2457=1,COUNTIF($A$8:A2457,1),"")</f>
        <v/>
      </c>
      <c r="C2457" s="174"/>
      <c r="D2457" s="157">
        <f>IFERROR($C$8:INDEX($C$8:$C$3000,COUNTIF($C$8:$C$3000,"?*")),"")</f>
        <v>0</v>
      </c>
      <c r="E2457" s="174"/>
      <c r="F2457" s="174">
        <f>--ISNUMBER(IFERROR(SEARCH('Project Costing'!#REF!,Labor!I2463,1),""))</f>
        <v>0</v>
      </c>
      <c r="G2457" s="174" t="str">
        <f>IF(F2457=1,COUNTIF($F$8:F2457,1),"")</f>
        <v/>
      </c>
      <c r="H2457" s="174"/>
      <c r="I2457" s="157">
        <f>IFERROR($H$8:INDEX($H$8:$H$3000,COUNTIF($H$8:$H$3000,"?*")),"")</f>
        <v>0</v>
      </c>
    </row>
    <row r="2458" spans="1:9" x14ac:dyDescent="0.25">
      <c r="A2458" s="174">
        <f>--ISNUMBER(IFERROR(SEARCH('Project Costing'!#REF!,Labor!I2464,1),""))</f>
        <v>0</v>
      </c>
      <c r="B2458" s="174" t="str">
        <f>IF(A2458=1,COUNTIF($A$8:A2458,1),"")</f>
        <v/>
      </c>
      <c r="C2458" s="174"/>
      <c r="D2458" s="157">
        <f>IFERROR($C$8:INDEX($C$8:$C$3000,COUNTIF($C$8:$C$3000,"?*")),"")</f>
        <v>0</v>
      </c>
      <c r="E2458" s="174"/>
      <c r="F2458" s="174">
        <f>--ISNUMBER(IFERROR(SEARCH('Project Costing'!#REF!,Labor!I2464,1),""))</f>
        <v>0</v>
      </c>
      <c r="G2458" s="174" t="str">
        <f>IF(F2458=1,COUNTIF($F$8:F2458,1),"")</f>
        <v/>
      </c>
      <c r="H2458" s="174"/>
      <c r="I2458" s="157">
        <f>IFERROR($H$8:INDEX($H$8:$H$3000,COUNTIF($H$8:$H$3000,"?*")),"")</f>
        <v>0</v>
      </c>
    </row>
    <row r="2459" spans="1:9" x14ac:dyDescent="0.25">
      <c r="A2459" s="174">
        <f>--ISNUMBER(IFERROR(SEARCH('Project Costing'!#REF!,Labor!I2465,1),""))</f>
        <v>0</v>
      </c>
      <c r="B2459" s="174" t="str">
        <f>IF(A2459=1,COUNTIF($A$8:A2459,1),"")</f>
        <v/>
      </c>
      <c r="C2459" s="174"/>
      <c r="D2459" s="157">
        <f>IFERROR($C$8:INDEX($C$8:$C$3000,COUNTIF($C$8:$C$3000,"?*")),"")</f>
        <v>0</v>
      </c>
      <c r="E2459" s="174"/>
      <c r="F2459" s="174">
        <f>--ISNUMBER(IFERROR(SEARCH('Project Costing'!#REF!,Labor!I2465,1),""))</f>
        <v>0</v>
      </c>
      <c r="G2459" s="174" t="str">
        <f>IF(F2459=1,COUNTIF($F$8:F2459,1),"")</f>
        <v/>
      </c>
      <c r="H2459" s="174"/>
      <c r="I2459" s="157">
        <f>IFERROR($H$8:INDEX($H$8:$H$3000,COUNTIF($H$8:$H$3000,"?*")),"")</f>
        <v>0</v>
      </c>
    </row>
    <row r="2460" spans="1:9" x14ac:dyDescent="0.25">
      <c r="A2460" s="174">
        <f>--ISNUMBER(IFERROR(SEARCH('Project Costing'!#REF!,Labor!I2466,1),""))</f>
        <v>0</v>
      </c>
      <c r="B2460" s="174" t="str">
        <f>IF(A2460=1,COUNTIF($A$8:A2460,1),"")</f>
        <v/>
      </c>
      <c r="C2460" s="174"/>
      <c r="D2460" s="157">
        <f>IFERROR($C$8:INDEX($C$8:$C$3000,COUNTIF($C$8:$C$3000,"?*")),"")</f>
        <v>0</v>
      </c>
      <c r="E2460" s="174"/>
      <c r="F2460" s="174">
        <f>--ISNUMBER(IFERROR(SEARCH('Project Costing'!#REF!,Labor!I2466,1),""))</f>
        <v>0</v>
      </c>
      <c r="G2460" s="174" t="str">
        <f>IF(F2460=1,COUNTIF($F$8:F2460,1),"")</f>
        <v/>
      </c>
      <c r="H2460" s="174"/>
      <c r="I2460" s="157">
        <f>IFERROR($H$8:INDEX($H$8:$H$3000,COUNTIF($H$8:$H$3000,"?*")),"")</f>
        <v>0</v>
      </c>
    </row>
    <row r="2461" spans="1:9" x14ac:dyDescent="0.25">
      <c r="A2461" s="174">
        <f>--ISNUMBER(IFERROR(SEARCH('Project Costing'!#REF!,Labor!I2467,1),""))</f>
        <v>0</v>
      </c>
      <c r="B2461" s="174" t="str">
        <f>IF(A2461=1,COUNTIF($A$8:A2461,1),"")</f>
        <v/>
      </c>
      <c r="C2461" s="174"/>
      <c r="D2461" s="157">
        <f>IFERROR($C$8:INDEX($C$8:$C$3000,COUNTIF($C$8:$C$3000,"?*")),"")</f>
        <v>0</v>
      </c>
      <c r="E2461" s="174"/>
      <c r="F2461" s="174">
        <f>--ISNUMBER(IFERROR(SEARCH('Project Costing'!#REF!,Labor!I2467,1),""))</f>
        <v>0</v>
      </c>
      <c r="G2461" s="174" t="str">
        <f>IF(F2461=1,COUNTIF($F$8:F2461,1),"")</f>
        <v/>
      </c>
      <c r="H2461" s="174"/>
      <c r="I2461" s="157">
        <f>IFERROR($H$8:INDEX($H$8:$H$3000,COUNTIF($H$8:$H$3000,"?*")),"")</f>
        <v>0</v>
      </c>
    </row>
    <row r="2462" spans="1:9" x14ac:dyDescent="0.25">
      <c r="A2462" s="174">
        <f>--ISNUMBER(IFERROR(SEARCH('Project Costing'!#REF!,Labor!I2468,1),""))</f>
        <v>0</v>
      </c>
      <c r="B2462" s="174" t="str">
        <f>IF(A2462=1,COUNTIF($A$8:A2462,1),"")</f>
        <v/>
      </c>
      <c r="C2462" s="174"/>
      <c r="D2462" s="157">
        <f>IFERROR($C$8:INDEX($C$8:$C$3000,COUNTIF($C$8:$C$3000,"?*")),"")</f>
        <v>0</v>
      </c>
      <c r="E2462" s="174"/>
      <c r="F2462" s="174">
        <f>--ISNUMBER(IFERROR(SEARCH('Project Costing'!#REF!,Labor!I2468,1),""))</f>
        <v>0</v>
      </c>
      <c r="G2462" s="174" t="str">
        <f>IF(F2462=1,COUNTIF($F$8:F2462,1),"")</f>
        <v/>
      </c>
      <c r="H2462" s="174"/>
      <c r="I2462" s="157">
        <f>IFERROR($H$8:INDEX($H$8:$H$3000,COUNTIF($H$8:$H$3000,"?*")),"")</f>
        <v>0</v>
      </c>
    </row>
    <row r="2463" spans="1:9" x14ac:dyDescent="0.25">
      <c r="A2463" s="174">
        <f>--ISNUMBER(IFERROR(SEARCH('Project Costing'!#REF!,Labor!I2469,1),""))</f>
        <v>0</v>
      </c>
      <c r="B2463" s="174" t="str">
        <f>IF(A2463=1,COUNTIF($A$8:A2463,1),"")</f>
        <v/>
      </c>
      <c r="C2463" s="174"/>
      <c r="D2463" s="157">
        <f>IFERROR($C$8:INDEX($C$8:$C$3000,COUNTIF($C$8:$C$3000,"?*")),"")</f>
        <v>0</v>
      </c>
      <c r="E2463" s="174"/>
      <c r="F2463" s="174">
        <f>--ISNUMBER(IFERROR(SEARCH('Project Costing'!#REF!,Labor!I2469,1),""))</f>
        <v>0</v>
      </c>
      <c r="G2463" s="174" t="str">
        <f>IF(F2463=1,COUNTIF($F$8:F2463,1),"")</f>
        <v/>
      </c>
      <c r="H2463" s="174"/>
      <c r="I2463" s="157">
        <f>IFERROR($H$8:INDEX($H$8:$H$3000,COUNTIF($H$8:$H$3000,"?*")),"")</f>
        <v>0</v>
      </c>
    </row>
    <row r="2464" spans="1:9" x14ac:dyDescent="0.25">
      <c r="A2464" s="174">
        <f>--ISNUMBER(IFERROR(SEARCH('Project Costing'!#REF!,Labor!I2470,1),""))</f>
        <v>0</v>
      </c>
      <c r="B2464" s="174" t="str">
        <f>IF(A2464=1,COUNTIF($A$8:A2464,1),"")</f>
        <v/>
      </c>
      <c r="C2464" s="174"/>
      <c r="D2464" s="157">
        <f>IFERROR($C$8:INDEX($C$8:$C$3000,COUNTIF($C$8:$C$3000,"?*")),"")</f>
        <v>0</v>
      </c>
      <c r="E2464" s="174"/>
      <c r="F2464" s="174">
        <f>--ISNUMBER(IFERROR(SEARCH('Project Costing'!#REF!,Labor!I2470,1),""))</f>
        <v>0</v>
      </c>
      <c r="G2464" s="174" t="str">
        <f>IF(F2464=1,COUNTIF($F$8:F2464,1),"")</f>
        <v/>
      </c>
      <c r="H2464" s="174"/>
      <c r="I2464" s="157">
        <f>IFERROR($H$8:INDEX($H$8:$H$3000,COUNTIF($H$8:$H$3000,"?*")),"")</f>
        <v>0</v>
      </c>
    </row>
    <row r="2465" spans="1:9" x14ac:dyDescent="0.25">
      <c r="A2465" s="174">
        <f>--ISNUMBER(IFERROR(SEARCH('Project Costing'!#REF!,Labor!I2471,1),""))</f>
        <v>0</v>
      </c>
      <c r="B2465" s="174" t="str">
        <f>IF(A2465=1,COUNTIF($A$8:A2465,1),"")</f>
        <v/>
      </c>
      <c r="C2465" s="174"/>
      <c r="D2465" s="157">
        <f>IFERROR($C$8:INDEX($C$8:$C$3000,COUNTIF($C$8:$C$3000,"?*")),"")</f>
        <v>0</v>
      </c>
      <c r="E2465" s="174"/>
      <c r="F2465" s="174">
        <f>--ISNUMBER(IFERROR(SEARCH('Project Costing'!#REF!,Labor!I2471,1),""))</f>
        <v>0</v>
      </c>
      <c r="G2465" s="174" t="str">
        <f>IF(F2465=1,COUNTIF($F$8:F2465,1),"")</f>
        <v/>
      </c>
      <c r="H2465" s="174"/>
      <c r="I2465" s="157">
        <f>IFERROR($H$8:INDEX($H$8:$H$3000,COUNTIF($H$8:$H$3000,"?*")),"")</f>
        <v>0</v>
      </c>
    </row>
    <row r="2466" spans="1:9" x14ac:dyDescent="0.25">
      <c r="A2466" s="174">
        <f>--ISNUMBER(IFERROR(SEARCH('Project Costing'!#REF!,Labor!I2472,1),""))</f>
        <v>0</v>
      </c>
      <c r="B2466" s="174" t="str">
        <f>IF(A2466=1,COUNTIF($A$8:A2466,1),"")</f>
        <v/>
      </c>
      <c r="C2466" s="174"/>
      <c r="D2466" s="157">
        <f>IFERROR($C$8:INDEX($C$8:$C$3000,COUNTIF($C$8:$C$3000,"?*")),"")</f>
        <v>0</v>
      </c>
      <c r="E2466" s="174"/>
      <c r="F2466" s="174">
        <f>--ISNUMBER(IFERROR(SEARCH('Project Costing'!#REF!,Labor!I2472,1),""))</f>
        <v>0</v>
      </c>
      <c r="G2466" s="174" t="str">
        <f>IF(F2466=1,COUNTIF($F$8:F2466,1),"")</f>
        <v/>
      </c>
      <c r="H2466" s="174"/>
      <c r="I2466" s="157">
        <f>IFERROR($H$8:INDEX($H$8:$H$3000,COUNTIF($H$8:$H$3000,"?*")),"")</f>
        <v>0</v>
      </c>
    </row>
    <row r="2467" spans="1:9" x14ac:dyDescent="0.25">
      <c r="A2467" s="174">
        <f>--ISNUMBER(IFERROR(SEARCH('Project Costing'!#REF!,Labor!I2473,1),""))</f>
        <v>0</v>
      </c>
      <c r="B2467" s="174" t="str">
        <f>IF(A2467=1,COUNTIF($A$8:A2467,1),"")</f>
        <v/>
      </c>
      <c r="C2467" s="174"/>
      <c r="D2467" s="157">
        <f>IFERROR($C$8:INDEX($C$8:$C$3000,COUNTIF($C$8:$C$3000,"?*")),"")</f>
        <v>0</v>
      </c>
      <c r="E2467" s="174"/>
      <c r="F2467" s="174">
        <f>--ISNUMBER(IFERROR(SEARCH('Project Costing'!#REF!,Labor!I2473,1),""))</f>
        <v>0</v>
      </c>
      <c r="G2467" s="174" t="str">
        <f>IF(F2467=1,COUNTIF($F$8:F2467,1),"")</f>
        <v/>
      </c>
      <c r="H2467" s="174"/>
      <c r="I2467" s="157">
        <f>IFERROR($H$8:INDEX($H$8:$H$3000,COUNTIF($H$8:$H$3000,"?*")),"")</f>
        <v>0</v>
      </c>
    </row>
    <row r="2468" spans="1:9" x14ac:dyDescent="0.25">
      <c r="A2468" s="174">
        <f>--ISNUMBER(IFERROR(SEARCH('Project Costing'!#REF!,Labor!I2474,1),""))</f>
        <v>0</v>
      </c>
      <c r="B2468" s="174" t="str">
        <f>IF(A2468=1,COUNTIF($A$8:A2468,1),"")</f>
        <v/>
      </c>
      <c r="C2468" s="174"/>
      <c r="D2468" s="157">
        <f>IFERROR($C$8:INDEX($C$8:$C$3000,COUNTIF($C$8:$C$3000,"?*")),"")</f>
        <v>0</v>
      </c>
      <c r="E2468" s="174"/>
      <c r="F2468" s="174">
        <f>--ISNUMBER(IFERROR(SEARCH('Project Costing'!#REF!,Labor!I2474,1),""))</f>
        <v>0</v>
      </c>
      <c r="G2468" s="174" t="str">
        <f>IF(F2468=1,COUNTIF($F$8:F2468,1),"")</f>
        <v/>
      </c>
      <c r="H2468" s="174"/>
      <c r="I2468" s="157">
        <f>IFERROR($H$8:INDEX($H$8:$H$3000,COUNTIF($H$8:$H$3000,"?*")),"")</f>
        <v>0</v>
      </c>
    </row>
    <row r="2469" spans="1:9" x14ac:dyDescent="0.25">
      <c r="A2469" s="174">
        <f>--ISNUMBER(IFERROR(SEARCH('Project Costing'!#REF!,Labor!I2475,1),""))</f>
        <v>0</v>
      </c>
      <c r="B2469" s="174" t="str">
        <f>IF(A2469=1,COUNTIF($A$8:A2469,1),"")</f>
        <v/>
      </c>
      <c r="C2469" s="174"/>
      <c r="D2469" s="157">
        <f>IFERROR($C$8:INDEX($C$8:$C$3000,COUNTIF($C$8:$C$3000,"?*")),"")</f>
        <v>0</v>
      </c>
      <c r="E2469" s="174"/>
      <c r="F2469" s="174">
        <f>--ISNUMBER(IFERROR(SEARCH('Project Costing'!#REF!,Labor!I2475,1),""))</f>
        <v>0</v>
      </c>
      <c r="G2469" s="174" t="str">
        <f>IF(F2469=1,COUNTIF($F$8:F2469,1),"")</f>
        <v/>
      </c>
      <c r="H2469" s="174"/>
      <c r="I2469" s="157">
        <f>IFERROR($H$8:INDEX($H$8:$H$3000,COUNTIF($H$8:$H$3000,"?*")),"")</f>
        <v>0</v>
      </c>
    </row>
    <row r="2470" spans="1:9" x14ac:dyDescent="0.25">
      <c r="A2470" s="174">
        <f>--ISNUMBER(IFERROR(SEARCH('Project Costing'!#REF!,Labor!I2476,1),""))</f>
        <v>0</v>
      </c>
      <c r="B2470" s="174" t="str">
        <f>IF(A2470=1,COUNTIF($A$8:A2470,1),"")</f>
        <v/>
      </c>
      <c r="C2470" s="174"/>
      <c r="D2470" s="157">
        <f>IFERROR($C$8:INDEX($C$8:$C$3000,COUNTIF($C$8:$C$3000,"?*")),"")</f>
        <v>0</v>
      </c>
      <c r="E2470" s="174"/>
      <c r="F2470" s="174">
        <f>--ISNUMBER(IFERROR(SEARCH('Project Costing'!#REF!,Labor!I2476,1),""))</f>
        <v>0</v>
      </c>
      <c r="G2470" s="174" t="str">
        <f>IF(F2470=1,COUNTIF($F$8:F2470,1),"")</f>
        <v/>
      </c>
      <c r="H2470" s="174"/>
      <c r="I2470" s="157">
        <f>IFERROR($H$8:INDEX($H$8:$H$3000,COUNTIF($H$8:$H$3000,"?*")),"")</f>
        <v>0</v>
      </c>
    </row>
    <row r="2471" spans="1:9" x14ac:dyDescent="0.25">
      <c r="A2471" s="174">
        <f>--ISNUMBER(IFERROR(SEARCH('Project Costing'!#REF!,Labor!I2477,1),""))</f>
        <v>0</v>
      </c>
      <c r="B2471" s="174" t="str">
        <f>IF(A2471=1,COUNTIF($A$8:A2471,1),"")</f>
        <v/>
      </c>
      <c r="C2471" s="174"/>
      <c r="D2471" s="157">
        <f>IFERROR($C$8:INDEX($C$8:$C$3000,COUNTIF($C$8:$C$3000,"?*")),"")</f>
        <v>0</v>
      </c>
      <c r="E2471" s="174"/>
      <c r="F2471" s="174">
        <f>--ISNUMBER(IFERROR(SEARCH('Project Costing'!#REF!,Labor!I2477,1),""))</f>
        <v>0</v>
      </c>
      <c r="G2471" s="174" t="str">
        <f>IF(F2471=1,COUNTIF($F$8:F2471,1),"")</f>
        <v/>
      </c>
      <c r="H2471" s="174"/>
      <c r="I2471" s="157">
        <f>IFERROR($H$8:INDEX($H$8:$H$3000,COUNTIF($H$8:$H$3000,"?*")),"")</f>
        <v>0</v>
      </c>
    </row>
    <row r="2472" spans="1:9" x14ac:dyDescent="0.25">
      <c r="A2472" s="174">
        <f>--ISNUMBER(IFERROR(SEARCH('Project Costing'!#REF!,Labor!I2478,1),""))</f>
        <v>0</v>
      </c>
      <c r="B2472" s="174" t="str">
        <f>IF(A2472=1,COUNTIF($A$8:A2472,1),"")</f>
        <v/>
      </c>
      <c r="C2472" s="174"/>
      <c r="D2472" s="157">
        <f>IFERROR($C$8:INDEX($C$8:$C$3000,COUNTIF($C$8:$C$3000,"?*")),"")</f>
        <v>0</v>
      </c>
      <c r="E2472" s="174"/>
      <c r="F2472" s="174">
        <f>--ISNUMBER(IFERROR(SEARCH('Project Costing'!#REF!,Labor!I2478,1),""))</f>
        <v>0</v>
      </c>
      <c r="G2472" s="174" t="str">
        <f>IF(F2472=1,COUNTIF($F$8:F2472,1),"")</f>
        <v/>
      </c>
      <c r="H2472" s="174"/>
      <c r="I2472" s="157">
        <f>IFERROR($H$8:INDEX($H$8:$H$3000,COUNTIF($H$8:$H$3000,"?*")),"")</f>
        <v>0</v>
      </c>
    </row>
    <row r="2473" spans="1:9" x14ac:dyDescent="0.25">
      <c r="A2473" s="174">
        <f>--ISNUMBER(IFERROR(SEARCH('Project Costing'!#REF!,Labor!I2479,1),""))</f>
        <v>0</v>
      </c>
      <c r="B2473" s="174" t="str">
        <f>IF(A2473=1,COUNTIF($A$8:A2473,1),"")</f>
        <v/>
      </c>
      <c r="C2473" s="174"/>
      <c r="D2473" s="157">
        <f>IFERROR($C$8:INDEX($C$8:$C$3000,COUNTIF($C$8:$C$3000,"?*")),"")</f>
        <v>0</v>
      </c>
      <c r="E2473" s="174"/>
      <c r="F2473" s="174">
        <f>--ISNUMBER(IFERROR(SEARCH('Project Costing'!#REF!,Labor!I2479,1),""))</f>
        <v>0</v>
      </c>
      <c r="G2473" s="174" t="str">
        <f>IF(F2473=1,COUNTIF($F$8:F2473,1),"")</f>
        <v/>
      </c>
      <c r="H2473" s="174"/>
      <c r="I2473" s="157">
        <f>IFERROR($H$8:INDEX($H$8:$H$3000,COUNTIF($H$8:$H$3000,"?*")),"")</f>
        <v>0</v>
      </c>
    </row>
    <row r="2474" spans="1:9" x14ac:dyDescent="0.25">
      <c r="A2474" s="174">
        <f>--ISNUMBER(IFERROR(SEARCH('Project Costing'!#REF!,Labor!I2480,1),""))</f>
        <v>0</v>
      </c>
      <c r="B2474" s="174" t="str">
        <f>IF(A2474=1,COUNTIF($A$8:A2474,1),"")</f>
        <v/>
      </c>
      <c r="C2474" s="174"/>
      <c r="D2474" s="157">
        <f>IFERROR($C$8:INDEX($C$8:$C$3000,COUNTIF($C$8:$C$3000,"?*")),"")</f>
        <v>0</v>
      </c>
      <c r="E2474" s="174"/>
      <c r="F2474" s="174">
        <f>--ISNUMBER(IFERROR(SEARCH('Project Costing'!#REF!,Labor!I2480,1),""))</f>
        <v>0</v>
      </c>
      <c r="G2474" s="174" t="str">
        <f>IF(F2474=1,COUNTIF($F$8:F2474,1),"")</f>
        <v/>
      </c>
      <c r="H2474" s="174"/>
      <c r="I2474" s="157">
        <f>IFERROR($H$8:INDEX($H$8:$H$3000,COUNTIF($H$8:$H$3000,"?*")),"")</f>
        <v>0</v>
      </c>
    </row>
    <row r="2475" spans="1:9" x14ac:dyDescent="0.25">
      <c r="A2475" s="174">
        <f>--ISNUMBER(IFERROR(SEARCH('Project Costing'!#REF!,Labor!I2481,1),""))</f>
        <v>0</v>
      </c>
      <c r="B2475" s="174" t="str">
        <f>IF(A2475=1,COUNTIF($A$8:A2475,1),"")</f>
        <v/>
      </c>
      <c r="C2475" s="174"/>
      <c r="D2475" s="157">
        <f>IFERROR($C$8:INDEX($C$8:$C$3000,COUNTIF($C$8:$C$3000,"?*")),"")</f>
        <v>0</v>
      </c>
      <c r="E2475" s="174"/>
      <c r="F2475" s="174">
        <f>--ISNUMBER(IFERROR(SEARCH('Project Costing'!#REF!,Labor!I2481,1),""))</f>
        <v>0</v>
      </c>
      <c r="G2475" s="174" t="str">
        <f>IF(F2475=1,COUNTIF($F$8:F2475,1),"")</f>
        <v/>
      </c>
      <c r="H2475" s="174"/>
      <c r="I2475" s="157">
        <f>IFERROR($H$8:INDEX($H$8:$H$3000,COUNTIF($H$8:$H$3000,"?*")),"")</f>
        <v>0</v>
      </c>
    </row>
    <row r="2476" spans="1:9" x14ac:dyDescent="0.25">
      <c r="A2476" s="174">
        <f>--ISNUMBER(IFERROR(SEARCH('Project Costing'!#REF!,Labor!I2482,1),""))</f>
        <v>0</v>
      </c>
      <c r="B2476" s="174" t="str">
        <f>IF(A2476=1,COUNTIF($A$8:A2476,1),"")</f>
        <v/>
      </c>
      <c r="C2476" s="174"/>
      <c r="D2476" s="157">
        <f>IFERROR($C$8:INDEX($C$8:$C$3000,COUNTIF($C$8:$C$3000,"?*")),"")</f>
        <v>0</v>
      </c>
      <c r="E2476" s="174"/>
      <c r="F2476" s="174">
        <f>--ISNUMBER(IFERROR(SEARCH('Project Costing'!#REF!,Labor!I2482,1),""))</f>
        <v>0</v>
      </c>
      <c r="G2476" s="174" t="str">
        <f>IF(F2476=1,COUNTIF($F$8:F2476,1),"")</f>
        <v/>
      </c>
      <c r="H2476" s="174"/>
      <c r="I2476" s="157">
        <f>IFERROR($H$8:INDEX($H$8:$H$3000,COUNTIF($H$8:$H$3000,"?*")),"")</f>
        <v>0</v>
      </c>
    </row>
    <row r="2477" spans="1:9" x14ac:dyDescent="0.25">
      <c r="A2477" s="174">
        <f>--ISNUMBER(IFERROR(SEARCH('Project Costing'!#REF!,Labor!I2483,1),""))</f>
        <v>0</v>
      </c>
      <c r="B2477" s="174" t="str">
        <f>IF(A2477=1,COUNTIF($A$8:A2477,1),"")</f>
        <v/>
      </c>
      <c r="C2477" s="174"/>
      <c r="D2477" s="157">
        <f>IFERROR($C$8:INDEX($C$8:$C$3000,COUNTIF($C$8:$C$3000,"?*")),"")</f>
        <v>0</v>
      </c>
      <c r="E2477" s="174"/>
      <c r="F2477" s="174">
        <f>--ISNUMBER(IFERROR(SEARCH('Project Costing'!#REF!,Labor!I2483,1),""))</f>
        <v>0</v>
      </c>
      <c r="G2477" s="174" t="str">
        <f>IF(F2477=1,COUNTIF($F$8:F2477,1),"")</f>
        <v/>
      </c>
      <c r="H2477" s="174"/>
      <c r="I2477" s="157">
        <f>IFERROR($H$8:INDEX($H$8:$H$3000,COUNTIF($H$8:$H$3000,"?*")),"")</f>
        <v>0</v>
      </c>
    </row>
    <row r="2478" spans="1:9" x14ac:dyDescent="0.25">
      <c r="A2478" s="174">
        <f>--ISNUMBER(IFERROR(SEARCH('Project Costing'!#REF!,Labor!I2484,1),""))</f>
        <v>0</v>
      </c>
      <c r="B2478" s="174" t="str">
        <f>IF(A2478=1,COUNTIF($A$8:A2478,1),"")</f>
        <v/>
      </c>
      <c r="C2478" s="174"/>
      <c r="D2478" s="157">
        <f>IFERROR($C$8:INDEX($C$8:$C$3000,COUNTIF($C$8:$C$3000,"?*")),"")</f>
        <v>0</v>
      </c>
      <c r="E2478" s="174"/>
      <c r="F2478" s="174">
        <f>--ISNUMBER(IFERROR(SEARCH('Project Costing'!#REF!,Labor!I2484,1),""))</f>
        <v>0</v>
      </c>
      <c r="G2478" s="174" t="str">
        <f>IF(F2478=1,COUNTIF($F$8:F2478,1),"")</f>
        <v/>
      </c>
      <c r="H2478" s="174"/>
      <c r="I2478" s="157">
        <f>IFERROR($H$8:INDEX($H$8:$H$3000,COUNTIF($H$8:$H$3000,"?*")),"")</f>
        <v>0</v>
      </c>
    </row>
    <row r="2479" spans="1:9" x14ac:dyDescent="0.25">
      <c r="A2479" s="174">
        <f>--ISNUMBER(IFERROR(SEARCH('Project Costing'!#REF!,Labor!I2485,1),""))</f>
        <v>0</v>
      </c>
      <c r="B2479" s="174" t="str">
        <f>IF(A2479=1,COUNTIF($A$8:A2479,1),"")</f>
        <v/>
      </c>
      <c r="C2479" s="174"/>
      <c r="D2479" s="157">
        <f>IFERROR($C$8:INDEX($C$8:$C$3000,COUNTIF($C$8:$C$3000,"?*")),"")</f>
        <v>0</v>
      </c>
      <c r="E2479" s="174"/>
      <c r="F2479" s="174">
        <f>--ISNUMBER(IFERROR(SEARCH('Project Costing'!#REF!,Labor!I2485,1),""))</f>
        <v>0</v>
      </c>
      <c r="G2479" s="174" t="str">
        <f>IF(F2479=1,COUNTIF($F$8:F2479,1),"")</f>
        <v/>
      </c>
      <c r="H2479" s="174"/>
      <c r="I2479" s="157">
        <f>IFERROR($H$8:INDEX($H$8:$H$3000,COUNTIF($H$8:$H$3000,"?*")),"")</f>
        <v>0</v>
      </c>
    </row>
    <row r="2480" spans="1:9" x14ac:dyDescent="0.25">
      <c r="A2480" s="174">
        <f>--ISNUMBER(IFERROR(SEARCH('Project Costing'!#REF!,Labor!I2486,1),""))</f>
        <v>0</v>
      </c>
      <c r="B2480" s="174" t="str">
        <f>IF(A2480=1,COUNTIF($A$8:A2480,1),"")</f>
        <v/>
      </c>
      <c r="C2480" s="174"/>
      <c r="D2480" s="157">
        <f>IFERROR($C$8:INDEX($C$8:$C$3000,COUNTIF($C$8:$C$3000,"?*")),"")</f>
        <v>0</v>
      </c>
      <c r="E2480" s="174"/>
      <c r="F2480" s="174">
        <f>--ISNUMBER(IFERROR(SEARCH('Project Costing'!#REF!,Labor!I2486,1),""))</f>
        <v>0</v>
      </c>
      <c r="G2480" s="174" t="str">
        <f>IF(F2480=1,COUNTIF($F$8:F2480,1),"")</f>
        <v/>
      </c>
      <c r="H2480" s="174"/>
      <c r="I2480" s="157">
        <f>IFERROR($H$8:INDEX($H$8:$H$3000,COUNTIF($H$8:$H$3000,"?*")),"")</f>
        <v>0</v>
      </c>
    </row>
    <row r="2481" spans="1:9" x14ac:dyDescent="0.25">
      <c r="A2481" s="174">
        <f>--ISNUMBER(IFERROR(SEARCH('Project Costing'!#REF!,Labor!I2487,1),""))</f>
        <v>0</v>
      </c>
      <c r="B2481" s="174" t="str">
        <f>IF(A2481=1,COUNTIF($A$8:A2481,1),"")</f>
        <v/>
      </c>
      <c r="C2481" s="174"/>
      <c r="D2481" s="157">
        <f>IFERROR($C$8:INDEX($C$8:$C$3000,COUNTIF($C$8:$C$3000,"?*")),"")</f>
        <v>0</v>
      </c>
      <c r="E2481" s="174"/>
      <c r="F2481" s="174">
        <f>--ISNUMBER(IFERROR(SEARCH('Project Costing'!#REF!,Labor!I2487,1),""))</f>
        <v>0</v>
      </c>
      <c r="G2481" s="174" t="str">
        <f>IF(F2481=1,COUNTIF($F$8:F2481,1),"")</f>
        <v/>
      </c>
      <c r="H2481" s="174"/>
      <c r="I2481" s="157">
        <f>IFERROR($H$8:INDEX($H$8:$H$3000,COUNTIF($H$8:$H$3000,"?*")),"")</f>
        <v>0</v>
      </c>
    </row>
    <row r="2482" spans="1:9" x14ac:dyDescent="0.25">
      <c r="A2482" s="174">
        <f>--ISNUMBER(IFERROR(SEARCH('Project Costing'!#REF!,Labor!I2488,1),""))</f>
        <v>0</v>
      </c>
      <c r="B2482" s="174" t="str">
        <f>IF(A2482=1,COUNTIF($A$8:A2482,1),"")</f>
        <v/>
      </c>
      <c r="C2482" s="174"/>
      <c r="D2482" s="157">
        <f>IFERROR($C$8:INDEX($C$8:$C$3000,COUNTIF($C$8:$C$3000,"?*")),"")</f>
        <v>0</v>
      </c>
      <c r="E2482" s="174"/>
      <c r="F2482" s="174">
        <f>--ISNUMBER(IFERROR(SEARCH('Project Costing'!#REF!,Labor!I2488,1),""))</f>
        <v>0</v>
      </c>
      <c r="G2482" s="174" t="str">
        <f>IF(F2482=1,COUNTIF($F$8:F2482,1),"")</f>
        <v/>
      </c>
      <c r="H2482" s="174"/>
      <c r="I2482" s="157">
        <f>IFERROR($H$8:INDEX($H$8:$H$3000,COUNTIF($H$8:$H$3000,"?*")),"")</f>
        <v>0</v>
      </c>
    </row>
    <row r="2483" spans="1:9" x14ac:dyDescent="0.25">
      <c r="A2483" s="174">
        <f>--ISNUMBER(IFERROR(SEARCH('Project Costing'!#REF!,Labor!I2489,1),""))</f>
        <v>0</v>
      </c>
      <c r="B2483" s="174" t="str">
        <f>IF(A2483=1,COUNTIF($A$8:A2483,1),"")</f>
        <v/>
      </c>
      <c r="C2483" s="174"/>
      <c r="D2483" s="157">
        <f>IFERROR($C$8:INDEX($C$8:$C$3000,COUNTIF($C$8:$C$3000,"?*")),"")</f>
        <v>0</v>
      </c>
      <c r="E2483" s="174"/>
      <c r="F2483" s="174">
        <f>--ISNUMBER(IFERROR(SEARCH('Project Costing'!#REF!,Labor!I2489,1),""))</f>
        <v>0</v>
      </c>
      <c r="G2483" s="174" t="str">
        <f>IF(F2483=1,COUNTIF($F$8:F2483,1),"")</f>
        <v/>
      </c>
      <c r="H2483" s="174"/>
      <c r="I2483" s="157">
        <f>IFERROR($H$8:INDEX($H$8:$H$3000,COUNTIF($H$8:$H$3000,"?*")),"")</f>
        <v>0</v>
      </c>
    </row>
    <row r="2484" spans="1:9" x14ac:dyDescent="0.25">
      <c r="A2484" s="174">
        <f>--ISNUMBER(IFERROR(SEARCH('Project Costing'!#REF!,Labor!I2490,1),""))</f>
        <v>0</v>
      </c>
      <c r="B2484" s="174" t="str">
        <f>IF(A2484=1,COUNTIF($A$8:A2484,1),"")</f>
        <v/>
      </c>
      <c r="C2484" s="174"/>
      <c r="D2484" s="157">
        <f>IFERROR($C$8:INDEX($C$8:$C$3000,COUNTIF($C$8:$C$3000,"?*")),"")</f>
        <v>0</v>
      </c>
      <c r="E2484" s="174"/>
      <c r="F2484" s="174">
        <f>--ISNUMBER(IFERROR(SEARCH('Project Costing'!#REF!,Labor!I2490,1),""))</f>
        <v>0</v>
      </c>
      <c r="G2484" s="174" t="str">
        <f>IF(F2484=1,COUNTIF($F$8:F2484,1),"")</f>
        <v/>
      </c>
      <c r="H2484" s="174"/>
      <c r="I2484" s="157">
        <f>IFERROR($H$8:INDEX($H$8:$H$3000,COUNTIF($H$8:$H$3000,"?*")),"")</f>
        <v>0</v>
      </c>
    </row>
    <row r="2485" spans="1:9" x14ac:dyDescent="0.25">
      <c r="A2485" s="174">
        <f>--ISNUMBER(IFERROR(SEARCH('Project Costing'!#REF!,Labor!I2491,1),""))</f>
        <v>0</v>
      </c>
      <c r="B2485" s="174" t="str">
        <f>IF(A2485=1,COUNTIF($A$8:A2485,1),"")</f>
        <v/>
      </c>
      <c r="C2485" s="174"/>
      <c r="D2485" s="157">
        <f>IFERROR($C$8:INDEX($C$8:$C$3000,COUNTIF($C$8:$C$3000,"?*")),"")</f>
        <v>0</v>
      </c>
      <c r="E2485" s="174"/>
      <c r="F2485" s="174">
        <f>--ISNUMBER(IFERROR(SEARCH('Project Costing'!#REF!,Labor!I2491,1),""))</f>
        <v>0</v>
      </c>
      <c r="G2485" s="174" t="str">
        <f>IF(F2485=1,COUNTIF($F$8:F2485,1),"")</f>
        <v/>
      </c>
      <c r="H2485" s="174"/>
      <c r="I2485" s="157">
        <f>IFERROR($H$8:INDEX($H$8:$H$3000,COUNTIF($H$8:$H$3000,"?*")),"")</f>
        <v>0</v>
      </c>
    </row>
    <row r="2486" spans="1:9" x14ac:dyDescent="0.25">
      <c r="A2486" s="174">
        <f>--ISNUMBER(IFERROR(SEARCH('Project Costing'!#REF!,Labor!I2492,1),""))</f>
        <v>0</v>
      </c>
      <c r="B2486" s="174" t="str">
        <f>IF(A2486=1,COUNTIF($A$8:A2486,1),"")</f>
        <v/>
      </c>
      <c r="C2486" s="174"/>
      <c r="D2486" s="157">
        <f>IFERROR($C$8:INDEX($C$8:$C$3000,COUNTIF($C$8:$C$3000,"?*")),"")</f>
        <v>0</v>
      </c>
      <c r="E2486" s="174"/>
      <c r="F2486" s="174">
        <f>--ISNUMBER(IFERROR(SEARCH('Project Costing'!#REF!,Labor!I2492,1),""))</f>
        <v>0</v>
      </c>
      <c r="G2486" s="174" t="str">
        <f>IF(F2486=1,COUNTIF($F$8:F2486,1),"")</f>
        <v/>
      </c>
      <c r="H2486" s="174"/>
      <c r="I2486" s="157">
        <f>IFERROR($H$8:INDEX($H$8:$H$3000,COUNTIF($H$8:$H$3000,"?*")),"")</f>
        <v>0</v>
      </c>
    </row>
    <row r="2487" spans="1:9" x14ac:dyDescent="0.25">
      <c r="A2487" s="174">
        <f>--ISNUMBER(IFERROR(SEARCH('Project Costing'!#REF!,Labor!I2493,1),""))</f>
        <v>0</v>
      </c>
      <c r="B2487" s="174" t="str">
        <f>IF(A2487=1,COUNTIF($A$8:A2487,1),"")</f>
        <v/>
      </c>
      <c r="C2487" s="174"/>
      <c r="D2487" s="157">
        <f>IFERROR($C$8:INDEX($C$8:$C$3000,COUNTIF($C$8:$C$3000,"?*")),"")</f>
        <v>0</v>
      </c>
      <c r="E2487" s="174"/>
      <c r="F2487" s="174">
        <f>--ISNUMBER(IFERROR(SEARCH('Project Costing'!#REF!,Labor!I2493,1),""))</f>
        <v>0</v>
      </c>
      <c r="G2487" s="174" t="str">
        <f>IF(F2487=1,COUNTIF($F$8:F2487,1),"")</f>
        <v/>
      </c>
      <c r="H2487" s="174"/>
      <c r="I2487" s="157">
        <f>IFERROR($H$8:INDEX($H$8:$H$3000,COUNTIF($H$8:$H$3000,"?*")),"")</f>
        <v>0</v>
      </c>
    </row>
    <row r="2488" spans="1:9" x14ac:dyDescent="0.25">
      <c r="A2488" s="174">
        <f>--ISNUMBER(IFERROR(SEARCH('Project Costing'!#REF!,Labor!I2494,1),""))</f>
        <v>0</v>
      </c>
      <c r="B2488" s="174" t="str">
        <f>IF(A2488=1,COUNTIF($A$8:A2488,1),"")</f>
        <v/>
      </c>
      <c r="C2488" s="174"/>
      <c r="D2488" s="157">
        <f>IFERROR($C$8:INDEX($C$8:$C$3000,COUNTIF($C$8:$C$3000,"?*")),"")</f>
        <v>0</v>
      </c>
      <c r="E2488" s="174"/>
      <c r="F2488" s="174">
        <f>--ISNUMBER(IFERROR(SEARCH('Project Costing'!#REF!,Labor!I2494,1),""))</f>
        <v>0</v>
      </c>
      <c r="G2488" s="174" t="str">
        <f>IF(F2488=1,COUNTIF($F$8:F2488,1),"")</f>
        <v/>
      </c>
      <c r="H2488" s="174"/>
      <c r="I2488" s="157">
        <f>IFERROR($H$8:INDEX($H$8:$H$3000,COUNTIF($H$8:$H$3000,"?*")),"")</f>
        <v>0</v>
      </c>
    </row>
    <row r="2489" spans="1:9" x14ac:dyDescent="0.25">
      <c r="A2489" s="174">
        <f>--ISNUMBER(IFERROR(SEARCH('Project Costing'!#REF!,Labor!I2495,1),""))</f>
        <v>0</v>
      </c>
      <c r="B2489" s="174" t="str">
        <f>IF(A2489=1,COUNTIF($A$8:A2489,1),"")</f>
        <v/>
      </c>
      <c r="C2489" s="174"/>
      <c r="D2489" s="157">
        <f>IFERROR($C$8:INDEX($C$8:$C$3000,COUNTIF($C$8:$C$3000,"?*")),"")</f>
        <v>0</v>
      </c>
      <c r="E2489" s="174"/>
      <c r="F2489" s="174">
        <f>--ISNUMBER(IFERROR(SEARCH('Project Costing'!#REF!,Labor!I2495,1),""))</f>
        <v>0</v>
      </c>
      <c r="G2489" s="174" t="str">
        <f>IF(F2489=1,COUNTIF($F$8:F2489,1),"")</f>
        <v/>
      </c>
      <c r="H2489" s="174"/>
      <c r="I2489" s="157">
        <f>IFERROR($H$8:INDEX($H$8:$H$3000,COUNTIF($H$8:$H$3000,"?*")),"")</f>
        <v>0</v>
      </c>
    </row>
    <row r="2490" spans="1:9" x14ac:dyDescent="0.25">
      <c r="A2490" s="174">
        <f>--ISNUMBER(IFERROR(SEARCH('Project Costing'!#REF!,Labor!I2496,1),""))</f>
        <v>0</v>
      </c>
      <c r="B2490" s="174" t="str">
        <f>IF(A2490=1,COUNTIF($A$8:A2490,1),"")</f>
        <v/>
      </c>
      <c r="C2490" s="174"/>
      <c r="D2490" s="157">
        <f>IFERROR($C$8:INDEX($C$8:$C$3000,COUNTIF($C$8:$C$3000,"?*")),"")</f>
        <v>0</v>
      </c>
      <c r="E2490" s="174"/>
      <c r="F2490" s="174">
        <f>--ISNUMBER(IFERROR(SEARCH('Project Costing'!#REF!,Labor!I2496,1),""))</f>
        <v>0</v>
      </c>
      <c r="G2490" s="174" t="str">
        <f>IF(F2490=1,COUNTIF($F$8:F2490,1),"")</f>
        <v/>
      </c>
      <c r="H2490" s="174"/>
      <c r="I2490" s="157">
        <f>IFERROR($H$8:INDEX($H$8:$H$3000,COUNTIF($H$8:$H$3000,"?*")),"")</f>
        <v>0</v>
      </c>
    </row>
    <row r="2491" spans="1:9" x14ac:dyDescent="0.25">
      <c r="A2491" s="174">
        <f>--ISNUMBER(IFERROR(SEARCH('Project Costing'!#REF!,Labor!I2497,1),""))</f>
        <v>0</v>
      </c>
      <c r="B2491" s="174" t="str">
        <f>IF(A2491=1,COUNTIF($A$8:A2491,1),"")</f>
        <v/>
      </c>
      <c r="C2491" s="174"/>
      <c r="D2491" s="157">
        <f>IFERROR($C$8:INDEX($C$8:$C$3000,COUNTIF($C$8:$C$3000,"?*")),"")</f>
        <v>0</v>
      </c>
      <c r="E2491" s="174"/>
      <c r="F2491" s="174">
        <f>--ISNUMBER(IFERROR(SEARCH('Project Costing'!#REF!,Labor!I2497,1),""))</f>
        <v>0</v>
      </c>
      <c r="G2491" s="174" t="str">
        <f>IF(F2491=1,COUNTIF($F$8:F2491,1),"")</f>
        <v/>
      </c>
      <c r="H2491" s="174"/>
      <c r="I2491" s="157">
        <f>IFERROR($H$8:INDEX($H$8:$H$3000,COUNTIF($H$8:$H$3000,"?*")),"")</f>
        <v>0</v>
      </c>
    </row>
    <row r="2492" spans="1:9" x14ac:dyDescent="0.25">
      <c r="A2492" s="174">
        <f>--ISNUMBER(IFERROR(SEARCH('Project Costing'!#REF!,Labor!I2498,1),""))</f>
        <v>0</v>
      </c>
      <c r="B2492" s="174" t="str">
        <f>IF(A2492=1,COUNTIF($A$8:A2492,1),"")</f>
        <v/>
      </c>
      <c r="C2492" s="174"/>
      <c r="D2492" s="157">
        <f>IFERROR($C$8:INDEX($C$8:$C$3000,COUNTIF($C$8:$C$3000,"?*")),"")</f>
        <v>0</v>
      </c>
      <c r="E2492" s="174"/>
      <c r="F2492" s="174">
        <f>--ISNUMBER(IFERROR(SEARCH('Project Costing'!#REF!,Labor!I2498,1),""))</f>
        <v>0</v>
      </c>
      <c r="G2492" s="174" t="str">
        <f>IF(F2492=1,COUNTIF($F$8:F2492,1),"")</f>
        <v/>
      </c>
      <c r="H2492" s="174"/>
      <c r="I2492" s="157">
        <f>IFERROR($H$8:INDEX($H$8:$H$3000,COUNTIF($H$8:$H$3000,"?*")),"")</f>
        <v>0</v>
      </c>
    </row>
    <row r="2493" spans="1:9" x14ac:dyDescent="0.25">
      <c r="A2493" s="174">
        <f>--ISNUMBER(IFERROR(SEARCH('Project Costing'!#REF!,Labor!I2499,1),""))</f>
        <v>0</v>
      </c>
      <c r="B2493" s="174" t="str">
        <f>IF(A2493=1,COUNTIF($A$8:A2493,1),"")</f>
        <v/>
      </c>
      <c r="C2493" s="174"/>
      <c r="D2493" s="157">
        <f>IFERROR($C$8:INDEX($C$8:$C$3000,COUNTIF($C$8:$C$3000,"?*")),"")</f>
        <v>0</v>
      </c>
      <c r="E2493" s="174"/>
      <c r="F2493" s="174">
        <f>--ISNUMBER(IFERROR(SEARCH('Project Costing'!#REF!,Labor!I2499,1),""))</f>
        <v>0</v>
      </c>
      <c r="G2493" s="174" t="str">
        <f>IF(F2493=1,COUNTIF($F$8:F2493,1),"")</f>
        <v/>
      </c>
      <c r="H2493" s="174"/>
      <c r="I2493" s="157">
        <f>IFERROR($H$8:INDEX($H$8:$H$3000,COUNTIF($H$8:$H$3000,"?*")),"")</f>
        <v>0</v>
      </c>
    </row>
    <row r="2494" spans="1:9" x14ac:dyDescent="0.25">
      <c r="A2494" s="174">
        <f>--ISNUMBER(IFERROR(SEARCH('Project Costing'!#REF!,Labor!I2500,1),""))</f>
        <v>0</v>
      </c>
      <c r="B2494" s="174" t="str">
        <f>IF(A2494=1,COUNTIF($A$8:A2494,1),"")</f>
        <v/>
      </c>
      <c r="C2494" s="174"/>
      <c r="D2494" s="157">
        <f>IFERROR($C$8:INDEX($C$8:$C$3000,COUNTIF($C$8:$C$3000,"?*")),"")</f>
        <v>0</v>
      </c>
      <c r="E2494" s="174"/>
      <c r="F2494" s="174">
        <f>--ISNUMBER(IFERROR(SEARCH('Project Costing'!#REF!,Labor!I2500,1),""))</f>
        <v>0</v>
      </c>
      <c r="G2494" s="174" t="str">
        <f>IF(F2494=1,COUNTIF($F$8:F2494,1),"")</f>
        <v/>
      </c>
      <c r="H2494" s="174"/>
      <c r="I2494" s="157">
        <f>IFERROR($H$8:INDEX($H$8:$H$3000,COUNTIF($H$8:$H$3000,"?*")),"")</f>
        <v>0</v>
      </c>
    </row>
    <row r="2495" spans="1:9" x14ac:dyDescent="0.25">
      <c r="A2495" s="174">
        <f>--ISNUMBER(IFERROR(SEARCH('Project Costing'!#REF!,Labor!I2501,1),""))</f>
        <v>0</v>
      </c>
      <c r="B2495" s="174" t="str">
        <f>IF(A2495=1,COUNTIF($A$8:A2495,1),"")</f>
        <v/>
      </c>
      <c r="C2495" s="174"/>
      <c r="D2495" s="157">
        <f>IFERROR($C$8:INDEX($C$8:$C$3000,COUNTIF($C$8:$C$3000,"?*")),"")</f>
        <v>0</v>
      </c>
      <c r="E2495" s="174"/>
      <c r="F2495" s="174">
        <f>--ISNUMBER(IFERROR(SEARCH('Project Costing'!#REF!,Labor!I2501,1),""))</f>
        <v>0</v>
      </c>
      <c r="G2495" s="174" t="str">
        <f>IF(F2495=1,COUNTIF($F$8:F2495,1),"")</f>
        <v/>
      </c>
      <c r="H2495" s="174"/>
      <c r="I2495" s="157">
        <f>IFERROR($H$8:INDEX($H$8:$H$3000,COUNTIF($H$8:$H$3000,"?*")),"")</f>
        <v>0</v>
      </c>
    </row>
    <row r="2496" spans="1:9" x14ac:dyDescent="0.25">
      <c r="A2496" s="174">
        <f>--ISNUMBER(IFERROR(SEARCH('Project Costing'!#REF!,Labor!I2502,1),""))</f>
        <v>0</v>
      </c>
      <c r="B2496" s="174" t="str">
        <f>IF(A2496=1,COUNTIF($A$8:A2496,1),"")</f>
        <v/>
      </c>
      <c r="C2496" s="174"/>
      <c r="D2496" s="157">
        <f>IFERROR($C$8:INDEX($C$8:$C$3000,COUNTIF($C$8:$C$3000,"?*")),"")</f>
        <v>0</v>
      </c>
      <c r="E2496" s="174"/>
      <c r="F2496" s="174">
        <f>--ISNUMBER(IFERROR(SEARCH('Project Costing'!#REF!,Labor!I2502,1),""))</f>
        <v>0</v>
      </c>
      <c r="G2496" s="174" t="str">
        <f>IF(F2496=1,COUNTIF($F$8:F2496,1),"")</f>
        <v/>
      </c>
      <c r="H2496" s="174"/>
      <c r="I2496" s="157">
        <f>IFERROR($H$8:INDEX($H$8:$H$3000,COUNTIF($H$8:$H$3000,"?*")),"")</f>
        <v>0</v>
      </c>
    </row>
    <row r="2497" spans="1:9" x14ac:dyDescent="0.25">
      <c r="A2497" s="174">
        <f>--ISNUMBER(IFERROR(SEARCH('Project Costing'!#REF!,Labor!I2503,1),""))</f>
        <v>0</v>
      </c>
      <c r="B2497" s="174" t="str">
        <f>IF(A2497=1,COUNTIF($A$8:A2497,1),"")</f>
        <v/>
      </c>
      <c r="C2497" s="174"/>
      <c r="D2497" s="157">
        <f>IFERROR($C$8:INDEX($C$8:$C$3000,COUNTIF($C$8:$C$3000,"?*")),"")</f>
        <v>0</v>
      </c>
      <c r="E2497" s="174"/>
      <c r="F2497" s="174">
        <f>--ISNUMBER(IFERROR(SEARCH('Project Costing'!#REF!,Labor!I2503,1),""))</f>
        <v>0</v>
      </c>
      <c r="G2497" s="174" t="str">
        <f>IF(F2497=1,COUNTIF($F$8:F2497,1),"")</f>
        <v/>
      </c>
      <c r="H2497" s="174"/>
      <c r="I2497" s="157">
        <f>IFERROR($H$8:INDEX($H$8:$H$3000,COUNTIF($H$8:$H$3000,"?*")),"")</f>
        <v>0</v>
      </c>
    </row>
    <row r="2498" spans="1:9" x14ac:dyDescent="0.25">
      <c r="A2498" s="174">
        <f>--ISNUMBER(IFERROR(SEARCH('Project Costing'!#REF!,Labor!I2504,1),""))</f>
        <v>0</v>
      </c>
      <c r="B2498" s="174" t="str">
        <f>IF(A2498=1,COUNTIF($A$8:A2498,1),"")</f>
        <v/>
      </c>
      <c r="C2498" s="174"/>
      <c r="D2498" s="157">
        <f>IFERROR($C$8:INDEX($C$8:$C$3000,COUNTIF($C$8:$C$3000,"?*")),"")</f>
        <v>0</v>
      </c>
      <c r="E2498" s="174"/>
      <c r="F2498" s="174">
        <f>--ISNUMBER(IFERROR(SEARCH('Project Costing'!#REF!,Labor!I2504,1),""))</f>
        <v>0</v>
      </c>
      <c r="G2498" s="174" t="str">
        <f>IF(F2498=1,COUNTIF($F$8:F2498,1),"")</f>
        <v/>
      </c>
      <c r="H2498" s="174"/>
      <c r="I2498" s="157">
        <f>IFERROR($H$8:INDEX($H$8:$H$3000,COUNTIF($H$8:$H$3000,"?*")),"")</f>
        <v>0</v>
      </c>
    </row>
    <row r="2499" spans="1:9" x14ac:dyDescent="0.25">
      <c r="A2499" s="174">
        <f>--ISNUMBER(IFERROR(SEARCH('Project Costing'!#REF!,Labor!I2505,1),""))</f>
        <v>0</v>
      </c>
      <c r="B2499" s="174" t="str">
        <f>IF(A2499=1,COUNTIF($A$8:A2499,1),"")</f>
        <v/>
      </c>
      <c r="C2499" s="174"/>
      <c r="D2499" s="157">
        <f>IFERROR($C$8:INDEX($C$8:$C$3000,COUNTIF($C$8:$C$3000,"?*")),"")</f>
        <v>0</v>
      </c>
      <c r="E2499" s="174"/>
      <c r="F2499" s="174">
        <f>--ISNUMBER(IFERROR(SEARCH('Project Costing'!#REF!,Labor!I2505,1),""))</f>
        <v>0</v>
      </c>
      <c r="G2499" s="174" t="str">
        <f>IF(F2499=1,COUNTIF($F$8:F2499,1),"")</f>
        <v/>
      </c>
      <c r="H2499" s="174"/>
      <c r="I2499" s="157">
        <f>IFERROR($H$8:INDEX($H$8:$H$3000,COUNTIF($H$8:$H$3000,"?*")),"")</f>
        <v>0</v>
      </c>
    </row>
    <row r="2500" spans="1:9" x14ac:dyDescent="0.25">
      <c r="A2500" s="174">
        <f>--ISNUMBER(IFERROR(SEARCH('Project Costing'!#REF!,Labor!I2506,1),""))</f>
        <v>0</v>
      </c>
      <c r="B2500" s="174" t="str">
        <f>IF(A2500=1,COUNTIF($A$8:A2500,1),"")</f>
        <v/>
      </c>
      <c r="C2500" s="174"/>
      <c r="D2500" s="157">
        <f>IFERROR($C$8:INDEX($C$8:$C$3000,COUNTIF($C$8:$C$3000,"?*")),"")</f>
        <v>0</v>
      </c>
      <c r="E2500" s="174"/>
      <c r="F2500" s="174">
        <f>--ISNUMBER(IFERROR(SEARCH('Project Costing'!#REF!,Labor!I2506,1),""))</f>
        <v>0</v>
      </c>
      <c r="G2500" s="174" t="str">
        <f>IF(F2500=1,COUNTIF($F$8:F2500,1),"")</f>
        <v/>
      </c>
      <c r="H2500" s="174"/>
      <c r="I2500" s="157">
        <f>IFERROR($H$8:INDEX($H$8:$H$3000,COUNTIF($H$8:$H$3000,"?*")),"")</f>
        <v>0</v>
      </c>
    </row>
    <row r="2501" spans="1:9" x14ac:dyDescent="0.25">
      <c r="A2501" s="174">
        <f>--ISNUMBER(IFERROR(SEARCH('Project Costing'!#REF!,Labor!I2507,1),""))</f>
        <v>0</v>
      </c>
      <c r="B2501" s="174" t="str">
        <f>IF(A2501=1,COUNTIF($A$8:A2501,1),"")</f>
        <v/>
      </c>
      <c r="C2501" s="174"/>
      <c r="D2501" s="157">
        <f>IFERROR($C$8:INDEX($C$8:$C$3000,COUNTIF($C$8:$C$3000,"?*")),"")</f>
        <v>0</v>
      </c>
      <c r="E2501" s="174"/>
      <c r="F2501" s="174">
        <f>--ISNUMBER(IFERROR(SEARCH('Project Costing'!#REF!,Labor!I2507,1),""))</f>
        <v>0</v>
      </c>
      <c r="G2501" s="174" t="str">
        <f>IF(F2501=1,COUNTIF($F$8:F2501,1),"")</f>
        <v/>
      </c>
      <c r="H2501" s="174"/>
      <c r="I2501" s="157">
        <f>IFERROR($H$8:INDEX($H$8:$H$3000,COUNTIF($H$8:$H$3000,"?*")),"")</f>
        <v>0</v>
      </c>
    </row>
    <row r="2502" spans="1:9" x14ac:dyDescent="0.25">
      <c r="A2502" s="174">
        <f>--ISNUMBER(IFERROR(SEARCH('Project Costing'!#REF!,Labor!I2508,1),""))</f>
        <v>0</v>
      </c>
      <c r="B2502" s="174" t="str">
        <f>IF(A2502=1,COUNTIF($A$8:A2502,1),"")</f>
        <v/>
      </c>
      <c r="C2502" s="174"/>
      <c r="D2502" s="157">
        <f>IFERROR($C$8:INDEX($C$8:$C$3000,COUNTIF($C$8:$C$3000,"?*")),"")</f>
        <v>0</v>
      </c>
      <c r="E2502" s="174"/>
      <c r="F2502" s="174">
        <f>--ISNUMBER(IFERROR(SEARCH('Project Costing'!#REF!,Labor!I2508,1),""))</f>
        <v>0</v>
      </c>
      <c r="G2502" s="174" t="str">
        <f>IF(F2502=1,COUNTIF($F$8:F2502,1),"")</f>
        <v/>
      </c>
      <c r="H2502" s="174"/>
      <c r="I2502" s="157">
        <f>IFERROR($H$8:INDEX($H$8:$H$3000,COUNTIF($H$8:$H$3000,"?*")),"")</f>
        <v>0</v>
      </c>
    </row>
    <row r="2503" spans="1:9" x14ac:dyDescent="0.25">
      <c r="A2503" s="174">
        <f>--ISNUMBER(IFERROR(SEARCH('Project Costing'!#REF!,Labor!I2509,1),""))</f>
        <v>0</v>
      </c>
      <c r="B2503" s="174" t="str">
        <f>IF(A2503=1,COUNTIF($A$8:A2503,1),"")</f>
        <v/>
      </c>
      <c r="C2503" s="174"/>
      <c r="D2503" s="157">
        <f>IFERROR($C$8:INDEX($C$8:$C$3000,COUNTIF($C$8:$C$3000,"?*")),"")</f>
        <v>0</v>
      </c>
      <c r="E2503" s="174"/>
      <c r="F2503" s="174">
        <f>--ISNUMBER(IFERROR(SEARCH('Project Costing'!#REF!,Labor!I2509,1),""))</f>
        <v>0</v>
      </c>
      <c r="G2503" s="174" t="str">
        <f>IF(F2503=1,COUNTIF($F$8:F2503,1),"")</f>
        <v/>
      </c>
      <c r="H2503" s="174"/>
      <c r="I2503" s="157">
        <f>IFERROR($H$8:INDEX($H$8:$H$3000,COUNTIF($H$8:$H$3000,"?*")),"")</f>
        <v>0</v>
      </c>
    </row>
    <row r="2504" spans="1:9" x14ac:dyDescent="0.25">
      <c r="A2504" s="174">
        <f>--ISNUMBER(IFERROR(SEARCH('Project Costing'!#REF!,Labor!I2510,1),""))</f>
        <v>0</v>
      </c>
      <c r="B2504" s="174" t="str">
        <f>IF(A2504=1,COUNTIF($A$8:A2504,1),"")</f>
        <v/>
      </c>
      <c r="C2504" s="174"/>
      <c r="D2504" s="157">
        <f>IFERROR($C$8:INDEX($C$8:$C$3000,COUNTIF($C$8:$C$3000,"?*")),"")</f>
        <v>0</v>
      </c>
      <c r="E2504" s="174"/>
      <c r="F2504" s="174">
        <f>--ISNUMBER(IFERROR(SEARCH('Project Costing'!#REF!,Labor!I2510,1),""))</f>
        <v>0</v>
      </c>
      <c r="G2504" s="174" t="str">
        <f>IF(F2504=1,COUNTIF($F$8:F2504,1),"")</f>
        <v/>
      </c>
      <c r="H2504" s="174"/>
      <c r="I2504" s="157">
        <f>IFERROR($H$8:INDEX($H$8:$H$3000,COUNTIF($H$8:$H$3000,"?*")),"")</f>
        <v>0</v>
      </c>
    </row>
    <row r="2505" spans="1:9" x14ac:dyDescent="0.25">
      <c r="A2505" s="174">
        <f>--ISNUMBER(IFERROR(SEARCH('Project Costing'!#REF!,Labor!I2511,1),""))</f>
        <v>0</v>
      </c>
      <c r="B2505" s="174" t="str">
        <f>IF(A2505=1,COUNTIF($A$8:A2505,1),"")</f>
        <v/>
      </c>
      <c r="C2505" s="174"/>
      <c r="D2505" s="157">
        <f>IFERROR($C$8:INDEX($C$8:$C$3000,COUNTIF($C$8:$C$3000,"?*")),"")</f>
        <v>0</v>
      </c>
      <c r="E2505" s="174"/>
      <c r="F2505" s="174">
        <f>--ISNUMBER(IFERROR(SEARCH('Project Costing'!#REF!,Labor!I2511,1),""))</f>
        <v>0</v>
      </c>
      <c r="G2505" s="174" t="str">
        <f>IF(F2505=1,COUNTIF($F$8:F2505,1),"")</f>
        <v/>
      </c>
      <c r="H2505" s="174"/>
      <c r="I2505" s="157">
        <f>IFERROR($H$8:INDEX($H$8:$H$3000,COUNTIF($H$8:$H$3000,"?*")),"")</f>
        <v>0</v>
      </c>
    </row>
    <row r="2506" spans="1:9" x14ac:dyDescent="0.25">
      <c r="A2506" s="174">
        <f>--ISNUMBER(IFERROR(SEARCH('Project Costing'!#REF!,Labor!I2512,1),""))</f>
        <v>0</v>
      </c>
      <c r="B2506" s="174" t="str">
        <f>IF(A2506=1,COUNTIF($A$8:A2506,1),"")</f>
        <v/>
      </c>
      <c r="C2506" s="174"/>
      <c r="D2506" s="157">
        <f>IFERROR($C$8:INDEX($C$8:$C$3000,COUNTIF($C$8:$C$3000,"?*")),"")</f>
        <v>0</v>
      </c>
      <c r="E2506" s="174"/>
      <c r="F2506" s="174">
        <f>--ISNUMBER(IFERROR(SEARCH('Project Costing'!#REF!,Labor!I2512,1),""))</f>
        <v>0</v>
      </c>
      <c r="G2506" s="174" t="str">
        <f>IF(F2506=1,COUNTIF($F$8:F2506,1),"")</f>
        <v/>
      </c>
      <c r="H2506" s="174"/>
      <c r="I2506" s="157">
        <f>IFERROR($H$8:INDEX($H$8:$H$3000,COUNTIF($H$8:$H$3000,"?*")),"")</f>
        <v>0</v>
      </c>
    </row>
    <row r="2507" spans="1:9" x14ac:dyDescent="0.25">
      <c r="A2507" s="174">
        <f>--ISNUMBER(IFERROR(SEARCH('Project Costing'!#REF!,Labor!I2513,1),""))</f>
        <v>0</v>
      </c>
      <c r="B2507" s="174" t="str">
        <f>IF(A2507=1,COUNTIF($A$8:A2507,1),"")</f>
        <v/>
      </c>
      <c r="C2507" s="174"/>
      <c r="D2507" s="157">
        <f>IFERROR($C$8:INDEX($C$8:$C$3000,COUNTIF($C$8:$C$3000,"?*")),"")</f>
        <v>0</v>
      </c>
      <c r="E2507" s="174"/>
      <c r="F2507" s="174">
        <f>--ISNUMBER(IFERROR(SEARCH('Project Costing'!#REF!,Labor!I2513,1),""))</f>
        <v>0</v>
      </c>
      <c r="G2507" s="174" t="str">
        <f>IF(F2507=1,COUNTIF($F$8:F2507,1),"")</f>
        <v/>
      </c>
      <c r="H2507" s="174"/>
      <c r="I2507" s="157">
        <f>IFERROR($H$8:INDEX($H$8:$H$3000,COUNTIF($H$8:$H$3000,"?*")),"")</f>
        <v>0</v>
      </c>
    </row>
    <row r="2508" spans="1:9" x14ac:dyDescent="0.25">
      <c r="A2508" s="174">
        <f>--ISNUMBER(IFERROR(SEARCH('Project Costing'!#REF!,Labor!I2514,1),""))</f>
        <v>0</v>
      </c>
      <c r="B2508" s="174" t="str">
        <f>IF(A2508=1,COUNTIF($A$8:A2508,1),"")</f>
        <v/>
      </c>
      <c r="C2508" s="174"/>
      <c r="D2508" s="157">
        <f>IFERROR($C$8:INDEX($C$8:$C$3000,COUNTIF($C$8:$C$3000,"?*")),"")</f>
        <v>0</v>
      </c>
      <c r="E2508" s="174"/>
      <c r="F2508" s="174">
        <f>--ISNUMBER(IFERROR(SEARCH('Project Costing'!#REF!,Labor!I2514,1),""))</f>
        <v>0</v>
      </c>
      <c r="G2508" s="174" t="str">
        <f>IF(F2508=1,COUNTIF($F$8:F2508,1),"")</f>
        <v/>
      </c>
      <c r="H2508" s="174"/>
      <c r="I2508" s="157">
        <f>IFERROR($H$8:INDEX($H$8:$H$3000,COUNTIF($H$8:$H$3000,"?*")),"")</f>
        <v>0</v>
      </c>
    </row>
    <row r="2509" spans="1:9" x14ac:dyDescent="0.25">
      <c r="A2509" s="174">
        <f>--ISNUMBER(IFERROR(SEARCH('Project Costing'!#REF!,Labor!I2515,1),""))</f>
        <v>0</v>
      </c>
      <c r="B2509" s="174" t="str">
        <f>IF(A2509=1,COUNTIF($A$8:A2509,1),"")</f>
        <v/>
      </c>
      <c r="C2509" s="174"/>
      <c r="D2509" s="157">
        <f>IFERROR($C$8:INDEX($C$8:$C$3000,COUNTIF($C$8:$C$3000,"?*")),"")</f>
        <v>0</v>
      </c>
      <c r="E2509" s="174"/>
      <c r="F2509" s="174">
        <f>--ISNUMBER(IFERROR(SEARCH('Project Costing'!#REF!,Labor!I2515,1),""))</f>
        <v>0</v>
      </c>
      <c r="G2509" s="174" t="str">
        <f>IF(F2509=1,COUNTIF($F$8:F2509,1),"")</f>
        <v/>
      </c>
      <c r="H2509" s="174"/>
      <c r="I2509" s="157">
        <f>IFERROR($H$8:INDEX($H$8:$H$3000,COUNTIF($H$8:$H$3000,"?*")),"")</f>
        <v>0</v>
      </c>
    </row>
    <row r="2510" spans="1:9" x14ac:dyDescent="0.25">
      <c r="A2510" s="174">
        <f>--ISNUMBER(IFERROR(SEARCH('Project Costing'!#REF!,Labor!I2516,1),""))</f>
        <v>0</v>
      </c>
      <c r="B2510" s="174" t="str">
        <f>IF(A2510=1,COUNTIF($A$8:A2510,1),"")</f>
        <v/>
      </c>
      <c r="C2510" s="174"/>
      <c r="D2510" s="157">
        <f>IFERROR($C$8:INDEX($C$8:$C$3000,COUNTIF($C$8:$C$3000,"?*")),"")</f>
        <v>0</v>
      </c>
      <c r="E2510" s="174"/>
      <c r="F2510" s="174">
        <f>--ISNUMBER(IFERROR(SEARCH('Project Costing'!#REF!,Labor!I2516,1),""))</f>
        <v>0</v>
      </c>
      <c r="G2510" s="174" t="str">
        <f>IF(F2510=1,COUNTIF($F$8:F2510,1),"")</f>
        <v/>
      </c>
      <c r="H2510" s="174"/>
      <c r="I2510" s="157">
        <f>IFERROR($H$8:INDEX($H$8:$H$3000,COUNTIF($H$8:$H$3000,"?*")),"")</f>
        <v>0</v>
      </c>
    </row>
    <row r="2511" spans="1:9" x14ac:dyDescent="0.25">
      <c r="A2511" s="174">
        <f>--ISNUMBER(IFERROR(SEARCH('Project Costing'!#REF!,Labor!I2517,1),""))</f>
        <v>0</v>
      </c>
      <c r="B2511" s="174" t="str">
        <f>IF(A2511=1,COUNTIF($A$8:A2511,1),"")</f>
        <v/>
      </c>
      <c r="C2511" s="174"/>
      <c r="D2511" s="157">
        <f>IFERROR($C$8:INDEX($C$8:$C$3000,COUNTIF($C$8:$C$3000,"?*")),"")</f>
        <v>0</v>
      </c>
      <c r="E2511" s="174"/>
      <c r="F2511" s="174">
        <f>--ISNUMBER(IFERROR(SEARCH('Project Costing'!#REF!,Labor!I2517,1),""))</f>
        <v>0</v>
      </c>
      <c r="G2511" s="174" t="str">
        <f>IF(F2511=1,COUNTIF($F$8:F2511,1),"")</f>
        <v/>
      </c>
      <c r="H2511" s="174"/>
      <c r="I2511" s="157">
        <f>IFERROR($H$8:INDEX($H$8:$H$3000,COUNTIF($H$8:$H$3000,"?*")),"")</f>
        <v>0</v>
      </c>
    </row>
    <row r="2512" spans="1:9" x14ac:dyDescent="0.25">
      <c r="A2512" s="174">
        <f>--ISNUMBER(IFERROR(SEARCH('Project Costing'!#REF!,Labor!I2518,1),""))</f>
        <v>0</v>
      </c>
      <c r="B2512" s="174" t="str">
        <f>IF(A2512=1,COUNTIF($A$8:A2512,1),"")</f>
        <v/>
      </c>
      <c r="C2512" s="174"/>
      <c r="D2512" s="157">
        <f>IFERROR($C$8:INDEX($C$8:$C$3000,COUNTIF($C$8:$C$3000,"?*")),"")</f>
        <v>0</v>
      </c>
      <c r="E2512" s="174"/>
      <c r="F2512" s="174">
        <f>--ISNUMBER(IFERROR(SEARCH('Project Costing'!#REF!,Labor!I2518,1),""))</f>
        <v>0</v>
      </c>
      <c r="G2512" s="174" t="str">
        <f>IF(F2512=1,COUNTIF($F$8:F2512,1),"")</f>
        <v/>
      </c>
      <c r="H2512" s="174"/>
      <c r="I2512" s="157">
        <f>IFERROR($H$8:INDEX($H$8:$H$3000,COUNTIF($H$8:$H$3000,"?*")),"")</f>
        <v>0</v>
      </c>
    </row>
    <row r="2513" spans="1:9" x14ac:dyDescent="0.25">
      <c r="A2513" s="174">
        <f>--ISNUMBER(IFERROR(SEARCH('Project Costing'!#REF!,Labor!I2519,1),""))</f>
        <v>0</v>
      </c>
      <c r="B2513" s="174" t="str">
        <f>IF(A2513=1,COUNTIF($A$8:A2513,1),"")</f>
        <v/>
      </c>
      <c r="C2513" s="174"/>
      <c r="D2513" s="157">
        <f>IFERROR($C$8:INDEX($C$8:$C$3000,COUNTIF($C$8:$C$3000,"?*")),"")</f>
        <v>0</v>
      </c>
      <c r="E2513" s="174"/>
      <c r="F2513" s="174">
        <f>--ISNUMBER(IFERROR(SEARCH('Project Costing'!#REF!,Labor!I2519,1),""))</f>
        <v>0</v>
      </c>
      <c r="G2513" s="174" t="str">
        <f>IF(F2513=1,COUNTIF($F$8:F2513,1),"")</f>
        <v/>
      </c>
      <c r="H2513" s="174"/>
      <c r="I2513" s="157">
        <f>IFERROR($H$8:INDEX($H$8:$H$3000,COUNTIF($H$8:$H$3000,"?*")),"")</f>
        <v>0</v>
      </c>
    </row>
    <row r="2514" spans="1:9" x14ac:dyDescent="0.25">
      <c r="A2514" s="174">
        <f>--ISNUMBER(IFERROR(SEARCH('Project Costing'!#REF!,Labor!I2520,1),""))</f>
        <v>0</v>
      </c>
      <c r="B2514" s="174" t="str">
        <f>IF(A2514=1,COUNTIF($A$8:A2514,1),"")</f>
        <v/>
      </c>
      <c r="C2514" s="174"/>
      <c r="D2514" s="157">
        <f>IFERROR($C$8:INDEX($C$8:$C$3000,COUNTIF($C$8:$C$3000,"?*")),"")</f>
        <v>0</v>
      </c>
      <c r="E2514" s="174"/>
      <c r="F2514" s="174">
        <f>--ISNUMBER(IFERROR(SEARCH('Project Costing'!#REF!,Labor!I2520,1),""))</f>
        <v>0</v>
      </c>
      <c r="G2514" s="174" t="str">
        <f>IF(F2514=1,COUNTIF($F$8:F2514,1),"")</f>
        <v/>
      </c>
      <c r="H2514" s="174"/>
      <c r="I2514" s="157">
        <f>IFERROR($H$8:INDEX($H$8:$H$3000,COUNTIF($H$8:$H$3000,"?*")),"")</f>
        <v>0</v>
      </c>
    </row>
    <row r="2515" spans="1:9" x14ac:dyDescent="0.25">
      <c r="A2515" s="174">
        <f>--ISNUMBER(IFERROR(SEARCH('Project Costing'!#REF!,Labor!I2521,1),""))</f>
        <v>0</v>
      </c>
      <c r="B2515" s="174" t="str">
        <f>IF(A2515=1,COUNTIF($A$8:A2515,1),"")</f>
        <v/>
      </c>
      <c r="C2515" s="174"/>
      <c r="D2515" s="157">
        <f>IFERROR($C$8:INDEX($C$8:$C$3000,COUNTIF($C$8:$C$3000,"?*")),"")</f>
        <v>0</v>
      </c>
      <c r="E2515" s="174"/>
      <c r="F2515" s="174">
        <f>--ISNUMBER(IFERROR(SEARCH('Project Costing'!#REF!,Labor!I2521,1),""))</f>
        <v>0</v>
      </c>
      <c r="G2515" s="174" t="str">
        <f>IF(F2515=1,COUNTIF($F$8:F2515,1),"")</f>
        <v/>
      </c>
      <c r="H2515" s="174"/>
      <c r="I2515" s="157">
        <f>IFERROR($H$8:INDEX($H$8:$H$3000,COUNTIF($H$8:$H$3000,"?*")),"")</f>
        <v>0</v>
      </c>
    </row>
    <row r="2516" spans="1:9" x14ac:dyDescent="0.25">
      <c r="A2516" s="174">
        <f>--ISNUMBER(IFERROR(SEARCH('Project Costing'!#REF!,Labor!I2522,1),""))</f>
        <v>0</v>
      </c>
      <c r="B2516" s="174" t="str">
        <f>IF(A2516=1,COUNTIF($A$8:A2516,1),"")</f>
        <v/>
      </c>
      <c r="C2516" s="174"/>
      <c r="D2516" s="157">
        <f>IFERROR($C$8:INDEX($C$8:$C$3000,COUNTIF($C$8:$C$3000,"?*")),"")</f>
        <v>0</v>
      </c>
      <c r="E2516" s="174"/>
      <c r="F2516" s="174">
        <f>--ISNUMBER(IFERROR(SEARCH('Project Costing'!#REF!,Labor!I2522,1),""))</f>
        <v>0</v>
      </c>
      <c r="G2516" s="174" t="str">
        <f>IF(F2516=1,COUNTIF($F$8:F2516,1),"")</f>
        <v/>
      </c>
      <c r="H2516" s="174"/>
      <c r="I2516" s="157">
        <f>IFERROR($H$8:INDEX($H$8:$H$3000,COUNTIF($H$8:$H$3000,"?*")),"")</f>
        <v>0</v>
      </c>
    </row>
    <row r="2517" spans="1:9" x14ac:dyDescent="0.25">
      <c r="A2517" s="174">
        <f>--ISNUMBER(IFERROR(SEARCH('Project Costing'!#REF!,Labor!I2523,1),""))</f>
        <v>0</v>
      </c>
      <c r="B2517" s="174" t="str">
        <f>IF(A2517=1,COUNTIF($A$8:A2517,1),"")</f>
        <v/>
      </c>
      <c r="C2517" s="174"/>
      <c r="D2517" s="157">
        <f>IFERROR($C$8:INDEX($C$8:$C$3000,COUNTIF($C$8:$C$3000,"?*")),"")</f>
        <v>0</v>
      </c>
      <c r="E2517" s="174"/>
      <c r="F2517" s="174">
        <f>--ISNUMBER(IFERROR(SEARCH('Project Costing'!#REF!,Labor!I2523,1),""))</f>
        <v>0</v>
      </c>
      <c r="G2517" s="174" t="str">
        <f>IF(F2517=1,COUNTIF($F$8:F2517,1),"")</f>
        <v/>
      </c>
      <c r="H2517" s="174"/>
      <c r="I2517" s="157">
        <f>IFERROR($H$8:INDEX($H$8:$H$3000,COUNTIF($H$8:$H$3000,"?*")),"")</f>
        <v>0</v>
      </c>
    </row>
    <row r="2518" spans="1:9" x14ac:dyDescent="0.25">
      <c r="A2518" s="174">
        <f>--ISNUMBER(IFERROR(SEARCH('Project Costing'!#REF!,Labor!I2524,1),""))</f>
        <v>0</v>
      </c>
      <c r="B2518" s="174" t="str">
        <f>IF(A2518=1,COUNTIF($A$8:A2518,1),"")</f>
        <v/>
      </c>
      <c r="C2518" s="174"/>
      <c r="D2518" s="157">
        <f>IFERROR($C$8:INDEX($C$8:$C$3000,COUNTIF($C$8:$C$3000,"?*")),"")</f>
        <v>0</v>
      </c>
      <c r="E2518" s="174"/>
      <c r="F2518" s="174">
        <f>--ISNUMBER(IFERROR(SEARCH('Project Costing'!#REF!,Labor!I2524,1),""))</f>
        <v>0</v>
      </c>
      <c r="G2518" s="174" t="str">
        <f>IF(F2518=1,COUNTIF($F$8:F2518,1),"")</f>
        <v/>
      </c>
      <c r="H2518" s="174"/>
      <c r="I2518" s="157">
        <f>IFERROR($H$8:INDEX($H$8:$H$3000,COUNTIF($H$8:$H$3000,"?*")),"")</f>
        <v>0</v>
      </c>
    </row>
    <row r="2519" spans="1:9" x14ac:dyDescent="0.25">
      <c r="A2519" s="174">
        <f>--ISNUMBER(IFERROR(SEARCH('Project Costing'!#REF!,Labor!I2525,1),""))</f>
        <v>0</v>
      </c>
      <c r="B2519" s="174" t="str">
        <f>IF(A2519=1,COUNTIF($A$8:A2519,1),"")</f>
        <v/>
      </c>
      <c r="C2519" s="174"/>
      <c r="D2519" s="157">
        <f>IFERROR($C$8:INDEX($C$8:$C$3000,COUNTIF($C$8:$C$3000,"?*")),"")</f>
        <v>0</v>
      </c>
      <c r="E2519" s="174"/>
      <c r="F2519" s="174">
        <f>--ISNUMBER(IFERROR(SEARCH('Project Costing'!#REF!,Labor!I2525,1),""))</f>
        <v>0</v>
      </c>
      <c r="G2519" s="174" t="str">
        <f>IF(F2519=1,COUNTIF($F$8:F2519,1),"")</f>
        <v/>
      </c>
      <c r="H2519" s="174"/>
      <c r="I2519" s="157">
        <f>IFERROR($H$8:INDEX($H$8:$H$3000,COUNTIF($H$8:$H$3000,"?*")),"")</f>
        <v>0</v>
      </c>
    </row>
    <row r="2520" spans="1:9" x14ac:dyDescent="0.25">
      <c r="A2520" s="174">
        <f>--ISNUMBER(IFERROR(SEARCH('Project Costing'!#REF!,Labor!I2526,1),""))</f>
        <v>0</v>
      </c>
      <c r="B2520" s="174" t="str">
        <f>IF(A2520=1,COUNTIF($A$8:A2520,1),"")</f>
        <v/>
      </c>
      <c r="C2520" s="174"/>
      <c r="D2520" s="157">
        <f>IFERROR($C$8:INDEX($C$8:$C$3000,COUNTIF($C$8:$C$3000,"?*")),"")</f>
        <v>0</v>
      </c>
      <c r="E2520" s="174"/>
      <c r="F2520" s="174">
        <f>--ISNUMBER(IFERROR(SEARCH('Project Costing'!#REF!,Labor!I2526,1),""))</f>
        <v>0</v>
      </c>
      <c r="G2520" s="174" t="str">
        <f>IF(F2520=1,COUNTIF($F$8:F2520,1),"")</f>
        <v/>
      </c>
      <c r="H2520" s="174"/>
      <c r="I2520" s="157">
        <f>IFERROR($H$8:INDEX($H$8:$H$3000,COUNTIF($H$8:$H$3000,"?*")),"")</f>
        <v>0</v>
      </c>
    </row>
    <row r="2521" spans="1:9" x14ac:dyDescent="0.25">
      <c r="A2521" s="174">
        <f>--ISNUMBER(IFERROR(SEARCH('Project Costing'!#REF!,Labor!I2527,1),""))</f>
        <v>0</v>
      </c>
      <c r="B2521" s="174" t="str">
        <f>IF(A2521=1,COUNTIF($A$8:A2521,1),"")</f>
        <v/>
      </c>
      <c r="C2521" s="174"/>
      <c r="D2521" s="157">
        <f>IFERROR($C$8:INDEX($C$8:$C$3000,COUNTIF($C$8:$C$3000,"?*")),"")</f>
        <v>0</v>
      </c>
      <c r="E2521" s="174"/>
      <c r="F2521" s="174">
        <f>--ISNUMBER(IFERROR(SEARCH('Project Costing'!#REF!,Labor!I2527,1),""))</f>
        <v>0</v>
      </c>
      <c r="G2521" s="174" t="str">
        <f>IF(F2521=1,COUNTIF($F$8:F2521,1),"")</f>
        <v/>
      </c>
      <c r="H2521" s="174"/>
      <c r="I2521" s="157">
        <f>IFERROR($H$8:INDEX($H$8:$H$3000,COUNTIF($H$8:$H$3000,"?*")),"")</f>
        <v>0</v>
      </c>
    </row>
    <row r="2522" spans="1:9" x14ac:dyDescent="0.25">
      <c r="A2522" s="174">
        <f>--ISNUMBER(IFERROR(SEARCH('Project Costing'!#REF!,Labor!I2528,1),""))</f>
        <v>0</v>
      </c>
      <c r="B2522" s="174" t="str">
        <f>IF(A2522=1,COUNTIF($A$8:A2522,1),"")</f>
        <v/>
      </c>
      <c r="C2522" s="174"/>
      <c r="D2522" s="157">
        <f>IFERROR($C$8:INDEX($C$8:$C$3000,COUNTIF($C$8:$C$3000,"?*")),"")</f>
        <v>0</v>
      </c>
      <c r="E2522" s="174"/>
      <c r="F2522" s="174">
        <f>--ISNUMBER(IFERROR(SEARCH('Project Costing'!#REF!,Labor!I2528,1),""))</f>
        <v>0</v>
      </c>
      <c r="G2522" s="174" t="str">
        <f>IF(F2522=1,COUNTIF($F$8:F2522,1),"")</f>
        <v/>
      </c>
      <c r="H2522" s="174"/>
      <c r="I2522" s="157">
        <f>IFERROR($H$8:INDEX($H$8:$H$3000,COUNTIF($H$8:$H$3000,"?*")),"")</f>
        <v>0</v>
      </c>
    </row>
    <row r="2523" spans="1:9" x14ac:dyDescent="0.25">
      <c r="A2523" s="174">
        <f>--ISNUMBER(IFERROR(SEARCH('Project Costing'!#REF!,Labor!I2529,1),""))</f>
        <v>0</v>
      </c>
      <c r="B2523" s="174" t="str">
        <f>IF(A2523=1,COUNTIF($A$8:A2523,1),"")</f>
        <v/>
      </c>
      <c r="C2523" s="174"/>
      <c r="D2523" s="157">
        <f>IFERROR($C$8:INDEX($C$8:$C$3000,COUNTIF($C$8:$C$3000,"?*")),"")</f>
        <v>0</v>
      </c>
      <c r="E2523" s="174"/>
      <c r="F2523" s="174">
        <f>--ISNUMBER(IFERROR(SEARCH('Project Costing'!#REF!,Labor!I2529,1),""))</f>
        <v>0</v>
      </c>
      <c r="G2523" s="174" t="str">
        <f>IF(F2523=1,COUNTIF($F$8:F2523,1),"")</f>
        <v/>
      </c>
      <c r="H2523" s="174"/>
      <c r="I2523" s="157">
        <f>IFERROR($H$8:INDEX($H$8:$H$3000,COUNTIF($H$8:$H$3000,"?*")),"")</f>
        <v>0</v>
      </c>
    </row>
    <row r="2524" spans="1:9" x14ac:dyDescent="0.25">
      <c r="A2524" s="174">
        <f>--ISNUMBER(IFERROR(SEARCH('Project Costing'!#REF!,Labor!I2530,1),""))</f>
        <v>0</v>
      </c>
      <c r="B2524" s="174" t="str">
        <f>IF(A2524=1,COUNTIF($A$8:A2524,1),"")</f>
        <v/>
      </c>
      <c r="C2524" s="174"/>
      <c r="D2524" s="157">
        <f>IFERROR($C$8:INDEX($C$8:$C$3000,COUNTIF($C$8:$C$3000,"?*")),"")</f>
        <v>0</v>
      </c>
      <c r="E2524" s="174"/>
      <c r="F2524" s="174">
        <f>--ISNUMBER(IFERROR(SEARCH('Project Costing'!#REF!,Labor!I2530,1),""))</f>
        <v>0</v>
      </c>
      <c r="G2524" s="174" t="str">
        <f>IF(F2524=1,COUNTIF($F$8:F2524,1),"")</f>
        <v/>
      </c>
      <c r="H2524" s="174"/>
      <c r="I2524" s="157">
        <f>IFERROR($H$8:INDEX($H$8:$H$3000,COUNTIF($H$8:$H$3000,"?*")),"")</f>
        <v>0</v>
      </c>
    </row>
    <row r="2525" spans="1:9" x14ac:dyDescent="0.25">
      <c r="A2525" s="174">
        <f>--ISNUMBER(IFERROR(SEARCH('Project Costing'!#REF!,Labor!I2531,1),""))</f>
        <v>0</v>
      </c>
      <c r="B2525" s="174" t="str">
        <f>IF(A2525=1,COUNTIF($A$8:A2525,1),"")</f>
        <v/>
      </c>
      <c r="C2525" s="174"/>
      <c r="D2525" s="157">
        <f>IFERROR($C$8:INDEX($C$8:$C$3000,COUNTIF($C$8:$C$3000,"?*")),"")</f>
        <v>0</v>
      </c>
      <c r="E2525" s="174"/>
      <c r="F2525" s="174">
        <f>--ISNUMBER(IFERROR(SEARCH('Project Costing'!#REF!,Labor!I2531,1),""))</f>
        <v>0</v>
      </c>
      <c r="G2525" s="174" t="str">
        <f>IF(F2525=1,COUNTIF($F$8:F2525,1),"")</f>
        <v/>
      </c>
      <c r="H2525" s="174"/>
      <c r="I2525" s="157">
        <f>IFERROR($H$8:INDEX($H$8:$H$3000,COUNTIF($H$8:$H$3000,"?*")),"")</f>
        <v>0</v>
      </c>
    </row>
    <row r="2526" spans="1:9" x14ac:dyDescent="0.25">
      <c r="A2526" s="174">
        <f>--ISNUMBER(IFERROR(SEARCH('Project Costing'!#REF!,Labor!I2532,1),""))</f>
        <v>0</v>
      </c>
      <c r="B2526" s="174" t="str">
        <f>IF(A2526=1,COUNTIF($A$8:A2526,1),"")</f>
        <v/>
      </c>
      <c r="C2526" s="174"/>
      <c r="D2526" s="157">
        <f>IFERROR($C$8:INDEX($C$8:$C$3000,COUNTIF($C$8:$C$3000,"?*")),"")</f>
        <v>0</v>
      </c>
      <c r="E2526" s="174"/>
      <c r="F2526" s="174">
        <f>--ISNUMBER(IFERROR(SEARCH('Project Costing'!#REF!,Labor!I2532,1),""))</f>
        <v>0</v>
      </c>
      <c r="G2526" s="174" t="str">
        <f>IF(F2526=1,COUNTIF($F$8:F2526,1),"")</f>
        <v/>
      </c>
      <c r="H2526" s="174"/>
      <c r="I2526" s="157">
        <f>IFERROR($H$8:INDEX($H$8:$H$3000,COUNTIF($H$8:$H$3000,"?*")),"")</f>
        <v>0</v>
      </c>
    </row>
    <row r="2527" spans="1:9" x14ac:dyDescent="0.25">
      <c r="A2527" s="174">
        <f>--ISNUMBER(IFERROR(SEARCH('Project Costing'!#REF!,Labor!I2533,1),""))</f>
        <v>0</v>
      </c>
      <c r="B2527" s="174" t="str">
        <f>IF(A2527=1,COUNTIF($A$8:A2527,1),"")</f>
        <v/>
      </c>
      <c r="C2527" s="174"/>
      <c r="D2527" s="157">
        <f>IFERROR($C$8:INDEX($C$8:$C$3000,COUNTIF($C$8:$C$3000,"?*")),"")</f>
        <v>0</v>
      </c>
      <c r="E2527" s="174"/>
      <c r="F2527" s="174">
        <f>--ISNUMBER(IFERROR(SEARCH('Project Costing'!#REF!,Labor!I2533,1),""))</f>
        <v>0</v>
      </c>
      <c r="G2527" s="174" t="str">
        <f>IF(F2527=1,COUNTIF($F$8:F2527,1),"")</f>
        <v/>
      </c>
      <c r="H2527" s="174"/>
      <c r="I2527" s="157">
        <f>IFERROR($H$8:INDEX($H$8:$H$3000,COUNTIF($H$8:$H$3000,"?*")),"")</f>
        <v>0</v>
      </c>
    </row>
    <row r="2528" spans="1:9" x14ac:dyDescent="0.25">
      <c r="A2528" s="174">
        <f>--ISNUMBER(IFERROR(SEARCH('Project Costing'!#REF!,Labor!I2534,1),""))</f>
        <v>0</v>
      </c>
      <c r="B2528" s="174" t="str">
        <f>IF(A2528=1,COUNTIF($A$8:A2528,1),"")</f>
        <v/>
      </c>
      <c r="C2528" s="174"/>
      <c r="D2528" s="157">
        <f>IFERROR($C$8:INDEX($C$8:$C$3000,COUNTIF($C$8:$C$3000,"?*")),"")</f>
        <v>0</v>
      </c>
      <c r="E2528" s="174"/>
      <c r="F2528" s="174">
        <f>--ISNUMBER(IFERROR(SEARCH('Project Costing'!#REF!,Labor!I2534,1),""))</f>
        <v>0</v>
      </c>
      <c r="G2528" s="174" t="str">
        <f>IF(F2528=1,COUNTIF($F$8:F2528,1),"")</f>
        <v/>
      </c>
      <c r="H2528" s="174"/>
      <c r="I2528" s="157">
        <f>IFERROR($H$8:INDEX($H$8:$H$3000,COUNTIF($H$8:$H$3000,"?*")),"")</f>
        <v>0</v>
      </c>
    </row>
    <row r="2529" spans="1:9" x14ac:dyDescent="0.25">
      <c r="A2529" s="174">
        <f>--ISNUMBER(IFERROR(SEARCH('Project Costing'!#REF!,Labor!I2535,1),""))</f>
        <v>0</v>
      </c>
      <c r="B2529" s="174" t="str">
        <f>IF(A2529=1,COUNTIF($A$8:A2529,1),"")</f>
        <v/>
      </c>
      <c r="C2529" s="174"/>
      <c r="D2529" s="157">
        <f>IFERROR($C$8:INDEX($C$8:$C$3000,COUNTIF($C$8:$C$3000,"?*")),"")</f>
        <v>0</v>
      </c>
      <c r="E2529" s="174"/>
      <c r="F2529" s="174">
        <f>--ISNUMBER(IFERROR(SEARCH('Project Costing'!#REF!,Labor!I2535,1),""))</f>
        <v>0</v>
      </c>
      <c r="G2529" s="174" t="str">
        <f>IF(F2529=1,COUNTIF($F$8:F2529,1),"")</f>
        <v/>
      </c>
      <c r="H2529" s="174"/>
      <c r="I2529" s="157">
        <f>IFERROR($H$8:INDEX($H$8:$H$3000,COUNTIF($H$8:$H$3000,"?*")),"")</f>
        <v>0</v>
      </c>
    </row>
    <row r="2530" spans="1:9" x14ac:dyDescent="0.25">
      <c r="A2530" s="174">
        <f>--ISNUMBER(IFERROR(SEARCH('Project Costing'!#REF!,Labor!I2536,1),""))</f>
        <v>0</v>
      </c>
      <c r="B2530" s="174" t="str">
        <f>IF(A2530=1,COUNTIF($A$8:A2530,1),"")</f>
        <v/>
      </c>
      <c r="C2530" s="174"/>
      <c r="D2530" s="157">
        <f>IFERROR($C$8:INDEX($C$8:$C$3000,COUNTIF($C$8:$C$3000,"?*")),"")</f>
        <v>0</v>
      </c>
      <c r="E2530" s="174"/>
      <c r="F2530" s="174">
        <f>--ISNUMBER(IFERROR(SEARCH('Project Costing'!#REF!,Labor!I2536,1),""))</f>
        <v>0</v>
      </c>
      <c r="G2530" s="174" t="str">
        <f>IF(F2530=1,COUNTIF($F$8:F2530,1),"")</f>
        <v/>
      </c>
      <c r="H2530" s="174"/>
      <c r="I2530" s="157">
        <f>IFERROR($H$8:INDEX($H$8:$H$3000,COUNTIF($H$8:$H$3000,"?*")),"")</f>
        <v>0</v>
      </c>
    </row>
    <row r="2531" spans="1:9" x14ac:dyDescent="0.25">
      <c r="A2531" s="174">
        <f>--ISNUMBER(IFERROR(SEARCH('Project Costing'!#REF!,Labor!I2537,1),""))</f>
        <v>0</v>
      </c>
      <c r="B2531" s="174" t="str">
        <f>IF(A2531=1,COUNTIF($A$8:A2531,1),"")</f>
        <v/>
      </c>
      <c r="C2531" s="174"/>
      <c r="D2531" s="157">
        <f>IFERROR($C$8:INDEX($C$8:$C$3000,COUNTIF($C$8:$C$3000,"?*")),"")</f>
        <v>0</v>
      </c>
      <c r="E2531" s="174"/>
      <c r="F2531" s="174">
        <f>--ISNUMBER(IFERROR(SEARCH('Project Costing'!#REF!,Labor!I2537,1),""))</f>
        <v>0</v>
      </c>
      <c r="G2531" s="174" t="str">
        <f>IF(F2531=1,COUNTIF($F$8:F2531,1),"")</f>
        <v/>
      </c>
      <c r="H2531" s="174"/>
      <c r="I2531" s="157">
        <f>IFERROR($H$8:INDEX($H$8:$H$3000,COUNTIF($H$8:$H$3000,"?*")),"")</f>
        <v>0</v>
      </c>
    </row>
    <row r="2532" spans="1:9" x14ac:dyDescent="0.25">
      <c r="A2532" s="174">
        <f>--ISNUMBER(IFERROR(SEARCH('Project Costing'!#REF!,Labor!I2538,1),""))</f>
        <v>0</v>
      </c>
      <c r="B2532" s="174" t="str">
        <f>IF(A2532=1,COUNTIF($A$8:A2532,1),"")</f>
        <v/>
      </c>
      <c r="C2532" s="174"/>
      <c r="D2532" s="157">
        <f>IFERROR($C$8:INDEX($C$8:$C$3000,COUNTIF($C$8:$C$3000,"?*")),"")</f>
        <v>0</v>
      </c>
      <c r="E2532" s="174"/>
      <c r="F2532" s="174">
        <f>--ISNUMBER(IFERROR(SEARCH('Project Costing'!#REF!,Labor!I2538,1),""))</f>
        <v>0</v>
      </c>
      <c r="G2532" s="174" t="str">
        <f>IF(F2532=1,COUNTIF($F$8:F2532,1),"")</f>
        <v/>
      </c>
      <c r="H2532" s="174"/>
      <c r="I2532" s="157">
        <f>IFERROR($H$8:INDEX($H$8:$H$3000,COUNTIF($H$8:$H$3000,"?*")),"")</f>
        <v>0</v>
      </c>
    </row>
    <row r="2533" spans="1:9" x14ac:dyDescent="0.25">
      <c r="A2533" s="174">
        <f>--ISNUMBER(IFERROR(SEARCH('Project Costing'!#REF!,Labor!I2539,1),""))</f>
        <v>0</v>
      </c>
      <c r="B2533" s="174" t="str">
        <f>IF(A2533=1,COUNTIF($A$8:A2533,1),"")</f>
        <v/>
      </c>
      <c r="C2533" s="174"/>
      <c r="D2533" s="157">
        <f>IFERROR($C$8:INDEX($C$8:$C$3000,COUNTIF($C$8:$C$3000,"?*")),"")</f>
        <v>0</v>
      </c>
      <c r="E2533" s="174"/>
      <c r="F2533" s="174">
        <f>--ISNUMBER(IFERROR(SEARCH('Project Costing'!#REF!,Labor!I2539,1),""))</f>
        <v>0</v>
      </c>
      <c r="G2533" s="174" t="str">
        <f>IF(F2533=1,COUNTIF($F$8:F2533,1),"")</f>
        <v/>
      </c>
      <c r="H2533" s="174"/>
      <c r="I2533" s="157">
        <f>IFERROR($H$8:INDEX($H$8:$H$3000,COUNTIF($H$8:$H$3000,"?*")),"")</f>
        <v>0</v>
      </c>
    </row>
    <row r="2534" spans="1:9" x14ac:dyDescent="0.25">
      <c r="A2534" s="174">
        <f>--ISNUMBER(IFERROR(SEARCH('Project Costing'!#REF!,Labor!I2540,1),""))</f>
        <v>0</v>
      </c>
      <c r="B2534" s="174" t="str">
        <f>IF(A2534=1,COUNTIF($A$8:A2534,1),"")</f>
        <v/>
      </c>
      <c r="C2534" s="174"/>
      <c r="D2534" s="157">
        <f>IFERROR($C$8:INDEX($C$8:$C$3000,COUNTIF($C$8:$C$3000,"?*")),"")</f>
        <v>0</v>
      </c>
      <c r="E2534" s="174"/>
      <c r="F2534" s="174">
        <f>--ISNUMBER(IFERROR(SEARCH('Project Costing'!#REF!,Labor!I2540,1),""))</f>
        <v>0</v>
      </c>
      <c r="G2534" s="174" t="str">
        <f>IF(F2534=1,COUNTIF($F$8:F2534,1),"")</f>
        <v/>
      </c>
      <c r="H2534" s="174"/>
      <c r="I2534" s="157">
        <f>IFERROR($H$8:INDEX($H$8:$H$3000,COUNTIF($H$8:$H$3000,"?*")),"")</f>
        <v>0</v>
      </c>
    </row>
    <row r="2535" spans="1:9" x14ac:dyDescent="0.25">
      <c r="A2535" s="174">
        <f>--ISNUMBER(IFERROR(SEARCH('Project Costing'!#REF!,Labor!I2541,1),""))</f>
        <v>0</v>
      </c>
      <c r="B2535" s="174" t="str">
        <f>IF(A2535=1,COUNTIF($A$8:A2535,1),"")</f>
        <v/>
      </c>
      <c r="C2535" s="174"/>
      <c r="D2535" s="157">
        <f>IFERROR($C$8:INDEX($C$8:$C$3000,COUNTIF($C$8:$C$3000,"?*")),"")</f>
        <v>0</v>
      </c>
      <c r="E2535" s="174"/>
      <c r="F2535" s="174">
        <f>--ISNUMBER(IFERROR(SEARCH('Project Costing'!#REF!,Labor!I2541,1),""))</f>
        <v>0</v>
      </c>
      <c r="G2535" s="174" t="str">
        <f>IF(F2535=1,COUNTIF($F$8:F2535,1),"")</f>
        <v/>
      </c>
      <c r="H2535" s="174"/>
      <c r="I2535" s="157">
        <f>IFERROR($H$8:INDEX($H$8:$H$3000,COUNTIF($H$8:$H$3000,"?*")),"")</f>
        <v>0</v>
      </c>
    </row>
    <row r="2536" spans="1:9" x14ac:dyDescent="0.25">
      <c r="A2536" s="174">
        <f>--ISNUMBER(IFERROR(SEARCH('Project Costing'!#REF!,Labor!I2542,1),""))</f>
        <v>0</v>
      </c>
      <c r="B2536" s="174" t="str">
        <f>IF(A2536=1,COUNTIF($A$8:A2536,1),"")</f>
        <v/>
      </c>
      <c r="C2536" s="174"/>
      <c r="D2536" s="157">
        <f>IFERROR($C$8:INDEX($C$8:$C$3000,COUNTIF($C$8:$C$3000,"?*")),"")</f>
        <v>0</v>
      </c>
      <c r="E2536" s="174"/>
      <c r="F2536" s="174">
        <f>--ISNUMBER(IFERROR(SEARCH('Project Costing'!#REF!,Labor!I2542,1),""))</f>
        <v>0</v>
      </c>
      <c r="G2536" s="174" t="str">
        <f>IF(F2536=1,COUNTIF($F$8:F2536,1),"")</f>
        <v/>
      </c>
      <c r="H2536" s="174"/>
      <c r="I2536" s="157">
        <f>IFERROR($H$8:INDEX($H$8:$H$3000,COUNTIF($H$8:$H$3000,"?*")),"")</f>
        <v>0</v>
      </c>
    </row>
    <row r="2537" spans="1:9" x14ac:dyDescent="0.25">
      <c r="A2537" s="174">
        <f>--ISNUMBER(IFERROR(SEARCH('Project Costing'!#REF!,Labor!I2543,1),""))</f>
        <v>0</v>
      </c>
      <c r="B2537" s="174" t="str">
        <f>IF(A2537=1,COUNTIF($A$8:A2537,1),"")</f>
        <v/>
      </c>
      <c r="C2537" s="174"/>
      <c r="D2537" s="157">
        <f>IFERROR($C$8:INDEX($C$8:$C$3000,COUNTIF($C$8:$C$3000,"?*")),"")</f>
        <v>0</v>
      </c>
      <c r="E2537" s="174"/>
      <c r="F2537" s="174">
        <f>--ISNUMBER(IFERROR(SEARCH('Project Costing'!#REF!,Labor!I2543,1),""))</f>
        <v>0</v>
      </c>
      <c r="G2537" s="174" t="str">
        <f>IF(F2537=1,COUNTIF($F$8:F2537,1),"")</f>
        <v/>
      </c>
      <c r="H2537" s="174"/>
      <c r="I2537" s="157">
        <f>IFERROR($H$8:INDEX($H$8:$H$3000,COUNTIF($H$8:$H$3000,"?*")),"")</f>
        <v>0</v>
      </c>
    </row>
    <row r="2538" spans="1:9" x14ac:dyDescent="0.25">
      <c r="A2538" s="174">
        <f>--ISNUMBER(IFERROR(SEARCH('Project Costing'!#REF!,Labor!I2544,1),""))</f>
        <v>0</v>
      </c>
      <c r="B2538" s="174" t="str">
        <f>IF(A2538=1,COUNTIF($A$8:A2538,1),"")</f>
        <v/>
      </c>
      <c r="C2538" s="174"/>
      <c r="D2538" s="157">
        <f>IFERROR($C$8:INDEX($C$8:$C$3000,COUNTIF($C$8:$C$3000,"?*")),"")</f>
        <v>0</v>
      </c>
      <c r="E2538" s="174"/>
      <c r="F2538" s="174">
        <f>--ISNUMBER(IFERROR(SEARCH('Project Costing'!#REF!,Labor!I2544,1),""))</f>
        <v>0</v>
      </c>
      <c r="G2538" s="174" t="str">
        <f>IF(F2538=1,COUNTIF($F$8:F2538,1),"")</f>
        <v/>
      </c>
      <c r="H2538" s="174"/>
      <c r="I2538" s="157">
        <f>IFERROR($H$8:INDEX($H$8:$H$3000,COUNTIF($H$8:$H$3000,"?*")),"")</f>
        <v>0</v>
      </c>
    </row>
    <row r="2539" spans="1:9" x14ac:dyDescent="0.25">
      <c r="A2539" s="174">
        <f>--ISNUMBER(IFERROR(SEARCH('Project Costing'!#REF!,Labor!I2545,1),""))</f>
        <v>0</v>
      </c>
      <c r="B2539" s="174" t="str">
        <f>IF(A2539=1,COUNTIF($A$8:A2539,1),"")</f>
        <v/>
      </c>
      <c r="C2539" s="174"/>
      <c r="D2539" s="157">
        <f>IFERROR($C$8:INDEX($C$8:$C$3000,COUNTIF($C$8:$C$3000,"?*")),"")</f>
        <v>0</v>
      </c>
      <c r="E2539" s="174"/>
      <c r="F2539" s="174">
        <f>--ISNUMBER(IFERROR(SEARCH('Project Costing'!#REF!,Labor!I2545,1),""))</f>
        <v>0</v>
      </c>
      <c r="G2539" s="174" t="str">
        <f>IF(F2539=1,COUNTIF($F$8:F2539,1),"")</f>
        <v/>
      </c>
      <c r="H2539" s="174"/>
      <c r="I2539" s="157">
        <f>IFERROR($H$8:INDEX($H$8:$H$3000,COUNTIF($H$8:$H$3000,"?*")),"")</f>
        <v>0</v>
      </c>
    </row>
    <row r="2540" spans="1:9" x14ac:dyDescent="0.25">
      <c r="A2540" s="174">
        <f>--ISNUMBER(IFERROR(SEARCH('Project Costing'!#REF!,Labor!I2546,1),""))</f>
        <v>0</v>
      </c>
      <c r="B2540" s="174" t="str">
        <f>IF(A2540=1,COUNTIF($A$8:A2540,1),"")</f>
        <v/>
      </c>
      <c r="C2540" s="174"/>
      <c r="D2540" s="157">
        <f>IFERROR($C$8:INDEX($C$8:$C$3000,COUNTIF($C$8:$C$3000,"?*")),"")</f>
        <v>0</v>
      </c>
      <c r="E2540" s="174"/>
      <c r="F2540" s="174">
        <f>--ISNUMBER(IFERROR(SEARCH('Project Costing'!#REF!,Labor!I2546,1),""))</f>
        <v>0</v>
      </c>
      <c r="G2540" s="174" t="str">
        <f>IF(F2540=1,COUNTIF($F$8:F2540,1),"")</f>
        <v/>
      </c>
      <c r="H2540" s="174"/>
      <c r="I2540" s="157">
        <f>IFERROR($H$8:INDEX($H$8:$H$3000,COUNTIF($H$8:$H$3000,"?*")),"")</f>
        <v>0</v>
      </c>
    </row>
    <row r="2541" spans="1:9" x14ac:dyDescent="0.25">
      <c r="A2541" s="174">
        <f>--ISNUMBER(IFERROR(SEARCH('Project Costing'!#REF!,Labor!I2547,1),""))</f>
        <v>0</v>
      </c>
      <c r="B2541" s="174" t="str">
        <f>IF(A2541=1,COUNTIF($A$8:A2541,1),"")</f>
        <v/>
      </c>
      <c r="C2541" s="174"/>
      <c r="D2541" s="157">
        <f>IFERROR($C$8:INDEX($C$8:$C$3000,COUNTIF($C$8:$C$3000,"?*")),"")</f>
        <v>0</v>
      </c>
      <c r="E2541" s="174"/>
      <c r="F2541" s="174">
        <f>--ISNUMBER(IFERROR(SEARCH('Project Costing'!#REF!,Labor!I2547,1),""))</f>
        <v>0</v>
      </c>
      <c r="G2541" s="174" t="str">
        <f>IF(F2541=1,COUNTIF($F$8:F2541,1),"")</f>
        <v/>
      </c>
      <c r="H2541" s="174"/>
      <c r="I2541" s="157">
        <f>IFERROR($H$8:INDEX($H$8:$H$3000,COUNTIF($H$8:$H$3000,"?*")),"")</f>
        <v>0</v>
      </c>
    </row>
    <row r="2542" spans="1:9" x14ac:dyDescent="0.25">
      <c r="A2542" s="174">
        <f>--ISNUMBER(IFERROR(SEARCH('Project Costing'!#REF!,Labor!I2548,1),""))</f>
        <v>0</v>
      </c>
      <c r="B2542" s="174" t="str">
        <f>IF(A2542=1,COUNTIF($A$8:A2542,1),"")</f>
        <v/>
      </c>
      <c r="C2542" s="174"/>
      <c r="D2542" s="157">
        <f>IFERROR($C$8:INDEX($C$8:$C$3000,COUNTIF($C$8:$C$3000,"?*")),"")</f>
        <v>0</v>
      </c>
      <c r="E2542" s="174"/>
      <c r="F2542" s="174">
        <f>--ISNUMBER(IFERROR(SEARCH('Project Costing'!#REF!,Labor!I2548,1),""))</f>
        <v>0</v>
      </c>
      <c r="G2542" s="174" t="str">
        <f>IF(F2542=1,COUNTIF($F$8:F2542,1),"")</f>
        <v/>
      </c>
      <c r="H2542" s="174"/>
      <c r="I2542" s="157">
        <f>IFERROR($H$8:INDEX($H$8:$H$3000,COUNTIF($H$8:$H$3000,"?*")),"")</f>
        <v>0</v>
      </c>
    </row>
    <row r="2543" spans="1:9" x14ac:dyDescent="0.25">
      <c r="A2543" s="174">
        <f>--ISNUMBER(IFERROR(SEARCH('Project Costing'!#REF!,Labor!I2549,1),""))</f>
        <v>0</v>
      </c>
      <c r="B2543" s="174" t="str">
        <f>IF(A2543=1,COUNTIF($A$8:A2543,1),"")</f>
        <v/>
      </c>
      <c r="C2543" s="174"/>
      <c r="D2543" s="157">
        <f>IFERROR($C$8:INDEX($C$8:$C$3000,COUNTIF($C$8:$C$3000,"?*")),"")</f>
        <v>0</v>
      </c>
      <c r="E2543" s="174"/>
      <c r="F2543" s="174">
        <f>--ISNUMBER(IFERROR(SEARCH('Project Costing'!#REF!,Labor!I2549,1),""))</f>
        <v>0</v>
      </c>
      <c r="G2543" s="174" t="str">
        <f>IF(F2543=1,COUNTIF($F$8:F2543,1),"")</f>
        <v/>
      </c>
      <c r="H2543" s="174"/>
      <c r="I2543" s="157">
        <f>IFERROR($H$8:INDEX($H$8:$H$3000,COUNTIF($H$8:$H$3000,"?*")),"")</f>
        <v>0</v>
      </c>
    </row>
    <row r="2544" spans="1:9" x14ac:dyDescent="0.25">
      <c r="A2544" s="174">
        <f>--ISNUMBER(IFERROR(SEARCH('Project Costing'!#REF!,Labor!I2550,1),""))</f>
        <v>0</v>
      </c>
      <c r="B2544" s="174" t="str">
        <f>IF(A2544=1,COUNTIF($A$8:A2544,1),"")</f>
        <v/>
      </c>
      <c r="C2544" s="174"/>
      <c r="D2544" s="157">
        <f>IFERROR($C$8:INDEX($C$8:$C$3000,COUNTIF($C$8:$C$3000,"?*")),"")</f>
        <v>0</v>
      </c>
      <c r="E2544" s="174"/>
      <c r="F2544" s="174">
        <f>--ISNUMBER(IFERROR(SEARCH('Project Costing'!#REF!,Labor!I2550,1),""))</f>
        <v>0</v>
      </c>
      <c r="G2544" s="174" t="str">
        <f>IF(F2544=1,COUNTIF($F$8:F2544,1),"")</f>
        <v/>
      </c>
      <c r="H2544" s="174"/>
      <c r="I2544" s="157">
        <f>IFERROR($H$8:INDEX($H$8:$H$3000,COUNTIF($H$8:$H$3000,"?*")),"")</f>
        <v>0</v>
      </c>
    </row>
    <row r="2545" spans="1:9" x14ac:dyDescent="0.25">
      <c r="A2545" s="174">
        <f>--ISNUMBER(IFERROR(SEARCH('Project Costing'!#REF!,Labor!I2551,1),""))</f>
        <v>0</v>
      </c>
      <c r="B2545" s="174" t="str">
        <f>IF(A2545=1,COUNTIF($A$8:A2545,1),"")</f>
        <v/>
      </c>
      <c r="C2545" s="174"/>
      <c r="D2545" s="157">
        <f>IFERROR($C$8:INDEX($C$8:$C$3000,COUNTIF($C$8:$C$3000,"?*")),"")</f>
        <v>0</v>
      </c>
      <c r="E2545" s="174"/>
      <c r="F2545" s="174">
        <f>--ISNUMBER(IFERROR(SEARCH('Project Costing'!#REF!,Labor!I2551,1),""))</f>
        <v>0</v>
      </c>
      <c r="G2545" s="174" t="str">
        <f>IF(F2545=1,COUNTIF($F$8:F2545,1),"")</f>
        <v/>
      </c>
      <c r="H2545" s="174"/>
      <c r="I2545" s="157">
        <f>IFERROR($H$8:INDEX($H$8:$H$3000,COUNTIF($H$8:$H$3000,"?*")),"")</f>
        <v>0</v>
      </c>
    </row>
    <row r="2546" spans="1:9" x14ac:dyDescent="0.25">
      <c r="A2546" s="174">
        <f>--ISNUMBER(IFERROR(SEARCH('Project Costing'!#REF!,Labor!I2552,1),""))</f>
        <v>0</v>
      </c>
      <c r="B2546" s="174" t="str">
        <f>IF(A2546=1,COUNTIF($A$8:A2546,1),"")</f>
        <v/>
      </c>
      <c r="C2546" s="174"/>
      <c r="D2546" s="157">
        <f>IFERROR($C$8:INDEX($C$8:$C$3000,COUNTIF($C$8:$C$3000,"?*")),"")</f>
        <v>0</v>
      </c>
      <c r="E2546" s="174"/>
      <c r="F2546" s="174">
        <f>--ISNUMBER(IFERROR(SEARCH('Project Costing'!#REF!,Labor!I2552,1),""))</f>
        <v>0</v>
      </c>
      <c r="G2546" s="174" t="str">
        <f>IF(F2546=1,COUNTIF($F$8:F2546,1),"")</f>
        <v/>
      </c>
      <c r="H2546" s="174"/>
      <c r="I2546" s="157">
        <f>IFERROR($H$8:INDEX($H$8:$H$3000,COUNTIF($H$8:$H$3000,"?*")),"")</f>
        <v>0</v>
      </c>
    </row>
    <row r="2547" spans="1:9" x14ac:dyDescent="0.25">
      <c r="A2547" s="174">
        <f>--ISNUMBER(IFERROR(SEARCH('Project Costing'!#REF!,Labor!I2553,1),""))</f>
        <v>0</v>
      </c>
      <c r="B2547" s="174" t="str">
        <f>IF(A2547=1,COUNTIF($A$8:A2547,1),"")</f>
        <v/>
      </c>
      <c r="C2547" s="174"/>
      <c r="D2547" s="157">
        <f>IFERROR($C$8:INDEX($C$8:$C$3000,COUNTIF($C$8:$C$3000,"?*")),"")</f>
        <v>0</v>
      </c>
      <c r="E2547" s="174"/>
      <c r="F2547" s="174">
        <f>--ISNUMBER(IFERROR(SEARCH('Project Costing'!#REF!,Labor!I2553,1),""))</f>
        <v>0</v>
      </c>
      <c r="G2547" s="174" t="str">
        <f>IF(F2547=1,COUNTIF($F$8:F2547,1),"")</f>
        <v/>
      </c>
      <c r="H2547" s="174"/>
      <c r="I2547" s="157">
        <f>IFERROR($H$8:INDEX($H$8:$H$3000,COUNTIF($H$8:$H$3000,"?*")),"")</f>
        <v>0</v>
      </c>
    </row>
    <row r="2548" spans="1:9" x14ac:dyDescent="0.25">
      <c r="A2548" s="174">
        <f>--ISNUMBER(IFERROR(SEARCH('Project Costing'!#REF!,Labor!I2554,1),""))</f>
        <v>0</v>
      </c>
      <c r="B2548" s="174" t="str">
        <f>IF(A2548=1,COUNTIF($A$8:A2548,1),"")</f>
        <v/>
      </c>
      <c r="C2548" s="174"/>
      <c r="D2548" s="157">
        <f>IFERROR($C$8:INDEX($C$8:$C$3000,COUNTIF($C$8:$C$3000,"?*")),"")</f>
        <v>0</v>
      </c>
      <c r="E2548" s="174"/>
      <c r="F2548" s="174">
        <f>--ISNUMBER(IFERROR(SEARCH('Project Costing'!#REF!,Labor!I2554,1),""))</f>
        <v>0</v>
      </c>
      <c r="G2548" s="174" t="str">
        <f>IF(F2548=1,COUNTIF($F$8:F2548,1),"")</f>
        <v/>
      </c>
      <c r="H2548" s="174"/>
      <c r="I2548" s="157">
        <f>IFERROR($H$8:INDEX($H$8:$H$3000,COUNTIF($H$8:$H$3000,"?*")),"")</f>
        <v>0</v>
      </c>
    </row>
    <row r="2549" spans="1:9" x14ac:dyDescent="0.25">
      <c r="A2549" s="174">
        <f>--ISNUMBER(IFERROR(SEARCH('Project Costing'!#REF!,Labor!I2555,1),""))</f>
        <v>0</v>
      </c>
      <c r="B2549" s="174" t="str">
        <f>IF(A2549=1,COUNTIF($A$8:A2549,1),"")</f>
        <v/>
      </c>
      <c r="C2549" s="174"/>
      <c r="D2549" s="157">
        <f>IFERROR($C$8:INDEX($C$8:$C$3000,COUNTIF($C$8:$C$3000,"?*")),"")</f>
        <v>0</v>
      </c>
      <c r="E2549" s="174"/>
      <c r="F2549" s="174">
        <f>--ISNUMBER(IFERROR(SEARCH('Project Costing'!#REF!,Labor!I2555,1),""))</f>
        <v>0</v>
      </c>
      <c r="G2549" s="174" t="str">
        <f>IF(F2549=1,COUNTIF($F$8:F2549,1),"")</f>
        <v/>
      </c>
      <c r="H2549" s="174"/>
      <c r="I2549" s="157">
        <f>IFERROR($H$8:INDEX($H$8:$H$3000,COUNTIF($H$8:$H$3000,"?*")),"")</f>
        <v>0</v>
      </c>
    </row>
    <row r="2550" spans="1:9" x14ac:dyDescent="0.25">
      <c r="A2550" s="174">
        <f>--ISNUMBER(IFERROR(SEARCH('Project Costing'!#REF!,Labor!I2556,1),""))</f>
        <v>0</v>
      </c>
      <c r="B2550" s="174" t="str">
        <f>IF(A2550=1,COUNTIF($A$8:A2550,1),"")</f>
        <v/>
      </c>
      <c r="C2550" s="174"/>
      <c r="D2550" s="157">
        <f>IFERROR($C$8:INDEX($C$8:$C$3000,COUNTIF($C$8:$C$3000,"?*")),"")</f>
        <v>0</v>
      </c>
      <c r="E2550" s="174"/>
      <c r="F2550" s="174">
        <f>--ISNUMBER(IFERROR(SEARCH('Project Costing'!#REF!,Labor!I2556,1),""))</f>
        <v>0</v>
      </c>
      <c r="G2550" s="174" t="str">
        <f>IF(F2550=1,COUNTIF($F$8:F2550,1),"")</f>
        <v/>
      </c>
      <c r="H2550" s="174"/>
      <c r="I2550" s="157">
        <f>IFERROR($H$8:INDEX($H$8:$H$3000,COUNTIF($H$8:$H$3000,"?*")),"")</f>
        <v>0</v>
      </c>
    </row>
    <row r="2551" spans="1:9" x14ac:dyDescent="0.25">
      <c r="A2551" s="174">
        <f>--ISNUMBER(IFERROR(SEARCH('Project Costing'!#REF!,Labor!I2557,1),""))</f>
        <v>0</v>
      </c>
      <c r="B2551" s="174" t="str">
        <f>IF(A2551=1,COUNTIF($A$8:A2551,1),"")</f>
        <v/>
      </c>
      <c r="C2551" s="174"/>
      <c r="D2551" s="157">
        <f>IFERROR($C$8:INDEX($C$8:$C$3000,COUNTIF($C$8:$C$3000,"?*")),"")</f>
        <v>0</v>
      </c>
      <c r="E2551" s="174"/>
      <c r="F2551" s="174">
        <f>--ISNUMBER(IFERROR(SEARCH('Project Costing'!#REF!,Labor!I2557,1),""))</f>
        <v>0</v>
      </c>
      <c r="G2551" s="174" t="str">
        <f>IF(F2551=1,COUNTIF($F$8:F2551,1),"")</f>
        <v/>
      </c>
      <c r="H2551" s="174"/>
      <c r="I2551" s="157">
        <f>IFERROR($H$8:INDEX($H$8:$H$3000,COUNTIF($H$8:$H$3000,"?*")),"")</f>
        <v>0</v>
      </c>
    </row>
    <row r="2552" spans="1:9" x14ac:dyDescent="0.25">
      <c r="A2552" s="174">
        <f>--ISNUMBER(IFERROR(SEARCH('Project Costing'!#REF!,Labor!I2558,1),""))</f>
        <v>0</v>
      </c>
      <c r="B2552" s="174" t="str">
        <f>IF(A2552=1,COUNTIF($A$8:A2552,1),"")</f>
        <v/>
      </c>
      <c r="C2552" s="174"/>
      <c r="D2552" s="157">
        <f>IFERROR($C$8:INDEX($C$8:$C$3000,COUNTIF($C$8:$C$3000,"?*")),"")</f>
        <v>0</v>
      </c>
      <c r="E2552" s="174"/>
      <c r="F2552" s="174">
        <f>--ISNUMBER(IFERROR(SEARCH('Project Costing'!#REF!,Labor!I2558,1),""))</f>
        <v>0</v>
      </c>
      <c r="G2552" s="174" t="str">
        <f>IF(F2552=1,COUNTIF($F$8:F2552,1),"")</f>
        <v/>
      </c>
      <c r="H2552" s="174"/>
      <c r="I2552" s="157">
        <f>IFERROR($H$8:INDEX($H$8:$H$3000,COUNTIF($H$8:$H$3000,"?*")),"")</f>
        <v>0</v>
      </c>
    </row>
    <row r="2553" spans="1:9" x14ac:dyDescent="0.25">
      <c r="A2553" s="174">
        <f>--ISNUMBER(IFERROR(SEARCH('Project Costing'!#REF!,Labor!I2559,1),""))</f>
        <v>0</v>
      </c>
      <c r="B2553" s="174" t="str">
        <f>IF(A2553=1,COUNTIF($A$8:A2553,1),"")</f>
        <v/>
      </c>
      <c r="C2553" s="174"/>
      <c r="D2553" s="157">
        <f>IFERROR($C$8:INDEX($C$8:$C$3000,COUNTIF($C$8:$C$3000,"?*")),"")</f>
        <v>0</v>
      </c>
      <c r="E2553" s="174"/>
      <c r="F2553" s="174">
        <f>--ISNUMBER(IFERROR(SEARCH('Project Costing'!#REF!,Labor!I2559,1),""))</f>
        <v>0</v>
      </c>
      <c r="G2553" s="174" t="str">
        <f>IF(F2553=1,COUNTIF($F$8:F2553,1),"")</f>
        <v/>
      </c>
      <c r="H2553" s="174"/>
      <c r="I2553" s="157">
        <f>IFERROR($H$8:INDEX($H$8:$H$3000,COUNTIF($H$8:$H$3000,"?*")),"")</f>
        <v>0</v>
      </c>
    </row>
    <row r="2554" spans="1:9" x14ac:dyDescent="0.25">
      <c r="A2554" s="174">
        <f>--ISNUMBER(IFERROR(SEARCH('Project Costing'!#REF!,Labor!I2560,1),""))</f>
        <v>0</v>
      </c>
      <c r="B2554" s="174" t="str">
        <f>IF(A2554=1,COUNTIF($A$8:A2554,1),"")</f>
        <v/>
      </c>
      <c r="C2554" s="174"/>
      <c r="D2554" s="157">
        <f>IFERROR($C$8:INDEX($C$8:$C$3000,COUNTIF($C$8:$C$3000,"?*")),"")</f>
        <v>0</v>
      </c>
      <c r="E2554" s="174"/>
      <c r="F2554" s="174">
        <f>--ISNUMBER(IFERROR(SEARCH('Project Costing'!#REF!,Labor!I2560,1),""))</f>
        <v>0</v>
      </c>
      <c r="G2554" s="174" t="str">
        <f>IF(F2554=1,COUNTIF($F$8:F2554,1),"")</f>
        <v/>
      </c>
      <c r="H2554" s="174"/>
      <c r="I2554" s="157">
        <f>IFERROR($H$8:INDEX($H$8:$H$3000,COUNTIF($H$8:$H$3000,"?*")),"")</f>
        <v>0</v>
      </c>
    </row>
    <row r="2555" spans="1:9" x14ac:dyDescent="0.25">
      <c r="A2555" s="174">
        <f>--ISNUMBER(IFERROR(SEARCH('Project Costing'!#REF!,Labor!I2561,1),""))</f>
        <v>0</v>
      </c>
      <c r="B2555" s="174" t="str">
        <f>IF(A2555=1,COUNTIF($A$8:A2555,1),"")</f>
        <v/>
      </c>
      <c r="C2555" s="174"/>
      <c r="D2555" s="157">
        <f>IFERROR($C$8:INDEX($C$8:$C$3000,COUNTIF($C$8:$C$3000,"?*")),"")</f>
        <v>0</v>
      </c>
      <c r="E2555" s="174"/>
      <c r="F2555" s="174">
        <f>--ISNUMBER(IFERROR(SEARCH('Project Costing'!#REF!,Labor!I2561,1),""))</f>
        <v>0</v>
      </c>
      <c r="G2555" s="174" t="str">
        <f>IF(F2555=1,COUNTIF($F$8:F2555,1),"")</f>
        <v/>
      </c>
      <c r="H2555" s="174"/>
      <c r="I2555" s="157">
        <f>IFERROR($H$8:INDEX($H$8:$H$3000,COUNTIF($H$8:$H$3000,"?*")),"")</f>
        <v>0</v>
      </c>
    </row>
    <row r="2556" spans="1:9" x14ac:dyDescent="0.25">
      <c r="A2556" s="174">
        <f>--ISNUMBER(IFERROR(SEARCH('Project Costing'!#REF!,Labor!I2562,1),""))</f>
        <v>0</v>
      </c>
      <c r="B2556" s="174" t="str">
        <f>IF(A2556=1,COUNTIF($A$8:A2556,1),"")</f>
        <v/>
      </c>
      <c r="C2556" s="174"/>
      <c r="D2556" s="157">
        <f>IFERROR($C$8:INDEX($C$8:$C$3000,COUNTIF($C$8:$C$3000,"?*")),"")</f>
        <v>0</v>
      </c>
      <c r="E2556" s="174"/>
      <c r="F2556" s="174">
        <f>--ISNUMBER(IFERROR(SEARCH('Project Costing'!#REF!,Labor!I2562,1),""))</f>
        <v>0</v>
      </c>
      <c r="G2556" s="174" t="str">
        <f>IF(F2556=1,COUNTIF($F$8:F2556,1),"")</f>
        <v/>
      </c>
      <c r="H2556" s="174"/>
      <c r="I2556" s="157">
        <f>IFERROR($H$8:INDEX($H$8:$H$3000,COUNTIF($H$8:$H$3000,"?*")),"")</f>
        <v>0</v>
      </c>
    </row>
    <row r="2557" spans="1:9" x14ac:dyDescent="0.25">
      <c r="A2557" s="174">
        <f>--ISNUMBER(IFERROR(SEARCH('Project Costing'!#REF!,Labor!I2563,1),""))</f>
        <v>0</v>
      </c>
      <c r="B2557" s="174" t="str">
        <f>IF(A2557=1,COUNTIF($A$8:A2557,1),"")</f>
        <v/>
      </c>
      <c r="C2557" s="174"/>
      <c r="D2557" s="157">
        <f>IFERROR($C$8:INDEX($C$8:$C$3000,COUNTIF($C$8:$C$3000,"?*")),"")</f>
        <v>0</v>
      </c>
      <c r="E2557" s="174"/>
      <c r="F2557" s="174">
        <f>--ISNUMBER(IFERROR(SEARCH('Project Costing'!#REF!,Labor!I2563,1),""))</f>
        <v>0</v>
      </c>
      <c r="G2557" s="174" t="str">
        <f>IF(F2557=1,COUNTIF($F$8:F2557,1),"")</f>
        <v/>
      </c>
      <c r="H2557" s="174"/>
      <c r="I2557" s="157">
        <f>IFERROR($H$8:INDEX($H$8:$H$3000,COUNTIF($H$8:$H$3000,"?*")),"")</f>
        <v>0</v>
      </c>
    </row>
    <row r="2558" spans="1:9" x14ac:dyDescent="0.25">
      <c r="A2558" s="174">
        <f>--ISNUMBER(IFERROR(SEARCH('Project Costing'!#REF!,Labor!I2564,1),""))</f>
        <v>0</v>
      </c>
      <c r="B2558" s="174" t="str">
        <f>IF(A2558=1,COUNTIF($A$8:A2558,1),"")</f>
        <v/>
      </c>
      <c r="C2558" s="174"/>
      <c r="D2558" s="157">
        <f>IFERROR($C$8:INDEX($C$8:$C$3000,COUNTIF($C$8:$C$3000,"?*")),"")</f>
        <v>0</v>
      </c>
      <c r="E2558" s="174"/>
      <c r="F2558" s="174">
        <f>--ISNUMBER(IFERROR(SEARCH('Project Costing'!#REF!,Labor!I2564,1),""))</f>
        <v>0</v>
      </c>
      <c r="G2558" s="174" t="str">
        <f>IF(F2558=1,COUNTIF($F$8:F2558,1),"")</f>
        <v/>
      </c>
      <c r="H2558" s="174"/>
      <c r="I2558" s="157">
        <f>IFERROR($H$8:INDEX($H$8:$H$3000,COUNTIF($H$8:$H$3000,"?*")),"")</f>
        <v>0</v>
      </c>
    </row>
    <row r="2559" spans="1:9" x14ac:dyDescent="0.25">
      <c r="A2559" s="174">
        <f>--ISNUMBER(IFERROR(SEARCH('Project Costing'!#REF!,Labor!I2565,1),""))</f>
        <v>0</v>
      </c>
      <c r="B2559" s="174" t="str">
        <f>IF(A2559=1,COUNTIF($A$8:A2559,1),"")</f>
        <v/>
      </c>
      <c r="C2559" s="174"/>
      <c r="D2559" s="157">
        <f>IFERROR($C$8:INDEX($C$8:$C$3000,COUNTIF($C$8:$C$3000,"?*")),"")</f>
        <v>0</v>
      </c>
      <c r="E2559" s="174"/>
      <c r="F2559" s="174">
        <f>--ISNUMBER(IFERROR(SEARCH('Project Costing'!#REF!,Labor!I2565,1),""))</f>
        <v>0</v>
      </c>
      <c r="G2559" s="174" t="str">
        <f>IF(F2559=1,COUNTIF($F$8:F2559,1),"")</f>
        <v/>
      </c>
      <c r="H2559" s="174"/>
      <c r="I2559" s="157">
        <f>IFERROR($H$8:INDEX($H$8:$H$3000,COUNTIF($H$8:$H$3000,"?*")),"")</f>
        <v>0</v>
      </c>
    </row>
    <row r="2560" spans="1:9" x14ac:dyDescent="0.25">
      <c r="A2560" s="174">
        <f>--ISNUMBER(IFERROR(SEARCH('Project Costing'!#REF!,Labor!I2566,1),""))</f>
        <v>0</v>
      </c>
      <c r="B2560" s="174" t="str">
        <f>IF(A2560=1,COUNTIF($A$8:A2560,1),"")</f>
        <v/>
      </c>
      <c r="C2560" s="174"/>
      <c r="D2560" s="157">
        <f>IFERROR($C$8:INDEX($C$8:$C$3000,COUNTIF($C$8:$C$3000,"?*")),"")</f>
        <v>0</v>
      </c>
      <c r="E2560" s="174"/>
      <c r="F2560" s="174">
        <f>--ISNUMBER(IFERROR(SEARCH('Project Costing'!#REF!,Labor!I2566,1),""))</f>
        <v>0</v>
      </c>
      <c r="G2560" s="174" t="str">
        <f>IF(F2560=1,COUNTIF($F$8:F2560,1),"")</f>
        <v/>
      </c>
      <c r="H2560" s="174"/>
      <c r="I2560" s="157">
        <f>IFERROR($H$8:INDEX($H$8:$H$3000,COUNTIF($H$8:$H$3000,"?*")),"")</f>
        <v>0</v>
      </c>
    </row>
    <row r="2561" spans="1:9" x14ac:dyDescent="0.25">
      <c r="A2561" s="174">
        <f>--ISNUMBER(IFERROR(SEARCH('Project Costing'!#REF!,Labor!I2567,1),""))</f>
        <v>0</v>
      </c>
      <c r="B2561" s="174" t="str">
        <f>IF(A2561=1,COUNTIF($A$8:A2561,1),"")</f>
        <v/>
      </c>
      <c r="C2561" s="174"/>
      <c r="D2561" s="157">
        <f>IFERROR($C$8:INDEX($C$8:$C$3000,COUNTIF($C$8:$C$3000,"?*")),"")</f>
        <v>0</v>
      </c>
      <c r="E2561" s="174"/>
      <c r="F2561" s="174">
        <f>--ISNUMBER(IFERROR(SEARCH('Project Costing'!#REF!,Labor!I2567,1),""))</f>
        <v>0</v>
      </c>
      <c r="G2561" s="174" t="str">
        <f>IF(F2561=1,COUNTIF($F$8:F2561,1),"")</f>
        <v/>
      </c>
      <c r="H2561" s="174"/>
      <c r="I2561" s="157">
        <f>IFERROR($H$8:INDEX($H$8:$H$3000,COUNTIF($H$8:$H$3000,"?*")),"")</f>
        <v>0</v>
      </c>
    </row>
    <row r="2562" spans="1:9" x14ac:dyDescent="0.25">
      <c r="A2562" s="174">
        <f>--ISNUMBER(IFERROR(SEARCH('Project Costing'!#REF!,Labor!I2568,1),""))</f>
        <v>0</v>
      </c>
      <c r="B2562" s="174" t="str">
        <f>IF(A2562=1,COUNTIF($A$8:A2562,1),"")</f>
        <v/>
      </c>
      <c r="C2562" s="174"/>
      <c r="D2562" s="157">
        <f>IFERROR($C$8:INDEX($C$8:$C$3000,COUNTIF($C$8:$C$3000,"?*")),"")</f>
        <v>0</v>
      </c>
      <c r="E2562" s="174"/>
      <c r="F2562" s="174">
        <f>--ISNUMBER(IFERROR(SEARCH('Project Costing'!#REF!,Labor!I2568,1),""))</f>
        <v>0</v>
      </c>
      <c r="G2562" s="174" t="str">
        <f>IF(F2562=1,COUNTIF($F$8:F2562,1),"")</f>
        <v/>
      </c>
      <c r="H2562" s="174"/>
      <c r="I2562" s="157">
        <f>IFERROR($H$8:INDEX($H$8:$H$3000,COUNTIF($H$8:$H$3000,"?*")),"")</f>
        <v>0</v>
      </c>
    </row>
    <row r="2563" spans="1:9" x14ac:dyDescent="0.25">
      <c r="A2563" s="174">
        <f>--ISNUMBER(IFERROR(SEARCH('Project Costing'!#REF!,Labor!I2569,1),""))</f>
        <v>0</v>
      </c>
      <c r="B2563" s="174" t="str">
        <f>IF(A2563=1,COUNTIF($A$8:A2563,1),"")</f>
        <v/>
      </c>
      <c r="C2563" s="174"/>
      <c r="D2563" s="157">
        <f>IFERROR($C$8:INDEX($C$8:$C$3000,COUNTIF($C$8:$C$3000,"?*")),"")</f>
        <v>0</v>
      </c>
      <c r="E2563" s="174"/>
      <c r="F2563" s="174">
        <f>--ISNUMBER(IFERROR(SEARCH('Project Costing'!#REF!,Labor!I2569,1),""))</f>
        <v>0</v>
      </c>
      <c r="G2563" s="174" t="str">
        <f>IF(F2563=1,COUNTIF($F$8:F2563,1),"")</f>
        <v/>
      </c>
      <c r="H2563" s="174"/>
      <c r="I2563" s="157">
        <f>IFERROR($H$8:INDEX($H$8:$H$3000,COUNTIF($H$8:$H$3000,"?*")),"")</f>
        <v>0</v>
      </c>
    </row>
    <row r="2564" spans="1:9" x14ac:dyDescent="0.25">
      <c r="A2564" s="174">
        <f>--ISNUMBER(IFERROR(SEARCH('Project Costing'!#REF!,Labor!I2570,1),""))</f>
        <v>0</v>
      </c>
      <c r="B2564" s="174" t="str">
        <f>IF(A2564=1,COUNTIF($A$8:A2564,1),"")</f>
        <v/>
      </c>
      <c r="C2564" s="174"/>
      <c r="D2564" s="157">
        <f>IFERROR($C$8:INDEX($C$8:$C$3000,COUNTIF($C$8:$C$3000,"?*")),"")</f>
        <v>0</v>
      </c>
      <c r="E2564" s="174"/>
      <c r="F2564" s="174">
        <f>--ISNUMBER(IFERROR(SEARCH('Project Costing'!#REF!,Labor!I2570,1),""))</f>
        <v>0</v>
      </c>
      <c r="G2564" s="174" t="str">
        <f>IF(F2564=1,COUNTIF($F$8:F2564,1),"")</f>
        <v/>
      </c>
      <c r="H2564" s="174"/>
      <c r="I2564" s="157">
        <f>IFERROR($H$8:INDEX($H$8:$H$3000,COUNTIF($H$8:$H$3000,"?*")),"")</f>
        <v>0</v>
      </c>
    </row>
    <row r="2565" spans="1:9" x14ac:dyDescent="0.25">
      <c r="A2565" s="174">
        <f>--ISNUMBER(IFERROR(SEARCH('Project Costing'!#REF!,Labor!I2571,1),""))</f>
        <v>0</v>
      </c>
      <c r="B2565" s="174" t="str">
        <f>IF(A2565=1,COUNTIF($A$8:A2565,1),"")</f>
        <v/>
      </c>
      <c r="C2565" s="174"/>
      <c r="D2565" s="157">
        <f>IFERROR($C$8:INDEX($C$8:$C$3000,COUNTIF($C$8:$C$3000,"?*")),"")</f>
        <v>0</v>
      </c>
      <c r="E2565" s="174"/>
      <c r="F2565" s="174">
        <f>--ISNUMBER(IFERROR(SEARCH('Project Costing'!#REF!,Labor!I2571,1),""))</f>
        <v>0</v>
      </c>
      <c r="G2565" s="174" t="str">
        <f>IF(F2565=1,COUNTIF($F$8:F2565,1),"")</f>
        <v/>
      </c>
      <c r="H2565" s="174"/>
      <c r="I2565" s="157">
        <f>IFERROR($H$8:INDEX($H$8:$H$3000,COUNTIF($H$8:$H$3000,"?*")),"")</f>
        <v>0</v>
      </c>
    </row>
    <row r="2566" spans="1:9" x14ac:dyDescent="0.25">
      <c r="A2566" s="174">
        <f>--ISNUMBER(IFERROR(SEARCH('Project Costing'!#REF!,Labor!I2572,1),""))</f>
        <v>0</v>
      </c>
      <c r="B2566" s="174" t="str">
        <f>IF(A2566=1,COUNTIF($A$8:A2566,1),"")</f>
        <v/>
      </c>
      <c r="C2566" s="174"/>
      <c r="D2566" s="157">
        <f>IFERROR($C$8:INDEX($C$8:$C$3000,COUNTIF($C$8:$C$3000,"?*")),"")</f>
        <v>0</v>
      </c>
      <c r="E2566" s="174"/>
      <c r="F2566" s="174">
        <f>--ISNUMBER(IFERROR(SEARCH('Project Costing'!#REF!,Labor!I2572,1),""))</f>
        <v>0</v>
      </c>
      <c r="G2566" s="174" t="str">
        <f>IF(F2566=1,COUNTIF($F$8:F2566,1),"")</f>
        <v/>
      </c>
      <c r="H2566" s="174"/>
      <c r="I2566" s="157">
        <f>IFERROR($H$8:INDEX($H$8:$H$3000,COUNTIF($H$8:$H$3000,"?*")),"")</f>
        <v>0</v>
      </c>
    </row>
    <row r="2567" spans="1:9" x14ac:dyDescent="0.25">
      <c r="A2567" s="174">
        <f>--ISNUMBER(IFERROR(SEARCH('Project Costing'!#REF!,Labor!I2573,1),""))</f>
        <v>0</v>
      </c>
      <c r="B2567" s="174" t="str">
        <f>IF(A2567=1,COUNTIF($A$8:A2567,1),"")</f>
        <v/>
      </c>
      <c r="C2567" s="174"/>
      <c r="D2567" s="157">
        <f>IFERROR($C$8:INDEX($C$8:$C$3000,COUNTIF($C$8:$C$3000,"?*")),"")</f>
        <v>0</v>
      </c>
      <c r="E2567" s="174"/>
      <c r="F2567" s="174">
        <f>--ISNUMBER(IFERROR(SEARCH('Project Costing'!#REF!,Labor!I2573,1),""))</f>
        <v>0</v>
      </c>
      <c r="G2567" s="174" t="str">
        <f>IF(F2567=1,COUNTIF($F$8:F2567,1),"")</f>
        <v/>
      </c>
      <c r="H2567" s="174"/>
      <c r="I2567" s="157">
        <f>IFERROR($H$8:INDEX($H$8:$H$3000,COUNTIF($H$8:$H$3000,"?*")),"")</f>
        <v>0</v>
      </c>
    </row>
    <row r="2568" spans="1:9" x14ac:dyDescent="0.25">
      <c r="A2568" s="174">
        <f>--ISNUMBER(IFERROR(SEARCH('Project Costing'!#REF!,Labor!I2574,1),""))</f>
        <v>0</v>
      </c>
      <c r="B2568" s="174" t="str">
        <f>IF(A2568=1,COUNTIF($A$8:A2568,1),"")</f>
        <v/>
      </c>
      <c r="C2568" s="174"/>
      <c r="D2568" s="157">
        <f>IFERROR($C$8:INDEX($C$8:$C$3000,COUNTIF($C$8:$C$3000,"?*")),"")</f>
        <v>0</v>
      </c>
      <c r="E2568" s="174"/>
      <c r="F2568" s="174">
        <f>--ISNUMBER(IFERROR(SEARCH('Project Costing'!#REF!,Labor!I2574,1),""))</f>
        <v>0</v>
      </c>
      <c r="G2568" s="174" t="str">
        <f>IF(F2568=1,COUNTIF($F$8:F2568,1),"")</f>
        <v/>
      </c>
      <c r="H2568" s="174"/>
      <c r="I2568" s="157">
        <f>IFERROR($H$8:INDEX($H$8:$H$3000,COUNTIF($H$8:$H$3000,"?*")),"")</f>
        <v>0</v>
      </c>
    </row>
    <row r="2569" spans="1:9" x14ac:dyDescent="0.25">
      <c r="A2569" s="174">
        <f>--ISNUMBER(IFERROR(SEARCH('Project Costing'!#REF!,Labor!I2575,1),""))</f>
        <v>0</v>
      </c>
      <c r="B2569" s="174" t="str">
        <f>IF(A2569=1,COUNTIF($A$8:A2569,1),"")</f>
        <v/>
      </c>
      <c r="C2569" s="174"/>
      <c r="D2569" s="157">
        <f>IFERROR($C$8:INDEX($C$8:$C$3000,COUNTIF($C$8:$C$3000,"?*")),"")</f>
        <v>0</v>
      </c>
      <c r="E2569" s="174"/>
      <c r="F2569" s="174">
        <f>--ISNUMBER(IFERROR(SEARCH('Project Costing'!#REF!,Labor!I2575,1),""))</f>
        <v>0</v>
      </c>
      <c r="G2569" s="174" t="str">
        <f>IF(F2569=1,COUNTIF($F$8:F2569,1),"")</f>
        <v/>
      </c>
      <c r="H2569" s="174"/>
      <c r="I2569" s="157">
        <f>IFERROR($H$8:INDEX($H$8:$H$3000,COUNTIF($H$8:$H$3000,"?*")),"")</f>
        <v>0</v>
      </c>
    </row>
    <row r="2570" spans="1:9" x14ac:dyDescent="0.25">
      <c r="A2570" s="174">
        <f>--ISNUMBER(IFERROR(SEARCH('Project Costing'!#REF!,Labor!I2576,1),""))</f>
        <v>0</v>
      </c>
      <c r="B2570" s="174" t="str">
        <f>IF(A2570=1,COUNTIF($A$8:A2570,1),"")</f>
        <v/>
      </c>
      <c r="C2570" s="174"/>
      <c r="D2570" s="157">
        <f>IFERROR($C$8:INDEX($C$8:$C$3000,COUNTIF($C$8:$C$3000,"?*")),"")</f>
        <v>0</v>
      </c>
      <c r="E2570" s="174"/>
      <c r="F2570" s="174">
        <f>--ISNUMBER(IFERROR(SEARCH('Project Costing'!#REF!,Labor!I2576,1),""))</f>
        <v>0</v>
      </c>
      <c r="G2570" s="174" t="str">
        <f>IF(F2570=1,COUNTIF($F$8:F2570,1),"")</f>
        <v/>
      </c>
      <c r="H2570" s="174"/>
      <c r="I2570" s="157">
        <f>IFERROR($H$8:INDEX($H$8:$H$3000,COUNTIF($H$8:$H$3000,"?*")),"")</f>
        <v>0</v>
      </c>
    </row>
    <row r="2571" spans="1:9" x14ac:dyDescent="0.25">
      <c r="A2571" s="174">
        <f>--ISNUMBER(IFERROR(SEARCH('Project Costing'!#REF!,Labor!I2577,1),""))</f>
        <v>0</v>
      </c>
      <c r="B2571" s="174" t="str">
        <f>IF(A2571=1,COUNTIF($A$8:A2571,1),"")</f>
        <v/>
      </c>
      <c r="C2571" s="174"/>
      <c r="D2571" s="157">
        <f>IFERROR($C$8:INDEX($C$8:$C$3000,COUNTIF($C$8:$C$3000,"?*")),"")</f>
        <v>0</v>
      </c>
      <c r="E2571" s="174"/>
      <c r="F2571" s="174">
        <f>--ISNUMBER(IFERROR(SEARCH('Project Costing'!#REF!,Labor!I2577,1),""))</f>
        <v>0</v>
      </c>
      <c r="G2571" s="174" t="str">
        <f>IF(F2571=1,COUNTIF($F$8:F2571,1),"")</f>
        <v/>
      </c>
      <c r="H2571" s="174"/>
      <c r="I2571" s="157">
        <f>IFERROR($H$8:INDEX($H$8:$H$3000,COUNTIF($H$8:$H$3000,"?*")),"")</f>
        <v>0</v>
      </c>
    </row>
    <row r="2572" spans="1:9" x14ac:dyDescent="0.25">
      <c r="A2572" s="174">
        <f>--ISNUMBER(IFERROR(SEARCH('Project Costing'!#REF!,Labor!I2578,1),""))</f>
        <v>0</v>
      </c>
      <c r="B2572" s="174" t="str">
        <f>IF(A2572=1,COUNTIF($A$8:A2572,1),"")</f>
        <v/>
      </c>
      <c r="C2572" s="174"/>
      <c r="D2572" s="157">
        <f>IFERROR($C$8:INDEX($C$8:$C$3000,COUNTIF($C$8:$C$3000,"?*")),"")</f>
        <v>0</v>
      </c>
      <c r="E2572" s="174"/>
      <c r="F2572" s="174">
        <f>--ISNUMBER(IFERROR(SEARCH('Project Costing'!#REF!,Labor!I2578,1),""))</f>
        <v>0</v>
      </c>
      <c r="G2572" s="174" t="str">
        <f>IF(F2572=1,COUNTIF($F$8:F2572,1),"")</f>
        <v/>
      </c>
      <c r="H2572" s="174"/>
      <c r="I2572" s="157">
        <f>IFERROR($H$8:INDEX($H$8:$H$3000,COUNTIF($H$8:$H$3000,"?*")),"")</f>
        <v>0</v>
      </c>
    </row>
    <row r="2573" spans="1:9" x14ac:dyDescent="0.25">
      <c r="A2573" s="174">
        <f>--ISNUMBER(IFERROR(SEARCH('Project Costing'!#REF!,Labor!I2579,1),""))</f>
        <v>0</v>
      </c>
      <c r="B2573" s="174" t="str">
        <f>IF(A2573=1,COUNTIF($A$8:A2573,1),"")</f>
        <v/>
      </c>
      <c r="C2573" s="174"/>
      <c r="D2573" s="157">
        <f>IFERROR($C$8:INDEX($C$8:$C$3000,COUNTIF($C$8:$C$3000,"?*")),"")</f>
        <v>0</v>
      </c>
      <c r="E2573" s="174"/>
      <c r="F2573" s="174">
        <f>--ISNUMBER(IFERROR(SEARCH('Project Costing'!#REF!,Labor!I2579,1),""))</f>
        <v>0</v>
      </c>
      <c r="G2573" s="174" t="str">
        <f>IF(F2573=1,COUNTIF($F$8:F2573,1),"")</f>
        <v/>
      </c>
      <c r="H2573" s="174"/>
      <c r="I2573" s="157">
        <f>IFERROR($H$8:INDEX($H$8:$H$3000,COUNTIF($H$8:$H$3000,"?*")),"")</f>
        <v>0</v>
      </c>
    </row>
    <row r="2574" spans="1:9" x14ac:dyDescent="0.25">
      <c r="A2574" s="174">
        <f>--ISNUMBER(IFERROR(SEARCH('Project Costing'!#REF!,Labor!I2580,1),""))</f>
        <v>0</v>
      </c>
      <c r="B2574" s="174" t="str">
        <f>IF(A2574=1,COUNTIF($A$8:A2574,1),"")</f>
        <v/>
      </c>
      <c r="C2574" s="174"/>
      <c r="D2574" s="157">
        <f>IFERROR($C$8:INDEX($C$8:$C$3000,COUNTIF($C$8:$C$3000,"?*")),"")</f>
        <v>0</v>
      </c>
      <c r="E2574" s="174"/>
      <c r="F2574" s="174">
        <f>--ISNUMBER(IFERROR(SEARCH('Project Costing'!#REF!,Labor!I2580,1),""))</f>
        <v>0</v>
      </c>
      <c r="G2574" s="174" t="str">
        <f>IF(F2574=1,COUNTIF($F$8:F2574,1),"")</f>
        <v/>
      </c>
      <c r="H2574" s="174"/>
      <c r="I2574" s="157">
        <f>IFERROR($H$8:INDEX($H$8:$H$3000,COUNTIF($H$8:$H$3000,"?*")),"")</f>
        <v>0</v>
      </c>
    </row>
    <row r="2575" spans="1:9" x14ac:dyDescent="0.25">
      <c r="A2575" s="174">
        <f>--ISNUMBER(IFERROR(SEARCH('Project Costing'!#REF!,Labor!I2581,1),""))</f>
        <v>0</v>
      </c>
      <c r="B2575" s="174" t="str">
        <f>IF(A2575=1,COUNTIF($A$8:A2575,1),"")</f>
        <v/>
      </c>
      <c r="C2575" s="174"/>
      <c r="D2575" s="157">
        <f>IFERROR($C$8:INDEX($C$8:$C$3000,COUNTIF($C$8:$C$3000,"?*")),"")</f>
        <v>0</v>
      </c>
      <c r="E2575" s="174"/>
      <c r="F2575" s="174">
        <f>--ISNUMBER(IFERROR(SEARCH('Project Costing'!#REF!,Labor!I2581,1),""))</f>
        <v>0</v>
      </c>
      <c r="G2575" s="174" t="str">
        <f>IF(F2575=1,COUNTIF($F$8:F2575,1),"")</f>
        <v/>
      </c>
      <c r="H2575" s="174"/>
      <c r="I2575" s="157">
        <f>IFERROR($H$8:INDEX($H$8:$H$3000,COUNTIF($H$8:$H$3000,"?*")),"")</f>
        <v>0</v>
      </c>
    </row>
    <row r="2576" spans="1:9" x14ac:dyDescent="0.25">
      <c r="A2576" s="174">
        <f>--ISNUMBER(IFERROR(SEARCH('Project Costing'!#REF!,Labor!I2582,1),""))</f>
        <v>0</v>
      </c>
      <c r="B2576" s="174" t="str">
        <f>IF(A2576=1,COUNTIF($A$8:A2576,1),"")</f>
        <v/>
      </c>
      <c r="C2576" s="174"/>
      <c r="D2576" s="157">
        <f>IFERROR($C$8:INDEX($C$8:$C$3000,COUNTIF($C$8:$C$3000,"?*")),"")</f>
        <v>0</v>
      </c>
      <c r="E2576" s="174"/>
      <c r="F2576" s="174">
        <f>--ISNUMBER(IFERROR(SEARCH('Project Costing'!#REF!,Labor!I2582,1),""))</f>
        <v>0</v>
      </c>
      <c r="G2576" s="174" t="str">
        <f>IF(F2576=1,COUNTIF($F$8:F2576,1),"")</f>
        <v/>
      </c>
      <c r="H2576" s="174"/>
      <c r="I2576" s="157">
        <f>IFERROR($H$8:INDEX($H$8:$H$3000,COUNTIF($H$8:$H$3000,"?*")),"")</f>
        <v>0</v>
      </c>
    </row>
    <row r="2577" spans="1:9" x14ac:dyDescent="0.25">
      <c r="A2577" s="174">
        <f>--ISNUMBER(IFERROR(SEARCH('Project Costing'!#REF!,Labor!I2583,1),""))</f>
        <v>0</v>
      </c>
      <c r="B2577" s="174" t="str">
        <f>IF(A2577=1,COUNTIF($A$8:A2577,1),"")</f>
        <v/>
      </c>
      <c r="C2577" s="174"/>
      <c r="D2577" s="157">
        <f>IFERROR($C$8:INDEX($C$8:$C$3000,COUNTIF($C$8:$C$3000,"?*")),"")</f>
        <v>0</v>
      </c>
      <c r="E2577" s="174"/>
      <c r="F2577" s="174">
        <f>--ISNUMBER(IFERROR(SEARCH('Project Costing'!#REF!,Labor!I2583,1),""))</f>
        <v>0</v>
      </c>
      <c r="G2577" s="174" t="str">
        <f>IF(F2577=1,COUNTIF($F$8:F2577,1),"")</f>
        <v/>
      </c>
      <c r="H2577" s="174"/>
      <c r="I2577" s="157">
        <f>IFERROR($H$8:INDEX($H$8:$H$3000,COUNTIF($H$8:$H$3000,"?*")),"")</f>
        <v>0</v>
      </c>
    </row>
    <row r="2578" spans="1:9" x14ac:dyDescent="0.25">
      <c r="A2578" s="174">
        <f>--ISNUMBER(IFERROR(SEARCH('Project Costing'!#REF!,Labor!I2584,1),""))</f>
        <v>0</v>
      </c>
      <c r="B2578" s="174" t="str">
        <f>IF(A2578=1,COUNTIF($A$8:A2578,1),"")</f>
        <v/>
      </c>
      <c r="C2578" s="174"/>
      <c r="D2578" s="157">
        <f>IFERROR($C$8:INDEX($C$8:$C$3000,COUNTIF($C$8:$C$3000,"?*")),"")</f>
        <v>0</v>
      </c>
      <c r="E2578" s="174"/>
      <c r="F2578" s="174">
        <f>--ISNUMBER(IFERROR(SEARCH('Project Costing'!#REF!,Labor!I2584,1),""))</f>
        <v>0</v>
      </c>
      <c r="G2578" s="174" t="str">
        <f>IF(F2578=1,COUNTIF($F$8:F2578,1),"")</f>
        <v/>
      </c>
      <c r="H2578" s="174"/>
      <c r="I2578" s="157">
        <f>IFERROR($H$8:INDEX($H$8:$H$3000,COUNTIF($H$8:$H$3000,"?*")),"")</f>
        <v>0</v>
      </c>
    </row>
    <row r="2579" spans="1:9" x14ac:dyDescent="0.25">
      <c r="A2579" s="174">
        <f>--ISNUMBER(IFERROR(SEARCH('Project Costing'!#REF!,Labor!I2585,1),""))</f>
        <v>0</v>
      </c>
      <c r="B2579" s="174" t="str">
        <f>IF(A2579=1,COUNTIF($A$8:A2579,1),"")</f>
        <v/>
      </c>
      <c r="C2579" s="174"/>
      <c r="D2579" s="157">
        <f>IFERROR($C$8:INDEX($C$8:$C$3000,COUNTIF($C$8:$C$3000,"?*")),"")</f>
        <v>0</v>
      </c>
      <c r="E2579" s="174"/>
      <c r="F2579" s="174">
        <f>--ISNUMBER(IFERROR(SEARCH('Project Costing'!#REF!,Labor!I2585,1),""))</f>
        <v>0</v>
      </c>
      <c r="G2579" s="174" t="str">
        <f>IF(F2579=1,COUNTIF($F$8:F2579,1),"")</f>
        <v/>
      </c>
      <c r="H2579" s="174"/>
      <c r="I2579" s="157">
        <f>IFERROR($H$8:INDEX($H$8:$H$3000,COUNTIF($H$8:$H$3000,"?*")),"")</f>
        <v>0</v>
      </c>
    </row>
    <row r="2580" spans="1:9" x14ac:dyDescent="0.25">
      <c r="A2580" s="174">
        <f>--ISNUMBER(IFERROR(SEARCH('Project Costing'!#REF!,Labor!I2586,1),""))</f>
        <v>0</v>
      </c>
      <c r="B2580" s="174" t="str">
        <f>IF(A2580=1,COUNTIF($A$8:A2580,1),"")</f>
        <v/>
      </c>
      <c r="C2580" s="174"/>
      <c r="D2580" s="157">
        <f>IFERROR($C$8:INDEX($C$8:$C$3000,COUNTIF($C$8:$C$3000,"?*")),"")</f>
        <v>0</v>
      </c>
      <c r="E2580" s="174"/>
      <c r="F2580" s="174">
        <f>--ISNUMBER(IFERROR(SEARCH('Project Costing'!#REF!,Labor!I2586,1),""))</f>
        <v>0</v>
      </c>
      <c r="G2580" s="174" t="str">
        <f>IF(F2580=1,COUNTIF($F$8:F2580,1),"")</f>
        <v/>
      </c>
      <c r="H2580" s="174"/>
      <c r="I2580" s="157">
        <f>IFERROR($H$8:INDEX($H$8:$H$3000,COUNTIF($H$8:$H$3000,"?*")),"")</f>
        <v>0</v>
      </c>
    </row>
    <row r="2581" spans="1:9" x14ac:dyDescent="0.25">
      <c r="A2581" s="174">
        <f>--ISNUMBER(IFERROR(SEARCH('Project Costing'!#REF!,Labor!I2587,1),""))</f>
        <v>0</v>
      </c>
      <c r="B2581" s="174" t="str">
        <f>IF(A2581=1,COUNTIF($A$8:A2581,1),"")</f>
        <v/>
      </c>
      <c r="C2581" s="174"/>
      <c r="D2581" s="157">
        <f>IFERROR($C$8:INDEX($C$8:$C$3000,COUNTIF($C$8:$C$3000,"?*")),"")</f>
        <v>0</v>
      </c>
      <c r="E2581" s="174"/>
      <c r="F2581" s="174">
        <f>--ISNUMBER(IFERROR(SEARCH('Project Costing'!#REF!,Labor!I2587,1),""))</f>
        <v>0</v>
      </c>
      <c r="G2581" s="174" t="str">
        <f>IF(F2581=1,COUNTIF($F$8:F2581,1),"")</f>
        <v/>
      </c>
      <c r="H2581" s="174"/>
      <c r="I2581" s="157">
        <f>IFERROR($H$8:INDEX($H$8:$H$3000,COUNTIF($H$8:$H$3000,"?*")),"")</f>
        <v>0</v>
      </c>
    </row>
    <row r="2582" spans="1:9" x14ac:dyDescent="0.25">
      <c r="A2582" s="174">
        <f>--ISNUMBER(IFERROR(SEARCH('Project Costing'!#REF!,Labor!I2588,1),""))</f>
        <v>0</v>
      </c>
      <c r="B2582" s="174" t="str">
        <f>IF(A2582=1,COUNTIF($A$8:A2582,1),"")</f>
        <v/>
      </c>
      <c r="C2582" s="174"/>
      <c r="D2582" s="157">
        <f>IFERROR($C$8:INDEX($C$8:$C$3000,COUNTIF($C$8:$C$3000,"?*")),"")</f>
        <v>0</v>
      </c>
      <c r="E2582" s="174"/>
      <c r="F2582" s="174">
        <f>--ISNUMBER(IFERROR(SEARCH('Project Costing'!#REF!,Labor!I2588,1),""))</f>
        <v>0</v>
      </c>
      <c r="G2582" s="174" t="str">
        <f>IF(F2582=1,COUNTIF($F$8:F2582,1),"")</f>
        <v/>
      </c>
      <c r="H2582" s="174"/>
      <c r="I2582" s="157">
        <f>IFERROR($H$8:INDEX($H$8:$H$3000,COUNTIF($H$8:$H$3000,"?*")),"")</f>
        <v>0</v>
      </c>
    </row>
    <row r="2583" spans="1:9" x14ac:dyDescent="0.25">
      <c r="A2583" s="174">
        <f>--ISNUMBER(IFERROR(SEARCH('Project Costing'!#REF!,Labor!I2589,1),""))</f>
        <v>0</v>
      </c>
      <c r="B2583" s="174" t="str">
        <f>IF(A2583=1,COUNTIF($A$8:A2583,1),"")</f>
        <v/>
      </c>
      <c r="C2583" s="174"/>
      <c r="D2583" s="157">
        <f>IFERROR($C$8:INDEX($C$8:$C$3000,COUNTIF($C$8:$C$3000,"?*")),"")</f>
        <v>0</v>
      </c>
      <c r="E2583" s="174"/>
      <c r="F2583" s="174">
        <f>--ISNUMBER(IFERROR(SEARCH('Project Costing'!#REF!,Labor!I2589,1),""))</f>
        <v>0</v>
      </c>
      <c r="G2583" s="174" t="str">
        <f>IF(F2583=1,COUNTIF($F$8:F2583,1),"")</f>
        <v/>
      </c>
      <c r="H2583" s="174"/>
      <c r="I2583" s="157">
        <f>IFERROR($H$8:INDEX($H$8:$H$3000,COUNTIF($H$8:$H$3000,"?*")),"")</f>
        <v>0</v>
      </c>
    </row>
    <row r="2584" spans="1:9" x14ac:dyDescent="0.25">
      <c r="A2584" s="174">
        <f>--ISNUMBER(IFERROR(SEARCH('Project Costing'!#REF!,Labor!I2590,1),""))</f>
        <v>0</v>
      </c>
      <c r="B2584" s="174" t="str">
        <f>IF(A2584=1,COUNTIF($A$8:A2584,1),"")</f>
        <v/>
      </c>
      <c r="C2584" s="174"/>
      <c r="D2584" s="157">
        <f>IFERROR($C$8:INDEX($C$8:$C$3000,COUNTIF($C$8:$C$3000,"?*")),"")</f>
        <v>0</v>
      </c>
      <c r="E2584" s="174"/>
      <c r="F2584" s="174">
        <f>--ISNUMBER(IFERROR(SEARCH('Project Costing'!#REF!,Labor!I2590,1),""))</f>
        <v>0</v>
      </c>
      <c r="G2584" s="174" t="str">
        <f>IF(F2584=1,COUNTIF($F$8:F2584,1),"")</f>
        <v/>
      </c>
      <c r="H2584" s="174"/>
      <c r="I2584" s="157">
        <f>IFERROR($H$8:INDEX($H$8:$H$3000,COUNTIF($H$8:$H$3000,"?*")),"")</f>
        <v>0</v>
      </c>
    </row>
    <row r="2585" spans="1:9" x14ac:dyDescent="0.25">
      <c r="A2585" s="174">
        <f>--ISNUMBER(IFERROR(SEARCH('Project Costing'!#REF!,Labor!I2591,1),""))</f>
        <v>0</v>
      </c>
      <c r="B2585" s="174" t="str">
        <f>IF(A2585=1,COUNTIF($A$8:A2585,1),"")</f>
        <v/>
      </c>
      <c r="C2585" s="174"/>
      <c r="D2585" s="157">
        <f>IFERROR($C$8:INDEX($C$8:$C$3000,COUNTIF($C$8:$C$3000,"?*")),"")</f>
        <v>0</v>
      </c>
      <c r="E2585" s="174"/>
      <c r="F2585" s="174">
        <f>--ISNUMBER(IFERROR(SEARCH('Project Costing'!#REF!,Labor!I2591,1),""))</f>
        <v>0</v>
      </c>
      <c r="G2585" s="174" t="str">
        <f>IF(F2585=1,COUNTIF($F$8:F2585,1),"")</f>
        <v/>
      </c>
      <c r="H2585" s="174"/>
      <c r="I2585" s="157">
        <f>IFERROR($H$8:INDEX($H$8:$H$3000,COUNTIF($H$8:$H$3000,"?*")),"")</f>
        <v>0</v>
      </c>
    </row>
    <row r="2586" spans="1:9" x14ac:dyDescent="0.25">
      <c r="A2586" s="174">
        <f>--ISNUMBER(IFERROR(SEARCH('Project Costing'!#REF!,Labor!I2592,1),""))</f>
        <v>0</v>
      </c>
      <c r="B2586" s="174" t="str">
        <f>IF(A2586=1,COUNTIF($A$8:A2586,1),"")</f>
        <v/>
      </c>
      <c r="C2586" s="174"/>
      <c r="D2586" s="157">
        <f>IFERROR($C$8:INDEX($C$8:$C$3000,COUNTIF($C$8:$C$3000,"?*")),"")</f>
        <v>0</v>
      </c>
      <c r="E2586" s="174"/>
      <c r="F2586" s="174">
        <f>--ISNUMBER(IFERROR(SEARCH('Project Costing'!#REF!,Labor!I2592,1),""))</f>
        <v>0</v>
      </c>
      <c r="G2586" s="174" t="str">
        <f>IF(F2586=1,COUNTIF($F$8:F2586,1),"")</f>
        <v/>
      </c>
      <c r="H2586" s="174"/>
      <c r="I2586" s="157">
        <f>IFERROR($H$8:INDEX($H$8:$H$3000,COUNTIF($H$8:$H$3000,"?*")),"")</f>
        <v>0</v>
      </c>
    </row>
    <row r="2587" spans="1:9" x14ac:dyDescent="0.25">
      <c r="A2587" s="174">
        <f>--ISNUMBER(IFERROR(SEARCH('Project Costing'!#REF!,Labor!I2593,1),""))</f>
        <v>0</v>
      </c>
      <c r="B2587" s="174" t="str">
        <f>IF(A2587=1,COUNTIF($A$8:A2587,1),"")</f>
        <v/>
      </c>
      <c r="C2587" s="174"/>
      <c r="D2587" s="157">
        <f>IFERROR($C$8:INDEX($C$8:$C$3000,COUNTIF($C$8:$C$3000,"?*")),"")</f>
        <v>0</v>
      </c>
      <c r="E2587" s="174"/>
      <c r="F2587" s="174">
        <f>--ISNUMBER(IFERROR(SEARCH('Project Costing'!#REF!,Labor!I2593,1),""))</f>
        <v>0</v>
      </c>
      <c r="G2587" s="174" t="str">
        <f>IF(F2587=1,COUNTIF($F$8:F2587,1),"")</f>
        <v/>
      </c>
      <c r="H2587" s="174"/>
      <c r="I2587" s="157">
        <f>IFERROR($H$8:INDEX($H$8:$H$3000,COUNTIF($H$8:$H$3000,"?*")),"")</f>
        <v>0</v>
      </c>
    </row>
    <row r="2588" spans="1:9" x14ac:dyDescent="0.25">
      <c r="A2588" s="174">
        <f>--ISNUMBER(IFERROR(SEARCH('Project Costing'!#REF!,Labor!I2594,1),""))</f>
        <v>0</v>
      </c>
      <c r="B2588" s="174" t="str">
        <f>IF(A2588=1,COUNTIF($A$8:A2588,1),"")</f>
        <v/>
      </c>
      <c r="C2588" s="174"/>
      <c r="D2588" s="157">
        <f>IFERROR($C$8:INDEX($C$8:$C$3000,COUNTIF($C$8:$C$3000,"?*")),"")</f>
        <v>0</v>
      </c>
      <c r="E2588" s="174"/>
      <c r="F2588" s="174">
        <f>--ISNUMBER(IFERROR(SEARCH('Project Costing'!#REF!,Labor!I2594,1),""))</f>
        <v>0</v>
      </c>
      <c r="G2588" s="174" t="str">
        <f>IF(F2588=1,COUNTIF($F$8:F2588,1),"")</f>
        <v/>
      </c>
      <c r="H2588" s="174"/>
      <c r="I2588" s="157">
        <f>IFERROR($H$8:INDEX($H$8:$H$3000,COUNTIF($H$8:$H$3000,"?*")),"")</f>
        <v>0</v>
      </c>
    </row>
    <row r="2589" spans="1:9" x14ac:dyDescent="0.25">
      <c r="A2589" s="174">
        <f>--ISNUMBER(IFERROR(SEARCH('Project Costing'!#REF!,Labor!I2595,1),""))</f>
        <v>0</v>
      </c>
      <c r="B2589" s="174" t="str">
        <f>IF(A2589=1,COUNTIF($A$8:A2589,1),"")</f>
        <v/>
      </c>
      <c r="C2589" s="174"/>
      <c r="D2589" s="157">
        <f>IFERROR($C$8:INDEX($C$8:$C$3000,COUNTIF($C$8:$C$3000,"?*")),"")</f>
        <v>0</v>
      </c>
      <c r="E2589" s="174"/>
      <c r="F2589" s="174">
        <f>--ISNUMBER(IFERROR(SEARCH('Project Costing'!#REF!,Labor!I2595,1),""))</f>
        <v>0</v>
      </c>
      <c r="G2589" s="174" t="str">
        <f>IF(F2589=1,COUNTIF($F$8:F2589,1),"")</f>
        <v/>
      </c>
      <c r="H2589" s="174"/>
      <c r="I2589" s="157">
        <f>IFERROR($H$8:INDEX($H$8:$H$3000,COUNTIF($H$8:$H$3000,"?*")),"")</f>
        <v>0</v>
      </c>
    </row>
    <row r="2590" spans="1:9" x14ac:dyDescent="0.25">
      <c r="A2590" s="174">
        <f>--ISNUMBER(IFERROR(SEARCH('Project Costing'!#REF!,Labor!I2596,1),""))</f>
        <v>0</v>
      </c>
      <c r="B2590" s="174" t="str">
        <f>IF(A2590=1,COUNTIF($A$8:A2590,1),"")</f>
        <v/>
      </c>
      <c r="C2590" s="174"/>
      <c r="D2590" s="157">
        <f>IFERROR($C$8:INDEX($C$8:$C$3000,COUNTIF($C$8:$C$3000,"?*")),"")</f>
        <v>0</v>
      </c>
      <c r="E2590" s="174"/>
      <c r="F2590" s="174">
        <f>--ISNUMBER(IFERROR(SEARCH('Project Costing'!#REF!,Labor!I2596,1),""))</f>
        <v>0</v>
      </c>
      <c r="G2590" s="174" t="str">
        <f>IF(F2590=1,COUNTIF($F$8:F2590,1),"")</f>
        <v/>
      </c>
      <c r="H2590" s="174"/>
      <c r="I2590" s="157">
        <f>IFERROR($H$8:INDEX($H$8:$H$3000,COUNTIF($H$8:$H$3000,"?*")),"")</f>
        <v>0</v>
      </c>
    </row>
    <row r="2591" spans="1:9" x14ac:dyDescent="0.25">
      <c r="A2591" s="174">
        <f>--ISNUMBER(IFERROR(SEARCH('Project Costing'!#REF!,Labor!I2597,1),""))</f>
        <v>0</v>
      </c>
      <c r="B2591" s="174" t="str">
        <f>IF(A2591=1,COUNTIF($A$8:A2591,1),"")</f>
        <v/>
      </c>
      <c r="C2591" s="174"/>
      <c r="D2591" s="157">
        <f>IFERROR($C$8:INDEX($C$8:$C$3000,COUNTIF($C$8:$C$3000,"?*")),"")</f>
        <v>0</v>
      </c>
      <c r="E2591" s="174"/>
      <c r="F2591" s="174">
        <f>--ISNUMBER(IFERROR(SEARCH('Project Costing'!#REF!,Labor!I2597,1),""))</f>
        <v>0</v>
      </c>
      <c r="G2591" s="174" t="str">
        <f>IF(F2591=1,COUNTIF($F$8:F2591,1),"")</f>
        <v/>
      </c>
      <c r="H2591" s="174"/>
      <c r="I2591" s="157">
        <f>IFERROR($H$8:INDEX($H$8:$H$3000,COUNTIF($H$8:$H$3000,"?*")),"")</f>
        <v>0</v>
      </c>
    </row>
    <row r="2592" spans="1:9" x14ac:dyDescent="0.25">
      <c r="A2592" s="174">
        <f>--ISNUMBER(IFERROR(SEARCH('Project Costing'!#REF!,Labor!I2598,1),""))</f>
        <v>0</v>
      </c>
      <c r="B2592" s="174" t="str">
        <f>IF(A2592=1,COUNTIF($A$8:A2592,1),"")</f>
        <v/>
      </c>
      <c r="C2592" s="174"/>
      <c r="D2592" s="157">
        <f>IFERROR($C$8:INDEX($C$8:$C$3000,COUNTIF($C$8:$C$3000,"?*")),"")</f>
        <v>0</v>
      </c>
      <c r="E2592" s="174"/>
      <c r="F2592" s="174">
        <f>--ISNUMBER(IFERROR(SEARCH('Project Costing'!#REF!,Labor!I2598,1),""))</f>
        <v>0</v>
      </c>
      <c r="G2592" s="174" t="str">
        <f>IF(F2592=1,COUNTIF($F$8:F2592,1),"")</f>
        <v/>
      </c>
      <c r="H2592" s="174"/>
      <c r="I2592" s="157">
        <f>IFERROR($H$8:INDEX($H$8:$H$3000,COUNTIF($H$8:$H$3000,"?*")),"")</f>
        <v>0</v>
      </c>
    </row>
    <row r="2593" spans="1:9" x14ac:dyDescent="0.25">
      <c r="A2593" s="174">
        <f>--ISNUMBER(IFERROR(SEARCH('Project Costing'!#REF!,Labor!I2599,1),""))</f>
        <v>0</v>
      </c>
      <c r="B2593" s="174" t="str">
        <f>IF(A2593=1,COUNTIF($A$8:A2593,1),"")</f>
        <v/>
      </c>
      <c r="C2593" s="174"/>
      <c r="D2593" s="157">
        <f>IFERROR($C$8:INDEX($C$8:$C$3000,COUNTIF($C$8:$C$3000,"?*")),"")</f>
        <v>0</v>
      </c>
      <c r="E2593" s="174"/>
      <c r="F2593" s="174">
        <f>--ISNUMBER(IFERROR(SEARCH('Project Costing'!#REF!,Labor!I2599,1),""))</f>
        <v>0</v>
      </c>
      <c r="G2593" s="174" t="str">
        <f>IF(F2593=1,COUNTIF($F$8:F2593,1),"")</f>
        <v/>
      </c>
      <c r="H2593" s="174"/>
      <c r="I2593" s="157">
        <f>IFERROR($H$8:INDEX($H$8:$H$3000,COUNTIF($H$8:$H$3000,"?*")),"")</f>
        <v>0</v>
      </c>
    </row>
    <row r="2594" spans="1:9" x14ac:dyDescent="0.25">
      <c r="A2594" s="174">
        <f>--ISNUMBER(IFERROR(SEARCH('Project Costing'!#REF!,Labor!I2600,1),""))</f>
        <v>0</v>
      </c>
      <c r="B2594" s="174" t="str">
        <f>IF(A2594=1,COUNTIF($A$8:A2594,1),"")</f>
        <v/>
      </c>
      <c r="C2594" s="174"/>
      <c r="D2594" s="157">
        <f>IFERROR($C$8:INDEX($C$8:$C$3000,COUNTIF($C$8:$C$3000,"?*")),"")</f>
        <v>0</v>
      </c>
      <c r="E2594" s="174"/>
      <c r="F2594" s="174">
        <f>--ISNUMBER(IFERROR(SEARCH('Project Costing'!#REF!,Labor!I2600,1),""))</f>
        <v>0</v>
      </c>
      <c r="G2594" s="174" t="str">
        <f>IF(F2594=1,COUNTIF($F$8:F2594,1),"")</f>
        <v/>
      </c>
      <c r="H2594" s="174"/>
      <c r="I2594" s="157">
        <f>IFERROR($H$8:INDEX($H$8:$H$3000,COUNTIF($H$8:$H$3000,"?*")),"")</f>
        <v>0</v>
      </c>
    </row>
    <row r="2595" spans="1:9" x14ac:dyDescent="0.25">
      <c r="A2595" s="174">
        <f>--ISNUMBER(IFERROR(SEARCH('Project Costing'!#REF!,Labor!I2601,1),""))</f>
        <v>0</v>
      </c>
      <c r="B2595" s="174" t="str">
        <f>IF(A2595=1,COUNTIF($A$8:A2595,1),"")</f>
        <v/>
      </c>
      <c r="C2595" s="174"/>
      <c r="D2595" s="157">
        <f>IFERROR($C$8:INDEX($C$8:$C$3000,COUNTIF($C$8:$C$3000,"?*")),"")</f>
        <v>0</v>
      </c>
      <c r="E2595" s="174"/>
      <c r="F2595" s="174">
        <f>--ISNUMBER(IFERROR(SEARCH('Project Costing'!#REF!,Labor!I2601,1),""))</f>
        <v>0</v>
      </c>
      <c r="G2595" s="174" t="str">
        <f>IF(F2595=1,COUNTIF($F$8:F2595,1),"")</f>
        <v/>
      </c>
      <c r="H2595" s="174"/>
      <c r="I2595" s="157">
        <f>IFERROR($H$8:INDEX($H$8:$H$3000,COUNTIF($H$8:$H$3000,"?*")),"")</f>
        <v>0</v>
      </c>
    </row>
    <row r="2596" spans="1:9" x14ac:dyDescent="0.25">
      <c r="A2596" s="174">
        <f>--ISNUMBER(IFERROR(SEARCH('Project Costing'!#REF!,Labor!I2602,1),""))</f>
        <v>0</v>
      </c>
      <c r="B2596" s="174" t="str">
        <f>IF(A2596=1,COUNTIF($A$8:A2596,1),"")</f>
        <v/>
      </c>
      <c r="C2596" s="174"/>
      <c r="D2596" s="157">
        <f>IFERROR($C$8:INDEX($C$8:$C$3000,COUNTIF($C$8:$C$3000,"?*")),"")</f>
        <v>0</v>
      </c>
      <c r="E2596" s="174"/>
      <c r="F2596" s="174">
        <f>--ISNUMBER(IFERROR(SEARCH('Project Costing'!#REF!,Labor!I2602,1),""))</f>
        <v>0</v>
      </c>
      <c r="G2596" s="174" t="str">
        <f>IF(F2596=1,COUNTIF($F$8:F2596,1),"")</f>
        <v/>
      </c>
      <c r="H2596" s="174"/>
      <c r="I2596" s="157">
        <f>IFERROR($H$8:INDEX($H$8:$H$3000,COUNTIF($H$8:$H$3000,"?*")),"")</f>
        <v>0</v>
      </c>
    </row>
    <row r="2597" spans="1:9" x14ac:dyDescent="0.25">
      <c r="A2597" s="174">
        <f>--ISNUMBER(IFERROR(SEARCH('Project Costing'!#REF!,Labor!I2603,1),""))</f>
        <v>0</v>
      </c>
      <c r="B2597" s="174" t="str">
        <f>IF(A2597=1,COUNTIF($A$8:A2597,1),"")</f>
        <v/>
      </c>
      <c r="C2597" s="174"/>
      <c r="D2597" s="157">
        <f>IFERROR($C$8:INDEX($C$8:$C$3000,COUNTIF($C$8:$C$3000,"?*")),"")</f>
        <v>0</v>
      </c>
      <c r="E2597" s="174"/>
      <c r="F2597" s="174">
        <f>--ISNUMBER(IFERROR(SEARCH('Project Costing'!#REF!,Labor!I2603,1),""))</f>
        <v>0</v>
      </c>
      <c r="G2597" s="174" t="str">
        <f>IF(F2597=1,COUNTIF($F$8:F2597,1),"")</f>
        <v/>
      </c>
      <c r="H2597" s="174"/>
      <c r="I2597" s="157">
        <f>IFERROR($H$8:INDEX($H$8:$H$3000,COUNTIF($H$8:$H$3000,"?*")),"")</f>
        <v>0</v>
      </c>
    </row>
    <row r="2598" spans="1:9" x14ac:dyDescent="0.25">
      <c r="A2598" s="174">
        <f>--ISNUMBER(IFERROR(SEARCH('Project Costing'!#REF!,Labor!I2604,1),""))</f>
        <v>0</v>
      </c>
      <c r="B2598" s="174" t="str">
        <f>IF(A2598=1,COUNTIF($A$8:A2598,1),"")</f>
        <v/>
      </c>
      <c r="C2598" s="174"/>
      <c r="D2598" s="157">
        <f>IFERROR($C$8:INDEX($C$8:$C$3000,COUNTIF($C$8:$C$3000,"?*")),"")</f>
        <v>0</v>
      </c>
      <c r="E2598" s="174"/>
      <c r="F2598" s="174">
        <f>--ISNUMBER(IFERROR(SEARCH('Project Costing'!#REF!,Labor!I2604,1),""))</f>
        <v>0</v>
      </c>
      <c r="G2598" s="174" t="str">
        <f>IF(F2598=1,COUNTIF($F$8:F2598,1),"")</f>
        <v/>
      </c>
      <c r="H2598" s="174"/>
      <c r="I2598" s="157">
        <f>IFERROR($H$8:INDEX($H$8:$H$3000,COUNTIF($H$8:$H$3000,"?*")),"")</f>
        <v>0</v>
      </c>
    </row>
    <row r="2599" spans="1:9" x14ac:dyDescent="0.25">
      <c r="A2599" s="174">
        <f>--ISNUMBER(IFERROR(SEARCH('Project Costing'!#REF!,Labor!I2605,1),""))</f>
        <v>0</v>
      </c>
      <c r="B2599" s="174" t="str">
        <f>IF(A2599=1,COUNTIF($A$8:A2599,1),"")</f>
        <v/>
      </c>
      <c r="C2599" s="174"/>
      <c r="D2599" s="157">
        <f>IFERROR($C$8:INDEX($C$8:$C$3000,COUNTIF($C$8:$C$3000,"?*")),"")</f>
        <v>0</v>
      </c>
      <c r="E2599" s="174"/>
      <c r="F2599" s="174">
        <f>--ISNUMBER(IFERROR(SEARCH('Project Costing'!#REF!,Labor!I2605,1),""))</f>
        <v>0</v>
      </c>
      <c r="G2599" s="174" t="str">
        <f>IF(F2599=1,COUNTIF($F$8:F2599,1),"")</f>
        <v/>
      </c>
      <c r="H2599" s="174"/>
      <c r="I2599" s="157">
        <f>IFERROR($H$8:INDEX($H$8:$H$3000,COUNTIF($H$8:$H$3000,"?*")),"")</f>
        <v>0</v>
      </c>
    </row>
    <row r="2600" spans="1:9" x14ac:dyDescent="0.25">
      <c r="A2600" s="174">
        <f>--ISNUMBER(IFERROR(SEARCH('Project Costing'!#REF!,Labor!I2606,1),""))</f>
        <v>0</v>
      </c>
      <c r="B2600" s="174" t="str">
        <f>IF(A2600=1,COUNTIF($A$8:A2600,1),"")</f>
        <v/>
      </c>
      <c r="C2600" s="174"/>
      <c r="D2600" s="157">
        <f>IFERROR($C$8:INDEX($C$8:$C$3000,COUNTIF($C$8:$C$3000,"?*")),"")</f>
        <v>0</v>
      </c>
      <c r="E2600" s="174"/>
      <c r="F2600" s="174">
        <f>--ISNUMBER(IFERROR(SEARCH('Project Costing'!#REF!,Labor!I2606,1),""))</f>
        <v>0</v>
      </c>
      <c r="G2600" s="174" t="str">
        <f>IF(F2600=1,COUNTIF($F$8:F2600,1),"")</f>
        <v/>
      </c>
      <c r="H2600" s="174"/>
      <c r="I2600" s="157">
        <f>IFERROR($H$8:INDEX($H$8:$H$3000,COUNTIF($H$8:$H$3000,"?*")),"")</f>
        <v>0</v>
      </c>
    </row>
    <row r="2601" spans="1:9" x14ac:dyDescent="0.25">
      <c r="A2601" s="174">
        <f>--ISNUMBER(IFERROR(SEARCH('Project Costing'!#REF!,Labor!I2607,1),""))</f>
        <v>0</v>
      </c>
      <c r="B2601" s="174" t="str">
        <f>IF(A2601=1,COUNTIF($A$8:A2601,1),"")</f>
        <v/>
      </c>
      <c r="C2601" s="174"/>
      <c r="D2601" s="157">
        <f>IFERROR($C$8:INDEX($C$8:$C$3000,COUNTIF($C$8:$C$3000,"?*")),"")</f>
        <v>0</v>
      </c>
      <c r="E2601" s="174"/>
      <c r="F2601" s="174">
        <f>--ISNUMBER(IFERROR(SEARCH('Project Costing'!#REF!,Labor!I2607,1),""))</f>
        <v>0</v>
      </c>
      <c r="G2601" s="174" t="str">
        <f>IF(F2601=1,COUNTIF($F$8:F2601,1),"")</f>
        <v/>
      </c>
      <c r="H2601" s="174"/>
      <c r="I2601" s="157">
        <f>IFERROR($H$8:INDEX($H$8:$H$3000,COUNTIF($H$8:$H$3000,"?*")),"")</f>
        <v>0</v>
      </c>
    </row>
    <row r="2602" spans="1:9" x14ac:dyDescent="0.25">
      <c r="A2602" s="174">
        <f>--ISNUMBER(IFERROR(SEARCH('Project Costing'!#REF!,Labor!I2608,1),""))</f>
        <v>0</v>
      </c>
      <c r="B2602" s="174" t="str">
        <f>IF(A2602=1,COUNTIF($A$8:A2602,1),"")</f>
        <v/>
      </c>
      <c r="C2602" s="174"/>
      <c r="D2602" s="157">
        <f>IFERROR($C$8:INDEX($C$8:$C$3000,COUNTIF($C$8:$C$3000,"?*")),"")</f>
        <v>0</v>
      </c>
      <c r="E2602" s="174"/>
      <c r="F2602" s="174">
        <f>--ISNUMBER(IFERROR(SEARCH('Project Costing'!#REF!,Labor!I2608,1),""))</f>
        <v>0</v>
      </c>
      <c r="G2602" s="174" t="str">
        <f>IF(F2602=1,COUNTIF($F$8:F2602,1),"")</f>
        <v/>
      </c>
      <c r="H2602" s="174"/>
      <c r="I2602" s="157">
        <f>IFERROR($H$8:INDEX($H$8:$H$3000,COUNTIF($H$8:$H$3000,"?*")),"")</f>
        <v>0</v>
      </c>
    </row>
    <row r="2603" spans="1:9" x14ac:dyDescent="0.25">
      <c r="A2603" s="174">
        <f>--ISNUMBER(IFERROR(SEARCH('Project Costing'!#REF!,Labor!I2609,1),""))</f>
        <v>0</v>
      </c>
      <c r="B2603" s="174" t="str">
        <f>IF(A2603=1,COUNTIF($A$8:A2603,1),"")</f>
        <v/>
      </c>
      <c r="C2603" s="174"/>
      <c r="D2603" s="157">
        <f>IFERROR($C$8:INDEX($C$8:$C$3000,COUNTIF($C$8:$C$3000,"?*")),"")</f>
        <v>0</v>
      </c>
      <c r="E2603" s="174"/>
      <c r="F2603" s="174">
        <f>--ISNUMBER(IFERROR(SEARCH('Project Costing'!#REF!,Labor!I2609,1),""))</f>
        <v>0</v>
      </c>
      <c r="G2603" s="174" t="str">
        <f>IF(F2603=1,COUNTIF($F$8:F2603,1),"")</f>
        <v/>
      </c>
      <c r="H2603" s="174"/>
      <c r="I2603" s="157">
        <f>IFERROR($H$8:INDEX($H$8:$H$3000,COUNTIF($H$8:$H$3000,"?*")),"")</f>
        <v>0</v>
      </c>
    </row>
    <row r="2604" spans="1:9" x14ac:dyDescent="0.25">
      <c r="A2604" s="174">
        <f>--ISNUMBER(IFERROR(SEARCH('Project Costing'!#REF!,Labor!I2610,1),""))</f>
        <v>0</v>
      </c>
      <c r="B2604" s="174" t="str">
        <f>IF(A2604=1,COUNTIF($A$8:A2604,1),"")</f>
        <v/>
      </c>
      <c r="C2604" s="174"/>
      <c r="D2604" s="157">
        <f>IFERROR($C$8:INDEX($C$8:$C$3000,COUNTIF($C$8:$C$3000,"?*")),"")</f>
        <v>0</v>
      </c>
      <c r="E2604" s="174"/>
      <c r="F2604" s="174">
        <f>--ISNUMBER(IFERROR(SEARCH('Project Costing'!#REF!,Labor!I2610,1),""))</f>
        <v>0</v>
      </c>
      <c r="G2604" s="174" t="str">
        <f>IF(F2604=1,COUNTIF($F$8:F2604,1),"")</f>
        <v/>
      </c>
      <c r="H2604" s="174"/>
      <c r="I2604" s="157">
        <f>IFERROR($H$8:INDEX($H$8:$H$3000,COUNTIF($H$8:$H$3000,"?*")),"")</f>
        <v>0</v>
      </c>
    </row>
    <row r="2605" spans="1:9" x14ac:dyDescent="0.25">
      <c r="A2605" s="174">
        <f>--ISNUMBER(IFERROR(SEARCH('Project Costing'!#REF!,Labor!I2611,1),""))</f>
        <v>0</v>
      </c>
      <c r="B2605" s="174" t="str">
        <f>IF(A2605=1,COUNTIF($A$8:A2605,1),"")</f>
        <v/>
      </c>
      <c r="C2605" s="174"/>
      <c r="D2605" s="157">
        <f>IFERROR($C$8:INDEX($C$8:$C$3000,COUNTIF($C$8:$C$3000,"?*")),"")</f>
        <v>0</v>
      </c>
      <c r="E2605" s="174"/>
      <c r="F2605" s="174">
        <f>--ISNUMBER(IFERROR(SEARCH('Project Costing'!#REF!,Labor!I2611,1),""))</f>
        <v>0</v>
      </c>
      <c r="G2605" s="174" t="str">
        <f>IF(F2605=1,COUNTIF($F$8:F2605,1),"")</f>
        <v/>
      </c>
      <c r="H2605" s="174"/>
      <c r="I2605" s="157">
        <f>IFERROR($H$8:INDEX($H$8:$H$3000,COUNTIF($H$8:$H$3000,"?*")),"")</f>
        <v>0</v>
      </c>
    </row>
    <row r="2606" spans="1:9" x14ac:dyDescent="0.25">
      <c r="A2606" s="174">
        <f>--ISNUMBER(IFERROR(SEARCH('Project Costing'!#REF!,Labor!I2612,1),""))</f>
        <v>0</v>
      </c>
      <c r="B2606" s="174" t="str">
        <f>IF(A2606=1,COUNTIF($A$8:A2606,1),"")</f>
        <v/>
      </c>
      <c r="C2606" s="174"/>
      <c r="D2606" s="157">
        <f>IFERROR($C$8:INDEX($C$8:$C$3000,COUNTIF($C$8:$C$3000,"?*")),"")</f>
        <v>0</v>
      </c>
      <c r="E2606" s="174"/>
      <c r="F2606" s="174">
        <f>--ISNUMBER(IFERROR(SEARCH('Project Costing'!#REF!,Labor!I2612,1),""))</f>
        <v>0</v>
      </c>
      <c r="G2606" s="174" t="str">
        <f>IF(F2606=1,COUNTIF($F$8:F2606,1),"")</f>
        <v/>
      </c>
      <c r="H2606" s="174"/>
      <c r="I2606" s="157">
        <f>IFERROR($H$8:INDEX($H$8:$H$3000,COUNTIF($H$8:$H$3000,"?*")),"")</f>
        <v>0</v>
      </c>
    </row>
    <row r="2607" spans="1:9" x14ac:dyDescent="0.25">
      <c r="A2607" s="174">
        <f>--ISNUMBER(IFERROR(SEARCH('Project Costing'!#REF!,Labor!I2613,1),""))</f>
        <v>0</v>
      </c>
      <c r="B2607" s="174" t="str">
        <f>IF(A2607=1,COUNTIF($A$8:A2607,1),"")</f>
        <v/>
      </c>
      <c r="C2607" s="174"/>
      <c r="D2607" s="157">
        <f>IFERROR($C$8:INDEX($C$8:$C$3000,COUNTIF($C$8:$C$3000,"?*")),"")</f>
        <v>0</v>
      </c>
      <c r="E2607" s="174"/>
      <c r="F2607" s="174">
        <f>--ISNUMBER(IFERROR(SEARCH('Project Costing'!#REF!,Labor!I2613,1),""))</f>
        <v>0</v>
      </c>
      <c r="G2607" s="174" t="str">
        <f>IF(F2607=1,COUNTIF($F$8:F2607,1),"")</f>
        <v/>
      </c>
      <c r="H2607" s="174"/>
      <c r="I2607" s="157">
        <f>IFERROR($H$8:INDEX($H$8:$H$3000,COUNTIF($H$8:$H$3000,"?*")),"")</f>
        <v>0</v>
      </c>
    </row>
    <row r="2608" spans="1:9" x14ac:dyDescent="0.25">
      <c r="A2608" s="174">
        <f>--ISNUMBER(IFERROR(SEARCH('Project Costing'!#REF!,Labor!I2614,1),""))</f>
        <v>0</v>
      </c>
      <c r="B2608" s="174" t="str">
        <f>IF(A2608=1,COUNTIF($A$8:A2608,1),"")</f>
        <v/>
      </c>
      <c r="C2608" s="174"/>
      <c r="D2608" s="157">
        <f>IFERROR($C$8:INDEX($C$8:$C$3000,COUNTIF($C$8:$C$3000,"?*")),"")</f>
        <v>0</v>
      </c>
      <c r="E2608" s="174"/>
      <c r="F2608" s="174">
        <f>--ISNUMBER(IFERROR(SEARCH('Project Costing'!#REF!,Labor!I2614,1),""))</f>
        <v>0</v>
      </c>
      <c r="G2608" s="174" t="str">
        <f>IF(F2608=1,COUNTIF($F$8:F2608,1),"")</f>
        <v/>
      </c>
      <c r="H2608" s="174"/>
      <c r="I2608" s="157">
        <f>IFERROR($H$8:INDEX($H$8:$H$3000,COUNTIF($H$8:$H$3000,"?*")),"")</f>
        <v>0</v>
      </c>
    </row>
    <row r="2609" spans="1:9" x14ac:dyDescent="0.25">
      <c r="A2609" s="174">
        <f>--ISNUMBER(IFERROR(SEARCH('Project Costing'!#REF!,Labor!I2615,1),""))</f>
        <v>0</v>
      </c>
      <c r="B2609" s="174" t="str">
        <f>IF(A2609=1,COUNTIF($A$8:A2609,1),"")</f>
        <v/>
      </c>
      <c r="C2609" s="174"/>
      <c r="D2609" s="157">
        <f>IFERROR($C$8:INDEX($C$8:$C$3000,COUNTIF($C$8:$C$3000,"?*")),"")</f>
        <v>0</v>
      </c>
      <c r="E2609" s="174"/>
      <c r="F2609" s="174">
        <f>--ISNUMBER(IFERROR(SEARCH('Project Costing'!#REF!,Labor!I2615,1),""))</f>
        <v>0</v>
      </c>
      <c r="G2609" s="174" t="str">
        <f>IF(F2609=1,COUNTIF($F$8:F2609,1),"")</f>
        <v/>
      </c>
      <c r="H2609" s="174"/>
      <c r="I2609" s="157">
        <f>IFERROR($H$8:INDEX($H$8:$H$3000,COUNTIF($H$8:$H$3000,"?*")),"")</f>
        <v>0</v>
      </c>
    </row>
    <row r="2610" spans="1:9" x14ac:dyDescent="0.25">
      <c r="A2610" s="174">
        <f>--ISNUMBER(IFERROR(SEARCH('Project Costing'!#REF!,Labor!I2616,1),""))</f>
        <v>0</v>
      </c>
      <c r="B2610" s="174" t="str">
        <f>IF(A2610=1,COUNTIF($A$8:A2610,1),"")</f>
        <v/>
      </c>
      <c r="C2610" s="174"/>
      <c r="D2610" s="157">
        <f>IFERROR($C$8:INDEX($C$8:$C$3000,COUNTIF($C$8:$C$3000,"?*")),"")</f>
        <v>0</v>
      </c>
      <c r="E2610" s="174"/>
      <c r="F2610" s="174">
        <f>--ISNUMBER(IFERROR(SEARCH('Project Costing'!#REF!,Labor!I2616,1),""))</f>
        <v>0</v>
      </c>
      <c r="G2610" s="174" t="str">
        <f>IF(F2610=1,COUNTIF($F$8:F2610,1),"")</f>
        <v/>
      </c>
      <c r="H2610" s="174"/>
      <c r="I2610" s="157">
        <f>IFERROR($H$8:INDEX($H$8:$H$3000,COUNTIF($H$8:$H$3000,"?*")),"")</f>
        <v>0</v>
      </c>
    </row>
    <row r="2611" spans="1:9" x14ac:dyDescent="0.25">
      <c r="A2611" s="174">
        <f>--ISNUMBER(IFERROR(SEARCH('Project Costing'!#REF!,Labor!I2617,1),""))</f>
        <v>0</v>
      </c>
      <c r="B2611" s="174" t="str">
        <f>IF(A2611=1,COUNTIF($A$8:A2611,1),"")</f>
        <v/>
      </c>
      <c r="C2611" s="174"/>
      <c r="D2611" s="157">
        <f>IFERROR($C$8:INDEX($C$8:$C$3000,COUNTIF($C$8:$C$3000,"?*")),"")</f>
        <v>0</v>
      </c>
      <c r="E2611" s="174"/>
      <c r="F2611" s="174">
        <f>--ISNUMBER(IFERROR(SEARCH('Project Costing'!#REF!,Labor!I2617,1),""))</f>
        <v>0</v>
      </c>
      <c r="G2611" s="174" t="str">
        <f>IF(F2611=1,COUNTIF($F$8:F2611,1),"")</f>
        <v/>
      </c>
      <c r="H2611" s="174"/>
      <c r="I2611" s="157">
        <f>IFERROR($H$8:INDEX($H$8:$H$3000,COUNTIF($H$8:$H$3000,"?*")),"")</f>
        <v>0</v>
      </c>
    </row>
    <row r="2612" spans="1:9" x14ac:dyDescent="0.25">
      <c r="A2612" s="174">
        <f>--ISNUMBER(IFERROR(SEARCH('Project Costing'!#REF!,Labor!I2618,1),""))</f>
        <v>0</v>
      </c>
      <c r="B2612" s="174" t="str">
        <f>IF(A2612=1,COUNTIF($A$8:A2612,1),"")</f>
        <v/>
      </c>
      <c r="C2612" s="174"/>
      <c r="D2612" s="157">
        <f>IFERROR($C$8:INDEX($C$8:$C$3000,COUNTIF($C$8:$C$3000,"?*")),"")</f>
        <v>0</v>
      </c>
      <c r="E2612" s="174"/>
      <c r="F2612" s="174">
        <f>--ISNUMBER(IFERROR(SEARCH('Project Costing'!#REF!,Labor!I2618,1),""))</f>
        <v>0</v>
      </c>
      <c r="G2612" s="174" t="str">
        <f>IF(F2612=1,COUNTIF($F$8:F2612,1),"")</f>
        <v/>
      </c>
      <c r="H2612" s="174"/>
      <c r="I2612" s="157">
        <f>IFERROR($H$8:INDEX($H$8:$H$3000,COUNTIF($H$8:$H$3000,"?*")),"")</f>
        <v>0</v>
      </c>
    </row>
    <row r="2613" spans="1:9" x14ac:dyDescent="0.25">
      <c r="A2613" s="174">
        <f>--ISNUMBER(IFERROR(SEARCH('Project Costing'!#REF!,Labor!I2619,1),""))</f>
        <v>0</v>
      </c>
      <c r="B2613" s="174" t="str">
        <f>IF(A2613=1,COUNTIF($A$8:A2613,1),"")</f>
        <v/>
      </c>
      <c r="C2613" s="174"/>
      <c r="D2613" s="157">
        <f>IFERROR($C$8:INDEX($C$8:$C$3000,COUNTIF($C$8:$C$3000,"?*")),"")</f>
        <v>0</v>
      </c>
      <c r="E2613" s="174"/>
      <c r="F2613" s="174">
        <f>--ISNUMBER(IFERROR(SEARCH('Project Costing'!#REF!,Labor!I2619,1),""))</f>
        <v>0</v>
      </c>
      <c r="G2613" s="174" t="str">
        <f>IF(F2613=1,COUNTIF($F$8:F2613,1),"")</f>
        <v/>
      </c>
      <c r="H2613" s="174"/>
      <c r="I2613" s="157">
        <f>IFERROR($H$8:INDEX($H$8:$H$3000,COUNTIF($H$8:$H$3000,"?*")),"")</f>
        <v>0</v>
      </c>
    </row>
    <row r="2614" spans="1:9" x14ac:dyDescent="0.25">
      <c r="A2614" s="174">
        <f>--ISNUMBER(IFERROR(SEARCH('Project Costing'!#REF!,Labor!I2620,1),""))</f>
        <v>0</v>
      </c>
      <c r="B2614" s="174" t="str">
        <f>IF(A2614=1,COUNTIF($A$8:A2614,1),"")</f>
        <v/>
      </c>
      <c r="C2614" s="174"/>
      <c r="D2614" s="157">
        <f>IFERROR($C$8:INDEX($C$8:$C$3000,COUNTIF($C$8:$C$3000,"?*")),"")</f>
        <v>0</v>
      </c>
      <c r="E2614" s="174"/>
      <c r="F2614" s="174">
        <f>--ISNUMBER(IFERROR(SEARCH('Project Costing'!#REF!,Labor!I2620,1),""))</f>
        <v>0</v>
      </c>
      <c r="G2614" s="174" t="str">
        <f>IF(F2614=1,COUNTIF($F$8:F2614,1),"")</f>
        <v/>
      </c>
      <c r="H2614" s="174"/>
      <c r="I2614" s="157">
        <f>IFERROR($H$8:INDEX($H$8:$H$3000,COUNTIF($H$8:$H$3000,"?*")),"")</f>
        <v>0</v>
      </c>
    </row>
    <row r="2615" spans="1:9" x14ac:dyDescent="0.25">
      <c r="A2615" s="174">
        <f>--ISNUMBER(IFERROR(SEARCH('Project Costing'!#REF!,Labor!I2621,1),""))</f>
        <v>0</v>
      </c>
      <c r="B2615" s="174" t="str">
        <f>IF(A2615=1,COUNTIF($A$8:A2615,1),"")</f>
        <v/>
      </c>
      <c r="C2615" s="174"/>
      <c r="D2615" s="157">
        <f>IFERROR($C$8:INDEX($C$8:$C$3000,COUNTIF($C$8:$C$3000,"?*")),"")</f>
        <v>0</v>
      </c>
      <c r="E2615" s="174"/>
      <c r="F2615" s="174">
        <f>--ISNUMBER(IFERROR(SEARCH('Project Costing'!#REF!,Labor!I2621,1),""))</f>
        <v>0</v>
      </c>
      <c r="G2615" s="174" t="str">
        <f>IF(F2615=1,COUNTIF($F$8:F2615,1),"")</f>
        <v/>
      </c>
      <c r="H2615" s="174"/>
      <c r="I2615" s="157">
        <f>IFERROR($H$8:INDEX($H$8:$H$3000,COUNTIF($H$8:$H$3000,"?*")),"")</f>
        <v>0</v>
      </c>
    </row>
    <row r="2616" spans="1:9" x14ac:dyDescent="0.25">
      <c r="A2616" s="174">
        <f>--ISNUMBER(IFERROR(SEARCH('Project Costing'!#REF!,Labor!I2622,1),""))</f>
        <v>0</v>
      </c>
      <c r="B2616" s="174" t="str">
        <f>IF(A2616=1,COUNTIF($A$8:A2616,1),"")</f>
        <v/>
      </c>
      <c r="C2616" s="174"/>
      <c r="D2616" s="157">
        <f>IFERROR($C$8:INDEX($C$8:$C$3000,COUNTIF($C$8:$C$3000,"?*")),"")</f>
        <v>0</v>
      </c>
      <c r="E2616" s="174"/>
      <c r="F2616" s="174">
        <f>--ISNUMBER(IFERROR(SEARCH('Project Costing'!#REF!,Labor!I2622,1),""))</f>
        <v>0</v>
      </c>
      <c r="G2616" s="174" t="str">
        <f>IF(F2616=1,COUNTIF($F$8:F2616,1),"")</f>
        <v/>
      </c>
      <c r="H2616" s="174"/>
      <c r="I2616" s="157">
        <f>IFERROR($H$8:INDEX($H$8:$H$3000,COUNTIF($H$8:$H$3000,"?*")),"")</f>
        <v>0</v>
      </c>
    </row>
    <row r="2617" spans="1:9" x14ac:dyDescent="0.25">
      <c r="A2617" s="174">
        <f>--ISNUMBER(IFERROR(SEARCH('Project Costing'!#REF!,Labor!I2623,1),""))</f>
        <v>0</v>
      </c>
      <c r="B2617" s="174" t="str">
        <f>IF(A2617=1,COUNTIF($A$8:A2617,1),"")</f>
        <v/>
      </c>
      <c r="C2617" s="174"/>
      <c r="D2617" s="157">
        <f>IFERROR($C$8:INDEX($C$8:$C$3000,COUNTIF($C$8:$C$3000,"?*")),"")</f>
        <v>0</v>
      </c>
      <c r="E2617" s="174"/>
      <c r="F2617" s="174">
        <f>--ISNUMBER(IFERROR(SEARCH('Project Costing'!#REF!,Labor!I2623,1),""))</f>
        <v>0</v>
      </c>
      <c r="G2617" s="174" t="str">
        <f>IF(F2617=1,COUNTIF($F$8:F2617,1),"")</f>
        <v/>
      </c>
      <c r="H2617" s="174"/>
      <c r="I2617" s="157">
        <f>IFERROR($H$8:INDEX($H$8:$H$3000,COUNTIF($H$8:$H$3000,"?*")),"")</f>
        <v>0</v>
      </c>
    </row>
    <row r="2618" spans="1:9" x14ac:dyDescent="0.25">
      <c r="A2618" s="174">
        <f>--ISNUMBER(IFERROR(SEARCH('Project Costing'!#REF!,Labor!I2624,1),""))</f>
        <v>0</v>
      </c>
      <c r="B2618" s="174" t="str">
        <f>IF(A2618=1,COUNTIF($A$8:A2618,1),"")</f>
        <v/>
      </c>
      <c r="C2618" s="174"/>
      <c r="D2618" s="157">
        <f>IFERROR($C$8:INDEX($C$8:$C$3000,COUNTIF($C$8:$C$3000,"?*")),"")</f>
        <v>0</v>
      </c>
      <c r="E2618" s="174"/>
      <c r="F2618" s="174">
        <f>--ISNUMBER(IFERROR(SEARCH('Project Costing'!#REF!,Labor!I2624,1),""))</f>
        <v>0</v>
      </c>
      <c r="G2618" s="174" t="str">
        <f>IF(F2618=1,COUNTIF($F$8:F2618,1),"")</f>
        <v/>
      </c>
      <c r="H2618" s="174"/>
      <c r="I2618" s="157">
        <f>IFERROR($H$8:INDEX($H$8:$H$3000,COUNTIF($H$8:$H$3000,"?*")),"")</f>
        <v>0</v>
      </c>
    </row>
    <row r="2619" spans="1:9" x14ac:dyDescent="0.25">
      <c r="A2619" s="174">
        <f>--ISNUMBER(IFERROR(SEARCH('Project Costing'!#REF!,Labor!I2625,1),""))</f>
        <v>0</v>
      </c>
      <c r="B2619" s="174" t="str">
        <f>IF(A2619=1,COUNTIF($A$8:A2619,1),"")</f>
        <v/>
      </c>
      <c r="C2619" s="174"/>
      <c r="D2619" s="157">
        <f>IFERROR($C$8:INDEX($C$8:$C$3000,COUNTIF($C$8:$C$3000,"?*")),"")</f>
        <v>0</v>
      </c>
      <c r="E2619" s="174"/>
      <c r="F2619" s="174">
        <f>--ISNUMBER(IFERROR(SEARCH('Project Costing'!#REF!,Labor!I2625,1),""))</f>
        <v>0</v>
      </c>
      <c r="G2619" s="174" t="str">
        <f>IF(F2619=1,COUNTIF($F$8:F2619,1),"")</f>
        <v/>
      </c>
      <c r="H2619" s="174"/>
      <c r="I2619" s="157">
        <f>IFERROR($H$8:INDEX($H$8:$H$3000,COUNTIF($H$8:$H$3000,"?*")),"")</f>
        <v>0</v>
      </c>
    </row>
    <row r="2620" spans="1:9" x14ac:dyDescent="0.25">
      <c r="A2620" s="174">
        <f>--ISNUMBER(IFERROR(SEARCH('Project Costing'!#REF!,Labor!I2626,1),""))</f>
        <v>0</v>
      </c>
      <c r="B2620" s="174" t="str">
        <f>IF(A2620=1,COUNTIF($A$8:A2620,1),"")</f>
        <v/>
      </c>
      <c r="C2620" s="174"/>
      <c r="D2620" s="157">
        <f>IFERROR($C$8:INDEX($C$8:$C$3000,COUNTIF($C$8:$C$3000,"?*")),"")</f>
        <v>0</v>
      </c>
      <c r="E2620" s="174"/>
      <c r="F2620" s="174">
        <f>--ISNUMBER(IFERROR(SEARCH('Project Costing'!#REF!,Labor!I2626,1),""))</f>
        <v>0</v>
      </c>
      <c r="G2620" s="174" t="str">
        <f>IF(F2620=1,COUNTIF($F$8:F2620,1),"")</f>
        <v/>
      </c>
      <c r="H2620" s="174"/>
      <c r="I2620" s="157">
        <f>IFERROR($H$8:INDEX($H$8:$H$3000,COUNTIF($H$8:$H$3000,"?*")),"")</f>
        <v>0</v>
      </c>
    </row>
    <row r="2621" spans="1:9" x14ac:dyDescent="0.25">
      <c r="A2621" s="174">
        <f>--ISNUMBER(IFERROR(SEARCH('Project Costing'!#REF!,Labor!I2627,1),""))</f>
        <v>0</v>
      </c>
      <c r="B2621" s="174" t="str">
        <f>IF(A2621=1,COUNTIF($A$8:A2621,1),"")</f>
        <v/>
      </c>
      <c r="C2621" s="174"/>
      <c r="D2621" s="157">
        <f>IFERROR($C$8:INDEX($C$8:$C$3000,COUNTIF($C$8:$C$3000,"?*")),"")</f>
        <v>0</v>
      </c>
      <c r="E2621" s="174"/>
      <c r="F2621" s="174">
        <f>--ISNUMBER(IFERROR(SEARCH('Project Costing'!#REF!,Labor!I2627,1),""))</f>
        <v>0</v>
      </c>
      <c r="G2621" s="174" t="str">
        <f>IF(F2621=1,COUNTIF($F$8:F2621,1),"")</f>
        <v/>
      </c>
      <c r="H2621" s="174"/>
      <c r="I2621" s="157">
        <f>IFERROR($H$8:INDEX($H$8:$H$3000,COUNTIF($H$8:$H$3000,"?*")),"")</f>
        <v>0</v>
      </c>
    </row>
    <row r="2622" spans="1:9" x14ac:dyDescent="0.25">
      <c r="A2622" s="174">
        <f>--ISNUMBER(IFERROR(SEARCH('Project Costing'!#REF!,Labor!I2628,1),""))</f>
        <v>0</v>
      </c>
      <c r="B2622" s="174" t="str">
        <f>IF(A2622=1,COUNTIF($A$8:A2622,1),"")</f>
        <v/>
      </c>
      <c r="C2622" s="174"/>
      <c r="D2622" s="157">
        <f>IFERROR($C$8:INDEX($C$8:$C$3000,COUNTIF($C$8:$C$3000,"?*")),"")</f>
        <v>0</v>
      </c>
      <c r="E2622" s="174"/>
      <c r="F2622" s="174">
        <f>--ISNUMBER(IFERROR(SEARCH('Project Costing'!#REF!,Labor!I2628,1),""))</f>
        <v>0</v>
      </c>
      <c r="G2622" s="174" t="str">
        <f>IF(F2622=1,COUNTIF($F$8:F2622,1),"")</f>
        <v/>
      </c>
      <c r="H2622" s="174"/>
      <c r="I2622" s="157">
        <f>IFERROR($H$8:INDEX($H$8:$H$3000,COUNTIF($H$8:$H$3000,"?*")),"")</f>
        <v>0</v>
      </c>
    </row>
    <row r="2623" spans="1:9" x14ac:dyDescent="0.25">
      <c r="A2623" s="174">
        <f>--ISNUMBER(IFERROR(SEARCH('Project Costing'!#REF!,Labor!I2629,1),""))</f>
        <v>0</v>
      </c>
      <c r="B2623" s="174" t="str">
        <f>IF(A2623=1,COUNTIF($A$8:A2623,1),"")</f>
        <v/>
      </c>
      <c r="C2623" s="174"/>
      <c r="D2623" s="157">
        <f>IFERROR($C$8:INDEX($C$8:$C$3000,COUNTIF($C$8:$C$3000,"?*")),"")</f>
        <v>0</v>
      </c>
      <c r="E2623" s="174"/>
      <c r="F2623" s="174">
        <f>--ISNUMBER(IFERROR(SEARCH('Project Costing'!#REF!,Labor!I2629,1),""))</f>
        <v>0</v>
      </c>
      <c r="G2623" s="174" t="str">
        <f>IF(F2623=1,COUNTIF($F$8:F2623,1),"")</f>
        <v/>
      </c>
      <c r="H2623" s="174"/>
      <c r="I2623" s="157">
        <f>IFERROR($H$8:INDEX($H$8:$H$3000,COUNTIF($H$8:$H$3000,"?*")),"")</f>
        <v>0</v>
      </c>
    </row>
    <row r="2624" spans="1:9" x14ac:dyDescent="0.25">
      <c r="A2624" s="174">
        <f>--ISNUMBER(IFERROR(SEARCH('Project Costing'!#REF!,Labor!I2630,1),""))</f>
        <v>0</v>
      </c>
      <c r="B2624" s="174" t="str">
        <f>IF(A2624=1,COUNTIF($A$8:A2624,1),"")</f>
        <v/>
      </c>
      <c r="C2624" s="174"/>
      <c r="D2624" s="157">
        <f>IFERROR($C$8:INDEX($C$8:$C$3000,COUNTIF($C$8:$C$3000,"?*")),"")</f>
        <v>0</v>
      </c>
      <c r="E2624" s="174"/>
      <c r="F2624" s="174">
        <f>--ISNUMBER(IFERROR(SEARCH('Project Costing'!#REF!,Labor!I2630,1),""))</f>
        <v>0</v>
      </c>
      <c r="G2624" s="174" t="str">
        <f>IF(F2624=1,COUNTIF($F$8:F2624,1),"")</f>
        <v/>
      </c>
      <c r="H2624" s="174"/>
      <c r="I2624" s="157">
        <f>IFERROR($H$8:INDEX($H$8:$H$3000,COUNTIF($H$8:$H$3000,"?*")),"")</f>
        <v>0</v>
      </c>
    </row>
    <row r="2625" spans="1:9" x14ac:dyDescent="0.25">
      <c r="A2625" s="174">
        <f>--ISNUMBER(IFERROR(SEARCH('Project Costing'!#REF!,Labor!I2631,1),""))</f>
        <v>0</v>
      </c>
      <c r="B2625" s="174" t="str">
        <f>IF(A2625=1,COUNTIF($A$8:A2625,1),"")</f>
        <v/>
      </c>
      <c r="C2625" s="174"/>
      <c r="D2625" s="157">
        <f>IFERROR($C$8:INDEX($C$8:$C$3000,COUNTIF($C$8:$C$3000,"?*")),"")</f>
        <v>0</v>
      </c>
      <c r="E2625" s="174"/>
      <c r="F2625" s="174">
        <f>--ISNUMBER(IFERROR(SEARCH('Project Costing'!#REF!,Labor!I2631,1),""))</f>
        <v>0</v>
      </c>
      <c r="G2625" s="174" t="str">
        <f>IF(F2625=1,COUNTIF($F$8:F2625,1),"")</f>
        <v/>
      </c>
      <c r="H2625" s="174"/>
      <c r="I2625" s="157">
        <f>IFERROR($H$8:INDEX($H$8:$H$3000,COUNTIF($H$8:$H$3000,"?*")),"")</f>
        <v>0</v>
      </c>
    </row>
    <row r="2626" spans="1:9" x14ac:dyDescent="0.25">
      <c r="A2626" s="174">
        <f>--ISNUMBER(IFERROR(SEARCH('Project Costing'!#REF!,Labor!I2632,1),""))</f>
        <v>0</v>
      </c>
      <c r="B2626" s="174" t="str">
        <f>IF(A2626=1,COUNTIF($A$8:A2626,1),"")</f>
        <v/>
      </c>
      <c r="C2626" s="174"/>
      <c r="D2626" s="157">
        <f>IFERROR($C$8:INDEX($C$8:$C$3000,COUNTIF($C$8:$C$3000,"?*")),"")</f>
        <v>0</v>
      </c>
      <c r="E2626" s="174"/>
      <c r="F2626" s="174">
        <f>--ISNUMBER(IFERROR(SEARCH('Project Costing'!#REF!,Labor!I2632,1),""))</f>
        <v>0</v>
      </c>
      <c r="G2626" s="174" t="str">
        <f>IF(F2626=1,COUNTIF($F$8:F2626,1),"")</f>
        <v/>
      </c>
      <c r="H2626" s="174"/>
      <c r="I2626" s="157">
        <f>IFERROR($H$8:INDEX($H$8:$H$3000,COUNTIF($H$8:$H$3000,"?*")),"")</f>
        <v>0</v>
      </c>
    </row>
    <row r="2627" spans="1:9" x14ac:dyDescent="0.25">
      <c r="A2627" s="174">
        <f>--ISNUMBER(IFERROR(SEARCH('Project Costing'!#REF!,Labor!I2633,1),""))</f>
        <v>0</v>
      </c>
      <c r="B2627" s="174" t="str">
        <f>IF(A2627=1,COUNTIF($A$8:A2627,1),"")</f>
        <v/>
      </c>
      <c r="C2627" s="174"/>
      <c r="D2627" s="157">
        <f>IFERROR($C$8:INDEX($C$8:$C$3000,COUNTIF($C$8:$C$3000,"?*")),"")</f>
        <v>0</v>
      </c>
      <c r="E2627" s="174"/>
      <c r="F2627" s="174">
        <f>--ISNUMBER(IFERROR(SEARCH('Project Costing'!#REF!,Labor!I2633,1),""))</f>
        <v>0</v>
      </c>
      <c r="G2627" s="174" t="str">
        <f>IF(F2627=1,COUNTIF($F$8:F2627,1),"")</f>
        <v/>
      </c>
      <c r="H2627" s="174"/>
      <c r="I2627" s="157">
        <f>IFERROR($H$8:INDEX($H$8:$H$3000,COUNTIF($H$8:$H$3000,"?*")),"")</f>
        <v>0</v>
      </c>
    </row>
    <row r="2628" spans="1:9" x14ac:dyDescent="0.25">
      <c r="A2628" s="174">
        <f>--ISNUMBER(IFERROR(SEARCH('Project Costing'!#REF!,Labor!I2634,1),""))</f>
        <v>0</v>
      </c>
      <c r="B2628" s="174" t="str">
        <f>IF(A2628=1,COUNTIF($A$8:A2628,1),"")</f>
        <v/>
      </c>
      <c r="C2628" s="174"/>
      <c r="D2628" s="157">
        <f>IFERROR($C$8:INDEX($C$8:$C$3000,COUNTIF($C$8:$C$3000,"?*")),"")</f>
        <v>0</v>
      </c>
      <c r="E2628" s="174"/>
      <c r="F2628" s="174">
        <f>--ISNUMBER(IFERROR(SEARCH('Project Costing'!#REF!,Labor!I2634,1),""))</f>
        <v>0</v>
      </c>
      <c r="G2628" s="174" t="str">
        <f>IF(F2628=1,COUNTIF($F$8:F2628,1),"")</f>
        <v/>
      </c>
      <c r="H2628" s="174"/>
      <c r="I2628" s="157">
        <f>IFERROR($H$8:INDEX($H$8:$H$3000,COUNTIF($H$8:$H$3000,"?*")),"")</f>
        <v>0</v>
      </c>
    </row>
    <row r="2629" spans="1:9" x14ac:dyDescent="0.25">
      <c r="A2629" s="174">
        <f>--ISNUMBER(IFERROR(SEARCH('Project Costing'!#REF!,Labor!I2635,1),""))</f>
        <v>0</v>
      </c>
      <c r="B2629" s="174" t="str">
        <f>IF(A2629=1,COUNTIF($A$8:A2629,1),"")</f>
        <v/>
      </c>
      <c r="C2629" s="174"/>
      <c r="D2629" s="157">
        <f>IFERROR($C$8:INDEX($C$8:$C$3000,COUNTIF($C$8:$C$3000,"?*")),"")</f>
        <v>0</v>
      </c>
      <c r="E2629" s="174"/>
      <c r="F2629" s="174">
        <f>--ISNUMBER(IFERROR(SEARCH('Project Costing'!#REF!,Labor!I2635,1),""))</f>
        <v>0</v>
      </c>
      <c r="G2629" s="174" t="str">
        <f>IF(F2629=1,COUNTIF($F$8:F2629,1),"")</f>
        <v/>
      </c>
      <c r="H2629" s="174"/>
      <c r="I2629" s="157">
        <f>IFERROR($H$8:INDEX($H$8:$H$3000,COUNTIF($H$8:$H$3000,"?*")),"")</f>
        <v>0</v>
      </c>
    </row>
    <row r="2630" spans="1:9" x14ac:dyDescent="0.25">
      <c r="A2630" s="174">
        <f>--ISNUMBER(IFERROR(SEARCH('Project Costing'!#REF!,Labor!I2636,1),""))</f>
        <v>0</v>
      </c>
      <c r="B2630" s="174" t="str">
        <f>IF(A2630=1,COUNTIF($A$8:A2630,1),"")</f>
        <v/>
      </c>
      <c r="C2630" s="174"/>
      <c r="D2630" s="157">
        <f>IFERROR($C$8:INDEX($C$8:$C$3000,COUNTIF($C$8:$C$3000,"?*")),"")</f>
        <v>0</v>
      </c>
      <c r="E2630" s="174"/>
      <c r="F2630" s="174">
        <f>--ISNUMBER(IFERROR(SEARCH('Project Costing'!#REF!,Labor!I2636,1),""))</f>
        <v>0</v>
      </c>
      <c r="G2630" s="174" t="str">
        <f>IF(F2630=1,COUNTIF($F$8:F2630,1),"")</f>
        <v/>
      </c>
      <c r="H2630" s="174"/>
      <c r="I2630" s="157">
        <f>IFERROR($H$8:INDEX($H$8:$H$3000,COUNTIF($H$8:$H$3000,"?*")),"")</f>
        <v>0</v>
      </c>
    </row>
    <row r="2631" spans="1:9" x14ac:dyDescent="0.25">
      <c r="A2631" s="174">
        <f>--ISNUMBER(IFERROR(SEARCH('Project Costing'!#REF!,Labor!I2637,1),""))</f>
        <v>0</v>
      </c>
      <c r="B2631" s="174" t="str">
        <f>IF(A2631=1,COUNTIF($A$8:A2631,1),"")</f>
        <v/>
      </c>
      <c r="C2631" s="174"/>
      <c r="D2631" s="157">
        <f>IFERROR($C$8:INDEX($C$8:$C$3000,COUNTIF($C$8:$C$3000,"?*")),"")</f>
        <v>0</v>
      </c>
      <c r="E2631" s="174"/>
      <c r="F2631" s="174">
        <f>--ISNUMBER(IFERROR(SEARCH('Project Costing'!#REF!,Labor!I2637,1),""))</f>
        <v>0</v>
      </c>
      <c r="G2631" s="174" t="str">
        <f>IF(F2631=1,COUNTIF($F$8:F2631,1),"")</f>
        <v/>
      </c>
      <c r="H2631" s="174"/>
      <c r="I2631" s="157">
        <f>IFERROR($H$8:INDEX($H$8:$H$3000,COUNTIF($H$8:$H$3000,"?*")),"")</f>
        <v>0</v>
      </c>
    </row>
    <row r="2632" spans="1:9" x14ac:dyDescent="0.25">
      <c r="A2632" s="174">
        <f>--ISNUMBER(IFERROR(SEARCH('Project Costing'!#REF!,Labor!I2638,1),""))</f>
        <v>0</v>
      </c>
      <c r="B2632" s="174" t="str">
        <f>IF(A2632=1,COUNTIF($A$8:A2632,1),"")</f>
        <v/>
      </c>
      <c r="C2632" s="174"/>
      <c r="D2632" s="157">
        <f>IFERROR($C$8:INDEX($C$8:$C$3000,COUNTIF($C$8:$C$3000,"?*")),"")</f>
        <v>0</v>
      </c>
      <c r="E2632" s="174"/>
      <c r="F2632" s="174">
        <f>--ISNUMBER(IFERROR(SEARCH('Project Costing'!#REF!,Labor!I2638,1),""))</f>
        <v>0</v>
      </c>
      <c r="G2632" s="174" t="str">
        <f>IF(F2632=1,COUNTIF($F$8:F2632,1),"")</f>
        <v/>
      </c>
      <c r="H2632" s="174"/>
      <c r="I2632" s="157">
        <f>IFERROR($H$8:INDEX($H$8:$H$3000,COUNTIF($H$8:$H$3000,"?*")),"")</f>
        <v>0</v>
      </c>
    </row>
    <row r="2633" spans="1:9" x14ac:dyDescent="0.25">
      <c r="A2633" s="174">
        <f>--ISNUMBER(IFERROR(SEARCH('Project Costing'!#REF!,Labor!I2639,1),""))</f>
        <v>0</v>
      </c>
      <c r="B2633" s="174" t="str">
        <f>IF(A2633=1,COUNTIF($A$8:A2633,1),"")</f>
        <v/>
      </c>
      <c r="C2633" s="174"/>
      <c r="D2633" s="157">
        <f>IFERROR($C$8:INDEX($C$8:$C$3000,COUNTIF($C$8:$C$3000,"?*")),"")</f>
        <v>0</v>
      </c>
      <c r="E2633" s="174"/>
      <c r="F2633" s="174">
        <f>--ISNUMBER(IFERROR(SEARCH('Project Costing'!#REF!,Labor!I2639,1),""))</f>
        <v>0</v>
      </c>
      <c r="G2633" s="174" t="str">
        <f>IF(F2633=1,COUNTIF($F$8:F2633,1),"")</f>
        <v/>
      </c>
      <c r="H2633" s="174"/>
      <c r="I2633" s="157">
        <f>IFERROR($H$8:INDEX($H$8:$H$3000,COUNTIF($H$8:$H$3000,"?*")),"")</f>
        <v>0</v>
      </c>
    </row>
    <row r="2634" spans="1:9" x14ac:dyDescent="0.25">
      <c r="A2634" s="174">
        <f>--ISNUMBER(IFERROR(SEARCH('Project Costing'!#REF!,Labor!I2640,1),""))</f>
        <v>0</v>
      </c>
      <c r="B2634" s="174" t="str">
        <f>IF(A2634=1,COUNTIF($A$8:A2634,1),"")</f>
        <v/>
      </c>
      <c r="C2634" s="174"/>
      <c r="D2634" s="157">
        <f>IFERROR($C$8:INDEX($C$8:$C$3000,COUNTIF($C$8:$C$3000,"?*")),"")</f>
        <v>0</v>
      </c>
      <c r="E2634" s="174"/>
      <c r="F2634" s="174">
        <f>--ISNUMBER(IFERROR(SEARCH('Project Costing'!#REF!,Labor!I2640,1),""))</f>
        <v>0</v>
      </c>
      <c r="G2634" s="174" t="str">
        <f>IF(F2634=1,COUNTIF($F$8:F2634,1),"")</f>
        <v/>
      </c>
      <c r="H2634" s="174"/>
      <c r="I2634" s="157">
        <f>IFERROR($H$8:INDEX($H$8:$H$3000,COUNTIF($H$8:$H$3000,"?*")),"")</f>
        <v>0</v>
      </c>
    </row>
    <row r="2635" spans="1:9" x14ac:dyDescent="0.25">
      <c r="A2635" s="174">
        <f>--ISNUMBER(IFERROR(SEARCH('Project Costing'!#REF!,Labor!I2641,1),""))</f>
        <v>0</v>
      </c>
      <c r="B2635" s="174" t="str">
        <f>IF(A2635=1,COUNTIF($A$8:A2635,1),"")</f>
        <v/>
      </c>
      <c r="C2635" s="174"/>
      <c r="D2635" s="157">
        <f>IFERROR($C$8:INDEX($C$8:$C$3000,COUNTIF($C$8:$C$3000,"?*")),"")</f>
        <v>0</v>
      </c>
      <c r="E2635" s="174"/>
      <c r="F2635" s="174">
        <f>--ISNUMBER(IFERROR(SEARCH('Project Costing'!#REF!,Labor!I2641,1),""))</f>
        <v>0</v>
      </c>
      <c r="G2635" s="174" t="str">
        <f>IF(F2635=1,COUNTIF($F$8:F2635,1),"")</f>
        <v/>
      </c>
      <c r="H2635" s="174"/>
      <c r="I2635" s="157">
        <f>IFERROR($H$8:INDEX($H$8:$H$3000,COUNTIF($H$8:$H$3000,"?*")),"")</f>
        <v>0</v>
      </c>
    </row>
    <row r="2636" spans="1:9" x14ac:dyDescent="0.25">
      <c r="A2636" s="174">
        <f>--ISNUMBER(IFERROR(SEARCH('Project Costing'!#REF!,Labor!I2642,1),""))</f>
        <v>0</v>
      </c>
      <c r="B2636" s="174" t="str">
        <f>IF(A2636=1,COUNTIF($A$8:A2636,1),"")</f>
        <v/>
      </c>
      <c r="C2636" s="174"/>
      <c r="D2636" s="157">
        <f>IFERROR($C$8:INDEX($C$8:$C$3000,COUNTIF($C$8:$C$3000,"?*")),"")</f>
        <v>0</v>
      </c>
      <c r="E2636" s="174"/>
      <c r="F2636" s="174">
        <f>--ISNUMBER(IFERROR(SEARCH('Project Costing'!#REF!,Labor!I2642,1),""))</f>
        <v>0</v>
      </c>
      <c r="G2636" s="174" t="str">
        <f>IF(F2636=1,COUNTIF($F$8:F2636,1),"")</f>
        <v/>
      </c>
      <c r="H2636" s="174"/>
      <c r="I2636" s="157">
        <f>IFERROR($H$8:INDEX($H$8:$H$3000,COUNTIF($H$8:$H$3000,"?*")),"")</f>
        <v>0</v>
      </c>
    </row>
    <row r="2637" spans="1:9" x14ac:dyDescent="0.25">
      <c r="A2637" s="174">
        <f>--ISNUMBER(IFERROR(SEARCH('Project Costing'!#REF!,Labor!I2643,1),""))</f>
        <v>0</v>
      </c>
      <c r="B2637" s="174" t="str">
        <f>IF(A2637=1,COUNTIF($A$8:A2637,1),"")</f>
        <v/>
      </c>
      <c r="C2637" s="174"/>
      <c r="D2637" s="157">
        <f>IFERROR($C$8:INDEX($C$8:$C$3000,COUNTIF($C$8:$C$3000,"?*")),"")</f>
        <v>0</v>
      </c>
      <c r="E2637" s="174"/>
      <c r="F2637" s="174">
        <f>--ISNUMBER(IFERROR(SEARCH('Project Costing'!#REF!,Labor!I2643,1),""))</f>
        <v>0</v>
      </c>
      <c r="G2637" s="174" t="str">
        <f>IF(F2637=1,COUNTIF($F$8:F2637,1),"")</f>
        <v/>
      </c>
      <c r="H2637" s="174"/>
      <c r="I2637" s="157">
        <f>IFERROR($H$8:INDEX($H$8:$H$3000,COUNTIF($H$8:$H$3000,"?*")),"")</f>
        <v>0</v>
      </c>
    </row>
    <row r="2638" spans="1:9" x14ac:dyDescent="0.25">
      <c r="A2638" s="174">
        <f>--ISNUMBER(IFERROR(SEARCH('Project Costing'!#REF!,Labor!I2644,1),""))</f>
        <v>0</v>
      </c>
      <c r="B2638" s="174" t="str">
        <f>IF(A2638=1,COUNTIF($A$8:A2638,1),"")</f>
        <v/>
      </c>
      <c r="C2638" s="174"/>
      <c r="D2638" s="157">
        <f>IFERROR($C$8:INDEX($C$8:$C$3000,COUNTIF($C$8:$C$3000,"?*")),"")</f>
        <v>0</v>
      </c>
      <c r="E2638" s="174"/>
      <c r="F2638" s="174">
        <f>--ISNUMBER(IFERROR(SEARCH('Project Costing'!#REF!,Labor!I2644,1),""))</f>
        <v>0</v>
      </c>
      <c r="G2638" s="174" t="str">
        <f>IF(F2638=1,COUNTIF($F$8:F2638,1),"")</f>
        <v/>
      </c>
      <c r="H2638" s="174"/>
      <c r="I2638" s="157">
        <f>IFERROR($H$8:INDEX($H$8:$H$3000,COUNTIF($H$8:$H$3000,"?*")),"")</f>
        <v>0</v>
      </c>
    </row>
    <row r="2639" spans="1:9" x14ac:dyDescent="0.25">
      <c r="A2639" s="174">
        <f>--ISNUMBER(IFERROR(SEARCH('Project Costing'!#REF!,Labor!I2645,1),""))</f>
        <v>0</v>
      </c>
      <c r="B2639" s="174" t="str">
        <f>IF(A2639=1,COUNTIF($A$8:A2639,1),"")</f>
        <v/>
      </c>
      <c r="C2639" s="174"/>
      <c r="D2639" s="157">
        <f>IFERROR($C$8:INDEX($C$8:$C$3000,COUNTIF($C$8:$C$3000,"?*")),"")</f>
        <v>0</v>
      </c>
      <c r="E2639" s="174"/>
      <c r="F2639" s="174">
        <f>--ISNUMBER(IFERROR(SEARCH('Project Costing'!#REF!,Labor!I2645,1),""))</f>
        <v>0</v>
      </c>
      <c r="G2639" s="174" t="str">
        <f>IF(F2639=1,COUNTIF($F$8:F2639,1),"")</f>
        <v/>
      </c>
      <c r="H2639" s="174"/>
      <c r="I2639" s="157">
        <f>IFERROR($H$8:INDEX($H$8:$H$3000,COUNTIF($H$8:$H$3000,"?*")),"")</f>
        <v>0</v>
      </c>
    </row>
    <row r="2640" spans="1:9" x14ac:dyDescent="0.25">
      <c r="A2640" s="174">
        <f>--ISNUMBER(IFERROR(SEARCH('Project Costing'!#REF!,Labor!I2646,1),""))</f>
        <v>0</v>
      </c>
      <c r="B2640" s="174" t="str">
        <f>IF(A2640=1,COUNTIF($A$8:A2640,1),"")</f>
        <v/>
      </c>
      <c r="C2640" s="174"/>
      <c r="D2640" s="157">
        <f>IFERROR($C$8:INDEX($C$8:$C$3000,COUNTIF($C$8:$C$3000,"?*")),"")</f>
        <v>0</v>
      </c>
      <c r="E2640" s="174"/>
      <c r="F2640" s="174">
        <f>--ISNUMBER(IFERROR(SEARCH('Project Costing'!#REF!,Labor!I2646,1),""))</f>
        <v>0</v>
      </c>
      <c r="G2640" s="174" t="str">
        <f>IF(F2640=1,COUNTIF($F$8:F2640,1),"")</f>
        <v/>
      </c>
      <c r="H2640" s="174"/>
      <c r="I2640" s="157">
        <f>IFERROR($H$8:INDEX($H$8:$H$3000,COUNTIF($H$8:$H$3000,"?*")),"")</f>
        <v>0</v>
      </c>
    </row>
    <row r="2641" spans="1:9" x14ac:dyDescent="0.25">
      <c r="A2641" s="174">
        <f>--ISNUMBER(IFERROR(SEARCH('Project Costing'!#REF!,Labor!I2647,1),""))</f>
        <v>0</v>
      </c>
      <c r="B2641" s="174" t="str">
        <f>IF(A2641=1,COUNTIF($A$8:A2641,1),"")</f>
        <v/>
      </c>
      <c r="C2641" s="174"/>
      <c r="D2641" s="157">
        <f>IFERROR($C$8:INDEX($C$8:$C$3000,COUNTIF($C$8:$C$3000,"?*")),"")</f>
        <v>0</v>
      </c>
      <c r="E2641" s="174"/>
      <c r="F2641" s="174">
        <f>--ISNUMBER(IFERROR(SEARCH('Project Costing'!#REF!,Labor!I2647,1),""))</f>
        <v>0</v>
      </c>
      <c r="G2641" s="174" t="str">
        <f>IF(F2641=1,COUNTIF($F$8:F2641,1),"")</f>
        <v/>
      </c>
      <c r="H2641" s="174"/>
      <c r="I2641" s="157">
        <f>IFERROR($H$8:INDEX($H$8:$H$3000,COUNTIF($H$8:$H$3000,"?*")),"")</f>
        <v>0</v>
      </c>
    </row>
    <row r="2642" spans="1:9" x14ac:dyDescent="0.25">
      <c r="A2642" s="174">
        <f>--ISNUMBER(IFERROR(SEARCH('Project Costing'!#REF!,Labor!I2648,1),""))</f>
        <v>0</v>
      </c>
      <c r="B2642" s="174" t="str">
        <f>IF(A2642=1,COUNTIF($A$8:A2642,1),"")</f>
        <v/>
      </c>
      <c r="C2642" s="174"/>
      <c r="D2642" s="157">
        <f>IFERROR($C$8:INDEX($C$8:$C$3000,COUNTIF($C$8:$C$3000,"?*")),"")</f>
        <v>0</v>
      </c>
      <c r="E2642" s="174"/>
      <c r="F2642" s="174">
        <f>--ISNUMBER(IFERROR(SEARCH('Project Costing'!#REF!,Labor!I2648,1),""))</f>
        <v>0</v>
      </c>
      <c r="G2642" s="174" t="str">
        <f>IF(F2642=1,COUNTIF($F$8:F2642,1),"")</f>
        <v/>
      </c>
      <c r="H2642" s="174"/>
      <c r="I2642" s="157">
        <f>IFERROR($H$8:INDEX($H$8:$H$3000,COUNTIF($H$8:$H$3000,"?*")),"")</f>
        <v>0</v>
      </c>
    </row>
    <row r="2643" spans="1:9" x14ac:dyDescent="0.25">
      <c r="A2643" s="174">
        <f>--ISNUMBER(IFERROR(SEARCH('Project Costing'!#REF!,Labor!I2649,1),""))</f>
        <v>0</v>
      </c>
      <c r="B2643" s="174" t="str">
        <f>IF(A2643=1,COUNTIF($A$8:A2643,1),"")</f>
        <v/>
      </c>
      <c r="C2643" s="174"/>
      <c r="D2643" s="157">
        <f>IFERROR($C$8:INDEX($C$8:$C$3000,COUNTIF($C$8:$C$3000,"?*")),"")</f>
        <v>0</v>
      </c>
      <c r="E2643" s="174"/>
      <c r="F2643" s="174">
        <f>--ISNUMBER(IFERROR(SEARCH('Project Costing'!#REF!,Labor!I2649,1),""))</f>
        <v>0</v>
      </c>
      <c r="G2643" s="174" t="str">
        <f>IF(F2643=1,COUNTIF($F$8:F2643,1),"")</f>
        <v/>
      </c>
      <c r="H2643" s="174"/>
      <c r="I2643" s="157">
        <f>IFERROR($H$8:INDEX($H$8:$H$3000,COUNTIF($H$8:$H$3000,"?*")),"")</f>
        <v>0</v>
      </c>
    </row>
    <row r="2644" spans="1:9" x14ac:dyDescent="0.25">
      <c r="A2644" s="174">
        <f>--ISNUMBER(IFERROR(SEARCH('Project Costing'!#REF!,Labor!I2650,1),""))</f>
        <v>0</v>
      </c>
      <c r="B2644" s="174" t="str">
        <f>IF(A2644=1,COUNTIF($A$8:A2644,1),"")</f>
        <v/>
      </c>
      <c r="C2644" s="174"/>
      <c r="D2644" s="157">
        <f>IFERROR($C$8:INDEX($C$8:$C$3000,COUNTIF($C$8:$C$3000,"?*")),"")</f>
        <v>0</v>
      </c>
      <c r="E2644" s="174"/>
      <c r="F2644" s="174">
        <f>--ISNUMBER(IFERROR(SEARCH('Project Costing'!#REF!,Labor!I2650,1),""))</f>
        <v>0</v>
      </c>
      <c r="G2644" s="174" t="str">
        <f>IF(F2644=1,COUNTIF($F$8:F2644,1),"")</f>
        <v/>
      </c>
      <c r="H2644" s="174"/>
      <c r="I2644" s="157">
        <f>IFERROR($H$8:INDEX($H$8:$H$3000,COUNTIF($H$8:$H$3000,"?*")),"")</f>
        <v>0</v>
      </c>
    </row>
    <row r="2645" spans="1:9" x14ac:dyDescent="0.25">
      <c r="A2645" s="174">
        <f>--ISNUMBER(IFERROR(SEARCH('Project Costing'!#REF!,Labor!I2651,1),""))</f>
        <v>0</v>
      </c>
      <c r="B2645" s="174" t="str">
        <f>IF(A2645=1,COUNTIF($A$8:A2645,1),"")</f>
        <v/>
      </c>
      <c r="C2645" s="174"/>
      <c r="D2645" s="157">
        <f>IFERROR($C$8:INDEX($C$8:$C$3000,COUNTIF($C$8:$C$3000,"?*")),"")</f>
        <v>0</v>
      </c>
      <c r="E2645" s="174"/>
      <c r="F2645" s="174">
        <f>--ISNUMBER(IFERROR(SEARCH('Project Costing'!#REF!,Labor!I2651,1),""))</f>
        <v>0</v>
      </c>
      <c r="G2645" s="174" t="str">
        <f>IF(F2645=1,COUNTIF($F$8:F2645,1),"")</f>
        <v/>
      </c>
      <c r="H2645" s="174"/>
      <c r="I2645" s="157">
        <f>IFERROR($H$8:INDEX($H$8:$H$3000,COUNTIF($H$8:$H$3000,"?*")),"")</f>
        <v>0</v>
      </c>
    </row>
    <row r="2646" spans="1:9" x14ac:dyDescent="0.25">
      <c r="A2646" s="174">
        <f>--ISNUMBER(IFERROR(SEARCH('Project Costing'!#REF!,Labor!I2652,1),""))</f>
        <v>0</v>
      </c>
      <c r="B2646" s="174" t="str">
        <f>IF(A2646=1,COUNTIF($A$8:A2646,1),"")</f>
        <v/>
      </c>
      <c r="C2646" s="174"/>
      <c r="D2646" s="157">
        <f>IFERROR($C$8:INDEX($C$8:$C$3000,COUNTIF($C$8:$C$3000,"?*")),"")</f>
        <v>0</v>
      </c>
      <c r="E2646" s="174"/>
      <c r="F2646" s="174">
        <f>--ISNUMBER(IFERROR(SEARCH('Project Costing'!#REF!,Labor!I2652,1),""))</f>
        <v>0</v>
      </c>
      <c r="G2646" s="174" t="str">
        <f>IF(F2646=1,COUNTIF($F$8:F2646,1),"")</f>
        <v/>
      </c>
      <c r="H2646" s="174"/>
      <c r="I2646" s="157">
        <f>IFERROR($H$8:INDEX($H$8:$H$3000,COUNTIF($H$8:$H$3000,"?*")),"")</f>
        <v>0</v>
      </c>
    </row>
    <row r="2647" spans="1:9" x14ac:dyDescent="0.25">
      <c r="A2647" s="174">
        <f>--ISNUMBER(IFERROR(SEARCH('Project Costing'!#REF!,Labor!I2653,1),""))</f>
        <v>0</v>
      </c>
      <c r="B2647" s="174" t="str">
        <f>IF(A2647=1,COUNTIF($A$8:A2647,1),"")</f>
        <v/>
      </c>
      <c r="C2647" s="174"/>
      <c r="D2647" s="157">
        <f>IFERROR($C$8:INDEX($C$8:$C$3000,COUNTIF($C$8:$C$3000,"?*")),"")</f>
        <v>0</v>
      </c>
      <c r="E2647" s="174"/>
      <c r="F2647" s="174">
        <f>--ISNUMBER(IFERROR(SEARCH('Project Costing'!#REF!,Labor!I2653,1),""))</f>
        <v>0</v>
      </c>
      <c r="G2647" s="174" t="str">
        <f>IF(F2647=1,COUNTIF($F$8:F2647,1),"")</f>
        <v/>
      </c>
      <c r="H2647" s="174"/>
      <c r="I2647" s="157">
        <f>IFERROR($H$8:INDEX($H$8:$H$3000,COUNTIF($H$8:$H$3000,"?*")),"")</f>
        <v>0</v>
      </c>
    </row>
    <row r="2648" spans="1:9" x14ac:dyDescent="0.25">
      <c r="A2648" s="174">
        <f>--ISNUMBER(IFERROR(SEARCH('Project Costing'!#REF!,Labor!I2654,1),""))</f>
        <v>0</v>
      </c>
      <c r="B2648" s="174" t="str">
        <f>IF(A2648=1,COUNTIF($A$8:A2648,1),"")</f>
        <v/>
      </c>
      <c r="C2648" s="174"/>
      <c r="D2648" s="157">
        <f>IFERROR($C$8:INDEX($C$8:$C$3000,COUNTIF($C$8:$C$3000,"?*")),"")</f>
        <v>0</v>
      </c>
      <c r="E2648" s="174"/>
      <c r="F2648" s="174">
        <f>--ISNUMBER(IFERROR(SEARCH('Project Costing'!#REF!,Labor!I2654,1),""))</f>
        <v>0</v>
      </c>
      <c r="G2648" s="174" t="str">
        <f>IF(F2648=1,COUNTIF($F$8:F2648,1),"")</f>
        <v/>
      </c>
      <c r="H2648" s="174"/>
      <c r="I2648" s="157">
        <f>IFERROR($H$8:INDEX($H$8:$H$3000,COUNTIF($H$8:$H$3000,"?*")),"")</f>
        <v>0</v>
      </c>
    </row>
    <row r="2649" spans="1:9" x14ac:dyDescent="0.25">
      <c r="A2649" s="174">
        <f>--ISNUMBER(IFERROR(SEARCH('Project Costing'!#REF!,Labor!I2655,1),""))</f>
        <v>0</v>
      </c>
      <c r="B2649" s="174" t="str">
        <f>IF(A2649=1,COUNTIF($A$8:A2649,1),"")</f>
        <v/>
      </c>
      <c r="C2649" s="174"/>
      <c r="D2649" s="157">
        <f>IFERROR($C$8:INDEX($C$8:$C$3000,COUNTIF($C$8:$C$3000,"?*")),"")</f>
        <v>0</v>
      </c>
      <c r="E2649" s="174"/>
      <c r="F2649" s="174">
        <f>--ISNUMBER(IFERROR(SEARCH('Project Costing'!#REF!,Labor!I2655,1),""))</f>
        <v>0</v>
      </c>
      <c r="G2649" s="174" t="str">
        <f>IF(F2649=1,COUNTIF($F$8:F2649,1),"")</f>
        <v/>
      </c>
      <c r="H2649" s="174"/>
      <c r="I2649" s="157">
        <f>IFERROR($H$8:INDEX($H$8:$H$3000,COUNTIF($H$8:$H$3000,"?*")),"")</f>
        <v>0</v>
      </c>
    </row>
    <row r="2650" spans="1:9" x14ac:dyDescent="0.25">
      <c r="A2650" s="174">
        <f>--ISNUMBER(IFERROR(SEARCH('Project Costing'!#REF!,Labor!I2656,1),""))</f>
        <v>0</v>
      </c>
      <c r="B2650" s="174" t="str">
        <f>IF(A2650=1,COUNTIF($A$8:A2650,1),"")</f>
        <v/>
      </c>
      <c r="C2650" s="174"/>
      <c r="D2650" s="157">
        <f>IFERROR($C$8:INDEX($C$8:$C$3000,COUNTIF($C$8:$C$3000,"?*")),"")</f>
        <v>0</v>
      </c>
      <c r="E2650" s="174"/>
      <c r="F2650" s="174">
        <f>--ISNUMBER(IFERROR(SEARCH('Project Costing'!#REF!,Labor!I2656,1),""))</f>
        <v>0</v>
      </c>
      <c r="G2650" s="174" t="str">
        <f>IF(F2650=1,COUNTIF($F$8:F2650,1),"")</f>
        <v/>
      </c>
      <c r="H2650" s="174"/>
      <c r="I2650" s="157">
        <f>IFERROR($H$8:INDEX($H$8:$H$3000,COUNTIF($H$8:$H$3000,"?*")),"")</f>
        <v>0</v>
      </c>
    </row>
    <row r="2651" spans="1:9" x14ac:dyDescent="0.25">
      <c r="A2651" s="174">
        <f>--ISNUMBER(IFERROR(SEARCH('Project Costing'!#REF!,Labor!I2657,1),""))</f>
        <v>0</v>
      </c>
      <c r="B2651" s="174" t="str">
        <f>IF(A2651=1,COUNTIF($A$8:A2651,1),"")</f>
        <v/>
      </c>
      <c r="C2651" s="174"/>
      <c r="D2651" s="157">
        <f>IFERROR($C$8:INDEX($C$8:$C$3000,COUNTIF($C$8:$C$3000,"?*")),"")</f>
        <v>0</v>
      </c>
      <c r="E2651" s="174"/>
      <c r="F2651" s="174">
        <f>--ISNUMBER(IFERROR(SEARCH('Project Costing'!#REF!,Labor!I2657,1),""))</f>
        <v>0</v>
      </c>
      <c r="G2651" s="174" t="str">
        <f>IF(F2651=1,COUNTIF($F$8:F2651,1),"")</f>
        <v/>
      </c>
      <c r="H2651" s="174"/>
      <c r="I2651" s="157">
        <f>IFERROR($H$8:INDEX($H$8:$H$3000,COUNTIF($H$8:$H$3000,"?*")),"")</f>
        <v>0</v>
      </c>
    </row>
    <row r="2652" spans="1:9" x14ac:dyDescent="0.25">
      <c r="A2652" s="174">
        <f>--ISNUMBER(IFERROR(SEARCH('Project Costing'!#REF!,Labor!I2658,1),""))</f>
        <v>0</v>
      </c>
      <c r="B2652" s="174" t="str">
        <f>IF(A2652=1,COUNTIF($A$8:A2652,1),"")</f>
        <v/>
      </c>
      <c r="C2652" s="174"/>
      <c r="D2652" s="157">
        <f>IFERROR($C$8:INDEX($C$8:$C$3000,COUNTIF($C$8:$C$3000,"?*")),"")</f>
        <v>0</v>
      </c>
      <c r="E2652" s="174"/>
      <c r="F2652" s="174">
        <f>--ISNUMBER(IFERROR(SEARCH('Project Costing'!#REF!,Labor!I2658,1),""))</f>
        <v>0</v>
      </c>
      <c r="G2652" s="174" t="str">
        <f>IF(F2652=1,COUNTIF($F$8:F2652,1),"")</f>
        <v/>
      </c>
      <c r="H2652" s="174"/>
      <c r="I2652" s="157">
        <f>IFERROR($H$8:INDEX($H$8:$H$3000,COUNTIF($H$8:$H$3000,"?*")),"")</f>
        <v>0</v>
      </c>
    </row>
    <row r="2653" spans="1:9" x14ac:dyDescent="0.25">
      <c r="A2653" s="174">
        <f>--ISNUMBER(IFERROR(SEARCH('Project Costing'!#REF!,Labor!I2659,1),""))</f>
        <v>0</v>
      </c>
      <c r="B2653" s="174" t="str">
        <f>IF(A2653=1,COUNTIF($A$8:A2653,1),"")</f>
        <v/>
      </c>
      <c r="C2653" s="174"/>
      <c r="D2653" s="157">
        <f>IFERROR($C$8:INDEX($C$8:$C$3000,COUNTIF($C$8:$C$3000,"?*")),"")</f>
        <v>0</v>
      </c>
      <c r="E2653" s="174"/>
      <c r="F2653" s="174">
        <f>--ISNUMBER(IFERROR(SEARCH('Project Costing'!#REF!,Labor!I2659,1),""))</f>
        <v>0</v>
      </c>
      <c r="G2653" s="174" t="str">
        <f>IF(F2653=1,COUNTIF($F$8:F2653,1),"")</f>
        <v/>
      </c>
      <c r="H2653" s="174"/>
      <c r="I2653" s="157">
        <f>IFERROR($H$8:INDEX($H$8:$H$3000,COUNTIF($H$8:$H$3000,"?*")),"")</f>
        <v>0</v>
      </c>
    </row>
    <row r="2654" spans="1:9" x14ac:dyDescent="0.25">
      <c r="A2654" s="174">
        <f>--ISNUMBER(IFERROR(SEARCH('Project Costing'!#REF!,Labor!I2660,1),""))</f>
        <v>0</v>
      </c>
      <c r="B2654" s="174" t="str">
        <f>IF(A2654=1,COUNTIF($A$8:A2654,1),"")</f>
        <v/>
      </c>
      <c r="C2654" s="174"/>
      <c r="D2654" s="157">
        <f>IFERROR($C$8:INDEX($C$8:$C$3000,COUNTIF($C$8:$C$3000,"?*")),"")</f>
        <v>0</v>
      </c>
      <c r="E2654" s="174"/>
      <c r="F2654" s="174">
        <f>--ISNUMBER(IFERROR(SEARCH('Project Costing'!#REF!,Labor!I2660,1),""))</f>
        <v>0</v>
      </c>
      <c r="G2654" s="174" t="str">
        <f>IF(F2654=1,COUNTIF($F$8:F2654,1),"")</f>
        <v/>
      </c>
      <c r="H2654" s="174"/>
      <c r="I2654" s="157">
        <f>IFERROR($H$8:INDEX($H$8:$H$3000,COUNTIF($H$8:$H$3000,"?*")),"")</f>
        <v>0</v>
      </c>
    </row>
    <row r="2655" spans="1:9" x14ac:dyDescent="0.25">
      <c r="A2655" s="174">
        <f>--ISNUMBER(IFERROR(SEARCH('Project Costing'!#REF!,Labor!I2661,1),""))</f>
        <v>0</v>
      </c>
      <c r="B2655" s="174" t="str">
        <f>IF(A2655=1,COUNTIF($A$8:A2655,1),"")</f>
        <v/>
      </c>
      <c r="C2655" s="174"/>
      <c r="D2655" s="157">
        <f>IFERROR($C$8:INDEX($C$8:$C$3000,COUNTIF($C$8:$C$3000,"?*")),"")</f>
        <v>0</v>
      </c>
      <c r="E2655" s="174"/>
      <c r="F2655" s="174">
        <f>--ISNUMBER(IFERROR(SEARCH('Project Costing'!#REF!,Labor!I2661,1),""))</f>
        <v>0</v>
      </c>
      <c r="G2655" s="174" t="str">
        <f>IF(F2655=1,COUNTIF($F$8:F2655,1),"")</f>
        <v/>
      </c>
      <c r="H2655" s="174"/>
      <c r="I2655" s="157">
        <f>IFERROR($H$8:INDEX($H$8:$H$3000,COUNTIF($H$8:$H$3000,"?*")),"")</f>
        <v>0</v>
      </c>
    </row>
    <row r="2656" spans="1:9" x14ac:dyDescent="0.25">
      <c r="A2656" s="174">
        <f>--ISNUMBER(IFERROR(SEARCH('Project Costing'!#REF!,Labor!I2662,1),""))</f>
        <v>0</v>
      </c>
      <c r="B2656" s="174" t="str">
        <f>IF(A2656=1,COUNTIF($A$8:A2656,1),"")</f>
        <v/>
      </c>
      <c r="C2656" s="174"/>
      <c r="D2656" s="157">
        <f>IFERROR($C$8:INDEX($C$8:$C$3000,COUNTIF($C$8:$C$3000,"?*")),"")</f>
        <v>0</v>
      </c>
      <c r="E2656" s="174"/>
      <c r="F2656" s="174">
        <f>--ISNUMBER(IFERROR(SEARCH('Project Costing'!#REF!,Labor!I2662,1),""))</f>
        <v>0</v>
      </c>
      <c r="G2656" s="174" t="str">
        <f>IF(F2656=1,COUNTIF($F$8:F2656,1),"")</f>
        <v/>
      </c>
      <c r="H2656" s="174"/>
      <c r="I2656" s="157">
        <f>IFERROR($H$8:INDEX($H$8:$H$3000,COUNTIF($H$8:$H$3000,"?*")),"")</f>
        <v>0</v>
      </c>
    </row>
    <row r="2657" spans="1:9" x14ac:dyDescent="0.25">
      <c r="A2657" s="174">
        <f>--ISNUMBER(IFERROR(SEARCH('Project Costing'!#REF!,Labor!I2663,1),""))</f>
        <v>0</v>
      </c>
      <c r="B2657" s="174" t="str">
        <f>IF(A2657=1,COUNTIF($A$8:A2657,1),"")</f>
        <v/>
      </c>
      <c r="C2657" s="174"/>
      <c r="D2657" s="157">
        <f>IFERROR($C$8:INDEX($C$8:$C$3000,COUNTIF($C$8:$C$3000,"?*")),"")</f>
        <v>0</v>
      </c>
      <c r="E2657" s="174"/>
      <c r="F2657" s="174">
        <f>--ISNUMBER(IFERROR(SEARCH('Project Costing'!#REF!,Labor!I2663,1),""))</f>
        <v>0</v>
      </c>
      <c r="G2657" s="174" t="str">
        <f>IF(F2657=1,COUNTIF($F$8:F2657,1),"")</f>
        <v/>
      </c>
      <c r="H2657" s="174"/>
      <c r="I2657" s="157">
        <f>IFERROR($H$8:INDEX($H$8:$H$3000,COUNTIF($H$8:$H$3000,"?*")),"")</f>
        <v>0</v>
      </c>
    </row>
    <row r="2658" spans="1:9" x14ac:dyDescent="0.25">
      <c r="A2658" s="174">
        <f>--ISNUMBER(IFERROR(SEARCH('Project Costing'!#REF!,Labor!I2664,1),""))</f>
        <v>0</v>
      </c>
      <c r="B2658" s="174" t="str">
        <f>IF(A2658=1,COUNTIF($A$8:A2658,1),"")</f>
        <v/>
      </c>
      <c r="C2658" s="174"/>
      <c r="D2658" s="157">
        <f>IFERROR($C$8:INDEX($C$8:$C$3000,COUNTIF($C$8:$C$3000,"?*")),"")</f>
        <v>0</v>
      </c>
      <c r="E2658" s="174"/>
      <c r="F2658" s="174">
        <f>--ISNUMBER(IFERROR(SEARCH('Project Costing'!#REF!,Labor!I2664,1),""))</f>
        <v>0</v>
      </c>
      <c r="G2658" s="174" t="str">
        <f>IF(F2658=1,COUNTIF($F$8:F2658,1),"")</f>
        <v/>
      </c>
      <c r="H2658" s="174"/>
      <c r="I2658" s="157">
        <f>IFERROR($H$8:INDEX($H$8:$H$3000,COUNTIF($H$8:$H$3000,"?*")),"")</f>
        <v>0</v>
      </c>
    </row>
    <row r="2659" spans="1:9" x14ac:dyDescent="0.25">
      <c r="A2659" s="174">
        <f>--ISNUMBER(IFERROR(SEARCH('Project Costing'!#REF!,Labor!I2665,1),""))</f>
        <v>0</v>
      </c>
      <c r="B2659" s="174" t="str">
        <f>IF(A2659=1,COUNTIF($A$8:A2659,1),"")</f>
        <v/>
      </c>
      <c r="C2659" s="174"/>
      <c r="D2659" s="157">
        <f>IFERROR($C$8:INDEX($C$8:$C$3000,COUNTIF($C$8:$C$3000,"?*")),"")</f>
        <v>0</v>
      </c>
      <c r="E2659" s="174"/>
      <c r="F2659" s="174">
        <f>--ISNUMBER(IFERROR(SEARCH('Project Costing'!#REF!,Labor!I2665,1),""))</f>
        <v>0</v>
      </c>
      <c r="G2659" s="174" t="str">
        <f>IF(F2659=1,COUNTIF($F$8:F2659,1),"")</f>
        <v/>
      </c>
      <c r="H2659" s="174"/>
      <c r="I2659" s="157">
        <f>IFERROR($H$8:INDEX($H$8:$H$3000,COUNTIF($H$8:$H$3000,"?*")),"")</f>
        <v>0</v>
      </c>
    </row>
    <row r="2660" spans="1:9" x14ac:dyDescent="0.25">
      <c r="A2660" s="174">
        <f>--ISNUMBER(IFERROR(SEARCH('Project Costing'!#REF!,Labor!I2666,1),""))</f>
        <v>0</v>
      </c>
      <c r="B2660" s="174" t="str">
        <f>IF(A2660=1,COUNTIF($A$8:A2660,1),"")</f>
        <v/>
      </c>
      <c r="C2660" s="174"/>
      <c r="D2660" s="157">
        <f>IFERROR($C$8:INDEX($C$8:$C$3000,COUNTIF($C$8:$C$3000,"?*")),"")</f>
        <v>0</v>
      </c>
      <c r="E2660" s="174"/>
      <c r="F2660" s="174">
        <f>--ISNUMBER(IFERROR(SEARCH('Project Costing'!#REF!,Labor!I2666,1),""))</f>
        <v>0</v>
      </c>
      <c r="G2660" s="174" t="str">
        <f>IF(F2660=1,COUNTIF($F$8:F2660,1),"")</f>
        <v/>
      </c>
      <c r="H2660" s="174"/>
      <c r="I2660" s="157">
        <f>IFERROR($H$8:INDEX($H$8:$H$3000,COUNTIF($H$8:$H$3000,"?*")),"")</f>
        <v>0</v>
      </c>
    </row>
    <row r="2661" spans="1:9" x14ac:dyDescent="0.25">
      <c r="A2661" s="174">
        <f>--ISNUMBER(IFERROR(SEARCH('Project Costing'!#REF!,Labor!I2667,1),""))</f>
        <v>0</v>
      </c>
      <c r="B2661" s="174" t="str">
        <f>IF(A2661=1,COUNTIF($A$8:A2661,1),"")</f>
        <v/>
      </c>
      <c r="C2661" s="174"/>
      <c r="D2661" s="157">
        <f>IFERROR($C$8:INDEX($C$8:$C$3000,COUNTIF($C$8:$C$3000,"?*")),"")</f>
        <v>0</v>
      </c>
      <c r="E2661" s="174"/>
      <c r="F2661" s="174">
        <f>--ISNUMBER(IFERROR(SEARCH('Project Costing'!#REF!,Labor!I2667,1),""))</f>
        <v>0</v>
      </c>
      <c r="G2661" s="174" t="str">
        <f>IF(F2661=1,COUNTIF($F$8:F2661,1),"")</f>
        <v/>
      </c>
      <c r="H2661" s="174"/>
      <c r="I2661" s="157">
        <f>IFERROR($H$8:INDEX($H$8:$H$3000,COUNTIF($H$8:$H$3000,"?*")),"")</f>
        <v>0</v>
      </c>
    </row>
    <row r="2662" spans="1:9" x14ac:dyDescent="0.25">
      <c r="A2662" s="174">
        <f>--ISNUMBER(IFERROR(SEARCH('Project Costing'!#REF!,Labor!I2668,1),""))</f>
        <v>0</v>
      </c>
      <c r="B2662" s="174" t="str">
        <f>IF(A2662=1,COUNTIF($A$8:A2662,1),"")</f>
        <v/>
      </c>
      <c r="C2662" s="174"/>
      <c r="D2662" s="157">
        <f>IFERROR($C$8:INDEX($C$8:$C$3000,COUNTIF($C$8:$C$3000,"?*")),"")</f>
        <v>0</v>
      </c>
      <c r="E2662" s="174"/>
      <c r="F2662" s="174">
        <f>--ISNUMBER(IFERROR(SEARCH('Project Costing'!#REF!,Labor!I2668,1),""))</f>
        <v>0</v>
      </c>
      <c r="G2662" s="174" t="str">
        <f>IF(F2662=1,COUNTIF($F$8:F2662,1),"")</f>
        <v/>
      </c>
      <c r="H2662" s="174"/>
      <c r="I2662" s="157">
        <f>IFERROR($H$8:INDEX($H$8:$H$3000,COUNTIF($H$8:$H$3000,"?*")),"")</f>
        <v>0</v>
      </c>
    </row>
    <row r="2663" spans="1:9" x14ac:dyDescent="0.25">
      <c r="A2663" s="174">
        <f>--ISNUMBER(IFERROR(SEARCH('Project Costing'!#REF!,Labor!I2669,1),""))</f>
        <v>0</v>
      </c>
      <c r="B2663" s="174" t="str">
        <f>IF(A2663=1,COUNTIF($A$8:A2663,1),"")</f>
        <v/>
      </c>
      <c r="C2663" s="174"/>
      <c r="D2663" s="157">
        <f>IFERROR($C$8:INDEX($C$8:$C$3000,COUNTIF($C$8:$C$3000,"?*")),"")</f>
        <v>0</v>
      </c>
      <c r="E2663" s="174"/>
      <c r="F2663" s="174">
        <f>--ISNUMBER(IFERROR(SEARCH('Project Costing'!#REF!,Labor!I2669,1),""))</f>
        <v>0</v>
      </c>
      <c r="G2663" s="174" t="str">
        <f>IF(F2663=1,COUNTIF($F$8:F2663,1),"")</f>
        <v/>
      </c>
      <c r="H2663" s="174"/>
      <c r="I2663" s="157">
        <f>IFERROR($H$8:INDEX($H$8:$H$3000,COUNTIF($H$8:$H$3000,"?*")),"")</f>
        <v>0</v>
      </c>
    </row>
    <row r="2664" spans="1:9" x14ac:dyDescent="0.25">
      <c r="A2664" s="174">
        <f>--ISNUMBER(IFERROR(SEARCH('Project Costing'!#REF!,Labor!I2670,1),""))</f>
        <v>0</v>
      </c>
      <c r="B2664" s="174" t="str">
        <f>IF(A2664=1,COUNTIF($A$8:A2664,1),"")</f>
        <v/>
      </c>
      <c r="C2664" s="174"/>
      <c r="D2664" s="157">
        <f>IFERROR($C$8:INDEX($C$8:$C$3000,COUNTIF($C$8:$C$3000,"?*")),"")</f>
        <v>0</v>
      </c>
      <c r="E2664" s="174"/>
      <c r="F2664" s="174">
        <f>--ISNUMBER(IFERROR(SEARCH('Project Costing'!#REF!,Labor!I2670,1),""))</f>
        <v>0</v>
      </c>
      <c r="G2664" s="174" t="str">
        <f>IF(F2664=1,COUNTIF($F$8:F2664,1),"")</f>
        <v/>
      </c>
      <c r="H2664" s="174"/>
      <c r="I2664" s="157">
        <f>IFERROR($H$8:INDEX($H$8:$H$3000,COUNTIF($H$8:$H$3000,"?*")),"")</f>
        <v>0</v>
      </c>
    </row>
    <row r="2665" spans="1:9" x14ac:dyDescent="0.25">
      <c r="A2665" s="174">
        <f>--ISNUMBER(IFERROR(SEARCH('Project Costing'!#REF!,Labor!I2671,1),""))</f>
        <v>0</v>
      </c>
      <c r="B2665" s="174" t="str">
        <f>IF(A2665=1,COUNTIF($A$8:A2665,1),"")</f>
        <v/>
      </c>
      <c r="C2665" s="174"/>
      <c r="D2665" s="157">
        <f>IFERROR($C$8:INDEX($C$8:$C$3000,COUNTIF($C$8:$C$3000,"?*")),"")</f>
        <v>0</v>
      </c>
      <c r="E2665" s="174"/>
      <c r="F2665" s="174">
        <f>--ISNUMBER(IFERROR(SEARCH('Project Costing'!#REF!,Labor!I2671,1),""))</f>
        <v>0</v>
      </c>
      <c r="G2665" s="174" t="str">
        <f>IF(F2665=1,COUNTIF($F$8:F2665,1),"")</f>
        <v/>
      </c>
      <c r="H2665" s="174"/>
      <c r="I2665" s="157">
        <f>IFERROR($H$8:INDEX($H$8:$H$3000,COUNTIF($H$8:$H$3000,"?*")),"")</f>
        <v>0</v>
      </c>
    </row>
    <row r="2666" spans="1:9" x14ac:dyDescent="0.25">
      <c r="A2666" s="174">
        <f>--ISNUMBER(IFERROR(SEARCH('Project Costing'!#REF!,Labor!I2672,1),""))</f>
        <v>0</v>
      </c>
      <c r="B2666" s="174" t="str">
        <f>IF(A2666=1,COUNTIF($A$8:A2666,1),"")</f>
        <v/>
      </c>
      <c r="C2666" s="174"/>
      <c r="D2666" s="157">
        <f>IFERROR($C$8:INDEX($C$8:$C$3000,COUNTIF($C$8:$C$3000,"?*")),"")</f>
        <v>0</v>
      </c>
      <c r="E2666" s="174"/>
      <c r="F2666" s="174">
        <f>--ISNUMBER(IFERROR(SEARCH('Project Costing'!#REF!,Labor!I2672,1),""))</f>
        <v>0</v>
      </c>
      <c r="G2666" s="174" t="str">
        <f>IF(F2666=1,COUNTIF($F$8:F2666,1),"")</f>
        <v/>
      </c>
      <c r="H2666" s="174"/>
      <c r="I2666" s="157">
        <f>IFERROR($H$8:INDEX($H$8:$H$3000,COUNTIF($H$8:$H$3000,"?*")),"")</f>
        <v>0</v>
      </c>
    </row>
    <row r="2667" spans="1:9" x14ac:dyDescent="0.25">
      <c r="A2667" s="174">
        <f>--ISNUMBER(IFERROR(SEARCH('Project Costing'!#REF!,Labor!I2673,1),""))</f>
        <v>0</v>
      </c>
      <c r="B2667" s="174" t="str">
        <f>IF(A2667=1,COUNTIF($A$8:A2667,1),"")</f>
        <v/>
      </c>
      <c r="C2667" s="174"/>
      <c r="D2667" s="157">
        <f>IFERROR($C$8:INDEX($C$8:$C$3000,COUNTIF($C$8:$C$3000,"?*")),"")</f>
        <v>0</v>
      </c>
      <c r="E2667" s="174"/>
      <c r="F2667" s="174">
        <f>--ISNUMBER(IFERROR(SEARCH('Project Costing'!#REF!,Labor!I2673,1),""))</f>
        <v>0</v>
      </c>
      <c r="G2667" s="174" t="str">
        <f>IF(F2667=1,COUNTIF($F$8:F2667,1),"")</f>
        <v/>
      </c>
      <c r="H2667" s="174"/>
      <c r="I2667" s="157">
        <f>IFERROR($H$8:INDEX($H$8:$H$3000,COUNTIF($H$8:$H$3000,"?*")),"")</f>
        <v>0</v>
      </c>
    </row>
    <row r="2668" spans="1:9" x14ac:dyDescent="0.25">
      <c r="A2668" s="174">
        <f>--ISNUMBER(IFERROR(SEARCH('Project Costing'!#REF!,Labor!I2674,1),""))</f>
        <v>0</v>
      </c>
      <c r="B2668" s="174" t="str">
        <f>IF(A2668=1,COUNTIF($A$8:A2668,1),"")</f>
        <v/>
      </c>
      <c r="C2668" s="174"/>
      <c r="D2668" s="157">
        <f>IFERROR($C$8:INDEX($C$8:$C$3000,COUNTIF($C$8:$C$3000,"?*")),"")</f>
        <v>0</v>
      </c>
      <c r="E2668" s="174"/>
      <c r="F2668" s="174">
        <f>--ISNUMBER(IFERROR(SEARCH('Project Costing'!#REF!,Labor!I2674,1),""))</f>
        <v>0</v>
      </c>
      <c r="G2668" s="174" t="str">
        <f>IF(F2668=1,COUNTIF($F$8:F2668,1),"")</f>
        <v/>
      </c>
      <c r="H2668" s="174"/>
      <c r="I2668" s="157">
        <f>IFERROR($H$8:INDEX($H$8:$H$3000,COUNTIF($H$8:$H$3000,"?*")),"")</f>
        <v>0</v>
      </c>
    </row>
    <row r="2669" spans="1:9" x14ac:dyDescent="0.25">
      <c r="A2669" s="174">
        <f>--ISNUMBER(IFERROR(SEARCH('Project Costing'!#REF!,Labor!I2675,1),""))</f>
        <v>0</v>
      </c>
      <c r="B2669" s="174" t="str">
        <f>IF(A2669=1,COUNTIF($A$8:A2669,1),"")</f>
        <v/>
      </c>
      <c r="C2669" s="174"/>
      <c r="D2669" s="157">
        <f>IFERROR($C$8:INDEX($C$8:$C$3000,COUNTIF($C$8:$C$3000,"?*")),"")</f>
        <v>0</v>
      </c>
      <c r="E2669" s="174"/>
      <c r="F2669" s="174">
        <f>--ISNUMBER(IFERROR(SEARCH('Project Costing'!#REF!,Labor!I2675,1),""))</f>
        <v>0</v>
      </c>
      <c r="G2669" s="174" t="str">
        <f>IF(F2669=1,COUNTIF($F$8:F2669,1),"")</f>
        <v/>
      </c>
      <c r="H2669" s="174"/>
      <c r="I2669" s="157">
        <f>IFERROR($H$8:INDEX($H$8:$H$3000,COUNTIF($H$8:$H$3000,"?*")),"")</f>
        <v>0</v>
      </c>
    </row>
    <row r="2670" spans="1:9" x14ac:dyDescent="0.25">
      <c r="A2670" s="174">
        <f>--ISNUMBER(IFERROR(SEARCH('Project Costing'!#REF!,Labor!I2676,1),""))</f>
        <v>0</v>
      </c>
      <c r="B2670" s="174" t="str">
        <f>IF(A2670=1,COUNTIF($A$8:A2670,1),"")</f>
        <v/>
      </c>
      <c r="C2670" s="174"/>
      <c r="D2670" s="157">
        <f>IFERROR($C$8:INDEX($C$8:$C$3000,COUNTIF($C$8:$C$3000,"?*")),"")</f>
        <v>0</v>
      </c>
      <c r="E2670" s="174"/>
      <c r="F2670" s="174">
        <f>--ISNUMBER(IFERROR(SEARCH('Project Costing'!#REF!,Labor!I2676,1),""))</f>
        <v>0</v>
      </c>
      <c r="G2670" s="174" t="str">
        <f>IF(F2670=1,COUNTIF($F$8:F2670,1),"")</f>
        <v/>
      </c>
      <c r="H2670" s="174"/>
      <c r="I2670" s="157">
        <f>IFERROR($H$8:INDEX($H$8:$H$3000,COUNTIF($H$8:$H$3000,"?*")),"")</f>
        <v>0</v>
      </c>
    </row>
    <row r="2671" spans="1:9" x14ac:dyDescent="0.25">
      <c r="A2671" s="174">
        <f>--ISNUMBER(IFERROR(SEARCH('Project Costing'!#REF!,Labor!I2677,1),""))</f>
        <v>0</v>
      </c>
      <c r="B2671" s="174" t="str">
        <f>IF(A2671=1,COUNTIF($A$8:A2671,1),"")</f>
        <v/>
      </c>
      <c r="C2671" s="174"/>
      <c r="D2671" s="157">
        <f>IFERROR($C$8:INDEX($C$8:$C$3000,COUNTIF($C$8:$C$3000,"?*")),"")</f>
        <v>0</v>
      </c>
      <c r="E2671" s="174"/>
      <c r="F2671" s="174">
        <f>--ISNUMBER(IFERROR(SEARCH('Project Costing'!#REF!,Labor!I2677,1),""))</f>
        <v>0</v>
      </c>
      <c r="G2671" s="174" t="str">
        <f>IF(F2671=1,COUNTIF($F$8:F2671,1),"")</f>
        <v/>
      </c>
      <c r="H2671" s="174"/>
      <c r="I2671" s="157">
        <f>IFERROR($H$8:INDEX($H$8:$H$3000,COUNTIF($H$8:$H$3000,"?*")),"")</f>
        <v>0</v>
      </c>
    </row>
    <row r="2672" spans="1:9" x14ac:dyDescent="0.25">
      <c r="A2672" s="174">
        <f>--ISNUMBER(IFERROR(SEARCH('Project Costing'!#REF!,Labor!I2678,1),""))</f>
        <v>0</v>
      </c>
      <c r="B2672" s="174" t="str">
        <f>IF(A2672=1,COUNTIF($A$8:A2672,1),"")</f>
        <v/>
      </c>
      <c r="C2672" s="174"/>
      <c r="D2672" s="157">
        <f>IFERROR($C$8:INDEX($C$8:$C$3000,COUNTIF($C$8:$C$3000,"?*")),"")</f>
        <v>0</v>
      </c>
      <c r="E2672" s="174"/>
      <c r="F2672" s="174">
        <f>--ISNUMBER(IFERROR(SEARCH('Project Costing'!#REF!,Labor!I2678,1),""))</f>
        <v>0</v>
      </c>
      <c r="G2672" s="174" t="str">
        <f>IF(F2672=1,COUNTIF($F$8:F2672,1),"")</f>
        <v/>
      </c>
      <c r="H2672" s="174"/>
      <c r="I2672" s="157">
        <f>IFERROR($H$8:INDEX($H$8:$H$3000,COUNTIF($H$8:$H$3000,"?*")),"")</f>
        <v>0</v>
      </c>
    </row>
    <row r="2673" spans="1:9" x14ac:dyDescent="0.25">
      <c r="A2673" s="174">
        <f>--ISNUMBER(IFERROR(SEARCH('Project Costing'!#REF!,Labor!I2679,1),""))</f>
        <v>0</v>
      </c>
      <c r="B2673" s="174" t="str">
        <f>IF(A2673=1,COUNTIF($A$8:A2673,1),"")</f>
        <v/>
      </c>
      <c r="C2673" s="174"/>
      <c r="D2673" s="157">
        <f>IFERROR($C$8:INDEX($C$8:$C$3000,COUNTIF($C$8:$C$3000,"?*")),"")</f>
        <v>0</v>
      </c>
      <c r="E2673" s="174"/>
      <c r="F2673" s="174">
        <f>--ISNUMBER(IFERROR(SEARCH('Project Costing'!#REF!,Labor!I2679,1),""))</f>
        <v>0</v>
      </c>
      <c r="G2673" s="174" t="str">
        <f>IF(F2673=1,COUNTIF($F$8:F2673,1),"")</f>
        <v/>
      </c>
      <c r="H2673" s="174"/>
      <c r="I2673" s="157">
        <f>IFERROR($H$8:INDEX($H$8:$H$3000,COUNTIF($H$8:$H$3000,"?*")),"")</f>
        <v>0</v>
      </c>
    </row>
    <row r="2674" spans="1:9" x14ac:dyDescent="0.25">
      <c r="A2674" s="174">
        <f>--ISNUMBER(IFERROR(SEARCH('Project Costing'!#REF!,Labor!I2680,1),""))</f>
        <v>0</v>
      </c>
      <c r="B2674" s="174" t="str">
        <f>IF(A2674=1,COUNTIF($A$8:A2674,1),"")</f>
        <v/>
      </c>
      <c r="C2674" s="174"/>
      <c r="D2674" s="157">
        <f>IFERROR($C$8:INDEX($C$8:$C$3000,COUNTIF($C$8:$C$3000,"?*")),"")</f>
        <v>0</v>
      </c>
      <c r="E2674" s="174"/>
      <c r="F2674" s="174">
        <f>--ISNUMBER(IFERROR(SEARCH('Project Costing'!#REF!,Labor!I2680,1),""))</f>
        <v>0</v>
      </c>
      <c r="G2674" s="174" t="str">
        <f>IF(F2674=1,COUNTIF($F$8:F2674,1),"")</f>
        <v/>
      </c>
      <c r="H2674" s="174"/>
      <c r="I2674" s="157">
        <f>IFERROR($H$8:INDEX($H$8:$H$3000,COUNTIF($H$8:$H$3000,"?*")),"")</f>
        <v>0</v>
      </c>
    </row>
    <row r="2675" spans="1:9" x14ac:dyDescent="0.25">
      <c r="A2675" s="174">
        <f>--ISNUMBER(IFERROR(SEARCH('Project Costing'!#REF!,Labor!I2681,1),""))</f>
        <v>0</v>
      </c>
      <c r="B2675" s="174" t="str">
        <f>IF(A2675=1,COUNTIF($A$8:A2675,1),"")</f>
        <v/>
      </c>
      <c r="C2675" s="174"/>
      <c r="D2675" s="157">
        <f>IFERROR($C$8:INDEX($C$8:$C$3000,COUNTIF($C$8:$C$3000,"?*")),"")</f>
        <v>0</v>
      </c>
      <c r="E2675" s="174"/>
      <c r="F2675" s="174">
        <f>--ISNUMBER(IFERROR(SEARCH('Project Costing'!#REF!,Labor!I2681,1),""))</f>
        <v>0</v>
      </c>
      <c r="G2675" s="174" t="str">
        <f>IF(F2675=1,COUNTIF($F$8:F2675,1),"")</f>
        <v/>
      </c>
      <c r="H2675" s="174"/>
      <c r="I2675" s="157">
        <f>IFERROR($H$8:INDEX($H$8:$H$3000,COUNTIF($H$8:$H$3000,"?*")),"")</f>
        <v>0</v>
      </c>
    </row>
    <row r="2676" spans="1:9" x14ac:dyDescent="0.25">
      <c r="A2676" s="174">
        <f>--ISNUMBER(IFERROR(SEARCH('Project Costing'!#REF!,Labor!I2682,1),""))</f>
        <v>0</v>
      </c>
      <c r="B2676" s="174" t="str">
        <f>IF(A2676=1,COUNTIF($A$8:A2676,1),"")</f>
        <v/>
      </c>
      <c r="C2676" s="174"/>
      <c r="D2676" s="157">
        <f>IFERROR($C$8:INDEX($C$8:$C$3000,COUNTIF($C$8:$C$3000,"?*")),"")</f>
        <v>0</v>
      </c>
      <c r="E2676" s="174"/>
      <c r="F2676" s="174">
        <f>--ISNUMBER(IFERROR(SEARCH('Project Costing'!#REF!,Labor!I2682,1),""))</f>
        <v>0</v>
      </c>
      <c r="G2676" s="174" t="str">
        <f>IF(F2676=1,COUNTIF($F$8:F2676,1),"")</f>
        <v/>
      </c>
      <c r="H2676" s="174"/>
      <c r="I2676" s="157">
        <f>IFERROR($H$8:INDEX($H$8:$H$3000,COUNTIF($H$8:$H$3000,"?*")),"")</f>
        <v>0</v>
      </c>
    </row>
    <row r="2677" spans="1:9" x14ac:dyDescent="0.25">
      <c r="A2677" s="174">
        <f>--ISNUMBER(IFERROR(SEARCH('Project Costing'!#REF!,Labor!I2683,1),""))</f>
        <v>0</v>
      </c>
      <c r="B2677" s="174" t="str">
        <f>IF(A2677=1,COUNTIF($A$8:A2677,1),"")</f>
        <v/>
      </c>
      <c r="C2677" s="174"/>
      <c r="D2677" s="157">
        <f>IFERROR($C$8:INDEX($C$8:$C$3000,COUNTIF($C$8:$C$3000,"?*")),"")</f>
        <v>0</v>
      </c>
      <c r="E2677" s="174"/>
      <c r="F2677" s="174">
        <f>--ISNUMBER(IFERROR(SEARCH('Project Costing'!#REF!,Labor!I2683,1),""))</f>
        <v>0</v>
      </c>
      <c r="G2677" s="174" t="str">
        <f>IF(F2677=1,COUNTIF($F$8:F2677,1),"")</f>
        <v/>
      </c>
      <c r="H2677" s="174"/>
      <c r="I2677" s="157">
        <f>IFERROR($H$8:INDEX($H$8:$H$3000,COUNTIF($H$8:$H$3000,"?*")),"")</f>
        <v>0</v>
      </c>
    </row>
    <row r="2678" spans="1:9" x14ac:dyDescent="0.25">
      <c r="A2678" s="174">
        <f>--ISNUMBER(IFERROR(SEARCH('Project Costing'!#REF!,Labor!I2684,1),""))</f>
        <v>0</v>
      </c>
      <c r="B2678" s="174" t="str">
        <f>IF(A2678=1,COUNTIF($A$8:A2678,1),"")</f>
        <v/>
      </c>
      <c r="C2678" s="174"/>
      <c r="D2678" s="157">
        <f>IFERROR($C$8:INDEX($C$8:$C$3000,COUNTIF($C$8:$C$3000,"?*")),"")</f>
        <v>0</v>
      </c>
      <c r="E2678" s="174"/>
      <c r="F2678" s="174">
        <f>--ISNUMBER(IFERROR(SEARCH('Project Costing'!#REF!,Labor!I2684,1),""))</f>
        <v>0</v>
      </c>
      <c r="G2678" s="174" t="str">
        <f>IF(F2678=1,COUNTIF($F$8:F2678,1),"")</f>
        <v/>
      </c>
      <c r="H2678" s="174"/>
      <c r="I2678" s="157">
        <f>IFERROR($H$8:INDEX($H$8:$H$3000,COUNTIF($H$8:$H$3000,"?*")),"")</f>
        <v>0</v>
      </c>
    </row>
    <row r="2679" spans="1:9" x14ac:dyDescent="0.25">
      <c r="A2679" s="174">
        <f>--ISNUMBER(IFERROR(SEARCH('Project Costing'!#REF!,Labor!I2685,1),""))</f>
        <v>0</v>
      </c>
      <c r="B2679" s="174" t="str">
        <f>IF(A2679=1,COUNTIF($A$8:A2679,1),"")</f>
        <v/>
      </c>
      <c r="C2679" s="174"/>
      <c r="D2679" s="157">
        <f>IFERROR($C$8:INDEX($C$8:$C$3000,COUNTIF($C$8:$C$3000,"?*")),"")</f>
        <v>0</v>
      </c>
      <c r="E2679" s="174"/>
      <c r="F2679" s="174">
        <f>--ISNUMBER(IFERROR(SEARCH('Project Costing'!#REF!,Labor!I2685,1),""))</f>
        <v>0</v>
      </c>
      <c r="G2679" s="174" t="str">
        <f>IF(F2679=1,COUNTIF($F$8:F2679,1),"")</f>
        <v/>
      </c>
      <c r="H2679" s="174"/>
      <c r="I2679" s="157">
        <f>IFERROR($H$8:INDEX($H$8:$H$3000,COUNTIF($H$8:$H$3000,"?*")),"")</f>
        <v>0</v>
      </c>
    </row>
    <row r="2680" spans="1:9" x14ac:dyDescent="0.25">
      <c r="A2680" s="174">
        <f>--ISNUMBER(IFERROR(SEARCH('Project Costing'!#REF!,Labor!I2686,1),""))</f>
        <v>0</v>
      </c>
      <c r="B2680" s="174" t="str">
        <f>IF(A2680=1,COUNTIF($A$8:A2680,1),"")</f>
        <v/>
      </c>
      <c r="C2680" s="174"/>
      <c r="D2680" s="157">
        <f>IFERROR($C$8:INDEX($C$8:$C$3000,COUNTIF($C$8:$C$3000,"?*")),"")</f>
        <v>0</v>
      </c>
      <c r="E2680" s="174"/>
      <c r="F2680" s="174">
        <f>--ISNUMBER(IFERROR(SEARCH('Project Costing'!#REF!,Labor!I2686,1),""))</f>
        <v>0</v>
      </c>
      <c r="G2680" s="174" t="str">
        <f>IF(F2680=1,COUNTIF($F$8:F2680,1),"")</f>
        <v/>
      </c>
      <c r="H2680" s="174"/>
      <c r="I2680" s="157">
        <f>IFERROR($H$8:INDEX($H$8:$H$3000,COUNTIF($H$8:$H$3000,"?*")),"")</f>
        <v>0</v>
      </c>
    </row>
    <row r="2681" spans="1:9" x14ac:dyDescent="0.25">
      <c r="A2681" s="174">
        <f>--ISNUMBER(IFERROR(SEARCH('Project Costing'!#REF!,Labor!I2687,1),""))</f>
        <v>0</v>
      </c>
      <c r="B2681" s="174" t="str">
        <f>IF(A2681=1,COUNTIF($A$8:A2681,1),"")</f>
        <v/>
      </c>
      <c r="C2681" s="174"/>
      <c r="D2681" s="157">
        <f>IFERROR($C$8:INDEX($C$8:$C$3000,COUNTIF($C$8:$C$3000,"?*")),"")</f>
        <v>0</v>
      </c>
      <c r="E2681" s="174"/>
      <c r="F2681" s="174">
        <f>--ISNUMBER(IFERROR(SEARCH('Project Costing'!#REF!,Labor!I2687,1),""))</f>
        <v>0</v>
      </c>
      <c r="G2681" s="174" t="str">
        <f>IF(F2681=1,COUNTIF($F$8:F2681,1),"")</f>
        <v/>
      </c>
      <c r="H2681" s="174"/>
      <c r="I2681" s="157">
        <f>IFERROR($H$8:INDEX($H$8:$H$3000,COUNTIF($H$8:$H$3000,"?*")),"")</f>
        <v>0</v>
      </c>
    </row>
    <row r="2682" spans="1:9" x14ac:dyDescent="0.25">
      <c r="A2682" s="174">
        <f>--ISNUMBER(IFERROR(SEARCH('Project Costing'!#REF!,Labor!I2688,1),""))</f>
        <v>0</v>
      </c>
      <c r="B2682" s="174" t="str">
        <f>IF(A2682=1,COUNTIF($A$8:A2682,1),"")</f>
        <v/>
      </c>
      <c r="C2682" s="174"/>
      <c r="D2682" s="157">
        <f>IFERROR($C$8:INDEX($C$8:$C$3000,COUNTIF($C$8:$C$3000,"?*")),"")</f>
        <v>0</v>
      </c>
      <c r="E2682" s="174"/>
      <c r="F2682" s="174">
        <f>--ISNUMBER(IFERROR(SEARCH('Project Costing'!#REF!,Labor!I2688,1),""))</f>
        <v>0</v>
      </c>
      <c r="G2682" s="174" t="str">
        <f>IF(F2682=1,COUNTIF($F$8:F2682,1),"")</f>
        <v/>
      </c>
      <c r="H2682" s="174"/>
      <c r="I2682" s="157">
        <f>IFERROR($H$8:INDEX($H$8:$H$3000,COUNTIF($H$8:$H$3000,"?*")),"")</f>
        <v>0</v>
      </c>
    </row>
    <row r="2683" spans="1:9" x14ac:dyDescent="0.25">
      <c r="A2683" s="174">
        <f>--ISNUMBER(IFERROR(SEARCH('Project Costing'!#REF!,Labor!I2689,1),""))</f>
        <v>0</v>
      </c>
      <c r="B2683" s="174" t="str">
        <f>IF(A2683=1,COUNTIF($A$8:A2683,1),"")</f>
        <v/>
      </c>
      <c r="C2683" s="174"/>
      <c r="D2683" s="157">
        <f>IFERROR($C$8:INDEX($C$8:$C$3000,COUNTIF($C$8:$C$3000,"?*")),"")</f>
        <v>0</v>
      </c>
      <c r="E2683" s="174"/>
      <c r="F2683" s="174">
        <f>--ISNUMBER(IFERROR(SEARCH('Project Costing'!#REF!,Labor!I2689,1),""))</f>
        <v>0</v>
      </c>
      <c r="G2683" s="174" t="str">
        <f>IF(F2683=1,COUNTIF($F$8:F2683,1),"")</f>
        <v/>
      </c>
      <c r="H2683" s="174"/>
      <c r="I2683" s="157">
        <f>IFERROR($H$8:INDEX($H$8:$H$3000,COUNTIF($H$8:$H$3000,"?*")),"")</f>
        <v>0</v>
      </c>
    </row>
    <row r="2684" spans="1:9" x14ac:dyDescent="0.25">
      <c r="A2684" s="174">
        <f>--ISNUMBER(IFERROR(SEARCH('Project Costing'!#REF!,Labor!I2690,1),""))</f>
        <v>0</v>
      </c>
      <c r="B2684" s="174" t="str">
        <f>IF(A2684=1,COUNTIF($A$8:A2684,1),"")</f>
        <v/>
      </c>
      <c r="C2684" s="174"/>
      <c r="D2684" s="157">
        <f>IFERROR($C$8:INDEX($C$8:$C$3000,COUNTIF($C$8:$C$3000,"?*")),"")</f>
        <v>0</v>
      </c>
      <c r="E2684" s="174"/>
      <c r="F2684" s="174">
        <f>--ISNUMBER(IFERROR(SEARCH('Project Costing'!#REF!,Labor!I2690,1),""))</f>
        <v>0</v>
      </c>
      <c r="G2684" s="174" t="str">
        <f>IF(F2684=1,COUNTIF($F$8:F2684,1),"")</f>
        <v/>
      </c>
      <c r="H2684" s="174"/>
      <c r="I2684" s="157">
        <f>IFERROR($H$8:INDEX($H$8:$H$3000,COUNTIF($H$8:$H$3000,"?*")),"")</f>
        <v>0</v>
      </c>
    </row>
    <row r="2685" spans="1:9" x14ac:dyDescent="0.25">
      <c r="A2685" s="174">
        <f>--ISNUMBER(IFERROR(SEARCH('Project Costing'!#REF!,Labor!I2691,1),""))</f>
        <v>0</v>
      </c>
      <c r="B2685" s="174" t="str">
        <f>IF(A2685=1,COUNTIF($A$8:A2685,1),"")</f>
        <v/>
      </c>
      <c r="C2685" s="174"/>
      <c r="D2685" s="157">
        <f>IFERROR($C$8:INDEX($C$8:$C$3000,COUNTIF($C$8:$C$3000,"?*")),"")</f>
        <v>0</v>
      </c>
      <c r="E2685" s="174"/>
      <c r="F2685" s="174">
        <f>--ISNUMBER(IFERROR(SEARCH('Project Costing'!#REF!,Labor!I2691,1),""))</f>
        <v>0</v>
      </c>
      <c r="G2685" s="174" t="str">
        <f>IF(F2685=1,COUNTIF($F$8:F2685,1),"")</f>
        <v/>
      </c>
      <c r="H2685" s="174"/>
      <c r="I2685" s="157">
        <f>IFERROR($H$8:INDEX($H$8:$H$3000,COUNTIF($H$8:$H$3000,"?*")),"")</f>
        <v>0</v>
      </c>
    </row>
    <row r="2686" spans="1:9" x14ac:dyDescent="0.25">
      <c r="A2686" s="174">
        <f>--ISNUMBER(IFERROR(SEARCH('Project Costing'!#REF!,Labor!I2692,1),""))</f>
        <v>0</v>
      </c>
      <c r="B2686" s="174" t="str">
        <f>IF(A2686=1,COUNTIF($A$8:A2686,1),"")</f>
        <v/>
      </c>
      <c r="C2686" s="174"/>
      <c r="D2686" s="157">
        <f>IFERROR($C$8:INDEX($C$8:$C$3000,COUNTIF($C$8:$C$3000,"?*")),"")</f>
        <v>0</v>
      </c>
      <c r="E2686" s="174"/>
      <c r="F2686" s="174">
        <f>--ISNUMBER(IFERROR(SEARCH('Project Costing'!#REF!,Labor!I2692,1),""))</f>
        <v>0</v>
      </c>
      <c r="G2686" s="174" t="str">
        <f>IF(F2686=1,COUNTIF($F$8:F2686,1),"")</f>
        <v/>
      </c>
      <c r="H2686" s="174"/>
      <c r="I2686" s="157">
        <f>IFERROR($H$8:INDEX($H$8:$H$3000,COUNTIF($H$8:$H$3000,"?*")),"")</f>
        <v>0</v>
      </c>
    </row>
    <row r="2687" spans="1:9" x14ac:dyDescent="0.25">
      <c r="A2687" s="174">
        <f>--ISNUMBER(IFERROR(SEARCH('Project Costing'!#REF!,Labor!I2693,1),""))</f>
        <v>0</v>
      </c>
      <c r="B2687" s="174" t="str">
        <f>IF(A2687=1,COUNTIF($A$8:A2687,1),"")</f>
        <v/>
      </c>
      <c r="C2687" s="174"/>
      <c r="D2687" s="157">
        <f>IFERROR($C$8:INDEX($C$8:$C$3000,COUNTIF($C$8:$C$3000,"?*")),"")</f>
        <v>0</v>
      </c>
      <c r="E2687" s="174"/>
      <c r="F2687" s="174">
        <f>--ISNUMBER(IFERROR(SEARCH('Project Costing'!#REF!,Labor!I2693,1),""))</f>
        <v>0</v>
      </c>
      <c r="G2687" s="174" t="str">
        <f>IF(F2687=1,COUNTIF($F$8:F2687,1),"")</f>
        <v/>
      </c>
      <c r="H2687" s="174"/>
      <c r="I2687" s="157">
        <f>IFERROR($H$8:INDEX($H$8:$H$3000,COUNTIF($H$8:$H$3000,"?*")),"")</f>
        <v>0</v>
      </c>
    </row>
    <row r="2688" spans="1:9" x14ac:dyDescent="0.25">
      <c r="A2688" s="174">
        <f>--ISNUMBER(IFERROR(SEARCH('Project Costing'!#REF!,Labor!I2694,1),""))</f>
        <v>0</v>
      </c>
      <c r="B2688" s="174" t="str">
        <f>IF(A2688=1,COUNTIF($A$8:A2688,1),"")</f>
        <v/>
      </c>
      <c r="C2688" s="174"/>
      <c r="D2688" s="157">
        <f>IFERROR($C$8:INDEX($C$8:$C$3000,COUNTIF($C$8:$C$3000,"?*")),"")</f>
        <v>0</v>
      </c>
      <c r="E2688" s="174"/>
      <c r="F2688" s="174">
        <f>--ISNUMBER(IFERROR(SEARCH('Project Costing'!#REF!,Labor!I2694,1),""))</f>
        <v>0</v>
      </c>
      <c r="G2688" s="174" t="str">
        <f>IF(F2688=1,COUNTIF($F$8:F2688,1),"")</f>
        <v/>
      </c>
      <c r="H2688" s="174"/>
      <c r="I2688" s="157">
        <f>IFERROR($H$8:INDEX($H$8:$H$3000,COUNTIF($H$8:$H$3000,"?*")),"")</f>
        <v>0</v>
      </c>
    </row>
    <row r="2689" spans="1:9" x14ac:dyDescent="0.25">
      <c r="A2689" s="174">
        <f>--ISNUMBER(IFERROR(SEARCH('Project Costing'!#REF!,Labor!I2695,1),""))</f>
        <v>0</v>
      </c>
      <c r="B2689" s="174" t="str">
        <f>IF(A2689=1,COUNTIF($A$8:A2689,1),"")</f>
        <v/>
      </c>
      <c r="C2689" s="174"/>
      <c r="D2689" s="157">
        <f>IFERROR($C$8:INDEX($C$8:$C$3000,COUNTIF($C$8:$C$3000,"?*")),"")</f>
        <v>0</v>
      </c>
      <c r="E2689" s="174"/>
      <c r="F2689" s="174">
        <f>--ISNUMBER(IFERROR(SEARCH('Project Costing'!#REF!,Labor!I2695,1),""))</f>
        <v>0</v>
      </c>
      <c r="G2689" s="174" t="str">
        <f>IF(F2689=1,COUNTIF($F$8:F2689,1),"")</f>
        <v/>
      </c>
      <c r="H2689" s="174"/>
      <c r="I2689" s="157">
        <f>IFERROR($H$8:INDEX($H$8:$H$3000,COUNTIF($H$8:$H$3000,"?*")),"")</f>
        <v>0</v>
      </c>
    </row>
    <row r="2690" spans="1:9" x14ac:dyDescent="0.25">
      <c r="A2690" s="174">
        <f>--ISNUMBER(IFERROR(SEARCH('Project Costing'!#REF!,Labor!I2696,1),""))</f>
        <v>0</v>
      </c>
      <c r="B2690" s="174" t="str">
        <f>IF(A2690=1,COUNTIF($A$8:A2690,1),"")</f>
        <v/>
      </c>
      <c r="C2690" s="174"/>
      <c r="D2690" s="157">
        <f>IFERROR($C$8:INDEX($C$8:$C$3000,COUNTIF($C$8:$C$3000,"?*")),"")</f>
        <v>0</v>
      </c>
      <c r="E2690" s="174"/>
      <c r="F2690" s="174">
        <f>--ISNUMBER(IFERROR(SEARCH('Project Costing'!#REF!,Labor!I2696,1),""))</f>
        <v>0</v>
      </c>
      <c r="G2690" s="174" t="str">
        <f>IF(F2690=1,COUNTIF($F$8:F2690,1),"")</f>
        <v/>
      </c>
      <c r="H2690" s="174"/>
      <c r="I2690" s="157">
        <f>IFERROR($H$8:INDEX($H$8:$H$3000,COUNTIF($H$8:$H$3000,"?*")),"")</f>
        <v>0</v>
      </c>
    </row>
    <row r="2691" spans="1:9" x14ac:dyDescent="0.25">
      <c r="A2691" s="174">
        <f>--ISNUMBER(IFERROR(SEARCH('Project Costing'!#REF!,Labor!I2697,1),""))</f>
        <v>0</v>
      </c>
      <c r="B2691" s="174" t="str">
        <f>IF(A2691=1,COUNTIF($A$8:A2691,1),"")</f>
        <v/>
      </c>
      <c r="C2691" s="174"/>
      <c r="D2691" s="157">
        <f>IFERROR($C$8:INDEX($C$8:$C$3000,COUNTIF($C$8:$C$3000,"?*")),"")</f>
        <v>0</v>
      </c>
      <c r="E2691" s="174"/>
      <c r="F2691" s="174">
        <f>--ISNUMBER(IFERROR(SEARCH('Project Costing'!#REF!,Labor!I2697,1),""))</f>
        <v>0</v>
      </c>
      <c r="G2691" s="174" t="str">
        <f>IF(F2691=1,COUNTIF($F$8:F2691,1),"")</f>
        <v/>
      </c>
      <c r="H2691" s="174"/>
      <c r="I2691" s="157">
        <f>IFERROR($H$8:INDEX($H$8:$H$3000,COUNTIF($H$8:$H$3000,"?*")),"")</f>
        <v>0</v>
      </c>
    </row>
    <row r="2692" spans="1:9" x14ac:dyDescent="0.25">
      <c r="A2692" s="174">
        <f>--ISNUMBER(IFERROR(SEARCH('Project Costing'!#REF!,Labor!I2698,1),""))</f>
        <v>0</v>
      </c>
      <c r="B2692" s="174" t="str">
        <f>IF(A2692=1,COUNTIF($A$8:A2692,1),"")</f>
        <v/>
      </c>
      <c r="C2692" s="174"/>
      <c r="D2692" s="157">
        <f>IFERROR($C$8:INDEX($C$8:$C$3000,COUNTIF($C$8:$C$3000,"?*")),"")</f>
        <v>0</v>
      </c>
      <c r="E2692" s="174"/>
      <c r="F2692" s="174">
        <f>--ISNUMBER(IFERROR(SEARCH('Project Costing'!#REF!,Labor!I2698,1),""))</f>
        <v>0</v>
      </c>
      <c r="G2692" s="174" t="str">
        <f>IF(F2692=1,COUNTIF($F$8:F2692,1),"")</f>
        <v/>
      </c>
      <c r="H2692" s="174"/>
      <c r="I2692" s="157">
        <f>IFERROR($H$8:INDEX($H$8:$H$3000,COUNTIF($H$8:$H$3000,"?*")),"")</f>
        <v>0</v>
      </c>
    </row>
    <row r="2693" spans="1:9" x14ac:dyDescent="0.25">
      <c r="A2693" s="174">
        <f>--ISNUMBER(IFERROR(SEARCH('Project Costing'!#REF!,Labor!I2699,1),""))</f>
        <v>0</v>
      </c>
      <c r="B2693" s="174" t="str">
        <f>IF(A2693=1,COUNTIF($A$8:A2693,1),"")</f>
        <v/>
      </c>
      <c r="C2693" s="174"/>
      <c r="D2693" s="157">
        <f>IFERROR($C$8:INDEX($C$8:$C$3000,COUNTIF($C$8:$C$3000,"?*")),"")</f>
        <v>0</v>
      </c>
      <c r="E2693" s="174"/>
      <c r="F2693" s="174">
        <f>--ISNUMBER(IFERROR(SEARCH('Project Costing'!#REF!,Labor!I2699,1),""))</f>
        <v>0</v>
      </c>
      <c r="G2693" s="174" t="str">
        <f>IF(F2693=1,COUNTIF($F$8:F2693,1),"")</f>
        <v/>
      </c>
      <c r="H2693" s="174"/>
      <c r="I2693" s="157">
        <f>IFERROR($H$8:INDEX($H$8:$H$3000,COUNTIF($H$8:$H$3000,"?*")),"")</f>
        <v>0</v>
      </c>
    </row>
    <row r="2694" spans="1:9" x14ac:dyDescent="0.25">
      <c r="A2694" s="174">
        <f>--ISNUMBER(IFERROR(SEARCH('Project Costing'!#REF!,Labor!I2700,1),""))</f>
        <v>0</v>
      </c>
      <c r="B2694" s="174" t="str">
        <f>IF(A2694=1,COUNTIF($A$8:A2694,1),"")</f>
        <v/>
      </c>
      <c r="C2694" s="174"/>
      <c r="D2694" s="157">
        <f>IFERROR($C$8:INDEX($C$8:$C$3000,COUNTIF($C$8:$C$3000,"?*")),"")</f>
        <v>0</v>
      </c>
      <c r="E2694" s="174"/>
      <c r="F2694" s="174">
        <f>--ISNUMBER(IFERROR(SEARCH('Project Costing'!#REF!,Labor!I2700,1),""))</f>
        <v>0</v>
      </c>
      <c r="G2694" s="174" t="str">
        <f>IF(F2694=1,COUNTIF($F$8:F2694,1),"")</f>
        <v/>
      </c>
      <c r="H2694" s="174"/>
      <c r="I2694" s="157">
        <f>IFERROR($H$8:INDEX($H$8:$H$3000,COUNTIF($H$8:$H$3000,"?*")),"")</f>
        <v>0</v>
      </c>
    </row>
    <row r="2695" spans="1:9" x14ac:dyDescent="0.25">
      <c r="A2695" s="174">
        <f>--ISNUMBER(IFERROR(SEARCH('Project Costing'!#REF!,Labor!I2701,1),""))</f>
        <v>0</v>
      </c>
      <c r="B2695" s="174" t="str">
        <f>IF(A2695=1,COUNTIF($A$8:A2695,1),"")</f>
        <v/>
      </c>
      <c r="C2695" s="174"/>
      <c r="D2695" s="157">
        <f>IFERROR($C$8:INDEX($C$8:$C$3000,COUNTIF($C$8:$C$3000,"?*")),"")</f>
        <v>0</v>
      </c>
      <c r="E2695" s="174"/>
      <c r="F2695" s="174">
        <f>--ISNUMBER(IFERROR(SEARCH('Project Costing'!#REF!,Labor!I2701,1),""))</f>
        <v>0</v>
      </c>
      <c r="G2695" s="174" t="str">
        <f>IF(F2695=1,COUNTIF($F$8:F2695,1),"")</f>
        <v/>
      </c>
      <c r="H2695" s="174"/>
      <c r="I2695" s="157">
        <f>IFERROR($H$8:INDEX($H$8:$H$3000,COUNTIF($H$8:$H$3000,"?*")),"")</f>
        <v>0</v>
      </c>
    </row>
    <row r="2696" spans="1:9" x14ac:dyDescent="0.25">
      <c r="A2696" s="174">
        <f>--ISNUMBER(IFERROR(SEARCH('Project Costing'!#REF!,Labor!I2702,1),""))</f>
        <v>0</v>
      </c>
      <c r="B2696" s="174" t="str">
        <f>IF(A2696=1,COUNTIF($A$8:A2696,1),"")</f>
        <v/>
      </c>
      <c r="C2696" s="174"/>
      <c r="D2696" s="157">
        <f>IFERROR($C$8:INDEX($C$8:$C$3000,COUNTIF($C$8:$C$3000,"?*")),"")</f>
        <v>0</v>
      </c>
      <c r="E2696" s="174"/>
      <c r="F2696" s="174">
        <f>--ISNUMBER(IFERROR(SEARCH('Project Costing'!#REF!,Labor!I2702,1),""))</f>
        <v>0</v>
      </c>
      <c r="G2696" s="174" t="str">
        <f>IF(F2696=1,COUNTIF($F$8:F2696,1),"")</f>
        <v/>
      </c>
      <c r="H2696" s="174"/>
      <c r="I2696" s="157">
        <f>IFERROR($H$8:INDEX($H$8:$H$3000,COUNTIF($H$8:$H$3000,"?*")),"")</f>
        <v>0</v>
      </c>
    </row>
    <row r="2697" spans="1:9" x14ac:dyDescent="0.25">
      <c r="A2697" s="174">
        <f>--ISNUMBER(IFERROR(SEARCH('Project Costing'!#REF!,Labor!I2703,1),""))</f>
        <v>0</v>
      </c>
      <c r="B2697" s="174" t="str">
        <f>IF(A2697=1,COUNTIF($A$8:A2697,1),"")</f>
        <v/>
      </c>
      <c r="C2697" s="174"/>
      <c r="D2697" s="157">
        <f>IFERROR($C$8:INDEX($C$8:$C$3000,COUNTIF($C$8:$C$3000,"?*")),"")</f>
        <v>0</v>
      </c>
      <c r="E2697" s="174"/>
      <c r="F2697" s="174">
        <f>--ISNUMBER(IFERROR(SEARCH('Project Costing'!#REF!,Labor!I2703,1),""))</f>
        <v>0</v>
      </c>
      <c r="G2697" s="174" t="str">
        <f>IF(F2697=1,COUNTIF($F$8:F2697,1),"")</f>
        <v/>
      </c>
      <c r="H2697" s="174"/>
      <c r="I2697" s="157">
        <f>IFERROR($H$8:INDEX($H$8:$H$3000,COUNTIF($H$8:$H$3000,"?*")),"")</f>
        <v>0</v>
      </c>
    </row>
    <row r="2698" spans="1:9" x14ac:dyDescent="0.25">
      <c r="A2698" s="174">
        <f>--ISNUMBER(IFERROR(SEARCH('Project Costing'!#REF!,Labor!I2704,1),""))</f>
        <v>0</v>
      </c>
      <c r="B2698" s="174" t="str">
        <f>IF(A2698=1,COUNTIF($A$8:A2698,1),"")</f>
        <v/>
      </c>
      <c r="C2698" s="174"/>
      <c r="D2698" s="157">
        <f>IFERROR($C$8:INDEX($C$8:$C$3000,COUNTIF($C$8:$C$3000,"?*")),"")</f>
        <v>0</v>
      </c>
      <c r="E2698" s="174"/>
      <c r="F2698" s="174">
        <f>--ISNUMBER(IFERROR(SEARCH('Project Costing'!#REF!,Labor!I2704,1),""))</f>
        <v>0</v>
      </c>
      <c r="G2698" s="174" t="str">
        <f>IF(F2698=1,COUNTIF($F$8:F2698,1),"")</f>
        <v/>
      </c>
      <c r="H2698" s="174"/>
      <c r="I2698" s="157">
        <f>IFERROR($H$8:INDEX($H$8:$H$3000,COUNTIF($H$8:$H$3000,"?*")),"")</f>
        <v>0</v>
      </c>
    </row>
    <row r="2699" spans="1:9" x14ac:dyDescent="0.25">
      <c r="A2699" s="174">
        <f>--ISNUMBER(IFERROR(SEARCH('Project Costing'!#REF!,Labor!I2705,1),""))</f>
        <v>0</v>
      </c>
      <c r="B2699" s="174" t="str">
        <f>IF(A2699=1,COUNTIF($A$8:A2699,1),"")</f>
        <v/>
      </c>
      <c r="C2699" s="174"/>
      <c r="D2699" s="157">
        <f>IFERROR($C$8:INDEX($C$8:$C$3000,COUNTIF($C$8:$C$3000,"?*")),"")</f>
        <v>0</v>
      </c>
      <c r="E2699" s="174"/>
      <c r="F2699" s="174">
        <f>--ISNUMBER(IFERROR(SEARCH('Project Costing'!#REF!,Labor!I2705,1),""))</f>
        <v>0</v>
      </c>
      <c r="G2699" s="174" t="str">
        <f>IF(F2699=1,COUNTIF($F$8:F2699,1),"")</f>
        <v/>
      </c>
      <c r="H2699" s="174"/>
      <c r="I2699" s="157">
        <f>IFERROR($H$8:INDEX($H$8:$H$3000,COUNTIF($H$8:$H$3000,"?*")),"")</f>
        <v>0</v>
      </c>
    </row>
    <row r="2700" spans="1:9" x14ac:dyDescent="0.25">
      <c r="A2700" s="174">
        <f>--ISNUMBER(IFERROR(SEARCH('Project Costing'!#REF!,Labor!I2706,1),""))</f>
        <v>0</v>
      </c>
      <c r="B2700" s="174" t="str">
        <f>IF(A2700=1,COUNTIF($A$8:A2700,1),"")</f>
        <v/>
      </c>
      <c r="C2700" s="174"/>
      <c r="D2700" s="157">
        <f>IFERROR($C$8:INDEX($C$8:$C$3000,COUNTIF($C$8:$C$3000,"?*")),"")</f>
        <v>0</v>
      </c>
      <c r="E2700" s="174"/>
      <c r="F2700" s="174">
        <f>--ISNUMBER(IFERROR(SEARCH('Project Costing'!#REF!,Labor!I2706,1),""))</f>
        <v>0</v>
      </c>
      <c r="G2700" s="174" t="str">
        <f>IF(F2700=1,COUNTIF($F$8:F2700,1),"")</f>
        <v/>
      </c>
      <c r="H2700" s="174"/>
      <c r="I2700" s="157">
        <f>IFERROR($H$8:INDEX($H$8:$H$3000,COUNTIF($H$8:$H$3000,"?*")),"")</f>
        <v>0</v>
      </c>
    </row>
    <row r="2701" spans="1:9" x14ac:dyDescent="0.25">
      <c r="A2701" s="174">
        <f>--ISNUMBER(IFERROR(SEARCH('Project Costing'!#REF!,Labor!I2707,1),""))</f>
        <v>0</v>
      </c>
      <c r="B2701" s="174" t="str">
        <f>IF(A2701=1,COUNTIF($A$8:A2701,1),"")</f>
        <v/>
      </c>
      <c r="C2701" s="174"/>
      <c r="D2701" s="157">
        <f>IFERROR($C$8:INDEX($C$8:$C$3000,COUNTIF($C$8:$C$3000,"?*")),"")</f>
        <v>0</v>
      </c>
      <c r="E2701" s="174"/>
      <c r="F2701" s="174">
        <f>--ISNUMBER(IFERROR(SEARCH('Project Costing'!#REF!,Labor!I2707,1),""))</f>
        <v>0</v>
      </c>
      <c r="G2701" s="174" t="str">
        <f>IF(F2701=1,COUNTIF($F$8:F2701,1),"")</f>
        <v/>
      </c>
      <c r="H2701" s="174"/>
      <c r="I2701" s="157">
        <f>IFERROR($H$8:INDEX($H$8:$H$3000,COUNTIF($H$8:$H$3000,"?*")),"")</f>
        <v>0</v>
      </c>
    </row>
    <row r="2702" spans="1:9" x14ac:dyDescent="0.25">
      <c r="A2702" s="174">
        <f>--ISNUMBER(IFERROR(SEARCH('Project Costing'!#REF!,Labor!I2708,1),""))</f>
        <v>0</v>
      </c>
      <c r="B2702" s="174" t="str">
        <f>IF(A2702=1,COUNTIF($A$8:A2702,1),"")</f>
        <v/>
      </c>
      <c r="C2702" s="174"/>
      <c r="D2702" s="157">
        <f>IFERROR($C$8:INDEX($C$8:$C$3000,COUNTIF($C$8:$C$3000,"?*")),"")</f>
        <v>0</v>
      </c>
      <c r="E2702" s="174"/>
      <c r="F2702" s="174">
        <f>--ISNUMBER(IFERROR(SEARCH('Project Costing'!#REF!,Labor!I2708,1),""))</f>
        <v>0</v>
      </c>
      <c r="G2702" s="174" t="str">
        <f>IF(F2702=1,COUNTIF($F$8:F2702,1),"")</f>
        <v/>
      </c>
      <c r="H2702" s="174"/>
      <c r="I2702" s="157">
        <f>IFERROR($H$8:INDEX($H$8:$H$3000,COUNTIF($H$8:$H$3000,"?*")),"")</f>
        <v>0</v>
      </c>
    </row>
    <row r="2703" spans="1:9" x14ac:dyDescent="0.25">
      <c r="A2703" s="174">
        <f>--ISNUMBER(IFERROR(SEARCH('Project Costing'!#REF!,Labor!I2709,1),""))</f>
        <v>0</v>
      </c>
      <c r="B2703" s="174" t="str">
        <f>IF(A2703=1,COUNTIF($A$8:A2703,1),"")</f>
        <v/>
      </c>
      <c r="C2703" s="174"/>
      <c r="D2703" s="157">
        <f>IFERROR($C$8:INDEX($C$8:$C$3000,COUNTIF($C$8:$C$3000,"?*")),"")</f>
        <v>0</v>
      </c>
      <c r="E2703" s="174"/>
      <c r="F2703" s="174">
        <f>--ISNUMBER(IFERROR(SEARCH('Project Costing'!#REF!,Labor!I2709,1),""))</f>
        <v>0</v>
      </c>
      <c r="G2703" s="174" t="str">
        <f>IF(F2703=1,COUNTIF($F$8:F2703,1),"")</f>
        <v/>
      </c>
      <c r="H2703" s="174"/>
      <c r="I2703" s="157">
        <f>IFERROR($H$8:INDEX($H$8:$H$3000,COUNTIF($H$8:$H$3000,"?*")),"")</f>
        <v>0</v>
      </c>
    </row>
    <row r="2704" spans="1:9" x14ac:dyDescent="0.25">
      <c r="A2704" s="174">
        <f>--ISNUMBER(IFERROR(SEARCH('Project Costing'!#REF!,Labor!I2710,1),""))</f>
        <v>0</v>
      </c>
      <c r="B2704" s="174" t="str">
        <f>IF(A2704=1,COUNTIF($A$8:A2704,1),"")</f>
        <v/>
      </c>
      <c r="C2704" s="174"/>
      <c r="D2704" s="157">
        <f>IFERROR($C$8:INDEX($C$8:$C$3000,COUNTIF($C$8:$C$3000,"?*")),"")</f>
        <v>0</v>
      </c>
      <c r="E2704" s="174"/>
      <c r="F2704" s="174">
        <f>--ISNUMBER(IFERROR(SEARCH('Project Costing'!#REF!,Labor!I2710,1),""))</f>
        <v>0</v>
      </c>
      <c r="G2704" s="174" t="str">
        <f>IF(F2704=1,COUNTIF($F$8:F2704,1),"")</f>
        <v/>
      </c>
      <c r="H2704" s="174"/>
      <c r="I2704" s="157">
        <f>IFERROR($H$8:INDEX($H$8:$H$3000,COUNTIF($H$8:$H$3000,"?*")),"")</f>
        <v>0</v>
      </c>
    </row>
    <row r="2705" spans="1:9" x14ac:dyDescent="0.25">
      <c r="A2705" s="174">
        <f>--ISNUMBER(IFERROR(SEARCH('Project Costing'!#REF!,Labor!I2711,1),""))</f>
        <v>0</v>
      </c>
      <c r="B2705" s="174" t="str">
        <f>IF(A2705=1,COUNTIF($A$8:A2705,1),"")</f>
        <v/>
      </c>
      <c r="C2705" s="174"/>
      <c r="D2705" s="157">
        <f>IFERROR($C$8:INDEX($C$8:$C$3000,COUNTIF($C$8:$C$3000,"?*")),"")</f>
        <v>0</v>
      </c>
      <c r="E2705" s="174"/>
      <c r="F2705" s="174">
        <f>--ISNUMBER(IFERROR(SEARCH('Project Costing'!#REF!,Labor!I2711,1),""))</f>
        <v>0</v>
      </c>
      <c r="G2705" s="174" t="str">
        <f>IF(F2705=1,COUNTIF($F$8:F2705,1),"")</f>
        <v/>
      </c>
      <c r="H2705" s="174"/>
      <c r="I2705" s="157">
        <f>IFERROR($H$8:INDEX($H$8:$H$3000,COUNTIF($H$8:$H$3000,"?*")),"")</f>
        <v>0</v>
      </c>
    </row>
    <row r="2706" spans="1:9" x14ac:dyDescent="0.25">
      <c r="A2706" s="174">
        <f>--ISNUMBER(IFERROR(SEARCH('Project Costing'!#REF!,Labor!I2712,1),""))</f>
        <v>0</v>
      </c>
      <c r="B2706" s="174" t="str">
        <f>IF(A2706=1,COUNTIF($A$8:A2706,1),"")</f>
        <v/>
      </c>
      <c r="C2706" s="174"/>
      <c r="D2706" s="157">
        <f>IFERROR($C$8:INDEX($C$8:$C$3000,COUNTIF($C$8:$C$3000,"?*")),"")</f>
        <v>0</v>
      </c>
      <c r="E2706" s="174"/>
      <c r="F2706" s="174">
        <f>--ISNUMBER(IFERROR(SEARCH('Project Costing'!#REF!,Labor!I2712,1),""))</f>
        <v>0</v>
      </c>
      <c r="G2706" s="174" t="str">
        <f>IF(F2706=1,COUNTIF($F$8:F2706,1),"")</f>
        <v/>
      </c>
      <c r="H2706" s="174"/>
      <c r="I2706" s="157">
        <f>IFERROR($H$8:INDEX($H$8:$H$3000,COUNTIF($H$8:$H$3000,"?*")),"")</f>
        <v>0</v>
      </c>
    </row>
    <row r="2707" spans="1:9" x14ac:dyDescent="0.25">
      <c r="A2707" s="174">
        <f>--ISNUMBER(IFERROR(SEARCH('Project Costing'!#REF!,Labor!I2713,1),""))</f>
        <v>0</v>
      </c>
      <c r="B2707" s="174" t="str">
        <f>IF(A2707=1,COUNTIF($A$8:A2707,1),"")</f>
        <v/>
      </c>
      <c r="C2707" s="174"/>
      <c r="D2707" s="157">
        <f>IFERROR($C$8:INDEX($C$8:$C$3000,COUNTIF($C$8:$C$3000,"?*")),"")</f>
        <v>0</v>
      </c>
      <c r="E2707" s="174"/>
      <c r="F2707" s="174">
        <f>--ISNUMBER(IFERROR(SEARCH('Project Costing'!#REF!,Labor!I2713,1),""))</f>
        <v>0</v>
      </c>
      <c r="G2707" s="174" t="str">
        <f>IF(F2707=1,COUNTIF($F$8:F2707,1),"")</f>
        <v/>
      </c>
      <c r="H2707" s="174"/>
      <c r="I2707" s="157">
        <f>IFERROR($H$8:INDEX($H$8:$H$3000,COUNTIF($H$8:$H$3000,"?*")),"")</f>
        <v>0</v>
      </c>
    </row>
    <row r="2708" spans="1:9" x14ac:dyDescent="0.25">
      <c r="A2708" s="174">
        <f>--ISNUMBER(IFERROR(SEARCH('Project Costing'!#REF!,Labor!I2714,1),""))</f>
        <v>0</v>
      </c>
      <c r="B2708" s="174" t="str">
        <f>IF(A2708=1,COUNTIF($A$8:A2708,1),"")</f>
        <v/>
      </c>
      <c r="C2708" s="174"/>
      <c r="D2708" s="157">
        <f>IFERROR($C$8:INDEX($C$8:$C$3000,COUNTIF($C$8:$C$3000,"?*")),"")</f>
        <v>0</v>
      </c>
      <c r="E2708" s="174"/>
      <c r="F2708" s="174">
        <f>--ISNUMBER(IFERROR(SEARCH('Project Costing'!#REF!,Labor!I2714,1),""))</f>
        <v>0</v>
      </c>
      <c r="G2708" s="174" t="str">
        <f>IF(F2708=1,COUNTIF($F$8:F2708,1),"")</f>
        <v/>
      </c>
      <c r="H2708" s="174"/>
      <c r="I2708" s="157">
        <f>IFERROR($H$8:INDEX($H$8:$H$3000,COUNTIF($H$8:$H$3000,"?*")),"")</f>
        <v>0</v>
      </c>
    </row>
    <row r="2709" spans="1:9" x14ac:dyDescent="0.25">
      <c r="A2709" s="174">
        <f>--ISNUMBER(IFERROR(SEARCH('Project Costing'!#REF!,Labor!I2715,1),""))</f>
        <v>0</v>
      </c>
      <c r="B2709" s="174" t="str">
        <f>IF(A2709=1,COUNTIF($A$8:A2709,1),"")</f>
        <v/>
      </c>
      <c r="C2709" s="174"/>
      <c r="D2709" s="157">
        <f>IFERROR($C$8:INDEX($C$8:$C$3000,COUNTIF($C$8:$C$3000,"?*")),"")</f>
        <v>0</v>
      </c>
      <c r="E2709" s="174"/>
      <c r="F2709" s="174">
        <f>--ISNUMBER(IFERROR(SEARCH('Project Costing'!#REF!,Labor!I2715,1),""))</f>
        <v>0</v>
      </c>
      <c r="G2709" s="174" t="str">
        <f>IF(F2709=1,COUNTIF($F$8:F2709,1),"")</f>
        <v/>
      </c>
      <c r="H2709" s="174"/>
      <c r="I2709" s="157">
        <f>IFERROR($H$8:INDEX($H$8:$H$3000,COUNTIF($H$8:$H$3000,"?*")),"")</f>
        <v>0</v>
      </c>
    </row>
    <row r="2710" spans="1:9" x14ac:dyDescent="0.25">
      <c r="A2710" s="174">
        <f>--ISNUMBER(IFERROR(SEARCH('Project Costing'!#REF!,Labor!I2716,1),""))</f>
        <v>0</v>
      </c>
      <c r="B2710" s="174" t="str">
        <f>IF(A2710=1,COUNTIF($A$8:A2710,1),"")</f>
        <v/>
      </c>
      <c r="C2710" s="174"/>
      <c r="D2710" s="157">
        <f>IFERROR($C$8:INDEX($C$8:$C$3000,COUNTIF($C$8:$C$3000,"?*")),"")</f>
        <v>0</v>
      </c>
      <c r="E2710" s="174"/>
      <c r="F2710" s="174">
        <f>--ISNUMBER(IFERROR(SEARCH('Project Costing'!#REF!,Labor!I2716,1),""))</f>
        <v>0</v>
      </c>
      <c r="G2710" s="174" t="str">
        <f>IF(F2710=1,COUNTIF($F$8:F2710,1),"")</f>
        <v/>
      </c>
      <c r="H2710" s="174"/>
      <c r="I2710" s="157">
        <f>IFERROR($H$8:INDEX($H$8:$H$3000,COUNTIF($H$8:$H$3000,"?*")),"")</f>
        <v>0</v>
      </c>
    </row>
    <row r="2711" spans="1:9" x14ac:dyDescent="0.25">
      <c r="A2711" s="174">
        <f>--ISNUMBER(IFERROR(SEARCH('Project Costing'!#REF!,Labor!I2717,1),""))</f>
        <v>0</v>
      </c>
      <c r="B2711" s="174" t="str">
        <f>IF(A2711=1,COUNTIF($A$8:A2711,1),"")</f>
        <v/>
      </c>
      <c r="C2711" s="174"/>
      <c r="D2711" s="157">
        <f>IFERROR($C$8:INDEX($C$8:$C$3000,COUNTIF($C$8:$C$3000,"?*")),"")</f>
        <v>0</v>
      </c>
      <c r="E2711" s="174"/>
      <c r="F2711" s="174">
        <f>--ISNUMBER(IFERROR(SEARCH('Project Costing'!#REF!,Labor!I2717,1),""))</f>
        <v>0</v>
      </c>
      <c r="G2711" s="174" t="str">
        <f>IF(F2711=1,COUNTIF($F$8:F2711,1),"")</f>
        <v/>
      </c>
      <c r="H2711" s="174"/>
      <c r="I2711" s="157">
        <f>IFERROR($H$8:INDEX($H$8:$H$3000,COUNTIF($H$8:$H$3000,"?*")),"")</f>
        <v>0</v>
      </c>
    </row>
    <row r="2712" spans="1:9" x14ac:dyDescent="0.25">
      <c r="A2712" s="174">
        <f>--ISNUMBER(IFERROR(SEARCH('Project Costing'!#REF!,Labor!I2718,1),""))</f>
        <v>0</v>
      </c>
      <c r="B2712" s="174" t="str">
        <f>IF(A2712=1,COUNTIF($A$8:A2712,1),"")</f>
        <v/>
      </c>
      <c r="C2712" s="174"/>
      <c r="D2712" s="157">
        <f>IFERROR($C$8:INDEX($C$8:$C$3000,COUNTIF($C$8:$C$3000,"?*")),"")</f>
        <v>0</v>
      </c>
      <c r="E2712" s="174"/>
      <c r="F2712" s="174">
        <f>--ISNUMBER(IFERROR(SEARCH('Project Costing'!#REF!,Labor!I2718,1),""))</f>
        <v>0</v>
      </c>
      <c r="G2712" s="174" t="str">
        <f>IF(F2712=1,COUNTIF($F$8:F2712,1),"")</f>
        <v/>
      </c>
      <c r="H2712" s="174"/>
      <c r="I2712" s="157">
        <f>IFERROR($H$8:INDEX($H$8:$H$3000,COUNTIF($H$8:$H$3000,"?*")),"")</f>
        <v>0</v>
      </c>
    </row>
    <row r="2713" spans="1:9" x14ac:dyDescent="0.25">
      <c r="A2713" s="174">
        <f>--ISNUMBER(IFERROR(SEARCH('Project Costing'!#REF!,Labor!I2719,1),""))</f>
        <v>0</v>
      </c>
      <c r="B2713" s="174" t="str">
        <f>IF(A2713=1,COUNTIF($A$8:A2713,1),"")</f>
        <v/>
      </c>
      <c r="C2713" s="174"/>
      <c r="D2713" s="157">
        <f>IFERROR($C$8:INDEX($C$8:$C$3000,COUNTIF($C$8:$C$3000,"?*")),"")</f>
        <v>0</v>
      </c>
      <c r="E2713" s="174"/>
      <c r="F2713" s="174">
        <f>--ISNUMBER(IFERROR(SEARCH('Project Costing'!#REF!,Labor!I2719,1),""))</f>
        <v>0</v>
      </c>
      <c r="G2713" s="174" t="str">
        <f>IF(F2713=1,COUNTIF($F$8:F2713,1),"")</f>
        <v/>
      </c>
      <c r="H2713" s="174"/>
      <c r="I2713" s="157">
        <f>IFERROR($H$8:INDEX($H$8:$H$3000,COUNTIF($H$8:$H$3000,"?*")),"")</f>
        <v>0</v>
      </c>
    </row>
    <row r="2714" spans="1:9" x14ac:dyDescent="0.25">
      <c r="A2714" s="174">
        <f>--ISNUMBER(IFERROR(SEARCH('Project Costing'!#REF!,Labor!I2720,1),""))</f>
        <v>0</v>
      </c>
      <c r="B2714" s="174" t="str">
        <f>IF(A2714=1,COUNTIF($A$8:A2714,1),"")</f>
        <v/>
      </c>
      <c r="C2714" s="174"/>
      <c r="D2714" s="157">
        <f>IFERROR($C$8:INDEX($C$8:$C$3000,COUNTIF($C$8:$C$3000,"?*")),"")</f>
        <v>0</v>
      </c>
      <c r="E2714" s="174"/>
      <c r="F2714" s="174">
        <f>--ISNUMBER(IFERROR(SEARCH('Project Costing'!#REF!,Labor!I2720,1),""))</f>
        <v>0</v>
      </c>
      <c r="G2714" s="174" t="str">
        <f>IF(F2714=1,COUNTIF($F$8:F2714,1),"")</f>
        <v/>
      </c>
      <c r="H2714" s="174"/>
      <c r="I2714" s="157">
        <f>IFERROR($H$8:INDEX($H$8:$H$3000,COUNTIF($H$8:$H$3000,"?*")),"")</f>
        <v>0</v>
      </c>
    </row>
    <row r="2715" spans="1:9" x14ac:dyDescent="0.25">
      <c r="A2715" s="174">
        <f>--ISNUMBER(IFERROR(SEARCH('Project Costing'!#REF!,Labor!I2721,1),""))</f>
        <v>0</v>
      </c>
      <c r="B2715" s="174" t="str">
        <f>IF(A2715=1,COUNTIF($A$8:A2715,1),"")</f>
        <v/>
      </c>
      <c r="C2715" s="174"/>
      <c r="D2715" s="157">
        <f>IFERROR($C$8:INDEX($C$8:$C$3000,COUNTIF($C$8:$C$3000,"?*")),"")</f>
        <v>0</v>
      </c>
      <c r="E2715" s="174"/>
      <c r="F2715" s="174">
        <f>--ISNUMBER(IFERROR(SEARCH('Project Costing'!#REF!,Labor!I2721,1),""))</f>
        <v>0</v>
      </c>
      <c r="G2715" s="174" t="str">
        <f>IF(F2715=1,COUNTIF($F$8:F2715,1),"")</f>
        <v/>
      </c>
      <c r="H2715" s="174"/>
      <c r="I2715" s="157">
        <f>IFERROR($H$8:INDEX($H$8:$H$3000,COUNTIF($H$8:$H$3000,"?*")),"")</f>
        <v>0</v>
      </c>
    </row>
    <row r="2716" spans="1:9" x14ac:dyDescent="0.25">
      <c r="A2716" s="174">
        <f>--ISNUMBER(IFERROR(SEARCH('Project Costing'!#REF!,Labor!I2722,1),""))</f>
        <v>0</v>
      </c>
      <c r="B2716" s="174" t="str">
        <f>IF(A2716=1,COUNTIF($A$8:A2716,1),"")</f>
        <v/>
      </c>
      <c r="C2716" s="174"/>
      <c r="D2716" s="157">
        <f>IFERROR($C$8:INDEX($C$8:$C$3000,COUNTIF($C$8:$C$3000,"?*")),"")</f>
        <v>0</v>
      </c>
      <c r="E2716" s="174"/>
      <c r="F2716" s="174">
        <f>--ISNUMBER(IFERROR(SEARCH('Project Costing'!#REF!,Labor!I2722,1),""))</f>
        <v>0</v>
      </c>
      <c r="G2716" s="174" t="str">
        <f>IF(F2716=1,COUNTIF($F$8:F2716,1),"")</f>
        <v/>
      </c>
      <c r="H2716" s="174"/>
      <c r="I2716" s="157">
        <f>IFERROR($H$8:INDEX($H$8:$H$3000,COUNTIF($H$8:$H$3000,"?*")),"")</f>
        <v>0</v>
      </c>
    </row>
    <row r="2717" spans="1:9" x14ac:dyDescent="0.25">
      <c r="A2717" s="174">
        <f>--ISNUMBER(IFERROR(SEARCH('Project Costing'!#REF!,Labor!I2723,1),""))</f>
        <v>0</v>
      </c>
      <c r="B2717" s="174" t="str">
        <f>IF(A2717=1,COUNTIF($A$8:A2717,1),"")</f>
        <v/>
      </c>
      <c r="C2717" s="174"/>
      <c r="D2717" s="157">
        <f>IFERROR($C$8:INDEX($C$8:$C$3000,COUNTIF($C$8:$C$3000,"?*")),"")</f>
        <v>0</v>
      </c>
      <c r="E2717" s="174"/>
      <c r="F2717" s="174">
        <f>--ISNUMBER(IFERROR(SEARCH('Project Costing'!#REF!,Labor!I2723,1),""))</f>
        <v>0</v>
      </c>
      <c r="G2717" s="174" t="str">
        <f>IF(F2717=1,COUNTIF($F$8:F2717,1),"")</f>
        <v/>
      </c>
      <c r="H2717" s="174"/>
      <c r="I2717" s="157">
        <f>IFERROR($H$8:INDEX($H$8:$H$3000,COUNTIF($H$8:$H$3000,"?*")),"")</f>
        <v>0</v>
      </c>
    </row>
    <row r="2718" spans="1:9" x14ac:dyDescent="0.25">
      <c r="A2718" s="174">
        <f>--ISNUMBER(IFERROR(SEARCH('Project Costing'!#REF!,Labor!I2724,1),""))</f>
        <v>0</v>
      </c>
      <c r="B2718" s="174" t="str">
        <f>IF(A2718=1,COUNTIF($A$8:A2718,1),"")</f>
        <v/>
      </c>
      <c r="C2718" s="174"/>
      <c r="D2718" s="157">
        <f>IFERROR($C$8:INDEX($C$8:$C$3000,COUNTIF($C$8:$C$3000,"?*")),"")</f>
        <v>0</v>
      </c>
      <c r="E2718" s="174"/>
      <c r="F2718" s="174">
        <f>--ISNUMBER(IFERROR(SEARCH('Project Costing'!#REF!,Labor!I2724,1),""))</f>
        <v>0</v>
      </c>
      <c r="G2718" s="174" t="str">
        <f>IF(F2718=1,COUNTIF($F$8:F2718,1),"")</f>
        <v/>
      </c>
      <c r="H2718" s="174"/>
      <c r="I2718" s="157">
        <f>IFERROR($H$8:INDEX($H$8:$H$3000,COUNTIF($H$8:$H$3000,"?*")),"")</f>
        <v>0</v>
      </c>
    </row>
    <row r="2719" spans="1:9" x14ac:dyDescent="0.25">
      <c r="A2719" s="174">
        <f>--ISNUMBER(IFERROR(SEARCH('Project Costing'!#REF!,Labor!I2725,1),""))</f>
        <v>0</v>
      </c>
      <c r="B2719" s="174" t="str">
        <f>IF(A2719=1,COUNTIF($A$8:A2719,1),"")</f>
        <v/>
      </c>
      <c r="C2719" s="174"/>
      <c r="D2719" s="157">
        <f>IFERROR($C$8:INDEX($C$8:$C$3000,COUNTIF($C$8:$C$3000,"?*")),"")</f>
        <v>0</v>
      </c>
      <c r="E2719" s="174"/>
      <c r="F2719" s="174">
        <f>--ISNUMBER(IFERROR(SEARCH('Project Costing'!#REF!,Labor!I2725,1),""))</f>
        <v>0</v>
      </c>
      <c r="G2719" s="174" t="str">
        <f>IF(F2719=1,COUNTIF($F$8:F2719,1),"")</f>
        <v/>
      </c>
      <c r="H2719" s="174"/>
      <c r="I2719" s="157">
        <f>IFERROR($H$8:INDEX($H$8:$H$3000,COUNTIF($H$8:$H$3000,"?*")),"")</f>
        <v>0</v>
      </c>
    </row>
    <row r="2720" spans="1:9" x14ac:dyDescent="0.25">
      <c r="A2720" s="174">
        <f>--ISNUMBER(IFERROR(SEARCH('Project Costing'!#REF!,Labor!I2726,1),""))</f>
        <v>0</v>
      </c>
      <c r="B2720" s="174" t="str">
        <f>IF(A2720=1,COUNTIF($A$8:A2720,1),"")</f>
        <v/>
      </c>
      <c r="C2720" s="174"/>
      <c r="D2720" s="157">
        <f>IFERROR($C$8:INDEX($C$8:$C$3000,COUNTIF($C$8:$C$3000,"?*")),"")</f>
        <v>0</v>
      </c>
      <c r="E2720" s="174"/>
      <c r="F2720" s="174">
        <f>--ISNUMBER(IFERROR(SEARCH('Project Costing'!#REF!,Labor!I2726,1),""))</f>
        <v>0</v>
      </c>
      <c r="G2720" s="174" t="str">
        <f>IF(F2720=1,COUNTIF($F$8:F2720,1),"")</f>
        <v/>
      </c>
      <c r="H2720" s="174"/>
      <c r="I2720" s="157">
        <f>IFERROR($H$8:INDEX($H$8:$H$3000,COUNTIF($H$8:$H$3000,"?*")),"")</f>
        <v>0</v>
      </c>
    </row>
    <row r="2721" spans="1:9" x14ac:dyDescent="0.25">
      <c r="A2721" s="174">
        <f>--ISNUMBER(IFERROR(SEARCH('Project Costing'!#REF!,Labor!I2727,1),""))</f>
        <v>0</v>
      </c>
      <c r="B2721" s="174" t="str">
        <f>IF(A2721=1,COUNTIF($A$8:A2721,1),"")</f>
        <v/>
      </c>
      <c r="C2721" s="174"/>
      <c r="D2721" s="157">
        <f>IFERROR($C$8:INDEX($C$8:$C$3000,COUNTIF($C$8:$C$3000,"?*")),"")</f>
        <v>0</v>
      </c>
      <c r="E2721" s="174"/>
      <c r="F2721" s="174">
        <f>--ISNUMBER(IFERROR(SEARCH('Project Costing'!#REF!,Labor!I2727,1),""))</f>
        <v>0</v>
      </c>
      <c r="G2721" s="174" t="str">
        <f>IF(F2721=1,COUNTIF($F$8:F2721,1),"")</f>
        <v/>
      </c>
      <c r="H2721" s="174"/>
      <c r="I2721" s="157">
        <f>IFERROR($H$8:INDEX($H$8:$H$3000,COUNTIF($H$8:$H$3000,"?*")),"")</f>
        <v>0</v>
      </c>
    </row>
    <row r="2722" spans="1:9" x14ac:dyDescent="0.25">
      <c r="A2722" s="174">
        <f>--ISNUMBER(IFERROR(SEARCH('Project Costing'!#REF!,Labor!I2728,1),""))</f>
        <v>0</v>
      </c>
      <c r="B2722" s="174" t="str">
        <f>IF(A2722=1,COUNTIF($A$8:A2722,1),"")</f>
        <v/>
      </c>
      <c r="C2722" s="174"/>
      <c r="D2722" s="157">
        <f>IFERROR($C$8:INDEX($C$8:$C$3000,COUNTIF($C$8:$C$3000,"?*")),"")</f>
        <v>0</v>
      </c>
      <c r="E2722" s="174"/>
      <c r="F2722" s="174">
        <f>--ISNUMBER(IFERROR(SEARCH('Project Costing'!#REF!,Labor!I2728,1),""))</f>
        <v>0</v>
      </c>
      <c r="G2722" s="174" t="str">
        <f>IF(F2722=1,COUNTIF($F$8:F2722,1),"")</f>
        <v/>
      </c>
      <c r="H2722" s="174"/>
      <c r="I2722" s="157">
        <f>IFERROR($H$8:INDEX($H$8:$H$3000,COUNTIF($H$8:$H$3000,"?*")),"")</f>
        <v>0</v>
      </c>
    </row>
    <row r="2723" spans="1:9" x14ac:dyDescent="0.25">
      <c r="A2723" s="174">
        <f>--ISNUMBER(IFERROR(SEARCH('Project Costing'!#REF!,Labor!I2729,1),""))</f>
        <v>0</v>
      </c>
      <c r="B2723" s="174" t="str">
        <f>IF(A2723=1,COUNTIF($A$8:A2723,1),"")</f>
        <v/>
      </c>
      <c r="C2723" s="174"/>
      <c r="D2723" s="157">
        <f>IFERROR($C$8:INDEX($C$8:$C$3000,COUNTIF($C$8:$C$3000,"?*")),"")</f>
        <v>0</v>
      </c>
      <c r="E2723" s="174"/>
      <c r="F2723" s="174">
        <f>--ISNUMBER(IFERROR(SEARCH('Project Costing'!#REF!,Labor!I2729,1),""))</f>
        <v>0</v>
      </c>
      <c r="G2723" s="174" t="str">
        <f>IF(F2723=1,COUNTIF($F$8:F2723,1),"")</f>
        <v/>
      </c>
      <c r="H2723" s="174"/>
      <c r="I2723" s="157">
        <f>IFERROR($H$8:INDEX($H$8:$H$3000,COUNTIF($H$8:$H$3000,"?*")),"")</f>
        <v>0</v>
      </c>
    </row>
    <row r="2724" spans="1:9" x14ac:dyDescent="0.25">
      <c r="A2724" s="174">
        <f>--ISNUMBER(IFERROR(SEARCH('Project Costing'!#REF!,Labor!I2730,1),""))</f>
        <v>0</v>
      </c>
      <c r="B2724" s="174" t="str">
        <f>IF(A2724=1,COUNTIF($A$8:A2724,1),"")</f>
        <v/>
      </c>
      <c r="C2724" s="174"/>
      <c r="D2724" s="157">
        <f>IFERROR($C$8:INDEX($C$8:$C$3000,COUNTIF($C$8:$C$3000,"?*")),"")</f>
        <v>0</v>
      </c>
      <c r="E2724" s="174"/>
      <c r="F2724" s="174">
        <f>--ISNUMBER(IFERROR(SEARCH('Project Costing'!#REF!,Labor!I2730,1),""))</f>
        <v>0</v>
      </c>
      <c r="G2724" s="174" t="str">
        <f>IF(F2724=1,COUNTIF($F$8:F2724,1),"")</f>
        <v/>
      </c>
      <c r="H2724" s="174"/>
      <c r="I2724" s="157">
        <f>IFERROR($H$8:INDEX($H$8:$H$3000,COUNTIF($H$8:$H$3000,"?*")),"")</f>
        <v>0</v>
      </c>
    </row>
    <row r="2725" spans="1:9" x14ac:dyDescent="0.25">
      <c r="A2725" s="174">
        <f>--ISNUMBER(IFERROR(SEARCH('Project Costing'!#REF!,Labor!I2731,1),""))</f>
        <v>0</v>
      </c>
      <c r="B2725" s="174" t="str">
        <f>IF(A2725=1,COUNTIF($A$8:A2725,1),"")</f>
        <v/>
      </c>
      <c r="C2725" s="174"/>
      <c r="D2725" s="157">
        <f>IFERROR($C$8:INDEX($C$8:$C$3000,COUNTIF($C$8:$C$3000,"?*")),"")</f>
        <v>0</v>
      </c>
      <c r="E2725" s="174"/>
      <c r="F2725" s="174">
        <f>--ISNUMBER(IFERROR(SEARCH('Project Costing'!#REF!,Labor!I2731,1),""))</f>
        <v>0</v>
      </c>
      <c r="G2725" s="174" t="str">
        <f>IF(F2725=1,COUNTIF($F$8:F2725,1),"")</f>
        <v/>
      </c>
      <c r="H2725" s="174"/>
      <c r="I2725" s="157">
        <f>IFERROR($H$8:INDEX($H$8:$H$3000,COUNTIF($H$8:$H$3000,"?*")),"")</f>
        <v>0</v>
      </c>
    </row>
    <row r="2726" spans="1:9" x14ac:dyDescent="0.25">
      <c r="A2726" s="174">
        <f>--ISNUMBER(IFERROR(SEARCH('Project Costing'!#REF!,Labor!I2732,1),""))</f>
        <v>0</v>
      </c>
      <c r="B2726" s="174" t="str">
        <f>IF(A2726=1,COUNTIF($A$8:A2726,1),"")</f>
        <v/>
      </c>
      <c r="C2726" s="174"/>
      <c r="D2726" s="157">
        <f>IFERROR($C$8:INDEX($C$8:$C$3000,COUNTIF($C$8:$C$3000,"?*")),"")</f>
        <v>0</v>
      </c>
      <c r="E2726" s="174"/>
      <c r="F2726" s="174">
        <f>--ISNUMBER(IFERROR(SEARCH('Project Costing'!#REF!,Labor!I2732,1),""))</f>
        <v>0</v>
      </c>
      <c r="G2726" s="174" t="str">
        <f>IF(F2726=1,COUNTIF($F$8:F2726,1),"")</f>
        <v/>
      </c>
      <c r="H2726" s="174"/>
      <c r="I2726" s="157">
        <f>IFERROR($H$8:INDEX($H$8:$H$3000,COUNTIF($H$8:$H$3000,"?*")),"")</f>
        <v>0</v>
      </c>
    </row>
    <row r="2727" spans="1:9" x14ac:dyDescent="0.25">
      <c r="A2727" s="174">
        <f>--ISNUMBER(IFERROR(SEARCH('Project Costing'!#REF!,Labor!I2733,1),""))</f>
        <v>0</v>
      </c>
      <c r="B2727" s="174" t="str">
        <f>IF(A2727=1,COUNTIF($A$8:A2727,1),"")</f>
        <v/>
      </c>
      <c r="C2727" s="174"/>
      <c r="D2727" s="157">
        <f>IFERROR($C$8:INDEX($C$8:$C$3000,COUNTIF($C$8:$C$3000,"?*")),"")</f>
        <v>0</v>
      </c>
      <c r="E2727" s="174"/>
      <c r="F2727" s="174">
        <f>--ISNUMBER(IFERROR(SEARCH('Project Costing'!#REF!,Labor!I2733,1),""))</f>
        <v>0</v>
      </c>
      <c r="G2727" s="174" t="str">
        <f>IF(F2727=1,COUNTIF($F$8:F2727,1),"")</f>
        <v/>
      </c>
      <c r="H2727" s="174"/>
      <c r="I2727" s="157">
        <f>IFERROR($H$8:INDEX($H$8:$H$3000,COUNTIF($H$8:$H$3000,"?*")),"")</f>
        <v>0</v>
      </c>
    </row>
    <row r="2728" spans="1:9" x14ac:dyDescent="0.25">
      <c r="A2728" s="174">
        <f>--ISNUMBER(IFERROR(SEARCH('Project Costing'!#REF!,Labor!I2734,1),""))</f>
        <v>0</v>
      </c>
      <c r="B2728" s="174" t="str">
        <f>IF(A2728=1,COUNTIF($A$8:A2728,1),"")</f>
        <v/>
      </c>
      <c r="C2728" s="174"/>
      <c r="D2728" s="157">
        <f>IFERROR($C$8:INDEX($C$8:$C$3000,COUNTIF($C$8:$C$3000,"?*")),"")</f>
        <v>0</v>
      </c>
      <c r="E2728" s="174"/>
      <c r="F2728" s="174">
        <f>--ISNUMBER(IFERROR(SEARCH('Project Costing'!#REF!,Labor!I2734,1),""))</f>
        <v>0</v>
      </c>
      <c r="G2728" s="174" t="str">
        <f>IF(F2728=1,COUNTIF($F$8:F2728,1),"")</f>
        <v/>
      </c>
      <c r="H2728" s="174"/>
      <c r="I2728" s="157">
        <f>IFERROR($H$8:INDEX($H$8:$H$3000,COUNTIF($H$8:$H$3000,"?*")),"")</f>
        <v>0</v>
      </c>
    </row>
    <row r="2729" spans="1:9" x14ac:dyDescent="0.25">
      <c r="A2729" s="174">
        <f>--ISNUMBER(IFERROR(SEARCH('Project Costing'!#REF!,Labor!I2735,1),""))</f>
        <v>0</v>
      </c>
      <c r="B2729" s="174" t="str">
        <f>IF(A2729=1,COUNTIF($A$8:A2729,1),"")</f>
        <v/>
      </c>
      <c r="C2729" s="174"/>
      <c r="D2729" s="157">
        <f>IFERROR($C$8:INDEX($C$8:$C$3000,COUNTIF($C$8:$C$3000,"?*")),"")</f>
        <v>0</v>
      </c>
      <c r="E2729" s="174"/>
      <c r="F2729" s="174">
        <f>--ISNUMBER(IFERROR(SEARCH('Project Costing'!#REF!,Labor!I2735,1),""))</f>
        <v>0</v>
      </c>
      <c r="G2729" s="174" t="str">
        <f>IF(F2729=1,COUNTIF($F$8:F2729,1),"")</f>
        <v/>
      </c>
      <c r="H2729" s="174"/>
      <c r="I2729" s="157">
        <f>IFERROR($H$8:INDEX($H$8:$H$3000,COUNTIF($H$8:$H$3000,"?*")),"")</f>
        <v>0</v>
      </c>
    </row>
    <row r="2730" spans="1:9" x14ac:dyDescent="0.25">
      <c r="A2730" s="174">
        <f>--ISNUMBER(IFERROR(SEARCH('Project Costing'!#REF!,Labor!I2736,1),""))</f>
        <v>0</v>
      </c>
      <c r="B2730" s="174" t="str">
        <f>IF(A2730=1,COUNTIF($A$8:A2730,1),"")</f>
        <v/>
      </c>
      <c r="C2730" s="174"/>
      <c r="D2730" s="157">
        <f>IFERROR($C$8:INDEX($C$8:$C$3000,COUNTIF($C$8:$C$3000,"?*")),"")</f>
        <v>0</v>
      </c>
      <c r="E2730" s="174"/>
      <c r="F2730" s="174">
        <f>--ISNUMBER(IFERROR(SEARCH('Project Costing'!#REF!,Labor!I2736,1),""))</f>
        <v>0</v>
      </c>
      <c r="G2730" s="174" t="str">
        <f>IF(F2730=1,COUNTIF($F$8:F2730,1),"")</f>
        <v/>
      </c>
      <c r="H2730" s="174"/>
      <c r="I2730" s="157">
        <f>IFERROR($H$8:INDEX($H$8:$H$3000,COUNTIF($H$8:$H$3000,"?*")),"")</f>
        <v>0</v>
      </c>
    </row>
    <row r="2731" spans="1:9" x14ac:dyDescent="0.25">
      <c r="A2731" s="174">
        <f>--ISNUMBER(IFERROR(SEARCH('Project Costing'!#REF!,Labor!I2737,1),""))</f>
        <v>0</v>
      </c>
      <c r="B2731" s="174" t="str">
        <f>IF(A2731=1,COUNTIF($A$8:A2731,1),"")</f>
        <v/>
      </c>
      <c r="C2731" s="174"/>
      <c r="D2731" s="157">
        <f>IFERROR($C$8:INDEX($C$8:$C$3000,COUNTIF($C$8:$C$3000,"?*")),"")</f>
        <v>0</v>
      </c>
      <c r="E2731" s="174"/>
      <c r="F2731" s="174">
        <f>--ISNUMBER(IFERROR(SEARCH('Project Costing'!#REF!,Labor!I2737,1),""))</f>
        <v>0</v>
      </c>
      <c r="G2731" s="174" t="str">
        <f>IF(F2731=1,COUNTIF($F$8:F2731,1),"")</f>
        <v/>
      </c>
      <c r="H2731" s="174"/>
      <c r="I2731" s="157">
        <f>IFERROR($H$8:INDEX($H$8:$H$3000,COUNTIF($H$8:$H$3000,"?*")),"")</f>
        <v>0</v>
      </c>
    </row>
    <row r="2732" spans="1:9" x14ac:dyDescent="0.25">
      <c r="A2732" s="174">
        <f>--ISNUMBER(IFERROR(SEARCH('Project Costing'!#REF!,Labor!I2738,1),""))</f>
        <v>0</v>
      </c>
      <c r="B2732" s="174" t="str">
        <f>IF(A2732=1,COUNTIF($A$8:A2732,1),"")</f>
        <v/>
      </c>
      <c r="C2732" s="174"/>
      <c r="D2732" s="157">
        <f>IFERROR($C$8:INDEX($C$8:$C$3000,COUNTIF($C$8:$C$3000,"?*")),"")</f>
        <v>0</v>
      </c>
      <c r="E2732" s="174"/>
      <c r="F2732" s="174">
        <f>--ISNUMBER(IFERROR(SEARCH('Project Costing'!#REF!,Labor!I2738,1),""))</f>
        <v>0</v>
      </c>
      <c r="G2732" s="174" t="str">
        <f>IF(F2732=1,COUNTIF($F$8:F2732,1),"")</f>
        <v/>
      </c>
      <c r="H2732" s="174"/>
      <c r="I2732" s="157">
        <f>IFERROR($H$8:INDEX($H$8:$H$3000,COUNTIF($H$8:$H$3000,"?*")),"")</f>
        <v>0</v>
      </c>
    </row>
    <row r="2733" spans="1:9" x14ac:dyDescent="0.25">
      <c r="A2733" s="174">
        <f>--ISNUMBER(IFERROR(SEARCH('Project Costing'!#REF!,Labor!I2739,1),""))</f>
        <v>0</v>
      </c>
      <c r="B2733" s="174" t="str">
        <f>IF(A2733=1,COUNTIF($A$8:A2733,1),"")</f>
        <v/>
      </c>
      <c r="C2733" s="174"/>
      <c r="D2733" s="157">
        <f>IFERROR($C$8:INDEX($C$8:$C$3000,COUNTIF($C$8:$C$3000,"?*")),"")</f>
        <v>0</v>
      </c>
      <c r="E2733" s="174"/>
      <c r="F2733" s="174">
        <f>--ISNUMBER(IFERROR(SEARCH('Project Costing'!#REF!,Labor!I2739,1),""))</f>
        <v>0</v>
      </c>
      <c r="G2733" s="174" t="str">
        <f>IF(F2733=1,COUNTIF($F$8:F2733,1),"")</f>
        <v/>
      </c>
      <c r="H2733" s="174"/>
      <c r="I2733" s="157">
        <f>IFERROR($H$8:INDEX($H$8:$H$3000,COUNTIF($H$8:$H$3000,"?*")),"")</f>
        <v>0</v>
      </c>
    </row>
    <row r="2734" spans="1:9" x14ac:dyDescent="0.25">
      <c r="A2734" s="174">
        <f>--ISNUMBER(IFERROR(SEARCH('Project Costing'!#REF!,Labor!I2740,1),""))</f>
        <v>0</v>
      </c>
      <c r="B2734" s="174" t="str">
        <f>IF(A2734=1,COUNTIF($A$8:A2734,1),"")</f>
        <v/>
      </c>
      <c r="C2734" s="174"/>
      <c r="D2734" s="157">
        <f>IFERROR($C$8:INDEX($C$8:$C$3000,COUNTIF($C$8:$C$3000,"?*")),"")</f>
        <v>0</v>
      </c>
      <c r="E2734" s="174"/>
      <c r="F2734" s="174">
        <f>--ISNUMBER(IFERROR(SEARCH('Project Costing'!#REF!,Labor!I2740,1),""))</f>
        <v>0</v>
      </c>
      <c r="G2734" s="174" t="str">
        <f>IF(F2734=1,COUNTIF($F$8:F2734,1),"")</f>
        <v/>
      </c>
      <c r="H2734" s="174"/>
      <c r="I2734" s="157">
        <f>IFERROR($H$8:INDEX($H$8:$H$3000,COUNTIF($H$8:$H$3000,"?*")),"")</f>
        <v>0</v>
      </c>
    </row>
    <row r="2735" spans="1:9" x14ac:dyDescent="0.25">
      <c r="A2735" s="174">
        <f>--ISNUMBER(IFERROR(SEARCH('Project Costing'!#REF!,Labor!I2741,1),""))</f>
        <v>0</v>
      </c>
      <c r="B2735" s="174" t="str">
        <f>IF(A2735=1,COUNTIF($A$8:A2735,1),"")</f>
        <v/>
      </c>
      <c r="C2735" s="174"/>
      <c r="D2735" s="157">
        <f>IFERROR($C$8:INDEX($C$8:$C$3000,COUNTIF($C$8:$C$3000,"?*")),"")</f>
        <v>0</v>
      </c>
      <c r="E2735" s="174"/>
      <c r="F2735" s="174">
        <f>--ISNUMBER(IFERROR(SEARCH('Project Costing'!#REF!,Labor!I2741,1),""))</f>
        <v>0</v>
      </c>
      <c r="G2735" s="174" t="str">
        <f>IF(F2735=1,COUNTIF($F$8:F2735,1),"")</f>
        <v/>
      </c>
      <c r="H2735" s="174"/>
      <c r="I2735" s="157">
        <f>IFERROR($H$8:INDEX($H$8:$H$3000,COUNTIF($H$8:$H$3000,"?*")),"")</f>
        <v>0</v>
      </c>
    </row>
    <row r="2736" spans="1:9" x14ac:dyDescent="0.25">
      <c r="A2736" s="174">
        <f>--ISNUMBER(IFERROR(SEARCH('Project Costing'!#REF!,Labor!I2742,1),""))</f>
        <v>0</v>
      </c>
      <c r="B2736" s="174" t="str">
        <f>IF(A2736=1,COUNTIF($A$8:A2736,1),"")</f>
        <v/>
      </c>
      <c r="C2736" s="174"/>
      <c r="D2736" s="157">
        <f>IFERROR($C$8:INDEX($C$8:$C$3000,COUNTIF($C$8:$C$3000,"?*")),"")</f>
        <v>0</v>
      </c>
      <c r="E2736" s="174"/>
      <c r="F2736" s="174">
        <f>--ISNUMBER(IFERROR(SEARCH('Project Costing'!#REF!,Labor!I2742,1),""))</f>
        <v>0</v>
      </c>
      <c r="G2736" s="174" t="str">
        <f>IF(F2736=1,COUNTIF($F$8:F2736,1),"")</f>
        <v/>
      </c>
      <c r="H2736" s="174"/>
      <c r="I2736" s="157">
        <f>IFERROR($H$8:INDEX($H$8:$H$3000,COUNTIF($H$8:$H$3000,"?*")),"")</f>
        <v>0</v>
      </c>
    </row>
    <row r="2737" spans="1:9" x14ac:dyDescent="0.25">
      <c r="A2737" s="174">
        <f>--ISNUMBER(IFERROR(SEARCH('Project Costing'!#REF!,Labor!I2743,1),""))</f>
        <v>0</v>
      </c>
      <c r="B2737" s="174" t="str">
        <f>IF(A2737=1,COUNTIF($A$8:A2737,1),"")</f>
        <v/>
      </c>
      <c r="C2737" s="174"/>
      <c r="D2737" s="157">
        <f>IFERROR($C$8:INDEX($C$8:$C$3000,COUNTIF($C$8:$C$3000,"?*")),"")</f>
        <v>0</v>
      </c>
      <c r="E2737" s="174"/>
      <c r="F2737" s="174">
        <f>--ISNUMBER(IFERROR(SEARCH('Project Costing'!#REF!,Labor!I2743,1),""))</f>
        <v>0</v>
      </c>
      <c r="G2737" s="174" t="str">
        <f>IF(F2737=1,COUNTIF($F$8:F2737,1),"")</f>
        <v/>
      </c>
      <c r="H2737" s="174"/>
      <c r="I2737" s="157">
        <f>IFERROR($H$8:INDEX($H$8:$H$3000,COUNTIF($H$8:$H$3000,"?*")),"")</f>
        <v>0</v>
      </c>
    </row>
    <row r="2738" spans="1:9" x14ac:dyDescent="0.25">
      <c r="A2738" s="174">
        <f>--ISNUMBER(IFERROR(SEARCH('Project Costing'!#REF!,Labor!I2744,1),""))</f>
        <v>0</v>
      </c>
      <c r="B2738" s="174" t="str">
        <f>IF(A2738=1,COUNTIF($A$8:A2738,1),"")</f>
        <v/>
      </c>
      <c r="C2738" s="174"/>
      <c r="D2738" s="157">
        <f>IFERROR($C$8:INDEX($C$8:$C$3000,COUNTIF($C$8:$C$3000,"?*")),"")</f>
        <v>0</v>
      </c>
      <c r="E2738" s="174"/>
      <c r="F2738" s="174">
        <f>--ISNUMBER(IFERROR(SEARCH('Project Costing'!#REF!,Labor!I2744,1),""))</f>
        <v>0</v>
      </c>
      <c r="G2738" s="174" t="str">
        <f>IF(F2738=1,COUNTIF($F$8:F2738,1),"")</f>
        <v/>
      </c>
      <c r="H2738" s="174"/>
      <c r="I2738" s="157">
        <f>IFERROR($H$8:INDEX($H$8:$H$3000,COUNTIF($H$8:$H$3000,"?*")),"")</f>
        <v>0</v>
      </c>
    </row>
    <row r="2739" spans="1:9" x14ac:dyDescent="0.25">
      <c r="A2739" s="174">
        <f>--ISNUMBER(IFERROR(SEARCH('Project Costing'!#REF!,Labor!I2745,1),""))</f>
        <v>0</v>
      </c>
      <c r="B2739" s="174" t="str">
        <f>IF(A2739=1,COUNTIF($A$8:A2739,1),"")</f>
        <v/>
      </c>
      <c r="C2739" s="174"/>
      <c r="D2739" s="157">
        <f>IFERROR($C$8:INDEX($C$8:$C$3000,COUNTIF($C$8:$C$3000,"?*")),"")</f>
        <v>0</v>
      </c>
      <c r="E2739" s="174"/>
      <c r="F2739" s="174">
        <f>--ISNUMBER(IFERROR(SEARCH('Project Costing'!#REF!,Labor!I2745,1),""))</f>
        <v>0</v>
      </c>
      <c r="G2739" s="174" t="str">
        <f>IF(F2739=1,COUNTIF($F$8:F2739,1),"")</f>
        <v/>
      </c>
      <c r="H2739" s="174"/>
      <c r="I2739" s="157">
        <f>IFERROR($H$8:INDEX($H$8:$H$3000,COUNTIF($H$8:$H$3000,"?*")),"")</f>
        <v>0</v>
      </c>
    </row>
    <row r="2740" spans="1:9" x14ac:dyDescent="0.25">
      <c r="A2740" s="174">
        <f>--ISNUMBER(IFERROR(SEARCH('Project Costing'!#REF!,Labor!I2746,1),""))</f>
        <v>0</v>
      </c>
      <c r="B2740" s="174" t="str">
        <f>IF(A2740=1,COUNTIF($A$8:A2740,1),"")</f>
        <v/>
      </c>
      <c r="C2740" s="174"/>
      <c r="D2740" s="157">
        <f>IFERROR($C$8:INDEX($C$8:$C$3000,COUNTIF($C$8:$C$3000,"?*")),"")</f>
        <v>0</v>
      </c>
      <c r="E2740" s="174"/>
      <c r="F2740" s="174">
        <f>--ISNUMBER(IFERROR(SEARCH('Project Costing'!#REF!,Labor!I2746,1),""))</f>
        <v>0</v>
      </c>
      <c r="G2740" s="174" t="str">
        <f>IF(F2740=1,COUNTIF($F$8:F2740,1),"")</f>
        <v/>
      </c>
      <c r="H2740" s="174"/>
      <c r="I2740" s="157">
        <f>IFERROR($H$8:INDEX($H$8:$H$3000,COUNTIF($H$8:$H$3000,"?*")),"")</f>
        <v>0</v>
      </c>
    </row>
    <row r="2741" spans="1:9" x14ac:dyDescent="0.25">
      <c r="A2741" s="174">
        <f>--ISNUMBER(IFERROR(SEARCH('Project Costing'!#REF!,Labor!I2747,1),""))</f>
        <v>0</v>
      </c>
      <c r="B2741" s="174" t="str">
        <f>IF(A2741=1,COUNTIF($A$8:A2741,1),"")</f>
        <v/>
      </c>
      <c r="C2741" s="174"/>
      <c r="D2741" s="157">
        <f>IFERROR($C$8:INDEX($C$8:$C$3000,COUNTIF($C$8:$C$3000,"?*")),"")</f>
        <v>0</v>
      </c>
      <c r="E2741" s="174"/>
      <c r="F2741" s="174">
        <f>--ISNUMBER(IFERROR(SEARCH('Project Costing'!#REF!,Labor!I2747,1),""))</f>
        <v>0</v>
      </c>
      <c r="G2741" s="174" t="str">
        <f>IF(F2741=1,COUNTIF($F$8:F2741,1),"")</f>
        <v/>
      </c>
      <c r="H2741" s="174"/>
      <c r="I2741" s="157">
        <f>IFERROR($H$8:INDEX($H$8:$H$3000,COUNTIF($H$8:$H$3000,"?*")),"")</f>
        <v>0</v>
      </c>
    </row>
    <row r="2742" spans="1:9" x14ac:dyDescent="0.25">
      <c r="A2742" s="174">
        <f>--ISNUMBER(IFERROR(SEARCH('Project Costing'!#REF!,Labor!I2748,1),""))</f>
        <v>0</v>
      </c>
      <c r="B2742" s="174" t="str">
        <f>IF(A2742=1,COUNTIF($A$8:A2742,1),"")</f>
        <v/>
      </c>
      <c r="C2742" s="174"/>
      <c r="D2742" s="157">
        <f>IFERROR($C$8:INDEX($C$8:$C$3000,COUNTIF($C$8:$C$3000,"?*")),"")</f>
        <v>0</v>
      </c>
      <c r="E2742" s="174"/>
      <c r="F2742" s="174">
        <f>--ISNUMBER(IFERROR(SEARCH('Project Costing'!#REF!,Labor!I2748,1),""))</f>
        <v>0</v>
      </c>
      <c r="G2742" s="174" t="str">
        <f>IF(F2742=1,COUNTIF($F$8:F2742,1),"")</f>
        <v/>
      </c>
      <c r="H2742" s="174"/>
      <c r="I2742" s="157">
        <f>IFERROR($H$8:INDEX($H$8:$H$3000,COUNTIF($H$8:$H$3000,"?*")),"")</f>
        <v>0</v>
      </c>
    </row>
    <row r="2743" spans="1:9" x14ac:dyDescent="0.25">
      <c r="A2743" s="174">
        <f>--ISNUMBER(IFERROR(SEARCH('Project Costing'!#REF!,Labor!I2749,1),""))</f>
        <v>0</v>
      </c>
      <c r="B2743" s="174" t="str">
        <f>IF(A2743=1,COUNTIF($A$8:A2743,1),"")</f>
        <v/>
      </c>
      <c r="C2743" s="174"/>
      <c r="D2743" s="157">
        <f>IFERROR($C$8:INDEX($C$8:$C$3000,COUNTIF($C$8:$C$3000,"?*")),"")</f>
        <v>0</v>
      </c>
      <c r="E2743" s="174"/>
      <c r="F2743" s="174">
        <f>--ISNUMBER(IFERROR(SEARCH('Project Costing'!#REF!,Labor!I2749,1),""))</f>
        <v>0</v>
      </c>
      <c r="G2743" s="174" t="str">
        <f>IF(F2743=1,COUNTIF($F$8:F2743,1),"")</f>
        <v/>
      </c>
      <c r="H2743" s="174"/>
      <c r="I2743" s="157">
        <f>IFERROR($H$8:INDEX($H$8:$H$3000,COUNTIF($H$8:$H$3000,"?*")),"")</f>
        <v>0</v>
      </c>
    </row>
    <row r="2744" spans="1:9" x14ac:dyDescent="0.25">
      <c r="A2744" s="174">
        <f>--ISNUMBER(IFERROR(SEARCH('Project Costing'!#REF!,Labor!I2750,1),""))</f>
        <v>0</v>
      </c>
      <c r="B2744" s="174" t="str">
        <f>IF(A2744=1,COUNTIF($A$8:A2744,1),"")</f>
        <v/>
      </c>
      <c r="C2744" s="174"/>
      <c r="D2744" s="157">
        <f>IFERROR($C$8:INDEX($C$8:$C$3000,COUNTIF($C$8:$C$3000,"?*")),"")</f>
        <v>0</v>
      </c>
      <c r="E2744" s="174"/>
      <c r="F2744" s="174">
        <f>--ISNUMBER(IFERROR(SEARCH('Project Costing'!#REF!,Labor!I2750,1),""))</f>
        <v>0</v>
      </c>
      <c r="G2744" s="174" t="str">
        <f>IF(F2744=1,COUNTIF($F$8:F2744,1),"")</f>
        <v/>
      </c>
      <c r="H2744" s="174"/>
      <c r="I2744" s="157">
        <f>IFERROR($H$8:INDEX($H$8:$H$3000,COUNTIF($H$8:$H$3000,"?*")),"")</f>
        <v>0</v>
      </c>
    </row>
    <row r="2745" spans="1:9" x14ac:dyDescent="0.25">
      <c r="A2745" s="174">
        <f>--ISNUMBER(IFERROR(SEARCH('Project Costing'!#REF!,Labor!I2751,1),""))</f>
        <v>0</v>
      </c>
      <c r="B2745" s="174" t="str">
        <f>IF(A2745=1,COUNTIF($A$8:A2745,1),"")</f>
        <v/>
      </c>
      <c r="C2745" s="174"/>
      <c r="D2745" s="157">
        <f>IFERROR($C$8:INDEX($C$8:$C$3000,COUNTIF($C$8:$C$3000,"?*")),"")</f>
        <v>0</v>
      </c>
      <c r="E2745" s="174"/>
      <c r="F2745" s="174">
        <f>--ISNUMBER(IFERROR(SEARCH('Project Costing'!#REF!,Labor!I2751,1),""))</f>
        <v>0</v>
      </c>
      <c r="G2745" s="174" t="str">
        <f>IF(F2745=1,COUNTIF($F$8:F2745,1),"")</f>
        <v/>
      </c>
      <c r="H2745" s="174"/>
      <c r="I2745" s="157">
        <f>IFERROR($H$8:INDEX($H$8:$H$3000,COUNTIF($H$8:$H$3000,"?*")),"")</f>
        <v>0</v>
      </c>
    </row>
    <row r="2746" spans="1:9" x14ac:dyDescent="0.25">
      <c r="A2746" s="174">
        <f>--ISNUMBER(IFERROR(SEARCH('Project Costing'!#REF!,Labor!I2752,1),""))</f>
        <v>0</v>
      </c>
      <c r="B2746" s="174" t="str">
        <f>IF(A2746=1,COUNTIF($A$8:A2746,1),"")</f>
        <v/>
      </c>
      <c r="C2746" s="174"/>
      <c r="D2746" s="157">
        <f>IFERROR($C$8:INDEX($C$8:$C$3000,COUNTIF($C$8:$C$3000,"?*")),"")</f>
        <v>0</v>
      </c>
      <c r="E2746" s="174"/>
      <c r="F2746" s="174">
        <f>--ISNUMBER(IFERROR(SEARCH('Project Costing'!#REF!,Labor!I2752,1),""))</f>
        <v>0</v>
      </c>
      <c r="G2746" s="174" t="str">
        <f>IF(F2746=1,COUNTIF($F$8:F2746,1),"")</f>
        <v/>
      </c>
      <c r="H2746" s="174"/>
      <c r="I2746" s="157">
        <f>IFERROR($H$8:INDEX($H$8:$H$3000,COUNTIF($H$8:$H$3000,"?*")),"")</f>
        <v>0</v>
      </c>
    </row>
    <row r="2747" spans="1:9" x14ac:dyDescent="0.25">
      <c r="A2747" s="174">
        <f>--ISNUMBER(IFERROR(SEARCH('Project Costing'!#REF!,Labor!I2753,1),""))</f>
        <v>0</v>
      </c>
      <c r="B2747" s="174" t="str">
        <f>IF(A2747=1,COUNTIF($A$8:A2747,1),"")</f>
        <v/>
      </c>
      <c r="C2747" s="174"/>
      <c r="D2747" s="157">
        <f>IFERROR($C$8:INDEX($C$8:$C$3000,COUNTIF($C$8:$C$3000,"?*")),"")</f>
        <v>0</v>
      </c>
      <c r="E2747" s="174"/>
      <c r="F2747" s="174">
        <f>--ISNUMBER(IFERROR(SEARCH('Project Costing'!#REF!,Labor!I2753,1),""))</f>
        <v>0</v>
      </c>
      <c r="G2747" s="174" t="str">
        <f>IF(F2747=1,COUNTIF($F$8:F2747,1),"")</f>
        <v/>
      </c>
      <c r="H2747" s="174"/>
      <c r="I2747" s="157">
        <f>IFERROR($H$8:INDEX($H$8:$H$3000,COUNTIF($H$8:$H$3000,"?*")),"")</f>
        <v>0</v>
      </c>
    </row>
    <row r="2748" spans="1:9" x14ac:dyDescent="0.25">
      <c r="A2748" s="174">
        <f>--ISNUMBER(IFERROR(SEARCH('Project Costing'!#REF!,Labor!I2754,1),""))</f>
        <v>0</v>
      </c>
      <c r="B2748" s="174" t="str">
        <f>IF(A2748=1,COUNTIF($A$8:A2748,1),"")</f>
        <v/>
      </c>
      <c r="C2748" s="174"/>
      <c r="D2748" s="157">
        <f>IFERROR($C$8:INDEX($C$8:$C$3000,COUNTIF($C$8:$C$3000,"?*")),"")</f>
        <v>0</v>
      </c>
      <c r="E2748" s="174"/>
      <c r="F2748" s="174">
        <f>--ISNUMBER(IFERROR(SEARCH('Project Costing'!#REF!,Labor!I2754,1),""))</f>
        <v>0</v>
      </c>
      <c r="G2748" s="174" t="str">
        <f>IF(F2748=1,COUNTIF($F$8:F2748,1),"")</f>
        <v/>
      </c>
      <c r="H2748" s="174"/>
      <c r="I2748" s="157">
        <f>IFERROR($H$8:INDEX($H$8:$H$3000,COUNTIF($H$8:$H$3000,"?*")),"")</f>
        <v>0</v>
      </c>
    </row>
    <row r="2749" spans="1:9" x14ac:dyDescent="0.25">
      <c r="A2749" s="174">
        <f>--ISNUMBER(IFERROR(SEARCH('Project Costing'!#REF!,Labor!I2755,1),""))</f>
        <v>0</v>
      </c>
      <c r="B2749" s="174" t="str">
        <f>IF(A2749=1,COUNTIF($A$8:A2749,1),"")</f>
        <v/>
      </c>
      <c r="C2749" s="174"/>
      <c r="D2749" s="157">
        <f>IFERROR($C$8:INDEX($C$8:$C$3000,COUNTIF($C$8:$C$3000,"?*")),"")</f>
        <v>0</v>
      </c>
      <c r="E2749" s="174"/>
      <c r="F2749" s="174">
        <f>--ISNUMBER(IFERROR(SEARCH('Project Costing'!#REF!,Labor!I2755,1),""))</f>
        <v>0</v>
      </c>
      <c r="G2749" s="174" t="str">
        <f>IF(F2749=1,COUNTIF($F$8:F2749,1),"")</f>
        <v/>
      </c>
      <c r="H2749" s="174"/>
      <c r="I2749" s="157">
        <f>IFERROR($H$8:INDEX($H$8:$H$3000,COUNTIF($H$8:$H$3000,"?*")),"")</f>
        <v>0</v>
      </c>
    </row>
    <row r="2750" spans="1:9" x14ac:dyDescent="0.25">
      <c r="A2750" s="174">
        <f>--ISNUMBER(IFERROR(SEARCH('Project Costing'!#REF!,Labor!I2756,1),""))</f>
        <v>0</v>
      </c>
      <c r="B2750" s="174" t="str">
        <f>IF(A2750=1,COUNTIF($A$8:A2750,1),"")</f>
        <v/>
      </c>
      <c r="C2750" s="174"/>
      <c r="D2750" s="157">
        <f>IFERROR($C$8:INDEX($C$8:$C$3000,COUNTIF($C$8:$C$3000,"?*")),"")</f>
        <v>0</v>
      </c>
      <c r="E2750" s="174"/>
      <c r="F2750" s="174">
        <f>--ISNUMBER(IFERROR(SEARCH('Project Costing'!#REF!,Labor!I2756,1),""))</f>
        <v>0</v>
      </c>
      <c r="G2750" s="174" t="str">
        <f>IF(F2750=1,COUNTIF($F$8:F2750,1),"")</f>
        <v/>
      </c>
      <c r="H2750" s="174"/>
      <c r="I2750" s="157">
        <f>IFERROR($H$8:INDEX($H$8:$H$3000,COUNTIF($H$8:$H$3000,"?*")),"")</f>
        <v>0</v>
      </c>
    </row>
    <row r="2751" spans="1:9" x14ac:dyDescent="0.25">
      <c r="A2751" s="174">
        <f>--ISNUMBER(IFERROR(SEARCH('Project Costing'!#REF!,Labor!I2757,1),""))</f>
        <v>0</v>
      </c>
      <c r="B2751" s="174" t="str">
        <f>IF(A2751=1,COUNTIF($A$8:A2751,1),"")</f>
        <v/>
      </c>
      <c r="C2751" s="174"/>
      <c r="D2751" s="157">
        <f>IFERROR($C$8:INDEX($C$8:$C$3000,COUNTIF($C$8:$C$3000,"?*")),"")</f>
        <v>0</v>
      </c>
      <c r="E2751" s="174"/>
      <c r="F2751" s="174">
        <f>--ISNUMBER(IFERROR(SEARCH('Project Costing'!#REF!,Labor!I2757,1),""))</f>
        <v>0</v>
      </c>
      <c r="G2751" s="174" t="str">
        <f>IF(F2751=1,COUNTIF($F$8:F2751,1),"")</f>
        <v/>
      </c>
      <c r="H2751" s="174"/>
      <c r="I2751" s="157">
        <f>IFERROR($H$8:INDEX($H$8:$H$3000,COUNTIF($H$8:$H$3000,"?*")),"")</f>
        <v>0</v>
      </c>
    </row>
    <row r="2752" spans="1:9" x14ac:dyDescent="0.25">
      <c r="A2752" s="174">
        <f>--ISNUMBER(IFERROR(SEARCH('Project Costing'!#REF!,Labor!I2758,1),""))</f>
        <v>0</v>
      </c>
      <c r="B2752" s="174" t="str">
        <f>IF(A2752=1,COUNTIF($A$8:A2752,1),"")</f>
        <v/>
      </c>
      <c r="C2752" s="174"/>
      <c r="D2752" s="157">
        <f>IFERROR($C$8:INDEX($C$8:$C$3000,COUNTIF($C$8:$C$3000,"?*")),"")</f>
        <v>0</v>
      </c>
      <c r="E2752" s="174"/>
      <c r="F2752" s="174">
        <f>--ISNUMBER(IFERROR(SEARCH('Project Costing'!#REF!,Labor!I2758,1),""))</f>
        <v>0</v>
      </c>
      <c r="G2752" s="174" t="str">
        <f>IF(F2752=1,COUNTIF($F$8:F2752,1),"")</f>
        <v/>
      </c>
      <c r="H2752" s="174"/>
      <c r="I2752" s="157">
        <f>IFERROR($H$8:INDEX($H$8:$H$3000,COUNTIF($H$8:$H$3000,"?*")),"")</f>
        <v>0</v>
      </c>
    </row>
    <row r="2753" spans="1:9" x14ac:dyDescent="0.25">
      <c r="A2753" s="174">
        <f>--ISNUMBER(IFERROR(SEARCH('Project Costing'!#REF!,Labor!I2759,1),""))</f>
        <v>0</v>
      </c>
      <c r="B2753" s="174" t="str">
        <f>IF(A2753=1,COUNTIF($A$8:A2753,1),"")</f>
        <v/>
      </c>
      <c r="C2753" s="174"/>
      <c r="D2753" s="157">
        <f>IFERROR($C$8:INDEX($C$8:$C$3000,COUNTIF($C$8:$C$3000,"?*")),"")</f>
        <v>0</v>
      </c>
      <c r="E2753" s="174"/>
      <c r="F2753" s="174">
        <f>--ISNUMBER(IFERROR(SEARCH('Project Costing'!#REF!,Labor!I2759,1),""))</f>
        <v>0</v>
      </c>
      <c r="G2753" s="174" t="str">
        <f>IF(F2753=1,COUNTIF($F$8:F2753,1),"")</f>
        <v/>
      </c>
      <c r="H2753" s="174"/>
      <c r="I2753" s="157">
        <f>IFERROR($H$8:INDEX($H$8:$H$3000,COUNTIF($H$8:$H$3000,"?*")),"")</f>
        <v>0</v>
      </c>
    </row>
    <row r="2754" spans="1:9" x14ac:dyDescent="0.25">
      <c r="A2754" s="174">
        <f>--ISNUMBER(IFERROR(SEARCH('Project Costing'!#REF!,Labor!I2760,1),""))</f>
        <v>0</v>
      </c>
      <c r="B2754" s="174" t="str">
        <f>IF(A2754=1,COUNTIF($A$8:A2754,1),"")</f>
        <v/>
      </c>
      <c r="C2754" s="174"/>
      <c r="D2754" s="157">
        <f>IFERROR($C$8:INDEX($C$8:$C$3000,COUNTIF($C$8:$C$3000,"?*")),"")</f>
        <v>0</v>
      </c>
      <c r="E2754" s="174"/>
      <c r="F2754" s="174">
        <f>--ISNUMBER(IFERROR(SEARCH('Project Costing'!#REF!,Labor!I2760,1),""))</f>
        <v>0</v>
      </c>
      <c r="G2754" s="174" t="str">
        <f>IF(F2754=1,COUNTIF($F$8:F2754,1),"")</f>
        <v/>
      </c>
      <c r="H2754" s="174"/>
      <c r="I2754" s="157">
        <f>IFERROR($H$8:INDEX($H$8:$H$3000,COUNTIF($H$8:$H$3000,"?*")),"")</f>
        <v>0</v>
      </c>
    </row>
    <row r="2755" spans="1:9" x14ac:dyDescent="0.25">
      <c r="A2755" s="174">
        <f>--ISNUMBER(IFERROR(SEARCH('Project Costing'!#REF!,Labor!I2761,1),""))</f>
        <v>0</v>
      </c>
      <c r="B2755" s="174" t="str">
        <f>IF(A2755=1,COUNTIF($A$8:A2755,1),"")</f>
        <v/>
      </c>
      <c r="C2755" s="174"/>
      <c r="D2755" s="157">
        <f>IFERROR($C$8:INDEX($C$8:$C$3000,COUNTIF($C$8:$C$3000,"?*")),"")</f>
        <v>0</v>
      </c>
      <c r="E2755" s="174"/>
      <c r="F2755" s="174">
        <f>--ISNUMBER(IFERROR(SEARCH('Project Costing'!#REF!,Labor!I2761,1),""))</f>
        <v>0</v>
      </c>
      <c r="G2755" s="174" t="str">
        <f>IF(F2755=1,COUNTIF($F$8:F2755,1),"")</f>
        <v/>
      </c>
      <c r="H2755" s="174"/>
      <c r="I2755" s="157">
        <f>IFERROR($H$8:INDEX($H$8:$H$3000,COUNTIF($H$8:$H$3000,"?*")),"")</f>
        <v>0</v>
      </c>
    </row>
    <row r="2756" spans="1:9" x14ac:dyDescent="0.25">
      <c r="A2756" s="174">
        <f>--ISNUMBER(IFERROR(SEARCH('Project Costing'!#REF!,Labor!I2762,1),""))</f>
        <v>0</v>
      </c>
      <c r="B2756" s="174" t="str">
        <f>IF(A2756=1,COUNTIF($A$8:A2756,1),"")</f>
        <v/>
      </c>
      <c r="C2756" s="174"/>
      <c r="D2756" s="157">
        <f>IFERROR($C$8:INDEX($C$8:$C$3000,COUNTIF($C$8:$C$3000,"?*")),"")</f>
        <v>0</v>
      </c>
      <c r="E2756" s="174"/>
      <c r="F2756" s="174">
        <f>--ISNUMBER(IFERROR(SEARCH('Project Costing'!#REF!,Labor!I2762,1),""))</f>
        <v>0</v>
      </c>
      <c r="G2756" s="174" t="str">
        <f>IF(F2756=1,COUNTIF($F$8:F2756,1),"")</f>
        <v/>
      </c>
      <c r="H2756" s="174"/>
      <c r="I2756" s="157">
        <f>IFERROR($H$8:INDEX($H$8:$H$3000,COUNTIF($H$8:$H$3000,"?*")),"")</f>
        <v>0</v>
      </c>
    </row>
    <row r="2757" spans="1:9" x14ac:dyDescent="0.25">
      <c r="A2757" s="174">
        <f>--ISNUMBER(IFERROR(SEARCH('Project Costing'!#REF!,Labor!I2763,1),""))</f>
        <v>0</v>
      </c>
      <c r="B2757" s="174" t="str">
        <f>IF(A2757=1,COUNTIF($A$8:A2757,1),"")</f>
        <v/>
      </c>
      <c r="C2757" s="174"/>
      <c r="D2757" s="157">
        <f>IFERROR($C$8:INDEX($C$8:$C$3000,COUNTIF($C$8:$C$3000,"?*")),"")</f>
        <v>0</v>
      </c>
      <c r="E2757" s="174"/>
      <c r="F2757" s="174">
        <f>--ISNUMBER(IFERROR(SEARCH('Project Costing'!#REF!,Labor!I2763,1),""))</f>
        <v>0</v>
      </c>
      <c r="G2757" s="174" t="str">
        <f>IF(F2757=1,COUNTIF($F$8:F2757,1),"")</f>
        <v/>
      </c>
      <c r="H2757" s="174"/>
      <c r="I2757" s="157">
        <f>IFERROR($H$8:INDEX($H$8:$H$3000,COUNTIF($H$8:$H$3000,"?*")),"")</f>
        <v>0</v>
      </c>
    </row>
    <row r="2758" spans="1:9" x14ac:dyDescent="0.25">
      <c r="A2758" s="174">
        <f>--ISNUMBER(IFERROR(SEARCH('Project Costing'!#REF!,Labor!I2764,1),""))</f>
        <v>0</v>
      </c>
      <c r="B2758" s="174" t="str">
        <f>IF(A2758=1,COUNTIF($A$8:A2758,1),"")</f>
        <v/>
      </c>
      <c r="C2758" s="174"/>
      <c r="D2758" s="157">
        <f>IFERROR($C$8:INDEX($C$8:$C$3000,COUNTIF($C$8:$C$3000,"?*")),"")</f>
        <v>0</v>
      </c>
      <c r="E2758" s="174"/>
      <c r="F2758" s="174">
        <f>--ISNUMBER(IFERROR(SEARCH('Project Costing'!#REF!,Labor!I2764,1),""))</f>
        <v>0</v>
      </c>
      <c r="G2758" s="174" t="str">
        <f>IF(F2758=1,COUNTIF($F$8:F2758,1),"")</f>
        <v/>
      </c>
      <c r="H2758" s="174"/>
      <c r="I2758" s="157">
        <f>IFERROR($H$8:INDEX($H$8:$H$3000,COUNTIF($H$8:$H$3000,"?*")),"")</f>
        <v>0</v>
      </c>
    </row>
    <row r="2759" spans="1:9" x14ac:dyDescent="0.25">
      <c r="A2759" s="174">
        <f>--ISNUMBER(IFERROR(SEARCH('Project Costing'!#REF!,Labor!I2765,1),""))</f>
        <v>0</v>
      </c>
      <c r="B2759" s="174" t="str">
        <f>IF(A2759=1,COUNTIF($A$8:A2759,1),"")</f>
        <v/>
      </c>
      <c r="C2759" s="174"/>
      <c r="D2759" s="157">
        <f>IFERROR($C$8:INDEX($C$8:$C$3000,COUNTIF($C$8:$C$3000,"?*")),"")</f>
        <v>0</v>
      </c>
      <c r="E2759" s="174"/>
      <c r="F2759" s="174">
        <f>--ISNUMBER(IFERROR(SEARCH('Project Costing'!#REF!,Labor!I2765,1),""))</f>
        <v>0</v>
      </c>
      <c r="G2759" s="174" t="str">
        <f>IF(F2759=1,COUNTIF($F$8:F2759,1),"")</f>
        <v/>
      </c>
      <c r="H2759" s="174"/>
      <c r="I2759" s="157">
        <f>IFERROR($H$8:INDEX($H$8:$H$3000,COUNTIF($H$8:$H$3000,"?*")),"")</f>
        <v>0</v>
      </c>
    </row>
    <row r="2760" spans="1:9" x14ac:dyDescent="0.25">
      <c r="A2760" s="174">
        <f>--ISNUMBER(IFERROR(SEARCH('Project Costing'!#REF!,Labor!I2766,1),""))</f>
        <v>0</v>
      </c>
      <c r="B2760" s="174" t="str">
        <f>IF(A2760=1,COUNTIF($A$8:A2760,1),"")</f>
        <v/>
      </c>
      <c r="C2760" s="174"/>
      <c r="D2760" s="157">
        <f>IFERROR($C$8:INDEX($C$8:$C$3000,COUNTIF($C$8:$C$3000,"?*")),"")</f>
        <v>0</v>
      </c>
      <c r="E2760" s="174"/>
      <c r="F2760" s="174">
        <f>--ISNUMBER(IFERROR(SEARCH('Project Costing'!#REF!,Labor!I2766,1),""))</f>
        <v>0</v>
      </c>
      <c r="G2760" s="174" t="str">
        <f>IF(F2760=1,COUNTIF($F$8:F2760,1),"")</f>
        <v/>
      </c>
      <c r="H2760" s="174"/>
      <c r="I2760" s="157">
        <f>IFERROR($H$8:INDEX($H$8:$H$3000,COUNTIF($H$8:$H$3000,"?*")),"")</f>
        <v>0</v>
      </c>
    </row>
    <row r="2761" spans="1:9" x14ac:dyDescent="0.25">
      <c r="A2761" s="174">
        <f>--ISNUMBER(IFERROR(SEARCH('Project Costing'!#REF!,Labor!I2767,1),""))</f>
        <v>0</v>
      </c>
      <c r="B2761" s="174" t="str">
        <f>IF(A2761=1,COUNTIF($A$8:A2761,1),"")</f>
        <v/>
      </c>
      <c r="C2761" s="174"/>
      <c r="D2761" s="157">
        <f>IFERROR($C$8:INDEX($C$8:$C$3000,COUNTIF($C$8:$C$3000,"?*")),"")</f>
        <v>0</v>
      </c>
      <c r="E2761" s="174"/>
      <c r="F2761" s="174">
        <f>--ISNUMBER(IFERROR(SEARCH('Project Costing'!#REF!,Labor!I2767,1),""))</f>
        <v>0</v>
      </c>
      <c r="G2761" s="174" t="str">
        <f>IF(F2761=1,COUNTIF($F$8:F2761,1),"")</f>
        <v/>
      </c>
      <c r="H2761" s="174"/>
      <c r="I2761" s="157">
        <f>IFERROR($H$8:INDEX($H$8:$H$3000,COUNTIF($H$8:$H$3000,"?*")),"")</f>
        <v>0</v>
      </c>
    </row>
    <row r="2762" spans="1:9" x14ac:dyDescent="0.25">
      <c r="A2762" s="174">
        <f>--ISNUMBER(IFERROR(SEARCH('Project Costing'!#REF!,Labor!I2768,1),""))</f>
        <v>0</v>
      </c>
      <c r="B2762" s="174" t="str">
        <f>IF(A2762=1,COUNTIF($A$8:A2762,1),"")</f>
        <v/>
      </c>
      <c r="C2762" s="174"/>
      <c r="D2762" s="157">
        <f>IFERROR($C$8:INDEX($C$8:$C$3000,COUNTIF($C$8:$C$3000,"?*")),"")</f>
        <v>0</v>
      </c>
      <c r="E2762" s="174"/>
      <c r="F2762" s="174">
        <f>--ISNUMBER(IFERROR(SEARCH('Project Costing'!#REF!,Labor!I2768,1),""))</f>
        <v>0</v>
      </c>
      <c r="G2762" s="174" t="str">
        <f>IF(F2762=1,COUNTIF($F$8:F2762,1),"")</f>
        <v/>
      </c>
      <c r="H2762" s="174"/>
      <c r="I2762" s="157">
        <f>IFERROR($H$8:INDEX($H$8:$H$3000,COUNTIF($H$8:$H$3000,"?*")),"")</f>
        <v>0</v>
      </c>
    </row>
    <row r="2763" spans="1:9" x14ac:dyDescent="0.25">
      <c r="A2763" s="174">
        <f>--ISNUMBER(IFERROR(SEARCH('Project Costing'!#REF!,Labor!I2769,1),""))</f>
        <v>0</v>
      </c>
      <c r="B2763" s="174" t="str">
        <f>IF(A2763=1,COUNTIF($A$8:A2763,1),"")</f>
        <v/>
      </c>
      <c r="C2763" s="174"/>
      <c r="D2763" s="157">
        <f>IFERROR($C$8:INDEX($C$8:$C$3000,COUNTIF($C$8:$C$3000,"?*")),"")</f>
        <v>0</v>
      </c>
      <c r="E2763" s="174"/>
      <c r="F2763" s="174">
        <f>--ISNUMBER(IFERROR(SEARCH('Project Costing'!#REF!,Labor!I2769,1),""))</f>
        <v>0</v>
      </c>
      <c r="G2763" s="174" t="str">
        <f>IF(F2763=1,COUNTIF($F$8:F2763,1),"")</f>
        <v/>
      </c>
      <c r="H2763" s="174"/>
      <c r="I2763" s="157">
        <f>IFERROR($H$8:INDEX($H$8:$H$3000,COUNTIF($H$8:$H$3000,"?*")),"")</f>
        <v>0</v>
      </c>
    </row>
    <row r="2764" spans="1:9" x14ac:dyDescent="0.25">
      <c r="A2764" s="174">
        <f>--ISNUMBER(IFERROR(SEARCH('Project Costing'!#REF!,Labor!I2770,1),""))</f>
        <v>0</v>
      </c>
      <c r="B2764" s="174" t="str">
        <f>IF(A2764=1,COUNTIF($A$8:A2764,1),"")</f>
        <v/>
      </c>
      <c r="C2764" s="174"/>
      <c r="D2764" s="157">
        <f>IFERROR($C$8:INDEX($C$8:$C$3000,COUNTIF($C$8:$C$3000,"?*")),"")</f>
        <v>0</v>
      </c>
      <c r="E2764" s="174"/>
      <c r="F2764" s="174">
        <f>--ISNUMBER(IFERROR(SEARCH('Project Costing'!#REF!,Labor!I2770,1),""))</f>
        <v>0</v>
      </c>
      <c r="G2764" s="174" t="str">
        <f>IF(F2764=1,COUNTIF($F$8:F2764,1),"")</f>
        <v/>
      </c>
      <c r="H2764" s="174"/>
      <c r="I2764" s="157">
        <f>IFERROR($H$8:INDEX($H$8:$H$3000,COUNTIF($H$8:$H$3000,"?*")),"")</f>
        <v>0</v>
      </c>
    </row>
    <row r="2765" spans="1:9" x14ac:dyDescent="0.25">
      <c r="A2765" s="174">
        <f>--ISNUMBER(IFERROR(SEARCH('Project Costing'!#REF!,Labor!I2771,1),""))</f>
        <v>0</v>
      </c>
      <c r="B2765" s="174" t="str">
        <f>IF(A2765=1,COUNTIF($A$8:A2765,1),"")</f>
        <v/>
      </c>
      <c r="C2765" s="174"/>
      <c r="D2765" s="157">
        <f>IFERROR($C$8:INDEX($C$8:$C$3000,COUNTIF($C$8:$C$3000,"?*")),"")</f>
        <v>0</v>
      </c>
      <c r="E2765" s="174"/>
      <c r="F2765" s="174">
        <f>--ISNUMBER(IFERROR(SEARCH('Project Costing'!#REF!,Labor!I2771,1),""))</f>
        <v>0</v>
      </c>
      <c r="G2765" s="174" t="str">
        <f>IF(F2765=1,COUNTIF($F$8:F2765,1),"")</f>
        <v/>
      </c>
      <c r="H2765" s="174"/>
      <c r="I2765" s="157">
        <f>IFERROR($H$8:INDEX($H$8:$H$3000,COUNTIF($H$8:$H$3000,"?*")),"")</f>
        <v>0</v>
      </c>
    </row>
    <row r="2766" spans="1:9" x14ac:dyDescent="0.25">
      <c r="A2766" s="174">
        <f>--ISNUMBER(IFERROR(SEARCH('Project Costing'!#REF!,Labor!I2772,1),""))</f>
        <v>0</v>
      </c>
      <c r="B2766" s="174" t="str">
        <f>IF(A2766=1,COUNTIF($A$8:A2766,1),"")</f>
        <v/>
      </c>
      <c r="C2766" s="174"/>
      <c r="D2766" s="157">
        <f>IFERROR($C$8:INDEX($C$8:$C$3000,COUNTIF($C$8:$C$3000,"?*")),"")</f>
        <v>0</v>
      </c>
      <c r="E2766" s="174"/>
      <c r="F2766" s="174">
        <f>--ISNUMBER(IFERROR(SEARCH('Project Costing'!#REF!,Labor!I2772,1),""))</f>
        <v>0</v>
      </c>
      <c r="G2766" s="174" t="str">
        <f>IF(F2766=1,COUNTIF($F$8:F2766,1),"")</f>
        <v/>
      </c>
      <c r="H2766" s="174"/>
      <c r="I2766" s="157">
        <f>IFERROR($H$8:INDEX($H$8:$H$3000,COUNTIF($H$8:$H$3000,"?*")),"")</f>
        <v>0</v>
      </c>
    </row>
    <row r="2767" spans="1:9" x14ac:dyDescent="0.25">
      <c r="A2767" s="174">
        <f>--ISNUMBER(IFERROR(SEARCH('Project Costing'!#REF!,Labor!I2773,1),""))</f>
        <v>0</v>
      </c>
      <c r="B2767" s="174" t="str">
        <f>IF(A2767=1,COUNTIF($A$8:A2767,1),"")</f>
        <v/>
      </c>
      <c r="C2767" s="174"/>
      <c r="D2767" s="157">
        <f>IFERROR($C$8:INDEX($C$8:$C$3000,COUNTIF($C$8:$C$3000,"?*")),"")</f>
        <v>0</v>
      </c>
      <c r="E2767" s="174"/>
      <c r="F2767" s="174">
        <f>--ISNUMBER(IFERROR(SEARCH('Project Costing'!#REF!,Labor!I2773,1),""))</f>
        <v>0</v>
      </c>
      <c r="G2767" s="174" t="str">
        <f>IF(F2767=1,COUNTIF($F$8:F2767,1),"")</f>
        <v/>
      </c>
      <c r="H2767" s="174"/>
      <c r="I2767" s="157">
        <f>IFERROR($H$8:INDEX($H$8:$H$3000,COUNTIF($H$8:$H$3000,"?*")),"")</f>
        <v>0</v>
      </c>
    </row>
    <row r="2768" spans="1:9" x14ac:dyDescent="0.25">
      <c r="A2768" s="174">
        <f>--ISNUMBER(IFERROR(SEARCH('Project Costing'!#REF!,Labor!I2774,1),""))</f>
        <v>0</v>
      </c>
      <c r="B2768" s="174" t="str">
        <f>IF(A2768=1,COUNTIF($A$8:A2768,1),"")</f>
        <v/>
      </c>
      <c r="C2768" s="174"/>
      <c r="D2768" s="157">
        <f>IFERROR($C$8:INDEX($C$8:$C$3000,COUNTIF($C$8:$C$3000,"?*")),"")</f>
        <v>0</v>
      </c>
      <c r="E2768" s="174"/>
      <c r="F2768" s="174">
        <f>--ISNUMBER(IFERROR(SEARCH('Project Costing'!#REF!,Labor!I2774,1),""))</f>
        <v>0</v>
      </c>
      <c r="G2768" s="174" t="str">
        <f>IF(F2768=1,COUNTIF($F$8:F2768,1),"")</f>
        <v/>
      </c>
      <c r="H2768" s="174"/>
      <c r="I2768" s="157">
        <f>IFERROR($H$8:INDEX($H$8:$H$3000,COUNTIF($H$8:$H$3000,"?*")),"")</f>
        <v>0</v>
      </c>
    </row>
    <row r="2769" spans="1:9" x14ac:dyDescent="0.25">
      <c r="A2769" s="174">
        <f>--ISNUMBER(IFERROR(SEARCH('Project Costing'!#REF!,Labor!I2775,1),""))</f>
        <v>0</v>
      </c>
      <c r="B2769" s="174" t="str">
        <f>IF(A2769=1,COUNTIF($A$8:A2769,1),"")</f>
        <v/>
      </c>
      <c r="C2769" s="174"/>
      <c r="D2769" s="157">
        <f>IFERROR($C$8:INDEX($C$8:$C$3000,COUNTIF($C$8:$C$3000,"?*")),"")</f>
        <v>0</v>
      </c>
      <c r="E2769" s="174"/>
      <c r="F2769" s="174">
        <f>--ISNUMBER(IFERROR(SEARCH('Project Costing'!#REF!,Labor!I2775,1),""))</f>
        <v>0</v>
      </c>
      <c r="G2769" s="174" t="str">
        <f>IF(F2769=1,COUNTIF($F$8:F2769,1),"")</f>
        <v/>
      </c>
      <c r="H2769" s="174"/>
      <c r="I2769" s="157">
        <f>IFERROR($H$8:INDEX($H$8:$H$3000,COUNTIF($H$8:$H$3000,"?*")),"")</f>
        <v>0</v>
      </c>
    </row>
    <row r="2770" spans="1:9" x14ac:dyDescent="0.25">
      <c r="A2770" s="174">
        <f>--ISNUMBER(IFERROR(SEARCH('Project Costing'!#REF!,Labor!I2776,1),""))</f>
        <v>0</v>
      </c>
      <c r="B2770" s="174" t="str">
        <f>IF(A2770=1,COUNTIF($A$8:A2770,1),"")</f>
        <v/>
      </c>
      <c r="C2770" s="174"/>
      <c r="D2770" s="157">
        <f>IFERROR($C$8:INDEX($C$8:$C$3000,COUNTIF($C$8:$C$3000,"?*")),"")</f>
        <v>0</v>
      </c>
      <c r="E2770" s="174"/>
      <c r="F2770" s="174">
        <f>--ISNUMBER(IFERROR(SEARCH('Project Costing'!#REF!,Labor!I2776,1),""))</f>
        <v>0</v>
      </c>
      <c r="G2770" s="174" t="str">
        <f>IF(F2770=1,COUNTIF($F$8:F2770,1),"")</f>
        <v/>
      </c>
      <c r="H2770" s="174"/>
      <c r="I2770" s="157">
        <f>IFERROR($H$8:INDEX($H$8:$H$3000,COUNTIF($H$8:$H$3000,"?*")),"")</f>
        <v>0</v>
      </c>
    </row>
    <row r="2771" spans="1:9" x14ac:dyDescent="0.25">
      <c r="A2771" s="174">
        <f>--ISNUMBER(IFERROR(SEARCH('Project Costing'!#REF!,Labor!I2777,1),""))</f>
        <v>0</v>
      </c>
      <c r="B2771" s="174" t="str">
        <f>IF(A2771=1,COUNTIF($A$8:A2771,1),"")</f>
        <v/>
      </c>
      <c r="C2771" s="174"/>
      <c r="D2771" s="157">
        <f>IFERROR($C$8:INDEX($C$8:$C$3000,COUNTIF($C$8:$C$3000,"?*")),"")</f>
        <v>0</v>
      </c>
      <c r="E2771" s="174"/>
      <c r="F2771" s="174">
        <f>--ISNUMBER(IFERROR(SEARCH('Project Costing'!#REF!,Labor!I2777,1),""))</f>
        <v>0</v>
      </c>
      <c r="G2771" s="174" t="str">
        <f>IF(F2771=1,COUNTIF($F$8:F2771,1),"")</f>
        <v/>
      </c>
      <c r="H2771" s="174"/>
      <c r="I2771" s="157">
        <f>IFERROR($H$8:INDEX($H$8:$H$3000,COUNTIF($H$8:$H$3000,"?*")),"")</f>
        <v>0</v>
      </c>
    </row>
    <row r="2772" spans="1:9" x14ac:dyDescent="0.25">
      <c r="A2772" s="174">
        <f>--ISNUMBER(IFERROR(SEARCH('Project Costing'!#REF!,Labor!I2778,1),""))</f>
        <v>0</v>
      </c>
      <c r="B2772" s="174" t="str">
        <f>IF(A2772=1,COUNTIF($A$8:A2772,1),"")</f>
        <v/>
      </c>
      <c r="C2772" s="174"/>
      <c r="D2772" s="157">
        <f>IFERROR($C$8:INDEX($C$8:$C$3000,COUNTIF($C$8:$C$3000,"?*")),"")</f>
        <v>0</v>
      </c>
      <c r="E2772" s="174"/>
      <c r="F2772" s="174">
        <f>--ISNUMBER(IFERROR(SEARCH('Project Costing'!#REF!,Labor!I2778,1),""))</f>
        <v>0</v>
      </c>
      <c r="G2772" s="174" t="str">
        <f>IF(F2772=1,COUNTIF($F$8:F2772,1),"")</f>
        <v/>
      </c>
      <c r="H2772" s="174"/>
      <c r="I2772" s="157">
        <f>IFERROR($H$8:INDEX($H$8:$H$3000,COUNTIF($H$8:$H$3000,"?*")),"")</f>
        <v>0</v>
      </c>
    </row>
    <row r="2773" spans="1:9" x14ac:dyDescent="0.25">
      <c r="A2773" s="174">
        <f>--ISNUMBER(IFERROR(SEARCH('Project Costing'!#REF!,Labor!I2779,1),""))</f>
        <v>0</v>
      </c>
      <c r="B2773" s="174" t="str">
        <f>IF(A2773=1,COUNTIF($A$8:A2773,1),"")</f>
        <v/>
      </c>
      <c r="C2773" s="174"/>
      <c r="D2773" s="157">
        <f>IFERROR($C$8:INDEX($C$8:$C$3000,COUNTIF($C$8:$C$3000,"?*")),"")</f>
        <v>0</v>
      </c>
      <c r="E2773" s="174"/>
      <c r="F2773" s="174">
        <f>--ISNUMBER(IFERROR(SEARCH('Project Costing'!#REF!,Labor!I2779,1),""))</f>
        <v>0</v>
      </c>
      <c r="G2773" s="174" t="str">
        <f>IF(F2773=1,COUNTIF($F$8:F2773,1),"")</f>
        <v/>
      </c>
      <c r="H2773" s="174"/>
      <c r="I2773" s="157">
        <f>IFERROR($H$8:INDEX($H$8:$H$3000,COUNTIF($H$8:$H$3000,"?*")),"")</f>
        <v>0</v>
      </c>
    </row>
    <row r="2774" spans="1:9" x14ac:dyDescent="0.25">
      <c r="A2774" s="174">
        <f>--ISNUMBER(IFERROR(SEARCH('Project Costing'!#REF!,Labor!I2780,1),""))</f>
        <v>0</v>
      </c>
      <c r="B2774" s="174" t="str">
        <f>IF(A2774=1,COUNTIF($A$8:A2774,1),"")</f>
        <v/>
      </c>
      <c r="C2774" s="174"/>
      <c r="D2774" s="157">
        <f>IFERROR($C$8:INDEX($C$8:$C$3000,COUNTIF($C$8:$C$3000,"?*")),"")</f>
        <v>0</v>
      </c>
      <c r="E2774" s="174"/>
      <c r="F2774" s="174">
        <f>--ISNUMBER(IFERROR(SEARCH('Project Costing'!#REF!,Labor!I2780,1),""))</f>
        <v>0</v>
      </c>
      <c r="G2774" s="174" t="str">
        <f>IF(F2774=1,COUNTIF($F$8:F2774,1),"")</f>
        <v/>
      </c>
      <c r="H2774" s="174"/>
      <c r="I2774" s="157">
        <f>IFERROR($H$8:INDEX($H$8:$H$3000,COUNTIF($H$8:$H$3000,"?*")),"")</f>
        <v>0</v>
      </c>
    </row>
    <row r="2775" spans="1:9" x14ac:dyDescent="0.25">
      <c r="A2775" s="174">
        <f>--ISNUMBER(IFERROR(SEARCH('Project Costing'!#REF!,Labor!I2781,1),""))</f>
        <v>0</v>
      </c>
      <c r="B2775" s="174" t="str">
        <f>IF(A2775=1,COUNTIF($A$8:A2775,1),"")</f>
        <v/>
      </c>
      <c r="C2775" s="174"/>
      <c r="D2775" s="157">
        <f>IFERROR($C$8:INDEX($C$8:$C$3000,COUNTIF($C$8:$C$3000,"?*")),"")</f>
        <v>0</v>
      </c>
      <c r="E2775" s="174"/>
      <c r="F2775" s="174">
        <f>--ISNUMBER(IFERROR(SEARCH('Project Costing'!#REF!,Labor!I2781,1),""))</f>
        <v>0</v>
      </c>
      <c r="G2775" s="174" t="str">
        <f>IF(F2775=1,COUNTIF($F$8:F2775,1),"")</f>
        <v/>
      </c>
      <c r="H2775" s="174"/>
      <c r="I2775" s="157">
        <f>IFERROR($H$8:INDEX($H$8:$H$3000,COUNTIF($H$8:$H$3000,"?*")),"")</f>
        <v>0</v>
      </c>
    </row>
    <row r="2776" spans="1:9" x14ac:dyDescent="0.25">
      <c r="A2776" s="174">
        <f>--ISNUMBER(IFERROR(SEARCH('Project Costing'!#REF!,Labor!I2782,1),""))</f>
        <v>0</v>
      </c>
      <c r="B2776" s="174" t="str">
        <f>IF(A2776=1,COUNTIF($A$8:A2776,1),"")</f>
        <v/>
      </c>
      <c r="C2776" s="174"/>
      <c r="D2776" s="157">
        <f>IFERROR($C$8:INDEX($C$8:$C$3000,COUNTIF($C$8:$C$3000,"?*")),"")</f>
        <v>0</v>
      </c>
      <c r="E2776" s="174"/>
      <c r="F2776" s="174">
        <f>--ISNUMBER(IFERROR(SEARCH('Project Costing'!#REF!,Labor!I2782,1),""))</f>
        <v>0</v>
      </c>
      <c r="G2776" s="174" t="str">
        <f>IF(F2776=1,COUNTIF($F$8:F2776,1),"")</f>
        <v/>
      </c>
      <c r="H2776" s="174"/>
      <c r="I2776" s="157">
        <f>IFERROR($H$8:INDEX($H$8:$H$3000,COUNTIF($H$8:$H$3000,"?*")),"")</f>
        <v>0</v>
      </c>
    </row>
    <row r="2777" spans="1:9" x14ac:dyDescent="0.25">
      <c r="A2777" s="174">
        <f>--ISNUMBER(IFERROR(SEARCH('Project Costing'!#REF!,Labor!I2783,1),""))</f>
        <v>0</v>
      </c>
      <c r="B2777" s="174" t="str">
        <f>IF(A2777=1,COUNTIF($A$8:A2777,1),"")</f>
        <v/>
      </c>
      <c r="C2777" s="174"/>
      <c r="D2777" s="157">
        <f>IFERROR($C$8:INDEX($C$8:$C$3000,COUNTIF($C$8:$C$3000,"?*")),"")</f>
        <v>0</v>
      </c>
      <c r="E2777" s="174"/>
      <c r="F2777" s="174">
        <f>--ISNUMBER(IFERROR(SEARCH('Project Costing'!#REF!,Labor!I2783,1),""))</f>
        <v>0</v>
      </c>
      <c r="G2777" s="174" t="str">
        <f>IF(F2777=1,COUNTIF($F$8:F2777,1),"")</f>
        <v/>
      </c>
      <c r="H2777" s="174"/>
      <c r="I2777" s="157">
        <f>IFERROR($H$8:INDEX($H$8:$H$3000,COUNTIF($H$8:$H$3000,"?*")),"")</f>
        <v>0</v>
      </c>
    </row>
    <row r="2778" spans="1:9" x14ac:dyDescent="0.25">
      <c r="A2778" s="174">
        <f>--ISNUMBER(IFERROR(SEARCH('Project Costing'!#REF!,Labor!I2784,1),""))</f>
        <v>0</v>
      </c>
      <c r="B2778" s="174" t="str">
        <f>IF(A2778=1,COUNTIF($A$8:A2778,1),"")</f>
        <v/>
      </c>
      <c r="C2778" s="174"/>
      <c r="D2778" s="157">
        <f>IFERROR($C$8:INDEX($C$8:$C$3000,COUNTIF($C$8:$C$3000,"?*")),"")</f>
        <v>0</v>
      </c>
      <c r="E2778" s="174"/>
      <c r="F2778" s="174">
        <f>--ISNUMBER(IFERROR(SEARCH('Project Costing'!#REF!,Labor!I2784,1),""))</f>
        <v>0</v>
      </c>
      <c r="G2778" s="174" t="str">
        <f>IF(F2778=1,COUNTIF($F$8:F2778,1),"")</f>
        <v/>
      </c>
      <c r="H2778" s="174"/>
      <c r="I2778" s="157">
        <f>IFERROR($H$8:INDEX($H$8:$H$3000,COUNTIF($H$8:$H$3000,"?*")),"")</f>
        <v>0</v>
      </c>
    </row>
    <row r="2779" spans="1:9" x14ac:dyDescent="0.25">
      <c r="A2779" s="174">
        <f>--ISNUMBER(IFERROR(SEARCH('Project Costing'!#REF!,Labor!I2785,1),""))</f>
        <v>0</v>
      </c>
      <c r="B2779" s="174" t="str">
        <f>IF(A2779=1,COUNTIF($A$8:A2779,1),"")</f>
        <v/>
      </c>
      <c r="C2779" s="174"/>
      <c r="D2779" s="157">
        <f>IFERROR($C$8:INDEX($C$8:$C$3000,COUNTIF($C$8:$C$3000,"?*")),"")</f>
        <v>0</v>
      </c>
      <c r="E2779" s="174"/>
      <c r="F2779" s="174">
        <f>--ISNUMBER(IFERROR(SEARCH('Project Costing'!#REF!,Labor!I2785,1),""))</f>
        <v>0</v>
      </c>
      <c r="G2779" s="174" t="str">
        <f>IF(F2779=1,COUNTIF($F$8:F2779,1),"")</f>
        <v/>
      </c>
      <c r="H2779" s="174"/>
      <c r="I2779" s="157">
        <f>IFERROR($H$8:INDEX($H$8:$H$3000,COUNTIF($H$8:$H$3000,"?*")),"")</f>
        <v>0</v>
      </c>
    </row>
    <row r="2780" spans="1:9" x14ac:dyDescent="0.25">
      <c r="A2780" s="174">
        <f>--ISNUMBER(IFERROR(SEARCH('Project Costing'!#REF!,Labor!I2786,1),""))</f>
        <v>0</v>
      </c>
      <c r="B2780" s="174" t="str">
        <f>IF(A2780=1,COUNTIF($A$8:A2780,1),"")</f>
        <v/>
      </c>
      <c r="C2780" s="174"/>
      <c r="D2780" s="157">
        <f>IFERROR($C$8:INDEX($C$8:$C$3000,COUNTIF($C$8:$C$3000,"?*")),"")</f>
        <v>0</v>
      </c>
      <c r="E2780" s="174"/>
      <c r="F2780" s="174">
        <f>--ISNUMBER(IFERROR(SEARCH('Project Costing'!#REF!,Labor!I2786,1),""))</f>
        <v>0</v>
      </c>
      <c r="G2780" s="174" t="str">
        <f>IF(F2780=1,COUNTIF($F$8:F2780,1),"")</f>
        <v/>
      </c>
      <c r="H2780" s="174"/>
      <c r="I2780" s="157">
        <f>IFERROR($H$8:INDEX($H$8:$H$3000,COUNTIF($H$8:$H$3000,"?*")),"")</f>
        <v>0</v>
      </c>
    </row>
    <row r="2781" spans="1:9" x14ac:dyDescent="0.25">
      <c r="A2781" s="174">
        <f>--ISNUMBER(IFERROR(SEARCH('Project Costing'!#REF!,Labor!I2787,1),""))</f>
        <v>0</v>
      </c>
      <c r="B2781" s="174" t="str">
        <f>IF(A2781=1,COUNTIF($A$8:A2781,1),"")</f>
        <v/>
      </c>
      <c r="C2781" s="174"/>
      <c r="D2781" s="157">
        <f>IFERROR($C$8:INDEX($C$8:$C$3000,COUNTIF($C$8:$C$3000,"?*")),"")</f>
        <v>0</v>
      </c>
      <c r="E2781" s="174"/>
      <c r="F2781" s="174">
        <f>--ISNUMBER(IFERROR(SEARCH('Project Costing'!#REF!,Labor!I2787,1),""))</f>
        <v>0</v>
      </c>
      <c r="G2781" s="174" t="str">
        <f>IF(F2781=1,COUNTIF($F$8:F2781,1),"")</f>
        <v/>
      </c>
      <c r="H2781" s="174"/>
      <c r="I2781" s="157">
        <f>IFERROR($H$8:INDEX($H$8:$H$3000,COUNTIF($H$8:$H$3000,"?*")),"")</f>
        <v>0</v>
      </c>
    </row>
    <row r="2782" spans="1:9" x14ac:dyDescent="0.25">
      <c r="A2782" s="174">
        <f>--ISNUMBER(IFERROR(SEARCH('Project Costing'!#REF!,Labor!I2788,1),""))</f>
        <v>0</v>
      </c>
      <c r="B2782" s="174" t="str">
        <f>IF(A2782=1,COUNTIF($A$8:A2782,1),"")</f>
        <v/>
      </c>
      <c r="C2782" s="174"/>
      <c r="D2782" s="157">
        <f>IFERROR($C$8:INDEX($C$8:$C$3000,COUNTIF($C$8:$C$3000,"?*")),"")</f>
        <v>0</v>
      </c>
      <c r="E2782" s="174"/>
      <c r="F2782" s="174">
        <f>--ISNUMBER(IFERROR(SEARCH('Project Costing'!#REF!,Labor!I2788,1),""))</f>
        <v>0</v>
      </c>
      <c r="G2782" s="174" t="str">
        <f>IF(F2782=1,COUNTIF($F$8:F2782,1),"")</f>
        <v/>
      </c>
      <c r="H2782" s="174"/>
      <c r="I2782" s="157">
        <f>IFERROR($H$8:INDEX($H$8:$H$3000,COUNTIF($H$8:$H$3000,"?*")),"")</f>
        <v>0</v>
      </c>
    </row>
    <row r="2783" spans="1:9" x14ac:dyDescent="0.25">
      <c r="A2783" s="174">
        <f>--ISNUMBER(IFERROR(SEARCH('Project Costing'!#REF!,Labor!I2789,1),""))</f>
        <v>0</v>
      </c>
      <c r="B2783" s="174" t="str">
        <f>IF(A2783=1,COUNTIF($A$8:A2783,1),"")</f>
        <v/>
      </c>
      <c r="C2783" s="174"/>
      <c r="D2783" s="157">
        <f>IFERROR($C$8:INDEX($C$8:$C$3000,COUNTIF($C$8:$C$3000,"?*")),"")</f>
        <v>0</v>
      </c>
      <c r="E2783" s="174"/>
      <c r="F2783" s="174">
        <f>--ISNUMBER(IFERROR(SEARCH('Project Costing'!#REF!,Labor!I2789,1),""))</f>
        <v>0</v>
      </c>
      <c r="G2783" s="174" t="str">
        <f>IF(F2783=1,COUNTIF($F$8:F2783,1),"")</f>
        <v/>
      </c>
      <c r="H2783" s="174"/>
      <c r="I2783" s="157">
        <f>IFERROR($H$8:INDEX($H$8:$H$3000,COUNTIF($H$8:$H$3000,"?*")),"")</f>
        <v>0</v>
      </c>
    </row>
    <row r="2784" spans="1:9" x14ac:dyDescent="0.25">
      <c r="A2784" s="174">
        <f>--ISNUMBER(IFERROR(SEARCH('Project Costing'!#REF!,Labor!I2790,1),""))</f>
        <v>0</v>
      </c>
      <c r="B2784" s="174" t="str">
        <f>IF(A2784=1,COUNTIF($A$8:A2784,1),"")</f>
        <v/>
      </c>
      <c r="C2784" s="174"/>
      <c r="D2784" s="157">
        <f>IFERROR($C$8:INDEX($C$8:$C$3000,COUNTIF($C$8:$C$3000,"?*")),"")</f>
        <v>0</v>
      </c>
      <c r="E2784" s="174"/>
      <c r="F2784" s="174">
        <f>--ISNUMBER(IFERROR(SEARCH('Project Costing'!#REF!,Labor!I2790,1),""))</f>
        <v>0</v>
      </c>
      <c r="G2784" s="174" t="str">
        <f>IF(F2784=1,COUNTIF($F$8:F2784,1),"")</f>
        <v/>
      </c>
      <c r="H2784" s="174"/>
      <c r="I2784" s="157">
        <f>IFERROR($H$8:INDEX($H$8:$H$3000,COUNTIF($H$8:$H$3000,"?*")),"")</f>
        <v>0</v>
      </c>
    </row>
    <row r="2785" spans="1:9" x14ac:dyDescent="0.25">
      <c r="A2785" s="174">
        <f>--ISNUMBER(IFERROR(SEARCH('Project Costing'!#REF!,Labor!I2791,1),""))</f>
        <v>0</v>
      </c>
      <c r="B2785" s="174" t="str">
        <f>IF(A2785=1,COUNTIF($A$8:A2785,1),"")</f>
        <v/>
      </c>
      <c r="C2785" s="174"/>
      <c r="D2785" s="157">
        <f>IFERROR($C$8:INDEX($C$8:$C$3000,COUNTIF($C$8:$C$3000,"?*")),"")</f>
        <v>0</v>
      </c>
      <c r="E2785" s="174"/>
      <c r="F2785" s="174">
        <f>--ISNUMBER(IFERROR(SEARCH('Project Costing'!#REF!,Labor!I2791,1),""))</f>
        <v>0</v>
      </c>
      <c r="G2785" s="174" t="str">
        <f>IF(F2785=1,COUNTIF($F$8:F2785,1),"")</f>
        <v/>
      </c>
      <c r="H2785" s="174"/>
      <c r="I2785" s="157">
        <f>IFERROR($H$8:INDEX($H$8:$H$3000,COUNTIF($H$8:$H$3000,"?*")),"")</f>
        <v>0</v>
      </c>
    </row>
    <row r="2786" spans="1:9" x14ac:dyDescent="0.25">
      <c r="A2786" s="174">
        <f>--ISNUMBER(IFERROR(SEARCH('Project Costing'!#REF!,Labor!I2792,1),""))</f>
        <v>0</v>
      </c>
      <c r="B2786" s="174" t="str">
        <f>IF(A2786=1,COUNTIF($A$8:A2786,1),"")</f>
        <v/>
      </c>
      <c r="C2786" s="174"/>
      <c r="D2786" s="157">
        <f>IFERROR($C$8:INDEX($C$8:$C$3000,COUNTIF($C$8:$C$3000,"?*")),"")</f>
        <v>0</v>
      </c>
      <c r="E2786" s="174"/>
      <c r="F2786" s="174">
        <f>--ISNUMBER(IFERROR(SEARCH('Project Costing'!#REF!,Labor!I2792,1),""))</f>
        <v>0</v>
      </c>
      <c r="G2786" s="174" t="str">
        <f>IF(F2786=1,COUNTIF($F$8:F2786,1),"")</f>
        <v/>
      </c>
      <c r="H2786" s="174"/>
      <c r="I2786" s="157">
        <f>IFERROR($H$8:INDEX($H$8:$H$3000,COUNTIF($H$8:$H$3000,"?*")),"")</f>
        <v>0</v>
      </c>
    </row>
    <row r="2787" spans="1:9" x14ac:dyDescent="0.25">
      <c r="A2787" s="174">
        <f>--ISNUMBER(IFERROR(SEARCH('Project Costing'!#REF!,Labor!I2793,1),""))</f>
        <v>0</v>
      </c>
      <c r="B2787" s="174" t="str">
        <f>IF(A2787=1,COUNTIF($A$8:A2787,1),"")</f>
        <v/>
      </c>
      <c r="C2787" s="174"/>
      <c r="D2787" s="157">
        <f>IFERROR($C$8:INDEX($C$8:$C$3000,COUNTIF($C$8:$C$3000,"?*")),"")</f>
        <v>0</v>
      </c>
      <c r="E2787" s="174"/>
      <c r="F2787" s="174">
        <f>--ISNUMBER(IFERROR(SEARCH('Project Costing'!#REF!,Labor!I2793,1),""))</f>
        <v>0</v>
      </c>
      <c r="G2787" s="174" t="str">
        <f>IF(F2787=1,COUNTIF($F$8:F2787,1),"")</f>
        <v/>
      </c>
      <c r="H2787" s="174"/>
      <c r="I2787" s="157">
        <f>IFERROR($H$8:INDEX($H$8:$H$3000,COUNTIF($H$8:$H$3000,"?*")),"")</f>
        <v>0</v>
      </c>
    </row>
    <row r="2788" spans="1:9" x14ac:dyDescent="0.25">
      <c r="A2788" s="174">
        <f>--ISNUMBER(IFERROR(SEARCH('Project Costing'!#REF!,Labor!I2794,1),""))</f>
        <v>0</v>
      </c>
      <c r="B2788" s="174" t="str">
        <f>IF(A2788=1,COUNTIF($A$8:A2788,1),"")</f>
        <v/>
      </c>
      <c r="C2788" s="174"/>
      <c r="D2788" s="157">
        <f>IFERROR($C$8:INDEX($C$8:$C$3000,COUNTIF($C$8:$C$3000,"?*")),"")</f>
        <v>0</v>
      </c>
      <c r="E2788" s="174"/>
      <c r="F2788" s="174">
        <f>--ISNUMBER(IFERROR(SEARCH('Project Costing'!#REF!,Labor!I2794,1),""))</f>
        <v>0</v>
      </c>
      <c r="G2788" s="174" t="str">
        <f>IF(F2788=1,COUNTIF($F$8:F2788,1),"")</f>
        <v/>
      </c>
      <c r="H2788" s="174"/>
      <c r="I2788" s="157">
        <f>IFERROR($H$8:INDEX($H$8:$H$3000,COUNTIF($H$8:$H$3000,"?*")),"")</f>
        <v>0</v>
      </c>
    </row>
    <row r="2789" spans="1:9" x14ac:dyDescent="0.25">
      <c r="A2789" s="174">
        <f>--ISNUMBER(IFERROR(SEARCH('Project Costing'!#REF!,Labor!I2795,1),""))</f>
        <v>0</v>
      </c>
      <c r="B2789" s="174" t="str">
        <f>IF(A2789=1,COUNTIF($A$8:A2789,1),"")</f>
        <v/>
      </c>
      <c r="C2789" s="174"/>
      <c r="D2789" s="157">
        <f>IFERROR($C$8:INDEX($C$8:$C$3000,COUNTIF($C$8:$C$3000,"?*")),"")</f>
        <v>0</v>
      </c>
      <c r="E2789" s="174"/>
      <c r="F2789" s="174">
        <f>--ISNUMBER(IFERROR(SEARCH('Project Costing'!#REF!,Labor!I2795,1),""))</f>
        <v>0</v>
      </c>
      <c r="G2789" s="174" t="str">
        <f>IF(F2789=1,COUNTIF($F$8:F2789,1),"")</f>
        <v/>
      </c>
      <c r="H2789" s="174"/>
      <c r="I2789" s="157">
        <f>IFERROR($H$8:INDEX($H$8:$H$3000,COUNTIF($H$8:$H$3000,"?*")),"")</f>
        <v>0</v>
      </c>
    </row>
    <row r="2790" spans="1:9" x14ac:dyDescent="0.25">
      <c r="A2790" s="174">
        <f>--ISNUMBER(IFERROR(SEARCH('Project Costing'!#REF!,Labor!I2796,1),""))</f>
        <v>0</v>
      </c>
      <c r="B2790" s="174" t="str">
        <f>IF(A2790=1,COUNTIF($A$8:A2790,1),"")</f>
        <v/>
      </c>
      <c r="C2790" s="174"/>
      <c r="D2790" s="157">
        <f>IFERROR($C$8:INDEX($C$8:$C$3000,COUNTIF($C$8:$C$3000,"?*")),"")</f>
        <v>0</v>
      </c>
      <c r="E2790" s="174"/>
      <c r="F2790" s="174">
        <f>--ISNUMBER(IFERROR(SEARCH('Project Costing'!#REF!,Labor!I2796,1),""))</f>
        <v>0</v>
      </c>
      <c r="G2790" s="174" t="str">
        <f>IF(F2790=1,COUNTIF($F$8:F2790,1),"")</f>
        <v/>
      </c>
      <c r="H2790" s="174"/>
      <c r="I2790" s="157">
        <f>IFERROR($H$8:INDEX($H$8:$H$3000,COUNTIF($H$8:$H$3000,"?*")),"")</f>
        <v>0</v>
      </c>
    </row>
    <row r="2791" spans="1:9" x14ac:dyDescent="0.25">
      <c r="A2791" s="174">
        <f>--ISNUMBER(IFERROR(SEARCH('Project Costing'!#REF!,Labor!I2797,1),""))</f>
        <v>0</v>
      </c>
      <c r="B2791" s="174" t="str">
        <f>IF(A2791=1,COUNTIF($A$8:A2791,1),"")</f>
        <v/>
      </c>
      <c r="C2791" s="174"/>
      <c r="D2791" s="157">
        <f>IFERROR($C$8:INDEX($C$8:$C$3000,COUNTIF($C$8:$C$3000,"?*")),"")</f>
        <v>0</v>
      </c>
      <c r="E2791" s="174"/>
      <c r="F2791" s="174">
        <f>--ISNUMBER(IFERROR(SEARCH('Project Costing'!#REF!,Labor!I2797,1),""))</f>
        <v>0</v>
      </c>
      <c r="G2791" s="174" t="str">
        <f>IF(F2791=1,COUNTIF($F$8:F2791,1),"")</f>
        <v/>
      </c>
      <c r="H2791" s="174"/>
      <c r="I2791" s="157">
        <f>IFERROR($H$8:INDEX($H$8:$H$3000,COUNTIF($H$8:$H$3000,"?*")),"")</f>
        <v>0</v>
      </c>
    </row>
    <row r="2792" spans="1:9" x14ac:dyDescent="0.25">
      <c r="A2792" s="174">
        <f>--ISNUMBER(IFERROR(SEARCH('Project Costing'!#REF!,Labor!I2798,1),""))</f>
        <v>0</v>
      </c>
      <c r="B2792" s="174" t="str">
        <f>IF(A2792=1,COUNTIF($A$8:A2792,1),"")</f>
        <v/>
      </c>
      <c r="C2792" s="174"/>
      <c r="D2792" s="157">
        <f>IFERROR($C$8:INDEX($C$8:$C$3000,COUNTIF($C$8:$C$3000,"?*")),"")</f>
        <v>0</v>
      </c>
      <c r="E2792" s="174"/>
      <c r="F2792" s="174">
        <f>--ISNUMBER(IFERROR(SEARCH('Project Costing'!#REF!,Labor!I2798,1),""))</f>
        <v>0</v>
      </c>
      <c r="G2792" s="174" t="str">
        <f>IF(F2792=1,COUNTIF($F$8:F2792,1),"")</f>
        <v/>
      </c>
      <c r="H2792" s="174"/>
      <c r="I2792" s="157">
        <f>IFERROR($H$8:INDEX($H$8:$H$3000,COUNTIF($H$8:$H$3000,"?*")),"")</f>
        <v>0</v>
      </c>
    </row>
    <row r="2793" spans="1:9" x14ac:dyDescent="0.25">
      <c r="A2793" s="174">
        <f>--ISNUMBER(IFERROR(SEARCH('Project Costing'!#REF!,Labor!I2799,1),""))</f>
        <v>0</v>
      </c>
      <c r="B2793" s="174" t="str">
        <f>IF(A2793=1,COUNTIF($A$8:A2793,1),"")</f>
        <v/>
      </c>
      <c r="C2793" s="174"/>
      <c r="D2793" s="157">
        <f>IFERROR($C$8:INDEX($C$8:$C$3000,COUNTIF($C$8:$C$3000,"?*")),"")</f>
        <v>0</v>
      </c>
      <c r="E2793" s="174"/>
      <c r="F2793" s="174">
        <f>--ISNUMBER(IFERROR(SEARCH('Project Costing'!#REF!,Labor!I2799,1),""))</f>
        <v>0</v>
      </c>
      <c r="G2793" s="174" t="str">
        <f>IF(F2793=1,COUNTIF($F$8:F2793,1),"")</f>
        <v/>
      </c>
      <c r="H2793" s="174"/>
      <c r="I2793" s="157">
        <f>IFERROR($H$8:INDEX($H$8:$H$3000,COUNTIF($H$8:$H$3000,"?*")),"")</f>
        <v>0</v>
      </c>
    </row>
    <row r="2794" spans="1:9" x14ac:dyDescent="0.25">
      <c r="A2794" s="174">
        <f>--ISNUMBER(IFERROR(SEARCH('Project Costing'!#REF!,Labor!I2800,1),""))</f>
        <v>0</v>
      </c>
      <c r="B2794" s="174" t="str">
        <f>IF(A2794=1,COUNTIF($A$8:A2794,1),"")</f>
        <v/>
      </c>
      <c r="C2794" s="174"/>
      <c r="D2794" s="157">
        <f>IFERROR($C$8:INDEX($C$8:$C$3000,COUNTIF($C$8:$C$3000,"?*")),"")</f>
        <v>0</v>
      </c>
      <c r="E2794" s="174"/>
      <c r="F2794" s="174">
        <f>--ISNUMBER(IFERROR(SEARCH('Project Costing'!#REF!,Labor!I2800,1),""))</f>
        <v>0</v>
      </c>
      <c r="G2794" s="174" t="str">
        <f>IF(F2794=1,COUNTIF($F$8:F2794,1),"")</f>
        <v/>
      </c>
      <c r="H2794" s="174"/>
      <c r="I2794" s="157">
        <f>IFERROR($H$8:INDEX($H$8:$H$3000,COUNTIF($H$8:$H$3000,"?*")),"")</f>
        <v>0</v>
      </c>
    </row>
    <row r="2795" spans="1:9" x14ac:dyDescent="0.25">
      <c r="A2795" s="174">
        <f>--ISNUMBER(IFERROR(SEARCH('Project Costing'!#REF!,Labor!I2801,1),""))</f>
        <v>0</v>
      </c>
      <c r="B2795" s="174" t="str">
        <f>IF(A2795=1,COUNTIF($A$8:A2795,1),"")</f>
        <v/>
      </c>
      <c r="C2795" s="174"/>
      <c r="D2795" s="157">
        <f>IFERROR($C$8:INDEX($C$8:$C$3000,COUNTIF($C$8:$C$3000,"?*")),"")</f>
        <v>0</v>
      </c>
      <c r="E2795" s="174"/>
      <c r="F2795" s="174">
        <f>--ISNUMBER(IFERROR(SEARCH('Project Costing'!#REF!,Labor!I2801,1),""))</f>
        <v>0</v>
      </c>
      <c r="G2795" s="174" t="str">
        <f>IF(F2795=1,COUNTIF($F$8:F2795,1),"")</f>
        <v/>
      </c>
      <c r="H2795" s="174"/>
      <c r="I2795" s="157">
        <f>IFERROR($H$8:INDEX($H$8:$H$3000,COUNTIF($H$8:$H$3000,"?*")),"")</f>
        <v>0</v>
      </c>
    </row>
    <row r="2796" spans="1:9" x14ac:dyDescent="0.25">
      <c r="A2796" s="174">
        <f>--ISNUMBER(IFERROR(SEARCH('Project Costing'!#REF!,Labor!I2802,1),""))</f>
        <v>0</v>
      </c>
      <c r="B2796" s="174" t="str">
        <f>IF(A2796=1,COUNTIF($A$8:A2796,1),"")</f>
        <v/>
      </c>
      <c r="C2796" s="174"/>
      <c r="D2796" s="157">
        <f>IFERROR($C$8:INDEX($C$8:$C$3000,COUNTIF($C$8:$C$3000,"?*")),"")</f>
        <v>0</v>
      </c>
      <c r="E2796" s="174"/>
      <c r="F2796" s="174">
        <f>--ISNUMBER(IFERROR(SEARCH('Project Costing'!#REF!,Labor!I2802,1),""))</f>
        <v>0</v>
      </c>
      <c r="G2796" s="174" t="str">
        <f>IF(F2796=1,COUNTIF($F$8:F2796,1),"")</f>
        <v/>
      </c>
      <c r="H2796" s="174"/>
      <c r="I2796" s="157">
        <f>IFERROR($H$8:INDEX($H$8:$H$3000,COUNTIF($H$8:$H$3000,"?*")),"")</f>
        <v>0</v>
      </c>
    </row>
    <row r="2797" spans="1:9" x14ac:dyDescent="0.25">
      <c r="A2797" s="174">
        <f>--ISNUMBER(IFERROR(SEARCH('Project Costing'!#REF!,Labor!I2803,1),""))</f>
        <v>0</v>
      </c>
      <c r="B2797" s="174" t="str">
        <f>IF(A2797=1,COUNTIF($A$8:A2797,1),"")</f>
        <v/>
      </c>
      <c r="C2797" s="174"/>
      <c r="D2797" s="157">
        <f>IFERROR($C$8:INDEX($C$8:$C$3000,COUNTIF($C$8:$C$3000,"?*")),"")</f>
        <v>0</v>
      </c>
      <c r="E2797" s="174"/>
      <c r="F2797" s="174">
        <f>--ISNUMBER(IFERROR(SEARCH('Project Costing'!#REF!,Labor!I2803,1),""))</f>
        <v>0</v>
      </c>
      <c r="G2797" s="174" t="str">
        <f>IF(F2797=1,COUNTIF($F$8:F2797,1),"")</f>
        <v/>
      </c>
      <c r="H2797" s="174"/>
      <c r="I2797" s="157">
        <f>IFERROR($H$8:INDEX($H$8:$H$3000,COUNTIF($H$8:$H$3000,"?*")),"")</f>
        <v>0</v>
      </c>
    </row>
    <row r="2798" spans="1:9" x14ac:dyDescent="0.25">
      <c r="A2798" s="174">
        <f>--ISNUMBER(IFERROR(SEARCH('Project Costing'!#REF!,Labor!I2804,1),""))</f>
        <v>0</v>
      </c>
      <c r="B2798" s="174" t="str">
        <f>IF(A2798=1,COUNTIF($A$8:A2798,1),"")</f>
        <v/>
      </c>
      <c r="C2798" s="174"/>
      <c r="D2798" s="157">
        <f>IFERROR($C$8:INDEX($C$8:$C$3000,COUNTIF($C$8:$C$3000,"?*")),"")</f>
        <v>0</v>
      </c>
      <c r="E2798" s="174"/>
      <c r="F2798" s="174">
        <f>--ISNUMBER(IFERROR(SEARCH('Project Costing'!#REF!,Labor!I2804,1),""))</f>
        <v>0</v>
      </c>
      <c r="G2798" s="174" t="str">
        <f>IF(F2798=1,COUNTIF($F$8:F2798,1),"")</f>
        <v/>
      </c>
      <c r="H2798" s="174"/>
      <c r="I2798" s="157">
        <f>IFERROR($H$8:INDEX($H$8:$H$3000,COUNTIF($H$8:$H$3000,"?*")),"")</f>
        <v>0</v>
      </c>
    </row>
    <row r="2799" spans="1:9" x14ac:dyDescent="0.25">
      <c r="A2799" s="174">
        <f>--ISNUMBER(IFERROR(SEARCH('Project Costing'!#REF!,Labor!I2805,1),""))</f>
        <v>0</v>
      </c>
      <c r="B2799" s="174" t="str">
        <f>IF(A2799=1,COUNTIF($A$8:A2799,1),"")</f>
        <v/>
      </c>
      <c r="C2799" s="174"/>
      <c r="D2799" s="157">
        <f>IFERROR($C$8:INDEX($C$8:$C$3000,COUNTIF($C$8:$C$3000,"?*")),"")</f>
        <v>0</v>
      </c>
      <c r="E2799" s="174"/>
      <c r="F2799" s="174">
        <f>--ISNUMBER(IFERROR(SEARCH('Project Costing'!#REF!,Labor!I2805,1),""))</f>
        <v>0</v>
      </c>
      <c r="G2799" s="174" t="str">
        <f>IF(F2799=1,COUNTIF($F$8:F2799,1),"")</f>
        <v/>
      </c>
      <c r="H2799" s="174"/>
      <c r="I2799" s="157">
        <f>IFERROR($H$8:INDEX($H$8:$H$3000,COUNTIF($H$8:$H$3000,"?*")),"")</f>
        <v>0</v>
      </c>
    </row>
    <row r="2800" spans="1:9" x14ac:dyDescent="0.25">
      <c r="A2800" s="174">
        <f>--ISNUMBER(IFERROR(SEARCH('Project Costing'!#REF!,Labor!I2806,1),""))</f>
        <v>0</v>
      </c>
      <c r="B2800" s="174" t="str">
        <f>IF(A2800=1,COUNTIF($A$8:A2800,1),"")</f>
        <v/>
      </c>
      <c r="C2800" s="174"/>
      <c r="D2800" s="157">
        <f>IFERROR($C$8:INDEX($C$8:$C$3000,COUNTIF($C$8:$C$3000,"?*")),"")</f>
        <v>0</v>
      </c>
      <c r="E2800" s="174"/>
      <c r="F2800" s="174">
        <f>--ISNUMBER(IFERROR(SEARCH('Project Costing'!#REF!,Labor!I2806,1),""))</f>
        <v>0</v>
      </c>
      <c r="G2800" s="174" t="str">
        <f>IF(F2800=1,COUNTIF($F$8:F2800,1),"")</f>
        <v/>
      </c>
      <c r="H2800" s="174"/>
      <c r="I2800" s="157">
        <f>IFERROR($H$8:INDEX($H$8:$H$3000,COUNTIF($H$8:$H$3000,"?*")),"")</f>
        <v>0</v>
      </c>
    </row>
    <row r="2801" spans="1:9" x14ac:dyDescent="0.25">
      <c r="A2801" s="174">
        <f>--ISNUMBER(IFERROR(SEARCH('Project Costing'!#REF!,Labor!I2807,1),""))</f>
        <v>0</v>
      </c>
      <c r="B2801" s="174" t="str">
        <f>IF(A2801=1,COUNTIF($A$8:A2801,1),"")</f>
        <v/>
      </c>
      <c r="C2801" s="174"/>
      <c r="D2801" s="157">
        <f>IFERROR($C$8:INDEX($C$8:$C$3000,COUNTIF($C$8:$C$3000,"?*")),"")</f>
        <v>0</v>
      </c>
      <c r="E2801" s="174"/>
      <c r="F2801" s="174">
        <f>--ISNUMBER(IFERROR(SEARCH('Project Costing'!#REF!,Labor!I2807,1),""))</f>
        <v>0</v>
      </c>
      <c r="G2801" s="174" t="str">
        <f>IF(F2801=1,COUNTIF($F$8:F2801,1),"")</f>
        <v/>
      </c>
      <c r="H2801" s="174"/>
      <c r="I2801" s="157">
        <f>IFERROR($H$8:INDEX($H$8:$H$3000,COUNTIF($H$8:$H$3000,"?*")),"")</f>
        <v>0</v>
      </c>
    </row>
    <row r="2802" spans="1:9" x14ac:dyDescent="0.25">
      <c r="A2802" s="174">
        <f>--ISNUMBER(IFERROR(SEARCH('Project Costing'!#REF!,Labor!I2808,1),""))</f>
        <v>0</v>
      </c>
      <c r="B2802" s="174" t="str">
        <f>IF(A2802=1,COUNTIF($A$8:A2802,1),"")</f>
        <v/>
      </c>
      <c r="C2802" s="174"/>
      <c r="D2802" s="157">
        <f>IFERROR($C$8:INDEX($C$8:$C$3000,COUNTIF($C$8:$C$3000,"?*")),"")</f>
        <v>0</v>
      </c>
      <c r="E2802" s="174"/>
      <c r="F2802" s="174">
        <f>--ISNUMBER(IFERROR(SEARCH('Project Costing'!#REF!,Labor!I2808,1),""))</f>
        <v>0</v>
      </c>
      <c r="G2802" s="174" t="str">
        <f>IF(F2802=1,COUNTIF($F$8:F2802,1),"")</f>
        <v/>
      </c>
      <c r="H2802" s="174"/>
      <c r="I2802" s="157">
        <f>IFERROR($H$8:INDEX($H$8:$H$3000,COUNTIF($H$8:$H$3000,"?*")),"")</f>
        <v>0</v>
      </c>
    </row>
    <row r="2803" spans="1:9" x14ac:dyDescent="0.25">
      <c r="A2803" s="174">
        <f>--ISNUMBER(IFERROR(SEARCH('Project Costing'!#REF!,Labor!I2809,1),""))</f>
        <v>0</v>
      </c>
      <c r="B2803" s="174" t="str">
        <f>IF(A2803=1,COUNTIF($A$8:A2803,1),"")</f>
        <v/>
      </c>
      <c r="C2803" s="174"/>
      <c r="D2803" s="157">
        <f>IFERROR($C$8:INDEX($C$8:$C$3000,COUNTIF($C$8:$C$3000,"?*")),"")</f>
        <v>0</v>
      </c>
      <c r="E2803" s="174"/>
      <c r="F2803" s="174">
        <f>--ISNUMBER(IFERROR(SEARCH('Project Costing'!#REF!,Labor!I2809,1),""))</f>
        <v>0</v>
      </c>
      <c r="G2803" s="174" t="str">
        <f>IF(F2803=1,COUNTIF($F$8:F2803,1),"")</f>
        <v/>
      </c>
      <c r="H2803" s="174"/>
      <c r="I2803" s="157">
        <f>IFERROR($H$8:INDEX($H$8:$H$3000,COUNTIF($H$8:$H$3000,"?*")),"")</f>
        <v>0</v>
      </c>
    </row>
    <row r="2804" spans="1:9" x14ac:dyDescent="0.25">
      <c r="A2804" s="174">
        <f>--ISNUMBER(IFERROR(SEARCH('Project Costing'!#REF!,Labor!I2810,1),""))</f>
        <v>0</v>
      </c>
      <c r="B2804" s="174" t="str">
        <f>IF(A2804=1,COUNTIF($A$8:A2804,1),"")</f>
        <v/>
      </c>
      <c r="C2804" s="174"/>
      <c r="D2804" s="157">
        <f>IFERROR($C$8:INDEX($C$8:$C$3000,COUNTIF($C$8:$C$3000,"?*")),"")</f>
        <v>0</v>
      </c>
      <c r="E2804" s="174"/>
      <c r="F2804" s="174">
        <f>--ISNUMBER(IFERROR(SEARCH('Project Costing'!#REF!,Labor!I2810,1),""))</f>
        <v>0</v>
      </c>
      <c r="G2804" s="174" t="str">
        <f>IF(F2804=1,COUNTIF($F$8:F2804,1),"")</f>
        <v/>
      </c>
      <c r="H2804" s="174"/>
      <c r="I2804" s="157">
        <f>IFERROR($H$8:INDEX($H$8:$H$3000,COUNTIF($H$8:$H$3000,"?*")),"")</f>
        <v>0</v>
      </c>
    </row>
    <row r="2805" spans="1:9" x14ac:dyDescent="0.25">
      <c r="A2805" s="174">
        <f>--ISNUMBER(IFERROR(SEARCH('Project Costing'!#REF!,Labor!I2811,1),""))</f>
        <v>0</v>
      </c>
      <c r="B2805" s="174" t="str">
        <f>IF(A2805=1,COUNTIF($A$8:A2805,1),"")</f>
        <v/>
      </c>
      <c r="C2805" s="174"/>
      <c r="D2805" s="157">
        <f>IFERROR($C$8:INDEX($C$8:$C$3000,COUNTIF($C$8:$C$3000,"?*")),"")</f>
        <v>0</v>
      </c>
      <c r="E2805" s="174"/>
      <c r="F2805" s="174">
        <f>--ISNUMBER(IFERROR(SEARCH('Project Costing'!#REF!,Labor!I2811,1),""))</f>
        <v>0</v>
      </c>
      <c r="G2805" s="174" t="str">
        <f>IF(F2805=1,COUNTIF($F$8:F2805,1),"")</f>
        <v/>
      </c>
      <c r="H2805" s="174"/>
      <c r="I2805" s="157">
        <f>IFERROR($H$8:INDEX($H$8:$H$3000,COUNTIF($H$8:$H$3000,"?*")),"")</f>
        <v>0</v>
      </c>
    </row>
    <row r="2806" spans="1:9" x14ac:dyDescent="0.25">
      <c r="A2806" s="174">
        <f>--ISNUMBER(IFERROR(SEARCH('Project Costing'!#REF!,Labor!I2812,1),""))</f>
        <v>0</v>
      </c>
      <c r="B2806" s="174" t="str">
        <f>IF(A2806=1,COUNTIF($A$8:A2806,1),"")</f>
        <v/>
      </c>
      <c r="C2806" s="174"/>
      <c r="D2806" s="157">
        <f>IFERROR($C$8:INDEX($C$8:$C$3000,COUNTIF($C$8:$C$3000,"?*")),"")</f>
        <v>0</v>
      </c>
      <c r="E2806" s="174"/>
      <c r="F2806" s="174">
        <f>--ISNUMBER(IFERROR(SEARCH('Project Costing'!#REF!,Labor!I2812,1),""))</f>
        <v>0</v>
      </c>
      <c r="G2806" s="174" t="str">
        <f>IF(F2806=1,COUNTIF($F$8:F2806,1),"")</f>
        <v/>
      </c>
      <c r="H2806" s="174"/>
      <c r="I2806" s="157">
        <f>IFERROR($H$8:INDEX($H$8:$H$3000,COUNTIF($H$8:$H$3000,"?*")),"")</f>
        <v>0</v>
      </c>
    </row>
    <row r="2807" spans="1:9" x14ac:dyDescent="0.25">
      <c r="A2807" s="174">
        <f>--ISNUMBER(IFERROR(SEARCH('Project Costing'!#REF!,Labor!I2813,1),""))</f>
        <v>0</v>
      </c>
      <c r="B2807" s="174" t="str">
        <f>IF(A2807=1,COUNTIF($A$8:A2807,1),"")</f>
        <v/>
      </c>
      <c r="C2807" s="174"/>
      <c r="D2807" s="157">
        <f>IFERROR($C$8:INDEX($C$8:$C$3000,COUNTIF($C$8:$C$3000,"?*")),"")</f>
        <v>0</v>
      </c>
      <c r="E2807" s="174"/>
      <c r="F2807" s="174">
        <f>--ISNUMBER(IFERROR(SEARCH('Project Costing'!#REF!,Labor!I2813,1),""))</f>
        <v>0</v>
      </c>
      <c r="G2807" s="174" t="str">
        <f>IF(F2807=1,COUNTIF($F$8:F2807,1),"")</f>
        <v/>
      </c>
      <c r="H2807" s="174"/>
      <c r="I2807" s="157">
        <f>IFERROR($H$8:INDEX($H$8:$H$3000,COUNTIF($H$8:$H$3000,"?*")),"")</f>
        <v>0</v>
      </c>
    </row>
    <row r="2808" spans="1:9" x14ac:dyDescent="0.25">
      <c r="A2808" s="174">
        <f>--ISNUMBER(IFERROR(SEARCH('Project Costing'!#REF!,Labor!I2814,1),""))</f>
        <v>0</v>
      </c>
      <c r="B2808" s="174" t="str">
        <f>IF(A2808=1,COUNTIF($A$8:A2808,1),"")</f>
        <v/>
      </c>
      <c r="C2808" s="174"/>
      <c r="D2808" s="157">
        <f>IFERROR($C$8:INDEX($C$8:$C$3000,COUNTIF($C$8:$C$3000,"?*")),"")</f>
        <v>0</v>
      </c>
      <c r="E2808" s="174"/>
      <c r="F2808" s="174">
        <f>--ISNUMBER(IFERROR(SEARCH('Project Costing'!#REF!,Labor!I2814,1),""))</f>
        <v>0</v>
      </c>
      <c r="G2808" s="174" t="str">
        <f>IF(F2808=1,COUNTIF($F$8:F2808,1),"")</f>
        <v/>
      </c>
      <c r="H2808" s="174"/>
      <c r="I2808" s="157">
        <f>IFERROR($H$8:INDEX($H$8:$H$3000,COUNTIF($H$8:$H$3000,"?*")),"")</f>
        <v>0</v>
      </c>
    </row>
    <row r="2809" spans="1:9" x14ac:dyDescent="0.25">
      <c r="A2809" s="174">
        <f>--ISNUMBER(IFERROR(SEARCH('Project Costing'!#REF!,Labor!I2815,1),""))</f>
        <v>0</v>
      </c>
      <c r="B2809" s="174" t="str">
        <f>IF(A2809=1,COUNTIF($A$8:A2809,1),"")</f>
        <v/>
      </c>
      <c r="C2809" s="174"/>
      <c r="D2809" s="157">
        <f>IFERROR($C$8:INDEX($C$8:$C$3000,COUNTIF($C$8:$C$3000,"?*")),"")</f>
        <v>0</v>
      </c>
      <c r="E2809" s="174"/>
      <c r="F2809" s="174">
        <f>--ISNUMBER(IFERROR(SEARCH('Project Costing'!#REF!,Labor!I2815,1),""))</f>
        <v>0</v>
      </c>
      <c r="G2809" s="174" t="str">
        <f>IF(F2809=1,COUNTIF($F$8:F2809,1),"")</f>
        <v/>
      </c>
      <c r="H2809" s="174"/>
      <c r="I2809" s="157">
        <f>IFERROR($H$8:INDEX($H$8:$H$3000,COUNTIF($H$8:$H$3000,"?*")),"")</f>
        <v>0</v>
      </c>
    </row>
    <row r="2810" spans="1:9" x14ac:dyDescent="0.25">
      <c r="A2810" s="174">
        <f>--ISNUMBER(IFERROR(SEARCH('Project Costing'!#REF!,Labor!I2816,1),""))</f>
        <v>0</v>
      </c>
      <c r="B2810" s="174" t="str">
        <f>IF(A2810=1,COUNTIF($A$8:A2810,1),"")</f>
        <v/>
      </c>
      <c r="C2810" s="174"/>
      <c r="D2810" s="157">
        <f>IFERROR($C$8:INDEX($C$8:$C$3000,COUNTIF($C$8:$C$3000,"?*")),"")</f>
        <v>0</v>
      </c>
      <c r="E2810" s="174"/>
      <c r="F2810" s="174">
        <f>--ISNUMBER(IFERROR(SEARCH('Project Costing'!#REF!,Labor!I2816,1),""))</f>
        <v>0</v>
      </c>
      <c r="G2810" s="174" t="str">
        <f>IF(F2810=1,COUNTIF($F$8:F2810,1),"")</f>
        <v/>
      </c>
      <c r="H2810" s="174"/>
      <c r="I2810" s="157">
        <f>IFERROR($H$8:INDEX($H$8:$H$3000,COUNTIF($H$8:$H$3000,"?*")),"")</f>
        <v>0</v>
      </c>
    </row>
    <row r="2811" spans="1:9" x14ac:dyDescent="0.25">
      <c r="A2811" s="174">
        <f>--ISNUMBER(IFERROR(SEARCH('Project Costing'!#REF!,Labor!I2817,1),""))</f>
        <v>0</v>
      </c>
      <c r="B2811" s="174" t="str">
        <f>IF(A2811=1,COUNTIF($A$8:A2811,1),"")</f>
        <v/>
      </c>
      <c r="C2811" s="174"/>
      <c r="D2811" s="157">
        <f>IFERROR($C$8:INDEX($C$8:$C$3000,COUNTIF($C$8:$C$3000,"?*")),"")</f>
        <v>0</v>
      </c>
      <c r="E2811" s="174"/>
      <c r="F2811" s="174">
        <f>--ISNUMBER(IFERROR(SEARCH('Project Costing'!#REF!,Labor!I2817,1),""))</f>
        <v>0</v>
      </c>
      <c r="G2811" s="174" t="str">
        <f>IF(F2811=1,COUNTIF($F$8:F2811,1),"")</f>
        <v/>
      </c>
      <c r="H2811" s="174"/>
      <c r="I2811" s="157">
        <f>IFERROR($H$8:INDEX($H$8:$H$3000,COUNTIF($H$8:$H$3000,"?*")),"")</f>
        <v>0</v>
      </c>
    </row>
    <row r="2812" spans="1:9" x14ac:dyDescent="0.25">
      <c r="A2812" s="174">
        <f>--ISNUMBER(IFERROR(SEARCH('Project Costing'!#REF!,Labor!I2818,1),""))</f>
        <v>0</v>
      </c>
      <c r="B2812" s="174" t="str">
        <f>IF(A2812=1,COUNTIF($A$8:A2812,1),"")</f>
        <v/>
      </c>
      <c r="C2812" s="174"/>
      <c r="D2812" s="157">
        <f>IFERROR($C$8:INDEX($C$8:$C$3000,COUNTIF($C$8:$C$3000,"?*")),"")</f>
        <v>0</v>
      </c>
      <c r="E2812" s="174"/>
      <c r="F2812" s="174">
        <f>--ISNUMBER(IFERROR(SEARCH('Project Costing'!#REF!,Labor!I2818,1),""))</f>
        <v>0</v>
      </c>
      <c r="G2812" s="174" t="str">
        <f>IF(F2812=1,COUNTIF($F$8:F2812,1),"")</f>
        <v/>
      </c>
      <c r="H2812" s="174"/>
      <c r="I2812" s="157">
        <f>IFERROR($H$8:INDEX($H$8:$H$3000,COUNTIF($H$8:$H$3000,"?*")),"")</f>
        <v>0</v>
      </c>
    </row>
    <row r="2813" spans="1:9" x14ac:dyDescent="0.25">
      <c r="A2813" s="174">
        <f>--ISNUMBER(IFERROR(SEARCH('Project Costing'!#REF!,Labor!I2819,1),""))</f>
        <v>0</v>
      </c>
      <c r="B2813" s="174" t="str">
        <f>IF(A2813=1,COUNTIF($A$8:A2813,1),"")</f>
        <v/>
      </c>
      <c r="C2813" s="174"/>
      <c r="D2813" s="157">
        <f>IFERROR($C$8:INDEX($C$8:$C$3000,COUNTIF($C$8:$C$3000,"?*")),"")</f>
        <v>0</v>
      </c>
      <c r="E2813" s="174"/>
      <c r="F2813" s="174">
        <f>--ISNUMBER(IFERROR(SEARCH('Project Costing'!#REF!,Labor!I2819,1),""))</f>
        <v>0</v>
      </c>
      <c r="G2813" s="174" t="str">
        <f>IF(F2813=1,COUNTIF($F$8:F2813,1),"")</f>
        <v/>
      </c>
      <c r="H2813" s="174"/>
      <c r="I2813" s="157">
        <f>IFERROR($H$8:INDEX($H$8:$H$3000,COUNTIF($H$8:$H$3000,"?*")),"")</f>
        <v>0</v>
      </c>
    </row>
    <row r="2814" spans="1:9" x14ac:dyDescent="0.25">
      <c r="A2814" s="174">
        <f>--ISNUMBER(IFERROR(SEARCH('Project Costing'!#REF!,Labor!I2820,1),""))</f>
        <v>0</v>
      </c>
      <c r="B2814" s="174" t="str">
        <f>IF(A2814=1,COUNTIF($A$8:A2814,1),"")</f>
        <v/>
      </c>
      <c r="C2814" s="174"/>
      <c r="D2814" s="157">
        <f>IFERROR($C$8:INDEX($C$8:$C$3000,COUNTIF($C$8:$C$3000,"?*")),"")</f>
        <v>0</v>
      </c>
      <c r="E2814" s="174"/>
      <c r="F2814" s="174">
        <f>--ISNUMBER(IFERROR(SEARCH('Project Costing'!#REF!,Labor!I2820,1),""))</f>
        <v>0</v>
      </c>
      <c r="G2814" s="174" t="str">
        <f>IF(F2814=1,COUNTIF($F$8:F2814,1),"")</f>
        <v/>
      </c>
      <c r="H2814" s="174"/>
      <c r="I2814" s="157">
        <f>IFERROR($H$8:INDEX($H$8:$H$3000,COUNTIF($H$8:$H$3000,"?*")),"")</f>
        <v>0</v>
      </c>
    </row>
    <row r="2815" spans="1:9" x14ac:dyDescent="0.25">
      <c r="A2815" s="174">
        <f>--ISNUMBER(IFERROR(SEARCH('Project Costing'!#REF!,Labor!I2821,1),""))</f>
        <v>0</v>
      </c>
      <c r="B2815" s="174" t="str">
        <f>IF(A2815=1,COUNTIF($A$8:A2815,1),"")</f>
        <v/>
      </c>
      <c r="C2815" s="174"/>
      <c r="D2815" s="157">
        <f>IFERROR($C$8:INDEX($C$8:$C$3000,COUNTIF($C$8:$C$3000,"?*")),"")</f>
        <v>0</v>
      </c>
      <c r="E2815" s="174"/>
      <c r="F2815" s="174">
        <f>--ISNUMBER(IFERROR(SEARCH('Project Costing'!#REF!,Labor!I2821,1),""))</f>
        <v>0</v>
      </c>
      <c r="G2815" s="174" t="str">
        <f>IF(F2815=1,COUNTIF($F$8:F2815,1),"")</f>
        <v/>
      </c>
      <c r="H2815" s="174"/>
      <c r="I2815" s="157">
        <f>IFERROR($H$8:INDEX($H$8:$H$3000,COUNTIF($H$8:$H$3000,"?*")),"")</f>
        <v>0</v>
      </c>
    </row>
    <row r="2816" spans="1:9" x14ac:dyDescent="0.25">
      <c r="A2816" s="174">
        <f>--ISNUMBER(IFERROR(SEARCH('Project Costing'!#REF!,Labor!I2822,1),""))</f>
        <v>0</v>
      </c>
      <c r="B2816" s="174" t="str">
        <f>IF(A2816=1,COUNTIF($A$8:A2816,1),"")</f>
        <v/>
      </c>
      <c r="C2816" s="174"/>
      <c r="D2816" s="157">
        <f>IFERROR($C$8:INDEX($C$8:$C$3000,COUNTIF($C$8:$C$3000,"?*")),"")</f>
        <v>0</v>
      </c>
      <c r="E2816" s="174"/>
      <c r="F2816" s="174">
        <f>--ISNUMBER(IFERROR(SEARCH('Project Costing'!#REF!,Labor!I2822,1),""))</f>
        <v>0</v>
      </c>
      <c r="G2816" s="174" t="str">
        <f>IF(F2816=1,COUNTIF($F$8:F2816,1),"")</f>
        <v/>
      </c>
      <c r="H2816" s="174"/>
      <c r="I2816" s="157">
        <f>IFERROR($H$8:INDEX($H$8:$H$3000,COUNTIF($H$8:$H$3000,"?*")),"")</f>
        <v>0</v>
      </c>
    </row>
    <row r="2817" spans="1:9" x14ac:dyDescent="0.25">
      <c r="A2817" s="174">
        <f>--ISNUMBER(IFERROR(SEARCH('Project Costing'!#REF!,Labor!I2823,1),""))</f>
        <v>0</v>
      </c>
      <c r="B2817" s="174" t="str">
        <f>IF(A2817=1,COUNTIF($A$8:A2817,1),"")</f>
        <v/>
      </c>
      <c r="C2817" s="174"/>
      <c r="D2817" s="157">
        <f>IFERROR($C$8:INDEX($C$8:$C$3000,COUNTIF($C$8:$C$3000,"?*")),"")</f>
        <v>0</v>
      </c>
      <c r="E2817" s="174"/>
      <c r="F2817" s="174">
        <f>--ISNUMBER(IFERROR(SEARCH('Project Costing'!#REF!,Labor!I2823,1),""))</f>
        <v>0</v>
      </c>
      <c r="G2817" s="174" t="str">
        <f>IF(F2817=1,COUNTIF($F$8:F2817,1),"")</f>
        <v/>
      </c>
      <c r="H2817" s="174"/>
      <c r="I2817" s="157">
        <f>IFERROR($H$8:INDEX($H$8:$H$3000,COUNTIF($H$8:$H$3000,"?*")),"")</f>
        <v>0</v>
      </c>
    </row>
    <row r="2818" spans="1:9" x14ac:dyDescent="0.25">
      <c r="A2818" s="174">
        <f>--ISNUMBER(IFERROR(SEARCH('Project Costing'!#REF!,Labor!I2824,1),""))</f>
        <v>0</v>
      </c>
      <c r="B2818" s="174" t="str">
        <f>IF(A2818=1,COUNTIF($A$8:A2818,1),"")</f>
        <v/>
      </c>
      <c r="C2818" s="174"/>
      <c r="D2818" s="157">
        <f>IFERROR($C$8:INDEX($C$8:$C$3000,COUNTIF($C$8:$C$3000,"?*")),"")</f>
        <v>0</v>
      </c>
      <c r="E2818" s="174"/>
      <c r="F2818" s="174">
        <f>--ISNUMBER(IFERROR(SEARCH('Project Costing'!#REF!,Labor!I2824,1),""))</f>
        <v>0</v>
      </c>
      <c r="G2818" s="174" t="str">
        <f>IF(F2818=1,COUNTIF($F$8:F2818,1),"")</f>
        <v/>
      </c>
      <c r="H2818" s="174"/>
      <c r="I2818" s="157">
        <f>IFERROR($H$8:INDEX($H$8:$H$3000,COUNTIF($H$8:$H$3000,"?*")),"")</f>
        <v>0</v>
      </c>
    </row>
    <row r="2819" spans="1:9" x14ac:dyDescent="0.25">
      <c r="A2819" s="174">
        <f>--ISNUMBER(IFERROR(SEARCH('Project Costing'!#REF!,Labor!I2825,1),""))</f>
        <v>0</v>
      </c>
      <c r="B2819" s="174" t="str">
        <f>IF(A2819=1,COUNTIF($A$8:A2819,1),"")</f>
        <v/>
      </c>
      <c r="C2819" s="174"/>
      <c r="D2819" s="157">
        <f>IFERROR($C$8:INDEX($C$8:$C$3000,COUNTIF($C$8:$C$3000,"?*")),"")</f>
        <v>0</v>
      </c>
      <c r="E2819" s="174"/>
      <c r="F2819" s="174">
        <f>--ISNUMBER(IFERROR(SEARCH('Project Costing'!#REF!,Labor!I2825,1),""))</f>
        <v>0</v>
      </c>
      <c r="G2819" s="174" t="str">
        <f>IF(F2819=1,COUNTIF($F$8:F2819,1),"")</f>
        <v/>
      </c>
      <c r="H2819" s="174"/>
      <c r="I2819" s="157">
        <f>IFERROR($H$8:INDEX($H$8:$H$3000,COUNTIF($H$8:$H$3000,"?*")),"")</f>
        <v>0</v>
      </c>
    </row>
    <row r="2820" spans="1:9" x14ac:dyDescent="0.25">
      <c r="A2820" s="174">
        <f>--ISNUMBER(IFERROR(SEARCH('Project Costing'!#REF!,Labor!I2826,1),""))</f>
        <v>0</v>
      </c>
      <c r="B2820" s="174" t="str">
        <f>IF(A2820=1,COUNTIF($A$8:A2820,1),"")</f>
        <v/>
      </c>
      <c r="C2820" s="174"/>
      <c r="D2820" s="157">
        <f>IFERROR($C$8:INDEX($C$8:$C$3000,COUNTIF($C$8:$C$3000,"?*")),"")</f>
        <v>0</v>
      </c>
      <c r="E2820" s="174"/>
      <c r="F2820" s="174">
        <f>--ISNUMBER(IFERROR(SEARCH('Project Costing'!#REF!,Labor!I2826,1),""))</f>
        <v>0</v>
      </c>
      <c r="G2820" s="174" t="str">
        <f>IF(F2820=1,COUNTIF($F$8:F2820,1),"")</f>
        <v/>
      </c>
      <c r="H2820" s="174"/>
      <c r="I2820" s="157">
        <f>IFERROR($H$8:INDEX($H$8:$H$3000,COUNTIF($H$8:$H$3000,"?*")),"")</f>
        <v>0</v>
      </c>
    </row>
    <row r="2821" spans="1:9" x14ac:dyDescent="0.25">
      <c r="A2821" s="174">
        <f>--ISNUMBER(IFERROR(SEARCH('Project Costing'!#REF!,Labor!I2827,1),""))</f>
        <v>0</v>
      </c>
      <c r="B2821" s="174" t="str">
        <f>IF(A2821=1,COUNTIF($A$8:A2821,1),"")</f>
        <v/>
      </c>
      <c r="C2821" s="174"/>
      <c r="D2821" s="157">
        <f>IFERROR($C$8:INDEX($C$8:$C$3000,COUNTIF($C$8:$C$3000,"?*")),"")</f>
        <v>0</v>
      </c>
      <c r="E2821" s="174"/>
      <c r="F2821" s="174">
        <f>--ISNUMBER(IFERROR(SEARCH('Project Costing'!#REF!,Labor!I2827,1),""))</f>
        <v>0</v>
      </c>
      <c r="G2821" s="174" t="str">
        <f>IF(F2821=1,COUNTIF($F$8:F2821,1),"")</f>
        <v/>
      </c>
      <c r="H2821" s="174"/>
      <c r="I2821" s="157">
        <f>IFERROR($H$8:INDEX($H$8:$H$3000,COUNTIF($H$8:$H$3000,"?*")),"")</f>
        <v>0</v>
      </c>
    </row>
    <row r="2822" spans="1:9" x14ac:dyDescent="0.25">
      <c r="A2822" s="174">
        <f>--ISNUMBER(IFERROR(SEARCH('Project Costing'!#REF!,Labor!I2828,1),""))</f>
        <v>0</v>
      </c>
      <c r="B2822" s="174" t="str">
        <f>IF(A2822=1,COUNTIF($A$8:A2822,1),"")</f>
        <v/>
      </c>
      <c r="C2822" s="174"/>
      <c r="D2822" s="157">
        <f>IFERROR($C$8:INDEX($C$8:$C$3000,COUNTIF($C$8:$C$3000,"?*")),"")</f>
        <v>0</v>
      </c>
      <c r="E2822" s="174"/>
      <c r="F2822" s="174">
        <f>--ISNUMBER(IFERROR(SEARCH('Project Costing'!#REF!,Labor!I2828,1),""))</f>
        <v>0</v>
      </c>
      <c r="G2822" s="174" t="str">
        <f>IF(F2822=1,COUNTIF($F$8:F2822,1),"")</f>
        <v/>
      </c>
      <c r="H2822" s="174"/>
      <c r="I2822" s="157">
        <f>IFERROR($H$8:INDEX($H$8:$H$3000,COUNTIF($H$8:$H$3000,"?*")),"")</f>
        <v>0</v>
      </c>
    </row>
    <row r="2823" spans="1:9" x14ac:dyDescent="0.25">
      <c r="A2823" s="174">
        <f>--ISNUMBER(IFERROR(SEARCH('Project Costing'!#REF!,Labor!I2829,1),""))</f>
        <v>0</v>
      </c>
      <c r="B2823" s="174" t="str">
        <f>IF(A2823=1,COUNTIF($A$8:A2823,1),"")</f>
        <v/>
      </c>
      <c r="C2823" s="174"/>
      <c r="D2823" s="157">
        <f>IFERROR($C$8:INDEX($C$8:$C$3000,COUNTIF($C$8:$C$3000,"?*")),"")</f>
        <v>0</v>
      </c>
      <c r="E2823" s="174"/>
      <c r="F2823" s="174">
        <f>--ISNUMBER(IFERROR(SEARCH('Project Costing'!#REF!,Labor!I2829,1),""))</f>
        <v>0</v>
      </c>
      <c r="G2823" s="174" t="str">
        <f>IF(F2823=1,COUNTIF($F$8:F2823,1),"")</f>
        <v/>
      </c>
      <c r="H2823" s="174"/>
      <c r="I2823" s="157">
        <f>IFERROR($H$8:INDEX($H$8:$H$3000,COUNTIF($H$8:$H$3000,"?*")),"")</f>
        <v>0</v>
      </c>
    </row>
    <row r="2824" spans="1:9" x14ac:dyDescent="0.25">
      <c r="A2824" s="174">
        <f>--ISNUMBER(IFERROR(SEARCH('Project Costing'!#REF!,Labor!I2830,1),""))</f>
        <v>0</v>
      </c>
      <c r="B2824" s="174" t="str">
        <f>IF(A2824=1,COUNTIF($A$8:A2824,1),"")</f>
        <v/>
      </c>
      <c r="C2824" s="174"/>
      <c r="D2824" s="157">
        <f>IFERROR($C$8:INDEX($C$8:$C$3000,COUNTIF($C$8:$C$3000,"?*")),"")</f>
        <v>0</v>
      </c>
      <c r="E2824" s="174"/>
      <c r="F2824" s="174">
        <f>--ISNUMBER(IFERROR(SEARCH('Project Costing'!#REF!,Labor!I2830,1),""))</f>
        <v>0</v>
      </c>
      <c r="G2824" s="174" t="str">
        <f>IF(F2824=1,COUNTIF($F$8:F2824,1),"")</f>
        <v/>
      </c>
      <c r="H2824" s="174"/>
      <c r="I2824" s="157">
        <f>IFERROR($H$8:INDEX($H$8:$H$3000,COUNTIF($H$8:$H$3000,"?*")),"")</f>
        <v>0</v>
      </c>
    </row>
    <row r="2825" spans="1:9" x14ac:dyDescent="0.25">
      <c r="A2825" s="174">
        <f>--ISNUMBER(IFERROR(SEARCH('Project Costing'!#REF!,Labor!I2831,1),""))</f>
        <v>0</v>
      </c>
      <c r="B2825" s="174" t="str">
        <f>IF(A2825=1,COUNTIF($A$8:A2825,1),"")</f>
        <v/>
      </c>
      <c r="C2825" s="174"/>
      <c r="D2825" s="157">
        <f>IFERROR($C$8:INDEX($C$8:$C$3000,COUNTIF($C$8:$C$3000,"?*")),"")</f>
        <v>0</v>
      </c>
      <c r="E2825" s="174"/>
      <c r="F2825" s="174">
        <f>--ISNUMBER(IFERROR(SEARCH('Project Costing'!#REF!,Labor!I2831,1),""))</f>
        <v>0</v>
      </c>
      <c r="G2825" s="174" t="str">
        <f>IF(F2825=1,COUNTIF($F$8:F2825,1),"")</f>
        <v/>
      </c>
      <c r="H2825" s="174"/>
      <c r="I2825" s="157">
        <f>IFERROR($H$8:INDEX($H$8:$H$3000,COUNTIF($H$8:$H$3000,"?*")),"")</f>
        <v>0</v>
      </c>
    </row>
    <row r="2826" spans="1:9" x14ac:dyDescent="0.25">
      <c r="A2826" s="174">
        <f>--ISNUMBER(IFERROR(SEARCH('Project Costing'!#REF!,Labor!I2832,1),""))</f>
        <v>0</v>
      </c>
      <c r="B2826" s="174" t="str">
        <f>IF(A2826=1,COUNTIF($A$8:A2826,1),"")</f>
        <v/>
      </c>
      <c r="C2826" s="174"/>
      <c r="D2826" s="157">
        <f>IFERROR($C$8:INDEX($C$8:$C$3000,COUNTIF($C$8:$C$3000,"?*")),"")</f>
        <v>0</v>
      </c>
      <c r="E2826" s="174"/>
      <c r="F2826" s="174">
        <f>--ISNUMBER(IFERROR(SEARCH('Project Costing'!#REF!,Labor!I2832,1),""))</f>
        <v>0</v>
      </c>
      <c r="G2826" s="174" t="str">
        <f>IF(F2826=1,COUNTIF($F$8:F2826,1),"")</f>
        <v/>
      </c>
      <c r="H2826" s="174"/>
      <c r="I2826" s="157">
        <f>IFERROR($H$8:INDEX($H$8:$H$3000,COUNTIF($H$8:$H$3000,"?*")),"")</f>
        <v>0</v>
      </c>
    </row>
    <row r="2827" spans="1:9" x14ac:dyDescent="0.25">
      <c r="A2827" s="174">
        <f>--ISNUMBER(IFERROR(SEARCH('Project Costing'!#REF!,Labor!I2833,1),""))</f>
        <v>0</v>
      </c>
      <c r="B2827" s="174" t="str">
        <f>IF(A2827=1,COUNTIF($A$8:A2827,1),"")</f>
        <v/>
      </c>
      <c r="C2827" s="174"/>
      <c r="D2827" s="157">
        <f>IFERROR($C$8:INDEX($C$8:$C$3000,COUNTIF($C$8:$C$3000,"?*")),"")</f>
        <v>0</v>
      </c>
      <c r="E2827" s="174"/>
      <c r="F2827" s="174">
        <f>--ISNUMBER(IFERROR(SEARCH('Project Costing'!#REF!,Labor!I2833,1),""))</f>
        <v>0</v>
      </c>
      <c r="G2827" s="174" t="str">
        <f>IF(F2827=1,COUNTIF($F$8:F2827,1),"")</f>
        <v/>
      </c>
      <c r="H2827" s="174"/>
      <c r="I2827" s="157">
        <f>IFERROR($H$8:INDEX($H$8:$H$3000,COUNTIF($H$8:$H$3000,"?*")),"")</f>
        <v>0</v>
      </c>
    </row>
    <row r="2828" spans="1:9" x14ac:dyDescent="0.25">
      <c r="A2828" s="174">
        <f>--ISNUMBER(IFERROR(SEARCH('Project Costing'!#REF!,Labor!I2834,1),""))</f>
        <v>0</v>
      </c>
      <c r="B2828" s="174" t="str">
        <f>IF(A2828=1,COUNTIF($A$8:A2828,1),"")</f>
        <v/>
      </c>
      <c r="C2828" s="174"/>
      <c r="D2828" s="157">
        <f>IFERROR($C$8:INDEX($C$8:$C$3000,COUNTIF($C$8:$C$3000,"?*")),"")</f>
        <v>0</v>
      </c>
      <c r="E2828" s="174"/>
      <c r="F2828" s="174">
        <f>--ISNUMBER(IFERROR(SEARCH('Project Costing'!#REF!,Labor!I2834,1),""))</f>
        <v>0</v>
      </c>
      <c r="G2828" s="174" t="str">
        <f>IF(F2828=1,COUNTIF($F$8:F2828,1),"")</f>
        <v/>
      </c>
      <c r="H2828" s="174"/>
      <c r="I2828" s="157">
        <f>IFERROR($H$8:INDEX($H$8:$H$3000,COUNTIF($H$8:$H$3000,"?*")),"")</f>
        <v>0</v>
      </c>
    </row>
    <row r="2829" spans="1:9" x14ac:dyDescent="0.25">
      <c r="A2829" s="174">
        <f>--ISNUMBER(IFERROR(SEARCH('Project Costing'!#REF!,Labor!I2835,1),""))</f>
        <v>0</v>
      </c>
      <c r="B2829" s="174" t="str">
        <f>IF(A2829=1,COUNTIF($A$8:A2829,1),"")</f>
        <v/>
      </c>
      <c r="C2829" s="174"/>
      <c r="D2829" s="157">
        <f>IFERROR($C$8:INDEX($C$8:$C$3000,COUNTIF($C$8:$C$3000,"?*")),"")</f>
        <v>0</v>
      </c>
      <c r="E2829" s="174"/>
      <c r="F2829" s="174">
        <f>--ISNUMBER(IFERROR(SEARCH('Project Costing'!#REF!,Labor!I2835,1),""))</f>
        <v>0</v>
      </c>
      <c r="G2829" s="174" t="str">
        <f>IF(F2829=1,COUNTIF($F$8:F2829,1),"")</f>
        <v/>
      </c>
      <c r="H2829" s="174"/>
      <c r="I2829" s="157">
        <f>IFERROR($H$8:INDEX($H$8:$H$3000,COUNTIF($H$8:$H$3000,"?*")),"")</f>
        <v>0</v>
      </c>
    </row>
    <row r="2830" spans="1:9" x14ac:dyDescent="0.25">
      <c r="A2830" s="174">
        <f>--ISNUMBER(IFERROR(SEARCH('Project Costing'!#REF!,Labor!I2836,1),""))</f>
        <v>0</v>
      </c>
      <c r="B2830" s="174" t="str">
        <f>IF(A2830=1,COUNTIF($A$8:A2830,1),"")</f>
        <v/>
      </c>
      <c r="C2830" s="174"/>
      <c r="D2830" s="157">
        <f>IFERROR($C$8:INDEX($C$8:$C$3000,COUNTIF($C$8:$C$3000,"?*")),"")</f>
        <v>0</v>
      </c>
      <c r="E2830" s="174"/>
      <c r="F2830" s="174">
        <f>--ISNUMBER(IFERROR(SEARCH('Project Costing'!#REF!,Labor!I2836,1),""))</f>
        <v>0</v>
      </c>
      <c r="G2830" s="174" t="str">
        <f>IF(F2830=1,COUNTIF($F$8:F2830,1),"")</f>
        <v/>
      </c>
      <c r="H2830" s="174"/>
      <c r="I2830" s="157">
        <f>IFERROR($H$8:INDEX($H$8:$H$3000,COUNTIF($H$8:$H$3000,"?*")),"")</f>
        <v>0</v>
      </c>
    </row>
    <row r="2831" spans="1:9" x14ac:dyDescent="0.25">
      <c r="A2831" s="174">
        <f>--ISNUMBER(IFERROR(SEARCH('Project Costing'!#REF!,Labor!I2837,1),""))</f>
        <v>0</v>
      </c>
      <c r="B2831" s="174" t="str">
        <f>IF(A2831=1,COUNTIF($A$8:A2831,1),"")</f>
        <v/>
      </c>
      <c r="C2831" s="174"/>
      <c r="D2831" s="157">
        <f>IFERROR($C$8:INDEX($C$8:$C$3000,COUNTIF($C$8:$C$3000,"?*")),"")</f>
        <v>0</v>
      </c>
      <c r="E2831" s="174"/>
      <c r="F2831" s="174">
        <f>--ISNUMBER(IFERROR(SEARCH('Project Costing'!#REF!,Labor!I2837,1),""))</f>
        <v>0</v>
      </c>
      <c r="G2831" s="174" t="str">
        <f>IF(F2831=1,COUNTIF($F$8:F2831,1),"")</f>
        <v/>
      </c>
      <c r="H2831" s="174"/>
      <c r="I2831" s="157">
        <f>IFERROR($H$8:INDEX($H$8:$H$3000,COUNTIF($H$8:$H$3000,"?*")),"")</f>
        <v>0</v>
      </c>
    </row>
    <row r="2832" spans="1:9" x14ac:dyDescent="0.25">
      <c r="A2832" s="174">
        <f>--ISNUMBER(IFERROR(SEARCH('Project Costing'!#REF!,Labor!I2838,1),""))</f>
        <v>0</v>
      </c>
      <c r="B2832" s="174" t="str">
        <f>IF(A2832=1,COUNTIF($A$8:A2832,1),"")</f>
        <v/>
      </c>
      <c r="C2832" s="174"/>
      <c r="D2832" s="157">
        <f>IFERROR($C$8:INDEX($C$8:$C$3000,COUNTIF($C$8:$C$3000,"?*")),"")</f>
        <v>0</v>
      </c>
      <c r="E2832" s="174"/>
      <c r="F2832" s="174">
        <f>--ISNUMBER(IFERROR(SEARCH('Project Costing'!#REF!,Labor!I2838,1),""))</f>
        <v>0</v>
      </c>
      <c r="G2832" s="174" t="str">
        <f>IF(F2832=1,COUNTIF($F$8:F2832,1),"")</f>
        <v/>
      </c>
      <c r="H2832" s="174"/>
      <c r="I2832" s="157">
        <f>IFERROR($H$8:INDEX($H$8:$H$3000,COUNTIF($H$8:$H$3000,"?*")),"")</f>
        <v>0</v>
      </c>
    </row>
    <row r="2833" spans="1:9" x14ac:dyDescent="0.25">
      <c r="A2833" s="174">
        <f>--ISNUMBER(IFERROR(SEARCH('Project Costing'!#REF!,Labor!I2839,1),""))</f>
        <v>0</v>
      </c>
      <c r="B2833" s="174" t="str">
        <f>IF(A2833=1,COUNTIF($A$8:A2833,1),"")</f>
        <v/>
      </c>
      <c r="C2833" s="174"/>
      <c r="D2833" s="157">
        <f>IFERROR($C$8:INDEX($C$8:$C$3000,COUNTIF($C$8:$C$3000,"?*")),"")</f>
        <v>0</v>
      </c>
      <c r="E2833" s="174"/>
      <c r="F2833" s="174">
        <f>--ISNUMBER(IFERROR(SEARCH('Project Costing'!#REF!,Labor!I2839,1),""))</f>
        <v>0</v>
      </c>
      <c r="G2833" s="174" t="str">
        <f>IF(F2833=1,COUNTIF($F$8:F2833,1),"")</f>
        <v/>
      </c>
      <c r="H2833" s="174"/>
      <c r="I2833" s="157">
        <f>IFERROR($H$8:INDEX($H$8:$H$3000,COUNTIF($H$8:$H$3000,"?*")),"")</f>
        <v>0</v>
      </c>
    </row>
    <row r="2834" spans="1:9" x14ac:dyDescent="0.25">
      <c r="A2834" s="174">
        <f>--ISNUMBER(IFERROR(SEARCH('Project Costing'!#REF!,Labor!I2840,1),""))</f>
        <v>0</v>
      </c>
      <c r="B2834" s="174" t="str">
        <f>IF(A2834=1,COUNTIF($A$8:A2834,1),"")</f>
        <v/>
      </c>
      <c r="C2834" s="174"/>
      <c r="D2834" s="157">
        <f>IFERROR($C$8:INDEX($C$8:$C$3000,COUNTIF($C$8:$C$3000,"?*")),"")</f>
        <v>0</v>
      </c>
      <c r="E2834" s="174"/>
      <c r="F2834" s="174">
        <f>--ISNUMBER(IFERROR(SEARCH('Project Costing'!#REF!,Labor!I2840,1),""))</f>
        <v>0</v>
      </c>
      <c r="G2834" s="174" t="str">
        <f>IF(F2834=1,COUNTIF($F$8:F2834,1),"")</f>
        <v/>
      </c>
      <c r="H2834" s="174"/>
      <c r="I2834" s="157">
        <f>IFERROR($H$8:INDEX($H$8:$H$3000,COUNTIF($H$8:$H$3000,"?*")),"")</f>
        <v>0</v>
      </c>
    </row>
    <row r="2835" spans="1:9" x14ac:dyDescent="0.25">
      <c r="A2835" s="174">
        <f>--ISNUMBER(IFERROR(SEARCH('Project Costing'!#REF!,Labor!I2841,1),""))</f>
        <v>0</v>
      </c>
      <c r="B2835" s="174" t="str">
        <f>IF(A2835=1,COUNTIF($A$8:A2835,1),"")</f>
        <v/>
      </c>
      <c r="C2835" s="174"/>
      <c r="D2835" s="157">
        <f>IFERROR($C$8:INDEX($C$8:$C$3000,COUNTIF($C$8:$C$3000,"?*")),"")</f>
        <v>0</v>
      </c>
      <c r="E2835" s="174"/>
      <c r="F2835" s="174">
        <f>--ISNUMBER(IFERROR(SEARCH('Project Costing'!#REF!,Labor!I2841,1),""))</f>
        <v>0</v>
      </c>
      <c r="G2835" s="174" t="str">
        <f>IF(F2835=1,COUNTIF($F$8:F2835,1),"")</f>
        <v/>
      </c>
      <c r="H2835" s="174"/>
      <c r="I2835" s="157">
        <f>IFERROR($H$8:INDEX($H$8:$H$3000,COUNTIF($H$8:$H$3000,"?*")),"")</f>
        <v>0</v>
      </c>
    </row>
    <row r="2836" spans="1:9" x14ac:dyDescent="0.25">
      <c r="A2836" s="174">
        <f>--ISNUMBER(IFERROR(SEARCH('Project Costing'!#REF!,Labor!I2842,1),""))</f>
        <v>0</v>
      </c>
      <c r="B2836" s="174" t="str">
        <f>IF(A2836=1,COUNTIF($A$8:A2836,1),"")</f>
        <v/>
      </c>
      <c r="C2836" s="174"/>
      <c r="D2836" s="157">
        <f>IFERROR($C$8:INDEX($C$8:$C$3000,COUNTIF($C$8:$C$3000,"?*")),"")</f>
        <v>0</v>
      </c>
      <c r="E2836" s="174"/>
      <c r="F2836" s="174">
        <f>--ISNUMBER(IFERROR(SEARCH('Project Costing'!#REF!,Labor!I2842,1),""))</f>
        <v>0</v>
      </c>
      <c r="G2836" s="174" t="str">
        <f>IF(F2836=1,COUNTIF($F$8:F2836,1),"")</f>
        <v/>
      </c>
      <c r="H2836" s="174"/>
      <c r="I2836" s="157">
        <f>IFERROR($H$8:INDEX($H$8:$H$3000,COUNTIF($H$8:$H$3000,"?*")),"")</f>
        <v>0</v>
      </c>
    </row>
    <row r="2837" spans="1:9" x14ac:dyDescent="0.25">
      <c r="A2837" s="174">
        <f>--ISNUMBER(IFERROR(SEARCH('Project Costing'!#REF!,Labor!I2843,1),""))</f>
        <v>0</v>
      </c>
      <c r="B2837" s="174" t="str">
        <f>IF(A2837=1,COUNTIF($A$8:A2837,1),"")</f>
        <v/>
      </c>
      <c r="C2837" s="174"/>
      <c r="D2837" s="157">
        <f>IFERROR($C$8:INDEX($C$8:$C$3000,COUNTIF($C$8:$C$3000,"?*")),"")</f>
        <v>0</v>
      </c>
      <c r="E2837" s="174"/>
      <c r="F2837" s="174">
        <f>--ISNUMBER(IFERROR(SEARCH('Project Costing'!#REF!,Labor!I2843,1),""))</f>
        <v>0</v>
      </c>
      <c r="G2837" s="174" t="str">
        <f>IF(F2837=1,COUNTIF($F$8:F2837,1),"")</f>
        <v/>
      </c>
      <c r="H2837" s="174"/>
      <c r="I2837" s="157">
        <f>IFERROR($H$8:INDEX($H$8:$H$3000,COUNTIF($H$8:$H$3000,"?*")),"")</f>
        <v>0</v>
      </c>
    </row>
    <row r="2838" spans="1:9" x14ac:dyDescent="0.25">
      <c r="A2838" s="174">
        <f>--ISNUMBER(IFERROR(SEARCH('Project Costing'!#REF!,Labor!I2844,1),""))</f>
        <v>0</v>
      </c>
      <c r="B2838" s="174" t="str">
        <f>IF(A2838=1,COUNTIF($A$8:A2838,1),"")</f>
        <v/>
      </c>
      <c r="C2838" s="174"/>
      <c r="D2838" s="157">
        <f>IFERROR($C$8:INDEX($C$8:$C$3000,COUNTIF($C$8:$C$3000,"?*")),"")</f>
        <v>0</v>
      </c>
      <c r="E2838" s="174"/>
      <c r="F2838" s="174">
        <f>--ISNUMBER(IFERROR(SEARCH('Project Costing'!#REF!,Labor!I2844,1),""))</f>
        <v>0</v>
      </c>
      <c r="G2838" s="174" t="str">
        <f>IF(F2838=1,COUNTIF($F$8:F2838,1),"")</f>
        <v/>
      </c>
      <c r="H2838" s="174"/>
      <c r="I2838" s="157">
        <f>IFERROR($H$8:INDEX($H$8:$H$3000,COUNTIF($H$8:$H$3000,"?*")),"")</f>
        <v>0</v>
      </c>
    </row>
    <row r="2839" spans="1:9" x14ac:dyDescent="0.25">
      <c r="A2839" s="174">
        <f>--ISNUMBER(IFERROR(SEARCH('Project Costing'!#REF!,Labor!I2845,1),""))</f>
        <v>0</v>
      </c>
      <c r="B2839" s="174" t="str">
        <f>IF(A2839=1,COUNTIF($A$8:A2839,1),"")</f>
        <v/>
      </c>
      <c r="C2839" s="174"/>
      <c r="D2839" s="157">
        <f>IFERROR($C$8:INDEX($C$8:$C$3000,COUNTIF($C$8:$C$3000,"?*")),"")</f>
        <v>0</v>
      </c>
      <c r="E2839" s="174"/>
      <c r="F2839" s="174">
        <f>--ISNUMBER(IFERROR(SEARCH('Project Costing'!#REF!,Labor!I2845,1),""))</f>
        <v>0</v>
      </c>
      <c r="G2839" s="174" t="str">
        <f>IF(F2839=1,COUNTIF($F$8:F2839,1),"")</f>
        <v/>
      </c>
      <c r="H2839" s="174"/>
      <c r="I2839" s="157">
        <f>IFERROR($H$8:INDEX($H$8:$H$3000,COUNTIF($H$8:$H$3000,"?*")),"")</f>
        <v>0</v>
      </c>
    </row>
    <row r="2840" spans="1:9" x14ac:dyDescent="0.25">
      <c r="A2840" s="174">
        <f>--ISNUMBER(IFERROR(SEARCH('Project Costing'!#REF!,Labor!I2846,1),""))</f>
        <v>0</v>
      </c>
      <c r="B2840" s="174" t="str">
        <f>IF(A2840=1,COUNTIF($A$8:A2840,1),"")</f>
        <v/>
      </c>
      <c r="C2840" s="174"/>
      <c r="D2840" s="157">
        <f>IFERROR($C$8:INDEX($C$8:$C$3000,COUNTIF($C$8:$C$3000,"?*")),"")</f>
        <v>0</v>
      </c>
      <c r="E2840" s="174"/>
      <c r="F2840" s="174">
        <f>--ISNUMBER(IFERROR(SEARCH('Project Costing'!#REF!,Labor!I2846,1),""))</f>
        <v>0</v>
      </c>
      <c r="G2840" s="174" t="str">
        <f>IF(F2840=1,COUNTIF($F$8:F2840,1),"")</f>
        <v/>
      </c>
      <c r="H2840" s="174"/>
      <c r="I2840" s="157">
        <f>IFERROR($H$8:INDEX($H$8:$H$3000,COUNTIF($H$8:$H$3000,"?*")),"")</f>
        <v>0</v>
      </c>
    </row>
    <row r="2841" spans="1:9" x14ac:dyDescent="0.25">
      <c r="A2841" s="174">
        <f>--ISNUMBER(IFERROR(SEARCH('Project Costing'!#REF!,Labor!I2847,1),""))</f>
        <v>0</v>
      </c>
      <c r="B2841" s="174" t="str">
        <f>IF(A2841=1,COUNTIF($A$8:A2841,1),"")</f>
        <v/>
      </c>
      <c r="C2841" s="174"/>
      <c r="D2841" s="157">
        <f>IFERROR($C$8:INDEX($C$8:$C$3000,COUNTIF($C$8:$C$3000,"?*")),"")</f>
        <v>0</v>
      </c>
      <c r="E2841" s="174"/>
      <c r="F2841" s="174">
        <f>--ISNUMBER(IFERROR(SEARCH('Project Costing'!#REF!,Labor!I2847,1),""))</f>
        <v>0</v>
      </c>
      <c r="G2841" s="174" t="str">
        <f>IF(F2841=1,COUNTIF($F$8:F2841,1),"")</f>
        <v/>
      </c>
      <c r="H2841" s="174"/>
      <c r="I2841" s="157">
        <f>IFERROR($H$8:INDEX($H$8:$H$3000,COUNTIF($H$8:$H$3000,"?*")),"")</f>
        <v>0</v>
      </c>
    </row>
    <row r="2842" spans="1:9" x14ac:dyDescent="0.25">
      <c r="A2842" s="174">
        <f>--ISNUMBER(IFERROR(SEARCH('Project Costing'!#REF!,Labor!I2848,1),""))</f>
        <v>0</v>
      </c>
      <c r="B2842" s="174" t="str">
        <f>IF(A2842=1,COUNTIF($A$8:A2842,1),"")</f>
        <v/>
      </c>
      <c r="C2842" s="174"/>
      <c r="D2842" s="157">
        <f>IFERROR($C$8:INDEX($C$8:$C$3000,COUNTIF($C$8:$C$3000,"?*")),"")</f>
        <v>0</v>
      </c>
      <c r="E2842" s="174"/>
      <c r="F2842" s="174">
        <f>--ISNUMBER(IFERROR(SEARCH('Project Costing'!#REF!,Labor!I2848,1),""))</f>
        <v>0</v>
      </c>
      <c r="G2842" s="174" t="str">
        <f>IF(F2842=1,COUNTIF($F$8:F2842,1),"")</f>
        <v/>
      </c>
      <c r="H2842" s="174"/>
      <c r="I2842" s="157">
        <f>IFERROR($H$8:INDEX($H$8:$H$3000,COUNTIF($H$8:$H$3000,"?*")),"")</f>
        <v>0</v>
      </c>
    </row>
    <row r="2843" spans="1:9" x14ac:dyDescent="0.25">
      <c r="A2843" s="174">
        <f>--ISNUMBER(IFERROR(SEARCH('Project Costing'!#REF!,Labor!I2849,1),""))</f>
        <v>0</v>
      </c>
      <c r="B2843" s="174" t="str">
        <f>IF(A2843=1,COUNTIF($A$8:A2843,1),"")</f>
        <v/>
      </c>
      <c r="C2843" s="174"/>
      <c r="D2843" s="157">
        <f>IFERROR($C$8:INDEX($C$8:$C$3000,COUNTIF($C$8:$C$3000,"?*")),"")</f>
        <v>0</v>
      </c>
      <c r="E2843" s="174"/>
      <c r="F2843" s="174">
        <f>--ISNUMBER(IFERROR(SEARCH('Project Costing'!#REF!,Labor!I2849,1),""))</f>
        <v>0</v>
      </c>
      <c r="G2843" s="174" t="str">
        <f>IF(F2843=1,COUNTIF($F$8:F2843,1),"")</f>
        <v/>
      </c>
      <c r="H2843" s="174"/>
      <c r="I2843" s="157">
        <f>IFERROR($H$8:INDEX($H$8:$H$3000,COUNTIF($H$8:$H$3000,"?*")),"")</f>
        <v>0</v>
      </c>
    </row>
    <row r="2844" spans="1:9" x14ac:dyDescent="0.25">
      <c r="A2844" s="174">
        <f>--ISNUMBER(IFERROR(SEARCH('Project Costing'!#REF!,Labor!I2850,1),""))</f>
        <v>0</v>
      </c>
      <c r="B2844" s="174" t="str">
        <f>IF(A2844=1,COUNTIF($A$8:A2844,1),"")</f>
        <v/>
      </c>
      <c r="C2844" s="174"/>
      <c r="D2844" s="157">
        <f>IFERROR($C$8:INDEX($C$8:$C$3000,COUNTIF($C$8:$C$3000,"?*")),"")</f>
        <v>0</v>
      </c>
      <c r="E2844" s="174"/>
      <c r="F2844" s="174">
        <f>--ISNUMBER(IFERROR(SEARCH('Project Costing'!#REF!,Labor!I2850,1),""))</f>
        <v>0</v>
      </c>
      <c r="G2844" s="174" t="str">
        <f>IF(F2844=1,COUNTIF($F$8:F2844,1),"")</f>
        <v/>
      </c>
      <c r="H2844" s="174"/>
      <c r="I2844" s="157">
        <f>IFERROR($H$8:INDEX($H$8:$H$3000,COUNTIF($H$8:$H$3000,"?*")),"")</f>
        <v>0</v>
      </c>
    </row>
    <row r="2845" spans="1:9" x14ac:dyDescent="0.25">
      <c r="A2845" s="174">
        <f>--ISNUMBER(IFERROR(SEARCH('Project Costing'!#REF!,Labor!I2851,1),""))</f>
        <v>0</v>
      </c>
      <c r="B2845" s="174" t="str">
        <f>IF(A2845=1,COUNTIF($A$8:A2845,1),"")</f>
        <v/>
      </c>
      <c r="C2845" s="174"/>
      <c r="D2845" s="157">
        <f>IFERROR($C$8:INDEX($C$8:$C$3000,COUNTIF($C$8:$C$3000,"?*")),"")</f>
        <v>0</v>
      </c>
      <c r="E2845" s="174"/>
      <c r="F2845" s="174">
        <f>--ISNUMBER(IFERROR(SEARCH('Project Costing'!#REF!,Labor!I2851,1),""))</f>
        <v>0</v>
      </c>
      <c r="G2845" s="174" t="str">
        <f>IF(F2845=1,COUNTIF($F$8:F2845,1),"")</f>
        <v/>
      </c>
      <c r="H2845" s="174"/>
      <c r="I2845" s="157">
        <f>IFERROR($H$8:INDEX($H$8:$H$3000,COUNTIF($H$8:$H$3000,"?*")),"")</f>
        <v>0</v>
      </c>
    </row>
    <row r="2846" spans="1:9" x14ac:dyDescent="0.25">
      <c r="A2846" s="174">
        <f>--ISNUMBER(IFERROR(SEARCH('Project Costing'!#REF!,Labor!I2852,1),""))</f>
        <v>0</v>
      </c>
      <c r="B2846" s="174" t="str">
        <f>IF(A2846=1,COUNTIF($A$8:A2846,1),"")</f>
        <v/>
      </c>
      <c r="C2846" s="174"/>
      <c r="D2846" s="157">
        <f>IFERROR($C$8:INDEX($C$8:$C$3000,COUNTIF($C$8:$C$3000,"?*")),"")</f>
        <v>0</v>
      </c>
      <c r="E2846" s="174"/>
      <c r="F2846" s="174">
        <f>--ISNUMBER(IFERROR(SEARCH('Project Costing'!#REF!,Labor!I2852,1),""))</f>
        <v>0</v>
      </c>
      <c r="G2846" s="174" t="str">
        <f>IF(F2846=1,COUNTIF($F$8:F2846,1),"")</f>
        <v/>
      </c>
      <c r="H2846" s="174"/>
      <c r="I2846" s="157">
        <f>IFERROR($H$8:INDEX($H$8:$H$3000,COUNTIF($H$8:$H$3000,"?*")),"")</f>
        <v>0</v>
      </c>
    </row>
    <row r="2847" spans="1:9" x14ac:dyDescent="0.25">
      <c r="A2847" s="174">
        <f>--ISNUMBER(IFERROR(SEARCH('Project Costing'!#REF!,Labor!I2853,1),""))</f>
        <v>0</v>
      </c>
      <c r="B2847" s="174" t="str">
        <f>IF(A2847=1,COUNTIF($A$8:A2847,1),"")</f>
        <v/>
      </c>
      <c r="C2847" s="174"/>
      <c r="D2847" s="157">
        <f>IFERROR($C$8:INDEX($C$8:$C$3000,COUNTIF($C$8:$C$3000,"?*")),"")</f>
        <v>0</v>
      </c>
      <c r="E2847" s="174"/>
      <c r="F2847" s="174">
        <f>--ISNUMBER(IFERROR(SEARCH('Project Costing'!#REF!,Labor!I2853,1),""))</f>
        <v>0</v>
      </c>
      <c r="G2847" s="174" t="str">
        <f>IF(F2847=1,COUNTIF($F$8:F2847,1),"")</f>
        <v/>
      </c>
      <c r="H2847" s="174"/>
      <c r="I2847" s="157">
        <f>IFERROR($H$8:INDEX($H$8:$H$3000,COUNTIF($H$8:$H$3000,"?*")),"")</f>
        <v>0</v>
      </c>
    </row>
    <row r="2848" spans="1:9" x14ac:dyDescent="0.25">
      <c r="A2848" s="174">
        <f>--ISNUMBER(IFERROR(SEARCH('Project Costing'!#REF!,Labor!I2854,1),""))</f>
        <v>0</v>
      </c>
      <c r="B2848" s="174" t="str">
        <f>IF(A2848=1,COUNTIF($A$8:A2848,1),"")</f>
        <v/>
      </c>
      <c r="C2848" s="174"/>
      <c r="D2848" s="157">
        <f>IFERROR($C$8:INDEX($C$8:$C$3000,COUNTIF($C$8:$C$3000,"?*")),"")</f>
        <v>0</v>
      </c>
      <c r="E2848" s="174"/>
      <c r="F2848" s="174">
        <f>--ISNUMBER(IFERROR(SEARCH('Project Costing'!#REF!,Labor!I2854,1),""))</f>
        <v>0</v>
      </c>
      <c r="G2848" s="174" t="str">
        <f>IF(F2848=1,COUNTIF($F$8:F2848,1),"")</f>
        <v/>
      </c>
      <c r="H2848" s="174"/>
      <c r="I2848" s="157">
        <f>IFERROR($H$8:INDEX($H$8:$H$3000,COUNTIF($H$8:$H$3000,"?*")),"")</f>
        <v>0</v>
      </c>
    </row>
    <row r="2849" spans="1:9" x14ac:dyDescent="0.25">
      <c r="A2849" s="174">
        <f>--ISNUMBER(IFERROR(SEARCH('Project Costing'!#REF!,Labor!I2855,1),""))</f>
        <v>0</v>
      </c>
      <c r="B2849" s="174" t="str">
        <f>IF(A2849=1,COUNTIF($A$8:A2849,1),"")</f>
        <v/>
      </c>
      <c r="C2849" s="174"/>
      <c r="D2849" s="157">
        <f>IFERROR($C$8:INDEX($C$8:$C$3000,COUNTIF($C$8:$C$3000,"?*")),"")</f>
        <v>0</v>
      </c>
      <c r="E2849" s="174"/>
      <c r="F2849" s="174">
        <f>--ISNUMBER(IFERROR(SEARCH('Project Costing'!#REF!,Labor!I2855,1),""))</f>
        <v>0</v>
      </c>
      <c r="G2849" s="174" t="str">
        <f>IF(F2849=1,COUNTIF($F$8:F2849,1),"")</f>
        <v/>
      </c>
      <c r="H2849" s="174"/>
      <c r="I2849" s="157">
        <f>IFERROR($H$8:INDEX($H$8:$H$3000,COUNTIF($H$8:$H$3000,"?*")),"")</f>
        <v>0</v>
      </c>
    </row>
    <row r="2850" spans="1:9" x14ac:dyDescent="0.25">
      <c r="A2850" s="174">
        <f>--ISNUMBER(IFERROR(SEARCH('Project Costing'!#REF!,Labor!I2856,1),""))</f>
        <v>0</v>
      </c>
      <c r="B2850" s="174" t="str">
        <f>IF(A2850=1,COUNTIF($A$8:A2850,1),"")</f>
        <v/>
      </c>
      <c r="C2850" s="174"/>
      <c r="D2850" s="157">
        <f>IFERROR($C$8:INDEX($C$8:$C$3000,COUNTIF($C$8:$C$3000,"?*")),"")</f>
        <v>0</v>
      </c>
      <c r="E2850" s="174"/>
      <c r="F2850" s="174">
        <f>--ISNUMBER(IFERROR(SEARCH('Project Costing'!#REF!,Labor!I2856,1),""))</f>
        <v>0</v>
      </c>
      <c r="G2850" s="174" t="str">
        <f>IF(F2850=1,COUNTIF($F$8:F2850,1),"")</f>
        <v/>
      </c>
      <c r="H2850" s="174"/>
      <c r="I2850" s="157">
        <f>IFERROR($H$8:INDEX($H$8:$H$3000,COUNTIF($H$8:$H$3000,"?*")),"")</f>
        <v>0</v>
      </c>
    </row>
    <row r="2851" spans="1:9" x14ac:dyDescent="0.25">
      <c r="A2851" s="174">
        <f>--ISNUMBER(IFERROR(SEARCH('Project Costing'!#REF!,Labor!I2857,1),""))</f>
        <v>0</v>
      </c>
      <c r="B2851" s="174" t="str">
        <f>IF(A2851=1,COUNTIF($A$8:A2851,1),"")</f>
        <v/>
      </c>
      <c r="C2851" s="174"/>
      <c r="D2851" s="157">
        <f>IFERROR($C$8:INDEX($C$8:$C$3000,COUNTIF($C$8:$C$3000,"?*")),"")</f>
        <v>0</v>
      </c>
      <c r="E2851" s="174"/>
      <c r="F2851" s="174">
        <f>--ISNUMBER(IFERROR(SEARCH('Project Costing'!#REF!,Labor!I2857,1),""))</f>
        <v>0</v>
      </c>
      <c r="G2851" s="174" t="str">
        <f>IF(F2851=1,COUNTIF($F$8:F2851,1),"")</f>
        <v/>
      </c>
      <c r="H2851" s="174"/>
      <c r="I2851" s="157">
        <f>IFERROR($H$8:INDEX($H$8:$H$3000,COUNTIF($H$8:$H$3000,"?*")),"")</f>
        <v>0</v>
      </c>
    </row>
    <row r="2852" spans="1:9" x14ac:dyDescent="0.25">
      <c r="A2852" s="174">
        <f>--ISNUMBER(IFERROR(SEARCH('Project Costing'!#REF!,Labor!I2858,1),""))</f>
        <v>0</v>
      </c>
      <c r="B2852" s="174" t="str">
        <f>IF(A2852=1,COUNTIF($A$8:A2852,1),"")</f>
        <v/>
      </c>
      <c r="C2852" s="174"/>
      <c r="D2852" s="157">
        <f>IFERROR($C$8:INDEX($C$8:$C$3000,COUNTIF($C$8:$C$3000,"?*")),"")</f>
        <v>0</v>
      </c>
      <c r="E2852" s="174"/>
      <c r="F2852" s="174">
        <f>--ISNUMBER(IFERROR(SEARCH('Project Costing'!#REF!,Labor!I2858,1),""))</f>
        <v>0</v>
      </c>
      <c r="G2852" s="174" t="str">
        <f>IF(F2852=1,COUNTIF($F$8:F2852,1),"")</f>
        <v/>
      </c>
      <c r="H2852" s="174"/>
      <c r="I2852" s="157">
        <f>IFERROR($H$8:INDEX($H$8:$H$3000,COUNTIF($H$8:$H$3000,"?*")),"")</f>
        <v>0</v>
      </c>
    </row>
    <row r="2853" spans="1:9" x14ac:dyDescent="0.25">
      <c r="A2853" s="174">
        <f>--ISNUMBER(IFERROR(SEARCH('Project Costing'!#REF!,Labor!I2859,1),""))</f>
        <v>0</v>
      </c>
      <c r="B2853" s="174" t="str">
        <f>IF(A2853=1,COUNTIF($A$8:A2853,1),"")</f>
        <v/>
      </c>
      <c r="C2853" s="174"/>
      <c r="D2853" s="157">
        <f>IFERROR($C$8:INDEX($C$8:$C$3000,COUNTIF($C$8:$C$3000,"?*")),"")</f>
        <v>0</v>
      </c>
      <c r="E2853" s="174"/>
      <c r="F2853" s="174">
        <f>--ISNUMBER(IFERROR(SEARCH('Project Costing'!#REF!,Labor!I2859,1),""))</f>
        <v>0</v>
      </c>
      <c r="G2853" s="174" t="str">
        <f>IF(F2853=1,COUNTIF($F$8:F2853,1),"")</f>
        <v/>
      </c>
      <c r="H2853" s="174"/>
      <c r="I2853" s="157">
        <f>IFERROR($H$8:INDEX($H$8:$H$3000,COUNTIF($H$8:$H$3000,"?*")),"")</f>
        <v>0</v>
      </c>
    </row>
    <row r="2854" spans="1:9" x14ac:dyDescent="0.25">
      <c r="A2854" s="174">
        <f>--ISNUMBER(IFERROR(SEARCH('Project Costing'!#REF!,Labor!I2860,1),""))</f>
        <v>0</v>
      </c>
      <c r="B2854" s="174" t="str">
        <f>IF(A2854=1,COUNTIF($A$8:A2854,1),"")</f>
        <v/>
      </c>
      <c r="C2854" s="174"/>
      <c r="D2854" s="157">
        <f>IFERROR($C$8:INDEX($C$8:$C$3000,COUNTIF($C$8:$C$3000,"?*")),"")</f>
        <v>0</v>
      </c>
      <c r="E2854" s="174"/>
      <c r="F2854" s="174">
        <f>--ISNUMBER(IFERROR(SEARCH('Project Costing'!#REF!,Labor!I2860,1),""))</f>
        <v>0</v>
      </c>
      <c r="G2854" s="174" t="str">
        <f>IF(F2854=1,COUNTIF($F$8:F2854,1),"")</f>
        <v/>
      </c>
      <c r="H2854" s="174"/>
      <c r="I2854" s="157">
        <f>IFERROR($H$8:INDEX($H$8:$H$3000,COUNTIF($H$8:$H$3000,"?*")),"")</f>
        <v>0</v>
      </c>
    </row>
    <row r="2855" spans="1:9" x14ac:dyDescent="0.25">
      <c r="A2855" s="174">
        <f>--ISNUMBER(IFERROR(SEARCH('Project Costing'!#REF!,Labor!I2861,1),""))</f>
        <v>0</v>
      </c>
      <c r="B2855" s="174" t="str">
        <f>IF(A2855=1,COUNTIF($A$8:A2855,1),"")</f>
        <v/>
      </c>
      <c r="C2855" s="174"/>
      <c r="D2855" s="157">
        <f>IFERROR($C$8:INDEX($C$8:$C$3000,COUNTIF($C$8:$C$3000,"?*")),"")</f>
        <v>0</v>
      </c>
      <c r="E2855" s="174"/>
      <c r="F2855" s="174">
        <f>--ISNUMBER(IFERROR(SEARCH('Project Costing'!#REF!,Labor!I2861,1),""))</f>
        <v>0</v>
      </c>
      <c r="G2855" s="174" t="str">
        <f>IF(F2855=1,COUNTIF($F$8:F2855,1),"")</f>
        <v/>
      </c>
      <c r="H2855" s="174"/>
      <c r="I2855" s="157">
        <f>IFERROR($H$8:INDEX($H$8:$H$3000,COUNTIF($H$8:$H$3000,"?*")),"")</f>
        <v>0</v>
      </c>
    </row>
    <row r="2856" spans="1:9" x14ac:dyDescent="0.25">
      <c r="A2856" s="174">
        <f>--ISNUMBER(IFERROR(SEARCH('Project Costing'!#REF!,Labor!I2862,1),""))</f>
        <v>0</v>
      </c>
      <c r="B2856" s="174" t="str">
        <f>IF(A2856=1,COUNTIF($A$8:A2856,1),"")</f>
        <v/>
      </c>
      <c r="C2856" s="174"/>
      <c r="D2856" s="157">
        <f>IFERROR($C$8:INDEX($C$8:$C$3000,COUNTIF($C$8:$C$3000,"?*")),"")</f>
        <v>0</v>
      </c>
      <c r="E2856" s="174"/>
      <c r="F2856" s="174">
        <f>--ISNUMBER(IFERROR(SEARCH('Project Costing'!#REF!,Labor!I2862,1),""))</f>
        <v>0</v>
      </c>
      <c r="G2856" s="174" t="str">
        <f>IF(F2856=1,COUNTIF($F$8:F2856,1),"")</f>
        <v/>
      </c>
      <c r="H2856" s="174"/>
      <c r="I2856" s="157">
        <f>IFERROR($H$8:INDEX($H$8:$H$3000,COUNTIF($H$8:$H$3000,"?*")),"")</f>
        <v>0</v>
      </c>
    </row>
    <row r="2857" spans="1:9" x14ac:dyDescent="0.25">
      <c r="A2857" s="174">
        <f>--ISNUMBER(IFERROR(SEARCH('Project Costing'!#REF!,Labor!I2863,1),""))</f>
        <v>0</v>
      </c>
      <c r="B2857" s="174" t="str">
        <f>IF(A2857=1,COUNTIF($A$8:A2857,1),"")</f>
        <v/>
      </c>
      <c r="C2857" s="174"/>
      <c r="D2857" s="157">
        <f>IFERROR($C$8:INDEX($C$8:$C$3000,COUNTIF($C$8:$C$3000,"?*")),"")</f>
        <v>0</v>
      </c>
      <c r="E2857" s="174"/>
      <c r="F2857" s="174">
        <f>--ISNUMBER(IFERROR(SEARCH('Project Costing'!#REF!,Labor!I2863,1),""))</f>
        <v>0</v>
      </c>
      <c r="G2857" s="174" t="str">
        <f>IF(F2857=1,COUNTIF($F$8:F2857,1),"")</f>
        <v/>
      </c>
      <c r="H2857" s="174"/>
      <c r="I2857" s="157">
        <f>IFERROR($H$8:INDEX($H$8:$H$3000,COUNTIF($H$8:$H$3000,"?*")),"")</f>
        <v>0</v>
      </c>
    </row>
    <row r="2858" spans="1:9" x14ac:dyDescent="0.25">
      <c r="A2858" s="174">
        <f>--ISNUMBER(IFERROR(SEARCH('Project Costing'!#REF!,Labor!I2864,1),""))</f>
        <v>0</v>
      </c>
      <c r="B2858" s="174" t="str">
        <f>IF(A2858=1,COUNTIF($A$8:A2858,1),"")</f>
        <v/>
      </c>
      <c r="C2858" s="174"/>
      <c r="D2858" s="157">
        <f>IFERROR($C$8:INDEX($C$8:$C$3000,COUNTIF($C$8:$C$3000,"?*")),"")</f>
        <v>0</v>
      </c>
      <c r="E2858" s="174"/>
      <c r="F2858" s="174">
        <f>--ISNUMBER(IFERROR(SEARCH('Project Costing'!#REF!,Labor!I2864,1),""))</f>
        <v>0</v>
      </c>
      <c r="G2858" s="174" t="str">
        <f>IF(F2858=1,COUNTIF($F$8:F2858,1),"")</f>
        <v/>
      </c>
      <c r="H2858" s="174"/>
      <c r="I2858" s="157">
        <f>IFERROR($H$8:INDEX($H$8:$H$3000,COUNTIF($H$8:$H$3000,"?*")),"")</f>
        <v>0</v>
      </c>
    </row>
    <row r="2859" spans="1:9" x14ac:dyDescent="0.25">
      <c r="A2859" s="174">
        <f>--ISNUMBER(IFERROR(SEARCH('Project Costing'!#REF!,Labor!I2865,1),""))</f>
        <v>0</v>
      </c>
      <c r="B2859" s="174" t="str">
        <f>IF(A2859=1,COUNTIF($A$8:A2859,1),"")</f>
        <v/>
      </c>
      <c r="C2859" s="174"/>
      <c r="D2859" s="157">
        <f>IFERROR($C$8:INDEX($C$8:$C$3000,COUNTIF($C$8:$C$3000,"?*")),"")</f>
        <v>0</v>
      </c>
      <c r="E2859" s="174"/>
      <c r="F2859" s="174">
        <f>--ISNUMBER(IFERROR(SEARCH('Project Costing'!#REF!,Labor!I2865,1),""))</f>
        <v>0</v>
      </c>
      <c r="G2859" s="174" t="str">
        <f>IF(F2859=1,COUNTIF($F$8:F2859,1),"")</f>
        <v/>
      </c>
      <c r="H2859" s="174"/>
      <c r="I2859" s="157">
        <f>IFERROR($H$8:INDEX($H$8:$H$3000,COUNTIF($H$8:$H$3000,"?*")),"")</f>
        <v>0</v>
      </c>
    </row>
    <row r="2860" spans="1:9" x14ac:dyDescent="0.25">
      <c r="A2860" s="174">
        <f>--ISNUMBER(IFERROR(SEARCH('Project Costing'!#REF!,Labor!I2866,1),""))</f>
        <v>0</v>
      </c>
      <c r="B2860" s="174" t="str">
        <f>IF(A2860=1,COUNTIF($A$8:A2860,1),"")</f>
        <v/>
      </c>
      <c r="C2860" s="174"/>
      <c r="D2860" s="157">
        <f>IFERROR($C$8:INDEX($C$8:$C$3000,COUNTIF($C$8:$C$3000,"?*")),"")</f>
        <v>0</v>
      </c>
      <c r="E2860" s="174"/>
      <c r="F2860" s="174">
        <f>--ISNUMBER(IFERROR(SEARCH('Project Costing'!#REF!,Labor!I2866,1),""))</f>
        <v>0</v>
      </c>
      <c r="G2860" s="174" t="str">
        <f>IF(F2860=1,COUNTIF($F$8:F2860,1),"")</f>
        <v/>
      </c>
      <c r="H2860" s="174"/>
      <c r="I2860" s="157">
        <f>IFERROR($H$8:INDEX($H$8:$H$3000,COUNTIF($H$8:$H$3000,"?*")),"")</f>
        <v>0</v>
      </c>
    </row>
    <row r="2861" spans="1:9" x14ac:dyDescent="0.25">
      <c r="A2861" s="174">
        <f>--ISNUMBER(IFERROR(SEARCH('Project Costing'!#REF!,Labor!I2867,1),""))</f>
        <v>0</v>
      </c>
      <c r="B2861" s="174" t="str">
        <f>IF(A2861=1,COUNTIF($A$8:A2861,1),"")</f>
        <v/>
      </c>
      <c r="C2861" s="174"/>
      <c r="D2861" s="157">
        <f>IFERROR($C$8:INDEX($C$8:$C$3000,COUNTIF($C$8:$C$3000,"?*")),"")</f>
        <v>0</v>
      </c>
      <c r="E2861" s="174"/>
      <c r="F2861" s="174">
        <f>--ISNUMBER(IFERROR(SEARCH('Project Costing'!#REF!,Labor!I2867,1),""))</f>
        <v>0</v>
      </c>
      <c r="G2861" s="174" t="str">
        <f>IF(F2861=1,COUNTIF($F$8:F2861,1),"")</f>
        <v/>
      </c>
      <c r="H2861" s="174"/>
      <c r="I2861" s="157">
        <f>IFERROR($H$8:INDEX($H$8:$H$3000,COUNTIF($H$8:$H$3000,"?*")),"")</f>
        <v>0</v>
      </c>
    </row>
    <row r="2862" spans="1:9" x14ac:dyDescent="0.25">
      <c r="A2862" s="174">
        <f>--ISNUMBER(IFERROR(SEARCH('Project Costing'!#REF!,Labor!I2868,1),""))</f>
        <v>0</v>
      </c>
      <c r="B2862" s="174" t="str">
        <f>IF(A2862=1,COUNTIF($A$8:A2862,1),"")</f>
        <v/>
      </c>
      <c r="C2862" s="174"/>
      <c r="D2862" s="157">
        <f>IFERROR($C$8:INDEX($C$8:$C$3000,COUNTIF($C$8:$C$3000,"?*")),"")</f>
        <v>0</v>
      </c>
      <c r="E2862" s="174"/>
      <c r="F2862" s="174">
        <f>--ISNUMBER(IFERROR(SEARCH('Project Costing'!#REF!,Labor!I2868,1),""))</f>
        <v>0</v>
      </c>
      <c r="G2862" s="174" t="str">
        <f>IF(F2862=1,COUNTIF($F$8:F2862,1),"")</f>
        <v/>
      </c>
      <c r="H2862" s="174"/>
      <c r="I2862" s="157">
        <f>IFERROR($H$8:INDEX($H$8:$H$3000,COUNTIF($H$8:$H$3000,"?*")),"")</f>
        <v>0</v>
      </c>
    </row>
    <row r="2863" spans="1:9" x14ac:dyDescent="0.25">
      <c r="A2863" s="174">
        <f>--ISNUMBER(IFERROR(SEARCH('Project Costing'!#REF!,Labor!I2869,1),""))</f>
        <v>0</v>
      </c>
      <c r="B2863" s="174" t="str">
        <f>IF(A2863=1,COUNTIF($A$8:A2863,1),"")</f>
        <v/>
      </c>
      <c r="C2863" s="174"/>
      <c r="D2863" s="157">
        <f>IFERROR($C$8:INDEX($C$8:$C$3000,COUNTIF($C$8:$C$3000,"?*")),"")</f>
        <v>0</v>
      </c>
      <c r="E2863" s="174"/>
      <c r="F2863" s="174">
        <f>--ISNUMBER(IFERROR(SEARCH('Project Costing'!#REF!,Labor!I2869,1),""))</f>
        <v>0</v>
      </c>
      <c r="G2863" s="174" t="str">
        <f>IF(F2863=1,COUNTIF($F$8:F2863,1),"")</f>
        <v/>
      </c>
      <c r="H2863" s="174"/>
      <c r="I2863" s="157">
        <f>IFERROR($H$8:INDEX($H$8:$H$3000,COUNTIF($H$8:$H$3000,"?*")),"")</f>
        <v>0</v>
      </c>
    </row>
    <row r="2864" spans="1:9" x14ac:dyDescent="0.25">
      <c r="A2864" s="174">
        <f>--ISNUMBER(IFERROR(SEARCH('Project Costing'!#REF!,Labor!I2870,1),""))</f>
        <v>0</v>
      </c>
      <c r="B2864" s="174" t="str">
        <f>IF(A2864=1,COUNTIF($A$8:A2864,1),"")</f>
        <v/>
      </c>
      <c r="C2864" s="174"/>
      <c r="D2864" s="157">
        <f>IFERROR($C$8:INDEX($C$8:$C$3000,COUNTIF($C$8:$C$3000,"?*")),"")</f>
        <v>0</v>
      </c>
      <c r="E2864" s="174"/>
      <c r="F2864" s="174">
        <f>--ISNUMBER(IFERROR(SEARCH('Project Costing'!#REF!,Labor!I2870,1),""))</f>
        <v>0</v>
      </c>
      <c r="G2864" s="174" t="str">
        <f>IF(F2864=1,COUNTIF($F$8:F2864,1),"")</f>
        <v/>
      </c>
      <c r="H2864" s="174"/>
      <c r="I2864" s="157">
        <f>IFERROR($H$8:INDEX($H$8:$H$3000,COUNTIF($H$8:$H$3000,"?*")),"")</f>
        <v>0</v>
      </c>
    </row>
    <row r="2865" spans="1:9" x14ac:dyDescent="0.25">
      <c r="A2865" s="174">
        <f>--ISNUMBER(IFERROR(SEARCH('Project Costing'!#REF!,Labor!I2871,1),""))</f>
        <v>0</v>
      </c>
      <c r="B2865" s="174" t="str">
        <f>IF(A2865=1,COUNTIF($A$8:A2865,1),"")</f>
        <v/>
      </c>
      <c r="C2865" s="174"/>
      <c r="D2865" s="157">
        <f>IFERROR($C$8:INDEX($C$8:$C$3000,COUNTIF($C$8:$C$3000,"?*")),"")</f>
        <v>0</v>
      </c>
      <c r="E2865" s="174"/>
      <c r="F2865" s="174">
        <f>--ISNUMBER(IFERROR(SEARCH('Project Costing'!#REF!,Labor!I2871,1),""))</f>
        <v>0</v>
      </c>
      <c r="G2865" s="174" t="str">
        <f>IF(F2865=1,COUNTIF($F$8:F2865,1),"")</f>
        <v/>
      </c>
      <c r="H2865" s="174"/>
      <c r="I2865" s="157">
        <f>IFERROR($H$8:INDEX($H$8:$H$3000,COUNTIF($H$8:$H$3000,"?*")),"")</f>
        <v>0</v>
      </c>
    </row>
    <row r="2866" spans="1:9" x14ac:dyDescent="0.25">
      <c r="A2866" s="174">
        <f>--ISNUMBER(IFERROR(SEARCH('Project Costing'!#REF!,Labor!I2872,1),""))</f>
        <v>0</v>
      </c>
      <c r="B2866" s="174" t="str">
        <f>IF(A2866=1,COUNTIF($A$8:A2866,1),"")</f>
        <v/>
      </c>
      <c r="C2866" s="174"/>
      <c r="D2866" s="157">
        <f>IFERROR($C$8:INDEX($C$8:$C$3000,COUNTIF($C$8:$C$3000,"?*")),"")</f>
        <v>0</v>
      </c>
      <c r="E2866" s="174"/>
      <c r="F2866" s="174">
        <f>--ISNUMBER(IFERROR(SEARCH('Project Costing'!#REF!,Labor!I2872,1),""))</f>
        <v>0</v>
      </c>
      <c r="G2866" s="174" t="str">
        <f>IF(F2866=1,COUNTIF($F$8:F2866,1),"")</f>
        <v/>
      </c>
      <c r="H2866" s="174"/>
      <c r="I2866" s="157">
        <f>IFERROR($H$8:INDEX($H$8:$H$3000,COUNTIF($H$8:$H$3000,"?*")),"")</f>
        <v>0</v>
      </c>
    </row>
    <row r="2867" spans="1:9" x14ac:dyDescent="0.25">
      <c r="A2867" s="174">
        <f>--ISNUMBER(IFERROR(SEARCH('Project Costing'!#REF!,Labor!I2873,1),""))</f>
        <v>0</v>
      </c>
      <c r="B2867" s="174" t="str">
        <f>IF(A2867=1,COUNTIF($A$8:A2867,1),"")</f>
        <v/>
      </c>
      <c r="C2867" s="174"/>
      <c r="D2867" s="157">
        <f>IFERROR($C$8:INDEX($C$8:$C$3000,COUNTIF($C$8:$C$3000,"?*")),"")</f>
        <v>0</v>
      </c>
      <c r="E2867" s="174"/>
      <c r="F2867" s="174">
        <f>--ISNUMBER(IFERROR(SEARCH('Project Costing'!#REF!,Labor!I2873,1),""))</f>
        <v>0</v>
      </c>
      <c r="G2867" s="174" t="str">
        <f>IF(F2867=1,COUNTIF($F$8:F2867,1),"")</f>
        <v/>
      </c>
      <c r="H2867" s="174"/>
      <c r="I2867" s="157">
        <f>IFERROR($H$8:INDEX($H$8:$H$3000,COUNTIF($H$8:$H$3000,"?*")),"")</f>
        <v>0</v>
      </c>
    </row>
    <row r="2868" spans="1:9" x14ac:dyDescent="0.25">
      <c r="A2868" s="174">
        <f>--ISNUMBER(IFERROR(SEARCH('Project Costing'!#REF!,Labor!I2874,1),""))</f>
        <v>0</v>
      </c>
      <c r="B2868" s="174" t="str">
        <f>IF(A2868=1,COUNTIF($A$8:A2868,1),"")</f>
        <v/>
      </c>
      <c r="C2868" s="174"/>
      <c r="D2868" s="157">
        <f>IFERROR($C$8:INDEX($C$8:$C$3000,COUNTIF($C$8:$C$3000,"?*")),"")</f>
        <v>0</v>
      </c>
      <c r="E2868" s="174"/>
      <c r="F2868" s="174">
        <f>--ISNUMBER(IFERROR(SEARCH('Project Costing'!#REF!,Labor!I2874,1),""))</f>
        <v>0</v>
      </c>
      <c r="G2868" s="174" t="str">
        <f>IF(F2868=1,COUNTIF($F$8:F2868,1),"")</f>
        <v/>
      </c>
      <c r="H2868" s="174"/>
      <c r="I2868" s="157">
        <f>IFERROR($H$8:INDEX($H$8:$H$3000,COUNTIF($H$8:$H$3000,"?*")),"")</f>
        <v>0</v>
      </c>
    </row>
    <row r="2869" spans="1:9" x14ac:dyDescent="0.25">
      <c r="A2869" s="174">
        <f>--ISNUMBER(IFERROR(SEARCH('Project Costing'!#REF!,Labor!I2875,1),""))</f>
        <v>0</v>
      </c>
      <c r="B2869" s="174" t="str">
        <f>IF(A2869=1,COUNTIF($A$8:A2869,1),"")</f>
        <v/>
      </c>
      <c r="C2869" s="174"/>
      <c r="D2869" s="157">
        <f>IFERROR($C$8:INDEX($C$8:$C$3000,COUNTIF($C$8:$C$3000,"?*")),"")</f>
        <v>0</v>
      </c>
      <c r="E2869" s="174"/>
      <c r="F2869" s="174">
        <f>--ISNUMBER(IFERROR(SEARCH('Project Costing'!#REF!,Labor!I2875,1),""))</f>
        <v>0</v>
      </c>
      <c r="G2869" s="174" t="str">
        <f>IF(F2869=1,COUNTIF($F$8:F2869,1),"")</f>
        <v/>
      </c>
      <c r="H2869" s="174"/>
      <c r="I2869" s="157">
        <f>IFERROR($H$8:INDEX($H$8:$H$3000,COUNTIF($H$8:$H$3000,"?*")),"")</f>
        <v>0</v>
      </c>
    </row>
    <row r="2870" spans="1:9" x14ac:dyDescent="0.25">
      <c r="A2870" s="174">
        <f>--ISNUMBER(IFERROR(SEARCH('Project Costing'!#REF!,Labor!I2876,1),""))</f>
        <v>0</v>
      </c>
      <c r="B2870" s="174" t="str">
        <f>IF(A2870=1,COUNTIF($A$8:A2870,1),"")</f>
        <v/>
      </c>
      <c r="C2870" s="174"/>
      <c r="D2870" s="157">
        <f>IFERROR($C$8:INDEX($C$8:$C$3000,COUNTIF($C$8:$C$3000,"?*")),"")</f>
        <v>0</v>
      </c>
      <c r="E2870" s="174"/>
      <c r="F2870" s="174">
        <f>--ISNUMBER(IFERROR(SEARCH('Project Costing'!#REF!,Labor!I2876,1),""))</f>
        <v>0</v>
      </c>
      <c r="G2870" s="174" t="str">
        <f>IF(F2870=1,COUNTIF($F$8:F2870,1),"")</f>
        <v/>
      </c>
      <c r="H2870" s="174"/>
      <c r="I2870" s="157">
        <f>IFERROR($H$8:INDEX($H$8:$H$3000,COUNTIF($H$8:$H$3000,"?*")),"")</f>
        <v>0</v>
      </c>
    </row>
    <row r="2871" spans="1:9" x14ac:dyDescent="0.25">
      <c r="A2871" s="174">
        <f>--ISNUMBER(IFERROR(SEARCH('Project Costing'!#REF!,Labor!I2877,1),""))</f>
        <v>0</v>
      </c>
      <c r="B2871" s="174" t="str">
        <f>IF(A2871=1,COUNTIF($A$8:A2871,1),"")</f>
        <v/>
      </c>
      <c r="C2871" s="174"/>
      <c r="D2871" s="157">
        <f>IFERROR($C$8:INDEX($C$8:$C$3000,COUNTIF($C$8:$C$3000,"?*")),"")</f>
        <v>0</v>
      </c>
      <c r="E2871" s="174"/>
      <c r="F2871" s="174">
        <f>--ISNUMBER(IFERROR(SEARCH('Project Costing'!#REF!,Labor!I2877,1),""))</f>
        <v>0</v>
      </c>
      <c r="G2871" s="174" t="str">
        <f>IF(F2871=1,COUNTIF($F$8:F2871,1),"")</f>
        <v/>
      </c>
      <c r="H2871" s="174"/>
      <c r="I2871" s="157">
        <f>IFERROR($H$8:INDEX($H$8:$H$3000,COUNTIF($H$8:$H$3000,"?*")),"")</f>
        <v>0</v>
      </c>
    </row>
    <row r="2872" spans="1:9" x14ac:dyDescent="0.25">
      <c r="A2872" s="174">
        <f>--ISNUMBER(IFERROR(SEARCH('Project Costing'!#REF!,Labor!I2878,1),""))</f>
        <v>0</v>
      </c>
      <c r="B2872" s="174" t="str">
        <f>IF(A2872=1,COUNTIF($A$8:A2872,1),"")</f>
        <v/>
      </c>
      <c r="C2872" s="174"/>
      <c r="D2872" s="157">
        <f>IFERROR($C$8:INDEX($C$8:$C$3000,COUNTIF($C$8:$C$3000,"?*")),"")</f>
        <v>0</v>
      </c>
      <c r="E2872" s="174"/>
      <c r="F2872" s="174">
        <f>--ISNUMBER(IFERROR(SEARCH('Project Costing'!#REF!,Labor!I2878,1),""))</f>
        <v>0</v>
      </c>
      <c r="G2872" s="174" t="str">
        <f>IF(F2872=1,COUNTIF($F$8:F2872,1),"")</f>
        <v/>
      </c>
      <c r="H2872" s="174"/>
      <c r="I2872" s="157">
        <f>IFERROR($H$8:INDEX($H$8:$H$3000,COUNTIF($H$8:$H$3000,"?*")),"")</f>
        <v>0</v>
      </c>
    </row>
    <row r="2873" spans="1:9" x14ac:dyDescent="0.25">
      <c r="A2873" s="174">
        <f>--ISNUMBER(IFERROR(SEARCH('Project Costing'!#REF!,Labor!I2879,1),""))</f>
        <v>0</v>
      </c>
      <c r="B2873" s="174" t="str">
        <f>IF(A2873=1,COUNTIF($A$8:A2873,1),"")</f>
        <v/>
      </c>
      <c r="C2873" s="174"/>
      <c r="D2873" s="157">
        <f>IFERROR($C$8:INDEX($C$8:$C$3000,COUNTIF($C$8:$C$3000,"?*")),"")</f>
        <v>0</v>
      </c>
      <c r="E2873" s="174"/>
      <c r="F2873" s="174">
        <f>--ISNUMBER(IFERROR(SEARCH('Project Costing'!#REF!,Labor!I2879,1),""))</f>
        <v>0</v>
      </c>
      <c r="G2873" s="174" t="str">
        <f>IF(F2873=1,COUNTIF($F$8:F2873,1),"")</f>
        <v/>
      </c>
      <c r="H2873" s="174"/>
      <c r="I2873" s="157">
        <f>IFERROR($H$8:INDEX($H$8:$H$3000,COUNTIF($H$8:$H$3000,"?*")),"")</f>
        <v>0</v>
      </c>
    </row>
    <row r="2874" spans="1:9" x14ac:dyDescent="0.25">
      <c r="A2874" s="174">
        <f>--ISNUMBER(IFERROR(SEARCH('Project Costing'!#REF!,Labor!I2880,1),""))</f>
        <v>0</v>
      </c>
      <c r="B2874" s="174" t="str">
        <f>IF(A2874=1,COUNTIF($A$8:A2874,1),"")</f>
        <v/>
      </c>
      <c r="C2874" s="174"/>
      <c r="D2874" s="157">
        <f>IFERROR($C$8:INDEX($C$8:$C$3000,COUNTIF($C$8:$C$3000,"?*")),"")</f>
        <v>0</v>
      </c>
      <c r="E2874" s="174"/>
      <c r="F2874" s="174">
        <f>--ISNUMBER(IFERROR(SEARCH('Project Costing'!#REF!,Labor!I2880,1),""))</f>
        <v>0</v>
      </c>
      <c r="G2874" s="174" t="str">
        <f>IF(F2874=1,COUNTIF($F$8:F2874,1),"")</f>
        <v/>
      </c>
      <c r="H2874" s="174"/>
      <c r="I2874" s="157">
        <f>IFERROR($H$8:INDEX($H$8:$H$3000,COUNTIF($H$8:$H$3000,"?*")),"")</f>
        <v>0</v>
      </c>
    </row>
    <row r="2875" spans="1:9" x14ac:dyDescent="0.25">
      <c r="A2875" s="174">
        <f>--ISNUMBER(IFERROR(SEARCH('Project Costing'!#REF!,Labor!I2881,1),""))</f>
        <v>0</v>
      </c>
      <c r="B2875" s="174" t="str">
        <f>IF(A2875=1,COUNTIF($A$8:A2875,1),"")</f>
        <v/>
      </c>
      <c r="C2875" s="174"/>
      <c r="D2875" s="157">
        <f>IFERROR($C$8:INDEX($C$8:$C$3000,COUNTIF($C$8:$C$3000,"?*")),"")</f>
        <v>0</v>
      </c>
      <c r="E2875" s="174"/>
      <c r="F2875" s="174">
        <f>--ISNUMBER(IFERROR(SEARCH('Project Costing'!#REF!,Labor!I2881,1),""))</f>
        <v>0</v>
      </c>
      <c r="G2875" s="174" t="str">
        <f>IF(F2875=1,COUNTIF($F$8:F2875,1),"")</f>
        <v/>
      </c>
      <c r="H2875" s="174"/>
      <c r="I2875" s="157">
        <f>IFERROR($H$8:INDEX($H$8:$H$3000,COUNTIF($H$8:$H$3000,"?*")),"")</f>
        <v>0</v>
      </c>
    </row>
    <row r="2876" spans="1:9" x14ac:dyDescent="0.25">
      <c r="A2876" s="174">
        <f>--ISNUMBER(IFERROR(SEARCH('Project Costing'!#REF!,Labor!I2882,1),""))</f>
        <v>0</v>
      </c>
      <c r="B2876" s="174" t="str">
        <f>IF(A2876=1,COUNTIF($A$8:A2876,1),"")</f>
        <v/>
      </c>
      <c r="C2876" s="174"/>
      <c r="D2876" s="157">
        <f>IFERROR($C$8:INDEX($C$8:$C$3000,COUNTIF($C$8:$C$3000,"?*")),"")</f>
        <v>0</v>
      </c>
      <c r="E2876" s="174"/>
      <c r="F2876" s="174">
        <f>--ISNUMBER(IFERROR(SEARCH('Project Costing'!#REF!,Labor!I2882,1),""))</f>
        <v>0</v>
      </c>
      <c r="G2876" s="174" t="str">
        <f>IF(F2876=1,COUNTIF($F$8:F2876,1),"")</f>
        <v/>
      </c>
      <c r="H2876" s="174"/>
      <c r="I2876" s="157">
        <f>IFERROR($H$8:INDEX($H$8:$H$3000,COUNTIF($H$8:$H$3000,"?*")),"")</f>
        <v>0</v>
      </c>
    </row>
    <row r="2877" spans="1:9" x14ac:dyDescent="0.25">
      <c r="A2877" s="174">
        <f>--ISNUMBER(IFERROR(SEARCH('Project Costing'!#REF!,Labor!I2883,1),""))</f>
        <v>0</v>
      </c>
      <c r="B2877" s="174" t="str">
        <f>IF(A2877=1,COUNTIF($A$8:A2877,1),"")</f>
        <v/>
      </c>
      <c r="C2877" s="174"/>
      <c r="D2877" s="157">
        <f>IFERROR($C$8:INDEX($C$8:$C$3000,COUNTIF($C$8:$C$3000,"?*")),"")</f>
        <v>0</v>
      </c>
      <c r="E2877" s="174"/>
      <c r="F2877" s="174">
        <f>--ISNUMBER(IFERROR(SEARCH('Project Costing'!#REF!,Labor!I2883,1),""))</f>
        <v>0</v>
      </c>
      <c r="G2877" s="174" t="str">
        <f>IF(F2877=1,COUNTIF($F$8:F2877,1),"")</f>
        <v/>
      </c>
      <c r="H2877" s="174"/>
      <c r="I2877" s="157">
        <f>IFERROR($H$8:INDEX($H$8:$H$3000,COUNTIF($H$8:$H$3000,"?*")),"")</f>
        <v>0</v>
      </c>
    </row>
    <row r="2878" spans="1:9" x14ac:dyDescent="0.25">
      <c r="A2878" s="174">
        <f>--ISNUMBER(IFERROR(SEARCH('Project Costing'!#REF!,Labor!I2884,1),""))</f>
        <v>0</v>
      </c>
      <c r="B2878" s="174" t="str">
        <f>IF(A2878=1,COUNTIF($A$8:A2878,1),"")</f>
        <v/>
      </c>
      <c r="C2878" s="174"/>
      <c r="D2878" s="157">
        <f>IFERROR($C$8:INDEX($C$8:$C$3000,COUNTIF($C$8:$C$3000,"?*")),"")</f>
        <v>0</v>
      </c>
      <c r="E2878" s="174"/>
      <c r="F2878" s="174">
        <f>--ISNUMBER(IFERROR(SEARCH('Project Costing'!#REF!,Labor!I2884,1),""))</f>
        <v>0</v>
      </c>
      <c r="G2878" s="174" t="str">
        <f>IF(F2878=1,COUNTIF($F$8:F2878,1),"")</f>
        <v/>
      </c>
      <c r="H2878" s="174"/>
      <c r="I2878" s="157">
        <f>IFERROR($H$8:INDEX($H$8:$H$3000,COUNTIF($H$8:$H$3000,"?*")),"")</f>
        <v>0</v>
      </c>
    </row>
    <row r="2879" spans="1:9" x14ac:dyDescent="0.25">
      <c r="A2879" s="174">
        <f>--ISNUMBER(IFERROR(SEARCH('Project Costing'!#REF!,Labor!I2885,1),""))</f>
        <v>0</v>
      </c>
      <c r="B2879" s="174" t="str">
        <f>IF(A2879=1,COUNTIF($A$8:A2879,1),"")</f>
        <v/>
      </c>
      <c r="C2879" s="174"/>
      <c r="D2879" s="157">
        <f>IFERROR($C$8:INDEX($C$8:$C$3000,COUNTIF($C$8:$C$3000,"?*")),"")</f>
        <v>0</v>
      </c>
      <c r="E2879" s="174"/>
      <c r="F2879" s="174">
        <f>--ISNUMBER(IFERROR(SEARCH('Project Costing'!#REF!,Labor!I2885,1),""))</f>
        <v>0</v>
      </c>
      <c r="G2879" s="174" t="str">
        <f>IF(F2879=1,COUNTIF($F$8:F2879,1),"")</f>
        <v/>
      </c>
      <c r="H2879" s="174"/>
      <c r="I2879" s="157">
        <f>IFERROR($H$8:INDEX($H$8:$H$3000,COUNTIF($H$8:$H$3000,"?*")),"")</f>
        <v>0</v>
      </c>
    </row>
    <row r="2880" spans="1:9" x14ac:dyDescent="0.25">
      <c r="A2880" s="174">
        <f>--ISNUMBER(IFERROR(SEARCH('Project Costing'!#REF!,Labor!I2886,1),""))</f>
        <v>0</v>
      </c>
      <c r="B2880" s="174" t="str">
        <f>IF(A2880=1,COUNTIF($A$8:A2880,1),"")</f>
        <v/>
      </c>
      <c r="C2880" s="174"/>
      <c r="D2880" s="157">
        <f>IFERROR($C$8:INDEX($C$8:$C$3000,COUNTIF($C$8:$C$3000,"?*")),"")</f>
        <v>0</v>
      </c>
      <c r="E2880" s="174"/>
      <c r="F2880" s="174">
        <f>--ISNUMBER(IFERROR(SEARCH('Project Costing'!#REF!,Labor!I2886,1),""))</f>
        <v>0</v>
      </c>
      <c r="G2880" s="174" t="str">
        <f>IF(F2880=1,COUNTIF($F$8:F2880,1),"")</f>
        <v/>
      </c>
      <c r="H2880" s="174"/>
      <c r="I2880" s="157">
        <f>IFERROR($H$8:INDEX($H$8:$H$3000,COUNTIF($H$8:$H$3000,"?*")),"")</f>
        <v>0</v>
      </c>
    </row>
    <row r="2881" spans="1:9" x14ac:dyDescent="0.25">
      <c r="A2881" s="174">
        <f>--ISNUMBER(IFERROR(SEARCH('Project Costing'!#REF!,Labor!I2887,1),""))</f>
        <v>0</v>
      </c>
      <c r="B2881" s="174" t="str">
        <f>IF(A2881=1,COUNTIF($A$8:A2881,1),"")</f>
        <v/>
      </c>
      <c r="C2881" s="174"/>
      <c r="D2881" s="157">
        <f>IFERROR($C$8:INDEX($C$8:$C$3000,COUNTIF($C$8:$C$3000,"?*")),"")</f>
        <v>0</v>
      </c>
      <c r="E2881" s="174"/>
      <c r="F2881" s="174">
        <f>--ISNUMBER(IFERROR(SEARCH('Project Costing'!#REF!,Labor!I2887,1),""))</f>
        <v>0</v>
      </c>
      <c r="G2881" s="174" t="str">
        <f>IF(F2881=1,COUNTIF($F$8:F2881,1),"")</f>
        <v/>
      </c>
      <c r="H2881" s="174"/>
      <c r="I2881" s="157">
        <f>IFERROR($H$8:INDEX($H$8:$H$3000,COUNTIF($H$8:$H$3000,"?*")),"")</f>
        <v>0</v>
      </c>
    </row>
    <row r="2882" spans="1:9" x14ac:dyDescent="0.25">
      <c r="A2882" s="174">
        <f>--ISNUMBER(IFERROR(SEARCH('Project Costing'!#REF!,Labor!I2888,1),""))</f>
        <v>0</v>
      </c>
      <c r="B2882" s="174" t="str">
        <f>IF(A2882=1,COUNTIF($A$8:A2882,1),"")</f>
        <v/>
      </c>
      <c r="C2882" s="174"/>
      <c r="D2882" s="157">
        <f>IFERROR($C$8:INDEX($C$8:$C$3000,COUNTIF($C$8:$C$3000,"?*")),"")</f>
        <v>0</v>
      </c>
      <c r="E2882" s="174"/>
      <c r="F2882" s="174">
        <f>--ISNUMBER(IFERROR(SEARCH('Project Costing'!#REF!,Labor!I2888,1),""))</f>
        <v>0</v>
      </c>
      <c r="G2882" s="174" t="str">
        <f>IF(F2882=1,COUNTIF($F$8:F2882,1),"")</f>
        <v/>
      </c>
      <c r="H2882" s="174"/>
      <c r="I2882" s="157">
        <f>IFERROR($H$8:INDEX($H$8:$H$3000,COUNTIF($H$8:$H$3000,"?*")),"")</f>
        <v>0</v>
      </c>
    </row>
    <row r="2883" spans="1:9" x14ac:dyDescent="0.25">
      <c r="A2883" s="174">
        <f>--ISNUMBER(IFERROR(SEARCH('Project Costing'!#REF!,Labor!I2889,1),""))</f>
        <v>0</v>
      </c>
      <c r="B2883" s="174" t="str">
        <f>IF(A2883=1,COUNTIF($A$8:A2883,1),"")</f>
        <v/>
      </c>
      <c r="C2883" s="174"/>
      <c r="D2883" s="157">
        <f>IFERROR($C$8:INDEX($C$8:$C$3000,COUNTIF($C$8:$C$3000,"?*")),"")</f>
        <v>0</v>
      </c>
      <c r="E2883" s="174"/>
      <c r="F2883" s="174">
        <f>--ISNUMBER(IFERROR(SEARCH('Project Costing'!#REF!,Labor!I2889,1),""))</f>
        <v>0</v>
      </c>
      <c r="G2883" s="174" t="str">
        <f>IF(F2883=1,COUNTIF($F$8:F2883,1),"")</f>
        <v/>
      </c>
      <c r="H2883" s="174"/>
      <c r="I2883" s="157">
        <f>IFERROR($H$8:INDEX($H$8:$H$3000,COUNTIF($H$8:$H$3000,"?*")),"")</f>
        <v>0</v>
      </c>
    </row>
    <row r="2884" spans="1:9" x14ac:dyDescent="0.25">
      <c r="A2884" s="174">
        <f>--ISNUMBER(IFERROR(SEARCH('Project Costing'!#REF!,Labor!I2890,1),""))</f>
        <v>0</v>
      </c>
      <c r="B2884" s="174" t="str">
        <f>IF(A2884=1,COUNTIF($A$8:A2884,1),"")</f>
        <v/>
      </c>
      <c r="C2884" s="174"/>
      <c r="D2884" s="157">
        <f>IFERROR($C$8:INDEX($C$8:$C$3000,COUNTIF($C$8:$C$3000,"?*")),"")</f>
        <v>0</v>
      </c>
      <c r="E2884" s="174"/>
      <c r="F2884" s="174">
        <f>--ISNUMBER(IFERROR(SEARCH('Project Costing'!#REF!,Labor!I2890,1),""))</f>
        <v>0</v>
      </c>
      <c r="G2884" s="174" t="str">
        <f>IF(F2884=1,COUNTIF($F$8:F2884,1),"")</f>
        <v/>
      </c>
      <c r="H2884" s="174"/>
      <c r="I2884" s="157">
        <f>IFERROR($H$8:INDEX($H$8:$H$3000,COUNTIF($H$8:$H$3000,"?*")),"")</f>
        <v>0</v>
      </c>
    </row>
    <row r="2885" spans="1:9" x14ac:dyDescent="0.25">
      <c r="A2885" s="174">
        <f>--ISNUMBER(IFERROR(SEARCH('Project Costing'!#REF!,Labor!I2891,1),""))</f>
        <v>0</v>
      </c>
      <c r="B2885" s="174" t="str">
        <f>IF(A2885=1,COUNTIF($A$8:A2885,1),"")</f>
        <v/>
      </c>
      <c r="C2885" s="174"/>
      <c r="D2885" s="157">
        <f>IFERROR($C$8:INDEX($C$8:$C$3000,COUNTIF($C$8:$C$3000,"?*")),"")</f>
        <v>0</v>
      </c>
      <c r="E2885" s="174"/>
      <c r="F2885" s="174">
        <f>--ISNUMBER(IFERROR(SEARCH('Project Costing'!#REF!,Labor!I2891,1),""))</f>
        <v>0</v>
      </c>
      <c r="G2885" s="174" t="str">
        <f>IF(F2885=1,COUNTIF($F$8:F2885,1),"")</f>
        <v/>
      </c>
      <c r="H2885" s="174"/>
      <c r="I2885" s="157">
        <f>IFERROR($H$8:INDEX($H$8:$H$3000,COUNTIF($H$8:$H$3000,"?*")),"")</f>
        <v>0</v>
      </c>
    </row>
    <row r="2886" spans="1:9" x14ac:dyDescent="0.25">
      <c r="A2886" s="174">
        <f>--ISNUMBER(IFERROR(SEARCH('Project Costing'!#REF!,Labor!I2892,1),""))</f>
        <v>0</v>
      </c>
      <c r="B2886" s="174" t="str">
        <f>IF(A2886=1,COUNTIF($A$8:A2886,1),"")</f>
        <v/>
      </c>
      <c r="C2886" s="174"/>
      <c r="D2886" s="157">
        <f>IFERROR($C$8:INDEX($C$8:$C$3000,COUNTIF($C$8:$C$3000,"?*")),"")</f>
        <v>0</v>
      </c>
      <c r="E2886" s="174"/>
      <c r="F2886" s="174">
        <f>--ISNUMBER(IFERROR(SEARCH('Project Costing'!#REF!,Labor!I2892,1),""))</f>
        <v>0</v>
      </c>
      <c r="G2886" s="174" t="str">
        <f>IF(F2886=1,COUNTIF($F$8:F2886,1),"")</f>
        <v/>
      </c>
      <c r="H2886" s="174"/>
      <c r="I2886" s="157">
        <f>IFERROR($H$8:INDEX($H$8:$H$3000,COUNTIF($H$8:$H$3000,"?*")),"")</f>
        <v>0</v>
      </c>
    </row>
    <row r="2887" spans="1:9" x14ac:dyDescent="0.25">
      <c r="A2887" s="174">
        <f>--ISNUMBER(IFERROR(SEARCH('Project Costing'!#REF!,Labor!I2893,1),""))</f>
        <v>0</v>
      </c>
      <c r="B2887" s="174" t="str">
        <f>IF(A2887=1,COUNTIF($A$8:A2887,1),"")</f>
        <v/>
      </c>
      <c r="C2887" s="174"/>
      <c r="D2887" s="157">
        <f>IFERROR($C$8:INDEX($C$8:$C$3000,COUNTIF($C$8:$C$3000,"?*")),"")</f>
        <v>0</v>
      </c>
      <c r="E2887" s="174"/>
      <c r="F2887" s="174">
        <f>--ISNUMBER(IFERROR(SEARCH('Project Costing'!#REF!,Labor!I2893,1),""))</f>
        <v>0</v>
      </c>
      <c r="G2887" s="174" t="str">
        <f>IF(F2887=1,COUNTIF($F$8:F2887,1),"")</f>
        <v/>
      </c>
      <c r="H2887" s="174"/>
      <c r="I2887" s="157">
        <f>IFERROR($H$8:INDEX($H$8:$H$3000,COUNTIF($H$8:$H$3000,"?*")),"")</f>
        <v>0</v>
      </c>
    </row>
    <row r="2888" spans="1:9" x14ac:dyDescent="0.25">
      <c r="A2888" s="174">
        <f>--ISNUMBER(IFERROR(SEARCH('Project Costing'!#REF!,Labor!I2894,1),""))</f>
        <v>0</v>
      </c>
      <c r="B2888" s="174" t="str">
        <f>IF(A2888=1,COUNTIF($A$8:A2888,1),"")</f>
        <v/>
      </c>
      <c r="C2888" s="174"/>
      <c r="D2888" s="157">
        <f>IFERROR($C$8:INDEX($C$8:$C$3000,COUNTIF($C$8:$C$3000,"?*")),"")</f>
        <v>0</v>
      </c>
      <c r="E2888" s="174"/>
      <c r="F2888" s="174">
        <f>--ISNUMBER(IFERROR(SEARCH('Project Costing'!#REF!,Labor!I2894,1),""))</f>
        <v>0</v>
      </c>
      <c r="G2888" s="174" t="str">
        <f>IF(F2888=1,COUNTIF($F$8:F2888,1),"")</f>
        <v/>
      </c>
      <c r="H2888" s="174"/>
      <c r="I2888" s="157">
        <f>IFERROR($H$8:INDEX($H$8:$H$3000,COUNTIF($H$8:$H$3000,"?*")),"")</f>
        <v>0</v>
      </c>
    </row>
    <row r="2889" spans="1:9" x14ac:dyDescent="0.25">
      <c r="A2889" s="174">
        <f>--ISNUMBER(IFERROR(SEARCH('Project Costing'!#REF!,Labor!I2895,1),""))</f>
        <v>0</v>
      </c>
      <c r="B2889" s="174" t="str">
        <f>IF(A2889=1,COUNTIF($A$8:A2889,1),"")</f>
        <v/>
      </c>
      <c r="C2889" s="174"/>
      <c r="D2889" s="157">
        <f>IFERROR($C$8:INDEX($C$8:$C$3000,COUNTIF($C$8:$C$3000,"?*")),"")</f>
        <v>0</v>
      </c>
      <c r="E2889" s="174"/>
      <c r="F2889" s="174">
        <f>--ISNUMBER(IFERROR(SEARCH('Project Costing'!#REF!,Labor!I2895,1),""))</f>
        <v>0</v>
      </c>
      <c r="G2889" s="174" t="str">
        <f>IF(F2889=1,COUNTIF($F$8:F2889,1),"")</f>
        <v/>
      </c>
      <c r="H2889" s="174"/>
      <c r="I2889" s="157">
        <f>IFERROR($H$8:INDEX($H$8:$H$3000,COUNTIF($H$8:$H$3000,"?*")),"")</f>
        <v>0</v>
      </c>
    </row>
    <row r="2890" spans="1:9" x14ac:dyDescent="0.25">
      <c r="A2890" s="174">
        <f>--ISNUMBER(IFERROR(SEARCH('Project Costing'!#REF!,Labor!I2896,1),""))</f>
        <v>0</v>
      </c>
      <c r="B2890" s="174" t="str">
        <f>IF(A2890=1,COUNTIF($A$8:A2890,1),"")</f>
        <v/>
      </c>
      <c r="C2890" s="174"/>
      <c r="D2890" s="157">
        <f>IFERROR($C$8:INDEX($C$8:$C$3000,COUNTIF($C$8:$C$3000,"?*")),"")</f>
        <v>0</v>
      </c>
      <c r="E2890" s="174"/>
      <c r="F2890" s="174">
        <f>--ISNUMBER(IFERROR(SEARCH('Project Costing'!#REF!,Labor!I2896,1),""))</f>
        <v>0</v>
      </c>
      <c r="G2890" s="174" t="str">
        <f>IF(F2890=1,COUNTIF($F$8:F2890,1),"")</f>
        <v/>
      </c>
      <c r="H2890" s="174"/>
      <c r="I2890" s="157">
        <f>IFERROR($H$8:INDEX($H$8:$H$3000,COUNTIF($H$8:$H$3000,"?*")),"")</f>
        <v>0</v>
      </c>
    </row>
    <row r="2891" spans="1:9" x14ac:dyDescent="0.25">
      <c r="A2891" s="174">
        <f>--ISNUMBER(IFERROR(SEARCH('Project Costing'!#REF!,Labor!I2897,1),""))</f>
        <v>0</v>
      </c>
      <c r="B2891" s="174" t="str">
        <f>IF(A2891=1,COUNTIF($A$8:A2891,1),"")</f>
        <v/>
      </c>
      <c r="C2891" s="174"/>
      <c r="D2891" s="157">
        <f>IFERROR($C$8:INDEX($C$8:$C$3000,COUNTIF($C$8:$C$3000,"?*")),"")</f>
        <v>0</v>
      </c>
      <c r="E2891" s="174"/>
      <c r="F2891" s="174">
        <f>--ISNUMBER(IFERROR(SEARCH('Project Costing'!#REF!,Labor!I2897,1),""))</f>
        <v>0</v>
      </c>
      <c r="G2891" s="174" t="str">
        <f>IF(F2891=1,COUNTIF($F$8:F2891,1),"")</f>
        <v/>
      </c>
      <c r="H2891" s="174"/>
      <c r="I2891" s="157">
        <f>IFERROR($H$8:INDEX($H$8:$H$3000,COUNTIF($H$8:$H$3000,"?*")),"")</f>
        <v>0</v>
      </c>
    </row>
    <row r="2892" spans="1:9" x14ac:dyDescent="0.25">
      <c r="A2892" s="174">
        <f>--ISNUMBER(IFERROR(SEARCH('Project Costing'!#REF!,Labor!I2898,1),""))</f>
        <v>0</v>
      </c>
      <c r="B2892" s="174" t="str">
        <f>IF(A2892=1,COUNTIF($A$8:A2892,1),"")</f>
        <v/>
      </c>
      <c r="C2892" s="174"/>
      <c r="D2892" s="157">
        <f>IFERROR($C$8:INDEX($C$8:$C$3000,COUNTIF($C$8:$C$3000,"?*")),"")</f>
        <v>0</v>
      </c>
      <c r="E2892" s="174"/>
      <c r="F2892" s="174">
        <f>--ISNUMBER(IFERROR(SEARCH('Project Costing'!#REF!,Labor!I2898,1),""))</f>
        <v>0</v>
      </c>
      <c r="G2892" s="174" t="str">
        <f>IF(F2892=1,COUNTIF($F$8:F2892,1),"")</f>
        <v/>
      </c>
      <c r="H2892" s="174"/>
      <c r="I2892" s="157">
        <f>IFERROR($H$8:INDEX($H$8:$H$3000,COUNTIF($H$8:$H$3000,"?*")),"")</f>
        <v>0</v>
      </c>
    </row>
    <row r="2893" spans="1:9" x14ac:dyDescent="0.25">
      <c r="A2893" s="174">
        <f>--ISNUMBER(IFERROR(SEARCH('Project Costing'!#REF!,Labor!I2899,1),""))</f>
        <v>0</v>
      </c>
      <c r="B2893" s="174" t="str">
        <f>IF(A2893=1,COUNTIF($A$8:A2893,1),"")</f>
        <v/>
      </c>
      <c r="C2893" s="174"/>
      <c r="D2893" s="157">
        <f>IFERROR($C$8:INDEX($C$8:$C$3000,COUNTIF($C$8:$C$3000,"?*")),"")</f>
        <v>0</v>
      </c>
      <c r="E2893" s="174"/>
      <c r="F2893" s="174">
        <f>--ISNUMBER(IFERROR(SEARCH('Project Costing'!#REF!,Labor!I2899,1),""))</f>
        <v>0</v>
      </c>
      <c r="G2893" s="174" t="str">
        <f>IF(F2893=1,COUNTIF($F$8:F2893,1),"")</f>
        <v/>
      </c>
      <c r="H2893" s="174"/>
      <c r="I2893" s="157">
        <f>IFERROR($H$8:INDEX($H$8:$H$3000,COUNTIF($H$8:$H$3000,"?*")),"")</f>
        <v>0</v>
      </c>
    </row>
    <row r="2894" spans="1:9" x14ac:dyDescent="0.25">
      <c r="A2894" s="174">
        <f>--ISNUMBER(IFERROR(SEARCH('Project Costing'!#REF!,Labor!I2900,1),""))</f>
        <v>0</v>
      </c>
      <c r="B2894" s="174" t="str">
        <f>IF(A2894=1,COUNTIF($A$8:A2894,1),"")</f>
        <v/>
      </c>
      <c r="C2894" s="174"/>
      <c r="D2894" s="157">
        <f>IFERROR($C$8:INDEX($C$8:$C$3000,COUNTIF($C$8:$C$3000,"?*")),"")</f>
        <v>0</v>
      </c>
      <c r="E2894" s="174"/>
      <c r="F2894" s="174">
        <f>--ISNUMBER(IFERROR(SEARCH('Project Costing'!#REF!,Labor!I2900,1),""))</f>
        <v>0</v>
      </c>
      <c r="G2894" s="174" t="str">
        <f>IF(F2894=1,COUNTIF($F$8:F2894,1),"")</f>
        <v/>
      </c>
      <c r="H2894" s="174"/>
      <c r="I2894" s="157">
        <f>IFERROR($H$8:INDEX($H$8:$H$3000,COUNTIF($H$8:$H$3000,"?*")),"")</f>
        <v>0</v>
      </c>
    </row>
    <row r="2895" spans="1:9" x14ac:dyDescent="0.25">
      <c r="A2895" s="174">
        <f>--ISNUMBER(IFERROR(SEARCH('Project Costing'!#REF!,Labor!I2901,1),""))</f>
        <v>0</v>
      </c>
      <c r="B2895" s="174" t="str">
        <f>IF(A2895=1,COUNTIF($A$8:A2895,1),"")</f>
        <v/>
      </c>
      <c r="C2895" s="174"/>
      <c r="D2895" s="157">
        <f>IFERROR($C$8:INDEX($C$8:$C$3000,COUNTIF($C$8:$C$3000,"?*")),"")</f>
        <v>0</v>
      </c>
      <c r="E2895" s="174"/>
      <c r="F2895" s="174">
        <f>--ISNUMBER(IFERROR(SEARCH('Project Costing'!#REF!,Labor!I2901,1),""))</f>
        <v>0</v>
      </c>
      <c r="G2895" s="174" t="str">
        <f>IF(F2895=1,COUNTIF($F$8:F2895,1),"")</f>
        <v/>
      </c>
      <c r="H2895" s="174"/>
      <c r="I2895" s="157">
        <f>IFERROR($H$8:INDEX($H$8:$H$3000,COUNTIF($H$8:$H$3000,"?*")),"")</f>
        <v>0</v>
      </c>
    </row>
    <row r="2896" spans="1:9" x14ac:dyDescent="0.25">
      <c r="A2896" s="174">
        <f>--ISNUMBER(IFERROR(SEARCH('Project Costing'!#REF!,Labor!I2902,1),""))</f>
        <v>0</v>
      </c>
      <c r="B2896" s="174" t="str">
        <f>IF(A2896=1,COUNTIF($A$8:A2896,1),"")</f>
        <v/>
      </c>
      <c r="C2896" s="174"/>
      <c r="D2896" s="157">
        <f>IFERROR($C$8:INDEX($C$8:$C$3000,COUNTIF($C$8:$C$3000,"?*")),"")</f>
        <v>0</v>
      </c>
      <c r="E2896" s="174"/>
      <c r="F2896" s="174">
        <f>--ISNUMBER(IFERROR(SEARCH('Project Costing'!#REF!,Labor!I2902,1),""))</f>
        <v>0</v>
      </c>
      <c r="G2896" s="174" t="str">
        <f>IF(F2896=1,COUNTIF($F$8:F2896,1),"")</f>
        <v/>
      </c>
      <c r="H2896" s="174"/>
      <c r="I2896" s="157">
        <f>IFERROR($H$8:INDEX($H$8:$H$3000,COUNTIF($H$8:$H$3000,"?*")),"")</f>
        <v>0</v>
      </c>
    </row>
    <row r="2897" spans="1:9" x14ac:dyDescent="0.25">
      <c r="A2897" s="174">
        <f>--ISNUMBER(IFERROR(SEARCH('Project Costing'!#REF!,Labor!I2903,1),""))</f>
        <v>0</v>
      </c>
      <c r="B2897" s="174" t="str">
        <f>IF(A2897=1,COUNTIF($A$8:A2897,1),"")</f>
        <v/>
      </c>
      <c r="C2897" s="174"/>
      <c r="D2897" s="157">
        <f>IFERROR($C$8:INDEX($C$8:$C$3000,COUNTIF($C$8:$C$3000,"?*")),"")</f>
        <v>0</v>
      </c>
      <c r="E2897" s="174"/>
      <c r="F2897" s="174">
        <f>--ISNUMBER(IFERROR(SEARCH('Project Costing'!#REF!,Labor!I2903,1),""))</f>
        <v>0</v>
      </c>
      <c r="G2897" s="174" t="str">
        <f>IF(F2897=1,COUNTIF($F$8:F2897,1),"")</f>
        <v/>
      </c>
      <c r="H2897" s="174"/>
      <c r="I2897" s="157">
        <f>IFERROR($H$8:INDEX($H$8:$H$3000,COUNTIF($H$8:$H$3000,"?*")),"")</f>
        <v>0</v>
      </c>
    </row>
    <row r="2898" spans="1:9" x14ac:dyDescent="0.25">
      <c r="A2898" s="174">
        <f>--ISNUMBER(IFERROR(SEARCH('Project Costing'!#REF!,Labor!I2904,1),""))</f>
        <v>0</v>
      </c>
      <c r="B2898" s="174" t="str">
        <f>IF(A2898=1,COUNTIF($A$8:A2898,1),"")</f>
        <v/>
      </c>
      <c r="C2898" s="174"/>
      <c r="D2898" s="157">
        <f>IFERROR($C$8:INDEX($C$8:$C$3000,COUNTIF($C$8:$C$3000,"?*")),"")</f>
        <v>0</v>
      </c>
      <c r="E2898" s="174"/>
      <c r="F2898" s="174">
        <f>--ISNUMBER(IFERROR(SEARCH('Project Costing'!#REF!,Labor!I2904,1),""))</f>
        <v>0</v>
      </c>
      <c r="G2898" s="174" t="str">
        <f>IF(F2898=1,COUNTIF($F$8:F2898,1),"")</f>
        <v/>
      </c>
      <c r="H2898" s="174"/>
      <c r="I2898" s="157">
        <f>IFERROR($H$8:INDEX($H$8:$H$3000,COUNTIF($H$8:$H$3000,"?*")),"")</f>
        <v>0</v>
      </c>
    </row>
    <row r="2899" spans="1:9" x14ac:dyDescent="0.25">
      <c r="A2899" s="174">
        <f>--ISNUMBER(IFERROR(SEARCH('Project Costing'!#REF!,Labor!I2905,1),""))</f>
        <v>0</v>
      </c>
      <c r="B2899" s="174" t="str">
        <f>IF(A2899=1,COUNTIF($A$8:A2899,1),"")</f>
        <v/>
      </c>
      <c r="C2899" s="174"/>
      <c r="D2899" s="157">
        <f>IFERROR($C$8:INDEX($C$8:$C$3000,COUNTIF($C$8:$C$3000,"?*")),"")</f>
        <v>0</v>
      </c>
      <c r="E2899" s="174"/>
      <c r="F2899" s="174">
        <f>--ISNUMBER(IFERROR(SEARCH('Project Costing'!#REF!,Labor!I2905,1),""))</f>
        <v>0</v>
      </c>
      <c r="G2899" s="174" t="str">
        <f>IF(F2899=1,COUNTIF($F$8:F2899,1),"")</f>
        <v/>
      </c>
      <c r="H2899" s="174"/>
      <c r="I2899" s="157">
        <f>IFERROR($H$8:INDEX($H$8:$H$3000,COUNTIF($H$8:$H$3000,"?*")),"")</f>
        <v>0</v>
      </c>
    </row>
    <row r="2900" spans="1:9" x14ac:dyDescent="0.25">
      <c r="A2900" s="174">
        <f>--ISNUMBER(IFERROR(SEARCH('Project Costing'!#REF!,Labor!I2906,1),""))</f>
        <v>0</v>
      </c>
      <c r="B2900" s="174" t="str">
        <f>IF(A2900=1,COUNTIF($A$8:A2900,1),"")</f>
        <v/>
      </c>
      <c r="C2900" s="174"/>
      <c r="D2900" s="157">
        <f>IFERROR($C$8:INDEX($C$8:$C$3000,COUNTIF($C$8:$C$3000,"?*")),"")</f>
        <v>0</v>
      </c>
      <c r="E2900" s="174"/>
      <c r="F2900" s="174">
        <f>--ISNUMBER(IFERROR(SEARCH('Project Costing'!#REF!,Labor!I2906,1),""))</f>
        <v>0</v>
      </c>
      <c r="G2900" s="174" t="str">
        <f>IF(F2900=1,COUNTIF($F$8:F2900,1),"")</f>
        <v/>
      </c>
      <c r="H2900" s="174"/>
      <c r="I2900" s="157">
        <f>IFERROR($H$8:INDEX($H$8:$H$3000,COUNTIF($H$8:$H$3000,"?*")),"")</f>
        <v>0</v>
      </c>
    </row>
    <row r="2901" spans="1:9" x14ac:dyDescent="0.25">
      <c r="A2901" s="174">
        <f>--ISNUMBER(IFERROR(SEARCH('Project Costing'!#REF!,Labor!I2907,1),""))</f>
        <v>0</v>
      </c>
      <c r="B2901" s="174" t="str">
        <f>IF(A2901=1,COUNTIF($A$8:A2901,1),"")</f>
        <v/>
      </c>
      <c r="C2901" s="174"/>
      <c r="D2901" s="157">
        <f>IFERROR($C$8:INDEX($C$8:$C$3000,COUNTIF($C$8:$C$3000,"?*")),"")</f>
        <v>0</v>
      </c>
      <c r="E2901" s="174"/>
      <c r="F2901" s="174">
        <f>--ISNUMBER(IFERROR(SEARCH('Project Costing'!#REF!,Labor!I2907,1),""))</f>
        <v>0</v>
      </c>
      <c r="G2901" s="174" t="str">
        <f>IF(F2901=1,COUNTIF($F$8:F2901,1),"")</f>
        <v/>
      </c>
      <c r="H2901" s="174"/>
      <c r="I2901" s="157">
        <f>IFERROR($H$8:INDEX($H$8:$H$3000,COUNTIF($H$8:$H$3000,"?*")),"")</f>
        <v>0</v>
      </c>
    </row>
    <row r="2902" spans="1:9" x14ac:dyDescent="0.25">
      <c r="A2902" s="174">
        <f>--ISNUMBER(IFERROR(SEARCH('Project Costing'!#REF!,Labor!I2908,1),""))</f>
        <v>0</v>
      </c>
      <c r="B2902" s="174" t="str">
        <f>IF(A2902=1,COUNTIF($A$8:A2902,1),"")</f>
        <v/>
      </c>
      <c r="C2902" s="174"/>
      <c r="D2902" s="157">
        <f>IFERROR($C$8:INDEX($C$8:$C$3000,COUNTIF($C$8:$C$3000,"?*")),"")</f>
        <v>0</v>
      </c>
      <c r="E2902" s="174"/>
      <c r="F2902" s="174">
        <f>--ISNUMBER(IFERROR(SEARCH('Project Costing'!#REF!,Labor!I2908,1),""))</f>
        <v>0</v>
      </c>
      <c r="G2902" s="174" t="str">
        <f>IF(F2902=1,COUNTIF($F$8:F2902,1),"")</f>
        <v/>
      </c>
      <c r="H2902" s="174"/>
      <c r="I2902" s="157">
        <f>IFERROR($H$8:INDEX($H$8:$H$3000,COUNTIF($H$8:$H$3000,"?*")),"")</f>
        <v>0</v>
      </c>
    </row>
    <row r="2903" spans="1:9" x14ac:dyDescent="0.25">
      <c r="A2903" s="174">
        <f>--ISNUMBER(IFERROR(SEARCH('Project Costing'!#REF!,Labor!I2909,1),""))</f>
        <v>0</v>
      </c>
      <c r="B2903" s="174" t="str">
        <f>IF(A2903=1,COUNTIF($A$8:A2903,1),"")</f>
        <v/>
      </c>
      <c r="C2903" s="174"/>
      <c r="D2903" s="157">
        <f>IFERROR($C$8:INDEX($C$8:$C$3000,COUNTIF($C$8:$C$3000,"?*")),"")</f>
        <v>0</v>
      </c>
      <c r="E2903" s="174"/>
      <c r="F2903" s="174">
        <f>--ISNUMBER(IFERROR(SEARCH('Project Costing'!#REF!,Labor!I2909,1),""))</f>
        <v>0</v>
      </c>
      <c r="G2903" s="174" t="str">
        <f>IF(F2903=1,COUNTIF($F$8:F2903,1),"")</f>
        <v/>
      </c>
      <c r="H2903" s="174"/>
      <c r="I2903" s="157">
        <f>IFERROR($H$8:INDEX($H$8:$H$3000,COUNTIF($H$8:$H$3000,"?*")),"")</f>
        <v>0</v>
      </c>
    </row>
    <row r="2904" spans="1:9" x14ac:dyDescent="0.25">
      <c r="A2904" s="174">
        <f>--ISNUMBER(IFERROR(SEARCH('Project Costing'!#REF!,Labor!I2910,1),""))</f>
        <v>0</v>
      </c>
      <c r="B2904" s="174" t="str">
        <f>IF(A2904=1,COUNTIF($A$8:A2904,1),"")</f>
        <v/>
      </c>
      <c r="C2904" s="174"/>
      <c r="D2904" s="157">
        <f>IFERROR($C$8:INDEX($C$8:$C$3000,COUNTIF($C$8:$C$3000,"?*")),"")</f>
        <v>0</v>
      </c>
      <c r="E2904" s="174"/>
      <c r="F2904" s="174">
        <f>--ISNUMBER(IFERROR(SEARCH('Project Costing'!#REF!,Labor!I2910,1),""))</f>
        <v>0</v>
      </c>
      <c r="G2904" s="174" t="str">
        <f>IF(F2904=1,COUNTIF($F$8:F2904,1),"")</f>
        <v/>
      </c>
      <c r="H2904" s="174"/>
      <c r="I2904" s="157">
        <f>IFERROR($H$8:INDEX($H$8:$H$3000,COUNTIF($H$8:$H$3000,"?*")),"")</f>
        <v>0</v>
      </c>
    </row>
    <row r="2905" spans="1:9" x14ac:dyDescent="0.25">
      <c r="A2905" s="174">
        <f>--ISNUMBER(IFERROR(SEARCH('Project Costing'!#REF!,Labor!I2911,1),""))</f>
        <v>0</v>
      </c>
      <c r="B2905" s="174" t="str">
        <f>IF(A2905=1,COUNTIF($A$8:A2905,1),"")</f>
        <v/>
      </c>
      <c r="C2905" s="174"/>
      <c r="D2905" s="157">
        <f>IFERROR($C$8:INDEX($C$8:$C$3000,COUNTIF($C$8:$C$3000,"?*")),"")</f>
        <v>0</v>
      </c>
      <c r="E2905" s="174"/>
      <c r="F2905" s="174">
        <f>--ISNUMBER(IFERROR(SEARCH('Project Costing'!#REF!,Labor!I2911,1),""))</f>
        <v>0</v>
      </c>
      <c r="G2905" s="174" t="str">
        <f>IF(F2905=1,COUNTIF($F$8:F2905,1),"")</f>
        <v/>
      </c>
      <c r="H2905" s="174"/>
      <c r="I2905" s="157">
        <f>IFERROR($H$8:INDEX($H$8:$H$3000,COUNTIF($H$8:$H$3000,"?*")),"")</f>
        <v>0</v>
      </c>
    </row>
    <row r="2906" spans="1:9" x14ac:dyDescent="0.25">
      <c r="A2906" s="174">
        <f>--ISNUMBER(IFERROR(SEARCH('Project Costing'!#REF!,Labor!I2912,1),""))</f>
        <v>0</v>
      </c>
      <c r="B2906" s="174" t="str">
        <f>IF(A2906=1,COUNTIF($A$8:A2906,1),"")</f>
        <v/>
      </c>
      <c r="C2906" s="174"/>
      <c r="D2906" s="157">
        <f>IFERROR($C$8:INDEX($C$8:$C$3000,COUNTIF($C$8:$C$3000,"?*")),"")</f>
        <v>0</v>
      </c>
      <c r="E2906" s="174"/>
      <c r="F2906" s="174">
        <f>--ISNUMBER(IFERROR(SEARCH('Project Costing'!#REF!,Labor!I2912,1),""))</f>
        <v>0</v>
      </c>
      <c r="G2906" s="174" t="str">
        <f>IF(F2906=1,COUNTIF($F$8:F2906,1),"")</f>
        <v/>
      </c>
      <c r="H2906" s="174"/>
      <c r="I2906" s="157">
        <f>IFERROR($H$8:INDEX($H$8:$H$3000,COUNTIF($H$8:$H$3000,"?*")),"")</f>
        <v>0</v>
      </c>
    </row>
    <row r="2907" spans="1:9" x14ac:dyDescent="0.25">
      <c r="A2907" s="174">
        <f>--ISNUMBER(IFERROR(SEARCH('Project Costing'!#REF!,Labor!I2913,1),""))</f>
        <v>0</v>
      </c>
      <c r="B2907" s="174" t="str">
        <f>IF(A2907=1,COUNTIF($A$8:A2907,1),"")</f>
        <v/>
      </c>
      <c r="C2907" s="174"/>
      <c r="D2907" s="157">
        <f>IFERROR($C$8:INDEX($C$8:$C$3000,COUNTIF($C$8:$C$3000,"?*")),"")</f>
        <v>0</v>
      </c>
      <c r="E2907" s="174"/>
      <c r="F2907" s="174">
        <f>--ISNUMBER(IFERROR(SEARCH('Project Costing'!#REF!,Labor!I2913,1),""))</f>
        <v>0</v>
      </c>
      <c r="G2907" s="174" t="str">
        <f>IF(F2907=1,COUNTIF($F$8:F2907,1),"")</f>
        <v/>
      </c>
      <c r="H2907" s="174"/>
      <c r="I2907" s="157">
        <f>IFERROR($H$8:INDEX($H$8:$H$3000,COUNTIF($H$8:$H$3000,"?*")),"")</f>
        <v>0</v>
      </c>
    </row>
    <row r="2908" spans="1:9" x14ac:dyDescent="0.25">
      <c r="A2908" s="174">
        <f>--ISNUMBER(IFERROR(SEARCH('Project Costing'!#REF!,Labor!I2914,1),""))</f>
        <v>0</v>
      </c>
      <c r="B2908" s="174" t="str">
        <f>IF(A2908=1,COUNTIF($A$8:A2908,1),"")</f>
        <v/>
      </c>
      <c r="C2908" s="174"/>
      <c r="D2908" s="157">
        <f>IFERROR($C$8:INDEX($C$8:$C$3000,COUNTIF($C$8:$C$3000,"?*")),"")</f>
        <v>0</v>
      </c>
      <c r="E2908" s="174"/>
      <c r="F2908" s="174">
        <f>--ISNUMBER(IFERROR(SEARCH('Project Costing'!#REF!,Labor!I2914,1),""))</f>
        <v>0</v>
      </c>
      <c r="G2908" s="174" t="str">
        <f>IF(F2908=1,COUNTIF($F$8:F2908,1),"")</f>
        <v/>
      </c>
      <c r="H2908" s="174"/>
      <c r="I2908" s="157">
        <f>IFERROR($H$8:INDEX($H$8:$H$3000,COUNTIF($H$8:$H$3000,"?*")),"")</f>
        <v>0</v>
      </c>
    </row>
    <row r="2909" spans="1:9" x14ac:dyDescent="0.25">
      <c r="A2909" s="174">
        <f>--ISNUMBER(IFERROR(SEARCH('Project Costing'!#REF!,Labor!I2915,1),""))</f>
        <v>0</v>
      </c>
      <c r="B2909" s="174" t="str">
        <f>IF(A2909=1,COUNTIF($A$8:A2909,1),"")</f>
        <v/>
      </c>
      <c r="C2909" s="174"/>
      <c r="D2909" s="157">
        <f>IFERROR($C$8:INDEX($C$8:$C$3000,COUNTIF($C$8:$C$3000,"?*")),"")</f>
        <v>0</v>
      </c>
      <c r="E2909" s="174"/>
      <c r="F2909" s="174">
        <f>--ISNUMBER(IFERROR(SEARCH('Project Costing'!#REF!,Labor!I2915,1),""))</f>
        <v>0</v>
      </c>
      <c r="G2909" s="174" t="str">
        <f>IF(F2909=1,COUNTIF($F$8:F2909,1),"")</f>
        <v/>
      </c>
      <c r="H2909" s="174"/>
      <c r="I2909" s="157">
        <f>IFERROR($H$8:INDEX($H$8:$H$3000,COUNTIF($H$8:$H$3000,"?*")),"")</f>
        <v>0</v>
      </c>
    </row>
    <row r="2910" spans="1:9" x14ac:dyDescent="0.25">
      <c r="A2910" s="174">
        <f>--ISNUMBER(IFERROR(SEARCH('Project Costing'!#REF!,Labor!I2916,1),""))</f>
        <v>0</v>
      </c>
      <c r="B2910" s="174" t="str">
        <f>IF(A2910=1,COUNTIF($A$8:A2910,1),"")</f>
        <v/>
      </c>
      <c r="C2910" s="174"/>
      <c r="D2910" s="157">
        <f>IFERROR($C$8:INDEX($C$8:$C$3000,COUNTIF($C$8:$C$3000,"?*")),"")</f>
        <v>0</v>
      </c>
      <c r="E2910" s="174"/>
      <c r="F2910" s="174">
        <f>--ISNUMBER(IFERROR(SEARCH('Project Costing'!#REF!,Labor!I2916,1),""))</f>
        <v>0</v>
      </c>
      <c r="G2910" s="174" t="str">
        <f>IF(F2910=1,COUNTIF($F$8:F2910,1),"")</f>
        <v/>
      </c>
      <c r="H2910" s="174"/>
      <c r="I2910" s="157">
        <f>IFERROR($H$8:INDEX($H$8:$H$3000,COUNTIF($H$8:$H$3000,"?*")),"")</f>
        <v>0</v>
      </c>
    </row>
    <row r="2911" spans="1:9" x14ac:dyDescent="0.25">
      <c r="A2911" s="174">
        <f>--ISNUMBER(IFERROR(SEARCH('Project Costing'!#REF!,Labor!I2917,1),""))</f>
        <v>0</v>
      </c>
      <c r="B2911" s="174" t="str">
        <f>IF(A2911=1,COUNTIF($A$8:A2911,1),"")</f>
        <v/>
      </c>
      <c r="C2911" s="174"/>
      <c r="D2911" s="157">
        <f>IFERROR($C$8:INDEX($C$8:$C$3000,COUNTIF($C$8:$C$3000,"?*")),"")</f>
        <v>0</v>
      </c>
      <c r="E2911" s="174"/>
      <c r="F2911" s="174">
        <f>--ISNUMBER(IFERROR(SEARCH('Project Costing'!#REF!,Labor!I2917,1),""))</f>
        <v>0</v>
      </c>
      <c r="G2911" s="174" t="str">
        <f>IF(F2911=1,COUNTIF($F$8:F2911,1),"")</f>
        <v/>
      </c>
      <c r="H2911" s="174"/>
      <c r="I2911" s="157">
        <f>IFERROR($H$8:INDEX($H$8:$H$3000,COUNTIF($H$8:$H$3000,"?*")),"")</f>
        <v>0</v>
      </c>
    </row>
    <row r="2912" spans="1:9" x14ac:dyDescent="0.25">
      <c r="A2912" s="174">
        <f>--ISNUMBER(IFERROR(SEARCH('Project Costing'!#REF!,Labor!I2918,1),""))</f>
        <v>0</v>
      </c>
      <c r="B2912" s="174" t="str">
        <f>IF(A2912=1,COUNTIF($A$8:A2912,1),"")</f>
        <v/>
      </c>
      <c r="C2912" s="174"/>
      <c r="D2912" s="157">
        <f>IFERROR($C$8:INDEX($C$8:$C$3000,COUNTIF($C$8:$C$3000,"?*")),"")</f>
        <v>0</v>
      </c>
      <c r="E2912" s="174"/>
      <c r="F2912" s="174">
        <f>--ISNUMBER(IFERROR(SEARCH('Project Costing'!#REF!,Labor!I2918,1),""))</f>
        <v>0</v>
      </c>
      <c r="G2912" s="174" t="str">
        <f>IF(F2912=1,COUNTIF($F$8:F2912,1),"")</f>
        <v/>
      </c>
      <c r="H2912" s="174"/>
      <c r="I2912" s="157">
        <f>IFERROR($H$8:INDEX($H$8:$H$3000,COUNTIF($H$8:$H$3000,"?*")),"")</f>
        <v>0</v>
      </c>
    </row>
    <row r="2913" spans="1:9" x14ac:dyDescent="0.25">
      <c r="A2913" s="174">
        <f>--ISNUMBER(IFERROR(SEARCH('Project Costing'!#REF!,Labor!I2919,1),""))</f>
        <v>0</v>
      </c>
      <c r="B2913" s="174" t="str">
        <f>IF(A2913=1,COUNTIF($A$8:A2913,1),"")</f>
        <v/>
      </c>
      <c r="C2913" s="174"/>
      <c r="D2913" s="157">
        <f>IFERROR($C$8:INDEX($C$8:$C$3000,COUNTIF($C$8:$C$3000,"?*")),"")</f>
        <v>0</v>
      </c>
      <c r="E2913" s="174"/>
      <c r="F2913" s="174">
        <f>--ISNUMBER(IFERROR(SEARCH('Project Costing'!#REF!,Labor!I2919,1),""))</f>
        <v>0</v>
      </c>
      <c r="G2913" s="174" t="str">
        <f>IF(F2913=1,COUNTIF($F$8:F2913,1),"")</f>
        <v/>
      </c>
      <c r="H2913" s="174"/>
      <c r="I2913" s="157">
        <f>IFERROR($H$8:INDEX($H$8:$H$3000,COUNTIF($H$8:$H$3000,"?*")),"")</f>
        <v>0</v>
      </c>
    </row>
    <row r="2914" spans="1:9" x14ac:dyDescent="0.25">
      <c r="A2914" s="174">
        <f>--ISNUMBER(IFERROR(SEARCH('Project Costing'!#REF!,Labor!I2920,1),""))</f>
        <v>0</v>
      </c>
      <c r="B2914" s="174" t="str">
        <f>IF(A2914=1,COUNTIF($A$8:A2914,1),"")</f>
        <v/>
      </c>
      <c r="C2914" s="174"/>
      <c r="D2914" s="157">
        <f>IFERROR($C$8:INDEX($C$8:$C$3000,COUNTIF($C$8:$C$3000,"?*")),"")</f>
        <v>0</v>
      </c>
      <c r="E2914" s="174"/>
      <c r="F2914" s="174">
        <f>--ISNUMBER(IFERROR(SEARCH('Project Costing'!#REF!,Labor!I2920,1),""))</f>
        <v>0</v>
      </c>
      <c r="G2914" s="174" t="str">
        <f>IF(F2914=1,COUNTIF($F$8:F2914,1),"")</f>
        <v/>
      </c>
      <c r="H2914" s="174"/>
      <c r="I2914" s="157">
        <f>IFERROR($H$8:INDEX($H$8:$H$3000,COUNTIF($H$8:$H$3000,"?*")),"")</f>
        <v>0</v>
      </c>
    </row>
    <row r="2915" spans="1:9" x14ac:dyDescent="0.25">
      <c r="A2915" s="174">
        <f>--ISNUMBER(IFERROR(SEARCH('Project Costing'!#REF!,Labor!I2921,1),""))</f>
        <v>0</v>
      </c>
      <c r="B2915" s="174" t="str">
        <f>IF(A2915=1,COUNTIF($A$8:A2915,1),"")</f>
        <v/>
      </c>
      <c r="C2915" s="174"/>
      <c r="D2915" s="157">
        <f>IFERROR($C$8:INDEX($C$8:$C$3000,COUNTIF($C$8:$C$3000,"?*")),"")</f>
        <v>0</v>
      </c>
      <c r="E2915" s="174"/>
      <c r="F2915" s="174">
        <f>--ISNUMBER(IFERROR(SEARCH('Project Costing'!#REF!,Labor!I2921,1),""))</f>
        <v>0</v>
      </c>
      <c r="G2915" s="174" t="str">
        <f>IF(F2915=1,COUNTIF($F$8:F2915,1),"")</f>
        <v/>
      </c>
      <c r="H2915" s="174"/>
      <c r="I2915" s="157">
        <f>IFERROR($H$8:INDEX($H$8:$H$3000,COUNTIF($H$8:$H$3000,"?*")),"")</f>
        <v>0</v>
      </c>
    </row>
    <row r="2916" spans="1:9" x14ac:dyDescent="0.25">
      <c r="A2916" s="174">
        <f>--ISNUMBER(IFERROR(SEARCH('Project Costing'!#REF!,Labor!I2922,1),""))</f>
        <v>0</v>
      </c>
      <c r="B2916" s="174" t="str">
        <f>IF(A2916=1,COUNTIF($A$8:A2916,1),"")</f>
        <v/>
      </c>
      <c r="C2916" s="174"/>
      <c r="D2916" s="157">
        <f>IFERROR($C$8:INDEX($C$8:$C$3000,COUNTIF($C$8:$C$3000,"?*")),"")</f>
        <v>0</v>
      </c>
      <c r="E2916" s="174"/>
      <c r="F2916" s="174">
        <f>--ISNUMBER(IFERROR(SEARCH('Project Costing'!#REF!,Labor!I2922,1),""))</f>
        <v>0</v>
      </c>
      <c r="G2916" s="174" t="str">
        <f>IF(F2916=1,COUNTIF($F$8:F2916,1),"")</f>
        <v/>
      </c>
      <c r="H2916" s="174"/>
      <c r="I2916" s="157">
        <f>IFERROR($H$8:INDEX($H$8:$H$3000,COUNTIF($H$8:$H$3000,"?*")),"")</f>
        <v>0</v>
      </c>
    </row>
    <row r="2917" spans="1:9" x14ac:dyDescent="0.25">
      <c r="A2917" s="174">
        <f>--ISNUMBER(IFERROR(SEARCH('Project Costing'!#REF!,Labor!I2923,1),""))</f>
        <v>0</v>
      </c>
      <c r="B2917" s="174" t="str">
        <f>IF(A2917=1,COUNTIF($A$8:A2917,1),"")</f>
        <v/>
      </c>
      <c r="C2917" s="174"/>
      <c r="D2917" s="157">
        <f>IFERROR($C$8:INDEX($C$8:$C$3000,COUNTIF($C$8:$C$3000,"?*")),"")</f>
        <v>0</v>
      </c>
      <c r="E2917" s="174"/>
      <c r="F2917" s="174">
        <f>--ISNUMBER(IFERROR(SEARCH('Project Costing'!#REF!,Labor!I2923,1),""))</f>
        <v>0</v>
      </c>
      <c r="G2917" s="174" t="str">
        <f>IF(F2917=1,COUNTIF($F$8:F2917,1),"")</f>
        <v/>
      </c>
      <c r="H2917" s="174"/>
      <c r="I2917" s="157">
        <f>IFERROR($H$8:INDEX($H$8:$H$3000,COUNTIF($H$8:$H$3000,"?*")),"")</f>
        <v>0</v>
      </c>
    </row>
    <row r="2918" spans="1:9" x14ac:dyDescent="0.25">
      <c r="A2918" s="174">
        <f>--ISNUMBER(IFERROR(SEARCH('Project Costing'!#REF!,Labor!I2924,1),""))</f>
        <v>0</v>
      </c>
      <c r="B2918" s="174" t="str">
        <f>IF(A2918=1,COUNTIF($A$8:A2918,1),"")</f>
        <v/>
      </c>
      <c r="C2918" s="174"/>
      <c r="D2918" s="157">
        <f>IFERROR($C$8:INDEX($C$8:$C$3000,COUNTIF($C$8:$C$3000,"?*")),"")</f>
        <v>0</v>
      </c>
      <c r="E2918" s="174"/>
      <c r="F2918" s="174">
        <f>--ISNUMBER(IFERROR(SEARCH('Project Costing'!#REF!,Labor!I2924,1),""))</f>
        <v>0</v>
      </c>
      <c r="G2918" s="174" t="str">
        <f>IF(F2918=1,COUNTIF($F$8:F2918,1),"")</f>
        <v/>
      </c>
      <c r="H2918" s="174"/>
      <c r="I2918" s="157">
        <f>IFERROR($H$8:INDEX($H$8:$H$3000,COUNTIF($H$8:$H$3000,"?*")),"")</f>
        <v>0</v>
      </c>
    </row>
    <row r="2919" spans="1:9" x14ac:dyDescent="0.25">
      <c r="A2919" s="174">
        <f>--ISNUMBER(IFERROR(SEARCH('Project Costing'!#REF!,Labor!I2925,1),""))</f>
        <v>0</v>
      </c>
      <c r="B2919" s="174" t="str">
        <f>IF(A2919=1,COUNTIF($A$8:A2919,1),"")</f>
        <v/>
      </c>
      <c r="C2919" s="174"/>
      <c r="D2919" s="157">
        <f>IFERROR($C$8:INDEX($C$8:$C$3000,COUNTIF($C$8:$C$3000,"?*")),"")</f>
        <v>0</v>
      </c>
      <c r="E2919" s="174"/>
      <c r="F2919" s="174">
        <f>--ISNUMBER(IFERROR(SEARCH('Project Costing'!#REF!,Labor!I2925,1),""))</f>
        <v>0</v>
      </c>
      <c r="G2919" s="174" t="str">
        <f>IF(F2919=1,COUNTIF($F$8:F2919,1),"")</f>
        <v/>
      </c>
      <c r="H2919" s="174"/>
      <c r="I2919" s="157">
        <f>IFERROR($H$8:INDEX($H$8:$H$3000,COUNTIF($H$8:$H$3000,"?*")),"")</f>
        <v>0</v>
      </c>
    </row>
    <row r="2920" spans="1:9" x14ac:dyDescent="0.25">
      <c r="A2920" s="174">
        <f>--ISNUMBER(IFERROR(SEARCH('Project Costing'!#REF!,Labor!I2926,1),""))</f>
        <v>0</v>
      </c>
      <c r="B2920" s="174" t="str">
        <f>IF(A2920=1,COUNTIF($A$8:A2920,1),"")</f>
        <v/>
      </c>
      <c r="C2920" s="174"/>
      <c r="D2920" s="157">
        <f>IFERROR($C$8:INDEX($C$8:$C$3000,COUNTIF($C$8:$C$3000,"?*")),"")</f>
        <v>0</v>
      </c>
      <c r="E2920" s="174"/>
      <c r="F2920" s="174">
        <f>--ISNUMBER(IFERROR(SEARCH('Project Costing'!#REF!,Labor!I2926,1),""))</f>
        <v>0</v>
      </c>
      <c r="G2920" s="174" t="str">
        <f>IF(F2920=1,COUNTIF($F$8:F2920,1),"")</f>
        <v/>
      </c>
      <c r="H2920" s="174"/>
      <c r="I2920" s="157">
        <f>IFERROR($H$8:INDEX($H$8:$H$3000,COUNTIF($H$8:$H$3000,"?*")),"")</f>
        <v>0</v>
      </c>
    </row>
    <row r="2921" spans="1:9" x14ac:dyDescent="0.25">
      <c r="A2921" s="174">
        <f>--ISNUMBER(IFERROR(SEARCH('Project Costing'!#REF!,Labor!I2927,1),""))</f>
        <v>0</v>
      </c>
      <c r="B2921" s="174" t="str">
        <f>IF(A2921=1,COUNTIF($A$8:A2921,1),"")</f>
        <v/>
      </c>
      <c r="C2921" s="174"/>
      <c r="D2921" s="157">
        <f>IFERROR($C$8:INDEX($C$8:$C$3000,COUNTIF($C$8:$C$3000,"?*")),"")</f>
        <v>0</v>
      </c>
      <c r="E2921" s="174"/>
      <c r="F2921" s="174">
        <f>--ISNUMBER(IFERROR(SEARCH('Project Costing'!#REF!,Labor!I2927,1),""))</f>
        <v>0</v>
      </c>
      <c r="G2921" s="174" t="str">
        <f>IF(F2921=1,COUNTIF($F$8:F2921,1),"")</f>
        <v/>
      </c>
      <c r="H2921" s="174"/>
      <c r="I2921" s="157">
        <f>IFERROR($H$8:INDEX($H$8:$H$3000,COUNTIF($H$8:$H$3000,"?*")),"")</f>
        <v>0</v>
      </c>
    </row>
    <row r="2922" spans="1:9" x14ac:dyDescent="0.25">
      <c r="A2922" s="174">
        <f>--ISNUMBER(IFERROR(SEARCH('Project Costing'!#REF!,Labor!I2928,1),""))</f>
        <v>0</v>
      </c>
      <c r="B2922" s="174" t="str">
        <f>IF(A2922=1,COUNTIF($A$8:A2922,1),"")</f>
        <v/>
      </c>
      <c r="C2922" s="174"/>
      <c r="D2922" s="157">
        <f>IFERROR($C$8:INDEX($C$8:$C$3000,COUNTIF($C$8:$C$3000,"?*")),"")</f>
        <v>0</v>
      </c>
      <c r="E2922" s="174"/>
      <c r="F2922" s="174">
        <f>--ISNUMBER(IFERROR(SEARCH('Project Costing'!#REF!,Labor!I2928,1),""))</f>
        <v>0</v>
      </c>
      <c r="G2922" s="174" t="str">
        <f>IF(F2922=1,COUNTIF($F$8:F2922,1),"")</f>
        <v/>
      </c>
      <c r="H2922" s="174"/>
      <c r="I2922" s="157">
        <f>IFERROR($H$8:INDEX($H$8:$H$3000,COUNTIF($H$8:$H$3000,"?*")),"")</f>
        <v>0</v>
      </c>
    </row>
    <row r="2923" spans="1:9" x14ac:dyDescent="0.25">
      <c r="A2923" s="174">
        <f>--ISNUMBER(IFERROR(SEARCH('Project Costing'!#REF!,Labor!I2929,1),""))</f>
        <v>0</v>
      </c>
      <c r="B2923" s="174" t="str">
        <f>IF(A2923=1,COUNTIF($A$8:A2923,1),"")</f>
        <v/>
      </c>
      <c r="C2923" s="174"/>
      <c r="D2923" s="157">
        <f>IFERROR($C$8:INDEX($C$8:$C$3000,COUNTIF($C$8:$C$3000,"?*")),"")</f>
        <v>0</v>
      </c>
      <c r="E2923" s="174"/>
      <c r="F2923" s="174">
        <f>--ISNUMBER(IFERROR(SEARCH('Project Costing'!#REF!,Labor!I2929,1),""))</f>
        <v>0</v>
      </c>
      <c r="G2923" s="174" t="str">
        <f>IF(F2923=1,COUNTIF($F$8:F2923,1),"")</f>
        <v/>
      </c>
      <c r="H2923" s="174"/>
      <c r="I2923" s="157">
        <f>IFERROR($H$8:INDEX($H$8:$H$3000,COUNTIF($H$8:$H$3000,"?*")),"")</f>
        <v>0</v>
      </c>
    </row>
    <row r="2924" spans="1:9" x14ac:dyDescent="0.25">
      <c r="A2924" s="174">
        <f>--ISNUMBER(IFERROR(SEARCH('Project Costing'!#REF!,Labor!I2930,1),""))</f>
        <v>0</v>
      </c>
      <c r="B2924" s="174" t="str">
        <f>IF(A2924=1,COUNTIF($A$8:A2924,1),"")</f>
        <v/>
      </c>
      <c r="C2924" s="174"/>
      <c r="D2924" s="157">
        <f>IFERROR($C$8:INDEX($C$8:$C$3000,COUNTIF($C$8:$C$3000,"?*")),"")</f>
        <v>0</v>
      </c>
      <c r="E2924" s="174"/>
      <c r="F2924" s="174">
        <f>--ISNUMBER(IFERROR(SEARCH('Project Costing'!#REF!,Labor!I2930,1),""))</f>
        <v>0</v>
      </c>
      <c r="G2924" s="174" t="str">
        <f>IF(F2924=1,COUNTIF($F$8:F2924,1),"")</f>
        <v/>
      </c>
      <c r="H2924" s="174"/>
      <c r="I2924" s="157">
        <f>IFERROR($H$8:INDEX($H$8:$H$3000,COUNTIF($H$8:$H$3000,"?*")),"")</f>
        <v>0</v>
      </c>
    </row>
    <row r="2925" spans="1:9" x14ac:dyDescent="0.25">
      <c r="A2925" s="174">
        <f>--ISNUMBER(IFERROR(SEARCH('Project Costing'!#REF!,Labor!I2931,1),""))</f>
        <v>0</v>
      </c>
      <c r="B2925" s="174" t="str">
        <f>IF(A2925=1,COUNTIF($A$8:A2925,1),"")</f>
        <v/>
      </c>
      <c r="C2925" s="174"/>
      <c r="D2925" s="157">
        <f>IFERROR($C$8:INDEX($C$8:$C$3000,COUNTIF($C$8:$C$3000,"?*")),"")</f>
        <v>0</v>
      </c>
      <c r="E2925" s="174"/>
      <c r="F2925" s="174">
        <f>--ISNUMBER(IFERROR(SEARCH('Project Costing'!#REF!,Labor!I2931,1),""))</f>
        <v>0</v>
      </c>
      <c r="G2925" s="174" t="str">
        <f>IF(F2925=1,COUNTIF($F$8:F2925,1),"")</f>
        <v/>
      </c>
      <c r="H2925" s="174"/>
      <c r="I2925" s="157">
        <f>IFERROR($H$8:INDEX($H$8:$H$3000,COUNTIF($H$8:$H$3000,"?*")),"")</f>
        <v>0</v>
      </c>
    </row>
    <row r="2926" spans="1:9" x14ac:dyDescent="0.25">
      <c r="A2926" s="174">
        <f>--ISNUMBER(IFERROR(SEARCH('Project Costing'!#REF!,Labor!I2932,1),""))</f>
        <v>0</v>
      </c>
      <c r="B2926" s="174" t="str">
        <f>IF(A2926=1,COUNTIF($A$8:A2926,1),"")</f>
        <v/>
      </c>
      <c r="C2926" s="174"/>
      <c r="D2926" s="157">
        <f>IFERROR($C$8:INDEX($C$8:$C$3000,COUNTIF($C$8:$C$3000,"?*")),"")</f>
        <v>0</v>
      </c>
      <c r="E2926" s="174"/>
      <c r="F2926" s="174">
        <f>--ISNUMBER(IFERROR(SEARCH('Project Costing'!#REF!,Labor!I2932,1),""))</f>
        <v>0</v>
      </c>
      <c r="G2926" s="174" t="str">
        <f>IF(F2926=1,COUNTIF($F$8:F2926,1),"")</f>
        <v/>
      </c>
      <c r="H2926" s="174"/>
      <c r="I2926" s="157">
        <f>IFERROR($H$8:INDEX($H$8:$H$3000,COUNTIF($H$8:$H$3000,"?*")),"")</f>
        <v>0</v>
      </c>
    </row>
    <row r="2927" spans="1:9" x14ac:dyDescent="0.25">
      <c r="A2927" s="174">
        <f>--ISNUMBER(IFERROR(SEARCH('Project Costing'!#REF!,Labor!I2933,1),""))</f>
        <v>0</v>
      </c>
      <c r="B2927" s="174" t="str">
        <f>IF(A2927=1,COUNTIF($A$8:A2927,1),"")</f>
        <v/>
      </c>
      <c r="C2927" s="174"/>
      <c r="D2927" s="157">
        <f>IFERROR($C$8:INDEX($C$8:$C$3000,COUNTIF($C$8:$C$3000,"?*")),"")</f>
        <v>0</v>
      </c>
      <c r="E2927" s="174"/>
      <c r="F2927" s="174">
        <f>--ISNUMBER(IFERROR(SEARCH('Project Costing'!#REF!,Labor!I2933,1),""))</f>
        <v>0</v>
      </c>
      <c r="G2927" s="174" t="str">
        <f>IF(F2927=1,COUNTIF($F$8:F2927,1),"")</f>
        <v/>
      </c>
      <c r="H2927" s="174"/>
      <c r="I2927" s="157">
        <f>IFERROR($H$8:INDEX($H$8:$H$3000,COUNTIF($H$8:$H$3000,"?*")),"")</f>
        <v>0</v>
      </c>
    </row>
    <row r="2928" spans="1:9" x14ac:dyDescent="0.25">
      <c r="A2928" s="174">
        <f>--ISNUMBER(IFERROR(SEARCH('Project Costing'!#REF!,Labor!I2934,1),""))</f>
        <v>0</v>
      </c>
      <c r="B2928" s="174" t="str">
        <f>IF(A2928=1,COUNTIF($A$8:A2928,1),"")</f>
        <v/>
      </c>
      <c r="C2928" s="174"/>
      <c r="D2928" s="157">
        <f>IFERROR($C$8:INDEX($C$8:$C$3000,COUNTIF($C$8:$C$3000,"?*")),"")</f>
        <v>0</v>
      </c>
      <c r="E2928" s="174"/>
      <c r="F2928" s="174">
        <f>--ISNUMBER(IFERROR(SEARCH('Project Costing'!#REF!,Labor!I2934,1),""))</f>
        <v>0</v>
      </c>
      <c r="G2928" s="174" t="str">
        <f>IF(F2928=1,COUNTIF($F$8:F2928,1),"")</f>
        <v/>
      </c>
      <c r="H2928" s="174"/>
      <c r="I2928" s="157">
        <f>IFERROR($H$8:INDEX($H$8:$H$3000,COUNTIF($H$8:$H$3000,"?*")),"")</f>
        <v>0</v>
      </c>
    </row>
    <row r="2929" spans="1:9" x14ac:dyDescent="0.25">
      <c r="A2929" s="174">
        <f>--ISNUMBER(IFERROR(SEARCH('Project Costing'!#REF!,Labor!I2935,1),""))</f>
        <v>0</v>
      </c>
      <c r="B2929" s="174" t="str">
        <f>IF(A2929=1,COUNTIF($A$8:A2929,1),"")</f>
        <v/>
      </c>
      <c r="C2929" s="174"/>
      <c r="D2929" s="157">
        <f>IFERROR($C$8:INDEX($C$8:$C$3000,COUNTIF($C$8:$C$3000,"?*")),"")</f>
        <v>0</v>
      </c>
      <c r="E2929" s="174"/>
      <c r="F2929" s="174">
        <f>--ISNUMBER(IFERROR(SEARCH('Project Costing'!#REF!,Labor!I2935,1),""))</f>
        <v>0</v>
      </c>
      <c r="G2929" s="174" t="str">
        <f>IF(F2929=1,COUNTIF($F$8:F2929,1),"")</f>
        <v/>
      </c>
      <c r="H2929" s="174"/>
      <c r="I2929" s="157">
        <f>IFERROR($H$8:INDEX($H$8:$H$3000,COUNTIF($H$8:$H$3000,"?*")),"")</f>
        <v>0</v>
      </c>
    </row>
    <row r="2930" spans="1:9" x14ac:dyDescent="0.25">
      <c r="A2930" s="174">
        <f>--ISNUMBER(IFERROR(SEARCH('Project Costing'!#REF!,Labor!I2936,1),""))</f>
        <v>0</v>
      </c>
      <c r="B2930" s="174" t="str">
        <f>IF(A2930=1,COUNTIF($A$8:A2930,1),"")</f>
        <v/>
      </c>
      <c r="C2930" s="174"/>
      <c r="D2930" s="157">
        <f>IFERROR($C$8:INDEX($C$8:$C$3000,COUNTIF($C$8:$C$3000,"?*")),"")</f>
        <v>0</v>
      </c>
      <c r="E2930" s="174"/>
      <c r="F2930" s="174">
        <f>--ISNUMBER(IFERROR(SEARCH('Project Costing'!#REF!,Labor!I2936,1),""))</f>
        <v>0</v>
      </c>
      <c r="G2930" s="174" t="str">
        <f>IF(F2930=1,COUNTIF($F$8:F2930,1),"")</f>
        <v/>
      </c>
      <c r="H2930" s="174"/>
      <c r="I2930" s="157">
        <f>IFERROR($H$8:INDEX($H$8:$H$3000,COUNTIF($H$8:$H$3000,"?*")),"")</f>
        <v>0</v>
      </c>
    </row>
    <row r="2931" spans="1:9" x14ac:dyDescent="0.25">
      <c r="A2931" s="174">
        <f>--ISNUMBER(IFERROR(SEARCH('Project Costing'!#REF!,Labor!I2937,1),""))</f>
        <v>0</v>
      </c>
      <c r="B2931" s="174" t="str">
        <f>IF(A2931=1,COUNTIF($A$8:A2931,1),"")</f>
        <v/>
      </c>
      <c r="C2931" s="174"/>
      <c r="D2931" s="157">
        <f>IFERROR($C$8:INDEX($C$8:$C$3000,COUNTIF($C$8:$C$3000,"?*")),"")</f>
        <v>0</v>
      </c>
      <c r="E2931" s="174"/>
      <c r="F2931" s="174">
        <f>--ISNUMBER(IFERROR(SEARCH('Project Costing'!#REF!,Labor!I2937,1),""))</f>
        <v>0</v>
      </c>
      <c r="G2931" s="174" t="str">
        <f>IF(F2931=1,COUNTIF($F$8:F2931,1),"")</f>
        <v/>
      </c>
      <c r="H2931" s="174"/>
      <c r="I2931" s="157">
        <f>IFERROR($H$8:INDEX($H$8:$H$3000,COUNTIF($H$8:$H$3000,"?*")),"")</f>
        <v>0</v>
      </c>
    </row>
    <row r="2932" spans="1:9" x14ac:dyDescent="0.25">
      <c r="A2932" s="174">
        <f>--ISNUMBER(IFERROR(SEARCH('Project Costing'!#REF!,Labor!I2938,1),""))</f>
        <v>0</v>
      </c>
      <c r="B2932" s="174" t="str">
        <f>IF(A2932=1,COUNTIF($A$8:A2932,1),"")</f>
        <v/>
      </c>
      <c r="C2932" s="174"/>
      <c r="D2932" s="157">
        <f>IFERROR($C$8:INDEX($C$8:$C$3000,COUNTIF($C$8:$C$3000,"?*")),"")</f>
        <v>0</v>
      </c>
      <c r="E2932" s="174"/>
      <c r="F2932" s="174">
        <f>--ISNUMBER(IFERROR(SEARCH('Project Costing'!#REF!,Labor!I2938,1),""))</f>
        <v>0</v>
      </c>
      <c r="G2932" s="174" t="str">
        <f>IF(F2932=1,COUNTIF($F$8:F2932,1),"")</f>
        <v/>
      </c>
      <c r="H2932" s="174"/>
      <c r="I2932" s="157">
        <f>IFERROR($H$8:INDEX($H$8:$H$3000,COUNTIF($H$8:$H$3000,"?*")),"")</f>
        <v>0</v>
      </c>
    </row>
    <row r="2933" spans="1:9" x14ac:dyDescent="0.25">
      <c r="A2933" s="174">
        <f>--ISNUMBER(IFERROR(SEARCH('Project Costing'!#REF!,Labor!I2939,1),""))</f>
        <v>0</v>
      </c>
      <c r="B2933" s="174" t="str">
        <f>IF(A2933=1,COUNTIF($A$8:A2933,1),"")</f>
        <v/>
      </c>
      <c r="C2933" s="174"/>
      <c r="D2933" s="157">
        <f>IFERROR($C$8:INDEX($C$8:$C$3000,COUNTIF($C$8:$C$3000,"?*")),"")</f>
        <v>0</v>
      </c>
      <c r="E2933" s="174"/>
      <c r="F2933" s="174">
        <f>--ISNUMBER(IFERROR(SEARCH('Project Costing'!#REF!,Labor!I2939,1),""))</f>
        <v>0</v>
      </c>
      <c r="G2933" s="174" t="str">
        <f>IF(F2933=1,COUNTIF($F$8:F2933,1),"")</f>
        <v/>
      </c>
      <c r="H2933" s="174"/>
      <c r="I2933" s="157">
        <f>IFERROR($H$8:INDEX($H$8:$H$3000,COUNTIF($H$8:$H$3000,"?*")),"")</f>
        <v>0</v>
      </c>
    </row>
    <row r="2934" spans="1:9" x14ac:dyDescent="0.25">
      <c r="A2934" s="174">
        <f>--ISNUMBER(IFERROR(SEARCH('Project Costing'!#REF!,Labor!I2940,1),""))</f>
        <v>0</v>
      </c>
      <c r="B2934" s="174" t="str">
        <f>IF(A2934=1,COUNTIF($A$8:A2934,1),"")</f>
        <v/>
      </c>
      <c r="C2934" s="174"/>
      <c r="D2934" s="157">
        <f>IFERROR($C$8:INDEX($C$8:$C$3000,COUNTIF($C$8:$C$3000,"?*")),"")</f>
        <v>0</v>
      </c>
      <c r="E2934" s="174"/>
      <c r="F2934" s="174">
        <f>--ISNUMBER(IFERROR(SEARCH('Project Costing'!#REF!,Labor!I2940,1),""))</f>
        <v>0</v>
      </c>
      <c r="G2934" s="174" t="str">
        <f>IF(F2934=1,COUNTIF($F$8:F2934,1),"")</f>
        <v/>
      </c>
      <c r="H2934" s="174"/>
      <c r="I2934" s="157">
        <f>IFERROR($H$8:INDEX($H$8:$H$3000,COUNTIF($H$8:$H$3000,"?*")),"")</f>
        <v>0</v>
      </c>
    </row>
    <row r="2935" spans="1:9" x14ac:dyDescent="0.25">
      <c r="A2935" s="174">
        <f>--ISNUMBER(IFERROR(SEARCH('Project Costing'!#REF!,Labor!I2941,1),""))</f>
        <v>0</v>
      </c>
      <c r="B2935" s="174" t="str">
        <f>IF(A2935=1,COUNTIF($A$8:A2935,1),"")</f>
        <v/>
      </c>
      <c r="C2935" s="174"/>
      <c r="D2935" s="157">
        <f>IFERROR($C$8:INDEX($C$8:$C$3000,COUNTIF($C$8:$C$3000,"?*")),"")</f>
        <v>0</v>
      </c>
      <c r="E2935" s="174"/>
      <c r="F2935" s="174">
        <f>--ISNUMBER(IFERROR(SEARCH('Project Costing'!#REF!,Labor!I2941,1),""))</f>
        <v>0</v>
      </c>
      <c r="G2935" s="174" t="str">
        <f>IF(F2935=1,COUNTIF($F$8:F2935,1),"")</f>
        <v/>
      </c>
      <c r="H2935" s="174"/>
      <c r="I2935" s="157">
        <f>IFERROR($H$8:INDEX($H$8:$H$3000,COUNTIF($H$8:$H$3000,"?*")),"")</f>
        <v>0</v>
      </c>
    </row>
    <row r="2936" spans="1:9" x14ac:dyDescent="0.25">
      <c r="A2936" s="174">
        <f>--ISNUMBER(IFERROR(SEARCH('Project Costing'!#REF!,Labor!I2942,1),""))</f>
        <v>0</v>
      </c>
      <c r="B2936" s="174" t="str">
        <f>IF(A2936=1,COUNTIF($A$8:A2936,1),"")</f>
        <v/>
      </c>
      <c r="C2936" s="174"/>
      <c r="D2936" s="157">
        <f>IFERROR($C$8:INDEX($C$8:$C$3000,COUNTIF($C$8:$C$3000,"?*")),"")</f>
        <v>0</v>
      </c>
      <c r="E2936" s="174"/>
      <c r="F2936" s="174">
        <f>--ISNUMBER(IFERROR(SEARCH('Project Costing'!#REF!,Labor!I2942,1),""))</f>
        <v>0</v>
      </c>
      <c r="G2936" s="174" t="str">
        <f>IF(F2936=1,COUNTIF($F$8:F2936,1),"")</f>
        <v/>
      </c>
      <c r="H2936" s="174"/>
      <c r="I2936" s="157">
        <f>IFERROR($H$8:INDEX($H$8:$H$3000,COUNTIF($H$8:$H$3000,"?*")),"")</f>
        <v>0</v>
      </c>
    </row>
    <row r="2937" spans="1:9" x14ac:dyDescent="0.25">
      <c r="A2937" s="174">
        <f>--ISNUMBER(IFERROR(SEARCH('Project Costing'!#REF!,Labor!I2943,1),""))</f>
        <v>0</v>
      </c>
      <c r="B2937" s="174" t="str">
        <f>IF(A2937=1,COUNTIF($A$8:A2937,1),"")</f>
        <v/>
      </c>
      <c r="C2937" s="174"/>
      <c r="D2937" s="157">
        <f>IFERROR($C$8:INDEX($C$8:$C$3000,COUNTIF($C$8:$C$3000,"?*")),"")</f>
        <v>0</v>
      </c>
      <c r="E2937" s="174"/>
      <c r="F2937" s="174">
        <f>--ISNUMBER(IFERROR(SEARCH('Project Costing'!#REF!,Labor!I2943,1),""))</f>
        <v>0</v>
      </c>
      <c r="G2937" s="174" t="str">
        <f>IF(F2937=1,COUNTIF($F$8:F2937,1),"")</f>
        <v/>
      </c>
      <c r="H2937" s="174"/>
      <c r="I2937" s="157">
        <f>IFERROR($H$8:INDEX($H$8:$H$3000,COUNTIF($H$8:$H$3000,"?*")),"")</f>
        <v>0</v>
      </c>
    </row>
    <row r="2938" spans="1:9" x14ac:dyDescent="0.25">
      <c r="A2938" s="174">
        <f>--ISNUMBER(IFERROR(SEARCH('Project Costing'!#REF!,Labor!I2944,1),""))</f>
        <v>0</v>
      </c>
      <c r="B2938" s="174" t="str">
        <f>IF(A2938=1,COUNTIF($A$8:A2938,1),"")</f>
        <v/>
      </c>
      <c r="C2938" s="174"/>
      <c r="D2938" s="157">
        <f>IFERROR($C$8:INDEX($C$8:$C$3000,COUNTIF($C$8:$C$3000,"?*")),"")</f>
        <v>0</v>
      </c>
      <c r="E2938" s="174"/>
      <c r="F2938" s="174">
        <f>--ISNUMBER(IFERROR(SEARCH('Project Costing'!#REF!,Labor!I2944,1),""))</f>
        <v>0</v>
      </c>
      <c r="G2938" s="174" t="str">
        <f>IF(F2938=1,COUNTIF($F$8:F2938,1),"")</f>
        <v/>
      </c>
      <c r="H2938" s="174"/>
      <c r="I2938" s="157">
        <f>IFERROR($H$8:INDEX($H$8:$H$3000,COUNTIF($H$8:$H$3000,"?*")),"")</f>
        <v>0</v>
      </c>
    </row>
    <row r="2939" spans="1:9" x14ac:dyDescent="0.25">
      <c r="A2939" s="174">
        <f>--ISNUMBER(IFERROR(SEARCH('Project Costing'!#REF!,Labor!I2945,1),""))</f>
        <v>0</v>
      </c>
      <c r="B2939" s="174" t="str">
        <f>IF(A2939=1,COUNTIF($A$8:A2939,1),"")</f>
        <v/>
      </c>
      <c r="C2939" s="174"/>
      <c r="D2939" s="157">
        <f>IFERROR($C$8:INDEX($C$8:$C$3000,COUNTIF($C$8:$C$3000,"?*")),"")</f>
        <v>0</v>
      </c>
      <c r="E2939" s="174"/>
      <c r="F2939" s="174">
        <f>--ISNUMBER(IFERROR(SEARCH('Project Costing'!#REF!,Labor!I2945,1),""))</f>
        <v>0</v>
      </c>
      <c r="G2939" s="174" t="str">
        <f>IF(F2939=1,COUNTIF($F$8:F2939,1),"")</f>
        <v/>
      </c>
      <c r="H2939" s="174"/>
      <c r="I2939" s="157">
        <f>IFERROR($H$8:INDEX($H$8:$H$3000,COUNTIF($H$8:$H$3000,"?*")),"")</f>
        <v>0</v>
      </c>
    </row>
    <row r="2940" spans="1:9" x14ac:dyDescent="0.25">
      <c r="A2940" s="174">
        <f>--ISNUMBER(IFERROR(SEARCH('Project Costing'!#REF!,Labor!I2946,1),""))</f>
        <v>0</v>
      </c>
      <c r="B2940" s="174" t="str">
        <f>IF(A2940=1,COUNTIF($A$8:A2940,1),"")</f>
        <v/>
      </c>
      <c r="C2940" s="174"/>
      <c r="D2940" s="157">
        <f>IFERROR($C$8:INDEX($C$8:$C$3000,COUNTIF($C$8:$C$3000,"?*")),"")</f>
        <v>0</v>
      </c>
      <c r="E2940" s="174"/>
      <c r="F2940" s="174">
        <f>--ISNUMBER(IFERROR(SEARCH('Project Costing'!#REF!,Labor!I2946,1),""))</f>
        <v>0</v>
      </c>
      <c r="G2940" s="174" t="str">
        <f>IF(F2940=1,COUNTIF($F$8:F2940,1),"")</f>
        <v/>
      </c>
      <c r="H2940" s="174"/>
      <c r="I2940" s="157">
        <f>IFERROR($H$8:INDEX($H$8:$H$3000,COUNTIF($H$8:$H$3000,"?*")),"")</f>
        <v>0</v>
      </c>
    </row>
    <row r="2941" spans="1:9" x14ac:dyDescent="0.25">
      <c r="A2941" s="174">
        <f>--ISNUMBER(IFERROR(SEARCH('Project Costing'!#REF!,Labor!I2947,1),""))</f>
        <v>0</v>
      </c>
      <c r="B2941" s="174" t="str">
        <f>IF(A2941=1,COUNTIF($A$8:A2941,1),"")</f>
        <v/>
      </c>
      <c r="C2941" s="174"/>
      <c r="D2941" s="157">
        <f>IFERROR($C$8:INDEX($C$8:$C$3000,COUNTIF($C$8:$C$3000,"?*")),"")</f>
        <v>0</v>
      </c>
      <c r="E2941" s="174"/>
      <c r="F2941" s="174">
        <f>--ISNUMBER(IFERROR(SEARCH('Project Costing'!#REF!,Labor!I2947,1),""))</f>
        <v>0</v>
      </c>
      <c r="G2941" s="174" t="str">
        <f>IF(F2941=1,COUNTIF($F$8:F2941,1),"")</f>
        <v/>
      </c>
      <c r="H2941" s="174"/>
      <c r="I2941" s="157">
        <f>IFERROR($H$8:INDEX($H$8:$H$3000,COUNTIF($H$8:$H$3000,"?*")),"")</f>
        <v>0</v>
      </c>
    </row>
    <row r="2942" spans="1:9" x14ac:dyDescent="0.25">
      <c r="A2942" s="174">
        <f>--ISNUMBER(IFERROR(SEARCH('Project Costing'!#REF!,Labor!I2948,1),""))</f>
        <v>0</v>
      </c>
      <c r="B2942" s="174" t="str">
        <f>IF(A2942=1,COUNTIF($A$8:A2942,1),"")</f>
        <v/>
      </c>
      <c r="C2942" s="174"/>
      <c r="D2942" s="157">
        <f>IFERROR($C$8:INDEX($C$8:$C$3000,COUNTIF($C$8:$C$3000,"?*")),"")</f>
        <v>0</v>
      </c>
      <c r="E2942" s="174"/>
      <c r="F2942" s="174">
        <f>--ISNUMBER(IFERROR(SEARCH('Project Costing'!#REF!,Labor!I2948,1),""))</f>
        <v>0</v>
      </c>
      <c r="G2942" s="174" t="str">
        <f>IF(F2942=1,COUNTIF($F$8:F2942,1),"")</f>
        <v/>
      </c>
      <c r="H2942" s="174"/>
      <c r="I2942" s="157">
        <f>IFERROR($H$8:INDEX($H$8:$H$3000,COUNTIF($H$8:$H$3000,"?*")),"")</f>
        <v>0</v>
      </c>
    </row>
    <row r="2943" spans="1:9" x14ac:dyDescent="0.25">
      <c r="A2943" s="174">
        <f>--ISNUMBER(IFERROR(SEARCH('Project Costing'!#REF!,Labor!I2949,1),""))</f>
        <v>0</v>
      </c>
      <c r="B2943" s="174" t="str">
        <f>IF(A2943=1,COUNTIF($A$8:A2943,1),"")</f>
        <v/>
      </c>
      <c r="C2943" s="174"/>
      <c r="D2943" s="157">
        <f>IFERROR($C$8:INDEX($C$8:$C$3000,COUNTIF($C$8:$C$3000,"?*")),"")</f>
        <v>0</v>
      </c>
      <c r="E2943" s="174"/>
      <c r="F2943" s="174">
        <f>--ISNUMBER(IFERROR(SEARCH('Project Costing'!#REF!,Labor!I2949,1),""))</f>
        <v>0</v>
      </c>
      <c r="G2943" s="174" t="str">
        <f>IF(F2943=1,COUNTIF($F$8:F2943,1),"")</f>
        <v/>
      </c>
      <c r="H2943" s="174"/>
      <c r="I2943" s="157">
        <f>IFERROR($H$8:INDEX($H$8:$H$3000,COUNTIF($H$8:$H$3000,"?*")),"")</f>
        <v>0</v>
      </c>
    </row>
    <row r="2944" spans="1:9" x14ac:dyDescent="0.25">
      <c r="A2944" s="174">
        <f>--ISNUMBER(IFERROR(SEARCH('Project Costing'!#REF!,Labor!I2950,1),""))</f>
        <v>0</v>
      </c>
      <c r="B2944" s="174" t="str">
        <f>IF(A2944=1,COUNTIF($A$8:A2944,1),"")</f>
        <v/>
      </c>
      <c r="C2944" s="174"/>
      <c r="D2944" s="157">
        <f>IFERROR($C$8:INDEX($C$8:$C$3000,COUNTIF($C$8:$C$3000,"?*")),"")</f>
        <v>0</v>
      </c>
      <c r="E2944" s="174"/>
      <c r="F2944" s="174">
        <f>--ISNUMBER(IFERROR(SEARCH('Project Costing'!#REF!,Labor!I2950,1),""))</f>
        <v>0</v>
      </c>
      <c r="G2944" s="174" t="str">
        <f>IF(F2944=1,COUNTIF($F$8:F2944,1),"")</f>
        <v/>
      </c>
      <c r="H2944" s="174"/>
      <c r="I2944" s="157">
        <f>IFERROR($H$8:INDEX($H$8:$H$3000,COUNTIF($H$8:$H$3000,"?*")),"")</f>
        <v>0</v>
      </c>
    </row>
    <row r="2945" spans="1:9" x14ac:dyDescent="0.25">
      <c r="A2945" s="174">
        <f>--ISNUMBER(IFERROR(SEARCH('Project Costing'!#REF!,Labor!I2951,1),""))</f>
        <v>0</v>
      </c>
      <c r="B2945" s="174" t="str">
        <f>IF(A2945=1,COUNTIF($A$8:A2945,1),"")</f>
        <v/>
      </c>
      <c r="C2945" s="174"/>
      <c r="D2945" s="157">
        <f>IFERROR($C$8:INDEX($C$8:$C$3000,COUNTIF($C$8:$C$3000,"?*")),"")</f>
        <v>0</v>
      </c>
      <c r="E2945" s="174"/>
      <c r="F2945" s="174">
        <f>--ISNUMBER(IFERROR(SEARCH('Project Costing'!#REF!,Labor!I2951,1),""))</f>
        <v>0</v>
      </c>
      <c r="G2945" s="174" t="str">
        <f>IF(F2945=1,COUNTIF($F$8:F2945,1),"")</f>
        <v/>
      </c>
      <c r="H2945" s="174"/>
      <c r="I2945" s="157">
        <f>IFERROR($H$8:INDEX($H$8:$H$3000,COUNTIF($H$8:$H$3000,"?*")),"")</f>
        <v>0</v>
      </c>
    </row>
    <row r="2946" spans="1:9" x14ac:dyDescent="0.25">
      <c r="A2946" s="174">
        <f>--ISNUMBER(IFERROR(SEARCH('Project Costing'!#REF!,Labor!I2952,1),""))</f>
        <v>0</v>
      </c>
      <c r="B2946" s="174" t="str">
        <f>IF(A2946=1,COUNTIF($A$8:A2946,1),"")</f>
        <v/>
      </c>
      <c r="C2946" s="174"/>
      <c r="D2946" s="157">
        <f>IFERROR($C$8:INDEX($C$8:$C$3000,COUNTIF($C$8:$C$3000,"?*")),"")</f>
        <v>0</v>
      </c>
      <c r="E2946" s="174"/>
      <c r="F2946" s="174">
        <f>--ISNUMBER(IFERROR(SEARCH('Project Costing'!#REF!,Labor!I2952,1),""))</f>
        <v>0</v>
      </c>
      <c r="G2946" s="174" t="str">
        <f>IF(F2946=1,COUNTIF($F$8:F2946,1),"")</f>
        <v/>
      </c>
      <c r="H2946" s="174"/>
      <c r="I2946" s="157">
        <f>IFERROR($H$8:INDEX($H$8:$H$3000,COUNTIF($H$8:$H$3000,"?*")),"")</f>
        <v>0</v>
      </c>
    </row>
    <row r="2947" spans="1:9" x14ac:dyDescent="0.25">
      <c r="A2947" s="174">
        <f>--ISNUMBER(IFERROR(SEARCH('Project Costing'!#REF!,Labor!I2953,1),""))</f>
        <v>0</v>
      </c>
      <c r="B2947" s="174" t="str">
        <f>IF(A2947=1,COUNTIF($A$8:A2947,1),"")</f>
        <v/>
      </c>
      <c r="C2947" s="174"/>
      <c r="D2947" s="157">
        <f>IFERROR($C$8:INDEX($C$8:$C$3000,COUNTIF($C$8:$C$3000,"?*")),"")</f>
        <v>0</v>
      </c>
      <c r="E2947" s="174"/>
      <c r="F2947" s="174">
        <f>--ISNUMBER(IFERROR(SEARCH('Project Costing'!#REF!,Labor!I2953,1),""))</f>
        <v>0</v>
      </c>
      <c r="G2947" s="174" t="str">
        <f>IF(F2947=1,COUNTIF($F$8:F2947,1),"")</f>
        <v/>
      </c>
      <c r="H2947" s="174"/>
      <c r="I2947" s="157">
        <f>IFERROR($H$8:INDEX($H$8:$H$3000,COUNTIF($H$8:$H$3000,"?*")),"")</f>
        <v>0</v>
      </c>
    </row>
    <row r="2948" spans="1:9" x14ac:dyDescent="0.25">
      <c r="A2948" s="174">
        <f>--ISNUMBER(IFERROR(SEARCH('Project Costing'!#REF!,Labor!I2954,1),""))</f>
        <v>0</v>
      </c>
      <c r="B2948" s="174" t="str">
        <f>IF(A2948=1,COUNTIF($A$8:A2948,1),"")</f>
        <v/>
      </c>
      <c r="C2948" s="174"/>
      <c r="D2948" s="157">
        <f>IFERROR($C$8:INDEX($C$8:$C$3000,COUNTIF($C$8:$C$3000,"?*")),"")</f>
        <v>0</v>
      </c>
      <c r="E2948" s="174"/>
      <c r="F2948" s="174">
        <f>--ISNUMBER(IFERROR(SEARCH('Project Costing'!#REF!,Labor!I2954,1),""))</f>
        <v>0</v>
      </c>
      <c r="G2948" s="174" t="str">
        <f>IF(F2948=1,COUNTIF($F$8:F2948,1),"")</f>
        <v/>
      </c>
      <c r="H2948" s="174"/>
      <c r="I2948" s="157">
        <f>IFERROR($H$8:INDEX($H$8:$H$3000,COUNTIF($H$8:$H$3000,"?*")),"")</f>
        <v>0</v>
      </c>
    </row>
    <row r="2949" spans="1:9" x14ac:dyDescent="0.25">
      <c r="A2949" s="174">
        <f>--ISNUMBER(IFERROR(SEARCH('Project Costing'!#REF!,Labor!I2955,1),""))</f>
        <v>0</v>
      </c>
      <c r="B2949" s="174" t="str">
        <f>IF(A2949=1,COUNTIF($A$8:A2949,1),"")</f>
        <v/>
      </c>
      <c r="C2949" s="174"/>
      <c r="D2949" s="157">
        <f>IFERROR($C$8:INDEX($C$8:$C$3000,COUNTIF($C$8:$C$3000,"?*")),"")</f>
        <v>0</v>
      </c>
      <c r="E2949" s="174"/>
      <c r="F2949" s="174">
        <f>--ISNUMBER(IFERROR(SEARCH('Project Costing'!#REF!,Labor!I2955,1),""))</f>
        <v>0</v>
      </c>
      <c r="G2949" s="174" t="str">
        <f>IF(F2949=1,COUNTIF($F$8:F2949,1),"")</f>
        <v/>
      </c>
      <c r="H2949" s="174"/>
      <c r="I2949" s="157">
        <f>IFERROR($H$8:INDEX($H$8:$H$3000,COUNTIF($H$8:$H$3000,"?*")),"")</f>
        <v>0</v>
      </c>
    </row>
    <row r="2950" spans="1:9" x14ac:dyDescent="0.25">
      <c r="A2950" s="174">
        <f>--ISNUMBER(IFERROR(SEARCH('Project Costing'!#REF!,Labor!I2956,1),""))</f>
        <v>0</v>
      </c>
      <c r="B2950" s="174" t="str">
        <f>IF(A2950=1,COUNTIF($A$8:A2950,1),"")</f>
        <v/>
      </c>
      <c r="C2950" s="174"/>
      <c r="D2950" s="157">
        <f>IFERROR($C$8:INDEX($C$8:$C$3000,COUNTIF($C$8:$C$3000,"?*")),"")</f>
        <v>0</v>
      </c>
      <c r="E2950" s="174"/>
      <c r="F2950" s="174">
        <f>--ISNUMBER(IFERROR(SEARCH('Project Costing'!#REF!,Labor!I2956,1),""))</f>
        <v>0</v>
      </c>
      <c r="G2950" s="174" t="str">
        <f>IF(F2950=1,COUNTIF($F$8:F2950,1),"")</f>
        <v/>
      </c>
      <c r="H2950" s="174"/>
      <c r="I2950" s="157">
        <f>IFERROR($H$8:INDEX($H$8:$H$3000,COUNTIF($H$8:$H$3000,"?*")),"")</f>
        <v>0</v>
      </c>
    </row>
    <row r="2951" spans="1:9" x14ac:dyDescent="0.25">
      <c r="A2951" s="174">
        <f>--ISNUMBER(IFERROR(SEARCH('Project Costing'!#REF!,Labor!I2957,1),""))</f>
        <v>0</v>
      </c>
      <c r="B2951" s="174" t="str">
        <f>IF(A2951=1,COUNTIF($A$8:A2951,1),"")</f>
        <v/>
      </c>
      <c r="C2951" s="174"/>
      <c r="D2951" s="157">
        <f>IFERROR($C$8:INDEX($C$8:$C$3000,COUNTIF($C$8:$C$3000,"?*")),"")</f>
        <v>0</v>
      </c>
      <c r="E2951" s="174"/>
      <c r="F2951" s="174">
        <f>--ISNUMBER(IFERROR(SEARCH('Project Costing'!#REF!,Labor!I2957,1),""))</f>
        <v>0</v>
      </c>
      <c r="G2951" s="174" t="str">
        <f>IF(F2951=1,COUNTIF($F$8:F2951,1),"")</f>
        <v/>
      </c>
      <c r="H2951" s="174"/>
      <c r="I2951" s="157">
        <f>IFERROR($H$8:INDEX($H$8:$H$3000,COUNTIF($H$8:$H$3000,"?*")),"")</f>
        <v>0</v>
      </c>
    </row>
    <row r="2952" spans="1:9" x14ac:dyDescent="0.25">
      <c r="A2952" s="174">
        <f>--ISNUMBER(IFERROR(SEARCH('Project Costing'!#REF!,Labor!I2958,1),""))</f>
        <v>0</v>
      </c>
      <c r="B2952" s="174" t="str">
        <f>IF(A2952=1,COUNTIF($A$8:A2952,1),"")</f>
        <v/>
      </c>
      <c r="C2952" s="174"/>
      <c r="D2952" s="157">
        <f>IFERROR($C$8:INDEX($C$8:$C$3000,COUNTIF($C$8:$C$3000,"?*")),"")</f>
        <v>0</v>
      </c>
      <c r="E2952" s="174"/>
      <c r="F2952" s="174">
        <f>--ISNUMBER(IFERROR(SEARCH('Project Costing'!#REF!,Labor!I2958,1),""))</f>
        <v>0</v>
      </c>
      <c r="G2952" s="174" t="str">
        <f>IF(F2952=1,COUNTIF($F$8:F2952,1),"")</f>
        <v/>
      </c>
      <c r="H2952" s="174"/>
      <c r="I2952" s="157">
        <f>IFERROR($H$8:INDEX($H$8:$H$3000,COUNTIF($H$8:$H$3000,"?*")),"")</f>
        <v>0</v>
      </c>
    </row>
    <row r="2953" spans="1:9" x14ac:dyDescent="0.25">
      <c r="A2953" s="174">
        <f>--ISNUMBER(IFERROR(SEARCH('Project Costing'!#REF!,Labor!I2959,1),""))</f>
        <v>0</v>
      </c>
      <c r="B2953" s="174" t="str">
        <f>IF(A2953=1,COUNTIF($A$8:A2953,1),"")</f>
        <v/>
      </c>
      <c r="C2953" s="174"/>
      <c r="D2953" s="157">
        <f>IFERROR($C$8:INDEX($C$8:$C$3000,COUNTIF($C$8:$C$3000,"?*")),"")</f>
        <v>0</v>
      </c>
      <c r="E2953" s="174"/>
      <c r="F2953" s="174">
        <f>--ISNUMBER(IFERROR(SEARCH('Project Costing'!#REF!,Labor!I2959,1),""))</f>
        <v>0</v>
      </c>
      <c r="G2953" s="174" t="str">
        <f>IF(F2953=1,COUNTIF($F$8:F2953,1),"")</f>
        <v/>
      </c>
      <c r="H2953" s="174"/>
      <c r="I2953" s="157">
        <f>IFERROR($H$8:INDEX($H$8:$H$3000,COUNTIF($H$8:$H$3000,"?*")),"")</f>
        <v>0</v>
      </c>
    </row>
    <row r="2954" spans="1:9" x14ac:dyDescent="0.25">
      <c r="A2954" s="174">
        <f>--ISNUMBER(IFERROR(SEARCH('Project Costing'!#REF!,Labor!I2960,1),""))</f>
        <v>0</v>
      </c>
      <c r="B2954" s="174" t="str">
        <f>IF(A2954=1,COUNTIF($A$8:A2954,1),"")</f>
        <v/>
      </c>
      <c r="C2954" s="174"/>
      <c r="D2954" s="157">
        <f>IFERROR($C$8:INDEX($C$8:$C$3000,COUNTIF($C$8:$C$3000,"?*")),"")</f>
        <v>0</v>
      </c>
      <c r="E2954" s="174"/>
      <c r="F2954" s="174">
        <f>--ISNUMBER(IFERROR(SEARCH('Project Costing'!#REF!,Labor!I2960,1),""))</f>
        <v>0</v>
      </c>
      <c r="G2954" s="174" t="str">
        <f>IF(F2954=1,COUNTIF($F$8:F2954,1),"")</f>
        <v/>
      </c>
      <c r="H2954" s="174"/>
      <c r="I2954" s="157">
        <f>IFERROR($H$8:INDEX($H$8:$H$3000,COUNTIF($H$8:$H$3000,"?*")),"")</f>
        <v>0</v>
      </c>
    </row>
    <row r="2955" spans="1:9" x14ac:dyDescent="0.25">
      <c r="A2955" s="174">
        <f>--ISNUMBER(IFERROR(SEARCH('Project Costing'!#REF!,Labor!I2961,1),""))</f>
        <v>0</v>
      </c>
      <c r="B2955" s="174" t="str">
        <f>IF(A2955=1,COUNTIF($A$8:A2955,1),"")</f>
        <v/>
      </c>
      <c r="C2955" s="174"/>
      <c r="D2955" s="157">
        <f>IFERROR($C$8:INDEX($C$8:$C$3000,COUNTIF($C$8:$C$3000,"?*")),"")</f>
        <v>0</v>
      </c>
      <c r="E2955" s="174"/>
      <c r="F2955" s="174">
        <f>--ISNUMBER(IFERROR(SEARCH('Project Costing'!#REF!,Labor!I2961,1),""))</f>
        <v>0</v>
      </c>
      <c r="G2955" s="174" t="str">
        <f>IF(F2955=1,COUNTIF($F$8:F2955,1),"")</f>
        <v/>
      </c>
      <c r="H2955" s="174"/>
      <c r="I2955" s="157">
        <f>IFERROR($H$8:INDEX($H$8:$H$3000,COUNTIF($H$8:$H$3000,"?*")),"")</f>
        <v>0</v>
      </c>
    </row>
    <row r="2956" spans="1:9" x14ac:dyDescent="0.25">
      <c r="A2956" s="174">
        <f>--ISNUMBER(IFERROR(SEARCH('Project Costing'!#REF!,Labor!I2962,1),""))</f>
        <v>0</v>
      </c>
      <c r="B2956" s="174" t="str">
        <f>IF(A2956=1,COUNTIF($A$8:A2956,1),"")</f>
        <v/>
      </c>
      <c r="C2956" s="174"/>
      <c r="D2956" s="157">
        <f>IFERROR($C$8:INDEX($C$8:$C$3000,COUNTIF($C$8:$C$3000,"?*")),"")</f>
        <v>0</v>
      </c>
      <c r="E2956" s="174"/>
      <c r="F2956" s="174">
        <f>--ISNUMBER(IFERROR(SEARCH('Project Costing'!#REF!,Labor!I2962,1),""))</f>
        <v>0</v>
      </c>
      <c r="G2956" s="174" t="str">
        <f>IF(F2956=1,COUNTIF($F$8:F2956,1),"")</f>
        <v/>
      </c>
      <c r="H2956" s="174"/>
      <c r="I2956" s="157">
        <f>IFERROR($H$8:INDEX($H$8:$H$3000,COUNTIF($H$8:$H$3000,"?*")),"")</f>
        <v>0</v>
      </c>
    </row>
    <row r="2957" spans="1:9" x14ac:dyDescent="0.25">
      <c r="A2957" s="174">
        <f>--ISNUMBER(IFERROR(SEARCH('Project Costing'!#REF!,Labor!I2963,1),""))</f>
        <v>0</v>
      </c>
      <c r="B2957" s="174" t="str">
        <f>IF(A2957=1,COUNTIF($A$8:A2957,1),"")</f>
        <v/>
      </c>
      <c r="C2957" s="174"/>
      <c r="D2957" s="157">
        <f>IFERROR($C$8:INDEX($C$8:$C$3000,COUNTIF($C$8:$C$3000,"?*")),"")</f>
        <v>0</v>
      </c>
      <c r="E2957" s="174"/>
      <c r="F2957" s="174">
        <f>--ISNUMBER(IFERROR(SEARCH('Project Costing'!#REF!,Labor!I2963,1),""))</f>
        <v>0</v>
      </c>
      <c r="G2957" s="174" t="str">
        <f>IF(F2957=1,COUNTIF($F$8:F2957,1),"")</f>
        <v/>
      </c>
      <c r="H2957" s="174"/>
      <c r="I2957" s="157">
        <f>IFERROR($H$8:INDEX($H$8:$H$3000,COUNTIF($H$8:$H$3000,"?*")),"")</f>
        <v>0</v>
      </c>
    </row>
    <row r="2958" spans="1:9" x14ac:dyDescent="0.25">
      <c r="A2958" s="174">
        <f>--ISNUMBER(IFERROR(SEARCH('Project Costing'!#REF!,Labor!I2964,1),""))</f>
        <v>0</v>
      </c>
      <c r="B2958" s="174" t="str">
        <f>IF(A2958=1,COUNTIF($A$8:A2958,1),"")</f>
        <v/>
      </c>
      <c r="C2958" s="174"/>
      <c r="D2958" s="157">
        <f>IFERROR($C$8:INDEX($C$8:$C$3000,COUNTIF($C$8:$C$3000,"?*")),"")</f>
        <v>0</v>
      </c>
      <c r="E2958" s="174"/>
      <c r="F2958" s="174">
        <f>--ISNUMBER(IFERROR(SEARCH('Project Costing'!#REF!,Labor!I2964,1),""))</f>
        <v>0</v>
      </c>
      <c r="G2958" s="174" t="str">
        <f>IF(F2958=1,COUNTIF($F$8:F2958,1),"")</f>
        <v/>
      </c>
      <c r="H2958" s="174"/>
      <c r="I2958" s="157">
        <f>IFERROR($H$8:INDEX($H$8:$H$3000,COUNTIF($H$8:$H$3000,"?*")),"")</f>
        <v>0</v>
      </c>
    </row>
    <row r="2959" spans="1:9" x14ac:dyDescent="0.25">
      <c r="A2959" s="174">
        <f>--ISNUMBER(IFERROR(SEARCH('Project Costing'!#REF!,Labor!I2965,1),""))</f>
        <v>0</v>
      </c>
      <c r="B2959" s="174" t="str">
        <f>IF(A2959=1,COUNTIF($A$8:A2959,1),"")</f>
        <v/>
      </c>
      <c r="C2959" s="174"/>
      <c r="D2959" s="157">
        <f>IFERROR($C$8:INDEX($C$8:$C$3000,COUNTIF($C$8:$C$3000,"?*")),"")</f>
        <v>0</v>
      </c>
      <c r="E2959" s="174"/>
      <c r="F2959" s="174">
        <f>--ISNUMBER(IFERROR(SEARCH('Project Costing'!#REF!,Labor!I2965,1),""))</f>
        <v>0</v>
      </c>
      <c r="G2959" s="174" t="str">
        <f>IF(F2959=1,COUNTIF($F$8:F2959,1),"")</f>
        <v/>
      </c>
      <c r="H2959" s="174"/>
      <c r="I2959" s="157">
        <f>IFERROR($H$8:INDEX($H$8:$H$3000,COUNTIF($H$8:$H$3000,"?*")),"")</f>
        <v>0</v>
      </c>
    </row>
    <row r="2960" spans="1:9" x14ac:dyDescent="0.25">
      <c r="A2960" s="174">
        <f>--ISNUMBER(IFERROR(SEARCH('Project Costing'!#REF!,Labor!I2966,1),""))</f>
        <v>0</v>
      </c>
      <c r="B2960" s="174" t="str">
        <f>IF(A2960=1,COUNTIF($A$8:A2960,1),"")</f>
        <v/>
      </c>
      <c r="C2960" s="174"/>
      <c r="D2960" s="157">
        <f>IFERROR($C$8:INDEX($C$8:$C$3000,COUNTIF($C$8:$C$3000,"?*")),"")</f>
        <v>0</v>
      </c>
      <c r="E2960" s="174"/>
      <c r="F2960" s="174">
        <f>--ISNUMBER(IFERROR(SEARCH('Project Costing'!#REF!,Labor!I2966,1),""))</f>
        <v>0</v>
      </c>
      <c r="G2960" s="174" t="str">
        <f>IF(F2960=1,COUNTIF($F$8:F2960,1),"")</f>
        <v/>
      </c>
      <c r="H2960" s="174"/>
      <c r="I2960" s="157">
        <f>IFERROR($H$8:INDEX($H$8:$H$3000,COUNTIF($H$8:$H$3000,"?*")),"")</f>
        <v>0</v>
      </c>
    </row>
    <row r="2961" spans="1:9" x14ac:dyDescent="0.25">
      <c r="A2961" s="174">
        <f>--ISNUMBER(IFERROR(SEARCH('Project Costing'!#REF!,Labor!I2967,1),""))</f>
        <v>0</v>
      </c>
      <c r="B2961" s="174" t="str">
        <f>IF(A2961=1,COUNTIF($A$8:A2961,1),"")</f>
        <v/>
      </c>
      <c r="C2961" s="174"/>
      <c r="D2961" s="157">
        <f>IFERROR($C$8:INDEX($C$8:$C$3000,COUNTIF($C$8:$C$3000,"?*")),"")</f>
        <v>0</v>
      </c>
      <c r="E2961" s="174"/>
      <c r="F2961" s="174">
        <f>--ISNUMBER(IFERROR(SEARCH('Project Costing'!#REF!,Labor!I2967,1),""))</f>
        <v>0</v>
      </c>
      <c r="G2961" s="174" t="str">
        <f>IF(F2961=1,COUNTIF($F$8:F2961,1),"")</f>
        <v/>
      </c>
      <c r="H2961" s="174"/>
      <c r="I2961" s="157">
        <f>IFERROR($H$8:INDEX($H$8:$H$3000,COUNTIF($H$8:$H$3000,"?*")),"")</f>
        <v>0</v>
      </c>
    </row>
    <row r="2962" spans="1:9" x14ac:dyDescent="0.25">
      <c r="A2962" s="174">
        <f>--ISNUMBER(IFERROR(SEARCH('Project Costing'!#REF!,Labor!I2968,1),""))</f>
        <v>0</v>
      </c>
      <c r="B2962" s="174" t="str">
        <f>IF(A2962=1,COUNTIF($A$8:A2962,1),"")</f>
        <v/>
      </c>
      <c r="C2962" s="174"/>
      <c r="D2962" s="157">
        <f>IFERROR($C$8:INDEX($C$8:$C$3000,COUNTIF($C$8:$C$3000,"?*")),"")</f>
        <v>0</v>
      </c>
      <c r="E2962" s="174"/>
      <c r="F2962" s="174">
        <f>--ISNUMBER(IFERROR(SEARCH('Project Costing'!#REF!,Labor!I2968,1),""))</f>
        <v>0</v>
      </c>
      <c r="G2962" s="174" t="str">
        <f>IF(F2962=1,COUNTIF($F$8:F2962,1),"")</f>
        <v/>
      </c>
      <c r="H2962" s="174"/>
      <c r="I2962" s="157">
        <f>IFERROR($H$8:INDEX($H$8:$H$3000,COUNTIF($H$8:$H$3000,"?*")),"")</f>
        <v>0</v>
      </c>
    </row>
    <row r="2963" spans="1:9" x14ac:dyDescent="0.25">
      <c r="A2963" s="174">
        <f>--ISNUMBER(IFERROR(SEARCH('Project Costing'!#REF!,Labor!I2969,1),""))</f>
        <v>0</v>
      </c>
      <c r="B2963" s="174" t="str">
        <f>IF(A2963=1,COUNTIF($A$8:A2963,1),"")</f>
        <v/>
      </c>
      <c r="C2963" s="174"/>
      <c r="D2963" s="157">
        <f>IFERROR($C$8:INDEX($C$8:$C$3000,COUNTIF($C$8:$C$3000,"?*")),"")</f>
        <v>0</v>
      </c>
      <c r="E2963" s="174"/>
      <c r="F2963" s="174">
        <f>--ISNUMBER(IFERROR(SEARCH('Project Costing'!#REF!,Labor!I2969,1),""))</f>
        <v>0</v>
      </c>
      <c r="G2963" s="174" t="str">
        <f>IF(F2963=1,COUNTIF($F$8:F2963,1),"")</f>
        <v/>
      </c>
      <c r="H2963" s="174"/>
      <c r="I2963" s="157">
        <f>IFERROR($H$8:INDEX($H$8:$H$3000,COUNTIF($H$8:$H$3000,"?*")),"")</f>
        <v>0</v>
      </c>
    </row>
    <row r="2964" spans="1:9" x14ac:dyDescent="0.25">
      <c r="A2964" s="174">
        <f>--ISNUMBER(IFERROR(SEARCH('Project Costing'!#REF!,Labor!I2970,1),""))</f>
        <v>0</v>
      </c>
      <c r="B2964" s="174" t="str">
        <f>IF(A2964=1,COUNTIF($A$8:A2964,1),"")</f>
        <v/>
      </c>
      <c r="C2964" s="174"/>
      <c r="D2964" s="157">
        <f>IFERROR($C$8:INDEX($C$8:$C$3000,COUNTIF($C$8:$C$3000,"?*")),"")</f>
        <v>0</v>
      </c>
      <c r="E2964" s="174"/>
      <c r="F2964" s="174">
        <f>--ISNUMBER(IFERROR(SEARCH('Project Costing'!#REF!,Labor!I2970,1),""))</f>
        <v>0</v>
      </c>
      <c r="G2964" s="174" t="str">
        <f>IF(F2964=1,COUNTIF($F$8:F2964,1),"")</f>
        <v/>
      </c>
      <c r="H2964" s="174"/>
      <c r="I2964" s="157">
        <f>IFERROR($H$8:INDEX($H$8:$H$3000,COUNTIF($H$8:$H$3000,"?*")),"")</f>
        <v>0</v>
      </c>
    </row>
    <row r="2965" spans="1:9" x14ac:dyDescent="0.25">
      <c r="A2965" s="174">
        <f>--ISNUMBER(IFERROR(SEARCH('Project Costing'!#REF!,Labor!I2971,1),""))</f>
        <v>0</v>
      </c>
      <c r="B2965" s="174" t="str">
        <f>IF(A2965=1,COUNTIF($A$8:A2965,1),"")</f>
        <v/>
      </c>
      <c r="C2965" s="174"/>
      <c r="D2965" s="157">
        <f>IFERROR($C$8:INDEX($C$8:$C$3000,COUNTIF($C$8:$C$3000,"?*")),"")</f>
        <v>0</v>
      </c>
      <c r="E2965" s="174"/>
      <c r="F2965" s="174">
        <f>--ISNUMBER(IFERROR(SEARCH('Project Costing'!#REF!,Labor!I2971,1),""))</f>
        <v>0</v>
      </c>
      <c r="G2965" s="174" t="str">
        <f>IF(F2965=1,COUNTIF($F$8:F2965,1),"")</f>
        <v/>
      </c>
      <c r="H2965" s="174"/>
      <c r="I2965" s="157">
        <f>IFERROR($H$8:INDEX($H$8:$H$3000,COUNTIF($H$8:$H$3000,"?*")),"")</f>
        <v>0</v>
      </c>
    </row>
    <row r="2966" spans="1:9" x14ac:dyDescent="0.25">
      <c r="A2966" s="174">
        <f>--ISNUMBER(IFERROR(SEARCH('Project Costing'!#REF!,Labor!I2972,1),""))</f>
        <v>0</v>
      </c>
      <c r="B2966" s="174" t="str">
        <f>IF(A2966=1,COUNTIF($A$8:A2966,1),"")</f>
        <v/>
      </c>
      <c r="C2966" s="174"/>
      <c r="D2966" s="157">
        <f>IFERROR($C$8:INDEX($C$8:$C$3000,COUNTIF($C$8:$C$3000,"?*")),"")</f>
        <v>0</v>
      </c>
      <c r="E2966" s="174"/>
      <c r="F2966" s="174">
        <f>--ISNUMBER(IFERROR(SEARCH('Project Costing'!#REF!,Labor!I2972,1),""))</f>
        <v>0</v>
      </c>
      <c r="G2966" s="174" t="str">
        <f>IF(F2966=1,COUNTIF($F$8:F2966,1),"")</f>
        <v/>
      </c>
      <c r="H2966" s="174"/>
      <c r="I2966" s="157">
        <f>IFERROR($H$8:INDEX($H$8:$H$3000,COUNTIF($H$8:$H$3000,"?*")),"")</f>
        <v>0</v>
      </c>
    </row>
    <row r="2967" spans="1:9" x14ac:dyDescent="0.25">
      <c r="A2967" s="174">
        <f>--ISNUMBER(IFERROR(SEARCH('Project Costing'!#REF!,Labor!I2973,1),""))</f>
        <v>0</v>
      </c>
      <c r="B2967" s="174" t="str">
        <f>IF(A2967=1,COUNTIF($A$8:A2967,1),"")</f>
        <v/>
      </c>
      <c r="C2967" s="174"/>
      <c r="D2967" s="157">
        <f>IFERROR($C$8:INDEX($C$8:$C$3000,COUNTIF($C$8:$C$3000,"?*")),"")</f>
        <v>0</v>
      </c>
      <c r="E2967" s="174"/>
      <c r="F2967" s="174">
        <f>--ISNUMBER(IFERROR(SEARCH('Project Costing'!#REF!,Labor!I2973,1),""))</f>
        <v>0</v>
      </c>
      <c r="G2967" s="174" t="str">
        <f>IF(F2967=1,COUNTIF($F$8:F2967,1),"")</f>
        <v/>
      </c>
      <c r="H2967" s="174"/>
      <c r="I2967" s="157">
        <f>IFERROR($H$8:INDEX($H$8:$H$3000,COUNTIF($H$8:$H$3000,"?*")),"")</f>
        <v>0</v>
      </c>
    </row>
    <row r="2968" spans="1:9" x14ac:dyDescent="0.25">
      <c r="A2968" s="174">
        <f>--ISNUMBER(IFERROR(SEARCH('Project Costing'!#REF!,Labor!I2974,1),""))</f>
        <v>0</v>
      </c>
      <c r="B2968" s="174" t="str">
        <f>IF(A2968=1,COUNTIF($A$8:A2968,1),"")</f>
        <v/>
      </c>
      <c r="C2968" s="174"/>
      <c r="D2968" s="157">
        <f>IFERROR($C$8:INDEX($C$8:$C$3000,COUNTIF($C$8:$C$3000,"?*")),"")</f>
        <v>0</v>
      </c>
      <c r="E2968" s="174"/>
      <c r="F2968" s="174">
        <f>--ISNUMBER(IFERROR(SEARCH('Project Costing'!#REF!,Labor!I2974,1),""))</f>
        <v>0</v>
      </c>
      <c r="G2968" s="174" t="str">
        <f>IF(F2968=1,COUNTIF($F$8:F2968,1),"")</f>
        <v/>
      </c>
      <c r="H2968" s="174"/>
      <c r="I2968" s="157">
        <f>IFERROR($H$8:INDEX($H$8:$H$3000,COUNTIF($H$8:$H$3000,"?*")),"")</f>
        <v>0</v>
      </c>
    </row>
    <row r="2969" spans="1:9" x14ac:dyDescent="0.25">
      <c r="A2969" s="174">
        <f>--ISNUMBER(IFERROR(SEARCH('Project Costing'!#REF!,Labor!I2975,1),""))</f>
        <v>0</v>
      </c>
      <c r="B2969" s="174" t="str">
        <f>IF(A2969=1,COUNTIF($A$8:A2969,1),"")</f>
        <v/>
      </c>
      <c r="C2969" s="174"/>
      <c r="D2969" s="157">
        <f>IFERROR($C$8:INDEX($C$8:$C$3000,COUNTIF($C$8:$C$3000,"?*")),"")</f>
        <v>0</v>
      </c>
      <c r="E2969" s="174"/>
      <c r="F2969" s="174">
        <f>--ISNUMBER(IFERROR(SEARCH('Project Costing'!#REF!,Labor!I2975,1),""))</f>
        <v>0</v>
      </c>
      <c r="G2969" s="174" t="str">
        <f>IF(F2969=1,COUNTIF($F$8:F2969,1),"")</f>
        <v/>
      </c>
      <c r="H2969" s="174"/>
      <c r="I2969" s="157">
        <f>IFERROR($H$8:INDEX($H$8:$H$3000,COUNTIF($H$8:$H$3000,"?*")),"")</f>
        <v>0</v>
      </c>
    </row>
    <row r="2970" spans="1:9" x14ac:dyDescent="0.25">
      <c r="A2970" s="174">
        <f>--ISNUMBER(IFERROR(SEARCH('Project Costing'!#REF!,Labor!I2976,1),""))</f>
        <v>0</v>
      </c>
      <c r="B2970" s="174" t="str">
        <f>IF(A2970=1,COUNTIF($A$8:A2970,1),"")</f>
        <v/>
      </c>
      <c r="C2970" s="174"/>
      <c r="D2970" s="157">
        <f>IFERROR($C$8:INDEX($C$8:$C$3000,COUNTIF($C$8:$C$3000,"?*")),"")</f>
        <v>0</v>
      </c>
      <c r="E2970" s="174"/>
      <c r="F2970" s="174">
        <f>--ISNUMBER(IFERROR(SEARCH('Project Costing'!#REF!,Labor!I2976,1),""))</f>
        <v>0</v>
      </c>
      <c r="G2970" s="174" t="str">
        <f>IF(F2970=1,COUNTIF($F$8:F2970,1),"")</f>
        <v/>
      </c>
      <c r="H2970" s="174"/>
      <c r="I2970" s="157">
        <f>IFERROR($H$8:INDEX($H$8:$H$3000,COUNTIF($H$8:$H$3000,"?*")),"")</f>
        <v>0</v>
      </c>
    </row>
    <row r="2971" spans="1:9" x14ac:dyDescent="0.25">
      <c r="A2971" s="174">
        <f>--ISNUMBER(IFERROR(SEARCH('Project Costing'!#REF!,Labor!I2977,1),""))</f>
        <v>0</v>
      </c>
      <c r="B2971" s="174" t="str">
        <f>IF(A2971=1,COUNTIF($A$8:A2971,1),"")</f>
        <v/>
      </c>
      <c r="C2971" s="174"/>
      <c r="D2971" s="157">
        <f>IFERROR($C$8:INDEX($C$8:$C$3000,COUNTIF($C$8:$C$3000,"?*")),"")</f>
        <v>0</v>
      </c>
      <c r="E2971" s="174"/>
      <c r="F2971" s="174">
        <f>--ISNUMBER(IFERROR(SEARCH('Project Costing'!#REF!,Labor!I2977,1),""))</f>
        <v>0</v>
      </c>
      <c r="G2971" s="174" t="str">
        <f>IF(F2971=1,COUNTIF($F$8:F2971,1),"")</f>
        <v/>
      </c>
      <c r="H2971" s="174"/>
      <c r="I2971" s="157">
        <f>IFERROR($H$8:INDEX($H$8:$H$3000,COUNTIF($H$8:$H$3000,"?*")),"")</f>
        <v>0</v>
      </c>
    </row>
    <row r="2972" spans="1:9" x14ac:dyDescent="0.25">
      <c r="A2972" s="174">
        <f>--ISNUMBER(IFERROR(SEARCH('Project Costing'!#REF!,Labor!I2978,1),""))</f>
        <v>0</v>
      </c>
      <c r="B2972" s="174" t="str">
        <f>IF(A2972=1,COUNTIF($A$8:A2972,1),"")</f>
        <v/>
      </c>
      <c r="C2972" s="174"/>
      <c r="D2972" s="157">
        <f>IFERROR($C$8:INDEX($C$8:$C$3000,COUNTIF($C$8:$C$3000,"?*")),"")</f>
        <v>0</v>
      </c>
      <c r="E2972" s="174"/>
      <c r="F2972" s="174">
        <f>--ISNUMBER(IFERROR(SEARCH('Project Costing'!#REF!,Labor!I2978,1),""))</f>
        <v>0</v>
      </c>
      <c r="G2972" s="174" t="str">
        <f>IF(F2972=1,COUNTIF($F$8:F2972,1),"")</f>
        <v/>
      </c>
      <c r="H2972" s="174"/>
      <c r="I2972" s="157">
        <f>IFERROR($H$8:INDEX($H$8:$H$3000,COUNTIF($H$8:$H$3000,"?*")),"")</f>
        <v>0</v>
      </c>
    </row>
    <row r="2973" spans="1:9" x14ac:dyDescent="0.25">
      <c r="A2973" s="174">
        <f>--ISNUMBER(IFERROR(SEARCH('Project Costing'!#REF!,Labor!I2979,1),""))</f>
        <v>0</v>
      </c>
      <c r="B2973" s="174" t="str">
        <f>IF(A2973=1,COUNTIF($A$8:A2973,1),"")</f>
        <v/>
      </c>
      <c r="C2973" s="174"/>
      <c r="D2973" s="157">
        <f>IFERROR($C$8:INDEX($C$8:$C$3000,COUNTIF($C$8:$C$3000,"?*")),"")</f>
        <v>0</v>
      </c>
      <c r="E2973" s="174"/>
      <c r="F2973" s="174">
        <f>--ISNUMBER(IFERROR(SEARCH('Project Costing'!#REF!,Labor!I2979,1),""))</f>
        <v>0</v>
      </c>
      <c r="G2973" s="174" t="str">
        <f>IF(F2973=1,COUNTIF($F$8:F2973,1),"")</f>
        <v/>
      </c>
      <c r="H2973" s="174"/>
      <c r="I2973" s="157">
        <f>IFERROR($H$8:INDEX($H$8:$H$3000,COUNTIF($H$8:$H$3000,"?*")),"")</f>
        <v>0</v>
      </c>
    </row>
    <row r="2974" spans="1:9" x14ac:dyDescent="0.25">
      <c r="A2974" s="174">
        <f>--ISNUMBER(IFERROR(SEARCH('Project Costing'!#REF!,Labor!I2980,1),""))</f>
        <v>0</v>
      </c>
      <c r="B2974" s="174" t="str">
        <f>IF(A2974=1,COUNTIF($A$8:A2974,1),"")</f>
        <v/>
      </c>
      <c r="C2974" s="174"/>
      <c r="D2974" s="157">
        <f>IFERROR($C$8:INDEX($C$8:$C$3000,COUNTIF($C$8:$C$3000,"?*")),"")</f>
        <v>0</v>
      </c>
      <c r="E2974" s="174"/>
      <c r="F2974" s="174">
        <f>--ISNUMBER(IFERROR(SEARCH('Project Costing'!#REF!,Labor!I2980,1),""))</f>
        <v>0</v>
      </c>
      <c r="G2974" s="174" t="str">
        <f>IF(F2974=1,COUNTIF($F$8:F2974,1),"")</f>
        <v/>
      </c>
      <c r="H2974" s="174"/>
      <c r="I2974" s="157">
        <f>IFERROR($H$8:INDEX($H$8:$H$3000,COUNTIF($H$8:$H$3000,"?*")),"")</f>
        <v>0</v>
      </c>
    </row>
    <row r="2975" spans="1:9" x14ac:dyDescent="0.25">
      <c r="A2975" s="174">
        <f>--ISNUMBER(IFERROR(SEARCH('Project Costing'!#REF!,Labor!I2981,1),""))</f>
        <v>0</v>
      </c>
      <c r="B2975" s="174" t="str">
        <f>IF(A2975=1,COUNTIF($A$8:A2975,1),"")</f>
        <v/>
      </c>
      <c r="C2975" s="174"/>
      <c r="D2975" s="157">
        <f>IFERROR($C$8:INDEX($C$8:$C$3000,COUNTIF($C$8:$C$3000,"?*")),"")</f>
        <v>0</v>
      </c>
      <c r="E2975" s="174"/>
      <c r="F2975" s="174">
        <f>--ISNUMBER(IFERROR(SEARCH('Project Costing'!#REF!,Labor!I2981,1),""))</f>
        <v>0</v>
      </c>
      <c r="G2975" s="174" t="str">
        <f>IF(F2975=1,COUNTIF($F$8:F2975,1),"")</f>
        <v/>
      </c>
      <c r="H2975" s="174"/>
      <c r="I2975" s="157">
        <f>IFERROR($H$8:INDEX($H$8:$H$3000,COUNTIF($H$8:$H$3000,"?*")),"")</f>
        <v>0</v>
      </c>
    </row>
    <row r="2976" spans="1:9" x14ac:dyDescent="0.25">
      <c r="A2976" s="174">
        <f>--ISNUMBER(IFERROR(SEARCH('Project Costing'!#REF!,Labor!I2982,1),""))</f>
        <v>0</v>
      </c>
      <c r="B2976" s="174" t="str">
        <f>IF(A2976=1,COUNTIF($A$8:A2976,1),"")</f>
        <v/>
      </c>
      <c r="C2976" s="174"/>
      <c r="D2976" s="157">
        <f>IFERROR($C$8:INDEX($C$8:$C$3000,COUNTIF($C$8:$C$3000,"?*")),"")</f>
        <v>0</v>
      </c>
      <c r="E2976" s="174"/>
      <c r="F2976" s="174">
        <f>--ISNUMBER(IFERROR(SEARCH('Project Costing'!#REF!,Labor!I2982,1),""))</f>
        <v>0</v>
      </c>
      <c r="G2976" s="174" t="str">
        <f>IF(F2976=1,COUNTIF($F$8:F2976,1),"")</f>
        <v/>
      </c>
      <c r="H2976" s="174"/>
      <c r="I2976" s="157">
        <f>IFERROR($H$8:INDEX($H$8:$H$3000,COUNTIF($H$8:$H$3000,"?*")),"")</f>
        <v>0</v>
      </c>
    </row>
    <row r="2977" spans="1:9" x14ac:dyDescent="0.25">
      <c r="A2977" s="174">
        <f>--ISNUMBER(IFERROR(SEARCH('Project Costing'!#REF!,Labor!I2983,1),""))</f>
        <v>0</v>
      </c>
      <c r="B2977" s="174" t="str">
        <f>IF(A2977=1,COUNTIF($A$8:A2977,1),"")</f>
        <v/>
      </c>
      <c r="C2977" s="174"/>
      <c r="D2977" s="157">
        <f>IFERROR($C$8:INDEX($C$8:$C$3000,COUNTIF($C$8:$C$3000,"?*")),"")</f>
        <v>0</v>
      </c>
      <c r="E2977" s="174"/>
      <c r="F2977" s="174">
        <f>--ISNUMBER(IFERROR(SEARCH('Project Costing'!#REF!,Labor!I2983,1),""))</f>
        <v>0</v>
      </c>
      <c r="G2977" s="174" t="str">
        <f>IF(F2977=1,COUNTIF($F$8:F2977,1),"")</f>
        <v/>
      </c>
      <c r="H2977" s="174"/>
      <c r="I2977" s="157">
        <f>IFERROR($H$8:INDEX($H$8:$H$3000,COUNTIF($H$8:$H$3000,"?*")),"")</f>
        <v>0</v>
      </c>
    </row>
    <row r="2978" spans="1:9" x14ac:dyDescent="0.25">
      <c r="A2978" s="174">
        <f>--ISNUMBER(IFERROR(SEARCH('Project Costing'!#REF!,Labor!I2984,1),""))</f>
        <v>0</v>
      </c>
      <c r="B2978" s="174" t="str">
        <f>IF(A2978=1,COUNTIF($A$8:A2978,1),"")</f>
        <v/>
      </c>
      <c r="C2978" s="174"/>
      <c r="D2978" s="157">
        <f>IFERROR($C$8:INDEX($C$8:$C$3000,COUNTIF($C$8:$C$3000,"?*")),"")</f>
        <v>0</v>
      </c>
      <c r="E2978" s="174"/>
      <c r="F2978" s="174">
        <f>--ISNUMBER(IFERROR(SEARCH('Project Costing'!#REF!,Labor!I2984,1),""))</f>
        <v>0</v>
      </c>
      <c r="G2978" s="174" t="str">
        <f>IF(F2978=1,COUNTIF($F$8:F2978,1),"")</f>
        <v/>
      </c>
      <c r="H2978" s="174"/>
      <c r="I2978" s="157">
        <f>IFERROR($H$8:INDEX($H$8:$H$3000,COUNTIF($H$8:$H$3000,"?*")),"")</f>
        <v>0</v>
      </c>
    </row>
    <row r="2979" spans="1:9" x14ac:dyDescent="0.25">
      <c r="A2979" s="174">
        <f>--ISNUMBER(IFERROR(SEARCH('Project Costing'!#REF!,Labor!I2985,1),""))</f>
        <v>0</v>
      </c>
      <c r="B2979" s="174" t="str">
        <f>IF(A2979=1,COUNTIF($A$8:A2979,1),"")</f>
        <v/>
      </c>
      <c r="C2979" s="174"/>
      <c r="D2979" s="157">
        <f>IFERROR($C$8:INDEX($C$8:$C$3000,COUNTIF($C$8:$C$3000,"?*")),"")</f>
        <v>0</v>
      </c>
      <c r="E2979" s="174"/>
      <c r="F2979" s="174">
        <f>--ISNUMBER(IFERROR(SEARCH('Project Costing'!#REF!,Labor!I2985,1),""))</f>
        <v>0</v>
      </c>
      <c r="G2979" s="174" t="str">
        <f>IF(F2979=1,COUNTIF($F$8:F2979,1),"")</f>
        <v/>
      </c>
      <c r="H2979" s="174"/>
      <c r="I2979" s="157">
        <f>IFERROR($H$8:INDEX($H$8:$H$3000,COUNTIF($H$8:$H$3000,"?*")),"")</f>
        <v>0</v>
      </c>
    </row>
    <row r="2980" spans="1:9" x14ac:dyDescent="0.25">
      <c r="A2980" s="174">
        <f>--ISNUMBER(IFERROR(SEARCH('Project Costing'!#REF!,Labor!I2986,1),""))</f>
        <v>0</v>
      </c>
      <c r="B2980" s="174" t="str">
        <f>IF(A2980=1,COUNTIF($A$8:A2980,1),"")</f>
        <v/>
      </c>
      <c r="C2980" s="174"/>
      <c r="D2980" s="157">
        <f>IFERROR($C$8:INDEX($C$8:$C$3000,COUNTIF($C$8:$C$3000,"?*")),"")</f>
        <v>0</v>
      </c>
      <c r="E2980" s="174"/>
      <c r="F2980" s="174">
        <f>--ISNUMBER(IFERROR(SEARCH('Project Costing'!#REF!,Labor!I2986,1),""))</f>
        <v>0</v>
      </c>
      <c r="G2980" s="174" t="str">
        <f>IF(F2980=1,COUNTIF($F$8:F2980,1),"")</f>
        <v/>
      </c>
      <c r="H2980" s="174"/>
      <c r="I2980" s="157">
        <f>IFERROR($H$8:INDEX($H$8:$H$3000,COUNTIF($H$8:$H$3000,"?*")),"")</f>
        <v>0</v>
      </c>
    </row>
    <row r="2981" spans="1:9" x14ac:dyDescent="0.25">
      <c r="A2981" s="174">
        <f>--ISNUMBER(IFERROR(SEARCH('Project Costing'!#REF!,Labor!I2987,1),""))</f>
        <v>0</v>
      </c>
      <c r="B2981" s="174" t="str">
        <f>IF(A2981=1,COUNTIF($A$8:A2981,1),"")</f>
        <v/>
      </c>
      <c r="C2981" s="174"/>
      <c r="D2981" s="157">
        <f>IFERROR($C$8:INDEX($C$8:$C$3000,COUNTIF($C$8:$C$3000,"?*")),"")</f>
        <v>0</v>
      </c>
      <c r="E2981" s="174"/>
      <c r="F2981" s="174">
        <f>--ISNUMBER(IFERROR(SEARCH('Project Costing'!#REF!,Labor!I2987,1),""))</f>
        <v>0</v>
      </c>
      <c r="G2981" s="174" t="str">
        <f>IF(F2981=1,COUNTIF($F$8:F2981,1),"")</f>
        <v/>
      </c>
      <c r="H2981" s="174"/>
      <c r="I2981" s="157">
        <f>IFERROR($H$8:INDEX($H$8:$H$3000,COUNTIF($H$8:$H$3000,"?*")),"")</f>
        <v>0</v>
      </c>
    </row>
    <row r="2982" spans="1:9" x14ac:dyDescent="0.25">
      <c r="A2982" s="174">
        <f>--ISNUMBER(IFERROR(SEARCH('Project Costing'!#REF!,Labor!I2988,1),""))</f>
        <v>0</v>
      </c>
      <c r="B2982" s="174" t="str">
        <f>IF(A2982=1,COUNTIF($A$8:A2982,1),"")</f>
        <v/>
      </c>
      <c r="C2982" s="174"/>
      <c r="D2982" s="157">
        <f>IFERROR($C$8:INDEX($C$8:$C$3000,COUNTIF($C$8:$C$3000,"?*")),"")</f>
        <v>0</v>
      </c>
      <c r="E2982" s="174"/>
      <c r="F2982" s="174">
        <f>--ISNUMBER(IFERROR(SEARCH('Project Costing'!#REF!,Labor!I2988,1),""))</f>
        <v>0</v>
      </c>
      <c r="G2982" s="174" t="str">
        <f>IF(F2982=1,COUNTIF($F$8:F2982,1),"")</f>
        <v/>
      </c>
      <c r="H2982" s="174"/>
      <c r="I2982" s="157">
        <f>IFERROR($H$8:INDEX($H$8:$H$3000,COUNTIF($H$8:$H$3000,"?*")),"")</f>
        <v>0</v>
      </c>
    </row>
    <row r="2983" spans="1:9" x14ac:dyDescent="0.25">
      <c r="A2983" s="174">
        <f>--ISNUMBER(IFERROR(SEARCH('Project Costing'!#REF!,Labor!I2989,1),""))</f>
        <v>0</v>
      </c>
      <c r="B2983" s="174" t="str">
        <f>IF(A2983=1,COUNTIF($A$8:A2983,1),"")</f>
        <v/>
      </c>
      <c r="C2983" s="174"/>
      <c r="D2983" s="157">
        <f>IFERROR($C$8:INDEX($C$8:$C$3000,COUNTIF($C$8:$C$3000,"?*")),"")</f>
        <v>0</v>
      </c>
      <c r="E2983" s="174"/>
      <c r="F2983" s="174">
        <f>--ISNUMBER(IFERROR(SEARCH('Project Costing'!#REF!,Labor!I2989,1),""))</f>
        <v>0</v>
      </c>
      <c r="G2983" s="174" t="str">
        <f>IF(F2983=1,COUNTIF($F$8:F2983,1),"")</f>
        <v/>
      </c>
      <c r="H2983" s="174"/>
      <c r="I2983" s="157">
        <f>IFERROR($H$8:INDEX($H$8:$H$3000,COUNTIF($H$8:$H$3000,"?*")),"")</f>
        <v>0</v>
      </c>
    </row>
    <row r="2984" spans="1:9" x14ac:dyDescent="0.25">
      <c r="A2984" s="174">
        <f>--ISNUMBER(IFERROR(SEARCH('Project Costing'!#REF!,Labor!I2990,1),""))</f>
        <v>0</v>
      </c>
      <c r="B2984" s="174" t="str">
        <f>IF(A2984=1,COUNTIF($A$8:A2984,1),"")</f>
        <v/>
      </c>
      <c r="C2984" s="174"/>
      <c r="D2984" s="157">
        <f>IFERROR($C$8:INDEX($C$8:$C$3000,COUNTIF($C$8:$C$3000,"?*")),"")</f>
        <v>0</v>
      </c>
      <c r="E2984" s="174"/>
      <c r="F2984" s="174">
        <f>--ISNUMBER(IFERROR(SEARCH('Project Costing'!#REF!,Labor!I2990,1),""))</f>
        <v>0</v>
      </c>
      <c r="G2984" s="174" t="str">
        <f>IF(F2984=1,COUNTIF($F$8:F2984,1),"")</f>
        <v/>
      </c>
      <c r="H2984" s="174"/>
      <c r="I2984" s="157">
        <f>IFERROR($H$8:INDEX($H$8:$H$3000,COUNTIF($H$8:$H$3000,"?*")),"")</f>
        <v>0</v>
      </c>
    </row>
    <row r="2985" spans="1:9" x14ac:dyDescent="0.25">
      <c r="A2985" s="174">
        <f>--ISNUMBER(IFERROR(SEARCH('Project Costing'!#REF!,Labor!I2991,1),""))</f>
        <v>0</v>
      </c>
      <c r="B2985" s="174" t="str">
        <f>IF(A2985=1,COUNTIF($A$8:A2985,1),"")</f>
        <v/>
      </c>
      <c r="C2985" s="174"/>
      <c r="D2985" s="157">
        <f>IFERROR($C$8:INDEX($C$8:$C$3000,COUNTIF($C$8:$C$3000,"?*")),"")</f>
        <v>0</v>
      </c>
      <c r="E2985" s="174"/>
      <c r="F2985" s="174">
        <f>--ISNUMBER(IFERROR(SEARCH('Project Costing'!#REF!,Labor!I2991,1),""))</f>
        <v>0</v>
      </c>
      <c r="G2985" s="174" t="str">
        <f>IF(F2985=1,COUNTIF($F$8:F2985,1),"")</f>
        <v/>
      </c>
      <c r="H2985" s="174"/>
      <c r="I2985" s="157">
        <f>IFERROR($H$8:INDEX($H$8:$H$3000,COUNTIF($H$8:$H$3000,"?*")),"")</f>
        <v>0</v>
      </c>
    </row>
    <row r="2986" spans="1:9" x14ac:dyDescent="0.25">
      <c r="A2986" s="174">
        <f>--ISNUMBER(IFERROR(SEARCH('Project Costing'!#REF!,Labor!I2992,1),""))</f>
        <v>0</v>
      </c>
      <c r="B2986" s="174" t="str">
        <f>IF(A2986=1,COUNTIF($A$8:A2986,1),"")</f>
        <v/>
      </c>
      <c r="C2986" s="174"/>
      <c r="D2986" s="157">
        <f>IFERROR($C$8:INDEX($C$8:$C$3000,COUNTIF($C$8:$C$3000,"?*")),"")</f>
        <v>0</v>
      </c>
      <c r="E2986" s="174"/>
      <c r="F2986" s="174">
        <f>--ISNUMBER(IFERROR(SEARCH('Project Costing'!#REF!,Labor!I2992,1),""))</f>
        <v>0</v>
      </c>
      <c r="G2986" s="174" t="str">
        <f>IF(F2986=1,COUNTIF($F$8:F2986,1),"")</f>
        <v/>
      </c>
      <c r="H2986" s="174"/>
      <c r="I2986" s="157">
        <f>IFERROR($H$8:INDEX($H$8:$H$3000,COUNTIF($H$8:$H$3000,"?*")),"")</f>
        <v>0</v>
      </c>
    </row>
    <row r="2987" spans="1:9" x14ac:dyDescent="0.25">
      <c r="A2987" s="174">
        <f>--ISNUMBER(IFERROR(SEARCH('Project Costing'!#REF!,Labor!I2993,1),""))</f>
        <v>0</v>
      </c>
      <c r="B2987" s="174" t="str">
        <f>IF(A2987=1,COUNTIF($A$8:A2987,1),"")</f>
        <v/>
      </c>
      <c r="C2987" s="174"/>
      <c r="D2987" s="157">
        <f>IFERROR($C$8:INDEX($C$8:$C$3000,COUNTIF($C$8:$C$3000,"?*")),"")</f>
        <v>0</v>
      </c>
      <c r="E2987" s="174"/>
      <c r="F2987" s="174">
        <f>--ISNUMBER(IFERROR(SEARCH('Project Costing'!#REF!,Labor!I2993,1),""))</f>
        <v>0</v>
      </c>
      <c r="G2987" s="174" t="str">
        <f>IF(F2987=1,COUNTIF($F$8:F2987,1),"")</f>
        <v/>
      </c>
      <c r="H2987" s="174"/>
      <c r="I2987" s="157">
        <f>IFERROR($H$8:INDEX($H$8:$H$3000,COUNTIF($H$8:$H$3000,"?*")),"")</f>
        <v>0</v>
      </c>
    </row>
    <row r="2988" spans="1:9" x14ac:dyDescent="0.25">
      <c r="A2988" s="174">
        <f>--ISNUMBER(IFERROR(SEARCH('Project Costing'!#REF!,Labor!I2994,1),""))</f>
        <v>0</v>
      </c>
      <c r="B2988" s="174" t="str">
        <f>IF(A2988=1,COUNTIF($A$8:A2988,1),"")</f>
        <v/>
      </c>
      <c r="C2988" s="174"/>
      <c r="D2988" s="157">
        <f>IFERROR($C$8:INDEX($C$8:$C$3000,COUNTIF($C$8:$C$3000,"?*")),"")</f>
        <v>0</v>
      </c>
      <c r="E2988" s="174"/>
      <c r="F2988" s="174">
        <f>--ISNUMBER(IFERROR(SEARCH('Project Costing'!#REF!,Labor!I2994,1),""))</f>
        <v>0</v>
      </c>
      <c r="G2988" s="174" t="str">
        <f>IF(F2988=1,COUNTIF($F$8:F2988,1),"")</f>
        <v/>
      </c>
      <c r="H2988" s="174"/>
      <c r="I2988" s="157">
        <f>IFERROR($H$8:INDEX($H$8:$H$3000,COUNTIF($H$8:$H$3000,"?*")),"")</f>
        <v>0</v>
      </c>
    </row>
    <row r="2989" spans="1:9" x14ac:dyDescent="0.25">
      <c r="A2989" s="174">
        <f>--ISNUMBER(IFERROR(SEARCH('Project Costing'!#REF!,Labor!I2995,1),""))</f>
        <v>0</v>
      </c>
      <c r="B2989" s="174" t="str">
        <f>IF(A2989=1,COUNTIF($A$8:A2989,1),"")</f>
        <v/>
      </c>
      <c r="C2989" s="174"/>
      <c r="D2989" s="157">
        <f>IFERROR($C$8:INDEX($C$8:$C$3000,COUNTIF($C$8:$C$3000,"?*")),"")</f>
        <v>0</v>
      </c>
      <c r="E2989" s="174"/>
      <c r="F2989" s="174">
        <f>--ISNUMBER(IFERROR(SEARCH('Project Costing'!#REF!,Labor!I2995,1),""))</f>
        <v>0</v>
      </c>
      <c r="G2989" s="174" t="str">
        <f>IF(F2989=1,COUNTIF($F$8:F2989,1),"")</f>
        <v/>
      </c>
      <c r="H2989" s="174"/>
      <c r="I2989" s="157">
        <f>IFERROR($H$8:INDEX($H$8:$H$3000,COUNTIF($H$8:$H$3000,"?*")),"")</f>
        <v>0</v>
      </c>
    </row>
    <row r="2990" spans="1:9" x14ac:dyDescent="0.25">
      <c r="A2990" s="174">
        <f>--ISNUMBER(IFERROR(SEARCH('Project Costing'!#REF!,Labor!I2996,1),""))</f>
        <v>0</v>
      </c>
      <c r="B2990" s="174" t="str">
        <f>IF(A2990=1,COUNTIF($A$8:A2990,1),"")</f>
        <v/>
      </c>
      <c r="C2990" s="174"/>
      <c r="D2990" s="157">
        <f>IFERROR($C$8:INDEX($C$8:$C$3000,COUNTIF($C$8:$C$3000,"?*")),"")</f>
        <v>0</v>
      </c>
      <c r="E2990" s="174"/>
      <c r="F2990" s="174">
        <f>--ISNUMBER(IFERROR(SEARCH('Project Costing'!#REF!,Labor!I2996,1),""))</f>
        <v>0</v>
      </c>
      <c r="G2990" s="174" t="str">
        <f>IF(F2990=1,COUNTIF($F$8:F2990,1),"")</f>
        <v/>
      </c>
      <c r="H2990" s="174"/>
      <c r="I2990" s="157">
        <f>IFERROR($H$8:INDEX($H$8:$H$3000,COUNTIF($H$8:$H$3000,"?*")),"")</f>
        <v>0</v>
      </c>
    </row>
    <row r="2991" spans="1:9" x14ac:dyDescent="0.25">
      <c r="A2991" s="174">
        <f>--ISNUMBER(IFERROR(SEARCH('Project Costing'!#REF!,Labor!I2997,1),""))</f>
        <v>0</v>
      </c>
      <c r="B2991" s="174" t="str">
        <f>IF(A2991=1,COUNTIF($A$8:A2991,1),"")</f>
        <v/>
      </c>
      <c r="C2991" s="174"/>
      <c r="D2991" s="157">
        <f>IFERROR($C$8:INDEX($C$8:$C$3000,COUNTIF($C$8:$C$3000,"?*")),"")</f>
        <v>0</v>
      </c>
      <c r="E2991" s="174"/>
      <c r="F2991" s="174">
        <f>--ISNUMBER(IFERROR(SEARCH('Project Costing'!#REF!,Labor!I2997,1),""))</f>
        <v>0</v>
      </c>
      <c r="G2991" s="174" t="str">
        <f>IF(F2991=1,COUNTIF($F$8:F2991,1),"")</f>
        <v/>
      </c>
      <c r="H2991" s="174"/>
      <c r="I2991" s="157">
        <f>IFERROR($H$8:INDEX($H$8:$H$3000,COUNTIF($H$8:$H$3000,"?*")),"")</f>
        <v>0</v>
      </c>
    </row>
    <row r="2992" spans="1:9" x14ac:dyDescent="0.25">
      <c r="A2992" s="174">
        <f>--ISNUMBER(IFERROR(SEARCH('Project Costing'!#REF!,Labor!I2998,1),""))</f>
        <v>0</v>
      </c>
      <c r="B2992" s="174" t="str">
        <f>IF(A2992=1,COUNTIF($A$8:A2992,1),"")</f>
        <v/>
      </c>
      <c r="C2992" s="174"/>
      <c r="D2992" s="157">
        <f>IFERROR($C$8:INDEX($C$8:$C$3000,COUNTIF($C$8:$C$3000,"?*")),"")</f>
        <v>0</v>
      </c>
      <c r="E2992" s="174"/>
      <c r="F2992" s="174">
        <f>--ISNUMBER(IFERROR(SEARCH('Project Costing'!#REF!,Labor!I2998,1),""))</f>
        <v>0</v>
      </c>
      <c r="G2992" s="174" t="str">
        <f>IF(F2992=1,COUNTIF($F$8:F2992,1),"")</f>
        <v/>
      </c>
      <c r="H2992" s="174"/>
      <c r="I2992" s="157">
        <f>IFERROR($H$8:INDEX($H$8:$H$3000,COUNTIF($H$8:$H$3000,"?*")),"")</f>
        <v>0</v>
      </c>
    </row>
    <row r="2993" spans="1:9" x14ac:dyDescent="0.25">
      <c r="A2993" s="174">
        <f>--ISNUMBER(IFERROR(SEARCH('Project Costing'!#REF!,Labor!I2999,1),""))</f>
        <v>0</v>
      </c>
      <c r="B2993" s="174" t="str">
        <f>IF(A2993=1,COUNTIF($A$8:A2993,1),"")</f>
        <v/>
      </c>
      <c r="C2993" s="174"/>
      <c r="D2993" s="157">
        <f>IFERROR($C$8:INDEX($C$8:$C$3000,COUNTIF($C$8:$C$3000,"?*")),"")</f>
        <v>0</v>
      </c>
      <c r="E2993" s="174"/>
      <c r="F2993" s="174">
        <f>--ISNUMBER(IFERROR(SEARCH('Project Costing'!#REF!,Labor!I2999,1),""))</f>
        <v>0</v>
      </c>
      <c r="G2993" s="174" t="str">
        <f>IF(F2993=1,COUNTIF($F$8:F2993,1),"")</f>
        <v/>
      </c>
      <c r="H2993" s="174"/>
      <c r="I2993" s="157">
        <f>IFERROR($H$8:INDEX($H$8:$H$3000,COUNTIF($H$8:$H$3000,"?*")),"")</f>
        <v>0</v>
      </c>
    </row>
    <row r="2994" spans="1:9" x14ac:dyDescent="0.25">
      <c r="A2994" s="174">
        <f>--ISNUMBER(IFERROR(SEARCH('Project Costing'!#REF!,Labor!I3000,1),""))</f>
        <v>0</v>
      </c>
      <c r="B2994" s="174" t="str">
        <f>IF(A2994=1,COUNTIF($A$8:A2994,1),"")</f>
        <v/>
      </c>
      <c r="C2994" s="174"/>
      <c r="D2994" s="157">
        <f>IFERROR($C$8:INDEX($C$8:$C$3000,COUNTIF($C$8:$C$3000,"?*")),"")</f>
        <v>0</v>
      </c>
      <c r="E2994" s="174"/>
      <c r="F2994" s="174">
        <f>--ISNUMBER(IFERROR(SEARCH('Project Costing'!#REF!,Labor!I3000,1),""))</f>
        <v>0</v>
      </c>
      <c r="G2994" s="174" t="str">
        <f>IF(F2994=1,COUNTIF($F$8:F2994,1),"")</f>
        <v/>
      </c>
      <c r="H2994" s="174"/>
      <c r="I2994" s="157">
        <f>IFERROR($H$8:INDEX($H$8:$H$3000,COUNTIF($H$8:$H$3000,"?*")),"")</f>
        <v>0</v>
      </c>
    </row>
    <row r="2995" spans="1:9" x14ac:dyDescent="0.25">
      <c r="A2995" s="174">
        <f>--ISNUMBER(IFERROR(SEARCH('Project Costing'!#REF!,Labor!I3001,1),""))</f>
        <v>0</v>
      </c>
      <c r="B2995" s="174" t="str">
        <f>IF(A2995=1,COUNTIF($A$8:A2995,1),"")</f>
        <v/>
      </c>
      <c r="C2995" s="174"/>
      <c r="D2995" s="157">
        <f>IFERROR($C$8:INDEX($C$8:$C$3000,COUNTIF($C$8:$C$3000,"?*")),"")</f>
        <v>0</v>
      </c>
      <c r="E2995" s="174"/>
      <c r="F2995" s="174">
        <f>--ISNUMBER(IFERROR(SEARCH('Project Costing'!#REF!,Labor!I3001,1),""))</f>
        <v>0</v>
      </c>
      <c r="G2995" s="174" t="str">
        <f>IF(F2995=1,COUNTIF($F$8:F2995,1),"")</f>
        <v/>
      </c>
      <c r="H2995" s="174"/>
      <c r="I2995" s="157">
        <f>IFERROR($H$8:INDEX($H$8:$H$3000,COUNTIF($H$8:$H$3000,"?*")),"")</f>
        <v>0</v>
      </c>
    </row>
    <row r="2996" spans="1:9" x14ac:dyDescent="0.25">
      <c r="A2996" s="174">
        <f>--ISNUMBER(IFERROR(SEARCH('Project Costing'!#REF!,Labor!I3002,1),""))</f>
        <v>0</v>
      </c>
      <c r="B2996" s="174" t="str">
        <f>IF(A2996=1,COUNTIF($A$8:A2996,1),"")</f>
        <v/>
      </c>
      <c r="C2996" s="174"/>
      <c r="D2996" s="157">
        <f>IFERROR($C$8:INDEX($C$8:$C$3000,COUNTIF($C$8:$C$3000,"?*")),"")</f>
        <v>0</v>
      </c>
      <c r="E2996" s="174"/>
      <c r="F2996" s="174">
        <f>--ISNUMBER(IFERROR(SEARCH('Project Costing'!#REF!,Labor!I3002,1),""))</f>
        <v>0</v>
      </c>
      <c r="G2996" s="174" t="str">
        <f>IF(F2996=1,COUNTIF($F$8:F2996,1),"")</f>
        <v/>
      </c>
      <c r="H2996" s="174"/>
      <c r="I2996" s="157">
        <f>IFERROR($H$8:INDEX($H$8:$H$3000,COUNTIF($H$8:$H$3000,"?*")),"")</f>
        <v>0</v>
      </c>
    </row>
    <row r="2997" spans="1:9" x14ac:dyDescent="0.25">
      <c r="A2997" s="174">
        <f>--ISNUMBER(IFERROR(SEARCH('Project Costing'!#REF!,Labor!I3003,1),""))</f>
        <v>0</v>
      </c>
      <c r="B2997" s="174" t="str">
        <f>IF(A2997=1,COUNTIF($A$8:A2997,1),"")</f>
        <v/>
      </c>
      <c r="C2997" s="174"/>
      <c r="D2997" s="157">
        <f>IFERROR($C$8:INDEX($C$8:$C$3000,COUNTIF($C$8:$C$3000,"?*")),"")</f>
        <v>0</v>
      </c>
      <c r="E2997" s="174"/>
      <c r="F2997" s="174">
        <f>--ISNUMBER(IFERROR(SEARCH('Project Costing'!#REF!,Labor!I3003,1),""))</f>
        <v>0</v>
      </c>
      <c r="G2997" s="174" t="str">
        <f>IF(F2997=1,COUNTIF($F$8:F2997,1),"")</f>
        <v/>
      </c>
      <c r="H2997" s="174"/>
      <c r="I2997" s="157">
        <f>IFERROR($H$8:INDEX($H$8:$H$3000,COUNTIF($H$8:$H$3000,"?*")),"")</f>
        <v>0</v>
      </c>
    </row>
    <row r="2998" spans="1:9" x14ac:dyDescent="0.25">
      <c r="A2998" s="174">
        <f>--ISNUMBER(IFERROR(SEARCH('Project Costing'!#REF!,Labor!I3004,1),""))</f>
        <v>0</v>
      </c>
      <c r="B2998" s="174" t="str">
        <f>IF(A2998=1,COUNTIF($A$8:A2998,1),"")</f>
        <v/>
      </c>
      <c r="C2998" s="174"/>
      <c r="D2998" s="157">
        <f>IFERROR($C$8:INDEX($C$8:$C$3000,COUNTIF($C$8:$C$3000,"?*")),"")</f>
        <v>0</v>
      </c>
      <c r="E2998" s="174"/>
      <c r="F2998" s="174">
        <f>--ISNUMBER(IFERROR(SEARCH('Project Costing'!#REF!,Labor!I3004,1),""))</f>
        <v>0</v>
      </c>
      <c r="G2998" s="174" t="str">
        <f>IF(F2998=1,COUNTIF($F$8:F2998,1),"")</f>
        <v/>
      </c>
      <c r="H2998" s="174"/>
      <c r="I2998" s="157">
        <f>IFERROR($H$8:INDEX($H$8:$H$3000,COUNTIF($H$8:$H$3000,"?*")),"")</f>
        <v>0</v>
      </c>
    </row>
    <row r="2999" spans="1:9" x14ac:dyDescent="0.25">
      <c r="A2999" s="174">
        <f>--ISNUMBER(IFERROR(SEARCH('Project Costing'!#REF!,Labor!I3005,1),""))</f>
        <v>0</v>
      </c>
      <c r="B2999" s="174" t="str">
        <f>IF(A2999=1,COUNTIF($A$8:A2999,1),"")</f>
        <v/>
      </c>
      <c r="C2999" s="174"/>
      <c r="D2999" s="157">
        <f>IFERROR($C$8:INDEX($C$8:$C$3000,COUNTIF($C$8:$C$3000,"?*")),"")</f>
        <v>0</v>
      </c>
      <c r="E2999" s="174"/>
      <c r="F2999" s="174">
        <f>--ISNUMBER(IFERROR(SEARCH('Project Costing'!#REF!,Labor!I3005,1),""))</f>
        <v>0</v>
      </c>
      <c r="G2999" s="174" t="str">
        <f>IF(F2999=1,COUNTIF($F$8:F2999,1),"")</f>
        <v/>
      </c>
      <c r="H2999" s="174"/>
      <c r="I2999" s="157">
        <f>IFERROR($H$8:INDEX($H$8:$H$3000,COUNTIF($H$8:$H$3000,"?*")),"")</f>
        <v>0</v>
      </c>
    </row>
    <row r="3000" spans="1:9" x14ac:dyDescent="0.25">
      <c r="A3000" s="174">
        <f>--ISNUMBER(IFERROR(SEARCH('Project Costing'!#REF!,Labor!I3006,1),""))</f>
        <v>0</v>
      </c>
      <c r="B3000" s="174" t="str">
        <f>IF(A3000=1,COUNTIF($A$8:A3000,1),"")</f>
        <v/>
      </c>
      <c r="C3000" s="174"/>
      <c r="D3000" s="157">
        <f>IFERROR($C$8:INDEX($C$8:$C$3000,COUNTIF($C$8:$C$3000,"?*")),"")</f>
        <v>0</v>
      </c>
      <c r="E3000" s="174"/>
      <c r="F3000" s="174">
        <f>--ISNUMBER(IFERROR(SEARCH('Project Costing'!#REF!,Labor!I3006,1),""))</f>
        <v>0</v>
      </c>
      <c r="G3000" s="174" t="str">
        <f>IF(F3000=1,COUNTIF($F$8:F3000,1),"")</f>
        <v/>
      </c>
      <c r="H3000" s="174"/>
      <c r="I3000" s="157">
        <f>IFERROR($H$8:INDEX($H$8:$H$3000,COUNTIF($H$8:$H$3000,"?*")),"")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D1:J2007"/>
  <sheetViews>
    <sheetView zoomScale="70" zoomScaleNormal="70" workbookViewId="0">
      <pane xSplit="6" ySplit="12" topLeftCell="G13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RowHeight="15" x14ac:dyDescent="0.25"/>
  <cols>
    <col min="1" max="4" width="9.140625" style="56"/>
    <col min="5" max="5" width="28.5703125" style="56" customWidth="1"/>
    <col min="6" max="6" width="24.42578125" style="56" customWidth="1"/>
    <col min="7" max="7" width="25" style="56" customWidth="1"/>
    <col min="8" max="8" width="14" style="56" customWidth="1"/>
    <col min="9" max="9" width="39.5703125" style="56" customWidth="1"/>
    <col min="10" max="10" width="16.7109375" style="56" customWidth="1"/>
    <col min="11" max="16384" width="9.140625" style="56"/>
  </cols>
  <sheetData>
    <row r="1" spans="4:10" ht="33" customHeight="1" x14ac:dyDescent="0.25"/>
    <row r="2" spans="4:10" ht="22.5" customHeight="1" x14ac:dyDescent="0.25">
      <c r="D2" s="154" t="s">
        <v>549</v>
      </c>
      <c r="E2" s="154"/>
      <c r="F2" s="154"/>
      <c r="H2" s="255"/>
      <c r="I2" s="255"/>
      <c r="J2" s="255"/>
    </row>
    <row r="3" spans="4:10" ht="18" customHeight="1" x14ac:dyDescent="0.25">
      <c r="D3" s="154" t="s">
        <v>2466</v>
      </c>
      <c r="H3" s="255"/>
      <c r="I3" s="255"/>
      <c r="J3" s="255"/>
    </row>
    <row r="4" spans="4:10" ht="21" customHeight="1" x14ac:dyDescent="0.25">
      <c r="H4" s="255"/>
      <c r="I4" s="255"/>
      <c r="J4" s="255"/>
    </row>
    <row r="5" spans="4:10" ht="18" customHeight="1" x14ac:dyDescent="0.25">
      <c r="H5" s="255"/>
      <c r="I5" s="255"/>
      <c r="J5" s="255"/>
    </row>
    <row r="6" spans="4:10" ht="11.25" customHeight="1" x14ac:dyDescent="0.25">
      <c r="H6" s="255"/>
      <c r="I6" s="255"/>
      <c r="J6" s="255"/>
    </row>
    <row r="7" spans="4:10" ht="15" customHeight="1" x14ac:dyDescent="0.25">
      <c r="H7" s="255"/>
      <c r="I7" s="255"/>
      <c r="J7" s="255"/>
    </row>
    <row r="8" spans="4:10" ht="18" customHeight="1" x14ac:dyDescent="0.25">
      <c r="H8" s="255"/>
      <c r="I8" s="255"/>
      <c r="J8" s="255"/>
    </row>
    <row r="9" spans="4:10" ht="17.25" customHeight="1" x14ac:dyDescent="0.25"/>
    <row r="10" spans="4:10" ht="15.75" thickBot="1" x14ac:dyDescent="0.3"/>
    <row r="11" spans="4:10" ht="16.5" thickTop="1" x14ac:dyDescent="0.25">
      <c r="D11" s="67" t="s">
        <v>3</v>
      </c>
      <c r="E11" s="316" t="s">
        <v>625</v>
      </c>
      <c r="F11" s="317"/>
      <c r="G11" s="316"/>
      <c r="H11" s="319" t="s">
        <v>5</v>
      </c>
      <c r="I11" s="320"/>
      <c r="J11" s="321"/>
    </row>
    <row r="12" spans="4:10" ht="30.75" thickBot="1" x14ac:dyDescent="0.3">
      <c r="D12" s="107"/>
      <c r="E12" s="108"/>
      <c r="F12" s="109"/>
      <c r="G12" s="110"/>
      <c r="H12" s="59" t="s">
        <v>595</v>
      </c>
      <c r="I12" s="74" t="s">
        <v>617</v>
      </c>
      <c r="J12" s="204" t="s">
        <v>594</v>
      </c>
    </row>
    <row r="13" spans="4:10" ht="15.75" thickTop="1" x14ac:dyDescent="0.25">
      <c r="D13" s="146"/>
      <c r="E13" s="60"/>
      <c r="F13" s="79"/>
      <c r="G13" s="79"/>
      <c r="H13" s="65"/>
      <c r="I13" s="147"/>
      <c r="J13" s="220"/>
    </row>
    <row r="14" spans="4:10" ht="15" customHeight="1" x14ac:dyDescent="0.25">
      <c r="D14" s="148">
        <v>1</v>
      </c>
      <c r="E14" s="76" t="s">
        <v>684</v>
      </c>
      <c r="F14" s="57"/>
      <c r="G14" s="57"/>
      <c r="H14" s="78"/>
      <c r="I14" s="78"/>
      <c r="J14" s="205"/>
    </row>
    <row r="15" spans="4:10" ht="15" customHeight="1" x14ac:dyDescent="0.25">
      <c r="D15" s="80"/>
      <c r="E15" s="57" t="s">
        <v>684</v>
      </c>
      <c r="F15" s="57"/>
      <c r="G15" s="57"/>
      <c r="H15" s="57" t="s">
        <v>314</v>
      </c>
      <c r="I15" s="57" t="s">
        <v>1174</v>
      </c>
      <c r="J15" s="206">
        <v>2000</v>
      </c>
    </row>
    <row r="16" spans="4:10" ht="15" customHeight="1" x14ac:dyDescent="0.25">
      <c r="D16" s="80"/>
      <c r="E16" s="57" t="s">
        <v>684</v>
      </c>
      <c r="F16" s="57"/>
      <c r="G16" s="57"/>
      <c r="H16" s="57" t="s">
        <v>314</v>
      </c>
      <c r="I16" s="57" t="s">
        <v>604</v>
      </c>
      <c r="J16" s="206">
        <v>4000</v>
      </c>
    </row>
    <row r="17" spans="4:10" ht="15" customHeight="1" x14ac:dyDescent="0.25">
      <c r="D17" s="80"/>
      <c r="E17" s="57" t="s">
        <v>684</v>
      </c>
      <c r="F17" s="57"/>
      <c r="G17" s="57"/>
      <c r="H17" s="57" t="s">
        <v>602</v>
      </c>
      <c r="I17" s="57" t="s">
        <v>1175</v>
      </c>
      <c r="J17" s="206">
        <v>1500</v>
      </c>
    </row>
    <row r="18" spans="4:10" ht="15" customHeight="1" x14ac:dyDescent="0.25">
      <c r="D18" s="80"/>
      <c r="E18" s="57" t="s">
        <v>684</v>
      </c>
      <c r="F18" s="57"/>
      <c r="G18" s="57"/>
      <c r="H18" s="57" t="s">
        <v>606</v>
      </c>
      <c r="I18" s="57" t="s">
        <v>605</v>
      </c>
      <c r="J18" s="209">
        <v>5000</v>
      </c>
    </row>
    <row r="19" spans="4:10" ht="15" customHeight="1" x14ac:dyDescent="0.25">
      <c r="D19" s="80"/>
      <c r="E19" s="57" t="s">
        <v>684</v>
      </c>
      <c r="F19" s="57"/>
      <c r="G19" s="57"/>
      <c r="H19" s="57" t="s">
        <v>602</v>
      </c>
      <c r="I19" s="57" t="s">
        <v>607</v>
      </c>
      <c r="J19" s="209">
        <v>2000</v>
      </c>
    </row>
    <row r="20" spans="4:10" ht="15" customHeight="1" x14ac:dyDescent="0.25">
      <c r="D20" s="80"/>
      <c r="E20" s="57" t="s">
        <v>684</v>
      </c>
      <c r="F20" s="57"/>
      <c r="G20" s="57"/>
      <c r="H20" s="57" t="s">
        <v>315</v>
      </c>
      <c r="I20" s="57" t="s">
        <v>1176</v>
      </c>
      <c r="J20" s="209">
        <v>2500</v>
      </c>
    </row>
    <row r="21" spans="4:10" ht="15" customHeight="1" x14ac:dyDescent="0.25">
      <c r="D21" s="80"/>
      <c r="E21" s="57" t="s">
        <v>684</v>
      </c>
      <c r="F21" s="57"/>
      <c r="G21" s="57"/>
      <c r="H21" s="57" t="s">
        <v>602</v>
      </c>
      <c r="I21" s="57" t="s">
        <v>1177</v>
      </c>
      <c r="J21" s="209">
        <v>1500</v>
      </c>
    </row>
    <row r="22" spans="4:10" ht="15" customHeight="1" x14ac:dyDescent="0.25">
      <c r="D22" s="80"/>
      <c r="E22" s="57" t="s">
        <v>684</v>
      </c>
      <c r="F22" s="57"/>
      <c r="G22" s="57"/>
      <c r="H22" s="57"/>
      <c r="I22" s="57" t="s">
        <v>609</v>
      </c>
      <c r="J22" s="206"/>
    </row>
    <row r="23" spans="4:10" ht="15" customHeight="1" x14ac:dyDescent="0.25">
      <c r="D23" s="80"/>
      <c r="E23" s="57" t="s">
        <v>684</v>
      </c>
      <c r="F23" s="57"/>
      <c r="G23" s="57"/>
      <c r="H23" s="57"/>
      <c r="I23" s="57" t="s">
        <v>609</v>
      </c>
      <c r="J23" s="206"/>
    </row>
    <row r="24" spans="4:10" ht="15" customHeight="1" thickBot="1" x14ac:dyDescent="0.3">
      <c r="D24" s="80"/>
      <c r="E24" s="57" t="s">
        <v>684</v>
      </c>
      <c r="F24" s="57"/>
      <c r="G24" s="57"/>
      <c r="H24" s="57"/>
      <c r="I24" s="57" t="s">
        <v>609</v>
      </c>
      <c r="J24" s="206"/>
    </row>
    <row r="25" spans="4:10" ht="15" customHeight="1" thickBot="1" x14ac:dyDescent="0.3">
      <c r="D25" s="149"/>
      <c r="E25" s="241"/>
      <c r="F25" s="170"/>
      <c r="G25" s="170"/>
      <c r="H25" s="170"/>
      <c r="I25" s="170"/>
      <c r="J25" s="239"/>
    </row>
    <row r="26" spans="4:10" ht="15" customHeight="1" x14ac:dyDescent="0.25">
      <c r="D26" s="95">
        <v>2</v>
      </c>
      <c r="E26" s="62" t="s">
        <v>611</v>
      </c>
      <c r="F26" s="57"/>
      <c r="G26" s="57"/>
      <c r="H26" s="57"/>
      <c r="I26" s="57"/>
      <c r="J26" s="208"/>
    </row>
    <row r="27" spans="4:10" ht="15" customHeight="1" x14ac:dyDescent="0.25">
      <c r="D27" s="80"/>
      <c r="E27" s="57" t="s">
        <v>611</v>
      </c>
      <c r="F27" s="57"/>
      <c r="G27" s="57"/>
      <c r="H27" s="57" t="s">
        <v>315</v>
      </c>
      <c r="I27" s="57" t="s">
        <v>608</v>
      </c>
      <c r="J27" s="206">
        <v>1250</v>
      </c>
    </row>
    <row r="28" spans="4:10" ht="15" customHeight="1" x14ac:dyDescent="0.25">
      <c r="D28" s="80"/>
      <c r="E28" s="57" t="s">
        <v>611</v>
      </c>
      <c r="F28" s="57"/>
      <c r="G28" s="57"/>
      <c r="H28" s="57" t="s">
        <v>606</v>
      </c>
      <c r="I28" s="57" t="s">
        <v>610</v>
      </c>
      <c r="J28" s="206">
        <v>5000</v>
      </c>
    </row>
    <row r="29" spans="4:10" ht="15" customHeight="1" x14ac:dyDescent="0.25">
      <c r="D29" s="80"/>
      <c r="E29" s="57" t="s">
        <v>611</v>
      </c>
      <c r="F29" s="57"/>
      <c r="G29" s="57"/>
      <c r="H29" s="57"/>
      <c r="I29" s="57" t="s">
        <v>612</v>
      </c>
      <c r="J29" s="206"/>
    </row>
    <row r="30" spans="4:10" ht="15" customHeight="1" x14ac:dyDescent="0.25">
      <c r="D30" s="80"/>
      <c r="E30" s="57" t="s">
        <v>611</v>
      </c>
      <c r="F30" s="57"/>
      <c r="G30" s="57"/>
      <c r="H30" s="57"/>
      <c r="I30" s="57" t="s">
        <v>612</v>
      </c>
      <c r="J30" s="206"/>
    </row>
    <row r="31" spans="4:10" ht="15" customHeight="1" thickBot="1" x14ac:dyDescent="0.3">
      <c r="D31" s="80"/>
      <c r="E31" s="57" t="s">
        <v>611</v>
      </c>
      <c r="F31" s="57"/>
      <c r="G31" s="57"/>
      <c r="H31" s="57"/>
      <c r="I31" s="57" t="s">
        <v>612</v>
      </c>
      <c r="J31" s="206"/>
    </row>
    <row r="32" spans="4:10" ht="15" customHeight="1" thickBot="1" x14ac:dyDescent="0.3">
      <c r="D32" s="145"/>
      <c r="E32" s="191"/>
      <c r="F32" s="192"/>
      <c r="G32" s="192"/>
      <c r="H32" s="192"/>
      <c r="I32" s="192"/>
      <c r="J32" s="242"/>
    </row>
    <row r="33" ht="15" customHeight="1" thickTop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</sheetData>
  <sheetProtection selectLockedCells="1"/>
  <mergeCells count="2">
    <mergeCell ref="E11:G11"/>
    <mergeCell ref="H11:J1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6:I3000"/>
  <sheetViews>
    <sheetView workbookViewId="0">
      <selection activeCell="K20" sqref="K20"/>
    </sheetView>
  </sheetViews>
  <sheetFormatPr defaultRowHeight="15" x14ac:dyDescent="0.25"/>
  <cols>
    <col min="1" max="1" width="10" customWidth="1"/>
    <col min="2" max="2" width="10.42578125" customWidth="1"/>
    <col min="3" max="3" width="12.140625" customWidth="1"/>
    <col min="4" max="4" width="12" customWidth="1"/>
    <col min="8" max="8" width="15.7109375" customWidth="1"/>
    <col min="9" max="9" width="15.28515625" customWidth="1"/>
  </cols>
  <sheetData>
    <row r="6" spans="1:9" x14ac:dyDescent="0.25">
      <c r="A6" s="173" t="s">
        <v>731</v>
      </c>
      <c r="B6" s="174"/>
      <c r="C6" s="174"/>
      <c r="D6" s="174"/>
      <c r="E6" s="174"/>
      <c r="F6" s="173" t="s">
        <v>732</v>
      </c>
      <c r="G6" s="174"/>
      <c r="H6" s="174"/>
      <c r="I6" s="174"/>
    </row>
    <row r="7" spans="1:9" x14ac:dyDescent="0.25">
      <c r="A7" s="174" t="s">
        <v>727</v>
      </c>
      <c r="B7" s="174" t="s">
        <v>728</v>
      </c>
      <c r="C7" s="174" t="s">
        <v>729</v>
      </c>
      <c r="D7" s="174" t="s">
        <v>730</v>
      </c>
      <c r="E7" s="174"/>
      <c r="F7" s="174" t="s">
        <v>727</v>
      </c>
      <c r="G7" s="174" t="s">
        <v>728</v>
      </c>
      <c r="H7" s="174" t="s">
        <v>729</v>
      </c>
      <c r="I7" s="174" t="s">
        <v>730</v>
      </c>
    </row>
    <row r="8" spans="1:9" x14ac:dyDescent="0.25">
      <c r="A8" s="174">
        <f>--ISNUMBER(IFERROR(SEARCH('Project Costing'!#REF!,Services!I15,1),""))</f>
        <v>0</v>
      </c>
      <c r="B8" s="174" t="str">
        <f>IF(A8=1,COUNTIF($A$8:A8,1),"")</f>
        <v/>
      </c>
      <c r="C8" s="157" t="str">
        <f>IFERROR(INDEX(Services!$I$15:$I$3007,MATCH(ROWS($C$8:C8),$B$8:$B$3000,0)),"")</f>
        <v/>
      </c>
      <c r="D8" s="157" t="str">
        <f>IFERROR($C$8:INDEX($C$8:$C$3000,COUNTIF($C$8:$C$3000,"?*")),"")</f>
        <v/>
      </c>
      <c r="E8" s="174"/>
      <c r="F8" s="174">
        <f>--ISNUMBER(IFERROR(SEARCH('Project Costing'!#REF!,Services!I15,1),""))</f>
        <v>0</v>
      </c>
      <c r="G8" s="174" t="str">
        <f>IF(F8=1,COUNTIF($F$8:F8,1),"")</f>
        <v/>
      </c>
      <c r="H8" s="157" t="str">
        <f>IFERROR(INDEX(Services!$I$15:$I$3007,MATCH(ROWS($H$8:H8),$G$8:$G$3000,0)),"")</f>
        <v/>
      </c>
      <c r="I8" s="157" t="str">
        <f>IFERROR($H$8:INDEX($H$8:$H$3000,COUNTIF($H$8:$H$3000,"?*")),"")</f>
        <v/>
      </c>
    </row>
    <row r="9" spans="1:9" x14ac:dyDescent="0.25">
      <c r="A9" s="174">
        <f>--ISNUMBER(IFERROR(SEARCH('Project Costing'!#REF!,Services!I16,1),""))</f>
        <v>0</v>
      </c>
      <c r="B9" s="174" t="str">
        <f>IF(A9=1,COUNTIF($A$8:A9,1),"")</f>
        <v/>
      </c>
      <c r="C9" s="157" t="str">
        <f>IFERROR(INDEX(Services!$I$15:$I$3007,MATCH(ROWS($C$8:C9),$B$8:$B$3000,0)),"")</f>
        <v/>
      </c>
      <c r="D9" s="157" t="str">
        <f>IFERROR($C$8:INDEX($C$8:$C$3000,COUNTIF($C$8:$C$3000,"?*")),"")</f>
        <v/>
      </c>
      <c r="E9" s="174"/>
      <c r="F9" s="174">
        <f>--ISNUMBER(IFERROR(SEARCH('Project Costing'!#REF!,Services!I16,1),""))</f>
        <v>0</v>
      </c>
      <c r="G9" s="174" t="str">
        <f>IF(F9=1,COUNTIF($F$8:F9,1),"")</f>
        <v/>
      </c>
      <c r="H9" s="157" t="str">
        <f>IFERROR(INDEX(Services!$I$15:$I$3007,MATCH(ROWS($H$8:H9),$G$8:$G$3000,0)),"")</f>
        <v/>
      </c>
      <c r="I9" s="157" t="str">
        <f>IFERROR($H$8:INDEX($H$8:$H$3000,COUNTIF($H$8:$H$3000,"?*")),"")</f>
        <v/>
      </c>
    </row>
    <row r="10" spans="1:9" x14ac:dyDescent="0.25">
      <c r="A10" s="174">
        <f>--ISNUMBER(IFERROR(SEARCH('Project Costing'!#REF!,Services!I17,1),""))</f>
        <v>0</v>
      </c>
      <c r="B10" s="174" t="str">
        <f>IF(A10=1,COUNTIF($A$8:A10,1),"")</f>
        <v/>
      </c>
      <c r="C10" s="157" t="str">
        <f>IFERROR(INDEX(Services!$I$15:$I$3007,MATCH(ROWS($C$8:C10),$B$8:$B$3000,0)),"")</f>
        <v/>
      </c>
      <c r="D10" s="157" t="str">
        <f>IFERROR($C$8:INDEX($C$8:$C$3000,COUNTIF($C$8:$C$3000,"?*")),"")</f>
        <v/>
      </c>
      <c r="E10" s="174"/>
      <c r="F10" s="174">
        <f>--ISNUMBER(IFERROR(SEARCH('Project Costing'!#REF!,Services!I17,1),""))</f>
        <v>0</v>
      </c>
      <c r="G10" s="174" t="str">
        <f>IF(F10=1,COUNTIF($F$8:F10,1),"")</f>
        <v/>
      </c>
      <c r="H10" s="157" t="str">
        <f>IFERROR(INDEX(Services!$I$15:$I$3007,MATCH(ROWS($H$8:H10),$G$8:$G$3000,0)),"")</f>
        <v/>
      </c>
      <c r="I10" s="157" t="str">
        <f>IFERROR($H$8:INDEX($H$8:$H$3000,COUNTIF($H$8:$H$3000,"?*")),"")</f>
        <v/>
      </c>
    </row>
    <row r="11" spans="1:9" x14ac:dyDescent="0.25">
      <c r="A11" s="174">
        <f>--ISNUMBER(IFERROR(SEARCH('Project Costing'!#REF!,Services!I18,1),""))</f>
        <v>0</v>
      </c>
      <c r="B11" s="174" t="str">
        <f>IF(A11=1,COUNTIF($A$8:A11,1),"")</f>
        <v/>
      </c>
      <c r="C11" s="157" t="str">
        <f>IFERROR(INDEX(Services!$I$15:$I$3007,MATCH(ROWS($C$8:C11),$B$8:$B$3000,0)),"")</f>
        <v/>
      </c>
      <c r="D11" s="157" t="str">
        <f>IFERROR($C$8:INDEX($C$8:$C$3000,COUNTIF($C$8:$C$3000,"?*")),"")</f>
        <v/>
      </c>
      <c r="E11" s="174"/>
      <c r="F11" s="174">
        <f>--ISNUMBER(IFERROR(SEARCH('Project Costing'!#REF!,Services!I18,1),""))</f>
        <v>0</v>
      </c>
      <c r="G11" s="174" t="str">
        <f>IF(F11=1,COUNTIF($F$8:F11,1),"")</f>
        <v/>
      </c>
      <c r="H11" s="157" t="str">
        <f>IFERROR(INDEX(Services!$I$15:$I$3007,MATCH(ROWS($H$8:H11),$G$8:$G$3000,0)),"")</f>
        <v/>
      </c>
      <c r="I11" s="157" t="str">
        <f>IFERROR($H$8:INDEX($H$8:$H$3000,COUNTIF($H$8:$H$3000,"?*")),"")</f>
        <v/>
      </c>
    </row>
    <row r="12" spans="1:9" x14ac:dyDescent="0.25">
      <c r="A12" s="174">
        <f>--ISNUMBER(IFERROR(SEARCH('Project Costing'!#REF!,Services!I19,1),""))</f>
        <v>0</v>
      </c>
      <c r="B12" s="174" t="str">
        <f>IF(A12=1,COUNTIF($A$8:A12,1),"")</f>
        <v/>
      </c>
      <c r="C12" s="157" t="str">
        <f>IFERROR(INDEX(Services!$I$15:$I$3007,MATCH(ROWS($C$8:C12),$B$8:$B$3000,0)),"")</f>
        <v/>
      </c>
      <c r="D12" s="157" t="str">
        <f>IFERROR($C$8:INDEX($C$8:$C$3000,COUNTIF($C$8:$C$3000,"?*")),"")</f>
        <v/>
      </c>
      <c r="E12" s="174"/>
      <c r="F12" s="174">
        <f>--ISNUMBER(IFERROR(SEARCH('Project Costing'!#REF!,Services!I19,1),""))</f>
        <v>0</v>
      </c>
      <c r="G12" s="174" t="str">
        <f>IF(F12=1,COUNTIF($F$8:F12,1),"")</f>
        <v/>
      </c>
      <c r="H12" s="157" t="str">
        <f>IFERROR(INDEX(Services!$I$15:$I$3007,MATCH(ROWS($H$8:H12),$G$8:$G$3000,0)),"")</f>
        <v/>
      </c>
      <c r="I12" s="157" t="str">
        <f>IFERROR($H$8:INDEX($H$8:$H$3000,COUNTIF($H$8:$H$3000,"?*")),"")</f>
        <v/>
      </c>
    </row>
    <row r="13" spans="1:9" x14ac:dyDescent="0.25">
      <c r="A13" s="174">
        <f>--ISNUMBER(IFERROR(SEARCH('Project Costing'!#REF!,Services!I20,1),""))</f>
        <v>0</v>
      </c>
      <c r="B13" s="174" t="str">
        <f>IF(A13=1,COUNTIF($A$8:A13,1),"")</f>
        <v/>
      </c>
      <c r="C13" s="157" t="str">
        <f>IFERROR(INDEX(Services!$I$15:$I$3007,MATCH(ROWS($C$8:C13),$B$8:$B$3000,0)),"")</f>
        <v/>
      </c>
      <c r="D13" s="157" t="str">
        <f>IFERROR($C$8:INDEX($C$8:$C$3000,COUNTIF($C$8:$C$3000,"?*")),"")</f>
        <v/>
      </c>
      <c r="E13" s="174"/>
      <c r="F13" s="174">
        <f>--ISNUMBER(IFERROR(SEARCH('Project Costing'!#REF!,Services!I20,1),""))</f>
        <v>0</v>
      </c>
      <c r="G13" s="174" t="str">
        <f>IF(F13=1,COUNTIF($F$8:F13,1),"")</f>
        <v/>
      </c>
      <c r="H13" s="157" t="str">
        <f>IFERROR(INDEX(Services!$I$15:$I$3007,MATCH(ROWS($H$8:H13),$G$8:$G$3000,0)),"")</f>
        <v/>
      </c>
      <c r="I13" s="157" t="str">
        <f>IFERROR($H$8:INDEX($H$8:$H$3000,COUNTIF($H$8:$H$3000,"?*")),"")</f>
        <v/>
      </c>
    </row>
    <row r="14" spans="1:9" x14ac:dyDescent="0.25">
      <c r="A14" s="174">
        <f>--ISNUMBER(IFERROR(SEARCH('Project Costing'!#REF!,Services!I21,1),""))</f>
        <v>0</v>
      </c>
      <c r="B14" s="174" t="str">
        <f>IF(A14=1,COUNTIF($A$8:A14,1),"")</f>
        <v/>
      </c>
      <c r="C14" s="157" t="str">
        <f>IFERROR(INDEX(Services!$I$15:$I$3007,MATCH(ROWS($C$8:C14),$B$8:$B$3000,0)),"")</f>
        <v/>
      </c>
      <c r="D14" s="157" t="str">
        <f>IFERROR($C$8:INDEX($C$8:$C$3000,COUNTIF($C$8:$C$3000,"?*")),"")</f>
        <v/>
      </c>
      <c r="E14" s="174"/>
      <c r="F14" s="174">
        <f>--ISNUMBER(IFERROR(SEARCH('Project Costing'!#REF!,Services!I21,1),""))</f>
        <v>0</v>
      </c>
      <c r="G14" s="174" t="str">
        <f>IF(F14=1,COUNTIF($F$8:F14,1),"")</f>
        <v/>
      </c>
      <c r="H14" s="157" t="str">
        <f>IFERROR(INDEX(Services!$I$15:$I$3007,MATCH(ROWS($H$8:H14),$G$8:$G$3000,0)),"")</f>
        <v/>
      </c>
      <c r="I14" s="157" t="str">
        <f>IFERROR($H$8:INDEX($H$8:$H$3000,COUNTIF($H$8:$H$3000,"?*")),"")</f>
        <v/>
      </c>
    </row>
    <row r="15" spans="1:9" x14ac:dyDescent="0.25">
      <c r="A15" s="174">
        <f>--ISNUMBER(IFERROR(SEARCH('Project Costing'!#REF!,Services!I22,1),""))</f>
        <v>0</v>
      </c>
      <c r="B15" s="174" t="str">
        <f>IF(A15=1,COUNTIF($A$8:A15,1),"")</f>
        <v/>
      </c>
      <c r="C15" s="157" t="str">
        <f>IFERROR(INDEX(Services!$I$15:$I$3007,MATCH(ROWS($C$8:C15),$B$8:$B$3000,0)),"")</f>
        <v/>
      </c>
      <c r="D15" s="157" t="str">
        <f>IFERROR($C$8:INDEX($C$8:$C$3000,COUNTIF($C$8:$C$3000,"?*")),"")</f>
        <v/>
      </c>
      <c r="E15" s="174"/>
      <c r="F15" s="174">
        <f>--ISNUMBER(IFERROR(SEARCH('Project Costing'!#REF!,Services!I22,1),""))</f>
        <v>0</v>
      </c>
      <c r="G15" s="174" t="str">
        <f>IF(F15=1,COUNTIF($F$8:F15,1),"")</f>
        <v/>
      </c>
      <c r="H15" s="157" t="str">
        <f>IFERROR(INDEX(Services!$I$15:$I$3007,MATCH(ROWS($H$8:H15),$G$8:$G$3000,0)),"")</f>
        <v/>
      </c>
      <c r="I15" s="157" t="str">
        <f>IFERROR($H$8:INDEX($H$8:$H$3000,COUNTIF($H$8:$H$3000,"?*")),"")</f>
        <v/>
      </c>
    </row>
    <row r="16" spans="1:9" x14ac:dyDescent="0.25">
      <c r="A16" s="174">
        <f>--ISNUMBER(IFERROR(SEARCH('Project Costing'!#REF!,Services!I23,1),""))</f>
        <v>0</v>
      </c>
      <c r="B16" s="174" t="str">
        <f>IF(A16=1,COUNTIF($A$8:A16,1),"")</f>
        <v/>
      </c>
      <c r="C16" s="157" t="str">
        <f>IFERROR(INDEX(Services!$I$15:$I$3007,MATCH(ROWS($C$8:C16),$B$8:$B$3000,0)),"")</f>
        <v/>
      </c>
      <c r="D16" s="157" t="str">
        <f>IFERROR($C$8:INDEX($C$8:$C$3000,COUNTIF($C$8:$C$3000,"?*")),"")</f>
        <v/>
      </c>
      <c r="E16" s="174"/>
      <c r="F16" s="174">
        <f>--ISNUMBER(IFERROR(SEARCH('Project Costing'!#REF!,Services!I23,1),""))</f>
        <v>0</v>
      </c>
      <c r="G16" s="174" t="str">
        <f>IF(F16=1,COUNTIF($F$8:F16,1),"")</f>
        <v/>
      </c>
      <c r="H16" s="157" t="str">
        <f>IFERROR(INDEX(Services!$I$15:$I$3007,MATCH(ROWS($H$8:H16),$G$8:$G$3000,0)),"")</f>
        <v/>
      </c>
      <c r="I16" s="157" t="str">
        <f>IFERROR($H$8:INDEX($H$8:$H$3000,COUNTIF($H$8:$H$3000,"?*")),"")</f>
        <v/>
      </c>
    </row>
    <row r="17" spans="1:9" x14ac:dyDescent="0.25">
      <c r="A17" s="174">
        <f>--ISNUMBER(IFERROR(SEARCH('Project Costing'!#REF!,Services!I24,1),""))</f>
        <v>0</v>
      </c>
      <c r="B17" s="174" t="str">
        <f>IF(A17=1,COUNTIF($A$8:A17,1),"")</f>
        <v/>
      </c>
      <c r="C17" s="157" t="str">
        <f>IFERROR(INDEX(Services!$I$15:$I$3007,MATCH(ROWS($C$8:C17),$B$8:$B$3000,0)),"")</f>
        <v/>
      </c>
      <c r="D17" s="157" t="str">
        <f>IFERROR($C$8:INDEX($C$8:$C$3000,COUNTIF($C$8:$C$3000,"?*")),"")</f>
        <v/>
      </c>
      <c r="E17" s="174"/>
      <c r="F17" s="174">
        <f>--ISNUMBER(IFERROR(SEARCH('Project Costing'!#REF!,Services!I24,1),""))</f>
        <v>0</v>
      </c>
      <c r="G17" s="174" t="str">
        <f>IF(F17=1,COUNTIF($F$8:F17,1),"")</f>
        <v/>
      </c>
      <c r="H17" s="157" t="str">
        <f>IFERROR(INDEX(Services!$I$15:$I$3007,MATCH(ROWS($H$8:H17),$G$8:$G$3000,0)),"")</f>
        <v/>
      </c>
      <c r="I17" s="157" t="str">
        <f>IFERROR($H$8:INDEX($H$8:$H$3000,COUNTIF($H$8:$H$3000,"?*")),"")</f>
        <v/>
      </c>
    </row>
    <row r="18" spans="1:9" x14ac:dyDescent="0.25">
      <c r="A18" s="174">
        <f>--ISNUMBER(IFERROR(SEARCH('Project Costing'!#REF!,Services!I25,1),""))</f>
        <v>0</v>
      </c>
      <c r="B18" s="174" t="str">
        <f>IF(A18=1,COUNTIF($A$8:A18,1),"")</f>
        <v/>
      </c>
      <c r="C18" s="157" t="str">
        <f>IFERROR(INDEX(Services!$I$15:$I$3007,MATCH(ROWS($C$8:C18),$B$8:$B$3000,0)),"")</f>
        <v/>
      </c>
      <c r="D18" s="157" t="str">
        <f>IFERROR($C$8:INDEX($C$8:$C$3000,COUNTIF($C$8:$C$3000,"?*")),"")</f>
        <v/>
      </c>
      <c r="E18" s="174"/>
      <c r="F18" s="174">
        <f>--ISNUMBER(IFERROR(SEARCH('Project Costing'!#REF!,Services!I25,1),""))</f>
        <v>0</v>
      </c>
      <c r="G18" s="174" t="str">
        <f>IF(F18=1,COUNTIF($F$8:F18,1),"")</f>
        <v/>
      </c>
      <c r="H18" s="157" t="str">
        <f>IFERROR(INDEX(Services!$I$15:$I$3007,MATCH(ROWS($H$8:H18),$G$8:$G$3000,0)),"")</f>
        <v/>
      </c>
      <c r="I18" s="157" t="str">
        <f>IFERROR($H$8:INDEX($H$8:$H$3000,COUNTIF($H$8:$H$3000,"?*")),"")</f>
        <v/>
      </c>
    </row>
    <row r="19" spans="1:9" x14ac:dyDescent="0.25">
      <c r="A19" s="174">
        <f>--ISNUMBER(IFERROR(SEARCH('Project Costing'!#REF!,Services!I26,1),""))</f>
        <v>0</v>
      </c>
      <c r="B19" s="174" t="str">
        <f>IF(A19=1,COUNTIF($A$8:A19,1),"")</f>
        <v/>
      </c>
      <c r="C19" s="157" t="str">
        <f>IFERROR(INDEX(Services!$I$15:$I$3007,MATCH(ROWS($C$8:C19),$B$8:$B$3000,0)),"")</f>
        <v/>
      </c>
      <c r="D19" s="157" t="str">
        <f>IFERROR($C$8:INDEX($C$8:$C$3000,COUNTIF($C$8:$C$3000,"?*")),"")</f>
        <v/>
      </c>
      <c r="E19" s="174"/>
      <c r="F19" s="174">
        <f>--ISNUMBER(IFERROR(SEARCH('Project Costing'!#REF!,Services!I26,1),""))</f>
        <v>0</v>
      </c>
      <c r="G19" s="174" t="str">
        <f>IF(F19=1,COUNTIF($F$8:F19,1),"")</f>
        <v/>
      </c>
      <c r="H19" s="157" t="str">
        <f>IFERROR(INDEX(Services!$I$15:$I$3007,MATCH(ROWS($H$8:H19),$G$8:$G$3000,0)),"")</f>
        <v/>
      </c>
      <c r="I19" s="157" t="str">
        <f>IFERROR($H$8:INDEX($H$8:$H$3000,COUNTIF($H$8:$H$3000,"?*")),"")</f>
        <v/>
      </c>
    </row>
    <row r="20" spans="1:9" x14ac:dyDescent="0.25">
      <c r="A20" s="174">
        <f>--ISNUMBER(IFERROR(SEARCH('Project Costing'!#REF!,Services!I27,1),""))</f>
        <v>0</v>
      </c>
      <c r="B20" s="174" t="str">
        <f>IF(A20=1,COUNTIF($A$8:A20,1),"")</f>
        <v/>
      </c>
      <c r="C20" s="157" t="str">
        <f>IFERROR(INDEX(Services!$I$15:$I$3007,MATCH(ROWS($C$8:C20),$B$8:$B$3000,0)),"")</f>
        <v/>
      </c>
      <c r="D20" s="157" t="str">
        <f>IFERROR($C$8:INDEX($C$8:$C$3000,COUNTIF($C$8:$C$3000,"?*")),"")</f>
        <v/>
      </c>
      <c r="E20" s="174"/>
      <c r="F20" s="174">
        <f>--ISNUMBER(IFERROR(SEARCH('Project Costing'!#REF!,Services!I27,1),""))</f>
        <v>0</v>
      </c>
      <c r="G20" s="174" t="str">
        <f>IF(F20=1,COUNTIF($F$8:F20,1),"")</f>
        <v/>
      </c>
      <c r="H20" s="157" t="str">
        <f>IFERROR(INDEX(Services!$I$15:$I$3007,MATCH(ROWS($H$8:H20),$G$8:$G$3000,0)),"")</f>
        <v/>
      </c>
      <c r="I20" s="157" t="str">
        <f>IFERROR($H$8:INDEX($H$8:$H$3000,COUNTIF($H$8:$H$3000,"?*")),"")</f>
        <v/>
      </c>
    </row>
    <row r="21" spans="1:9" x14ac:dyDescent="0.25">
      <c r="A21" s="174">
        <f>--ISNUMBER(IFERROR(SEARCH('Project Costing'!#REF!,Services!I28,1),""))</f>
        <v>0</v>
      </c>
      <c r="B21" s="174" t="str">
        <f>IF(A21=1,COUNTIF($A$8:A21,1),"")</f>
        <v/>
      </c>
      <c r="C21" s="157" t="str">
        <f>IFERROR(INDEX(Services!$I$15:$I$3007,MATCH(ROWS($C$8:C21),$B$8:$B$3000,0)),"")</f>
        <v/>
      </c>
      <c r="D21" s="157" t="str">
        <f>IFERROR($C$8:INDEX($C$8:$C$3000,COUNTIF($C$8:$C$3000,"?*")),"")</f>
        <v/>
      </c>
      <c r="E21" s="174"/>
      <c r="F21" s="174">
        <f>--ISNUMBER(IFERROR(SEARCH('Project Costing'!#REF!,Services!I28,1),""))</f>
        <v>0</v>
      </c>
      <c r="G21" s="174" t="str">
        <f>IF(F21=1,COUNTIF($F$8:F21,1),"")</f>
        <v/>
      </c>
      <c r="H21" s="157" t="str">
        <f>IFERROR(INDEX(Services!$I$15:$I$3007,MATCH(ROWS($H$8:H21),$G$8:$G$3000,0)),"")</f>
        <v/>
      </c>
      <c r="I21" s="157" t="str">
        <f>IFERROR($H$8:INDEX($H$8:$H$3000,COUNTIF($H$8:$H$3000,"?*")),"")</f>
        <v/>
      </c>
    </row>
    <row r="22" spans="1:9" x14ac:dyDescent="0.25">
      <c r="A22" s="174">
        <f>--ISNUMBER(IFERROR(SEARCH('Project Costing'!#REF!,Services!I29,1),""))</f>
        <v>0</v>
      </c>
      <c r="B22" s="174" t="str">
        <f>IF(A22=1,COUNTIF($A$8:A22,1),"")</f>
        <v/>
      </c>
      <c r="C22" s="157" t="str">
        <f>IFERROR(INDEX(Services!$I$15:$I$3007,MATCH(ROWS($C$8:C22),$B$8:$B$3000,0)),"")</f>
        <v/>
      </c>
      <c r="D22" s="157" t="str">
        <f>IFERROR($C$8:INDEX($C$8:$C$3000,COUNTIF($C$8:$C$3000,"?*")),"")</f>
        <v/>
      </c>
      <c r="E22" s="174"/>
      <c r="F22" s="174">
        <f>--ISNUMBER(IFERROR(SEARCH('Project Costing'!#REF!,Services!I29,1),""))</f>
        <v>0</v>
      </c>
      <c r="G22" s="174" t="str">
        <f>IF(F22=1,COUNTIF($F$8:F22,1),"")</f>
        <v/>
      </c>
      <c r="H22" s="157" t="str">
        <f>IFERROR(INDEX(Services!$I$15:$I$3007,MATCH(ROWS($H$8:H22),$G$8:$G$3000,0)),"")</f>
        <v/>
      </c>
      <c r="I22" s="157" t="str">
        <f>IFERROR($H$8:INDEX($H$8:$H$3000,COUNTIF($H$8:$H$3000,"?*")),"")</f>
        <v/>
      </c>
    </row>
    <row r="23" spans="1:9" x14ac:dyDescent="0.25">
      <c r="A23" s="174">
        <f>--ISNUMBER(IFERROR(SEARCH('Project Costing'!#REF!,Services!I30,1),""))</f>
        <v>0</v>
      </c>
      <c r="B23" s="174" t="str">
        <f>IF(A23=1,COUNTIF($A$8:A23,1),"")</f>
        <v/>
      </c>
      <c r="C23" s="157" t="str">
        <f>IFERROR(INDEX(Services!$I$15:$I$3007,MATCH(ROWS($C$8:C23),$B$8:$B$3000,0)),"")</f>
        <v/>
      </c>
      <c r="D23" s="157" t="str">
        <f>IFERROR($C$8:INDEX($C$8:$C$3000,COUNTIF($C$8:$C$3000,"?*")),"")</f>
        <v/>
      </c>
      <c r="E23" s="174"/>
      <c r="F23" s="174">
        <f>--ISNUMBER(IFERROR(SEARCH('Project Costing'!#REF!,Services!I30,1),""))</f>
        <v>0</v>
      </c>
      <c r="G23" s="174" t="str">
        <f>IF(F23=1,COUNTIF($F$8:F23,1),"")</f>
        <v/>
      </c>
      <c r="H23" s="157" t="str">
        <f>IFERROR(INDEX(Services!$I$15:$I$3007,MATCH(ROWS($H$8:H23),$G$8:$G$3000,0)),"")</f>
        <v/>
      </c>
      <c r="I23" s="157" t="str">
        <f>IFERROR($H$8:INDEX($H$8:$H$3000,COUNTIF($H$8:$H$3000,"?*")),"")</f>
        <v/>
      </c>
    </row>
    <row r="24" spans="1:9" x14ac:dyDescent="0.25">
      <c r="A24" s="174">
        <f>--ISNUMBER(IFERROR(SEARCH('Project Costing'!#REF!,Services!I31,1),""))</f>
        <v>0</v>
      </c>
      <c r="B24" s="174" t="str">
        <f>IF(A24=1,COUNTIF($A$8:A24,1),"")</f>
        <v/>
      </c>
      <c r="C24" s="157" t="str">
        <f>IFERROR(INDEX(Services!$I$15:$I$3007,MATCH(ROWS($C$8:C24),$B$8:$B$3000,0)),"")</f>
        <v/>
      </c>
      <c r="D24" s="157" t="str">
        <f>IFERROR($C$8:INDEX($C$8:$C$3000,COUNTIF($C$8:$C$3000,"?*")),"")</f>
        <v/>
      </c>
      <c r="E24" s="174"/>
      <c r="F24" s="174">
        <f>--ISNUMBER(IFERROR(SEARCH('Project Costing'!#REF!,Services!I31,1),""))</f>
        <v>0</v>
      </c>
      <c r="G24" s="174" t="str">
        <f>IF(F24=1,COUNTIF($F$8:F24,1),"")</f>
        <v/>
      </c>
      <c r="H24" s="157" t="str">
        <f>IFERROR(INDEX(Services!$I$15:$I$3007,MATCH(ROWS($H$8:H24),$G$8:$G$3000,0)),"")</f>
        <v/>
      </c>
      <c r="I24" s="157" t="str">
        <f>IFERROR($H$8:INDEX($H$8:$H$3000,COUNTIF($H$8:$H$3000,"?*")),"")</f>
        <v/>
      </c>
    </row>
    <row r="25" spans="1:9" x14ac:dyDescent="0.25">
      <c r="A25" s="174">
        <f>--ISNUMBER(IFERROR(SEARCH('Project Costing'!#REF!,Services!I32,1),""))</f>
        <v>0</v>
      </c>
      <c r="B25" s="174" t="str">
        <f>IF(A25=1,COUNTIF($A$8:A25,1),"")</f>
        <v/>
      </c>
      <c r="C25" s="157" t="str">
        <f>IFERROR(INDEX(Services!$I$15:$I$3007,MATCH(ROWS($C$8:C25),$B$8:$B$3000,0)),"")</f>
        <v/>
      </c>
      <c r="D25" s="157" t="str">
        <f>IFERROR($C$8:INDEX($C$8:$C$3000,COUNTIF($C$8:$C$3000,"?*")),"")</f>
        <v/>
      </c>
      <c r="E25" s="174"/>
      <c r="F25" s="174">
        <f>--ISNUMBER(IFERROR(SEARCH('Project Costing'!#REF!,Services!I32,1),""))</f>
        <v>0</v>
      </c>
      <c r="G25" s="174" t="str">
        <f>IF(F25=1,COUNTIF($F$8:F25,1),"")</f>
        <v/>
      </c>
      <c r="H25" s="157" t="str">
        <f>IFERROR(INDEX(Services!$I$15:$I$3007,MATCH(ROWS($H$8:H25),$G$8:$G$3000,0)),"")</f>
        <v/>
      </c>
      <c r="I25" s="157" t="str">
        <f>IFERROR($H$8:INDEX($H$8:$H$3000,COUNTIF($H$8:$H$3000,"?*")),"")</f>
        <v/>
      </c>
    </row>
    <row r="26" spans="1:9" x14ac:dyDescent="0.25">
      <c r="A26" s="174">
        <f>--ISNUMBER(IFERROR(SEARCH('Project Costing'!#REF!,Services!I33,1),""))</f>
        <v>0</v>
      </c>
      <c r="B26" s="174" t="str">
        <f>IF(A26=1,COUNTIF($A$8:A26,1),"")</f>
        <v/>
      </c>
      <c r="C26" s="157" t="str">
        <f>IFERROR(INDEX(Services!$I$15:$I$3007,MATCH(ROWS($C$8:C26),$B$8:$B$3000,0)),"")</f>
        <v/>
      </c>
      <c r="D26" s="157" t="str">
        <f>IFERROR($C$8:INDEX($C$8:$C$3000,COUNTIF($C$8:$C$3000,"?*")),"")</f>
        <v/>
      </c>
      <c r="E26" s="174"/>
      <c r="F26" s="174">
        <f>--ISNUMBER(IFERROR(SEARCH('Project Costing'!#REF!,Services!I33,1),""))</f>
        <v>0</v>
      </c>
      <c r="G26" s="174" t="str">
        <f>IF(F26=1,COUNTIF($F$8:F26,1),"")</f>
        <v/>
      </c>
      <c r="H26" s="157" t="str">
        <f>IFERROR(INDEX(Services!$I$15:$I$3007,MATCH(ROWS($H$8:H26),$G$8:$G$3000,0)),"")</f>
        <v/>
      </c>
      <c r="I26" s="157" t="str">
        <f>IFERROR($H$8:INDEX($H$8:$H$3000,COUNTIF($H$8:$H$3000,"?*")),"")</f>
        <v/>
      </c>
    </row>
    <row r="27" spans="1:9" x14ac:dyDescent="0.25">
      <c r="A27" s="174">
        <f>--ISNUMBER(IFERROR(SEARCH('Project Costing'!#REF!,Services!I34,1),""))</f>
        <v>0</v>
      </c>
      <c r="B27" s="174" t="str">
        <f>IF(A27=1,COUNTIF($A$8:A27,1),"")</f>
        <v/>
      </c>
      <c r="C27" s="157" t="str">
        <f>IFERROR(INDEX(Services!$I$15:$I$3007,MATCH(ROWS($C$8:C27),$B$8:$B$3000,0)),"")</f>
        <v/>
      </c>
      <c r="D27" s="157" t="str">
        <f>IFERROR($C$8:INDEX($C$8:$C$3000,COUNTIF($C$8:$C$3000,"?*")),"")</f>
        <v/>
      </c>
      <c r="E27" s="174"/>
      <c r="F27" s="174">
        <f>--ISNUMBER(IFERROR(SEARCH('Project Costing'!#REF!,Services!I34,1),""))</f>
        <v>0</v>
      </c>
      <c r="G27" s="174" t="str">
        <f>IF(F27=1,COUNTIF($F$8:F27,1),"")</f>
        <v/>
      </c>
      <c r="H27" s="157" t="str">
        <f>IFERROR(INDEX(Services!$I$15:$I$3007,MATCH(ROWS($H$8:H27),$G$8:$G$3000,0)),"")</f>
        <v/>
      </c>
      <c r="I27" s="157" t="str">
        <f>IFERROR($H$8:INDEX($H$8:$H$3000,COUNTIF($H$8:$H$3000,"?*")),"")</f>
        <v/>
      </c>
    </row>
    <row r="28" spans="1:9" x14ac:dyDescent="0.25">
      <c r="A28" s="174">
        <f>--ISNUMBER(IFERROR(SEARCH('Project Costing'!#REF!,Services!I35,1),""))</f>
        <v>0</v>
      </c>
      <c r="B28" s="174" t="str">
        <f>IF(A28=1,COUNTIF($A$8:A28,1),"")</f>
        <v/>
      </c>
      <c r="C28" s="157" t="str">
        <f>IFERROR(INDEX(Services!$I$15:$I$3007,MATCH(ROWS($C$8:C28),$B$8:$B$3000,0)),"")</f>
        <v/>
      </c>
      <c r="D28" s="157" t="str">
        <f>IFERROR($C$8:INDEX($C$8:$C$3000,COUNTIF($C$8:$C$3000,"?*")),"")</f>
        <v/>
      </c>
      <c r="E28" s="174"/>
      <c r="F28" s="174">
        <f>--ISNUMBER(IFERROR(SEARCH('Project Costing'!#REF!,Services!I35,1),""))</f>
        <v>0</v>
      </c>
      <c r="G28" s="174" t="str">
        <f>IF(F28=1,COUNTIF($F$8:F28,1),"")</f>
        <v/>
      </c>
      <c r="H28" s="157" t="str">
        <f>IFERROR(INDEX(Services!$I$15:$I$3007,MATCH(ROWS($H$8:H28),$G$8:$G$3000,0)),"")</f>
        <v/>
      </c>
      <c r="I28" s="157" t="str">
        <f>IFERROR($H$8:INDEX($H$8:$H$3000,COUNTIF($H$8:$H$3000,"?*")),"")</f>
        <v/>
      </c>
    </row>
    <row r="29" spans="1:9" x14ac:dyDescent="0.25">
      <c r="A29" s="174">
        <f>--ISNUMBER(IFERROR(SEARCH('Project Costing'!#REF!,Services!I36,1),""))</f>
        <v>0</v>
      </c>
      <c r="B29" s="174" t="str">
        <f>IF(A29=1,COUNTIF($A$8:A29,1),"")</f>
        <v/>
      </c>
      <c r="C29" s="157" t="str">
        <f>IFERROR(INDEX(Services!$I$15:$I$3007,MATCH(ROWS($C$8:C29),$B$8:$B$3000,0)),"")</f>
        <v/>
      </c>
      <c r="D29" s="157" t="str">
        <f>IFERROR($C$8:INDEX($C$8:$C$3000,COUNTIF($C$8:$C$3000,"?*")),"")</f>
        <v/>
      </c>
      <c r="E29" s="174"/>
      <c r="F29" s="174">
        <f>--ISNUMBER(IFERROR(SEARCH('Project Costing'!#REF!,Services!I36,1),""))</f>
        <v>0</v>
      </c>
      <c r="G29" s="174" t="str">
        <f>IF(F29=1,COUNTIF($F$8:F29,1),"")</f>
        <v/>
      </c>
      <c r="H29" s="157" t="str">
        <f>IFERROR(INDEX(Services!$I$15:$I$3007,MATCH(ROWS($H$8:H29),$G$8:$G$3000,0)),"")</f>
        <v/>
      </c>
      <c r="I29" s="157" t="str">
        <f>IFERROR($H$8:INDEX($H$8:$H$3000,COUNTIF($H$8:$H$3000,"?*")),"")</f>
        <v/>
      </c>
    </row>
    <row r="30" spans="1:9" x14ac:dyDescent="0.25">
      <c r="A30" s="174">
        <f>--ISNUMBER(IFERROR(SEARCH('Project Costing'!#REF!,Services!I37,1),""))</f>
        <v>0</v>
      </c>
      <c r="B30" s="174" t="str">
        <f>IF(A30=1,COUNTIF($A$8:A30,1),"")</f>
        <v/>
      </c>
      <c r="C30" s="157" t="str">
        <f>IFERROR(INDEX(Services!$I$15:$I$3007,MATCH(ROWS($C$8:C30),$B$8:$B$3000,0)),"")</f>
        <v/>
      </c>
      <c r="D30" s="157" t="str">
        <f>IFERROR($C$8:INDEX($C$8:$C$3000,COUNTIF($C$8:$C$3000,"?*")),"")</f>
        <v/>
      </c>
      <c r="E30" s="174"/>
      <c r="F30" s="174">
        <f>--ISNUMBER(IFERROR(SEARCH('Project Costing'!#REF!,Services!I37,1),""))</f>
        <v>0</v>
      </c>
      <c r="G30" s="174" t="str">
        <f>IF(F30=1,COUNTIF($F$8:F30,1),"")</f>
        <v/>
      </c>
      <c r="H30" s="157" t="str">
        <f>IFERROR(INDEX(Services!$I$15:$I$3007,MATCH(ROWS($H$8:H30),$G$8:$G$3000,0)),"")</f>
        <v/>
      </c>
      <c r="I30" s="157" t="str">
        <f>IFERROR($H$8:INDEX($H$8:$H$3000,COUNTIF($H$8:$H$3000,"?*")),"")</f>
        <v/>
      </c>
    </row>
    <row r="31" spans="1:9" x14ac:dyDescent="0.25">
      <c r="A31" s="174">
        <f>--ISNUMBER(IFERROR(SEARCH('Project Costing'!#REF!,Services!I38,1),""))</f>
        <v>0</v>
      </c>
      <c r="B31" s="174" t="str">
        <f>IF(A31=1,COUNTIF($A$8:A31,1),"")</f>
        <v/>
      </c>
      <c r="C31" s="157" t="str">
        <f>IFERROR(INDEX(Services!$I$15:$I$3007,MATCH(ROWS($C$8:C31),$B$8:$B$3000,0)),"")</f>
        <v/>
      </c>
      <c r="D31" s="157" t="str">
        <f>IFERROR($C$8:INDEX($C$8:$C$3000,COUNTIF($C$8:$C$3000,"?*")),"")</f>
        <v/>
      </c>
      <c r="E31" s="174"/>
      <c r="F31" s="174">
        <f>--ISNUMBER(IFERROR(SEARCH('Project Costing'!#REF!,Services!I38,1),""))</f>
        <v>0</v>
      </c>
      <c r="G31" s="174" t="str">
        <f>IF(F31=1,COUNTIF($F$8:F31,1),"")</f>
        <v/>
      </c>
      <c r="H31" s="157" t="str">
        <f>IFERROR(INDEX(Services!$I$15:$I$3007,MATCH(ROWS($H$8:H31),$G$8:$G$3000,0)),"")</f>
        <v/>
      </c>
      <c r="I31" s="157" t="str">
        <f>IFERROR($H$8:INDEX($H$8:$H$3000,COUNTIF($H$8:$H$3000,"?*")),"")</f>
        <v/>
      </c>
    </row>
    <row r="32" spans="1:9" x14ac:dyDescent="0.25">
      <c r="A32" s="174">
        <f>--ISNUMBER(IFERROR(SEARCH('Project Costing'!#REF!,Services!I39,1),""))</f>
        <v>0</v>
      </c>
      <c r="B32" s="174" t="str">
        <f>IF(A32=1,COUNTIF($A$8:A32,1),"")</f>
        <v/>
      </c>
      <c r="C32" s="157" t="str">
        <f>IFERROR(INDEX(Services!$I$15:$I$3007,MATCH(ROWS($C$8:C32),$B$8:$B$3000,0)),"")</f>
        <v/>
      </c>
      <c r="D32" s="157" t="str">
        <f>IFERROR($C$8:INDEX($C$8:$C$3000,COUNTIF($C$8:$C$3000,"?*")),"")</f>
        <v/>
      </c>
      <c r="E32" s="174"/>
      <c r="F32" s="174">
        <f>--ISNUMBER(IFERROR(SEARCH('Project Costing'!#REF!,Services!I39,1),""))</f>
        <v>0</v>
      </c>
      <c r="G32" s="174" t="str">
        <f>IF(F32=1,COUNTIF($F$8:F32,1),"")</f>
        <v/>
      </c>
      <c r="H32" s="157" t="str">
        <f>IFERROR(INDEX(Services!$I$15:$I$3007,MATCH(ROWS($H$8:H32),$G$8:$G$3000,0)),"")</f>
        <v/>
      </c>
      <c r="I32" s="157" t="str">
        <f>IFERROR($H$8:INDEX($H$8:$H$3000,COUNTIF($H$8:$H$3000,"?*")),"")</f>
        <v/>
      </c>
    </row>
    <row r="33" spans="1:9" x14ac:dyDescent="0.25">
      <c r="A33" s="174">
        <f>--ISNUMBER(IFERROR(SEARCH('Project Costing'!#REF!,Services!I40,1),""))</f>
        <v>0</v>
      </c>
      <c r="B33" s="174" t="str">
        <f>IF(A33=1,COUNTIF($A$8:A33,1),"")</f>
        <v/>
      </c>
      <c r="C33" s="157" t="str">
        <f>IFERROR(INDEX(Services!$I$15:$I$3007,MATCH(ROWS($C$8:C33),$B$8:$B$3000,0)),"")</f>
        <v/>
      </c>
      <c r="D33" s="157" t="str">
        <f>IFERROR($C$8:INDEX($C$8:$C$3000,COUNTIF($C$8:$C$3000,"?*")),"")</f>
        <v/>
      </c>
      <c r="E33" s="174"/>
      <c r="F33" s="174">
        <f>--ISNUMBER(IFERROR(SEARCH('Project Costing'!#REF!,Services!I40,1),""))</f>
        <v>0</v>
      </c>
      <c r="G33" s="174" t="str">
        <f>IF(F33=1,COUNTIF($F$8:F33,1),"")</f>
        <v/>
      </c>
      <c r="H33" s="157" t="str">
        <f>IFERROR(INDEX(Services!$I$15:$I$3007,MATCH(ROWS($H$8:H33),$G$8:$G$3000,0)),"")</f>
        <v/>
      </c>
      <c r="I33" s="157" t="str">
        <f>IFERROR($H$8:INDEX($H$8:$H$3000,COUNTIF($H$8:$H$3000,"?*")),"")</f>
        <v/>
      </c>
    </row>
    <row r="34" spans="1:9" x14ac:dyDescent="0.25">
      <c r="A34" s="174">
        <f>--ISNUMBER(IFERROR(SEARCH('Project Costing'!#REF!,Services!I41,1),""))</f>
        <v>0</v>
      </c>
      <c r="B34" s="174" t="str">
        <f>IF(A34=1,COUNTIF($A$8:A34,1),"")</f>
        <v/>
      </c>
      <c r="C34" s="157" t="str">
        <f>IFERROR(INDEX(Services!$I$15:$I$3007,MATCH(ROWS($C$8:C34),$B$8:$B$3000,0)),"")</f>
        <v/>
      </c>
      <c r="D34" s="157" t="str">
        <f>IFERROR($C$8:INDEX($C$8:$C$3000,COUNTIF($C$8:$C$3000,"?*")),"")</f>
        <v/>
      </c>
      <c r="E34" s="174"/>
      <c r="F34" s="174">
        <f>--ISNUMBER(IFERROR(SEARCH('Project Costing'!#REF!,Services!I41,1),""))</f>
        <v>0</v>
      </c>
      <c r="G34" s="174" t="str">
        <f>IF(F34=1,COUNTIF($F$8:F34,1),"")</f>
        <v/>
      </c>
      <c r="H34" s="157" t="str">
        <f>IFERROR(INDEX(Services!$I$15:$I$3007,MATCH(ROWS($H$8:H34),$G$8:$G$3000,0)),"")</f>
        <v/>
      </c>
      <c r="I34" s="157" t="str">
        <f>IFERROR($H$8:INDEX($H$8:$H$3000,COUNTIF($H$8:$H$3000,"?*")),"")</f>
        <v/>
      </c>
    </row>
    <row r="35" spans="1:9" x14ac:dyDescent="0.25">
      <c r="A35" s="174">
        <f>--ISNUMBER(IFERROR(SEARCH('Project Costing'!#REF!,Services!I42,1),""))</f>
        <v>0</v>
      </c>
      <c r="B35" s="174" t="str">
        <f>IF(A35=1,COUNTIF($A$8:A35,1),"")</f>
        <v/>
      </c>
      <c r="C35" s="157" t="str">
        <f>IFERROR(INDEX(Services!$I$15:$I$3007,MATCH(ROWS($C$8:C35),$B$8:$B$3000,0)),"")</f>
        <v/>
      </c>
      <c r="D35" s="157" t="str">
        <f>IFERROR($C$8:INDEX($C$8:$C$3000,COUNTIF($C$8:$C$3000,"?*")),"")</f>
        <v/>
      </c>
      <c r="E35" s="174"/>
      <c r="F35" s="174">
        <f>--ISNUMBER(IFERROR(SEARCH('Project Costing'!#REF!,Services!I42,1),""))</f>
        <v>0</v>
      </c>
      <c r="G35" s="174" t="str">
        <f>IF(F35=1,COUNTIF($F$8:F35,1),"")</f>
        <v/>
      </c>
      <c r="H35" s="157" t="str">
        <f>IFERROR(INDEX(Services!$I$15:$I$3007,MATCH(ROWS($H$8:H35),$G$8:$G$3000,0)),"")</f>
        <v/>
      </c>
      <c r="I35" s="157" t="str">
        <f>IFERROR($H$8:INDEX($H$8:$H$3000,COUNTIF($H$8:$H$3000,"?*")),"")</f>
        <v/>
      </c>
    </row>
    <row r="36" spans="1:9" x14ac:dyDescent="0.25">
      <c r="A36" s="174">
        <f>--ISNUMBER(IFERROR(SEARCH('Project Costing'!#REF!,Services!I43,1),""))</f>
        <v>0</v>
      </c>
      <c r="B36" s="174" t="str">
        <f>IF(A36=1,COUNTIF($A$8:A36,1),"")</f>
        <v/>
      </c>
      <c r="C36" s="157" t="str">
        <f>IFERROR(INDEX(Services!$I$15:$I$3007,MATCH(ROWS($C$8:C36),$B$8:$B$3000,0)),"")</f>
        <v/>
      </c>
      <c r="D36" s="157" t="str">
        <f>IFERROR($C$8:INDEX($C$8:$C$3000,COUNTIF($C$8:$C$3000,"?*")),"")</f>
        <v/>
      </c>
      <c r="E36" s="174"/>
      <c r="F36" s="174">
        <f>--ISNUMBER(IFERROR(SEARCH('Project Costing'!#REF!,Services!I43,1),""))</f>
        <v>0</v>
      </c>
      <c r="G36" s="174" t="str">
        <f>IF(F36=1,COUNTIF($F$8:F36,1),"")</f>
        <v/>
      </c>
      <c r="H36" s="157" t="str">
        <f>IFERROR(INDEX(Services!$I$15:$I$3007,MATCH(ROWS($H$8:H36),$G$8:$G$3000,0)),"")</f>
        <v/>
      </c>
      <c r="I36" s="157" t="str">
        <f>IFERROR($H$8:INDEX($H$8:$H$3000,COUNTIF($H$8:$H$3000,"?*")),"")</f>
        <v/>
      </c>
    </row>
    <row r="37" spans="1:9" x14ac:dyDescent="0.25">
      <c r="A37" s="174">
        <f>--ISNUMBER(IFERROR(SEARCH('Project Costing'!#REF!,Services!I44,1),""))</f>
        <v>0</v>
      </c>
      <c r="B37" s="174" t="str">
        <f>IF(A37=1,COUNTIF($A$8:A37,1),"")</f>
        <v/>
      </c>
      <c r="C37" s="157" t="str">
        <f>IFERROR(INDEX(Services!$I$15:$I$3007,MATCH(ROWS($C$8:C37),$B$8:$B$3000,0)),"")</f>
        <v/>
      </c>
      <c r="D37" s="157" t="str">
        <f>IFERROR($C$8:INDEX($C$8:$C$3000,COUNTIF($C$8:$C$3000,"?*")),"")</f>
        <v/>
      </c>
      <c r="E37" s="174"/>
      <c r="F37" s="174">
        <f>--ISNUMBER(IFERROR(SEARCH('Project Costing'!#REF!,Services!I44,1),""))</f>
        <v>0</v>
      </c>
      <c r="G37" s="174" t="str">
        <f>IF(F37=1,COUNTIF($F$8:F37,1),"")</f>
        <v/>
      </c>
      <c r="H37" s="157" t="str">
        <f>IFERROR(INDEX(Services!$I$15:$I$3007,MATCH(ROWS($H$8:H37),$G$8:$G$3000,0)),"")</f>
        <v/>
      </c>
      <c r="I37" s="157" t="str">
        <f>IFERROR($H$8:INDEX($H$8:$H$3000,COUNTIF($H$8:$H$3000,"?*")),"")</f>
        <v/>
      </c>
    </row>
    <row r="38" spans="1:9" x14ac:dyDescent="0.25">
      <c r="A38" s="174">
        <f>--ISNUMBER(IFERROR(SEARCH('Project Costing'!#REF!,Services!I45,1),""))</f>
        <v>0</v>
      </c>
      <c r="B38" s="174" t="str">
        <f>IF(A38=1,COUNTIF($A$8:A38,1),"")</f>
        <v/>
      </c>
      <c r="C38" s="157" t="str">
        <f>IFERROR(INDEX(Services!$I$15:$I$3007,MATCH(ROWS($C$8:C38),$B$8:$B$3000,0)),"")</f>
        <v/>
      </c>
      <c r="D38" s="157" t="str">
        <f>IFERROR($C$8:INDEX($C$8:$C$3000,COUNTIF($C$8:$C$3000,"?*")),"")</f>
        <v/>
      </c>
      <c r="E38" s="174"/>
      <c r="F38" s="174">
        <f>--ISNUMBER(IFERROR(SEARCH('Project Costing'!#REF!,Services!I45,1),""))</f>
        <v>0</v>
      </c>
      <c r="G38" s="174" t="str">
        <f>IF(F38=1,COUNTIF($F$8:F38,1),"")</f>
        <v/>
      </c>
      <c r="H38" s="157" t="str">
        <f>IFERROR(INDEX(Services!$I$15:$I$3007,MATCH(ROWS($H$8:H38),$G$8:$G$3000,0)),"")</f>
        <v/>
      </c>
      <c r="I38" s="157" t="str">
        <f>IFERROR($H$8:INDEX($H$8:$H$3000,COUNTIF($H$8:$H$3000,"?*")),"")</f>
        <v/>
      </c>
    </row>
    <row r="39" spans="1:9" x14ac:dyDescent="0.25">
      <c r="A39" s="174">
        <f>--ISNUMBER(IFERROR(SEARCH('Project Costing'!#REF!,Services!I46,1),""))</f>
        <v>0</v>
      </c>
      <c r="B39" s="174" t="str">
        <f>IF(A39=1,COUNTIF($A$8:A39,1),"")</f>
        <v/>
      </c>
      <c r="C39" s="157" t="str">
        <f>IFERROR(INDEX(Services!$I$15:$I$3007,MATCH(ROWS($C$8:C39),$B$8:$B$3000,0)),"")</f>
        <v/>
      </c>
      <c r="D39" s="157" t="str">
        <f>IFERROR($C$8:INDEX($C$8:$C$3000,COUNTIF($C$8:$C$3000,"?*")),"")</f>
        <v/>
      </c>
      <c r="E39" s="174"/>
      <c r="F39" s="174">
        <f>--ISNUMBER(IFERROR(SEARCH('Project Costing'!#REF!,Services!I46,1),""))</f>
        <v>0</v>
      </c>
      <c r="G39" s="174" t="str">
        <f>IF(F39=1,COUNTIF($F$8:F39,1),"")</f>
        <v/>
      </c>
      <c r="H39" s="157" t="str">
        <f>IFERROR(INDEX(Services!$I$15:$I$3007,MATCH(ROWS($H$8:H39),$G$8:$G$3000,0)),"")</f>
        <v/>
      </c>
      <c r="I39" s="157" t="str">
        <f>IFERROR($H$8:INDEX($H$8:$H$3000,COUNTIF($H$8:$H$3000,"?*")),"")</f>
        <v/>
      </c>
    </row>
    <row r="40" spans="1:9" x14ac:dyDescent="0.25">
      <c r="A40" s="174">
        <f>--ISNUMBER(IFERROR(SEARCH('Project Costing'!#REF!,Services!I47,1),""))</f>
        <v>0</v>
      </c>
      <c r="B40" s="174" t="str">
        <f>IF(A40=1,COUNTIF($A$8:A40,1),"")</f>
        <v/>
      </c>
      <c r="C40" s="157" t="str">
        <f>IFERROR(INDEX(Services!$I$15:$I$3007,MATCH(ROWS($C$8:C40),$B$8:$B$3000,0)),"")</f>
        <v/>
      </c>
      <c r="D40" s="157" t="str">
        <f>IFERROR($C$8:INDEX($C$8:$C$3000,COUNTIF($C$8:$C$3000,"?*")),"")</f>
        <v/>
      </c>
      <c r="E40" s="174"/>
      <c r="F40" s="174">
        <f>--ISNUMBER(IFERROR(SEARCH('Project Costing'!#REF!,Services!I47,1),""))</f>
        <v>0</v>
      </c>
      <c r="G40" s="174" t="str">
        <f>IF(F40=1,COUNTIF($F$8:F40,1),"")</f>
        <v/>
      </c>
      <c r="H40" s="157" t="str">
        <f>IFERROR(INDEX(Services!$I$15:$I$3007,MATCH(ROWS($H$8:H40),$G$8:$G$3000,0)),"")</f>
        <v/>
      </c>
      <c r="I40" s="157" t="str">
        <f>IFERROR($H$8:INDEX($H$8:$H$3000,COUNTIF($H$8:$H$3000,"?*")),"")</f>
        <v/>
      </c>
    </row>
    <row r="41" spans="1:9" x14ac:dyDescent="0.25">
      <c r="A41" s="174">
        <f>--ISNUMBER(IFERROR(SEARCH('Project Costing'!#REF!,Services!I48,1),""))</f>
        <v>0</v>
      </c>
      <c r="B41" s="174" t="str">
        <f>IF(A41=1,COUNTIF($A$8:A41,1),"")</f>
        <v/>
      </c>
      <c r="C41" s="157" t="str">
        <f>IFERROR(INDEX(Services!$I$15:$I$3007,MATCH(ROWS($C$8:C41),$B$8:$B$3000,0)),"")</f>
        <v/>
      </c>
      <c r="D41" s="157" t="str">
        <f>IFERROR($C$8:INDEX($C$8:$C$3000,COUNTIF($C$8:$C$3000,"?*")),"")</f>
        <v/>
      </c>
      <c r="E41" s="174"/>
      <c r="F41" s="174">
        <f>--ISNUMBER(IFERROR(SEARCH('Project Costing'!#REF!,Services!I48,1),""))</f>
        <v>0</v>
      </c>
      <c r="G41" s="174" t="str">
        <f>IF(F41=1,COUNTIF($F$8:F41,1),"")</f>
        <v/>
      </c>
      <c r="H41" s="157" t="str">
        <f>IFERROR(INDEX(Services!$I$15:$I$3007,MATCH(ROWS($H$8:H41),$G$8:$G$3000,0)),"")</f>
        <v/>
      </c>
      <c r="I41" s="157" t="str">
        <f>IFERROR($H$8:INDEX($H$8:$H$3000,COUNTIF($H$8:$H$3000,"?*")),"")</f>
        <v/>
      </c>
    </row>
    <row r="42" spans="1:9" x14ac:dyDescent="0.25">
      <c r="A42" s="174">
        <f>--ISNUMBER(IFERROR(SEARCH('Project Costing'!#REF!,Services!I49,1),""))</f>
        <v>0</v>
      </c>
      <c r="B42" s="174" t="str">
        <f>IF(A42=1,COUNTIF($A$8:A42,1),"")</f>
        <v/>
      </c>
      <c r="C42" s="157" t="str">
        <f>IFERROR(INDEX(Services!$I$15:$I$3007,MATCH(ROWS($C$8:C42),$B$8:$B$3000,0)),"")</f>
        <v/>
      </c>
      <c r="D42" s="157" t="str">
        <f>IFERROR($C$8:INDEX($C$8:$C$3000,COUNTIF($C$8:$C$3000,"?*")),"")</f>
        <v/>
      </c>
      <c r="E42" s="174"/>
      <c r="F42" s="174">
        <f>--ISNUMBER(IFERROR(SEARCH('Project Costing'!#REF!,Services!I49,1),""))</f>
        <v>0</v>
      </c>
      <c r="G42" s="174" t="str">
        <f>IF(F42=1,COUNTIF($F$8:F42,1),"")</f>
        <v/>
      </c>
      <c r="H42" s="157" t="str">
        <f>IFERROR(INDEX(Services!$I$15:$I$3007,MATCH(ROWS($H$8:H42),$G$8:$G$3000,0)),"")</f>
        <v/>
      </c>
      <c r="I42" s="157" t="str">
        <f>IFERROR($H$8:INDEX($H$8:$H$3000,COUNTIF($H$8:$H$3000,"?*")),"")</f>
        <v/>
      </c>
    </row>
    <row r="43" spans="1:9" x14ac:dyDescent="0.25">
      <c r="A43" s="174">
        <f>--ISNUMBER(IFERROR(SEARCH('Project Costing'!#REF!,Services!I50,1),""))</f>
        <v>0</v>
      </c>
      <c r="B43" s="174" t="str">
        <f>IF(A43=1,COUNTIF($A$8:A43,1),"")</f>
        <v/>
      </c>
      <c r="C43" s="157" t="str">
        <f>IFERROR(INDEX(Services!$I$15:$I$3007,MATCH(ROWS($C$8:C43),$B$8:$B$3000,0)),"")</f>
        <v/>
      </c>
      <c r="D43" s="157" t="str">
        <f>IFERROR($C$8:INDEX($C$8:$C$3000,COUNTIF($C$8:$C$3000,"?*")),"")</f>
        <v/>
      </c>
      <c r="E43" s="174"/>
      <c r="F43" s="174">
        <f>--ISNUMBER(IFERROR(SEARCH('Project Costing'!#REF!,Services!I50,1),""))</f>
        <v>0</v>
      </c>
      <c r="G43" s="174" t="str">
        <f>IF(F43=1,COUNTIF($F$8:F43,1),"")</f>
        <v/>
      </c>
      <c r="H43" s="157" t="str">
        <f>IFERROR(INDEX(Services!$I$15:$I$3007,MATCH(ROWS($H$8:H43),$G$8:$G$3000,0)),"")</f>
        <v/>
      </c>
      <c r="I43" s="157" t="str">
        <f>IFERROR($H$8:INDEX($H$8:$H$3000,COUNTIF($H$8:$H$3000,"?*")),"")</f>
        <v/>
      </c>
    </row>
    <row r="44" spans="1:9" x14ac:dyDescent="0.25">
      <c r="A44" s="174">
        <f>--ISNUMBER(IFERROR(SEARCH('Project Costing'!#REF!,Services!I51,1),""))</f>
        <v>0</v>
      </c>
      <c r="B44" s="174" t="str">
        <f>IF(A44=1,COUNTIF($A$8:A44,1),"")</f>
        <v/>
      </c>
      <c r="C44" s="157" t="str">
        <f>IFERROR(INDEX(Services!$I$15:$I$3007,MATCH(ROWS($C$8:C44),$B$8:$B$3000,0)),"")</f>
        <v/>
      </c>
      <c r="D44" s="157" t="str">
        <f>IFERROR($C$8:INDEX($C$8:$C$3000,COUNTIF($C$8:$C$3000,"?*")),"")</f>
        <v/>
      </c>
      <c r="E44" s="174"/>
      <c r="F44" s="174">
        <f>--ISNUMBER(IFERROR(SEARCH('Project Costing'!#REF!,Services!I51,1),""))</f>
        <v>0</v>
      </c>
      <c r="G44" s="174" t="str">
        <f>IF(F44=1,COUNTIF($F$8:F44,1),"")</f>
        <v/>
      </c>
      <c r="H44" s="157" t="str">
        <f>IFERROR(INDEX(Services!$I$15:$I$3007,MATCH(ROWS($H$8:H44),$G$8:$G$3000,0)),"")</f>
        <v/>
      </c>
      <c r="I44" s="157" t="str">
        <f>IFERROR($H$8:INDEX($H$8:$H$3000,COUNTIF($H$8:$H$3000,"?*")),"")</f>
        <v/>
      </c>
    </row>
    <row r="45" spans="1:9" x14ac:dyDescent="0.25">
      <c r="A45" s="174">
        <f>--ISNUMBER(IFERROR(SEARCH('Project Costing'!#REF!,Services!I52,1),""))</f>
        <v>0</v>
      </c>
      <c r="B45" s="174" t="str">
        <f>IF(A45=1,COUNTIF($A$8:A45,1),"")</f>
        <v/>
      </c>
      <c r="C45" s="157" t="str">
        <f>IFERROR(INDEX(Services!$I$15:$I$3007,MATCH(ROWS($C$8:C45),$B$8:$B$3000,0)),"")</f>
        <v/>
      </c>
      <c r="D45" s="157" t="str">
        <f>IFERROR($C$8:INDEX($C$8:$C$3000,COUNTIF($C$8:$C$3000,"?*")),"")</f>
        <v/>
      </c>
      <c r="E45" s="174"/>
      <c r="F45" s="174">
        <f>--ISNUMBER(IFERROR(SEARCH('Project Costing'!#REF!,Services!I52,1),""))</f>
        <v>0</v>
      </c>
      <c r="G45" s="174" t="str">
        <f>IF(F45=1,COUNTIF($F$8:F45,1),"")</f>
        <v/>
      </c>
      <c r="H45" s="157" t="str">
        <f>IFERROR(INDEX(Services!$I$15:$I$3007,MATCH(ROWS($H$8:H45),$G$8:$G$3000,0)),"")</f>
        <v/>
      </c>
      <c r="I45" s="157" t="str">
        <f>IFERROR($H$8:INDEX($H$8:$H$3000,COUNTIF($H$8:$H$3000,"?*")),"")</f>
        <v/>
      </c>
    </row>
    <row r="46" spans="1:9" x14ac:dyDescent="0.25">
      <c r="A46" s="174">
        <f>--ISNUMBER(IFERROR(SEARCH('Project Costing'!#REF!,Services!I53,1),""))</f>
        <v>0</v>
      </c>
      <c r="B46" s="174" t="str">
        <f>IF(A46=1,COUNTIF($A$8:A46,1),"")</f>
        <v/>
      </c>
      <c r="C46" s="157" t="str">
        <f>IFERROR(INDEX(Services!$I$15:$I$3007,MATCH(ROWS($C$8:C46),$B$8:$B$3000,0)),"")</f>
        <v/>
      </c>
      <c r="D46" s="157" t="str">
        <f>IFERROR($C$8:INDEX($C$8:$C$3000,COUNTIF($C$8:$C$3000,"?*")),"")</f>
        <v/>
      </c>
      <c r="E46" s="174"/>
      <c r="F46" s="174">
        <f>--ISNUMBER(IFERROR(SEARCH('Project Costing'!#REF!,Services!I53,1),""))</f>
        <v>0</v>
      </c>
      <c r="G46" s="174" t="str">
        <f>IF(F46=1,COUNTIF($F$8:F46,1),"")</f>
        <v/>
      </c>
      <c r="H46" s="157" t="str">
        <f>IFERROR(INDEX(Services!$I$15:$I$3007,MATCH(ROWS($H$8:H46),$G$8:$G$3000,0)),"")</f>
        <v/>
      </c>
      <c r="I46" s="157" t="str">
        <f>IFERROR($H$8:INDEX($H$8:$H$3000,COUNTIF($H$8:$H$3000,"?*")),"")</f>
        <v/>
      </c>
    </row>
    <row r="47" spans="1:9" x14ac:dyDescent="0.25">
      <c r="A47" s="174">
        <f>--ISNUMBER(IFERROR(SEARCH('Project Costing'!#REF!,Services!I54,1),""))</f>
        <v>0</v>
      </c>
      <c r="B47" s="174" t="str">
        <f>IF(A47=1,COUNTIF($A$8:A47,1),"")</f>
        <v/>
      </c>
      <c r="C47" s="157" t="str">
        <f>IFERROR(INDEX(Services!$I$15:$I$3007,MATCH(ROWS($C$8:C47),$B$8:$B$3000,0)),"")</f>
        <v/>
      </c>
      <c r="D47" s="157" t="str">
        <f>IFERROR($C$8:INDEX($C$8:$C$3000,COUNTIF($C$8:$C$3000,"?*")),"")</f>
        <v/>
      </c>
      <c r="E47" s="174"/>
      <c r="F47" s="174">
        <f>--ISNUMBER(IFERROR(SEARCH('Project Costing'!#REF!,Services!I54,1),""))</f>
        <v>0</v>
      </c>
      <c r="G47" s="174" t="str">
        <f>IF(F47=1,COUNTIF($F$8:F47,1),"")</f>
        <v/>
      </c>
      <c r="H47" s="157" t="str">
        <f>IFERROR(INDEX(Services!$I$15:$I$3007,MATCH(ROWS($H$8:H47),$G$8:$G$3000,0)),"")</f>
        <v/>
      </c>
      <c r="I47" s="157" t="str">
        <f>IFERROR($H$8:INDEX($H$8:$H$3000,COUNTIF($H$8:$H$3000,"?*")),"")</f>
        <v/>
      </c>
    </row>
    <row r="48" spans="1:9" x14ac:dyDescent="0.25">
      <c r="A48" s="174">
        <f>--ISNUMBER(IFERROR(SEARCH('Project Costing'!#REF!,Services!I55,1),""))</f>
        <v>0</v>
      </c>
      <c r="B48" s="174" t="str">
        <f>IF(A48=1,COUNTIF($A$8:A48,1),"")</f>
        <v/>
      </c>
      <c r="C48" s="157" t="str">
        <f>IFERROR(INDEX(Services!$I$15:$I$3007,MATCH(ROWS($C$8:C48),$B$8:$B$3000,0)),"")</f>
        <v/>
      </c>
      <c r="D48" s="157" t="str">
        <f>IFERROR($C$8:INDEX($C$8:$C$3000,COUNTIF($C$8:$C$3000,"?*")),"")</f>
        <v/>
      </c>
      <c r="E48" s="174"/>
      <c r="F48" s="174">
        <f>--ISNUMBER(IFERROR(SEARCH('Project Costing'!#REF!,Services!I55,1),""))</f>
        <v>0</v>
      </c>
      <c r="G48" s="174" t="str">
        <f>IF(F48=1,COUNTIF($F$8:F48,1),"")</f>
        <v/>
      </c>
      <c r="H48" s="157" t="str">
        <f>IFERROR(INDEX(Services!$I$15:$I$3007,MATCH(ROWS($H$8:H48),$G$8:$G$3000,0)),"")</f>
        <v/>
      </c>
      <c r="I48" s="157" t="str">
        <f>IFERROR($H$8:INDEX($H$8:$H$3000,COUNTIF($H$8:$H$3000,"?*")),"")</f>
        <v/>
      </c>
    </row>
    <row r="49" spans="1:9" x14ac:dyDescent="0.25">
      <c r="A49" s="174">
        <f>--ISNUMBER(IFERROR(SEARCH('Project Costing'!#REF!,Services!I56,1),""))</f>
        <v>0</v>
      </c>
      <c r="B49" s="174" t="str">
        <f>IF(A49=1,COUNTIF($A$8:A49,1),"")</f>
        <v/>
      </c>
      <c r="C49" s="157" t="str">
        <f>IFERROR(INDEX(Services!$I$15:$I$3007,MATCH(ROWS($C$8:C49),$B$8:$B$3000,0)),"")</f>
        <v/>
      </c>
      <c r="D49" s="157" t="str">
        <f>IFERROR($C$8:INDEX($C$8:$C$3000,COUNTIF($C$8:$C$3000,"?*")),"")</f>
        <v/>
      </c>
      <c r="E49" s="174"/>
      <c r="F49" s="174">
        <f>--ISNUMBER(IFERROR(SEARCH('Project Costing'!#REF!,Services!I56,1),""))</f>
        <v>0</v>
      </c>
      <c r="G49" s="174" t="str">
        <f>IF(F49=1,COUNTIF($F$8:F49,1),"")</f>
        <v/>
      </c>
      <c r="H49" s="157" t="str">
        <f>IFERROR(INDEX(Services!$I$15:$I$3007,MATCH(ROWS($H$8:H49),$G$8:$G$3000,0)),"")</f>
        <v/>
      </c>
      <c r="I49" s="157" t="str">
        <f>IFERROR($H$8:INDEX($H$8:$H$3000,COUNTIF($H$8:$H$3000,"?*")),"")</f>
        <v/>
      </c>
    </row>
    <row r="50" spans="1:9" x14ac:dyDescent="0.25">
      <c r="A50" s="174">
        <f>--ISNUMBER(IFERROR(SEARCH('Project Costing'!#REF!,Services!I57,1),""))</f>
        <v>0</v>
      </c>
      <c r="B50" s="174" t="str">
        <f>IF(A50=1,COUNTIF($A$8:A50,1),"")</f>
        <v/>
      </c>
      <c r="C50" s="157" t="str">
        <f>IFERROR(INDEX(Services!$I$15:$I$3007,MATCH(ROWS($C$8:C50),$B$8:$B$3000,0)),"")</f>
        <v/>
      </c>
      <c r="D50" s="157" t="str">
        <f>IFERROR($C$8:INDEX($C$8:$C$3000,COUNTIF($C$8:$C$3000,"?*")),"")</f>
        <v/>
      </c>
      <c r="E50" s="174"/>
      <c r="F50" s="174">
        <f>--ISNUMBER(IFERROR(SEARCH('Project Costing'!#REF!,Services!I57,1),""))</f>
        <v>0</v>
      </c>
      <c r="G50" s="174" t="str">
        <f>IF(F50=1,COUNTIF($F$8:F50,1),"")</f>
        <v/>
      </c>
      <c r="H50" s="157" t="str">
        <f>IFERROR(INDEX(Services!$I$15:$I$3007,MATCH(ROWS($H$8:H50),$G$8:$G$3000,0)),"")</f>
        <v/>
      </c>
      <c r="I50" s="157" t="str">
        <f>IFERROR($H$8:INDEX($H$8:$H$3000,COUNTIF($H$8:$H$3000,"?*")),"")</f>
        <v/>
      </c>
    </row>
    <row r="51" spans="1:9" x14ac:dyDescent="0.25">
      <c r="A51" s="174">
        <f>--ISNUMBER(IFERROR(SEARCH('Project Costing'!#REF!,Services!I58,1),""))</f>
        <v>0</v>
      </c>
      <c r="B51" s="174" t="str">
        <f>IF(A51=1,COUNTIF($A$8:A51,1),"")</f>
        <v/>
      </c>
      <c r="C51" s="157" t="str">
        <f>IFERROR(INDEX(Services!$I$15:$I$3007,MATCH(ROWS($C$8:C51),$B$8:$B$3000,0)),"")</f>
        <v/>
      </c>
      <c r="D51" s="157" t="str">
        <f>IFERROR($C$8:INDEX($C$8:$C$3000,COUNTIF($C$8:$C$3000,"?*")),"")</f>
        <v/>
      </c>
      <c r="E51" s="174"/>
      <c r="F51" s="174">
        <f>--ISNUMBER(IFERROR(SEARCH('Project Costing'!#REF!,Services!I58,1),""))</f>
        <v>0</v>
      </c>
      <c r="G51" s="174" t="str">
        <f>IF(F51=1,COUNTIF($F$8:F51,1),"")</f>
        <v/>
      </c>
      <c r="H51" s="157" t="str">
        <f>IFERROR(INDEX(Services!$I$15:$I$3007,MATCH(ROWS($H$8:H51),$G$8:$G$3000,0)),"")</f>
        <v/>
      </c>
      <c r="I51" s="157" t="str">
        <f>IFERROR($H$8:INDEX($H$8:$H$3000,COUNTIF($H$8:$H$3000,"?*")),"")</f>
        <v/>
      </c>
    </row>
    <row r="52" spans="1:9" x14ac:dyDescent="0.25">
      <c r="A52" s="174">
        <f>--ISNUMBER(IFERROR(SEARCH('Project Costing'!#REF!,Services!I59,1),""))</f>
        <v>0</v>
      </c>
      <c r="B52" s="174" t="str">
        <f>IF(A52=1,COUNTIF($A$8:A52,1),"")</f>
        <v/>
      </c>
      <c r="C52" s="157" t="str">
        <f>IFERROR(INDEX(Services!$I$15:$I$3007,MATCH(ROWS($C$8:C52),$B$8:$B$3000,0)),"")</f>
        <v/>
      </c>
      <c r="D52" s="157" t="str">
        <f>IFERROR($C$8:INDEX($C$8:$C$3000,COUNTIF($C$8:$C$3000,"?*")),"")</f>
        <v/>
      </c>
      <c r="E52" s="174"/>
      <c r="F52" s="174">
        <f>--ISNUMBER(IFERROR(SEARCH('Project Costing'!#REF!,Services!I59,1),""))</f>
        <v>0</v>
      </c>
      <c r="G52" s="174" t="str">
        <f>IF(F52=1,COUNTIF($F$8:F52,1),"")</f>
        <v/>
      </c>
      <c r="H52" s="157" t="str">
        <f>IFERROR(INDEX(Services!$I$15:$I$3007,MATCH(ROWS($H$8:H52),$G$8:$G$3000,0)),"")</f>
        <v/>
      </c>
      <c r="I52" s="157" t="str">
        <f>IFERROR($H$8:INDEX($H$8:$H$3000,COUNTIF($H$8:$H$3000,"?*")),"")</f>
        <v/>
      </c>
    </row>
    <row r="53" spans="1:9" x14ac:dyDescent="0.25">
      <c r="A53" s="174">
        <f>--ISNUMBER(IFERROR(SEARCH('Project Costing'!#REF!,Services!I60,1),""))</f>
        <v>0</v>
      </c>
      <c r="B53" s="174" t="str">
        <f>IF(A53=1,COUNTIF($A$8:A53,1),"")</f>
        <v/>
      </c>
      <c r="C53" s="157" t="str">
        <f>IFERROR(INDEX(Services!$I$15:$I$3007,MATCH(ROWS($C$8:C53),$B$8:$B$3000,0)),"")</f>
        <v/>
      </c>
      <c r="D53" s="157" t="str">
        <f>IFERROR($C$8:INDEX($C$8:$C$3000,COUNTIF($C$8:$C$3000,"?*")),"")</f>
        <v/>
      </c>
      <c r="E53" s="174"/>
      <c r="F53" s="174">
        <f>--ISNUMBER(IFERROR(SEARCH('Project Costing'!#REF!,Services!I60,1),""))</f>
        <v>0</v>
      </c>
      <c r="G53" s="174" t="str">
        <f>IF(F53=1,COUNTIF($F$8:F53,1),"")</f>
        <v/>
      </c>
      <c r="H53" s="157" t="str">
        <f>IFERROR(INDEX(Services!$I$15:$I$3007,MATCH(ROWS($H$8:H53),$G$8:$G$3000,0)),"")</f>
        <v/>
      </c>
      <c r="I53" s="157" t="str">
        <f>IFERROR($H$8:INDEX($H$8:$H$3000,COUNTIF($H$8:$H$3000,"?*")),"")</f>
        <v/>
      </c>
    </row>
    <row r="54" spans="1:9" x14ac:dyDescent="0.25">
      <c r="A54" s="174">
        <f>--ISNUMBER(IFERROR(SEARCH('Project Costing'!#REF!,Services!I61,1),""))</f>
        <v>0</v>
      </c>
      <c r="B54" s="174" t="str">
        <f>IF(A54=1,COUNTIF($A$8:A54,1),"")</f>
        <v/>
      </c>
      <c r="C54" s="157" t="str">
        <f>IFERROR(INDEX(Services!$I$15:$I$3007,MATCH(ROWS($C$8:C54),$B$8:$B$3000,0)),"")</f>
        <v/>
      </c>
      <c r="D54" s="157" t="str">
        <f>IFERROR($C$8:INDEX($C$8:$C$3000,COUNTIF($C$8:$C$3000,"?*")),"")</f>
        <v/>
      </c>
      <c r="E54" s="174"/>
      <c r="F54" s="174">
        <f>--ISNUMBER(IFERROR(SEARCH('Project Costing'!#REF!,Services!I61,1),""))</f>
        <v>0</v>
      </c>
      <c r="G54" s="174" t="str">
        <f>IF(F54=1,COUNTIF($F$8:F54,1),"")</f>
        <v/>
      </c>
      <c r="H54" s="157" t="str">
        <f>IFERROR(INDEX(Services!$I$15:$I$3007,MATCH(ROWS($H$8:H54),$G$8:$G$3000,0)),"")</f>
        <v/>
      </c>
      <c r="I54" s="157" t="str">
        <f>IFERROR($H$8:INDEX($H$8:$H$3000,COUNTIF($H$8:$H$3000,"?*")),"")</f>
        <v/>
      </c>
    </row>
    <row r="55" spans="1:9" x14ac:dyDescent="0.25">
      <c r="A55" s="174">
        <f>--ISNUMBER(IFERROR(SEARCH('Project Costing'!#REF!,Services!I62,1),""))</f>
        <v>0</v>
      </c>
      <c r="B55" s="174" t="str">
        <f>IF(A55=1,COUNTIF($A$8:A55,1),"")</f>
        <v/>
      </c>
      <c r="C55" s="157" t="str">
        <f>IFERROR(INDEX(Services!$I$15:$I$3007,MATCH(ROWS($C$8:C55),$B$8:$B$3000,0)),"")</f>
        <v/>
      </c>
      <c r="D55" s="157" t="str">
        <f>IFERROR($C$8:INDEX($C$8:$C$3000,COUNTIF($C$8:$C$3000,"?*")),"")</f>
        <v/>
      </c>
      <c r="E55" s="174"/>
      <c r="F55" s="174">
        <f>--ISNUMBER(IFERROR(SEARCH('Project Costing'!#REF!,Services!I62,1),""))</f>
        <v>0</v>
      </c>
      <c r="G55" s="174" t="str">
        <f>IF(F55=1,COUNTIF($F$8:F55,1),"")</f>
        <v/>
      </c>
      <c r="H55" s="157" t="str">
        <f>IFERROR(INDEX(Services!$I$15:$I$3007,MATCH(ROWS($H$8:H55),$G$8:$G$3000,0)),"")</f>
        <v/>
      </c>
      <c r="I55" s="157" t="str">
        <f>IFERROR($H$8:INDEX($H$8:$H$3000,COUNTIF($H$8:$H$3000,"?*")),"")</f>
        <v/>
      </c>
    </row>
    <row r="56" spans="1:9" x14ac:dyDescent="0.25">
      <c r="A56" s="174">
        <f>--ISNUMBER(IFERROR(SEARCH('Project Costing'!#REF!,Services!I63,1),""))</f>
        <v>0</v>
      </c>
      <c r="B56" s="174" t="str">
        <f>IF(A56=1,COUNTIF($A$8:A56,1),"")</f>
        <v/>
      </c>
      <c r="C56" s="157" t="str">
        <f>IFERROR(INDEX(Services!$I$15:$I$3007,MATCH(ROWS($C$8:C56),$B$8:$B$3000,0)),"")</f>
        <v/>
      </c>
      <c r="D56" s="157" t="str">
        <f>IFERROR($C$8:INDEX($C$8:$C$3000,COUNTIF($C$8:$C$3000,"?*")),"")</f>
        <v/>
      </c>
      <c r="E56" s="174"/>
      <c r="F56" s="174">
        <f>--ISNUMBER(IFERROR(SEARCH('Project Costing'!#REF!,Services!I63,1),""))</f>
        <v>0</v>
      </c>
      <c r="G56" s="174" t="str">
        <f>IF(F56=1,COUNTIF($F$8:F56,1),"")</f>
        <v/>
      </c>
      <c r="H56" s="157" t="str">
        <f>IFERROR(INDEX(Services!$I$15:$I$3007,MATCH(ROWS($H$8:H56),$G$8:$G$3000,0)),"")</f>
        <v/>
      </c>
      <c r="I56" s="157" t="str">
        <f>IFERROR($H$8:INDEX($H$8:$H$3000,COUNTIF($H$8:$H$3000,"?*")),"")</f>
        <v/>
      </c>
    </row>
    <row r="57" spans="1:9" x14ac:dyDescent="0.25">
      <c r="A57" s="174">
        <f>--ISNUMBER(IFERROR(SEARCH('Project Costing'!#REF!,Services!I64,1),""))</f>
        <v>0</v>
      </c>
      <c r="B57" s="174" t="str">
        <f>IF(A57=1,COUNTIF($A$8:A57,1),"")</f>
        <v/>
      </c>
      <c r="C57" s="157" t="str">
        <f>IFERROR(INDEX(Services!$I$15:$I$3007,MATCH(ROWS($C$8:C57),$B$8:$B$3000,0)),"")</f>
        <v/>
      </c>
      <c r="D57" s="157" t="str">
        <f>IFERROR($C$8:INDEX($C$8:$C$3000,COUNTIF($C$8:$C$3000,"?*")),"")</f>
        <v/>
      </c>
      <c r="E57" s="174"/>
      <c r="F57" s="174">
        <f>--ISNUMBER(IFERROR(SEARCH('Project Costing'!#REF!,Services!I64,1),""))</f>
        <v>0</v>
      </c>
      <c r="G57" s="174" t="str">
        <f>IF(F57=1,COUNTIF($F$8:F57,1),"")</f>
        <v/>
      </c>
      <c r="H57" s="157" t="str">
        <f>IFERROR(INDEX(Services!$I$15:$I$3007,MATCH(ROWS($H$8:H57),$G$8:$G$3000,0)),"")</f>
        <v/>
      </c>
      <c r="I57" s="157" t="str">
        <f>IFERROR($H$8:INDEX($H$8:$H$3000,COUNTIF($H$8:$H$3000,"?*")),"")</f>
        <v/>
      </c>
    </row>
    <row r="58" spans="1:9" x14ac:dyDescent="0.25">
      <c r="A58" s="174">
        <f>--ISNUMBER(IFERROR(SEARCH('Project Costing'!#REF!,Services!I65,1),""))</f>
        <v>0</v>
      </c>
      <c r="B58" s="174" t="str">
        <f>IF(A58=1,COUNTIF($A$8:A58,1),"")</f>
        <v/>
      </c>
      <c r="C58" s="157" t="str">
        <f>IFERROR(INDEX(Services!$I$15:$I$3007,MATCH(ROWS($C$8:C58),$B$8:$B$3000,0)),"")</f>
        <v/>
      </c>
      <c r="D58" s="157" t="str">
        <f>IFERROR($C$8:INDEX($C$8:$C$3000,COUNTIF($C$8:$C$3000,"?*")),"")</f>
        <v/>
      </c>
      <c r="E58" s="174"/>
      <c r="F58" s="174">
        <f>--ISNUMBER(IFERROR(SEARCH('Project Costing'!#REF!,Services!I65,1),""))</f>
        <v>0</v>
      </c>
      <c r="G58" s="174" t="str">
        <f>IF(F58=1,COUNTIF($F$8:F58,1),"")</f>
        <v/>
      </c>
      <c r="H58" s="157" t="str">
        <f>IFERROR(INDEX(Services!$I$15:$I$3007,MATCH(ROWS($H$8:H58),$G$8:$G$3000,0)),"")</f>
        <v/>
      </c>
      <c r="I58" s="157" t="str">
        <f>IFERROR($H$8:INDEX($H$8:$H$3000,COUNTIF($H$8:$H$3000,"?*")),"")</f>
        <v/>
      </c>
    </row>
    <row r="59" spans="1:9" x14ac:dyDescent="0.25">
      <c r="A59" s="174">
        <f>--ISNUMBER(IFERROR(SEARCH('Project Costing'!#REF!,Services!I66,1),""))</f>
        <v>0</v>
      </c>
      <c r="B59" s="174" t="str">
        <f>IF(A59=1,COUNTIF($A$8:A59,1),"")</f>
        <v/>
      </c>
      <c r="C59" s="157" t="str">
        <f>IFERROR(INDEX(Services!$I$15:$I$3007,MATCH(ROWS($C$8:C59),$B$8:$B$3000,0)),"")</f>
        <v/>
      </c>
      <c r="D59" s="157" t="str">
        <f>IFERROR($C$8:INDEX($C$8:$C$3000,COUNTIF($C$8:$C$3000,"?*")),"")</f>
        <v/>
      </c>
      <c r="E59" s="174"/>
      <c r="F59" s="174">
        <f>--ISNUMBER(IFERROR(SEARCH('Project Costing'!#REF!,Services!I66,1),""))</f>
        <v>0</v>
      </c>
      <c r="G59" s="174" t="str">
        <f>IF(F59=1,COUNTIF($F$8:F59,1),"")</f>
        <v/>
      </c>
      <c r="H59" s="157" t="str">
        <f>IFERROR(INDEX(Services!$I$15:$I$3007,MATCH(ROWS($H$8:H59),$G$8:$G$3000,0)),"")</f>
        <v/>
      </c>
      <c r="I59" s="157" t="str">
        <f>IFERROR($H$8:INDEX($H$8:$H$3000,COUNTIF($H$8:$H$3000,"?*")),"")</f>
        <v/>
      </c>
    </row>
    <row r="60" spans="1:9" x14ac:dyDescent="0.25">
      <c r="A60" s="174">
        <f>--ISNUMBER(IFERROR(SEARCH('Project Costing'!#REF!,Services!I67,1),""))</f>
        <v>0</v>
      </c>
      <c r="B60" s="174" t="str">
        <f>IF(A60=1,COUNTIF($A$8:A60,1),"")</f>
        <v/>
      </c>
      <c r="C60" s="157" t="str">
        <f>IFERROR(INDEX(Services!$I$15:$I$3007,MATCH(ROWS($C$8:C60),$B$8:$B$3000,0)),"")</f>
        <v/>
      </c>
      <c r="D60" s="157" t="str">
        <f>IFERROR($C$8:INDEX($C$8:$C$3000,COUNTIF($C$8:$C$3000,"?*")),"")</f>
        <v/>
      </c>
      <c r="E60" s="174"/>
      <c r="F60" s="174">
        <f>--ISNUMBER(IFERROR(SEARCH('Project Costing'!#REF!,Services!I67,1),""))</f>
        <v>0</v>
      </c>
      <c r="G60" s="174" t="str">
        <f>IF(F60=1,COUNTIF($F$8:F60,1),"")</f>
        <v/>
      </c>
      <c r="H60" s="157" t="str">
        <f>IFERROR(INDEX(Services!$I$15:$I$3007,MATCH(ROWS($H$8:H60),$G$8:$G$3000,0)),"")</f>
        <v/>
      </c>
      <c r="I60" s="157" t="str">
        <f>IFERROR($H$8:INDEX($H$8:$H$3000,COUNTIF($H$8:$H$3000,"?*")),"")</f>
        <v/>
      </c>
    </row>
    <row r="61" spans="1:9" x14ac:dyDescent="0.25">
      <c r="A61" s="174">
        <f>--ISNUMBER(IFERROR(SEARCH('Project Costing'!#REF!,Services!I68,1),""))</f>
        <v>0</v>
      </c>
      <c r="B61" s="174" t="str">
        <f>IF(A61=1,COUNTIF($A$8:A61,1),"")</f>
        <v/>
      </c>
      <c r="C61" s="157" t="str">
        <f>IFERROR(INDEX(Services!$I$15:$I$3007,MATCH(ROWS($C$8:C61),$B$8:$B$3000,0)),"")</f>
        <v/>
      </c>
      <c r="D61" s="157" t="str">
        <f>IFERROR($C$8:INDEX($C$8:$C$3000,COUNTIF($C$8:$C$3000,"?*")),"")</f>
        <v/>
      </c>
      <c r="E61" s="174"/>
      <c r="F61" s="174">
        <f>--ISNUMBER(IFERROR(SEARCH('Project Costing'!#REF!,Services!I68,1),""))</f>
        <v>0</v>
      </c>
      <c r="G61" s="174" t="str">
        <f>IF(F61=1,COUNTIF($F$8:F61,1),"")</f>
        <v/>
      </c>
      <c r="H61" s="157" t="str">
        <f>IFERROR(INDEX(Services!$I$15:$I$3007,MATCH(ROWS($H$8:H61),$G$8:$G$3000,0)),"")</f>
        <v/>
      </c>
      <c r="I61" s="157" t="str">
        <f>IFERROR($H$8:INDEX($H$8:$H$3000,COUNTIF($H$8:$H$3000,"?*")),"")</f>
        <v/>
      </c>
    </row>
    <row r="62" spans="1:9" x14ac:dyDescent="0.25">
      <c r="A62" s="174">
        <f>--ISNUMBER(IFERROR(SEARCH('Project Costing'!#REF!,Services!I69,1),""))</f>
        <v>0</v>
      </c>
      <c r="B62" s="174" t="str">
        <f>IF(A62=1,COUNTIF($A$8:A62,1),"")</f>
        <v/>
      </c>
      <c r="C62" s="157" t="str">
        <f>IFERROR(INDEX(Services!$I$15:$I$3007,MATCH(ROWS($C$8:C62),$B$8:$B$3000,0)),"")</f>
        <v/>
      </c>
      <c r="D62" s="157" t="str">
        <f>IFERROR($C$8:INDEX($C$8:$C$3000,COUNTIF($C$8:$C$3000,"?*")),"")</f>
        <v/>
      </c>
      <c r="E62" s="174"/>
      <c r="F62" s="174">
        <f>--ISNUMBER(IFERROR(SEARCH('Project Costing'!#REF!,Services!I69,1),""))</f>
        <v>0</v>
      </c>
      <c r="G62" s="174" t="str">
        <f>IF(F62=1,COUNTIF($F$8:F62,1),"")</f>
        <v/>
      </c>
      <c r="H62" s="157" t="str">
        <f>IFERROR(INDEX(Services!$I$15:$I$3007,MATCH(ROWS($H$8:H62),$G$8:$G$3000,0)),"")</f>
        <v/>
      </c>
      <c r="I62" s="157" t="str">
        <f>IFERROR($H$8:INDEX($H$8:$H$3000,COUNTIF($H$8:$H$3000,"?*")),"")</f>
        <v/>
      </c>
    </row>
    <row r="63" spans="1:9" x14ac:dyDescent="0.25">
      <c r="A63" s="174">
        <f>--ISNUMBER(IFERROR(SEARCH('Project Costing'!#REF!,Services!I70,1),""))</f>
        <v>0</v>
      </c>
      <c r="B63" s="174" t="str">
        <f>IF(A63=1,COUNTIF($A$8:A63,1),"")</f>
        <v/>
      </c>
      <c r="C63" s="157" t="str">
        <f>IFERROR(INDEX(Services!$I$15:$I$3007,MATCH(ROWS($C$8:C63),$B$8:$B$3000,0)),"")</f>
        <v/>
      </c>
      <c r="D63" s="157" t="str">
        <f>IFERROR($C$8:INDEX($C$8:$C$3000,COUNTIF($C$8:$C$3000,"?*")),"")</f>
        <v/>
      </c>
      <c r="E63" s="174"/>
      <c r="F63" s="174">
        <f>--ISNUMBER(IFERROR(SEARCH('Project Costing'!#REF!,Services!I70,1),""))</f>
        <v>0</v>
      </c>
      <c r="G63" s="174" t="str">
        <f>IF(F63=1,COUNTIF($F$8:F63,1),"")</f>
        <v/>
      </c>
      <c r="H63" s="157" t="str">
        <f>IFERROR(INDEX(Services!$I$15:$I$3007,MATCH(ROWS($H$8:H63),$G$8:$G$3000,0)),"")</f>
        <v/>
      </c>
      <c r="I63" s="157" t="str">
        <f>IFERROR($H$8:INDEX($H$8:$H$3000,COUNTIF($H$8:$H$3000,"?*")),"")</f>
        <v/>
      </c>
    </row>
    <row r="64" spans="1:9" x14ac:dyDescent="0.25">
      <c r="A64" s="174">
        <f>--ISNUMBER(IFERROR(SEARCH('Project Costing'!#REF!,Services!I71,1),""))</f>
        <v>0</v>
      </c>
      <c r="B64" s="174" t="str">
        <f>IF(A64=1,COUNTIF($A$8:A64,1),"")</f>
        <v/>
      </c>
      <c r="C64" s="157" t="str">
        <f>IFERROR(INDEX(Services!$I$15:$I$3007,MATCH(ROWS($C$8:C64),$B$8:$B$3000,0)),"")</f>
        <v/>
      </c>
      <c r="D64" s="157" t="str">
        <f>IFERROR($C$8:INDEX($C$8:$C$3000,COUNTIF($C$8:$C$3000,"?*")),"")</f>
        <v/>
      </c>
      <c r="E64" s="174"/>
      <c r="F64" s="174">
        <f>--ISNUMBER(IFERROR(SEARCH('Project Costing'!#REF!,Services!I71,1),""))</f>
        <v>0</v>
      </c>
      <c r="G64" s="174" t="str">
        <f>IF(F64=1,COUNTIF($F$8:F64,1),"")</f>
        <v/>
      </c>
      <c r="H64" s="157" t="str">
        <f>IFERROR(INDEX(Services!$I$15:$I$3007,MATCH(ROWS($H$8:H64),$G$8:$G$3000,0)),"")</f>
        <v/>
      </c>
      <c r="I64" s="157" t="str">
        <f>IFERROR($H$8:INDEX($H$8:$H$3000,COUNTIF($H$8:$H$3000,"?*")),"")</f>
        <v/>
      </c>
    </row>
    <row r="65" spans="1:9" x14ac:dyDescent="0.25">
      <c r="A65" s="174">
        <f>--ISNUMBER(IFERROR(SEARCH('Project Costing'!#REF!,Services!I72,1),""))</f>
        <v>0</v>
      </c>
      <c r="B65" s="174" t="str">
        <f>IF(A65=1,COUNTIF($A$8:A65,1),"")</f>
        <v/>
      </c>
      <c r="C65" s="157" t="str">
        <f>IFERROR(INDEX(Services!$I$15:$I$3007,MATCH(ROWS($C$8:C65),$B$8:$B$3000,0)),"")</f>
        <v/>
      </c>
      <c r="D65" s="157" t="str">
        <f>IFERROR($C$8:INDEX($C$8:$C$3000,COUNTIF($C$8:$C$3000,"?*")),"")</f>
        <v/>
      </c>
      <c r="E65" s="174"/>
      <c r="F65" s="174">
        <f>--ISNUMBER(IFERROR(SEARCH('Project Costing'!#REF!,Services!I72,1),""))</f>
        <v>0</v>
      </c>
      <c r="G65" s="174" t="str">
        <f>IF(F65=1,COUNTIF($F$8:F65,1),"")</f>
        <v/>
      </c>
      <c r="H65" s="157" t="str">
        <f>IFERROR(INDEX(Services!$I$15:$I$3007,MATCH(ROWS($H$8:H65),$G$8:$G$3000,0)),"")</f>
        <v/>
      </c>
      <c r="I65" s="157" t="str">
        <f>IFERROR($H$8:INDEX($H$8:$H$3000,COUNTIF($H$8:$H$3000,"?*")),"")</f>
        <v/>
      </c>
    </row>
    <row r="66" spans="1:9" x14ac:dyDescent="0.25">
      <c r="A66" s="174">
        <f>--ISNUMBER(IFERROR(SEARCH('Project Costing'!#REF!,Services!I73,1),""))</f>
        <v>0</v>
      </c>
      <c r="B66" s="174" t="str">
        <f>IF(A66=1,COUNTIF($A$8:A66,1),"")</f>
        <v/>
      </c>
      <c r="C66" s="157" t="str">
        <f>IFERROR(INDEX(Services!$I$15:$I$3007,MATCH(ROWS($C$8:C66),$B$8:$B$3000,0)),"")</f>
        <v/>
      </c>
      <c r="D66" s="157" t="str">
        <f>IFERROR($C$8:INDEX($C$8:$C$3000,COUNTIF($C$8:$C$3000,"?*")),"")</f>
        <v/>
      </c>
      <c r="E66" s="174"/>
      <c r="F66" s="174">
        <f>--ISNUMBER(IFERROR(SEARCH('Project Costing'!#REF!,Services!I73,1),""))</f>
        <v>0</v>
      </c>
      <c r="G66" s="174" t="str">
        <f>IF(F66=1,COUNTIF($F$8:F66,1),"")</f>
        <v/>
      </c>
      <c r="H66" s="157" t="str">
        <f>IFERROR(INDEX(Services!$I$15:$I$3007,MATCH(ROWS($H$8:H66),$G$8:$G$3000,0)),"")</f>
        <v/>
      </c>
      <c r="I66" s="157" t="str">
        <f>IFERROR($H$8:INDEX($H$8:$H$3000,COUNTIF($H$8:$H$3000,"?*")),"")</f>
        <v/>
      </c>
    </row>
    <row r="67" spans="1:9" x14ac:dyDescent="0.25">
      <c r="A67" s="174">
        <f>--ISNUMBER(IFERROR(SEARCH('Project Costing'!#REF!,Services!I74,1),""))</f>
        <v>0</v>
      </c>
      <c r="B67" s="174" t="str">
        <f>IF(A67=1,COUNTIF($A$8:A67,1),"")</f>
        <v/>
      </c>
      <c r="C67" s="157" t="str">
        <f>IFERROR(INDEX(Services!$I$15:$I$3007,MATCH(ROWS($C$8:C67),$B$8:$B$3000,0)),"")</f>
        <v/>
      </c>
      <c r="D67" s="157" t="str">
        <f>IFERROR($C$8:INDEX($C$8:$C$3000,COUNTIF($C$8:$C$3000,"?*")),"")</f>
        <v/>
      </c>
      <c r="E67" s="174"/>
      <c r="F67" s="174">
        <f>--ISNUMBER(IFERROR(SEARCH('Project Costing'!#REF!,Services!I74,1),""))</f>
        <v>0</v>
      </c>
      <c r="G67" s="174" t="str">
        <f>IF(F67=1,COUNTIF($F$8:F67,1),"")</f>
        <v/>
      </c>
      <c r="H67" s="157" t="str">
        <f>IFERROR(INDEX(Services!$I$15:$I$3007,MATCH(ROWS($H$8:H67),$G$8:$G$3000,0)),"")</f>
        <v/>
      </c>
      <c r="I67" s="157" t="str">
        <f>IFERROR($H$8:INDEX($H$8:$H$3000,COUNTIF($H$8:$H$3000,"?*")),"")</f>
        <v/>
      </c>
    </row>
    <row r="68" spans="1:9" x14ac:dyDescent="0.25">
      <c r="A68" s="174">
        <f>--ISNUMBER(IFERROR(SEARCH('Project Costing'!#REF!,Services!I75,1),""))</f>
        <v>0</v>
      </c>
      <c r="B68" s="174" t="str">
        <f>IF(A68=1,COUNTIF($A$8:A68,1),"")</f>
        <v/>
      </c>
      <c r="C68" s="157" t="str">
        <f>IFERROR(INDEX(Services!$I$15:$I$3007,MATCH(ROWS($C$8:C68),$B$8:$B$3000,0)),"")</f>
        <v/>
      </c>
      <c r="D68" s="157" t="str">
        <f>IFERROR($C$8:INDEX($C$8:$C$3000,COUNTIF($C$8:$C$3000,"?*")),"")</f>
        <v/>
      </c>
      <c r="E68" s="174"/>
      <c r="F68" s="174">
        <f>--ISNUMBER(IFERROR(SEARCH('Project Costing'!#REF!,Services!I75,1),""))</f>
        <v>0</v>
      </c>
      <c r="G68" s="174" t="str">
        <f>IF(F68=1,COUNTIF($F$8:F68,1),"")</f>
        <v/>
      </c>
      <c r="H68" s="157" t="str">
        <f>IFERROR(INDEX(Services!$I$15:$I$3007,MATCH(ROWS($H$8:H68),$G$8:$G$3000,0)),"")</f>
        <v/>
      </c>
      <c r="I68" s="157" t="str">
        <f>IFERROR($H$8:INDEX($H$8:$H$3000,COUNTIF($H$8:$H$3000,"?*")),"")</f>
        <v/>
      </c>
    </row>
    <row r="69" spans="1:9" x14ac:dyDescent="0.25">
      <c r="A69" s="174">
        <f>--ISNUMBER(IFERROR(SEARCH('Project Costing'!#REF!,Services!I76,1),""))</f>
        <v>0</v>
      </c>
      <c r="B69" s="174" t="str">
        <f>IF(A69=1,COUNTIF($A$8:A69,1),"")</f>
        <v/>
      </c>
      <c r="C69" s="157" t="str">
        <f>IFERROR(INDEX(Services!$I$15:$I$3007,MATCH(ROWS($C$8:C69),$B$8:$B$3000,0)),"")</f>
        <v/>
      </c>
      <c r="D69" s="157" t="str">
        <f>IFERROR($C$8:INDEX($C$8:$C$3000,COUNTIF($C$8:$C$3000,"?*")),"")</f>
        <v/>
      </c>
      <c r="E69" s="174"/>
      <c r="F69" s="174">
        <f>--ISNUMBER(IFERROR(SEARCH('Project Costing'!#REF!,Services!I76,1),""))</f>
        <v>0</v>
      </c>
      <c r="G69" s="174" t="str">
        <f>IF(F69=1,COUNTIF($F$8:F69,1),"")</f>
        <v/>
      </c>
      <c r="H69" s="157" t="str">
        <f>IFERROR(INDEX(Services!$I$15:$I$3007,MATCH(ROWS($H$8:H69),$G$8:$G$3000,0)),"")</f>
        <v/>
      </c>
      <c r="I69" s="157" t="str">
        <f>IFERROR($H$8:INDEX($H$8:$H$3000,COUNTIF($H$8:$H$3000,"?*")),"")</f>
        <v/>
      </c>
    </row>
    <row r="70" spans="1:9" x14ac:dyDescent="0.25">
      <c r="A70" s="174">
        <f>--ISNUMBER(IFERROR(SEARCH('Project Costing'!#REF!,Services!I77,1),""))</f>
        <v>0</v>
      </c>
      <c r="B70" s="174" t="str">
        <f>IF(A70=1,COUNTIF($A$8:A70,1),"")</f>
        <v/>
      </c>
      <c r="C70" s="157" t="str">
        <f>IFERROR(INDEX(Services!$I$15:$I$3007,MATCH(ROWS($C$8:C70),$B$8:$B$3000,0)),"")</f>
        <v/>
      </c>
      <c r="D70" s="157" t="str">
        <f>IFERROR($C$8:INDEX($C$8:$C$3000,COUNTIF($C$8:$C$3000,"?*")),"")</f>
        <v/>
      </c>
      <c r="E70" s="174"/>
      <c r="F70" s="174">
        <f>--ISNUMBER(IFERROR(SEARCH('Project Costing'!#REF!,Services!I77,1),""))</f>
        <v>0</v>
      </c>
      <c r="G70" s="174" t="str">
        <f>IF(F70=1,COUNTIF($F$8:F70,1),"")</f>
        <v/>
      </c>
      <c r="H70" s="157" t="str">
        <f>IFERROR(INDEX(Services!$I$15:$I$3007,MATCH(ROWS($H$8:H70),$G$8:$G$3000,0)),"")</f>
        <v/>
      </c>
      <c r="I70" s="157" t="str">
        <f>IFERROR($H$8:INDEX($H$8:$H$3000,COUNTIF($H$8:$H$3000,"?*")),"")</f>
        <v/>
      </c>
    </row>
    <row r="71" spans="1:9" x14ac:dyDescent="0.25">
      <c r="A71" s="174">
        <f>--ISNUMBER(IFERROR(SEARCH('Project Costing'!#REF!,Services!I78,1),""))</f>
        <v>0</v>
      </c>
      <c r="B71" s="174" t="str">
        <f>IF(A71=1,COUNTIF($A$8:A71,1),"")</f>
        <v/>
      </c>
      <c r="C71" s="157" t="str">
        <f>IFERROR(INDEX(Services!$I$15:$I$3007,MATCH(ROWS($C$8:C71),$B$8:$B$3000,0)),"")</f>
        <v/>
      </c>
      <c r="D71" s="157" t="str">
        <f>IFERROR($C$8:INDEX($C$8:$C$3000,COUNTIF($C$8:$C$3000,"?*")),"")</f>
        <v/>
      </c>
      <c r="E71" s="174"/>
      <c r="F71" s="174">
        <f>--ISNUMBER(IFERROR(SEARCH('Project Costing'!#REF!,Services!I78,1),""))</f>
        <v>0</v>
      </c>
      <c r="G71" s="174" t="str">
        <f>IF(F71=1,COUNTIF($F$8:F71,1),"")</f>
        <v/>
      </c>
      <c r="H71" s="157" t="str">
        <f>IFERROR(INDEX(Services!$I$15:$I$3007,MATCH(ROWS($H$8:H71),$G$8:$G$3000,0)),"")</f>
        <v/>
      </c>
      <c r="I71" s="157" t="str">
        <f>IFERROR($H$8:INDEX($H$8:$H$3000,COUNTIF($H$8:$H$3000,"?*")),"")</f>
        <v/>
      </c>
    </row>
    <row r="72" spans="1:9" x14ac:dyDescent="0.25">
      <c r="A72" s="174">
        <f>--ISNUMBER(IFERROR(SEARCH('Project Costing'!#REF!,Services!I79,1),""))</f>
        <v>0</v>
      </c>
      <c r="B72" s="174" t="str">
        <f>IF(A72=1,COUNTIF($A$8:A72,1),"")</f>
        <v/>
      </c>
      <c r="C72" s="157" t="str">
        <f>IFERROR(INDEX(Services!$I$15:$I$3007,MATCH(ROWS($C$8:C72),$B$8:$B$3000,0)),"")</f>
        <v/>
      </c>
      <c r="D72" s="157" t="str">
        <f>IFERROR($C$8:INDEX($C$8:$C$3000,COUNTIF($C$8:$C$3000,"?*")),"")</f>
        <v/>
      </c>
      <c r="E72" s="174"/>
      <c r="F72" s="174">
        <f>--ISNUMBER(IFERROR(SEARCH('Project Costing'!#REF!,Services!I79,1),""))</f>
        <v>0</v>
      </c>
      <c r="G72" s="174" t="str">
        <f>IF(F72=1,COUNTIF($F$8:F72,1),"")</f>
        <v/>
      </c>
      <c r="H72" s="157" t="str">
        <f>IFERROR(INDEX(Services!$I$15:$I$3007,MATCH(ROWS($H$8:H72),$G$8:$G$3000,0)),"")</f>
        <v/>
      </c>
      <c r="I72" s="157" t="str">
        <f>IFERROR($H$8:INDEX($H$8:$H$3000,COUNTIF($H$8:$H$3000,"?*")),"")</f>
        <v/>
      </c>
    </row>
    <row r="73" spans="1:9" x14ac:dyDescent="0.25">
      <c r="A73" s="174">
        <f>--ISNUMBER(IFERROR(SEARCH('Project Costing'!#REF!,Services!I80,1),""))</f>
        <v>0</v>
      </c>
      <c r="B73" s="174" t="str">
        <f>IF(A73=1,COUNTIF($A$8:A73,1),"")</f>
        <v/>
      </c>
      <c r="C73" s="157" t="str">
        <f>IFERROR(INDEX(Services!$I$15:$I$3007,MATCH(ROWS($C$8:C73),$B$8:$B$3000,0)),"")</f>
        <v/>
      </c>
      <c r="D73" s="157" t="str">
        <f>IFERROR($C$8:INDEX($C$8:$C$3000,COUNTIF($C$8:$C$3000,"?*")),"")</f>
        <v/>
      </c>
      <c r="E73" s="174"/>
      <c r="F73" s="174">
        <f>--ISNUMBER(IFERROR(SEARCH('Project Costing'!#REF!,Services!I80,1),""))</f>
        <v>0</v>
      </c>
      <c r="G73" s="174" t="str">
        <f>IF(F73=1,COUNTIF($F$8:F73,1),"")</f>
        <v/>
      </c>
      <c r="H73" s="157" t="str">
        <f>IFERROR(INDEX(Services!$I$15:$I$3007,MATCH(ROWS($H$8:H73),$G$8:$G$3000,0)),"")</f>
        <v/>
      </c>
      <c r="I73" s="157" t="str">
        <f>IFERROR($H$8:INDEX($H$8:$H$3000,COUNTIF($H$8:$H$3000,"?*")),"")</f>
        <v/>
      </c>
    </row>
    <row r="74" spans="1:9" x14ac:dyDescent="0.25">
      <c r="A74" s="174">
        <f>--ISNUMBER(IFERROR(SEARCH('Project Costing'!#REF!,Services!I81,1),""))</f>
        <v>0</v>
      </c>
      <c r="B74" s="174" t="str">
        <f>IF(A74=1,COUNTIF($A$8:A74,1),"")</f>
        <v/>
      </c>
      <c r="C74" s="157" t="str">
        <f>IFERROR(INDEX(Services!$I$15:$I$3007,MATCH(ROWS($C$8:C74),$B$8:$B$3000,0)),"")</f>
        <v/>
      </c>
      <c r="D74" s="157" t="str">
        <f>IFERROR($C$8:INDEX($C$8:$C$3000,COUNTIF($C$8:$C$3000,"?*")),"")</f>
        <v/>
      </c>
      <c r="E74" s="174"/>
      <c r="F74" s="174">
        <f>--ISNUMBER(IFERROR(SEARCH('Project Costing'!#REF!,Services!I81,1),""))</f>
        <v>0</v>
      </c>
      <c r="G74" s="174" t="str">
        <f>IF(F74=1,COUNTIF($F$8:F74,1),"")</f>
        <v/>
      </c>
      <c r="H74" s="157" t="str">
        <f>IFERROR(INDEX(Services!$I$15:$I$3007,MATCH(ROWS($H$8:H74),$G$8:$G$3000,0)),"")</f>
        <v/>
      </c>
      <c r="I74" s="157" t="str">
        <f>IFERROR($H$8:INDEX($H$8:$H$3000,COUNTIF($H$8:$H$3000,"?*")),"")</f>
        <v/>
      </c>
    </row>
    <row r="75" spans="1:9" x14ac:dyDescent="0.25">
      <c r="A75" s="174">
        <f>--ISNUMBER(IFERROR(SEARCH('Project Costing'!#REF!,Services!I82,1),""))</f>
        <v>0</v>
      </c>
      <c r="B75" s="174" t="str">
        <f>IF(A75=1,COUNTIF($A$8:A75,1),"")</f>
        <v/>
      </c>
      <c r="C75" s="157" t="str">
        <f>IFERROR(INDEX(Services!$I$15:$I$3007,MATCH(ROWS($C$8:C75),$B$8:$B$3000,0)),"")</f>
        <v/>
      </c>
      <c r="D75" s="157" t="str">
        <f>IFERROR($C$8:INDEX($C$8:$C$3000,COUNTIF($C$8:$C$3000,"?*")),"")</f>
        <v/>
      </c>
      <c r="E75" s="174"/>
      <c r="F75" s="174">
        <f>--ISNUMBER(IFERROR(SEARCH('Project Costing'!#REF!,Services!I82,1),""))</f>
        <v>0</v>
      </c>
      <c r="G75" s="174" t="str">
        <f>IF(F75=1,COUNTIF($F$8:F75,1),"")</f>
        <v/>
      </c>
      <c r="H75" s="157" t="str">
        <f>IFERROR(INDEX(Services!$I$15:$I$3007,MATCH(ROWS($H$8:H75),$G$8:$G$3000,0)),"")</f>
        <v/>
      </c>
      <c r="I75" s="157" t="str">
        <f>IFERROR($H$8:INDEX($H$8:$H$3000,COUNTIF($H$8:$H$3000,"?*")),"")</f>
        <v/>
      </c>
    </row>
    <row r="76" spans="1:9" x14ac:dyDescent="0.25">
      <c r="A76" s="174">
        <f>--ISNUMBER(IFERROR(SEARCH('Project Costing'!#REF!,Services!I83,1),""))</f>
        <v>0</v>
      </c>
      <c r="B76" s="174" t="str">
        <f>IF(A76=1,COUNTIF($A$8:A76,1),"")</f>
        <v/>
      </c>
      <c r="C76" s="157" t="str">
        <f>IFERROR(INDEX(Services!$I$15:$I$3007,MATCH(ROWS($C$8:C76),$B$8:$B$3000,0)),"")</f>
        <v/>
      </c>
      <c r="D76" s="157" t="str">
        <f>IFERROR($C$8:INDEX($C$8:$C$3000,COUNTIF($C$8:$C$3000,"?*")),"")</f>
        <v/>
      </c>
      <c r="E76" s="174"/>
      <c r="F76" s="174">
        <f>--ISNUMBER(IFERROR(SEARCH('Project Costing'!#REF!,Services!I83,1),""))</f>
        <v>0</v>
      </c>
      <c r="G76" s="174" t="str">
        <f>IF(F76=1,COUNTIF($F$8:F76,1),"")</f>
        <v/>
      </c>
      <c r="H76" s="157" t="str">
        <f>IFERROR(INDEX(Services!$I$15:$I$3007,MATCH(ROWS($H$8:H76),$G$8:$G$3000,0)),"")</f>
        <v/>
      </c>
      <c r="I76" s="157" t="str">
        <f>IFERROR($H$8:INDEX($H$8:$H$3000,COUNTIF($H$8:$H$3000,"?*")),"")</f>
        <v/>
      </c>
    </row>
    <row r="77" spans="1:9" x14ac:dyDescent="0.25">
      <c r="A77" s="174">
        <f>--ISNUMBER(IFERROR(SEARCH('Project Costing'!#REF!,Services!I84,1),""))</f>
        <v>0</v>
      </c>
      <c r="B77" s="174" t="str">
        <f>IF(A77=1,COUNTIF($A$8:A77,1),"")</f>
        <v/>
      </c>
      <c r="C77" s="157" t="str">
        <f>IFERROR(INDEX(Services!$I$15:$I$3007,MATCH(ROWS($C$8:C77),$B$8:$B$3000,0)),"")</f>
        <v/>
      </c>
      <c r="D77" s="157" t="str">
        <f>IFERROR($C$8:INDEX($C$8:$C$3000,COUNTIF($C$8:$C$3000,"?*")),"")</f>
        <v/>
      </c>
      <c r="E77" s="174"/>
      <c r="F77" s="174">
        <f>--ISNUMBER(IFERROR(SEARCH('Project Costing'!#REF!,Services!I84,1),""))</f>
        <v>0</v>
      </c>
      <c r="G77" s="174" t="str">
        <f>IF(F77=1,COUNTIF($F$8:F77,1),"")</f>
        <v/>
      </c>
      <c r="H77" s="157" t="str">
        <f>IFERROR(INDEX(Services!$I$15:$I$3007,MATCH(ROWS($H$8:H77),$G$8:$G$3000,0)),"")</f>
        <v/>
      </c>
      <c r="I77" s="157" t="str">
        <f>IFERROR($H$8:INDEX($H$8:$H$3000,COUNTIF($H$8:$H$3000,"?*")),"")</f>
        <v/>
      </c>
    </row>
    <row r="78" spans="1:9" x14ac:dyDescent="0.25">
      <c r="A78" s="174">
        <f>--ISNUMBER(IFERROR(SEARCH('Project Costing'!#REF!,Services!I85,1),""))</f>
        <v>0</v>
      </c>
      <c r="B78" s="174" t="str">
        <f>IF(A78=1,COUNTIF($A$8:A78,1),"")</f>
        <v/>
      </c>
      <c r="C78" s="157" t="str">
        <f>IFERROR(INDEX(Services!$I$15:$I$3007,MATCH(ROWS($C$8:C78),$B$8:$B$3000,0)),"")</f>
        <v/>
      </c>
      <c r="D78" s="157" t="str">
        <f>IFERROR($C$8:INDEX($C$8:$C$3000,COUNTIF($C$8:$C$3000,"?*")),"")</f>
        <v/>
      </c>
      <c r="E78" s="174"/>
      <c r="F78" s="174">
        <f>--ISNUMBER(IFERROR(SEARCH('Project Costing'!#REF!,Services!I85,1),""))</f>
        <v>0</v>
      </c>
      <c r="G78" s="174" t="str">
        <f>IF(F78=1,COUNTIF($F$8:F78,1),"")</f>
        <v/>
      </c>
      <c r="H78" s="157" t="str">
        <f>IFERROR(INDEX(Services!$I$15:$I$3007,MATCH(ROWS($H$8:H78),$G$8:$G$3000,0)),"")</f>
        <v/>
      </c>
      <c r="I78" s="157" t="str">
        <f>IFERROR($H$8:INDEX($H$8:$H$3000,COUNTIF($H$8:$H$3000,"?*")),"")</f>
        <v/>
      </c>
    </row>
    <row r="79" spans="1:9" x14ac:dyDescent="0.25">
      <c r="A79" s="174">
        <f>--ISNUMBER(IFERROR(SEARCH('Project Costing'!#REF!,Services!I86,1),""))</f>
        <v>0</v>
      </c>
      <c r="B79" s="174" t="str">
        <f>IF(A79=1,COUNTIF($A$8:A79,1),"")</f>
        <v/>
      </c>
      <c r="C79" s="157" t="str">
        <f>IFERROR(INDEX(Services!$I$15:$I$3007,MATCH(ROWS($C$8:C79),$B$8:$B$3000,0)),"")</f>
        <v/>
      </c>
      <c r="D79" s="157" t="str">
        <f>IFERROR($C$8:INDEX($C$8:$C$3000,COUNTIF($C$8:$C$3000,"?*")),"")</f>
        <v/>
      </c>
      <c r="E79" s="174"/>
      <c r="F79" s="174">
        <f>--ISNUMBER(IFERROR(SEARCH('Project Costing'!#REF!,Services!I86,1),""))</f>
        <v>0</v>
      </c>
      <c r="G79" s="174" t="str">
        <f>IF(F79=1,COUNTIF($F$8:F79,1),"")</f>
        <v/>
      </c>
      <c r="H79" s="157" t="str">
        <f>IFERROR(INDEX(Services!$I$15:$I$3007,MATCH(ROWS($H$8:H79),$G$8:$G$3000,0)),"")</f>
        <v/>
      </c>
      <c r="I79" s="157" t="str">
        <f>IFERROR($H$8:INDEX($H$8:$H$3000,COUNTIF($H$8:$H$3000,"?*")),"")</f>
        <v/>
      </c>
    </row>
    <row r="80" spans="1:9" x14ac:dyDescent="0.25">
      <c r="A80" s="174">
        <f>--ISNUMBER(IFERROR(SEARCH('Project Costing'!#REF!,Services!I87,1),""))</f>
        <v>0</v>
      </c>
      <c r="B80" s="174" t="str">
        <f>IF(A80=1,COUNTIF($A$8:A80,1),"")</f>
        <v/>
      </c>
      <c r="C80" s="157" t="str">
        <f>IFERROR(INDEX(Services!$I$15:$I$3007,MATCH(ROWS($C$8:C80),$B$8:$B$3000,0)),"")</f>
        <v/>
      </c>
      <c r="D80" s="157" t="str">
        <f>IFERROR($C$8:INDEX($C$8:$C$3000,COUNTIF($C$8:$C$3000,"?*")),"")</f>
        <v/>
      </c>
      <c r="E80" s="174"/>
      <c r="F80" s="174">
        <f>--ISNUMBER(IFERROR(SEARCH('Project Costing'!#REF!,Services!I87,1),""))</f>
        <v>0</v>
      </c>
      <c r="G80" s="174" t="str">
        <f>IF(F80=1,COUNTIF($F$8:F80,1),"")</f>
        <v/>
      </c>
      <c r="H80" s="157" t="str">
        <f>IFERROR(INDEX(Services!$I$15:$I$3007,MATCH(ROWS($H$8:H80),$G$8:$G$3000,0)),"")</f>
        <v/>
      </c>
      <c r="I80" s="157" t="str">
        <f>IFERROR($H$8:INDEX($H$8:$H$3000,COUNTIF($H$8:$H$3000,"?*")),"")</f>
        <v/>
      </c>
    </row>
    <row r="81" spans="1:9" x14ac:dyDescent="0.25">
      <c r="A81" s="174">
        <f>--ISNUMBER(IFERROR(SEARCH('Project Costing'!#REF!,Services!I88,1),""))</f>
        <v>0</v>
      </c>
      <c r="B81" s="174" t="str">
        <f>IF(A81=1,COUNTIF($A$8:A81,1),"")</f>
        <v/>
      </c>
      <c r="C81" s="157" t="str">
        <f>IFERROR(INDEX(Services!$I$15:$I$3007,MATCH(ROWS($C$8:C81),$B$8:$B$3000,0)),"")</f>
        <v/>
      </c>
      <c r="D81" s="157" t="str">
        <f>IFERROR($C$8:INDEX($C$8:$C$3000,COUNTIF($C$8:$C$3000,"?*")),"")</f>
        <v/>
      </c>
      <c r="E81" s="174"/>
      <c r="F81" s="174">
        <f>--ISNUMBER(IFERROR(SEARCH('Project Costing'!#REF!,Services!I88,1),""))</f>
        <v>0</v>
      </c>
      <c r="G81" s="174" t="str">
        <f>IF(F81=1,COUNTIF($F$8:F81,1),"")</f>
        <v/>
      </c>
      <c r="H81" s="157" t="str">
        <f>IFERROR(INDEX(Services!$I$15:$I$3007,MATCH(ROWS($H$8:H81),$G$8:$G$3000,0)),"")</f>
        <v/>
      </c>
      <c r="I81" s="157" t="str">
        <f>IFERROR($H$8:INDEX($H$8:$H$3000,COUNTIF($H$8:$H$3000,"?*")),"")</f>
        <v/>
      </c>
    </row>
    <row r="82" spans="1:9" x14ac:dyDescent="0.25">
      <c r="A82" s="174">
        <f>--ISNUMBER(IFERROR(SEARCH('Project Costing'!#REF!,Services!I89,1),""))</f>
        <v>0</v>
      </c>
      <c r="B82" s="174" t="str">
        <f>IF(A82=1,COUNTIF($A$8:A82,1),"")</f>
        <v/>
      </c>
      <c r="C82" s="157" t="str">
        <f>IFERROR(INDEX(Services!$I$15:$I$3007,MATCH(ROWS($C$8:C82),$B$8:$B$3000,0)),"")</f>
        <v/>
      </c>
      <c r="D82" s="157" t="str">
        <f>IFERROR($C$8:INDEX($C$8:$C$3000,COUNTIF($C$8:$C$3000,"?*")),"")</f>
        <v/>
      </c>
      <c r="E82" s="174"/>
      <c r="F82" s="174">
        <f>--ISNUMBER(IFERROR(SEARCH('Project Costing'!#REF!,Services!I89,1),""))</f>
        <v>0</v>
      </c>
      <c r="G82" s="174" t="str">
        <f>IF(F82=1,COUNTIF($F$8:F82,1),"")</f>
        <v/>
      </c>
      <c r="H82" s="157" t="str">
        <f>IFERROR(INDEX(Services!$I$15:$I$3007,MATCH(ROWS($H$8:H82),$G$8:$G$3000,0)),"")</f>
        <v/>
      </c>
      <c r="I82" s="157" t="str">
        <f>IFERROR($H$8:INDEX($H$8:$H$3000,COUNTIF($H$8:$H$3000,"?*")),"")</f>
        <v/>
      </c>
    </row>
    <row r="83" spans="1:9" x14ac:dyDescent="0.25">
      <c r="A83" s="174">
        <f>--ISNUMBER(IFERROR(SEARCH('Project Costing'!#REF!,Services!I90,1),""))</f>
        <v>0</v>
      </c>
      <c r="B83" s="174" t="str">
        <f>IF(A83=1,COUNTIF($A$8:A83,1),"")</f>
        <v/>
      </c>
      <c r="C83" s="157" t="str">
        <f>IFERROR(INDEX(Services!$I$15:$I$3007,MATCH(ROWS($C$8:C83),$B$8:$B$3000,0)),"")</f>
        <v/>
      </c>
      <c r="D83" s="157" t="str">
        <f>IFERROR($C$8:INDEX($C$8:$C$3000,COUNTIF($C$8:$C$3000,"?*")),"")</f>
        <v/>
      </c>
      <c r="E83" s="174"/>
      <c r="F83" s="174">
        <f>--ISNUMBER(IFERROR(SEARCH('Project Costing'!#REF!,Services!I90,1),""))</f>
        <v>0</v>
      </c>
      <c r="G83" s="174" t="str">
        <f>IF(F83=1,COUNTIF($F$8:F83,1),"")</f>
        <v/>
      </c>
      <c r="H83" s="157" t="str">
        <f>IFERROR(INDEX(Services!$I$15:$I$3007,MATCH(ROWS($H$8:H83),$G$8:$G$3000,0)),"")</f>
        <v/>
      </c>
      <c r="I83" s="157" t="str">
        <f>IFERROR($H$8:INDEX($H$8:$H$3000,COUNTIF($H$8:$H$3000,"?*")),"")</f>
        <v/>
      </c>
    </row>
    <row r="84" spans="1:9" x14ac:dyDescent="0.25">
      <c r="A84" s="174">
        <f>--ISNUMBER(IFERROR(SEARCH('Project Costing'!#REF!,Services!I91,1),""))</f>
        <v>0</v>
      </c>
      <c r="B84" s="174" t="str">
        <f>IF(A84=1,COUNTIF($A$8:A84,1),"")</f>
        <v/>
      </c>
      <c r="C84" s="157" t="str">
        <f>IFERROR(INDEX(Services!$I$15:$I$3007,MATCH(ROWS($C$8:C84),$B$8:$B$3000,0)),"")</f>
        <v/>
      </c>
      <c r="D84" s="157" t="str">
        <f>IFERROR($C$8:INDEX($C$8:$C$3000,COUNTIF($C$8:$C$3000,"?*")),"")</f>
        <v/>
      </c>
      <c r="E84" s="174"/>
      <c r="F84" s="174">
        <f>--ISNUMBER(IFERROR(SEARCH('Project Costing'!#REF!,Services!I91,1),""))</f>
        <v>0</v>
      </c>
      <c r="G84" s="174" t="str">
        <f>IF(F84=1,COUNTIF($F$8:F84,1),"")</f>
        <v/>
      </c>
      <c r="H84" s="157" t="str">
        <f>IFERROR(INDEX(Services!$I$15:$I$3007,MATCH(ROWS($H$8:H84),$G$8:$G$3000,0)),"")</f>
        <v/>
      </c>
      <c r="I84" s="157" t="str">
        <f>IFERROR($H$8:INDEX($H$8:$H$3000,COUNTIF($H$8:$H$3000,"?*")),"")</f>
        <v/>
      </c>
    </row>
    <row r="85" spans="1:9" x14ac:dyDescent="0.25">
      <c r="A85" s="174">
        <f>--ISNUMBER(IFERROR(SEARCH('Project Costing'!#REF!,Services!I92,1),""))</f>
        <v>0</v>
      </c>
      <c r="B85" s="174" t="str">
        <f>IF(A85=1,COUNTIF($A$8:A85,1),"")</f>
        <v/>
      </c>
      <c r="C85" s="157" t="str">
        <f>IFERROR(INDEX(Services!$I$15:$I$3007,MATCH(ROWS($C$8:C85),$B$8:$B$3000,0)),"")</f>
        <v/>
      </c>
      <c r="D85" s="157" t="str">
        <f>IFERROR($C$8:INDEX($C$8:$C$3000,COUNTIF($C$8:$C$3000,"?*")),"")</f>
        <v/>
      </c>
      <c r="E85" s="174"/>
      <c r="F85" s="174">
        <f>--ISNUMBER(IFERROR(SEARCH('Project Costing'!#REF!,Services!I92,1),""))</f>
        <v>0</v>
      </c>
      <c r="G85" s="174" t="str">
        <f>IF(F85=1,COUNTIF($F$8:F85,1),"")</f>
        <v/>
      </c>
      <c r="H85" s="157" t="str">
        <f>IFERROR(INDEX(Services!$I$15:$I$3007,MATCH(ROWS($H$8:H85),$G$8:$G$3000,0)),"")</f>
        <v/>
      </c>
      <c r="I85" s="157" t="str">
        <f>IFERROR($H$8:INDEX($H$8:$H$3000,COUNTIF($H$8:$H$3000,"?*")),"")</f>
        <v/>
      </c>
    </row>
    <row r="86" spans="1:9" x14ac:dyDescent="0.25">
      <c r="A86" s="174">
        <f>--ISNUMBER(IFERROR(SEARCH('Project Costing'!#REF!,Services!I93,1),""))</f>
        <v>0</v>
      </c>
      <c r="B86" s="174" t="str">
        <f>IF(A86=1,COUNTIF($A$8:A86,1),"")</f>
        <v/>
      </c>
      <c r="C86" s="157" t="str">
        <f>IFERROR(INDEX(Services!$I$15:$I$3007,MATCH(ROWS($C$8:C86),$B$8:$B$3000,0)),"")</f>
        <v/>
      </c>
      <c r="D86" s="157" t="str">
        <f>IFERROR($C$8:INDEX($C$8:$C$3000,COUNTIF($C$8:$C$3000,"?*")),"")</f>
        <v/>
      </c>
      <c r="E86" s="174"/>
      <c r="F86" s="174">
        <f>--ISNUMBER(IFERROR(SEARCH('Project Costing'!#REF!,Services!I93,1),""))</f>
        <v>0</v>
      </c>
      <c r="G86" s="174" t="str">
        <f>IF(F86=1,COUNTIF($F$8:F86,1),"")</f>
        <v/>
      </c>
      <c r="H86" s="157" t="str">
        <f>IFERROR(INDEX(Services!$I$15:$I$3007,MATCH(ROWS($H$8:H86),$G$8:$G$3000,0)),"")</f>
        <v/>
      </c>
      <c r="I86" s="157" t="str">
        <f>IFERROR($H$8:INDEX($H$8:$H$3000,COUNTIF($H$8:$H$3000,"?*")),"")</f>
        <v/>
      </c>
    </row>
    <row r="87" spans="1:9" x14ac:dyDescent="0.25">
      <c r="A87" s="174">
        <f>--ISNUMBER(IFERROR(SEARCH('Project Costing'!#REF!,Services!I94,1),""))</f>
        <v>0</v>
      </c>
      <c r="B87" s="174" t="str">
        <f>IF(A87=1,COUNTIF($A$8:A87,1),"")</f>
        <v/>
      </c>
      <c r="C87" s="157" t="str">
        <f>IFERROR(INDEX(Services!$I$15:$I$3007,MATCH(ROWS($C$8:C87),$B$8:$B$3000,0)),"")</f>
        <v/>
      </c>
      <c r="D87" s="157" t="str">
        <f>IFERROR($C$8:INDEX($C$8:$C$3000,COUNTIF($C$8:$C$3000,"?*")),"")</f>
        <v/>
      </c>
      <c r="E87" s="174"/>
      <c r="F87" s="174">
        <f>--ISNUMBER(IFERROR(SEARCH('Project Costing'!#REF!,Services!I94,1),""))</f>
        <v>0</v>
      </c>
      <c r="G87" s="174" t="str">
        <f>IF(F87=1,COUNTIF($F$8:F87,1),"")</f>
        <v/>
      </c>
      <c r="H87" s="157" t="str">
        <f>IFERROR(INDEX(Services!$I$15:$I$3007,MATCH(ROWS($H$8:H87),$G$8:$G$3000,0)),"")</f>
        <v/>
      </c>
      <c r="I87" s="157" t="str">
        <f>IFERROR($H$8:INDEX($H$8:$H$3000,COUNTIF($H$8:$H$3000,"?*")),"")</f>
        <v/>
      </c>
    </row>
    <row r="88" spans="1:9" x14ac:dyDescent="0.25">
      <c r="A88" s="174">
        <f>--ISNUMBER(IFERROR(SEARCH('Project Costing'!#REF!,Services!I95,1),""))</f>
        <v>0</v>
      </c>
      <c r="B88" s="174" t="str">
        <f>IF(A88=1,COUNTIF($A$8:A88,1),"")</f>
        <v/>
      </c>
      <c r="C88" s="157" t="str">
        <f>IFERROR(INDEX(Services!$I$15:$I$3007,MATCH(ROWS($C$8:C88),$B$8:$B$3000,0)),"")</f>
        <v/>
      </c>
      <c r="D88" s="157" t="str">
        <f>IFERROR($C$8:INDEX($C$8:$C$3000,COUNTIF($C$8:$C$3000,"?*")),"")</f>
        <v/>
      </c>
      <c r="E88" s="174"/>
      <c r="F88" s="174">
        <f>--ISNUMBER(IFERROR(SEARCH('Project Costing'!#REF!,Services!I95,1),""))</f>
        <v>0</v>
      </c>
      <c r="G88" s="174" t="str">
        <f>IF(F88=1,COUNTIF($F$8:F88,1),"")</f>
        <v/>
      </c>
      <c r="H88" s="157" t="str">
        <f>IFERROR(INDEX(Services!$I$15:$I$3007,MATCH(ROWS($H$8:H88),$G$8:$G$3000,0)),"")</f>
        <v/>
      </c>
      <c r="I88" s="157" t="str">
        <f>IFERROR($H$8:INDEX($H$8:$H$3000,COUNTIF($H$8:$H$3000,"?*")),"")</f>
        <v/>
      </c>
    </row>
    <row r="89" spans="1:9" x14ac:dyDescent="0.25">
      <c r="A89" s="174">
        <f>--ISNUMBER(IFERROR(SEARCH('Project Costing'!#REF!,Services!I96,1),""))</f>
        <v>0</v>
      </c>
      <c r="B89" s="174" t="str">
        <f>IF(A89=1,COUNTIF($A$8:A89,1),"")</f>
        <v/>
      </c>
      <c r="C89" s="157" t="str">
        <f>IFERROR(INDEX(Services!$I$15:$I$3007,MATCH(ROWS($C$8:C89),$B$8:$B$3000,0)),"")</f>
        <v/>
      </c>
      <c r="D89" s="157" t="str">
        <f>IFERROR($C$8:INDEX($C$8:$C$3000,COUNTIF($C$8:$C$3000,"?*")),"")</f>
        <v/>
      </c>
      <c r="E89" s="174"/>
      <c r="F89" s="174">
        <f>--ISNUMBER(IFERROR(SEARCH('Project Costing'!#REF!,Services!I96,1),""))</f>
        <v>0</v>
      </c>
      <c r="G89" s="174" t="str">
        <f>IF(F89=1,COUNTIF($F$8:F89,1),"")</f>
        <v/>
      </c>
      <c r="H89" s="157" t="str">
        <f>IFERROR(INDEX(Services!$I$15:$I$3007,MATCH(ROWS($H$8:H89),$G$8:$G$3000,0)),"")</f>
        <v/>
      </c>
      <c r="I89" s="157" t="str">
        <f>IFERROR($H$8:INDEX($H$8:$H$3000,COUNTIF($H$8:$H$3000,"?*")),"")</f>
        <v/>
      </c>
    </row>
    <row r="90" spans="1:9" x14ac:dyDescent="0.25">
      <c r="A90" s="174">
        <f>--ISNUMBER(IFERROR(SEARCH('Project Costing'!#REF!,Services!I97,1),""))</f>
        <v>0</v>
      </c>
      <c r="B90" s="174" t="str">
        <f>IF(A90=1,COUNTIF($A$8:A90,1),"")</f>
        <v/>
      </c>
      <c r="C90" s="157" t="str">
        <f>IFERROR(INDEX(Services!$I$15:$I$3007,MATCH(ROWS($C$8:C90),$B$8:$B$3000,0)),"")</f>
        <v/>
      </c>
      <c r="D90" s="157" t="str">
        <f>IFERROR($C$8:INDEX($C$8:$C$3000,COUNTIF($C$8:$C$3000,"?*")),"")</f>
        <v/>
      </c>
      <c r="E90" s="174"/>
      <c r="F90" s="174">
        <f>--ISNUMBER(IFERROR(SEARCH('Project Costing'!#REF!,Services!I97,1),""))</f>
        <v>0</v>
      </c>
      <c r="G90" s="174" t="str">
        <f>IF(F90=1,COUNTIF($F$8:F90,1),"")</f>
        <v/>
      </c>
      <c r="H90" s="157" t="str">
        <f>IFERROR(INDEX(Services!$I$15:$I$3007,MATCH(ROWS($H$8:H90),$G$8:$G$3000,0)),"")</f>
        <v/>
      </c>
      <c r="I90" s="157" t="str">
        <f>IFERROR($H$8:INDEX($H$8:$H$3000,COUNTIF($H$8:$H$3000,"?*")),"")</f>
        <v/>
      </c>
    </row>
    <row r="91" spans="1:9" x14ac:dyDescent="0.25">
      <c r="A91" s="174">
        <f>--ISNUMBER(IFERROR(SEARCH('Project Costing'!#REF!,Services!I98,1),""))</f>
        <v>0</v>
      </c>
      <c r="B91" s="174" t="str">
        <f>IF(A91=1,COUNTIF($A$8:A91,1),"")</f>
        <v/>
      </c>
      <c r="C91" s="174"/>
      <c r="D91" s="157">
        <f>IFERROR($C$8:INDEX($C$8:$C$3000,COUNTIF($C$8:$C$3000,"?*")),"")</f>
        <v>0</v>
      </c>
      <c r="E91" s="174"/>
      <c r="F91" s="174">
        <f>--ISNUMBER(IFERROR(SEARCH('Project Costing'!#REF!,Services!I98,1),""))</f>
        <v>0</v>
      </c>
      <c r="G91" s="174" t="str">
        <f>IF(F91=1,COUNTIF($F$8:F91,1),"")</f>
        <v/>
      </c>
      <c r="H91" s="174"/>
      <c r="I91" s="157">
        <f>IFERROR($H$8:INDEX($H$8:$H$3000,COUNTIF($H$8:$H$3000,"?*")),"")</f>
        <v>0</v>
      </c>
    </row>
    <row r="92" spans="1:9" x14ac:dyDescent="0.25">
      <c r="A92" s="174">
        <f>--ISNUMBER(IFERROR(SEARCH('Project Costing'!#REF!,Services!I99,1),""))</f>
        <v>0</v>
      </c>
      <c r="B92" s="174" t="str">
        <f>IF(A92=1,COUNTIF($A$8:A92,1),"")</f>
        <v/>
      </c>
      <c r="C92" s="174"/>
      <c r="D92" s="157">
        <f>IFERROR($C$8:INDEX($C$8:$C$3000,COUNTIF($C$8:$C$3000,"?*")),"")</f>
        <v>0</v>
      </c>
      <c r="E92" s="174"/>
      <c r="F92" s="174">
        <f>--ISNUMBER(IFERROR(SEARCH('Project Costing'!#REF!,Services!I99,1),""))</f>
        <v>0</v>
      </c>
      <c r="G92" s="174" t="str">
        <f>IF(F92=1,COUNTIF($F$8:F92,1),"")</f>
        <v/>
      </c>
      <c r="H92" s="174"/>
      <c r="I92" s="157">
        <f>IFERROR($H$8:INDEX($H$8:$H$3000,COUNTIF($H$8:$H$3000,"?*")),"")</f>
        <v>0</v>
      </c>
    </row>
    <row r="93" spans="1:9" x14ac:dyDescent="0.25">
      <c r="A93" s="174">
        <f>--ISNUMBER(IFERROR(SEARCH('Project Costing'!#REF!,Services!I100,1),""))</f>
        <v>0</v>
      </c>
      <c r="B93" s="174" t="str">
        <f>IF(A93=1,COUNTIF($A$8:A93,1),"")</f>
        <v/>
      </c>
      <c r="C93" s="174"/>
      <c r="D93" s="157">
        <f>IFERROR($C$8:INDEX($C$8:$C$3000,COUNTIF($C$8:$C$3000,"?*")),"")</f>
        <v>0</v>
      </c>
      <c r="E93" s="174"/>
      <c r="F93" s="174">
        <f>--ISNUMBER(IFERROR(SEARCH('Project Costing'!#REF!,Services!I100,1),""))</f>
        <v>0</v>
      </c>
      <c r="G93" s="174" t="str">
        <f>IF(F93=1,COUNTIF($F$8:F93,1),"")</f>
        <v/>
      </c>
      <c r="H93" s="174"/>
      <c r="I93" s="157">
        <f>IFERROR($H$8:INDEX($H$8:$H$3000,COUNTIF($H$8:$H$3000,"?*")),"")</f>
        <v>0</v>
      </c>
    </row>
    <row r="94" spans="1:9" x14ac:dyDescent="0.25">
      <c r="A94" s="174">
        <f>--ISNUMBER(IFERROR(SEARCH('Project Costing'!#REF!,Services!I101,1),""))</f>
        <v>0</v>
      </c>
      <c r="B94" s="174" t="str">
        <f>IF(A94=1,COUNTIF($A$8:A94,1),"")</f>
        <v/>
      </c>
      <c r="C94" s="174"/>
      <c r="D94" s="157">
        <f>IFERROR($C$8:INDEX($C$8:$C$3000,COUNTIF($C$8:$C$3000,"?*")),"")</f>
        <v>0</v>
      </c>
      <c r="E94" s="174"/>
      <c r="F94" s="174">
        <f>--ISNUMBER(IFERROR(SEARCH('Project Costing'!#REF!,Services!I101,1),""))</f>
        <v>0</v>
      </c>
      <c r="G94" s="174" t="str">
        <f>IF(F94=1,COUNTIF($F$8:F94,1),"")</f>
        <v/>
      </c>
      <c r="H94" s="174"/>
      <c r="I94" s="157">
        <f>IFERROR($H$8:INDEX($H$8:$H$3000,COUNTIF($H$8:$H$3000,"?*")),"")</f>
        <v>0</v>
      </c>
    </row>
    <row r="95" spans="1:9" x14ac:dyDescent="0.25">
      <c r="A95" s="174">
        <f>--ISNUMBER(IFERROR(SEARCH('Project Costing'!#REF!,Services!I102,1),""))</f>
        <v>0</v>
      </c>
      <c r="B95" s="174" t="str">
        <f>IF(A95=1,COUNTIF($A$8:A95,1),"")</f>
        <v/>
      </c>
      <c r="C95" s="174"/>
      <c r="D95" s="157">
        <f>IFERROR($C$8:INDEX($C$8:$C$3000,COUNTIF($C$8:$C$3000,"?*")),"")</f>
        <v>0</v>
      </c>
      <c r="E95" s="174"/>
      <c r="F95" s="174">
        <f>--ISNUMBER(IFERROR(SEARCH('Project Costing'!#REF!,Services!I102,1),""))</f>
        <v>0</v>
      </c>
      <c r="G95" s="174" t="str">
        <f>IF(F95=1,COUNTIF($F$8:F95,1),"")</f>
        <v/>
      </c>
      <c r="H95" s="174"/>
      <c r="I95" s="157">
        <f>IFERROR($H$8:INDEX($H$8:$H$3000,COUNTIF($H$8:$H$3000,"?*")),"")</f>
        <v>0</v>
      </c>
    </row>
    <row r="96" spans="1:9" x14ac:dyDescent="0.25">
      <c r="A96" s="174">
        <f>--ISNUMBER(IFERROR(SEARCH('Project Costing'!#REF!,Services!I103,1),""))</f>
        <v>0</v>
      </c>
      <c r="B96" s="174" t="str">
        <f>IF(A96=1,COUNTIF($A$8:A96,1),"")</f>
        <v/>
      </c>
      <c r="C96" s="174"/>
      <c r="D96" s="157">
        <f>IFERROR($C$8:INDEX($C$8:$C$3000,COUNTIF($C$8:$C$3000,"?*")),"")</f>
        <v>0</v>
      </c>
      <c r="E96" s="174"/>
      <c r="F96" s="174">
        <f>--ISNUMBER(IFERROR(SEARCH('Project Costing'!#REF!,Services!I103,1),""))</f>
        <v>0</v>
      </c>
      <c r="G96" s="174" t="str">
        <f>IF(F96=1,COUNTIF($F$8:F96,1),"")</f>
        <v/>
      </c>
      <c r="H96" s="174"/>
      <c r="I96" s="157">
        <f>IFERROR($H$8:INDEX($H$8:$H$3000,COUNTIF($H$8:$H$3000,"?*")),"")</f>
        <v>0</v>
      </c>
    </row>
    <row r="97" spans="1:9" x14ac:dyDescent="0.25">
      <c r="A97" s="174">
        <f>--ISNUMBER(IFERROR(SEARCH('Project Costing'!#REF!,Services!I104,1),""))</f>
        <v>0</v>
      </c>
      <c r="B97" s="174" t="str">
        <f>IF(A97=1,COUNTIF($A$8:A97,1),"")</f>
        <v/>
      </c>
      <c r="C97" s="174"/>
      <c r="D97" s="157">
        <f>IFERROR($C$8:INDEX($C$8:$C$3000,COUNTIF($C$8:$C$3000,"?*")),"")</f>
        <v>0</v>
      </c>
      <c r="E97" s="174"/>
      <c r="F97" s="174">
        <f>--ISNUMBER(IFERROR(SEARCH('Project Costing'!#REF!,Services!I104,1),""))</f>
        <v>0</v>
      </c>
      <c r="G97" s="174" t="str">
        <f>IF(F97=1,COUNTIF($F$8:F97,1),"")</f>
        <v/>
      </c>
      <c r="H97" s="174"/>
      <c r="I97" s="157">
        <f>IFERROR($H$8:INDEX($H$8:$H$3000,COUNTIF($H$8:$H$3000,"?*")),"")</f>
        <v>0</v>
      </c>
    </row>
    <row r="98" spans="1:9" x14ac:dyDescent="0.25">
      <c r="A98" s="174">
        <f>--ISNUMBER(IFERROR(SEARCH('Project Costing'!#REF!,Services!I105,1),""))</f>
        <v>0</v>
      </c>
      <c r="B98" s="174" t="str">
        <f>IF(A98=1,COUNTIF($A$8:A98,1),"")</f>
        <v/>
      </c>
      <c r="C98" s="174"/>
      <c r="D98" s="157">
        <f>IFERROR($C$8:INDEX($C$8:$C$3000,COUNTIF($C$8:$C$3000,"?*")),"")</f>
        <v>0</v>
      </c>
      <c r="E98" s="174"/>
      <c r="F98" s="174">
        <f>--ISNUMBER(IFERROR(SEARCH('Project Costing'!#REF!,Services!I105,1),""))</f>
        <v>0</v>
      </c>
      <c r="G98" s="174" t="str">
        <f>IF(F98=1,COUNTIF($F$8:F98,1),"")</f>
        <v/>
      </c>
      <c r="H98" s="174"/>
      <c r="I98" s="157">
        <f>IFERROR($H$8:INDEX($H$8:$H$3000,COUNTIF($H$8:$H$3000,"?*")),"")</f>
        <v>0</v>
      </c>
    </row>
    <row r="99" spans="1:9" x14ac:dyDescent="0.25">
      <c r="A99" s="174">
        <f>--ISNUMBER(IFERROR(SEARCH('Project Costing'!#REF!,Services!I106,1),""))</f>
        <v>0</v>
      </c>
      <c r="B99" s="174" t="str">
        <f>IF(A99=1,COUNTIF($A$8:A99,1),"")</f>
        <v/>
      </c>
      <c r="C99" s="174"/>
      <c r="D99" s="157">
        <f>IFERROR($C$8:INDEX($C$8:$C$3000,COUNTIF($C$8:$C$3000,"?*")),"")</f>
        <v>0</v>
      </c>
      <c r="E99" s="174"/>
      <c r="F99" s="174">
        <f>--ISNUMBER(IFERROR(SEARCH('Project Costing'!#REF!,Services!I106,1),""))</f>
        <v>0</v>
      </c>
      <c r="G99" s="174" t="str">
        <f>IF(F99=1,COUNTIF($F$8:F99,1),"")</f>
        <v/>
      </c>
      <c r="H99" s="174"/>
      <c r="I99" s="157">
        <f>IFERROR($H$8:INDEX($H$8:$H$3000,COUNTIF($H$8:$H$3000,"?*")),"")</f>
        <v>0</v>
      </c>
    </row>
    <row r="100" spans="1:9" x14ac:dyDescent="0.25">
      <c r="A100" s="174">
        <f>--ISNUMBER(IFERROR(SEARCH('Project Costing'!#REF!,Services!I107,1),""))</f>
        <v>0</v>
      </c>
      <c r="B100" s="174" t="str">
        <f>IF(A100=1,COUNTIF($A$8:A100,1),"")</f>
        <v/>
      </c>
      <c r="C100" s="174"/>
      <c r="D100" s="157">
        <f>IFERROR($C$8:INDEX($C$8:$C$3000,COUNTIF($C$8:$C$3000,"?*")),"")</f>
        <v>0</v>
      </c>
      <c r="E100" s="174"/>
      <c r="F100" s="174">
        <f>--ISNUMBER(IFERROR(SEARCH('Project Costing'!#REF!,Services!I107,1),""))</f>
        <v>0</v>
      </c>
      <c r="G100" s="174" t="str">
        <f>IF(F100=1,COUNTIF($F$8:F100,1),"")</f>
        <v/>
      </c>
      <c r="H100" s="174"/>
      <c r="I100" s="157">
        <f>IFERROR($H$8:INDEX($H$8:$H$3000,COUNTIF($H$8:$H$3000,"?*")),"")</f>
        <v>0</v>
      </c>
    </row>
    <row r="101" spans="1:9" x14ac:dyDescent="0.25">
      <c r="A101" s="174">
        <f>--ISNUMBER(IFERROR(SEARCH('Project Costing'!#REF!,Services!I108,1),""))</f>
        <v>0</v>
      </c>
      <c r="B101" s="174" t="str">
        <f>IF(A101=1,COUNTIF($A$8:A101,1),"")</f>
        <v/>
      </c>
      <c r="C101" s="174"/>
      <c r="D101" s="157">
        <f>IFERROR($C$8:INDEX($C$8:$C$3000,COUNTIF($C$8:$C$3000,"?*")),"")</f>
        <v>0</v>
      </c>
      <c r="E101" s="174"/>
      <c r="F101" s="174">
        <f>--ISNUMBER(IFERROR(SEARCH('Project Costing'!#REF!,Services!I108,1),""))</f>
        <v>0</v>
      </c>
      <c r="G101" s="174" t="str">
        <f>IF(F101=1,COUNTIF($F$8:F101,1),"")</f>
        <v/>
      </c>
      <c r="H101" s="174"/>
      <c r="I101" s="157">
        <f>IFERROR($H$8:INDEX($H$8:$H$3000,COUNTIF($H$8:$H$3000,"?*")),"")</f>
        <v>0</v>
      </c>
    </row>
    <row r="102" spans="1:9" x14ac:dyDescent="0.25">
      <c r="A102" s="174">
        <f>--ISNUMBER(IFERROR(SEARCH('Project Costing'!#REF!,Services!I109,1),""))</f>
        <v>0</v>
      </c>
      <c r="B102" s="174" t="str">
        <f>IF(A102=1,COUNTIF($A$8:A102,1),"")</f>
        <v/>
      </c>
      <c r="C102" s="174"/>
      <c r="D102" s="157">
        <f>IFERROR($C$8:INDEX($C$8:$C$3000,COUNTIF($C$8:$C$3000,"?*")),"")</f>
        <v>0</v>
      </c>
      <c r="E102" s="174"/>
      <c r="F102" s="174">
        <f>--ISNUMBER(IFERROR(SEARCH('Project Costing'!#REF!,Services!I109,1),""))</f>
        <v>0</v>
      </c>
      <c r="G102" s="174" t="str">
        <f>IF(F102=1,COUNTIF($F$8:F102,1),"")</f>
        <v/>
      </c>
      <c r="H102" s="174"/>
      <c r="I102" s="157">
        <f>IFERROR($H$8:INDEX($H$8:$H$3000,COUNTIF($H$8:$H$3000,"?*")),"")</f>
        <v>0</v>
      </c>
    </row>
    <row r="103" spans="1:9" x14ac:dyDescent="0.25">
      <c r="A103" s="174">
        <f>--ISNUMBER(IFERROR(SEARCH('Project Costing'!#REF!,Services!I110,1),""))</f>
        <v>0</v>
      </c>
      <c r="B103" s="174" t="str">
        <f>IF(A103=1,COUNTIF($A$8:A103,1),"")</f>
        <v/>
      </c>
      <c r="C103" s="174"/>
      <c r="D103" s="157">
        <f>IFERROR($C$8:INDEX($C$8:$C$3000,COUNTIF($C$8:$C$3000,"?*")),"")</f>
        <v>0</v>
      </c>
      <c r="E103" s="174"/>
      <c r="F103" s="174">
        <f>--ISNUMBER(IFERROR(SEARCH('Project Costing'!#REF!,Services!I110,1),""))</f>
        <v>0</v>
      </c>
      <c r="G103" s="174" t="str">
        <f>IF(F103=1,COUNTIF($F$8:F103,1),"")</f>
        <v/>
      </c>
      <c r="H103" s="174"/>
      <c r="I103" s="157">
        <f>IFERROR($H$8:INDEX($H$8:$H$3000,COUNTIF($H$8:$H$3000,"?*")),"")</f>
        <v>0</v>
      </c>
    </row>
    <row r="104" spans="1:9" x14ac:dyDescent="0.25">
      <c r="A104" s="174">
        <f>--ISNUMBER(IFERROR(SEARCH('Project Costing'!#REF!,Services!I111,1),""))</f>
        <v>0</v>
      </c>
      <c r="B104" s="174" t="str">
        <f>IF(A104=1,COUNTIF($A$8:A104,1),"")</f>
        <v/>
      </c>
      <c r="C104" s="174"/>
      <c r="D104" s="157">
        <f>IFERROR($C$8:INDEX($C$8:$C$3000,COUNTIF($C$8:$C$3000,"?*")),"")</f>
        <v>0</v>
      </c>
      <c r="E104" s="174"/>
      <c r="F104" s="174">
        <f>--ISNUMBER(IFERROR(SEARCH('Project Costing'!#REF!,Services!I111,1),""))</f>
        <v>0</v>
      </c>
      <c r="G104" s="174" t="str">
        <f>IF(F104=1,COUNTIF($F$8:F104,1),"")</f>
        <v/>
      </c>
      <c r="H104" s="174"/>
      <c r="I104" s="157">
        <f>IFERROR($H$8:INDEX($H$8:$H$3000,COUNTIF($H$8:$H$3000,"?*")),"")</f>
        <v>0</v>
      </c>
    </row>
    <row r="105" spans="1:9" x14ac:dyDescent="0.25">
      <c r="A105" s="174">
        <f>--ISNUMBER(IFERROR(SEARCH('Project Costing'!#REF!,Services!I112,1),""))</f>
        <v>0</v>
      </c>
      <c r="B105" s="174" t="str">
        <f>IF(A105=1,COUNTIF($A$8:A105,1),"")</f>
        <v/>
      </c>
      <c r="C105" s="174"/>
      <c r="D105" s="157">
        <f>IFERROR($C$8:INDEX($C$8:$C$3000,COUNTIF($C$8:$C$3000,"?*")),"")</f>
        <v>0</v>
      </c>
      <c r="E105" s="174"/>
      <c r="F105" s="174">
        <f>--ISNUMBER(IFERROR(SEARCH('Project Costing'!#REF!,Services!I112,1),""))</f>
        <v>0</v>
      </c>
      <c r="G105" s="174" t="str">
        <f>IF(F105=1,COUNTIF($F$8:F105,1),"")</f>
        <v/>
      </c>
      <c r="H105" s="174"/>
      <c r="I105" s="157">
        <f>IFERROR($H$8:INDEX($H$8:$H$3000,COUNTIF($H$8:$H$3000,"?*")),"")</f>
        <v>0</v>
      </c>
    </row>
    <row r="106" spans="1:9" x14ac:dyDescent="0.25">
      <c r="A106" s="174">
        <f>--ISNUMBER(IFERROR(SEARCH('Project Costing'!#REF!,Services!I113,1),""))</f>
        <v>0</v>
      </c>
      <c r="B106" s="174" t="str">
        <f>IF(A106=1,COUNTIF($A$8:A106,1),"")</f>
        <v/>
      </c>
      <c r="C106" s="174"/>
      <c r="D106" s="157">
        <f>IFERROR($C$8:INDEX($C$8:$C$3000,COUNTIF($C$8:$C$3000,"?*")),"")</f>
        <v>0</v>
      </c>
      <c r="E106" s="174"/>
      <c r="F106" s="174">
        <f>--ISNUMBER(IFERROR(SEARCH('Project Costing'!#REF!,Services!I113,1),""))</f>
        <v>0</v>
      </c>
      <c r="G106" s="174" t="str">
        <f>IF(F106=1,COUNTIF($F$8:F106,1),"")</f>
        <v/>
      </c>
      <c r="H106" s="174"/>
      <c r="I106" s="157">
        <f>IFERROR($H$8:INDEX($H$8:$H$3000,COUNTIF($H$8:$H$3000,"?*")),"")</f>
        <v>0</v>
      </c>
    </row>
    <row r="107" spans="1:9" x14ac:dyDescent="0.25">
      <c r="A107" s="174">
        <f>--ISNUMBER(IFERROR(SEARCH('Project Costing'!#REF!,Services!I114,1),""))</f>
        <v>0</v>
      </c>
      <c r="B107" s="174" t="str">
        <f>IF(A107=1,COUNTIF($A$8:A107,1),"")</f>
        <v/>
      </c>
      <c r="C107" s="174"/>
      <c r="D107" s="157">
        <f>IFERROR($C$8:INDEX($C$8:$C$3000,COUNTIF($C$8:$C$3000,"?*")),"")</f>
        <v>0</v>
      </c>
      <c r="E107" s="174"/>
      <c r="F107" s="174">
        <f>--ISNUMBER(IFERROR(SEARCH('Project Costing'!#REF!,Services!I114,1),""))</f>
        <v>0</v>
      </c>
      <c r="G107" s="174" t="str">
        <f>IF(F107=1,COUNTIF($F$8:F107,1),"")</f>
        <v/>
      </c>
      <c r="H107" s="174"/>
      <c r="I107" s="157">
        <f>IFERROR($H$8:INDEX($H$8:$H$3000,COUNTIF($H$8:$H$3000,"?*")),"")</f>
        <v>0</v>
      </c>
    </row>
    <row r="108" spans="1:9" x14ac:dyDescent="0.25">
      <c r="A108" s="174">
        <f>--ISNUMBER(IFERROR(SEARCH('Project Costing'!#REF!,Services!I115,1),""))</f>
        <v>0</v>
      </c>
      <c r="B108" s="174" t="str">
        <f>IF(A108=1,COUNTIF($A$8:A108,1),"")</f>
        <v/>
      </c>
      <c r="C108" s="174"/>
      <c r="D108" s="157">
        <f>IFERROR($C$8:INDEX($C$8:$C$3000,COUNTIF($C$8:$C$3000,"?*")),"")</f>
        <v>0</v>
      </c>
      <c r="E108" s="174"/>
      <c r="F108" s="174">
        <f>--ISNUMBER(IFERROR(SEARCH('Project Costing'!#REF!,Services!I115,1),""))</f>
        <v>0</v>
      </c>
      <c r="G108" s="174" t="str">
        <f>IF(F108=1,COUNTIF($F$8:F108,1),"")</f>
        <v/>
      </c>
      <c r="H108" s="174"/>
      <c r="I108" s="157">
        <f>IFERROR($H$8:INDEX($H$8:$H$3000,COUNTIF($H$8:$H$3000,"?*")),"")</f>
        <v>0</v>
      </c>
    </row>
    <row r="109" spans="1:9" x14ac:dyDescent="0.25">
      <c r="A109" s="174">
        <f>--ISNUMBER(IFERROR(SEARCH('Project Costing'!#REF!,Services!I116,1),""))</f>
        <v>0</v>
      </c>
      <c r="B109" s="174" t="str">
        <f>IF(A109=1,COUNTIF($A$8:A109,1),"")</f>
        <v/>
      </c>
      <c r="C109" s="174"/>
      <c r="D109" s="157">
        <f>IFERROR($C$8:INDEX($C$8:$C$3000,COUNTIF($C$8:$C$3000,"?*")),"")</f>
        <v>0</v>
      </c>
      <c r="E109" s="174"/>
      <c r="F109" s="174">
        <f>--ISNUMBER(IFERROR(SEARCH('Project Costing'!#REF!,Services!I116,1),""))</f>
        <v>0</v>
      </c>
      <c r="G109" s="174" t="str">
        <f>IF(F109=1,COUNTIF($F$8:F109,1),"")</f>
        <v/>
      </c>
      <c r="H109" s="174"/>
      <c r="I109" s="157">
        <f>IFERROR($H$8:INDEX($H$8:$H$3000,COUNTIF($H$8:$H$3000,"?*")),"")</f>
        <v>0</v>
      </c>
    </row>
    <row r="110" spans="1:9" x14ac:dyDescent="0.25">
      <c r="A110" s="174">
        <f>--ISNUMBER(IFERROR(SEARCH('Project Costing'!#REF!,Services!I117,1),""))</f>
        <v>0</v>
      </c>
      <c r="B110" s="174" t="str">
        <f>IF(A110=1,COUNTIF($A$8:A110,1),"")</f>
        <v/>
      </c>
      <c r="C110" s="174"/>
      <c r="D110" s="157">
        <f>IFERROR($C$8:INDEX($C$8:$C$3000,COUNTIF($C$8:$C$3000,"?*")),"")</f>
        <v>0</v>
      </c>
      <c r="E110" s="174"/>
      <c r="F110" s="174">
        <f>--ISNUMBER(IFERROR(SEARCH('Project Costing'!#REF!,Services!I117,1),""))</f>
        <v>0</v>
      </c>
      <c r="G110" s="174" t="str">
        <f>IF(F110=1,COUNTIF($F$8:F110,1),"")</f>
        <v/>
      </c>
      <c r="H110" s="174"/>
      <c r="I110" s="157">
        <f>IFERROR($H$8:INDEX($H$8:$H$3000,COUNTIF($H$8:$H$3000,"?*")),"")</f>
        <v>0</v>
      </c>
    </row>
    <row r="111" spans="1:9" x14ac:dyDescent="0.25">
      <c r="A111" s="174">
        <f>--ISNUMBER(IFERROR(SEARCH('Project Costing'!#REF!,Services!I118,1),""))</f>
        <v>0</v>
      </c>
      <c r="B111" s="174" t="str">
        <f>IF(A111=1,COUNTIF($A$8:A111,1),"")</f>
        <v/>
      </c>
      <c r="C111" s="174"/>
      <c r="D111" s="157">
        <f>IFERROR($C$8:INDEX($C$8:$C$3000,COUNTIF($C$8:$C$3000,"?*")),"")</f>
        <v>0</v>
      </c>
      <c r="E111" s="174"/>
      <c r="F111" s="174">
        <f>--ISNUMBER(IFERROR(SEARCH('Project Costing'!#REF!,Services!I118,1),""))</f>
        <v>0</v>
      </c>
      <c r="G111" s="174" t="str">
        <f>IF(F111=1,COUNTIF($F$8:F111,1),"")</f>
        <v/>
      </c>
      <c r="H111" s="174"/>
      <c r="I111" s="157">
        <f>IFERROR($H$8:INDEX($H$8:$H$3000,COUNTIF($H$8:$H$3000,"?*")),"")</f>
        <v>0</v>
      </c>
    </row>
    <row r="112" spans="1:9" x14ac:dyDescent="0.25">
      <c r="A112" s="174">
        <f>--ISNUMBER(IFERROR(SEARCH('Project Costing'!#REF!,Services!I119,1),""))</f>
        <v>0</v>
      </c>
      <c r="B112" s="174" t="str">
        <f>IF(A112=1,COUNTIF($A$8:A112,1),"")</f>
        <v/>
      </c>
      <c r="C112" s="174"/>
      <c r="D112" s="157">
        <f>IFERROR($C$8:INDEX($C$8:$C$3000,COUNTIF($C$8:$C$3000,"?*")),"")</f>
        <v>0</v>
      </c>
      <c r="E112" s="174"/>
      <c r="F112" s="174">
        <f>--ISNUMBER(IFERROR(SEARCH('Project Costing'!#REF!,Services!I119,1),""))</f>
        <v>0</v>
      </c>
      <c r="G112" s="174" t="str">
        <f>IF(F112=1,COUNTIF($F$8:F112,1),"")</f>
        <v/>
      </c>
      <c r="H112" s="174"/>
      <c r="I112" s="157">
        <f>IFERROR($H$8:INDEX($H$8:$H$3000,COUNTIF($H$8:$H$3000,"?*")),"")</f>
        <v>0</v>
      </c>
    </row>
    <row r="113" spans="1:9" x14ac:dyDescent="0.25">
      <c r="A113" s="174">
        <f>--ISNUMBER(IFERROR(SEARCH('Project Costing'!#REF!,Services!I120,1),""))</f>
        <v>0</v>
      </c>
      <c r="B113" s="174" t="str">
        <f>IF(A113=1,COUNTIF($A$8:A113,1),"")</f>
        <v/>
      </c>
      <c r="C113" s="174"/>
      <c r="D113" s="157">
        <f>IFERROR($C$8:INDEX($C$8:$C$3000,COUNTIF($C$8:$C$3000,"?*")),"")</f>
        <v>0</v>
      </c>
      <c r="E113" s="174"/>
      <c r="F113" s="174">
        <f>--ISNUMBER(IFERROR(SEARCH('Project Costing'!#REF!,Services!I120,1),""))</f>
        <v>0</v>
      </c>
      <c r="G113" s="174" t="str">
        <f>IF(F113=1,COUNTIF($F$8:F113,1),"")</f>
        <v/>
      </c>
      <c r="H113" s="174"/>
      <c r="I113" s="157">
        <f>IFERROR($H$8:INDEX($H$8:$H$3000,COUNTIF($H$8:$H$3000,"?*")),"")</f>
        <v>0</v>
      </c>
    </row>
    <row r="114" spans="1:9" x14ac:dyDescent="0.25">
      <c r="A114" s="174">
        <f>--ISNUMBER(IFERROR(SEARCH('Project Costing'!#REF!,Services!I121,1),""))</f>
        <v>0</v>
      </c>
      <c r="B114" s="174" t="str">
        <f>IF(A114=1,COUNTIF($A$8:A114,1),"")</f>
        <v/>
      </c>
      <c r="C114" s="174"/>
      <c r="D114" s="157">
        <f>IFERROR($C$8:INDEX($C$8:$C$3000,COUNTIF($C$8:$C$3000,"?*")),"")</f>
        <v>0</v>
      </c>
      <c r="E114" s="174"/>
      <c r="F114" s="174">
        <f>--ISNUMBER(IFERROR(SEARCH('Project Costing'!#REF!,Services!I121,1),""))</f>
        <v>0</v>
      </c>
      <c r="G114" s="174" t="str">
        <f>IF(F114=1,COUNTIF($F$8:F114,1),"")</f>
        <v/>
      </c>
      <c r="H114" s="174"/>
      <c r="I114" s="157">
        <f>IFERROR($H$8:INDEX($H$8:$H$3000,COUNTIF($H$8:$H$3000,"?*")),"")</f>
        <v>0</v>
      </c>
    </row>
    <row r="115" spans="1:9" x14ac:dyDescent="0.25">
      <c r="A115" s="174">
        <f>--ISNUMBER(IFERROR(SEARCH('Project Costing'!#REF!,Services!I122,1),""))</f>
        <v>0</v>
      </c>
      <c r="B115" s="174" t="str">
        <f>IF(A115=1,COUNTIF($A$8:A115,1),"")</f>
        <v/>
      </c>
      <c r="C115" s="174"/>
      <c r="D115" s="157">
        <f>IFERROR($C$8:INDEX($C$8:$C$3000,COUNTIF($C$8:$C$3000,"?*")),"")</f>
        <v>0</v>
      </c>
      <c r="E115" s="174"/>
      <c r="F115" s="174">
        <f>--ISNUMBER(IFERROR(SEARCH('Project Costing'!#REF!,Services!I122,1),""))</f>
        <v>0</v>
      </c>
      <c r="G115" s="174" t="str">
        <f>IF(F115=1,COUNTIF($F$8:F115,1),"")</f>
        <v/>
      </c>
      <c r="H115" s="174"/>
      <c r="I115" s="157">
        <f>IFERROR($H$8:INDEX($H$8:$H$3000,COUNTIF($H$8:$H$3000,"?*")),"")</f>
        <v>0</v>
      </c>
    </row>
    <row r="116" spans="1:9" x14ac:dyDescent="0.25">
      <c r="A116" s="174">
        <f>--ISNUMBER(IFERROR(SEARCH('Project Costing'!#REF!,Services!I123,1),""))</f>
        <v>0</v>
      </c>
      <c r="B116" s="174" t="str">
        <f>IF(A116=1,COUNTIF($A$8:A116,1),"")</f>
        <v/>
      </c>
      <c r="C116" s="174"/>
      <c r="D116" s="157">
        <f>IFERROR($C$8:INDEX($C$8:$C$3000,COUNTIF($C$8:$C$3000,"?*")),"")</f>
        <v>0</v>
      </c>
      <c r="E116" s="174"/>
      <c r="F116" s="174">
        <f>--ISNUMBER(IFERROR(SEARCH('Project Costing'!#REF!,Services!I123,1),""))</f>
        <v>0</v>
      </c>
      <c r="G116" s="174" t="str">
        <f>IF(F116=1,COUNTIF($F$8:F116,1),"")</f>
        <v/>
      </c>
      <c r="H116" s="174"/>
      <c r="I116" s="157">
        <f>IFERROR($H$8:INDEX($H$8:$H$3000,COUNTIF($H$8:$H$3000,"?*")),"")</f>
        <v>0</v>
      </c>
    </row>
    <row r="117" spans="1:9" x14ac:dyDescent="0.25">
      <c r="A117" s="174">
        <f>--ISNUMBER(IFERROR(SEARCH('Project Costing'!#REF!,Services!I124,1),""))</f>
        <v>0</v>
      </c>
      <c r="B117" s="174" t="str">
        <f>IF(A117=1,COUNTIF($A$8:A117,1),"")</f>
        <v/>
      </c>
      <c r="C117" s="174"/>
      <c r="D117" s="157">
        <f>IFERROR($C$8:INDEX($C$8:$C$3000,COUNTIF($C$8:$C$3000,"?*")),"")</f>
        <v>0</v>
      </c>
      <c r="E117" s="174"/>
      <c r="F117" s="174">
        <f>--ISNUMBER(IFERROR(SEARCH('Project Costing'!#REF!,Services!I124,1),""))</f>
        <v>0</v>
      </c>
      <c r="G117" s="174" t="str">
        <f>IF(F117=1,COUNTIF($F$8:F117,1),"")</f>
        <v/>
      </c>
      <c r="H117" s="174"/>
      <c r="I117" s="157">
        <f>IFERROR($H$8:INDEX($H$8:$H$3000,COUNTIF($H$8:$H$3000,"?*")),"")</f>
        <v>0</v>
      </c>
    </row>
    <row r="118" spans="1:9" x14ac:dyDescent="0.25">
      <c r="A118" s="174">
        <f>--ISNUMBER(IFERROR(SEARCH('Project Costing'!#REF!,Services!I125,1),""))</f>
        <v>0</v>
      </c>
      <c r="B118" s="174" t="str">
        <f>IF(A118=1,COUNTIF($A$8:A118,1),"")</f>
        <v/>
      </c>
      <c r="C118" s="174"/>
      <c r="D118" s="157">
        <f>IFERROR($C$8:INDEX($C$8:$C$3000,COUNTIF($C$8:$C$3000,"?*")),"")</f>
        <v>0</v>
      </c>
      <c r="E118" s="174"/>
      <c r="F118" s="174">
        <f>--ISNUMBER(IFERROR(SEARCH('Project Costing'!#REF!,Services!I125,1),""))</f>
        <v>0</v>
      </c>
      <c r="G118" s="174" t="str">
        <f>IF(F118=1,COUNTIF($F$8:F118,1),"")</f>
        <v/>
      </c>
      <c r="H118" s="174"/>
      <c r="I118" s="157">
        <f>IFERROR($H$8:INDEX($H$8:$H$3000,COUNTIF($H$8:$H$3000,"?*")),"")</f>
        <v>0</v>
      </c>
    </row>
    <row r="119" spans="1:9" x14ac:dyDescent="0.25">
      <c r="A119" s="174">
        <f>--ISNUMBER(IFERROR(SEARCH('Project Costing'!#REF!,Services!I126,1),""))</f>
        <v>0</v>
      </c>
      <c r="B119" s="174" t="str">
        <f>IF(A119=1,COUNTIF($A$8:A119,1),"")</f>
        <v/>
      </c>
      <c r="C119" s="174"/>
      <c r="D119" s="157">
        <f>IFERROR($C$8:INDEX($C$8:$C$3000,COUNTIF($C$8:$C$3000,"?*")),"")</f>
        <v>0</v>
      </c>
      <c r="E119" s="174"/>
      <c r="F119" s="174">
        <f>--ISNUMBER(IFERROR(SEARCH('Project Costing'!#REF!,Services!I126,1),""))</f>
        <v>0</v>
      </c>
      <c r="G119" s="174" t="str">
        <f>IF(F119=1,COUNTIF($F$8:F119,1),"")</f>
        <v/>
      </c>
      <c r="H119" s="174"/>
      <c r="I119" s="157">
        <f>IFERROR($H$8:INDEX($H$8:$H$3000,COUNTIF($H$8:$H$3000,"?*")),"")</f>
        <v>0</v>
      </c>
    </row>
    <row r="120" spans="1:9" x14ac:dyDescent="0.25">
      <c r="A120" s="174">
        <f>--ISNUMBER(IFERROR(SEARCH('Project Costing'!#REF!,Services!I127,1),""))</f>
        <v>0</v>
      </c>
      <c r="B120" s="174" t="str">
        <f>IF(A120=1,COUNTIF($A$8:A120,1),"")</f>
        <v/>
      </c>
      <c r="C120" s="174"/>
      <c r="D120" s="157">
        <f>IFERROR($C$8:INDEX($C$8:$C$3000,COUNTIF($C$8:$C$3000,"?*")),"")</f>
        <v>0</v>
      </c>
      <c r="E120" s="174"/>
      <c r="F120" s="174">
        <f>--ISNUMBER(IFERROR(SEARCH('Project Costing'!#REF!,Services!I127,1),""))</f>
        <v>0</v>
      </c>
      <c r="G120" s="174" t="str">
        <f>IF(F120=1,COUNTIF($F$8:F120,1),"")</f>
        <v/>
      </c>
      <c r="H120" s="174"/>
      <c r="I120" s="157">
        <f>IFERROR($H$8:INDEX($H$8:$H$3000,COUNTIF($H$8:$H$3000,"?*")),"")</f>
        <v>0</v>
      </c>
    </row>
    <row r="121" spans="1:9" x14ac:dyDescent="0.25">
      <c r="A121" s="174">
        <f>--ISNUMBER(IFERROR(SEARCH('Project Costing'!#REF!,Services!I128,1),""))</f>
        <v>0</v>
      </c>
      <c r="B121" s="174" t="str">
        <f>IF(A121=1,COUNTIF($A$8:A121,1),"")</f>
        <v/>
      </c>
      <c r="C121" s="174"/>
      <c r="D121" s="157">
        <f>IFERROR($C$8:INDEX($C$8:$C$3000,COUNTIF($C$8:$C$3000,"?*")),"")</f>
        <v>0</v>
      </c>
      <c r="E121" s="174"/>
      <c r="F121" s="174">
        <f>--ISNUMBER(IFERROR(SEARCH('Project Costing'!#REF!,Services!I128,1),""))</f>
        <v>0</v>
      </c>
      <c r="G121" s="174" t="str">
        <f>IF(F121=1,COUNTIF($F$8:F121,1),"")</f>
        <v/>
      </c>
      <c r="H121" s="174"/>
      <c r="I121" s="157">
        <f>IFERROR($H$8:INDEX($H$8:$H$3000,COUNTIF($H$8:$H$3000,"?*")),"")</f>
        <v>0</v>
      </c>
    </row>
    <row r="122" spans="1:9" x14ac:dyDescent="0.25">
      <c r="A122" s="174">
        <f>--ISNUMBER(IFERROR(SEARCH('Project Costing'!#REF!,Services!I129,1),""))</f>
        <v>0</v>
      </c>
      <c r="B122" s="174" t="str">
        <f>IF(A122=1,COUNTIF($A$8:A122,1),"")</f>
        <v/>
      </c>
      <c r="C122" s="174"/>
      <c r="D122" s="157">
        <f>IFERROR($C$8:INDEX($C$8:$C$3000,COUNTIF($C$8:$C$3000,"?*")),"")</f>
        <v>0</v>
      </c>
      <c r="E122" s="174"/>
      <c r="F122" s="174">
        <f>--ISNUMBER(IFERROR(SEARCH('Project Costing'!#REF!,Services!I129,1),""))</f>
        <v>0</v>
      </c>
      <c r="G122" s="174" t="str">
        <f>IF(F122=1,COUNTIF($F$8:F122,1),"")</f>
        <v/>
      </c>
      <c r="H122" s="174"/>
      <c r="I122" s="157">
        <f>IFERROR($H$8:INDEX($H$8:$H$3000,COUNTIF($H$8:$H$3000,"?*")),"")</f>
        <v>0</v>
      </c>
    </row>
    <row r="123" spans="1:9" x14ac:dyDescent="0.25">
      <c r="A123" s="174">
        <f>--ISNUMBER(IFERROR(SEARCH('Project Costing'!#REF!,Services!I130,1),""))</f>
        <v>0</v>
      </c>
      <c r="B123" s="174" t="str">
        <f>IF(A123=1,COUNTIF($A$8:A123,1),"")</f>
        <v/>
      </c>
      <c r="C123" s="174"/>
      <c r="D123" s="157">
        <f>IFERROR($C$8:INDEX($C$8:$C$3000,COUNTIF($C$8:$C$3000,"?*")),"")</f>
        <v>0</v>
      </c>
      <c r="E123" s="174"/>
      <c r="F123" s="174">
        <f>--ISNUMBER(IFERROR(SEARCH('Project Costing'!#REF!,Services!I130,1),""))</f>
        <v>0</v>
      </c>
      <c r="G123" s="174" t="str">
        <f>IF(F123=1,COUNTIF($F$8:F123,1),"")</f>
        <v/>
      </c>
      <c r="H123" s="174"/>
      <c r="I123" s="157">
        <f>IFERROR($H$8:INDEX($H$8:$H$3000,COUNTIF($H$8:$H$3000,"?*")),"")</f>
        <v>0</v>
      </c>
    </row>
    <row r="124" spans="1:9" x14ac:dyDescent="0.25">
      <c r="A124" s="174">
        <f>--ISNUMBER(IFERROR(SEARCH('Project Costing'!#REF!,Services!I131,1),""))</f>
        <v>0</v>
      </c>
      <c r="B124" s="174" t="str">
        <f>IF(A124=1,COUNTIF($A$8:A124,1),"")</f>
        <v/>
      </c>
      <c r="C124" s="174"/>
      <c r="D124" s="157">
        <f>IFERROR($C$8:INDEX($C$8:$C$3000,COUNTIF($C$8:$C$3000,"?*")),"")</f>
        <v>0</v>
      </c>
      <c r="E124" s="174"/>
      <c r="F124" s="174">
        <f>--ISNUMBER(IFERROR(SEARCH('Project Costing'!#REF!,Services!I131,1),""))</f>
        <v>0</v>
      </c>
      <c r="G124" s="174" t="str">
        <f>IF(F124=1,COUNTIF($F$8:F124,1),"")</f>
        <v/>
      </c>
      <c r="H124" s="174"/>
      <c r="I124" s="157">
        <f>IFERROR($H$8:INDEX($H$8:$H$3000,COUNTIF($H$8:$H$3000,"?*")),"")</f>
        <v>0</v>
      </c>
    </row>
    <row r="125" spans="1:9" x14ac:dyDescent="0.25">
      <c r="A125" s="174">
        <f>--ISNUMBER(IFERROR(SEARCH('Project Costing'!#REF!,Services!I132,1),""))</f>
        <v>0</v>
      </c>
      <c r="B125" s="174" t="str">
        <f>IF(A125=1,COUNTIF($A$8:A125,1),"")</f>
        <v/>
      </c>
      <c r="C125" s="174"/>
      <c r="D125" s="157">
        <f>IFERROR($C$8:INDEX($C$8:$C$3000,COUNTIF($C$8:$C$3000,"?*")),"")</f>
        <v>0</v>
      </c>
      <c r="E125" s="174"/>
      <c r="F125" s="174">
        <f>--ISNUMBER(IFERROR(SEARCH('Project Costing'!#REF!,Services!I132,1),""))</f>
        <v>0</v>
      </c>
      <c r="G125" s="174" t="str">
        <f>IF(F125=1,COUNTIF($F$8:F125,1),"")</f>
        <v/>
      </c>
      <c r="H125" s="174"/>
      <c r="I125" s="157">
        <f>IFERROR($H$8:INDEX($H$8:$H$3000,COUNTIF($H$8:$H$3000,"?*")),"")</f>
        <v>0</v>
      </c>
    </row>
    <row r="126" spans="1:9" x14ac:dyDescent="0.25">
      <c r="A126" s="174">
        <f>--ISNUMBER(IFERROR(SEARCH('Project Costing'!#REF!,Services!I133,1),""))</f>
        <v>0</v>
      </c>
      <c r="B126" s="174" t="str">
        <f>IF(A126=1,COUNTIF($A$8:A126,1),"")</f>
        <v/>
      </c>
      <c r="C126" s="174"/>
      <c r="D126" s="157">
        <f>IFERROR($C$8:INDEX($C$8:$C$3000,COUNTIF($C$8:$C$3000,"?*")),"")</f>
        <v>0</v>
      </c>
      <c r="E126" s="174"/>
      <c r="F126" s="174">
        <f>--ISNUMBER(IFERROR(SEARCH('Project Costing'!#REF!,Services!I133,1),""))</f>
        <v>0</v>
      </c>
      <c r="G126" s="174" t="str">
        <f>IF(F126=1,COUNTIF($F$8:F126,1),"")</f>
        <v/>
      </c>
      <c r="H126" s="174"/>
      <c r="I126" s="157">
        <f>IFERROR($H$8:INDEX($H$8:$H$3000,COUNTIF($H$8:$H$3000,"?*")),"")</f>
        <v>0</v>
      </c>
    </row>
    <row r="127" spans="1:9" x14ac:dyDescent="0.25">
      <c r="A127" s="174">
        <f>--ISNUMBER(IFERROR(SEARCH('Project Costing'!#REF!,Services!I134,1),""))</f>
        <v>0</v>
      </c>
      <c r="B127" s="174" t="str">
        <f>IF(A127=1,COUNTIF($A$8:A127,1),"")</f>
        <v/>
      </c>
      <c r="C127" s="174"/>
      <c r="D127" s="157">
        <f>IFERROR($C$8:INDEX($C$8:$C$3000,COUNTIF($C$8:$C$3000,"?*")),"")</f>
        <v>0</v>
      </c>
      <c r="E127" s="174"/>
      <c r="F127" s="174">
        <f>--ISNUMBER(IFERROR(SEARCH('Project Costing'!#REF!,Services!I134,1),""))</f>
        <v>0</v>
      </c>
      <c r="G127" s="174" t="str">
        <f>IF(F127=1,COUNTIF($F$8:F127,1),"")</f>
        <v/>
      </c>
      <c r="H127" s="174"/>
      <c r="I127" s="157">
        <f>IFERROR($H$8:INDEX($H$8:$H$3000,COUNTIF($H$8:$H$3000,"?*")),"")</f>
        <v>0</v>
      </c>
    </row>
    <row r="128" spans="1:9" x14ac:dyDescent="0.25">
      <c r="A128" s="174">
        <f>--ISNUMBER(IFERROR(SEARCH('Project Costing'!#REF!,Services!I135,1),""))</f>
        <v>0</v>
      </c>
      <c r="B128" s="174" t="str">
        <f>IF(A128=1,COUNTIF($A$8:A128,1),"")</f>
        <v/>
      </c>
      <c r="C128" s="174"/>
      <c r="D128" s="157">
        <f>IFERROR($C$8:INDEX($C$8:$C$3000,COUNTIF($C$8:$C$3000,"?*")),"")</f>
        <v>0</v>
      </c>
      <c r="E128" s="174"/>
      <c r="F128" s="174">
        <f>--ISNUMBER(IFERROR(SEARCH('Project Costing'!#REF!,Services!I135,1),""))</f>
        <v>0</v>
      </c>
      <c r="G128" s="174" t="str">
        <f>IF(F128=1,COUNTIF($F$8:F128,1),"")</f>
        <v/>
      </c>
      <c r="H128" s="174"/>
      <c r="I128" s="157">
        <f>IFERROR($H$8:INDEX($H$8:$H$3000,COUNTIF($H$8:$H$3000,"?*")),"")</f>
        <v>0</v>
      </c>
    </row>
    <row r="129" spans="1:9" x14ac:dyDescent="0.25">
      <c r="A129" s="174">
        <f>--ISNUMBER(IFERROR(SEARCH('Project Costing'!#REF!,Services!I136,1),""))</f>
        <v>0</v>
      </c>
      <c r="B129" s="174" t="str">
        <f>IF(A129=1,COUNTIF($A$8:A129,1),"")</f>
        <v/>
      </c>
      <c r="C129" s="174"/>
      <c r="D129" s="157">
        <f>IFERROR($C$8:INDEX($C$8:$C$3000,COUNTIF($C$8:$C$3000,"?*")),"")</f>
        <v>0</v>
      </c>
      <c r="E129" s="174"/>
      <c r="F129" s="174">
        <f>--ISNUMBER(IFERROR(SEARCH('Project Costing'!#REF!,Services!I136,1),""))</f>
        <v>0</v>
      </c>
      <c r="G129" s="174" t="str">
        <f>IF(F129=1,COUNTIF($F$8:F129,1),"")</f>
        <v/>
      </c>
      <c r="H129" s="174"/>
      <c r="I129" s="157">
        <f>IFERROR($H$8:INDEX($H$8:$H$3000,COUNTIF($H$8:$H$3000,"?*")),"")</f>
        <v>0</v>
      </c>
    </row>
    <row r="130" spans="1:9" x14ac:dyDescent="0.25">
      <c r="A130" s="174">
        <f>--ISNUMBER(IFERROR(SEARCH('Project Costing'!#REF!,Services!I137,1),""))</f>
        <v>0</v>
      </c>
      <c r="B130" s="174" t="str">
        <f>IF(A130=1,COUNTIF($A$8:A130,1),"")</f>
        <v/>
      </c>
      <c r="C130" s="174"/>
      <c r="D130" s="157">
        <f>IFERROR($C$8:INDEX($C$8:$C$3000,COUNTIF($C$8:$C$3000,"?*")),"")</f>
        <v>0</v>
      </c>
      <c r="E130" s="174"/>
      <c r="F130" s="174">
        <f>--ISNUMBER(IFERROR(SEARCH('Project Costing'!#REF!,Services!I137,1),""))</f>
        <v>0</v>
      </c>
      <c r="G130" s="174" t="str">
        <f>IF(F130=1,COUNTIF($F$8:F130,1),"")</f>
        <v/>
      </c>
      <c r="H130" s="174"/>
      <c r="I130" s="157">
        <f>IFERROR($H$8:INDEX($H$8:$H$3000,COUNTIF($H$8:$H$3000,"?*")),"")</f>
        <v>0</v>
      </c>
    </row>
    <row r="131" spans="1:9" x14ac:dyDescent="0.25">
      <c r="A131" s="174">
        <f>--ISNUMBER(IFERROR(SEARCH('Project Costing'!#REF!,Services!I138,1),""))</f>
        <v>0</v>
      </c>
      <c r="B131" s="174" t="str">
        <f>IF(A131=1,COUNTIF($A$8:A131,1),"")</f>
        <v/>
      </c>
      <c r="C131" s="174"/>
      <c r="D131" s="157">
        <f>IFERROR($C$8:INDEX($C$8:$C$3000,COUNTIF($C$8:$C$3000,"?*")),"")</f>
        <v>0</v>
      </c>
      <c r="E131" s="174"/>
      <c r="F131" s="174">
        <f>--ISNUMBER(IFERROR(SEARCH('Project Costing'!#REF!,Services!I138,1),""))</f>
        <v>0</v>
      </c>
      <c r="G131" s="174" t="str">
        <f>IF(F131=1,COUNTIF($F$8:F131,1),"")</f>
        <v/>
      </c>
      <c r="H131" s="174"/>
      <c r="I131" s="157">
        <f>IFERROR($H$8:INDEX($H$8:$H$3000,COUNTIF($H$8:$H$3000,"?*")),"")</f>
        <v>0</v>
      </c>
    </row>
    <row r="132" spans="1:9" x14ac:dyDescent="0.25">
      <c r="A132" s="174">
        <f>--ISNUMBER(IFERROR(SEARCH('Project Costing'!#REF!,Services!I139,1),""))</f>
        <v>0</v>
      </c>
      <c r="B132" s="174" t="str">
        <f>IF(A132=1,COUNTIF($A$8:A132,1),"")</f>
        <v/>
      </c>
      <c r="C132" s="174"/>
      <c r="D132" s="157">
        <f>IFERROR($C$8:INDEX($C$8:$C$3000,COUNTIF($C$8:$C$3000,"?*")),"")</f>
        <v>0</v>
      </c>
      <c r="E132" s="174"/>
      <c r="F132" s="174">
        <f>--ISNUMBER(IFERROR(SEARCH('Project Costing'!#REF!,Services!I139,1),""))</f>
        <v>0</v>
      </c>
      <c r="G132" s="174" t="str">
        <f>IF(F132=1,COUNTIF($F$8:F132,1),"")</f>
        <v/>
      </c>
      <c r="H132" s="174"/>
      <c r="I132" s="157">
        <f>IFERROR($H$8:INDEX($H$8:$H$3000,COUNTIF($H$8:$H$3000,"?*")),"")</f>
        <v>0</v>
      </c>
    </row>
    <row r="133" spans="1:9" x14ac:dyDescent="0.25">
      <c r="A133" s="174">
        <f>--ISNUMBER(IFERROR(SEARCH('Project Costing'!#REF!,Services!I140,1),""))</f>
        <v>0</v>
      </c>
      <c r="B133" s="174" t="str">
        <f>IF(A133=1,COUNTIF($A$8:A133,1),"")</f>
        <v/>
      </c>
      <c r="C133" s="174"/>
      <c r="D133" s="157">
        <f>IFERROR($C$8:INDEX($C$8:$C$3000,COUNTIF($C$8:$C$3000,"?*")),"")</f>
        <v>0</v>
      </c>
      <c r="E133" s="174"/>
      <c r="F133" s="174">
        <f>--ISNUMBER(IFERROR(SEARCH('Project Costing'!#REF!,Services!I140,1),""))</f>
        <v>0</v>
      </c>
      <c r="G133" s="174" t="str">
        <f>IF(F133=1,COUNTIF($F$8:F133,1),"")</f>
        <v/>
      </c>
      <c r="H133" s="174"/>
      <c r="I133" s="157">
        <f>IFERROR($H$8:INDEX($H$8:$H$3000,COUNTIF($H$8:$H$3000,"?*")),"")</f>
        <v>0</v>
      </c>
    </row>
    <row r="134" spans="1:9" x14ac:dyDescent="0.25">
      <c r="A134" s="174">
        <f>--ISNUMBER(IFERROR(SEARCH('Project Costing'!#REF!,Services!I141,1),""))</f>
        <v>0</v>
      </c>
      <c r="B134" s="174" t="str">
        <f>IF(A134=1,COUNTIF($A$8:A134,1),"")</f>
        <v/>
      </c>
      <c r="C134" s="174"/>
      <c r="D134" s="157">
        <f>IFERROR($C$8:INDEX($C$8:$C$3000,COUNTIF($C$8:$C$3000,"?*")),"")</f>
        <v>0</v>
      </c>
      <c r="E134" s="174"/>
      <c r="F134" s="174">
        <f>--ISNUMBER(IFERROR(SEARCH('Project Costing'!#REF!,Services!I141,1),""))</f>
        <v>0</v>
      </c>
      <c r="G134" s="174" t="str">
        <f>IF(F134=1,COUNTIF($F$8:F134,1),"")</f>
        <v/>
      </c>
      <c r="H134" s="174"/>
      <c r="I134" s="157">
        <f>IFERROR($H$8:INDEX($H$8:$H$3000,COUNTIF($H$8:$H$3000,"?*")),"")</f>
        <v>0</v>
      </c>
    </row>
    <row r="135" spans="1:9" x14ac:dyDescent="0.25">
      <c r="A135" s="174">
        <f>--ISNUMBER(IFERROR(SEARCH('Project Costing'!#REF!,Services!I142,1),""))</f>
        <v>0</v>
      </c>
      <c r="B135" s="174" t="str">
        <f>IF(A135=1,COUNTIF($A$8:A135,1),"")</f>
        <v/>
      </c>
      <c r="C135" s="174"/>
      <c r="D135" s="157">
        <f>IFERROR($C$8:INDEX($C$8:$C$3000,COUNTIF($C$8:$C$3000,"?*")),"")</f>
        <v>0</v>
      </c>
      <c r="E135" s="174"/>
      <c r="F135" s="174">
        <f>--ISNUMBER(IFERROR(SEARCH('Project Costing'!#REF!,Services!I142,1),""))</f>
        <v>0</v>
      </c>
      <c r="G135" s="174" t="str">
        <f>IF(F135=1,COUNTIF($F$8:F135,1),"")</f>
        <v/>
      </c>
      <c r="H135" s="174"/>
      <c r="I135" s="157">
        <f>IFERROR($H$8:INDEX($H$8:$H$3000,COUNTIF($H$8:$H$3000,"?*")),"")</f>
        <v>0</v>
      </c>
    </row>
    <row r="136" spans="1:9" x14ac:dyDescent="0.25">
      <c r="A136" s="174">
        <f>--ISNUMBER(IFERROR(SEARCH('Project Costing'!#REF!,Services!I143,1),""))</f>
        <v>0</v>
      </c>
      <c r="B136" s="174" t="str">
        <f>IF(A136=1,COUNTIF($A$8:A136,1),"")</f>
        <v/>
      </c>
      <c r="C136" s="174"/>
      <c r="D136" s="157">
        <f>IFERROR($C$8:INDEX($C$8:$C$3000,COUNTIF($C$8:$C$3000,"?*")),"")</f>
        <v>0</v>
      </c>
      <c r="E136" s="174"/>
      <c r="F136" s="174">
        <f>--ISNUMBER(IFERROR(SEARCH('Project Costing'!#REF!,Services!I143,1),""))</f>
        <v>0</v>
      </c>
      <c r="G136" s="174" t="str">
        <f>IF(F136=1,COUNTIF($F$8:F136,1),"")</f>
        <v/>
      </c>
      <c r="H136" s="174"/>
      <c r="I136" s="157">
        <f>IFERROR($H$8:INDEX($H$8:$H$3000,COUNTIF($H$8:$H$3000,"?*")),"")</f>
        <v>0</v>
      </c>
    </row>
    <row r="137" spans="1:9" x14ac:dyDescent="0.25">
      <c r="A137" s="174">
        <f>--ISNUMBER(IFERROR(SEARCH('Project Costing'!#REF!,Services!I144,1),""))</f>
        <v>0</v>
      </c>
      <c r="B137" s="174" t="str">
        <f>IF(A137=1,COUNTIF($A$8:A137,1),"")</f>
        <v/>
      </c>
      <c r="C137" s="174"/>
      <c r="D137" s="157">
        <f>IFERROR($C$8:INDEX($C$8:$C$3000,COUNTIF($C$8:$C$3000,"?*")),"")</f>
        <v>0</v>
      </c>
      <c r="E137" s="174"/>
      <c r="F137" s="174">
        <f>--ISNUMBER(IFERROR(SEARCH('Project Costing'!#REF!,Services!I144,1),""))</f>
        <v>0</v>
      </c>
      <c r="G137" s="174" t="str">
        <f>IF(F137=1,COUNTIF($F$8:F137,1),"")</f>
        <v/>
      </c>
      <c r="H137" s="174"/>
      <c r="I137" s="157">
        <f>IFERROR($H$8:INDEX($H$8:$H$3000,COUNTIF($H$8:$H$3000,"?*")),"")</f>
        <v>0</v>
      </c>
    </row>
    <row r="138" spans="1:9" x14ac:dyDescent="0.25">
      <c r="A138" s="174">
        <f>--ISNUMBER(IFERROR(SEARCH('Project Costing'!#REF!,Services!I145,1),""))</f>
        <v>0</v>
      </c>
      <c r="B138" s="174" t="str">
        <f>IF(A138=1,COUNTIF($A$8:A138,1),"")</f>
        <v/>
      </c>
      <c r="C138" s="174"/>
      <c r="D138" s="157">
        <f>IFERROR($C$8:INDEX($C$8:$C$3000,COUNTIF($C$8:$C$3000,"?*")),"")</f>
        <v>0</v>
      </c>
      <c r="E138" s="174"/>
      <c r="F138" s="174">
        <f>--ISNUMBER(IFERROR(SEARCH('Project Costing'!#REF!,Services!I145,1),""))</f>
        <v>0</v>
      </c>
      <c r="G138" s="174" t="str">
        <f>IF(F138=1,COUNTIF($F$8:F138,1),"")</f>
        <v/>
      </c>
      <c r="H138" s="174"/>
      <c r="I138" s="157">
        <f>IFERROR($H$8:INDEX($H$8:$H$3000,COUNTIF($H$8:$H$3000,"?*")),"")</f>
        <v>0</v>
      </c>
    </row>
    <row r="139" spans="1:9" x14ac:dyDescent="0.25">
      <c r="A139" s="174">
        <f>--ISNUMBER(IFERROR(SEARCH('Project Costing'!#REF!,Services!I146,1),""))</f>
        <v>0</v>
      </c>
      <c r="B139" s="174" t="str">
        <f>IF(A139=1,COUNTIF($A$8:A139,1),"")</f>
        <v/>
      </c>
      <c r="C139" s="174"/>
      <c r="D139" s="157">
        <f>IFERROR($C$8:INDEX($C$8:$C$3000,COUNTIF($C$8:$C$3000,"?*")),"")</f>
        <v>0</v>
      </c>
      <c r="E139" s="174"/>
      <c r="F139" s="174">
        <f>--ISNUMBER(IFERROR(SEARCH('Project Costing'!#REF!,Services!I146,1),""))</f>
        <v>0</v>
      </c>
      <c r="G139" s="174" t="str">
        <f>IF(F139=1,COUNTIF($F$8:F139,1),"")</f>
        <v/>
      </c>
      <c r="H139" s="174"/>
      <c r="I139" s="157">
        <f>IFERROR($H$8:INDEX($H$8:$H$3000,COUNTIF($H$8:$H$3000,"?*")),"")</f>
        <v>0</v>
      </c>
    </row>
    <row r="140" spans="1:9" x14ac:dyDescent="0.25">
      <c r="A140" s="174">
        <f>--ISNUMBER(IFERROR(SEARCH('Project Costing'!#REF!,Services!I147,1),""))</f>
        <v>0</v>
      </c>
      <c r="B140" s="174" t="str">
        <f>IF(A140=1,COUNTIF($A$8:A140,1),"")</f>
        <v/>
      </c>
      <c r="C140" s="174"/>
      <c r="D140" s="157">
        <f>IFERROR($C$8:INDEX($C$8:$C$3000,COUNTIF($C$8:$C$3000,"?*")),"")</f>
        <v>0</v>
      </c>
      <c r="E140" s="174"/>
      <c r="F140" s="174">
        <f>--ISNUMBER(IFERROR(SEARCH('Project Costing'!#REF!,Services!I147,1),""))</f>
        <v>0</v>
      </c>
      <c r="G140" s="174" t="str">
        <f>IF(F140=1,COUNTIF($F$8:F140,1),"")</f>
        <v/>
      </c>
      <c r="H140" s="174"/>
      <c r="I140" s="157">
        <f>IFERROR($H$8:INDEX($H$8:$H$3000,COUNTIF($H$8:$H$3000,"?*")),"")</f>
        <v>0</v>
      </c>
    </row>
    <row r="141" spans="1:9" x14ac:dyDescent="0.25">
      <c r="A141" s="174">
        <f>--ISNUMBER(IFERROR(SEARCH('Project Costing'!#REF!,Services!I148,1),""))</f>
        <v>0</v>
      </c>
      <c r="B141" s="174" t="str">
        <f>IF(A141=1,COUNTIF($A$8:A141,1),"")</f>
        <v/>
      </c>
      <c r="C141" s="174"/>
      <c r="D141" s="157">
        <f>IFERROR($C$8:INDEX($C$8:$C$3000,COUNTIF($C$8:$C$3000,"?*")),"")</f>
        <v>0</v>
      </c>
      <c r="E141" s="174"/>
      <c r="F141" s="174">
        <f>--ISNUMBER(IFERROR(SEARCH('Project Costing'!#REF!,Services!I148,1),""))</f>
        <v>0</v>
      </c>
      <c r="G141" s="174" t="str">
        <f>IF(F141=1,COUNTIF($F$8:F141,1),"")</f>
        <v/>
      </c>
      <c r="H141" s="174"/>
      <c r="I141" s="157">
        <f>IFERROR($H$8:INDEX($H$8:$H$3000,COUNTIF($H$8:$H$3000,"?*")),"")</f>
        <v>0</v>
      </c>
    </row>
    <row r="142" spans="1:9" x14ac:dyDescent="0.25">
      <c r="A142" s="174">
        <f>--ISNUMBER(IFERROR(SEARCH('Project Costing'!#REF!,Services!I149,1),""))</f>
        <v>0</v>
      </c>
      <c r="B142" s="174" t="str">
        <f>IF(A142=1,COUNTIF($A$8:A142,1),"")</f>
        <v/>
      </c>
      <c r="C142" s="174"/>
      <c r="D142" s="157">
        <f>IFERROR($C$8:INDEX($C$8:$C$3000,COUNTIF($C$8:$C$3000,"?*")),"")</f>
        <v>0</v>
      </c>
      <c r="E142" s="174"/>
      <c r="F142" s="174">
        <f>--ISNUMBER(IFERROR(SEARCH('Project Costing'!#REF!,Services!I149,1),""))</f>
        <v>0</v>
      </c>
      <c r="G142" s="174" t="str">
        <f>IF(F142=1,COUNTIF($F$8:F142,1),"")</f>
        <v/>
      </c>
      <c r="H142" s="174"/>
      <c r="I142" s="157">
        <f>IFERROR($H$8:INDEX($H$8:$H$3000,COUNTIF($H$8:$H$3000,"?*")),"")</f>
        <v>0</v>
      </c>
    </row>
    <row r="143" spans="1:9" x14ac:dyDescent="0.25">
      <c r="A143" s="174">
        <f>--ISNUMBER(IFERROR(SEARCH('Project Costing'!#REF!,Services!I150,1),""))</f>
        <v>0</v>
      </c>
      <c r="B143" s="174" t="str">
        <f>IF(A143=1,COUNTIF($A$8:A143,1),"")</f>
        <v/>
      </c>
      <c r="C143" s="174"/>
      <c r="D143" s="157">
        <f>IFERROR($C$8:INDEX($C$8:$C$3000,COUNTIF($C$8:$C$3000,"?*")),"")</f>
        <v>0</v>
      </c>
      <c r="E143" s="174"/>
      <c r="F143" s="174">
        <f>--ISNUMBER(IFERROR(SEARCH('Project Costing'!#REF!,Services!I150,1),""))</f>
        <v>0</v>
      </c>
      <c r="G143" s="174" t="str">
        <f>IF(F143=1,COUNTIF($F$8:F143,1),"")</f>
        <v/>
      </c>
      <c r="H143" s="174"/>
      <c r="I143" s="157">
        <f>IFERROR($H$8:INDEX($H$8:$H$3000,COUNTIF($H$8:$H$3000,"?*")),"")</f>
        <v>0</v>
      </c>
    </row>
    <row r="144" spans="1:9" x14ac:dyDescent="0.25">
      <c r="A144" s="174">
        <f>--ISNUMBER(IFERROR(SEARCH('Project Costing'!#REF!,Services!I151,1),""))</f>
        <v>0</v>
      </c>
      <c r="B144" s="174" t="str">
        <f>IF(A144=1,COUNTIF($A$8:A144,1),"")</f>
        <v/>
      </c>
      <c r="C144" s="174"/>
      <c r="D144" s="157">
        <f>IFERROR($C$8:INDEX($C$8:$C$3000,COUNTIF($C$8:$C$3000,"?*")),"")</f>
        <v>0</v>
      </c>
      <c r="E144" s="174"/>
      <c r="F144" s="174">
        <f>--ISNUMBER(IFERROR(SEARCH('Project Costing'!#REF!,Services!I151,1),""))</f>
        <v>0</v>
      </c>
      <c r="G144" s="174" t="str">
        <f>IF(F144=1,COUNTIF($F$8:F144,1),"")</f>
        <v/>
      </c>
      <c r="H144" s="174"/>
      <c r="I144" s="157">
        <f>IFERROR($H$8:INDEX($H$8:$H$3000,COUNTIF($H$8:$H$3000,"?*")),"")</f>
        <v>0</v>
      </c>
    </row>
    <row r="145" spans="1:9" x14ac:dyDescent="0.25">
      <c r="A145" s="174">
        <f>--ISNUMBER(IFERROR(SEARCH('Project Costing'!#REF!,Services!I152,1),""))</f>
        <v>0</v>
      </c>
      <c r="B145" s="174" t="str">
        <f>IF(A145=1,COUNTIF($A$8:A145,1),"")</f>
        <v/>
      </c>
      <c r="C145" s="174"/>
      <c r="D145" s="157">
        <f>IFERROR($C$8:INDEX($C$8:$C$3000,COUNTIF($C$8:$C$3000,"?*")),"")</f>
        <v>0</v>
      </c>
      <c r="E145" s="174"/>
      <c r="F145" s="174">
        <f>--ISNUMBER(IFERROR(SEARCH('Project Costing'!#REF!,Services!I152,1),""))</f>
        <v>0</v>
      </c>
      <c r="G145" s="174" t="str">
        <f>IF(F145=1,COUNTIF($F$8:F145,1),"")</f>
        <v/>
      </c>
      <c r="H145" s="174"/>
      <c r="I145" s="157">
        <f>IFERROR($H$8:INDEX($H$8:$H$3000,COUNTIF($H$8:$H$3000,"?*")),"")</f>
        <v>0</v>
      </c>
    </row>
    <row r="146" spans="1:9" x14ac:dyDescent="0.25">
      <c r="A146" s="174">
        <f>--ISNUMBER(IFERROR(SEARCH('Project Costing'!#REF!,Services!I153,1),""))</f>
        <v>0</v>
      </c>
      <c r="B146" s="174" t="str">
        <f>IF(A146=1,COUNTIF($A$8:A146,1),"")</f>
        <v/>
      </c>
      <c r="C146" s="174"/>
      <c r="D146" s="157">
        <f>IFERROR($C$8:INDEX($C$8:$C$3000,COUNTIF($C$8:$C$3000,"?*")),"")</f>
        <v>0</v>
      </c>
      <c r="E146" s="174"/>
      <c r="F146" s="174">
        <f>--ISNUMBER(IFERROR(SEARCH('Project Costing'!#REF!,Services!I153,1),""))</f>
        <v>0</v>
      </c>
      <c r="G146" s="174" t="str">
        <f>IF(F146=1,COUNTIF($F$8:F146,1),"")</f>
        <v/>
      </c>
      <c r="H146" s="174"/>
      <c r="I146" s="157">
        <f>IFERROR($H$8:INDEX($H$8:$H$3000,COUNTIF($H$8:$H$3000,"?*")),"")</f>
        <v>0</v>
      </c>
    </row>
    <row r="147" spans="1:9" x14ac:dyDescent="0.25">
      <c r="A147" s="174">
        <f>--ISNUMBER(IFERROR(SEARCH('Project Costing'!#REF!,Services!I154,1),""))</f>
        <v>0</v>
      </c>
      <c r="B147" s="174" t="str">
        <f>IF(A147=1,COUNTIF($A$8:A147,1),"")</f>
        <v/>
      </c>
      <c r="C147" s="174"/>
      <c r="D147" s="157">
        <f>IFERROR($C$8:INDEX($C$8:$C$3000,COUNTIF($C$8:$C$3000,"?*")),"")</f>
        <v>0</v>
      </c>
      <c r="E147" s="174"/>
      <c r="F147" s="174">
        <f>--ISNUMBER(IFERROR(SEARCH('Project Costing'!#REF!,Services!I154,1),""))</f>
        <v>0</v>
      </c>
      <c r="G147" s="174" t="str">
        <f>IF(F147=1,COUNTIF($F$8:F147,1),"")</f>
        <v/>
      </c>
      <c r="H147" s="174"/>
      <c r="I147" s="157">
        <f>IFERROR($H$8:INDEX($H$8:$H$3000,COUNTIF($H$8:$H$3000,"?*")),"")</f>
        <v>0</v>
      </c>
    </row>
    <row r="148" spans="1:9" x14ac:dyDescent="0.25">
      <c r="A148" s="174">
        <f>--ISNUMBER(IFERROR(SEARCH('Project Costing'!#REF!,Services!I155,1),""))</f>
        <v>0</v>
      </c>
      <c r="B148" s="174" t="str">
        <f>IF(A148=1,COUNTIF($A$8:A148,1),"")</f>
        <v/>
      </c>
      <c r="C148" s="174"/>
      <c r="D148" s="157">
        <f>IFERROR($C$8:INDEX($C$8:$C$3000,COUNTIF($C$8:$C$3000,"?*")),"")</f>
        <v>0</v>
      </c>
      <c r="E148" s="174"/>
      <c r="F148" s="174">
        <f>--ISNUMBER(IFERROR(SEARCH('Project Costing'!#REF!,Services!I155,1),""))</f>
        <v>0</v>
      </c>
      <c r="G148" s="174" t="str">
        <f>IF(F148=1,COUNTIF($F$8:F148,1),"")</f>
        <v/>
      </c>
      <c r="H148" s="174"/>
      <c r="I148" s="157">
        <f>IFERROR($H$8:INDEX($H$8:$H$3000,COUNTIF($H$8:$H$3000,"?*")),"")</f>
        <v>0</v>
      </c>
    </row>
    <row r="149" spans="1:9" x14ac:dyDescent="0.25">
      <c r="A149" s="174">
        <f>--ISNUMBER(IFERROR(SEARCH('Project Costing'!#REF!,Services!I156,1),""))</f>
        <v>0</v>
      </c>
      <c r="B149" s="174" t="str">
        <f>IF(A149=1,COUNTIF($A$8:A149,1),"")</f>
        <v/>
      </c>
      <c r="C149" s="174"/>
      <c r="D149" s="157">
        <f>IFERROR($C$8:INDEX($C$8:$C$3000,COUNTIF($C$8:$C$3000,"?*")),"")</f>
        <v>0</v>
      </c>
      <c r="E149" s="174"/>
      <c r="F149" s="174">
        <f>--ISNUMBER(IFERROR(SEARCH('Project Costing'!#REF!,Services!I156,1),""))</f>
        <v>0</v>
      </c>
      <c r="G149" s="174" t="str">
        <f>IF(F149=1,COUNTIF($F$8:F149,1),"")</f>
        <v/>
      </c>
      <c r="H149" s="174"/>
      <c r="I149" s="157">
        <f>IFERROR($H$8:INDEX($H$8:$H$3000,COUNTIF($H$8:$H$3000,"?*")),"")</f>
        <v>0</v>
      </c>
    </row>
    <row r="150" spans="1:9" x14ac:dyDescent="0.25">
      <c r="A150" s="174">
        <f>--ISNUMBER(IFERROR(SEARCH('Project Costing'!#REF!,Services!I157,1),""))</f>
        <v>0</v>
      </c>
      <c r="B150" s="174" t="str">
        <f>IF(A150=1,COUNTIF($A$8:A150,1),"")</f>
        <v/>
      </c>
      <c r="C150" s="174"/>
      <c r="D150" s="157">
        <f>IFERROR($C$8:INDEX($C$8:$C$3000,COUNTIF($C$8:$C$3000,"?*")),"")</f>
        <v>0</v>
      </c>
      <c r="E150" s="174"/>
      <c r="F150" s="174">
        <f>--ISNUMBER(IFERROR(SEARCH('Project Costing'!#REF!,Services!I157,1),""))</f>
        <v>0</v>
      </c>
      <c r="G150" s="174" t="str">
        <f>IF(F150=1,COUNTIF($F$8:F150,1),"")</f>
        <v/>
      </c>
      <c r="H150" s="174"/>
      <c r="I150" s="157">
        <f>IFERROR($H$8:INDEX($H$8:$H$3000,COUNTIF($H$8:$H$3000,"?*")),"")</f>
        <v>0</v>
      </c>
    </row>
    <row r="151" spans="1:9" x14ac:dyDescent="0.25">
      <c r="A151" s="174">
        <f>--ISNUMBER(IFERROR(SEARCH('Project Costing'!#REF!,Services!I158,1),""))</f>
        <v>0</v>
      </c>
      <c r="B151" s="174" t="str">
        <f>IF(A151=1,COUNTIF($A$8:A151,1),"")</f>
        <v/>
      </c>
      <c r="C151" s="174"/>
      <c r="D151" s="157">
        <f>IFERROR($C$8:INDEX($C$8:$C$3000,COUNTIF($C$8:$C$3000,"?*")),"")</f>
        <v>0</v>
      </c>
      <c r="E151" s="174"/>
      <c r="F151" s="174">
        <f>--ISNUMBER(IFERROR(SEARCH('Project Costing'!#REF!,Services!I158,1),""))</f>
        <v>0</v>
      </c>
      <c r="G151" s="174" t="str">
        <f>IF(F151=1,COUNTIF($F$8:F151,1),"")</f>
        <v/>
      </c>
      <c r="H151" s="174"/>
      <c r="I151" s="157">
        <f>IFERROR($H$8:INDEX($H$8:$H$3000,COUNTIF($H$8:$H$3000,"?*")),"")</f>
        <v>0</v>
      </c>
    </row>
    <row r="152" spans="1:9" x14ac:dyDescent="0.25">
      <c r="A152" s="174">
        <f>--ISNUMBER(IFERROR(SEARCH('Project Costing'!#REF!,Services!I159,1),""))</f>
        <v>0</v>
      </c>
      <c r="B152" s="174" t="str">
        <f>IF(A152=1,COUNTIF($A$8:A152,1),"")</f>
        <v/>
      </c>
      <c r="C152" s="174"/>
      <c r="D152" s="157">
        <f>IFERROR($C$8:INDEX($C$8:$C$3000,COUNTIF($C$8:$C$3000,"?*")),"")</f>
        <v>0</v>
      </c>
      <c r="E152" s="174"/>
      <c r="F152" s="174">
        <f>--ISNUMBER(IFERROR(SEARCH('Project Costing'!#REF!,Services!I159,1),""))</f>
        <v>0</v>
      </c>
      <c r="G152" s="174" t="str">
        <f>IF(F152=1,COUNTIF($F$8:F152,1),"")</f>
        <v/>
      </c>
      <c r="H152" s="174"/>
      <c r="I152" s="157">
        <f>IFERROR($H$8:INDEX($H$8:$H$3000,COUNTIF($H$8:$H$3000,"?*")),"")</f>
        <v>0</v>
      </c>
    </row>
    <row r="153" spans="1:9" x14ac:dyDescent="0.25">
      <c r="A153" s="174">
        <f>--ISNUMBER(IFERROR(SEARCH('Project Costing'!#REF!,Services!I160,1),""))</f>
        <v>0</v>
      </c>
      <c r="B153" s="174" t="str">
        <f>IF(A153=1,COUNTIF($A$8:A153,1),"")</f>
        <v/>
      </c>
      <c r="C153" s="174"/>
      <c r="D153" s="157">
        <f>IFERROR($C$8:INDEX($C$8:$C$3000,COUNTIF($C$8:$C$3000,"?*")),"")</f>
        <v>0</v>
      </c>
      <c r="E153" s="174"/>
      <c r="F153" s="174">
        <f>--ISNUMBER(IFERROR(SEARCH('Project Costing'!#REF!,Services!I160,1),""))</f>
        <v>0</v>
      </c>
      <c r="G153" s="174" t="str">
        <f>IF(F153=1,COUNTIF($F$8:F153,1),"")</f>
        <v/>
      </c>
      <c r="H153" s="174"/>
      <c r="I153" s="157">
        <f>IFERROR($H$8:INDEX($H$8:$H$3000,COUNTIF($H$8:$H$3000,"?*")),"")</f>
        <v>0</v>
      </c>
    </row>
    <row r="154" spans="1:9" x14ac:dyDescent="0.25">
      <c r="A154" s="174">
        <f>--ISNUMBER(IFERROR(SEARCH('Project Costing'!#REF!,Services!I161,1),""))</f>
        <v>0</v>
      </c>
      <c r="B154" s="174" t="str">
        <f>IF(A154=1,COUNTIF($A$8:A154,1),"")</f>
        <v/>
      </c>
      <c r="C154" s="174"/>
      <c r="D154" s="157">
        <f>IFERROR($C$8:INDEX($C$8:$C$3000,COUNTIF($C$8:$C$3000,"?*")),"")</f>
        <v>0</v>
      </c>
      <c r="E154" s="174"/>
      <c r="F154" s="174">
        <f>--ISNUMBER(IFERROR(SEARCH('Project Costing'!#REF!,Services!I161,1),""))</f>
        <v>0</v>
      </c>
      <c r="G154" s="174" t="str">
        <f>IF(F154=1,COUNTIF($F$8:F154,1),"")</f>
        <v/>
      </c>
      <c r="H154" s="174"/>
      <c r="I154" s="157">
        <f>IFERROR($H$8:INDEX($H$8:$H$3000,COUNTIF($H$8:$H$3000,"?*")),"")</f>
        <v>0</v>
      </c>
    </row>
    <row r="155" spans="1:9" x14ac:dyDescent="0.25">
      <c r="A155" s="174">
        <f>--ISNUMBER(IFERROR(SEARCH('Project Costing'!#REF!,Services!I162,1),""))</f>
        <v>0</v>
      </c>
      <c r="B155" s="174" t="str">
        <f>IF(A155=1,COUNTIF($A$8:A155,1),"")</f>
        <v/>
      </c>
      <c r="C155" s="174"/>
      <c r="D155" s="157">
        <f>IFERROR($C$8:INDEX($C$8:$C$3000,COUNTIF($C$8:$C$3000,"?*")),"")</f>
        <v>0</v>
      </c>
      <c r="E155" s="174"/>
      <c r="F155" s="174">
        <f>--ISNUMBER(IFERROR(SEARCH('Project Costing'!#REF!,Services!I162,1),""))</f>
        <v>0</v>
      </c>
      <c r="G155" s="174" t="str">
        <f>IF(F155=1,COUNTIF($F$8:F155,1),"")</f>
        <v/>
      </c>
      <c r="H155" s="174"/>
      <c r="I155" s="157">
        <f>IFERROR($H$8:INDEX($H$8:$H$3000,COUNTIF($H$8:$H$3000,"?*")),"")</f>
        <v>0</v>
      </c>
    </row>
    <row r="156" spans="1:9" x14ac:dyDescent="0.25">
      <c r="A156" s="174">
        <f>--ISNUMBER(IFERROR(SEARCH('Project Costing'!#REF!,Services!I163,1),""))</f>
        <v>0</v>
      </c>
      <c r="B156" s="174" t="str">
        <f>IF(A156=1,COUNTIF($A$8:A156,1),"")</f>
        <v/>
      </c>
      <c r="C156" s="174"/>
      <c r="D156" s="157">
        <f>IFERROR($C$8:INDEX($C$8:$C$3000,COUNTIF($C$8:$C$3000,"?*")),"")</f>
        <v>0</v>
      </c>
      <c r="E156" s="174"/>
      <c r="F156" s="174">
        <f>--ISNUMBER(IFERROR(SEARCH('Project Costing'!#REF!,Services!I163,1),""))</f>
        <v>0</v>
      </c>
      <c r="G156" s="174" t="str">
        <f>IF(F156=1,COUNTIF($F$8:F156,1),"")</f>
        <v/>
      </c>
      <c r="H156" s="174"/>
      <c r="I156" s="157">
        <f>IFERROR($H$8:INDEX($H$8:$H$3000,COUNTIF($H$8:$H$3000,"?*")),"")</f>
        <v>0</v>
      </c>
    </row>
    <row r="157" spans="1:9" x14ac:dyDescent="0.25">
      <c r="A157" s="174">
        <f>--ISNUMBER(IFERROR(SEARCH('Project Costing'!#REF!,Services!I164,1),""))</f>
        <v>0</v>
      </c>
      <c r="B157" s="174" t="str">
        <f>IF(A157=1,COUNTIF($A$8:A157,1),"")</f>
        <v/>
      </c>
      <c r="C157" s="174"/>
      <c r="D157" s="157">
        <f>IFERROR($C$8:INDEX($C$8:$C$3000,COUNTIF($C$8:$C$3000,"?*")),"")</f>
        <v>0</v>
      </c>
      <c r="E157" s="174"/>
      <c r="F157" s="174">
        <f>--ISNUMBER(IFERROR(SEARCH('Project Costing'!#REF!,Services!I164,1),""))</f>
        <v>0</v>
      </c>
      <c r="G157" s="174" t="str">
        <f>IF(F157=1,COUNTIF($F$8:F157,1),"")</f>
        <v/>
      </c>
      <c r="H157" s="174"/>
      <c r="I157" s="157">
        <f>IFERROR($H$8:INDEX($H$8:$H$3000,COUNTIF($H$8:$H$3000,"?*")),"")</f>
        <v>0</v>
      </c>
    </row>
    <row r="158" spans="1:9" x14ac:dyDescent="0.25">
      <c r="A158" s="174">
        <f>--ISNUMBER(IFERROR(SEARCH('Project Costing'!#REF!,Services!I165,1),""))</f>
        <v>0</v>
      </c>
      <c r="B158" s="174" t="str">
        <f>IF(A158=1,COUNTIF($A$8:A158,1),"")</f>
        <v/>
      </c>
      <c r="C158" s="174"/>
      <c r="D158" s="157">
        <f>IFERROR($C$8:INDEX($C$8:$C$3000,COUNTIF($C$8:$C$3000,"?*")),"")</f>
        <v>0</v>
      </c>
      <c r="E158" s="174"/>
      <c r="F158" s="174">
        <f>--ISNUMBER(IFERROR(SEARCH('Project Costing'!#REF!,Services!I165,1),""))</f>
        <v>0</v>
      </c>
      <c r="G158" s="174" t="str">
        <f>IF(F158=1,COUNTIF($F$8:F158,1),"")</f>
        <v/>
      </c>
      <c r="H158" s="174"/>
      <c r="I158" s="157">
        <f>IFERROR($H$8:INDEX($H$8:$H$3000,COUNTIF($H$8:$H$3000,"?*")),"")</f>
        <v>0</v>
      </c>
    </row>
    <row r="159" spans="1:9" x14ac:dyDescent="0.25">
      <c r="A159" s="174">
        <f>--ISNUMBER(IFERROR(SEARCH('Project Costing'!#REF!,Services!I166,1),""))</f>
        <v>0</v>
      </c>
      <c r="B159" s="174" t="str">
        <f>IF(A159=1,COUNTIF($A$8:A159,1),"")</f>
        <v/>
      </c>
      <c r="C159" s="174"/>
      <c r="D159" s="157">
        <f>IFERROR($C$8:INDEX($C$8:$C$3000,COUNTIF($C$8:$C$3000,"?*")),"")</f>
        <v>0</v>
      </c>
      <c r="E159" s="174"/>
      <c r="F159" s="174">
        <f>--ISNUMBER(IFERROR(SEARCH('Project Costing'!#REF!,Services!I166,1),""))</f>
        <v>0</v>
      </c>
      <c r="G159" s="174" t="str">
        <f>IF(F159=1,COUNTIF($F$8:F159,1),"")</f>
        <v/>
      </c>
      <c r="H159" s="174"/>
      <c r="I159" s="157">
        <f>IFERROR($H$8:INDEX($H$8:$H$3000,COUNTIF($H$8:$H$3000,"?*")),"")</f>
        <v>0</v>
      </c>
    </row>
    <row r="160" spans="1:9" x14ac:dyDescent="0.25">
      <c r="A160" s="174">
        <f>--ISNUMBER(IFERROR(SEARCH('Project Costing'!#REF!,Services!I167,1),""))</f>
        <v>0</v>
      </c>
      <c r="B160" s="174" t="str">
        <f>IF(A160=1,COUNTIF($A$8:A160,1),"")</f>
        <v/>
      </c>
      <c r="C160" s="174"/>
      <c r="D160" s="157">
        <f>IFERROR($C$8:INDEX($C$8:$C$3000,COUNTIF($C$8:$C$3000,"?*")),"")</f>
        <v>0</v>
      </c>
      <c r="E160" s="174"/>
      <c r="F160" s="174">
        <f>--ISNUMBER(IFERROR(SEARCH('Project Costing'!#REF!,Services!I167,1),""))</f>
        <v>0</v>
      </c>
      <c r="G160" s="174" t="str">
        <f>IF(F160=1,COUNTIF($F$8:F160,1),"")</f>
        <v/>
      </c>
      <c r="H160" s="174"/>
      <c r="I160" s="157">
        <f>IFERROR($H$8:INDEX($H$8:$H$3000,COUNTIF($H$8:$H$3000,"?*")),"")</f>
        <v>0</v>
      </c>
    </row>
    <row r="161" spans="1:9" x14ac:dyDescent="0.25">
      <c r="A161" s="174">
        <f>--ISNUMBER(IFERROR(SEARCH('Project Costing'!#REF!,Services!I168,1),""))</f>
        <v>0</v>
      </c>
      <c r="B161" s="174" t="str">
        <f>IF(A161=1,COUNTIF($A$8:A161,1),"")</f>
        <v/>
      </c>
      <c r="C161" s="174"/>
      <c r="D161" s="157">
        <f>IFERROR($C$8:INDEX($C$8:$C$3000,COUNTIF($C$8:$C$3000,"?*")),"")</f>
        <v>0</v>
      </c>
      <c r="E161" s="174"/>
      <c r="F161" s="174">
        <f>--ISNUMBER(IFERROR(SEARCH('Project Costing'!#REF!,Services!I168,1),""))</f>
        <v>0</v>
      </c>
      <c r="G161" s="174" t="str">
        <f>IF(F161=1,COUNTIF($F$8:F161,1),"")</f>
        <v/>
      </c>
      <c r="H161" s="174"/>
      <c r="I161" s="157">
        <f>IFERROR($H$8:INDEX($H$8:$H$3000,COUNTIF($H$8:$H$3000,"?*")),"")</f>
        <v>0</v>
      </c>
    </row>
    <row r="162" spans="1:9" x14ac:dyDescent="0.25">
      <c r="A162" s="174">
        <f>--ISNUMBER(IFERROR(SEARCH('Project Costing'!#REF!,Services!I169,1),""))</f>
        <v>0</v>
      </c>
      <c r="B162" s="174" t="str">
        <f>IF(A162=1,COUNTIF($A$8:A162,1),"")</f>
        <v/>
      </c>
      <c r="C162" s="174"/>
      <c r="D162" s="157">
        <f>IFERROR($C$8:INDEX($C$8:$C$3000,COUNTIF($C$8:$C$3000,"?*")),"")</f>
        <v>0</v>
      </c>
      <c r="E162" s="174"/>
      <c r="F162" s="174">
        <f>--ISNUMBER(IFERROR(SEARCH('Project Costing'!#REF!,Services!I169,1),""))</f>
        <v>0</v>
      </c>
      <c r="G162" s="174" t="str">
        <f>IF(F162=1,COUNTIF($F$8:F162,1),"")</f>
        <v/>
      </c>
      <c r="H162" s="174"/>
      <c r="I162" s="157">
        <f>IFERROR($H$8:INDEX($H$8:$H$3000,COUNTIF($H$8:$H$3000,"?*")),"")</f>
        <v>0</v>
      </c>
    </row>
    <row r="163" spans="1:9" x14ac:dyDescent="0.25">
      <c r="A163" s="174">
        <f>--ISNUMBER(IFERROR(SEARCH('Project Costing'!#REF!,Services!I170,1),""))</f>
        <v>0</v>
      </c>
      <c r="B163" s="174" t="str">
        <f>IF(A163=1,COUNTIF($A$8:A163,1),"")</f>
        <v/>
      </c>
      <c r="C163" s="174"/>
      <c r="D163" s="157">
        <f>IFERROR($C$8:INDEX($C$8:$C$3000,COUNTIF($C$8:$C$3000,"?*")),"")</f>
        <v>0</v>
      </c>
      <c r="E163" s="174"/>
      <c r="F163" s="174">
        <f>--ISNUMBER(IFERROR(SEARCH('Project Costing'!#REF!,Services!I170,1),""))</f>
        <v>0</v>
      </c>
      <c r="G163" s="174" t="str">
        <f>IF(F163=1,COUNTIF($F$8:F163,1),"")</f>
        <v/>
      </c>
      <c r="H163" s="174"/>
      <c r="I163" s="157">
        <f>IFERROR($H$8:INDEX($H$8:$H$3000,COUNTIF($H$8:$H$3000,"?*")),"")</f>
        <v>0</v>
      </c>
    </row>
    <row r="164" spans="1:9" x14ac:dyDescent="0.25">
      <c r="A164" s="174">
        <f>--ISNUMBER(IFERROR(SEARCH('Project Costing'!#REF!,Services!I171,1),""))</f>
        <v>0</v>
      </c>
      <c r="B164" s="174" t="str">
        <f>IF(A164=1,COUNTIF($A$8:A164,1),"")</f>
        <v/>
      </c>
      <c r="C164" s="174"/>
      <c r="D164" s="157">
        <f>IFERROR($C$8:INDEX($C$8:$C$3000,COUNTIF($C$8:$C$3000,"?*")),"")</f>
        <v>0</v>
      </c>
      <c r="E164" s="174"/>
      <c r="F164" s="174">
        <f>--ISNUMBER(IFERROR(SEARCH('Project Costing'!#REF!,Services!I171,1),""))</f>
        <v>0</v>
      </c>
      <c r="G164" s="174" t="str">
        <f>IF(F164=1,COUNTIF($F$8:F164,1),"")</f>
        <v/>
      </c>
      <c r="H164" s="174"/>
      <c r="I164" s="157">
        <f>IFERROR($H$8:INDEX($H$8:$H$3000,COUNTIF($H$8:$H$3000,"?*")),"")</f>
        <v>0</v>
      </c>
    </row>
    <row r="165" spans="1:9" x14ac:dyDescent="0.25">
      <c r="A165" s="174">
        <f>--ISNUMBER(IFERROR(SEARCH('Project Costing'!#REF!,Services!I172,1),""))</f>
        <v>0</v>
      </c>
      <c r="B165" s="174" t="str">
        <f>IF(A165=1,COUNTIF($A$8:A165,1),"")</f>
        <v/>
      </c>
      <c r="C165" s="174"/>
      <c r="D165" s="157">
        <f>IFERROR($C$8:INDEX($C$8:$C$3000,COUNTIF($C$8:$C$3000,"?*")),"")</f>
        <v>0</v>
      </c>
      <c r="E165" s="174"/>
      <c r="F165" s="174">
        <f>--ISNUMBER(IFERROR(SEARCH('Project Costing'!#REF!,Services!I172,1),""))</f>
        <v>0</v>
      </c>
      <c r="G165" s="174" t="str">
        <f>IF(F165=1,COUNTIF($F$8:F165,1),"")</f>
        <v/>
      </c>
      <c r="H165" s="174"/>
      <c r="I165" s="157">
        <f>IFERROR($H$8:INDEX($H$8:$H$3000,COUNTIF($H$8:$H$3000,"?*")),"")</f>
        <v>0</v>
      </c>
    </row>
    <row r="166" spans="1:9" x14ac:dyDescent="0.25">
      <c r="A166" s="174">
        <f>--ISNUMBER(IFERROR(SEARCH('Project Costing'!#REF!,Services!I173,1),""))</f>
        <v>0</v>
      </c>
      <c r="B166" s="174" t="str">
        <f>IF(A166=1,COUNTIF($A$8:A166,1),"")</f>
        <v/>
      </c>
      <c r="C166" s="174"/>
      <c r="D166" s="157">
        <f>IFERROR($C$8:INDEX($C$8:$C$3000,COUNTIF($C$8:$C$3000,"?*")),"")</f>
        <v>0</v>
      </c>
      <c r="E166" s="174"/>
      <c r="F166" s="174">
        <f>--ISNUMBER(IFERROR(SEARCH('Project Costing'!#REF!,Services!I173,1),""))</f>
        <v>0</v>
      </c>
      <c r="G166" s="174" t="str">
        <f>IF(F166=1,COUNTIF($F$8:F166,1),"")</f>
        <v/>
      </c>
      <c r="H166" s="174"/>
      <c r="I166" s="157">
        <f>IFERROR($H$8:INDEX($H$8:$H$3000,COUNTIF($H$8:$H$3000,"?*")),"")</f>
        <v>0</v>
      </c>
    </row>
    <row r="167" spans="1:9" x14ac:dyDescent="0.25">
      <c r="A167" s="174">
        <f>--ISNUMBER(IFERROR(SEARCH('Project Costing'!#REF!,Services!I174,1),""))</f>
        <v>0</v>
      </c>
      <c r="B167" s="174" t="str">
        <f>IF(A167=1,COUNTIF($A$8:A167,1),"")</f>
        <v/>
      </c>
      <c r="C167" s="174"/>
      <c r="D167" s="157">
        <f>IFERROR($C$8:INDEX($C$8:$C$3000,COUNTIF($C$8:$C$3000,"?*")),"")</f>
        <v>0</v>
      </c>
      <c r="E167" s="174"/>
      <c r="F167" s="174">
        <f>--ISNUMBER(IFERROR(SEARCH('Project Costing'!#REF!,Services!I174,1),""))</f>
        <v>0</v>
      </c>
      <c r="G167" s="174" t="str">
        <f>IF(F167=1,COUNTIF($F$8:F167,1),"")</f>
        <v/>
      </c>
      <c r="H167" s="174"/>
      <c r="I167" s="157">
        <f>IFERROR($H$8:INDEX($H$8:$H$3000,COUNTIF($H$8:$H$3000,"?*")),"")</f>
        <v>0</v>
      </c>
    </row>
    <row r="168" spans="1:9" x14ac:dyDescent="0.25">
      <c r="A168" s="174">
        <f>--ISNUMBER(IFERROR(SEARCH('Project Costing'!#REF!,Services!I175,1),""))</f>
        <v>0</v>
      </c>
      <c r="B168" s="174" t="str">
        <f>IF(A168=1,COUNTIF($A$8:A168,1),"")</f>
        <v/>
      </c>
      <c r="C168" s="174"/>
      <c r="D168" s="157">
        <f>IFERROR($C$8:INDEX($C$8:$C$3000,COUNTIF($C$8:$C$3000,"?*")),"")</f>
        <v>0</v>
      </c>
      <c r="E168" s="174"/>
      <c r="F168" s="174">
        <f>--ISNUMBER(IFERROR(SEARCH('Project Costing'!#REF!,Services!I175,1),""))</f>
        <v>0</v>
      </c>
      <c r="G168" s="174" t="str">
        <f>IF(F168=1,COUNTIF($F$8:F168,1),"")</f>
        <v/>
      </c>
      <c r="H168" s="174"/>
      <c r="I168" s="157">
        <f>IFERROR($H$8:INDEX($H$8:$H$3000,COUNTIF($H$8:$H$3000,"?*")),"")</f>
        <v>0</v>
      </c>
    </row>
    <row r="169" spans="1:9" x14ac:dyDescent="0.25">
      <c r="A169" s="174">
        <f>--ISNUMBER(IFERROR(SEARCH('Project Costing'!#REF!,Services!I176,1),""))</f>
        <v>0</v>
      </c>
      <c r="B169" s="174" t="str">
        <f>IF(A169=1,COUNTIF($A$8:A169,1),"")</f>
        <v/>
      </c>
      <c r="C169" s="174"/>
      <c r="D169" s="157">
        <f>IFERROR($C$8:INDEX($C$8:$C$3000,COUNTIF($C$8:$C$3000,"?*")),"")</f>
        <v>0</v>
      </c>
      <c r="E169" s="174"/>
      <c r="F169" s="174">
        <f>--ISNUMBER(IFERROR(SEARCH('Project Costing'!#REF!,Services!I176,1),""))</f>
        <v>0</v>
      </c>
      <c r="G169" s="174" t="str">
        <f>IF(F169=1,COUNTIF($F$8:F169,1),"")</f>
        <v/>
      </c>
      <c r="H169" s="174"/>
      <c r="I169" s="157">
        <f>IFERROR($H$8:INDEX($H$8:$H$3000,COUNTIF($H$8:$H$3000,"?*")),"")</f>
        <v>0</v>
      </c>
    </row>
    <row r="170" spans="1:9" x14ac:dyDescent="0.25">
      <c r="A170" s="174">
        <f>--ISNUMBER(IFERROR(SEARCH('Project Costing'!#REF!,Services!I177,1),""))</f>
        <v>0</v>
      </c>
      <c r="B170" s="174" t="str">
        <f>IF(A170=1,COUNTIF($A$8:A170,1),"")</f>
        <v/>
      </c>
      <c r="C170" s="174"/>
      <c r="D170" s="157">
        <f>IFERROR($C$8:INDEX($C$8:$C$3000,COUNTIF($C$8:$C$3000,"?*")),"")</f>
        <v>0</v>
      </c>
      <c r="E170" s="174"/>
      <c r="F170" s="174">
        <f>--ISNUMBER(IFERROR(SEARCH('Project Costing'!#REF!,Services!I177,1),""))</f>
        <v>0</v>
      </c>
      <c r="G170" s="174" t="str">
        <f>IF(F170=1,COUNTIF($F$8:F170,1),"")</f>
        <v/>
      </c>
      <c r="H170" s="174"/>
      <c r="I170" s="157">
        <f>IFERROR($H$8:INDEX($H$8:$H$3000,COUNTIF($H$8:$H$3000,"?*")),"")</f>
        <v>0</v>
      </c>
    </row>
    <row r="171" spans="1:9" x14ac:dyDescent="0.25">
      <c r="A171" s="174">
        <f>--ISNUMBER(IFERROR(SEARCH('Project Costing'!#REF!,Services!I178,1),""))</f>
        <v>0</v>
      </c>
      <c r="B171" s="174" t="str">
        <f>IF(A171=1,COUNTIF($A$8:A171,1),"")</f>
        <v/>
      </c>
      <c r="C171" s="174"/>
      <c r="D171" s="157">
        <f>IFERROR($C$8:INDEX($C$8:$C$3000,COUNTIF($C$8:$C$3000,"?*")),"")</f>
        <v>0</v>
      </c>
      <c r="E171" s="174"/>
      <c r="F171" s="174">
        <f>--ISNUMBER(IFERROR(SEARCH('Project Costing'!#REF!,Services!I178,1),""))</f>
        <v>0</v>
      </c>
      <c r="G171" s="174" t="str">
        <f>IF(F171=1,COUNTIF($F$8:F171,1),"")</f>
        <v/>
      </c>
      <c r="H171" s="174"/>
      <c r="I171" s="157">
        <f>IFERROR($H$8:INDEX($H$8:$H$3000,COUNTIF($H$8:$H$3000,"?*")),"")</f>
        <v>0</v>
      </c>
    </row>
    <row r="172" spans="1:9" x14ac:dyDescent="0.25">
      <c r="A172" s="174">
        <f>--ISNUMBER(IFERROR(SEARCH('Project Costing'!#REF!,Services!I179,1),""))</f>
        <v>0</v>
      </c>
      <c r="B172" s="174" t="str">
        <f>IF(A172=1,COUNTIF($A$8:A172,1),"")</f>
        <v/>
      </c>
      <c r="C172" s="174"/>
      <c r="D172" s="157">
        <f>IFERROR($C$8:INDEX($C$8:$C$3000,COUNTIF($C$8:$C$3000,"?*")),"")</f>
        <v>0</v>
      </c>
      <c r="E172" s="174"/>
      <c r="F172" s="174">
        <f>--ISNUMBER(IFERROR(SEARCH('Project Costing'!#REF!,Services!I179,1),""))</f>
        <v>0</v>
      </c>
      <c r="G172" s="174" t="str">
        <f>IF(F172=1,COUNTIF($F$8:F172,1),"")</f>
        <v/>
      </c>
      <c r="H172" s="174"/>
      <c r="I172" s="157">
        <f>IFERROR($H$8:INDEX($H$8:$H$3000,COUNTIF($H$8:$H$3000,"?*")),"")</f>
        <v>0</v>
      </c>
    </row>
    <row r="173" spans="1:9" x14ac:dyDescent="0.25">
      <c r="A173" s="174">
        <f>--ISNUMBER(IFERROR(SEARCH('Project Costing'!#REF!,Services!I180,1),""))</f>
        <v>0</v>
      </c>
      <c r="B173" s="174" t="str">
        <f>IF(A173=1,COUNTIF($A$8:A173,1),"")</f>
        <v/>
      </c>
      <c r="C173" s="174"/>
      <c r="D173" s="157">
        <f>IFERROR($C$8:INDEX($C$8:$C$3000,COUNTIF($C$8:$C$3000,"?*")),"")</f>
        <v>0</v>
      </c>
      <c r="E173" s="174"/>
      <c r="F173" s="174">
        <f>--ISNUMBER(IFERROR(SEARCH('Project Costing'!#REF!,Services!I180,1),""))</f>
        <v>0</v>
      </c>
      <c r="G173" s="174" t="str">
        <f>IF(F173=1,COUNTIF($F$8:F173,1),"")</f>
        <v/>
      </c>
      <c r="H173" s="174"/>
      <c r="I173" s="157">
        <f>IFERROR($H$8:INDEX($H$8:$H$3000,COUNTIF($H$8:$H$3000,"?*")),"")</f>
        <v>0</v>
      </c>
    </row>
    <row r="174" spans="1:9" x14ac:dyDescent="0.25">
      <c r="A174" s="174">
        <f>--ISNUMBER(IFERROR(SEARCH('Project Costing'!#REF!,Services!I181,1),""))</f>
        <v>0</v>
      </c>
      <c r="B174" s="174" t="str">
        <f>IF(A174=1,COUNTIF($A$8:A174,1),"")</f>
        <v/>
      </c>
      <c r="C174" s="174"/>
      <c r="D174" s="157">
        <f>IFERROR($C$8:INDEX($C$8:$C$3000,COUNTIF($C$8:$C$3000,"?*")),"")</f>
        <v>0</v>
      </c>
      <c r="E174" s="174"/>
      <c r="F174" s="174">
        <f>--ISNUMBER(IFERROR(SEARCH('Project Costing'!#REF!,Services!I181,1),""))</f>
        <v>0</v>
      </c>
      <c r="G174" s="174" t="str">
        <f>IF(F174=1,COUNTIF($F$8:F174,1),"")</f>
        <v/>
      </c>
      <c r="H174" s="174"/>
      <c r="I174" s="157">
        <f>IFERROR($H$8:INDEX($H$8:$H$3000,COUNTIF($H$8:$H$3000,"?*")),"")</f>
        <v>0</v>
      </c>
    </row>
    <row r="175" spans="1:9" x14ac:dyDescent="0.25">
      <c r="A175" s="174">
        <f>--ISNUMBER(IFERROR(SEARCH('Project Costing'!#REF!,Services!I182,1),""))</f>
        <v>0</v>
      </c>
      <c r="B175" s="174" t="str">
        <f>IF(A175=1,COUNTIF($A$8:A175,1),"")</f>
        <v/>
      </c>
      <c r="C175" s="174"/>
      <c r="D175" s="157">
        <f>IFERROR($C$8:INDEX($C$8:$C$3000,COUNTIF($C$8:$C$3000,"?*")),"")</f>
        <v>0</v>
      </c>
      <c r="E175" s="174"/>
      <c r="F175" s="174">
        <f>--ISNUMBER(IFERROR(SEARCH('Project Costing'!#REF!,Services!I182,1),""))</f>
        <v>0</v>
      </c>
      <c r="G175" s="174" t="str">
        <f>IF(F175=1,COUNTIF($F$8:F175,1),"")</f>
        <v/>
      </c>
      <c r="H175" s="174"/>
      <c r="I175" s="157">
        <f>IFERROR($H$8:INDEX($H$8:$H$3000,COUNTIF($H$8:$H$3000,"?*")),"")</f>
        <v>0</v>
      </c>
    </row>
    <row r="176" spans="1:9" x14ac:dyDescent="0.25">
      <c r="A176" s="174">
        <f>--ISNUMBER(IFERROR(SEARCH('Project Costing'!#REF!,Services!I183,1),""))</f>
        <v>0</v>
      </c>
      <c r="B176" s="174" t="str">
        <f>IF(A176=1,COUNTIF($A$8:A176,1),"")</f>
        <v/>
      </c>
      <c r="C176" s="174"/>
      <c r="D176" s="157">
        <f>IFERROR($C$8:INDEX($C$8:$C$3000,COUNTIF($C$8:$C$3000,"?*")),"")</f>
        <v>0</v>
      </c>
      <c r="E176" s="174"/>
      <c r="F176" s="174">
        <f>--ISNUMBER(IFERROR(SEARCH('Project Costing'!#REF!,Services!I183,1),""))</f>
        <v>0</v>
      </c>
      <c r="G176" s="174" t="str">
        <f>IF(F176=1,COUNTIF($F$8:F176,1),"")</f>
        <v/>
      </c>
      <c r="H176" s="174"/>
      <c r="I176" s="157">
        <f>IFERROR($H$8:INDEX($H$8:$H$3000,COUNTIF($H$8:$H$3000,"?*")),"")</f>
        <v>0</v>
      </c>
    </row>
    <row r="177" spans="1:9" x14ac:dyDescent="0.25">
      <c r="A177" s="174">
        <f>--ISNUMBER(IFERROR(SEARCH('Project Costing'!#REF!,Services!I184,1),""))</f>
        <v>0</v>
      </c>
      <c r="B177" s="174" t="str">
        <f>IF(A177=1,COUNTIF($A$8:A177,1),"")</f>
        <v/>
      </c>
      <c r="C177" s="174"/>
      <c r="D177" s="157">
        <f>IFERROR($C$8:INDEX($C$8:$C$3000,COUNTIF($C$8:$C$3000,"?*")),"")</f>
        <v>0</v>
      </c>
      <c r="E177" s="174"/>
      <c r="F177" s="174">
        <f>--ISNUMBER(IFERROR(SEARCH('Project Costing'!#REF!,Services!I184,1),""))</f>
        <v>0</v>
      </c>
      <c r="G177" s="174" t="str">
        <f>IF(F177=1,COUNTIF($F$8:F177,1),"")</f>
        <v/>
      </c>
      <c r="H177" s="174"/>
      <c r="I177" s="157">
        <f>IFERROR($H$8:INDEX($H$8:$H$3000,COUNTIF($H$8:$H$3000,"?*")),"")</f>
        <v>0</v>
      </c>
    </row>
    <row r="178" spans="1:9" x14ac:dyDescent="0.25">
      <c r="A178" s="174">
        <f>--ISNUMBER(IFERROR(SEARCH('Project Costing'!#REF!,Services!I185,1),""))</f>
        <v>0</v>
      </c>
      <c r="B178" s="174" t="str">
        <f>IF(A178=1,COUNTIF($A$8:A178,1),"")</f>
        <v/>
      </c>
      <c r="C178" s="174"/>
      <c r="D178" s="157">
        <f>IFERROR($C$8:INDEX($C$8:$C$3000,COUNTIF($C$8:$C$3000,"?*")),"")</f>
        <v>0</v>
      </c>
      <c r="E178" s="174"/>
      <c r="F178" s="174">
        <f>--ISNUMBER(IFERROR(SEARCH('Project Costing'!#REF!,Services!I185,1),""))</f>
        <v>0</v>
      </c>
      <c r="G178" s="174" t="str">
        <f>IF(F178=1,COUNTIF($F$8:F178,1),"")</f>
        <v/>
      </c>
      <c r="H178" s="174"/>
      <c r="I178" s="157">
        <f>IFERROR($H$8:INDEX($H$8:$H$3000,COUNTIF($H$8:$H$3000,"?*")),"")</f>
        <v>0</v>
      </c>
    </row>
    <row r="179" spans="1:9" x14ac:dyDescent="0.25">
      <c r="A179" s="174">
        <f>--ISNUMBER(IFERROR(SEARCH('Project Costing'!#REF!,Services!I186,1),""))</f>
        <v>0</v>
      </c>
      <c r="B179" s="174" t="str">
        <f>IF(A179=1,COUNTIF($A$8:A179,1),"")</f>
        <v/>
      </c>
      <c r="C179" s="174"/>
      <c r="D179" s="157">
        <f>IFERROR($C$8:INDEX($C$8:$C$3000,COUNTIF($C$8:$C$3000,"?*")),"")</f>
        <v>0</v>
      </c>
      <c r="E179" s="174"/>
      <c r="F179" s="174">
        <f>--ISNUMBER(IFERROR(SEARCH('Project Costing'!#REF!,Services!I186,1),""))</f>
        <v>0</v>
      </c>
      <c r="G179" s="174" t="str">
        <f>IF(F179=1,COUNTIF($F$8:F179,1),"")</f>
        <v/>
      </c>
      <c r="H179" s="174"/>
      <c r="I179" s="157">
        <f>IFERROR($H$8:INDEX($H$8:$H$3000,COUNTIF($H$8:$H$3000,"?*")),"")</f>
        <v>0</v>
      </c>
    </row>
    <row r="180" spans="1:9" x14ac:dyDescent="0.25">
      <c r="A180" s="174">
        <f>--ISNUMBER(IFERROR(SEARCH('Project Costing'!#REF!,Services!I187,1),""))</f>
        <v>0</v>
      </c>
      <c r="B180" s="174" t="str">
        <f>IF(A180=1,COUNTIF($A$8:A180,1),"")</f>
        <v/>
      </c>
      <c r="C180" s="174"/>
      <c r="D180" s="157">
        <f>IFERROR($C$8:INDEX($C$8:$C$3000,COUNTIF($C$8:$C$3000,"?*")),"")</f>
        <v>0</v>
      </c>
      <c r="E180" s="174"/>
      <c r="F180" s="174">
        <f>--ISNUMBER(IFERROR(SEARCH('Project Costing'!#REF!,Services!I187,1),""))</f>
        <v>0</v>
      </c>
      <c r="G180" s="174" t="str">
        <f>IF(F180=1,COUNTIF($F$8:F180,1),"")</f>
        <v/>
      </c>
      <c r="H180" s="174"/>
      <c r="I180" s="157">
        <f>IFERROR($H$8:INDEX($H$8:$H$3000,COUNTIF($H$8:$H$3000,"?*")),"")</f>
        <v>0</v>
      </c>
    </row>
    <row r="181" spans="1:9" x14ac:dyDescent="0.25">
      <c r="A181" s="174">
        <f>--ISNUMBER(IFERROR(SEARCH('Project Costing'!#REF!,Services!I188,1),""))</f>
        <v>0</v>
      </c>
      <c r="B181" s="174" t="str">
        <f>IF(A181=1,COUNTIF($A$8:A181,1),"")</f>
        <v/>
      </c>
      <c r="C181" s="174"/>
      <c r="D181" s="157">
        <f>IFERROR($C$8:INDEX($C$8:$C$3000,COUNTIF($C$8:$C$3000,"?*")),"")</f>
        <v>0</v>
      </c>
      <c r="E181" s="174"/>
      <c r="F181" s="174">
        <f>--ISNUMBER(IFERROR(SEARCH('Project Costing'!#REF!,Services!I188,1),""))</f>
        <v>0</v>
      </c>
      <c r="G181" s="174" t="str">
        <f>IF(F181=1,COUNTIF($F$8:F181,1),"")</f>
        <v/>
      </c>
      <c r="H181" s="174"/>
      <c r="I181" s="157">
        <f>IFERROR($H$8:INDEX($H$8:$H$3000,COUNTIF($H$8:$H$3000,"?*")),"")</f>
        <v>0</v>
      </c>
    </row>
    <row r="182" spans="1:9" x14ac:dyDescent="0.25">
      <c r="A182" s="174">
        <f>--ISNUMBER(IFERROR(SEARCH('Project Costing'!#REF!,Services!I189,1),""))</f>
        <v>0</v>
      </c>
      <c r="B182" s="174" t="str">
        <f>IF(A182=1,COUNTIF($A$8:A182,1),"")</f>
        <v/>
      </c>
      <c r="C182" s="174"/>
      <c r="D182" s="157">
        <f>IFERROR($C$8:INDEX($C$8:$C$3000,COUNTIF($C$8:$C$3000,"?*")),"")</f>
        <v>0</v>
      </c>
      <c r="E182" s="174"/>
      <c r="F182" s="174">
        <f>--ISNUMBER(IFERROR(SEARCH('Project Costing'!#REF!,Services!I189,1),""))</f>
        <v>0</v>
      </c>
      <c r="G182" s="174" t="str">
        <f>IF(F182=1,COUNTIF($F$8:F182,1),"")</f>
        <v/>
      </c>
      <c r="H182" s="174"/>
      <c r="I182" s="157">
        <f>IFERROR($H$8:INDEX($H$8:$H$3000,COUNTIF($H$8:$H$3000,"?*")),"")</f>
        <v>0</v>
      </c>
    </row>
    <row r="183" spans="1:9" x14ac:dyDescent="0.25">
      <c r="A183" s="174">
        <f>--ISNUMBER(IFERROR(SEARCH('Project Costing'!#REF!,Services!I190,1),""))</f>
        <v>0</v>
      </c>
      <c r="B183" s="174" t="str">
        <f>IF(A183=1,COUNTIF($A$8:A183,1),"")</f>
        <v/>
      </c>
      <c r="C183" s="174"/>
      <c r="D183" s="157">
        <f>IFERROR($C$8:INDEX($C$8:$C$3000,COUNTIF($C$8:$C$3000,"?*")),"")</f>
        <v>0</v>
      </c>
      <c r="E183" s="174"/>
      <c r="F183" s="174">
        <f>--ISNUMBER(IFERROR(SEARCH('Project Costing'!#REF!,Services!I190,1),""))</f>
        <v>0</v>
      </c>
      <c r="G183" s="174" t="str">
        <f>IF(F183=1,COUNTIF($F$8:F183,1),"")</f>
        <v/>
      </c>
      <c r="H183" s="174"/>
      <c r="I183" s="157">
        <f>IFERROR($H$8:INDEX($H$8:$H$3000,COUNTIF($H$8:$H$3000,"?*")),"")</f>
        <v>0</v>
      </c>
    </row>
    <row r="184" spans="1:9" x14ac:dyDescent="0.25">
      <c r="A184" s="174">
        <f>--ISNUMBER(IFERROR(SEARCH('Project Costing'!#REF!,Services!I191,1),""))</f>
        <v>0</v>
      </c>
      <c r="B184" s="174" t="str">
        <f>IF(A184=1,COUNTIF($A$8:A184,1),"")</f>
        <v/>
      </c>
      <c r="C184" s="174"/>
      <c r="D184" s="157">
        <f>IFERROR($C$8:INDEX($C$8:$C$3000,COUNTIF($C$8:$C$3000,"?*")),"")</f>
        <v>0</v>
      </c>
      <c r="E184" s="174"/>
      <c r="F184" s="174">
        <f>--ISNUMBER(IFERROR(SEARCH('Project Costing'!#REF!,Services!I191,1),""))</f>
        <v>0</v>
      </c>
      <c r="G184" s="174" t="str">
        <f>IF(F184=1,COUNTIF($F$8:F184,1),"")</f>
        <v/>
      </c>
      <c r="H184" s="174"/>
      <c r="I184" s="157">
        <f>IFERROR($H$8:INDEX($H$8:$H$3000,COUNTIF($H$8:$H$3000,"?*")),"")</f>
        <v>0</v>
      </c>
    </row>
    <row r="185" spans="1:9" x14ac:dyDescent="0.25">
      <c r="A185" s="174">
        <f>--ISNUMBER(IFERROR(SEARCH('Project Costing'!#REF!,Services!I192,1),""))</f>
        <v>0</v>
      </c>
      <c r="B185" s="174" t="str">
        <f>IF(A185=1,COUNTIF($A$8:A185,1),"")</f>
        <v/>
      </c>
      <c r="C185" s="174"/>
      <c r="D185" s="157">
        <f>IFERROR($C$8:INDEX($C$8:$C$3000,COUNTIF($C$8:$C$3000,"?*")),"")</f>
        <v>0</v>
      </c>
      <c r="E185" s="174"/>
      <c r="F185" s="174">
        <f>--ISNUMBER(IFERROR(SEARCH('Project Costing'!#REF!,Services!I192,1),""))</f>
        <v>0</v>
      </c>
      <c r="G185" s="174" t="str">
        <f>IF(F185=1,COUNTIF($F$8:F185,1),"")</f>
        <v/>
      </c>
      <c r="H185" s="174"/>
      <c r="I185" s="157">
        <f>IFERROR($H$8:INDEX($H$8:$H$3000,COUNTIF($H$8:$H$3000,"?*")),"")</f>
        <v>0</v>
      </c>
    </row>
    <row r="186" spans="1:9" x14ac:dyDescent="0.25">
      <c r="A186" s="174">
        <f>--ISNUMBER(IFERROR(SEARCH('Project Costing'!#REF!,Services!I193,1),""))</f>
        <v>0</v>
      </c>
      <c r="B186" s="174" t="str">
        <f>IF(A186=1,COUNTIF($A$8:A186,1),"")</f>
        <v/>
      </c>
      <c r="C186" s="174"/>
      <c r="D186" s="157">
        <f>IFERROR($C$8:INDEX($C$8:$C$3000,COUNTIF($C$8:$C$3000,"?*")),"")</f>
        <v>0</v>
      </c>
      <c r="E186" s="174"/>
      <c r="F186" s="174">
        <f>--ISNUMBER(IFERROR(SEARCH('Project Costing'!#REF!,Services!I193,1),""))</f>
        <v>0</v>
      </c>
      <c r="G186" s="174" t="str">
        <f>IF(F186=1,COUNTIF($F$8:F186,1),"")</f>
        <v/>
      </c>
      <c r="H186" s="174"/>
      <c r="I186" s="157">
        <f>IFERROR($H$8:INDEX($H$8:$H$3000,COUNTIF($H$8:$H$3000,"?*")),"")</f>
        <v>0</v>
      </c>
    </row>
    <row r="187" spans="1:9" x14ac:dyDescent="0.25">
      <c r="A187" s="174">
        <f>--ISNUMBER(IFERROR(SEARCH('Project Costing'!#REF!,Services!I194,1),""))</f>
        <v>0</v>
      </c>
      <c r="B187" s="174" t="str">
        <f>IF(A187=1,COUNTIF($A$8:A187,1),"")</f>
        <v/>
      </c>
      <c r="C187" s="174"/>
      <c r="D187" s="157">
        <f>IFERROR($C$8:INDEX($C$8:$C$3000,COUNTIF($C$8:$C$3000,"?*")),"")</f>
        <v>0</v>
      </c>
      <c r="E187" s="174"/>
      <c r="F187" s="174">
        <f>--ISNUMBER(IFERROR(SEARCH('Project Costing'!#REF!,Services!I194,1),""))</f>
        <v>0</v>
      </c>
      <c r="G187" s="174" t="str">
        <f>IF(F187=1,COUNTIF($F$8:F187,1),"")</f>
        <v/>
      </c>
      <c r="H187" s="174"/>
      <c r="I187" s="157">
        <f>IFERROR($H$8:INDEX($H$8:$H$3000,COUNTIF($H$8:$H$3000,"?*")),"")</f>
        <v>0</v>
      </c>
    </row>
    <row r="188" spans="1:9" x14ac:dyDescent="0.25">
      <c r="A188" s="174">
        <f>--ISNUMBER(IFERROR(SEARCH('Project Costing'!#REF!,Services!I195,1),""))</f>
        <v>0</v>
      </c>
      <c r="B188" s="174" t="str">
        <f>IF(A188=1,COUNTIF($A$8:A188,1),"")</f>
        <v/>
      </c>
      <c r="C188" s="174"/>
      <c r="D188" s="157">
        <f>IFERROR($C$8:INDEX($C$8:$C$3000,COUNTIF($C$8:$C$3000,"?*")),"")</f>
        <v>0</v>
      </c>
      <c r="E188" s="174"/>
      <c r="F188" s="174">
        <f>--ISNUMBER(IFERROR(SEARCH('Project Costing'!#REF!,Services!I195,1),""))</f>
        <v>0</v>
      </c>
      <c r="G188" s="174" t="str">
        <f>IF(F188=1,COUNTIF($F$8:F188,1),"")</f>
        <v/>
      </c>
      <c r="H188" s="174"/>
      <c r="I188" s="157">
        <f>IFERROR($H$8:INDEX($H$8:$H$3000,COUNTIF($H$8:$H$3000,"?*")),"")</f>
        <v>0</v>
      </c>
    </row>
    <row r="189" spans="1:9" x14ac:dyDescent="0.25">
      <c r="A189" s="174">
        <f>--ISNUMBER(IFERROR(SEARCH('Project Costing'!#REF!,Services!I196,1),""))</f>
        <v>0</v>
      </c>
      <c r="B189" s="174" t="str">
        <f>IF(A189=1,COUNTIF($A$8:A189,1),"")</f>
        <v/>
      </c>
      <c r="C189" s="174"/>
      <c r="D189" s="157">
        <f>IFERROR($C$8:INDEX($C$8:$C$3000,COUNTIF($C$8:$C$3000,"?*")),"")</f>
        <v>0</v>
      </c>
      <c r="E189" s="174"/>
      <c r="F189" s="174">
        <f>--ISNUMBER(IFERROR(SEARCH('Project Costing'!#REF!,Services!I196,1),""))</f>
        <v>0</v>
      </c>
      <c r="G189" s="174" t="str">
        <f>IF(F189=1,COUNTIF($F$8:F189,1),"")</f>
        <v/>
      </c>
      <c r="H189" s="174"/>
      <c r="I189" s="157">
        <f>IFERROR($H$8:INDEX($H$8:$H$3000,COUNTIF($H$8:$H$3000,"?*")),"")</f>
        <v>0</v>
      </c>
    </row>
    <row r="190" spans="1:9" x14ac:dyDescent="0.25">
      <c r="A190" s="174">
        <f>--ISNUMBER(IFERROR(SEARCH('Project Costing'!#REF!,Services!I197,1),""))</f>
        <v>0</v>
      </c>
      <c r="B190" s="174" t="str">
        <f>IF(A190=1,COUNTIF($A$8:A190,1),"")</f>
        <v/>
      </c>
      <c r="C190" s="174"/>
      <c r="D190" s="157">
        <f>IFERROR($C$8:INDEX($C$8:$C$3000,COUNTIF($C$8:$C$3000,"?*")),"")</f>
        <v>0</v>
      </c>
      <c r="E190" s="174"/>
      <c r="F190" s="174">
        <f>--ISNUMBER(IFERROR(SEARCH('Project Costing'!#REF!,Services!I197,1),""))</f>
        <v>0</v>
      </c>
      <c r="G190" s="174" t="str">
        <f>IF(F190=1,COUNTIF($F$8:F190,1),"")</f>
        <v/>
      </c>
      <c r="H190" s="174"/>
      <c r="I190" s="157">
        <f>IFERROR($H$8:INDEX($H$8:$H$3000,COUNTIF($H$8:$H$3000,"?*")),"")</f>
        <v>0</v>
      </c>
    </row>
    <row r="191" spans="1:9" x14ac:dyDescent="0.25">
      <c r="A191" s="174">
        <f>--ISNUMBER(IFERROR(SEARCH('Project Costing'!#REF!,Services!I198,1),""))</f>
        <v>0</v>
      </c>
      <c r="B191" s="174" t="str">
        <f>IF(A191=1,COUNTIF($A$8:A191,1),"")</f>
        <v/>
      </c>
      <c r="C191" s="174"/>
      <c r="D191" s="157">
        <f>IFERROR($C$8:INDEX($C$8:$C$3000,COUNTIF($C$8:$C$3000,"?*")),"")</f>
        <v>0</v>
      </c>
      <c r="E191" s="174"/>
      <c r="F191" s="174">
        <f>--ISNUMBER(IFERROR(SEARCH('Project Costing'!#REF!,Services!I198,1),""))</f>
        <v>0</v>
      </c>
      <c r="G191" s="174" t="str">
        <f>IF(F191=1,COUNTIF($F$8:F191,1),"")</f>
        <v/>
      </c>
      <c r="H191" s="174"/>
      <c r="I191" s="157">
        <f>IFERROR($H$8:INDEX($H$8:$H$3000,COUNTIF($H$8:$H$3000,"?*")),"")</f>
        <v>0</v>
      </c>
    </row>
    <row r="192" spans="1:9" x14ac:dyDescent="0.25">
      <c r="A192" s="174">
        <f>--ISNUMBER(IFERROR(SEARCH('Project Costing'!#REF!,Services!I199,1),""))</f>
        <v>0</v>
      </c>
      <c r="B192" s="174" t="str">
        <f>IF(A192=1,COUNTIF($A$8:A192,1),"")</f>
        <v/>
      </c>
      <c r="C192" s="174"/>
      <c r="D192" s="157">
        <f>IFERROR($C$8:INDEX($C$8:$C$3000,COUNTIF($C$8:$C$3000,"?*")),"")</f>
        <v>0</v>
      </c>
      <c r="E192" s="174"/>
      <c r="F192" s="174">
        <f>--ISNUMBER(IFERROR(SEARCH('Project Costing'!#REF!,Services!I199,1),""))</f>
        <v>0</v>
      </c>
      <c r="G192" s="174" t="str">
        <f>IF(F192=1,COUNTIF($F$8:F192,1),"")</f>
        <v/>
      </c>
      <c r="H192" s="174"/>
      <c r="I192" s="157">
        <f>IFERROR($H$8:INDEX($H$8:$H$3000,COUNTIF($H$8:$H$3000,"?*")),"")</f>
        <v>0</v>
      </c>
    </row>
    <row r="193" spans="1:9" x14ac:dyDescent="0.25">
      <c r="A193" s="174">
        <f>--ISNUMBER(IFERROR(SEARCH('Project Costing'!#REF!,Services!I200,1),""))</f>
        <v>0</v>
      </c>
      <c r="B193" s="174" t="str">
        <f>IF(A193=1,COUNTIF($A$8:A193,1),"")</f>
        <v/>
      </c>
      <c r="C193" s="174"/>
      <c r="D193" s="157">
        <f>IFERROR($C$8:INDEX($C$8:$C$3000,COUNTIF($C$8:$C$3000,"?*")),"")</f>
        <v>0</v>
      </c>
      <c r="E193" s="174"/>
      <c r="F193" s="174">
        <f>--ISNUMBER(IFERROR(SEARCH('Project Costing'!#REF!,Services!I200,1),""))</f>
        <v>0</v>
      </c>
      <c r="G193" s="174" t="str">
        <f>IF(F193=1,COUNTIF($F$8:F193,1),"")</f>
        <v/>
      </c>
      <c r="H193" s="174"/>
      <c r="I193" s="157">
        <f>IFERROR($H$8:INDEX($H$8:$H$3000,COUNTIF($H$8:$H$3000,"?*")),"")</f>
        <v>0</v>
      </c>
    </row>
    <row r="194" spans="1:9" x14ac:dyDescent="0.25">
      <c r="A194" s="174">
        <f>--ISNUMBER(IFERROR(SEARCH('Project Costing'!#REF!,Services!I201,1),""))</f>
        <v>0</v>
      </c>
      <c r="B194" s="174" t="str">
        <f>IF(A194=1,COUNTIF($A$8:A194,1),"")</f>
        <v/>
      </c>
      <c r="C194" s="174"/>
      <c r="D194" s="157">
        <f>IFERROR($C$8:INDEX($C$8:$C$3000,COUNTIF($C$8:$C$3000,"?*")),"")</f>
        <v>0</v>
      </c>
      <c r="E194" s="174"/>
      <c r="F194" s="174">
        <f>--ISNUMBER(IFERROR(SEARCH('Project Costing'!#REF!,Services!I201,1),""))</f>
        <v>0</v>
      </c>
      <c r="G194" s="174" t="str">
        <f>IF(F194=1,COUNTIF($F$8:F194,1),"")</f>
        <v/>
      </c>
      <c r="H194" s="174"/>
      <c r="I194" s="157">
        <f>IFERROR($H$8:INDEX($H$8:$H$3000,COUNTIF($H$8:$H$3000,"?*")),"")</f>
        <v>0</v>
      </c>
    </row>
    <row r="195" spans="1:9" x14ac:dyDescent="0.25">
      <c r="A195" s="174">
        <f>--ISNUMBER(IFERROR(SEARCH('Project Costing'!#REF!,Services!I202,1),""))</f>
        <v>0</v>
      </c>
      <c r="B195" s="174" t="str">
        <f>IF(A195=1,COUNTIF($A$8:A195,1),"")</f>
        <v/>
      </c>
      <c r="C195" s="174"/>
      <c r="D195" s="157">
        <f>IFERROR($C$8:INDEX($C$8:$C$3000,COUNTIF($C$8:$C$3000,"?*")),"")</f>
        <v>0</v>
      </c>
      <c r="E195" s="174"/>
      <c r="F195" s="174">
        <f>--ISNUMBER(IFERROR(SEARCH('Project Costing'!#REF!,Services!I202,1),""))</f>
        <v>0</v>
      </c>
      <c r="G195" s="174" t="str">
        <f>IF(F195=1,COUNTIF($F$8:F195,1),"")</f>
        <v/>
      </c>
      <c r="H195" s="174"/>
      <c r="I195" s="157">
        <f>IFERROR($H$8:INDEX($H$8:$H$3000,COUNTIF($H$8:$H$3000,"?*")),"")</f>
        <v>0</v>
      </c>
    </row>
    <row r="196" spans="1:9" x14ac:dyDescent="0.25">
      <c r="A196" s="174">
        <f>--ISNUMBER(IFERROR(SEARCH('Project Costing'!#REF!,Services!I203,1),""))</f>
        <v>0</v>
      </c>
      <c r="B196" s="174" t="str">
        <f>IF(A196=1,COUNTIF($A$8:A196,1),"")</f>
        <v/>
      </c>
      <c r="C196" s="174"/>
      <c r="D196" s="157">
        <f>IFERROR($C$8:INDEX($C$8:$C$3000,COUNTIF($C$8:$C$3000,"?*")),"")</f>
        <v>0</v>
      </c>
      <c r="E196" s="174"/>
      <c r="F196" s="174">
        <f>--ISNUMBER(IFERROR(SEARCH('Project Costing'!#REF!,Services!I203,1),""))</f>
        <v>0</v>
      </c>
      <c r="G196" s="174" t="str">
        <f>IF(F196=1,COUNTIF($F$8:F196,1),"")</f>
        <v/>
      </c>
      <c r="H196" s="174"/>
      <c r="I196" s="157">
        <f>IFERROR($H$8:INDEX($H$8:$H$3000,COUNTIF($H$8:$H$3000,"?*")),"")</f>
        <v>0</v>
      </c>
    </row>
    <row r="197" spans="1:9" x14ac:dyDescent="0.25">
      <c r="A197" s="174">
        <f>--ISNUMBER(IFERROR(SEARCH('Project Costing'!#REF!,Services!I204,1),""))</f>
        <v>0</v>
      </c>
      <c r="B197" s="174" t="str">
        <f>IF(A197=1,COUNTIF($A$8:A197,1),"")</f>
        <v/>
      </c>
      <c r="C197" s="174"/>
      <c r="D197" s="157">
        <f>IFERROR($C$8:INDEX($C$8:$C$3000,COUNTIF($C$8:$C$3000,"?*")),"")</f>
        <v>0</v>
      </c>
      <c r="E197" s="174"/>
      <c r="F197" s="174">
        <f>--ISNUMBER(IFERROR(SEARCH('Project Costing'!#REF!,Services!I204,1),""))</f>
        <v>0</v>
      </c>
      <c r="G197" s="174" t="str">
        <f>IF(F197=1,COUNTIF($F$8:F197,1),"")</f>
        <v/>
      </c>
      <c r="H197" s="174"/>
      <c r="I197" s="157">
        <f>IFERROR($H$8:INDEX($H$8:$H$3000,COUNTIF($H$8:$H$3000,"?*")),"")</f>
        <v>0</v>
      </c>
    </row>
    <row r="198" spans="1:9" x14ac:dyDescent="0.25">
      <c r="A198" s="174">
        <f>--ISNUMBER(IFERROR(SEARCH('Project Costing'!#REF!,Services!I205,1),""))</f>
        <v>0</v>
      </c>
      <c r="B198" s="174" t="str">
        <f>IF(A198=1,COUNTIF($A$8:A198,1),"")</f>
        <v/>
      </c>
      <c r="C198" s="174"/>
      <c r="D198" s="157">
        <f>IFERROR($C$8:INDEX($C$8:$C$3000,COUNTIF($C$8:$C$3000,"?*")),"")</f>
        <v>0</v>
      </c>
      <c r="E198" s="174"/>
      <c r="F198" s="174">
        <f>--ISNUMBER(IFERROR(SEARCH('Project Costing'!#REF!,Services!I205,1),""))</f>
        <v>0</v>
      </c>
      <c r="G198" s="174" t="str">
        <f>IF(F198=1,COUNTIF($F$8:F198,1),"")</f>
        <v/>
      </c>
      <c r="H198" s="174"/>
      <c r="I198" s="157">
        <f>IFERROR($H$8:INDEX($H$8:$H$3000,COUNTIF($H$8:$H$3000,"?*")),"")</f>
        <v>0</v>
      </c>
    </row>
    <row r="199" spans="1:9" x14ac:dyDescent="0.25">
      <c r="A199" s="174">
        <f>--ISNUMBER(IFERROR(SEARCH('Project Costing'!#REF!,Services!I206,1),""))</f>
        <v>0</v>
      </c>
      <c r="B199" s="174" t="str">
        <f>IF(A199=1,COUNTIF($A$8:A199,1),"")</f>
        <v/>
      </c>
      <c r="C199" s="174"/>
      <c r="D199" s="157">
        <f>IFERROR($C$8:INDEX($C$8:$C$3000,COUNTIF($C$8:$C$3000,"?*")),"")</f>
        <v>0</v>
      </c>
      <c r="E199" s="174"/>
      <c r="F199" s="174">
        <f>--ISNUMBER(IFERROR(SEARCH('Project Costing'!#REF!,Services!I206,1),""))</f>
        <v>0</v>
      </c>
      <c r="G199" s="174" t="str">
        <f>IF(F199=1,COUNTIF($F$8:F199,1),"")</f>
        <v/>
      </c>
      <c r="H199" s="174"/>
      <c r="I199" s="157">
        <f>IFERROR($H$8:INDEX($H$8:$H$3000,COUNTIF($H$8:$H$3000,"?*")),"")</f>
        <v>0</v>
      </c>
    </row>
    <row r="200" spans="1:9" x14ac:dyDescent="0.25">
      <c r="A200" s="174">
        <f>--ISNUMBER(IFERROR(SEARCH('Project Costing'!#REF!,Services!I207,1),""))</f>
        <v>0</v>
      </c>
      <c r="B200" s="174" t="str">
        <f>IF(A200=1,COUNTIF($A$8:A200,1),"")</f>
        <v/>
      </c>
      <c r="C200" s="174"/>
      <c r="D200" s="157">
        <f>IFERROR($C$8:INDEX($C$8:$C$3000,COUNTIF($C$8:$C$3000,"?*")),"")</f>
        <v>0</v>
      </c>
      <c r="E200" s="174"/>
      <c r="F200" s="174">
        <f>--ISNUMBER(IFERROR(SEARCH('Project Costing'!#REF!,Services!I207,1),""))</f>
        <v>0</v>
      </c>
      <c r="G200" s="174" t="str">
        <f>IF(F200=1,COUNTIF($F$8:F200,1),"")</f>
        <v/>
      </c>
      <c r="H200" s="174"/>
      <c r="I200" s="157">
        <f>IFERROR($H$8:INDEX($H$8:$H$3000,COUNTIF($H$8:$H$3000,"?*")),"")</f>
        <v>0</v>
      </c>
    </row>
    <row r="201" spans="1:9" x14ac:dyDescent="0.25">
      <c r="A201" s="174">
        <f>--ISNUMBER(IFERROR(SEARCH('Project Costing'!#REF!,Services!I208,1),""))</f>
        <v>0</v>
      </c>
      <c r="B201" s="174" t="str">
        <f>IF(A201=1,COUNTIF($A$8:A201,1),"")</f>
        <v/>
      </c>
      <c r="C201" s="174"/>
      <c r="D201" s="157">
        <f>IFERROR($C$8:INDEX($C$8:$C$3000,COUNTIF($C$8:$C$3000,"?*")),"")</f>
        <v>0</v>
      </c>
      <c r="E201" s="174"/>
      <c r="F201" s="174">
        <f>--ISNUMBER(IFERROR(SEARCH('Project Costing'!#REF!,Services!I208,1),""))</f>
        <v>0</v>
      </c>
      <c r="G201" s="174" t="str">
        <f>IF(F201=1,COUNTIF($F$8:F201,1),"")</f>
        <v/>
      </c>
      <c r="H201" s="174"/>
      <c r="I201" s="157">
        <f>IFERROR($H$8:INDEX($H$8:$H$3000,COUNTIF($H$8:$H$3000,"?*")),"")</f>
        <v>0</v>
      </c>
    </row>
    <row r="202" spans="1:9" x14ac:dyDescent="0.25">
      <c r="A202" s="174">
        <f>--ISNUMBER(IFERROR(SEARCH('Project Costing'!#REF!,Services!I209,1),""))</f>
        <v>0</v>
      </c>
      <c r="B202" s="174" t="str">
        <f>IF(A202=1,COUNTIF($A$8:A202,1),"")</f>
        <v/>
      </c>
      <c r="C202" s="174"/>
      <c r="D202" s="157">
        <f>IFERROR($C$8:INDEX($C$8:$C$3000,COUNTIF($C$8:$C$3000,"?*")),"")</f>
        <v>0</v>
      </c>
      <c r="E202" s="174"/>
      <c r="F202" s="174">
        <f>--ISNUMBER(IFERROR(SEARCH('Project Costing'!#REF!,Services!I209,1),""))</f>
        <v>0</v>
      </c>
      <c r="G202" s="174" t="str">
        <f>IF(F202=1,COUNTIF($F$8:F202,1),"")</f>
        <v/>
      </c>
      <c r="H202" s="174"/>
      <c r="I202" s="157">
        <f>IFERROR($H$8:INDEX($H$8:$H$3000,COUNTIF($H$8:$H$3000,"?*")),"")</f>
        <v>0</v>
      </c>
    </row>
    <row r="203" spans="1:9" x14ac:dyDescent="0.25">
      <c r="A203" s="174">
        <f>--ISNUMBER(IFERROR(SEARCH('Project Costing'!#REF!,Services!I210,1),""))</f>
        <v>0</v>
      </c>
      <c r="B203" s="174" t="str">
        <f>IF(A203=1,COUNTIF($A$8:A203,1),"")</f>
        <v/>
      </c>
      <c r="C203" s="174"/>
      <c r="D203" s="157">
        <f>IFERROR($C$8:INDEX($C$8:$C$3000,COUNTIF($C$8:$C$3000,"?*")),"")</f>
        <v>0</v>
      </c>
      <c r="E203" s="174"/>
      <c r="F203" s="174">
        <f>--ISNUMBER(IFERROR(SEARCH('Project Costing'!#REF!,Services!I210,1),""))</f>
        <v>0</v>
      </c>
      <c r="G203" s="174" t="str">
        <f>IF(F203=1,COUNTIF($F$8:F203,1),"")</f>
        <v/>
      </c>
      <c r="H203" s="174"/>
      <c r="I203" s="157">
        <f>IFERROR($H$8:INDEX($H$8:$H$3000,COUNTIF($H$8:$H$3000,"?*")),"")</f>
        <v>0</v>
      </c>
    </row>
    <row r="204" spans="1:9" x14ac:dyDescent="0.25">
      <c r="A204" s="174">
        <f>--ISNUMBER(IFERROR(SEARCH('Project Costing'!#REF!,Services!I211,1),""))</f>
        <v>0</v>
      </c>
      <c r="B204" s="174" t="str">
        <f>IF(A204=1,COUNTIF($A$8:A204,1),"")</f>
        <v/>
      </c>
      <c r="C204" s="174"/>
      <c r="D204" s="157">
        <f>IFERROR($C$8:INDEX($C$8:$C$3000,COUNTIF($C$8:$C$3000,"?*")),"")</f>
        <v>0</v>
      </c>
      <c r="E204" s="174"/>
      <c r="F204" s="174">
        <f>--ISNUMBER(IFERROR(SEARCH('Project Costing'!#REF!,Services!I211,1),""))</f>
        <v>0</v>
      </c>
      <c r="G204" s="174" t="str">
        <f>IF(F204=1,COUNTIF($F$8:F204,1),"")</f>
        <v/>
      </c>
      <c r="H204" s="174"/>
      <c r="I204" s="157">
        <f>IFERROR($H$8:INDEX($H$8:$H$3000,COUNTIF($H$8:$H$3000,"?*")),"")</f>
        <v>0</v>
      </c>
    </row>
    <row r="205" spans="1:9" x14ac:dyDescent="0.25">
      <c r="A205" s="174">
        <f>--ISNUMBER(IFERROR(SEARCH('Project Costing'!#REF!,Services!I212,1),""))</f>
        <v>0</v>
      </c>
      <c r="B205" s="174" t="str">
        <f>IF(A205=1,COUNTIF($A$8:A205,1),"")</f>
        <v/>
      </c>
      <c r="C205" s="174"/>
      <c r="D205" s="157">
        <f>IFERROR($C$8:INDEX($C$8:$C$3000,COUNTIF($C$8:$C$3000,"?*")),"")</f>
        <v>0</v>
      </c>
      <c r="E205" s="174"/>
      <c r="F205" s="174">
        <f>--ISNUMBER(IFERROR(SEARCH('Project Costing'!#REF!,Services!I212,1),""))</f>
        <v>0</v>
      </c>
      <c r="G205" s="174" t="str">
        <f>IF(F205=1,COUNTIF($F$8:F205,1),"")</f>
        <v/>
      </c>
      <c r="H205" s="174"/>
      <c r="I205" s="157">
        <f>IFERROR($H$8:INDEX($H$8:$H$3000,COUNTIF($H$8:$H$3000,"?*")),"")</f>
        <v>0</v>
      </c>
    </row>
    <row r="206" spans="1:9" x14ac:dyDescent="0.25">
      <c r="A206" s="174">
        <f>--ISNUMBER(IFERROR(SEARCH('Project Costing'!#REF!,Services!I213,1),""))</f>
        <v>0</v>
      </c>
      <c r="B206" s="174" t="str">
        <f>IF(A206=1,COUNTIF($A$8:A206,1),"")</f>
        <v/>
      </c>
      <c r="C206" s="174"/>
      <c r="D206" s="157">
        <f>IFERROR($C$8:INDEX($C$8:$C$3000,COUNTIF($C$8:$C$3000,"?*")),"")</f>
        <v>0</v>
      </c>
      <c r="E206" s="174"/>
      <c r="F206" s="174">
        <f>--ISNUMBER(IFERROR(SEARCH('Project Costing'!#REF!,Services!I213,1),""))</f>
        <v>0</v>
      </c>
      <c r="G206" s="174" t="str">
        <f>IF(F206=1,COUNTIF($F$8:F206,1),"")</f>
        <v/>
      </c>
      <c r="H206" s="174"/>
      <c r="I206" s="157">
        <f>IFERROR($H$8:INDEX($H$8:$H$3000,COUNTIF($H$8:$H$3000,"?*")),"")</f>
        <v>0</v>
      </c>
    </row>
    <row r="207" spans="1:9" x14ac:dyDescent="0.25">
      <c r="A207" s="174">
        <f>--ISNUMBER(IFERROR(SEARCH('Project Costing'!#REF!,Services!I214,1),""))</f>
        <v>0</v>
      </c>
      <c r="B207" s="174" t="str">
        <f>IF(A207=1,COUNTIF($A$8:A207,1),"")</f>
        <v/>
      </c>
      <c r="C207" s="174"/>
      <c r="D207" s="157">
        <f>IFERROR($C$8:INDEX($C$8:$C$3000,COUNTIF($C$8:$C$3000,"?*")),"")</f>
        <v>0</v>
      </c>
      <c r="E207" s="174"/>
      <c r="F207" s="174">
        <f>--ISNUMBER(IFERROR(SEARCH('Project Costing'!#REF!,Services!I214,1),""))</f>
        <v>0</v>
      </c>
      <c r="G207" s="174" t="str">
        <f>IF(F207=1,COUNTIF($F$8:F207,1),"")</f>
        <v/>
      </c>
      <c r="H207" s="174"/>
      <c r="I207" s="157">
        <f>IFERROR($H$8:INDEX($H$8:$H$3000,COUNTIF($H$8:$H$3000,"?*")),"")</f>
        <v>0</v>
      </c>
    </row>
    <row r="208" spans="1:9" x14ac:dyDescent="0.25">
      <c r="A208" s="174">
        <f>--ISNUMBER(IFERROR(SEARCH('Project Costing'!#REF!,Services!I215,1),""))</f>
        <v>0</v>
      </c>
      <c r="B208" s="174" t="str">
        <f>IF(A208=1,COUNTIF($A$8:A208,1),"")</f>
        <v/>
      </c>
      <c r="C208" s="174"/>
      <c r="D208" s="157">
        <f>IFERROR($C$8:INDEX($C$8:$C$3000,COUNTIF($C$8:$C$3000,"?*")),"")</f>
        <v>0</v>
      </c>
      <c r="E208" s="174"/>
      <c r="F208" s="174">
        <f>--ISNUMBER(IFERROR(SEARCH('Project Costing'!#REF!,Services!I215,1),""))</f>
        <v>0</v>
      </c>
      <c r="G208" s="174" t="str">
        <f>IF(F208=1,COUNTIF($F$8:F208,1),"")</f>
        <v/>
      </c>
      <c r="H208" s="174"/>
      <c r="I208" s="157">
        <f>IFERROR($H$8:INDEX($H$8:$H$3000,COUNTIF($H$8:$H$3000,"?*")),"")</f>
        <v>0</v>
      </c>
    </row>
    <row r="209" spans="1:9" x14ac:dyDescent="0.25">
      <c r="A209" s="174">
        <f>--ISNUMBER(IFERROR(SEARCH('Project Costing'!#REF!,Services!I216,1),""))</f>
        <v>0</v>
      </c>
      <c r="B209" s="174" t="str">
        <f>IF(A209=1,COUNTIF($A$8:A209,1),"")</f>
        <v/>
      </c>
      <c r="C209" s="174"/>
      <c r="D209" s="157">
        <f>IFERROR($C$8:INDEX($C$8:$C$3000,COUNTIF($C$8:$C$3000,"?*")),"")</f>
        <v>0</v>
      </c>
      <c r="E209" s="174"/>
      <c r="F209" s="174">
        <f>--ISNUMBER(IFERROR(SEARCH('Project Costing'!#REF!,Services!I216,1),""))</f>
        <v>0</v>
      </c>
      <c r="G209" s="174" t="str">
        <f>IF(F209=1,COUNTIF($F$8:F209,1),"")</f>
        <v/>
      </c>
      <c r="H209" s="174"/>
      <c r="I209" s="157">
        <f>IFERROR($H$8:INDEX($H$8:$H$3000,COUNTIF($H$8:$H$3000,"?*")),"")</f>
        <v>0</v>
      </c>
    </row>
    <row r="210" spans="1:9" x14ac:dyDescent="0.25">
      <c r="A210" s="174">
        <f>--ISNUMBER(IFERROR(SEARCH('Project Costing'!#REF!,Services!I217,1),""))</f>
        <v>0</v>
      </c>
      <c r="B210" s="174" t="str">
        <f>IF(A210=1,COUNTIF($A$8:A210,1),"")</f>
        <v/>
      </c>
      <c r="C210" s="174"/>
      <c r="D210" s="157">
        <f>IFERROR($C$8:INDEX($C$8:$C$3000,COUNTIF($C$8:$C$3000,"?*")),"")</f>
        <v>0</v>
      </c>
      <c r="E210" s="174"/>
      <c r="F210" s="174">
        <f>--ISNUMBER(IFERROR(SEARCH('Project Costing'!#REF!,Services!I217,1),""))</f>
        <v>0</v>
      </c>
      <c r="G210" s="174" t="str">
        <f>IF(F210=1,COUNTIF($F$8:F210,1),"")</f>
        <v/>
      </c>
      <c r="H210" s="174"/>
      <c r="I210" s="157">
        <f>IFERROR($H$8:INDEX($H$8:$H$3000,COUNTIF($H$8:$H$3000,"?*")),"")</f>
        <v>0</v>
      </c>
    </row>
    <row r="211" spans="1:9" x14ac:dyDescent="0.25">
      <c r="A211" s="174">
        <f>--ISNUMBER(IFERROR(SEARCH('Project Costing'!#REF!,Services!I218,1),""))</f>
        <v>0</v>
      </c>
      <c r="B211" s="174" t="str">
        <f>IF(A211=1,COUNTIF($A$8:A211,1),"")</f>
        <v/>
      </c>
      <c r="C211" s="174"/>
      <c r="D211" s="157">
        <f>IFERROR($C$8:INDEX($C$8:$C$3000,COUNTIF($C$8:$C$3000,"?*")),"")</f>
        <v>0</v>
      </c>
      <c r="E211" s="174"/>
      <c r="F211" s="174">
        <f>--ISNUMBER(IFERROR(SEARCH('Project Costing'!#REF!,Services!I218,1),""))</f>
        <v>0</v>
      </c>
      <c r="G211" s="174" t="str">
        <f>IF(F211=1,COUNTIF($F$8:F211,1),"")</f>
        <v/>
      </c>
      <c r="H211" s="174"/>
      <c r="I211" s="157">
        <f>IFERROR($H$8:INDEX($H$8:$H$3000,COUNTIF($H$8:$H$3000,"?*")),"")</f>
        <v>0</v>
      </c>
    </row>
    <row r="212" spans="1:9" x14ac:dyDescent="0.25">
      <c r="A212" s="174">
        <f>--ISNUMBER(IFERROR(SEARCH('Project Costing'!#REF!,Services!I219,1),""))</f>
        <v>0</v>
      </c>
      <c r="B212" s="174" t="str">
        <f>IF(A212=1,COUNTIF($A$8:A212,1),"")</f>
        <v/>
      </c>
      <c r="C212" s="174"/>
      <c r="D212" s="157">
        <f>IFERROR($C$8:INDEX($C$8:$C$3000,COUNTIF($C$8:$C$3000,"?*")),"")</f>
        <v>0</v>
      </c>
      <c r="E212" s="174"/>
      <c r="F212" s="174">
        <f>--ISNUMBER(IFERROR(SEARCH('Project Costing'!#REF!,Services!I219,1),""))</f>
        <v>0</v>
      </c>
      <c r="G212" s="174" t="str">
        <f>IF(F212=1,COUNTIF($F$8:F212,1),"")</f>
        <v/>
      </c>
      <c r="H212" s="174"/>
      <c r="I212" s="157">
        <f>IFERROR($H$8:INDEX($H$8:$H$3000,COUNTIF($H$8:$H$3000,"?*")),"")</f>
        <v>0</v>
      </c>
    </row>
    <row r="213" spans="1:9" x14ac:dyDescent="0.25">
      <c r="A213" s="174">
        <f>--ISNUMBER(IFERROR(SEARCH('Project Costing'!#REF!,Services!I220,1),""))</f>
        <v>0</v>
      </c>
      <c r="B213" s="174" t="str">
        <f>IF(A213=1,COUNTIF($A$8:A213,1),"")</f>
        <v/>
      </c>
      <c r="C213" s="174"/>
      <c r="D213" s="157">
        <f>IFERROR($C$8:INDEX($C$8:$C$3000,COUNTIF($C$8:$C$3000,"?*")),"")</f>
        <v>0</v>
      </c>
      <c r="E213" s="174"/>
      <c r="F213" s="174">
        <f>--ISNUMBER(IFERROR(SEARCH('Project Costing'!#REF!,Services!I220,1),""))</f>
        <v>0</v>
      </c>
      <c r="G213" s="174" t="str">
        <f>IF(F213=1,COUNTIF($F$8:F213,1),"")</f>
        <v/>
      </c>
      <c r="H213" s="174"/>
      <c r="I213" s="157">
        <f>IFERROR($H$8:INDEX($H$8:$H$3000,COUNTIF($H$8:$H$3000,"?*")),"")</f>
        <v>0</v>
      </c>
    </row>
    <row r="214" spans="1:9" x14ac:dyDescent="0.25">
      <c r="A214" s="174">
        <f>--ISNUMBER(IFERROR(SEARCH('Project Costing'!#REF!,Services!I221,1),""))</f>
        <v>0</v>
      </c>
      <c r="B214" s="174" t="str">
        <f>IF(A214=1,COUNTIF($A$8:A214,1),"")</f>
        <v/>
      </c>
      <c r="C214" s="174"/>
      <c r="D214" s="157">
        <f>IFERROR($C$8:INDEX($C$8:$C$3000,COUNTIF($C$8:$C$3000,"?*")),"")</f>
        <v>0</v>
      </c>
      <c r="E214" s="174"/>
      <c r="F214" s="174">
        <f>--ISNUMBER(IFERROR(SEARCH('Project Costing'!#REF!,Services!I221,1),""))</f>
        <v>0</v>
      </c>
      <c r="G214" s="174" t="str">
        <f>IF(F214=1,COUNTIF($F$8:F214,1),"")</f>
        <v/>
      </c>
      <c r="H214" s="174"/>
      <c r="I214" s="157">
        <f>IFERROR($H$8:INDEX($H$8:$H$3000,COUNTIF($H$8:$H$3000,"?*")),"")</f>
        <v>0</v>
      </c>
    </row>
    <row r="215" spans="1:9" x14ac:dyDescent="0.25">
      <c r="A215" s="174">
        <f>--ISNUMBER(IFERROR(SEARCH('Project Costing'!#REF!,Services!I222,1),""))</f>
        <v>0</v>
      </c>
      <c r="B215" s="174" t="str">
        <f>IF(A215=1,COUNTIF($A$8:A215,1),"")</f>
        <v/>
      </c>
      <c r="C215" s="174"/>
      <c r="D215" s="157">
        <f>IFERROR($C$8:INDEX($C$8:$C$3000,COUNTIF($C$8:$C$3000,"?*")),"")</f>
        <v>0</v>
      </c>
      <c r="E215" s="174"/>
      <c r="F215" s="174">
        <f>--ISNUMBER(IFERROR(SEARCH('Project Costing'!#REF!,Services!I222,1),""))</f>
        <v>0</v>
      </c>
      <c r="G215" s="174" t="str">
        <f>IF(F215=1,COUNTIF($F$8:F215,1),"")</f>
        <v/>
      </c>
      <c r="H215" s="174"/>
      <c r="I215" s="157">
        <f>IFERROR($H$8:INDEX($H$8:$H$3000,COUNTIF($H$8:$H$3000,"?*")),"")</f>
        <v>0</v>
      </c>
    </row>
    <row r="216" spans="1:9" x14ac:dyDescent="0.25">
      <c r="A216" s="174">
        <f>--ISNUMBER(IFERROR(SEARCH('Project Costing'!#REF!,Services!I223,1),""))</f>
        <v>0</v>
      </c>
      <c r="B216" s="174" t="str">
        <f>IF(A216=1,COUNTIF($A$8:A216,1),"")</f>
        <v/>
      </c>
      <c r="C216" s="174"/>
      <c r="D216" s="157">
        <f>IFERROR($C$8:INDEX($C$8:$C$3000,COUNTIF($C$8:$C$3000,"?*")),"")</f>
        <v>0</v>
      </c>
      <c r="E216" s="174"/>
      <c r="F216" s="174">
        <f>--ISNUMBER(IFERROR(SEARCH('Project Costing'!#REF!,Services!I223,1),""))</f>
        <v>0</v>
      </c>
      <c r="G216" s="174" t="str">
        <f>IF(F216=1,COUNTIF($F$8:F216,1),"")</f>
        <v/>
      </c>
      <c r="H216" s="174"/>
      <c r="I216" s="157">
        <f>IFERROR($H$8:INDEX($H$8:$H$3000,COUNTIF($H$8:$H$3000,"?*")),"")</f>
        <v>0</v>
      </c>
    </row>
    <row r="217" spans="1:9" x14ac:dyDescent="0.25">
      <c r="A217" s="174">
        <f>--ISNUMBER(IFERROR(SEARCH('Project Costing'!#REF!,Services!I224,1),""))</f>
        <v>0</v>
      </c>
      <c r="B217" s="174" t="str">
        <f>IF(A217=1,COUNTIF($A$8:A217,1),"")</f>
        <v/>
      </c>
      <c r="C217" s="174"/>
      <c r="D217" s="157">
        <f>IFERROR($C$8:INDEX($C$8:$C$3000,COUNTIF($C$8:$C$3000,"?*")),"")</f>
        <v>0</v>
      </c>
      <c r="E217" s="174"/>
      <c r="F217" s="174">
        <f>--ISNUMBER(IFERROR(SEARCH('Project Costing'!#REF!,Services!I224,1),""))</f>
        <v>0</v>
      </c>
      <c r="G217" s="174" t="str">
        <f>IF(F217=1,COUNTIF($F$8:F217,1),"")</f>
        <v/>
      </c>
      <c r="H217" s="174"/>
      <c r="I217" s="157">
        <f>IFERROR($H$8:INDEX($H$8:$H$3000,COUNTIF($H$8:$H$3000,"?*")),"")</f>
        <v>0</v>
      </c>
    </row>
    <row r="218" spans="1:9" x14ac:dyDescent="0.25">
      <c r="A218" s="174">
        <f>--ISNUMBER(IFERROR(SEARCH('Project Costing'!#REF!,Services!I225,1),""))</f>
        <v>0</v>
      </c>
      <c r="B218" s="174" t="str">
        <f>IF(A218=1,COUNTIF($A$8:A218,1),"")</f>
        <v/>
      </c>
      <c r="C218" s="174"/>
      <c r="D218" s="157">
        <f>IFERROR($C$8:INDEX($C$8:$C$3000,COUNTIF($C$8:$C$3000,"?*")),"")</f>
        <v>0</v>
      </c>
      <c r="E218" s="174"/>
      <c r="F218" s="174">
        <f>--ISNUMBER(IFERROR(SEARCH('Project Costing'!#REF!,Services!I225,1),""))</f>
        <v>0</v>
      </c>
      <c r="G218" s="174" t="str">
        <f>IF(F218=1,COUNTIF($F$8:F218,1),"")</f>
        <v/>
      </c>
      <c r="H218" s="174"/>
      <c r="I218" s="157">
        <f>IFERROR($H$8:INDEX($H$8:$H$3000,COUNTIF($H$8:$H$3000,"?*")),"")</f>
        <v>0</v>
      </c>
    </row>
    <row r="219" spans="1:9" x14ac:dyDescent="0.25">
      <c r="A219" s="174">
        <f>--ISNUMBER(IFERROR(SEARCH('Project Costing'!#REF!,Services!I226,1),""))</f>
        <v>0</v>
      </c>
      <c r="B219" s="174" t="str">
        <f>IF(A219=1,COUNTIF($A$8:A219,1),"")</f>
        <v/>
      </c>
      <c r="C219" s="174"/>
      <c r="D219" s="157">
        <f>IFERROR($C$8:INDEX($C$8:$C$3000,COUNTIF($C$8:$C$3000,"?*")),"")</f>
        <v>0</v>
      </c>
      <c r="E219" s="174"/>
      <c r="F219" s="174">
        <f>--ISNUMBER(IFERROR(SEARCH('Project Costing'!#REF!,Services!I226,1),""))</f>
        <v>0</v>
      </c>
      <c r="G219" s="174" t="str">
        <f>IF(F219=1,COUNTIF($F$8:F219,1),"")</f>
        <v/>
      </c>
      <c r="H219" s="174"/>
      <c r="I219" s="157">
        <f>IFERROR($H$8:INDEX($H$8:$H$3000,COUNTIF($H$8:$H$3000,"?*")),"")</f>
        <v>0</v>
      </c>
    </row>
    <row r="220" spans="1:9" x14ac:dyDescent="0.25">
      <c r="A220" s="174">
        <f>--ISNUMBER(IFERROR(SEARCH('Project Costing'!#REF!,Services!I227,1),""))</f>
        <v>0</v>
      </c>
      <c r="B220" s="174" t="str">
        <f>IF(A220=1,COUNTIF($A$8:A220,1),"")</f>
        <v/>
      </c>
      <c r="C220" s="174"/>
      <c r="D220" s="157">
        <f>IFERROR($C$8:INDEX($C$8:$C$3000,COUNTIF($C$8:$C$3000,"?*")),"")</f>
        <v>0</v>
      </c>
      <c r="E220" s="174"/>
      <c r="F220" s="174">
        <f>--ISNUMBER(IFERROR(SEARCH('Project Costing'!#REF!,Services!I227,1),""))</f>
        <v>0</v>
      </c>
      <c r="G220" s="174" t="str">
        <f>IF(F220=1,COUNTIF($F$8:F220,1),"")</f>
        <v/>
      </c>
      <c r="H220" s="174"/>
      <c r="I220" s="157">
        <f>IFERROR($H$8:INDEX($H$8:$H$3000,COUNTIF($H$8:$H$3000,"?*")),"")</f>
        <v>0</v>
      </c>
    </row>
    <row r="221" spans="1:9" x14ac:dyDescent="0.25">
      <c r="A221" s="174">
        <f>--ISNUMBER(IFERROR(SEARCH('Project Costing'!#REF!,Services!I228,1),""))</f>
        <v>0</v>
      </c>
      <c r="B221" s="174" t="str">
        <f>IF(A221=1,COUNTIF($A$8:A221,1),"")</f>
        <v/>
      </c>
      <c r="C221" s="174"/>
      <c r="D221" s="157">
        <f>IFERROR($C$8:INDEX($C$8:$C$3000,COUNTIF($C$8:$C$3000,"?*")),"")</f>
        <v>0</v>
      </c>
      <c r="E221" s="174"/>
      <c r="F221" s="174">
        <f>--ISNUMBER(IFERROR(SEARCH('Project Costing'!#REF!,Services!I228,1),""))</f>
        <v>0</v>
      </c>
      <c r="G221" s="174" t="str">
        <f>IF(F221=1,COUNTIF($F$8:F221,1),"")</f>
        <v/>
      </c>
      <c r="H221" s="174"/>
      <c r="I221" s="157">
        <f>IFERROR($H$8:INDEX($H$8:$H$3000,COUNTIF($H$8:$H$3000,"?*")),"")</f>
        <v>0</v>
      </c>
    </row>
    <row r="222" spans="1:9" x14ac:dyDescent="0.25">
      <c r="A222" s="174">
        <f>--ISNUMBER(IFERROR(SEARCH('Project Costing'!#REF!,Services!I229,1),""))</f>
        <v>0</v>
      </c>
      <c r="B222" s="174" t="str">
        <f>IF(A222=1,COUNTIF($A$8:A222,1),"")</f>
        <v/>
      </c>
      <c r="C222" s="174"/>
      <c r="D222" s="157">
        <f>IFERROR($C$8:INDEX($C$8:$C$3000,COUNTIF($C$8:$C$3000,"?*")),"")</f>
        <v>0</v>
      </c>
      <c r="E222" s="174"/>
      <c r="F222" s="174">
        <f>--ISNUMBER(IFERROR(SEARCH('Project Costing'!#REF!,Services!I229,1),""))</f>
        <v>0</v>
      </c>
      <c r="G222" s="174" t="str">
        <f>IF(F222=1,COUNTIF($F$8:F222,1),"")</f>
        <v/>
      </c>
      <c r="H222" s="174"/>
      <c r="I222" s="157">
        <f>IFERROR($H$8:INDEX($H$8:$H$3000,COUNTIF($H$8:$H$3000,"?*")),"")</f>
        <v>0</v>
      </c>
    </row>
    <row r="223" spans="1:9" x14ac:dyDescent="0.25">
      <c r="A223" s="174">
        <f>--ISNUMBER(IFERROR(SEARCH('Project Costing'!#REF!,Services!I230,1),""))</f>
        <v>0</v>
      </c>
      <c r="B223" s="174" t="str">
        <f>IF(A223=1,COUNTIF($A$8:A223,1),"")</f>
        <v/>
      </c>
      <c r="C223" s="174"/>
      <c r="D223" s="157">
        <f>IFERROR($C$8:INDEX($C$8:$C$3000,COUNTIF($C$8:$C$3000,"?*")),"")</f>
        <v>0</v>
      </c>
      <c r="E223" s="174"/>
      <c r="F223" s="174">
        <f>--ISNUMBER(IFERROR(SEARCH('Project Costing'!#REF!,Services!I230,1),""))</f>
        <v>0</v>
      </c>
      <c r="G223" s="174" t="str">
        <f>IF(F223=1,COUNTIF($F$8:F223,1),"")</f>
        <v/>
      </c>
      <c r="H223" s="174"/>
      <c r="I223" s="157">
        <f>IFERROR($H$8:INDEX($H$8:$H$3000,COUNTIF($H$8:$H$3000,"?*")),"")</f>
        <v>0</v>
      </c>
    </row>
    <row r="224" spans="1:9" x14ac:dyDescent="0.25">
      <c r="A224" s="174">
        <f>--ISNUMBER(IFERROR(SEARCH('Project Costing'!#REF!,Services!I231,1),""))</f>
        <v>0</v>
      </c>
      <c r="B224" s="174" t="str">
        <f>IF(A224=1,COUNTIF($A$8:A224,1),"")</f>
        <v/>
      </c>
      <c r="C224" s="174"/>
      <c r="D224" s="157">
        <f>IFERROR($C$8:INDEX($C$8:$C$3000,COUNTIF($C$8:$C$3000,"?*")),"")</f>
        <v>0</v>
      </c>
      <c r="E224" s="174"/>
      <c r="F224" s="174">
        <f>--ISNUMBER(IFERROR(SEARCH('Project Costing'!#REF!,Services!I231,1),""))</f>
        <v>0</v>
      </c>
      <c r="G224" s="174" t="str">
        <f>IF(F224=1,COUNTIF($F$8:F224,1),"")</f>
        <v/>
      </c>
      <c r="H224" s="174"/>
      <c r="I224" s="157">
        <f>IFERROR($H$8:INDEX($H$8:$H$3000,COUNTIF($H$8:$H$3000,"?*")),"")</f>
        <v>0</v>
      </c>
    </row>
    <row r="225" spans="1:9" x14ac:dyDescent="0.25">
      <c r="A225" s="174">
        <f>--ISNUMBER(IFERROR(SEARCH('Project Costing'!#REF!,Services!I232,1),""))</f>
        <v>0</v>
      </c>
      <c r="B225" s="174" t="str">
        <f>IF(A225=1,COUNTIF($A$8:A225,1),"")</f>
        <v/>
      </c>
      <c r="C225" s="174"/>
      <c r="D225" s="157">
        <f>IFERROR($C$8:INDEX($C$8:$C$3000,COUNTIF($C$8:$C$3000,"?*")),"")</f>
        <v>0</v>
      </c>
      <c r="E225" s="174"/>
      <c r="F225" s="174">
        <f>--ISNUMBER(IFERROR(SEARCH('Project Costing'!#REF!,Services!I232,1),""))</f>
        <v>0</v>
      </c>
      <c r="G225" s="174" t="str">
        <f>IF(F225=1,COUNTIF($F$8:F225,1),"")</f>
        <v/>
      </c>
      <c r="H225" s="174"/>
      <c r="I225" s="157">
        <f>IFERROR($H$8:INDEX($H$8:$H$3000,COUNTIF($H$8:$H$3000,"?*")),"")</f>
        <v>0</v>
      </c>
    </row>
    <row r="226" spans="1:9" x14ac:dyDescent="0.25">
      <c r="A226" s="174">
        <f>--ISNUMBER(IFERROR(SEARCH('Project Costing'!#REF!,Services!I233,1),""))</f>
        <v>0</v>
      </c>
      <c r="B226" s="174" t="str">
        <f>IF(A226=1,COUNTIF($A$8:A226,1),"")</f>
        <v/>
      </c>
      <c r="C226" s="174"/>
      <c r="D226" s="157">
        <f>IFERROR($C$8:INDEX($C$8:$C$3000,COUNTIF($C$8:$C$3000,"?*")),"")</f>
        <v>0</v>
      </c>
      <c r="E226" s="174"/>
      <c r="F226" s="174">
        <f>--ISNUMBER(IFERROR(SEARCH('Project Costing'!#REF!,Services!I233,1),""))</f>
        <v>0</v>
      </c>
      <c r="G226" s="174" t="str">
        <f>IF(F226=1,COUNTIF($F$8:F226,1),"")</f>
        <v/>
      </c>
      <c r="H226" s="174"/>
      <c r="I226" s="157">
        <f>IFERROR($H$8:INDEX($H$8:$H$3000,COUNTIF($H$8:$H$3000,"?*")),"")</f>
        <v>0</v>
      </c>
    </row>
    <row r="227" spans="1:9" x14ac:dyDescent="0.25">
      <c r="A227" s="174">
        <f>--ISNUMBER(IFERROR(SEARCH('Project Costing'!#REF!,Services!I234,1),""))</f>
        <v>0</v>
      </c>
      <c r="B227" s="174" t="str">
        <f>IF(A227=1,COUNTIF($A$8:A227,1),"")</f>
        <v/>
      </c>
      <c r="C227" s="174"/>
      <c r="D227" s="157">
        <f>IFERROR($C$8:INDEX($C$8:$C$3000,COUNTIF($C$8:$C$3000,"?*")),"")</f>
        <v>0</v>
      </c>
      <c r="E227" s="174"/>
      <c r="F227" s="174">
        <f>--ISNUMBER(IFERROR(SEARCH('Project Costing'!#REF!,Services!I234,1),""))</f>
        <v>0</v>
      </c>
      <c r="G227" s="174" t="str">
        <f>IF(F227=1,COUNTIF($F$8:F227,1),"")</f>
        <v/>
      </c>
      <c r="H227" s="174"/>
      <c r="I227" s="157">
        <f>IFERROR($H$8:INDEX($H$8:$H$3000,COUNTIF($H$8:$H$3000,"?*")),"")</f>
        <v>0</v>
      </c>
    </row>
    <row r="228" spans="1:9" x14ac:dyDescent="0.25">
      <c r="A228" s="174">
        <f>--ISNUMBER(IFERROR(SEARCH('Project Costing'!#REF!,Services!I235,1),""))</f>
        <v>0</v>
      </c>
      <c r="B228" s="174" t="str">
        <f>IF(A228=1,COUNTIF($A$8:A228,1),"")</f>
        <v/>
      </c>
      <c r="C228" s="174"/>
      <c r="D228" s="157">
        <f>IFERROR($C$8:INDEX($C$8:$C$3000,COUNTIF($C$8:$C$3000,"?*")),"")</f>
        <v>0</v>
      </c>
      <c r="E228" s="174"/>
      <c r="F228" s="174">
        <f>--ISNUMBER(IFERROR(SEARCH('Project Costing'!#REF!,Services!I235,1),""))</f>
        <v>0</v>
      </c>
      <c r="G228" s="174" t="str">
        <f>IF(F228=1,COUNTIF($F$8:F228,1),"")</f>
        <v/>
      </c>
      <c r="H228" s="174"/>
      <c r="I228" s="157">
        <f>IFERROR($H$8:INDEX($H$8:$H$3000,COUNTIF($H$8:$H$3000,"?*")),"")</f>
        <v>0</v>
      </c>
    </row>
    <row r="229" spans="1:9" x14ac:dyDescent="0.25">
      <c r="A229" s="174">
        <f>--ISNUMBER(IFERROR(SEARCH('Project Costing'!#REF!,Services!I236,1),""))</f>
        <v>0</v>
      </c>
      <c r="B229" s="174" t="str">
        <f>IF(A229=1,COUNTIF($A$8:A229,1),"")</f>
        <v/>
      </c>
      <c r="C229" s="174"/>
      <c r="D229" s="157">
        <f>IFERROR($C$8:INDEX($C$8:$C$3000,COUNTIF($C$8:$C$3000,"?*")),"")</f>
        <v>0</v>
      </c>
      <c r="E229" s="174"/>
      <c r="F229" s="174">
        <f>--ISNUMBER(IFERROR(SEARCH('Project Costing'!#REF!,Services!I236,1),""))</f>
        <v>0</v>
      </c>
      <c r="G229" s="174" t="str">
        <f>IF(F229=1,COUNTIF($F$8:F229,1),"")</f>
        <v/>
      </c>
      <c r="H229" s="174"/>
      <c r="I229" s="157">
        <f>IFERROR($H$8:INDEX($H$8:$H$3000,COUNTIF($H$8:$H$3000,"?*")),"")</f>
        <v>0</v>
      </c>
    </row>
    <row r="230" spans="1:9" x14ac:dyDescent="0.25">
      <c r="A230" s="174">
        <f>--ISNUMBER(IFERROR(SEARCH('Project Costing'!#REF!,Services!I237,1),""))</f>
        <v>0</v>
      </c>
      <c r="B230" s="174" t="str">
        <f>IF(A230=1,COUNTIF($A$8:A230,1),"")</f>
        <v/>
      </c>
      <c r="C230" s="174"/>
      <c r="D230" s="157">
        <f>IFERROR($C$8:INDEX($C$8:$C$3000,COUNTIF($C$8:$C$3000,"?*")),"")</f>
        <v>0</v>
      </c>
      <c r="E230" s="174"/>
      <c r="F230" s="174">
        <f>--ISNUMBER(IFERROR(SEARCH('Project Costing'!#REF!,Services!I237,1),""))</f>
        <v>0</v>
      </c>
      <c r="G230" s="174" t="str">
        <f>IF(F230=1,COUNTIF($F$8:F230,1),"")</f>
        <v/>
      </c>
      <c r="H230" s="174"/>
      <c r="I230" s="157">
        <f>IFERROR($H$8:INDEX($H$8:$H$3000,COUNTIF($H$8:$H$3000,"?*")),"")</f>
        <v>0</v>
      </c>
    </row>
    <row r="231" spans="1:9" x14ac:dyDescent="0.25">
      <c r="A231" s="174">
        <f>--ISNUMBER(IFERROR(SEARCH('Project Costing'!#REF!,Services!I238,1),""))</f>
        <v>0</v>
      </c>
      <c r="B231" s="174" t="str">
        <f>IF(A231=1,COUNTIF($A$8:A231,1),"")</f>
        <v/>
      </c>
      <c r="C231" s="174"/>
      <c r="D231" s="157">
        <f>IFERROR($C$8:INDEX($C$8:$C$3000,COUNTIF($C$8:$C$3000,"?*")),"")</f>
        <v>0</v>
      </c>
      <c r="E231" s="174"/>
      <c r="F231" s="174">
        <f>--ISNUMBER(IFERROR(SEARCH('Project Costing'!#REF!,Services!I238,1),""))</f>
        <v>0</v>
      </c>
      <c r="G231" s="174" t="str">
        <f>IF(F231=1,COUNTIF($F$8:F231,1),"")</f>
        <v/>
      </c>
      <c r="H231" s="174"/>
      <c r="I231" s="157">
        <f>IFERROR($H$8:INDEX($H$8:$H$3000,COUNTIF($H$8:$H$3000,"?*")),"")</f>
        <v>0</v>
      </c>
    </row>
    <row r="232" spans="1:9" x14ac:dyDescent="0.25">
      <c r="A232" s="174">
        <f>--ISNUMBER(IFERROR(SEARCH('Project Costing'!#REF!,Services!I239,1),""))</f>
        <v>0</v>
      </c>
      <c r="B232" s="174" t="str">
        <f>IF(A232=1,COUNTIF($A$8:A232,1),"")</f>
        <v/>
      </c>
      <c r="C232" s="174"/>
      <c r="D232" s="157">
        <f>IFERROR($C$8:INDEX($C$8:$C$3000,COUNTIF($C$8:$C$3000,"?*")),"")</f>
        <v>0</v>
      </c>
      <c r="E232" s="174"/>
      <c r="F232" s="174">
        <f>--ISNUMBER(IFERROR(SEARCH('Project Costing'!#REF!,Services!I239,1),""))</f>
        <v>0</v>
      </c>
      <c r="G232" s="174" t="str">
        <f>IF(F232=1,COUNTIF($F$8:F232,1),"")</f>
        <v/>
      </c>
      <c r="H232" s="174"/>
      <c r="I232" s="157">
        <f>IFERROR($H$8:INDEX($H$8:$H$3000,COUNTIF($H$8:$H$3000,"?*")),"")</f>
        <v>0</v>
      </c>
    </row>
    <row r="233" spans="1:9" x14ac:dyDescent="0.25">
      <c r="A233" s="174">
        <f>--ISNUMBER(IFERROR(SEARCH('Project Costing'!#REF!,Services!I240,1),""))</f>
        <v>0</v>
      </c>
      <c r="B233" s="174" t="str">
        <f>IF(A233=1,COUNTIF($A$8:A233,1),"")</f>
        <v/>
      </c>
      <c r="C233" s="174"/>
      <c r="D233" s="157">
        <f>IFERROR($C$8:INDEX($C$8:$C$3000,COUNTIF($C$8:$C$3000,"?*")),"")</f>
        <v>0</v>
      </c>
      <c r="E233" s="174"/>
      <c r="F233" s="174">
        <f>--ISNUMBER(IFERROR(SEARCH('Project Costing'!#REF!,Services!I240,1),""))</f>
        <v>0</v>
      </c>
      <c r="G233" s="174" t="str">
        <f>IF(F233=1,COUNTIF($F$8:F233,1),"")</f>
        <v/>
      </c>
      <c r="H233" s="174"/>
      <c r="I233" s="157">
        <f>IFERROR($H$8:INDEX($H$8:$H$3000,COUNTIF($H$8:$H$3000,"?*")),"")</f>
        <v>0</v>
      </c>
    </row>
    <row r="234" spans="1:9" x14ac:dyDescent="0.25">
      <c r="A234" s="174">
        <f>--ISNUMBER(IFERROR(SEARCH('Project Costing'!#REF!,Services!I241,1),""))</f>
        <v>0</v>
      </c>
      <c r="B234" s="174" t="str">
        <f>IF(A234=1,COUNTIF($A$8:A234,1),"")</f>
        <v/>
      </c>
      <c r="C234" s="174"/>
      <c r="D234" s="157">
        <f>IFERROR($C$8:INDEX($C$8:$C$3000,COUNTIF($C$8:$C$3000,"?*")),"")</f>
        <v>0</v>
      </c>
      <c r="E234" s="174"/>
      <c r="F234" s="174">
        <f>--ISNUMBER(IFERROR(SEARCH('Project Costing'!#REF!,Services!I241,1),""))</f>
        <v>0</v>
      </c>
      <c r="G234" s="174" t="str">
        <f>IF(F234=1,COUNTIF($F$8:F234,1),"")</f>
        <v/>
      </c>
      <c r="H234" s="174"/>
      <c r="I234" s="157">
        <f>IFERROR($H$8:INDEX($H$8:$H$3000,COUNTIF($H$8:$H$3000,"?*")),"")</f>
        <v>0</v>
      </c>
    </row>
    <row r="235" spans="1:9" x14ac:dyDescent="0.25">
      <c r="A235" s="174">
        <f>--ISNUMBER(IFERROR(SEARCH('Project Costing'!#REF!,Services!I242,1),""))</f>
        <v>0</v>
      </c>
      <c r="B235" s="174" t="str">
        <f>IF(A235=1,COUNTIF($A$8:A235,1),"")</f>
        <v/>
      </c>
      <c r="C235" s="174"/>
      <c r="D235" s="157">
        <f>IFERROR($C$8:INDEX($C$8:$C$3000,COUNTIF($C$8:$C$3000,"?*")),"")</f>
        <v>0</v>
      </c>
      <c r="E235" s="174"/>
      <c r="F235" s="174">
        <f>--ISNUMBER(IFERROR(SEARCH('Project Costing'!#REF!,Services!I242,1),""))</f>
        <v>0</v>
      </c>
      <c r="G235" s="174" t="str">
        <f>IF(F235=1,COUNTIF($F$8:F235,1),"")</f>
        <v/>
      </c>
      <c r="H235" s="174"/>
      <c r="I235" s="157">
        <f>IFERROR($H$8:INDEX($H$8:$H$3000,COUNTIF($H$8:$H$3000,"?*")),"")</f>
        <v>0</v>
      </c>
    </row>
    <row r="236" spans="1:9" x14ac:dyDescent="0.25">
      <c r="A236" s="174">
        <f>--ISNUMBER(IFERROR(SEARCH('Project Costing'!#REF!,Services!I243,1),""))</f>
        <v>0</v>
      </c>
      <c r="B236" s="174" t="str">
        <f>IF(A236=1,COUNTIF($A$8:A236,1),"")</f>
        <v/>
      </c>
      <c r="C236" s="174"/>
      <c r="D236" s="157">
        <f>IFERROR($C$8:INDEX($C$8:$C$3000,COUNTIF($C$8:$C$3000,"?*")),"")</f>
        <v>0</v>
      </c>
      <c r="E236" s="174"/>
      <c r="F236" s="174">
        <f>--ISNUMBER(IFERROR(SEARCH('Project Costing'!#REF!,Services!I243,1),""))</f>
        <v>0</v>
      </c>
      <c r="G236" s="174" t="str">
        <f>IF(F236=1,COUNTIF($F$8:F236,1),"")</f>
        <v/>
      </c>
      <c r="H236" s="174"/>
      <c r="I236" s="157">
        <f>IFERROR($H$8:INDEX($H$8:$H$3000,COUNTIF($H$8:$H$3000,"?*")),"")</f>
        <v>0</v>
      </c>
    </row>
    <row r="237" spans="1:9" x14ac:dyDescent="0.25">
      <c r="A237" s="174">
        <f>--ISNUMBER(IFERROR(SEARCH('Project Costing'!#REF!,Services!I244,1),""))</f>
        <v>0</v>
      </c>
      <c r="B237" s="174" t="str">
        <f>IF(A237=1,COUNTIF($A$8:A237,1),"")</f>
        <v/>
      </c>
      <c r="C237" s="174"/>
      <c r="D237" s="157">
        <f>IFERROR($C$8:INDEX($C$8:$C$3000,COUNTIF($C$8:$C$3000,"?*")),"")</f>
        <v>0</v>
      </c>
      <c r="E237" s="174"/>
      <c r="F237" s="174">
        <f>--ISNUMBER(IFERROR(SEARCH('Project Costing'!#REF!,Services!I244,1),""))</f>
        <v>0</v>
      </c>
      <c r="G237" s="174" t="str">
        <f>IF(F237=1,COUNTIF($F$8:F237,1),"")</f>
        <v/>
      </c>
      <c r="H237" s="174"/>
      <c r="I237" s="157">
        <f>IFERROR($H$8:INDEX($H$8:$H$3000,COUNTIF($H$8:$H$3000,"?*")),"")</f>
        <v>0</v>
      </c>
    </row>
    <row r="238" spans="1:9" x14ac:dyDescent="0.25">
      <c r="A238" s="174">
        <f>--ISNUMBER(IFERROR(SEARCH('Project Costing'!#REF!,Services!I245,1),""))</f>
        <v>0</v>
      </c>
      <c r="B238" s="174" t="str">
        <f>IF(A238=1,COUNTIF($A$8:A238,1),"")</f>
        <v/>
      </c>
      <c r="C238" s="174"/>
      <c r="D238" s="157">
        <f>IFERROR($C$8:INDEX($C$8:$C$3000,COUNTIF($C$8:$C$3000,"?*")),"")</f>
        <v>0</v>
      </c>
      <c r="E238" s="174"/>
      <c r="F238" s="174">
        <f>--ISNUMBER(IFERROR(SEARCH('Project Costing'!#REF!,Services!I245,1),""))</f>
        <v>0</v>
      </c>
      <c r="G238" s="174" t="str">
        <f>IF(F238=1,COUNTIF($F$8:F238,1),"")</f>
        <v/>
      </c>
      <c r="H238" s="174"/>
      <c r="I238" s="157">
        <f>IFERROR($H$8:INDEX($H$8:$H$3000,COUNTIF($H$8:$H$3000,"?*")),"")</f>
        <v>0</v>
      </c>
    </row>
    <row r="239" spans="1:9" x14ac:dyDescent="0.25">
      <c r="A239" s="174">
        <f>--ISNUMBER(IFERROR(SEARCH('Project Costing'!#REF!,Services!I246,1),""))</f>
        <v>0</v>
      </c>
      <c r="B239" s="174" t="str">
        <f>IF(A239=1,COUNTIF($A$8:A239,1),"")</f>
        <v/>
      </c>
      <c r="C239" s="174"/>
      <c r="D239" s="157">
        <f>IFERROR($C$8:INDEX($C$8:$C$3000,COUNTIF($C$8:$C$3000,"?*")),"")</f>
        <v>0</v>
      </c>
      <c r="E239" s="174"/>
      <c r="F239" s="174">
        <f>--ISNUMBER(IFERROR(SEARCH('Project Costing'!#REF!,Services!I246,1),""))</f>
        <v>0</v>
      </c>
      <c r="G239" s="174" t="str">
        <f>IF(F239=1,COUNTIF($F$8:F239,1),"")</f>
        <v/>
      </c>
      <c r="H239" s="174"/>
      <c r="I239" s="157">
        <f>IFERROR($H$8:INDEX($H$8:$H$3000,COUNTIF($H$8:$H$3000,"?*")),"")</f>
        <v>0</v>
      </c>
    </row>
    <row r="240" spans="1:9" x14ac:dyDescent="0.25">
      <c r="A240" s="174">
        <f>--ISNUMBER(IFERROR(SEARCH('Project Costing'!#REF!,Services!I247,1),""))</f>
        <v>0</v>
      </c>
      <c r="B240" s="174" t="str">
        <f>IF(A240=1,COUNTIF($A$8:A240,1),"")</f>
        <v/>
      </c>
      <c r="C240" s="174"/>
      <c r="D240" s="157">
        <f>IFERROR($C$8:INDEX($C$8:$C$3000,COUNTIF($C$8:$C$3000,"?*")),"")</f>
        <v>0</v>
      </c>
      <c r="E240" s="174"/>
      <c r="F240" s="174">
        <f>--ISNUMBER(IFERROR(SEARCH('Project Costing'!#REF!,Services!I247,1),""))</f>
        <v>0</v>
      </c>
      <c r="G240" s="174" t="str">
        <f>IF(F240=1,COUNTIF($F$8:F240,1),"")</f>
        <v/>
      </c>
      <c r="H240" s="174"/>
      <c r="I240" s="157">
        <f>IFERROR($H$8:INDEX($H$8:$H$3000,COUNTIF($H$8:$H$3000,"?*")),"")</f>
        <v>0</v>
      </c>
    </row>
    <row r="241" spans="1:9" x14ac:dyDescent="0.25">
      <c r="A241" s="174">
        <f>--ISNUMBER(IFERROR(SEARCH('Project Costing'!#REF!,Services!I248,1),""))</f>
        <v>0</v>
      </c>
      <c r="B241" s="174" t="str">
        <f>IF(A241=1,COUNTIF($A$8:A241,1),"")</f>
        <v/>
      </c>
      <c r="C241" s="174"/>
      <c r="D241" s="157">
        <f>IFERROR($C$8:INDEX($C$8:$C$3000,COUNTIF($C$8:$C$3000,"?*")),"")</f>
        <v>0</v>
      </c>
      <c r="E241" s="174"/>
      <c r="F241" s="174">
        <f>--ISNUMBER(IFERROR(SEARCH('Project Costing'!#REF!,Services!I248,1),""))</f>
        <v>0</v>
      </c>
      <c r="G241" s="174" t="str">
        <f>IF(F241=1,COUNTIF($F$8:F241,1),"")</f>
        <v/>
      </c>
      <c r="H241" s="174"/>
      <c r="I241" s="157">
        <f>IFERROR($H$8:INDEX($H$8:$H$3000,COUNTIF($H$8:$H$3000,"?*")),"")</f>
        <v>0</v>
      </c>
    </row>
    <row r="242" spans="1:9" x14ac:dyDescent="0.25">
      <c r="A242" s="174">
        <f>--ISNUMBER(IFERROR(SEARCH('Project Costing'!#REF!,Services!I249,1),""))</f>
        <v>0</v>
      </c>
      <c r="B242" s="174" t="str">
        <f>IF(A242=1,COUNTIF($A$8:A242,1),"")</f>
        <v/>
      </c>
      <c r="C242" s="174"/>
      <c r="D242" s="157">
        <f>IFERROR($C$8:INDEX($C$8:$C$3000,COUNTIF($C$8:$C$3000,"?*")),"")</f>
        <v>0</v>
      </c>
      <c r="E242" s="174"/>
      <c r="F242" s="174">
        <f>--ISNUMBER(IFERROR(SEARCH('Project Costing'!#REF!,Services!I249,1),""))</f>
        <v>0</v>
      </c>
      <c r="G242" s="174" t="str">
        <f>IF(F242=1,COUNTIF($F$8:F242,1),"")</f>
        <v/>
      </c>
      <c r="H242" s="174"/>
      <c r="I242" s="157">
        <f>IFERROR($H$8:INDEX($H$8:$H$3000,COUNTIF($H$8:$H$3000,"?*")),"")</f>
        <v>0</v>
      </c>
    </row>
    <row r="243" spans="1:9" x14ac:dyDescent="0.25">
      <c r="A243" s="174">
        <f>--ISNUMBER(IFERROR(SEARCH('Project Costing'!#REF!,Services!I250,1),""))</f>
        <v>0</v>
      </c>
      <c r="B243" s="174" t="str">
        <f>IF(A243=1,COUNTIF($A$8:A243,1),"")</f>
        <v/>
      </c>
      <c r="C243" s="174"/>
      <c r="D243" s="157">
        <f>IFERROR($C$8:INDEX($C$8:$C$3000,COUNTIF($C$8:$C$3000,"?*")),"")</f>
        <v>0</v>
      </c>
      <c r="E243" s="174"/>
      <c r="F243" s="174">
        <f>--ISNUMBER(IFERROR(SEARCH('Project Costing'!#REF!,Services!I250,1),""))</f>
        <v>0</v>
      </c>
      <c r="G243" s="174" t="str">
        <f>IF(F243=1,COUNTIF($F$8:F243,1),"")</f>
        <v/>
      </c>
      <c r="H243" s="174"/>
      <c r="I243" s="157">
        <f>IFERROR($H$8:INDEX($H$8:$H$3000,COUNTIF($H$8:$H$3000,"?*")),"")</f>
        <v>0</v>
      </c>
    </row>
    <row r="244" spans="1:9" x14ac:dyDescent="0.25">
      <c r="A244" s="174">
        <f>--ISNUMBER(IFERROR(SEARCH('Project Costing'!#REF!,Services!#REF!,1),""))</f>
        <v>0</v>
      </c>
      <c r="B244" s="174" t="str">
        <f>IF(A244=1,COUNTIF($A$8:A244,1),"")</f>
        <v/>
      </c>
      <c r="C244" s="174"/>
      <c r="D244" s="157">
        <f>IFERROR($C$8:INDEX($C$8:$C$3000,COUNTIF($C$8:$C$3000,"?*")),"")</f>
        <v>0</v>
      </c>
      <c r="E244" s="174"/>
      <c r="F244" s="174">
        <f>--ISNUMBER(IFERROR(SEARCH('Project Costing'!#REF!,Services!#REF!,1),""))</f>
        <v>0</v>
      </c>
      <c r="G244" s="174" t="str">
        <f>IF(F244=1,COUNTIF($F$8:F244,1),"")</f>
        <v/>
      </c>
      <c r="H244" s="174"/>
      <c r="I244" s="157">
        <f>IFERROR($H$8:INDEX($H$8:$H$3000,COUNTIF($H$8:$H$3000,"?*")),"")</f>
        <v>0</v>
      </c>
    </row>
    <row r="245" spans="1:9" x14ac:dyDescent="0.25">
      <c r="A245" s="174">
        <f>--ISNUMBER(IFERROR(SEARCH('Project Costing'!#REF!,Services!#REF!,1),""))</f>
        <v>0</v>
      </c>
      <c r="B245" s="174" t="str">
        <f>IF(A245=1,COUNTIF($A$8:A245,1),"")</f>
        <v/>
      </c>
      <c r="C245" s="174"/>
      <c r="D245" s="157">
        <f>IFERROR($C$8:INDEX($C$8:$C$3000,COUNTIF($C$8:$C$3000,"?*")),"")</f>
        <v>0</v>
      </c>
      <c r="E245" s="174"/>
      <c r="F245" s="174">
        <f>--ISNUMBER(IFERROR(SEARCH('Project Costing'!#REF!,Services!#REF!,1),""))</f>
        <v>0</v>
      </c>
      <c r="G245" s="174" t="str">
        <f>IF(F245=1,COUNTIF($F$8:F245,1),"")</f>
        <v/>
      </c>
      <c r="H245" s="174"/>
      <c r="I245" s="157">
        <f>IFERROR($H$8:INDEX($H$8:$H$3000,COUNTIF($H$8:$H$3000,"?*")),"")</f>
        <v>0</v>
      </c>
    </row>
    <row r="246" spans="1:9" x14ac:dyDescent="0.25">
      <c r="A246" s="174">
        <f>--ISNUMBER(IFERROR(SEARCH('Project Costing'!#REF!,Services!I253,1),""))</f>
        <v>0</v>
      </c>
      <c r="B246" s="174" t="str">
        <f>IF(A246=1,COUNTIF($A$8:A246,1),"")</f>
        <v/>
      </c>
      <c r="C246" s="174"/>
      <c r="D246" s="157">
        <f>IFERROR($C$8:INDEX($C$8:$C$3000,COUNTIF($C$8:$C$3000,"?*")),"")</f>
        <v>0</v>
      </c>
      <c r="E246" s="174"/>
      <c r="F246" s="174">
        <f>--ISNUMBER(IFERROR(SEARCH('Project Costing'!#REF!,Services!I253,1),""))</f>
        <v>0</v>
      </c>
      <c r="G246" s="174" t="str">
        <f>IF(F246=1,COUNTIF($F$8:F246,1),"")</f>
        <v/>
      </c>
      <c r="H246" s="174"/>
      <c r="I246" s="157">
        <f>IFERROR($H$8:INDEX($H$8:$H$3000,COUNTIF($H$8:$H$3000,"?*")),"")</f>
        <v>0</v>
      </c>
    </row>
    <row r="247" spans="1:9" x14ac:dyDescent="0.25">
      <c r="A247" s="174">
        <f>--ISNUMBER(IFERROR(SEARCH('Project Costing'!#REF!,Services!I254,1),""))</f>
        <v>0</v>
      </c>
      <c r="B247" s="174" t="str">
        <f>IF(A247=1,COUNTIF($A$8:A247,1),"")</f>
        <v/>
      </c>
      <c r="C247" s="174"/>
      <c r="D247" s="157">
        <f>IFERROR($C$8:INDEX($C$8:$C$3000,COUNTIF($C$8:$C$3000,"?*")),"")</f>
        <v>0</v>
      </c>
      <c r="E247" s="174"/>
      <c r="F247" s="174">
        <f>--ISNUMBER(IFERROR(SEARCH('Project Costing'!#REF!,Services!I254,1),""))</f>
        <v>0</v>
      </c>
      <c r="G247" s="174" t="str">
        <f>IF(F247=1,COUNTIF($F$8:F247,1),"")</f>
        <v/>
      </c>
      <c r="H247" s="174"/>
      <c r="I247" s="157">
        <f>IFERROR($H$8:INDEX($H$8:$H$3000,COUNTIF($H$8:$H$3000,"?*")),"")</f>
        <v>0</v>
      </c>
    </row>
    <row r="248" spans="1:9" x14ac:dyDescent="0.25">
      <c r="A248" s="174">
        <f>--ISNUMBER(IFERROR(SEARCH('Project Costing'!#REF!,Services!I255,1),""))</f>
        <v>0</v>
      </c>
      <c r="B248" s="174" t="str">
        <f>IF(A248=1,COUNTIF($A$8:A248,1),"")</f>
        <v/>
      </c>
      <c r="C248" s="174"/>
      <c r="D248" s="157">
        <f>IFERROR($C$8:INDEX($C$8:$C$3000,COUNTIF($C$8:$C$3000,"?*")),"")</f>
        <v>0</v>
      </c>
      <c r="E248" s="174"/>
      <c r="F248" s="174">
        <f>--ISNUMBER(IFERROR(SEARCH('Project Costing'!#REF!,Services!I255,1),""))</f>
        <v>0</v>
      </c>
      <c r="G248" s="174" t="str">
        <f>IF(F248=1,COUNTIF($F$8:F248,1),"")</f>
        <v/>
      </c>
      <c r="H248" s="174"/>
      <c r="I248" s="157">
        <f>IFERROR($H$8:INDEX($H$8:$H$3000,COUNTIF($H$8:$H$3000,"?*")),"")</f>
        <v>0</v>
      </c>
    </row>
    <row r="249" spans="1:9" x14ac:dyDescent="0.25">
      <c r="A249" s="174">
        <f>--ISNUMBER(IFERROR(SEARCH('Project Costing'!#REF!,Services!I256,1),""))</f>
        <v>0</v>
      </c>
      <c r="B249" s="174" t="str">
        <f>IF(A249=1,COUNTIF($A$8:A249,1),"")</f>
        <v/>
      </c>
      <c r="C249" s="174"/>
      <c r="D249" s="157">
        <f>IFERROR($C$8:INDEX($C$8:$C$3000,COUNTIF($C$8:$C$3000,"?*")),"")</f>
        <v>0</v>
      </c>
      <c r="E249" s="174"/>
      <c r="F249" s="174">
        <f>--ISNUMBER(IFERROR(SEARCH('Project Costing'!#REF!,Services!I256,1),""))</f>
        <v>0</v>
      </c>
      <c r="G249" s="174" t="str">
        <f>IF(F249=1,COUNTIF($F$8:F249,1),"")</f>
        <v/>
      </c>
      <c r="H249" s="174"/>
      <c r="I249" s="157">
        <f>IFERROR($H$8:INDEX($H$8:$H$3000,COUNTIF($H$8:$H$3000,"?*")),"")</f>
        <v>0</v>
      </c>
    </row>
    <row r="250" spans="1:9" x14ac:dyDescent="0.25">
      <c r="A250" s="174">
        <f>--ISNUMBER(IFERROR(SEARCH('Project Costing'!#REF!,Services!I257,1),""))</f>
        <v>0</v>
      </c>
      <c r="B250" s="174" t="str">
        <f>IF(A250=1,COUNTIF($A$8:A250,1),"")</f>
        <v/>
      </c>
      <c r="C250" s="174"/>
      <c r="D250" s="157">
        <f>IFERROR($C$8:INDEX($C$8:$C$3000,COUNTIF($C$8:$C$3000,"?*")),"")</f>
        <v>0</v>
      </c>
      <c r="E250" s="174"/>
      <c r="F250" s="174">
        <f>--ISNUMBER(IFERROR(SEARCH('Project Costing'!#REF!,Services!I257,1),""))</f>
        <v>0</v>
      </c>
      <c r="G250" s="174" t="str">
        <f>IF(F250=1,COUNTIF($F$8:F250,1),"")</f>
        <v/>
      </c>
      <c r="H250" s="174"/>
      <c r="I250" s="157">
        <f>IFERROR($H$8:INDEX($H$8:$H$3000,COUNTIF($H$8:$H$3000,"?*")),"")</f>
        <v>0</v>
      </c>
    </row>
    <row r="251" spans="1:9" x14ac:dyDescent="0.25">
      <c r="A251" s="174">
        <f>--ISNUMBER(IFERROR(SEARCH('Project Costing'!#REF!,Services!I258,1),""))</f>
        <v>0</v>
      </c>
      <c r="B251" s="174" t="str">
        <f>IF(A251=1,COUNTIF($A$8:A251,1),"")</f>
        <v/>
      </c>
      <c r="C251" s="174"/>
      <c r="D251" s="157">
        <f>IFERROR($C$8:INDEX($C$8:$C$3000,COUNTIF($C$8:$C$3000,"?*")),"")</f>
        <v>0</v>
      </c>
      <c r="E251" s="174"/>
      <c r="F251" s="174">
        <f>--ISNUMBER(IFERROR(SEARCH('Project Costing'!#REF!,Services!I258,1),""))</f>
        <v>0</v>
      </c>
      <c r="G251" s="174" t="str">
        <f>IF(F251=1,COUNTIF($F$8:F251,1),"")</f>
        <v/>
      </c>
      <c r="H251" s="174"/>
      <c r="I251" s="157">
        <f>IFERROR($H$8:INDEX($H$8:$H$3000,COUNTIF($H$8:$H$3000,"?*")),"")</f>
        <v>0</v>
      </c>
    </row>
    <row r="252" spans="1:9" x14ac:dyDescent="0.25">
      <c r="A252" s="174">
        <f>--ISNUMBER(IFERROR(SEARCH('Project Costing'!#REF!,Services!I259,1),""))</f>
        <v>0</v>
      </c>
      <c r="B252" s="174" t="str">
        <f>IF(A252=1,COUNTIF($A$8:A252,1),"")</f>
        <v/>
      </c>
      <c r="C252" s="174"/>
      <c r="D252" s="157">
        <f>IFERROR($C$8:INDEX($C$8:$C$3000,COUNTIF($C$8:$C$3000,"?*")),"")</f>
        <v>0</v>
      </c>
      <c r="E252" s="174"/>
      <c r="F252" s="174">
        <f>--ISNUMBER(IFERROR(SEARCH('Project Costing'!#REF!,Services!I259,1),""))</f>
        <v>0</v>
      </c>
      <c r="G252" s="174" t="str">
        <f>IF(F252=1,COUNTIF($F$8:F252,1),"")</f>
        <v/>
      </c>
      <c r="H252" s="174"/>
      <c r="I252" s="157">
        <f>IFERROR($H$8:INDEX($H$8:$H$3000,COUNTIF($H$8:$H$3000,"?*")),"")</f>
        <v>0</v>
      </c>
    </row>
    <row r="253" spans="1:9" x14ac:dyDescent="0.25">
      <c r="A253" s="174">
        <f>--ISNUMBER(IFERROR(SEARCH('Project Costing'!#REF!,Services!I260,1),""))</f>
        <v>0</v>
      </c>
      <c r="B253" s="174" t="str">
        <f>IF(A253=1,COUNTIF($A$8:A253,1),"")</f>
        <v/>
      </c>
      <c r="C253" s="174"/>
      <c r="D253" s="157">
        <f>IFERROR($C$8:INDEX($C$8:$C$3000,COUNTIF($C$8:$C$3000,"?*")),"")</f>
        <v>0</v>
      </c>
      <c r="E253" s="174"/>
      <c r="F253" s="174">
        <f>--ISNUMBER(IFERROR(SEARCH('Project Costing'!#REF!,Services!I260,1),""))</f>
        <v>0</v>
      </c>
      <c r="G253" s="174" t="str">
        <f>IF(F253=1,COUNTIF($F$8:F253,1),"")</f>
        <v/>
      </c>
      <c r="H253" s="174"/>
      <c r="I253" s="157">
        <f>IFERROR($H$8:INDEX($H$8:$H$3000,COUNTIF($H$8:$H$3000,"?*")),"")</f>
        <v>0</v>
      </c>
    </row>
    <row r="254" spans="1:9" x14ac:dyDescent="0.25">
      <c r="A254" s="174">
        <f>--ISNUMBER(IFERROR(SEARCH('Project Costing'!#REF!,Services!I261,1),""))</f>
        <v>0</v>
      </c>
      <c r="B254" s="174" t="str">
        <f>IF(A254=1,COUNTIF($A$8:A254,1),"")</f>
        <v/>
      </c>
      <c r="C254" s="174"/>
      <c r="D254" s="157">
        <f>IFERROR($C$8:INDEX($C$8:$C$3000,COUNTIF($C$8:$C$3000,"?*")),"")</f>
        <v>0</v>
      </c>
      <c r="E254" s="174"/>
      <c r="F254" s="174">
        <f>--ISNUMBER(IFERROR(SEARCH('Project Costing'!#REF!,Services!I261,1),""))</f>
        <v>0</v>
      </c>
      <c r="G254" s="174" t="str">
        <f>IF(F254=1,COUNTIF($F$8:F254,1),"")</f>
        <v/>
      </c>
      <c r="H254" s="174"/>
      <c r="I254" s="157">
        <f>IFERROR($H$8:INDEX($H$8:$H$3000,COUNTIF($H$8:$H$3000,"?*")),"")</f>
        <v>0</v>
      </c>
    </row>
    <row r="255" spans="1:9" x14ac:dyDescent="0.25">
      <c r="A255" s="174">
        <f>--ISNUMBER(IFERROR(SEARCH('Project Costing'!#REF!,Services!I262,1),""))</f>
        <v>0</v>
      </c>
      <c r="B255" s="174" t="str">
        <f>IF(A255=1,COUNTIF($A$8:A255,1),"")</f>
        <v/>
      </c>
      <c r="C255" s="174"/>
      <c r="D255" s="157">
        <f>IFERROR($C$8:INDEX($C$8:$C$3000,COUNTIF($C$8:$C$3000,"?*")),"")</f>
        <v>0</v>
      </c>
      <c r="E255" s="174"/>
      <c r="F255" s="174">
        <f>--ISNUMBER(IFERROR(SEARCH('Project Costing'!#REF!,Services!I262,1),""))</f>
        <v>0</v>
      </c>
      <c r="G255" s="174" t="str">
        <f>IF(F255=1,COUNTIF($F$8:F255,1),"")</f>
        <v/>
      </c>
      <c r="H255" s="174"/>
      <c r="I255" s="157">
        <f>IFERROR($H$8:INDEX($H$8:$H$3000,COUNTIF($H$8:$H$3000,"?*")),"")</f>
        <v>0</v>
      </c>
    </row>
    <row r="256" spans="1:9" x14ac:dyDescent="0.25">
      <c r="A256" s="174">
        <f>--ISNUMBER(IFERROR(SEARCH('Project Costing'!#REF!,Services!I263,1),""))</f>
        <v>0</v>
      </c>
      <c r="B256" s="174" t="str">
        <f>IF(A256=1,COUNTIF($A$8:A256,1),"")</f>
        <v/>
      </c>
      <c r="C256" s="174"/>
      <c r="D256" s="157">
        <f>IFERROR($C$8:INDEX($C$8:$C$3000,COUNTIF($C$8:$C$3000,"?*")),"")</f>
        <v>0</v>
      </c>
      <c r="E256" s="174"/>
      <c r="F256" s="174">
        <f>--ISNUMBER(IFERROR(SEARCH('Project Costing'!#REF!,Services!I263,1),""))</f>
        <v>0</v>
      </c>
      <c r="G256" s="174" t="str">
        <f>IF(F256=1,COUNTIF($F$8:F256,1),"")</f>
        <v/>
      </c>
      <c r="H256" s="174"/>
      <c r="I256" s="157">
        <f>IFERROR($H$8:INDEX($H$8:$H$3000,COUNTIF($H$8:$H$3000,"?*")),"")</f>
        <v>0</v>
      </c>
    </row>
    <row r="257" spans="1:9" x14ac:dyDescent="0.25">
      <c r="A257" s="174">
        <f>--ISNUMBER(IFERROR(SEARCH('Project Costing'!#REF!,Services!I264,1),""))</f>
        <v>0</v>
      </c>
      <c r="B257" s="174" t="str">
        <f>IF(A257=1,COUNTIF($A$8:A257,1),"")</f>
        <v/>
      </c>
      <c r="C257" s="174"/>
      <c r="D257" s="157">
        <f>IFERROR($C$8:INDEX($C$8:$C$3000,COUNTIF($C$8:$C$3000,"?*")),"")</f>
        <v>0</v>
      </c>
      <c r="E257" s="174"/>
      <c r="F257" s="174">
        <f>--ISNUMBER(IFERROR(SEARCH('Project Costing'!#REF!,Services!I264,1),""))</f>
        <v>0</v>
      </c>
      <c r="G257" s="174" t="str">
        <f>IF(F257=1,COUNTIF($F$8:F257,1),"")</f>
        <v/>
      </c>
      <c r="H257" s="174"/>
      <c r="I257" s="157">
        <f>IFERROR($H$8:INDEX($H$8:$H$3000,COUNTIF($H$8:$H$3000,"?*")),"")</f>
        <v>0</v>
      </c>
    </row>
    <row r="258" spans="1:9" x14ac:dyDescent="0.25">
      <c r="A258" s="174">
        <f>--ISNUMBER(IFERROR(SEARCH('Project Costing'!#REF!,Services!I265,1),""))</f>
        <v>0</v>
      </c>
      <c r="B258" s="174" t="str">
        <f>IF(A258=1,COUNTIF($A$8:A258,1),"")</f>
        <v/>
      </c>
      <c r="C258" s="174"/>
      <c r="D258" s="157">
        <f>IFERROR($C$8:INDEX($C$8:$C$3000,COUNTIF($C$8:$C$3000,"?*")),"")</f>
        <v>0</v>
      </c>
      <c r="E258" s="174"/>
      <c r="F258" s="174">
        <f>--ISNUMBER(IFERROR(SEARCH('Project Costing'!#REF!,Services!I265,1),""))</f>
        <v>0</v>
      </c>
      <c r="G258" s="174" t="str">
        <f>IF(F258=1,COUNTIF($F$8:F258,1),"")</f>
        <v/>
      </c>
      <c r="H258" s="174"/>
      <c r="I258" s="157">
        <f>IFERROR($H$8:INDEX($H$8:$H$3000,COUNTIF($H$8:$H$3000,"?*")),"")</f>
        <v>0</v>
      </c>
    </row>
    <row r="259" spans="1:9" x14ac:dyDescent="0.25">
      <c r="A259" s="174">
        <f>--ISNUMBER(IFERROR(SEARCH('Project Costing'!#REF!,Services!I266,1),""))</f>
        <v>0</v>
      </c>
      <c r="B259" s="174" t="str">
        <f>IF(A259=1,COUNTIF($A$8:A259,1),"")</f>
        <v/>
      </c>
      <c r="C259" s="174"/>
      <c r="D259" s="157">
        <f>IFERROR($C$8:INDEX($C$8:$C$3000,COUNTIF($C$8:$C$3000,"?*")),"")</f>
        <v>0</v>
      </c>
      <c r="E259" s="174"/>
      <c r="F259" s="174">
        <f>--ISNUMBER(IFERROR(SEARCH('Project Costing'!#REF!,Services!I266,1),""))</f>
        <v>0</v>
      </c>
      <c r="G259" s="174" t="str">
        <f>IF(F259=1,COUNTIF($F$8:F259,1),"")</f>
        <v/>
      </c>
      <c r="H259" s="174"/>
      <c r="I259" s="157">
        <f>IFERROR($H$8:INDEX($H$8:$H$3000,COUNTIF($H$8:$H$3000,"?*")),"")</f>
        <v>0</v>
      </c>
    </row>
    <row r="260" spans="1:9" x14ac:dyDescent="0.25">
      <c r="A260" s="174">
        <f>--ISNUMBER(IFERROR(SEARCH('Project Costing'!#REF!,Services!I267,1),""))</f>
        <v>0</v>
      </c>
      <c r="B260" s="174" t="str">
        <f>IF(A260=1,COUNTIF($A$8:A260,1),"")</f>
        <v/>
      </c>
      <c r="C260" s="174"/>
      <c r="D260" s="157">
        <f>IFERROR($C$8:INDEX($C$8:$C$3000,COUNTIF($C$8:$C$3000,"?*")),"")</f>
        <v>0</v>
      </c>
      <c r="E260" s="174"/>
      <c r="F260" s="174">
        <f>--ISNUMBER(IFERROR(SEARCH('Project Costing'!#REF!,Services!I267,1),""))</f>
        <v>0</v>
      </c>
      <c r="G260" s="174" t="str">
        <f>IF(F260=1,COUNTIF($F$8:F260,1),"")</f>
        <v/>
      </c>
      <c r="H260" s="174"/>
      <c r="I260" s="157">
        <f>IFERROR($H$8:INDEX($H$8:$H$3000,COUNTIF($H$8:$H$3000,"?*")),"")</f>
        <v>0</v>
      </c>
    </row>
    <row r="261" spans="1:9" x14ac:dyDescent="0.25">
      <c r="A261" s="174">
        <f>--ISNUMBER(IFERROR(SEARCH('Project Costing'!#REF!,Services!I268,1),""))</f>
        <v>0</v>
      </c>
      <c r="B261" s="174" t="str">
        <f>IF(A261=1,COUNTIF($A$8:A261,1),"")</f>
        <v/>
      </c>
      <c r="C261" s="174"/>
      <c r="D261" s="157">
        <f>IFERROR($C$8:INDEX($C$8:$C$3000,COUNTIF($C$8:$C$3000,"?*")),"")</f>
        <v>0</v>
      </c>
      <c r="E261" s="174"/>
      <c r="F261" s="174">
        <f>--ISNUMBER(IFERROR(SEARCH('Project Costing'!#REF!,Services!I268,1),""))</f>
        <v>0</v>
      </c>
      <c r="G261" s="174" t="str">
        <f>IF(F261=1,COUNTIF($F$8:F261,1),"")</f>
        <v/>
      </c>
      <c r="H261" s="174"/>
      <c r="I261" s="157">
        <f>IFERROR($H$8:INDEX($H$8:$H$3000,COUNTIF($H$8:$H$3000,"?*")),"")</f>
        <v>0</v>
      </c>
    </row>
    <row r="262" spans="1:9" x14ac:dyDescent="0.25">
      <c r="A262" s="174">
        <f>--ISNUMBER(IFERROR(SEARCH('Project Costing'!#REF!,Services!I269,1),""))</f>
        <v>0</v>
      </c>
      <c r="B262" s="174" t="str">
        <f>IF(A262=1,COUNTIF($A$8:A262,1),"")</f>
        <v/>
      </c>
      <c r="C262" s="174"/>
      <c r="D262" s="157">
        <f>IFERROR($C$8:INDEX($C$8:$C$3000,COUNTIF($C$8:$C$3000,"?*")),"")</f>
        <v>0</v>
      </c>
      <c r="E262" s="174"/>
      <c r="F262" s="174">
        <f>--ISNUMBER(IFERROR(SEARCH('Project Costing'!#REF!,Services!I269,1),""))</f>
        <v>0</v>
      </c>
      <c r="G262" s="174" t="str">
        <f>IF(F262=1,COUNTIF($F$8:F262,1),"")</f>
        <v/>
      </c>
      <c r="H262" s="174"/>
      <c r="I262" s="157">
        <f>IFERROR($H$8:INDEX($H$8:$H$3000,COUNTIF($H$8:$H$3000,"?*")),"")</f>
        <v>0</v>
      </c>
    </row>
    <row r="263" spans="1:9" x14ac:dyDescent="0.25">
      <c r="A263" s="174">
        <f>--ISNUMBER(IFERROR(SEARCH('Project Costing'!#REF!,Services!I270,1),""))</f>
        <v>0</v>
      </c>
      <c r="B263" s="174" t="str">
        <f>IF(A263=1,COUNTIF($A$8:A263,1),"")</f>
        <v/>
      </c>
      <c r="C263" s="174"/>
      <c r="D263" s="157">
        <f>IFERROR($C$8:INDEX($C$8:$C$3000,COUNTIF($C$8:$C$3000,"?*")),"")</f>
        <v>0</v>
      </c>
      <c r="E263" s="174"/>
      <c r="F263" s="174">
        <f>--ISNUMBER(IFERROR(SEARCH('Project Costing'!#REF!,Services!I270,1),""))</f>
        <v>0</v>
      </c>
      <c r="G263" s="174" t="str">
        <f>IF(F263=1,COUNTIF($F$8:F263,1),"")</f>
        <v/>
      </c>
      <c r="H263" s="174"/>
      <c r="I263" s="157">
        <f>IFERROR($H$8:INDEX($H$8:$H$3000,COUNTIF($H$8:$H$3000,"?*")),"")</f>
        <v>0</v>
      </c>
    </row>
    <row r="264" spans="1:9" x14ac:dyDescent="0.25">
      <c r="A264" s="174">
        <f>--ISNUMBER(IFERROR(SEARCH('Project Costing'!#REF!,Services!I271,1),""))</f>
        <v>0</v>
      </c>
      <c r="B264" s="174" t="str">
        <f>IF(A264=1,COUNTIF($A$8:A264,1),"")</f>
        <v/>
      </c>
      <c r="C264" s="174"/>
      <c r="D264" s="157">
        <f>IFERROR($C$8:INDEX($C$8:$C$3000,COUNTIF($C$8:$C$3000,"?*")),"")</f>
        <v>0</v>
      </c>
      <c r="E264" s="174"/>
      <c r="F264" s="174">
        <f>--ISNUMBER(IFERROR(SEARCH('Project Costing'!#REF!,Services!I271,1),""))</f>
        <v>0</v>
      </c>
      <c r="G264" s="174" t="str">
        <f>IF(F264=1,COUNTIF($F$8:F264,1),"")</f>
        <v/>
      </c>
      <c r="H264" s="174"/>
      <c r="I264" s="157">
        <f>IFERROR($H$8:INDEX($H$8:$H$3000,COUNTIF($H$8:$H$3000,"?*")),"")</f>
        <v>0</v>
      </c>
    </row>
    <row r="265" spans="1:9" x14ac:dyDescent="0.25">
      <c r="A265" s="174">
        <f>--ISNUMBER(IFERROR(SEARCH('Project Costing'!#REF!,Services!I272,1),""))</f>
        <v>0</v>
      </c>
      <c r="B265" s="174" t="str">
        <f>IF(A265=1,COUNTIF($A$8:A265,1),"")</f>
        <v/>
      </c>
      <c r="C265" s="174"/>
      <c r="D265" s="157">
        <f>IFERROR($C$8:INDEX($C$8:$C$3000,COUNTIF($C$8:$C$3000,"?*")),"")</f>
        <v>0</v>
      </c>
      <c r="E265" s="174"/>
      <c r="F265" s="174">
        <f>--ISNUMBER(IFERROR(SEARCH('Project Costing'!#REF!,Services!I272,1),""))</f>
        <v>0</v>
      </c>
      <c r="G265" s="174" t="str">
        <f>IF(F265=1,COUNTIF($F$8:F265,1),"")</f>
        <v/>
      </c>
      <c r="H265" s="174"/>
      <c r="I265" s="157">
        <f>IFERROR($H$8:INDEX($H$8:$H$3000,COUNTIF($H$8:$H$3000,"?*")),"")</f>
        <v>0</v>
      </c>
    </row>
    <row r="266" spans="1:9" x14ac:dyDescent="0.25">
      <c r="A266" s="174">
        <f>--ISNUMBER(IFERROR(SEARCH('Project Costing'!#REF!,Services!I273,1),""))</f>
        <v>0</v>
      </c>
      <c r="B266" s="174" t="str">
        <f>IF(A266=1,COUNTIF($A$8:A266,1),"")</f>
        <v/>
      </c>
      <c r="C266" s="174"/>
      <c r="D266" s="157">
        <f>IFERROR($C$8:INDEX($C$8:$C$3000,COUNTIF($C$8:$C$3000,"?*")),"")</f>
        <v>0</v>
      </c>
      <c r="E266" s="174"/>
      <c r="F266" s="174">
        <f>--ISNUMBER(IFERROR(SEARCH('Project Costing'!#REF!,Services!I273,1),""))</f>
        <v>0</v>
      </c>
      <c r="G266" s="174" t="str">
        <f>IF(F266=1,COUNTIF($F$8:F266,1),"")</f>
        <v/>
      </c>
      <c r="H266" s="174"/>
      <c r="I266" s="157">
        <f>IFERROR($H$8:INDEX($H$8:$H$3000,COUNTIF($H$8:$H$3000,"?*")),"")</f>
        <v>0</v>
      </c>
    </row>
    <row r="267" spans="1:9" x14ac:dyDescent="0.25">
      <c r="A267" s="174">
        <f>--ISNUMBER(IFERROR(SEARCH('Project Costing'!#REF!,Services!I274,1),""))</f>
        <v>0</v>
      </c>
      <c r="B267" s="174" t="str">
        <f>IF(A267=1,COUNTIF($A$8:A267,1),"")</f>
        <v/>
      </c>
      <c r="C267" s="174"/>
      <c r="D267" s="157">
        <f>IFERROR($C$8:INDEX($C$8:$C$3000,COUNTIF($C$8:$C$3000,"?*")),"")</f>
        <v>0</v>
      </c>
      <c r="E267" s="174"/>
      <c r="F267" s="174">
        <f>--ISNUMBER(IFERROR(SEARCH('Project Costing'!#REF!,Services!I274,1),""))</f>
        <v>0</v>
      </c>
      <c r="G267" s="174" t="str">
        <f>IF(F267=1,COUNTIF($F$8:F267,1),"")</f>
        <v/>
      </c>
      <c r="H267" s="174"/>
      <c r="I267" s="157">
        <f>IFERROR($H$8:INDEX($H$8:$H$3000,COUNTIF($H$8:$H$3000,"?*")),"")</f>
        <v>0</v>
      </c>
    </row>
    <row r="268" spans="1:9" x14ac:dyDescent="0.25">
      <c r="A268" s="174">
        <f>--ISNUMBER(IFERROR(SEARCH('Project Costing'!#REF!,Services!I275,1),""))</f>
        <v>0</v>
      </c>
      <c r="B268" s="174" t="str">
        <f>IF(A268=1,COUNTIF($A$8:A268,1),"")</f>
        <v/>
      </c>
      <c r="C268" s="174"/>
      <c r="D268" s="157">
        <f>IFERROR($C$8:INDEX($C$8:$C$3000,COUNTIF($C$8:$C$3000,"?*")),"")</f>
        <v>0</v>
      </c>
      <c r="E268" s="174"/>
      <c r="F268" s="174">
        <f>--ISNUMBER(IFERROR(SEARCH('Project Costing'!#REF!,Services!I275,1),""))</f>
        <v>0</v>
      </c>
      <c r="G268" s="174" t="str">
        <f>IF(F268=1,COUNTIF($F$8:F268,1),"")</f>
        <v/>
      </c>
      <c r="H268" s="174"/>
      <c r="I268" s="157">
        <f>IFERROR($H$8:INDEX($H$8:$H$3000,COUNTIF($H$8:$H$3000,"?*")),"")</f>
        <v>0</v>
      </c>
    </row>
    <row r="269" spans="1:9" x14ac:dyDescent="0.25">
      <c r="A269" s="174">
        <f>--ISNUMBER(IFERROR(SEARCH('Project Costing'!#REF!,Services!I276,1),""))</f>
        <v>0</v>
      </c>
      <c r="B269" s="174" t="str">
        <f>IF(A269=1,COUNTIF($A$8:A269,1),"")</f>
        <v/>
      </c>
      <c r="C269" s="174"/>
      <c r="D269" s="157">
        <f>IFERROR($C$8:INDEX($C$8:$C$3000,COUNTIF($C$8:$C$3000,"?*")),"")</f>
        <v>0</v>
      </c>
      <c r="E269" s="174"/>
      <c r="F269" s="174">
        <f>--ISNUMBER(IFERROR(SEARCH('Project Costing'!#REF!,Services!I276,1),""))</f>
        <v>0</v>
      </c>
      <c r="G269" s="174" t="str">
        <f>IF(F269=1,COUNTIF($F$8:F269,1),"")</f>
        <v/>
      </c>
      <c r="H269" s="174"/>
      <c r="I269" s="157">
        <f>IFERROR($H$8:INDEX($H$8:$H$3000,COUNTIF($H$8:$H$3000,"?*")),"")</f>
        <v>0</v>
      </c>
    </row>
    <row r="270" spans="1:9" x14ac:dyDescent="0.25">
      <c r="A270" s="174">
        <f>--ISNUMBER(IFERROR(SEARCH('Project Costing'!#REF!,Services!I277,1),""))</f>
        <v>0</v>
      </c>
      <c r="B270" s="174" t="str">
        <f>IF(A270=1,COUNTIF($A$8:A270,1),"")</f>
        <v/>
      </c>
      <c r="C270" s="174"/>
      <c r="D270" s="157">
        <f>IFERROR($C$8:INDEX($C$8:$C$3000,COUNTIF($C$8:$C$3000,"?*")),"")</f>
        <v>0</v>
      </c>
      <c r="E270" s="174"/>
      <c r="F270" s="174">
        <f>--ISNUMBER(IFERROR(SEARCH('Project Costing'!#REF!,Services!I277,1),""))</f>
        <v>0</v>
      </c>
      <c r="G270" s="174" t="str">
        <f>IF(F270=1,COUNTIF($F$8:F270,1),"")</f>
        <v/>
      </c>
      <c r="H270" s="174"/>
      <c r="I270" s="157">
        <f>IFERROR($H$8:INDEX($H$8:$H$3000,COUNTIF($H$8:$H$3000,"?*")),"")</f>
        <v>0</v>
      </c>
    </row>
    <row r="271" spans="1:9" x14ac:dyDescent="0.25">
      <c r="A271" s="174">
        <f>--ISNUMBER(IFERROR(SEARCH('Project Costing'!#REF!,Services!I278,1),""))</f>
        <v>0</v>
      </c>
      <c r="B271" s="174" t="str">
        <f>IF(A271=1,COUNTIF($A$8:A271,1),"")</f>
        <v/>
      </c>
      <c r="C271" s="174"/>
      <c r="D271" s="157">
        <f>IFERROR($C$8:INDEX($C$8:$C$3000,COUNTIF($C$8:$C$3000,"?*")),"")</f>
        <v>0</v>
      </c>
      <c r="E271" s="174"/>
      <c r="F271" s="174">
        <f>--ISNUMBER(IFERROR(SEARCH('Project Costing'!#REF!,Services!I278,1),""))</f>
        <v>0</v>
      </c>
      <c r="G271" s="174" t="str">
        <f>IF(F271=1,COUNTIF($F$8:F271,1),"")</f>
        <v/>
      </c>
      <c r="H271" s="174"/>
      <c r="I271" s="157">
        <f>IFERROR($H$8:INDEX($H$8:$H$3000,COUNTIF($H$8:$H$3000,"?*")),"")</f>
        <v>0</v>
      </c>
    </row>
    <row r="272" spans="1:9" x14ac:dyDescent="0.25">
      <c r="A272" s="174">
        <f>--ISNUMBER(IFERROR(SEARCH('Project Costing'!#REF!,Services!I279,1),""))</f>
        <v>0</v>
      </c>
      <c r="B272" s="174" t="str">
        <f>IF(A272=1,COUNTIF($A$8:A272,1),"")</f>
        <v/>
      </c>
      <c r="C272" s="174"/>
      <c r="D272" s="157">
        <f>IFERROR($C$8:INDEX($C$8:$C$3000,COUNTIF($C$8:$C$3000,"?*")),"")</f>
        <v>0</v>
      </c>
      <c r="E272" s="174"/>
      <c r="F272" s="174">
        <f>--ISNUMBER(IFERROR(SEARCH('Project Costing'!#REF!,Services!I279,1),""))</f>
        <v>0</v>
      </c>
      <c r="G272" s="174" t="str">
        <f>IF(F272=1,COUNTIF($F$8:F272,1),"")</f>
        <v/>
      </c>
      <c r="H272" s="174"/>
      <c r="I272" s="157">
        <f>IFERROR($H$8:INDEX($H$8:$H$3000,COUNTIF($H$8:$H$3000,"?*")),"")</f>
        <v>0</v>
      </c>
    </row>
    <row r="273" spans="1:9" x14ac:dyDescent="0.25">
      <c r="A273" s="174">
        <f>--ISNUMBER(IFERROR(SEARCH('Project Costing'!#REF!,Services!I280,1),""))</f>
        <v>0</v>
      </c>
      <c r="B273" s="174" t="str">
        <f>IF(A273=1,COUNTIF($A$8:A273,1),"")</f>
        <v/>
      </c>
      <c r="C273" s="174"/>
      <c r="D273" s="157">
        <f>IFERROR($C$8:INDEX($C$8:$C$3000,COUNTIF($C$8:$C$3000,"?*")),"")</f>
        <v>0</v>
      </c>
      <c r="E273" s="174"/>
      <c r="F273" s="174">
        <f>--ISNUMBER(IFERROR(SEARCH('Project Costing'!#REF!,Services!I280,1),""))</f>
        <v>0</v>
      </c>
      <c r="G273" s="174" t="str">
        <f>IF(F273=1,COUNTIF($F$8:F273,1),"")</f>
        <v/>
      </c>
      <c r="H273" s="174"/>
      <c r="I273" s="157">
        <f>IFERROR($H$8:INDEX($H$8:$H$3000,COUNTIF($H$8:$H$3000,"?*")),"")</f>
        <v>0</v>
      </c>
    </row>
    <row r="274" spans="1:9" x14ac:dyDescent="0.25">
      <c r="A274" s="174">
        <f>--ISNUMBER(IFERROR(SEARCH('Project Costing'!#REF!,Services!I281,1),""))</f>
        <v>0</v>
      </c>
      <c r="B274" s="174" t="str">
        <f>IF(A274=1,COUNTIF($A$8:A274,1),"")</f>
        <v/>
      </c>
      <c r="C274" s="174"/>
      <c r="D274" s="157">
        <f>IFERROR($C$8:INDEX($C$8:$C$3000,COUNTIF($C$8:$C$3000,"?*")),"")</f>
        <v>0</v>
      </c>
      <c r="E274" s="174"/>
      <c r="F274" s="174">
        <f>--ISNUMBER(IFERROR(SEARCH('Project Costing'!#REF!,Services!I281,1),""))</f>
        <v>0</v>
      </c>
      <c r="G274" s="174" t="str">
        <f>IF(F274=1,COUNTIF($F$8:F274,1),"")</f>
        <v/>
      </c>
      <c r="H274" s="174"/>
      <c r="I274" s="157">
        <f>IFERROR($H$8:INDEX($H$8:$H$3000,COUNTIF($H$8:$H$3000,"?*")),"")</f>
        <v>0</v>
      </c>
    </row>
    <row r="275" spans="1:9" x14ac:dyDescent="0.25">
      <c r="A275" s="174">
        <f>--ISNUMBER(IFERROR(SEARCH('Project Costing'!#REF!,Services!I282,1),""))</f>
        <v>0</v>
      </c>
      <c r="B275" s="174" t="str">
        <f>IF(A275=1,COUNTIF($A$8:A275,1),"")</f>
        <v/>
      </c>
      <c r="C275" s="174"/>
      <c r="D275" s="157">
        <f>IFERROR($C$8:INDEX($C$8:$C$3000,COUNTIF($C$8:$C$3000,"?*")),"")</f>
        <v>0</v>
      </c>
      <c r="E275" s="174"/>
      <c r="F275" s="174">
        <f>--ISNUMBER(IFERROR(SEARCH('Project Costing'!#REF!,Services!I282,1),""))</f>
        <v>0</v>
      </c>
      <c r="G275" s="174" t="str">
        <f>IF(F275=1,COUNTIF($F$8:F275,1),"")</f>
        <v/>
      </c>
      <c r="H275" s="174"/>
      <c r="I275" s="157">
        <f>IFERROR($H$8:INDEX($H$8:$H$3000,COUNTIF($H$8:$H$3000,"?*")),"")</f>
        <v>0</v>
      </c>
    </row>
    <row r="276" spans="1:9" x14ac:dyDescent="0.25">
      <c r="A276" s="174">
        <f>--ISNUMBER(IFERROR(SEARCH('Project Costing'!#REF!,Services!I283,1),""))</f>
        <v>0</v>
      </c>
      <c r="B276" s="174" t="str">
        <f>IF(A276=1,COUNTIF($A$8:A276,1),"")</f>
        <v/>
      </c>
      <c r="C276" s="174"/>
      <c r="D276" s="157">
        <f>IFERROR($C$8:INDEX($C$8:$C$3000,COUNTIF($C$8:$C$3000,"?*")),"")</f>
        <v>0</v>
      </c>
      <c r="E276" s="174"/>
      <c r="F276" s="174">
        <f>--ISNUMBER(IFERROR(SEARCH('Project Costing'!#REF!,Services!I283,1),""))</f>
        <v>0</v>
      </c>
      <c r="G276" s="174" t="str">
        <f>IF(F276=1,COUNTIF($F$8:F276,1),"")</f>
        <v/>
      </c>
      <c r="H276" s="174"/>
      <c r="I276" s="157">
        <f>IFERROR($H$8:INDEX($H$8:$H$3000,COUNTIF($H$8:$H$3000,"?*")),"")</f>
        <v>0</v>
      </c>
    </row>
    <row r="277" spans="1:9" x14ac:dyDescent="0.25">
      <c r="A277" s="174">
        <f>--ISNUMBER(IFERROR(SEARCH('Project Costing'!#REF!,Services!I284,1),""))</f>
        <v>0</v>
      </c>
      <c r="B277" s="174" t="str">
        <f>IF(A277=1,COUNTIF($A$8:A277,1),"")</f>
        <v/>
      </c>
      <c r="C277" s="174"/>
      <c r="D277" s="157">
        <f>IFERROR($C$8:INDEX($C$8:$C$3000,COUNTIF($C$8:$C$3000,"?*")),"")</f>
        <v>0</v>
      </c>
      <c r="E277" s="174"/>
      <c r="F277" s="174">
        <f>--ISNUMBER(IFERROR(SEARCH('Project Costing'!#REF!,Services!I284,1),""))</f>
        <v>0</v>
      </c>
      <c r="G277" s="174" t="str">
        <f>IF(F277=1,COUNTIF($F$8:F277,1),"")</f>
        <v/>
      </c>
      <c r="H277" s="174"/>
      <c r="I277" s="157">
        <f>IFERROR($H$8:INDEX($H$8:$H$3000,COUNTIF($H$8:$H$3000,"?*")),"")</f>
        <v>0</v>
      </c>
    </row>
    <row r="278" spans="1:9" x14ac:dyDescent="0.25">
      <c r="A278" s="174">
        <f>--ISNUMBER(IFERROR(SEARCH('Project Costing'!#REF!,Services!I285,1),""))</f>
        <v>0</v>
      </c>
      <c r="B278" s="174" t="str">
        <f>IF(A278=1,COUNTIF($A$8:A278,1),"")</f>
        <v/>
      </c>
      <c r="C278" s="174"/>
      <c r="D278" s="157">
        <f>IFERROR($C$8:INDEX($C$8:$C$3000,COUNTIF($C$8:$C$3000,"?*")),"")</f>
        <v>0</v>
      </c>
      <c r="E278" s="174"/>
      <c r="F278" s="174">
        <f>--ISNUMBER(IFERROR(SEARCH('Project Costing'!#REF!,Services!I285,1),""))</f>
        <v>0</v>
      </c>
      <c r="G278" s="174" t="str">
        <f>IF(F278=1,COUNTIF($F$8:F278,1),"")</f>
        <v/>
      </c>
      <c r="H278" s="174"/>
      <c r="I278" s="157">
        <f>IFERROR($H$8:INDEX($H$8:$H$3000,COUNTIF($H$8:$H$3000,"?*")),"")</f>
        <v>0</v>
      </c>
    </row>
    <row r="279" spans="1:9" x14ac:dyDescent="0.25">
      <c r="A279" s="174">
        <f>--ISNUMBER(IFERROR(SEARCH('Project Costing'!#REF!,Services!I286,1),""))</f>
        <v>0</v>
      </c>
      <c r="B279" s="174" t="str">
        <f>IF(A279=1,COUNTIF($A$8:A279,1),"")</f>
        <v/>
      </c>
      <c r="C279" s="174"/>
      <c r="D279" s="157">
        <f>IFERROR($C$8:INDEX($C$8:$C$3000,COUNTIF($C$8:$C$3000,"?*")),"")</f>
        <v>0</v>
      </c>
      <c r="E279" s="174"/>
      <c r="F279" s="174">
        <f>--ISNUMBER(IFERROR(SEARCH('Project Costing'!#REF!,Services!I286,1),""))</f>
        <v>0</v>
      </c>
      <c r="G279" s="174" t="str">
        <f>IF(F279=1,COUNTIF($F$8:F279,1),"")</f>
        <v/>
      </c>
      <c r="H279" s="174"/>
      <c r="I279" s="157">
        <f>IFERROR($H$8:INDEX($H$8:$H$3000,COUNTIF($H$8:$H$3000,"?*")),"")</f>
        <v>0</v>
      </c>
    </row>
    <row r="280" spans="1:9" x14ac:dyDescent="0.25">
      <c r="A280" s="174">
        <f>--ISNUMBER(IFERROR(SEARCH('Project Costing'!#REF!,Services!I287,1),""))</f>
        <v>0</v>
      </c>
      <c r="B280" s="174" t="str">
        <f>IF(A280=1,COUNTIF($A$8:A280,1),"")</f>
        <v/>
      </c>
      <c r="C280" s="174"/>
      <c r="D280" s="157">
        <f>IFERROR($C$8:INDEX($C$8:$C$3000,COUNTIF($C$8:$C$3000,"?*")),"")</f>
        <v>0</v>
      </c>
      <c r="E280" s="174"/>
      <c r="F280" s="174">
        <f>--ISNUMBER(IFERROR(SEARCH('Project Costing'!#REF!,Services!I287,1),""))</f>
        <v>0</v>
      </c>
      <c r="G280" s="174" t="str">
        <f>IF(F280=1,COUNTIF($F$8:F280,1),"")</f>
        <v/>
      </c>
      <c r="H280" s="174"/>
      <c r="I280" s="157">
        <f>IFERROR($H$8:INDEX($H$8:$H$3000,COUNTIF($H$8:$H$3000,"?*")),"")</f>
        <v>0</v>
      </c>
    </row>
    <row r="281" spans="1:9" x14ac:dyDescent="0.25">
      <c r="A281" s="174">
        <f>--ISNUMBER(IFERROR(SEARCH('Project Costing'!#REF!,Services!I288,1),""))</f>
        <v>0</v>
      </c>
      <c r="B281" s="174" t="str">
        <f>IF(A281=1,COUNTIF($A$8:A281,1),"")</f>
        <v/>
      </c>
      <c r="C281" s="174"/>
      <c r="D281" s="157">
        <f>IFERROR($C$8:INDEX($C$8:$C$3000,COUNTIF($C$8:$C$3000,"?*")),"")</f>
        <v>0</v>
      </c>
      <c r="E281" s="174"/>
      <c r="F281" s="174">
        <f>--ISNUMBER(IFERROR(SEARCH('Project Costing'!#REF!,Services!I288,1),""))</f>
        <v>0</v>
      </c>
      <c r="G281" s="174" t="str">
        <f>IF(F281=1,COUNTIF($F$8:F281,1),"")</f>
        <v/>
      </c>
      <c r="H281" s="174"/>
      <c r="I281" s="157">
        <f>IFERROR($H$8:INDEX($H$8:$H$3000,COUNTIF($H$8:$H$3000,"?*")),"")</f>
        <v>0</v>
      </c>
    </row>
    <row r="282" spans="1:9" x14ac:dyDescent="0.25">
      <c r="A282" s="174">
        <f>--ISNUMBER(IFERROR(SEARCH('Project Costing'!#REF!,Services!I289,1),""))</f>
        <v>0</v>
      </c>
      <c r="B282" s="174" t="str">
        <f>IF(A282=1,COUNTIF($A$8:A282,1),"")</f>
        <v/>
      </c>
      <c r="C282" s="174"/>
      <c r="D282" s="157">
        <f>IFERROR($C$8:INDEX($C$8:$C$3000,COUNTIF($C$8:$C$3000,"?*")),"")</f>
        <v>0</v>
      </c>
      <c r="E282" s="174"/>
      <c r="F282" s="174">
        <f>--ISNUMBER(IFERROR(SEARCH('Project Costing'!#REF!,Services!I289,1),""))</f>
        <v>0</v>
      </c>
      <c r="G282" s="174" t="str">
        <f>IF(F282=1,COUNTIF($F$8:F282,1),"")</f>
        <v/>
      </c>
      <c r="H282" s="174"/>
      <c r="I282" s="157">
        <f>IFERROR($H$8:INDEX($H$8:$H$3000,COUNTIF($H$8:$H$3000,"?*")),"")</f>
        <v>0</v>
      </c>
    </row>
    <row r="283" spans="1:9" x14ac:dyDescent="0.25">
      <c r="A283" s="174">
        <f>--ISNUMBER(IFERROR(SEARCH('Project Costing'!#REF!,Services!I290,1),""))</f>
        <v>0</v>
      </c>
      <c r="B283" s="174" t="str">
        <f>IF(A283=1,COUNTIF($A$8:A283,1),"")</f>
        <v/>
      </c>
      <c r="C283" s="174"/>
      <c r="D283" s="157">
        <f>IFERROR($C$8:INDEX($C$8:$C$3000,COUNTIF($C$8:$C$3000,"?*")),"")</f>
        <v>0</v>
      </c>
      <c r="E283" s="174"/>
      <c r="F283" s="174">
        <f>--ISNUMBER(IFERROR(SEARCH('Project Costing'!#REF!,Services!I290,1),""))</f>
        <v>0</v>
      </c>
      <c r="G283" s="174" t="str">
        <f>IF(F283=1,COUNTIF($F$8:F283,1),"")</f>
        <v/>
      </c>
      <c r="H283" s="174"/>
      <c r="I283" s="157">
        <f>IFERROR($H$8:INDEX($H$8:$H$3000,COUNTIF($H$8:$H$3000,"?*")),"")</f>
        <v>0</v>
      </c>
    </row>
    <row r="284" spans="1:9" x14ac:dyDescent="0.25">
      <c r="A284" s="174">
        <f>--ISNUMBER(IFERROR(SEARCH('Project Costing'!#REF!,Services!I291,1),""))</f>
        <v>0</v>
      </c>
      <c r="B284" s="174" t="str">
        <f>IF(A284=1,COUNTIF($A$8:A284,1),"")</f>
        <v/>
      </c>
      <c r="C284" s="174"/>
      <c r="D284" s="157">
        <f>IFERROR($C$8:INDEX($C$8:$C$3000,COUNTIF($C$8:$C$3000,"?*")),"")</f>
        <v>0</v>
      </c>
      <c r="E284" s="174"/>
      <c r="F284" s="174">
        <f>--ISNUMBER(IFERROR(SEARCH('Project Costing'!#REF!,Services!I291,1),""))</f>
        <v>0</v>
      </c>
      <c r="G284" s="174" t="str">
        <f>IF(F284=1,COUNTIF($F$8:F284,1),"")</f>
        <v/>
      </c>
      <c r="H284" s="174"/>
      <c r="I284" s="157">
        <f>IFERROR($H$8:INDEX($H$8:$H$3000,COUNTIF($H$8:$H$3000,"?*")),"")</f>
        <v>0</v>
      </c>
    </row>
    <row r="285" spans="1:9" x14ac:dyDescent="0.25">
      <c r="A285" s="174">
        <f>--ISNUMBER(IFERROR(SEARCH('Project Costing'!#REF!,Services!I292,1),""))</f>
        <v>0</v>
      </c>
      <c r="B285" s="174" t="str">
        <f>IF(A285=1,COUNTIF($A$8:A285,1),"")</f>
        <v/>
      </c>
      <c r="C285" s="174"/>
      <c r="D285" s="157">
        <f>IFERROR($C$8:INDEX($C$8:$C$3000,COUNTIF($C$8:$C$3000,"?*")),"")</f>
        <v>0</v>
      </c>
      <c r="E285" s="174"/>
      <c r="F285" s="174">
        <f>--ISNUMBER(IFERROR(SEARCH('Project Costing'!#REF!,Services!I292,1),""))</f>
        <v>0</v>
      </c>
      <c r="G285" s="174" t="str">
        <f>IF(F285=1,COUNTIF($F$8:F285,1),"")</f>
        <v/>
      </c>
      <c r="H285" s="174"/>
      <c r="I285" s="157">
        <f>IFERROR($H$8:INDEX($H$8:$H$3000,COUNTIF($H$8:$H$3000,"?*")),"")</f>
        <v>0</v>
      </c>
    </row>
    <row r="286" spans="1:9" x14ac:dyDescent="0.25">
      <c r="A286" s="174">
        <f>--ISNUMBER(IFERROR(SEARCH('Project Costing'!#REF!,Services!I293,1),""))</f>
        <v>0</v>
      </c>
      <c r="B286" s="174" t="str">
        <f>IF(A286=1,COUNTIF($A$8:A286,1),"")</f>
        <v/>
      </c>
      <c r="C286" s="174"/>
      <c r="D286" s="157">
        <f>IFERROR($C$8:INDEX($C$8:$C$3000,COUNTIF($C$8:$C$3000,"?*")),"")</f>
        <v>0</v>
      </c>
      <c r="E286" s="174"/>
      <c r="F286" s="174">
        <f>--ISNUMBER(IFERROR(SEARCH('Project Costing'!#REF!,Services!I293,1),""))</f>
        <v>0</v>
      </c>
      <c r="G286" s="174" t="str">
        <f>IF(F286=1,COUNTIF($F$8:F286,1),"")</f>
        <v/>
      </c>
      <c r="H286" s="174"/>
      <c r="I286" s="157">
        <f>IFERROR($H$8:INDEX($H$8:$H$3000,COUNTIF($H$8:$H$3000,"?*")),"")</f>
        <v>0</v>
      </c>
    </row>
    <row r="287" spans="1:9" x14ac:dyDescent="0.25">
      <c r="A287" s="174">
        <f>--ISNUMBER(IFERROR(SEARCH('Project Costing'!#REF!,Services!I294,1),""))</f>
        <v>0</v>
      </c>
      <c r="B287" s="174" t="str">
        <f>IF(A287=1,COUNTIF($A$8:A287,1),"")</f>
        <v/>
      </c>
      <c r="C287" s="174"/>
      <c r="D287" s="157">
        <f>IFERROR($C$8:INDEX($C$8:$C$3000,COUNTIF($C$8:$C$3000,"?*")),"")</f>
        <v>0</v>
      </c>
      <c r="E287" s="174"/>
      <c r="F287" s="174">
        <f>--ISNUMBER(IFERROR(SEARCH('Project Costing'!#REF!,Services!I294,1),""))</f>
        <v>0</v>
      </c>
      <c r="G287" s="174" t="str">
        <f>IF(F287=1,COUNTIF($F$8:F287,1),"")</f>
        <v/>
      </c>
      <c r="H287" s="174"/>
      <c r="I287" s="157">
        <f>IFERROR($H$8:INDEX($H$8:$H$3000,COUNTIF($H$8:$H$3000,"?*")),"")</f>
        <v>0</v>
      </c>
    </row>
    <row r="288" spans="1:9" x14ac:dyDescent="0.25">
      <c r="A288" s="174">
        <f>--ISNUMBER(IFERROR(SEARCH('Project Costing'!#REF!,Services!I295,1),""))</f>
        <v>0</v>
      </c>
      <c r="B288" s="174" t="str">
        <f>IF(A288=1,COUNTIF($A$8:A288,1),"")</f>
        <v/>
      </c>
      <c r="C288" s="174"/>
      <c r="D288" s="157">
        <f>IFERROR($C$8:INDEX($C$8:$C$3000,COUNTIF($C$8:$C$3000,"?*")),"")</f>
        <v>0</v>
      </c>
      <c r="E288" s="174"/>
      <c r="F288" s="174">
        <f>--ISNUMBER(IFERROR(SEARCH('Project Costing'!#REF!,Services!I295,1),""))</f>
        <v>0</v>
      </c>
      <c r="G288" s="174" t="str">
        <f>IF(F288=1,COUNTIF($F$8:F288,1),"")</f>
        <v/>
      </c>
      <c r="H288" s="174"/>
      <c r="I288" s="157">
        <f>IFERROR($H$8:INDEX($H$8:$H$3000,COUNTIF($H$8:$H$3000,"?*")),"")</f>
        <v>0</v>
      </c>
    </row>
    <row r="289" spans="1:9" x14ac:dyDescent="0.25">
      <c r="A289" s="174">
        <f>--ISNUMBER(IFERROR(SEARCH('Project Costing'!#REF!,Services!I296,1),""))</f>
        <v>0</v>
      </c>
      <c r="B289" s="174" t="str">
        <f>IF(A289=1,COUNTIF($A$8:A289,1),"")</f>
        <v/>
      </c>
      <c r="C289" s="174"/>
      <c r="D289" s="157">
        <f>IFERROR($C$8:INDEX($C$8:$C$3000,COUNTIF($C$8:$C$3000,"?*")),"")</f>
        <v>0</v>
      </c>
      <c r="E289" s="174"/>
      <c r="F289" s="174">
        <f>--ISNUMBER(IFERROR(SEARCH('Project Costing'!#REF!,Services!I296,1),""))</f>
        <v>0</v>
      </c>
      <c r="G289" s="174" t="str">
        <f>IF(F289=1,COUNTIF($F$8:F289,1),"")</f>
        <v/>
      </c>
      <c r="H289" s="174"/>
      <c r="I289" s="157">
        <f>IFERROR($H$8:INDEX($H$8:$H$3000,COUNTIF($H$8:$H$3000,"?*")),"")</f>
        <v>0</v>
      </c>
    </row>
    <row r="290" spans="1:9" x14ac:dyDescent="0.25">
      <c r="A290" s="174">
        <f>--ISNUMBER(IFERROR(SEARCH('Project Costing'!#REF!,Services!I297,1),""))</f>
        <v>0</v>
      </c>
      <c r="B290" s="174" t="str">
        <f>IF(A290=1,COUNTIF($A$8:A290,1),"")</f>
        <v/>
      </c>
      <c r="C290" s="174"/>
      <c r="D290" s="157">
        <f>IFERROR($C$8:INDEX($C$8:$C$3000,COUNTIF($C$8:$C$3000,"?*")),"")</f>
        <v>0</v>
      </c>
      <c r="E290" s="174"/>
      <c r="F290" s="174">
        <f>--ISNUMBER(IFERROR(SEARCH('Project Costing'!#REF!,Services!I297,1),""))</f>
        <v>0</v>
      </c>
      <c r="G290" s="174" t="str">
        <f>IF(F290=1,COUNTIF($F$8:F290,1),"")</f>
        <v/>
      </c>
      <c r="H290" s="174"/>
      <c r="I290" s="157">
        <f>IFERROR($H$8:INDEX($H$8:$H$3000,COUNTIF($H$8:$H$3000,"?*")),"")</f>
        <v>0</v>
      </c>
    </row>
    <row r="291" spans="1:9" x14ac:dyDescent="0.25">
      <c r="A291" s="174">
        <f>--ISNUMBER(IFERROR(SEARCH('Project Costing'!#REF!,Services!I298,1),""))</f>
        <v>0</v>
      </c>
      <c r="B291" s="174" t="str">
        <f>IF(A291=1,COUNTIF($A$8:A291,1),"")</f>
        <v/>
      </c>
      <c r="C291" s="174"/>
      <c r="D291" s="157">
        <f>IFERROR($C$8:INDEX($C$8:$C$3000,COUNTIF($C$8:$C$3000,"?*")),"")</f>
        <v>0</v>
      </c>
      <c r="E291" s="174"/>
      <c r="F291" s="174">
        <f>--ISNUMBER(IFERROR(SEARCH('Project Costing'!#REF!,Services!I298,1),""))</f>
        <v>0</v>
      </c>
      <c r="G291" s="174" t="str">
        <f>IF(F291=1,COUNTIF($F$8:F291,1),"")</f>
        <v/>
      </c>
      <c r="H291" s="174"/>
      <c r="I291" s="157">
        <f>IFERROR($H$8:INDEX($H$8:$H$3000,COUNTIF($H$8:$H$3000,"?*")),"")</f>
        <v>0</v>
      </c>
    </row>
    <row r="292" spans="1:9" x14ac:dyDescent="0.25">
      <c r="A292" s="174">
        <f>--ISNUMBER(IFERROR(SEARCH('Project Costing'!#REF!,Services!I299,1),""))</f>
        <v>0</v>
      </c>
      <c r="B292" s="174" t="str">
        <f>IF(A292=1,COUNTIF($A$8:A292,1),"")</f>
        <v/>
      </c>
      <c r="C292" s="174"/>
      <c r="D292" s="157">
        <f>IFERROR($C$8:INDEX($C$8:$C$3000,COUNTIF($C$8:$C$3000,"?*")),"")</f>
        <v>0</v>
      </c>
      <c r="E292" s="174"/>
      <c r="F292" s="174">
        <f>--ISNUMBER(IFERROR(SEARCH('Project Costing'!#REF!,Services!I299,1),""))</f>
        <v>0</v>
      </c>
      <c r="G292" s="174" t="str">
        <f>IF(F292=1,COUNTIF($F$8:F292,1),"")</f>
        <v/>
      </c>
      <c r="H292" s="174"/>
      <c r="I292" s="157">
        <f>IFERROR($H$8:INDEX($H$8:$H$3000,COUNTIF($H$8:$H$3000,"?*")),"")</f>
        <v>0</v>
      </c>
    </row>
    <row r="293" spans="1:9" x14ac:dyDescent="0.25">
      <c r="A293" s="174">
        <f>--ISNUMBER(IFERROR(SEARCH('Project Costing'!#REF!,Services!I300,1),""))</f>
        <v>0</v>
      </c>
      <c r="B293" s="174" t="str">
        <f>IF(A293=1,COUNTIF($A$8:A293,1),"")</f>
        <v/>
      </c>
      <c r="C293" s="174"/>
      <c r="D293" s="157">
        <f>IFERROR($C$8:INDEX($C$8:$C$3000,COUNTIF($C$8:$C$3000,"?*")),"")</f>
        <v>0</v>
      </c>
      <c r="E293" s="174"/>
      <c r="F293" s="174">
        <f>--ISNUMBER(IFERROR(SEARCH('Project Costing'!#REF!,Services!I300,1),""))</f>
        <v>0</v>
      </c>
      <c r="G293" s="174" t="str">
        <f>IF(F293=1,COUNTIF($F$8:F293,1),"")</f>
        <v/>
      </c>
      <c r="H293" s="174"/>
      <c r="I293" s="157">
        <f>IFERROR($H$8:INDEX($H$8:$H$3000,COUNTIF($H$8:$H$3000,"?*")),"")</f>
        <v>0</v>
      </c>
    </row>
    <row r="294" spans="1:9" x14ac:dyDescent="0.25">
      <c r="A294" s="174">
        <f>--ISNUMBER(IFERROR(SEARCH('Project Costing'!#REF!,Services!I301,1),""))</f>
        <v>0</v>
      </c>
      <c r="B294" s="174" t="str">
        <f>IF(A294=1,COUNTIF($A$8:A294,1),"")</f>
        <v/>
      </c>
      <c r="C294" s="174"/>
      <c r="D294" s="157">
        <f>IFERROR($C$8:INDEX($C$8:$C$3000,COUNTIF($C$8:$C$3000,"?*")),"")</f>
        <v>0</v>
      </c>
      <c r="E294" s="174"/>
      <c r="F294" s="174">
        <f>--ISNUMBER(IFERROR(SEARCH('Project Costing'!#REF!,Services!I301,1),""))</f>
        <v>0</v>
      </c>
      <c r="G294" s="174" t="str">
        <f>IF(F294=1,COUNTIF($F$8:F294,1),"")</f>
        <v/>
      </c>
      <c r="H294" s="174"/>
      <c r="I294" s="157">
        <f>IFERROR($H$8:INDEX($H$8:$H$3000,COUNTIF($H$8:$H$3000,"?*")),"")</f>
        <v>0</v>
      </c>
    </row>
    <row r="295" spans="1:9" x14ac:dyDescent="0.25">
      <c r="A295" s="174">
        <f>--ISNUMBER(IFERROR(SEARCH('Project Costing'!#REF!,Services!I302,1),""))</f>
        <v>0</v>
      </c>
      <c r="B295" s="174" t="str">
        <f>IF(A295=1,COUNTIF($A$8:A295,1),"")</f>
        <v/>
      </c>
      <c r="C295" s="174"/>
      <c r="D295" s="157">
        <f>IFERROR($C$8:INDEX($C$8:$C$3000,COUNTIF($C$8:$C$3000,"?*")),"")</f>
        <v>0</v>
      </c>
      <c r="E295" s="174"/>
      <c r="F295" s="174">
        <f>--ISNUMBER(IFERROR(SEARCH('Project Costing'!#REF!,Services!I302,1),""))</f>
        <v>0</v>
      </c>
      <c r="G295" s="174" t="str">
        <f>IF(F295=1,COUNTIF($F$8:F295,1),"")</f>
        <v/>
      </c>
      <c r="H295" s="174"/>
      <c r="I295" s="157">
        <f>IFERROR($H$8:INDEX($H$8:$H$3000,COUNTIF($H$8:$H$3000,"?*")),"")</f>
        <v>0</v>
      </c>
    </row>
    <row r="296" spans="1:9" x14ac:dyDescent="0.25">
      <c r="A296" s="174">
        <f>--ISNUMBER(IFERROR(SEARCH('Project Costing'!#REF!,Services!I303,1),""))</f>
        <v>0</v>
      </c>
      <c r="B296" s="174" t="str">
        <f>IF(A296=1,COUNTIF($A$8:A296,1),"")</f>
        <v/>
      </c>
      <c r="C296" s="174"/>
      <c r="D296" s="157">
        <f>IFERROR($C$8:INDEX($C$8:$C$3000,COUNTIF($C$8:$C$3000,"?*")),"")</f>
        <v>0</v>
      </c>
      <c r="E296" s="174"/>
      <c r="F296" s="174">
        <f>--ISNUMBER(IFERROR(SEARCH('Project Costing'!#REF!,Services!I303,1),""))</f>
        <v>0</v>
      </c>
      <c r="G296" s="174" t="str">
        <f>IF(F296=1,COUNTIF($F$8:F296,1),"")</f>
        <v/>
      </c>
      <c r="H296" s="174"/>
      <c r="I296" s="157">
        <f>IFERROR($H$8:INDEX($H$8:$H$3000,COUNTIF($H$8:$H$3000,"?*")),"")</f>
        <v>0</v>
      </c>
    </row>
    <row r="297" spans="1:9" x14ac:dyDescent="0.25">
      <c r="A297" s="174">
        <f>--ISNUMBER(IFERROR(SEARCH('Project Costing'!#REF!,Services!I304,1),""))</f>
        <v>0</v>
      </c>
      <c r="B297" s="174" t="str">
        <f>IF(A297=1,COUNTIF($A$8:A297,1),"")</f>
        <v/>
      </c>
      <c r="C297" s="174"/>
      <c r="D297" s="157">
        <f>IFERROR($C$8:INDEX($C$8:$C$3000,COUNTIF($C$8:$C$3000,"?*")),"")</f>
        <v>0</v>
      </c>
      <c r="E297" s="174"/>
      <c r="F297" s="174">
        <f>--ISNUMBER(IFERROR(SEARCH('Project Costing'!#REF!,Services!I304,1),""))</f>
        <v>0</v>
      </c>
      <c r="G297" s="174" t="str">
        <f>IF(F297=1,COUNTIF($F$8:F297,1),"")</f>
        <v/>
      </c>
      <c r="H297" s="174"/>
      <c r="I297" s="157">
        <f>IFERROR($H$8:INDEX($H$8:$H$3000,COUNTIF($H$8:$H$3000,"?*")),"")</f>
        <v>0</v>
      </c>
    </row>
    <row r="298" spans="1:9" x14ac:dyDescent="0.25">
      <c r="A298" s="174">
        <f>--ISNUMBER(IFERROR(SEARCH('Project Costing'!#REF!,Services!I305,1),""))</f>
        <v>0</v>
      </c>
      <c r="B298" s="174" t="str">
        <f>IF(A298=1,COUNTIF($A$8:A298,1),"")</f>
        <v/>
      </c>
      <c r="C298" s="174"/>
      <c r="D298" s="157">
        <f>IFERROR($C$8:INDEX($C$8:$C$3000,COUNTIF($C$8:$C$3000,"?*")),"")</f>
        <v>0</v>
      </c>
      <c r="E298" s="174"/>
      <c r="F298" s="174">
        <f>--ISNUMBER(IFERROR(SEARCH('Project Costing'!#REF!,Services!I305,1),""))</f>
        <v>0</v>
      </c>
      <c r="G298" s="174" t="str">
        <f>IF(F298=1,COUNTIF($F$8:F298,1),"")</f>
        <v/>
      </c>
      <c r="H298" s="174"/>
      <c r="I298" s="157">
        <f>IFERROR($H$8:INDEX($H$8:$H$3000,COUNTIF($H$8:$H$3000,"?*")),"")</f>
        <v>0</v>
      </c>
    </row>
    <row r="299" spans="1:9" x14ac:dyDescent="0.25">
      <c r="A299" s="174">
        <f>--ISNUMBER(IFERROR(SEARCH('Project Costing'!#REF!,Services!I306,1),""))</f>
        <v>0</v>
      </c>
      <c r="B299" s="174" t="str">
        <f>IF(A299=1,COUNTIF($A$8:A299,1),"")</f>
        <v/>
      </c>
      <c r="C299" s="174"/>
      <c r="D299" s="157">
        <f>IFERROR($C$8:INDEX($C$8:$C$3000,COUNTIF($C$8:$C$3000,"?*")),"")</f>
        <v>0</v>
      </c>
      <c r="E299" s="174"/>
      <c r="F299" s="174">
        <f>--ISNUMBER(IFERROR(SEARCH('Project Costing'!#REF!,Services!I306,1),""))</f>
        <v>0</v>
      </c>
      <c r="G299" s="174" t="str">
        <f>IF(F299=1,COUNTIF($F$8:F299,1),"")</f>
        <v/>
      </c>
      <c r="H299" s="174"/>
      <c r="I299" s="157">
        <f>IFERROR($H$8:INDEX($H$8:$H$3000,COUNTIF($H$8:$H$3000,"?*")),"")</f>
        <v>0</v>
      </c>
    </row>
    <row r="300" spans="1:9" x14ac:dyDescent="0.25">
      <c r="A300" s="174">
        <f>--ISNUMBER(IFERROR(SEARCH('Project Costing'!#REF!,Services!I307,1),""))</f>
        <v>0</v>
      </c>
      <c r="B300" s="174" t="str">
        <f>IF(A300=1,COUNTIF($A$8:A300,1),"")</f>
        <v/>
      </c>
      <c r="C300" s="174"/>
      <c r="D300" s="157">
        <f>IFERROR($C$8:INDEX($C$8:$C$3000,COUNTIF($C$8:$C$3000,"?*")),"")</f>
        <v>0</v>
      </c>
      <c r="E300" s="174"/>
      <c r="F300" s="174">
        <f>--ISNUMBER(IFERROR(SEARCH('Project Costing'!#REF!,Services!I307,1),""))</f>
        <v>0</v>
      </c>
      <c r="G300" s="174" t="str">
        <f>IF(F300=1,COUNTIF($F$8:F300,1),"")</f>
        <v/>
      </c>
      <c r="H300" s="174"/>
      <c r="I300" s="157">
        <f>IFERROR($H$8:INDEX($H$8:$H$3000,COUNTIF($H$8:$H$3000,"?*")),"")</f>
        <v>0</v>
      </c>
    </row>
    <row r="301" spans="1:9" x14ac:dyDescent="0.25">
      <c r="A301" s="174">
        <f>--ISNUMBER(IFERROR(SEARCH('Project Costing'!#REF!,Services!I308,1),""))</f>
        <v>0</v>
      </c>
      <c r="B301" s="174" t="str">
        <f>IF(A301=1,COUNTIF($A$8:A301,1),"")</f>
        <v/>
      </c>
      <c r="C301" s="174"/>
      <c r="D301" s="157">
        <f>IFERROR($C$8:INDEX($C$8:$C$3000,COUNTIF($C$8:$C$3000,"?*")),"")</f>
        <v>0</v>
      </c>
      <c r="E301" s="174"/>
      <c r="F301" s="174">
        <f>--ISNUMBER(IFERROR(SEARCH('Project Costing'!#REF!,Services!I308,1),""))</f>
        <v>0</v>
      </c>
      <c r="G301" s="174" t="str">
        <f>IF(F301=1,COUNTIF($F$8:F301,1),"")</f>
        <v/>
      </c>
      <c r="H301" s="174"/>
      <c r="I301" s="157">
        <f>IFERROR($H$8:INDEX($H$8:$H$3000,COUNTIF($H$8:$H$3000,"?*")),"")</f>
        <v>0</v>
      </c>
    </row>
    <row r="302" spans="1:9" x14ac:dyDescent="0.25">
      <c r="A302" s="174">
        <f>--ISNUMBER(IFERROR(SEARCH('Project Costing'!#REF!,Services!I309,1),""))</f>
        <v>0</v>
      </c>
      <c r="B302" s="174" t="str">
        <f>IF(A302=1,COUNTIF($A$8:A302,1),"")</f>
        <v/>
      </c>
      <c r="C302" s="174"/>
      <c r="D302" s="157">
        <f>IFERROR($C$8:INDEX($C$8:$C$3000,COUNTIF($C$8:$C$3000,"?*")),"")</f>
        <v>0</v>
      </c>
      <c r="E302" s="174"/>
      <c r="F302" s="174">
        <f>--ISNUMBER(IFERROR(SEARCH('Project Costing'!#REF!,Services!I309,1),""))</f>
        <v>0</v>
      </c>
      <c r="G302" s="174" t="str">
        <f>IF(F302=1,COUNTIF($F$8:F302,1),"")</f>
        <v/>
      </c>
      <c r="H302" s="174"/>
      <c r="I302" s="157">
        <f>IFERROR($H$8:INDEX($H$8:$H$3000,COUNTIF($H$8:$H$3000,"?*")),"")</f>
        <v>0</v>
      </c>
    </row>
    <row r="303" spans="1:9" x14ac:dyDescent="0.25">
      <c r="A303" s="174">
        <f>--ISNUMBER(IFERROR(SEARCH('Project Costing'!#REF!,Services!I310,1),""))</f>
        <v>0</v>
      </c>
      <c r="B303" s="174" t="str">
        <f>IF(A303=1,COUNTIF($A$8:A303,1),"")</f>
        <v/>
      </c>
      <c r="C303" s="174"/>
      <c r="D303" s="157">
        <f>IFERROR($C$8:INDEX($C$8:$C$3000,COUNTIF($C$8:$C$3000,"?*")),"")</f>
        <v>0</v>
      </c>
      <c r="E303" s="174"/>
      <c r="F303" s="174">
        <f>--ISNUMBER(IFERROR(SEARCH('Project Costing'!#REF!,Services!I310,1),""))</f>
        <v>0</v>
      </c>
      <c r="G303" s="174" t="str">
        <f>IF(F303=1,COUNTIF($F$8:F303,1),"")</f>
        <v/>
      </c>
      <c r="H303" s="174"/>
      <c r="I303" s="157">
        <f>IFERROR($H$8:INDEX($H$8:$H$3000,COUNTIF($H$8:$H$3000,"?*")),"")</f>
        <v>0</v>
      </c>
    </row>
    <row r="304" spans="1:9" x14ac:dyDescent="0.25">
      <c r="A304" s="174">
        <f>--ISNUMBER(IFERROR(SEARCH('Project Costing'!#REF!,Services!I311,1),""))</f>
        <v>0</v>
      </c>
      <c r="B304" s="174" t="str">
        <f>IF(A304=1,COUNTIF($A$8:A304,1),"")</f>
        <v/>
      </c>
      <c r="C304" s="174"/>
      <c r="D304" s="157">
        <f>IFERROR($C$8:INDEX($C$8:$C$3000,COUNTIF($C$8:$C$3000,"?*")),"")</f>
        <v>0</v>
      </c>
      <c r="E304" s="174"/>
      <c r="F304" s="174">
        <f>--ISNUMBER(IFERROR(SEARCH('Project Costing'!#REF!,Services!I311,1),""))</f>
        <v>0</v>
      </c>
      <c r="G304" s="174" t="str">
        <f>IF(F304=1,COUNTIF($F$8:F304,1),"")</f>
        <v/>
      </c>
      <c r="H304" s="174"/>
      <c r="I304" s="157">
        <f>IFERROR($H$8:INDEX($H$8:$H$3000,COUNTIF($H$8:$H$3000,"?*")),"")</f>
        <v>0</v>
      </c>
    </row>
    <row r="305" spans="1:9" x14ac:dyDescent="0.25">
      <c r="A305" s="174">
        <f>--ISNUMBER(IFERROR(SEARCH('Project Costing'!#REF!,Services!I312,1),""))</f>
        <v>0</v>
      </c>
      <c r="B305" s="174" t="str">
        <f>IF(A305=1,COUNTIF($A$8:A305,1),"")</f>
        <v/>
      </c>
      <c r="C305" s="174"/>
      <c r="D305" s="157">
        <f>IFERROR($C$8:INDEX($C$8:$C$3000,COUNTIF($C$8:$C$3000,"?*")),"")</f>
        <v>0</v>
      </c>
      <c r="E305" s="174"/>
      <c r="F305" s="174">
        <f>--ISNUMBER(IFERROR(SEARCH('Project Costing'!#REF!,Services!I312,1),""))</f>
        <v>0</v>
      </c>
      <c r="G305" s="174" t="str">
        <f>IF(F305=1,COUNTIF($F$8:F305,1),"")</f>
        <v/>
      </c>
      <c r="H305" s="174"/>
      <c r="I305" s="157">
        <f>IFERROR($H$8:INDEX($H$8:$H$3000,COUNTIF($H$8:$H$3000,"?*")),"")</f>
        <v>0</v>
      </c>
    </row>
    <row r="306" spans="1:9" x14ac:dyDescent="0.25">
      <c r="A306" s="174">
        <f>--ISNUMBER(IFERROR(SEARCH('Project Costing'!#REF!,Services!I313,1),""))</f>
        <v>0</v>
      </c>
      <c r="B306" s="174" t="str">
        <f>IF(A306=1,COUNTIF($A$8:A306,1),"")</f>
        <v/>
      </c>
      <c r="C306" s="174"/>
      <c r="D306" s="157">
        <f>IFERROR($C$8:INDEX($C$8:$C$3000,COUNTIF($C$8:$C$3000,"?*")),"")</f>
        <v>0</v>
      </c>
      <c r="E306" s="174"/>
      <c r="F306" s="174">
        <f>--ISNUMBER(IFERROR(SEARCH('Project Costing'!#REF!,Services!I313,1),""))</f>
        <v>0</v>
      </c>
      <c r="G306" s="174" t="str">
        <f>IF(F306=1,COUNTIF($F$8:F306,1),"")</f>
        <v/>
      </c>
      <c r="H306" s="174"/>
      <c r="I306" s="157">
        <f>IFERROR($H$8:INDEX($H$8:$H$3000,COUNTIF($H$8:$H$3000,"?*")),"")</f>
        <v>0</v>
      </c>
    </row>
    <row r="307" spans="1:9" x14ac:dyDescent="0.25">
      <c r="A307" s="174">
        <f>--ISNUMBER(IFERROR(SEARCH('Project Costing'!#REF!,Services!I314,1),""))</f>
        <v>0</v>
      </c>
      <c r="B307" s="174" t="str">
        <f>IF(A307=1,COUNTIF($A$8:A307,1),"")</f>
        <v/>
      </c>
      <c r="C307" s="174"/>
      <c r="D307" s="157">
        <f>IFERROR($C$8:INDEX($C$8:$C$3000,COUNTIF($C$8:$C$3000,"?*")),"")</f>
        <v>0</v>
      </c>
      <c r="E307" s="174"/>
      <c r="F307" s="174">
        <f>--ISNUMBER(IFERROR(SEARCH('Project Costing'!#REF!,Services!I314,1),""))</f>
        <v>0</v>
      </c>
      <c r="G307" s="174" t="str">
        <f>IF(F307=1,COUNTIF($F$8:F307,1),"")</f>
        <v/>
      </c>
      <c r="H307" s="174"/>
      <c r="I307" s="157">
        <f>IFERROR($H$8:INDEX($H$8:$H$3000,COUNTIF($H$8:$H$3000,"?*")),"")</f>
        <v>0</v>
      </c>
    </row>
    <row r="308" spans="1:9" x14ac:dyDescent="0.25">
      <c r="A308" s="174">
        <f>--ISNUMBER(IFERROR(SEARCH('Project Costing'!#REF!,Services!I315,1),""))</f>
        <v>0</v>
      </c>
      <c r="B308" s="174" t="str">
        <f>IF(A308=1,COUNTIF($A$8:A308,1),"")</f>
        <v/>
      </c>
      <c r="C308" s="174"/>
      <c r="D308" s="157">
        <f>IFERROR($C$8:INDEX($C$8:$C$3000,COUNTIF($C$8:$C$3000,"?*")),"")</f>
        <v>0</v>
      </c>
      <c r="E308" s="174"/>
      <c r="F308" s="174">
        <f>--ISNUMBER(IFERROR(SEARCH('Project Costing'!#REF!,Services!I315,1),""))</f>
        <v>0</v>
      </c>
      <c r="G308" s="174" t="str">
        <f>IF(F308=1,COUNTIF($F$8:F308,1),"")</f>
        <v/>
      </c>
      <c r="H308" s="174"/>
      <c r="I308" s="157">
        <f>IFERROR($H$8:INDEX($H$8:$H$3000,COUNTIF($H$8:$H$3000,"?*")),"")</f>
        <v>0</v>
      </c>
    </row>
    <row r="309" spans="1:9" x14ac:dyDescent="0.25">
      <c r="A309" s="174">
        <f>--ISNUMBER(IFERROR(SEARCH('Project Costing'!#REF!,Services!I316,1),""))</f>
        <v>0</v>
      </c>
      <c r="B309" s="174" t="str">
        <f>IF(A309=1,COUNTIF($A$8:A309,1),"")</f>
        <v/>
      </c>
      <c r="C309" s="174"/>
      <c r="D309" s="157">
        <f>IFERROR($C$8:INDEX($C$8:$C$3000,COUNTIF($C$8:$C$3000,"?*")),"")</f>
        <v>0</v>
      </c>
      <c r="E309" s="174"/>
      <c r="F309" s="174">
        <f>--ISNUMBER(IFERROR(SEARCH('Project Costing'!#REF!,Services!I316,1),""))</f>
        <v>0</v>
      </c>
      <c r="G309" s="174" t="str">
        <f>IF(F309=1,COUNTIF($F$8:F309,1),"")</f>
        <v/>
      </c>
      <c r="H309" s="174"/>
      <c r="I309" s="157">
        <f>IFERROR($H$8:INDEX($H$8:$H$3000,COUNTIF($H$8:$H$3000,"?*")),"")</f>
        <v>0</v>
      </c>
    </row>
    <row r="310" spans="1:9" x14ac:dyDescent="0.25">
      <c r="A310" s="174">
        <f>--ISNUMBER(IFERROR(SEARCH('Project Costing'!#REF!,Services!I317,1),""))</f>
        <v>0</v>
      </c>
      <c r="B310" s="174" t="str">
        <f>IF(A310=1,COUNTIF($A$8:A310,1),"")</f>
        <v/>
      </c>
      <c r="C310" s="174"/>
      <c r="D310" s="157">
        <f>IFERROR($C$8:INDEX($C$8:$C$3000,COUNTIF($C$8:$C$3000,"?*")),"")</f>
        <v>0</v>
      </c>
      <c r="E310" s="174"/>
      <c r="F310" s="174">
        <f>--ISNUMBER(IFERROR(SEARCH('Project Costing'!#REF!,Services!I317,1),""))</f>
        <v>0</v>
      </c>
      <c r="G310" s="174" t="str">
        <f>IF(F310=1,COUNTIF($F$8:F310,1),"")</f>
        <v/>
      </c>
      <c r="H310" s="174"/>
      <c r="I310" s="157">
        <f>IFERROR($H$8:INDEX($H$8:$H$3000,COUNTIF($H$8:$H$3000,"?*")),"")</f>
        <v>0</v>
      </c>
    </row>
    <row r="311" spans="1:9" x14ac:dyDescent="0.25">
      <c r="A311" s="174">
        <f>--ISNUMBER(IFERROR(SEARCH('Project Costing'!#REF!,Services!I318,1),""))</f>
        <v>0</v>
      </c>
      <c r="B311" s="174" t="str">
        <f>IF(A311=1,COUNTIF($A$8:A311,1),"")</f>
        <v/>
      </c>
      <c r="C311" s="174"/>
      <c r="D311" s="157">
        <f>IFERROR($C$8:INDEX($C$8:$C$3000,COUNTIF($C$8:$C$3000,"?*")),"")</f>
        <v>0</v>
      </c>
      <c r="E311" s="174"/>
      <c r="F311" s="174">
        <f>--ISNUMBER(IFERROR(SEARCH('Project Costing'!#REF!,Services!I318,1),""))</f>
        <v>0</v>
      </c>
      <c r="G311" s="174" t="str">
        <f>IF(F311=1,COUNTIF($F$8:F311,1),"")</f>
        <v/>
      </c>
      <c r="H311" s="174"/>
      <c r="I311" s="157">
        <f>IFERROR($H$8:INDEX($H$8:$H$3000,COUNTIF($H$8:$H$3000,"?*")),"")</f>
        <v>0</v>
      </c>
    </row>
    <row r="312" spans="1:9" x14ac:dyDescent="0.25">
      <c r="A312" s="174">
        <f>--ISNUMBER(IFERROR(SEARCH('Project Costing'!#REF!,Services!I319,1),""))</f>
        <v>0</v>
      </c>
      <c r="B312" s="174" t="str">
        <f>IF(A312=1,COUNTIF($A$8:A312,1),"")</f>
        <v/>
      </c>
      <c r="C312" s="174"/>
      <c r="D312" s="157">
        <f>IFERROR($C$8:INDEX($C$8:$C$3000,COUNTIF($C$8:$C$3000,"?*")),"")</f>
        <v>0</v>
      </c>
      <c r="E312" s="174"/>
      <c r="F312" s="174">
        <f>--ISNUMBER(IFERROR(SEARCH('Project Costing'!#REF!,Services!I319,1),""))</f>
        <v>0</v>
      </c>
      <c r="G312" s="174" t="str">
        <f>IF(F312=1,COUNTIF($F$8:F312,1),"")</f>
        <v/>
      </c>
      <c r="H312" s="174"/>
      <c r="I312" s="157">
        <f>IFERROR($H$8:INDEX($H$8:$H$3000,COUNTIF($H$8:$H$3000,"?*")),"")</f>
        <v>0</v>
      </c>
    </row>
    <row r="313" spans="1:9" x14ac:dyDescent="0.25">
      <c r="A313" s="174">
        <f>--ISNUMBER(IFERROR(SEARCH('Project Costing'!#REF!,Services!I320,1),""))</f>
        <v>0</v>
      </c>
      <c r="B313" s="174" t="str">
        <f>IF(A313=1,COUNTIF($A$8:A313,1),"")</f>
        <v/>
      </c>
      <c r="C313" s="174"/>
      <c r="D313" s="157">
        <f>IFERROR($C$8:INDEX($C$8:$C$3000,COUNTIF($C$8:$C$3000,"?*")),"")</f>
        <v>0</v>
      </c>
      <c r="E313" s="174"/>
      <c r="F313" s="174">
        <f>--ISNUMBER(IFERROR(SEARCH('Project Costing'!#REF!,Services!I320,1),""))</f>
        <v>0</v>
      </c>
      <c r="G313" s="174" t="str">
        <f>IF(F313=1,COUNTIF($F$8:F313,1),"")</f>
        <v/>
      </c>
      <c r="H313" s="174"/>
      <c r="I313" s="157">
        <f>IFERROR($H$8:INDEX($H$8:$H$3000,COUNTIF($H$8:$H$3000,"?*")),"")</f>
        <v>0</v>
      </c>
    </row>
    <row r="314" spans="1:9" x14ac:dyDescent="0.25">
      <c r="A314" s="174">
        <f>--ISNUMBER(IFERROR(SEARCH('Project Costing'!#REF!,Services!I321,1),""))</f>
        <v>0</v>
      </c>
      <c r="B314" s="174" t="str">
        <f>IF(A314=1,COUNTIF($A$8:A314,1),"")</f>
        <v/>
      </c>
      <c r="C314" s="174"/>
      <c r="D314" s="157">
        <f>IFERROR($C$8:INDEX($C$8:$C$3000,COUNTIF($C$8:$C$3000,"?*")),"")</f>
        <v>0</v>
      </c>
      <c r="E314" s="174"/>
      <c r="F314" s="174">
        <f>--ISNUMBER(IFERROR(SEARCH('Project Costing'!#REF!,Services!I321,1),""))</f>
        <v>0</v>
      </c>
      <c r="G314" s="174" t="str">
        <f>IF(F314=1,COUNTIF($F$8:F314,1),"")</f>
        <v/>
      </c>
      <c r="H314" s="174"/>
      <c r="I314" s="157">
        <f>IFERROR($H$8:INDEX($H$8:$H$3000,COUNTIF($H$8:$H$3000,"?*")),"")</f>
        <v>0</v>
      </c>
    </row>
    <row r="315" spans="1:9" x14ac:dyDescent="0.25">
      <c r="A315" s="174">
        <f>--ISNUMBER(IFERROR(SEARCH('Project Costing'!#REF!,Services!I322,1),""))</f>
        <v>0</v>
      </c>
      <c r="B315" s="174" t="str">
        <f>IF(A315=1,COUNTIF($A$8:A315,1),"")</f>
        <v/>
      </c>
      <c r="C315" s="174"/>
      <c r="D315" s="157">
        <f>IFERROR($C$8:INDEX($C$8:$C$3000,COUNTIF($C$8:$C$3000,"?*")),"")</f>
        <v>0</v>
      </c>
      <c r="E315" s="174"/>
      <c r="F315" s="174">
        <f>--ISNUMBER(IFERROR(SEARCH('Project Costing'!#REF!,Services!I322,1),""))</f>
        <v>0</v>
      </c>
      <c r="G315" s="174" t="str">
        <f>IF(F315=1,COUNTIF($F$8:F315,1),"")</f>
        <v/>
      </c>
      <c r="H315" s="174"/>
      <c r="I315" s="157">
        <f>IFERROR($H$8:INDEX($H$8:$H$3000,COUNTIF($H$8:$H$3000,"?*")),"")</f>
        <v>0</v>
      </c>
    </row>
    <row r="316" spans="1:9" x14ac:dyDescent="0.25">
      <c r="A316" s="174">
        <f>--ISNUMBER(IFERROR(SEARCH('Project Costing'!#REF!,Services!I323,1),""))</f>
        <v>0</v>
      </c>
      <c r="B316" s="174" t="str">
        <f>IF(A316=1,COUNTIF($A$8:A316,1),"")</f>
        <v/>
      </c>
      <c r="C316" s="174"/>
      <c r="D316" s="157">
        <f>IFERROR($C$8:INDEX($C$8:$C$3000,COUNTIF($C$8:$C$3000,"?*")),"")</f>
        <v>0</v>
      </c>
      <c r="E316" s="174"/>
      <c r="F316" s="174">
        <f>--ISNUMBER(IFERROR(SEARCH('Project Costing'!#REF!,Services!I323,1),""))</f>
        <v>0</v>
      </c>
      <c r="G316" s="174" t="str">
        <f>IF(F316=1,COUNTIF($F$8:F316,1),"")</f>
        <v/>
      </c>
      <c r="H316" s="174"/>
      <c r="I316" s="157">
        <f>IFERROR($H$8:INDEX($H$8:$H$3000,COUNTIF($H$8:$H$3000,"?*")),"")</f>
        <v>0</v>
      </c>
    </row>
    <row r="317" spans="1:9" x14ac:dyDescent="0.25">
      <c r="A317" s="174">
        <f>--ISNUMBER(IFERROR(SEARCH('Project Costing'!#REF!,Services!I324,1),""))</f>
        <v>0</v>
      </c>
      <c r="B317" s="174" t="str">
        <f>IF(A317=1,COUNTIF($A$8:A317,1),"")</f>
        <v/>
      </c>
      <c r="C317" s="174"/>
      <c r="D317" s="157">
        <f>IFERROR($C$8:INDEX($C$8:$C$3000,COUNTIF($C$8:$C$3000,"?*")),"")</f>
        <v>0</v>
      </c>
      <c r="E317" s="174"/>
      <c r="F317" s="174">
        <f>--ISNUMBER(IFERROR(SEARCH('Project Costing'!#REF!,Services!I324,1),""))</f>
        <v>0</v>
      </c>
      <c r="G317" s="174" t="str">
        <f>IF(F317=1,COUNTIF($F$8:F317,1),"")</f>
        <v/>
      </c>
      <c r="H317" s="174"/>
      <c r="I317" s="157">
        <f>IFERROR($H$8:INDEX($H$8:$H$3000,COUNTIF($H$8:$H$3000,"?*")),"")</f>
        <v>0</v>
      </c>
    </row>
    <row r="318" spans="1:9" x14ac:dyDescent="0.25">
      <c r="A318" s="174">
        <f>--ISNUMBER(IFERROR(SEARCH('Project Costing'!#REF!,Services!I325,1),""))</f>
        <v>0</v>
      </c>
      <c r="B318" s="174" t="str">
        <f>IF(A318=1,COUNTIF($A$8:A318,1),"")</f>
        <v/>
      </c>
      <c r="C318" s="174"/>
      <c r="D318" s="157">
        <f>IFERROR($C$8:INDEX($C$8:$C$3000,COUNTIF($C$8:$C$3000,"?*")),"")</f>
        <v>0</v>
      </c>
      <c r="E318" s="174"/>
      <c r="F318" s="174">
        <f>--ISNUMBER(IFERROR(SEARCH('Project Costing'!#REF!,Services!I325,1),""))</f>
        <v>0</v>
      </c>
      <c r="G318" s="174" t="str">
        <f>IF(F318=1,COUNTIF($F$8:F318,1),"")</f>
        <v/>
      </c>
      <c r="H318" s="174"/>
      <c r="I318" s="157">
        <f>IFERROR($H$8:INDEX($H$8:$H$3000,COUNTIF($H$8:$H$3000,"?*")),"")</f>
        <v>0</v>
      </c>
    </row>
    <row r="319" spans="1:9" x14ac:dyDescent="0.25">
      <c r="A319" s="174">
        <f>--ISNUMBER(IFERROR(SEARCH('Project Costing'!#REF!,Services!I326,1),""))</f>
        <v>0</v>
      </c>
      <c r="B319" s="174" t="str">
        <f>IF(A319=1,COUNTIF($A$8:A319,1),"")</f>
        <v/>
      </c>
      <c r="C319" s="174"/>
      <c r="D319" s="157">
        <f>IFERROR($C$8:INDEX($C$8:$C$3000,COUNTIF($C$8:$C$3000,"?*")),"")</f>
        <v>0</v>
      </c>
      <c r="E319" s="174"/>
      <c r="F319" s="174">
        <f>--ISNUMBER(IFERROR(SEARCH('Project Costing'!#REF!,Services!I326,1),""))</f>
        <v>0</v>
      </c>
      <c r="G319" s="174" t="str">
        <f>IF(F319=1,COUNTIF($F$8:F319,1),"")</f>
        <v/>
      </c>
      <c r="H319" s="174"/>
      <c r="I319" s="157">
        <f>IFERROR($H$8:INDEX($H$8:$H$3000,COUNTIF($H$8:$H$3000,"?*")),"")</f>
        <v>0</v>
      </c>
    </row>
    <row r="320" spans="1:9" x14ac:dyDescent="0.25">
      <c r="A320" s="174">
        <f>--ISNUMBER(IFERROR(SEARCH('Project Costing'!#REF!,Services!I327,1),""))</f>
        <v>0</v>
      </c>
      <c r="B320" s="174" t="str">
        <f>IF(A320=1,COUNTIF($A$8:A320,1),"")</f>
        <v/>
      </c>
      <c r="C320" s="174"/>
      <c r="D320" s="157">
        <f>IFERROR($C$8:INDEX($C$8:$C$3000,COUNTIF($C$8:$C$3000,"?*")),"")</f>
        <v>0</v>
      </c>
      <c r="E320" s="174"/>
      <c r="F320" s="174">
        <f>--ISNUMBER(IFERROR(SEARCH('Project Costing'!#REF!,Services!I327,1),""))</f>
        <v>0</v>
      </c>
      <c r="G320" s="174" t="str">
        <f>IF(F320=1,COUNTIF($F$8:F320,1),"")</f>
        <v/>
      </c>
      <c r="H320" s="174"/>
      <c r="I320" s="157">
        <f>IFERROR($H$8:INDEX($H$8:$H$3000,COUNTIF($H$8:$H$3000,"?*")),"")</f>
        <v>0</v>
      </c>
    </row>
    <row r="321" spans="1:9" x14ac:dyDescent="0.25">
      <c r="A321" s="174">
        <f>--ISNUMBER(IFERROR(SEARCH('Project Costing'!#REF!,Services!I328,1),""))</f>
        <v>0</v>
      </c>
      <c r="B321" s="174" t="str">
        <f>IF(A321=1,COUNTIF($A$8:A321,1),"")</f>
        <v/>
      </c>
      <c r="C321" s="174"/>
      <c r="D321" s="157">
        <f>IFERROR($C$8:INDEX($C$8:$C$3000,COUNTIF($C$8:$C$3000,"?*")),"")</f>
        <v>0</v>
      </c>
      <c r="E321" s="174"/>
      <c r="F321" s="174">
        <f>--ISNUMBER(IFERROR(SEARCH('Project Costing'!#REF!,Services!I328,1),""))</f>
        <v>0</v>
      </c>
      <c r="G321" s="174" t="str">
        <f>IF(F321=1,COUNTIF($F$8:F321,1),"")</f>
        <v/>
      </c>
      <c r="H321" s="174"/>
      <c r="I321" s="157">
        <f>IFERROR($H$8:INDEX($H$8:$H$3000,COUNTIF($H$8:$H$3000,"?*")),"")</f>
        <v>0</v>
      </c>
    </row>
    <row r="322" spans="1:9" x14ac:dyDescent="0.25">
      <c r="A322" s="174">
        <f>--ISNUMBER(IFERROR(SEARCH('Project Costing'!#REF!,Services!I329,1),""))</f>
        <v>0</v>
      </c>
      <c r="B322" s="174" t="str">
        <f>IF(A322=1,COUNTIF($A$8:A322,1),"")</f>
        <v/>
      </c>
      <c r="C322" s="174"/>
      <c r="D322" s="157">
        <f>IFERROR($C$8:INDEX($C$8:$C$3000,COUNTIF($C$8:$C$3000,"?*")),"")</f>
        <v>0</v>
      </c>
      <c r="E322" s="174"/>
      <c r="F322" s="174">
        <f>--ISNUMBER(IFERROR(SEARCH('Project Costing'!#REF!,Services!I329,1),""))</f>
        <v>0</v>
      </c>
      <c r="G322" s="174" t="str">
        <f>IF(F322=1,COUNTIF($F$8:F322,1),"")</f>
        <v/>
      </c>
      <c r="H322" s="174"/>
      <c r="I322" s="157">
        <f>IFERROR($H$8:INDEX($H$8:$H$3000,COUNTIF($H$8:$H$3000,"?*")),"")</f>
        <v>0</v>
      </c>
    </row>
    <row r="323" spans="1:9" x14ac:dyDescent="0.25">
      <c r="A323" s="174">
        <f>--ISNUMBER(IFERROR(SEARCH('Project Costing'!#REF!,Services!I330,1),""))</f>
        <v>0</v>
      </c>
      <c r="B323" s="174" t="str">
        <f>IF(A323=1,COUNTIF($A$8:A323,1),"")</f>
        <v/>
      </c>
      <c r="C323" s="174"/>
      <c r="D323" s="157">
        <f>IFERROR($C$8:INDEX($C$8:$C$3000,COUNTIF($C$8:$C$3000,"?*")),"")</f>
        <v>0</v>
      </c>
      <c r="E323" s="174"/>
      <c r="F323" s="174">
        <f>--ISNUMBER(IFERROR(SEARCH('Project Costing'!#REF!,Services!I330,1),""))</f>
        <v>0</v>
      </c>
      <c r="G323" s="174" t="str">
        <f>IF(F323=1,COUNTIF($F$8:F323,1),"")</f>
        <v/>
      </c>
      <c r="H323" s="174"/>
      <c r="I323" s="157">
        <f>IFERROR($H$8:INDEX($H$8:$H$3000,COUNTIF($H$8:$H$3000,"?*")),"")</f>
        <v>0</v>
      </c>
    </row>
    <row r="324" spans="1:9" x14ac:dyDescent="0.25">
      <c r="A324" s="174">
        <f>--ISNUMBER(IFERROR(SEARCH('Project Costing'!#REF!,Services!I331,1),""))</f>
        <v>0</v>
      </c>
      <c r="B324" s="174" t="str">
        <f>IF(A324=1,COUNTIF($A$8:A324,1),"")</f>
        <v/>
      </c>
      <c r="C324" s="174"/>
      <c r="D324" s="157">
        <f>IFERROR($C$8:INDEX($C$8:$C$3000,COUNTIF($C$8:$C$3000,"?*")),"")</f>
        <v>0</v>
      </c>
      <c r="E324" s="174"/>
      <c r="F324" s="174">
        <f>--ISNUMBER(IFERROR(SEARCH('Project Costing'!#REF!,Services!I331,1),""))</f>
        <v>0</v>
      </c>
      <c r="G324" s="174" t="str">
        <f>IF(F324=1,COUNTIF($F$8:F324,1),"")</f>
        <v/>
      </c>
      <c r="H324" s="174"/>
      <c r="I324" s="157">
        <f>IFERROR($H$8:INDEX($H$8:$H$3000,COUNTIF($H$8:$H$3000,"?*")),"")</f>
        <v>0</v>
      </c>
    </row>
    <row r="325" spans="1:9" x14ac:dyDescent="0.25">
      <c r="A325" s="174">
        <f>--ISNUMBER(IFERROR(SEARCH('Project Costing'!#REF!,Services!I332,1),""))</f>
        <v>0</v>
      </c>
      <c r="B325" s="174" t="str">
        <f>IF(A325=1,COUNTIF($A$8:A325,1),"")</f>
        <v/>
      </c>
      <c r="C325" s="174"/>
      <c r="D325" s="157">
        <f>IFERROR($C$8:INDEX($C$8:$C$3000,COUNTIF($C$8:$C$3000,"?*")),"")</f>
        <v>0</v>
      </c>
      <c r="E325" s="174"/>
      <c r="F325" s="174">
        <f>--ISNUMBER(IFERROR(SEARCH('Project Costing'!#REF!,Services!I332,1),""))</f>
        <v>0</v>
      </c>
      <c r="G325" s="174" t="str">
        <f>IF(F325=1,COUNTIF($F$8:F325,1),"")</f>
        <v/>
      </c>
      <c r="H325" s="174"/>
      <c r="I325" s="157">
        <f>IFERROR($H$8:INDEX($H$8:$H$3000,COUNTIF($H$8:$H$3000,"?*")),"")</f>
        <v>0</v>
      </c>
    </row>
    <row r="326" spans="1:9" x14ac:dyDescent="0.25">
      <c r="A326" s="174">
        <f>--ISNUMBER(IFERROR(SEARCH('Project Costing'!#REF!,Services!I333,1),""))</f>
        <v>0</v>
      </c>
      <c r="B326" s="174" t="str">
        <f>IF(A326=1,COUNTIF($A$8:A326,1),"")</f>
        <v/>
      </c>
      <c r="C326" s="174"/>
      <c r="D326" s="157">
        <f>IFERROR($C$8:INDEX($C$8:$C$3000,COUNTIF($C$8:$C$3000,"?*")),"")</f>
        <v>0</v>
      </c>
      <c r="E326" s="174"/>
      <c r="F326" s="174">
        <f>--ISNUMBER(IFERROR(SEARCH('Project Costing'!#REF!,Services!I333,1),""))</f>
        <v>0</v>
      </c>
      <c r="G326" s="174" t="str">
        <f>IF(F326=1,COUNTIF($F$8:F326,1),"")</f>
        <v/>
      </c>
      <c r="H326" s="174"/>
      <c r="I326" s="157">
        <f>IFERROR($H$8:INDEX($H$8:$H$3000,COUNTIF($H$8:$H$3000,"?*")),"")</f>
        <v>0</v>
      </c>
    </row>
    <row r="327" spans="1:9" x14ac:dyDescent="0.25">
      <c r="A327" s="174">
        <f>--ISNUMBER(IFERROR(SEARCH('Project Costing'!#REF!,Services!I334,1),""))</f>
        <v>0</v>
      </c>
      <c r="B327" s="174" t="str">
        <f>IF(A327=1,COUNTIF($A$8:A327,1),"")</f>
        <v/>
      </c>
      <c r="C327" s="174"/>
      <c r="D327" s="157">
        <f>IFERROR($C$8:INDEX($C$8:$C$3000,COUNTIF($C$8:$C$3000,"?*")),"")</f>
        <v>0</v>
      </c>
      <c r="E327" s="174"/>
      <c r="F327" s="174">
        <f>--ISNUMBER(IFERROR(SEARCH('Project Costing'!#REF!,Services!I334,1),""))</f>
        <v>0</v>
      </c>
      <c r="G327" s="174" t="str">
        <f>IF(F327=1,COUNTIF($F$8:F327,1),"")</f>
        <v/>
      </c>
      <c r="H327" s="174"/>
      <c r="I327" s="157">
        <f>IFERROR($H$8:INDEX($H$8:$H$3000,COUNTIF($H$8:$H$3000,"?*")),"")</f>
        <v>0</v>
      </c>
    </row>
    <row r="328" spans="1:9" x14ac:dyDescent="0.25">
      <c r="A328" s="174">
        <f>--ISNUMBER(IFERROR(SEARCH('Project Costing'!#REF!,Services!I335,1),""))</f>
        <v>0</v>
      </c>
      <c r="B328" s="174" t="str">
        <f>IF(A328=1,COUNTIF($A$8:A328,1),"")</f>
        <v/>
      </c>
      <c r="C328" s="174"/>
      <c r="D328" s="157">
        <f>IFERROR($C$8:INDEX($C$8:$C$3000,COUNTIF($C$8:$C$3000,"?*")),"")</f>
        <v>0</v>
      </c>
      <c r="E328" s="174"/>
      <c r="F328" s="174">
        <f>--ISNUMBER(IFERROR(SEARCH('Project Costing'!#REF!,Services!I335,1),""))</f>
        <v>0</v>
      </c>
      <c r="G328" s="174" t="str">
        <f>IF(F328=1,COUNTIF($F$8:F328,1),"")</f>
        <v/>
      </c>
      <c r="H328" s="174"/>
      <c r="I328" s="157">
        <f>IFERROR($H$8:INDEX($H$8:$H$3000,COUNTIF($H$8:$H$3000,"?*")),"")</f>
        <v>0</v>
      </c>
    </row>
    <row r="329" spans="1:9" x14ac:dyDescent="0.25">
      <c r="A329" s="174">
        <f>--ISNUMBER(IFERROR(SEARCH('Project Costing'!#REF!,Services!I336,1),""))</f>
        <v>0</v>
      </c>
      <c r="B329" s="174" t="str">
        <f>IF(A329=1,COUNTIF($A$8:A329,1),"")</f>
        <v/>
      </c>
      <c r="C329" s="174"/>
      <c r="D329" s="157">
        <f>IFERROR($C$8:INDEX($C$8:$C$3000,COUNTIF($C$8:$C$3000,"?*")),"")</f>
        <v>0</v>
      </c>
      <c r="E329" s="174"/>
      <c r="F329" s="174">
        <f>--ISNUMBER(IFERROR(SEARCH('Project Costing'!#REF!,Services!I336,1),""))</f>
        <v>0</v>
      </c>
      <c r="G329" s="174" t="str">
        <f>IF(F329=1,COUNTIF($F$8:F329,1),"")</f>
        <v/>
      </c>
      <c r="H329" s="174"/>
      <c r="I329" s="157">
        <f>IFERROR($H$8:INDEX($H$8:$H$3000,COUNTIF($H$8:$H$3000,"?*")),"")</f>
        <v>0</v>
      </c>
    </row>
    <row r="330" spans="1:9" x14ac:dyDescent="0.25">
      <c r="A330" s="174">
        <f>--ISNUMBER(IFERROR(SEARCH('Project Costing'!#REF!,Services!I337,1),""))</f>
        <v>0</v>
      </c>
      <c r="B330" s="174" t="str">
        <f>IF(A330=1,COUNTIF($A$8:A330,1),"")</f>
        <v/>
      </c>
      <c r="C330" s="174"/>
      <c r="D330" s="157">
        <f>IFERROR($C$8:INDEX($C$8:$C$3000,COUNTIF($C$8:$C$3000,"?*")),"")</f>
        <v>0</v>
      </c>
      <c r="E330" s="174"/>
      <c r="F330" s="174">
        <f>--ISNUMBER(IFERROR(SEARCH('Project Costing'!#REF!,Services!I337,1),""))</f>
        <v>0</v>
      </c>
      <c r="G330" s="174" t="str">
        <f>IF(F330=1,COUNTIF($F$8:F330,1),"")</f>
        <v/>
      </c>
      <c r="H330" s="174"/>
      <c r="I330" s="157">
        <f>IFERROR($H$8:INDEX($H$8:$H$3000,COUNTIF($H$8:$H$3000,"?*")),"")</f>
        <v>0</v>
      </c>
    </row>
    <row r="331" spans="1:9" x14ac:dyDescent="0.25">
      <c r="A331" s="174">
        <f>--ISNUMBER(IFERROR(SEARCH('Project Costing'!#REF!,Services!I338,1),""))</f>
        <v>0</v>
      </c>
      <c r="B331" s="174" t="str">
        <f>IF(A331=1,COUNTIF($A$8:A331,1),"")</f>
        <v/>
      </c>
      <c r="C331" s="174"/>
      <c r="D331" s="157">
        <f>IFERROR($C$8:INDEX($C$8:$C$3000,COUNTIF($C$8:$C$3000,"?*")),"")</f>
        <v>0</v>
      </c>
      <c r="E331" s="174"/>
      <c r="F331" s="174">
        <f>--ISNUMBER(IFERROR(SEARCH('Project Costing'!#REF!,Services!I338,1),""))</f>
        <v>0</v>
      </c>
      <c r="G331" s="174" t="str">
        <f>IF(F331=1,COUNTIF($F$8:F331,1),"")</f>
        <v/>
      </c>
      <c r="H331" s="174"/>
      <c r="I331" s="157">
        <f>IFERROR($H$8:INDEX($H$8:$H$3000,COUNTIF($H$8:$H$3000,"?*")),"")</f>
        <v>0</v>
      </c>
    </row>
    <row r="332" spans="1:9" x14ac:dyDescent="0.25">
      <c r="A332" s="174">
        <f>--ISNUMBER(IFERROR(SEARCH('Project Costing'!#REF!,Services!I339,1),""))</f>
        <v>0</v>
      </c>
      <c r="B332" s="174" t="str">
        <f>IF(A332=1,COUNTIF($A$8:A332,1),"")</f>
        <v/>
      </c>
      <c r="C332" s="174"/>
      <c r="D332" s="157">
        <f>IFERROR($C$8:INDEX($C$8:$C$3000,COUNTIF($C$8:$C$3000,"?*")),"")</f>
        <v>0</v>
      </c>
      <c r="E332" s="174"/>
      <c r="F332" s="174">
        <f>--ISNUMBER(IFERROR(SEARCH('Project Costing'!#REF!,Services!I339,1),""))</f>
        <v>0</v>
      </c>
      <c r="G332" s="174" t="str">
        <f>IF(F332=1,COUNTIF($F$8:F332,1),"")</f>
        <v/>
      </c>
      <c r="H332" s="174"/>
      <c r="I332" s="157">
        <f>IFERROR($H$8:INDEX($H$8:$H$3000,COUNTIF($H$8:$H$3000,"?*")),"")</f>
        <v>0</v>
      </c>
    </row>
    <row r="333" spans="1:9" x14ac:dyDescent="0.25">
      <c r="A333" s="174">
        <f>--ISNUMBER(IFERROR(SEARCH('Project Costing'!#REF!,Services!I340,1),""))</f>
        <v>0</v>
      </c>
      <c r="B333" s="174" t="str">
        <f>IF(A333=1,COUNTIF($A$8:A333,1),"")</f>
        <v/>
      </c>
      <c r="C333" s="174"/>
      <c r="D333" s="157">
        <f>IFERROR($C$8:INDEX($C$8:$C$3000,COUNTIF($C$8:$C$3000,"?*")),"")</f>
        <v>0</v>
      </c>
      <c r="E333" s="174"/>
      <c r="F333" s="174">
        <f>--ISNUMBER(IFERROR(SEARCH('Project Costing'!#REF!,Services!I340,1),""))</f>
        <v>0</v>
      </c>
      <c r="G333" s="174" t="str">
        <f>IF(F333=1,COUNTIF($F$8:F333,1),"")</f>
        <v/>
      </c>
      <c r="H333" s="174"/>
      <c r="I333" s="157">
        <f>IFERROR($H$8:INDEX($H$8:$H$3000,COUNTIF($H$8:$H$3000,"?*")),"")</f>
        <v>0</v>
      </c>
    </row>
    <row r="334" spans="1:9" x14ac:dyDescent="0.25">
      <c r="A334" s="174">
        <f>--ISNUMBER(IFERROR(SEARCH('Project Costing'!#REF!,Services!I341,1),""))</f>
        <v>0</v>
      </c>
      <c r="B334" s="174" t="str">
        <f>IF(A334=1,COUNTIF($A$8:A334,1),"")</f>
        <v/>
      </c>
      <c r="C334" s="174"/>
      <c r="D334" s="157">
        <f>IFERROR($C$8:INDEX($C$8:$C$3000,COUNTIF($C$8:$C$3000,"?*")),"")</f>
        <v>0</v>
      </c>
      <c r="E334" s="174"/>
      <c r="F334" s="174">
        <f>--ISNUMBER(IFERROR(SEARCH('Project Costing'!#REF!,Services!I341,1),""))</f>
        <v>0</v>
      </c>
      <c r="G334" s="174" t="str">
        <f>IF(F334=1,COUNTIF($F$8:F334,1),"")</f>
        <v/>
      </c>
      <c r="H334" s="174"/>
      <c r="I334" s="157">
        <f>IFERROR($H$8:INDEX($H$8:$H$3000,COUNTIF($H$8:$H$3000,"?*")),"")</f>
        <v>0</v>
      </c>
    </row>
    <row r="335" spans="1:9" x14ac:dyDescent="0.25">
      <c r="A335" s="174">
        <f>--ISNUMBER(IFERROR(SEARCH('Project Costing'!#REF!,Services!I342,1),""))</f>
        <v>0</v>
      </c>
      <c r="B335" s="174" t="str">
        <f>IF(A335=1,COUNTIF($A$8:A335,1),"")</f>
        <v/>
      </c>
      <c r="C335" s="174"/>
      <c r="D335" s="157">
        <f>IFERROR($C$8:INDEX($C$8:$C$3000,COUNTIF($C$8:$C$3000,"?*")),"")</f>
        <v>0</v>
      </c>
      <c r="E335" s="174"/>
      <c r="F335" s="174">
        <f>--ISNUMBER(IFERROR(SEARCH('Project Costing'!#REF!,Services!I342,1),""))</f>
        <v>0</v>
      </c>
      <c r="G335" s="174" t="str">
        <f>IF(F335=1,COUNTIF($F$8:F335,1),"")</f>
        <v/>
      </c>
      <c r="H335" s="174"/>
      <c r="I335" s="157">
        <f>IFERROR($H$8:INDEX($H$8:$H$3000,COUNTIF($H$8:$H$3000,"?*")),"")</f>
        <v>0</v>
      </c>
    </row>
    <row r="336" spans="1:9" x14ac:dyDescent="0.25">
      <c r="A336" s="174">
        <f>--ISNUMBER(IFERROR(SEARCH('Project Costing'!#REF!,Services!I343,1),""))</f>
        <v>0</v>
      </c>
      <c r="B336" s="174" t="str">
        <f>IF(A336=1,COUNTIF($A$8:A336,1),"")</f>
        <v/>
      </c>
      <c r="C336" s="174"/>
      <c r="D336" s="157">
        <f>IFERROR($C$8:INDEX($C$8:$C$3000,COUNTIF($C$8:$C$3000,"?*")),"")</f>
        <v>0</v>
      </c>
      <c r="E336" s="174"/>
      <c r="F336" s="174">
        <f>--ISNUMBER(IFERROR(SEARCH('Project Costing'!#REF!,Services!I343,1),""))</f>
        <v>0</v>
      </c>
      <c r="G336" s="174" t="str">
        <f>IF(F336=1,COUNTIF($F$8:F336,1),"")</f>
        <v/>
      </c>
      <c r="H336" s="174"/>
      <c r="I336" s="157">
        <f>IFERROR($H$8:INDEX($H$8:$H$3000,COUNTIF($H$8:$H$3000,"?*")),"")</f>
        <v>0</v>
      </c>
    </row>
    <row r="337" spans="1:9" x14ac:dyDescent="0.25">
      <c r="A337" s="174">
        <f>--ISNUMBER(IFERROR(SEARCH('Project Costing'!#REF!,Services!I344,1),""))</f>
        <v>0</v>
      </c>
      <c r="B337" s="174" t="str">
        <f>IF(A337=1,COUNTIF($A$8:A337,1),"")</f>
        <v/>
      </c>
      <c r="C337" s="174"/>
      <c r="D337" s="157">
        <f>IFERROR($C$8:INDEX($C$8:$C$3000,COUNTIF($C$8:$C$3000,"?*")),"")</f>
        <v>0</v>
      </c>
      <c r="E337" s="174"/>
      <c r="F337" s="174">
        <f>--ISNUMBER(IFERROR(SEARCH('Project Costing'!#REF!,Services!I344,1),""))</f>
        <v>0</v>
      </c>
      <c r="G337" s="174" t="str">
        <f>IF(F337=1,COUNTIF($F$8:F337,1),"")</f>
        <v/>
      </c>
      <c r="H337" s="174"/>
      <c r="I337" s="157">
        <f>IFERROR($H$8:INDEX($H$8:$H$3000,COUNTIF($H$8:$H$3000,"?*")),"")</f>
        <v>0</v>
      </c>
    </row>
    <row r="338" spans="1:9" x14ac:dyDescent="0.25">
      <c r="A338" s="174">
        <f>--ISNUMBER(IFERROR(SEARCH('Project Costing'!#REF!,Services!I345,1),""))</f>
        <v>0</v>
      </c>
      <c r="B338" s="174" t="str">
        <f>IF(A338=1,COUNTIF($A$8:A338,1),"")</f>
        <v/>
      </c>
      <c r="C338" s="174"/>
      <c r="D338" s="157">
        <f>IFERROR($C$8:INDEX($C$8:$C$3000,COUNTIF($C$8:$C$3000,"?*")),"")</f>
        <v>0</v>
      </c>
      <c r="E338" s="174"/>
      <c r="F338" s="174">
        <f>--ISNUMBER(IFERROR(SEARCH('Project Costing'!#REF!,Services!I345,1),""))</f>
        <v>0</v>
      </c>
      <c r="G338" s="174" t="str">
        <f>IF(F338=1,COUNTIF($F$8:F338,1),"")</f>
        <v/>
      </c>
      <c r="H338" s="174"/>
      <c r="I338" s="157">
        <f>IFERROR($H$8:INDEX($H$8:$H$3000,COUNTIF($H$8:$H$3000,"?*")),"")</f>
        <v>0</v>
      </c>
    </row>
    <row r="339" spans="1:9" x14ac:dyDescent="0.25">
      <c r="A339" s="174">
        <f>--ISNUMBER(IFERROR(SEARCH('Project Costing'!#REF!,Services!I346,1),""))</f>
        <v>0</v>
      </c>
      <c r="B339" s="174" t="str">
        <f>IF(A339=1,COUNTIF($A$8:A339,1),"")</f>
        <v/>
      </c>
      <c r="C339" s="174"/>
      <c r="D339" s="157">
        <f>IFERROR($C$8:INDEX($C$8:$C$3000,COUNTIF($C$8:$C$3000,"?*")),"")</f>
        <v>0</v>
      </c>
      <c r="E339" s="174"/>
      <c r="F339" s="174">
        <f>--ISNUMBER(IFERROR(SEARCH('Project Costing'!#REF!,Services!I346,1),""))</f>
        <v>0</v>
      </c>
      <c r="G339" s="174" t="str">
        <f>IF(F339=1,COUNTIF($F$8:F339,1),"")</f>
        <v/>
      </c>
      <c r="H339" s="174"/>
      <c r="I339" s="157">
        <f>IFERROR($H$8:INDEX($H$8:$H$3000,COUNTIF($H$8:$H$3000,"?*")),"")</f>
        <v>0</v>
      </c>
    </row>
    <row r="340" spans="1:9" x14ac:dyDescent="0.25">
      <c r="A340" s="174">
        <f>--ISNUMBER(IFERROR(SEARCH('Project Costing'!#REF!,Services!I347,1),""))</f>
        <v>0</v>
      </c>
      <c r="B340" s="174" t="str">
        <f>IF(A340=1,COUNTIF($A$8:A340,1),"")</f>
        <v/>
      </c>
      <c r="C340" s="174"/>
      <c r="D340" s="157">
        <f>IFERROR($C$8:INDEX($C$8:$C$3000,COUNTIF($C$8:$C$3000,"?*")),"")</f>
        <v>0</v>
      </c>
      <c r="E340" s="174"/>
      <c r="F340" s="174">
        <f>--ISNUMBER(IFERROR(SEARCH('Project Costing'!#REF!,Services!I347,1),""))</f>
        <v>0</v>
      </c>
      <c r="G340" s="174" t="str">
        <f>IF(F340=1,COUNTIF($F$8:F340,1),"")</f>
        <v/>
      </c>
      <c r="H340" s="174"/>
      <c r="I340" s="157">
        <f>IFERROR($H$8:INDEX($H$8:$H$3000,COUNTIF($H$8:$H$3000,"?*")),"")</f>
        <v>0</v>
      </c>
    </row>
    <row r="341" spans="1:9" x14ac:dyDescent="0.25">
      <c r="A341" s="174">
        <f>--ISNUMBER(IFERROR(SEARCH('Project Costing'!#REF!,Services!I348,1),""))</f>
        <v>0</v>
      </c>
      <c r="B341" s="174" t="str">
        <f>IF(A341=1,COUNTIF($A$8:A341,1),"")</f>
        <v/>
      </c>
      <c r="C341" s="174"/>
      <c r="D341" s="157">
        <f>IFERROR($C$8:INDEX($C$8:$C$3000,COUNTIF($C$8:$C$3000,"?*")),"")</f>
        <v>0</v>
      </c>
      <c r="E341" s="174"/>
      <c r="F341" s="174">
        <f>--ISNUMBER(IFERROR(SEARCH('Project Costing'!#REF!,Services!I348,1),""))</f>
        <v>0</v>
      </c>
      <c r="G341" s="174" t="str">
        <f>IF(F341=1,COUNTIF($F$8:F341,1),"")</f>
        <v/>
      </c>
      <c r="H341" s="174"/>
      <c r="I341" s="157">
        <f>IFERROR($H$8:INDEX($H$8:$H$3000,COUNTIF($H$8:$H$3000,"?*")),"")</f>
        <v>0</v>
      </c>
    </row>
    <row r="342" spans="1:9" x14ac:dyDescent="0.25">
      <c r="A342" s="174">
        <f>--ISNUMBER(IFERROR(SEARCH('Project Costing'!#REF!,Services!I349,1),""))</f>
        <v>0</v>
      </c>
      <c r="B342" s="174" t="str">
        <f>IF(A342=1,COUNTIF($A$8:A342,1),"")</f>
        <v/>
      </c>
      <c r="C342" s="174"/>
      <c r="D342" s="157">
        <f>IFERROR($C$8:INDEX($C$8:$C$3000,COUNTIF($C$8:$C$3000,"?*")),"")</f>
        <v>0</v>
      </c>
      <c r="E342" s="174"/>
      <c r="F342" s="174">
        <f>--ISNUMBER(IFERROR(SEARCH('Project Costing'!#REF!,Services!I349,1),""))</f>
        <v>0</v>
      </c>
      <c r="G342" s="174" t="str">
        <f>IF(F342=1,COUNTIF($F$8:F342,1),"")</f>
        <v/>
      </c>
      <c r="H342" s="174"/>
      <c r="I342" s="157">
        <f>IFERROR($H$8:INDEX($H$8:$H$3000,COUNTIF($H$8:$H$3000,"?*")),"")</f>
        <v>0</v>
      </c>
    </row>
    <row r="343" spans="1:9" x14ac:dyDescent="0.25">
      <c r="A343" s="174">
        <f>--ISNUMBER(IFERROR(SEARCH('Project Costing'!#REF!,Services!I350,1),""))</f>
        <v>0</v>
      </c>
      <c r="B343" s="174" t="str">
        <f>IF(A343=1,COUNTIF($A$8:A343,1),"")</f>
        <v/>
      </c>
      <c r="C343" s="174"/>
      <c r="D343" s="157">
        <f>IFERROR($C$8:INDEX($C$8:$C$3000,COUNTIF($C$8:$C$3000,"?*")),"")</f>
        <v>0</v>
      </c>
      <c r="E343" s="174"/>
      <c r="F343" s="174">
        <f>--ISNUMBER(IFERROR(SEARCH('Project Costing'!#REF!,Services!I350,1),""))</f>
        <v>0</v>
      </c>
      <c r="G343" s="174" t="str">
        <f>IF(F343=1,COUNTIF($F$8:F343,1),"")</f>
        <v/>
      </c>
      <c r="H343" s="174"/>
      <c r="I343" s="157">
        <f>IFERROR($H$8:INDEX($H$8:$H$3000,COUNTIF($H$8:$H$3000,"?*")),"")</f>
        <v>0</v>
      </c>
    </row>
    <row r="344" spans="1:9" x14ac:dyDescent="0.25">
      <c r="A344" s="174">
        <f>--ISNUMBER(IFERROR(SEARCH('Project Costing'!#REF!,Services!I351,1),""))</f>
        <v>0</v>
      </c>
      <c r="B344" s="174" t="str">
        <f>IF(A344=1,COUNTIF($A$8:A344,1),"")</f>
        <v/>
      </c>
      <c r="C344" s="174"/>
      <c r="D344" s="157">
        <f>IFERROR($C$8:INDEX($C$8:$C$3000,COUNTIF($C$8:$C$3000,"?*")),"")</f>
        <v>0</v>
      </c>
      <c r="E344" s="174"/>
      <c r="F344" s="174">
        <f>--ISNUMBER(IFERROR(SEARCH('Project Costing'!#REF!,Services!I351,1),""))</f>
        <v>0</v>
      </c>
      <c r="G344" s="174" t="str">
        <f>IF(F344=1,COUNTIF($F$8:F344,1),"")</f>
        <v/>
      </c>
      <c r="H344" s="174"/>
      <c r="I344" s="157">
        <f>IFERROR($H$8:INDEX($H$8:$H$3000,COUNTIF($H$8:$H$3000,"?*")),"")</f>
        <v>0</v>
      </c>
    </row>
    <row r="345" spans="1:9" x14ac:dyDescent="0.25">
      <c r="A345" s="174">
        <f>--ISNUMBER(IFERROR(SEARCH('Project Costing'!#REF!,Services!I352,1),""))</f>
        <v>0</v>
      </c>
      <c r="B345" s="174" t="str">
        <f>IF(A345=1,COUNTIF($A$8:A345,1),"")</f>
        <v/>
      </c>
      <c r="C345" s="174"/>
      <c r="D345" s="157">
        <f>IFERROR($C$8:INDEX($C$8:$C$3000,COUNTIF($C$8:$C$3000,"?*")),"")</f>
        <v>0</v>
      </c>
      <c r="E345" s="174"/>
      <c r="F345" s="174">
        <f>--ISNUMBER(IFERROR(SEARCH('Project Costing'!#REF!,Services!I352,1),""))</f>
        <v>0</v>
      </c>
      <c r="G345" s="174" t="str">
        <f>IF(F345=1,COUNTIF($F$8:F345,1),"")</f>
        <v/>
      </c>
      <c r="H345" s="174"/>
      <c r="I345" s="157">
        <f>IFERROR($H$8:INDEX($H$8:$H$3000,COUNTIF($H$8:$H$3000,"?*")),"")</f>
        <v>0</v>
      </c>
    </row>
    <row r="346" spans="1:9" x14ac:dyDescent="0.25">
      <c r="A346" s="174">
        <f>--ISNUMBER(IFERROR(SEARCH('Project Costing'!#REF!,Services!I353,1),""))</f>
        <v>0</v>
      </c>
      <c r="B346" s="174" t="str">
        <f>IF(A346=1,COUNTIF($A$8:A346,1),"")</f>
        <v/>
      </c>
      <c r="C346" s="174"/>
      <c r="D346" s="157">
        <f>IFERROR($C$8:INDEX($C$8:$C$3000,COUNTIF($C$8:$C$3000,"?*")),"")</f>
        <v>0</v>
      </c>
      <c r="E346" s="174"/>
      <c r="F346" s="174">
        <f>--ISNUMBER(IFERROR(SEARCH('Project Costing'!#REF!,Services!I353,1),""))</f>
        <v>0</v>
      </c>
      <c r="G346" s="174" t="str">
        <f>IF(F346=1,COUNTIF($F$8:F346,1),"")</f>
        <v/>
      </c>
      <c r="H346" s="174"/>
      <c r="I346" s="157">
        <f>IFERROR($H$8:INDEX($H$8:$H$3000,COUNTIF($H$8:$H$3000,"?*")),"")</f>
        <v>0</v>
      </c>
    </row>
    <row r="347" spans="1:9" x14ac:dyDescent="0.25">
      <c r="A347" s="174">
        <f>--ISNUMBER(IFERROR(SEARCH('Project Costing'!#REF!,Services!I354,1),""))</f>
        <v>0</v>
      </c>
      <c r="B347" s="174" t="str">
        <f>IF(A347=1,COUNTIF($A$8:A347,1),"")</f>
        <v/>
      </c>
      <c r="C347" s="174"/>
      <c r="D347" s="157">
        <f>IFERROR($C$8:INDEX($C$8:$C$3000,COUNTIF($C$8:$C$3000,"?*")),"")</f>
        <v>0</v>
      </c>
      <c r="E347" s="174"/>
      <c r="F347" s="174">
        <f>--ISNUMBER(IFERROR(SEARCH('Project Costing'!#REF!,Services!I354,1),""))</f>
        <v>0</v>
      </c>
      <c r="G347" s="174" t="str">
        <f>IF(F347=1,COUNTIF($F$8:F347,1),"")</f>
        <v/>
      </c>
      <c r="H347" s="174"/>
      <c r="I347" s="157">
        <f>IFERROR($H$8:INDEX($H$8:$H$3000,COUNTIF($H$8:$H$3000,"?*")),"")</f>
        <v>0</v>
      </c>
    </row>
    <row r="348" spans="1:9" x14ac:dyDescent="0.25">
      <c r="A348" s="174">
        <f>--ISNUMBER(IFERROR(SEARCH('Project Costing'!#REF!,Services!I355,1),""))</f>
        <v>0</v>
      </c>
      <c r="B348" s="174" t="str">
        <f>IF(A348=1,COUNTIF($A$8:A348,1),"")</f>
        <v/>
      </c>
      <c r="C348" s="174"/>
      <c r="D348" s="157">
        <f>IFERROR($C$8:INDEX($C$8:$C$3000,COUNTIF($C$8:$C$3000,"?*")),"")</f>
        <v>0</v>
      </c>
      <c r="E348" s="174"/>
      <c r="F348" s="174">
        <f>--ISNUMBER(IFERROR(SEARCH('Project Costing'!#REF!,Services!I355,1),""))</f>
        <v>0</v>
      </c>
      <c r="G348" s="174" t="str">
        <f>IF(F348=1,COUNTIF($F$8:F348,1),"")</f>
        <v/>
      </c>
      <c r="H348" s="174"/>
      <c r="I348" s="157">
        <f>IFERROR($H$8:INDEX($H$8:$H$3000,COUNTIF($H$8:$H$3000,"?*")),"")</f>
        <v>0</v>
      </c>
    </row>
    <row r="349" spans="1:9" x14ac:dyDescent="0.25">
      <c r="A349" s="174">
        <f>--ISNUMBER(IFERROR(SEARCH('Project Costing'!#REF!,Services!I356,1),""))</f>
        <v>0</v>
      </c>
      <c r="B349" s="174" t="str">
        <f>IF(A349=1,COUNTIF($A$8:A349,1),"")</f>
        <v/>
      </c>
      <c r="C349" s="174"/>
      <c r="D349" s="157">
        <f>IFERROR($C$8:INDEX($C$8:$C$3000,COUNTIF($C$8:$C$3000,"?*")),"")</f>
        <v>0</v>
      </c>
      <c r="E349" s="174"/>
      <c r="F349" s="174">
        <f>--ISNUMBER(IFERROR(SEARCH('Project Costing'!#REF!,Services!I356,1),""))</f>
        <v>0</v>
      </c>
      <c r="G349" s="174" t="str">
        <f>IF(F349=1,COUNTIF($F$8:F349,1),"")</f>
        <v/>
      </c>
      <c r="H349" s="174"/>
      <c r="I349" s="157">
        <f>IFERROR($H$8:INDEX($H$8:$H$3000,COUNTIF($H$8:$H$3000,"?*")),"")</f>
        <v>0</v>
      </c>
    </row>
    <row r="350" spans="1:9" x14ac:dyDescent="0.25">
      <c r="A350" s="174">
        <f>--ISNUMBER(IFERROR(SEARCH('Project Costing'!#REF!,Services!I357,1),""))</f>
        <v>0</v>
      </c>
      <c r="B350" s="174" t="str">
        <f>IF(A350=1,COUNTIF($A$8:A350,1),"")</f>
        <v/>
      </c>
      <c r="C350" s="174"/>
      <c r="D350" s="157">
        <f>IFERROR($C$8:INDEX($C$8:$C$3000,COUNTIF($C$8:$C$3000,"?*")),"")</f>
        <v>0</v>
      </c>
      <c r="E350" s="174"/>
      <c r="F350" s="174">
        <f>--ISNUMBER(IFERROR(SEARCH('Project Costing'!#REF!,Services!I357,1),""))</f>
        <v>0</v>
      </c>
      <c r="G350" s="174" t="str">
        <f>IF(F350=1,COUNTIF($F$8:F350,1),"")</f>
        <v/>
      </c>
      <c r="H350" s="174"/>
      <c r="I350" s="157">
        <f>IFERROR($H$8:INDEX($H$8:$H$3000,COUNTIF($H$8:$H$3000,"?*")),"")</f>
        <v>0</v>
      </c>
    </row>
    <row r="351" spans="1:9" x14ac:dyDescent="0.25">
      <c r="A351" s="174">
        <f>--ISNUMBER(IFERROR(SEARCH('Project Costing'!#REF!,Services!I358,1),""))</f>
        <v>0</v>
      </c>
      <c r="B351" s="174" t="str">
        <f>IF(A351=1,COUNTIF($A$8:A351,1),"")</f>
        <v/>
      </c>
      <c r="C351" s="174"/>
      <c r="D351" s="157">
        <f>IFERROR($C$8:INDEX($C$8:$C$3000,COUNTIF($C$8:$C$3000,"?*")),"")</f>
        <v>0</v>
      </c>
      <c r="E351" s="174"/>
      <c r="F351" s="174">
        <f>--ISNUMBER(IFERROR(SEARCH('Project Costing'!#REF!,Services!I358,1),""))</f>
        <v>0</v>
      </c>
      <c r="G351" s="174" t="str">
        <f>IF(F351=1,COUNTIF($F$8:F351,1),"")</f>
        <v/>
      </c>
      <c r="H351" s="174"/>
      <c r="I351" s="157">
        <f>IFERROR($H$8:INDEX($H$8:$H$3000,COUNTIF($H$8:$H$3000,"?*")),"")</f>
        <v>0</v>
      </c>
    </row>
    <row r="352" spans="1:9" x14ac:dyDescent="0.25">
      <c r="A352" s="174">
        <f>--ISNUMBER(IFERROR(SEARCH('Project Costing'!#REF!,Services!I359,1),""))</f>
        <v>0</v>
      </c>
      <c r="B352" s="174" t="str">
        <f>IF(A352=1,COUNTIF($A$8:A352,1),"")</f>
        <v/>
      </c>
      <c r="C352" s="174"/>
      <c r="D352" s="157">
        <f>IFERROR($C$8:INDEX($C$8:$C$3000,COUNTIF($C$8:$C$3000,"?*")),"")</f>
        <v>0</v>
      </c>
      <c r="E352" s="174"/>
      <c r="F352" s="174">
        <f>--ISNUMBER(IFERROR(SEARCH('Project Costing'!#REF!,Services!I359,1),""))</f>
        <v>0</v>
      </c>
      <c r="G352" s="174" t="str">
        <f>IF(F352=1,COUNTIF($F$8:F352,1),"")</f>
        <v/>
      </c>
      <c r="H352" s="174"/>
      <c r="I352" s="157">
        <f>IFERROR($H$8:INDEX($H$8:$H$3000,COUNTIF($H$8:$H$3000,"?*")),"")</f>
        <v>0</v>
      </c>
    </row>
    <row r="353" spans="1:9" x14ac:dyDescent="0.25">
      <c r="A353" s="174">
        <f>--ISNUMBER(IFERROR(SEARCH('Project Costing'!#REF!,Services!I360,1),""))</f>
        <v>0</v>
      </c>
      <c r="B353" s="174" t="str">
        <f>IF(A353=1,COUNTIF($A$8:A353,1),"")</f>
        <v/>
      </c>
      <c r="C353" s="174"/>
      <c r="D353" s="157">
        <f>IFERROR($C$8:INDEX($C$8:$C$3000,COUNTIF($C$8:$C$3000,"?*")),"")</f>
        <v>0</v>
      </c>
      <c r="E353" s="174"/>
      <c r="F353" s="174">
        <f>--ISNUMBER(IFERROR(SEARCH('Project Costing'!#REF!,Services!I360,1),""))</f>
        <v>0</v>
      </c>
      <c r="G353" s="174" t="str">
        <f>IF(F353=1,COUNTIF($F$8:F353,1),"")</f>
        <v/>
      </c>
      <c r="H353" s="174"/>
      <c r="I353" s="157">
        <f>IFERROR($H$8:INDEX($H$8:$H$3000,COUNTIF($H$8:$H$3000,"?*")),"")</f>
        <v>0</v>
      </c>
    </row>
    <row r="354" spans="1:9" x14ac:dyDescent="0.25">
      <c r="A354" s="174">
        <f>--ISNUMBER(IFERROR(SEARCH('Project Costing'!#REF!,Services!I361,1),""))</f>
        <v>0</v>
      </c>
      <c r="B354" s="174" t="str">
        <f>IF(A354=1,COUNTIF($A$8:A354,1),"")</f>
        <v/>
      </c>
      <c r="C354" s="174"/>
      <c r="D354" s="157">
        <f>IFERROR($C$8:INDEX($C$8:$C$3000,COUNTIF($C$8:$C$3000,"?*")),"")</f>
        <v>0</v>
      </c>
      <c r="E354" s="174"/>
      <c r="F354" s="174">
        <f>--ISNUMBER(IFERROR(SEARCH('Project Costing'!#REF!,Services!I361,1),""))</f>
        <v>0</v>
      </c>
      <c r="G354" s="174" t="str">
        <f>IF(F354=1,COUNTIF($F$8:F354,1),"")</f>
        <v/>
      </c>
      <c r="H354" s="174"/>
      <c r="I354" s="157">
        <f>IFERROR($H$8:INDEX($H$8:$H$3000,COUNTIF($H$8:$H$3000,"?*")),"")</f>
        <v>0</v>
      </c>
    </row>
    <row r="355" spans="1:9" x14ac:dyDescent="0.25">
      <c r="A355" s="174">
        <f>--ISNUMBER(IFERROR(SEARCH('Project Costing'!#REF!,Services!I362,1),""))</f>
        <v>0</v>
      </c>
      <c r="B355" s="174" t="str">
        <f>IF(A355=1,COUNTIF($A$8:A355,1),"")</f>
        <v/>
      </c>
      <c r="C355" s="174"/>
      <c r="D355" s="157">
        <f>IFERROR($C$8:INDEX($C$8:$C$3000,COUNTIF($C$8:$C$3000,"?*")),"")</f>
        <v>0</v>
      </c>
      <c r="E355" s="174"/>
      <c r="F355" s="174">
        <f>--ISNUMBER(IFERROR(SEARCH('Project Costing'!#REF!,Services!I362,1),""))</f>
        <v>0</v>
      </c>
      <c r="G355" s="174" t="str">
        <f>IF(F355=1,COUNTIF($F$8:F355,1),"")</f>
        <v/>
      </c>
      <c r="H355" s="174"/>
      <c r="I355" s="157">
        <f>IFERROR($H$8:INDEX($H$8:$H$3000,COUNTIF($H$8:$H$3000,"?*")),"")</f>
        <v>0</v>
      </c>
    </row>
    <row r="356" spans="1:9" x14ac:dyDescent="0.25">
      <c r="A356" s="174">
        <f>--ISNUMBER(IFERROR(SEARCH('Project Costing'!#REF!,Services!I363,1),""))</f>
        <v>0</v>
      </c>
      <c r="B356" s="174" t="str">
        <f>IF(A356=1,COUNTIF($A$8:A356,1),"")</f>
        <v/>
      </c>
      <c r="C356" s="174"/>
      <c r="D356" s="157">
        <f>IFERROR($C$8:INDEX($C$8:$C$3000,COUNTIF($C$8:$C$3000,"?*")),"")</f>
        <v>0</v>
      </c>
      <c r="E356" s="174"/>
      <c r="F356" s="174">
        <f>--ISNUMBER(IFERROR(SEARCH('Project Costing'!#REF!,Services!I363,1),""))</f>
        <v>0</v>
      </c>
      <c r="G356" s="174" t="str">
        <f>IF(F356=1,COUNTIF($F$8:F356,1),"")</f>
        <v/>
      </c>
      <c r="H356" s="174"/>
      <c r="I356" s="157">
        <f>IFERROR($H$8:INDEX($H$8:$H$3000,COUNTIF($H$8:$H$3000,"?*")),"")</f>
        <v>0</v>
      </c>
    </row>
    <row r="357" spans="1:9" x14ac:dyDescent="0.25">
      <c r="A357" s="174">
        <f>--ISNUMBER(IFERROR(SEARCH('Project Costing'!#REF!,Services!I364,1),""))</f>
        <v>0</v>
      </c>
      <c r="B357" s="174" t="str">
        <f>IF(A357=1,COUNTIF($A$8:A357,1),"")</f>
        <v/>
      </c>
      <c r="C357" s="174"/>
      <c r="D357" s="157">
        <f>IFERROR($C$8:INDEX($C$8:$C$3000,COUNTIF($C$8:$C$3000,"?*")),"")</f>
        <v>0</v>
      </c>
      <c r="E357" s="174"/>
      <c r="F357" s="174">
        <f>--ISNUMBER(IFERROR(SEARCH('Project Costing'!#REF!,Services!I364,1),""))</f>
        <v>0</v>
      </c>
      <c r="G357" s="174" t="str">
        <f>IF(F357=1,COUNTIF($F$8:F357,1),"")</f>
        <v/>
      </c>
      <c r="H357" s="174"/>
      <c r="I357" s="157">
        <f>IFERROR($H$8:INDEX($H$8:$H$3000,COUNTIF($H$8:$H$3000,"?*")),"")</f>
        <v>0</v>
      </c>
    </row>
    <row r="358" spans="1:9" x14ac:dyDescent="0.25">
      <c r="A358" s="174">
        <f>--ISNUMBER(IFERROR(SEARCH('Project Costing'!#REF!,Services!I365,1),""))</f>
        <v>0</v>
      </c>
      <c r="B358" s="174" t="str">
        <f>IF(A358=1,COUNTIF($A$8:A358,1),"")</f>
        <v/>
      </c>
      <c r="C358" s="174"/>
      <c r="D358" s="157">
        <f>IFERROR($C$8:INDEX($C$8:$C$3000,COUNTIF($C$8:$C$3000,"?*")),"")</f>
        <v>0</v>
      </c>
      <c r="E358" s="174"/>
      <c r="F358" s="174">
        <f>--ISNUMBER(IFERROR(SEARCH('Project Costing'!#REF!,Services!I365,1),""))</f>
        <v>0</v>
      </c>
      <c r="G358" s="174" t="str">
        <f>IF(F358=1,COUNTIF($F$8:F358,1),"")</f>
        <v/>
      </c>
      <c r="H358" s="174"/>
      <c r="I358" s="157">
        <f>IFERROR($H$8:INDEX($H$8:$H$3000,COUNTIF($H$8:$H$3000,"?*")),"")</f>
        <v>0</v>
      </c>
    </row>
    <row r="359" spans="1:9" x14ac:dyDescent="0.25">
      <c r="A359" s="174">
        <f>--ISNUMBER(IFERROR(SEARCH('Project Costing'!#REF!,Services!I366,1),""))</f>
        <v>0</v>
      </c>
      <c r="B359" s="174" t="str">
        <f>IF(A359=1,COUNTIF($A$8:A359,1),"")</f>
        <v/>
      </c>
      <c r="C359" s="174"/>
      <c r="D359" s="157">
        <f>IFERROR($C$8:INDEX($C$8:$C$3000,COUNTIF($C$8:$C$3000,"?*")),"")</f>
        <v>0</v>
      </c>
      <c r="E359" s="174"/>
      <c r="F359" s="174">
        <f>--ISNUMBER(IFERROR(SEARCH('Project Costing'!#REF!,Services!I366,1),""))</f>
        <v>0</v>
      </c>
      <c r="G359" s="174" t="str">
        <f>IF(F359=1,COUNTIF($F$8:F359,1),"")</f>
        <v/>
      </c>
      <c r="H359" s="174"/>
      <c r="I359" s="157">
        <f>IFERROR($H$8:INDEX($H$8:$H$3000,COUNTIF($H$8:$H$3000,"?*")),"")</f>
        <v>0</v>
      </c>
    </row>
    <row r="360" spans="1:9" x14ac:dyDescent="0.25">
      <c r="A360" s="174">
        <f>--ISNUMBER(IFERROR(SEARCH('Project Costing'!#REF!,Services!I367,1),""))</f>
        <v>0</v>
      </c>
      <c r="B360" s="174" t="str">
        <f>IF(A360=1,COUNTIF($A$8:A360,1),"")</f>
        <v/>
      </c>
      <c r="C360" s="174"/>
      <c r="D360" s="157">
        <f>IFERROR($C$8:INDEX($C$8:$C$3000,COUNTIF($C$8:$C$3000,"?*")),"")</f>
        <v>0</v>
      </c>
      <c r="E360" s="174"/>
      <c r="F360" s="174">
        <f>--ISNUMBER(IFERROR(SEARCH('Project Costing'!#REF!,Services!I367,1),""))</f>
        <v>0</v>
      </c>
      <c r="G360" s="174" t="str">
        <f>IF(F360=1,COUNTIF($F$8:F360,1),"")</f>
        <v/>
      </c>
      <c r="H360" s="174"/>
      <c r="I360" s="157">
        <f>IFERROR($H$8:INDEX($H$8:$H$3000,COUNTIF($H$8:$H$3000,"?*")),"")</f>
        <v>0</v>
      </c>
    </row>
    <row r="361" spans="1:9" x14ac:dyDescent="0.25">
      <c r="A361" s="174">
        <f>--ISNUMBER(IFERROR(SEARCH('Project Costing'!#REF!,Services!I368,1),""))</f>
        <v>0</v>
      </c>
      <c r="B361" s="174" t="str">
        <f>IF(A361=1,COUNTIF($A$8:A361,1),"")</f>
        <v/>
      </c>
      <c r="C361" s="174"/>
      <c r="D361" s="157">
        <f>IFERROR($C$8:INDEX($C$8:$C$3000,COUNTIF($C$8:$C$3000,"?*")),"")</f>
        <v>0</v>
      </c>
      <c r="E361" s="174"/>
      <c r="F361" s="174">
        <f>--ISNUMBER(IFERROR(SEARCH('Project Costing'!#REF!,Services!I368,1),""))</f>
        <v>0</v>
      </c>
      <c r="G361" s="174" t="str">
        <f>IF(F361=1,COUNTIF($F$8:F361,1),"")</f>
        <v/>
      </c>
      <c r="H361" s="174"/>
      <c r="I361" s="157">
        <f>IFERROR($H$8:INDEX($H$8:$H$3000,COUNTIF($H$8:$H$3000,"?*")),"")</f>
        <v>0</v>
      </c>
    </row>
    <row r="362" spans="1:9" x14ac:dyDescent="0.25">
      <c r="A362" s="174">
        <f>--ISNUMBER(IFERROR(SEARCH('Project Costing'!#REF!,Services!I369,1),""))</f>
        <v>0</v>
      </c>
      <c r="B362" s="174" t="str">
        <f>IF(A362=1,COUNTIF($A$8:A362,1),"")</f>
        <v/>
      </c>
      <c r="C362" s="174"/>
      <c r="D362" s="157">
        <f>IFERROR($C$8:INDEX($C$8:$C$3000,COUNTIF($C$8:$C$3000,"?*")),"")</f>
        <v>0</v>
      </c>
      <c r="E362" s="174"/>
      <c r="F362" s="174">
        <f>--ISNUMBER(IFERROR(SEARCH('Project Costing'!#REF!,Services!I369,1),""))</f>
        <v>0</v>
      </c>
      <c r="G362" s="174" t="str">
        <f>IF(F362=1,COUNTIF($F$8:F362,1),"")</f>
        <v/>
      </c>
      <c r="H362" s="174"/>
      <c r="I362" s="157">
        <f>IFERROR($H$8:INDEX($H$8:$H$3000,COUNTIF($H$8:$H$3000,"?*")),"")</f>
        <v>0</v>
      </c>
    </row>
    <row r="363" spans="1:9" x14ac:dyDescent="0.25">
      <c r="A363" s="174">
        <f>--ISNUMBER(IFERROR(SEARCH('Project Costing'!#REF!,Services!I370,1),""))</f>
        <v>0</v>
      </c>
      <c r="B363" s="174" t="str">
        <f>IF(A363=1,COUNTIF($A$8:A363,1),"")</f>
        <v/>
      </c>
      <c r="C363" s="174"/>
      <c r="D363" s="157">
        <f>IFERROR($C$8:INDEX($C$8:$C$3000,COUNTIF($C$8:$C$3000,"?*")),"")</f>
        <v>0</v>
      </c>
      <c r="E363" s="174"/>
      <c r="F363" s="174">
        <f>--ISNUMBER(IFERROR(SEARCH('Project Costing'!#REF!,Services!I370,1),""))</f>
        <v>0</v>
      </c>
      <c r="G363" s="174" t="str">
        <f>IF(F363=1,COUNTIF($F$8:F363,1),"")</f>
        <v/>
      </c>
      <c r="H363" s="174"/>
      <c r="I363" s="157">
        <f>IFERROR($H$8:INDEX($H$8:$H$3000,COUNTIF($H$8:$H$3000,"?*")),"")</f>
        <v>0</v>
      </c>
    </row>
    <row r="364" spans="1:9" x14ac:dyDescent="0.25">
      <c r="A364" s="174">
        <f>--ISNUMBER(IFERROR(SEARCH('Project Costing'!#REF!,Services!I371,1),""))</f>
        <v>0</v>
      </c>
      <c r="B364" s="174" t="str">
        <f>IF(A364=1,COUNTIF($A$8:A364,1),"")</f>
        <v/>
      </c>
      <c r="C364" s="174"/>
      <c r="D364" s="157">
        <f>IFERROR($C$8:INDEX($C$8:$C$3000,COUNTIF($C$8:$C$3000,"?*")),"")</f>
        <v>0</v>
      </c>
      <c r="E364" s="174"/>
      <c r="F364" s="174">
        <f>--ISNUMBER(IFERROR(SEARCH('Project Costing'!#REF!,Services!I371,1),""))</f>
        <v>0</v>
      </c>
      <c r="G364" s="174" t="str">
        <f>IF(F364=1,COUNTIF($F$8:F364,1),"")</f>
        <v/>
      </c>
      <c r="H364" s="174"/>
      <c r="I364" s="157">
        <f>IFERROR($H$8:INDEX($H$8:$H$3000,COUNTIF($H$8:$H$3000,"?*")),"")</f>
        <v>0</v>
      </c>
    </row>
    <row r="365" spans="1:9" x14ac:dyDescent="0.25">
      <c r="A365" s="174">
        <f>--ISNUMBER(IFERROR(SEARCH('Project Costing'!#REF!,Services!I372,1),""))</f>
        <v>0</v>
      </c>
      <c r="B365" s="174" t="str">
        <f>IF(A365=1,COUNTIF($A$8:A365,1),"")</f>
        <v/>
      </c>
      <c r="C365" s="174"/>
      <c r="D365" s="157">
        <f>IFERROR($C$8:INDEX($C$8:$C$3000,COUNTIF($C$8:$C$3000,"?*")),"")</f>
        <v>0</v>
      </c>
      <c r="E365" s="174"/>
      <c r="F365" s="174">
        <f>--ISNUMBER(IFERROR(SEARCH('Project Costing'!#REF!,Services!I372,1),""))</f>
        <v>0</v>
      </c>
      <c r="G365" s="174" t="str">
        <f>IF(F365=1,COUNTIF($F$8:F365,1),"")</f>
        <v/>
      </c>
      <c r="H365" s="174"/>
      <c r="I365" s="157">
        <f>IFERROR($H$8:INDEX($H$8:$H$3000,COUNTIF($H$8:$H$3000,"?*")),"")</f>
        <v>0</v>
      </c>
    </row>
    <row r="366" spans="1:9" x14ac:dyDescent="0.25">
      <c r="A366" s="174">
        <f>--ISNUMBER(IFERROR(SEARCH('Project Costing'!#REF!,Services!I373,1),""))</f>
        <v>0</v>
      </c>
      <c r="B366" s="174" t="str">
        <f>IF(A366=1,COUNTIF($A$8:A366,1),"")</f>
        <v/>
      </c>
      <c r="C366" s="174"/>
      <c r="D366" s="157">
        <f>IFERROR($C$8:INDEX($C$8:$C$3000,COUNTIF($C$8:$C$3000,"?*")),"")</f>
        <v>0</v>
      </c>
      <c r="E366" s="174"/>
      <c r="F366" s="174">
        <f>--ISNUMBER(IFERROR(SEARCH('Project Costing'!#REF!,Services!I373,1),""))</f>
        <v>0</v>
      </c>
      <c r="G366" s="174" t="str">
        <f>IF(F366=1,COUNTIF($F$8:F366,1),"")</f>
        <v/>
      </c>
      <c r="H366" s="174"/>
      <c r="I366" s="157">
        <f>IFERROR($H$8:INDEX($H$8:$H$3000,COUNTIF($H$8:$H$3000,"?*")),"")</f>
        <v>0</v>
      </c>
    </row>
    <row r="367" spans="1:9" x14ac:dyDescent="0.25">
      <c r="A367" s="174">
        <f>--ISNUMBER(IFERROR(SEARCH('Project Costing'!#REF!,Services!I374,1),""))</f>
        <v>0</v>
      </c>
      <c r="B367" s="174" t="str">
        <f>IF(A367=1,COUNTIF($A$8:A367,1),"")</f>
        <v/>
      </c>
      <c r="C367" s="174"/>
      <c r="D367" s="157">
        <f>IFERROR($C$8:INDEX($C$8:$C$3000,COUNTIF($C$8:$C$3000,"?*")),"")</f>
        <v>0</v>
      </c>
      <c r="E367" s="174"/>
      <c r="F367" s="174">
        <f>--ISNUMBER(IFERROR(SEARCH('Project Costing'!#REF!,Services!I374,1),""))</f>
        <v>0</v>
      </c>
      <c r="G367" s="174" t="str">
        <f>IF(F367=1,COUNTIF($F$8:F367,1),"")</f>
        <v/>
      </c>
      <c r="H367" s="174"/>
      <c r="I367" s="157">
        <f>IFERROR($H$8:INDEX($H$8:$H$3000,COUNTIF($H$8:$H$3000,"?*")),"")</f>
        <v>0</v>
      </c>
    </row>
    <row r="368" spans="1:9" x14ac:dyDescent="0.25">
      <c r="A368" s="174">
        <f>--ISNUMBER(IFERROR(SEARCH('Project Costing'!#REF!,Services!I375,1),""))</f>
        <v>0</v>
      </c>
      <c r="B368" s="174" t="str">
        <f>IF(A368=1,COUNTIF($A$8:A368,1),"")</f>
        <v/>
      </c>
      <c r="C368" s="174"/>
      <c r="D368" s="157">
        <f>IFERROR($C$8:INDEX($C$8:$C$3000,COUNTIF($C$8:$C$3000,"?*")),"")</f>
        <v>0</v>
      </c>
      <c r="E368" s="174"/>
      <c r="F368" s="174">
        <f>--ISNUMBER(IFERROR(SEARCH('Project Costing'!#REF!,Services!I375,1),""))</f>
        <v>0</v>
      </c>
      <c r="G368" s="174" t="str">
        <f>IF(F368=1,COUNTIF($F$8:F368,1),"")</f>
        <v/>
      </c>
      <c r="H368" s="174"/>
      <c r="I368" s="157">
        <f>IFERROR($H$8:INDEX($H$8:$H$3000,COUNTIF($H$8:$H$3000,"?*")),"")</f>
        <v>0</v>
      </c>
    </row>
    <row r="369" spans="1:9" x14ac:dyDescent="0.25">
      <c r="A369" s="174">
        <f>--ISNUMBER(IFERROR(SEARCH('Project Costing'!#REF!,Services!I376,1),""))</f>
        <v>0</v>
      </c>
      <c r="B369" s="174" t="str">
        <f>IF(A369=1,COUNTIF($A$8:A369,1),"")</f>
        <v/>
      </c>
      <c r="C369" s="174"/>
      <c r="D369" s="157">
        <f>IFERROR($C$8:INDEX($C$8:$C$3000,COUNTIF($C$8:$C$3000,"?*")),"")</f>
        <v>0</v>
      </c>
      <c r="E369" s="174"/>
      <c r="F369" s="174">
        <f>--ISNUMBER(IFERROR(SEARCH('Project Costing'!#REF!,Services!I376,1),""))</f>
        <v>0</v>
      </c>
      <c r="G369" s="174" t="str">
        <f>IF(F369=1,COUNTIF($F$8:F369,1),"")</f>
        <v/>
      </c>
      <c r="H369" s="174"/>
      <c r="I369" s="157">
        <f>IFERROR($H$8:INDEX($H$8:$H$3000,COUNTIF($H$8:$H$3000,"?*")),"")</f>
        <v>0</v>
      </c>
    </row>
    <row r="370" spans="1:9" x14ac:dyDescent="0.25">
      <c r="A370" s="174">
        <f>--ISNUMBER(IFERROR(SEARCH('Project Costing'!#REF!,Services!I377,1),""))</f>
        <v>0</v>
      </c>
      <c r="B370" s="174" t="str">
        <f>IF(A370=1,COUNTIF($A$8:A370,1),"")</f>
        <v/>
      </c>
      <c r="C370" s="174"/>
      <c r="D370" s="157">
        <f>IFERROR($C$8:INDEX($C$8:$C$3000,COUNTIF($C$8:$C$3000,"?*")),"")</f>
        <v>0</v>
      </c>
      <c r="E370" s="174"/>
      <c r="F370" s="174">
        <f>--ISNUMBER(IFERROR(SEARCH('Project Costing'!#REF!,Services!I377,1),""))</f>
        <v>0</v>
      </c>
      <c r="G370" s="174" t="str">
        <f>IF(F370=1,COUNTIF($F$8:F370,1),"")</f>
        <v/>
      </c>
      <c r="H370" s="174"/>
      <c r="I370" s="157">
        <f>IFERROR($H$8:INDEX($H$8:$H$3000,COUNTIF($H$8:$H$3000,"?*")),"")</f>
        <v>0</v>
      </c>
    </row>
    <row r="371" spans="1:9" x14ac:dyDescent="0.25">
      <c r="A371" s="174">
        <f>--ISNUMBER(IFERROR(SEARCH('Project Costing'!#REF!,Services!I378,1),""))</f>
        <v>0</v>
      </c>
      <c r="B371" s="174" t="str">
        <f>IF(A371=1,COUNTIF($A$8:A371,1),"")</f>
        <v/>
      </c>
      <c r="C371" s="174"/>
      <c r="D371" s="157">
        <f>IFERROR($C$8:INDEX($C$8:$C$3000,COUNTIF($C$8:$C$3000,"?*")),"")</f>
        <v>0</v>
      </c>
      <c r="E371" s="174"/>
      <c r="F371" s="174">
        <f>--ISNUMBER(IFERROR(SEARCH('Project Costing'!#REF!,Services!I378,1),""))</f>
        <v>0</v>
      </c>
      <c r="G371" s="174" t="str">
        <f>IF(F371=1,COUNTIF($F$8:F371,1),"")</f>
        <v/>
      </c>
      <c r="H371" s="174"/>
      <c r="I371" s="157">
        <f>IFERROR($H$8:INDEX($H$8:$H$3000,COUNTIF($H$8:$H$3000,"?*")),"")</f>
        <v>0</v>
      </c>
    </row>
    <row r="372" spans="1:9" x14ac:dyDescent="0.25">
      <c r="A372" s="174">
        <f>--ISNUMBER(IFERROR(SEARCH('Project Costing'!#REF!,Services!I379,1),""))</f>
        <v>0</v>
      </c>
      <c r="B372" s="174" t="str">
        <f>IF(A372=1,COUNTIF($A$8:A372,1),"")</f>
        <v/>
      </c>
      <c r="C372" s="174"/>
      <c r="D372" s="157">
        <f>IFERROR($C$8:INDEX($C$8:$C$3000,COUNTIF($C$8:$C$3000,"?*")),"")</f>
        <v>0</v>
      </c>
      <c r="E372" s="174"/>
      <c r="F372" s="174">
        <f>--ISNUMBER(IFERROR(SEARCH('Project Costing'!#REF!,Services!I379,1),""))</f>
        <v>0</v>
      </c>
      <c r="G372" s="174" t="str">
        <f>IF(F372=1,COUNTIF($F$8:F372,1),"")</f>
        <v/>
      </c>
      <c r="H372" s="174"/>
      <c r="I372" s="157">
        <f>IFERROR($H$8:INDEX($H$8:$H$3000,COUNTIF($H$8:$H$3000,"?*")),"")</f>
        <v>0</v>
      </c>
    </row>
    <row r="373" spans="1:9" x14ac:dyDescent="0.25">
      <c r="A373" s="174">
        <f>--ISNUMBER(IFERROR(SEARCH('Project Costing'!#REF!,Services!I380,1),""))</f>
        <v>0</v>
      </c>
      <c r="B373" s="174" t="str">
        <f>IF(A373=1,COUNTIF($A$8:A373,1),"")</f>
        <v/>
      </c>
      <c r="C373" s="174"/>
      <c r="D373" s="157">
        <f>IFERROR($C$8:INDEX($C$8:$C$3000,COUNTIF($C$8:$C$3000,"?*")),"")</f>
        <v>0</v>
      </c>
      <c r="E373" s="174"/>
      <c r="F373" s="174">
        <f>--ISNUMBER(IFERROR(SEARCH('Project Costing'!#REF!,Services!I380,1),""))</f>
        <v>0</v>
      </c>
      <c r="G373" s="174" t="str">
        <f>IF(F373=1,COUNTIF($F$8:F373,1),"")</f>
        <v/>
      </c>
      <c r="H373" s="174"/>
      <c r="I373" s="157">
        <f>IFERROR($H$8:INDEX($H$8:$H$3000,COUNTIF($H$8:$H$3000,"?*")),"")</f>
        <v>0</v>
      </c>
    </row>
    <row r="374" spans="1:9" x14ac:dyDescent="0.25">
      <c r="A374" s="174">
        <f>--ISNUMBER(IFERROR(SEARCH('Project Costing'!#REF!,Services!I381,1),""))</f>
        <v>0</v>
      </c>
      <c r="B374" s="174" t="str">
        <f>IF(A374=1,COUNTIF($A$8:A374,1),"")</f>
        <v/>
      </c>
      <c r="C374" s="174"/>
      <c r="D374" s="157">
        <f>IFERROR($C$8:INDEX($C$8:$C$3000,COUNTIF($C$8:$C$3000,"?*")),"")</f>
        <v>0</v>
      </c>
      <c r="E374" s="174"/>
      <c r="F374" s="174">
        <f>--ISNUMBER(IFERROR(SEARCH('Project Costing'!#REF!,Services!I381,1),""))</f>
        <v>0</v>
      </c>
      <c r="G374" s="174" t="str">
        <f>IF(F374=1,COUNTIF($F$8:F374,1),"")</f>
        <v/>
      </c>
      <c r="H374" s="174"/>
      <c r="I374" s="157">
        <f>IFERROR($H$8:INDEX($H$8:$H$3000,COUNTIF($H$8:$H$3000,"?*")),"")</f>
        <v>0</v>
      </c>
    </row>
    <row r="375" spans="1:9" x14ac:dyDescent="0.25">
      <c r="A375" s="174">
        <f>--ISNUMBER(IFERROR(SEARCH('Project Costing'!#REF!,Services!I382,1),""))</f>
        <v>0</v>
      </c>
      <c r="B375" s="174" t="str">
        <f>IF(A375=1,COUNTIF($A$8:A375,1),"")</f>
        <v/>
      </c>
      <c r="C375" s="174"/>
      <c r="D375" s="157">
        <f>IFERROR($C$8:INDEX($C$8:$C$3000,COUNTIF($C$8:$C$3000,"?*")),"")</f>
        <v>0</v>
      </c>
      <c r="E375" s="174"/>
      <c r="F375" s="174">
        <f>--ISNUMBER(IFERROR(SEARCH('Project Costing'!#REF!,Services!I382,1),""))</f>
        <v>0</v>
      </c>
      <c r="G375" s="174" t="str">
        <f>IF(F375=1,COUNTIF($F$8:F375,1),"")</f>
        <v/>
      </c>
      <c r="H375" s="174"/>
      <c r="I375" s="157">
        <f>IFERROR($H$8:INDEX($H$8:$H$3000,COUNTIF($H$8:$H$3000,"?*")),"")</f>
        <v>0</v>
      </c>
    </row>
    <row r="376" spans="1:9" x14ac:dyDescent="0.25">
      <c r="A376" s="174">
        <f>--ISNUMBER(IFERROR(SEARCH('Project Costing'!#REF!,Services!I383,1),""))</f>
        <v>0</v>
      </c>
      <c r="B376" s="174" t="str">
        <f>IF(A376=1,COUNTIF($A$8:A376,1),"")</f>
        <v/>
      </c>
      <c r="C376" s="174"/>
      <c r="D376" s="157">
        <f>IFERROR($C$8:INDEX($C$8:$C$3000,COUNTIF($C$8:$C$3000,"?*")),"")</f>
        <v>0</v>
      </c>
      <c r="E376" s="174"/>
      <c r="F376" s="174">
        <f>--ISNUMBER(IFERROR(SEARCH('Project Costing'!#REF!,Services!I383,1),""))</f>
        <v>0</v>
      </c>
      <c r="G376" s="174" t="str">
        <f>IF(F376=1,COUNTIF($F$8:F376,1),"")</f>
        <v/>
      </c>
      <c r="H376" s="174"/>
      <c r="I376" s="157">
        <f>IFERROR($H$8:INDEX($H$8:$H$3000,COUNTIF($H$8:$H$3000,"?*")),"")</f>
        <v>0</v>
      </c>
    </row>
    <row r="377" spans="1:9" x14ac:dyDescent="0.25">
      <c r="A377" s="174">
        <f>--ISNUMBER(IFERROR(SEARCH('Project Costing'!#REF!,Services!I384,1),""))</f>
        <v>0</v>
      </c>
      <c r="B377" s="174" t="str">
        <f>IF(A377=1,COUNTIF($A$8:A377,1),"")</f>
        <v/>
      </c>
      <c r="C377" s="174"/>
      <c r="D377" s="157">
        <f>IFERROR($C$8:INDEX($C$8:$C$3000,COUNTIF($C$8:$C$3000,"?*")),"")</f>
        <v>0</v>
      </c>
      <c r="E377" s="174"/>
      <c r="F377" s="174">
        <f>--ISNUMBER(IFERROR(SEARCH('Project Costing'!#REF!,Services!I384,1),""))</f>
        <v>0</v>
      </c>
      <c r="G377" s="174" t="str">
        <f>IF(F377=1,COUNTIF($F$8:F377,1),"")</f>
        <v/>
      </c>
      <c r="H377" s="174"/>
      <c r="I377" s="157">
        <f>IFERROR($H$8:INDEX($H$8:$H$3000,COUNTIF($H$8:$H$3000,"?*")),"")</f>
        <v>0</v>
      </c>
    </row>
    <row r="378" spans="1:9" x14ac:dyDescent="0.25">
      <c r="A378" s="174">
        <f>--ISNUMBER(IFERROR(SEARCH('Project Costing'!#REF!,Services!I385,1),""))</f>
        <v>0</v>
      </c>
      <c r="B378" s="174" t="str">
        <f>IF(A378=1,COUNTIF($A$8:A378,1),"")</f>
        <v/>
      </c>
      <c r="C378" s="174"/>
      <c r="D378" s="157">
        <f>IFERROR($C$8:INDEX($C$8:$C$3000,COUNTIF($C$8:$C$3000,"?*")),"")</f>
        <v>0</v>
      </c>
      <c r="E378" s="174"/>
      <c r="F378" s="174">
        <f>--ISNUMBER(IFERROR(SEARCH('Project Costing'!#REF!,Services!I385,1),""))</f>
        <v>0</v>
      </c>
      <c r="G378" s="174" t="str">
        <f>IF(F378=1,COUNTIF($F$8:F378,1),"")</f>
        <v/>
      </c>
      <c r="H378" s="174"/>
      <c r="I378" s="157">
        <f>IFERROR($H$8:INDEX($H$8:$H$3000,COUNTIF($H$8:$H$3000,"?*")),"")</f>
        <v>0</v>
      </c>
    </row>
    <row r="379" spans="1:9" x14ac:dyDescent="0.25">
      <c r="A379" s="174">
        <f>--ISNUMBER(IFERROR(SEARCH('Project Costing'!#REF!,Services!I386,1),""))</f>
        <v>0</v>
      </c>
      <c r="B379" s="174" t="str">
        <f>IF(A379=1,COUNTIF($A$8:A379,1),"")</f>
        <v/>
      </c>
      <c r="C379" s="174"/>
      <c r="D379" s="157">
        <f>IFERROR($C$8:INDEX($C$8:$C$3000,COUNTIF($C$8:$C$3000,"?*")),"")</f>
        <v>0</v>
      </c>
      <c r="E379" s="174"/>
      <c r="F379" s="174">
        <f>--ISNUMBER(IFERROR(SEARCH('Project Costing'!#REF!,Services!I386,1),""))</f>
        <v>0</v>
      </c>
      <c r="G379" s="174" t="str">
        <f>IF(F379=1,COUNTIF($F$8:F379,1),"")</f>
        <v/>
      </c>
      <c r="H379" s="174"/>
      <c r="I379" s="157">
        <f>IFERROR($H$8:INDEX($H$8:$H$3000,COUNTIF($H$8:$H$3000,"?*")),"")</f>
        <v>0</v>
      </c>
    </row>
    <row r="380" spans="1:9" x14ac:dyDescent="0.25">
      <c r="A380" s="174">
        <f>--ISNUMBER(IFERROR(SEARCH('Project Costing'!#REF!,Services!I387,1),""))</f>
        <v>0</v>
      </c>
      <c r="B380" s="174" t="str">
        <f>IF(A380=1,COUNTIF($A$8:A380,1),"")</f>
        <v/>
      </c>
      <c r="C380" s="174"/>
      <c r="D380" s="157">
        <f>IFERROR($C$8:INDEX($C$8:$C$3000,COUNTIF($C$8:$C$3000,"?*")),"")</f>
        <v>0</v>
      </c>
      <c r="E380" s="174"/>
      <c r="F380" s="174">
        <f>--ISNUMBER(IFERROR(SEARCH('Project Costing'!#REF!,Services!I387,1),""))</f>
        <v>0</v>
      </c>
      <c r="G380" s="174" t="str">
        <f>IF(F380=1,COUNTIF($F$8:F380,1),"")</f>
        <v/>
      </c>
      <c r="H380" s="174"/>
      <c r="I380" s="157">
        <f>IFERROR($H$8:INDEX($H$8:$H$3000,COUNTIF($H$8:$H$3000,"?*")),"")</f>
        <v>0</v>
      </c>
    </row>
    <row r="381" spans="1:9" x14ac:dyDescent="0.25">
      <c r="A381" s="174">
        <f>--ISNUMBER(IFERROR(SEARCH('Project Costing'!#REF!,Services!I388,1),""))</f>
        <v>0</v>
      </c>
      <c r="B381" s="174" t="str">
        <f>IF(A381=1,COUNTIF($A$8:A381,1),"")</f>
        <v/>
      </c>
      <c r="C381" s="174"/>
      <c r="D381" s="157">
        <f>IFERROR($C$8:INDEX($C$8:$C$3000,COUNTIF($C$8:$C$3000,"?*")),"")</f>
        <v>0</v>
      </c>
      <c r="E381" s="174"/>
      <c r="F381" s="174">
        <f>--ISNUMBER(IFERROR(SEARCH('Project Costing'!#REF!,Services!I388,1),""))</f>
        <v>0</v>
      </c>
      <c r="G381" s="174" t="str">
        <f>IF(F381=1,COUNTIF($F$8:F381,1),"")</f>
        <v/>
      </c>
      <c r="H381" s="174"/>
      <c r="I381" s="157">
        <f>IFERROR($H$8:INDEX($H$8:$H$3000,COUNTIF($H$8:$H$3000,"?*")),"")</f>
        <v>0</v>
      </c>
    </row>
    <row r="382" spans="1:9" x14ac:dyDescent="0.25">
      <c r="A382" s="174">
        <f>--ISNUMBER(IFERROR(SEARCH('Project Costing'!#REF!,Services!I389,1),""))</f>
        <v>0</v>
      </c>
      <c r="B382" s="174" t="str">
        <f>IF(A382=1,COUNTIF($A$8:A382,1),"")</f>
        <v/>
      </c>
      <c r="C382" s="174"/>
      <c r="D382" s="157">
        <f>IFERROR($C$8:INDEX($C$8:$C$3000,COUNTIF($C$8:$C$3000,"?*")),"")</f>
        <v>0</v>
      </c>
      <c r="E382" s="174"/>
      <c r="F382" s="174">
        <f>--ISNUMBER(IFERROR(SEARCH('Project Costing'!#REF!,Services!I389,1),""))</f>
        <v>0</v>
      </c>
      <c r="G382" s="174" t="str">
        <f>IF(F382=1,COUNTIF($F$8:F382,1),"")</f>
        <v/>
      </c>
      <c r="H382" s="174"/>
      <c r="I382" s="157">
        <f>IFERROR($H$8:INDEX($H$8:$H$3000,COUNTIF($H$8:$H$3000,"?*")),"")</f>
        <v>0</v>
      </c>
    </row>
    <row r="383" spans="1:9" x14ac:dyDescent="0.25">
      <c r="A383" s="174">
        <f>--ISNUMBER(IFERROR(SEARCH('Project Costing'!#REF!,Services!I390,1),""))</f>
        <v>0</v>
      </c>
      <c r="B383" s="174" t="str">
        <f>IF(A383=1,COUNTIF($A$8:A383,1),"")</f>
        <v/>
      </c>
      <c r="C383" s="174"/>
      <c r="D383" s="157">
        <f>IFERROR($C$8:INDEX($C$8:$C$3000,COUNTIF($C$8:$C$3000,"?*")),"")</f>
        <v>0</v>
      </c>
      <c r="E383" s="174"/>
      <c r="F383" s="174">
        <f>--ISNUMBER(IFERROR(SEARCH('Project Costing'!#REF!,Services!I390,1),""))</f>
        <v>0</v>
      </c>
      <c r="G383" s="174" t="str">
        <f>IF(F383=1,COUNTIF($F$8:F383,1),"")</f>
        <v/>
      </c>
      <c r="H383" s="174"/>
      <c r="I383" s="157">
        <f>IFERROR($H$8:INDEX($H$8:$H$3000,COUNTIF($H$8:$H$3000,"?*")),"")</f>
        <v>0</v>
      </c>
    </row>
    <row r="384" spans="1:9" x14ac:dyDescent="0.25">
      <c r="A384" s="174">
        <f>--ISNUMBER(IFERROR(SEARCH('Project Costing'!#REF!,Services!I391,1),""))</f>
        <v>0</v>
      </c>
      <c r="B384" s="174" t="str">
        <f>IF(A384=1,COUNTIF($A$8:A384,1),"")</f>
        <v/>
      </c>
      <c r="C384" s="174"/>
      <c r="D384" s="157">
        <f>IFERROR($C$8:INDEX($C$8:$C$3000,COUNTIF($C$8:$C$3000,"?*")),"")</f>
        <v>0</v>
      </c>
      <c r="E384" s="174"/>
      <c r="F384" s="174">
        <f>--ISNUMBER(IFERROR(SEARCH('Project Costing'!#REF!,Services!I391,1),""))</f>
        <v>0</v>
      </c>
      <c r="G384" s="174" t="str">
        <f>IF(F384=1,COUNTIF($F$8:F384,1),"")</f>
        <v/>
      </c>
      <c r="H384" s="174"/>
      <c r="I384" s="157">
        <f>IFERROR($H$8:INDEX($H$8:$H$3000,COUNTIF($H$8:$H$3000,"?*")),"")</f>
        <v>0</v>
      </c>
    </row>
    <row r="385" spans="1:9" x14ac:dyDescent="0.25">
      <c r="A385" s="174">
        <f>--ISNUMBER(IFERROR(SEARCH('Project Costing'!#REF!,Services!I392,1),""))</f>
        <v>0</v>
      </c>
      <c r="B385" s="174" t="str">
        <f>IF(A385=1,COUNTIF($A$8:A385,1),"")</f>
        <v/>
      </c>
      <c r="C385" s="174"/>
      <c r="D385" s="157">
        <f>IFERROR($C$8:INDEX($C$8:$C$3000,COUNTIF($C$8:$C$3000,"?*")),"")</f>
        <v>0</v>
      </c>
      <c r="E385" s="174"/>
      <c r="F385" s="174">
        <f>--ISNUMBER(IFERROR(SEARCH('Project Costing'!#REF!,Services!I392,1),""))</f>
        <v>0</v>
      </c>
      <c r="G385" s="174" t="str">
        <f>IF(F385=1,COUNTIF($F$8:F385,1),"")</f>
        <v/>
      </c>
      <c r="H385" s="174"/>
      <c r="I385" s="157">
        <f>IFERROR($H$8:INDEX($H$8:$H$3000,COUNTIF($H$8:$H$3000,"?*")),"")</f>
        <v>0</v>
      </c>
    </row>
    <row r="386" spans="1:9" x14ac:dyDescent="0.25">
      <c r="A386" s="174">
        <f>--ISNUMBER(IFERROR(SEARCH('Project Costing'!#REF!,Services!I393,1),""))</f>
        <v>0</v>
      </c>
      <c r="B386" s="174" t="str">
        <f>IF(A386=1,COUNTIF($A$8:A386,1),"")</f>
        <v/>
      </c>
      <c r="C386" s="174"/>
      <c r="D386" s="157">
        <f>IFERROR($C$8:INDEX($C$8:$C$3000,COUNTIF($C$8:$C$3000,"?*")),"")</f>
        <v>0</v>
      </c>
      <c r="E386" s="174"/>
      <c r="F386" s="174">
        <f>--ISNUMBER(IFERROR(SEARCH('Project Costing'!#REF!,Services!I393,1),""))</f>
        <v>0</v>
      </c>
      <c r="G386" s="174" t="str">
        <f>IF(F386=1,COUNTIF($F$8:F386,1),"")</f>
        <v/>
      </c>
      <c r="H386" s="174"/>
      <c r="I386" s="157">
        <f>IFERROR($H$8:INDEX($H$8:$H$3000,COUNTIF($H$8:$H$3000,"?*")),"")</f>
        <v>0</v>
      </c>
    </row>
    <row r="387" spans="1:9" x14ac:dyDescent="0.25">
      <c r="A387" s="174">
        <f>--ISNUMBER(IFERROR(SEARCH('Project Costing'!#REF!,Services!I394,1),""))</f>
        <v>0</v>
      </c>
      <c r="B387" s="174" t="str">
        <f>IF(A387=1,COUNTIF($A$8:A387,1),"")</f>
        <v/>
      </c>
      <c r="C387" s="174"/>
      <c r="D387" s="157">
        <f>IFERROR($C$8:INDEX($C$8:$C$3000,COUNTIF($C$8:$C$3000,"?*")),"")</f>
        <v>0</v>
      </c>
      <c r="E387" s="174"/>
      <c r="F387" s="174">
        <f>--ISNUMBER(IFERROR(SEARCH('Project Costing'!#REF!,Services!I394,1),""))</f>
        <v>0</v>
      </c>
      <c r="G387" s="174" t="str">
        <f>IF(F387=1,COUNTIF($F$8:F387,1),"")</f>
        <v/>
      </c>
      <c r="H387" s="174"/>
      <c r="I387" s="157">
        <f>IFERROR($H$8:INDEX($H$8:$H$3000,COUNTIF($H$8:$H$3000,"?*")),"")</f>
        <v>0</v>
      </c>
    </row>
    <row r="388" spans="1:9" x14ac:dyDescent="0.25">
      <c r="A388" s="174">
        <f>--ISNUMBER(IFERROR(SEARCH('Project Costing'!#REF!,Services!I395,1),""))</f>
        <v>0</v>
      </c>
      <c r="B388" s="174" t="str">
        <f>IF(A388=1,COUNTIF($A$8:A388,1),"")</f>
        <v/>
      </c>
      <c r="C388" s="174"/>
      <c r="D388" s="157">
        <f>IFERROR($C$8:INDEX($C$8:$C$3000,COUNTIF($C$8:$C$3000,"?*")),"")</f>
        <v>0</v>
      </c>
      <c r="E388" s="174"/>
      <c r="F388" s="174">
        <f>--ISNUMBER(IFERROR(SEARCH('Project Costing'!#REF!,Services!I395,1),""))</f>
        <v>0</v>
      </c>
      <c r="G388" s="174" t="str">
        <f>IF(F388=1,COUNTIF($F$8:F388,1),"")</f>
        <v/>
      </c>
      <c r="H388" s="174"/>
      <c r="I388" s="157">
        <f>IFERROR($H$8:INDEX($H$8:$H$3000,COUNTIF($H$8:$H$3000,"?*")),"")</f>
        <v>0</v>
      </c>
    </row>
    <row r="389" spans="1:9" x14ac:dyDescent="0.25">
      <c r="A389" s="174">
        <f>--ISNUMBER(IFERROR(SEARCH('Project Costing'!#REF!,Services!I396,1),""))</f>
        <v>0</v>
      </c>
      <c r="B389" s="174" t="str">
        <f>IF(A389=1,COUNTIF($A$8:A389,1),"")</f>
        <v/>
      </c>
      <c r="C389" s="174"/>
      <c r="D389" s="157">
        <f>IFERROR($C$8:INDEX($C$8:$C$3000,COUNTIF($C$8:$C$3000,"?*")),"")</f>
        <v>0</v>
      </c>
      <c r="E389" s="174"/>
      <c r="F389" s="174">
        <f>--ISNUMBER(IFERROR(SEARCH('Project Costing'!#REF!,Services!I396,1),""))</f>
        <v>0</v>
      </c>
      <c r="G389" s="174" t="str">
        <f>IF(F389=1,COUNTIF($F$8:F389,1),"")</f>
        <v/>
      </c>
      <c r="H389" s="174"/>
      <c r="I389" s="157">
        <f>IFERROR($H$8:INDEX($H$8:$H$3000,COUNTIF($H$8:$H$3000,"?*")),"")</f>
        <v>0</v>
      </c>
    </row>
    <row r="390" spans="1:9" x14ac:dyDescent="0.25">
      <c r="A390" s="174">
        <f>--ISNUMBER(IFERROR(SEARCH('Project Costing'!#REF!,Services!I397,1),""))</f>
        <v>0</v>
      </c>
      <c r="B390" s="174" t="str">
        <f>IF(A390=1,COUNTIF($A$8:A390,1),"")</f>
        <v/>
      </c>
      <c r="C390" s="174"/>
      <c r="D390" s="157">
        <f>IFERROR($C$8:INDEX($C$8:$C$3000,COUNTIF($C$8:$C$3000,"?*")),"")</f>
        <v>0</v>
      </c>
      <c r="E390" s="174"/>
      <c r="F390" s="174">
        <f>--ISNUMBER(IFERROR(SEARCH('Project Costing'!#REF!,Services!I397,1),""))</f>
        <v>0</v>
      </c>
      <c r="G390" s="174" t="str">
        <f>IF(F390=1,COUNTIF($F$8:F390,1),"")</f>
        <v/>
      </c>
      <c r="H390" s="174"/>
      <c r="I390" s="157">
        <f>IFERROR($H$8:INDEX($H$8:$H$3000,COUNTIF($H$8:$H$3000,"?*")),"")</f>
        <v>0</v>
      </c>
    </row>
    <row r="391" spans="1:9" x14ac:dyDescent="0.25">
      <c r="A391" s="174">
        <f>--ISNUMBER(IFERROR(SEARCH('Project Costing'!#REF!,Services!I398,1),""))</f>
        <v>0</v>
      </c>
      <c r="B391" s="174" t="str">
        <f>IF(A391=1,COUNTIF($A$8:A391,1),"")</f>
        <v/>
      </c>
      <c r="C391" s="174"/>
      <c r="D391" s="157">
        <f>IFERROR($C$8:INDEX($C$8:$C$3000,COUNTIF($C$8:$C$3000,"?*")),"")</f>
        <v>0</v>
      </c>
      <c r="E391" s="174"/>
      <c r="F391" s="174">
        <f>--ISNUMBER(IFERROR(SEARCH('Project Costing'!#REF!,Services!I398,1),""))</f>
        <v>0</v>
      </c>
      <c r="G391" s="174" t="str">
        <f>IF(F391=1,COUNTIF($F$8:F391,1),"")</f>
        <v/>
      </c>
      <c r="H391" s="174"/>
      <c r="I391" s="157">
        <f>IFERROR($H$8:INDEX($H$8:$H$3000,COUNTIF($H$8:$H$3000,"?*")),"")</f>
        <v>0</v>
      </c>
    </row>
    <row r="392" spans="1:9" x14ac:dyDescent="0.25">
      <c r="A392" s="174">
        <f>--ISNUMBER(IFERROR(SEARCH('Project Costing'!#REF!,Services!I399,1),""))</f>
        <v>0</v>
      </c>
      <c r="B392" s="174" t="str">
        <f>IF(A392=1,COUNTIF($A$8:A392,1),"")</f>
        <v/>
      </c>
      <c r="C392" s="174"/>
      <c r="D392" s="157">
        <f>IFERROR($C$8:INDEX($C$8:$C$3000,COUNTIF($C$8:$C$3000,"?*")),"")</f>
        <v>0</v>
      </c>
      <c r="E392" s="174"/>
      <c r="F392" s="174">
        <f>--ISNUMBER(IFERROR(SEARCH('Project Costing'!#REF!,Services!I399,1),""))</f>
        <v>0</v>
      </c>
      <c r="G392" s="174" t="str">
        <f>IF(F392=1,COUNTIF($F$8:F392,1),"")</f>
        <v/>
      </c>
      <c r="H392" s="174"/>
      <c r="I392" s="157">
        <f>IFERROR($H$8:INDEX($H$8:$H$3000,COUNTIF($H$8:$H$3000,"?*")),"")</f>
        <v>0</v>
      </c>
    </row>
    <row r="393" spans="1:9" x14ac:dyDescent="0.25">
      <c r="A393" s="174">
        <f>--ISNUMBER(IFERROR(SEARCH('Project Costing'!#REF!,Services!I400,1),""))</f>
        <v>0</v>
      </c>
      <c r="B393" s="174" t="str">
        <f>IF(A393=1,COUNTIF($A$8:A393,1),"")</f>
        <v/>
      </c>
      <c r="C393" s="174"/>
      <c r="D393" s="157">
        <f>IFERROR($C$8:INDEX($C$8:$C$3000,COUNTIF($C$8:$C$3000,"?*")),"")</f>
        <v>0</v>
      </c>
      <c r="E393" s="174"/>
      <c r="F393" s="174">
        <f>--ISNUMBER(IFERROR(SEARCH('Project Costing'!#REF!,Services!I400,1),""))</f>
        <v>0</v>
      </c>
      <c r="G393" s="174" t="str">
        <f>IF(F393=1,COUNTIF($F$8:F393,1),"")</f>
        <v/>
      </c>
      <c r="H393" s="174"/>
      <c r="I393" s="157">
        <f>IFERROR($H$8:INDEX($H$8:$H$3000,COUNTIF($H$8:$H$3000,"?*")),"")</f>
        <v>0</v>
      </c>
    </row>
    <row r="394" spans="1:9" x14ac:dyDescent="0.25">
      <c r="A394" s="174">
        <f>--ISNUMBER(IFERROR(SEARCH('Project Costing'!#REF!,Services!I401,1),""))</f>
        <v>0</v>
      </c>
      <c r="B394" s="174" t="str">
        <f>IF(A394=1,COUNTIF($A$8:A394,1),"")</f>
        <v/>
      </c>
      <c r="C394" s="174"/>
      <c r="D394" s="157">
        <f>IFERROR($C$8:INDEX($C$8:$C$3000,COUNTIF($C$8:$C$3000,"?*")),"")</f>
        <v>0</v>
      </c>
      <c r="E394" s="174"/>
      <c r="F394" s="174">
        <f>--ISNUMBER(IFERROR(SEARCH('Project Costing'!#REF!,Services!I401,1),""))</f>
        <v>0</v>
      </c>
      <c r="G394" s="174" t="str">
        <f>IF(F394=1,COUNTIF($F$8:F394,1),"")</f>
        <v/>
      </c>
      <c r="H394" s="174"/>
      <c r="I394" s="157">
        <f>IFERROR($H$8:INDEX($H$8:$H$3000,COUNTIF($H$8:$H$3000,"?*")),"")</f>
        <v>0</v>
      </c>
    </row>
    <row r="395" spans="1:9" x14ac:dyDescent="0.25">
      <c r="A395" s="174">
        <f>--ISNUMBER(IFERROR(SEARCH('Project Costing'!#REF!,Services!I402,1),""))</f>
        <v>0</v>
      </c>
      <c r="B395" s="174" t="str">
        <f>IF(A395=1,COUNTIF($A$8:A395,1),"")</f>
        <v/>
      </c>
      <c r="C395" s="174"/>
      <c r="D395" s="157">
        <f>IFERROR($C$8:INDEX($C$8:$C$3000,COUNTIF($C$8:$C$3000,"?*")),"")</f>
        <v>0</v>
      </c>
      <c r="E395" s="174"/>
      <c r="F395" s="174">
        <f>--ISNUMBER(IFERROR(SEARCH('Project Costing'!#REF!,Services!I402,1),""))</f>
        <v>0</v>
      </c>
      <c r="G395" s="174" t="str">
        <f>IF(F395=1,COUNTIF($F$8:F395,1),"")</f>
        <v/>
      </c>
      <c r="H395" s="174"/>
      <c r="I395" s="157">
        <f>IFERROR($H$8:INDEX($H$8:$H$3000,COUNTIF($H$8:$H$3000,"?*")),"")</f>
        <v>0</v>
      </c>
    </row>
    <row r="396" spans="1:9" x14ac:dyDescent="0.25">
      <c r="A396" s="174">
        <f>--ISNUMBER(IFERROR(SEARCH('Project Costing'!#REF!,Services!I403,1),""))</f>
        <v>0</v>
      </c>
      <c r="B396" s="174" t="str">
        <f>IF(A396=1,COUNTIF($A$8:A396,1),"")</f>
        <v/>
      </c>
      <c r="C396" s="174"/>
      <c r="D396" s="157">
        <f>IFERROR($C$8:INDEX($C$8:$C$3000,COUNTIF($C$8:$C$3000,"?*")),"")</f>
        <v>0</v>
      </c>
      <c r="E396" s="174"/>
      <c r="F396" s="174">
        <f>--ISNUMBER(IFERROR(SEARCH('Project Costing'!#REF!,Services!I403,1),""))</f>
        <v>0</v>
      </c>
      <c r="G396" s="174" t="str">
        <f>IF(F396=1,COUNTIF($F$8:F396,1),"")</f>
        <v/>
      </c>
      <c r="H396" s="174"/>
      <c r="I396" s="157">
        <f>IFERROR($H$8:INDEX($H$8:$H$3000,COUNTIF($H$8:$H$3000,"?*")),"")</f>
        <v>0</v>
      </c>
    </row>
    <row r="397" spans="1:9" x14ac:dyDescent="0.25">
      <c r="A397" s="174">
        <f>--ISNUMBER(IFERROR(SEARCH('Project Costing'!#REF!,Services!I404,1),""))</f>
        <v>0</v>
      </c>
      <c r="B397" s="174" t="str">
        <f>IF(A397=1,COUNTIF($A$8:A397,1),"")</f>
        <v/>
      </c>
      <c r="C397" s="174"/>
      <c r="D397" s="157">
        <f>IFERROR($C$8:INDEX($C$8:$C$3000,COUNTIF($C$8:$C$3000,"?*")),"")</f>
        <v>0</v>
      </c>
      <c r="E397" s="174"/>
      <c r="F397" s="174">
        <f>--ISNUMBER(IFERROR(SEARCH('Project Costing'!#REF!,Services!I404,1),""))</f>
        <v>0</v>
      </c>
      <c r="G397" s="174" t="str">
        <f>IF(F397=1,COUNTIF($F$8:F397,1),"")</f>
        <v/>
      </c>
      <c r="H397" s="174"/>
      <c r="I397" s="157">
        <f>IFERROR($H$8:INDEX($H$8:$H$3000,COUNTIF($H$8:$H$3000,"?*")),"")</f>
        <v>0</v>
      </c>
    </row>
    <row r="398" spans="1:9" x14ac:dyDescent="0.25">
      <c r="A398" s="174">
        <f>--ISNUMBER(IFERROR(SEARCH('Project Costing'!#REF!,Services!I405,1),""))</f>
        <v>0</v>
      </c>
      <c r="B398" s="174" t="str">
        <f>IF(A398=1,COUNTIF($A$8:A398,1),"")</f>
        <v/>
      </c>
      <c r="C398" s="174"/>
      <c r="D398" s="157">
        <f>IFERROR($C$8:INDEX($C$8:$C$3000,COUNTIF($C$8:$C$3000,"?*")),"")</f>
        <v>0</v>
      </c>
      <c r="E398" s="174"/>
      <c r="F398" s="174">
        <f>--ISNUMBER(IFERROR(SEARCH('Project Costing'!#REF!,Services!I405,1),""))</f>
        <v>0</v>
      </c>
      <c r="G398" s="174" t="str">
        <f>IF(F398=1,COUNTIF($F$8:F398,1),"")</f>
        <v/>
      </c>
      <c r="H398" s="174"/>
      <c r="I398" s="157">
        <f>IFERROR($H$8:INDEX($H$8:$H$3000,COUNTIF($H$8:$H$3000,"?*")),"")</f>
        <v>0</v>
      </c>
    </row>
    <row r="399" spans="1:9" x14ac:dyDescent="0.25">
      <c r="A399" s="174">
        <f>--ISNUMBER(IFERROR(SEARCH('Project Costing'!#REF!,Services!I406,1),""))</f>
        <v>0</v>
      </c>
      <c r="B399" s="174" t="str">
        <f>IF(A399=1,COUNTIF($A$8:A399,1),"")</f>
        <v/>
      </c>
      <c r="C399" s="174"/>
      <c r="D399" s="157">
        <f>IFERROR($C$8:INDEX($C$8:$C$3000,COUNTIF($C$8:$C$3000,"?*")),"")</f>
        <v>0</v>
      </c>
      <c r="E399" s="174"/>
      <c r="F399" s="174">
        <f>--ISNUMBER(IFERROR(SEARCH('Project Costing'!#REF!,Services!I406,1),""))</f>
        <v>0</v>
      </c>
      <c r="G399" s="174" t="str">
        <f>IF(F399=1,COUNTIF($F$8:F399,1),"")</f>
        <v/>
      </c>
      <c r="H399" s="174"/>
      <c r="I399" s="157">
        <f>IFERROR($H$8:INDEX($H$8:$H$3000,COUNTIF($H$8:$H$3000,"?*")),"")</f>
        <v>0</v>
      </c>
    </row>
    <row r="400" spans="1:9" x14ac:dyDescent="0.25">
      <c r="A400" s="174">
        <f>--ISNUMBER(IFERROR(SEARCH('Project Costing'!#REF!,Services!I407,1),""))</f>
        <v>0</v>
      </c>
      <c r="B400" s="174" t="str">
        <f>IF(A400=1,COUNTIF($A$8:A400,1),"")</f>
        <v/>
      </c>
      <c r="C400" s="174"/>
      <c r="D400" s="157">
        <f>IFERROR($C$8:INDEX($C$8:$C$3000,COUNTIF($C$8:$C$3000,"?*")),"")</f>
        <v>0</v>
      </c>
      <c r="E400" s="174"/>
      <c r="F400" s="174">
        <f>--ISNUMBER(IFERROR(SEARCH('Project Costing'!#REF!,Services!I407,1),""))</f>
        <v>0</v>
      </c>
      <c r="G400" s="174" t="str">
        <f>IF(F400=1,COUNTIF($F$8:F400,1),"")</f>
        <v/>
      </c>
      <c r="H400" s="174"/>
      <c r="I400" s="157">
        <f>IFERROR($H$8:INDEX($H$8:$H$3000,COUNTIF($H$8:$H$3000,"?*")),"")</f>
        <v>0</v>
      </c>
    </row>
    <row r="401" spans="1:9" x14ac:dyDescent="0.25">
      <c r="A401" s="174">
        <f>--ISNUMBER(IFERROR(SEARCH('Project Costing'!#REF!,Services!I408,1),""))</f>
        <v>0</v>
      </c>
      <c r="B401" s="174" t="str">
        <f>IF(A401=1,COUNTIF($A$8:A401,1),"")</f>
        <v/>
      </c>
      <c r="C401" s="174"/>
      <c r="D401" s="157">
        <f>IFERROR($C$8:INDEX($C$8:$C$3000,COUNTIF($C$8:$C$3000,"?*")),"")</f>
        <v>0</v>
      </c>
      <c r="E401" s="174"/>
      <c r="F401" s="174">
        <f>--ISNUMBER(IFERROR(SEARCH('Project Costing'!#REF!,Services!I408,1),""))</f>
        <v>0</v>
      </c>
      <c r="G401" s="174" t="str">
        <f>IF(F401=1,COUNTIF($F$8:F401,1),"")</f>
        <v/>
      </c>
      <c r="H401" s="174"/>
      <c r="I401" s="157">
        <f>IFERROR($H$8:INDEX($H$8:$H$3000,COUNTIF($H$8:$H$3000,"?*")),"")</f>
        <v>0</v>
      </c>
    </row>
    <row r="402" spans="1:9" x14ac:dyDescent="0.25">
      <c r="A402" s="174">
        <f>--ISNUMBER(IFERROR(SEARCH('Project Costing'!#REF!,Services!I409,1),""))</f>
        <v>0</v>
      </c>
      <c r="B402" s="174" t="str">
        <f>IF(A402=1,COUNTIF($A$8:A402,1),"")</f>
        <v/>
      </c>
      <c r="C402" s="174"/>
      <c r="D402" s="157">
        <f>IFERROR($C$8:INDEX($C$8:$C$3000,COUNTIF($C$8:$C$3000,"?*")),"")</f>
        <v>0</v>
      </c>
      <c r="E402" s="174"/>
      <c r="F402" s="174">
        <f>--ISNUMBER(IFERROR(SEARCH('Project Costing'!#REF!,Services!I409,1),""))</f>
        <v>0</v>
      </c>
      <c r="G402" s="174" t="str">
        <f>IF(F402=1,COUNTIF($F$8:F402,1),"")</f>
        <v/>
      </c>
      <c r="H402" s="174"/>
      <c r="I402" s="157">
        <f>IFERROR($H$8:INDEX($H$8:$H$3000,COUNTIF($H$8:$H$3000,"?*")),"")</f>
        <v>0</v>
      </c>
    </row>
    <row r="403" spans="1:9" x14ac:dyDescent="0.25">
      <c r="A403" s="174">
        <f>--ISNUMBER(IFERROR(SEARCH('Project Costing'!#REF!,Services!I410,1),""))</f>
        <v>0</v>
      </c>
      <c r="B403" s="174" t="str">
        <f>IF(A403=1,COUNTIF($A$8:A403,1),"")</f>
        <v/>
      </c>
      <c r="C403" s="174"/>
      <c r="D403" s="157">
        <f>IFERROR($C$8:INDEX($C$8:$C$3000,COUNTIF($C$8:$C$3000,"?*")),"")</f>
        <v>0</v>
      </c>
      <c r="E403" s="174"/>
      <c r="F403" s="174">
        <f>--ISNUMBER(IFERROR(SEARCH('Project Costing'!#REF!,Services!I410,1),""))</f>
        <v>0</v>
      </c>
      <c r="G403" s="174" t="str">
        <f>IF(F403=1,COUNTIF($F$8:F403,1),"")</f>
        <v/>
      </c>
      <c r="H403" s="174"/>
      <c r="I403" s="157">
        <f>IFERROR($H$8:INDEX($H$8:$H$3000,COUNTIF($H$8:$H$3000,"?*")),"")</f>
        <v>0</v>
      </c>
    </row>
    <row r="404" spans="1:9" x14ac:dyDescent="0.25">
      <c r="A404" s="174">
        <f>--ISNUMBER(IFERROR(SEARCH('Project Costing'!#REF!,Services!I411,1),""))</f>
        <v>0</v>
      </c>
      <c r="B404" s="174" t="str">
        <f>IF(A404=1,COUNTIF($A$8:A404,1),"")</f>
        <v/>
      </c>
      <c r="C404" s="174"/>
      <c r="D404" s="157">
        <f>IFERROR($C$8:INDEX($C$8:$C$3000,COUNTIF($C$8:$C$3000,"?*")),"")</f>
        <v>0</v>
      </c>
      <c r="E404" s="174"/>
      <c r="F404" s="174">
        <f>--ISNUMBER(IFERROR(SEARCH('Project Costing'!#REF!,Services!I411,1),""))</f>
        <v>0</v>
      </c>
      <c r="G404" s="174" t="str">
        <f>IF(F404=1,COUNTIF($F$8:F404,1),"")</f>
        <v/>
      </c>
      <c r="H404" s="174"/>
      <c r="I404" s="157">
        <f>IFERROR($H$8:INDEX($H$8:$H$3000,COUNTIF($H$8:$H$3000,"?*")),"")</f>
        <v>0</v>
      </c>
    </row>
    <row r="405" spans="1:9" x14ac:dyDescent="0.25">
      <c r="A405" s="174">
        <f>--ISNUMBER(IFERROR(SEARCH('Project Costing'!#REF!,Services!I412,1),""))</f>
        <v>0</v>
      </c>
      <c r="B405" s="174" t="str">
        <f>IF(A405=1,COUNTIF($A$8:A405,1),"")</f>
        <v/>
      </c>
      <c r="C405" s="174"/>
      <c r="D405" s="157">
        <f>IFERROR($C$8:INDEX($C$8:$C$3000,COUNTIF($C$8:$C$3000,"?*")),"")</f>
        <v>0</v>
      </c>
      <c r="E405" s="174"/>
      <c r="F405" s="174">
        <f>--ISNUMBER(IFERROR(SEARCH('Project Costing'!#REF!,Services!I412,1),""))</f>
        <v>0</v>
      </c>
      <c r="G405" s="174" t="str">
        <f>IF(F405=1,COUNTIF($F$8:F405,1),"")</f>
        <v/>
      </c>
      <c r="H405" s="174"/>
      <c r="I405" s="157">
        <f>IFERROR($H$8:INDEX($H$8:$H$3000,COUNTIF($H$8:$H$3000,"?*")),"")</f>
        <v>0</v>
      </c>
    </row>
    <row r="406" spans="1:9" x14ac:dyDescent="0.25">
      <c r="A406" s="174">
        <f>--ISNUMBER(IFERROR(SEARCH('Project Costing'!#REF!,Services!I413,1),""))</f>
        <v>0</v>
      </c>
      <c r="B406" s="174" t="str">
        <f>IF(A406=1,COUNTIF($A$8:A406,1),"")</f>
        <v/>
      </c>
      <c r="C406" s="174"/>
      <c r="D406" s="157">
        <f>IFERROR($C$8:INDEX($C$8:$C$3000,COUNTIF($C$8:$C$3000,"?*")),"")</f>
        <v>0</v>
      </c>
      <c r="E406" s="174"/>
      <c r="F406" s="174">
        <f>--ISNUMBER(IFERROR(SEARCH('Project Costing'!#REF!,Services!I413,1),""))</f>
        <v>0</v>
      </c>
      <c r="G406" s="174" t="str">
        <f>IF(F406=1,COUNTIF($F$8:F406,1),"")</f>
        <v/>
      </c>
      <c r="H406" s="174"/>
      <c r="I406" s="157">
        <f>IFERROR($H$8:INDEX($H$8:$H$3000,COUNTIF($H$8:$H$3000,"?*")),"")</f>
        <v>0</v>
      </c>
    </row>
    <row r="407" spans="1:9" x14ac:dyDescent="0.25">
      <c r="A407" s="174">
        <f>--ISNUMBER(IFERROR(SEARCH('Project Costing'!#REF!,Services!I414,1),""))</f>
        <v>0</v>
      </c>
      <c r="B407" s="174" t="str">
        <f>IF(A407=1,COUNTIF($A$8:A407,1),"")</f>
        <v/>
      </c>
      <c r="C407" s="174"/>
      <c r="D407" s="157">
        <f>IFERROR($C$8:INDEX($C$8:$C$3000,COUNTIF($C$8:$C$3000,"?*")),"")</f>
        <v>0</v>
      </c>
      <c r="E407" s="174"/>
      <c r="F407" s="174">
        <f>--ISNUMBER(IFERROR(SEARCH('Project Costing'!#REF!,Services!I414,1),""))</f>
        <v>0</v>
      </c>
      <c r="G407" s="174" t="str">
        <f>IF(F407=1,COUNTIF($F$8:F407,1),"")</f>
        <v/>
      </c>
      <c r="H407" s="174"/>
      <c r="I407" s="157">
        <f>IFERROR($H$8:INDEX($H$8:$H$3000,COUNTIF($H$8:$H$3000,"?*")),"")</f>
        <v>0</v>
      </c>
    </row>
    <row r="408" spans="1:9" x14ac:dyDescent="0.25">
      <c r="A408" s="174">
        <f>--ISNUMBER(IFERROR(SEARCH('Project Costing'!#REF!,Services!I415,1),""))</f>
        <v>0</v>
      </c>
      <c r="B408" s="174" t="str">
        <f>IF(A408=1,COUNTIF($A$8:A408,1),"")</f>
        <v/>
      </c>
      <c r="C408" s="174"/>
      <c r="D408" s="157">
        <f>IFERROR($C$8:INDEX($C$8:$C$3000,COUNTIF($C$8:$C$3000,"?*")),"")</f>
        <v>0</v>
      </c>
      <c r="E408" s="174"/>
      <c r="F408" s="174">
        <f>--ISNUMBER(IFERROR(SEARCH('Project Costing'!#REF!,Services!I415,1),""))</f>
        <v>0</v>
      </c>
      <c r="G408" s="174" t="str">
        <f>IF(F408=1,COUNTIF($F$8:F408,1),"")</f>
        <v/>
      </c>
      <c r="H408" s="174"/>
      <c r="I408" s="157">
        <f>IFERROR($H$8:INDEX($H$8:$H$3000,COUNTIF($H$8:$H$3000,"?*")),"")</f>
        <v>0</v>
      </c>
    </row>
    <row r="409" spans="1:9" x14ac:dyDescent="0.25">
      <c r="A409" s="174">
        <f>--ISNUMBER(IFERROR(SEARCH('Project Costing'!#REF!,Services!I416,1),""))</f>
        <v>0</v>
      </c>
      <c r="B409" s="174" t="str">
        <f>IF(A409=1,COUNTIF($A$8:A409,1),"")</f>
        <v/>
      </c>
      <c r="C409" s="174"/>
      <c r="D409" s="157">
        <f>IFERROR($C$8:INDEX($C$8:$C$3000,COUNTIF($C$8:$C$3000,"?*")),"")</f>
        <v>0</v>
      </c>
      <c r="E409" s="174"/>
      <c r="F409" s="174">
        <f>--ISNUMBER(IFERROR(SEARCH('Project Costing'!#REF!,Services!I416,1),""))</f>
        <v>0</v>
      </c>
      <c r="G409" s="174" t="str">
        <f>IF(F409=1,COUNTIF($F$8:F409,1),"")</f>
        <v/>
      </c>
      <c r="H409" s="174"/>
      <c r="I409" s="157">
        <f>IFERROR($H$8:INDEX($H$8:$H$3000,COUNTIF($H$8:$H$3000,"?*")),"")</f>
        <v>0</v>
      </c>
    </row>
    <row r="410" spans="1:9" x14ac:dyDescent="0.25">
      <c r="A410" s="174">
        <f>--ISNUMBER(IFERROR(SEARCH('Project Costing'!#REF!,Services!I417,1),""))</f>
        <v>0</v>
      </c>
      <c r="B410" s="174" t="str">
        <f>IF(A410=1,COUNTIF($A$8:A410,1),"")</f>
        <v/>
      </c>
      <c r="C410" s="174"/>
      <c r="D410" s="157">
        <f>IFERROR($C$8:INDEX($C$8:$C$3000,COUNTIF($C$8:$C$3000,"?*")),"")</f>
        <v>0</v>
      </c>
      <c r="E410" s="174"/>
      <c r="F410" s="174">
        <f>--ISNUMBER(IFERROR(SEARCH('Project Costing'!#REF!,Services!I417,1),""))</f>
        <v>0</v>
      </c>
      <c r="G410" s="174" t="str">
        <f>IF(F410=1,COUNTIF($F$8:F410,1),"")</f>
        <v/>
      </c>
      <c r="H410" s="174"/>
      <c r="I410" s="157">
        <f>IFERROR($H$8:INDEX($H$8:$H$3000,COUNTIF($H$8:$H$3000,"?*")),"")</f>
        <v>0</v>
      </c>
    </row>
    <row r="411" spans="1:9" x14ac:dyDescent="0.25">
      <c r="A411" s="174">
        <f>--ISNUMBER(IFERROR(SEARCH('Project Costing'!#REF!,Services!I418,1),""))</f>
        <v>0</v>
      </c>
      <c r="B411" s="174" t="str">
        <f>IF(A411=1,COUNTIF($A$8:A411,1),"")</f>
        <v/>
      </c>
      <c r="C411" s="174"/>
      <c r="D411" s="157">
        <f>IFERROR($C$8:INDEX($C$8:$C$3000,COUNTIF($C$8:$C$3000,"?*")),"")</f>
        <v>0</v>
      </c>
      <c r="E411" s="174"/>
      <c r="F411" s="174">
        <f>--ISNUMBER(IFERROR(SEARCH('Project Costing'!#REF!,Services!I418,1),""))</f>
        <v>0</v>
      </c>
      <c r="G411" s="174" t="str">
        <f>IF(F411=1,COUNTIF($F$8:F411,1),"")</f>
        <v/>
      </c>
      <c r="H411" s="174"/>
      <c r="I411" s="157">
        <f>IFERROR($H$8:INDEX($H$8:$H$3000,COUNTIF($H$8:$H$3000,"?*")),"")</f>
        <v>0</v>
      </c>
    </row>
    <row r="412" spans="1:9" x14ac:dyDescent="0.25">
      <c r="A412" s="174">
        <f>--ISNUMBER(IFERROR(SEARCH('Project Costing'!#REF!,Services!I419,1),""))</f>
        <v>0</v>
      </c>
      <c r="B412" s="174" t="str">
        <f>IF(A412=1,COUNTIF($A$8:A412,1),"")</f>
        <v/>
      </c>
      <c r="C412" s="174"/>
      <c r="D412" s="157">
        <f>IFERROR($C$8:INDEX($C$8:$C$3000,COUNTIF($C$8:$C$3000,"?*")),"")</f>
        <v>0</v>
      </c>
      <c r="E412" s="174"/>
      <c r="F412" s="174">
        <f>--ISNUMBER(IFERROR(SEARCH('Project Costing'!#REF!,Services!I419,1),""))</f>
        <v>0</v>
      </c>
      <c r="G412" s="174" t="str">
        <f>IF(F412=1,COUNTIF($F$8:F412,1),"")</f>
        <v/>
      </c>
      <c r="H412" s="174"/>
      <c r="I412" s="157">
        <f>IFERROR($H$8:INDEX($H$8:$H$3000,COUNTIF($H$8:$H$3000,"?*")),"")</f>
        <v>0</v>
      </c>
    </row>
    <row r="413" spans="1:9" x14ac:dyDescent="0.25">
      <c r="A413" s="174">
        <f>--ISNUMBER(IFERROR(SEARCH('Project Costing'!#REF!,Services!I420,1),""))</f>
        <v>0</v>
      </c>
      <c r="B413" s="174" t="str">
        <f>IF(A413=1,COUNTIF($A$8:A413,1),"")</f>
        <v/>
      </c>
      <c r="C413" s="174"/>
      <c r="D413" s="157">
        <f>IFERROR($C$8:INDEX($C$8:$C$3000,COUNTIF($C$8:$C$3000,"?*")),"")</f>
        <v>0</v>
      </c>
      <c r="E413" s="174"/>
      <c r="F413" s="174">
        <f>--ISNUMBER(IFERROR(SEARCH('Project Costing'!#REF!,Services!I420,1),""))</f>
        <v>0</v>
      </c>
      <c r="G413" s="174" t="str">
        <f>IF(F413=1,COUNTIF($F$8:F413,1),"")</f>
        <v/>
      </c>
      <c r="H413" s="174"/>
      <c r="I413" s="157">
        <f>IFERROR($H$8:INDEX($H$8:$H$3000,COUNTIF($H$8:$H$3000,"?*")),"")</f>
        <v>0</v>
      </c>
    </row>
    <row r="414" spans="1:9" x14ac:dyDescent="0.25">
      <c r="A414" s="174">
        <f>--ISNUMBER(IFERROR(SEARCH('Project Costing'!#REF!,Services!I421,1),""))</f>
        <v>0</v>
      </c>
      <c r="B414" s="174" t="str">
        <f>IF(A414=1,COUNTIF($A$8:A414,1),"")</f>
        <v/>
      </c>
      <c r="C414" s="174"/>
      <c r="D414" s="157">
        <f>IFERROR($C$8:INDEX($C$8:$C$3000,COUNTIF($C$8:$C$3000,"?*")),"")</f>
        <v>0</v>
      </c>
      <c r="E414" s="174"/>
      <c r="F414" s="174">
        <f>--ISNUMBER(IFERROR(SEARCH('Project Costing'!#REF!,Services!I421,1),""))</f>
        <v>0</v>
      </c>
      <c r="G414" s="174" t="str">
        <f>IF(F414=1,COUNTIF($F$8:F414,1),"")</f>
        <v/>
      </c>
      <c r="H414" s="174"/>
      <c r="I414" s="157">
        <f>IFERROR($H$8:INDEX($H$8:$H$3000,COUNTIF($H$8:$H$3000,"?*")),"")</f>
        <v>0</v>
      </c>
    </row>
    <row r="415" spans="1:9" x14ac:dyDescent="0.25">
      <c r="A415" s="174">
        <f>--ISNUMBER(IFERROR(SEARCH('Project Costing'!#REF!,Services!I422,1),""))</f>
        <v>0</v>
      </c>
      <c r="B415" s="174" t="str">
        <f>IF(A415=1,COUNTIF($A$8:A415,1),"")</f>
        <v/>
      </c>
      <c r="C415" s="174"/>
      <c r="D415" s="157">
        <f>IFERROR($C$8:INDEX($C$8:$C$3000,COUNTIF($C$8:$C$3000,"?*")),"")</f>
        <v>0</v>
      </c>
      <c r="E415" s="174"/>
      <c r="F415" s="174">
        <f>--ISNUMBER(IFERROR(SEARCH('Project Costing'!#REF!,Services!I422,1),""))</f>
        <v>0</v>
      </c>
      <c r="G415" s="174" t="str">
        <f>IF(F415=1,COUNTIF($F$8:F415,1),"")</f>
        <v/>
      </c>
      <c r="H415" s="174"/>
      <c r="I415" s="157">
        <f>IFERROR($H$8:INDEX($H$8:$H$3000,COUNTIF($H$8:$H$3000,"?*")),"")</f>
        <v>0</v>
      </c>
    </row>
    <row r="416" spans="1:9" x14ac:dyDescent="0.25">
      <c r="A416" s="174">
        <f>--ISNUMBER(IFERROR(SEARCH('Project Costing'!#REF!,Services!I423,1),""))</f>
        <v>0</v>
      </c>
      <c r="B416" s="174" t="str">
        <f>IF(A416=1,COUNTIF($A$8:A416,1),"")</f>
        <v/>
      </c>
      <c r="C416" s="174"/>
      <c r="D416" s="157">
        <f>IFERROR($C$8:INDEX($C$8:$C$3000,COUNTIF($C$8:$C$3000,"?*")),"")</f>
        <v>0</v>
      </c>
      <c r="E416" s="174"/>
      <c r="F416" s="174">
        <f>--ISNUMBER(IFERROR(SEARCH('Project Costing'!#REF!,Services!I423,1),""))</f>
        <v>0</v>
      </c>
      <c r="G416" s="174" t="str">
        <f>IF(F416=1,COUNTIF($F$8:F416,1),"")</f>
        <v/>
      </c>
      <c r="H416" s="174"/>
      <c r="I416" s="157">
        <f>IFERROR($H$8:INDEX($H$8:$H$3000,COUNTIF($H$8:$H$3000,"?*")),"")</f>
        <v>0</v>
      </c>
    </row>
    <row r="417" spans="1:9" x14ac:dyDescent="0.25">
      <c r="A417" s="174">
        <f>--ISNUMBER(IFERROR(SEARCH('Project Costing'!#REF!,Services!I424,1),""))</f>
        <v>0</v>
      </c>
      <c r="B417" s="174" t="str">
        <f>IF(A417=1,COUNTIF($A$8:A417,1),"")</f>
        <v/>
      </c>
      <c r="C417" s="174"/>
      <c r="D417" s="157">
        <f>IFERROR($C$8:INDEX($C$8:$C$3000,COUNTIF($C$8:$C$3000,"?*")),"")</f>
        <v>0</v>
      </c>
      <c r="E417" s="174"/>
      <c r="F417" s="174">
        <f>--ISNUMBER(IFERROR(SEARCH('Project Costing'!#REF!,Services!I424,1),""))</f>
        <v>0</v>
      </c>
      <c r="G417" s="174" t="str">
        <f>IF(F417=1,COUNTIF($F$8:F417,1),"")</f>
        <v/>
      </c>
      <c r="H417" s="174"/>
      <c r="I417" s="157">
        <f>IFERROR($H$8:INDEX($H$8:$H$3000,COUNTIF($H$8:$H$3000,"?*")),"")</f>
        <v>0</v>
      </c>
    </row>
    <row r="418" spans="1:9" x14ac:dyDescent="0.25">
      <c r="A418" s="174">
        <f>--ISNUMBER(IFERROR(SEARCH('Project Costing'!#REF!,Services!I425,1),""))</f>
        <v>0</v>
      </c>
      <c r="B418" s="174" t="str">
        <f>IF(A418=1,COUNTIF($A$8:A418,1),"")</f>
        <v/>
      </c>
      <c r="C418" s="174"/>
      <c r="D418" s="157">
        <f>IFERROR($C$8:INDEX($C$8:$C$3000,COUNTIF($C$8:$C$3000,"?*")),"")</f>
        <v>0</v>
      </c>
      <c r="E418" s="174"/>
      <c r="F418" s="174">
        <f>--ISNUMBER(IFERROR(SEARCH('Project Costing'!#REF!,Services!I425,1),""))</f>
        <v>0</v>
      </c>
      <c r="G418" s="174" t="str">
        <f>IF(F418=1,COUNTIF($F$8:F418,1),"")</f>
        <v/>
      </c>
      <c r="H418" s="174"/>
      <c r="I418" s="157">
        <f>IFERROR($H$8:INDEX($H$8:$H$3000,COUNTIF($H$8:$H$3000,"?*")),"")</f>
        <v>0</v>
      </c>
    </row>
    <row r="419" spans="1:9" x14ac:dyDescent="0.25">
      <c r="A419" s="174">
        <f>--ISNUMBER(IFERROR(SEARCH('Project Costing'!#REF!,Services!I426,1),""))</f>
        <v>0</v>
      </c>
      <c r="B419" s="174" t="str">
        <f>IF(A419=1,COUNTIF($A$8:A419,1),"")</f>
        <v/>
      </c>
      <c r="C419" s="174"/>
      <c r="D419" s="157">
        <f>IFERROR($C$8:INDEX($C$8:$C$3000,COUNTIF($C$8:$C$3000,"?*")),"")</f>
        <v>0</v>
      </c>
      <c r="E419" s="174"/>
      <c r="F419" s="174">
        <f>--ISNUMBER(IFERROR(SEARCH('Project Costing'!#REF!,Services!I426,1),""))</f>
        <v>0</v>
      </c>
      <c r="G419" s="174" t="str">
        <f>IF(F419=1,COUNTIF($F$8:F419,1),"")</f>
        <v/>
      </c>
      <c r="H419" s="174"/>
      <c r="I419" s="157">
        <f>IFERROR($H$8:INDEX($H$8:$H$3000,COUNTIF($H$8:$H$3000,"?*")),"")</f>
        <v>0</v>
      </c>
    </row>
    <row r="420" spans="1:9" x14ac:dyDescent="0.25">
      <c r="A420" s="174">
        <f>--ISNUMBER(IFERROR(SEARCH('Project Costing'!#REF!,Services!I427,1),""))</f>
        <v>0</v>
      </c>
      <c r="B420" s="174" t="str">
        <f>IF(A420=1,COUNTIF($A$8:A420,1),"")</f>
        <v/>
      </c>
      <c r="C420" s="174"/>
      <c r="D420" s="157">
        <f>IFERROR($C$8:INDEX($C$8:$C$3000,COUNTIF($C$8:$C$3000,"?*")),"")</f>
        <v>0</v>
      </c>
      <c r="E420" s="174"/>
      <c r="F420" s="174">
        <f>--ISNUMBER(IFERROR(SEARCH('Project Costing'!#REF!,Services!I427,1),""))</f>
        <v>0</v>
      </c>
      <c r="G420" s="174" t="str">
        <f>IF(F420=1,COUNTIF($F$8:F420,1),"")</f>
        <v/>
      </c>
      <c r="H420" s="174"/>
      <c r="I420" s="157">
        <f>IFERROR($H$8:INDEX($H$8:$H$3000,COUNTIF($H$8:$H$3000,"?*")),"")</f>
        <v>0</v>
      </c>
    </row>
    <row r="421" spans="1:9" x14ac:dyDescent="0.25">
      <c r="A421" s="174">
        <f>--ISNUMBER(IFERROR(SEARCH('Project Costing'!#REF!,Services!I428,1),""))</f>
        <v>0</v>
      </c>
      <c r="B421" s="174" t="str">
        <f>IF(A421=1,COUNTIF($A$8:A421,1),"")</f>
        <v/>
      </c>
      <c r="C421" s="174"/>
      <c r="D421" s="157">
        <f>IFERROR($C$8:INDEX($C$8:$C$3000,COUNTIF($C$8:$C$3000,"?*")),"")</f>
        <v>0</v>
      </c>
      <c r="E421" s="174"/>
      <c r="F421" s="174">
        <f>--ISNUMBER(IFERROR(SEARCH('Project Costing'!#REF!,Services!I428,1),""))</f>
        <v>0</v>
      </c>
      <c r="G421" s="174" t="str">
        <f>IF(F421=1,COUNTIF($F$8:F421,1),"")</f>
        <v/>
      </c>
      <c r="H421" s="174"/>
      <c r="I421" s="157">
        <f>IFERROR($H$8:INDEX($H$8:$H$3000,COUNTIF($H$8:$H$3000,"?*")),"")</f>
        <v>0</v>
      </c>
    </row>
    <row r="422" spans="1:9" x14ac:dyDescent="0.25">
      <c r="A422" s="174">
        <f>--ISNUMBER(IFERROR(SEARCH('Project Costing'!#REF!,Services!I429,1),""))</f>
        <v>0</v>
      </c>
      <c r="B422" s="174" t="str">
        <f>IF(A422=1,COUNTIF($A$8:A422,1),"")</f>
        <v/>
      </c>
      <c r="C422" s="174"/>
      <c r="D422" s="157">
        <f>IFERROR($C$8:INDEX($C$8:$C$3000,COUNTIF($C$8:$C$3000,"?*")),"")</f>
        <v>0</v>
      </c>
      <c r="E422" s="174"/>
      <c r="F422" s="174">
        <f>--ISNUMBER(IFERROR(SEARCH('Project Costing'!#REF!,Services!I429,1),""))</f>
        <v>0</v>
      </c>
      <c r="G422" s="174" t="str">
        <f>IF(F422=1,COUNTIF($F$8:F422,1),"")</f>
        <v/>
      </c>
      <c r="H422" s="174"/>
      <c r="I422" s="157">
        <f>IFERROR($H$8:INDEX($H$8:$H$3000,COUNTIF($H$8:$H$3000,"?*")),"")</f>
        <v>0</v>
      </c>
    </row>
    <row r="423" spans="1:9" x14ac:dyDescent="0.25">
      <c r="A423" s="174">
        <f>--ISNUMBER(IFERROR(SEARCH('Project Costing'!#REF!,Services!I430,1),""))</f>
        <v>0</v>
      </c>
      <c r="B423" s="174" t="str">
        <f>IF(A423=1,COUNTIF($A$8:A423,1),"")</f>
        <v/>
      </c>
      <c r="C423" s="174"/>
      <c r="D423" s="157">
        <f>IFERROR($C$8:INDEX($C$8:$C$3000,COUNTIF($C$8:$C$3000,"?*")),"")</f>
        <v>0</v>
      </c>
      <c r="E423" s="174"/>
      <c r="F423" s="174">
        <f>--ISNUMBER(IFERROR(SEARCH('Project Costing'!#REF!,Services!I430,1),""))</f>
        <v>0</v>
      </c>
      <c r="G423" s="174" t="str">
        <f>IF(F423=1,COUNTIF($F$8:F423,1),"")</f>
        <v/>
      </c>
      <c r="H423" s="174"/>
      <c r="I423" s="157">
        <f>IFERROR($H$8:INDEX($H$8:$H$3000,COUNTIF($H$8:$H$3000,"?*")),"")</f>
        <v>0</v>
      </c>
    </row>
    <row r="424" spans="1:9" x14ac:dyDescent="0.25">
      <c r="A424" s="174">
        <f>--ISNUMBER(IFERROR(SEARCH('Project Costing'!#REF!,Services!I431,1),""))</f>
        <v>0</v>
      </c>
      <c r="B424" s="174" t="str">
        <f>IF(A424=1,COUNTIF($A$8:A424,1),"")</f>
        <v/>
      </c>
      <c r="C424" s="174"/>
      <c r="D424" s="157">
        <f>IFERROR($C$8:INDEX($C$8:$C$3000,COUNTIF($C$8:$C$3000,"?*")),"")</f>
        <v>0</v>
      </c>
      <c r="E424" s="174"/>
      <c r="F424" s="174">
        <f>--ISNUMBER(IFERROR(SEARCH('Project Costing'!#REF!,Services!I431,1),""))</f>
        <v>0</v>
      </c>
      <c r="G424" s="174" t="str">
        <f>IF(F424=1,COUNTIF($F$8:F424,1),"")</f>
        <v/>
      </c>
      <c r="H424" s="174"/>
      <c r="I424" s="157">
        <f>IFERROR($H$8:INDEX($H$8:$H$3000,COUNTIF($H$8:$H$3000,"?*")),"")</f>
        <v>0</v>
      </c>
    </row>
    <row r="425" spans="1:9" x14ac:dyDescent="0.25">
      <c r="A425" s="174">
        <f>--ISNUMBER(IFERROR(SEARCH('Project Costing'!#REF!,Services!I432,1),""))</f>
        <v>0</v>
      </c>
      <c r="B425" s="174" t="str">
        <f>IF(A425=1,COUNTIF($A$8:A425,1),"")</f>
        <v/>
      </c>
      <c r="C425" s="174"/>
      <c r="D425" s="157">
        <f>IFERROR($C$8:INDEX($C$8:$C$3000,COUNTIF($C$8:$C$3000,"?*")),"")</f>
        <v>0</v>
      </c>
      <c r="E425" s="174"/>
      <c r="F425" s="174">
        <f>--ISNUMBER(IFERROR(SEARCH('Project Costing'!#REF!,Services!I432,1),""))</f>
        <v>0</v>
      </c>
      <c r="G425" s="174" t="str">
        <f>IF(F425=1,COUNTIF($F$8:F425,1),"")</f>
        <v/>
      </c>
      <c r="H425" s="174"/>
      <c r="I425" s="157">
        <f>IFERROR($H$8:INDEX($H$8:$H$3000,COUNTIF($H$8:$H$3000,"?*")),"")</f>
        <v>0</v>
      </c>
    </row>
    <row r="426" spans="1:9" x14ac:dyDescent="0.25">
      <c r="A426" s="174">
        <f>--ISNUMBER(IFERROR(SEARCH('Project Costing'!#REF!,Services!I433,1),""))</f>
        <v>0</v>
      </c>
      <c r="B426" s="174" t="str">
        <f>IF(A426=1,COUNTIF($A$8:A426,1),"")</f>
        <v/>
      </c>
      <c r="C426" s="174"/>
      <c r="D426" s="157">
        <f>IFERROR($C$8:INDEX($C$8:$C$3000,COUNTIF($C$8:$C$3000,"?*")),"")</f>
        <v>0</v>
      </c>
      <c r="E426" s="174"/>
      <c r="F426" s="174">
        <f>--ISNUMBER(IFERROR(SEARCH('Project Costing'!#REF!,Services!I433,1),""))</f>
        <v>0</v>
      </c>
      <c r="G426" s="174" t="str">
        <f>IF(F426=1,COUNTIF($F$8:F426,1),"")</f>
        <v/>
      </c>
      <c r="H426" s="174"/>
      <c r="I426" s="157">
        <f>IFERROR($H$8:INDEX($H$8:$H$3000,COUNTIF($H$8:$H$3000,"?*")),"")</f>
        <v>0</v>
      </c>
    </row>
    <row r="427" spans="1:9" x14ac:dyDescent="0.25">
      <c r="A427" s="174">
        <f>--ISNUMBER(IFERROR(SEARCH('Project Costing'!#REF!,Services!I434,1),""))</f>
        <v>0</v>
      </c>
      <c r="B427" s="174" t="str">
        <f>IF(A427=1,COUNTIF($A$8:A427,1),"")</f>
        <v/>
      </c>
      <c r="C427" s="174"/>
      <c r="D427" s="157">
        <f>IFERROR($C$8:INDEX($C$8:$C$3000,COUNTIF($C$8:$C$3000,"?*")),"")</f>
        <v>0</v>
      </c>
      <c r="E427" s="174"/>
      <c r="F427" s="174">
        <f>--ISNUMBER(IFERROR(SEARCH('Project Costing'!#REF!,Services!I434,1),""))</f>
        <v>0</v>
      </c>
      <c r="G427" s="174" t="str">
        <f>IF(F427=1,COUNTIF($F$8:F427,1),"")</f>
        <v/>
      </c>
      <c r="H427" s="174"/>
      <c r="I427" s="157">
        <f>IFERROR($H$8:INDEX($H$8:$H$3000,COUNTIF($H$8:$H$3000,"?*")),"")</f>
        <v>0</v>
      </c>
    </row>
    <row r="428" spans="1:9" x14ac:dyDescent="0.25">
      <c r="A428" s="174">
        <f>--ISNUMBER(IFERROR(SEARCH('Project Costing'!#REF!,Services!I435,1),""))</f>
        <v>0</v>
      </c>
      <c r="B428" s="174" t="str">
        <f>IF(A428=1,COUNTIF($A$8:A428,1),"")</f>
        <v/>
      </c>
      <c r="C428" s="174"/>
      <c r="D428" s="157">
        <f>IFERROR($C$8:INDEX($C$8:$C$3000,COUNTIF($C$8:$C$3000,"?*")),"")</f>
        <v>0</v>
      </c>
      <c r="E428" s="174"/>
      <c r="F428" s="174">
        <f>--ISNUMBER(IFERROR(SEARCH('Project Costing'!#REF!,Services!I435,1),""))</f>
        <v>0</v>
      </c>
      <c r="G428" s="174" t="str">
        <f>IF(F428=1,COUNTIF($F$8:F428,1),"")</f>
        <v/>
      </c>
      <c r="H428" s="174"/>
      <c r="I428" s="157">
        <f>IFERROR($H$8:INDEX($H$8:$H$3000,COUNTIF($H$8:$H$3000,"?*")),"")</f>
        <v>0</v>
      </c>
    </row>
    <row r="429" spans="1:9" x14ac:dyDescent="0.25">
      <c r="A429" s="174">
        <f>--ISNUMBER(IFERROR(SEARCH('Project Costing'!#REF!,Services!I436,1),""))</f>
        <v>0</v>
      </c>
      <c r="B429" s="174" t="str">
        <f>IF(A429=1,COUNTIF($A$8:A429,1),"")</f>
        <v/>
      </c>
      <c r="C429" s="174"/>
      <c r="D429" s="157">
        <f>IFERROR($C$8:INDEX($C$8:$C$3000,COUNTIF($C$8:$C$3000,"?*")),"")</f>
        <v>0</v>
      </c>
      <c r="E429" s="174"/>
      <c r="F429" s="174">
        <f>--ISNUMBER(IFERROR(SEARCH('Project Costing'!#REF!,Services!I436,1),""))</f>
        <v>0</v>
      </c>
      <c r="G429" s="174" t="str">
        <f>IF(F429=1,COUNTIF($F$8:F429,1),"")</f>
        <v/>
      </c>
      <c r="H429" s="174"/>
      <c r="I429" s="157">
        <f>IFERROR($H$8:INDEX($H$8:$H$3000,COUNTIF($H$8:$H$3000,"?*")),"")</f>
        <v>0</v>
      </c>
    </row>
    <row r="430" spans="1:9" x14ac:dyDescent="0.25">
      <c r="A430" s="174">
        <f>--ISNUMBER(IFERROR(SEARCH('Project Costing'!#REF!,Services!I437,1),""))</f>
        <v>0</v>
      </c>
      <c r="B430" s="174" t="str">
        <f>IF(A430=1,COUNTIF($A$8:A430,1),"")</f>
        <v/>
      </c>
      <c r="C430" s="174"/>
      <c r="D430" s="157">
        <f>IFERROR($C$8:INDEX($C$8:$C$3000,COUNTIF($C$8:$C$3000,"?*")),"")</f>
        <v>0</v>
      </c>
      <c r="E430" s="174"/>
      <c r="F430" s="174">
        <f>--ISNUMBER(IFERROR(SEARCH('Project Costing'!#REF!,Services!I437,1),""))</f>
        <v>0</v>
      </c>
      <c r="G430" s="174" t="str">
        <f>IF(F430=1,COUNTIF($F$8:F430,1),"")</f>
        <v/>
      </c>
      <c r="H430" s="174"/>
      <c r="I430" s="157">
        <f>IFERROR($H$8:INDEX($H$8:$H$3000,COUNTIF($H$8:$H$3000,"?*")),"")</f>
        <v>0</v>
      </c>
    </row>
    <row r="431" spans="1:9" x14ac:dyDescent="0.25">
      <c r="A431" s="174">
        <f>--ISNUMBER(IFERROR(SEARCH('Project Costing'!#REF!,Services!I438,1),""))</f>
        <v>0</v>
      </c>
      <c r="B431" s="174" t="str">
        <f>IF(A431=1,COUNTIF($A$8:A431,1),"")</f>
        <v/>
      </c>
      <c r="C431" s="174"/>
      <c r="D431" s="157">
        <f>IFERROR($C$8:INDEX($C$8:$C$3000,COUNTIF($C$8:$C$3000,"?*")),"")</f>
        <v>0</v>
      </c>
      <c r="E431" s="174"/>
      <c r="F431" s="174">
        <f>--ISNUMBER(IFERROR(SEARCH('Project Costing'!#REF!,Services!I438,1),""))</f>
        <v>0</v>
      </c>
      <c r="G431" s="174" t="str">
        <f>IF(F431=1,COUNTIF($F$8:F431,1),"")</f>
        <v/>
      </c>
      <c r="H431" s="174"/>
      <c r="I431" s="157">
        <f>IFERROR($H$8:INDEX($H$8:$H$3000,COUNTIF($H$8:$H$3000,"?*")),"")</f>
        <v>0</v>
      </c>
    </row>
    <row r="432" spans="1:9" x14ac:dyDescent="0.25">
      <c r="A432" s="174">
        <f>--ISNUMBER(IFERROR(SEARCH('Project Costing'!#REF!,Services!I439,1),""))</f>
        <v>0</v>
      </c>
      <c r="B432" s="174" t="str">
        <f>IF(A432=1,COUNTIF($A$8:A432,1),"")</f>
        <v/>
      </c>
      <c r="C432" s="174"/>
      <c r="D432" s="157">
        <f>IFERROR($C$8:INDEX($C$8:$C$3000,COUNTIF($C$8:$C$3000,"?*")),"")</f>
        <v>0</v>
      </c>
      <c r="E432" s="174"/>
      <c r="F432" s="174">
        <f>--ISNUMBER(IFERROR(SEARCH('Project Costing'!#REF!,Services!I439,1),""))</f>
        <v>0</v>
      </c>
      <c r="G432" s="174" t="str">
        <f>IF(F432=1,COUNTIF($F$8:F432,1),"")</f>
        <v/>
      </c>
      <c r="H432" s="174"/>
      <c r="I432" s="157">
        <f>IFERROR($H$8:INDEX($H$8:$H$3000,COUNTIF($H$8:$H$3000,"?*")),"")</f>
        <v>0</v>
      </c>
    </row>
    <row r="433" spans="1:9" x14ac:dyDescent="0.25">
      <c r="A433" s="174">
        <f>--ISNUMBER(IFERROR(SEARCH('Project Costing'!#REF!,Services!I440,1),""))</f>
        <v>0</v>
      </c>
      <c r="B433" s="174" t="str">
        <f>IF(A433=1,COUNTIF($A$8:A433,1),"")</f>
        <v/>
      </c>
      <c r="C433" s="174"/>
      <c r="D433" s="157">
        <f>IFERROR($C$8:INDEX($C$8:$C$3000,COUNTIF($C$8:$C$3000,"?*")),"")</f>
        <v>0</v>
      </c>
      <c r="E433" s="174"/>
      <c r="F433" s="174">
        <f>--ISNUMBER(IFERROR(SEARCH('Project Costing'!#REF!,Services!I440,1),""))</f>
        <v>0</v>
      </c>
      <c r="G433" s="174" t="str">
        <f>IF(F433=1,COUNTIF($F$8:F433,1),"")</f>
        <v/>
      </c>
      <c r="H433" s="174"/>
      <c r="I433" s="157">
        <f>IFERROR($H$8:INDEX($H$8:$H$3000,COUNTIF($H$8:$H$3000,"?*")),"")</f>
        <v>0</v>
      </c>
    </row>
    <row r="434" spans="1:9" x14ac:dyDescent="0.25">
      <c r="A434" s="174">
        <f>--ISNUMBER(IFERROR(SEARCH('Project Costing'!#REF!,Services!I441,1),""))</f>
        <v>0</v>
      </c>
      <c r="B434" s="174" t="str">
        <f>IF(A434=1,COUNTIF($A$8:A434,1),"")</f>
        <v/>
      </c>
      <c r="C434" s="174"/>
      <c r="D434" s="157">
        <f>IFERROR($C$8:INDEX($C$8:$C$3000,COUNTIF($C$8:$C$3000,"?*")),"")</f>
        <v>0</v>
      </c>
      <c r="E434" s="174"/>
      <c r="F434" s="174">
        <f>--ISNUMBER(IFERROR(SEARCH('Project Costing'!#REF!,Services!I441,1),""))</f>
        <v>0</v>
      </c>
      <c r="G434" s="174" t="str">
        <f>IF(F434=1,COUNTIF($F$8:F434,1),"")</f>
        <v/>
      </c>
      <c r="H434" s="174"/>
      <c r="I434" s="157">
        <f>IFERROR($H$8:INDEX($H$8:$H$3000,COUNTIF($H$8:$H$3000,"?*")),"")</f>
        <v>0</v>
      </c>
    </row>
    <row r="435" spans="1:9" x14ac:dyDescent="0.25">
      <c r="A435" s="174">
        <f>--ISNUMBER(IFERROR(SEARCH('Project Costing'!#REF!,Services!I442,1),""))</f>
        <v>0</v>
      </c>
      <c r="B435" s="174" t="str">
        <f>IF(A435=1,COUNTIF($A$8:A435,1),"")</f>
        <v/>
      </c>
      <c r="C435" s="174"/>
      <c r="D435" s="157">
        <f>IFERROR($C$8:INDEX($C$8:$C$3000,COUNTIF($C$8:$C$3000,"?*")),"")</f>
        <v>0</v>
      </c>
      <c r="E435" s="174"/>
      <c r="F435" s="174">
        <f>--ISNUMBER(IFERROR(SEARCH('Project Costing'!#REF!,Services!I442,1),""))</f>
        <v>0</v>
      </c>
      <c r="G435" s="174" t="str">
        <f>IF(F435=1,COUNTIF($F$8:F435,1),"")</f>
        <v/>
      </c>
      <c r="H435" s="174"/>
      <c r="I435" s="157">
        <f>IFERROR($H$8:INDEX($H$8:$H$3000,COUNTIF($H$8:$H$3000,"?*")),"")</f>
        <v>0</v>
      </c>
    </row>
    <row r="436" spans="1:9" x14ac:dyDescent="0.25">
      <c r="A436" s="174">
        <f>--ISNUMBER(IFERROR(SEARCH('Project Costing'!#REF!,Services!I443,1),""))</f>
        <v>0</v>
      </c>
      <c r="B436" s="174" t="str">
        <f>IF(A436=1,COUNTIF($A$8:A436,1),"")</f>
        <v/>
      </c>
      <c r="C436" s="174"/>
      <c r="D436" s="157">
        <f>IFERROR($C$8:INDEX($C$8:$C$3000,COUNTIF($C$8:$C$3000,"?*")),"")</f>
        <v>0</v>
      </c>
      <c r="E436" s="174"/>
      <c r="F436" s="174">
        <f>--ISNUMBER(IFERROR(SEARCH('Project Costing'!#REF!,Services!I443,1),""))</f>
        <v>0</v>
      </c>
      <c r="G436" s="174" t="str">
        <f>IF(F436=1,COUNTIF($F$8:F436,1),"")</f>
        <v/>
      </c>
      <c r="H436" s="174"/>
      <c r="I436" s="157">
        <f>IFERROR($H$8:INDEX($H$8:$H$3000,COUNTIF($H$8:$H$3000,"?*")),"")</f>
        <v>0</v>
      </c>
    </row>
    <row r="437" spans="1:9" x14ac:dyDescent="0.25">
      <c r="A437" s="174">
        <f>--ISNUMBER(IFERROR(SEARCH('Project Costing'!#REF!,Services!I444,1),""))</f>
        <v>0</v>
      </c>
      <c r="B437" s="174" t="str">
        <f>IF(A437=1,COUNTIF($A$8:A437,1),"")</f>
        <v/>
      </c>
      <c r="C437" s="174"/>
      <c r="D437" s="157">
        <f>IFERROR($C$8:INDEX($C$8:$C$3000,COUNTIF($C$8:$C$3000,"?*")),"")</f>
        <v>0</v>
      </c>
      <c r="E437" s="174"/>
      <c r="F437" s="174">
        <f>--ISNUMBER(IFERROR(SEARCH('Project Costing'!#REF!,Services!I444,1),""))</f>
        <v>0</v>
      </c>
      <c r="G437" s="174" t="str">
        <f>IF(F437=1,COUNTIF($F$8:F437,1),"")</f>
        <v/>
      </c>
      <c r="H437" s="174"/>
      <c r="I437" s="157">
        <f>IFERROR($H$8:INDEX($H$8:$H$3000,COUNTIF($H$8:$H$3000,"?*")),"")</f>
        <v>0</v>
      </c>
    </row>
    <row r="438" spans="1:9" x14ac:dyDescent="0.25">
      <c r="A438" s="174">
        <f>--ISNUMBER(IFERROR(SEARCH('Project Costing'!#REF!,Services!I445,1),""))</f>
        <v>0</v>
      </c>
      <c r="B438" s="174" t="str">
        <f>IF(A438=1,COUNTIF($A$8:A438,1),"")</f>
        <v/>
      </c>
      <c r="C438" s="174"/>
      <c r="D438" s="157">
        <f>IFERROR($C$8:INDEX($C$8:$C$3000,COUNTIF($C$8:$C$3000,"?*")),"")</f>
        <v>0</v>
      </c>
      <c r="E438" s="174"/>
      <c r="F438" s="174">
        <f>--ISNUMBER(IFERROR(SEARCH('Project Costing'!#REF!,Services!I445,1),""))</f>
        <v>0</v>
      </c>
      <c r="G438" s="174" t="str">
        <f>IF(F438=1,COUNTIF($F$8:F438,1),"")</f>
        <v/>
      </c>
      <c r="H438" s="174"/>
      <c r="I438" s="157">
        <f>IFERROR($H$8:INDEX($H$8:$H$3000,COUNTIF($H$8:$H$3000,"?*")),"")</f>
        <v>0</v>
      </c>
    </row>
    <row r="439" spans="1:9" x14ac:dyDescent="0.25">
      <c r="A439" s="174">
        <f>--ISNUMBER(IFERROR(SEARCH('Project Costing'!#REF!,Services!I446,1),""))</f>
        <v>0</v>
      </c>
      <c r="B439" s="174" t="str">
        <f>IF(A439=1,COUNTIF($A$8:A439,1),"")</f>
        <v/>
      </c>
      <c r="C439" s="174"/>
      <c r="D439" s="157">
        <f>IFERROR($C$8:INDEX($C$8:$C$3000,COUNTIF($C$8:$C$3000,"?*")),"")</f>
        <v>0</v>
      </c>
      <c r="E439" s="174"/>
      <c r="F439" s="174">
        <f>--ISNUMBER(IFERROR(SEARCH('Project Costing'!#REF!,Services!I446,1),""))</f>
        <v>0</v>
      </c>
      <c r="G439" s="174" t="str">
        <f>IF(F439=1,COUNTIF($F$8:F439,1),"")</f>
        <v/>
      </c>
      <c r="H439" s="174"/>
      <c r="I439" s="157">
        <f>IFERROR($H$8:INDEX($H$8:$H$3000,COUNTIF($H$8:$H$3000,"?*")),"")</f>
        <v>0</v>
      </c>
    </row>
    <row r="440" spans="1:9" x14ac:dyDescent="0.25">
      <c r="A440" s="174">
        <f>--ISNUMBER(IFERROR(SEARCH('Project Costing'!#REF!,Services!I447,1),""))</f>
        <v>0</v>
      </c>
      <c r="B440" s="174" t="str">
        <f>IF(A440=1,COUNTIF($A$8:A440,1),"")</f>
        <v/>
      </c>
      <c r="C440" s="174"/>
      <c r="D440" s="157">
        <f>IFERROR($C$8:INDEX($C$8:$C$3000,COUNTIF($C$8:$C$3000,"?*")),"")</f>
        <v>0</v>
      </c>
      <c r="E440" s="174"/>
      <c r="F440" s="174">
        <f>--ISNUMBER(IFERROR(SEARCH('Project Costing'!#REF!,Services!I447,1),""))</f>
        <v>0</v>
      </c>
      <c r="G440" s="174" t="str">
        <f>IF(F440=1,COUNTIF($F$8:F440,1),"")</f>
        <v/>
      </c>
      <c r="H440" s="174"/>
      <c r="I440" s="157">
        <f>IFERROR($H$8:INDEX($H$8:$H$3000,COUNTIF($H$8:$H$3000,"?*")),"")</f>
        <v>0</v>
      </c>
    </row>
    <row r="441" spans="1:9" x14ac:dyDescent="0.25">
      <c r="A441" s="174">
        <f>--ISNUMBER(IFERROR(SEARCH('Project Costing'!#REF!,Services!I448,1),""))</f>
        <v>0</v>
      </c>
      <c r="B441" s="174" t="str">
        <f>IF(A441=1,COUNTIF($A$8:A441,1),"")</f>
        <v/>
      </c>
      <c r="C441" s="174"/>
      <c r="D441" s="157">
        <f>IFERROR($C$8:INDEX($C$8:$C$3000,COUNTIF($C$8:$C$3000,"?*")),"")</f>
        <v>0</v>
      </c>
      <c r="E441" s="174"/>
      <c r="F441" s="174">
        <f>--ISNUMBER(IFERROR(SEARCH('Project Costing'!#REF!,Services!I448,1),""))</f>
        <v>0</v>
      </c>
      <c r="G441" s="174" t="str">
        <f>IF(F441=1,COUNTIF($F$8:F441,1),"")</f>
        <v/>
      </c>
      <c r="H441" s="174"/>
      <c r="I441" s="157">
        <f>IFERROR($H$8:INDEX($H$8:$H$3000,COUNTIF($H$8:$H$3000,"?*")),"")</f>
        <v>0</v>
      </c>
    </row>
    <row r="442" spans="1:9" x14ac:dyDescent="0.25">
      <c r="A442" s="174">
        <f>--ISNUMBER(IFERROR(SEARCH('Project Costing'!#REF!,Services!I449,1),""))</f>
        <v>0</v>
      </c>
      <c r="B442" s="174" t="str">
        <f>IF(A442=1,COUNTIF($A$8:A442,1),"")</f>
        <v/>
      </c>
      <c r="C442" s="174"/>
      <c r="D442" s="157">
        <f>IFERROR($C$8:INDEX($C$8:$C$3000,COUNTIF($C$8:$C$3000,"?*")),"")</f>
        <v>0</v>
      </c>
      <c r="E442" s="174"/>
      <c r="F442" s="174">
        <f>--ISNUMBER(IFERROR(SEARCH('Project Costing'!#REF!,Services!I449,1),""))</f>
        <v>0</v>
      </c>
      <c r="G442" s="174" t="str">
        <f>IF(F442=1,COUNTIF($F$8:F442,1),"")</f>
        <v/>
      </c>
      <c r="H442" s="174"/>
      <c r="I442" s="157">
        <f>IFERROR($H$8:INDEX($H$8:$H$3000,COUNTIF($H$8:$H$3000,"?*")),"")</f>
        <v>0</v>
      </c>
    </row>
    <row r="443" spans="1:9" x14ac:dyDescent="0.25">
      <c r="A443" s="174">
        <f>--ISNUMBER(IFERROR(SEARCH('Project Costing'!#REF!,Services!I450,1),""))</f>
        <v>0</v>
      </c>
      <c r="B443" s="174" t="str">
        <f>IF(A443=1,COUNTIF($A$8:A443,1),"")</f>
        <v/>
      </c>
      <c r="C443" s="174"/>
      <c r="D443" s="157">
        <f>IFERROR($C$8:INDEX($C$8:$C$3000,COUNTIF($C$8:$C$3000,"?*")),"")</f>
        <v>0</v>
      </c>
      <c r="E443" s="174"/>
      <c r="F443" s="174">
        <f>--ISNUMBER(IFERROR(SEARCH('Project Costing'!#REF!,Services!I450,1),""))</f>
        <v>0</v>
      </c>
      <c r="G443" s="174" t="str">
        <f>IF(F443=1,COUNTIF($F$8:F443,1),"")</f>
        <v/>
      </c>
      <c r="H443" s="174"/>
      <c r="I443" s="157">
        <f>IFERROR($H$8:INDEX($H$8:$H$3000,COUNTIF($H$8:$H$3000,"?*")),"")</f>
        <v>0</v>
      </c>
    </row>
    <row r="444" spans="1:9" x14ac:dyDescent="0.25">
      <c r="A444" s="174">
        <f>--ISNUMBER(IFERROR(SEARCH('Project Costing'!#REF!,Services!I451,1),""))</f>
        <v>0</v>
      </c>
      <c r="B444" s="174" t="str">
        <f>IF(A444=1,COUNTIF($A$8:A444,1),"")</f>
        <v/>
      </c>
      <c r="C444" s="174"/>
      <c r="D444" s="157">
        <f>IFERROR($C$8:INDEX($C$8:$C$3000,COUNTIF($C$8:$C$3000,"?*")),"")</f>
        <v>0</v>
      </c>
      <c r="E444" s="174"/>
      <c r="F444" s="174">
        <f>--ISNUMBER(IFERROR(SEARCH('Project Costing'!#REF!,Services!I451,1),""))</f>
        <v>0</v>
      </c>
      <c r="G444" s="174" t="str">
        <f>IF(F444=1,COUNTIF($F$8:F444,1),"")</f>
        <v/>
      </c>
      <c r="H444" s="174"/>
      <c r="I444" s="157">
        <f>IFERROR($H$8:INDEX($H$8:$H$3000,COUNTIF($H$8:$H$3000,"?*")),"")</f>
        <v>0</v>
      </c>
    </row>
    <row r="445" spans="1:9" x14ac:dyDescent="0.25">
      <c r="A445" s="174">
        <f>--ISNUMBER(IFERROR(SEARCH('Project Costing'!#REF!,Services!I452,1),""))</f>
        <v>0</v>
      </c>
      <c r="B445" s="174" t="str">
        <f>IF(A445=1,COUNTIF($A$8:A445,1),"")</f>
        <v/>
      </c>
      <c r="C445" s="174"/>
      <c r="D445" s="157">
        <f>IFERROR($C$8:INDEX($C$8:$C$3000,COUNTIF($C$8:$C$3000,"?*")),"")</f>
        <v>0</v>
      </c>
      <c r="E445" s="174"/>
      <c r="F445" s="174">
        <f>--ISNUMBER(IFERROR(SEARCH('Project Costing'!#REF!,Services!I452,1),""))</f>
        <v>0</v>
      </c>
      <c r="G445" s="174" t="str">
        <f>IF(F445=1,COUNTIF($F$8:F445,1),"")</f>
        <v/>
      </c>
      <c r="H445" s="174"/>
      <c r="I445" s="157">
        <f>IFERROR($H$8:INDEX($H$8:$H$3000,COUNTIF($H$8:$H$3000,"?*")),"")</f>
        <v>0</v>
      </c>
    </row>
    <row r="446" spans="1:9" x14ac:dyDescent="0.25">
      <c r="A446" s="174">
        <f>--ISNUMBER(IFERROR(SEARCH('Project Costing'!#REF!,Services!I453,1),""))</f>
        <v>0</v>
      </c>
      <c r="B446" s="174" t="str">
        <f>IF(A446=1,COUNTIF($A$8:A446,1),"")</f>
        <v/>
      </c>
      <c r="C446" s="174"/>
      <c r="D446" s="157">
        <f>IFERROR($C$8:INDEX($C$8:$C$3000,COUNTIF($C$8:$C$3000,"?*")),"")</f>
        <v>0</v>
      </c>
      <c r="E446" s="174"/>
      <c r="F446" s="174">
        <f>--ISNUMBER(IFERROR(SEARCH('Project Costing'!#REF!,Services!I453,1),""))</f>
        <v>0</v>
      </c>
      <c r="G446" s="174" t="str">
        <f>IF(F446=1,COUNTIF($F$8:F446,1),"")</f>
        <v/>
      </c>
      <c r="H446" s="174"/>
      <c r="I446" s="157">
        <f>IFERROR($H$8:INDEX($H$8:$H$3000,COUNTIF($H$8:$H$3000,"?*")),"")</f>
        <v>0</v>
      </c>
    </row>
    <row r="447" spans="1:9" x14ac:dyDescent="0.25">
      <c r="A447" s="174">
        <f>--ISNUMBER(IFERROR(SEARCH('Project Costing'!#REF!,Services!I454,1),""))</f>
        <v>0</v>
      </c>
      <c r="B447" s="174" t="str">
        <f>IF(A447=1,COUNTIF($A$8:A447,1),"")</f>
        <v/>
      </c>
      <c r="C447" s="174"/>
      <c r="D447" s="157">
        <f>IFERROR($C$8:INDEX($C$8:$C$3000,COUNTIF($C$8:$C$3000,"?*")),"")</f>
        <v>0</v>
      </c>
      <c r="E447" s="174"/>
      <c r="F447" s="174">
        <f>--ISNUMBER(IFERROR(SEARCH('Project Costing'!#REF!,Services!I454,1),""))</f>
        <v>0</v>
      </c>
      <c r="G447" s="174" t="str">
        <f>IF(F447=1,COUNTIF($F$8:F447,1),"")</f>
        <v/>
      </c>
      <c r="H447" s="174"/>
      <c r="I447" s="157">
        <f>IFERROR($H$8:INDEX($H$8:$H$3000,COUNTIF($H$8:$H$3000,"?*")),"")</f>
        <v>0</v>
      </c>
    </row>
    <row r="448" spans="1:9" x14ac:dyDescent="0.25">
      <c r="A448" s="174">
        <f>--ISNUMBER(IFERROR(SEARCH('Project Costing'!#REF!,Services!I455,1),""))</f>
        <v>0</v>
      </c>
      <c r="B448" s="174" t="str">
        <f>IF(A448=1,COUNTIF($A$8:A448,1),"")</f>
        <v/>
      </c>
      <c r="C448" s="174"/>
      <c r="D448" s="157">
        <f>IFERROR($C$8:INDEX($C$8:$C$3000,COUNTIF($C$8:$C$3000,"?*")),"")</f>
        <v>0</v>
      </c>
      <c r="E448" s="174"/>
      <c r="F448" s="174">
        <f>--ISNUMBER(IFERROR(SEARCH('Project Costing'!#REF!,Services!I455,1),""))</f>
        <v>0</v>
      </c>
      <c r="G448" s="174" t="str">
        <f>IF(F448=1,COUNTIF($F$8:F448,1),"")</f>
        <v/>
      </c>
      <c r="H448" s="174"/>
      <c r="I448" s="157">
        <f>IFERROR($H$8:INDEX($H$8:$H$3000,COUNTIF($H$8:$H$3000,"?*")),"")</f>
        <v>0</v>
      </c>
    </row>
    <row r="449" spans="1:9" x14ac:dyDescent="0.25">
      <c r="A449" s="174">
        <f>--ISNUMBER(IFERROR(SEARCH('Project Costing'!#REF!,Services!I456,1),""))</f>
        <v>0</v>
      </c>
      <c r="B449" s="174" t="str">
        <f>IF(A449=1,COUNTIF($A$8:A449,1),"")</f>
        <v/>
      </c>
      <c r="C449" s="174"/>
      <c r="D449" s="157">
        <f>IFERROR($C$8:INDEX($C$8:$C$3000,COUNTIF($C$8:$C$3000,"?*")),"")</f>
        <v>0</v>
      </c>
      <c r="E449" s="174"/>
      <c r="F449" s="174">
        <f>--ISNUMBER(IFERROR(SEARCH('Project Costing'!#REF!,Services!I456,1),""))</f>
        <v>0</v>
      </c>
      <c r="G449" s="174" t="str">
        <f>IF(F449=1,COUNTIF($F$8:F449,1),"")</f>
        <v/>
      </c>
      <c r="H449" s="174"/>
      <c r="I449" s="157">
        <f>IFERROR($H$8:INDEX($H$8:$H$3000,COUNTIF($H$8:$H$3000,"?*")),"")</f>
        <v>0</v>
      </c>
    </row>
    <row r="450" spans="1:9" x14ac:dyDescent="0.25">
      <c r="A450" s="174">
        <f>--ISNUMBER(IFERROR(SEARCH('Project Costing'!#REF!,Services!I457,1),""))</f>
        <v>0</v>
      </c>
      <c r="B450" s="174" t="str">
        <f>IF(A450=1,COUNTIF($A$8:A450,1),"")</f>
        <v/>
      </c>
      <c r="C450" s="174"/>
      <c r="D450" s="157">
        <f>IFERROR($C$8:INDEX($C$8:$C$3000,COUNTIF($C$8:$C$3000,"?*")),"")</f>
        <v>0</v>
      </c>
      <c r="E450" s="174"/>
      <c r="F450" s="174">
        <f>--ISNUMBER(IFERROR(SEARCH('Project Costing'!#REF!,Services!I457,1),""))</f>
        <v>0</v>
      </c>
      <c r="G450" s="174" t="str">
        <f>IF(F450=1,COUNTIF($F$8:F450,1),"")</f>
        <v/>
      </c>
      <c r="H450" s="174"/>
      <c r="I450" s="157">
        <f>IFERROR($H$8:INDEX($H$8:$H$3000,COUNTIF($H$8:$H$3000,"?*")),"")</f>
        <v>0</v>
      </c>
    </row>
    <row r="451" spans="1:9" x14ac:dyDescent="0.25">
      <c r="A451" s="174">
        <f>--ISNUMBER(IFERROR(SEARCH('Project Costing'!#REF!,Services!I458,1),""))</f>
        <v>0</v>
      </c>
      <c r="B451" s="174" t="str">
        <f>IF(A451=1,COUNTIF($A$8:A451,1),"")</f>
        <v/>
      </c>
      <c r="C451" s="174"/>
      <c r="D451" s="157">
        <f>IFERROR($C$8:INDEX($C$8:$C$3000,COUNTIF($C$8:$C$3000,"?*")),"")</f>
        <v>0</v>
      </c>
      <c r="E451" s="174"/>
      <c r="F451" s="174">
        <f>--ISNUMBER(IFERROR(SEARCH('Project Costing'!#REF!,Services!I458,1),""))</f>
        <v>0</v>
      </c>
      <c r="G451" s="174" t="str">
        <f>IF(F451=1,COUNTIF($F$8:F451,1),"")</f>
        <v/>
      </c>
      <c r="H451" s="174"/>
      <c r="I451" s="157">
        <f>IFERROR($H$8:INDEX($H$8:$H$3000,COUNTIF($H$8:$H$3000,"?*")),"")</f>
        <v>0</v>
      </c>
    </row>
    <row r="452" spans="1:9" x14ac:dyDescent="0.25">
      <c r="A452" s="174">
        <f>--ISNUMBER(IFERROR(SEARCH('Project Costing'!#REF!,Services!I459,1),""))</f>
        <v>0</v>
      </c>
      <c r="B452" s="174" t="str">
        <f>IF(A452=1,COUNTIF($A$8:A452,1),"")</f>
        <v/>
      </c>
      <c r="C452" s="174"/>
      <c r="D452" s="157">
        <f>IFERROR($C$8:INDEX($C$8:$C$3000,COUNTIF($C$8:$C$3000,"?*")),"")</f>
        <v>0</v>
      </c>
      <c r="E452" s="174"/>
      <c r="F452" s="174">
        <f>--ISNUMBER(IFERROR(SEARCH('Project Costing'!#REF!,Services!I459,1),""))</f>
        <v>0</v>
      </c>
      <c r="G452" s="174" t="str">
        <f>IF(F452=1,COUNTIF($F$8:F452,1),"")</f>
        <v/>
      </c>
      <c r="H452" s="174"/>
      <c r="I452" s="157">
        <f>IFERROR($H$8:INDEX($H$8:$H$3000,COUNTIF($H$8:$H$3000,"?*")),"")</f>
        <v>0</v>
      </c>
    </row>
    <row r="453" spans="1:9" x14ac:dyDescent="0.25">
      <c r="A453" s="174">
        <f>--ISNUMBER(IFERROR(SEARCH('Project Costing'!#REF!,Services!I460,1),""))</f>
        <v>0</v>
      </c>
      <c r="B453" s="174" t="str">
        <f>IF(A453=1,COUNTIF($A$8:A453,1),"")</f>
        <v/>
      </c>
      <c r="C453" s="174"/>
      <c r="D453" s="157">
        <f>IFERROR($C$8:INDEX($C$8:$C$3000,COUNTIF($C$8:$C$3000,"?*")),"")</f>
        <v>0</v>
      </c>
      <c r="E453" s="174"/>
      <c r="F453" s="174">
        <f>--ISNUMBER(IFERROR(SEARCH('Project Costing'!#REF!,Services!I460,1),""))</f>
        <v>0</v>
      </c>
      <c r="G453" s="174" t="str">
        <f>IF(F453=1,COUNTIF($F$8:F453,1),"")</f>
        <v/>
      </c>
      <c r="H453" s="174"/>
      <c r="I453" s="157">
        <f>IFERROR($H$8:INDEX($H$8:$H$3000,COUNTIF($H$8:$H$3000,"?*")),"")</f>
        <v>0</v>
      </c>
    </row>
    <row r="454" spans="1:9" x14ac:dyDescent="0.25">
      <c r="A454" s="174">
        <f>--ISNUMBER(IFERROR(SEARCH('Project Costing'!#REF!,Services!I461,1),""))</f>
        <v>0</v>
      </c>
      <c r="B454" s="174" t="str">
        <f>IF(A454=1,COUNTIF($A$8:A454,1),"")</f>
        <v/>
      </c>
      <c r="C454" s="174"/>
      <c r="D454" s="157">
        <f>IFERROR($C$8:INDEX($C$8:$C$3000,COUNTIF($C$8:$C$3000,"?*")),"")</f>
        <v>0</v>
      </c>
      <c r="E454" s="174"/>
      <c r="F454" s="174">
        <f>--ISNUMBER(IFERROR(SEARCH('Project Costing'!#REF!,Services!I461,1),""))</f>
        <v>0</v>
      </c>
      <c r="G454" s="174" t="str">
        <f>IF(F454=1,COUNTIF($F$8:F454,1),"")</f>
        <v/>
      </c>
      <c r="H454" s="174"/>
      <c r="I454" s="157">
        <f>IFERROR($H$8:INDEX($H$8:$H$3000,COUNTIF($H$8:$H$3000,"?*")),"")</f>
        <v>0</v>
      </c>
    </row>
    <row r="455" spans="1:9" x14ac:dyDescent="0.25">
      <c r="A455" s="174">
        <f>--ISNUMBER(IFERROR(SEARCH('Project Costing'!#REF!,Services!I462,1),""))</f>
        <v>0</v>
      </c>
      <c r="B455" s="174" t="str">
        <f>IF(A455=1,COUNTIF($A$8:A455,1),"")</f>
        <v/>
      </c>
      <c r="C455" s="174"/>
      <c r="D455" s="157">
        <f>IFERROR($C$8:INDEX($C$8:$C$3000,COUNTIF($C$8:$C$3000,"?*")),"")</f>
        <v>0</v>
      </c>
      <c r="E455" s="174"/>
      <c r="F455" s="174">
        <f>--ISNUMBER(IFERROR(SEARCH('Project Costing'!#REF!,Services!I462,1),""))</f>
        <v>0</v>
      </c>
      <c r="G455" s="174" t="str">
        <f>IF(F455=1,COUNTIF($F$8:F455,1),"")</f>
        <v/>
      </c>
      <c r="H455" s="174"/>
      <c r="I455" s="157">
        <f>IFERROR($H$8:INDEX($H$8:$H$3000,COUNTIF($H$8:$H$3000,"?*")),"")</f>
        <v>0</v>
      </c>
    </row>
    <row r="456" spans="1:9" x14ac:dyDescent="0.25">
      <c r="A456" s="174">
        <f>--ISNUMBER(IFERROR(SEARCH('Project Costing'!#REF!,Services!I463,1),""))</f>
        <v>0</v>
      </c>
      <c r="B456" s="174" t="str">
        <f>IF(A456=1,COUNTIF($A$8:A456,1),"")</f>
        <v/>
      </c>
      <c r="C456" s="174"/>
      <c r="D456" s="157">
        <f>IFERROR($C$8:INDEX($C$8:$C$3000,COUNTIF($C$8:$C$3000,"?*")),"")</f>
        <v>0</v>
      </c>
      <c r="E456" s="174"/>
      <c r="F456" s="174">
        <f>--ISNUMBER(IFERROR(SEARCH('Project Costing'!#REF!,Services!I463,1),""))</f>
        <v>0</v>
      </c>
      <c r="G456" s="174" t="str">
        <f>IF(F456=1,COUNTIF($F$8:F456,1),"")</f>
        <v/>
      </c>
      <c r="H456" s="174"/>
      <c r="I456" s="157">
        <f>IFERROR($H$8:INDEX($H$8:$H$3000,COUNTIF($H$8:$H$3000,"?*")),"")</f>
        <v>0</v>
      </c>
    </row>
    <row r="457" spans="1:9" x14ac:dyDescent="0.25">
      <c r="A457" s="174">
        <f>--ISNUMBER(IFERROR(SEARCH('Project Costing'!#REF!,Services!I464,1),""))</f>
        <v>0</v>
      </c>
      <c r="B457" s="174" t="str">
        <f>IF(A457=1,COUNTIF($A$8:A457,1),"")</f>
        <v/>
      </c>
      <c r="C457" s="174"/>
      <c r="D457" s="157">
        <f>IFERROR($C$8:INDEX($C$8:$C$3000,COUNTIF($C$8:$C$3000,"?*")),"")</f>
        <v>0</v>
      </c>
      <c r="E457" s="174"/>
      <c r="F457" s="174">
        <f>--ISNUMBER(IFERROR(SEARCH('Project Costing'!#REF!,Services!I464,1),""))</f>
        <v>0</v>
      </c>
      <c r="G457" s="174" t="str">
        <f>IF(F457=1,COUNTIF($F$8:F457,1),"")</f>
        <v/>
      </c>
      <c r="H457" s="174"/>
      <c r="I457" s="157">
        <f>IFERROR($H$8:INDEX($H$8:$H$3000,COUNTIF($H$8:$H$3000,"?*")),"")</f>
        <v>0</v>
      </c>
    </row>
    <row r="458" spans="1:9" x14ac:dyDescent="0.25">
      <c r="A458" s="174">
        <f>--ISNUMBER(IFERROR(SEARCH('Project Costing'!#REF!,Services!I465,1),""))</f>
        <v>0</v>
      </c>
      <c r="B458" s="174" t="str">
        <f>IF(A458=1,COUNTIF($A$8:A458,1),"")</f>
        <v/>
      </c>
      <c r="C458" s="174"/>
      <c r="D458" s="157">
        <f>IFERROR($C$8:INDEX($C$8:$C$3000,COUNTIF($C$8:$C$3000,"?*")),"")</f>
        <v>0</v>
      </c>
      <c r="E458" s="174"/>
      <c r="F458" s="174">
        <f>--ISNUMBER(IFERROR(SEARCH('Project Costing'!#REF!,Services!I465,1),""))</f>
        <v>0</v>
      </c>
      <c r="G458" s="174" t="str">
        <f>IF(F458=1,COUNTIF($F$8:F458,1),"")</f>
        <v/>
      </c>
      <c r="H458" s="174"/>
      <c r="I458" s="157">
        <f>IFERROR($H$8:INDEX($H$8:$H$3000,COUNTIF($H$8:$H$3000,"?*")),"")</f>
        <v>0</v>
      </c>
    </row>
    <row r="459" spans="1:9" x14ac:dyDescent="0.25">
      <c r="A459" s="174">
        <f>--ISNUMBER(IFERROR(SEARCH('Project Costing'!#REF!,Services!I466,1),""))</f>
        <v>0</v>
      </c>
      <c r="B459" s="174" t="str">
        <f>IF(A459=1,COUNTIF($A$8:A459,1),"")</f>
        <v/>
      </c>
      <c r="C459" s="174"/>
      <c r="D459" s="157">
        <f>IFERROR($C$8:INDEX($C$8:$C$3000,COUNTIF($C$8:$C$3000,"?*")),"")</f>
        <v>0</v>
      </c>
      <c r="E459" s="174"/>
      <c r="F459" s="174">
        <f>--ISNUMBER(IFERROR(SEARCH('Project Costing'!#REF!,Services!I466,1),""))</f>
        <v>0</v>
      </c>
      <c r="G459" s="174" t="str">
        <f>IF(F459=1,COUNTIF($F$8:F459,1),"")</f>
        <v/>
      </c>
      <c r="H459" s="174"/>
      <c r="I459" s="157">
        <f>IFERROR($H$8:INDEX($H$8:$H$3000,COUNTIF($H$8:$H$3000,"?*")),"")</f>
        <v>0</v>
      </c>
    </row>
    <row r="460" spans="1:9" x14ac:dyDescent="0.25">
      <c r="A460" s="174">
        <f>--ISNUMBER(IFERROR(SEARCH('Project Costing'!#REF!,Services!I467,1),""))</f>
        <v>0</v>
      </c>
      <c r="B460" s="174" t="str">
        <f>IF(A460=1,COUNTIF($A$8:A460,1),"")</f>
        <v/>
      </c>
      <c r="C460" s="174"/>
      <c r="D460" s="157">
        <f>IFERROR($C$8:INDEX($C$8:$C$3000,COUNTIF($C$8:$C$3000,"?*")),"")</f>
        <v>0</v>
      </c>
      <c r="E460" s="174"/>
      <c r="F460" s="174">
        <f>--ISNUMBER(IFERROR(SEARCH('Project Costing'!#REF!,Services!I467,1),""))</f>
        <v>0</v>
      </c>
      <c r="G460" s="174" t="str">
        <f>IF(F460=1,COUNTIF($F$8:F460,1),"")</f>
        <v/>
      </c>
      <c r="H460" s="174"/>
      <c r="I460" s="157">
        <f>IFERROR($H$8:INDEX($H$8:$H$3000,COUNTIF($H$8:$H$3000,"?*")),"")</f>
        <v>0</v>
      </c>
    </row>
    <row r="461" spans="1:9" x14ac:dyDescent="0.25">
      <c r="A461" s="174">
        <f>--ISNUMBER(IFERROR(SEARCH('Project Costing'!#REF!,Services!I468,1),""))</f>
        <v>0</v>
      </c>
      <c r="B461" s="174" t="str">
        <f>IF(A461=1,COUNTIF($A$8:A461,1),"")</f>
        <v/>
      </c>
      <c r="C461" s="174"/>
      <c r="D461" s="157">
        <f>IFERROR($C$8:INDEX($C$8:$C$3000,COUNTIF($C$8:$C$3000,"?*")),"")</f>
        <v>0</v>
      </c>
      <c r="E461" s="174"/>
      <c r="F461" s="174">
        <f>--ISNUMBER(IFERROR(SEARCH('Project Costing'!#REF!,Services!I468,1),""))</f>
        <v>0</v>
      </c>
      <c r="G461" s="174" t="str">
        <f>IF(F461=1,COUNTIF($F$8:F461,1),"")</f>
        <v/>
      </c>
      <c r="H461" s="174"/>
      <c r="I461" s="157">
        <f>IFERROR($H$8:INDEX($H$8:$H$3000,COUNTIF($H$8:$H$3000,"?*")),"")</f>
        <v>0</v>
      </c>
    </row>
    <row r="462" spans="1:9" x14ac:dyDescent="0.25">
      <c r="A462" s="174">
        <f>--ISNUMBER(IFERROR(SEARCH('Project Costing'!#REF!,Services!I469,1),""))</f>
        <v>0</v>
      </c>
      <c r="B462" s="174" t="str">
        <f>IF(A462=1,COUNTIF($A$8:A462,1),"")</f>
        <v/>
      </c>
      <c r="C462" s="174"/>
      <c r="D462" s="157">
        <f>IFERROR($C$8:INDEX($C$8:$C$3000,COUNTIF($C$8:$C$3000,"?*")),"")</f>
        <v>0</v>
      </c>
      <c r="E462" s="174"/>
      <c r="F462" s="174">
        <f>--ISNUMBER(IFERROR(SEARCH('Project Costing'!#REF!,Services!I469,1),""))</f>
        <v>0</v>
      </c>
      <c r="G462" s="174" t="str">
        <f>IF(F462=1,COUNTIF($F$8:F462,1),"")</f>
        <v/>
      </c>
      <c r="H462" s="174"/>
      <c r="I462" s="157">
        <f>IFERROR($H$8:INDEX($H$8:$H$3000,COUNTIF($H$8:$H$3000,"?*")),"")</f>
        <v>0</v>
      </c>
    </row>
    <row r="463" spans="1:9" x14ac:dyDescent="0.25">
      <c r="A463" s="174">
        <f>--ISNUMBER(IFERROR(SEARCH('Project Costing'!#REF!,Services!I470,1),""))</f>
        <v>0</v>
      </c>
      <c r="B463" s="174" t="str">
        <f>IF(A463=1,COUNTIF($A$8:A463,1),"")</f>
        <v/>
      </c>
      <c r="C463" s="174"/>
      <c r="D463" s="157">
        <f>IFERROR($C$8:INDEX($C$8:$C$3000,COUNTIF($C$8:$C$3000,"?*")),"")</f>
        <v>0</v>
      </c>
      <c r="E463" s="174"/>
      <c r="F463" s="174">
        <f>--ISNUMBER(IFERROR(SEARCH('Project Costing'!#REF!,Services!I470,1),""))</f>
        <v>0</v>
      </c>
      <c r="G463" s="174" t="str">
        <f>IF(F463=1,COUNTIF($F$8:F463,1),"")</f>
        <v/>
      </c>
      <c r="H463" s="174"/>
      <c r="I463" s="157">
        <f>IFERROR($H$8:INDEX($H$8:$H$3000,COUNTIF($H$8:$H$3000,"?*")),"")</f>
        <v>0</v>
      </c>
    </row>
    <row r="464" spans="1:9" x14ac:dyDescent="0.25">
      <c r="A464" s="174">
        <f>--ISNUMBER(IFERROR(SEARCH('Project Costing'!#REF!,Services!I471,1),""))</f>
        <v>0</v>
      </c>
      <c r="B464" s="174" t="str">
        <f>IF(A464=1,COUNTIF($A$8:A464,1),"")</f>
        <v/>
      </c>
      <c r="C464" s="174"/>
      <c r="D464" s="157">
        <f>IFERROR($C$8:INDEX($C$8:$C$3000,COUNTIF($C$8:$C$3000,"?*")),"")</f>
        <v>0</v>
      </c>
      <c r="E464" s="174"/>
      <c r="F464" s="174">
        <f>--ISNUMBER(IFERROR(SEARCH('Project Costing'!#REF!,Services!I471,1),""))</f>
        <v>0</v>
      </c>
      <c r="G464" s="174" t="str">
        <f>IF(F464=1,COUNTIF($F$8:F464,1),"")</f>
        <v/>
      </c>
      <c r="H464" s="174"/>
      <c r="I464" s="157">
        <f>IFERROR($H$8:INDEX($H$8:$H$3000,COUNTIF($H$8:$H$3000,"?*")),"")</f>
        <v>0</v>
      </c>
    </row>
    <row r="465" spans="1:9" x14ac:dyDescent="0.25">
      <c r="A465" s="174">
        <f>--ISNUMBER(IFERROR(SEARCH('Project Costing'!#REF!,Services!I472,1),""))</f>
        <v>0</v>
      </c>
      <c r="B465" s="174" t="str">
        <f>IF(A465=1,COUNTIF($A$8:A465,1),"")</f>
        <v/>
      </c>
      <c r="C465" s="174"/>
      <c r="D465" s="157">
        <f>IFERROR($C$8:INDEX($C$8:$C$3000,COUNTIF($C$8:$C$3000,"?*")),"")</f>
        <v>0</v>
      </c>
      <c r="E465" s="174"/>
      <c r="F465" s="174">
        <f>--ISNUMBER(IFERROR(SEARCH('Project Costing'!#REF!,Services!I472,1),""))</f>
        <v>0</v>
      </c>
      <c r="G465" s="174" t="str">
        <f>IF(F465=1,COUNTIF($F$8:F465,1),"")</f>
        <v/>
      </c>
      <c r="H465" s="174"/>
      <c r="I465" s="157">
        <f>IFERROR($H$8:INDEX($H$8:$H$3000,COUNTIF($H$8:$H$3000,"?*")),"")</f>
        <v>0</v>
      </c>
    </row>
    <row r="466" spans="1:9" x14ac:dyDescent="0.25">
      <c r="A466" s="174">
        <f>--ISNUMBER(IFERROR(SEARCH('Project Costing'!#REF!,Services!I473,1),""))</f>
        <v>0</v>
      </c>
      <c r="B466" s="174" t="str">
        <f>IF(A466=1,COUNTIF($A$8:A466,1),"")</f>
        <v/>
      </c>
      <c r="C466" s="174"/>
      <c r="D466" s="157">
        <f>IFERROR($C$8:INDEX($C$8:$C$3000,COUNTIF($C$8:$C$3000,"?*")),"")</f>
        <v>0</v>
      </c>
      <c r="E466" s="174"/>
      <c r="F466" s="174">
        <f>--ISNUMBER(IFERROR(SEARCH('Project Costing'!#REF!,Services!I473,1),""))</f>
        <v>0</v>
      </c>
      <c r="G466" s="174" t="str">
        <f>IF(F466=1,COUNTIF($F$8:F466,1),"")</f>
        <v/>
      </c>
      <c r="H466" s="174"/>
      <c r="I466" s="157">
        <f>IFERROR($H$8:INDEX($H$8:$H$3000,COUNTIF($H$8:$H$3000,"?*")),"")</f>
        <v>0</v>
      </c>
    </row>
    <row r="467" spans="1:9" x14ac:dyDescent="0.25">
      <c r="A467" s="174">
        <f>--ISNUMBER(IFERROR(SEARCH('Project Costing'!#REF!,Services!I474,1),""))</f>
        <v>0</v>
      </c>
      <c r="B467" s="174" t="str">
        <f>IF(A467=1,COUNTIF($A$8:A467,1),"")</f>
        <v/>
      </c>
      <c r="C467" s="174"/>
      <c r="D467" s="157">
        <f>IFERROR($C$8:INDEX($C$8:$C$3000,COUNTIF($C$8:$C$3000,"?*")),"")</f>
        <v>0</v>
      </c>
      <c r="E467" s="174"/>
      <c r="F467" s="174">
        <f>--ISNUMBER(IFERROR(SEARCH('Project Costing'!#REF!,Services!I474,1),""))</f>
        <v>0</v>
      </c>
      <c r="G467" s="174" t="str">
        <f>IF(F467=1,COUNTIF($F$8:F467,1),"")</f>
        <v/>
      </c>
      <c r="H467" s="174"/>
      <c r="I467" s="157">
        <f>IFERROR($H$8:INDEX($H$8:$H$3000,COUNTIF($H$8:$H$3000,"?*")),"")</f>
        <v>0</v>
      </c>
    </row>
    <row r="468" spans="1:9" x14ac:dyDescent="0.25">
      <c r="A468" s="174">
        <f>--ISNUMBER(IFERROR(SEARCH('Project Costing'!#REF!,Services!I475,1),""))</f>
        <v>0</v>
      </c>
      <c r="B468" s="174" t="str">
        <f>IF(A468=1,COUNTIF($A$8:A468,1),"")</f>
        <v/>
      </c>
      <c r="C468" s="174"/>
      <c r="D468" s="157">
        <f>IFERROR($C$8:INDEX($C$8:$C$3000,COUNTIF($C$8:$C$3000,"?*")),"")</f>
        <v>0</v>
      </c>
      <c r="E468" s="174"/>
      <c r="F468" s="174">
        <f>--ISNUMBER(IFERROR(SEARCH('Project Costing'!#REF!,Services!I475,1),""))</f>
        <v>0</v>
      </c>
      <c r="G468" s="174" t="str">
        <f>IF(F468=1,COUNTIF($F$8:F468,1),"")</f>
        <v/>
      </c>
      <c r="H468" s="174"/>
      <c r="I468" s="157">
        <f>IFERROR($H$8:INDEX($H$8:$H$3000,COUNTIF($H$8:$H$3000,"?*")),"")</f>
        <v>0</v>
      </c>
    </row>
    <row r="469" spans="1:9" x14ac:dyDescent="0.25">
      <c r="A469" s="174">
        <f>--ISNUMBER(IFERROR(SEARCH('Project Costing'!#REF!,Services!I476,1),""))</f>
        <v>0</v>
      </c>
      <c r="B469" s="174" t="str">
        <f>IF(A469=1,COUNTIF($A$8:A469,1),"")</f>
        <v/>
      </c>
      <c r="C469" s="174"/>
      <c r="D469" s="157">
        <f>IFERROR($C$8:INDEX($C$8:$C$3000,COUNTIF($C$8:$C$3000,"?*")),"")</f>
        <v>0</v>
      </c>
      <c r="E469" s="174"/>
      <c r="F469" s="174">
        <f>--ISNUMBER(IFERROR(SEARCH('Project Costing'!#REF!,Services!I476,1),""))</f>
        <v>0</v>
      </c>
      <c r="G469" s="174" t="str">
        <f>IF(F469=1,COUNTIF($F$8:F469,1),"")</f>
        <v/>
      </c>
      <c r="H469" s="174"/>
      <c r="I469" s="157">
        <f>IFERROR($H$8:INDEX($H$8:$H$3000,COUNTIF($H$8:$H$3000,"?*")),"")</f>
        <v>0</v>
      </c>
    </row>
    <row r="470" spans="1:9" x14ac:dyDescent="0.25">
      <c r="A470" s="174">
        <f>--ISNUMBER(IFERROR(SEARCH('Project Costing'!#REF!,Services!I477,1),""))</f>
        <v>0</v>
      </c>
      <c r="B470" s="174" t="str">
        <f>IF(A470=1,COUNTIF($A$8:A470,1),"")</f>
        <v/>
      </c>
      <c r="C470" s="174"/>
      <c r="D470" s="157">
        <f>IFERROR($C$8:INDEX($C$8:$C$3000,COUNTIF($C$8:$C$3000,"?*")),"")</f>
        <v>0</v>
      </c>
      <c r="E470" s="174"/>
      <c r="F470" s="174">
        <f>--ISNUMBER(IFERROR(SEARCH('Project Costing'!#REF!,Services!I477,1),""))</f>
        <v>0</v>
      </c>
      <c r="G470" s="174" t="str">
        <f>IF(F470=1,COUNTIF($F$8:F470,1),"")</f>
        <v/>
      </c>
      <c r="H470" s="174"/>
      <c r="I470" s="157">
        <f>IFERROR($H$8:INDEX($H$8:$H$3000,COUNTIF($H$8:$H$3000,"?*")),"")</f>
        <v>0</v>
      </c>
    </row>
    <row r="471" spans="1:9" x14ac:dyDescent="0.25">
      <c r="A471" s="174">
        <f>--ISNUMBER(IFERROR(SEARCH('Project Costing'!#REF!,Services!I478,1),""))</f>
        <v>0</v>
      </c>
      <c r="B471" s="174" t="str">
        <f>IF(A471=1,COUNTIF($A$8:A471,1),"")</f>
        <v/>
      </c>
      <c r="C471" s="174"/>
      <c r="D471" s="157">
        <f>IFERROR($C$8:INDEX($C$8:$C$3000,COUNTIF($C$8:$C$3000,"?*")),"")</f>
        <v>0</v>
      </c>
      <c r="E471" s="174"/>
      <c r="F471" s="174">
        <f>--ISNUMBER(IFERROR(SEARCH('Project Costing'!#REF!,Services!I478,1),""))</f>
        <v>0</v>
      </c>
      <c r="G471" s="174" t="str">
        <f>IF(F471=1,COUNTIF($F$8:F471,1),"")</f>
        <v/>
      </c>
      <c r="H471" s="174"/>
      <c r="I471" s="157">
        <f>IFERROR($H$8:INDEX($H$8:$H$3000,COUNTIF($H$8:$H$3000,"?*")),"")</f>
        <v>0</v>
      </c>
    </row>
    <row r="472" spans="1:9" x14ac:dyDescent="0.25">
      <c r="A472" s="174">
        <f>--ISNUMBER(IFERROR(SEARCH('Project Costing'!#REF!,Services!I479,1),""))</f>
        <v>0</v>
      </c>
      <c r="B472" s="174" t="str">
        <f>IF(A472=1,COUNTIF($A$8:A472,1),"")</f>
        <v/>
      </c>
      <c r="C472" s="174"/>
      <c r="D472" s="157">
        <f>IFERROR($C$8:INDEX($C$8:$C$3000,COUNTIF($C$8:$C$3000,"?*")),"")</f>
        <v>0</v>
      </c>
      <c r="E472" s="174"/>
      <c r="F472" s="174">
        <f>--ISNUMBER(IFERROR(SEARCH('Project Costing'!#REF!,Services!I479,1),""))</f>
        <v>0</v>
      </c>
      <c r="G472" s="174" t="str">
        <f>IF(F472=1,COUNTIF($F$8:F472,1),"")</f>
        <v/>
      </c>
      <c r="H472" s="174"/>
      <c r="I472" s="157">
        <f>IFERROR($H$8:INDEX($H$8:$H$3000,COUNTIF($H$8:$H$3000,"?*")),"")</f>
        <v>0</v>
      </c>
    </row>
    <row r="473" spans="1:9" x14ac:dyDescent="0.25">
      <c r="A473" s="174">
        <f>--ISNUMBER(IFERROR(SEARCH('Project Costing'!#REF!,Services!I480,1),""))</f>
        <v>0</v>
      </c>
      <c r="B473" s="174" t="str">
        <f>IF(A473=1,COUNTIF($A$8:A473,1),"")</f>
        <v/>
      </c>
      <c r="C473" s="174"/>
      <c r="D473" s="157">
        <f>IFERROR($C$8:INDEX($C$8:$C$3000,COUNTIF($C$8:$C$3000,"?*")),"")</f>
        <v>0</v>
      </c>
      <c r="E473" s="174"/>
      <c r="F473" s="174">
        <f>--ISNUMBER(IFERROR(SEARCH('Project Costing'!#REF!,Services!I480,1),""))</f>
        <v>0</v>
      </c>
      <c r="G473" s="174" t="str">
        <f>IF(F473=1,COUNTIF($F$8:F473,1),"")</f>
        <v/>
      </c>
      <c r="H473" s="174"/>
      <c r="I473" s="157">
        <f>IFERROR($H$8:INDEX($H$8:$H$3000,COUNTIF($H$8:$H$3000,"?*")),"")</f>
        <v>0</v>
      </c>
    </row>
    <row r="474" spans="1:9" x14ac:dyDescent="0.25">
      <c r="A474" s="174">
        <f>--ISNUMBER(IFERROR(SEARCH('Project Costing'!#REF!,Services!I481,1),""))</f>
        <v>0</v>
      </c>
      <c r="B474" s="174" t="str">
        <f>IF(A474=1,COUNTIF($A$8:A474,1),"")</f>
        <v/>
      </c>
      <c r="C474" s="174"/>
      <c r="D474" s="157">
        <f>IFERROR($C$8:INDEX($C$8:$C$3000,COUNTIF($C$8:$C$3000,"?*")),"")</f>
        <v>0</v>
      </c>
      <c r="E474" s="174"/>
      <c r="F474" s="174">
        <f>--ISNUMBER(IFERROR(SEARCH('Project Costing'!#REF!,Services!I481,1),""))</f>
        <v>0</v>
      </c>
      <c r="G474" s="174" t="str">
        <f>IF(F474=1,COUNTIF($F$8:F474,1),"")</f>
        <v/>
      </c>
      <c r="H474" s="174"/>
      <c r="I474" s="157">
        <f>IFERROR($H$8:INDEX($H$8:$H$3000,COUNTIF($H$8:$H$3000,"?*")),"")</f>
        <v>0</v>
      </c>
    </row>
    <row r="475" spans="1:9" x14ac:dyDescent="0.25">
      <c r="A475" s="174">
        <f>--ISNUMBER(IFERROR(SEARCH('Project Costing'!#REF!,Services!I482,1),""))</f>
        <v>0</v>
      </c>
      <c r="B475" s="174" t="str">
        <f>IF(A475=1,COUNTIF($A$8:A475,1),"")</f>
        <v/>
      </c>
      <c r="C475" s="174"/>
      <c r="D475" s="157">
        <f>IFERROR($C$8:INDEX($C$8:$C$3000,COUNTIF($C$8:$C$3000,"?*")),"")</f>
        <v>0</v>
      </c>
      <c r="E475" s="174"/>
      <c r="F475" s="174">
        <f>--ISNUMBER(IFERROR(SEARCH('Project Costing'!#REF!,Services!I482,1),""))</f>
        <v>0</v>
      </c>
      <c r="G475" s="174" t="str">
        <f>IF(F475=1,COUNTIF($F$8:F475,1),"")</f>
        <v/>
      </c>
      <c r="H475" s="174"/>
      <c r="I475" s="157">
        <f>IFERROR($H$8:INDEX($H$8:$H$3000,COUNTIF($H$8:$H$3000,"?*")),"")</f>
        <v>0</v>
      </c>
    </row>
    <row r="476" spans="1:9" x14ac:dyDescent="0.25">
      <c r="A476" s="174">
        <f>--ISNUMBER(IFERROR(SEARCH('Project Costing'!#REF!,Services!I483,1),""))</f>
        <v>0</v>
      </c>
      <c r="B476" s="174" t="str">
        <f>IF(A476=1,COUNTIF($A$8:A476,1),"")</f>
        <v/>
      </c>
      <c r="C476" s="174"/>
      <c r="D476" s="157">
        <f>IFERROR($C$8:INDEX($C$8:$C$3000,COUNTIF($C$8:$C$3000,"?*")),"")</f>
        <v>0</v>
      </c>
      <c r="E476" s="174"/>
      <c r="F476" s="174">
        <f>--ISNUMBER(IFERROR(SEARCH('Project Costing'!#REF!,Services!I483,1),""))</f>
        <v>0</v>
      </c>
      <c r="G476" s="174" t="str">
        <f>IF(F476=1,COUNTIF($F$8:F476,1),"")</f>
        <v/>
      </c>
      <c r="H476" s="174"/>
      <c r="I476" s="157">
        <f>IFERROR($H$8:INDEX($H$8:$H$3000,COUNTIF($H$8:$H$3000,"?*")),"")</f>
        <v>0</v>
      </c>
    </row>
    <row r="477" spans="1:9" x14ac:dyDescent="0.25">
      <c r="A477" s="174">
        <f>--ISNUMBER(IFERROR(SEARCH('Project Costing'!#REF!,Services!I484,1),""))</f>
        <v>0</v>
      </c>
      <c r="B477" s="174" t="str">
        <f>IF(A477=1,COUNTIF($A$8:A477,1),"")</f>
        <v/>
      </c>
      <c r="C477" s="174"/>
      <c r="D477" s="157">
        <f>IFERROR($C$8:INDEX($C$8:$C$3000,COUNTIF($C$8:$C$3000,"?*")),"")</f>
        <v>0</v>
      </c>
      <c r="E477" s="174"/>
      <c r="F477" s="174">
        <f>--ISNUMBER(IFERROR(SEARCH('Project Costing'!#REF!,Services!I484,1),""))</f>
        <v>0</v>
      </c>
      <c r="G477" s="174" t="str">
        <f>IF(F477=1,COUNTIF($F$8:F477,1),"")</f>
        <v/>
      </c>
      <c r="H477" s="174"/>
      <c r="I477" s="157">
        <f>IFERROR($H$8:INDEX($H$8:$H$3000,COUNTIF($H$8:$H$3000,"?*")),"")</f>
        <v>0</v>
      </c>
    </row>
    <row r="478" spans="1:9" x14ac:dyDescent="0.25">
      <c r="A478" s="174">
        <f>--ISNUMBER(IFERROR(SEARCH('Project Costing'!#REF!,Services!I485,1),""))</f>
        <v>0</v>
      </c>
      <c r="B478" s="174" t="str">
        <f>IF(A478=1,COUNTIF($A$8:A478,1),"")</f>
        <v/>
      </c>
      <c r="C478" s="174"/>
      <c r="D478" s="157">
        <f>IFERROR($C$8:INDEX($C$8:$C$3000,COUNTIF($C$8:$C$3000,"?*")),"")</f>
        <v>0</v>
      </c>
      <c r="E478" s="174"/>
      <c r="F478" s="174">
        <f>--ISNUMBER(IFERROR(SEARCH('Project Costing'!#REF!,Services!I485,1),""))</f>
        <v>0</v>
      </c>
      <c r="G478" s="174" t="str">
        <f>IF(F478=1,COUNTIF($F$8:F478,1),"")</f>
        <v/>
      </c>
      <c r="H478" s="174"/>
      <c r="I478" s="157">
        <f>IFERROR($H$8:INDEX($H$8:$H$3000,COUNTIF($H$8:$H$3000,"?*")),"")</f>
        <v>0</v>
      </c>
    </row>
    <row r="479" spans="1:9" x14ac:dyDescent="0.25">
      <c r="A479" s="174">
        <f>--ISNUMBER(IFERROR(SEARCH('Project Costing'!#REF!,Services!I486,1),""))</f>
        <v>0</v>
      </c>
      <c r="B479" s="174" t="str">
        <f>IF(A479=1,COUNTIF($A$8:A479,1),"")</f>
        <v/>
      </c>
      <c r="C479" s="174"/>
      <c r="D479" s="157">
        <f>IFERROR($C$8:INDEX($C$8:$C$3000,COUNTIF($C$8:$C$3000,"?*")),"")</f>
        <v>0</v>
      </c>
      <c r="E479" s="174"/>
      <c r="F479" s="174">
        <f>--ISNUMBER(IFERROR(SEARCH('Project Costing'!#REF!,Services!I486,1),""))</f>
        <v>0</v>
      </c>
      <c r="G479" s="174" t="str">
        <f>IF(F479=1,COUNTIF($F$8:F479,1),"")</f>
        <v/>
      </c>
      <c r="H479" s="174"/>
      <c r="I479" s="157">
        <f>IFERROR($H$8:INDEX($H$8:$H$3000,COUNTIF($H$8:$H$3000,"?*")),"")</f>
        <v>0</v>
      </c>
    </row>
    <row r="480" spans="1:9" x14ac:dyDescent="0.25">
      <c r="A480" s="174">
        <f>--ISNUMBER(IFERROR(SEARCH('Project Costing'!#REF!,Services!I487,1),""))</f>
        <v>0</v>
      </c>
      <c r="B480" s="174" t="str">
        <f>IF(A480=1,COUNTIF($A$8:A480,1),"")</f>
        <v/>
      </c>
      <c r="C480" s="174"/>
      <c r="D480" s="157">
        <f>IFERROR($C$8:INDEX($C$8:$C$3000,COUNTIF($C$8:$C$3000,"?*")),"")</f>
        <v>0</v>
      </c>
      <c r="E480" s="174"/>
      <c r="F480" s="174">
        <f>--ISNUMBER(IFERROR(SEARCH('Project Costing'!#REF!,Services!I487,1),""))</f>
        <v>0</v>
      </c>
      <c r="G480" s="174" t="str">
        <f>IF(F480=1,COUNTIF($F$8:F480,1),"")</f>
        <v/>
      </c>
      <c r="H480" s="174"/>
      <c r="I480" s="157">
        <f>IFERROR($H$8:INDEX($H$8:$H$3000,COUNTIF($H$8:$H$3000,"?*")),"")</f>
        <v>0</v>
      </c>
    </row>
    <row r="481" spans="1:9" x14ac:dyDescent="0.25">
      <c r="A481" s="174">
        <f>--ISNUMBER(IFERROR(SEARCH('Project Costing'!#REF!,Services!I488,1),""))</f>
        <v>0</v>
      </c>
      <c r="B481" s="174" t="str">
        <f>IF(A481=1,COUNTIF($A$8:A481,1),"")</f>
        <v/>
      </c>
      <c r="C481" s="174"/>
      <c r="D481" s="157">
        <f>IFERROR($C$8:INDEX($C$8:$C$3000,COUNTIF($C$8:$C$3000,"?*")),"")</f>
        <v>0</v>
      </c>
      <c r="E481" s="174"/>
      <c r="F481" s="174">
        <f>--ISNUMBER(IFERROR(SEARCH('Project Costing'!#REF!,Services!I488,1),""))</f>
        <v>0</v>
      </c>
      <c r="G481" s="174" t="str">
        <f>IF(F481=1,COUNTIF($F$8:F481,1),"")</f>
        <v/>
      </c>
      <c r="H481" s="174"/>
      <c r="I481" s="157">
        <f>IFERROR($H$8:INDEX($H$8:$H$3000,COUNTIF($H$8:$H$3000,"?*")),"")</f>
        <v>0</v>
      </c>
    </row>
    <row r="482" spans="1:9" x14ac:dyDescent="0.25">
      <c r="A482" s="174">
        <f>--ISNUMBER(IFERROR(SEARCH('Project Costing'!#REF!,Services!I489,1),""))</f>
        <v>0</v>
      </c>
      <c r="B482" s="174" t="str">
        <f>IF(A482=1,COUNTIF($A$8:A482,1),"")</f>
        <v/>
      </c>
      <c r="C482" s="174"/>
      <c r="D482" s="157">
        <f>IFERROR($C$8:INDEX($C$8:$C$3000,COUNTIF($C$8:$C$3000,"?*")),"")</f>
        <v>0</v>
      </c>
      <c r="E482" s="174"/>
      <c r="F482" s="174">
        <f>--ISNUMBER(IFERROR(SEARCH('Project Costing'!#REF!,Services!I489,1),""))</f>
        <v>0</v>
      </c>
      <c r="G482" s="174" t="str">
        <f>IF(F482=1,COUNTIF($F$8:F482,1),"")</f>
        <v/>
      </c>
      <c r="H482" s="174"/>
      <c r="I482" s="157">
        <f>IFERROR($H$8:INDEX($H$8:$H$3000,COUNTIF($H$8:$H$3000,"?*")),"")</f>
        <v>0</v>
      </c>
    </row>
    <row r="483" spans="1:9" x14ac:dyDescent="0.25">
      <c r="A483" s="174">
        <f>--ISNUMBER(IFERROR(SEARCH('Project Costing'!#REF!,Services!I490,1),""))</f>
        <v>0</v>
      </c>
      <c r="B483" s="174" t="str">
        <f>IF(A483=1,COUNTIF($A$8:A483,1),"")</f>
        <v/>
      </c>
      <c r="C483" s="174"/>
      <c r="D483" s="157">
        <f>IFERROR($C$8:INDEX($C$8:$C$3000,COUNTIF($C$8:$C$3000,"?*")),"")</f>
        <v>0</v>
      </c>
      <c r="E483" s="174"/>
      <c r="F483" s="174">
        <f>--ISNUMBER(IFERROR(SEARCH('Project Costing'!#REF!,Services!I490,1),""))</f>
        <v>0</v>
      </c>
      <c r="G483" s="174" t="str">
        <f>IF(F483=1,COUNTIF($F$8:F483,1),"")</f>
        <v/>
      </c>
      <c r="H483" s="174"/>
      <c r="I483" s="157">
        <f>IFERROR($H$8:INDEX($H$8:$H$3000,COUNTIF($H$8:$H$3000,"?*")),"")</f>
        <v>0</v>
      </c>
    </row>
    <row r="484" spans="1:9" x14ac:dyDescent="0.25">
      <c r="A484" s="174">
        <f>--ISNUMBER(IFERROR(SEARCH('Project Costing'!#REF!,Services!I491,1),""))</f>
        <v>0</v>
      </c>
      <c r="B484" s="174" t="str">
        <f>IF(A484=1,COUNTIF($A$8:A484,1),"")</f>
        <v/>
      </c>
      <c r="C484" s="174"/>
      <c r="D484" s="157">
        <f>IFERROR($C$8:INDEX($C$8:$C$3000,COUNTIF($C$8:$C$3000,"?*")),"")</f>
        <v>0</v>
      </c>
      <c r="E484" s="174"/>
      <c r="F484" s="174">
        <f>--ISNUMBER(IFERROR(SEARCH('Project Costing'!#REF!,Services!I491,1),""))</f>
        <v>0</v>
      </c>
      <c r="G484" s="174" t="str">
        <f>IF(F484=1,COUNTIF($F$8:F484,1),"")</f>
        <v/>
      </c>
      <c r="H484" s="174"/>
      <c r="I484" s="157">
        <f>IFERROR($H$8:INDEX($H$8:$H$3000,COUNTIF($H$8:$H$3000,"?*")),"")</f>
        <v>0</v>
      </c>
    </row>
    <row r="485" spans="1:9" x14ac:dyDescent="0.25">
      <c r="A485" s="174">
        <f>--ISNUMBER(IFERROR(SEARCH('Project Costing'!#REF!,Services!I492,1),""))</f>
        <v>0</v>
      </c>
      <c r="B485" s="174" t="str">
        <f>IF(A485=1,COUNTIF($A$8:A485,1),"")</f>
        <v/>
      </c>
      <c r="C485" s="174"/>
      <c r="D485" s="157">
        <f>IFERROR($C$8:INDEX($C$8:$C$3000,COUNTIF($C$8:$C$3000,"?*")),"")</f>
        <v>0</v>
      </c>
      <c r="E485" s="174"/>
      <c r="F485" s="174">
        <f>--ISNUMBER(IFERROR(SEARCH('Project Costing'!#REF!,Services!I492,1),""))</f>
        <v>0</v>
      </c>
      <c r="G485" s="174" t="str">
        <f>IF(F485=1,COUNTIF($F$8:F485,1),"")</f>
        <v/>
      </c>
      <c r="H485" s="174"/>
      <c r="I485" s="157">
        <f>IFERROR($H$8:INDEX($H$8:$H$3000,COUNTIF($H$8:$H$3000,"?*")),"")</f>
        <v>0</v>
      </c>
    </row>
    <row r="486" spans="1:9" x14ac:dyDescent="0.25">
      <c r="A486" s="174">
        <f>--ISNUMBER(IFERROR(SEARCH('Project Costing'!#REF!,Services!I493,1),""))</f>
        <v>0</v>
      </c>
      <c r="B486" s="174" t="str">
        <f>IF(A486=1,COUNTIF($A$8:A486,1),"")</f>
        <v/>
      </c>
      <c r="C486" s="174"/>
      <c r="D486" s="157">
        <f>IFERROR($C$8:INDEX($C$8:$C$3000,COUNTIF($C$8:$C$3000,"?*")),"")</f>
        <v>0</v>
      </c>
      <c r="E486" s="174"/>
      <c r="F486" s="174">
        <f>--ISNUMBER(IFERROR(SEARCH('Project Costing'!#REF!,Services!I493,1),""))</f>
        <v>0</v>
      </c>
      <c r="G486" s="174" t="str">
        <f>IF(F486=1,COUNTIF($F$8:F486,1),"")</f>
        <v/>
      </c>
      <c r="H486" s="174"/>
      <c r="I486" s="157">
        <f>IFERROR($H$8:INDEX($H$8:$H$3000,COUNTIF($H$8:$H$3000,"?*")),"")</f>
        <v>0</v>
      </c>
    </row>
    <row r="487" spans="1:9" x14ac:dyDescent="0.25">
      <c r="A487" s="174">
        <f>--ISNUMBER(IFERROR(SEARCH('Project Costing'!#REF!,Services!I494,1),""))</f>
        <v>0</v>
      </c>
      <c r="B487" s="174" t="str">
        <f>IF(A487=1,COUNTIF($A$8:A487,1),"")</f>
        <v/>
      </c>
      <c r="C487" s="174"/>
      <c r="D487" s="157">
        <f>IFERROR($C$8:INDEX($C$8:$C$3000,COUNTIF($C$8:$C$3000,"?*")),"")</f>
        <v>0</v>
      </c>
      <c r="E487" s="174"/>
      <c r="F487" s="174">
        <f>--ISNUMBER(IFERROR(SEARCH('Project Costing'!#REF!,Services!I494,1),""))</f>
        <v>0</v>
      </c>
      <c r="G487" s="174" t="str">
        <f>IF(F487=1,COUNTIF($F$8:F487,1),"")</f>
        <v/>
      </c>
      <c r="H487" s="174"/>
      <c r="I487" s="157">
        <f>IFERROR($H$8:INDEX($H$8:$H$3000,COUNTIF($H$8:$H$3000,"?*")),"")</f>
        <v>0</v>
      </c>
    </row>
    <row r="488" spans="1:9" x14ac:dyDescent="0.25">
      <c r="A488" s="174">
        <f>--ISNUMBER(IFERROR(SEARCH('Project Costing'!#REF!,Services!I495,1),""))</f>
        <v>0</v>
      </c>
      <c r="B488" s="174" t="str">
        <f>IF(A488=1,COUNTIF($A$8:A488,1),"")</f>
        <v/>
      </c>
      <c r="C488" s="174"/>
      <c r="D488" s="157">
        <f>IFERROR($C$8:INDEX($C$8:$C$3000,COUNTIF($C$8:$C$3000,"?*")),"")</f>
        <v>0</v>
      </c>
      <c r="E488" s="174"/>
      <c r="F488" s="174">
        <f>--ISNUMBER(IFERROR(SEARCH('Project Costing'!#REF!,Services!I495,1),""))</f>
        <v>0</v>
      </c>
      <c r="G488" s="174" t="str">
        <f>IF(F488=1,COUNTIF($F$8:F488,1),"")</f>
        <v/>
      </c>
      <c r="H488" s="174"/>
      <c r="I488" s="157">
        <f>IFERROR($H$8:INDEX($H$8:$H$3000,COUNTIF($H$8:$H$3000,"?*")),"")</f>
        <v>0</v>
      </c>
    </row>
    <row r="489" spans="1:9" x14ac:dyDescent="0.25">
      <c r="A489" s="174">
        <f>--ISNUMBER(IFERROR(SEARCH('Project Costing'!#REF!,Services!I496,1),""))</f>
        <v>0</v>
      </c>
      <c r="B489" s="174" t="str">
        <f>IF(A489=1,COUNTIF($A$8:A489,1),"")</f>
        <v/>
      </c>
      <c r="C489" s="174"/>
      <c r="D489" s="157">
        <f>IFERROR($C$8:INDEX($C$8:$C$3000,COUNTIF($C$8:$C$3000,"?*")),"")</f>
        <v>0</v>
      </c>
      <c r="E489" s="174"/>
      <c r="F489" s="174">
        <f>--ISNUMBER(IFERROR(SEARCH('Project Costing'!#REF!,Services!I496,1),""))</f>
        <v>0</v>
      </c>
      <c r="G489" s="174" t="str">
        <f>IF(F489=1,COUNTIF($F$8:F489,1),"")</f>
        <v/>
      </c>
      <c r="H489" s="174"/>
      <c r="I489" s="157">
        <f>IFERROR($H$8:INDEX($H$8:$H$3000,COUNTIF($H$8:$H$3000,"?*")),"")</f>
        <v>0</v>
      </c>
    </row>
    <row r="490" spans="1:9" x14ac:dyDescent="0.25">
      <c r="A490" s="174">
        <f>--ISNUMBER(IFERROR(SEARCH('Project Costing'!#REF!,Services!I497,1),""))</f>
        <v>0</v>
      </c>
      <c r="B490" s="174" t="str">
        <f>IF(A490=1,COUNTIF($A$8:A490,1),"")</f>
        <v/>
      </c>
      <c r="C490" s="174"/>
      <c r="D490" s="157">
        <f>IFERROR($C$8:INDEX($C$8:$C$3000,COUNTIF($C$8:$C$3000,"?*")),"")</f>
        <v>0</v>
      </c>
      <c r="E490" s="174"/>
      <c r="F490" s="174">
        <f>--ISNUMBER(IFERROR(SEARCH('Project Costing'!#REF!,Services!I497,1),""))</f>
        <v>0</v>
      </c>
      <c r="G490" s="174" t="str">
        <f>IF(F490=1,COUNTIF($F$8:F490,1),"")</f>
        <v/>
      </c>
      <c r="H490" s="174"/>
      <c r="I490" s="157">
        <f>IFERROR($H$8:INDEX($H$8:$H$3000,COUNTIF($H$8:$H$3000,"?*")),"")</f>
        <v>0</v>
      </c>
    </row>
    <row r="491" spans="1:9" x14ac:dyDescent="0.25">
      <c r="A491" s="174">
        <f>--ISNUMBER(IFERROR(SEARCH('Project Costing'!#REF!,Services!I498,1),""))</f>
        <v>0</v>
      </c>
      <c r="B491" s="174" t="str">
        <f>IF(A491=1,COUNTIF($A$8:A491,1),"")</f>
        <v/>
      </c>
      <c r="C491" s="174"/>
      <c r="D491" s="157">
        <f>IFERROR($C$8:INDEX($C$8:$C$3000,COUNTIF($C$8:$C$3000,"?*")),"")</f>
        <v>0</v>
      </c>
      <c r="E491" s="174"/>
      <c r="F491" s="174">
        <f>--ISNUMBER(IFERROR(SEARCH('Project Costing'!#REF!,Services!I498,1),""))</f>
        <v>0</v>
      </c>
      <c r="G491" s="174" t="str">
        <f>IF(F491=1,COUNTIF($F$8:F491,1),"")</f>
        <v/>
      </c>
      <c r="H491" s="174"/>
      <c r="I491" s="157">
        <f>IFERROR($H$8:INDEX($H$8:$H$3000,COUNTIF($H$8:$H$3000,"?*")),"")</f>
        <v>0</v>
      </c>
    </row>
    <row r="492" spans="1:9" x14ac:dyDescent="0.25">
      <c r="A492" s="174">
        <f>--ISNUMBER(IFERROR(SEARCH('Project Costing'!#REF!,Services!I499,1),""))</f>
        <v>0</v>
      </c>
      <c r="B492" s="174" t="str">
        <f>IF(A492=1,COUNTIF($A$8:A492,1),"")</f>
        <v/>
      </c>
      <c r="C492" s="174"/>
      <c r="D492" s="157">
        <f>IFERROR($C$8:INDEX($C$8:$C$3000,COUNTIF($C$8:$C$3000,"?*")),"")</f>
        <v>0</v>
      </c>
      <c r="E492" s="174"/>
      <c r="F492" s="174">
        <f>--ISNUMBER(IFERROR(SEARCH('Project Costing'!#REF!,Services!I499,1),""))</f>
        <v>0</v>
      </c>
      <c r="G492" s="174" t="str">
        <f>IF(F492=1,COUNTIF($F$8:F492,1),"")</f>
        <v/>
      </c>
      <c r="H492" s="174"/>
      <c r="I492" s="157">
        <f>IFERROR($H$8:INDEX($H$8:$H$3000,COUNTIF($H$8:$H$3000,"?*")),"")</f>
        <v>0</v>
      </c>
    </row>
    <row r="493" spans="1:9" x14ac:dyDescent="0.25">
      <c r="A493" s="174">
        <f>--ISNUMBER(IFERROR(SEARCH('Project Costing'!#REF!,Services!I500,1),""))</f>
        <v>0</v>
      </c>
      <c r="B493" s="174" t="str">
        <f>IF(A493=1,COUNTIF($A$8:A493,1),"")</f>
        <v/>
      </c>
      <c r="C493" s="174"/>
      <c r="D493" s="157">
        <f>IFERROR($C$8:INDEX($C$8:$C$3000,COUNTIF($C$8:$C$3000,"?*")),"")</f>
        <v>0</v>
      </c>
      <c r="E493" s="174"/>
      <c r="F493" s="174">
        <f>--ISNUMBER(IFERROR(SEARCH('Project Costing'!#REF!,Services!I500,1),""))</f>
        <v>0</v>
      </c>
      <c r="G493" s="174" t="str">
        <f>IF(F493=1,COUNTIF($F$8:F493,1),"")</f>
        <v/>
      </c>
      <c r="H493" s="174"/>
      <c r="I493" s="157">
        <f>IFERROR($H$8:INDEX($H$8:$H$3000,COUNTIF($H$8:$H$3000,"?*")),"")</f>
        <v>0</v>
      </c>
    </row>
    <row r="494" spans="1:9" x14ac:dyDescent="0.25">
      <c r="A494" s="174">
        <f>--ISNUMBER(IFERROR(SEARCH('Project Costing'!#REF!,Services!I501,1),""))</f>
        <v>0</v>
      </c>
      <c r="B494" s="174" t="str">
        <f>IF(A494=1,COUNTIF($A$8:A494,1),"")</f>
        <v/>
      </c>
      <c r="C494" s="174"/>
      <c r="D494" s="157">
        <f>IFERROR($C$8:INDEX($C$8:$C$3000,COUNTIF($C$8:$C$3000,"?*")),"")</f>
        <v>0</v>
      </c>
      <c r="E494" s="174"/>
      <c r="F494" s="174">
        <f>--ISNUMBER(IFERROR(SEARCH('Project Costing'!#REF!,Services!I501,1),""))</f>
        <v>0</v>
      </c>
      <c r="G494" s="174" t="str">
        <f>IF(F494=1,COUNTIF($F$8:F494,1),"")</f>
        <v/>
      </c>
      <c r="H494" s="174"/>
      <c r="I494" s="157">
        <f>IFERROR($H$8:INDEX($H$8:$H$3000,COUNTIF($H$8:$H$3000,"?*")),"")</f>
        <v>0</v>
      </c>
    </row>
    <row r="495" spans="1:9" x14ac:dyDescent="0.25">
      <c r="A495" s="174">
        <f>--ISNUMBER(IFERROR(SEARCH('Project Costing'!#REF!,Services!I502,1),""))</f>
        <v>0</v>
      </c>
      <c r="B495" s="174" t="str">
        <f>IF(A495=1,COUNTIF($A$8:A495,1),"")</f>
        <v/>
      </c>
      <c r="C495" s="174"/>
      <c r="D495" s="157">
        <f>IFERROR($C$8:INDEX($C$8:$C$3000,COUNTIF($C$8:$C$3000,"?*")),"")</f>
        <v>0</v>
      </c>
      <c r="E495" s="174"/>
      <c r="F495" s="174">
        <f>--ISNUMBER(IFERROR(SEARCH('Project Costing'!#REF!,Services!I502,1),""))</f>
        <v>0</v>
      </c>
      <c r="G495" s="174" t="str">
        <f>IF(F495=1,COUNTIF($F$8:F495,1),"")</f>
        <v/>
      </c>
      <c r="H495" s="174"/>
      <c r="I495" s="157">
        <f>IFERROR($H$8:INDEX($H$8:$H$3000,COUNTIF($H$8:$H$3000,"?*")),"")</f>
        <v>0</v>
      </c>
    </row>
    <row r="496" spans="1:9" x14ac:dyDescent="0.25">
      <c r="A496" s="174">
        <f>--ISNUMBER(IFERROR(SEARCH('Project Costing'!#REF!,Services!I503,1),""))</f>
        <v>0</v>
      </c>
      <c r="B496" s="174" t="str">
        <f>IF(A496=1,COUNTIF($A$8:A496,1),"")</f>
        <v/>
      </c>
      <c r="C496" s="174"/>
      <c r="D496" s="157">
        <f>IFERROR($C$8:INDEX($C$8:$C$3000,COUNTIF($C$8:$C$3000,"?*")),"")</f>
        <v>0</v>
      </c>
      <c r="E496" s="174"/>
      <c r="F496" s="174">
        <f>--ISNUMBER(IFERROR(SEARCH('Project Costing'!#REF!,Services!I503,1),""))</f>
        <v>0</v>
      </c>
      <c r="G496" s="174" t="str">
        <f>IF(F496=1,COUNTIF($F$8:F496,1),"")</f>
        <v/>
      </c>
      <c r="H496" s="174"/>
      <c r="I496" s="157">
        <f>IFERROR($H$8:INDEX($H$8:$H$3000,COUNTIF($H$8:$H$3000,"?*")),"")</f>
        <v>0</v>
      </c>
    </row>
    <row r="497" spans="1:9" x14ac:dyDescent="0.25">
      <c r="A497" s="174">
        <f>--ISNUMBER(IFERROR(SEARCH('Project Costing'!#REF!,Services!I504,1),""))</f>
        <v>0</v>
      </c>
      <c r="B497" s="174" t="str">
        <f>IF(A497=1,COUNTIF($A$8:A497,1),"")</f>
        <v/>
      </c>
      <c r="C497" s="174"/>
      <c r="D497" s="157">
        <f>IFERROR($C$8:INDEX($C$8:$C$3000,COUNTIF($C$8:$C$3000,"?*")),"")</f>
        <v>0</v>
      </c>
      <c r="E497" s="174"/>
      <c r="F497" s="174">
        <f>--ISNUMBER(IFERROR(SEARCH('Project Costing'!#REF!,Services!I504,1),""))</f>
        <v>0</v>
      </c>
      <c r="G497" s="174" t="str">
        <f>IF(F497=1,COUNTIF($F$8:F497,1),"")</f>
        <v/>
      </c>
      <c r="H497" s="174"/>
      <c r="I497" s="157">
        <f>IFERROR($H$8:INDEX($H$8:$H$3000,COUNTIF($H$8:$H$3000,"?*")),"")</f>
        <v>0</v>
      </c>
    </row>
    <row r="498" spans="1:9" x14ac:dyDescent="0.25">
      <c r="A498" s="174">
        <f>--ISNUMBER(IFERROR(SEARCH('Project Costing'!#REF!,Services!I505,1),""))</f>
        <v>0</v>
      </c>
      <c r="B498" s="174" t="str">
        <f>IF(A498=1,COUNTIF($A$8:A498,1),"")</f>
        <v/>
      </c>
      <c r="C498" s="174"/>
      <c r="D498" s="157">
        <f>IFERROR($C$8:INDEX($C$8:$C$3000,COUNTIF($C$8:$C$3000,"?*")),"")</f>
        <v>0</v>
      </c>
      <c r="E498" s="174"/>
      <c r="F498" s="174">
        <f>--ISNUMBER(IFERROR(SEARCH('Project Costing'!#REF!,Services!I505,1),""))</f>
        <v>0</v>
      </c>
      <c r="G498" s="174" t="str">
        <f>IF(F498=1,COUNTIF($F$8:F498,1),"")</f>
        <v/>
      </c>
      <c r="H498" s="174"/>
      <c r="I498" s="157">
        <f>IFERROR($H$8:INDEX($H$8:$H$3000,COUNTIF($H$8:$H$3000,"?*")),"")</f>
        <v>0</v>
      </c>
    </row>
    <row r="499" spans="1:9" x14ac:dyDescent="0.25">
      <c r="A499" s="174">
        <f>--ISNUMBER(IFERROR(SEARCH('Project Costing'!#REF!,Services!I506,1),""))</f>
        <v>0</v>
      </c>
      <c r="B499" s="174" t="str">
        <f>IF(A499=1,COUNTIF($A$8:A499,1),"")</f>
        <v/>
      </c>
      <c r="C499" s="174"/>
      <c r="D499" s="157">
        <f>IFERROR($C$8:INDEX($C$8:$C$3000,COUNTIF($C$8:$C$3000,"?*")),"")</f>
        <v>0</v>
      </c>
      <c r="E499" s="174"/>
      <c r="F499" s="174">
        <f>--ISNUMBER(IFERROR(SEARCH('Project Costing'!#REF!,Services!I506,1),""))</f>
        <v>0</v>
      </c>
      <c r="G499" s="174" t="str">
        <f>IF(F499=1,COUNTIF($F$8:F499,1),"")</f>
        <v/>
      </c>
      <c r="H499" s="174"/>
      <c r="I499" s="157">
        <f>IFERROR($H$8:INDEX($H$8:$H$3000,COUNTIF($H$8:$H$3000,"?*")),"")</f>
        <v>0</v>
      </c>
    </row>
    <row r="500" spans="1:9" x14ac:dyDescent="0.25">
      <c r="A500" s="174">
        <f>--ISNUMBER(IFERROR(SEARCH('Project Costing'!#REF!,Services!I507,1),""))</f>
        <v>0</v>
      </c>
      <c r="B500" s="174" t="str">
        <f>IF(A500=1,COUNTIF($A$8:A500,1),"")</f>
        <v/>
      </c>
      <c r="C500" s="174"/>
      <c r="D500" s="157">
        <f>IFERROR($C$8:INDEX($C$8:$C$3000,COUNTIF($C$8:$C$3000,"?*")),"")</f>
        <v>0</v>
      </c>
      <c r="E500" s="174"/>
      <c r="F500" s="174">
        <f>--ISNUMBER(IFERROR(SEARCH('Project Costing'!#REF!,Services!I507,1),""))</f>
        <v>0</v>
      </c>
      <c r="G500" s="174" t="str">
        <f>IF(F500=1,COUNTIF($F$8:F500,1),"")</f>
        <v/>
      </c>
      <c r="H500" s="174"/>
      <c r="I500" s="157">
        <f>IFERROR($H$8:INDEX($H$8:$H$3000,COUNTIF($H$8:$H$3000,"?*")),"")</f>
        <v>0</v>
      </c>
    </row>
    <row r="501" spans="1:9" x14ac:dyDescent="0.25">
      <c r="A501" s="174">
        <f>--ISNUMBER(IFERROR(SEARCH('Project Costing'!#REF!,Services!I508,1),""))</f>
        <v>0</v>
      </c>
      <c r="B501" s="174" t="str">
        <f>IF(A501=1,COUNTIF($A$8:A501,1),"")</f>
        <v/>
      </c>
      <c r="C501" s="174"/>
      <c r="D501" s="157">
        <f>IFERROR($C$8:INDEX($C$8:$C$3000,COUNTIF($C$8:$C$3000,"?*")),"")</f>
        <v>0</v>
      </c>
      <c r="E501" s="174"/>
      <c r="F501" s="174">
        <f>--ISNUMBER(IFERROR(SEARCH('Project Costing'!#REF!,Services!I508,1),""))</f>
        <v>0</v>
      </c>
      <c r="G501" s="174" t="str">
        <f>IF(F501=1,COUNTIF($F$8:F501,1),"")</f>
        <v/>
      </c>
      <c r="H501" s="174"/>
      <c r="I501" s="157">
        <f>IFERROR($H$8:INDEX($H$8:$H$3000,COUNTIF($H$8:$H$3000,"?*")),"")</f>
        <v>0</v>
      </c>
    </row>
    <row r="502" spans="1:9" x14ac:dyDescent="0.25">
      <c r="A502" s="174">
        <f>--ISNUMBER(IFERROR(SEARCH('Project Costing'!#REF!,Services!I509,1),""))</f>
        <v>0</v>
      </c>
      <c r="B502" s="174" t="str">
        <f>IF(A502=1,COUNTIF($A$8:A502,1),"")</f>
        <v/>
      </c>
      <c r="C502" s="174"/>
      <c r="D502" s="157">
        <f>IFERROR($C$8:INDEX($C$8:$C$3000,COUNTIF($C$8:$C$3000,"?*")),"")</f>
        <v>0</v>
      </c>
      <c r="E502" s="174"/>
      <c r="F502" s="174">
        <f>--ISNUMBER(IFERROR(SEARCH('Project Costing'!#REF!,Services!I509,1),""))</f>
        <v>0</v>
      </c>
      <c r="G502" s="174" t="str">
        <f>IF(F502=1,COUNTIF($F$8:F502,1),"")</f>
        <v/>
      </c>
      <c r="H502" s="174"/>
      <c r="I502" s="157">
        <f>IFERROR($H$8:INDEX($H$8:$H$3000,COUNTIF($H$8:$H$3000,"?*")),"")</f>
        <v>0</v>
      </c>
    </row>
    <row r="503" spans="1:9" x14ac:dyDescent="0.25">
      <c r="A503" s="174">
        <f>--ISNUMBER(IFERROR(SEARCH('Project Costing'!#REF!,Services!I510,1),""))</f>
        <v>0</v>
      </c>
      <c r="B503" s="174" t="str">
        <f>IF(A503=1,COUNTIF($A$8:A503,1),"")</f>
        <v/>
      </c>
      <c r="C503" s="174"/>
      <c r="D503" s="157">
        <f>IFERROR($C$8:INDEX($C$8:$C$3000,COUNTIF($C$8:$C$3000,"?*")),"")</f>
        <v>0</v>
      </c>
      <c r="E503" s="174"/>
      <c r="F503" s="174">
        <f>--ISNUMBER(IFERROR(SEARCH('Project Costing'!#REF!,Services!I510,1),""))</f>
        <v>0</v>
      </c>
      <c r="G503" s="174" t="str">
        <f>IF(F503=1,COUNTIF($F$8:F503,1),"")</f>
        <v/>
      </c>
      <c r="H503" s="174"/>
      <c r="I503" s="157">
        <f>IFERROR($H$8:INDEX($H$8:$H$3000,COUNTIF($H$8:$H$3000,"?*")),"")</f>
        <v>0</v>
      </c>
    </row>
    <row r="504" spans="1:9" x14ac:dyDescent="0.25">
      <c r="A504" s="174">
        <f>--ISNUMBER(IFERROR(SEARCH('Project Costing'!#REF!,Services!I511,1),""))</f>
        <v>0</v>
      </c>
      <c r="B504" s="174" t="str">
        <f>IF(A504=1,COUNTIF($A$8:A504,1),"")</f>
        <v/>
      </c>
      <c r="C504" s="174"/>
      <c r="D504" s="157">
        <f>IFERROR($C$8:INDEX($C$8:$C$3000,COUNTIF($C$8:$C$3000,"?*")),"")</f>
        <v>0</v>
      </c>
      <c r="E504" s="174"/>
      <c r="F504" s="174">
        <f>--ISNUMBER(IFERROR(SEARCH('Project Costing'!#REF!,Services!I511,1),""))</f>
        <v>0</v>
      </c>
      <c r="G504" s="174" t="str">
        <f>IF(F504=1,COUNTIF($F$8:F504,1),"")</f>
        <v/>
      </c>
      <c r="H504" s="174"/>
      <c r="I504" s="157">
        <f>IFERROR($H$8:INDEX($H$8:$H$3000,COUNTIF($H$8:$H$3000,"?*")),"")</f>
        <v>0</v>
      </c>
    </row>
    <row r="505" spans="1:9" x14ac:dyDescent="0.25">
      <c r="A505" s="174">
        <f>--ISNUMBER(IFERROR(SEARCH('Project Costing'!#REF!,Services!I512,1),""))</f>
        <v>0</v>
      </c>
      <c r="B505" s="174" t="str">
        <f>IF(A505=1,COUNTIF($A$8:A505,1),"")</f>
        <v/>
      </c>
      <c r="C505" s="174"/>
      <c r="D505" s="157">
        <f>IFERROR($C$8:INDEX($C$8:$C$3000,COUNTIF($C$8:$C$3000,"?*")),"")</f>
        <v>0</v>
      </c>
      <c r="E505" s="174"/>
      <c r="F505" s="174">
        <f>--ISNUMBER(IFERROR(SEARCH('Project Costing'!#REF!,Services!I512,1),""))</f>
        <v>0</v>
      </c>
      <c r="G505" s="174" t="str">
        <f>IF(F505=1,COUNTIF($F$8:F505,1),"")</f>
        <v/>
      </c>
      <c r="H505" s="174"/>
      <c r="I505" s="157">
        <f>IFERROR($H$8:INDEX($H$8:$H$3000,COUNTIF($H$8:$H$3000,"?*")),"")</f>
        <v>0</v>
      </c>
    </row>
    <row r="506" spans="1:9" x14ac:dyDescent="0.25">
      <c r="A506" s="174">
        <f>--ISNUMBER(IFERROR(SEARCH('Project Costing'!#REF!,Services!I513,1),""))</f>
        <v>0</v>
      </c>
      <c r="B506" s="174" t="str">
        <f>IF(A506=1,COUNTIF($A$8:A506,1),"")</f>
        <v/>
      </c>
      <c r="C506" s="174"/>
      <c r="D506" s="157">
        <f>IFERROR($C$8:INDEX($C$8:$C$3000,COUNTIF($C$8:$C$3000,"?*")),"")</f>
        <v>0</v>
      </c>
      <c r="E506" s="174"/>
      <c r="F506" s="174">
        <f>--ISNUMBER(IFERROR(SEARCH('Project Costing'!#REF!,Services!I513,1),""))</f>
        <v>0</v>
      </c>
      <c r="G506" s="174" t="str">
        <f>IF(F506=1,COUNTIF($F$8:F506,1),"")</f>
        <v/>
      </c>
      <c r="H506" s="174"/>
      <c r="I506" s="157">
        <f>IFERROR($H$8:INDEX($H$8:$H$3000,COUNTIF($H$8:$H$3000,"?*")),"")</f>
        <v>0</v>
      </c>
    </row>
    <row r="507" spans="1:9" x14ac:dyDescent="0.25">
      <c r="A507" s="174">
        <f>--ISNUMBER(IFERROR(SEARCH('Project Costing'!#REF!,Services!I514,1),""))</f>
        <v>0</v>
      </c>
      <c r="B507" s="174" t="str">
        <f>IF(A507=1,COUNTIF($A$8:A507,1),"")</f>
        <v/>
      </c>
      <c r="C507" s="174"/>
      <c r="D507" s="157">
        <f>IFERROR($C$8:INDEX($C$8:$C$3000,COUNTIF($C$8:$C$3000,"?*")),"")</f>
        <v>0</v>
      </c>
      <c r="E507" s="174"/>
      <c r="F507" s="174">
        <f>--ISNUMBER(IFERROR(SEARCH('Project Costing'!#REF!,Services!I514,1),""))</f>
        <v>0</v>
      </c>
      <c r="G507" s="174" t="str">
        <f>IF(F507=1,COUNTIF($F$8:F507,1),"")</f>
        <v/>
      </c>
      <c r="H507" s="174"/>
      <c r="I507" s="157">
        <f>IFERROR($H$8:INDEX($H$8:$H$3000,COUNTIF($H$8:$H$3000,"?*")),"")</f>
        <v>0</v>
      </c>
    </row>
    <row r="508" spans="1:9" x14ac:dyDescent="0.25">
      <c r="A508" s="174">
        <f>--ISNUMBER(IFERROR(SEARCH('Project Costing'!#REF!,Services!I515,1),""))</f>
        <v>0</v>
      </c>
      <c r="B508" s="174" t="str">
        <f>IF(A508=1,COUNTIF($A$8:A508,1),"")</f>
        <v/>
      </c>
      <c r="C508" s="174"/>
      <c r="D508" s="157">
        <f>IFERROR($C$8:INDEX($C$8:$C$3000,COUNTIF($C$8:$C$3000,"?*")),"")</f>
        <v>0</v>
      </c>
      <c r="E508" s="174"/>
      <c r="F508" s="174">
        <f>--ISNUMBER(IFERROR(SEARCH('Project Costing'!#REF!,Services!I515,1),""))</f>
        <v>0</v>
      </c>
      <c r="G508" s="174" t="str">
        <f>IF(F508=1,COUNTIF($F$8:F508,1),"")</f>
        <v/>
      </c>
      <c r="H508" s="174"/>
      <c r="I508" s="157">
        <f>IFERROR($H$8:INDEX($H$8:$H$3000,COUNTIF($H$8:$H$3000,"?*")),"")</f>
        <v>0</v>
      </c>
    </row>
    <row r="509" spans="1:9" x14ac:dyDescent="0.25">
      <c r="A509" s="174">
        <f>--ISNUMBER(IFERROR(SEARCH('Project Costing'!#REF!,Services!I516,1),""))</f>
        <v>0</v>
      </c>
      <c r="B509" s="174" t="str">
        <f>IF(A509=1,COUNTIF($A$8:A509,1),"")</f>
        <v/>
      </c>
      <c r="C509" s="174"/>
      <c r="D509" s="157">
        <f>IFERROR($C$8:INDEX($C$8:$C$3000,COUNTIF($C$8:$C$3000,"?*")),"")</f>
        <v>0</v>
      </c>
      <c r="E509" s="174"/>
      <c r="F509" s="174">
        <f>--ISNUMBER(IFERROR(SEARCH('Project Costing'!#REF!,Services!I516,1),""))</f>
        <v>0</v>
      </c>
      <c r="G509" s="174" t="str">
        <f>IF(F509=1,COUNTIF($F$8:F509,1),"")</f>
        <v/>
      </c>
      <c r="H509" s="174"/>
      <c r="I509" s="157">
        <f>IFERROR($H$8:INDEX($H$8:$H$3000,COUNTIF($H$8:$H$3000,"?*")),"")</f>
        <v>0</v>
      </c>
    </row>
    <row r="510" spans="1:9" x14ac:dyDescent="0.25">
      <c r="A510" s="174">
        <f>--ISNUMBER(IFERROR(SEARCH('Project Costing'!#REF!,Services!I517,1),""))</f>
        <v>0</v>
      </c>
      <c r="B510" s="174" t="str">
        <f>IF(A510=1,COUNTIF($A$8:A510,1),"")</f>
        <v/>
      </c>
      <c r="C510" s="174"/>
      <c r="D510" s="157">
        <f>IFERROR($C$8:INDEX($C$8:$C$3000,COUNTIF($C$8:$C$3000,"?*")),"")</f>
        <v>0</v>
      </c>
      <c r="E510" s="174"/>
      <c r="F510" s="174">
        <f>--ISNUMBER(IFERROR(SEARCH('Project Costing'!#REF!,Services!I517,1),""))</f>
        <v>0</v>
      </c>
      <c r="G510" s="174" t="str">
        <f>IF(F510=1,COUNTIF($F$8:F510,1),"")</f>
        <v/>
      </c>
      <c r="H510" s="174"/>
      <c r="I510" s="157">
        <f>IFERROR($H$8:INDEX($H$8:$H$3000,COUNTIF($H$8:$H$3000,"?*")),"")</f>
        <v>0</v>
      </c>
    </row>
    <row r="511" spans="1:9" x14ac:dyDescent="0.25">
      <c r="A511" s="174">
        <f>--ISNUMBER(IFERROR(SEARCH('Project Costing'!#REF!,Services!I518,1),""))</f>
        <v>0</v>
      </c>
      <c r="B511" s="174" t="str">
        <f>IF(A511=1,COUNTIF($A$8:A511,1),"")</f>
        <v/>
      </c>
      <c r="C511" s="174"/>
      <c r="D511" s="157">
        <f>IFERROR($C$8:INDEX($C$8:$C$3000,COUNTIF($C$8:$C$3000,"?*")),"")</f>
        <v>0</v>
      </c>
      <c r="E511" s="174"/>
      <c r="F511" s="174">
        <f>--ISNUMBER(IFERROR(SEARCH('Project Costing'!#REF!,Services!I518,1),""))</f>
        <v>0</v>
      </c>
      <c r="G511" s="174" t="str">
        <f>IF(F511=1,COUNTIF($F$8:F511,1),"")</f>
        <v/>
      </c>
      <c r="H511" s="174"/>
      <c r="I511" s="157">
        <f>IFERROR($H$8:INDEX($H$8:$H$3000,COUNTIF($H$8:$H$3000,"?*")),"")</f>
        <v>0</v>
      </c>
    </row>
    <row r="512" spans="1:9" x14ac:dyDescent="0.25">
      <c r="A512" s="174">
        <f>--ISNUMBER(IFERROR(SEARCH('Project Costing'!#REF!,Services!I519,1),""))</f>
        <v>0</v>
      </c>
      <c r="B512" s="174" t="str">
        <f>IF(A512=1,COUNTIF($A$8:A512,1),"")</f>
        <v/>
      </c>
      <c r="C512" s="174"/>
      <c r="D512" s="157">
        <f>IFERROR($C$8:INDEX($C$8:$C$3000,COUNTIF($C$8:$C$3000,"?*")),"")</f>
        <v>0</v>
      </c>
      <c r="E512" s="174"/>
      <c r="F512" s="174">
        <f>--ISNUMBER(IFERROR(SEARCH('Project Costing'!#REF!,Services!I519,1),""))</f>
        <v>0</v>
      </c>
      <c r="G512" s="174" t="str">
        <f>IF(F512=1,COUNTIF($F$8:F512,1),"")</f>
        <v/>
      </c>
      <c r="H512" s="174"/>
      <c r="I512" s="157">
        <f>IFERROR($H$8:INDEX($H$8:$H$3000,COUNTIF($H$8:$H$3000,"?*")),"")</f>
        <v>0</v>
      </c>
    </row>
    <row r="513" spans="1:9" x14ac:dyDescent="0.25">
      <c r="A513" s="174">
        <f>--ISNUMBER(IFERROR(SEARCH('Project Costing'!#REF!,Services!I520,1),""))</f>
        <v>0</v>
      </c>
      <c r="B513" s="174" t="str">
        <f>IF(A513=1,COUNTIF($A$8:A513,1),"")</f>
        <v/>
      </c>
      <c r="C513" s="174"/>
      <c r="D513" s="157">
        <f>IFERROR($C$8:INDEX($C$8:$C$3000,COUNTIF($C$8:$C$3000,"?*")),"")</f>
        <v>0</v>
      </c>
      <c r="E513" s="174"/>
      <c r="F513" s="174">
        <f>--ISNUMBER(IFERROR(SEARCH('Project Costing'!#REF!,Services!I520,1),""))</f>
        <v>0</v>
      </c>
      <c r="G513" s="174" t="str">
        <f>IF(F513=1,COUNTIF($F$8:F513,1),"")</f>
        <v/>
      </c>
      <c r="H513" s="174"/>
      <c r="I513" s="157">
        <f>IFERROR($H$8:INDEX($H$8:$H$3000,COUNTIF($H$8:$H$3000,"?*")),"")</f>
        <v>0</v>
      </c>
    </row>
    <row r="514" spans="1:9" x14ac:dyDescent="0.25">
      <c r="A514" s="174">
        <f>--ISNUMBER(IFERROR(SEARCH('Project Costing'!#REF!,Services!I521,1),""))</f>
        <v>0</v>
      </c>
      <c r="B514" s="174" t="str">
        <f>IF(A514=1,COUNTIF($A$8:A514,1),"")</f>
        <v/>
      </c>
      <c r="C514" s="174"/>
      <c r="D514" s="157">
        <f>IFERROR($C$8:INDEX($C$8:$C$3000,COUNTIF($C$8:$C$3000,"?*")),"")</f>
        <v>0</v>
      </c>
      <c r="E514" s="174"/>
      <c r="F514" s="174">
        <f>--ISNUMBER(IFERROR(SEARCH('Project Costing'!#REF!,Services!I521,1),""))</f>
        <v>0</v>
      </c>
      <c r="G514" s="174" t="str">
        <f>IF(F514=1,COUNTIF($F$8:F514,1),"")</f>
        <v/>
      </c>
      <c r="H514" s="174"/>
      <c r="I514" s="157">
        <f>IFERROR($H$8:INDEX($H$8:$H$3000,COUNTIF($H$8:$H$3000,"?*")),"")</f>
        <v>0</v>
      </c>
    </row>
    <row r="515" spans="1:9" x14ac:dyDescent="0.25">
      <c r="A515" s="174">
        <f>--ISNUMBER(IFERROR(SEARCH('Project Costing'!#REF!,Services!I522,1),""))</f>
        <v>0</v>
      </c>
      <c r="B515" s="174" t="str">
        <f>IF(A515=1,COUNTIF($A$8:A515,1),"")</f>
        <v/>
      </c>
      <c r="C515" s="174"/>
      <c r="D515" s="157">
        <f>IFERROR($C$8:INDEX($C$8:$C$3000,COUNTIF($C$8:$C$3000,"?*")),"")</f>
        <v>0</v>
      </c>
      <c r="E515" s="174"/>
      <c r="F515" s="174">
        <f>--ISNUMBER(IFERROR(SEARCH('Project Costing'!#REF!,Services!I522,1),""))</f>
        <v>0</v>
      </c>
      <c r="G515" s="174" t="str">
        <f>IF(F515=1,COUNTIF($F$8:F515,1),"")</f>
        <v/>
      </c>
      <c r="H515" s="174"/>
      <c r="I515" s="157">
        <f>IFERROR($H$8:INDEX($H$8:$H$3000,COUNTIF($H$8:$H$3000,"?*")),"")</f>
        <v>0</v>
      </c>
    </row>
    <row r="516" spans="1:9" x14ac:dyDescent="0.25">
      <c r="A516" s="174">
        <f>--ISNUMBER(IFERROR(SEARCH('Project Costing'!#REF!,Services!I523,1),""))</f>
        <v>0</v>
      </c>
      <c r="B516" s="174" t="str">
        <f>IF(A516=1,COUNTIF($A$8:A516,1),"")</f>
        <v/>
      </c>
      <c r="C516" s="174"/>
      <c r="D516" s="157">
        <f>IFERROR($C$8:INDEX($C$8:$C$3000,COUNTIF($C$8:$C$3000,"?*")),"")</f>
        <v>0</v>
      </c>
      <c r="E516" s="174"/>
      <c r="F516" s="174">
        <f>--ISNUMBER(IFERROR(SEARCH('Project Costing'!#REF!,Services!I523,1),""))</f>
        <v>0</v>
      </c>
      <c r="G516" s="174" t="str">
        <f>IF(F516=1,COUNTIF($F$8:F516,1),"")</f>
        <v/>
      </c>
      <c r="H516" s="174"/>
      <c r="I516" s="157">
        <f>IFERROR($H$8:INDEX($H$8:$H$3000,COUNTIF($H$8:$H$3000,"?*")),"")</f>
        <v>0</v>
      </c>
    </row>
    <row r="517" spans="1:9" x14ac:dyDescent="0.25">
      <c r="A517" s="174">
        <f>--ISNUMBER(IFERROR(SEARCH('Project Costing'!#REF!,Services!I524,1),""))</f>
        <v>0</v>
      </c>
      <c r="B517" s="174" t="str">
        <f>IF(A517=1,COUNTIF($A$8:A517,1),"")</f>
        <v/>
      </c>
      <c r="C517" s="174"/>
      <c r="D517" s="157">
        <f>IFERROR($C$8:INDEX($C$8:$C$3000,COUNTIF($C$8:$C$3000,"?*")),"")</f>
        <v>0</v>
      </c>
      <c r="E517" s="174"/>
      <c r="F517" s="174">
        <f>--ISNUMBER(IFERROR(SEARCH('Project Costing'!#REF!,Services!I524,1),""))</f>
        <v>0</v>
      </c>
      <c r="G517" s="174" t="str">
        <f>IF(F517=1,COUNTIF($F$8:F517,1),"")</f>
        <v/>
      </c>
      <c r="H517" s="174"/>
      <c r="I517" s="157">
        <f>IFERROR($H$8:INDEX($H$8:$H$3000,COUNTIF($H$8:$H$3000,"?*")),"")</f>
        <v>0</v>
      </c>
    </row>
    <row r="518" spans="1:9" x14ac:dyDescent="0.25">
      <c r="A518" s="174">
        <f>--ISNUMBER(IFERROR(SEARCH('Project Costing'!#REF!,Services!I525,1),""))</f>
        <v>0</v>
      </c>
      <c r="B518" s="174" t="str">
        <f>IF(A518=1,COUNTIF($A$8:A518,1),"")</f>
        <v/>
      </c>
      <c r="C518" s="174"/>
      <c r="D518" s="157">
        <f>IFERROR($C$8:INDEX($C$8:$C$3000,COUNTIF($C$8:$C$3000,"?*")),"")</f>
        <v>0</v>
      </c>
      <c r="E518" s="174"/>
      <c r="F518" s="174">
        <f>--ISNUMBER(IFERROR(SEARCH('Project Costing'!#REF!,Services!I525,1),""))</f>
        <v>0</v>
      </c>
      <c r="G518" s="174" t="str">
        <f>IF(F518=1,COUNTIF($F$8:F518,1),"")</f>
        <v/>
      </c>
      <c r="H518" s="174"/>
      <c r="I518" s="157">
        <f>IFERROR($H$8:INDEX($H$8:$H$3000,COUNTIF($H$8:$H$3000,"?*")),"")</f>
        <v>0</v>
      </c>
    </row>
    <row r="519" spans="1:9" x14ac:dyDescent="0.25">
      <c r="A519" s="174">
        <f>--ISNUMBER(IFERROR(SEARCH('Project Costing'!#REF!,Services!I526,1),""))</f>
        <v>0</v>
      </c>
      <c r="B519" s="174" t="str">
        <f>IF(A519=1,COUNTIF($A$8:A519,1),"")</f>
        <v/>
      </c>
      <c r="C519" s="174"/>
      <c r="D519" s="157">
        <f>IFERROR($C$8:INDEX($C$8:$C$3000,COUNTIF($C$8:$C$3000,"?*")),"")</f>
        <v>0</v>
      </c>
      <c r="E519" s="174"/>
      <c r="F519" s="174">
        <f>--ISNUMBER(IFERROR(SEARCH('Project Costing'!#REF!,Services!I526,1),""))</f>
        <v>0</v>
      </c>
      <c r="G519" s="174" t="str">
        <f>IF(F519=1,COUNTIF($F$8:F519,1),"")</f>
        <v/>
      </c>
      <c r="H519" s="174"/>
      <c r="I519" s="157">
        <f>IFERROR($H$8:INDEX($H$8:$H$3000,COUNTIF($H$8:$H$3000,"?*")),"")</f>
        <v>0</v>
      </c>
    </row>
    <row r="520" spans="1:9" x14ac:dyDescent="0.25">
      <c r="A520" s="174">
        <f>--ISNUMBER(IFERROR(SEARCH('Project Costing'!#REF!,Services!I527,1),""))</f>
        <v>0</v>
      </c>
      <c r="B520" s="174" t="str">
        <f>IF(A520=1,COUNTIF($A$8:A520,1),"")</f>
        <v/>
      </c>
      <c r="C520" s="174"/>
      <c r="D520" s="157">
        <f>IFERROR($C$8:INDEX($C$8:$C$3000,COUNTIF($C$8:$C$3000,"?*")),"")</f>
        <v>0</v>
      </c>
      <c r="E520" s="174"/>
      <c r="F520" s="174">
        <f>--ISNUMBER(IFERROR(SEARCH('Project Costing'!#REF!,Services!I527,1),""))</f>
        <v>0</v>
      </c>
      <c r="G520" s="174" t="str">
        <f>IF(F520=1,COUNTIF($F$8:F520,1),"")</f>
        <v/>
      </c>
      <c r="H520" s="174"/>
      <c r="I520" s="157">
        <f>IFERROR($H$8:INDEX($H$8:$H$3000,COUNTIF($H$8:$H$3000,"?*")),"")</f>
        <v>0</v>
      </c>
    </row>
    <row r="521" spans="1:9" x14ac:dyDescent="0.25">
      <c r="A521" s="174">
        <f>--ISNUMBER(IFERROR(SEARCH('Project Costing'!#REF!,Services!I528,1),""))</f>
        <v>0</v>
      </c>
      <c r="B521" s="174" t="str">
        <f>IF(A521=1,COUNTIF($A$8:A521,1),"")</f>
        <v/>
      </c>
      <c r="C521" s="174"/>
      <c r="D521" s="157">
        <f>IFERROR($C$8:INDEX($C$8:$C$3000,COUNTIF($C$8:$C$3000,"?*")),"")</f>
        <v>0</v>
      </c>
      <c r="E521" s="174"/>
      <c r="F521" s="174">
        <f>--ISNUMBER(IFERROR(SEARCH('Project Costing'!#REF!,Services!I528,1),""))</f>
        <v>0</v>
      </c>
      <c r="G521" s="174" t="str">
        <f>IF(F521=1,COUNTIF($F$8:F521,1),"")</f>
        <v/>
      </c>
      <c r="H521" s="174"/>
      <c r="I521" s="157">
        <f>IFERROR($H$8:INDEX($H$8:$H$3000,COUNTIF($H$8:$H$3000,"?*")),"")</f>
        <v>0</v>
      </c>
    </row>
    <row r="522" spans="1:9" x14ac:dyDescent="0.25">
      <c r="A522" s="174">
        <f>--ISNUMBER(IFERROR(SEARCH('Project Costing'!#REF!,Services!I529,1),""))</f>
        <v>0</v>
      </c>
      <c r="B522" s="174" t="str">
        <f>IF(A522=1,COUNTIF($A$8:A522,1),"")</f>
        <v/>
      </c>
      <c r="C522" s="174"/>
      <c r="D522" s="157">
        <f>IFERROR($C$8:INDEX($C$8:$C$3000,COUNTIF($C$8:$C$3000,"?*")),"")</f>
        <v>0</v>
      </c>
      <c r="E522" s="174"/>
      <c r="F522" s="174">
        <f>--ISNUMBER(IFERROR(SEARCH('Project Costing'!#REF!,Services!I529,1),""))</f>
        <v>0</v>
      </c>
      <c r="G522" s="174" t="str">
        <f>IF(F522=1,COUNTIF($F$8:F522,1),"")</f>
        <v/>
      </c>
      <c r="H522" s="174"/>
      <c r="I522" s="157">
        <f>IFERROR($H$8:INDEX($H$8:$H$3000,COUNTIF($H$8:$H$3000,"?*")),"")</f>
        <v>0</v>
      </c>
    </row>
    <row r="523" spans="1:9" x14ac:dyDescent="0.25">
      <c r="A523" s="174">
        <f>--ISNUMBER(IFERROR(SEARCH('Project Costing'!#REF!,Services!I530,1),""))</f>
        <v>0</v>
      </c>
      <c r="B523" s="174" t="str">
        <f>IF(A523=1,COUNTIF($A$8:A523,1),"")</f>
        <v/>
      </c>
      <c r="C523" s="174"/>
      <c r="D523" s="157">
        <f>IFERROR($C$8:INDEX($C$8:$C$3000,COUNTIF($C$8:$C$3000,"?*")),"")</f>
        <v>0</v>
      </c>
      <c r="E523" s="174"/>
      <c r="F523" s="174">
        <f>--ISNUMBER(IFERROR(SEARCH('Project Costing'!#REF!,Services!I530,1),""))</f>
        <v>0</v>
      </c>
      <c r="G523" s="174" t="str">
        <f>IF(F523=1,COUNTIF($F$8:F523,1),"")</f>
        <v/>
      </c>
      <c r="H523" s="174"/>
      <c r="I523" s="157">
        <f>IFERROR($H$8:INDEX($H$8:$H$3000,COUNTIF($H$8:$H$3000,"?*")),"")</f>
        <v>0</v>
      </c>
    </row>
    <row r="524" spans="1:9" x14ac:dyDescent="0.25">
      <c r="A524" s="174">
        <f>--ISNUMBER(IFERROR(SEARCH('Project Costing'!#REF!,Services!I531,1),""))</f>
        <v>0</v>
      </c>
      <c r="B524" s="174" t="str">
        <f>IF(A524=1,COUNTIF($A$8:A524,1),"")</f>
        <v/>
      </c>
      <c r="C524" s="174"/>
      <c r="D524" s="157">
        <f>IFERROR($C$8:INDEX($C$8:$C$3000,COUNTIF($C$8:$C$3000,"?*")),"")</f>
        <v>0</v>
      </c>
      <c r="E524" s="174"/>
      <c r="F524" s="174">
        <f>--ISNUMBER(IFERROR(SEARCH('Project Costing'!#REF!,Services!I531,1),""))</f>
        <v>0</v>
      </c>
      <c r="G524" s="174" t="str">
        <f>IF(F524=1,COUNTIF($F$8:F524,1),"")</f>
        <v/>
      </c>
      <c r="H524" s="174"/>
      <c r="I524" s="157">
        <f>IFERROR($H$8:INDEX($H$8:$H$3000,COUNTIF($H$8:$H$3000,"?*")),"")</f>
        <v>0</v>
      </c>
    </row>
    <row r="525" spans="1:9" x14ac:dyDescent="0.25">
      <c r="A525" s="174">
        <f>--ISNUMBER(IFERROR(SEARCH('Project Costing'!#REF!,Services!I532,1),""))</f>
        <v>0</v>
      </c>
      <c r="B525" s="174" t="str">
        <f>IF(A525=1,COUNTIF($A$8:A525,1),"")</f>
        <v/>
      </c>
      <c r="C525" s="174"/>
      <c r="D525" s="157">
        <f>IFERROR($C$8:INDEX($C$8:$C$3000,COUNTIF($C$8:$C$3000,"?*")),"")</f>
        <v>0</v>
      </c>
      <c r="E525" s="174"/>
      <c r="F525" s="174">
        <f>--ISNUMBER(IFERROR(SEARCH('Project Costing'!#REF!,Services!I532,1),""))</f>
        <v>0</v>
      </c>
      <c r="G525" s="174" t="str">
        <f>IF(F525=1,COUNTIF($F$8:F525,1),"")</f>
        <v/>
      </c>
      <c r="H525" s="174"/>
      <c r="I525" s="157">
        <f>IFERROR($H$8:INDEX($H$8:$H$3000,COUNTIF($H$8:$H$3000,"?*")),"")</f>
        <v>0</v>
      </c>
    </row>
    <row r="526" spans="1:9" x14ac:dyDescent="0.25">
      <c r="A526" s="174">
        <f>--ISNUMBER(IFERROR(SEARCH('Project Costing'!#REF!,Services!I533,1),""))</f>
        <v>0</v>
      </c>
      <c r="B526" s="174" t="str">
        <f>IF(A526=1,COUNTIF($A$8:A526,1),"")</f>
        <v/>
      </c>
      <c r="C526" s="174"/>
      <c r="D526" s="157">
        <f>IFERROR($C$8:INDEX($C$8:$C$3000,COUNTIF($C$8:$C$3000,"?*")),"")</f>
        <v>0</v>
      </c>
      <c r="E526" s="174"/>
      <c r="F526" s="174">
        <f>--ISNUMBER(IFERROR(SEARCH('Project Costing'!#REF!,Services!I533,1),""))</f>
        <v>0</v>
      </c>
      <c r="G526" s="174" t="str">
        <f>IF(F526=1,COUNTIF($F$8:F526,1),"")</f>
        <v/>
      </c>
      <c r="H526" s="174"/>
      <c r="I526" s="157">
        <f>IFERROR($H$8:INDEX($H$8:$H$3000,COUNTIF($H$8:$H$3000,"?*")),"")</f>
        <v>0</v>
      </c>
    </row>
    <row r="527" spans="1:9" x14ac:dyDescent="0.25">
      <c r="A527" s="174">
        <f>--ISNUMBER(IFERROR(SEARCH('Project Costing'!#REF!,Services!I534,1),""))</f>
        <v>0</v>
      </c>
      <c r="B527" s="174" t="str">
        <f>IF(A527=1,COUNTIF($A$8:A527,1),"")</f>
        <v/>
      </c>
      <c r="C527" s="174"/>
      <c r="D527" s="157">
        <f>IFERROR($C$8:INDEX($C$8:$C$3000,COUNTIF($C$8:$C$3000,"?*")),"")</f>
        <v>0</v>
      </c>
      <c r="E527" s="174"/>
      <c r="F527" s="174">
        <f>--ISNUMBER(IFERROR(SEARCH('Project Costing'!#REF!,Services!I534,1),""))</f>
        <v>0</v>
      </c>
      <c r="G527" s="174" t="str">
        <f>IF(F527=1,COUNTIF($F$8:F527,1),"")</f>
        <v/>
      </c>
      <c r="H527" s="174"/>
      <c r="I527" s="157">
        <f>IFERROR($H$8:INDEX($H$8:$H$3000,COUNTIF($H$8:$H$3000,"?*")),"")</f>
        <v>0</v>
      </c>
    </row>
    <row r="528" spans="1:9" x14ac:dyDescent="0.25">
      <c r="A528" s="174">
        <f>--ISNUMBER(IFERROR(SEARCH('Project Costing'!#REF!,Services!I535,1),""))</f>
        <v>0</v>
      </c>
      <c r="B528" s="174" t="str">
        <f>IF(A528=1,COUNTIF($A$8:A528,1),"")</f>
        <v/>
      </c>
      <c r="C528" s="174"/>
      <c r="D528" s="157">
        <f>IFERROR($C$8:INDEX($C$8:$C$3000,COUNTIF($C$8:$C$3000,"?*")),"")</f>
        <v>0</v>
      </c>
      <c r="E528" s="174"/>
      <c r="F528" s="174">
        <f>--ISNUMBER(IFERROR(SEARCH('Project Costing'!#REF!,Services!I535,1),""))</f>
        <v>0</v>
      </c>
      <c r="G528" s="174" t="str">
        <f>IF(F528=1,COUNTIF($F$8:F528,1),"")</f>
        <v/>
      </c>
      <c r="H528" s="174"/>
      <c r="I528" s="157">
        <f>IFERROR($H$8:INDEX($H$8:$H$3000,COUNTIF($H$8:$H$3000,"?*")),"")</f>
        <v>0</v>
      </c>
    </row>
    <row r="529" spans="1:9" x14ac:dyDescent="0.25">
      <c r="A529" s="174">
        <f>--ISNUMBER(IFERROR(SEARCH('Project Costing'!#REF!,Services!I536,1),""))</f>
        <v>0</v>
      </c>
      <c r="B529" s="174" t="str">
        <f>IF(A529=1,COUNTIF($A$8:A529,1),"")</f>
        <v/>
      </c>
      <c r="C529" s="174"/>
      <c r="D529" s="157">
        <f>IFERROR($C$8:INDEX($C$8:$C$3000,COUNTIF($C$8:$C$3000,"?*")),"")</f>
        <v>0</v>
      </c>
      <c r="E529" s="174"/>
      <c r="F529" s="174">
        <f>--ISNUMBER(IFERROR(SEARCH('Project Costing'!#REF!,Services!I536,1),""))</f>
        <v>0</v>
      </c>
      <c r="G529" s="174" t="str">
        <f>IF(F529=1,COUNTIF($F$8:F529,1),"")</f>
        <v/>
      </c>
      <c r="H529" s="174"/>
      <c r="I529" s="157">
        <f>IFERROR($H$8:INDEX($H$8:$H$3000,COUNTIF($H$8:$H$3000,"?*")),"")</f>
        <v>0</v>
      </c>
    </row>
    <row r="530" spans="1:9" x14ac:dyDescent="0.25">
      <c r="A530" s="174">
        <f>--ISNUMBER(IFERROR(SEARCH('Project Costing'!#REF!,Services!I537,1),""))</f>
        <v>0</v>
      </c>
      <c r="B530" s="174" t="str">
        <f>IF(A530=1,COUNTIF($A$8:A530,1),"")</f>
        <v/>
      </c>
      <c r="C530" s="174"/>
      <c r="D530" s="157">
        <f>IFERROR($C$8:INDEX($C$8:$C$3000,COUNTIF($C$8:$C$3000,"?*")),"")</f>
        <v>0</v>
      </c>
      <c r="E530" s="174"/>
      <c r="F530" s="174">
        <f>--ISNUMBER(IFERROR(SEARCH('Project Costing'!#REF!,Services!I537,1),""))</f>
        <v>0</v>
      </c>
      <c r="G530" s="174" t="str">
        <f>IF(F530=1,COUNTIF($F$8:F530,1),"")</f>
        <v/>
      </c>
      <c r="H530" s="174"/>
      <c r="I530" s="157">
        <f>IFERROR($H$8:INDEX($H$8:$H$3000,COUNTIF($H$8:$H$3000,"?*")),"")</f>
        <v>0</v>
      </c>
    </row>
    <row r="531" spans="1:9" x14ac:dyDescent="0.25">
      <c r="A531" s="174">
        <f>--ISNUMBER(IFERROR(SEARCH('Project Costing'!#REF!,Services!I538,1),""))</f>
        <v>0</v>
      </c>
      <c r="B531" s="174" t="str">
        <f>IF(A531=1,COUNTIF($A$8:A531,1),"")</f>
        <v/>
      </c>
      <c r="C531" s="174"/>
      <c r="D531" s="157">
        <f>IFERROR($C$8:INDEX($C$8:$C$3000,COUNTIF($C$8:$C$3000,"?*")),"")</f>
        <v>0</v>
      </c>
      <c r="E531" s="174"/>
      <c r="F531" s="174">
        <f>--ISNUMBER(IFERROR(SEARCH('Project Costing'!#REF!,Services!I538,1),""))</f>
        <v>0</v>
      </c>
      <c r="G531" s="174" t="str">
        <f>IF(F531=1,COUNTIF($F$8:F531,1),"")</f>
        <v/>
      </c>
      <c r="H531" s="174"/>
      <c r="I531" s="157">
        <f>IFERROR($H$8:INDEX($H$8:$H$3000,COUNTIF($H$8:$H$3000,"?*")),"")</f>
        <v>0</v>
      </c>
    </row>
    <row r="532" spans="1:9" x14ac:dyDescent="0.25">
      <c r="A532" s="174">
        <f>--ISNUMBER(IFERROR(SEARCH('Project Costing'!#REF!,Services!I539,1),""))</f>
        <v>0</v>
      </c>
      <c r="B532" s="174" t="str">
        <f>IF(A532=1,COUNTIF($A$8:A532,1),"")</f>
        <v/>
      </c>
      <c r="C532" s="174"/>
      <c r="D532" s="157">
        <f>IFERROR($C$8:INDEX($C$8:$C$3000,COUNTIF($C$8:$C$3000,"?*")),"")</f>
        <v>0</v>
      </c>
      <c r="E532" s="174"/>
      <c r="F532" s="174">
        <f>--ISNUMBER(IFERROR(SEARCH('Project Costing'!#REF!,Services!I539,1),""))</f>
        <v>0</v>
      </c>
      <c r="G532" s="174" t="str">
        <f>IF(F532=1,COUNTIF($F$8:F532,1),"")</f>
        <v/>
      </c>
      <c r="H532" s="174"/>
      <c r="I532" s="157">
        <f>IFERROR($H$8:INDEX($H$8:$H$3000,COUNTIF($H$8:$H$3000,"?*")),"")</f>
        <v>0</v>
      </c>
    </row>
    <row r="533" spans="1:9" x14ac:dyDescent="0.25">
      <c r="A533" s="174">
        <f>--ISNUMBER(IFERROR(SEARCH('Project Costing'!#REF!,Services!I540,1),""))</f>
        <v>0</v>
      </c>
      <c r="B533" s="174" t="str">
        <f>IF(A533=1,COUNTIF($A$8:A533,1),"")</f>
        <v/>
      </c>
      <c r="C533" s="174"/>
      <c r="D533" s="157">
        <f>IFERROR($C$8:INDEX($C$8:$C$3000,COUNTIF($C$8:$C$3000,"?*")),"")</f>
        <v>0</v>
      </c>
      <c r="E533" s="174"/>
      <c r="F533" s="174">
        <f>--ISNUMBER(IFERROR(SEARCH('Project Costing'!#REF!,Services!I540,1),""))</f>
        <v>0</v>
      </c>
      <c r="G533" s="174" t="str">
        <f>IF(F533=1,COUNTIF($F$8:F533,1),"")</f>
        <v/>
      </c>
      <c r="H533" s="174"/>
      <c r="I533" s="157">
        <f>IFERROR($H$8:INDEX($H$8:$H$3000,COUNTIF($H$8:$H$3000,"?*")),"")</f>
        <v>0</v>
      </c>
    </row>
    <row r="534" spans="1:9" x14ac:dyDescent="0.25">
      <c r="A534" s="174">
        <f>--ISNUMBER(IFERROR(SEARCH('Project Costing'!#REF!,Services!I541,1),""))</f>
        <v>0</v>
      </c>
      <c r="B534" s="174" t="str">
        <f>IF(A534=1,COUNTIF($A$8:A534,1),"")</f>
        <v/>
      </c>
      <c r="C534" s="174"/>
      <c r="D534" s="157">
        <f>IFERROR($C$8:INDEX($C$8:$C$3000,COUNTIF($C$8:$C$3000,"?*")),"")</f>
        <v>0</v>
      </c>
      <c r="E534" s="174"/>
      <c r="F534" s="174">
        <f>--ISNUMBER(IFERROR(SEARCH('Project Costing'!#REF!,Services!I541,1),""))</f>
        <v>0</v>
      </c>
      <c r="G534" s="174" t="str">
        <f>IF(F534=1,COUNTIF($F$8:F534,1),"")</f>
        <v/>
      </c>
      <c r="H534" s="174"/>
      <c r="I534" s="157">
        <f>IFERROR($H$8:INDEX($H$8:$H$3000,COUNTIF($H$8:$H$3000,"?*")),"")</f>
        <v>0</v>
      </c>
    </row>
    <row r="535" spans="1:9" x14ac:dyDescent="0.25">
      <c r="A535" s="174">
        <f>--ISNUMBER(IFERROR(SEARCH('Project Costing'!#REF!,Services!I542,1),""))</f>
        <v>0</v>
      </c>
      <c r="B535" s="174" t="str">
        <f>IF(A535=1,COUNTIF($A$8:A535,1),"")</f>
        <v/>
      </c>
      <c r="C535" s="174"/>
      <c r="D535" s="157">
        <f>IFERROR($C$8:INDEX($C$8:$C$3000,COUNTIF($C$8:$C$3000,"?*")),"")</f>
        <v>0</v>
      </c>
      <c r="E535" s="174"/>
      <c r="F535" s="174">
        <f>--ISNUMBER(IFERROR(SEARCH('Project Costing'!#REF!,Services!I542,1),""))</f>
        <v>0</v>
      </c>
      <c r="G535" s="174" t="str">
        <f>IF(F535=1,COUNTIF($F$8:F535,1),"")</f>
        <v/>
      </c>
      <c r="H535" s="174"/>
      <c r="I535" s="157">
        <f>IFERROR($H$8:INDEX($H$8:$H$3000,COUNTIF($H$8:$H$3000,"?*")),"")</f>
        <v>0</v>
      </c>
    </row>
    <row r="536" spans="1:9" x14ac:dyDescent="0.25">
      <c r="A536" s="174">
        <f>--ISNUMBER(IFERROR(SEARCH('Project Costing'!#REF!,Services!I543,1),""))</f>
        <v>0</v>
      </c>
      <c r="B536" s="174" t="str">
        <f>IF(A536=1,COUNTIF($A$8:A536,1),"")</f>
        <v/>
      </c>
      <c r="C536" s="174"/>
      <c r="D536" s="157">
        <f>IFERROR($C$8:INDEX($C$8:$C$3000,COUNTIF($C$8:$C$3000,"?*")),"")</f>
        <v>0</v>
      </c>
      <c r="E536" s="174"/>
      <c r="F536" s="174">
        <f>--ISNUMBER(IFERROR(SEARCH('Project Costing'!#REF!,Services!I543,1),""))</f>
        <v>0</v>
      </c>
      <c r="G536" s="174" t="str">
        <f>IF(F536=1,COUNTIF($F$8:F536,1),"")</f>
        <v/>
      </c>
      <c r="H536" s="174"/>
      <c r="I536" s="157">
        <f>IFERROR($H$8:INDEX($H$8:$H$3000,COUNTIF($H$8:$H$3000,"?*")),"")</f>
        <v>0</v>
      </c>
    </row>
    <row r="537" spans="1:9" x14ac:dyDescent="0.25">
      <c r="A537" s="174">
        <f>--ISNUMBER(IFERROR(SEARCH('Project Costing'!#REF!,Services!I544,1),""))</f>
        <v>0</v>
      </c>
      <c r="B537" s="174" t="str">
        <f>IF(A537=1,COUNTIF($A$8:A537,1),"")</f>
        <v/>
      </c>
      <c r="C537" s="174"/>
      <c r="D537" s="157">
        <f>IFERROR($C$8:INDEX($C$8:$C$3000,COUNTIF($C$8:$C$3000,"?*")),"")</f>
        <v>0</v>
      </c>
      <c r="E537" s="174"/>
      <c r="F537" s="174">
        <f>--ISNUMBER(IFERROR(SEARCH('Project Costing'!#REF!,Services!I544,1),""))</f>
        <v>0</v>
      </c>
      <c r="G537" s="174" t="str">
        <f>IF(F537=1,COUNTIF($F$8:F537,1),"")</f>
        <v/>
      </c>
      <c r="H537" s="174"/>
      <c r="I537" s="157">
        <f>IFERROR($H$8:INDEX($H$8:$H$3000,COUNTIF($H$8:$H$3000,"?*")),"")</f>
        <v>0</v>
      </c>
    </row>
    <row r="538" spans="1:9" x14ac:dyDescent="0.25">
      <c r="A538" s="174">
        <f>--ISNUMBER(IFERROR(SEARCH('Project Costing'!#REF!,Services!I545,1),""))</f>
        <v>0</v>
      </c>
      <c r="B538" s="174" t="str">
        <f>IF(A538=1,COUNTIF($A$8:A538,1),"")</f>
        <v/>
      </c>
      <c r="C538" s="174"/>
      <c r="D538" s="157">
        <f>IFERROR($C$8:INDEX($C$8:$C$3000,COUNTIF($C$8:$C$3000,"?*")),"")</f>
        <v>0</v>
      </c>
      <c r="E538" s="174"/>
      <c r="F538" s="174">
        <f>--ISNUMBER(IFERROR(SEARCH('Project Costing'!#REF!,Services!I545,1),""))</f>
        <v>0</v>
      </c>
      <c r="G538" s="174" t="str">
        <f>IF(F538=1,COUNTIF($F$8:F538,1),"")</f>
        <v/>
      </c>
      <c r="H538" s="174"/>
      <c r="I538" s="157">
        <f>IFERROR($H$8:INDEX($H$8:$H$3000,COUNTIF($H$8:$H$3000,"?*")),"")</f>
        <v>0</v>
      </c>
    </row>
    <row r="539" spans="1:9" x14ac:dyDescent="0.25">
      <c r="A539" s="174">
        <f>--ISNUMBER(IFERROR(SEARCH('Project Costing'!#REF!,Services!I546,1),""))</f>
        <v>0</v>
      </c>
      <c r="B539" s="174" t="str">
        <f>IF(A539=1,COUNTIF($A$8:A539,1),"")</f>
        <v/>
      </c>
      <c r="C539" s="174"/>
      <c r="D539" s="157">
        <f>IFERROR($C$8:INDEX($C$8:$C$3000,COUNTIF($C$8:$C$3000,"?*")),"")</f>
        <v>0</v>
      </c>
      <c r="E539" s="174"/>
      <c r="F539" s="174">
        <f>--ISNUMBER(IFERROR(SEARCH('Project Costing'!#REF!,Services!I546,1),""))</f>
        <v>0</v>
      </c>
      <c r="G539" s="174" t="str">
        <f>IF(F539=1,COUNTIF($F$8:F539,1),"")</f>
        <v/>
      </c>
      <c r="H539" s="174"/>
      <c r="I539" s="157">
        <f>IFERROR($H$8:INDEX($H$8:$H$3000,COUNTIF($H$8:$H$3000,"?*")),"")</f>
        <v>0</v>
      </c>
    </row>
    <row r="540" spans="1:9" x14ac:dyDescent="0.25">
      <c r="A540" s="174">
        <f>--ISNUMBER(IFERROR(SEARCH('Project Costing'!#REF!,Services!I547,1),""))</f>
        <v>0</v>
      </c>
      <c r="B540" s="174" t="str">
        <f>IF(A540=1,COUNTIF($A$8:A540,1),"")</f>
        <v/>
      </c>
      <c r="C540" s="174"/>
      <c r="D540" s="157">
        <f>IFERROR($C$8:INDEX($C$8:$C$3000,COUNTIF($C$8:$C$3000,"?*")),"")</f>
        <v>0</v>
      </c>
      <c r="E540" s="174"/>
      <c r="F540" s="174">
        <f>--ISNUMBER(IFERROR(SEARCH('Project Costing'!#REF!,Services!I547,1),""))</f>
        <v>0</v>
      </c>
      <c r="G540" s="174" t="str">
        <f>IF(F540=1,COUNTIF($F$8:F540,1),"")</f>
        <v/>
      </c>
      <c r="H540" s="174"/>
      <c r="I540" s="157">
        <f>IFERROR($H$8:INDEX($H$8:$H$3000,COUNTIF($H$8:$H$3000,"?*")),"")</f>
        <v>0</v>
      </c>
    </row>
    <row r="541" spans="1:9" x14ac:dyDescent="0.25">
      <c r="A541" s="174">
        <f>--ISNUMBER(IFERROR(SEARCH('Project Costing'!#REF!,Services!I548,1),""))</f>
        <v>0</v>
      </c>
      <c r="B541" s="174" t="str">
        <f>IF(A541=1,COUNTIF($A$8:A541,1),"")</f>
        <v/>
      </c>
      <c r="C541" s="174"/>
      <c r="D541" s="157">
        <f>IFERROR($C$8:INDEX($C$8:$C$3000,COUNTIF($C$8:$C$3000,"?*")),"")</f>
        <v>0</v>
      </c>
      <c r="E541" s="174"/>
      <c r="F541" s="174">
        <f>--ISNUMBER(IFERROR(SEARCH('Project Costing'!#REF!,Services!I548,1),""))</f>
        <v>0</v>
      </c>
      <c r="G541" s="174" t="str">
        <f>IF(F541=1,COUNTIF($F$8:F541,1),"")</f>
        <v/>
      </c>
      <c r="H541" s="174"/>
      <c r="I541" s="157">
        <f>IFERROR($H$8:INDEX($H$8:$H$3000,COUNTIF($H$8:$H$3000,"?*")),"")</f>
        <v>0</v>
      </c>
    </row>
    <row r="542" spans="1:9" x14ac:dyDescent="0.25">
      <c r="A542" s="174">
        <f>--ISNUMBER(IFERROR(SEARCH('Project Costing'!#REF!,Services!I549,1),""))</f>
        <v>0</v>
      </c>
      <c r="B542" s="174" t="str">
        <f>IF(A542=1,COUNTIF($A$8:A542,1),"")</f>
        <v/>
      </c>
      <c r="C542" s="174"/>
      <c r="D542" s="157">
        <f>IFERROR($C$8:INDEX($C$8:$C$3000,COUNTIF($C$8:$C$3000,"?*")),"")</f>
        <v>0</v>
      </c>
      <c r="E542" s="174"/>
      <c r="F542" s="174">
        <f>--ISNUMBER(IFERROR(SEARCH('Project Costing'!#REF!,Services!I549,1),""))</f>
        <v>0</v>
      </c>
      <c r="G542" s="174" t="str">
        <f>IF(F542=1,COUNTIF($F$8:F542,1),"")</f>
        <v/>
      </c>
      <c r="H542" s="174"/>
      <c r="I542" s="157">
        <f>IFERROR($H$8:INDEX($H$8:$H$3000,COUNTIF($H$8:$H$3000,"?*")),"")</f>
        <v>0</v>
      </c>
    </row>
    <row r="543" spans="1:9" x14ac:dyDescent="0.25">
      <c r="A543" s="174">
        <f>--ISNUMBER(IFERROR(SEARCH('Project Costing'!#REF!,Services!I550,1),""))</f>
        <v>0</v>
      </c>
      <c r="B543" s="174" t="str">
        <f>IF(A543=1,COUNTIF($A$8:A543,1),"")</f>
        <v/>
      </c>
      <c r="C543" s="174"/>
      <c r="D543" s="157">
        <f>IFERROR($C$8:INDEX($C$8:$C$3000,COUNTIF($C$8:$C$3000,"?*")),"")</f>
        <v>0</v>
      </c>
      <c r="E543" s="174"/>
      <c r="F543" s="174">
        <f>--ISNUMBER(IFERROR(SEARCH('Project Costing'!#REF!,Services!I550,1),""))</f>
        <v>0</v>
      </c>
      <c r="G543" s="174" t="str">
        <f>IF(F543=1,COUNTIF($F$8:F543,1),"")</f>
        <v/>
      </c>
      <c r="H543" s="174"/>
      <c r="I543" s="157">
        <f>IFERROR($H$8:INDEX($H$8:$H$3000,COUNTIF($H$8:$H$3000,"?*")),"")</f>
        <v>0</v>
      </c>
    </row>
    <row r="544" spans="1:9" x14ac:dyDescent="0.25">
      <c r="A544" s="174">
        <f>--ISNUMBER(IFERROR(SEARCH('Project Costing'!#REF!,Services!I551,1),""))</f>
        <v>0</v>
      </c>
      <c r="B544" s="174" t="str">
        <f>IF(A544=1,COUNTIF($A$8:A544,1),"")</f>
        <v/>
      </c>
      <c r="C544" s="174"/>
      <c r="D544" s="157">
        <f>IFERROR($C$8:INDEX($C$8:$C$3000,COUNTIF($C$8:$C$3000,"?*")),"")</f>
        <v>0</v>
      </c>
      <c r="E544" s="174"/>
      <c r="F544" s="174">
        <f>--ISNUMBER(IFERROR(SEARCH('Project Costing'!#REF!,Services!I551,1),""))</f>
        <v>0</v>
      </c>
      <c r="G544" s="174" t="str">
        <f>IF(F544=1,COUNTIF($F$8:F544,1),"")</f>
        <v/>
      </c>
      <c r="H544" s="174"/>
      <c r="I544" s="157">
        <f>IFERROR($H$8:INDEX($H$8:$H$3000,COUNTIF($H$8:$H$3000,"?*")),"")</f>
        <v>0</v>
      </c>
    </row>
    <row r="545" spans="1:9" x14ac:dyDescent="0.25">
      <c r="A545" s="174">
        <f>--ISNUMBER(IFERROR(SEARCH('Project Costing'!#REF!,Services!I552,1),""))</f>
        <v>0</v>
      </c>
      <c r="B545" s="174" t="str">
        <f>IF(A545=1,COUNTIF($A$8:A545,1),"")</f>
        <v/>
      </c>
      <c r="C545" s="174"/>
      <c r="D545" s="157">
        <f>IFERROR($C$8:INDEX($C$8:$C$3000,COUNTIF($C$8:$C$3000,"?*")),"")</f>
        <v>0</v>
      </c>
      <c r="E545" s="174"/>
      <c r="F545" s="174">
        <f>--ISNUMBER(IFERROR(SEARCH('Project Costing'!#REF!,Services!I552,1),""))</f>
        <v>0</v>
      </c>
      <c r="G545" s="174" t="str">
        <f>IF(F545=1,COUNTIF($F$8:F545,1),"")</f>
        <v/>
      </c>
      <c r="H545" s="174"/>
      <c r="I545" s="157">
        <f>IFERROR($H$8:INDEX($H$8:$H$3000,COUNTIF($H$8:$H$3000,"?*")),"")</f>
        <v>0</v>
      </c>
    </row>
    <row r="546" spans="1:9" x14ac:dyDescent="0.25">
      <c r="A546" s="174">
        <f>--ISNUMBER(IFERROR(SEARCH('Project Costing'!#REF!,Services!I553,1),""))</f>
        <v>0</v>
      </c>
      <c r="B546" s="174" t="str">
        <f>IF(A546=1,COUNTIF($A$8:A546,1),"")</f>
        <v/>
      </c>
      <c r="C546" s="174"/>
      <c r="D546" s="157">
        <f>IFERROR($C$8:INDEX($C$8:$C$3000,COUNTIF($C$8:$C$3000,"?*")),"")</f>
        <v>0</v>
      </c>
      <c r="E546" s="174"/>
      <c r="F546" s="174">
        <f>--ISNUMBER(IFERROR(SEARCH('Project Costing'!#REF!,Services!I553,1),""))</f>
        <v>0</v>
      </c>
      <c r="G546" s="174" t="str">
        <f>IF(F546=1,COUNTIF($F$8:F546,1),"")</f>
        <v/>
      </c>
      <c r="H546" s="174"/>
      <c r="I546" s="157">
        <f>IFERROR($H$8:INDEX($H$8:$H$3000,COUNTIF($H$8:$H$3000,"?*")),"")</f>
        <v>0</v>
      </c>
    </row>
    <row r="547" spans="1:9" x14ac:dyDescent="0.25">
      <c r="A547" s="174">
        <f>--ISNUMBER(IFERROR(SEARCH('Project Costing'!#REF!,Services!I554,1),""))</f>
        <v>0</v>
      </c>
      <c r="B547" s="174" t="str">
        <f>IF(A547=1,COUNTIF($A$8:A547,1),"")</f>
        <v/>
      </c>
      <c r="C547" s="174"/>
      <c r="D547" s="157">
        <f>IFERROR($C$8:INDEX($C$8:$C$3000,COUNTIF($C$8:$C$3000,"?*")),"")</f>
        <v>0</v>
      </c>
      <c r="E547" s="174"/>
      <c r="F547" s="174">
        <f>--ISNUMBER(IFERROR(SEARCH('Project Costing'!#REF!,Services!I554,1),""))</f>
        <v>0</v>
      </c>
      <c r="G547" s="174" t="str">
        <f>IF(F547=1,COUNTIF($F$8:F547,1),"")</f>
        <v/>
      </c>
      <c r="H547" s="174"/>
      <c r="I547" s="157">
        <f>IFERROR($H$8:INDEX($H$8:$H$3000,COUNTIF($H$8:$H$3000,"?*")),"")</f>
        <v>0</v>
      </c>
    </row>
    <row r="548" spans="1:9" x14ac:dyDescent="0.25">
      <c r="A548" s="174">
        <f>--ISNUMBER(IFERROR(SEARCH('Project Costing'!#REF!,Services!I555,1),""))</f>
        <v>0</v>
      </c>
      <c r="B548" s="174" t="str">
        <f>IF(A548=1,COUNTIF($A$8:A548,1),"")</f>
        <v/>
      </c>
      <c r="C548" s="174"/>
      <c r="D548" s="157">
        <f>IFERROR($C$8:INDEX($C$8:$C$3000,COUNTIF($C$8:$C$3000,"?*")),"")</f>
        <v>0</v>
      </c>
      <c r="E548" s="174"/>
      <c r="F548" s="174">
        <f>--ISNUMBER(IFERROR(SEARCH('Project Costing'!#REF!,Services!I555,1),""))</f>
        <v>0</v>
      </c>
      <c r="G548" s="174" t="str">
        <f>IF(F548=1,COUNTIF($F$8:F548,1),"")</f>
        <v/>
      </c>
      <c r="H548" s="174"/>
      <c r="I548" s="157">
        <f>IFERROR($H$8:INDEX($H$8:$H$3000,COUNTIF($H$8:$H$3000,"?*")),"")</f>
        <v>0</v>
      </c>
    </row>
    <row r="549" spans="1:9" x14ac:dyDescent="0.25">
      <c r="A549" s="174">
        <f>--ISNUMBER(IFERROR(SEARCH('Project Costing'!#REF!,Services!I556,1),""))</f>
        <v>0</v>
      </c>
      <c r="B549" s="174" t="str">
        <f>IF(A549=1,COUNTIF($A$8:A549,1),"")</f>
        <v/>
      </c>
      <c r="C549" s="174"/>
      <c r="D549" s="157">
        <f>IFERROR($C$8:INDEX($C$8:$C$3000,COUNTIF($C$8:$C$3000,"?*")),"")</f>
        <v>0</v>
      </c>
      <c r="E549" s="174"/>
      <c r="F549" s="174">
        <f>--ISNUMBER(IFERROR(SEARCH('Project Costing'!#REF!,Services!I556,1),""))</f>
        <v>0</v>
      </c>
      <c r="G549" s="174" t="str">
        <f>IF(F549=1,COUNTIF($F$8:F549,1),"")</f>
        <v/>
      </c>
      <c r="H549" s="174"/>
      <c r="I549" s="157">
        <f>IFERROR($H$8:INDEX($H$8:$H$3000,COUNTIF($H$8:$H$3000,"?*")),"")</f>
        <v>0</v>
      </c>
    </row>
    <row r="550" spans="1:9" x14ac:dyDescent="0.25">
      <c r="A550" s="174">
        <f>--ISNUMBER(IFERROR(SEARCH('Project Costing'!#REF!,Services!I557,1),""))</f>
        <v>0</v>
      </c>
      <c r="B550" s="174" t="str">
        <f>IF(A550=1,COUNTIF($A$8:A550,1),"")</f>
        <v/>
      </c>
      <c r="C550" s="174"/>
      <c r="D550" s="157">
        <f>IFERROR($C$8:INDEX($C$8:$C$3000,COUNTIF($C$8:$C$3000,"?*")),"")</f>
        <v>0</v>
      </c>
      <c r="E550" s="174"/>
      <c r="F550" s="174">
        <f>--ISNUMBER(IFERROR(SEARCH('Project Costing'!#REF!,Services!I557,1),""))</f>
        <v>0</v>
      </c>
      <c r="G550" s="174" t="str">
        <f>IF(F550=1,COUNTIF($F$8:F550,1),"")</f>
        <v/>
      </c>
      <c r="H550" s="174"/>
      <c r="I550" s="157">
        <f>IFERROR($H$8:INDEX($H$8:$H$3000,COUNTIF($H$8:$H$3000,"?*")),"")</f>
        <v>0</v>
      </c>
    </row>
    <row r="551" spans="1:9" x14ac:dyDescent="0.25">
      <c r="A551" s="174">
        <f>--ISNUMBER(IFERROR(SEARCH('Project Costing'!#REF!,Services!I558,1),""))</f>
        <v>0</v>
      </c>
      <c r="B551" s="174" t="str">
        <f>IF(A551=1,COUNTIF($A$8:A551,1),"")</f>
        <v/>
      </c>
      <c r="C551" s="174"/>
      <c r="D551" s="157">
        <f>IFERROR($C$8:INDEX($C$8:$C$3000,COUNTIF($C$8:$C$3000,"?*")),"")</f>
        <v>0</v>
      </c>
      <c r="E551" s="174"/>
      <c r="F551" s="174">
        <f>--ISNUMBER(IFERROR(SEARCH('Project Costing'!#REF!,Services!I558,1),""))</f>
        <v>0</v>
      </c>
      <c r="G551" s="174" t="str">
        <f>IF(F551=1,COUNTIF($F$8:F551,1),"")</f>
        <v/>
      </c>
      <c r="H551" s="174"/>
      <c r="I551" s="157">
        <f>IFERROR($H$8:INDEX($H$8:$H$3000,COUNTIF($H$8:$H$3000,"?*")),"")</f>
        <v>0</v>
      </c>
    </row>
    <row r="552" spans="1:9" x14ac:dyDescent="0.25">
      <c r="A552" s="174">
        <f>--ISNUMBER(IFERROR(SEARCH('Project Costing'!#REF!,Services!I559,1),""))</f>
        <v>0</v>
      </c>
      <c r="B552" s="174" t="str">
        <f>IF(A552=1,COUNTIF($A$8:A552,1),"")</f>
        <v/>
      </c>
      <c r="C552" s="174"/>
      <c r="D552" s="157">
        <f>IFERROR($C$8:INDEX($C$8:$C$3000,COUNTIF($C$8:$C$3000,"?*")),"")</f>
        <v>0</v>
      </c>
      <c r="E552" s="174"/>
      <c r="F552" s="174">
        <f>--ISNUMBER(IFERROR(SEARCH('Project Costing'!#REF!,Services!I559,1),""))</f>
        <v>0</v>
      </c>
      <c r="G552" s="174" t="str">
        <f>IF(F552=1,COUNTIF($F$8:F552,1),"")</f>
        <v/>
      </c>
      <c r="H552" s="174"/>
      <c r="I552" s="157">
        <f>IFERROR($H$8:INDEX($H$8:$H$3000,COUNTIF($H$8:$H$3000,"?*")),"")</f>
        <v>0</v>
      </c>
    </row>
    <row r="553" spans="1:9" x14ac:dyDescent="0.25">
      <c r="A553" s="174">
        <f>--ISNUMBER(IFERROR(SEARCH('Project Costing'!#REF!,Services!I560,1),""))</f>
        <v>0</v>
      </c>
      <c r="B553" s="174" t="str">
        <f>IF(A553=1,COUNTIF($A$8:A553,1),"")</f>
        <v/>
      </c>
      <c r="C553" s="174"/>
      <c r="D553" s="157">
        <f>IFERROR($C$8:INDEX($C$8:$C$3000,COUNTIF($C$8:$C$3000,"?*")),"")</f>
        <v>0</v>
      </c>
      <c r="E553" s="174"/>
      <c r="F553" s="174">
        <f>--ISNUMBER(IFERROR(SEARCH('Project Costing'!#REF!,Services!I560,1),""))</f>
        <v>0</v>
      </c>
      <c r="G553" s="174" t="str">
        <f>IF(F553=1,COUNTIF($F$8:F553,1),"")</f>
        <v/>
      </c>
      <c r="H553" s="174"/>
      <c r="I553" s="157">
        <f>IFERROR($H$8:INDEX($H$8:$H$3000,COUNTIF($H$8:$H$3000,"?*")),"")</f>
        <v>0</v>
      </c>
    </row>
    <row r="554" spans="1:9" x14ac:dyDescent="0.25">
      <c r="A554" s="174">
        <f>--ISNUMBER(IFERROR(SEARCH('Project Costing'!#REF!,Services!I561,1),""))</f>
        <v>0</v>
      </c>
      <c r="B554" s="174" t="str">
        <f>IF(A554=1,COUNTIF($A$8:A554,1),"")</f>
        <v/>
      </c>
      <c r="C554" s="174"/>
      <c r="D554" s="157">
        <f>IFERROR($C$8:INDEX($C$8:$C$3000,COUNTIF($C$8:$C$3000,"?*")),"")</f>
        <v>0</v>
      </c>
      <c r="E554" s="174"/>
      <c r="F554" s="174">
        <f>--ISNUMBER(IFERROR(SEARCH('Project Costing'!#REF!,Services!I561,1),""))</f>
        <v>0</v>
      </c>
      <c r="G554" s="174" t="str">
        <f>IF(F554=1,COUNTIF($F$8:F554,1),"")</f>
        <v/>
      </c>
      <c r="H554" s="174"/>
      <c r="I554" s="157">
        <f>IFERROR($H$8:INDEX($H$8:$H$3000,COUNTIF($H$8:$H$3000,"?*")),"")</f>
        <v>0</v>
      </c>
    </row>
    <row r="555" spans="1:9" x14ac:dyDescent="0.25">
      <c r="A555" s="174">
        <f>--ISNUMBER(IFERROR(SEARCH('Project Costing'!#REF!,Services!I562,1),""))</f>
        <v>0</v>
      </c>
      <c r="B555" s="174" t="str">
        <f>IF(A555=1,COUNTIF($A$8:A555,1),"")</f>
        <v/>
      </c>
      <c r="C555" s="174"/>
      <c r="D555" s="157">
        <f>IFERROR($C$8:INDEX($C$8:$C$3000,COUNTIF($C$8:$C$3000,"?*")),"")</f>
        <v>0</v>
      </c>
      <c r="E555" s="174"/>
      <c r="F555" s="174">
        <f>--ISNUMBER(IFERROR(SEARCH('Project Costing'!#REF!,Services!I562,1),""))</f>
        <v>0</v>
      </c>
      <c r="G555" s="174" t="str">
        <f>IF(F555=1,COUNTIF($F$8:F555,1),"")</f>
        <v/>
      </c>
      <c r="H555" s="174"/>
      <c r="I555" s="157">
        <f>IFERROR($H$8:INDEX($H$8:$H$3000,COUNTIF($H$8:$H$3000,"?*")),"")</f>
        <v>0</v>
      </c>
    </row>
    <row r="556" spans="1:9" x14ac:dyDescent="0.25">
      <c r="A556" s="174">
        <f>--ISNUMBER(IFERROR(SEARCH('Project Costing'!#REF!,Services!I563,1),""))</f>
        <v>0</v>
      </c>
      <c r="B556" s="174" t="str">
        <f>IF(A556=1,COUNTIF($A$8:A556,1),"")</f>
        <v/>
      </c>
      <c r="C556" s="174"/>
      <c r="D556" s="157">
        <f>IFERROR($C$8:INDEX($C$8:$C$3000,COUNTIF($C$8:$C$3000,"?*")),"")</f>
        <v>0</v>
      </c>
      <c r="E556" s="174"/>
      <c r="F556" s="174">
        <f>--ISNUMBER(IFERROR(SEARCH('Project Costing'!#REF!,Services!I563,1),""))</f>
        <v>0</v>
      </c>
      <c r="G556" s="174" t="str">
        <f>IF(F556=1,COUNTIF($F$8:F556,1),"")</f>
        <v/>
      </c>
      <c r="H556" s="174"/>
      <c r="I556" s="157">
        <f>IFERROR($H$8:INDEX($H$8:$H$3000,COUNTIF($H$8:$H$3000,"?*")),"")</f>
        <v>0</v>
      </c>
    </row>
    <row r="557" spans="1:9" x14ac:dyDescent="0.25">
      <c r="A557" s="174">
        <f>--ISNUMBER(IFERROR(SEARCH('Project Costing'!#REF!,Services!I564,1),""))</f>
        <v>0</v>
      </c>
      <c r="B557" s="174" t="str">
        <f>IF(A557=1,COUNTIF($A$8:A557,1),"")</f>
        <v/>
      </c>
      <c r="C557" s="174"/>
      <c r="D557" s="157">
        <f>IFERROR($C$8:INDEX($C$8:$C$3000,COUNTIF($C$8:$C$3000,"?*")),"")</f>
        <v>0</v>
      </c>
      <c r="E557" s="174"/>
      <c r="F557" s="174">
        <f>--ISNUMBER(IFERROR(SEARCH('Project Costing'!#REF!,Services!I564,1),""))</f>
        <v>0</v>
      </c>
      <c r="G557" s="174" t="str">
        <f>IF(F557=1,COUNTIF($F$8:F557,1),"")</f>
        <v/>
      </c>
      <c r="H557" s="174"/>
      <c r="I557" s="157">
        <f>IFERROR($H$8:INDEX($H$8:$H$3000,COUNTIF($H$8:$H$3000,"?*")),"")</f>
        <v>0</v>
      </c>
    </row>
    <row r="558" spans="1:9" x14ac:dyDescent="0.25">
      <c r="A558" s="174">
        <f>--ISNUMBER(IFERROR(SEARCH('Project Costing'!#REF!,Services!I565,1),""))</f>
        <v>0</v>
      </c>
      <c r="B558" s="174" t="str">
        <f>IF(A558=1,COUNTIF($A$8:A558,1),"")</f>
        <v/>
      </c>
      <c r="C558" s="174"/>
      <c r="D558" s="157">
        <f>IFERROR($C$8:INDEX($C$8:$C$3000,COUNTIF($C$8:$C$3000,"?*")),"")</f>
        <v>0</v>
      </c>
      <c r="E558" s="174"/>
      <c r="F558" s="174">
        <f>--ISNUMBER(IFERROR(SEARCH('Project Costing'!#REF!,Services!I565,1),""))</f>
        <v>0</v>
      </c>
      <c r="G558" s="174" t="str">
        <f>IF(F558=1,COUNTIF($F$8:F558,1),"")</f>
        <v/>
      </c>
      <c r="H558" s="174"/>
      <c r="I558" s="157">
        <f>IFERROR($H$8:INDEX($H$8:$H$3000,COUNTIF($H$8:$H$3000,"?*")),"")</f>
        <v>0</v>
      </c>
    </row>
    <row r="559" spans="1:9" x14ac:dyDescent="0.25">
      <c r="A559" s="174">
        <f>--ISNUMBER(IFERROR(SEARCH('Project Costing'!#REF!,Services!I566,1),""))</f>
        <v>0</v>
      </c>
      <c r="B559" s="174" t="str">
        <f>IF(A559=1,COUNTIF($A$8:A559,1),"")</f>
        <v/>
      </c>
      <c r="C559" s="174"/>
      <c r="D559" s="157">
        <f>IFERROR($C$8:INDEX($C$8:$C$3000,COUNTIF($C$8:$C$3000,"?*")),"")</f>
        <v>0</v>
      </c>
      <c r="E559" s="174"/>
      <c r="F559" s="174">
        <f>--ISNUMBER(IFERROR(SEARCH('Project Costing'!#REF!,Services!I566,1),""))</f>
        <v>0</v>
      </c>
      <c r="G559" s="174" t="str">
        <f>IF(F559=1,COUNTIF($F$8:F559,1),"")</f>
        <v/>
      </c>
      <c r="H559" s="174"/>
      <c r="I559" s="157">
        <f>IFERROR($H$8:INDEX($H$8:$H$3000,COUNTIF($H$8:$H$3000,"?*")),"")</f>
        <v>0</v>
      </c>
    </row>
    <row r="560" spans="1:9" x14ac:dyDescent="0.25">
      <c r="A560" s="174">
        <f>--ISNUMBER(IFERROR(SEARCH('Project Costing'!#REF!,Services!I567,1),""))</f>
        <v>0</v>
      </c>
      <c r="B560" s="174" t="str">
        <f>IF(A560=1,COUNTIF($A$8:A560,1),"")</f>
        <v/>
      </c>
      <c r="C560" s="174"/>
      <c r="D560" s="157">
        <f>IFERROR($C$8:INDEX($C$8:$C$3000,COUNTIF($C$8:$C$3000,"?*")),"")</f>
        <v>0</v>
      </c>
      <c r="E560" s="174"/>
      <c r="F560" s="174">
        <f>--ISNUMBER(IFERROR(SEARCH('Project Costing'!#REF!,Services!I567,1),""))</f>
        <v>0</v>
      </c>
      <c r="G560" s="174" t="str">
        <f>IF(F560=1,COUNTIF($F$8:F560,1),"")</f>
        <v/>
      </c>
      <c r="H560" s="174"/>
      <c r="I560" s="157">
        <f>IFERROR($H$8:INDEX($H$8:$H$3000,COUNTIF($H$8:$H$3000,"?*")),"")</f>
        <v>0</v>
      </c>
    </row>
    <row r="561" spans="1:9" x14ac:dyDescent="0.25">
      <c r="A561" s="174">
        <f>--ISNUMBER(IFERROR(SEARCH('Project Costing'!#REF!,Services!I568,1),""))</f>
        <v>0</v>
      </c>
      <c r="B561" s="174" t="str">
        <f>IF(A561=1,COUNTIF($A$8:A561,1),"")</f>
        <v/>
      </c>
      <c r="C561" s="174"/>
      <c r="D561" s="157">
        <f>IFERROR($C$8:INDEX($C$8:$C$3000,COUNTIF($C$8:$C$3000,"?*")),"")</f>
        <v>0</v>
      </c>
      <c r="E561" s="174"/>
      <c r="F561" s="174">
        <f>--ISNUMBER(IFERROR(SEARCH('Project Costing'!#REF!,Services!I568,1),""))</f>
        <v>0</v>
      </c>
      <c r="G561" s="174" t="str">
        <f>IF(F561=1,COUNTIF($F$8:F561,1),"")</f>
        <v/>
      </c>
      <c r="H561" s="174"/>
      <c r="I561" s="157">
        <f>IFERROR($H$8:INDEX($H$8:$H$3000,COUNTIF($H$8:$H$3000,"?*")),"")</f>
        <v>0</v>
      </c>
    </row>
    <row r="562" spans="1:9" x14ac:dyDescent="0.25">
      <c r="A562" s="174">
        <f>--ISNUMBER(IFERROR(SEARCH('Project Costing'!#REF!,Services!I569,1),""))</f>
        <v>0</v>
      </c>
      <c r="B562" s="174" t="str">
        <f>IF(A562=1,COUNTIF($A$8:A562,1),"")</f>
        <v/>
      </c>
      <c r="C562" s="174"/>
      <c r="D562" s="157">
        <f>IFERROR($C$8:INDEX($C$8:$C$3000,COUNTIF($C$8:$C$3000,"?*")),"")</f>
        <v>0</v>
      </c>
      <c r="E562" s="174"/>
      <c r="F562" s="174">
        <f>--ISNUMBER(IFERROR(SEARCH('Project Costing'!#REF!,Services!I569,1),""))</f>
        <v>0</v>
      </c>
      <c r="G562" s="174" t="str">
        <f>IF(F562=1,COUNTIF($F$8:F562,1),"")</f>
        <v/>
      </c>
      <c r="H562" s="174"/>
      <c r="I562" s="157">
        <f>IFERROR($H$8:INDEX($H$8:$H$3000,COUNTIF($H$8:$H$3000,"?*")),"")</f>
        <v>0</v>
      </c>
    </row>
    <row r="563" spans="1:9" x14ac:dyDescent="0.25">
      <c r="A563" s="174">
        <f>--ISNUMBER(IFERROR(SEARCH('Project Costing'!#REF!,Services!I570,1),""))</f>
        <v>0</v>
      </c>
      <c r="B563" s="174" t="str">
        <f>IF(A563=1,COUNTIF($A$8:A563,1),"")</f>
        <v/>
      </c>
      <c r="C563" s="174"/>
      <c r="D563" s="157">
        <f>IFERROR($C$8:INDEX($C$8:$C$3000,COUNTIF($C$8:$C$3000,"?*")),"")</f>
        <v>0</v>
      </c>
      <c r="E563" s="174"/>
      <c r="F563" s="174">
        <f>--ISNUMBER(IFERROR(SEARCH('Project Costing'!#REF!,Services!I570,1),""))</f>
        <v>0</v>
      </c>
      <c r="G563" s="174" t="str">
        <f>IF(F563=1,COUNTIF($F$8:F563,1),"")</f>
        <v/>
      </c>
      <c r="H563" s="174"/>
      <c r="I563" s="157">
        <f>IFERROR($H$8:INDEX($H$8:$H$3000,COUNTIF($H$8:$H$3000,"?*")),"")</f>
        <v>0</v>
      </c>
    </row>
    <row r="564" spans="1:9" x14ac:dyDescent="0.25">
      <c r="A564" s="174">
        <f>--ISNUMBER(IFERROR(SEARCH('Project Costing'!#REF!,Services!I571,1),""))</f>
        <v>0</v>
      </c>
      <c r="B564" s="174" t="str">
        <f>IF(A564=1,COUNTIF($A$8:A564,1),"")</f>
        <v/>
      </c>
      <c r="C564" s="174"/>
      <c r="D564" s="157">
        <f>IFERROR($C$8:INDEX($C$8:$C$3000,COUNTIF($C$8:$C$3000,"?*")),"")</f>
        <v>0</v>
      </c>
      <c r="E564" s="174"/>
      <c r="F564" s="174">
        <f>--ISNUMBER(IFERROR(SEARCH('Project Costing'!#REF!,Services!I571,1),""))</f>
        <v>0</v>
      </c>
      <c r="G564" s="174" t="str">
        <f>IF(F564=1,COUNTIF($F$8:F564,1),"")</f>
        <v/>
      </c>
      <c r="H564" s="174"/>
      <c r="I564" s="157">
        <f>IFERROR($H$8:INDEX($H$8:$H$3000,COUNTIF($H$8:$H$3000,"?*")),"")</f>
        <v>0</v>
      </c>
    </row>
    <row r="565" spans="1:9" x14ac:dyDescent="0.25">
      <c r="A565" s="174">
        <f>--ISNUMBER(IFERROR(SEARCH('Project Costing'!#REF!,Services!I572,1),""))</f>
        <v>0</v>
      </c>
      <c r="B565" s="174" t="str">
        <f>IF(A565=1,COUNTIF($A$8:A565,1),"")</f>
        <v/>
      </c>
      <c r="C565" s="174"/>
      <c r="D565" s="157">
        <f>IFERROR($C$8:INDEX($C$8:$C$3000,COUNTIF($C$8:$C$3000,"?*")),"")</f>
        <v>0</v>
      </c>
      <c r="E565" s="174"/>
      <c r="F565" s="174">
        <f>--ISNUMBER(IFERROR(SEARCH('Project Costing'!#REF!,Services!I572,1),""))</f>
        <v>0</v>
      </c>
      <c r="G565" s="174" t="str">
        <f>IF(F565=1,COUNTIF($F$8:F565,1),"")</f>
        <v/>
      </c>
      <c r="H565" s="174"/>
      <c r="I565" s="157">
        <f>IFERROR($H$8:INDEX($H$8:$H$3000,COUNTIF($H$8:$H$3000,"?*")),"")</f>
        <v>0</v>
      </c>
    </row>
    <row r="566" spans="1:9" x14ac:dyDescent="0.25">
      <c r="A566" s="174">
        <f>--ISNUMBER(IFERROR(SEARCH('Project Costing'!#REF!,Services!I573,1),""))</f>
        <v>0</v>
      </c>
      <c r="B566" s="174" t="str">
        <f>IF(A566=1,COUNTIF($A$8:A566,1),"")</f>
        <v/>
      </c>
      <c r="C566" s="174"/>
      <c r="D566" s="157">
        <f>IFERROR($C$8:INDEX($C$8:$C$3000,COUNTIF($C$8:$C$3000,"?*")),"")</f>
        <v>0</v>
      </c>
      <c r="E566" s="174"/>
      <c r="F566" s="174">
        <f>--ISNUMBER(IFERROR(SEARCH('Project Costing'!#REF!,Services!I573,1),""))</f>
        <v>0</v>
      </c>
      <c r="G566" s="174" t="str">
        <f>IF(F566=1,COUNTIF($F$8:F566,1),"")</f>
        <v/>
      </c>
      <c r="H566" s="174"/>
      <c r="I566" s="157">
        <f>IFERROR($H$8:INDEX($H$8:$H$3000,COUNTIF($H$8:$H$3000,"?*")),"")</f>
        <v>0</v>
      </c>
    </row>
    <row r="567" spans="1:9" x14ac:dyDescent="0.25">
      <c r="A567" s="174">
        <f>--ISNUMBER(IFERROR(SEARCH('Project Costing'!#REF!,Services!I574,1),""))</f>
        <v>0</v>
      </c>
      <c r="B567" s="174" t="str">
        <f>IF(A567=1,COUNTIF($A$8:A567,1),"")</f>
        <v/>
      </c>
      <c r="C567" s="174"/>
      <c r="D567" s="157">
        <f>IFERROR($C$8:INDEX($C$8:$C$3000,COUNTIF($C$8:$C$3000,"?*")),"")</f>
        <v>0</v>
      </c>
      <c r="E567" s="174"/>
      <c r="F567" s="174">
        <f>--ISNUMBER(IFERROR(SEARCH('Project Costing'!#REF!,Services!I574,1),""))</f>
        <v>0</v>
      </c>
      <c r="G567" s="174" t="str">
        <f>IF(F567=1,COUNTIF($F$8:F567,1),"")</f>
        <v/>
      </c>
      <c r="H567" s="174"/>
      <c r="I567" s="157">
        <f>IFERROR($H$8:INDEX($H$8:$H$3000,COUNTIF($H$8:$H$3000,"?*")),"")</f>
        <v>0</v>
      </c>
    </row>
    <row r="568" spans="1:9" x14ac:dyDescent="0.25">
      <c r="A568" s="174">
        <f>--ISNUMBER(IFERROR(SEARCH('Project Costing'!#REF!,Services!I575,1),""))</f>
        <v>0</v>
      </c>
      <c r="B568" s="174" t="str">
        <f>IF(A568=1,COUNTIF($A$8:A568,1),"")</f>
        <v/>
      </c>
      <c r="C568" s="174"/>
      <c r="D568" s="157">
        <f>IFERROR($C$8:INDEX($C$8:$C$3000,COUNTIF($C$8:$C$3000,"?*")),"")</f>
        <v>0</v>
      </c>
      <c r="E568" s="174"/>
      <c r="F568" s="174">
        <f>--ISNUMBER(IFERROR(SEARCH('Project Costing'!#REF!,Services!I575,1),""))</f>
        <v>0</v>
      </c>
      <c r="G568" s="174" t="str">
        <f>IF(F568=1,COUNTIF($F$8:F568,1),"")</f>
        <v/>
      </c>
      <c r="H568" s="174"/>
      <c r="I568" s="157">
        <f>IFERROR($H$8:INDEX($H$8:$H$3000,COUNTIF($H$8:$H$3000,"?*")),"")</f>
        <v>0</v>
      </c>
    </row>
    <row r="569" spans="1:9" x14ac:dyDescent="0.25">
      <c r="A569" s="174">
        <f>--ISNUMBER(IFERROR(SEARCH('Project Costing'!#REF!,Services!I576,1),""))</f>
        <v>0</v>
      </c>
      <c r="B569" s="174" t="str">
        <f>IF(A569=1,COUNTIF($A$8:A569,1),"")</f>
        <v/>
      </c>
      <c r="C569" s="174"/>
      <c r="D569" s="157">
        <f>IFERROR($C$8:INDEX($C$8:$C$3000,COUNTIF($C$8:$C$3000,"?*")),"")</f>
        <v>0</v>
      </c>
      <c r="E569" s="174"/>
      <c r="F569" s="174">
        <f>--ISNUMBER(IFERROR(SEARCH('Project Costing'!#REF!,Services!I576,1),""))</f>
        <v>0</v>
      </c>
      <c r="G569" s="174" t="str">
        <f>IF(F569=1,COUNTIF($F$8:F569,1),"")</f>
        <v/>
      </c>
      <c r="H569" s="174"/>
      <c r="I569" s="157">
        <f>IFERROR($H$8:INDEX($H$8:$H$3000,COUNTIF($H$8:$H$3000,"?*")),"")</f>
        <v>0</v>
      </c>
    </row>
    <row r="570" spans="1:9" x14ac:dyDescent="0.25">
      <c r="A570" s="174">
        <f>--ISNUMBER(IFERROR(SEARCH('Project Costing'!#REF!,Services!I577,1),""))</f>
        <v>0</v>
      </c>
      <c r="B570" s="174" t="str">
        <f>IF(A570=1,COUNTIF($A$8:A570,1),"")</f>
        <v/>
      </c>
      <c r="C570" s="174"/>
      <c r="D570" s="157">
        <f>IFERROR($C$8:INDEX($C$8:$C$3000,COUNTIF($C$8:$C$3000,"?*")),"")</f>
        <v>0</v>
      </c>
      <c r="E570" s="174"/>
      <c r="F570" s="174">
        <f>--ISNUMBER(IFERROR(SEARCH('Project Costing'!#REF!,Services!I577,1),""))</f>
        <v>0</v>
      </c>
      <c r="G570" s="174" t="str">
        <f>IF(F570=1,COUNTIF($F$8:F570,1),"")</f>
        <v/>
      </c>
      <c r="H570" s="174"/>
      <c r="I570" s="157">
        <f>IFERROR($H$8:INDEX($H$8:$H$3000,COUNTIF($H$8:$H$3000,"?*")),"")</f>
        <v>0</v>
      </c>
    </row>
    <row r="571" spans="1:9" x14ac:dyDescent="0.25">
      <c r="A571" s="174">
        <f>--ISNUMBER(IFERROR(SEARCH('Project Costing'!#REF!,Services!I578,1),""))</f>
        <v>0</v>
      </c>
      <c r="B571" s="174" t="str">
        <f>IF(A571=1,COUNTIF($A$8:A571,1),"")</f>
        <v/>
      </c>
      <c r="C571" s="174"/>
      <c r="D571" s="157">
        <f>IFERROR($C$8:INDEX($C$8:$C$3000,COUNTIF($C$8:$C$3000,"?*")),"")</f>
        <v>0</v>
      </c>
      <c r="E571" s="174"/>
      <c r="F571" s="174">
        <f>--ISNUMBER(IFERROR(SEARCH('Project Costing'!#REF!,Services!I578,1),""))</f>
        <v>0</v>
      </c>
      <c r="G571" s="174" t="str">
        <f>IF(F571=1,COUNTIF($F$8:F571,1),"")</f>
        <v/>
      </c>
      <c r="H571" s="174"/>
      <c r="I571" s="157">
        <f>IFERROR($H$8:INDEX($H$8:$H$3000,COUNTIF($H$8:$H$3000,"?*")),"")</f>
        <v>0</v>
      </c>
    </row>
    <row r="572" spans="1:9" x14ac:dyDescent="0.25">
      <c r="A572" s="174">
        <f>--ISNUMBER(IFERROR(SEARCH('Project Costing'!#REF!,Services!I579,1),""))</f>
        <v>0</v>
      </c>
      <c r="B572" s="174" t="str">
        <f>IF(A572=1,COUNTIF($A$8:A572,1),"")</f>
        <v/>
      </c>
      <c r="C572" s="174"/>
      <c r="D572" s="157">
        <f>IFERROR($C$8:INDEX($C$8:$C$3000,COUNTIF($C$8:$C$3000,"?*")),"")</f>
        <v>0</v>
      </c>
      <c r="E572" s="174"/>
      <c r="F572" s="174">
        <f>--ISNUMBER(IFERROR(SEARCH('Project Costing'!#REF!,Services!I579,1),""))</f>
        <v>0</v>
      </c>
      <c r="G572" s="174" t="str">
        <f>IF(F572=1,COUNTIF($F$8:F572,1),"")</f>
        <v/>
      </c>
      <c r="H572" s="174"/>
      <c r="I572" s="157">
        <f>IFERROR($H$8:INDEX($H$8:$H$3000,COUNTIF($H$8:$H$3000,"?*")),"")</f>
        <v>0</v>
      </c>
    </row>
    <row r="573" spans="1:9" x14ac:dyDescent="0.25">
      <c r="A573" s="174">
        <f>--ISNUMBER(IFERROR(SEARCH('Project Costing'!#REF!,Services!I580,1),""))</f>
        <v>0</v>
      </c>
      <c r="B573" s="174" t="str">
        <f>IF(A573=1,COUNTIF($A$8:A573,1),"")</f>
        <v/>
      </c>
      <c r="C573" s="174"/>
      <c r="D573" s="157">
        <f>IFERROR($C$8:INDEX($C$8:$C$3000,COUNTIF($C$8:$C$3000,"?*")),"")</f>
        <v>0</v>
      </c>
      <c r="E573" s="174"/>
      <c r="F573" s="174">
        <f>--ISNUMBER(IFERROR(SEARCH('Project Costing'!#REF!,Services!I580,1),""))</f>
        <v>0</v>
      </c>
      <c r="G573" s="174" t="str">
        <f>IF(F573=1,COUNTIF($F$8:F573,1),"")</f>
        <v/>
      </c>
      <c r="H573" s="174"/>
      <c r="I573" s="157">
        <f>IFERROR($H$8:INDEX($H$8:$H$3000,COUNTIF($H$8:$H$3000,"?*")),"")</f>
        <v>0</v>
      </c>
    </row>
    <row r="574" spans="1:9" x14ac:dyDescent="0.25">
      <c r="A574" s="174">
        <f>--ISNUMBER(IFERROR(SEARCH('Project Costing'!#REF!,Services!I581,1),""))</f>
        <v>0</v>
      </c>
      <c r="B574" s="174" t="str">
        <f>IF(A574=1,COUNTIF($A$8:A574,1),"")</f>
        <v/>
      </c>
      <c r="C574" s="174"/>
      <c r="D574" s="157">
        <f>IFERROR($C$8:INDEX($C$8:$C$3000,COUNTIF($C$8:$C$3000,"?*")),"")</f>
        <v>0</v>
      </c>
      <c r="E574" s="174"/>
      <c r="F574" s="174">
        <f>--ISNUMBER(IFERROR(SEARCH('Project Costing'!#REF!,Services!I581,1),""))</f>
        <v>0</v>
      </c>
      <c r="G574" s="174" t="str">
        <f>IF(F574=1,COUNTIF($F$8:F574,1),"")</f>
        <v/>
      </c>
      <c r="H574" s="174"/>
      <c r="I574" s="157">
        <f>IFERROR($H$8:INDEX($H$8:$H$3000,COUNTIF($H$8:$H$3000,"?*")),"")</f>
        <v>0</v>
      </c>
    </row>
    <row r="575" spans="1:9" x14ac:dyDescent="0.25">
      <c r="A575" s="174">
        <f>--ISNUMBER(IFERROR(SEARCH('Project Costing'!#REF!,Services!I582,1),""))</f>
        <v>0</v>
      </c>
      <c r="B575" s="174" t="str">
        <f>IF(A575=1,COUNTIF($A$8:A575,1),"")</f>
        <v/>
      </c>
      <c r="C575" s="174"/>
      <c r="D575" s="157">
        <f>IFERROR($C$8:INDEX($C$8:$C$3000,COUNTIF($C$8:$C$3000,"?*")),"")</f>
        <v>0</v>
      </c>
      <c r="E575" s="174"/>
      <c r="F575" s="174">
        <f>--ISNUMBER(IFERROR(SEARCH('Project Costing'!#REF!,Services!I582,1),""))</f>
        <v>0</v>
      </c>
      <c r="G575" s="174" t="str">
        <f>IF(F575=1,COUNTIF($F$8:F575,1),"")</f>
        <v/>
      </c>
      <c r="H575" s="174"/>
      <c r="I575" s="157">
        <f>IFERROR($H$8:INDEX($H$8:$H$3000,COUNTIF($H$8:$H$3000,"?*")),"")</f>
        <v>0</v>
      </c>
    </row>
    <row r="576" spans="1:9" x14ac:dyDescent="0.25">
      <c r="A576" s="174">
        <f>--ISNUMBER(IFERROR(SEARCH('Project Costing'!#REF!,Services!I583,1),""))</f>
        <v>0</v>
      </c>
      <c r="B576" s="174" t="str">
        <f>IF(A576=1,COUNTIF($A$8:A576,1),"")</f>
        <v/>
      </c>
      <c r="C576" s="174"/>
      <c r="D576" s="157">
        <f>IFERROR($C$8:INDEX($C$8:$C$3000,COUNTIF($C$8:$C$3000,"?*")),"")</f>
        <v>0</v>
      </c>
      <c r="E576" s="174"/>
      <c r="F576" s="174">
        <f>--ISNUMBER(IFERROR(SEARCH('Project Costing'!#REF!,Services!I583,1),""))</f>
        <v>0</v>
      </c>
      <c r="G576" s="174" t="str">
        <f>IF(F576=1,COUNTIF($F$8:F576,1),"")</f>
        <v/>
      </c>
      <c r="H576" s="174"/>
      <c r="I576" s="157">
        <f>IFERROR($H$8:INDEX($H$8:$H$3000,COUNTIF($H$8:$H$3000,"?*")),"")</f>
        <v>0</v>
      </c>
    </row>
    <row r="577" spans="1:9" x14ac:dyDescent="0.25">
      <c r="A577" s="174">
        <f>--ISNUMBER(IFERROR(SEARCH('Project Costing'!#REF!,Services!I584,1),""))</f>
        <v>0</v>
      </c>
      <c r="B577" s="174" t="str">
        <f>IF(A577=1,COUNTIF($A$8:A577,1),"")</f>
        <v/>
      </c>
      <c r="C577" s="174"/>
      <c r="D577" s="157">
        <f>IFERROR($C$8:INDEX($C$8:$C$3000,COUNTIF($C$8:$C$3000,"?*")),"")</f>
        <v>0</v>
      </c>
      <c r="E577" s="174"/>
      <c r="F577" s="174">
        <f>--ISNUMBER(IFERROR(SEARCH('Project Costing'!#REF!,Services!I584,1),""))</f>
        <v>0</v>
      </c>
      <c r="G577" s="174" t="str">
        <f>IF(F577=1,COUNTIF($F$8:F577,1),"")</f>
        <v/>
      </c>
      <c r="H577" s="174"/>
      <c r="I577" s="157">
        <f>IFERROR($H$8:INDEX($H$8:$H$3000,COUNTIF($H$8:$H$3000,"?*")),"")</f>
        <v>0</v>
      </c>
    </row>
    <row r="578" spans="1:9" x14ac:dyDescent="0.25">
      <c r="A578" s="174">
        <f>--ISNUMBER(IFERROR(SEARCH('Project Costing'!#REF!,Services!I585,1),""))</f>
        <v>0</v>
      </c>
      <c r="B578" s="174" t="str">
        <f>IF(A578=1,COUNTIF($A$8:A578,1),"")</f>
        <v/>
      </c>
      <c r="C578" s="174"/>
      <c r="D578" s="157">
        <f>IFERROR($C$8:INDEX($C$8:$C$3000,COUNTIF($C$8:$C$3000,"?*")),"")</f>
        <v>0</v>
      </c>
      <c r="E578" s="174"/>
      <c r="F578" s="174">
        <f>--ISNUMBER(IFERROR(SEARCH('Project Costing'!#REF!,Services!I585,1),""))</f>
        <v>0</v>
      </c>
      <c r="G578" s="174" t="str">
        <f>IF(F578=1,COUNTIF($F$8:F578,1),"")</f>
        <v/>
      </c>
      <c r="H578" s="174"/>
      <c r="I578" s="157">
        <f>IFERROR($H$8:INDEX($H$8:$H$3000,COUNTIF($H$8:$H$3000,"?*")),"")</f>
        <v>0</v>
      </c>
    </row>
    <row r="579" spans="1:9" x14ac:dyDescent="0.25">
      <c r="A579" s="174">
        <f>--ISNUMBER(IFERROR(SEARCH('Project Costing'!#REF!,Services!I586,1),""))</f>
        <v>0</v>
      </c>
      <c r="B579" s="174" t="str">
        <f>IF(A579=1,COUNTIF($A$8:A579,1),"")</f>
        <v/>
      </c>
      <c r="C579" s="174"/>
      <c r="D579" s="157">
        <f>IFERROR($C$8:INDEX($C$8:$C$3000,COUNTIF($C$8:$C$3000,"?*")),"")</f>
        <v>0</v>
      </c>
      <c r="E579" s="174"/>
      <c r="F579" s="174">
        <f>--ISNUMBER(IFERROR(SEARCH('Project Costing'!#REF!,Services!I586,1),""))</f>
        <v>0</v>
      </c>
      <c r="G579" s="174" t="str">
        <f>IF(F579=1,COUNTIF($F$8:F579,1),"")</f>
        <v/>
      </c>
      <c r="H579" s="174"/>
      <c r="I579" s="157">
        <f>IFERROR($H$8:INDEX($H$8:$H$3000,COUNTIF($H$8:$H$3000,"?*")),"")</f>
        <v>0</v>
      </c>
    </row>
    <row r="580" spans="1:9" x14ac:dyDescent="0.25">
      <c r="A580" s="174">
        <f>--ISNUMBER(IFERROR(SEARCH('Project Costing'!#REF!,Services!I587,1),""))</f>
        <v>0</v>
      </c>
      <c r="B580" s="174" t="str">
        <f>IF(A580=1,COUNTIF($A$8:A580,1),"")</f>
        <v/>
      </c>
      <c r="C580" s="174"/>
      <c r="D580" s="157">
        <f>IFERROR($C$8:INDEX($C$8:$C$3000,COUNTIF($C$8:$C$3000,"?*")),"")</f>
        <v>0</v>
      </c>
      <c r="E580" s="174"/>
      <c r="F580" s="174">
        <f>--ISNUMBER(IFERROR(SEARCH('Project Costing'!#REF!,Services!I587,1),""))</f>
        <v>0</v>
      </c>
      <c r="G580" s="174" t="str">
        <f>IF(F580=1,COUNTIF($F$8:F580,1),"")</f>
        <v/>
      </c>
      <c r="H580" s="174"/>
      <c r="I580" s="157">
        <f>IFERROR($H$8:INDEX($H$8:$H$3000,COUNTIF($H$8:$H$3000,"?*")),"")</f>
        <v>0</v>
      </c>
    </row>
    <row r="581" spans="1:9" x14ac:dyDescent="0.25">
      <c r="A581" s="174">
        <f>--ISNUMBER(IFERROR(SEARCH('Project Costing'!#REF!,Services!I588,1),""))</f>
        <v>0</v>
      </c>
      <c r="B581" s="174" t="str">
        <f>IF(A581=1,COUNTIF($A$8:A581,1),"")</f>
        <v/>
      </c>
      <c r="C581" s="174"/>
      <c r="D581" s="157">
        <f>IFERROR($C$8:INDEX($C$8:$C$3000,COUNTIF($C$8:$C$3000,"?*")),"")</f>
        <v>0</v>
      </c>
      <c r="E581" s="174"/>
      <c r="F581" s="174">
        <f>--ISNUMBER(IFERROR(SEARCH('Project Costing'!#REF!,Services!I588,1),""))</f>
        <v>0</v>
      </c>
      <c r="G581" s="174" t="str">
        <f>IF(F581=1,COUNTIF($F$8:F581,1),"")</f>
        <v/>
      </c>
      <c r="H581" s="174"/>
      <c r="I581" s="157">
        <f>IFERROR($H$8:INDEX($H$8:$H$3000,COUNTIF($H$8:$H$3000,"?*")),"")</f>
        <v>0</v>
      </c>
    </row>
    <row r="582" spans="1:9" x14ac:dyDescent="0.25">
      <c r="A582" s="174">
        <f>--ISNUMBER(IFERROR(SEARCH('Project Costing'!#REF!,Services!I589,1),""))</f>
        <v>0</v>
      </c>
      <c r="B582" s="174" t="str">
        <f>IF(A582=1,COUNTIF($A$8:A582,1),"")</f>
        <v/>
      </c>
      <c r="C582" s="174"/>
      <c r="D582" s="157">
        <f>IFERROR($C$8:INDEX($C$8:$C$3000,COUNTIF($C$8:$C$3000,"?*")),"")</f>
        <v>0</v>
      </c>
      <c r="E582" s="174"/>
      <c r="F582" s="174">
        <f>--ISNUMBER(IFERROR(SEARCH('Project Costing'!#REF!,Services!I589,1),""))</f>
        <v>0</v>
      </c>
      <c r="G582" s="174" t="str">
        <f>IF(F582=1,COUNTIF($F$8:F582,1),"")</f>
        <v/>
      </c>
      <c r="H582" s="174"/>
      <c r="I582" s="157">
        <f>IFERROR($H$8:INDEX($H$8:$H$3000,COUNTIF($H$8:$H$3000,"?*")),"")</f>
        <v>0</v>
      </c>
    </row>
    <row r="583" spans="1:9" x14ac:dyDescent="0.25">
      <c r="A583" s="174">
        <f>--ISNUMBER(IFERROR(SEARCH('Project Costing'!#REF!,Services!I590,1),""))</f>
        <v>0</v>
      </c>
      <c r="B583" s="174" t="str">
        <f>IF(A583=1,COUNTIF($A$8:A583,1),"")</f>
        <v/>
      </c>
      <c r="C583" s="174"/>
      <c r="D583" s="157">
        <f>IFERROR($C$8:INDEX($C$8:$C$3000,COUNTIF($C$8:$C$3000,"?*")),"")</f>
        <v>0</v>
      </c>
      <c r="E583" s="174"/>
      <c r="F583" s="174">
        <f>--ISNUMBER(IFERROR(SEARCH('Project Costing'!#REF!,Services!I590,1),""))</f>
        <v>0</v>
      </c>
      <c r="G583" s="174" t="str">
        <f>IF(F583=1,COUNTIF($F$8:F583,1),"")</f>
        <v/>
      </c>
      <c r="H583" s="174"/>
      <c r="I583" s="157">
        <f>IFERROR($H$8:INDEX($H$8:$H$3000,COUNTIF($H$8:$H$3000,"?*")),"")</f>
        <v>0</v>
      </c>
    </row>
    <row r="584" spans="1:9" x14ac:dyDescent="0.25">
      <c r="A584" s="174">
        <f>--ISNUMBER(IFERROR(SEARCH('Project Costing'!#REF!,Services!I591,1),""))</f>
        <v>0</v>
      </c>
      <c r="B584" s="174" t="str">
        <f>IF(A584=1,COUNTIF($A$8:A584,1),"")</f>
        <v/>
      </c>
      <c r="C584" s="174"/>
      <c r="D584" s="157">
        <f>IFERROR($C$8:INDEX($C$8:$C$3000,COUNTIF($C$8:$C$3000,"?*")),"")</f>
        <v>0</v>
      </c>
      <c r="E584" s="174"/>
      <c r="F584" s="174">
        <f>--ISNUMBER(IFERROR(SEARCH('Project Costing'!#REF!,Services!I591,1),""))</f>
        <v>0</v>
      </c>
      <c r="G584" s="174" t="str">
        <f>IF(F584=1,COUNTIF($F$8:F584,1),"")</f>
        <v/>
      </c>
      <c r="H584" s="174"/>
      <c r="I584" s="157">
        <f>IFERROR($H$8:INDEX($H$8:$H$3000,COUNTIF($H$8:$H$3000,"?*")),"")</f>
        <v>0</v>
      </c>
    </row>
    <row r="585" spans="1:9" x14ac:dyDescent="0.25">
      <c r="A585" s="174">
        <f>--ISNUMBER(IFERROR(SEARCH('Project Costing'!#REF!,Services!I592,1),""))</f>
        <v>0</v>
      </c>
      <c r="B585" s="174" t="str">
        <f>IF(A585=1,COUNTIF($A$8:A585,1),"")</f>
        <v/>
      </c>
      <c r="C585" s="174"/>
      <c r="D585" s="157">
        <f>IFERROR($C$8:INDEX($C$8:$C$3000,COUNTIF($C$8:$C$3000,"?*")),"")</f>
        <v>0</v>
      </c>
      <c r="E585" s="174"/>
      <c r="F585" s="174">
        <f>--ISNUMBER(IFERROR(SEARCH('Project Costing'!#REF!,Services!I592,1),""))</f>
        <v>0</v>
      </c>
      <c r="G585" s="174" t="str">
        <f>IF(F585=1,COUNTIF($F$8:F585,1),"")</f>
        <v/>
      </c>
      <c r="H585" s="174"/>
      <c r="I585" s="157">
        <f>IFERROR($H$8:INDEX($H$8:$H$3000,COUNTIF($H$8:$H$3000,"?*")),"")</f>
        <v>0</v>
      </c>
    </row>
    <row r="586" spans="1:9" x14ac:dyDescent="0.25">
      <c r="A586" s="174">
        <f>--ISNUMBER(IFERROR(SEARCH('Project Costing'!#REF!,Services!I593,1),""))</f>
        <v>0</v>
      </c>
      <c r="B586" s="174" t="str">
        <f>IF(A586=1,COUNTIF($A$8:A586,1),"")</f>
        <v/>
      </c>
      <c r="C586" s="174"/>
      <c r="D586" s="157">
        <f>IFERROR($C$8:INDEX($C$8:$C$3000,COUNTIF($C$8:$C$3000,"?*")),"")</f>
        <v>0</v>
      </c>
      <c r="E586" s="174"/>
      <c r="F586" s="174">
        <f>--ISNUMBER(IFERROR(SEARCH('Project Costing'!#REF!,Services!I593,1),""))</f>
        <v>0</v>
      </c>
      <c r="G586" s="174" t="str">
        <f>IF(F586=1,COUNTIF($F$8:F586,1),"")</f>
        <v/>
      </c>
      <c r="H586" s="174"/>
      <c r="I586" s="157">
        <f>IFERROR($H$8:INDEX($H$8:$H$3000,COUNTIF($H$8:$H$3000,"?*")),"")</f>
        <v>0</v>
      </c>
    </row>
    <row r="587" spans="1:9" x14ac:dyDescent="0.25">
      <c r="A587" s="174">
        <f>--ISNUMBER(IFERROR(SEARCH('Project Costing'!#REF!,Services!I594,1),""))</f>
        <v>0</v>
      </c>
      <c r="B587" s="174" t="str">
        <f>IF(A587=1,COUNTIF($A$8:A587,1),"")</f>
        <v/>
      </c>
      <c r="C587" s="174"/>
      <c r="D587" s="157">
        <f>IFERROR($C$8:INDEX($C$8:$C$3000,COUNTIF($C$8:$C$3000,"?*")),"")</f>
        <v>0</v>
      </c>
      <c r="E587" s="174"/>
      <c r="F587" s="174">
        <f>--ISNUMBER(IFERROR(SEARCH('Project Costing'!#REF!,Services!I594,1),""))</f>
        <v>0</v>
      </c>
      <c r="G587" s="174" t="str">
        <f>IF(F587=1,COUNTIF($F$8:F587,1),"")</f>
        <v/>
      </c>
      <c r="H587" s="174"/>
      <c r="I587" s="157">
        <f>IFERROR($H$8:INDEX($H$8:$H$3000,COUNTIF($H$8:$H$3000,"?*")),"")</f>
        <v>0</v>
      </c>
    </row>
    <row r="588" spans="1:9" x14ac:dyDescent="0.25">
      <c r="A588" s="174">
        <f>--ISNUMBER(IFERROR(SEARCH('Project Costing'!#REF!,Services!I595,1),""))</f>
        <v>0</v>
      </c>
      <c r="B588" s="174" t="str">
        <f>IF(A588=1,COUNTIF($A$8:A588,1),"")</f>
        <v/>
      </c>
      <c r="C588" s="174"/>
      <c r="D588" s="157">
        <f>IFERROR($C$8:INDEX($C$8:$C$3000,COUNTIF($C$8:$C$3000,"?*")),"")</f>
        <v>0</v>
      </c>
      <c r="E588" s="174"/>
      <c r="F588" s="174">
        <f>--ISNUMBER(IFERROR(SEARCH('Project Costing'!#REF!,Services!I595,1),""))</f>
        <v>0</v>
      </c>
      <c r="G588" s="174" t="str">
        <f>IF(F588=1,COUNTIF($F$8:F588,1),"")</f>
        <v/>
      </c>
      <c r="H588" s="174"/>
      <c r="I588" s="157">
        <f>IFERROR($H$8:INDEX($H$8:$H$3000,COUNTIF($H$8:$H$3000,"?*")),"")</f>
        <v>0</v>
      </c>
    </row>
    <row r="589" spans="1:9" x14ac:dyDescent="0.25">
      <c r="A589" s="174">
        <f>--ISNUMBER(IFERROR(SEARCH('Project Costing'!#REF!,Services!I596,1),""))</f>
        <v>0</v>
      </c>
      <c r="B589" s="174" t="str">
        <f>IF(A589=1,COUNTIF($A$8:A589,1),"")</f>
        <v/>
      </c>
      <c r="C589" s="174"/>
      <c r="D589" s="157">
        <f>IFERROR($C$8:INDEX($C$8:$C$3000,COUNTIF($C$8:$C$3000,"?*")),"")</f>
        <v>0</v>
      </c>
      <c r="E589" s="174"/>
      <c r="F589" s="174">
        <f>--ISNUMBER(IFERROR(SEARCH('Project Costing'!#REF!,Services!I596,1),""))</f>
        <v>0</v>
      </c>
      <c r="G589" s="174" t="str">
        <f>IF(F589=1,COUNTIF($F$8:F589,1),"")</f>
        <v/>
      </c>
      <c r="H589" s="174"/>
      <c r="I589" s="157">
        <f>IFERROR($H$8:INDEX($H$8:$H$3000,COUNTIF($H$8:$H$3000,"?*")),"")</f>
        <v>0</v>
      </c>
    </row>
    <row r="590" spans="1:9" x14ac:dyDescent="0.25">
      <c r="A590" s="174">
        <f>--ISNUMBER(IFERROR(SEARCH('Project Costing'!#REF!,Services!I597,1),""))</f>
        <v>0</v>
      </c>
      <c r="B590" s="174" t="str">
        <f>IF(A590=1,COUNTIF($A$8:A590,1),"")</f>
        <v/>
      </c>
      <c r="C590" s="174"/>
      <c r="D590" s="157">
        <f>IFERROR($C$8:INDEX($C$8:$C$3000,COUNTIF($C$8:$C$3000,"?*")),"")</f>
        <v>0</v>
      </c>
      <c r="E590" s="174"/>
      <c r="F590" s="174">
        <f>--ISNUMBER(IFERROR(SEARCH('Project Costing'!#REF!,Services!I597,1),""))</f>
        <v>0</v>
      </c>
      <c r="G590" s="174" t="str">
        <f>IF(F590=1,COUNTIF($F$8:F590,1),"")</f>
        <v/>
      </c>
      <c r="H590" s="174"/>
      <c r="I590" s="157">
        <f>IFERROR($H$8:INDEX($H$8:$H$3000,COUNTIF($H$8:$H$3000,"?*")),"")</f>
        <v>0</v>
      </c>
    </row>
    <row r="591" spans="1:9" x14ac:dyDescent="0.25">
      <c r="A591" s="174">
        <f>--ISNUMBER(IFERROR(SEARCH('Project Costing'!#REF!,Services!I598,1),""))</f>
        <v>0</v>
      </c>
      <c r="B591" s="174" t="str">
        <f>IF(A591=1,COUNTIF($A$8:A591,1),"")</f>
        <v/>
      </c>
      <c r="C591" s="174"/>
      <c r="D591" s="157">
        <f>IFERROR($C$8:INDEX($C$8:$C$3000,COUNTIF($C$8:$C$3000,"?*")),"")</f>
        <v>0</v>
      </c>
      <c r="E591" s="174"/>
      <c r="F591" s="174">
        <f>--ISNUMBER(IFERROR(SEARCH('Project Costing'!#REF!,Services!I598,1),""))</f>
        <v>0</v>
      </c>
      <c r="G591" s="174" t="str">
        <f>IF(F591=1,COUNTIF($F$8:F591,1),"")</f>
        <v/>
      </c>
      <c r="H591" s="174"/>
      <c r="I591" s="157">
        <f>IFERROR($H$8:INDEX($H$8:$H$3000,COUNTIF($H$8:$H$3000,"?*")),"")</f>
        <v>0</v>
      </c>
    </row>
    <row r="592" spans="1:9" x14ac:dyDescent="0.25">
      <c r="A592" s="174">
        <f>--ISNUMBER(IFERROR(SEARCH('Project Costing'!#REF!,Services!I599,1),""))</f>
        <v>0</v>
      </c>
      <c r="B592" s="174" t="str">
        <f>IF(A592=1,COUNTIF($A$8:A592,1),"")</f>
        <v/>
      </c>
      <c r="C592" s="174"/>
      <c r="D592" s="157">
        <f>IFERROR($C$8:INDEX($C$8:$C$3000,COUNTIF($C$8:$C$3000,"?*")),"")</f>
        <v>0</v>
      </c>
      <c r="E592" s="174"/>
      <c r="F592" s="174">
        <f>--ISNUMBER(IFERROR(SEARCH('Project Costing'!#REF!,Services!I599,1),""))</f>
        <v>0</v>
      </c>
      <c r="G592" s="174" t="str">
        <f>IF(F592=1,COUNTIF($F$8:F592,1),"")</f>
        <v/>
      </c>
      <c r="H592" s="174"/>
      <c r="I592" s="157">
        <f>IFERROR($H$8:INDEX($H$8:$H$3000,COUNTIF($H$8:$H$3000,"?*")),"")</f>
        <v>0</v>
      </c>
    </row>
    <row r="593" spans="1:9" x14ac:dyDescent="0.25">
      <c r="A593" s="174">
        <f>--ISNUMBER(IFERROR(SEARCH('Project Costing'!#REF!,Services!I600,1),""))</f>
        <v>0</v>
      </c>
      <c r="B593" s="174" t="str">
        <f>IF(A593=1,COUNTIF($A$8:A593,1),"")</f>
        <v/>
      </c>
      <c r="C593" s="174"/>
      <c r="D593" s="157">
        <f>IFERROR($C$8:INDEX($C$8:$C$3000,COUNTIF($C$8:$C$3000,"?*")),"")</f>
        <v>0</v>
      </c>
      <c r="E593" s="174"/>
      <c r="F593" s="174">
        <f>--ISNUMBER(IFERROR(SEARCH('Project Costing'!#REF!,Services!I600,1),""))</f>
        <v>0</v>
      </c>
      <c r="G593" s="174" t="str">
        <f>IF(F593=1,COUNTIF($F$8:F593,1),"")</f>
        <v/>
      </c>
      <c r="H593" s="174"/>
      <c r="I593" s="157">
        <f>IFERROR($H$8:INDEX($H$8:$H$3000,COUNTIF($H$8:$H$3000,"?*")),"")</f>
        <v>0</v>
      </c>
    </row>
    <row r="594" spans="1:9" x14ac:dyDescent="0.25">
      <c r="A594" s="174">
        <f>--ISNUMBER(IFERROR(SEARCH('Project Costing'!#REF!,Services!I601,1),""))</f>
        <v>0</v>
      </c>
      <c r="B594" s="174" t="str">
        <f>IF(A594=1,COUNTIF($A$8:A594,1),"")</f>
        <v/>
      </c>
      <c r="C594" s="174"/>
      <c r="D594" s="157">
        <f>IFERROR($C$8:INDEX($C$8:$C$3000,COUNTIF($C$8:$C$3000,"?*")),"")</f>
        <v>0</v>
      </c>
      <c r="E594" s="174"/>
      <c r="F594" s="174">
        <f>--ISNUMBER(IFERROR(SEARCH('Project Costing'!#REF!,Services!I601,1),""))</f>
        <v>0</v>
      </c>
      <c r="G594" s="174" t="str">
        <f>IF(F594=1,COUNTIF($F$8:F594,1),"")</f>
        <v/>
      </c>
      <c r="H594" s="174"/>
      <c r="I594" s="157">
        <f>IFERROR($H$8:INDEX($H$8:$H$3000,COUNTIF($H$8:$H$3000,"?*")),"")</f>
        <v>0</v>
      </c>
    </row>
    <row r="595" spans="1:9" x14ac:dyDescent="0.25">
      <c r="A595" s="174">
        <f>--ISNUMBER(IFERROR(SEARCH('Project Costing'!#REF!,Services!I602,1),""))</f>
        <v>0</v>
      </c>
      <c r="B595" s="174" t="str">
        <f>IF(A595=1,COUNTIF($A$8:A595,1),"")</f>
        <v/>
      </c>
      <c r="C595" s="174"/>
      <c r="D595" s="157">
        <f>IFERROR($C$8:INDEX($C$8:$C$3000,COUNTIF($C$8:$C$3000,"?*")),"")</f>
        <v>0</v>
      </c>
      <c r="E595" s="174"/>
      <c r="F595" s="174">
        <f>--ISNUMBER(IFERROR(SEARCH('Project Costing'!#REF!,Services!I602,1),""))</f>
        <v>0</v>
      </c>
      <c r="G595" s="174" t="str">
        <f>IF(F595=1,COUNTIF($F$8:F595,1),"")</f>
        <v/>
      </c>
      <c r="H595" s="174"/>
      <c r="I595" s="157">
        <f>IFERROR($H$8:INDEX($H$8:$H$3000,COUNTIF($H$8:$H$3000,"?*")),"")</f>
        <v>0</v>
      </c>
    </row>
    <row r="596" spans="1:9" x14ac:dyDescent="0.25">
      <c r="A596" s="174">
        <f>--ISNUMBER(IFERROR(SEARCH('Project Costing'!#REF!,Services!I603,1),""))</f>
        <v>0</v>
      </c>
      <c r="B596" s="174" t="str">
        <f>IF(A596=1,COUNTIF($A$8:A596,1),"")</f>
        <v/>
      </c>
      <c r="C596" s="174"/>
      <c r="D596" s="157">
        <f>IFERROR($C$8:INDEX($C$8:$C$3000,COUNTIF($C$8:$C$3000,"?*")),"")</f>
        <v>0</v>
      </c>
      <c r="E596" s="174"/>
      <c r="F596" s="174">
        <f>--ISNUMBER(IFERROR(SEARCH('Project Costing'!#REF!,Services!I603,1),""))</f>
        <v>0</v>
      </c>
      <c r="G596" s="174" t="str">
        <f>IF(F596=1,COUNTIF($F$8:F596,1),"")</f>
        <v/>
      </c>
      <c r="H596" s="174"/>
      <c r="I596" s="157">
        <f>IFERROR($H$8:INDEX($H$8:$H$3000,COUNTIF($H$8:$H$3000,"?*")),"")</f>
        <v>0</v>
      </c>
    </row>
    <row r="597" spans="1:9" x14ac:dyDescent="0.25">
      <c r="A597" s="174">
        <f>--ISNUMBER(IFERROR(SEARCH('Project Costing'!#REF!,Services!I604,1),""))</f>
        <v>0</v>
      </c>
      <c r="B597" s="174" t="str">
        <f>IF(A597=1,COUNTIF($A$8:A597,1),"")</f>
        <v/>
      </c>
      <c r="C597" s="174"/>
      <c r="D597" s="157">
        <f>IFERROR($C$8:INDEX($C$8:$C$3000,COUNTIF($C$8:$C$3000,"?*")),"")</f>
        <v>0</v>
      </c>
      <c r="E597" s="174"/>
      <c r="F597" s="174">
        <f>--ISNUMBER(IFERROR(SEARCH('Project Costing'!#REF!,Services!I604,1),""))</f>
        <v>0</v>
      </c>
      <c r="G597" s="174" t="str">
        <f>IF(F597=1,COUNTIF($F$8:F597,1),"")</f>
        <v/>
      </c>
      <c r="H597" s="174"/>
      <c r="I597" s="157">
        <f>IFERROR($H$8:INDEX($H$8:$H$3000,COUNTIF($H$8:$H$3000,"?*")),"")</f>
        <v>0</v>
      </c>
    </row>
    <row r="598" spans="1:9" x14ac:dyDescent="0.25">
      <c r="A598" s="174">
        <f>--ISNUMBER(IFERROR(SEARCH('Project Costing'!#REF!,Services!I605,1),""))</f>
        <v>0</v>
      </c>
      <c r="B598" s="174" t="str">
        <f>IF(A598=1,COUNTIF($A$8:A598,1),"")</f>
        <v/>
      </c>
      <c r="C598" s="174"/>
      <c r="D598" s="157">
        <f>IFERROR($C$8:INDEX($C$8:$C$3000,COUNTIF($C$8:$C$3000,"?*")),"")</f>
        <v>0</v>
      </c>
      <c r="E598" s="174"/>
      <c r="F598" s="174">
        <f>--ISNUMBER(IFERROR(SEARCH('Project Costing'!#REF!,Services!I605,1),""))</f>
        <v>0</v>
      </c>
      <c r="G598" s="174" t="str">
        <f>IF(F598=1,COUNTIF($F$8:F598,1),"")</f>
        <v/>
      </c>
      <c r="H598" s="174"/>
      <c r="I598" s="157">
        <f>IFERROR($H$8:INDEX($H$8:$H$3000,COUNTIF($H$8:$H$3000,"?*")),"")</f>
        <v>0</v>
      </c>
    </row>
    <row r="599" spans="1:9" x14ac:dyDescent="0.25">
      <c r="A599" s="174">
        <f>--ISNUMBER(IFERROR(SEARCH('Project Costing'!#REF!,Services!I606,1),""))</f>
        <v>0</v>
      </c>
      <c r="B599" s="174" t="str">
        <f>IF(A599=1,COUNTIF($A$8:A599,1),"")</f>
        <v/>
      </c>
      <c r="C599" s="174"/>
      <c r="D599" s="157">
        <f>IFERROR($C$8:INDEX($C$8:$C$3000,COUNTIF($C$8:$C$3000,"?*")),"")</f>
        <v>0</v>
      </c>
      <c r="E599" s="174"/>
      <c r="F599" s="174">
        <f>--ISNUMBER(IFERROR(SEARCH('Project Costing'!#REF!,Services!I606,1),""))</f>
        <v>0</v>
      </c>
      <c r="G599" s="174" t="str">
        <f>IF(F599=1,COUNTIF($F$8:F599,1),"")</f>
        <v/>
      </c>
      <c r="H599" s="174"/>
      <c r="I599" s="157">
        <f>IFERROR($H$8:INDEX($H$8:$H$3000,COUNTIF($H$8:$H$3000,"?*")),"")</f>
        <v>0</v>
      </c>
    </row>
    <row r="600" spans="1:9" x14ac:dyDescent="0.25">
      <c r="A600" s="174">
        <f>--ISNUMBER(IFERROR(SEARCH('Project Costing'!#REF!,Services!I607,1),""))</f>
        <v>0</v>
      </c>
      <c r="B600" s="174" t="str">
        <f>IF(A600=1,COUNTIF($A$8:A600,1),"")</f>
        <v/>
      </c>
      <c r="C600" s="174"/>
      <c r="D600" s="157">
        <f>IFERROR($C$8:INDEX($C$8:$C$3000,COUNTIF($C$8:$C$3000,"?*")),"")</f>
        <v>0</v>
      </c>
      <c r="E600" s="174"/>
      <c r="F600" s="174">
        <f>--ISNUMBER(IFERROR(SEARCH('Project Costing'!#REF!,Services!I607,1),""))</f>
        <v>0</v>
      </c>
      <c r="G600" s="174" t="str">
        <f>IF(F600=1,COUNTIF($F$8:F600,1),"")</f>
        <v/>
      </c>
      <c r="H600" s="174"/>
      <c r="I600" s="157">
        <f>IFERROR($H$8:INDEX($H$8:$H$3000,COUNTIF($H$8:$H$3000,"?*")),"")</f>
        <v>0</v>
      </c>
    </row>
    <row r="601" spans="1:9" x14ac:dyDescent="0.25">
      <c r="A601" s="174">
        <f>--ISNUMBER(IFERROR(SEARCH('Project Costing'!#REF!,Services!I608,1),""))</f>
        <v>0</v>
      </c>
      <c r="B601" s="174" t="str">
        <f>IF(A601=1,COUNTIF($A$8:A601,1),"")</f>
        <v/>
      </c>
      <c r="C601" s="174"/>
      <c r="D601" s="157">
        <f>IFERROR($C$8:INDEX($C$8:$C$3000,COUNTIF($C$8:$C$3000,"?*")),"")</f>
        <v>0</v>
      </c>
      <c r="E601" s="174"/>
      <c r="F601" s="174">
        <f>--ISNUMBER(IFERROR(SEARCH('Project Costing'!#REF!,Services!I608,1),""))</f>
        <v>0</v>
      </c>
      <c r="G601" s="174" t="str">
        <f>IF(F601=1,COUNTIF($F$8:F601,1),"")</f>
        <v/>
      </c>
      <c r="H601" s="174"/>
      <c r="I601" s="157">
        <f>IFERROR($H$8:INDEX($H$8:$H$3000,COUNTIF($H$8:$H$3000,"?*")),"")</f>
        <v>0</v>
      </c>
    </row>
    <row r="602" spans="1:9" x14ac:dyDescent="0.25">
      <c r="A602" s="174">
        <f>--ISNUMBER(IFERROR(SEARCH('Project Costing'!#REF!,Services!I609,1),""))</f>
        <v>0</v>
      </c>
      <c r="B602" s="174" t="str">
        <f>IF(A602=1,COUNTIF($A$8:A602,1),"")</f>
        <v/>
      </c>
      <c r="C602" s="174"/>
      <c r="D602" s="157">
        <f>IFERROR($C$8:INDEX($C$8:$C$3000,COUNTIF($C$8:$C$3000,"?*")),"")</f>
        <v>0</v>
      </c>
      <c r="E602" s="174"/>
      <c r="F602" s="174">
        <f>--ISNUMBER(IFERROR(SEARCH('Project Costing'!#REF!,Services!I609,1),""))</f>
        <v>0</v>
      </c>
      <c r="G602" s="174" t="str">
        <f>IF(F602=1,COUNTIF($F$8:F602,1),"")</f>
        <v/>
      </c>
      <c r="H602" s="174"/>
      <c r="I602" s="157">
        <f>IFERROR($H$8:INDEX($H$8:$H$3000,COUNTIF($H$8:$H$3000,"?*")),"")</f>
        <v>0</v>
      </c>
    </row>
    <row r="603" spans="1:9" x14ac:dyDescent="0.25">
      <c r="A603" s="174">
        <f>--ISNUMBER(IFERROR(SEARCH('Project Costing'!#REF!,Services!I610,1),""))</f>
        <v>0</v>
      </c>
      <c r="B603" s="174" t="str">
        <f>IF(A603=1,COUNTIF($A$8:A603,1),"")</f>
        <v/>
      </c>
      <c r="C603" s="174"/>
      <c r="D603" s="157">
        <f>IFERROR($C$8:INDEX($C$8:$C$3000,COUNTIF($C$8:$C$3000,"?*")),"")</f>
        <v>0</v>
      </c>
      <c r="E603" s="174"/>
      <c r="F603" s="174">
        <f>--ISNUMBER(IFERROR(SEARCH('Project Costing'!#REF!,Services!I610,1),""))</f>
        <v>0</v>
      </c>
      <c r="G603" s="174" t="str">
        <f>IF(F603=1,COUNTIF($F$8:F603,1),"")</f>
        <v/>
      </c>
      <c r="H603" s="174"/>
      <c r="I603" s="157">
        <f>IFERROR($H$8:INDEX($H$8:$H$3000,COUNTIF($H$8:$H$3000,"?*")),"")</f>
        <v>0</v>
      </c>
    </row>
    <row r="604" spans="1:9" x14ac:dyDescent="0.25">
      <c r="A604" s="174">
        <f>--ISNUMBER(IFERROR(SEARCH('Project Costing'!#REF!,Services!I611,1),""))</f>
        <v>0</v>
      </c>
      <c r="B604" s="174" t="str">
        <f>IF(A604=1,COUNTIF($A$8:A604,1),"")</f>
        <v/>
      </c>
      <c r="C604" s="174"/>
      <c r="D604" s="157">
        <f>IFERROR($C$8:INDEX($C$8:$C$3000,COUNTIF($C$8:$C$3000,"?*")),"")</f>
        <v>0</v>
      </c>
      <c r="E604" s="174"/>
      <c r="F604" s="174">
        <f>--ISNUMBER(IFERROR(SEARCH('Project Costing'!#REF!,Services!I611,1),""))</f>
        <v>0</v>
      </c>
      <c r="G604" s="174" t="str">
        <f>IF(F604=1,COUNTIF($F$8:F604,1),"")</f>
        <v/>
      </c>
      <c r="H604" s="174"/>
      <c r="I604" s="157">
        <f>IFERROR($H$8:INDEX($H$8:$H$3000,COUNTIF($H$8:$H$3000,"?*")),"")</f>
        <v>0</v>
      </c>
    </row>
    <row r="605" spans="1:9" x14ac:dyDescent="0.25">
      <c r="A605" s="174">
        <f>--ISNUMBER(IFERROR(SEARCH('Project Costing'!#REF!,Services!I612,1),""))</f>
        <v>0</v>
      </c>
      <c r="B605" s="174" t="str">
        <f>IF(A605=1,COUNTIF($A$8:A605,1),"")</f>
        <v/>
      </c>
      <c r="C605" s="174"/>
      <c r="D605" s="157">
        <f>IFERROR($C$8:INDEX($C$8:$C$3000,COUNTIF($C$8:$C$3000,"?*")),"")</f>
        <v>0</v>
      </c>
      <c r="E605" s="174"/>
      <c r="F605" s="174">
        <f>--ISNUMBER(IFERROR(SEARCH('Project Costing'!#REF!,Services!I612,1),""))</f>
        <v>0</v>
      </c>
      <c r="G605" s="174" t="str">
        <f>IF(F605=1,COUNTIF($F$8:F605,1),"")</f>
        <v/>
      </c>
      <c r="H605" s="174"/>
      <c r="I605" s="157">
        <f>IFERROR($H$8:INDEX($H$8:$H$3000,COUNTIF($H$8:$H$3000,"?*")),"")</f>
        <v>0</v>
      </c>
    </row>
    <row r="606" spans="1:9" x14ac:dyDescent="0.25">
      <c r="A606" s="174">
        <f>--ISNUMBER(IFERROR(SEARCH('Project Costing'!#REF!,Services!I613,1),""))</f>
        <v>0</v>
      </c>
      <c r="B606" s="174" t="str">
        <f>IF(A606=1,COUNTIF($A$8:A606,1),"")</f>
        <v/>
      </c>
      <c r="C606" s="174"/>
      <c r="D606" s="157">
        <f>IFERROR($C$8:INDEX($C$8:$C$3000,COUNTIF($C$8:$C$3000,"?*")),"")</f>
        <v>0</v>
      </c>
      <c r="E606" s="174"/>
      <c r="F606" s="174">
        <f>--ISNUMBER(IFERROR(SEARCH('Project Costing'!#REF!,Services!I613,1),""))</f>
        <v>0</v>
      </c>
      <c r="G606" s="174" t="str">
        <f>IF(F606=1,COUNTIF($F$8:F606,1),"")</f>
        <v/>
      </c>
      <c r="H606" s="174"/>
      <c r="I606" s="157">
        <f>IFERROR($H$8:INDEX($H$8:$H$3000,COUNTIF($H$8:$H$3000,"?*")),"")</f>
        <v>0</v>
      </c>
    </row>
    <row r="607" spans="1:9" x14ac:dyDescent="0.25">
      <c r="A607" s="174">
        <f>--ISNUMBER(IFERROR(SEARCH('Project Costing'!#REF!,Services!I614,1),""))</f>
        <v>0</v>
      </c>
      <c r="B607" s="174" t="str">
        <f>IF(A607=1,COUNTIF($A$8:A607,1),"")</f>
        <v/>
      </c>
      <c r="C607" s="174"/>
      <c r="D607" s="157">
        <f>IFERROR($C$8:INDEX($C$8:$C$3000,COUNTIF($C$8:$C$3000,"?*")),"")</f>
        <v>0</v>
      </c>
      <c r="E607" s="174"/>
      <c r="F607" s="174">
        <f>--ISNUMBER(IFERROR(SEARCH('Project Costing'!#REF!,Services!I614,1),""))</f>
        <v>0</v>
      </c>
      <c r="G607" s="174" t="str">
        <f>IF(F607=1,COUNTIF($F$8:F607,1),"")</f>
        <v/>
      </c>
      <c r="H607" s="174"/>
      <c r="I607" s="157">
        <f>IFERROR($H$8:INDEX($H$8:$H$3000,COUNTIF($H$8:$H$3000,"?*")),"")</f>
        <v>0</v>
      </c>
    </row>
    <row r="608" spans="1:9" x14ac:dyDescent="0.25">
      <c r="A608" s="174">
        <f>--ISNUMBER(IFERROR(SEARCH('Project Costing'!#REF!,Services!I615,1),""))</f>
        <v>0</v>
      </c>
      <c r="B608" s="174" t="str">
        <f>IF(A608=1,COUNTIF($A$8:A608,1),"")</f>
        <v/>
      </c>
      <c r="C608" s="174"/>
      <c r="D608" s="157">
        <f>IFERROR($C$8:INDEX($C$8:$C$3000,COUNTIF($C$8:$C$3000,"?*")),"")</f>
        <v>0</v>
      </c>
      <c r="E608" s="174"/>
      <c r="F608" s="174">
        <f>--ISNUMBER(IFERROR(SEARCH('Project Costing'!#REF!,Services!I615,1),""))</f>
        <v>0</v>
      </c>
      <c r="G608" s="174" t="str">
        <f>IF(F608=1,COUNTIF($F$8:F608,1),"")</f>
        <v/>
      </c>
      <c r="H608" s="174"/>
      <c r="I608" s="157">
        <f>IFERROR($H$8:INDEX($H$8:$H$3000,COUNTIF($H$8:$H$3000,"?*")),"")</f>
        <v>0</v>
      </c>
    </row>
    <row r="609" spans="1:9" x14ac:dyDescent="0.25">
      <c r="A609" s="174">
        <f>--ISNUMBER(IFERROR(SEARCH('Project Costing'!#REF!,Services!I616,1),""))</f>
        <v>0</v>
      </c>
      <c r="B609" s="174" t="str">
        <f>IF(A609=1,COUNTIF($A$8:A609,1),"")</f>
        <v/>
      </c>
      <c r="C609" s="174"/>
      <c r="D609" s="157">
        <f>IFERROR($C$8:INDEX($C$8:$C$3000,COUNTIF($C$8:$C$3000,"?*")),"")</f>
        <v>0</v>
      </c>
      <c r="E609" s="174"/>
      <c r="F609" s="174">
        <f>--ISNUMBER(IFERROR(SEARCH('Project Costing'!#REF!,Services!I616,1),""))</f>
        <v>0</v>
      </c>
      <c r="G609" s="174" t="str">
        <f>IF(F609=1,COUNTIF($F$8:F609,1),"")</f>
        <v/>
      </c>
      <c r="H609" s="174"/>
      <c r="I609" s="157">
        <f>IFERROR($H$8:INDEX($H$8:$H$3000,COUNTIF($H$8:$H$3000,"?*")),"")</f>
        <v>0</v>
      </c>
    </row>
    <row r="610" spans="1:9" x14ac:dyDescent="0.25">
      <c r="A610" s="174">
        <f>--ISNUMBER(IFERROR(SEARCH('Project Costing'!#REF!,Services!I617,1),""))</f>
        <v>0</v>
      </c>
      <c r="B610" s="174" t="str">
        <f>IF(A610=1,COUNTIF($A$8:A610,1),"")</f>
        <v/>
      </c>
      <c r="C610" s="174"/>
      <c r="D610" s="157">
        <f>IFERROR($C$8:INDEX($C$8:$C$3000,COUNTIF($C$8:$C$3000,"?*")),"")</f>
        <v>0</v>
      </c>
      <c r="E610" s="174"/>
      <c r="F610" s="174">
        <f>--ISNUMBER(IFERROR(SEARCH('Project Costing'!#REF!,Services!I617,1),""))</f>
        <v>0</v>
      </c>
      <c r="G610" s="174" t="str">
        <f>IF(F610=1,COUNTIF($F$8:F610,1),"")</f>
        <v/>
      </c>
      <c r="H610" s="174"/>
      <c r="I610" s="157">
        <f>IFERROR($H$8:INDEX($H$8:$H$3000,COUNTIF($H$8:$H$3000,"?*")),"")</f>
        <v>0</v>
      </c>
    </row>
    <row r="611" spans="1:9" x14ac:dyDescent="0.25">
      <c r="A611" s="174">
        <f>--ISNUMBER(IFERROR(SEARCH('Project Costing'!#REF!,Services!I618,1),""))</f>
        <v>0</v>
      </c>
      <c r="B611" s="174" t="str">
        <f>IF(A611=1,COUNTIF($A$8:A611,1),"")</f>
        <v/>
      </c>
      <c r="C611" s="174"/>
      <c r="D611" s="157">
        <f>IFERROR($C$8:INDEX($C$8:$C$3000,COUNTIF($C$8:$C$3000,"?*")),"")</f>
        <v>0</v>
      </c>
      <c r="E611" s="174"/>
      <c r="F611" s="174">
        <f>--ISNUMBER(IFERROR(SEARCH('Project Costing'!#REF!,Services!I618,1),""))</f>
        <v>0</v>
      </c>
      <c r="G611" s="174" t="str">
        <f>IF(F611=1,COUNTIF($F$8:F611,1),"")</f>
        <v/>
      </c>
      <c r="H611" s="174"/>
      <c r="I611" s="157">
        <f>IFERROR($H$8:INDEX($H$8:$H$3000,COUNTIF($H$8:$H$3000,"?*")),"")</f>
        <v>0</v>
      </c>
    </row>
    <row r="612" spans="1:9" x14ac:dyDescent="0.25">
      <c r="A612" s="174">
        <f>--ISNUMBER(IFERROR(SEARCH('Project Costing'!#REF!,Services!I619,1),""))</f>
        <v>0</v>
      </c>
      <c r="B612" s="174" t="str">
        <f>IF(A612=1,COUNTIF($A$8:A612,1),"")</f>
        <v/>
      </c>
      <c r="C612" s="174"/>
      <c r="D612" s="157">
        <f>IFERROR($C$8:INDEX($C$8:$C$3000,COUNTIF($C$8:$C$3000,"?*")),"")</f>
        <v>0</v>
      </c>
      <c r="E612" s="174"/>
      <c r="F612" s="174">
        <f>--ISNUMBER(IFERROR(SEARCH('Project Costing'!#REF!,Services!I619,1),""))</f>
        <v>0</v>
      </c>
      <c r="G612" s="174" t="str">
        <f>IF(F612=1,COUNTIF($F$8:F612,1),"")</f>
        <v/>
      </c>
      <c r="H612" s="174"/>
      <c r="I612" s="157">
        <f>IFERROR($H$8:INDEX($H$8:$H$3000,COUNTIF($H$8:$H$3000,"?*")),"")</f>
        <v>0</v>
      </c>
    </row>
    <row r="613" spans="1:9" x14ac:dyDescent="0.25">
      <c r="A613" s="174">
        <f>--ISNUMBER(IFERROR(SEARCH('Project Costing'!#REF!,Services!I620,1),""))</f>
        <v>0</v>
      </c>
      <c r="B613" s="174" t="str">
        <f>IF(A613=1,COUNTIF($A$8:A613,1),"")</f>
        <v/>
      </c>
      <c r="C613" s="174"/>
      <c r="D613" s="157">
        <f>IFERROR($C$8:INDEX($C$8:$C$3000,COUNTIF($C$8:$C$3000,"?*")),"")</f>
        <v>0</v>
      </c>
      <c r="E613" s="174"/>
      <c r="F613" s="174">
        <f>--ISNUMBER(IFERROR(SEARCH('Project Costing'!#REF!,Services!I620,1),""))</f>
        <v>0</v>
      </c>
      <c r="G613" s="174" t="str">
        <f>IF(F613=1,COUNTIF($F$8:F613,1),"")</f>
        <v/>
      </c>
      <c r="H613" s="174"/>
      <c r="I613" s="157">
        <f>IFERROR($H$8:INDEX($H$8:$H$3000,COUNTIF($H$8:$H$3000,"?*")),"")</f>
        <v>0</v>
      </c>
    </row>
    <row r="614" spans="1:9" x14ac:dyDescent="0.25">
      <c r="A614" s="174">
        <f>--ISNUMBER(IFERROR(SEARCH('Project Costing'!#REF!,Services!I621,1),""))</f>
        <v>0</v>
      </c>
      <c r="B614" s="174" t="str">
        <f>IF(A614=1,COUNTIF($A$8:A614,1),"")</f>
        <v/>
      </c>
      <c r="C614" s="174"/>
      <c r="D614" s="157">
        <f>IFERROR($C$8:INDEX($C$8:$C$3000,COUNTIF($C$8:$C$3000,"?*")),"")</f>
        <v>0</v>
      </c>
      <c r="E614" s="174"/>
      <c r="F614" s="174">
        <f>--ISNUMBER(IFERROR(SEARCH('Project Costing'!#REF!,Services!I621,1),""))</f>
        <v>0</v>
      </c>
      <c r="G614" s="174" t="str">
        <f>IF(F614=1,COUNTIF($F$8:F614,1),"")</f>
        <v/>
      </c>
      <c r="H614" s="174"/>
      <c r="I614" s="157">
        <f>IFERROR($H$8:INDEX($H$8:$H$3000,COUNTIF($H$8:$H$3000,"?*")),"")</f>
        <v>0</v>
      </c>
    </row>
    <row r="615" spans="1:9" x14ac:dyDescent="0.25">
      <c r="A615" s="174">
        <f>--ISNUMBER(IFERROR(SEARCH('Project Costing'!#REF!,Services!I622,1),""))</f>
        <v>0</v>
      </c>
      <c r="B615" s="174" t="str">
        <f>IF(A615=1,COUNTIF($A$8:A615,1),"")</f>
        <v/>
      </c>
      <c r="C615" s="174"/>
      <c r="D615" s="157">
        <f>IFERROR($C$8:INDEX($C$8:$C$3000,COUNTIF($C$8:$C$3000,"?*")),"")</f>
        <v>0</v>
      </c>
      <c r="E615" s="174"/>
      <c r="F615" s="174">
        <f>--ISNUMBER(IFERROR(SEARCH('Project Costing'!#REF!,Services!I622,1),""))</f>
        <v>0</v>
      </c>
      <c r="G615" s="174" t="str">
        <f>IF(F615=1,COUNTIF($F$8:F615,1),"")</f>
        <v/>
      </c>
      <c r="H615" s="174"/>
      <c r="I615" s="157">
        <f>IFERROR($H$8:INDEX($H$8:$H$3000,COUNTIF($H$8:$H$3000,"?*")),"")</f>
        <v>0</v>
      </c>
    </row>
    <row r="616" spans="1:9" x14ac:dyDescent="0.25">
      <c r="A616" s="174">
        <f>--ISNUMBER(IFERROR(SEARCH('Project Costing'!#REF!,Services!I623,1),""))</f>
        <v>0</v>
      </c>
      <c r="B616" s="174" t="str">
        <f>IF(A616=1,COUNTIF($A$8:A616,1),"")</f>
        <v/>
      </c>
      <c r="C616" s="174"/>
      <c r="D616" s="157">
        <f>IFERROR($C$8:INDEX($C$8:$C$3000,COUNTIF($C$8:$C$3000,"?*")),"")</f>
        <v>0</v>
      </c>
      <c r="E616" s="174"/>
      <c r="F616" s="174">
        <f>--ISNUMBER(IFERROR(SEARCH('Project Costing'!#REF!,Services!I623,1),""))</f>
        <v>0</v>
      </c>
      <c r="G616" s="174" t="str">
        <f>IF(F616=1,COUNTIF($F$8:F616,1),"")</f>
        <v/>
      </c>
      <c r="H616" s="174"/>
      <c r="I616" s="157">
        <f>IFERROR($H$8:INDEX($H$8:$H$3000,COUNTIF($H$8:$H$3000,"?*")),"")</f>
        <v>0</v>
      </c>
    </row>
    <row r="617" spans="1:9" x14ac:dyDescent="0.25">
      <c r="A617" s="174">
        <f>--ISNUMBER(IFERROR(SEARCH('Project Costing'!#REF!,Services!I624,1),""))</f>
        <v>0</v>
      </c>
      <c r="B617" s="174" t="str">
        <f>IF(A617=1,COUNTIF($A$8:A617,1),"")</f>
        <v/>
      </c>
      <c r="C617" s="174"/>
      <c r="D617" s="157">
        <f>IFERROR($C$8:INDEX($C$8:$C$3000,COUNTIF($C$8:$C$3000,"?*")),"")</f>
        <v>0</v>
      </c>
      <c r="E617" s="174"/>
      <c r="F617" s="174">
        <f>--ISNUMBER(IFERROR(SEARCH('Project Costing'!#REF!,Services!I624,1),""))</f>
        <v>0</v>
      </c>
      <c r="G617" s="174" t="str">
        <f>IF(F617=1,COUNTIF($F$8:F617,1),"")</f>
        <v/>
      </c>
      <c r="H617" s="174"/>
      <c r="I617" s="157">
        <f>IFERROR($H$8:INDEX($H$8:$H$3000,COUNTIF($H$8:$H$3000,"?*")),"")</f>
        <v>0</v>
      </c>
    </row>
    <row r="618" spans="1:9" x14ac:dyDescent="0.25">
      <c r="A618" s="174">
        <f>--ISNUMBER(IFERROR(SEARCH('Project Costing'!#REF!,Services!I625,1),""))</f>
        <v>0</v>
      </c>
      <c r="B618" s="174" t="str">
        <f>IF(A618=1,COUNTIF($A$8:A618,1),"")</f>
        <v/>
      </c>
      <c r="C618" s="174"/>
      <c r="D618" s="157">
        <f>IFERROR($C$8:INDEX($C$8:$C$3000,COUNTIF($C$8:$C$3000,"?*")),"")</f>
        <v>0</v>
      </c>
      <c r="E618" s="174"/>
      <c r="F618" s="174">
        <f>--ISNUMBER(IFERROR(SEARCH('Project Costing'!#REF!,Services!I625,1),""))</f>
        <v>0</v>
      </c>
      <c r="G618" s="174" t="str">
        <f>IF(F618=1,COUNTIF($F$8:F618,1),"")</f>
        <v/>
      </c>
      <c r="H618" s="174"/>
      <c r="I618" s="157">
        <f>IFERROR($H$8:INDEX($H$8:$H$3000,COUNTIF($H$8:$H$3000,"?*")),"")</f>
        <v>0</v>
      </c>
    </row>
    <row r="619" spans="1:9" x14ac:dyDescent="0.25">
      <c r="A619" s="174">
        <f>--ISNUMBER(IFERROR(SEARCH('Project Costing'!#REF!,Services!I626,1),""))</f>
        <v>0</v>
      </c>
      <c r="B619" s="174" t="str">
        <f>IF(A619=1,COUNTIF($A$8:A619,1),"")</f>
        <v/>
      </c>
      <c r="C619" s="174"/>
      <c r="D619" s="157">
        <f>IFERROR($C$8:INDEX($C$8:$C$3000,COUNTIF($C$8:$C$3000,"?*")),"")</f>
        <v>0</v>
      </c>
      <c r="E619" s="174"/>
      <c r="F619" s="174">
        <f>--ISNUMBER(IFERROR(SEARCH('Project Costing'!#REF!,Services!I626,1),""))</f>
        <v>0</v>
      </c>
      <c r="G619" s="174" t="str">
        <f>IF(F619=1,COUNTIF($F$8:F619,1),"")</f>
        <v/>
      </c>
      <c r="H619" s="174"/>
      <c r="I619" s="157">
        <f>IFERROR($H$8:INDEX($H$8:$H$3000,COUNTIF($H$8:$H$3000,"?*")),"")</f>
        <v>0</v>
      </c>
    </row>
    <row r="620" spans="1:9" x14ac:dyDescent="0.25">
      <c r="A620" s="174">
        <f>--ISNUMBER(IFERROR(SEARCH('Project Costing'!#REF!,Services!I627,1),""))</f>
        <v>0</v>
      </c>
      <c r="B620" s="174" t="str">
        <f>IF(A620=1,COUNTIF($A$8:A620,1),"")</f>
        <v/>
      </c>
      <c r="C620" s="174"/>
      <c r="D620" s="157">
        <f>IFERROR($C$8:INDEX($C$8:$C$3000,COUNTIF($C$8:$C$3000,"?*")),"")</f>
        <v>0</v>
      </c>
      <c r="E620" s="174"/>
      <c r="F620" s="174">
        <f>--ISNUMBER(IFERROR(SEARCH('Project Costing'!#REF!,Services!I627,1),""))</f>
        <v>0</v>
      </c>
      <c r="G620" s="174" t="str">
        <f>IF(F620=1,COUNTIF($F$8:F620,1),"")</f>
        <v/>
      </c>
      <c r="H620" s="174"/>
      <c r="I620" s="157">
        <f>IFERROR($H$8:INDEX($H$8:$H$3000,COUNTIF($H$8:$H$3000,"?*")),"")</f>
        <v>0</v>
      </c>
    </row>
    <row r="621" spans="1:9" x14ac:dyDescent="0.25">
      <c r="A621" s="174">
        <f>--ISNUMBER(IFERROR(SEARCH('Project Costing'!#REF!,Services!I628,1),""))</f>
        <v>0</v>
      </c>
      <c r="B621" s="174" t="str">
        <f>IF(A621=1,COUNTIF($A$8:A621,1),"")</f>
        <v/>
      </c>
      <c r="C621" s="174"/>
      <c r="D621" s="157">
        <f>IFERROR($C$8:INDEX($C$8:$C$3000,COUNTIF($C$8:$C$3000,"?*")),"")</f>
        <v>0</v>
      </c>
      <c r="E621" s="174"/>
      <c r="F621" s="174">
        <f>--ISNUMBER(IFERROR(SEARCH('Project Costing'!#REF!,Services!I628,1),""))</f>
        <v>0</v>
      </c>
      <c r="G621" s="174" t="str">
        <f>IF(F621=1,COUNTIF($F$8:F621,1),"")</f>
        <v/>
      </c>
      <c r="H621" s="174"/>
      <c r="I621" s="157">
        <f>IFERROR($H$8:INDEX($H$8:$H$3000,COUNTIF($H$8:$H$3000,"?*")),"")</f>
        <v>0</v>
      </c>
    </row>
    <row r="622" spans="1:9" x14ac:dyDescent="0.25">
      <c r="A622" s="174">
        <f>--ISNUMBER(IFERROR(SEARCH('Project Costing'!#REF!,Services!I629,1),""))</f>
        <v>0</v>
      </c>
      <c r="B622" s="174" t="str">
        <f>IF(A622=1,COUNTIF($A$8:A622,1),"")</f>
        <v/>
      </c>
      <c r="C622" s="174"/>
      <c r="D622" s="157">
        <f>IFERROR($C$8:INDEX($C$8:$C$3000,COUNTIF($C$8:$C$3000,"?*")),"")</f>
        <v>0</v>
      </c>
      <c r="E622" s="174"/>
      <c r="F622" s="174">
        <f>--ISNUMBER(IFERROR(SEARCH('Project Costing'!#REF!,Services!I629,1),""))</f>
        <v>0</v>
      </c>
      <c r="G622" s="174" t="str">
        <f>IF(F622=1,COUNTIF($F$8:F622,1),"")</f>
        <v/>
      </c>
      <c r="H622" s="174"/>
      <c r="I622" s="157">
        <f>IFERROR($H$8:INDEX($H$8:$H$3000,COUNTIF($H$8:$H$3000,"?*")),"")</f>
        <v>0</v>
      </c>
    </row>
    <row r="623" spans="1:9" x14ac:dyDescent="0.25">
      <c r="A623" s="174">
        <f>--ISNUMBER(IFERROR(SEARCH('Project Costing'!#REF!,Services!I630,1),""))</f>
        <v>0</v>
      </c>
      <c r="B623" s="174" t="str">
        <f>IF(A623=1,COUNTIF($A$8:A623,1),"")</f>
        <v/>
      </c>
      <c r="C623" s="174"/>
      <c r="D623" s="157">
        <f>IFERROR($C$8:INDEX($C$8:$C$3000,COUNTIF($C$8:$C$3000,"?*")),"")</f>
        <v>0</v>
      </c>
      <c r="E623" s="174"/>
      <c r="F623" s="174">
        <f>--ISNUMBER(IFERROR(SEARCH('Project Costing'!#REF!,Services!I630,1),""))</f>
        <v>0</v>
      </c>
      <c r="G623" s="174" t="str">
        <f>IF(F623=1,COUNTIF($F$8:F623,1),"")</f>
        <v/>
      </c>
      <c r="H623" s="174"/>
      <c r="I623" s="157">
        <f>IFERROR($H$8:INDEX($H$8:$H$3000,COUNTIF($H$8:$H$3000,"?*")),"")</f>
        <v>0</v>
      </c>
    </row>
    <row r="624" spans="1:9" x14ac:dyDescent="0.25">
      <c r="A624" s="174">
        <f>--ISNUMBER(IFERROR(SEARCH('Project Costing'!#REF!,Services!I631,1),""))</f>
        <v>0</v>
      </c>
      <c r="B624" s="174" t="str">
        <f>IF(A624=1,COUNTIF($A$8:A624,1),"")</f>
        <v/>
      </c>
      <c r="C624" s="174"/>
      <c r="D624" s="157">
        <f>IFERROR($C$8:INDEX($C$8:$C$3000,COUNTIF($C$8:$C$3000,"?*")),"")</f>
        <v>0</v>
      </c>
      <c r="E624" s="174"/>
      <c r="F624" s="174">
        <f>--ISNUMBER(IFERROR(SEARCH('Project Costing'!#REF!,Services!I631,1),""))</f>
        <v>0</v>
      </c>
      <c r="G624" s="174" t="str">
        <f>IF(F624=1,COUNTIF($F$8:F624,1),"")</f>
        <v/>
      </c>
      <c r="H624" s="174"/>
      <c r="I624" s="157">
        <f>IFERROR($H$8:INDEX($H$8:$H$3000,COUNTIF($H$8:$H$3000,"?*")),"")</f>
        <v>0</v>
      </c>
    </row>
    <row r="625" spans="1:9" x14ac:dyDescent="0.25">
      <c r="A625" s="174">
        <f>--ISNUMBER(IFERROR(SEARCH('Project Costing'!#REF!,Services!I632,1),""))</f>
        <v>0</v>
      </c>
      <c r="B625" s="174" t="str">
        <f>IF(A625=1,COUNTIF($A$8:A625,1),"")</f>
        <v/>
      </c>
      <c r="C625" s="174"/>
      <c r="D625" s="157">
        <f>IFERROR($C$8:INDEX($C$8:$C$3000,COUNTIF($C$8:$C$3000,"?*")),"")</f>
        <v>0</v>
      </c>
      <c r="E625" s="174"/>
      <c r="F625" s="174">
        <f>--ISNUMBER(IFERROR(SEARCH('Project Costing'!#REF!,Services!I632,1),""))</f>
        <v>0</v>
      </c>
      <c r="G625" s="174" t="str">
        <f>IF(F625=1,COUNTIF($F$8:F625,1),"")</f>
        <v/>
      </c>
      <c r="H625" s="174"/>
      <c r="I625" s="157">
        <f>IFERROR($H$8:INDEX($H$8:$H$3000,COUNTIF($H$8:$H$3000,"?*")),"")</f>
        <v>0</v>
      </c>
    </row>
    <row r="626" spans="1:9" x14ac:dyDescent="0.25">
      <c r="A626" s="174">
        <f>--ISNUMBER(IFERROR(SEARCH('Project Costing'!#REF!,Services!I633,1),""))</f>
        <v>0</v>
      </c>
      <c r="B626" s="174" t="str">
        <f>IF(A626=1,COUNTIF($A$8:A626,1),"")</f>
        <v/>
      </c>
      <c r="C626" s="174"/>
      <c r="D626" s="157">
        <f>IFERROR($C$8:INDEX($C$8:$C$3000,COUNTIF($C$8:$C$3000,"?*")),"")</f>
        <v>0</v>
      </c>
      <c r="E626" s="174"/>
      <c r="F626" s="174">
        <f>--ISNUMBER(IFERROR(SEARCH('Project Costing'!#REF!,Services!I633,1),""))</f>
        <v>0</v>
      </c>
      <c r="G626" s="174" t="str">
        <f>IF(F626=1,COUNTIF($F$8:F626,1),"")</f>
        <v/>
      </c>
      <c r="H626" s="174"/>
      <c r="I626" s="157">
        <f>IFERROR($H$8:INDEX($H$8:$H$3000,COUNTIF($H$8:$H$3000,"?*")),"")</f>
        <v>0</v>
      </c>
    </row>
    <row r="627" spans="1:9" x14ac:dyDescent="0.25">
      <c r="A627" s="174">
        <f>--ISNUMBER(IFERROR(SEARCH('Project Costing'!#REF!,Services!I634,1),""))</f>
        <v>0</v>
      </c>
      <c r="B627" s="174" t="str">
        <f>IF(A627=1,COUNTIF($A$8:A627,1),"")</f>
        <v/>
      </c>
      <c r="C627" s="174"/>
      <c r="D627" s="157">
        <f>IFERROR($C$8:INDEX($C$8:$C$3000,COUNTIF($C$8:$C$3000,"?*")),"")</f>
        <v>0</v>
      </c>
      <c r="E627" s="174"/>
      <c r="F627" s="174">
        <f>--ISNUMBER(IFERROR(SEARCH('Project Costing'!#REF!,Services!I634,1),""))</f>
        <v>0</v>
      </c>
      <c r="G627" s="174" t="str">
        <f>IF(F627=1,COUNTIF($F$8:F627,1),"")</f>
        <v/>
      </c>
      <c r="H627" s="174"/>
      <c r="I627" s="157">
        <f>IFERROR($H$8:INDEX($H$8:$H$3000,COUNTIF($H$8:$H$3000,"?*")),"")</f>
        <v>0</v>
      </c>
    </row>
    <row r="628" spans="1:9" x14ac:dyDescent="0.25">
      <c r="A628" s="174">
        <f>--ISNUMBER(IFERROR(SEARCH('Project Costing'!#REF!,Services!I635,1),""))</f>
        <v>0</v>
      </c>
      <c r="B628" s="174" t="str">
        <f>IF(A628=1,COUNTIF($A$8:A628,1),"")</f>
        <v/>
      </c>
      <c r="C628" s="174"/>
      <c r="D628" s="157">
        <f>IFERROR($C$8:INDEX($C$8:$C$3000,COUNTIF($C$8:$C$3000,"?*")),"")</f>
        <v>0</v>
      </c>
      <c r="E628" s="174"/>
      <c r="F628" s="174">
        <f>--ISNUMBER(IFERROR(SEARCH('Project Costing'!#REF!,Services!I635,1),""))</f>
        <v>0</v>
      </c>
      <c r="G628" s="174" t="str">
        <f>IF(F628=1,COUNTIF($F$8:F628,1),"")</f>
        <v/>
      </c>
      <c r="H628" s="174"/>
      <c r="I628" s="157">
        <f>IFERROR($H$8:INDEX($H$8:$H$3000,COUNTIF($H$8:$H$3000,"?*")),"")</f>
        <v>0</v>
      </c>
    </row>
    <row r="629" spans="1:9" x14ac:dyDescent="0.25">
      <c r="A629" s="174">
        <f>--ISNUMBER(IFERROR(SEARCH('Project Costing'!#REF!,Services!I636,1),""))</f>
        <v>0</v>
      </c>
      <c r="B629" s="174" t="str">
        <f>IF(A629=1,COUNTIF($A$8:A629,1),"")</f>
        <v/>
      </c>
      <c r="C629" s="174"/>
      <c r="D629" s="157">
        <f>IFERROR($C$8:INDEX($C$8:$C$3000,COUNTIF($C$8:$C$3000,"?*")),"")</f>
        <v>0</v>
      </c>
      <c r="E629" s="174"/>
      <c r="F629" s="174">
        <f>--ISNUMBER(IFERROR(SEARCH('Project Costing'!#REF!,Services!I636,1),""))</f>
        <v>0</v>
      </c>
      <c r="G629" s="174" t="str">
        <f>IF(F629=1,COUNTIF($F$8:F629,1),"")</f>
        <v/>
      </c>
      <c r="H629" s="174"/>
      <c r="I629" s="157">
        <f>IFERROR($H$8:INDEX($H$8:$H$3000,COUNTIF($H$8:$H$3000,"?*")),"")</f>
        <v>0</v>
      </c>
    </row>
    <row r="630" spans="1:9" x14ac:dyDescent="0.25">
      <c r="A630" s="174">
        <f>--ISNUMBER(IFERROR(SEARCH('Project Costing'!#REF!,Services!I637,1),""))</f>
        <v>0</v>
      </c>
      <c r="B630" s="174" t="str">
        <f>IF(A630=1,COUNTIF($A$8:A630,1),"")</f>
        <v/>
      </c>
      <c r="C630" s="174"/>
      <c r="D630" s="157">
        <f>IFERROR($C$8:INDEX($C$8:$C$3000,COUNTIF($C$8:$C$3000,"?*")),"")</f>
        <v>0</v>
      </c>
      <c r="E630" s="174"/>
      <c r="F630" s="174">
        <f>--ISNUMBER(IFERROR(SEARCH('Project Costing'!#REF!,Services!I637,1),""))</f>
        <v>0</v>
      </c>
      <c r="G630" s="174" t="str">
        <f>IF(F630=1,COUNTIF($F$8:F630,1),"")</f>
        <v/>
      </c>
      <c r="H630" s="174"/>
      <c r="I630" s="157">
        <f>IFERROR($H$8:INDEX($H$8:$H$3000,COUNTIF($H$8:$H$3000,"?*")),"")</f>
        <v>0</v>
      </c>
    </row>
    <row r="631" spans="1:9" x14ac:dyDescent="0.25">
      <c r="A631" s="174">
        <f>--ISNUMBER(IFERROR(SEARCH('Project Costing'!#REF!,Services!I638,1),""))</f>
        <v>0</v>
      </c>
      <c r="B631" s="174" t="str">
        <f>IF(A631=1,COUNTIF($A$8:A631,1),"")</f>
        <v/>
      </c>
      <c r="C631" s="174"/>
      <c r="D631" s="157">
        <f>IFERROR($C$8:INDEX($C$8:$C$3000,COUNTIF($C$8:$C$3000,"?*")),"")</f>
        <v>0</v>
      </c>
      <c r="E631" s="174"/>
      <c r="F631" s="174">
        <f>--ISNUMBER(IFERROR(SEARCH('Project Costing'!#REF!,Services!I638,1),""))</f>
        <v>0</v>
      </c>
      <c r="G631" s="174" t="str">
        <f>IF(F631=1,COUNTIF($F$8:F631,1),"")</f>
        <v/>
      </c>
      <c r="H631" s="174"/>
      <c r="I631" s="157">
        <f>IFERROR($H$8:INDEX($H$8:$H$3000,COUNTIF($H$8:$H$3000,"?*")),"")</f>
        <v>0</v>
      </c>
    </row>
    <row r="632" spans="1:9" x14ac:dyDescent="0.25">
      <c r="A632" s="174">
        <f>--ISNUMBER(IFERROR(SEARCH('Project Costing'!#REF!,Services!I639,1),""))</f>
        <v>0</v>
      </c>
      <c r="B632" s="174" t="str">
        <f>IF(A632=1,COUNTIF($A$8:A632,1),"")</f>
        <v/>
      </c>
      <c r="C632" s="174"/>
      <c r="D632" s="157">
        <f>IFERROR($C$8:INDEX($C$8:$C$3000,COUNTIF($C$8:$C$3000,"?*")),"")</f>
        <v>0</v>
      </c>
      <c r="E632" s="174"/>
      <c r="F632" s="174">
        <f>--ISNUMBER(IFERROR(SEARCH('Project Costing'!#REF!,Services!I639,1),""))</f>
        <v>0</v>
      </c>
      <c r="G632" s="174" t="str">
        <f>IF(F632=1,COUNTIF($F$8:F632,1),"")</f>
        <v/>
      </c>
      <c r="H632" s="174"/>
      <c r="I632" s="157">
        <f>IFERROR($H$8:INDEX($H$8:$H$3000,COUNTIF($H$8:$H$3000,"?*")),"")</f>
        <v>0</v>
      </c>
    </row>
    <row r="633" spans="1:9" x14ac:dyDescent="0.25">
      <c r="A633" s="174">
        <f>--ISNUMBER(IFERROR(SEARCH('Project Costing'!#REF!,Services!I640,1),""))</f>
        <v>0</v>
      </c>
      <c r="B633" s="174" t="str">
        <f>IF(A633=1,COUNTIF($A$8:A633,1),"")</f>
        <v/>
      </c>
      <c r="C633" s="174"/>
      <c r="D633" s="157">
        <f>IFERROR($C$8:INDEX($C$8:$C$3000,COUNTIF($C$8:$C$3000,"?*")),"")</f>
        <v>0</v>
      </c>
      <c r="E633" s="174"/>
      <c r="F633" s="174">
        <f>--ISNUMBER(IFERROR(SEARCH('Project Costing'!#REF!,Services!I640,1),""))</f>
        <v>0</v>
      </c>
      <c r="G633" s="174" t="str">
        <f>IF(F633=1,COUNTIF($F$8:F633,1),"")</f>
        <v/>
      </c>
      <c r="H633" s="174"/>
      <c r="I633" s="157">
        <f>IFERROR($H$8:INDEX($H$8:$H$3000,COUNTIF($H$8:$H$3000,"?*")),"")</f>
        <v>0</v>
      </c>
    </row>
    <row r="634" spans="1:9" x14ac:dyDescent="0.25">
      <c r="A634" s="174">
        <f>--ISNUMBER(IFERROR(SEARCH('Project Costing'!#REF!,Services!I641,1),""))</f>
        <v>0</v>
      </c>
      <c r="B634" s="174" t="str">
        <f>IF(A634=1,COUNTIF($A$8:A634,1),"")</f>
        <v/>
      </c>
      <c r="C634" s="174"/>
      <c r="D634" s="157">
        <f>IFERROR($C$8:INDEX($C$8:$C$3000,COUNTIF($C$8:$C$3000,"?*")),"")</f>
        <v>0</v>
      </c>
      <c r="E634" s="174"/>
      <c r="F634" s="174">
        <f>--ISNUMBER(IFERROR(SEARCH('Project Costing'!#REF!,Services!I641,1),""))</f>
        <v>0</v>
      </c>
      <c r="G634" s="174" t="str">
        <f>IF(F634=1,COUNTIF($F$8:F634,1),"")</f>
        <v/>
      </c>
      <c r="H634" s="174"/>
      <c r="I634" s="157">
        <f>IFERROR($H$8:INDEX($H$8:$H$3000,COUNTIF($H$8:$H$3000,"?*")),"")</f>
        <v>0</v>
      </c>
    </row>
    <row r="635" spans="1:9" x14ac:dyDescent="0.25">
      <c r="A635" s="174">
        <f>--ISNUMBER(IFERROR(SEARCH('Project Costing'!#REF!,Services!I642,1),""))</f>
        <v>0</v>
      </c>
      <c r="B635" s="174" t="str">
        <f>IF(A635=1,COUNTIF($A$8:A635,1),"")</f>
        <v/>
      </c>
      <c r="C635" s="174"/>
      <c r="D635" s="157">
        <f>IFERROR($C$8:INDEX($C$8:$C$3000,COUNTIF($C$8:$C$3000,"?*")),"")</f>
        <v>0</v>
      </c>
      <c r="E635" s="174"/>
      <c r="F635" s="174">
        <f>--ISNUMBER(IFERROR(SEARCH('Project Costing'!#REF!,Services!I642,1),""))</f>
        <v>0</v>
      </c>
      <c r="G635" s="174" t="str">
        <f>IF(F635=1,COUNTIF($F$8:F635,1),"")</f>
        <v/>
      </c>
      <c r="H635" s="174"/>
      <c r="I635" s="157">
        <f>IFERROR($H$8:INDEX($H$8:$H$3000,COUNTIF($H$8:$H$3000,"?*")),"")</f>
        <v>0</v>
      </c>
    </row>
    <row r="636" spans="1:9" x14ac:dyDescent="0.25">
      <c r="A636" s="174">
        <f>--ISNUMBER(IFERROR(SEARCH('Project Costing'!#REF!,Services!I643,1),""))</f>
        <v>0</v>
      </c>
      <c r="B636" s="174" t="str">
        <f>IF(A636=1,COUNTIF($A$8:A636,1),"")</f>
        <v/>
      </c>
      <c r="C636" s="174"/>
      <c r="D636" s="157">
        <f>IFERROR($C$8:INDEX($C$8:$C$3000,COUNTIF($C$8:$C$3000,"?*")),"")</f>
        <v>0</v>
      </c>
      <c r="E636" s="174"/>
      <c r="F636" s="174">
        <f>--ISNUMBER(IFERROR(SEARCH('Project Costing'!#REF!,Services!I643,1),""))</f>
        <v>0</v>
      </c>
      <c r="G636" s="174" t="str">
        <f>IF(F636=1,COUNTIF($F$8:F636,1),"")</f>
        <v/>
      </c>
      <c r="H636" s="174"/>
      <c r="I636" s="157">
        <f>IFERROR($H$8:INDEX($H$8:$H$3000,COUNTIF($H$8:$H$3000,"?*")),"")</f>
        <v>0</v>
      </c>
    </row>
    <row r="637" spans="1:9" x14ac:dyDescent="0.25">
      <c r="A637" s="174">
        <f>--ISNUMBER(IFERROR(SEARCH('Project Costing'!#REF!,Services!I644,1),""))</f>
        <v>0</v>
      </c>
      <c r="B637" s="174" t="str">
        <f>IF(A637=1,COUNTIF($A$8:A637,1),"")</f>
        <v/>
      </c>
      <c r="C637" s="174"/>
      <c r="D637" s="157">
        <f>IFERROR($C$8:INDEX($C$8:$C$3000,COUNTIF($C$8:$C$3000,"?*")),"")</f>
        <v>0</v>
      </c>
      <c r="E637" s="174"/>
      <c r="F637" s="174">
        <f>--ISNUMBER(IFERROR(SEARCH('Project Costing'!#REF!,Services!I644,1),""))</f>
        <v>0</v>
      </c>
      <c r="G637" s="174" t="str">
        <f>IF(F637=1,COUNTIF($F$8:F637,1),"")</f>
        <v/>
      </c>
      <c r="H637" s="174"/>
      <c r="I637" s="157">
        <f>IFERROR($H$8:INDEX($H$8:$H$3000,COUNTIF($H$8:$H$3000,"?*")),"")</f>
        <v>0</v>
      </c>
    </row>
    <row r="638" spans="1:9" x14ac:dyDescent="0.25">
      <c r="A638" s="174">
        <f>--ISNUMBER(IFERROR(SEARCH('Project Costing'!#REF!,Services!I645,1),""))</f>
        <v>0</v>
      </c>
      <c r="B638" s="174" t="str">
        <f>IF(A638=1,COUNTIF($A$8:A638,1),"")</f>
        <v/>
      </c>
      <c r="C638" s="174"/>
      <c r="D638" s="157">
        <f>IFERROR($C$8:INDEX($C$8:$C$3000,COUNTIF($C$8:$C$3000,"?*")),"")</f>
        <v>0</v>
      </c>
      <c r="E638" s="174"/>
      <c r="F638" s="174">
        <f>--ISNUMBER(IFERROR(SEARCH('Project Costing'!#REF!,Services!I645,1),""))</f>
        <v>0</v>
      </c>
      <c r="G638" s="174" t="str">
        <f>IF(F638=1,COUNTIF($F$8:F638,1),"")</f>
        <v/>
      </c>
      <c r="H638" s="174"/>
      <c r="I638" s="157">
        <f>IFERROR($H$8:INDEX($H$8:$H$3000,COUNTIF($H$8:$H$3000,"?*")),"")</f>
        <v>0</v>
      </c>
    </row>
    <row r="639" spans="1:9" x14ac:dyDescent="0.25">
      <c r="A639" s="174">
        <f>--ISNUMBER(IFERROR(SEARCH('Project Costing'!#REF!,Services!I646,1),""))</f>
        <v>0</v>
      </c>
      <c r="B639" s="174" t="str">
        <f>IF(A639=1,COUNTIF($A$8:A639,1),"")</f>
        <v/>
      </c>
      <c r="C639" s="174"/>
      <c r="D639" s="157">
        <f>IFERROR($C$8:INDEX($C$8:$C$3000,COUNTIF($C$8:$C$3000,"?*")),"")</f>
        <v>0</v>
      </c>
      <c r="E639" s="174"/>
      <c r="F639" s="174">
        <f>--ISNUMBER(IFERROR(SEARCH('Project Costing'!#REF!,Services!I646,1),""))</f>
        <v>0</v>
      </c>
      <c r="G639" s="174" t="str">
        <f>IF(F639=1,COUNTIF($F$8:F639,1),"")</f>
        <v/>
      </c>
      <c r="H639" s="174"/>
      <c r="I639" s="157">
        <f>IFERROR($H$8:INDEX($H$8:$H$3000,COUNTIF($H$8:$H$3000,"?*")),"")</f>
        <v>0</v>
      </c>
    </row>
    <row r="640" spans="1:9" x14ac:dyDescent="0.25">
      <c r="A640" s="174">
        <f>--ISNUMBER(IFERROR(SEARCH('Project Costing'!#REF!,Services!I647,1),""))</f>
        <v>0</v>
      </c>
      <c r="B640" s="174" t="str">
        <f>IF(A640=1,COUNTIF($A$8:A640,1),"")</f>
        <v/>
      </c>
      <c r="C640" s="174"/>
      <c r="D640" s="157">
        <f>IFERROR($C$8:INDEX($C$8:$C$3000,COUNTIF($C$8:$C$3000,"?*")),"")</f>
        <v>0</v>
      </c>
      <c r="E640" s="174"/>
      <c r="F640" s="174">
        <f>--ISNUMBER(IFERROR(SEARCH('Project Costing'!#REF!,Services!I647,1),""))</f>
        <v>0</v>
      </c>
      <c r="G640" s="174" t="str">
        <f>IF(F640=1,COUNTIF($F$8:F640,1),"")</f>
        <v/>
      </c>
      <c r="H640" s="174"/>
      <c r="I640" s="157">
        <f>IFERROR($H$8:INDEX($H$8:$H$3000,COUNTIF($H$8:$H$3000,"?*")),"")</f>
        <v>0</v>
      </c>
    </row>
    <row r="641" spans="1:9" x14ac:dyDescent="0.25">
      <c r="A641" s="174">
        <f>--ISNUMBER(IFERROR(SEARCH('Project Costing'!#REF!,Services!I648,1),""))</f>
        <v>0</v>
      </c>
      <c r="B641" s="174" t="str">
        <f>IF(A641=1,COUNTIF($A$8:A641,1),"")</f>
        <v/>
      </c>
      <c r="C641" s="174"/>
      <c r="D641" s="157">
        <f>IFERROR($C$8:INDEX($C$8:$C$3000,COUNTIF($C$8:$C$3000,"?*")),"")</f>
        <v>0</v>
      </c>
      <c r="E641" s="174"/>
      <c r="F641" s="174">
        <f>--ISNUMBER(IFERROR(SEARCH('Project Costing'!#REF!,Services!I648,1),""))</f>
        <v>0</v>
      </c>
      <c r="G641" s="174" t="str">
        <f>IF(F641=1,COUNTIF($F$8:F641,1),"")</f>
        <v/>
      </c>
      <c r="H641" s="174"/>
      <c r="I641" s="157">
        <f>IFERROR($H$8:INDEX($H$8:$H$3000,COUNTIF($H$8:$H$3000,"?*")),"")</f>
        <v>0</v>
      </c>
    </row>
    <row r="642" spans="1:9" x14ac:dyDescent="0.25">
      <c r="A642" s="174">
        <f>--ISNUMBER(IFERROR(SEARCH('Project Costing'!#REF!,Services!I649,1),""))</f>
        <v>0</v>
      </c>
      <c r="B642" s="174" t="str">
        <f>IF(A642=1,COUNTIF($A$8:A642,1),"")</f>
        <v/>
      </c>
      <c r="C642" s="174"/>
      <c r="D642" s="157">
        <f>IFERROR($C$8:INDEX($C$8:$C$3000,COUNTIF($C$8:$C$3000,"?*")),"")</f>
        <v>0</v>
      </c>
      <c r="E642" s="174"/>
      <c r="F642" s="174">
        <f>--ISNUMBER(IFERROR(SEARCH('Project Costing'!#REF!,Services!I649,1),""))</f>
        <v>0</v>
      </c>
      <c r="G642" s="174" t="str">
        <f>IF(F642=1,COUNTIF($F$8:F642,1),"")</f>
        <v/>
      </c>
      <c r="H642" s="174"/>
      <c r="I642" s="157">
        <f>IFERROR($H$8:INDEX($H$8:$H$3000,COUNTIF($H$8:$H$3000,"?*")),"")</f>
        <v>0</v>
      </c>
    </row>
    <row r="643" spans="1:9" x14ac:dyDescent="0.25">
      <c r="A643" s="174">
        <f>--ISNUMBER(IFERROR(SEARCH('Project Costing'!#REF!,Services!I650,1),""))</f>
        <v>0</v>
      </c>
      <c r="B643" s="174" t="str">
        <f>IF(A643=1,COUNTIF($A$8:A643,1),"")</f>
        <v/>
      </c>
      <c r="C643" s="174"/>
      <c r="D643" s="157">
        <f>IFERROR($C$8:INDEX($C$8:$C$3000,COUNTIF($C$8:$C$3000,"?*")),"")</f>
        <v>0</v>
      </c>
      <c r="E643" s="174"/>
      <c r="F643" s="174">
        <f>--ISNUMBER(IFERROR(SEARCH('Project Costing'!#REF!,Services!I650,1),""))</f>
        <v>0</v>
      </c>
      <c r="G643" s="174" t="str">
        <f>IF(F643=1,COUNTIF($F$8:F643,1),"")</f>
        <v/>
      </c>
      <c r="H643" s="174"/>
      <c r="I643" s="157">
        <f>IFERROR($H$8:INDEX($H$8:$H$3000,COUNTIF($H$8:$H$3000,"?*")),"")</f>
        <v>0</v>
      </c>
    </row>
    <row r="644" spans="1:9" x14ac:dyDescent="0.25">
      <c r="A644" s="174">
        <f>--ISNUMBER(IFERROR(SEARCH('Project Costing'!#REF!,Services!I651,1),""))</f>
        <v>0</v>
      </c>
      <c r="B644" s="174" t="str">
        <f>IF(A644=1,COUNTIF($A$8:A644,1),"")</f>
        <v/>
      </c>
      <c r="C644" s="174"/>
      <c r="D644" s="157">
        <f>IFERROR($C$8:INDEX($C$8:$C$3000,COUNTIF($C$8:$C$3000,"?*")),"")</f>
        <v>0</v>
      </c>
      <c r="E644" s="174"/>
      <c r="F644" s="174">
        <f>--ISNUMBER(IFERROR(SEARCH('Project Costing'!#REF!,Services!I651,1),""))</f>
        <v>0</v>
      </c>
      <c r="G644" s="174" t="str">
        <f>IF(F644=1,COUNTIF($F$8:F644,1),"")</f>
        <v/>
      </c>
      <c r="H644" s="174"/>
      <c r="I644" s="157">
        <f>IFERROR($H$8:INDEX($H$8:$H$3000,COUNTIF($H$8:$H$3000,"?*")),"")</f>
        <v>0</v>
      </c>
    </row>
    <row r="645" spans="1:9" x14ac:dyDescent="0.25">
      <c r="A645" s="174">
        <f>--ISNUMBER(IFERROR(SEARCH('Project Costing'!#REF!,Services!I652,1),""))</f>
        <v>0</v>
      </c>
      <c r="B645" s="174" t="str">
        <f>IF(A645=1,COUNTIF($A$8:A645,1),"")</f>
        <v/>
      </c>
      <c r="C645" s="174"/>
      <c r="D645" s="157">
        <f>IFERROR($C$8:INDEX($C$8:$C$3000,COUNTIF($C$8:$C$3000,"?*")),"")</f>
        <v>0</v>
      </c>
      <c r="E645" s="174"/>
      <c r="F645" s="174">
        <f>--ISNUMBER(IFERROR(SEARCH('Project Costing'!#REF!,Services!I652,1),""))</f>
        <v>0</v>
      </c>
      <c r="G645" s="174" t="str">
        <f>IF(F645=1,COUNTIF($F$8:F645,1),"")</f>
        <v/>
      </c>
      <c r="H645" s="174"/>
      <c r="I645" s="157">
        <f>IFERROR($H$8:INDEX($H$8:$H$3000,COUNTIF($H$8:$H$3000,"?*")),"")</f>
        <v>0</v>
      </c>
    </row>
    <row r="646" spans="1:9" x14ac:dyDescent="0.25">
      <c r="A646" s="174">
        <f>--ISNUMBER(IFERROR(SEARCH('Project Costing'!#REF!,Services!I653,1),""))</f>
        <v>0</v>
      </c>
      <c r="B646" s="174" t="str">
        <f>IF(A646=1,COUNTIF($A$8:A646,1),"")</f>
        <v/>
      </c>
      <c r="C646" s="174"/>
      <c r="D646" s="157">
        <f>IFERROR($C$8:INDEX($C$8:$C$3000,COUNTIF($C$8:$C$3000,"?*")),"")</f>
        <v>0</v>
      </c>
      <c r="E646" s="174"/>
      <c r="F646" s="174">
        <f>--ISNUMBER(IFERROR(SEARCH('Project Costing'!#REF!,Services!I653,1),""))</f>
        <v>0</v>
      </c>
      <c r="G646" s="174" t="str">
        <f>IF(F646=1,COUNTIF($F$8:F646,1),"")</f>
        <v/>
      </c>
      <c r="H646" s="174"/>
      <c r="I646" s="157">
        <f>IFERROR($H$8:INDEX($H$8:$H$3000,COUNTIF($H$8:$H$3000,"?*")),"")</f>
        <v>0</v>
      </c>
    </row>
    <row r="647" spans="1:9" x14ac:dyDescent="0.25">
      <c r="A647" s="174">
        <f>--ISNUMBER(IFERROR(SEARCH('Project Costing'!#REF!,Services!I654,1),""))</f>
        <v>0</v>
      </c>
      <c r="B647" s="174" t="str">
        <f>IF(A647=1,COUNTIF($A$8:A647,1),"")</f>
        <v/>
      </c>
      <c r="C647" s="174"/>
      <c r="D647" s="157">
        <f>IFERROR($C$8:INDEX($C$8:$C$3000,COUNTIF($C$8:$C$3000,"?*")),"")</f>
        <v>0</v>
      </c>
      <c r="E647" s="174"/>
      <c r="F647" s="174">
        <f>--ISNUMBER(IFERROR(SEARCH('Project Costing'!#REF!,Services!I654,1),""))</f>
        <v>0</v>
      </c>
      <c r="G647" s="174" t="str">
        <f>IF(F647=1,COUNTIF($F$8:F647,1),"")</f>
        <v/>
      </c>
      <c r="H647" s="174"/>
      <c r="I647" s="157">
        <f>IFERROR($H$8:INDEX($H$8:$H$3000,COUNTIF($H$8:$H$3000,"?*")),"")</f>
        <v>0</v>
      </c>
    </row>
    <row r="648" spans="1:9" x14ac:dyDescent="0.25">
      <c r="A648" s="174">
        <f>--ISNUMBER(IFERROR(SEARCH('Project Costing'!#REF!,Services!I655,1),""))</f>
        <v>0</v>
      </c>
      <c r="B648" s="174" t="str">
        <f>IF(A648=1,COUNTIF($A$8:A648,1),"")</f>
        <v/>
      </c>
      <c r="C648" s="174"/>
      <c r="D648" s="157">
        <f>IFERROR($C$8:INDEX($C$8:$C$3000,COUNTIF($C$8:$C$3000,"?*")),"")</f>
        <v>0</v>
      </c>
      <c r="E648" s="174"/>
      <c r="F648" s="174">
        <f>--ISNUMBER(IFERROR(SEARCH('Project Costing'!#REF!,Services!I655,1),""))</f>
        <v>0</v>
      </c>
      <c r="G648" s="174" t="str">
        <f>IF(F648=1,COUNTIF($F$8:F648,1),"")</f>
        <v/>
      </c>
      <c r="H648" s="174"/>
      <c r="I648" s="157">
        <f>IFERROR($H$8:INDEX($H$8:$H$3000,COUNTIF($H$8:$H$3000,"?*")),"")</f>
        <v>0</v>
      </c>
    </row>
    <row r="649" spans="1:9" x14ac:dyDescent="0.25">
      <c r="A649" s="174">
        <f>--ISNUMBER(IFERROR(SEARCH('Project Costing'!#REF!,Services!I656,1),""))</f>
        <v>0</v>
      </c>
      <c r="B649" s="174" t="str">
        <f>IF(A649=1,COUNTIF($A$8:A649,1),"")</f>
        <v/>
      </c>
      <c r="C649" s="174"/>
      <c r="D649" s="157">
        <f>IFERROR($C$8:INDEX($C$8:$C$3000,COUNTIF($C$8:$C$3000,"?*")),"")</f>
        <v>0</v>
      </c>
      <c r="E649" s="174"/>
      <c r="F649" s="174">
        <f>--ISNUMBER(IFERROR(SEARCH('Project Costing'!#REF!,Services!I656,1),""))</f>
        <v>0</v>
      </c>
      <c r="G649" s="174" t="str">
        <f>IF(F649=1,COUNTIF($F$8:F649,1),"")</f>
        <v/>
      </c>
      <c r="H649" s="174"/>
      <c r="I649" s="157">
        <f>IFERROR($H$8:INDEX($H$8:$H$3000,COUNTIF($H$8:$H$3000,"?*")),"")</f>
        <v>0</v>
      </c>
    </row>
    <row r="650" spans="1:9" x14ac:dyDescent="0.25">
      <c r="A650" s="174">
        <f>--ISNUMBER(IFERROR(SEARCH('Project Costing'!#REF!,Services!I657,1),""))</f>
        <v>0</v>
      </c>
      <c r="B650" s="174" t="str">
        <f>IF(A650=1,COUNTIF($A$8:A650,1),"")</f>
        <v/>
      </c>
      <c r="C650" s="174"/>
      <c r="D650" s="157">
        <f>IFERROR($C$8:INDEX($C$8:$C$3000,COUNTIF($C$8:$C$3000,"?*")),"")</f>
        <v>0</v>
      </c>
      <c r="E650" s="174"/>
      <c r="F650" s="174">
        <f>--ISNUMBER(IFERROR(SEARCH('Project Costing'!#REF!,Services!I657,1),""))</f>
        <v>0</v>
      </c>
      <c r="G650" s="174" t="str">
        <f>IF(F650=1,COUNTIF($F$8:F650,1),"")</f>
        <v/>
      </c>
      <c r="H650" s="174"/>
      <c r="I650" s="157">
        <f>IFERROR($H$8:INDEX($H$8:$H$3000,COUNTIF($H$8:$H$3000,"?*")),"")</f>
        <v>0</v>
      </c>
    </row>
    <row r="651" spans="1:9" x14ac:dyDescent="0.25">
      <c r="A651" s="174">
        <f>--ISNUMBER(IFERROR(SEARCH('Project Costing'!#REF!,Services!I658,1),""))</f>
        <v>0</v>
      </c>
      <c r="B651" s="174" t="str">
        <f>IF(A651=1,COUNTIF($A$8:A651,1),"")</f>
        <v/>
      </c>
      <c r="C651" s="174"/>
      <c r="D651" s="157">
        <f>IFERROR($C$8:INDEX($C$8:$C$3000,COUNTIF($C$8:$C$3000,"?*")),"")</f>
        <v>0</v>
      </c>
      <c r="E651" s="174"/>
      <c r="F651" s="174">
        <f>--ISNUMBER(IFERROR(SEARCH('Project Costing'!#REF!,Services!I658,1),""))</f>
        <v>0</v>
      </c>
      <c r="G651" s="174" t="str">
        <f>IF(F651=1,COUNTIF($F$8:F651,1),"")</f>
        <v/>
      </c>
      <c r="H651" s="174"/>
      <c r="I651" s="157">
        <f>IFERROR($H$8:INDEX($H$8:$H$3000,COUNTIF($H$8:$H$3000,"?*")),"")</f>
        <v>0</v>
      </c>
    </row>
    <row r="652" spans="1:9" x14ac:dyDescent="0.25">
      <c r="A652" s="174">
        <f>--ISNUMBER(IFERROR(SEARCH('Project Costing'!#REF!,Services!I659,1),""))</f>
        <v>0</v>
      </c>
      <c r="B652" s="174" t="str">
        <f>IF(A652=1,COUNTIF($A$8:A652,1),"")</f>
        <v/>
      </c>
      <c r="C652" s="174"/>
      <c r="D652" s="157">
        <f>IFERROR($C$8:INDEX($C$8:$C$3000,COUNTIF($C$8:$C$3000,"?*")),"")</f>
        <v>0</v>
      </c>
      <c r="E652" s="174"/>
      <c r="F652" s="174">
        <f>--ISNUMBER(IFERROR(SEARCH('Project Costing'!#REF!,Services!I659,1),""))</f>
        <v>0</v>
      </c>
      <c r="G652" s="174" t="str">
        <f>IF(F652=1,COUNTIF($F$8:F652,1),"")</f>
        <v/>
      </c>
      <c r="H652" s="174"/>
      <c r="I652" s="157">
        <f>IFERROR($H$8:INDEX($H$8:$H$3000,COUNTIF($H$8:$H$3000,"?*")),"")</f>
        <v>0</v>
      </c>
    </row>
    <row r="653" spans="1:9" x14ac:dyDescent="0.25">
      <c r="A653" s="174">
        <f>--ISNUMBER(IFERROR(SEARCH('Project Costing'!#REF!,Services!I660,1),""))</f>
        <v>0</v>
      </c>
      <c r="B653" s="174" t="str">
        <f>IF(A653=1,COUNTIF($A$8:A653,1),"")</f>
        <v/>
      </c>
      <c r="C653" s="174"/>
      <c r="D653" s="157">
        <f>IFERROR($C$8:INDEX($C$8:$C$3000,COUNTIF($C$8:$C$3000,"?*")),"")</f>
        <v>0</v>
      </c>
      <c r="E653" s="174"/>
      <c r="F653" s="174">
        <f>--ISNUMBER(IFERROR(SEARCH('Project Costing'!#REF!,Services!I660,1),""))</f>
        <v>0</v>
      </c>
      <c r="G653" s="174" t="str">
        <f>IF(F653=1,COUNTIF($F$8:F653,1),"")</f>
        <v/>
      </c>
      <c r="H653" s="174"/>
      <c r="I653" s="157">
        <f>IFERROR($H$8:INDEX($H$8:$H$3000,COUNTIF($H$8:$H$3000,"?*")),"")</f>
        <v>0</v>
      </c>
    </row>
    <row r="654" spans="1:9" x14ac:dyDescent="0.25">
      <c r="A654" s="174">
        <f>--ISNUMBER(IFERROR(SEARCH('Project Costing'!#REF!,Services!I661,1),""))</f>
        <v>0</v>
      </c>
      <c r="B654" s="174" t="str">
        <f>IF(A654=1,COUNTIF($A$8:A654,1),"")</f>
        <v/>
      </c>
      <c r="C654" s="174"/>
      <c r="D654" s="157">
        <f>IFERROR($C$8:INDEX($C$8:$C$3000,COUNTIF($C$8:$C$3000,"?*")),"")</f>
        <v>0</v>
      </c>
      <c r="E654" s="174"/>
      <c r="F654" s="174">
        <f>--ISNUMBER(IFERROR(SEARCH('Project Costing'!#REF!,Services!I661,1),""))</f>
        <v>0</v>
      </c>
      <c r="G654" s="174" t="str">
        <f>IF(F654=1,COUNTIF($F$8:F654,1),"")</f>
        <v/>
      </c>
      <c r="H654" s="174"/>
      <c r="I654" s="157">
        <f>IFERROR($H$8:INDEX($H$8:$H$3000,COUNTIF($H$8:$H$3000,"?*")),"")</f>
        <v>0</v>
      </c>
    </row>
    <row r="655" spans="1:9" x14ac:dyDescent="0.25">
      <c r="A655" s="174">
        <f>--ISNUMBER(IFERROR(SEARCH('Project Costing'!#REF!,Services!I662,1),""))</f>
        <v>0</v>
      </c>
      <c r="B655" s="174" t="str">
        <f>IF(A655=1,COUNTIF($A$8:A655,1),"")</f>
        <v/>
      </c>
      <c r="C655" s="174"/>
      <c r="D655" s="157">
        <f>IFERROR($C$8:INDEX($C$8:$C$3000,COUNTIF($C$8:$C$3000,"?*")),"")</f>
        <v>0</v>
      </c>
      <c r="E655" s="174"/>
      <c r="F655" s="174">
        <f>--ISNUMBER(IFERROR(SEARCH('Project Costing'!#REF!,Services!I662,1),""))</f>
        <v>0</v>
      </c>
      <c r="G655" s="174" t="str">
        <f>IF(F655=1,COUNTIF($F$8:F655,1),"")</f>
        <v/>
      </c>
      <c r="H655" s="174"/>
      <c r="I655" s="157">
        <f>IFERROR($H$8:INDEX($H$8:$H$3000,COUNTIF($H$8:$H$3000,"?*")),"")</f>
        <v>0</v>
      </c>
    </row>
    <row r="656" spans="1:9" x14ac:dyDescent="0.25">
      <c r="A656" s="174">
        <f>--ISNUMBER(IFERROR(SEARCH('Project Costing'!#REF!,Services!I663,1),""))</f>
        <v>0</v>
      </c>
      <c r="B656" s="174" t="str">
        <f>IF(A656=1,COUNTIF($A$8:A656,1),"")</f>
        <v/>
      </c>
      <c r="C656" s="174"/>
      <c r="D656" s="157">
        <f>IFERROR($C$8:INDEX($C$8:$C$3000,COUNTIF($C$8:$C$3000,"?*")),"")</f>
        <v>0</v>
      </c>
      <c r="E656" s="174"/>
      <c r="F656" s="174">
        <f>--ISNUMBER(IFERROR(SEARCH('Project Costing'!#REF!,Services!I663,1),""))</f>
        <v>0</v>
      </c>
      <c r="G656" s="174" t="str">
        <f>IF(F656=1,COUNTIF($F$8:F656,1),"")</f>
        <v/>
      </c>
      <c r="H656" s="174"/>
      <c r="I656" s="157">
        <f>IFERROR($H$8:INDEX($H$8:$H$3000,COUNTIF($H$8:$H$3000,"?*")),"")</f>
        <v>0</v>
      </c>
    </row>
    <row r="657" spans="1:9" x14ac:dyDescent="0.25">
      <c r="A657" s="174">
        <f>--ISNUMBER(IFERROR(SEARCH('Project Costing'!#REF!,Services!I664,1),""))</f>
        <v>0</v>
      </c>
      <c r="B657" s="174" t="str">
        <f>IF(A657=1,COUNTIF($A$8:A657,1),"")</f>
        <v/>
      </c>
      <c r="C657" s="174"/>
      <c r="D657" s="157">
        <f>IFERROR($C$8:INDEX($C$8:$C$3000,COUNTIF($C$8:$C$3000,"?*")),"")</f>
        <v>0</v>
      </c>
      <c r="E657" s="174"/>
      <c r="F657" s="174">
        <f>--ISNUMBER(IFERROR(SEARCH('Project Costing'!#REF!,Services!I664,1),""))</f>
        <v>0</v>
      </c>
      <c r="G657" s="174" t="str">
        <f>IF(F657=1,COUNTIF($F$8:F657,1),"")</f>
        <v/>
      </c>
      <c r="H657" s="174"/>
      <c r="I657" s="157">
        <f>IFERROR($H$8:INDEX($H$8:$H$3000,COUNTIF($H$8:$H$3000,"?*")),"")</f>
        <v>0</v>
      </c>
    </row>
    <row r="658" spans="1:9" x14ac:dyDescent="0.25">
      <c r="A658" s="174">
        <f>--ISNUMBER(IFERROR(SEARCH('Project Costing'!#REF!,Services!I665,1),""))</f>
        <v>0</v>
      </c>
      <c r="B658" s="174" t="str">
        <f>IF(A658=1,COUNTIF($A$8:A658,1),"")</f>
        <v/>
      </c>
      <c r="C658" s="174"/>
      <c r="D658" s="157">
        <f>IFERROR($C$8:INDEX($C$8:$C$3000,COUNTIF($C$8:$C$3000,"?*")),"")</f>
        <v>0</v>
      </c>
      <c r="E658" s="174"/>
      <c r="F658" s="174">
        <f>--ISNUMBER(IFERROR(SEARCH('Project Costing'!#REF!,Services!I665,1),""))</f>
        <v>0</v>
      </c>
      <c r="G658" s="174" t="str">
        <f>IF(F658=1,COUNTIF($F$8:F658,1),"")</f>
        <v/>
      </c>
      <c r="H658" s="174"/>
      <c r="I658" s="157">
        <f>IFERROR($H$8:INDEX($H$8:$H$3000,COUNTIF($H$8:$H$3000,"?*")),"")</f>
        <v>0</v>
      </c>
    </row>
    <row r="659" spans="1:9" x14ac:dyDescent="0.25">
      <c r="A659" s="174">
        <f>--ISNUMBER(IFERROR(SEARCH('Project Costing'!#REF!,Services!I666,1),""))</f>
        <v>0</v>
      </c>
      <c r="B659" s="174" t="str">
        <f>IF(A659=1,COUNTIF($A$8:A659,1),"")</f>
        <v/>
      </c>
      <c r="C659" s="174"/>
      <c r="D659" s="157">
        <f>IFERROR($C$8:INDEX($C$8:$C$3000,COUNTIF($C$8:$C$3000,"?*")),"")</f>
        <v>0</v>
      </c>
      <c r="E659" s="174"/>
      <c r="F659" s="174">
        <f>--ISNUMBER(IFERROR(SEARCH('Project Costing'!#REF!,Services!I666,1),""))</f>
        <v>0</v>
      </c>
      <c r="G659" s="174" t="str">
        <f>IF(F659=1,COUNTIF($F$8:F659,1),"")</f>
        <v/>
      </c>
      <c r="H659" s="174"/>
      <c r="I659" s="157">
        <f>IFERROR($H$8:INDEX($H$8:$H$3000,COUNTIF($H$8:$H$3000,"?*")),"")</f>
        <v>0</v>
      </c>
    </row>
    <row r="660" spans="1:9" x14ac:dyDescent="0.25">
      <c r="A660" s="174">
        <f>--ISNUMBER(IFERROR(SEARCH('Project Costing'!#REF!,Services!I667,1),""))</f>
        <v>0</v>
      </c>
      <c r="B660" s="174" t="str">
        <f>IF(A660=1,COUNTIF($A$8:A660,1),"")</f>
        <v/>
      </c>
      <c r="C660" s="174"/>
      <c r="D660" s="157">
        <f>IFERROR($C$8:INDEX($C$8:$C$3000,COUNTIF($C$8:$C$3000,"?*")),"")</f>
        <v>0</v>
      </c>
      <c r="E660" s="174"/>
      <c r="F660" s="174">
        <f>--ISNUMBER(IFERROR(SEARCH('Project Costing'!#REF!,Services!I667,1),""))</f>
        <v>0</v>
      </c>
      <c r="G660" s="174" t="str">
        <f>IF(F660=1,COUNTIF($F$8:F660,1),"")</f>
        <v/>
      </c>
      <c r="H660" s="174"/>
      <c r="I660" s="157">
        <f>IFERROR($H$8:INDEX($H$8:$H$3000,COUNTIF($H$8:$H$3000,"?*")),"")</f>
        <v>0</v>
      </c>
    </row>
    <row r="661" spans="1:9" x14ac:dyDescent="0.25">
      <c r="A661" s="174">
        <f>--ISNUMBER(IFERROR(SEARCH('Project Costing'!#REF!,Services!I668,1),""))</f>
        <v>0</v>
      </c>
      <c r="B661" s="174" t="str">
        <f>IF(A661=1,COUNTIF($A$8:A661,1),"")</f>
        <v/>
      </c>
      <c r="C661" s="174"/>
      <c r="D661" s="157">
        <f>IFERROR($C$8:INDEX($C$8:$C$3000,COUNTIF($C$8:$C$3000,"?*")),"")</f>
        <v>0</v>
      </c>
      <c r="E661" s="174"/>
      <c r="F661" s="174">
        <f>--ISNUMBER(IFERROR(SEARCH('Project Costing'!#REF!,Services!I668,1),""))</f>
        <v>0</v>
      </c>
      <c r="G661" s="174" t="str">
        <f>IF(F661=1,COUNTIF($F$8:F661,1),"")</f>
        <v/>
      </c>
      <c r="H661" s="174"/>
      <c r="I661" s="157">
        <f>IFERROR($H$8:INDEX($H$8:$H$3000,COUNTIF($H$8:$H$3000,"?*")),"")</f>
        <v>0</v>
      </c>
    </row>
    <row r="662" spans="1:9" x14ac:dyDescent="0.25">
      <c r="A662" s="174">
        <f>--ISNUMBER(IFERROR(SEARCH('Project Costing'!#REF!,Services!I669,1),""))</f>
        <v>0</v>
      </c>
      <c r="B662" s="174" t="str">
        <f>IF(A662=1,COUNTIF($A$8:A662,1),"")</f>
        <v/>
      </c>
      <c r="C662" s="174"/>
      <c r="D662" s="157">
        <f>IFERROR($C$8:INDEX($C$8:$C$3000,COUNTIF($C$8:$C$3000,"?*")),"")</f>
        <v>0</v>
      </c>
      <c r="E662" s="174"/>
      <c r="F662" s="174">
        <f>--ISNUMBER(IFERROR(SEARCH('Project Costing'!#REF!,Services!I669,1),""))</f>
        <v>0</v>
      </c>
      <c r="G662" s="174" t="str">
        <f>IF(F662=1,COUNTIF($F$8:F662,1),"")</f>
        <v/>
      </c>
      <c r="H662" s="174"/>
      <c r="I662" s="157">
        <f>IFERROR($H$8:INDEX($H$8:$H$3000,COUNTIF($H$8:$H$3000,"?*")),"")</f>
        <v>0</v>
      </c>
    </row>
    <row r="663" spans="1:9" x14ac:dyDescent="0.25">
      <c r="A663" s="174">
        <f>--ISNUMBER(IFERROR(SEARCH('Project Costing'!#REF!,Services!I670,1),""))</f>
        <v>0</v>
      </c>
      <c r="B663" s="174" t="str">
        <f>IF(A663=1,COUNTIF($A$8:A663,1),"")</f>
        <v/>
      </c>
      <c r="C663" s="174"/>
      <c r="D663" s="157">
        <f>IFERROR($C$8:INDEX($C$8:$C$3000,COUNTIF($C$8:$C$3000,"?*")),"")</f>
        <v>0</v>
      </c>
      <c r="E663" s="174"/>
      <c r="F663" s="174">
        <f>--ISNUMBER(IFERROR(SEARCH('Project Costing'!#REF!,Services!I670,1),""))</f>
        <v>0</v>
      </c>
      <c r="G663" s="174" t="str">
        <f>IF(F663=1,COUNTIF($F$8:F663,1),"")</f>
        <v/>
      </c>
      <c r="H663" s="174"/>
      <c r="I663" s="157">
        <f>IFERROR($H$8:INDEX($H$8:$H$3000,COUNTIF($H$8:$H$3000,"?*")),"")</f>
        <v>0</v>
      </c>
    </row>
    <row r="664" spans="1:9" x14ac:dyDescent="0.25">
      <c r="A664" s="174">
        <f>--ISNUMBER(IFERROR(SEARCH('Project Costing'!#REF!,Services!I671,1),""))</f>
        <v>0</v>
      </c>
      <c r="B664" s="174" t="str">
        <f>IF(A664=1,COUNTIF($A$8:A664,1),"")</f>
        <v/>
      </c>
      <c r="C664" s="174"/>
      <c r="D664" s="157">
        <f>IFERROR($C$8:INDEX($C$8:$C$3000,COUNTIF($C$8:$C$3000,"?*")),"")</f>
        <v>0</v>
      </c>
      <c r="E664" s="174"/>
      <c r="F664" s="174">
        <f>--ISNUMBER(IFERROR(SEARCH('Project Costing'!#REF!,Services!I671,1),""))</f>
        <v>0</v>
      </c>
      <c r="G664" s="174" t="str">
        <f>IF(F664=1,COUNTIF($F$8:F664,1),"")</f>
        <v/>
      </c>
      <c r="H664" s="174"/>
      <c r="I664" s="157">
        <f>IFERROR($H$8:INDEX($H$8:$H$3000,COUNTIF($H$8:$H$3000,"?*")),"")</f>
        <v>0</v>
      </c>
    </row>
    <row r="665" spans="1:9" x14ac:dyDescent="0.25">
      <c r="A665" s="174">
        <f>--ISNUMBER(IFERROR(SEARCH('Project Costing'!#REF!,Services!I672,1),""))</f>
        <v>0</v>
      </c>
      <c r="B665" s="174" t="str">
        <f>IF(A665=1,COUNTIF($A$8:A665,1),"")</f>
        <v/>
      </c>
      <c r="C665" s="174"/>
      <c r="D665" s="157">
        <f>IFERROR($C$8:INDEX($C$8:$C$3000,COUNTIF($C$8:$C$3000,"?*")),"")</f>
        <v>0</v>
      </c>
      <c r="E665" s="174"/>
      <c r="F665" s="174">
        <f>--ISNUMBER(IFERROR(SEARCH('Project Costing'!#REF!,Services!I672,1),""))</f>
        <v>0</v>
      </c>
      <c r="G665" s="174" t="str">
        <f>IF(F665=1,COUNTIF($F$8:F665,1),"")</f>
        <v/>
      </c>
      <c r="H665" s="174"/>
      <c r="I665" s="157">
        <f>IFERROR($H$8:INDEX($H$8:$H$3000,COUNTIF($H$8:$H$3000,"?*")),"")</f>
        <v>0</v>
      </c>
    </row>
    <row r="666" spans="1:9" x14ac:dyDescent="0.25">
      <c r="A666" s="174">
        <f>--ISNUMBER(IFERROR(SEARCH('Project Costing'!#REF!,Services!I673,1),""))</f>
        <v>0</v>
      </c>
      <c r="B666" s="174" t="str">
        <f>IF(A666=1,COUNTIF($A$8:A666,1),"")</f>
        <v/>
      </c>
      <c r="C666" s="174"/>
      <c r="D666" s="157">
        <f>IFERROR($C$8:INDEX($C$8:$C$3000,COUNTIF($C$8:$C$3000,"?*")),"")</f>
        <v>0</v>
      </c>
      <c r="E666" s="174"/>
      <c r="F666" s="174">
        <f>--ISNUMBER(IFERROR(SEARCH('Project Costing'!#REF!,Services!I673,1),""))</f>
        <v>0</v>
      </c>
      <c r="G666" s="174" t="str">
        <f>IF(F666=1,COUNTIF($F$8:F666,1),"")</f>
        <v/>
      </c>
      <c r="H666" s="174"/>
      <c r="I666" s="157">
        <f>IFERROR($H$8:INDEX($H$8:$H$3000,COUNTIF($H$8:$H$3000,"?*")),"")</f>
        <v>0</v>
      </c>
    </row>
    <row r="667" spans="1:9" x14ac:dyDescent="0.25">
      <c r="A667" s="174">
        <f>--ISNUMBER(IFERROR(SEARCH('Project Costing'!#REF!,Services!I674,1),""))</f>
        <v>0</v>
      </c>
      <c r="B667" s="174" t="str">
        <f>IF(A667=1,COUNTIF($A$8:A667,1),"")</f>
        <v/>
      </c>
      <c r="C667" s="174"/>
      <c r="D667" s="157">
        <f>IFERROR($C$8:INDEX($C$8:$C$3000,COUNTIF($C$8:$C$3000,"?*")),"")</f>
        <v>0</v>
      </c>
      <c r="E667" s="174"/>
      <c r="F667" s="174">
        <f>--ISNUMBER(IFERROR(SEARCH('Project Costing'!#REF!,Services!I674,1),""))</f>
        <v>0</v>
      </c>
      <c r="G667" s="174" t="str">
        <f>IF(F667=1,COUNTIF($F$8:F667,1),"")</f>
        <v/>
      </c>
      <c r="H667" s="174"/>
      <c r="I667" s="157">
        <f>IFERROR($H$8:INDEX($H$8:$H$3000,COUNTIF($H$8:$H$3000,"?*")),"")</f>
        <v>0</v>
      </c>
    </row>
    <row r="668" spans="1:9" x14ac:dyDescent="0.25">
      <c r="A668" s="174">
        <f>--ISNUMBER(IFERROR(SEARCH('Project Costing'!#REF!,Services!I675,1),""))</f>
        <v>0</v>
      </c>
      <c r="B668" s="174" t="str">
        <f>IF(A668=1,COUNTIF($A$8:A668,1),"")</f>
        <v/>
      </c>
      <c r="C668" s="174"/>
      <c r="D668" s="157">
        <f>IFERROR($C$8:INDEX($C$8:$C$3000,COUNTIF($C$8:$C$3000,"?*")),"")</f>
        <v>0</v>
      </c>
      <c r="E668" s="174"/>
      <c r="F668" s="174">
        <f>--ISNUMBER(IFERROR(SEARCH('Project Costing'!#REF!,Services!I675,1),""))</f>
        <v>0</v>
      </c>
      <c r="G668" s="174" t="str">
        <f>IF(F668=1,COUNTIF($F$8:F668,1),"")</f>
        <v/>
      </c>
      <c r="H668" s="174"/>
      <c r="I668" s="157">
        <f>IFERROR($H$8:INDEX($H$8:$H$3000,COUNTIF($H$8:$H$3000,"?*")),"")</f>
        <v>0</v>
      </c>
    </row>
    <row r="669" spans="1:9" x14ac:dyDescent="0.25">
      <c r="A669" s="174">
        <f>--ISNUMBER(IFERROR(SEARCH('Project Costing'!#REF!,Services!I676,1),""))</f>
        <v>0</v>
      </c>
      <c r="B669" s="174" t="str">
        <f>IF(A669=1,COUNTIF($A$8:A669,1),"")</f>
        <v/>
      </c>
      <c r="C669" s="174"/>
      <c r="D669" s="157">
        <f>IFERROR($C$8:INDEX($C$8:$C$3000,COUNTIF($C$8:$C$3000,"?*")),"")</f>
        <v>0</v>
      </c>
      <c r="E669" s="174"/>
      <c r="F669" s="174">
        <f>--ISNUMBER(IFERROR(SEARCH('Project Costing'!#REF!,Services!I676,1),""))</f>
        <v>0</v>
      </c>
      <c r="G669" s="174" t="str">
        <f>IF(F669=1,COUNTIF($F$8:F669,1),"")</f>
        <v/>
      </c>
      <c r="H669" s="174"/>
      <c r="I669" s="157">
        <f>IFERROR($H$8:INDEX($H$8:$H$3000,COUNTIF($H$8:$H$3000,"?*")),"")</f>
        <v>0</v>
      </c>
    </row>
    <row r="670" spans="1:9" x14ac:dyDescent="0.25">
      <c r="A670" s="174">
        <f>--ISNUMBER(IFERROR(SEARCH('Project Costing'!#REF!,Services!I677,1),""))</f>
        <v>0</v>
      </c>
      <c r="B670" s="174" t="str">
        <f>IF(A670=1,COUNTIF($A$8:A670,1),"")</f>
        <v/>
      </c>
      <c r="C670" s="174"/>
      <c r="D670" s="157">
        <f>IFERROR($C$8:INDEX($C$8:$C$3000,COUNTIF($C$8:$C$3000,"?*")),"")</f>
        <v>0</v>
      </c>
      <c r="E670" s="174"/>
      <c r="F670" s="174">
        <f>--ISNUMBER(IFERROR(SEARCH('Project Costing'!#REF!,Services!I677,1),""))</f>
        <v>0</v>
      </c>
      <c r="G670" s="174" t="str">
        <f>IF(F670=1,COUNTIF($F$8:F670,1),"")</f>
        <v/>
      </c>
      <c r="H670" s="174"/>
      <c r="I670" s="157">
        <f>IFERROR($H$8:INDEX($H$8:$H$3000,COUNTIF($H$8:$H$3000,"?*")),"")</f>
        <v>0</v>
      </c>
    </row>
    <row r="671" spans="1:9" x14ac:dyDescent="0.25">
      <c r="A671" s="174">
        <f>--ISNUMBER(IFERROR(SEARCH('Project Costing'!#REF!,Services!I678,1),""))</f>
        <v>0</v>
      </c>
      <c r="B671" s="174" t="str">
        <f>IF(A671=1,COUNTIF($A$8:A671,1),"")</f>
        <v/>
      </c>
      <c r="C671" s="174"/>
      <c r="D671" s="157">
        <f>IFERROR($C$8:INDEX($C$8:$C$3000,COUNTIF($C$8:$C$3000,"?*")),"")</f>
        <v>0</v>
      </c>
      <c r="E671" s="174"/>
      <c r="F671" s="174">
        <f>--ISNUMBER(IFERROR(SEARCH('Project Costing'!#REF!,Services!I678,1),""))</f>
        <v>0</v>
      </c>
      <c r="G671" s="174" t="str">
        <f>IF(F671=1,COUNTIF($F$8:F671,1),"")</f>
        <v/>
      </c>
      <c r="H671" s="174"/>
      <c r="I671" s="157">
        <f>IFERROR($H$8:INDEX($H$8:$H$3000,COUNTIF($H$8:$H$3000,"?*")),"")</f>
        <v>0</v>
      </c>
    </row>
    <row r="672" spans="1:9" x14ac:dyDescent="0.25">
      <c r="A672" s="174">
        <f>--ISNUMBER(IFERROR(SEARCH('Project Costing'!#REF!,Services!I679,1),""))</f>
        <v>0</v>
      </c>
      <c r="B672" s="174" t="str">
        <f>IF(A672=1,COUNTIF($A$8:A672,1),"")</f>
        <v/>
      </c>
      <c r="C672" s="174"/>
      <c r="D672" s="157">
        <f>IFERROR($C$8:INDEX($C$8:$C$3000,COUNTIF($C$8:$C$3000,"?*")),"")</f>
        <v>0</v>
      </c>
      <c r="E672" s="174"/>
      <c r="F672" s="174">
        <f>--ISNUMBER(IFERROR(SEARCH('Project Costing'!#REF!,Services!I679,1),""))</f>
        <v>0</v>
      </c>
      <c r="G672" s="174" t="str">
        <f>IF(F672=1,COUNTIF($F$8:F672,1),"")</f>
        <v/>
      </c>
      <c r="H672" s="174"/>
      <c r="I672" s="157">
        <f>IFERROR($H$8:INDEX($H$8:$H$3000,COUNTIF($H$8:$H$3000,"?*")),"")</f>
        <v>0</v>
      </c>
    </row>
    <row r="673" spans="1:9" x14ac:dyDescent="0.25">
      <c r="A673" s="174">
        <f>--ISNUMBER(IFERROR(SEARCH('Project Costing'!#REF!,Services!I680,1),""))</f>
        <v>0</v>
      </c>
      <c r="B673" s="174" t="str">
        <f>IF(A673=1,COUNTIF($A$8:A673,1),"")</f>
        <v/>
      </c>
      <c r="C673" s="174"/>
      <c r="D673" s="157">
        <f>IFERROR($C$8:INDEX($C$8:$C$3000,COUNTIF($C$8:$C$3000,"?*")),"")</f>
        <v>0</v>
      </c>
      <c r="E673" s="174"/>
      <c r="F673" s="174">
        <f>--ISNUMBER(IFERROR(SEARCH('Project Costing'!#REF!,Services!I680,1),""))</f>
        <v>0</v>
      </c>
      <c r="G673" s="174" t="str">
        <f>IF(F673=1,COUNTIF($F$8:F673,1),"")</f>
        <v/>
      </c>
      <c r="H673" s="174"/>
      <c r="I673" s="157">
        <f>IFERROR($H$8:INDEX($H$8:$H$3000,COUNTIF($H$8:$H$3000,"?*")),"")</f>
        <v>0</v>
      </c>
    </row>
    <row r="674" spans="1:9" x14ac:dyDescent="0.25">
      <c r="A674" s="174">
        <f>--ISNUMBER(IFERROR(SEARCH('Project Costing'!#REF!,Services!I681,1),""))</f>
        <v>0</v>
      </c>
      <c r="B674" s="174" t="str">
        <f>IF(A674=1,COUNTIF($A$8:A674,1),"")</f>
        <v/>
      </c>
      <c r="C674" s="174"/>
      <c r="D674" s="157">
        <f>IFERROR($C$8:INDEX($C$8:$C$3000,COUNTIF($C$8:$C$3000,"?*")),"")</f>
        <v>0</v>
      </c>
      <c r="E674" s="174"/>
      <c r="F674" s="174">
        <f>--ISNUMBER(IFERROR(SEARCH('Project Costing'!#REF!,Services!I681,1),""))</f>
        <v>0</v>
      </c>
      <c r="G674" s="174" t="str">
        <f>IF(F674=1,COUNTIF($F$8:F674,1),"")</f>
        <v/>
      </c>
      <c r="H674" s="174"/>
      <c r="I674" s="157">
        <f>IFERROR($H$8:INDEX($H$8:$H$3000,COUNTIF($H$8:$H$3000,"?*")),"")</f>
        <v>0</v>
      </c>
    </row>
    <row r="675" spans="1:9" x14ac:dyDescent="0.25">
      <c r="A675" s="174">
        <f>--ISNUMBER(IFERROR(SEARCH('Project Costing'!#REF!,Services!I682,1),""))</f>
        <v>0</v>
      </c>
      <c r="B675" s="174" t="str">
        <f>IF(A675=1,COUNTIF($A$8:A675,1),"")</f>
        <v/>
      </c>
      <c r="C675" s="174"/>
      <c r="D675" s="157">
        <f>IFERROR($C$8:INDEX($C$8:$C$3000,COUNTIF($C$8:$C$3000,"?*")),"")</f>
        <v>0</v>
      </c>
      <c r="E675" s="174"/>
      <c r="F675" s="174">
        <f>--ISNUMBER(IFERROR(SEARCH('Project Costing'!#REF!,Services!I682,1),""))</f>
        <v>0</v>
      </c>
      <c r="G675" s="174" t="str">
        <f>IF(F675=1,COUNTIF($F$8:F675,1),"")</f>
        <v/>
      </c>
      <c r="H675" s="174"/>
      <c r="I675" s="157">
        <f>IFERROR($H$8:INDEX($H$8:$H$3000,COUNTIF($H$8:$H$3000,"?*")),"")</f>
        <v>0</v>
      </c>
    </row>
    <row r="676" spans="1:9" x14ac:dyDescent="0.25">
      <c r="A676" s="174">
        <f>--ISNUMBER(IFERROR(SEARCH('Project Costing'!#REF!,Services!I683,1),""))</f>
        <v>0</v>
      </c>
      <c r="B676" s="174" t="str">
        <f>IF(A676=1,COUNTIF($A$8:A676,1),"")</f>
        <v/>
      </c>
      <c r="C676" s="174"/>
      <c r="D676" s="157">
        <f>IFERROR($C$8:INDEX($C$8:$C$3000,COUNTIF($C$8:$C$3000,"?*")),"")</f>
        <v>0</v>
      </c>
      <c r="E676" s="174"/>
      <c r="F676" s="174">
        <f>--ISNUMBER(IFERROR(SEARCH('Project Costing'!#REF!,Services!I683,1),""))</f>
        <v>0</v>
      </c>
      <c r="G676" s="174" t="str">
        <f>IF(F676=1,COUNTIF($F$8:F676,1),"")</f>
        <v/>
      </c>
      <c r="H676" s="174"/>
      <c r="I676" s="157">
        <f>IFERROR($H$8:INDEX($H$8:$H$3000,COUNTIF($H$8:$H$3000,"?*")),"")</f>
        <v>0</v>
      </c>
    </row>
    <row r="677" spans="1:9" x14ac:dyDescent="0.25">
      <c r="A677" s="174">
        <f>--ISNUMBER(IFERROR(SEARCH('Project Costing'!#REF!,Services!I684,1),""))</f>
        <v>0</v>
      </c>
      <c r="B677" s="174" t="str">
        <f>IF(A677=1,COUNTIF($A$8:A677,1),"")</f>
        <v/>
      </c>
      <c r="C677" s="174"/>
      <c r="D677" s="157">
        <f>IFERROR($C$8:INDEX($C$8:$C$3000,COUNTIF($C$8:$C$3000,"?*")),"")</f>
        <v>0</v>
      </c>
      <c r="E677" s="174"/>
      <c r="F677" s="174">
        <f>--ISNUMBER(IFERROR(SEARCH('Project Costing'!#REF!,Services!I684,1),""))</f>
        <v>0</v>
      </c>
      <c r="G677" s="174" t="str">
        <f>IF(F677=1,COUNTIF($F$8:F677,1),"")</f>
        <v/>
      </c>
      <c r="H677" s="174"/>
      <c r="I677" s="157">
        <f>IFERROR($H$8:INDEX($H$8:$H$3000,COUNTIF($H$8:$H$3000,"?*")),"")</f>
        <v>0</v>
      </c>
    </row>
    <row r="678" spans="1:9" x14ac:dyDescent="0.25">
      <c r="A678" s="174">
        <f>--ISNUMBER(IFERROR(SEARCH('Project Costing'!#REF!,Services!I685,1),""))</f>
        <v>0</v>
      </c>
      <c r="B678" s="174" t="str">
        <f>IF(A678=1,COUNTIF($A$8:A678,1),"")</f>
        <v/>
      </c>
      <c r="C678" s="174"/>
      <c r="D678" s="157">
        <f>IFERROR($C$8:INDEX($C$8:$C$3000,COUNTIF($C$8:$C$3000,"?*")),"")</f>
        <v>0</v>
      </c>
      <c r="E678" s="174"/>
      <c r="F678" s="174">
        <f>--ISNUMBER(IFERROR(SEARCH('Project Costing'!#REF!,Services!I685,1),""))</f>
        <v>0</v>
      </c>
      <c r="G678" s="174" t="str">
        <f>IF(F678=1,COUNTIF($F$8:F678,1),"")</f>
        <v/>
      </c>
      <c r="H678" s="174"/>
      <c r="I678" s="157">
        <f>IFERROR($H$8:INDEX($H$8:$H$3000,COUNTIF($H$8:$H$3000,"?*")),"")</f>
        <v>0</v>
      </c>
    </row>
    <row r="679" spans="1:9" x14ac:dyDescent="0.25">
      <c r="A679" s="174">
        <f>--ISNUMBER(IFERROR(SEARCH('Project Costing'!#REF!,Services!I686,1),""))</f>
        <v>0</v>
      </c>
      <c r="B679" s="174" t="str">
        <f>IF(A679=1,COUNTIF($A$8:A679,1),"")</f>
        <v/>
      </c>
      <c r="C679" s="174"/>
      <c r="D679" s="157">
        <f>IFERROR($C$8:INDEX($C$8:$C$3000,COUNTIF($C$8:$C$3000,"?*")),"")</f>
        <v>0</v>
      </c>
      <c r="E679" s="174"/>
      <c r="F679" s="174">
        <f>--ISNUMBER(IFERROR(SEARCH('Project Costing'!#REF!,Services!I686,1),""))</f>
        <v>0</v>
      </c>
      <c r="G679" s="174" t="str">
        <f>IF(F679=1,COUNTIF($F$8:F679,1),"")</f>
        <v/>
      </c>
      <c r="H679" s="174"/>
      <c r="I679" s="157">
        <f>IFERROR($H$8:INDEX($H$8:$H$3000,COUNTIF($H$8:$H$3000,"?*")),"")</f>
        <v>0</v>
      </c>
    </row>
    <row r="680" spans="1:9" x14ac:dyDescent="0.25">
      <c r="A680" s="174">
        <f>--ISNUMBER(IFERROR(SEARCH('Project Costing'!#REF!,Services!I687,1),""))</f>
        <v>0</v>
      </c>
      <c r="B680" s="174" t="str">
        <f>IF(A680=1,COUNTIF($A$8:A680,1),"")</f>
        <v/>
      </c>
      <c r="C680" s="174"/>
      <c r="D680" s="157">
        <f>IFERROR($C$8:INDEX($C$8:$C$3000,COUNTIF($C$8:$C$3000,"?*")),"")</f>
        <v>0</v>
      </c>
      <c r="E680" s="174"/>
      <c r="F680" s="174">
        <f>--ISNUMBER(IFERROR(SEARCH('Project Costing'!#REF!,Services!I687,1),""))</f>
        <v>0</v>
      </c>
      <c r="G680" s="174" t="str">
        <f>IF(F680=1,COUNTIF($F$8:F680,1),"")</f>
        <v/>
      </c>
      <c r="H680" s="174"/>
      <c r="I680" s="157">
        <f>IFERROR($H$8:INDEX($H$8:$H$3000,COUNTIF($H$8:$H$3000,"?*")),"")</f>
        <v>0</v>
      </c>
    </row>
    <row r="681" spans="1:9" x14ac:dyDescent="0.25">
      <c r="A681" s="174">
        <f>--ISNUMBER(IFERROR(SEARCH('Project Costing'!#REF!,Services!I688,1),""))</f>
        <v>0</v>
      </c>
      <c r="B681" s="174" t="str">
        <f>IF(A681=1,COUNTIF($A$8:A681,1),"")</f>
        <v/>
      </c>
      <c r="C681" s="174"/>
      <c r="D681" s="157">
        <f>IFERROR($C$8:INDEX($C$8:$C$3000,COUNTIF($C$8:$C$3000,"?*")),"")</f>
        <v>0</v>
      </c>
      <c r="E681" s="174"/>
      <c r="F681" s="174">
        <f>--ISNUMBER(IFERROR(SEARCH('Project Costing'!#REF!,Services!I688,1),""))</f>
        <v>0</v>
      </c>
      <c r="G681" s="174" t="str">
        <f>IF(F681=1,COUNTIF($F$8:F681,1),"")</f>
        <v/>
      </c>
      <c r="H681" s="174"/>
      <c r="I681" s="157">
        <f>IFERROR($H$8:INDEX($H$8:$H$3000,COUNTIF($H$8:$H$3000,"?*")),"")</f>
        <v>0</v>
      </c>
    </row>
    <row r="682" spans="1:9" x14ac:dyDescent="0.25">
      <c r="A682" s="174">
        <f>--ISNUMBER(IFERROR(SEARCH('Project Costing'!#REF!,Services!I689,1),""))</f>
        <v>0</v>
      </c>
      <c r="B682" s="174" t="str">
        <f>IF(A682=1,COUNTIF($A$8:A682,1),"")</f>
        <v/>
      </c>
      <c r="C682" s="174"/>
      <c r="D682" s="157">
        <f>IFERROR($C$8:INDEX($C$8:$C$3000,COUNTIF($C$8:$C$3000,"?*")),"")</f>
        <v>0</v>
      </c>
      <c r="E682" s="174"/>
      <c r="F682" s="174">
        <f>--ISNUMBER(IFERROR(SEARCH('Project Costing'!#REF!,Services!I689,1),""))</f>
        <v>0</v>
      </c>
      <c r="G682" s="174" t="str">
        <f>IF(F682=1,COUNTIF($F$8:F682,1),"")</f>
        <v/>
      </c>
      <c r="H682" s="174"/>
      <c r="I682" s="157">
        <f>IFERROR($H$8:INDEX($H$8:$H$3000,COUNTIF($H$8:$H$3000,"?*")),"")</f>
        <v>0</v>
      </c>
    </row>
    <row r="683" spans="1:9" x14ac:dyDescent="0.25">
      <c r="A683" s="174">
        <f>--ISNUMBER(IFERROR(SEARCH('Project Costing'!#REF!,Services!I690,1),""))</f>
        <v>0</v>
      </c>
      <c r="B683" s="174" t="str">
        <f>IF(A683=1,COUNTIF($A$8:A683,1),"")</f>
        <v/>
      </c>
      <c r="C683" s="174"/>
      <c r="D683" s="157">
        <f>IFERROR($C$8:INDEX($C$8:$C$3000,COUNTIF($C$8:$C$3000,"?*")),"")</f>
        <v>0</v>
      </c>
      <c r="E683" s="174"/>
      <c r="F683" s="174">
        <f>--ISNUMBER(IFERROR(SEARCH('Project Costing'!#REF!,Services!I690,1),""))</f>
        <v>0</v>
      </c>
      <c r="G683" s="174" t="str">
        <f>IF(F683=1,COUNTIF($F$8:F683,1),"")</f>
        <v/>
      </c>
      <c r="H683" s="174"/>
      <c r="I683" s="157">
        <f>IFERROR($H$8:INDEX($H$8:$H$3000,COUNTIF($H$8:$H$3000,"?*")),"")</f>
        <v>0</v>
      </c>
    </row>
    <row r="684" spans="1:9" x14ac:dyDescent="0.25">
      <c r="A684" s="174">
        <f>--ISNUMBER(IFERROR(SEARCH('Project Costing'!#REF!,Services!I691,1),""))</f>
        <v>0</v>
      </c>
      <c r="B684" s="174" t="str">
        <f>IF(A684=1,COUNTIF($A$8:A684,1),"")</f>
        <v/>
      </c>
      <c r="C684" s="174"/>
      <c r="D684" s="157">
        <f>IFERROR($C$8:INDEX($C$8:$C$3000,COUNTIF($C$8:$C$3000,"?*")),"")</f>
        <v>0</v>
      </c>
      <c r="E684" s="174"/>
      <c r="F684" s="174">
        <f>--ISNUMBER(IFERROR(SEARCH('Project Costing'!#REF!,Services!I691,1),""))</f>
        <v>0</v>
      </c>
      <c r="G684" s="174" t="str">
        <f>IF(F684=1,COUNTIF($F$8:F684,1),"")</f>
        <v/>
      </c>
      <c r="H684" s="174"/>
      <c r="I684" s="157">
        <f>IFERROR($H$8:INDEX($H$8:$H$3000,COUNTIF($H$8:$H$3000,"?*")),"")</f>
        <v>0</v>
      </c>
    </row>
    <row r="685" spans="1:9" x14ac:dyDescent="0.25">
      <c r="A685" s="174">
        <f>--ISNUMBER(IFERROR(SEARCH('Project Costing'!#REF!,Services!I692,1),""))</f>
        <v>0</v>
      </c>
      <c r="B685" s="174" t="str">
        <f>IF(A685=1,COUNTIF($A$8:A685,1),"")</f>
        <v/>
      </c>
      <c r="C685" s="174"/>
      <c r="D685" s="157">
        <f>IFERROR($C$8:INDEX($C$8:$C$3000,COUNTIF($C$8:$C$3000,"?*")),"")</f>
        <v>0</v>
      </c>
      <c r="E685" s="174"/>
      <c r="F685" s="174">
        <f>--ISNUMBER(IFERROR(SEARCH('Project Costing'!#REF!,Services!I692,1),""))</f>
        <v>0</v>
      </c>
      <c r="G685" s="174" t="str">
        <f>IF(F685=1,COUNTIF($F$8:F685,1),"")</f>
        <v/>
      </c>
      <c r="H685" s="174"/>
      <c r="I685" s="157">
        <f>IFERROR($H$8:INDEX($H$8:$H$3000,COUNTIF($H$8:$H$3000,"?*")),"")</f>
        <v>0</v>
      </c>
    </row>
    <row r="686" spans="1:9" x14ac:dyDescent="0.25">
      <c r="A686" s="174">
        <f>--ISNUMBER(IFERROR(SEARCH('Project Costing'!#REF!,Services!I693,1),""))</f>
        <v>0</v>
      </c>
      <c r="B686" s="174" t="str">
        <f>IF(A686=1,COUNTIF($A$8:A686,1),"")</f>
        <v/>
      </c>
      <c r="C686" s="174"/>
      <c r="D686" s="157">
        <f>IFERROR($C$8:INDEX($C$8:$C$3000,COUNTIF($C$8:$C$3000,"?*")),"")</f>
        <v>0</v>
      </c>
      <c r="E686" s="174"/>
      <c r="F686" s="174">
        <f>--ISNUMBER(IFERROR(SEARCH('Project Costing'!#REF!,Services!I693,1),""))</f>
        <v>0</v>
      </c>
      <c r="G686" s="174" t="str">
        <f>IF(F686=1,COUNTIF($F$8:F686,1),"")</f>
        <v/>
      </c>
      <c r="H686" s="174"/>
      <c r="I686" s="157">
        <f>IFERROR($H$8:INDEX($H$8:$H$3000,COUNTIF($H$8:$H$3000,"?*")),"")</f>
        <v>0</v>
      </c>
    </row>
    <row r="687" spans="1:9" x14ac:dyDescent="0.25">
      <c r="A687" s="174">
        <f>--ISNUMBER(IFERROR(SEARCH('Project Costing'!#REF!,Services!I694,1),""))</f>
        <v>0</v>
      </c>
      <c r="B687" s="174" t="str">
        <f>IF(A687=1,COUNTIF($A$8:A687,1),"")</f>
        <v/>
      </c>
      <c r="C687" s="174"/>
      <c r="D687" s="157">
        <f>IFERROR($C$8:INDEX($C$8:$C$3000,COUNTIF($C$8:$C$3000,"?*")),"")</f>
        <v>0</v>
      </c>
      <c r="E687" s="174"/>
      <c r="F687" s="174">
        <f>--ISNUMBER(IFERROR(SEARCH('Project Costing'!#REF!,Services!I694,1),""))</f>
        <v>0</v>
      </c>
      <c r="G687" s="174" t="str">
        <f>IF(F687=1,COUNTIF($F$8:F687,1),"")</f>
        <v/>
      </c>
      <c r="H687" s="174"/>
      <c r="I687" s="157">
        <f>IFERROR($H$8:INDEX($H$8:$H$3000,COUNTIF($H$8:$H$3000,"?*")),"")</f>
        <v>0</v>
      </c>
    </row>
    <row r="688" spans="1:9" x14ac:dyDescent="0.25">
      <c r="A688" s="174">
        <f>--ISNUMBER(IFERROR(SEARCH('Project Costing'!#REF!,Services!I695,1),""))</f>
        <v>0</v>
      </c>
      <c r="B688" s="174" t="str">
        <f>IF(A688=1,COUNTIF($A$8:A688,1),"")</f>
        <v/>
      </c>
      <c r="C688" s="174"/>
      <c r="D688" s="157">
        <f>IFERROR($C$8:INDEX($C$8:$C$3000,COUNTIF($C$8:$C$3000,"?*")),"")</f>
        <v>0</v>
      </c>
      <c r="E688" s="174"/>
      <c r="F688" s="174">
        <f>--ISNUMBER(IFERROR(SEARCH('Project Costing'!#REF!,Services!I695,1),""))</f>
        <v>0</v>
      </c>
      <c r="G688" s="174" t="str">
        <f>IF(F688=1,COUNTIF($F$8:F688,1),"")</f>
        <v/>
      </c>
      <c r="H688" s="174"/>
      <c r="I688" s="157">
        <f>IFERROR($H$8:INDEX($H$8:$H$3000,COUNTIF($H$8:$H$3000,"?*")),"")</f>
        <v>0</v>
      </c>
    </row>
    <row r="689" spans="1:9" x14ac:dyDescent="0.25">
      <c r="A689" s="174">
        <f>--ISNUMBER(IFERROR(SEARCH('Project Costing'!#REF!,Services!I696,1),""))</f>
        <v>0</v>
      </c>
      <c r="B689" s="174" t="str">
        <f>IF(A689=1,COUNTIF($A$8:A689,1),"")</f>
        <v/>
      </c>
      <c r="C689" s="174"/>
      <c r="D689" s="157">
        <f>IFERROR($C$8:INDEX($C$8:$C$3000,COUNTIF($C$8:$C$3000,"?*")),"")</f>
        <v>0</v>
      </c>
      <c r="E689" s="174"/>
      <c r="F689" s="174">
        <f>--ISNUMBER(IFERROR(SEARCH('Project Costing'!#REF!,Services!I696,1),""))</f>
        <v>0</v>
      </c>
      <c r="G689" s="174" t="str">
        <f>IF(F689=1,COUNTIF($F$8:F689,1),"")</f>
        <v/>
      </c>
      <c r="H689" s="174"/>
      <c r="I689" s="157">
        <f>IFERROR($H$8:INDEX($H$8:$H$3000,COUNTIF($H$8:$H$3000,"?*")),"")</f>
        <v>0</v>
      </c>
    </row>
    <row r="690" spans="1:9" x14ac:dyDescent="0.25">
      <c r="A690" s="174">
        <f>--ISNUMBER(IFERROR(SEARCH('Project Costing'!#REF!,Services!I697,1),""))</f>
        <v>0</v>
      </c>
      <c r="B690" s="174" t="str">
        <f>IF(A690=1,COUNTIF($A$8:A690,1),"")</f>
        <v/>
      </c>
      <c r="C690" s="174"/>
      <c r="D690" s="157">
        <f>IFERROR($C$8:INDEX($C$8:$C$3000,COUNTIF($C$8:$C$3000,"?*")),"")</f>
        <v>0</v>
      </c>
      <c r="E690" s="174"/>
      <c r="F690" s="174">
        <f>--ISNUMBER(IFERROR(SEARCH('Project Costing'!#REF!,Services!I697,1),""))</f>
        <v>0</v>
      </c>
      <c r="G690" s="174" t="str">
        <f>IF(F690=1,COUNTIF($F$8:F690,1),"")</f>
        <v/>
      </c>
      <c r="H690" s="174"/>
      <c r="I690" s="157">
        <f>IFERROR($H$8:INDEX($H$8:$H$3000,COUNTIF($H$8:$H$3000,"?*")),"")</f>
        <v>0</v>
      </c>
    </row>
    <row r="691" spans="1:9" x14ac:dyDescent="0.25">
      <c r="A691" s="174">
        <f>--ISNUMBER(IFERROR(SEARCH('Project Costing'!#REF!,Services!I698,1),""))</f>
        <v>0</v>
      </c>
      <c r="B691" s="174" t="str">
        <f>IF(A691=1,COUNTIF($A$8:A691,1),"")</f>
        <v/>
      </c>
      <c r="C691" s="174"/>
      <c r="D691" s="157">
        <f>IFERROR($C$8:INDEX($C$8:$C$3000,COUNTIF($C$8:$C$3000,"?*")),"")</f>
        <v>0</v>
      </c>
      <c r="E691" s="174"/>
      <c r="F691" s="174">
        <f>--ISNUMBER(IFERROR(SEARCH('Project Costing'!#REF!,Services!I698,1),""))</f>
        <v>0</v>
      </c>
      <c r="G691" s="174" t="str">
        <f>IF(F691=1,COUNTIF($F$8:F691,1),"")</f>
        <v/>
      </c>
      <c r="H691" s="174"/>
      <c r="I691" s="157">
        <f>IFERROR($H$8:INDEX($H$8:$H$3000,COUNTIF($H$8:$H$3000,"?*")),"")</f>
        <v>0</v>
      </c>
    </row>
    <row r="692" spans="1:9" x14ac:dyDescent="0.25">
      <c r="A692" s="174">
        <f>--ISNUMBER(IFERROR(SEARCH('Project Costing'!#REF!,Services!I699,1),""))</f>
        <v>0</v>
      </c>
      <c r="B692" s="174" t="str">
        <f>IF(A692=1,COUNTIF($A$8:A692,1),"")</f>
        <v/>
      </c>
      <c r="C692" s="174"/>
      <c r="D692" s="157">
        <f>IFERROR($C$8:INDEX($C$8:$C$3000,COUNTIF($C$8:$C$3000,"?*")),"")</f>
        <v>0</v>
      </c>
      <c r="E692" s="174"/>
      <c r="F692" s="174">
        <f>--ISNUMBER(IFERROR(SEARCH('Project Costing'!#REF!,Services!I699,1),""))</f>
        <v>0</v>
      </c>
      <c r="G692" s="174" t="str">
        <f>IF(F692=1,COUNTIF($F$8:F692,1),"")</f>
        <v/>
      </c>
      <c r="H692" s="174"/>
      <c r="I692" s="157">
        <f>IFERROR($H$8:INDEX($H$8:$H$3000,COUNTIF($H$8:$H$3000,"?*")),"")</f>
        <v>0</v>
      </c>
    </row>
    <row r="693" spans="1:9" x14ac:dyDescent="0.25">
      <c r="A693" s="174">
        <f>--ISNUMBER(IFERROR(SEARCH('Project Costing'!#REF!,Services!I700,1),""))</f>
        <v>0</v>
      </c>
      <c r="B693" s="174" t="str">
        <f>IF(A693=1,COUNTIF($A$8:A693,1),"")</f>
        <v/>
      </c>
      <c r="C693" s="174"/>
      <c r="D693" s="157">
        <f>IFERROR($C$8:INDEX($C$8:$C$3000,COUNTIF($C$8:$C$3000,"?*")),"")</f>
        <v>0</v>
      </c>
      <c r="E693" s="174"/>
      <c r="F693" s="174">
        <f>--ISNUMBER(IFERROR(SEARCH('Project Costing'!#REF!,Services!I700,1),""))</f>
        <v>0</v>
      </c>
      <c r="G693" s="174" t="str">
        <f>IF(F693=1,COUNTIF($F$8:F693,1),"")</f>
        <v/>
      </c>
      <c r="H693" s="174"/>
      <c r="I693" s="157">
        <f>IFERROR($H$8:INDEX($H$8:$H$3000,COUNTIF($H$8:$H$3000,"?*")),"")</f>
        <v>0</v>
      </c>
    </row>
    <row r="694" spans="1:9" x14ac:dyDescent="0.25">
      <c r="A694" s="174">
        <f>--ISNUMBER(IFERROR(SEARCH('Project Costing'!#REF!,Services!I701,1),""))</f>
        <v>0</v>
      </c>
      <c r="B694" s="174" t="str">
        <f>IF(A694=1,COUNTIF($A$8:A694,1),"")</f>
        <v/>
      </c>
      <c r="C694" s="174"/>
      <c r="D694" s="157">
        <f>IFERROR($C$8:INDEX($C$8:$C$3000,COUNTIF($C$8:$C$3000,"?*")),"")</f>
        <v>0</v>
      </c>
      <c r="E694" s="174"/>
      <c r="F694" s="174">
        <f>--ISNUMBER(IFERROR(SEARCH('Project Costing'!#REF!,Services!I701,1),""))</f>
        <v>0</v>
      </c>
      <c r="G694" s="174" t="str">
        <f>IF(F694=1,COUNTIF($F$8:F694,1),"")</f>
        <v/>
      </c>
      <c r="H694" s="174"/>
      <c r="I694" s="157">
        <f>IFERROR($H$8:INDEX($H$8:$H$3000,COUNTIF($H$8:$H$3000,"?*")),"")</f>
        <v>0</v>
      </c>
    </row>
    <row r="695" spans="1:9" x14ac:dyDescent="0.25">
      <c r="A695" s="174">
        <f>--ISNUMBER(IFERROR(SEARCH('Project Costing'!#REF!,Services!I702,1),""))</f>
        <v>0</v>
      </c>
      <c r="B695" s="174" t="str">
        <f>IF(A695=1,COUNTIF($A$8:A695,1),"")</f>
        <v/>
      </c>
      <c r="C695" s="174"/>
      <c r="D695" s="157">
        <f>IFERROR($C$8:INDEX($C$8:$C$3000,COUNTIF($C$8:$C$3000,"?*")),"")</f>
        <v>0</v>
      </c>
      <c r="E695" s="174"/>
      <c r="F695" s="174">
        <f>--ISNUMBER(IFERROR(SEARCH('Project Costing'!#REF!,Services!I702,1),""))</f>
        <v>0</v>
      </c>
      <c r="G695" s="174" t="str">
        <f>IF(F695=1,COUNTIF($F$8:F695,1),"")</f>
        <v/>
      </c>
      <c r="H695" s="174"/>
      <c r="I695" s="157">
        <f>IFERROR($H$8:INDEX($H$8:$H$3000,COUNTIF($H$8:$H$3000,"?*")),"")</f>
        <v>0</v>
      </c>
    </row>
    <row r="696" spans="1:9" x14ac:dyDescent="0.25">
      <c r="A696" s="174">
        <f>--ISNUMBER(IFERROR(SEARCH('Project Costing'!#REF!,Services!I703,1),""))</f>
        <v>0</v>
      </c>
      <c r="B696" s="174" t="str">
        <f>IF(A696=1,COUNTIF($A$8:A696,1),"")</f>
        <v/>
      </c>
      <c r="C696" s="174"/>
      <c r="D696" s="157">
        <f>IFERROR($C$8:INDEX($C$8:$C$3000,COUNTIF($C$8:$C$3000,"?*")),"")</f>
        <v>0</v>
      </c>
      <c r="E696" s="174"/>
      <c r="F696" s="174">
        <f>--ISNUMBER(IFERROR(SEARCH('Project Costing'!#REF!,Services!I703,1),""))</f>
        <v>0</v>
      </c>
      <c r="G696" s="174" t="str">
        <f>IF(F696=1,COUNTIF($F$8:F696,1),"")</f>
        <v/>
      </c>
      <c r="H696" s="174"/>
      <c r="I696" s="157">
        <f>IFERROR($H$8:INDEX($H$8:$H$3000,COUNTIF($H$8:$H$3000,"?*")),"")</f>
        <v>0</v>
      </c>
    </row>
    <row r="697" spans="1:9" x14ac:dyDescent="0.25">
      <c r="A697" s="174">
        <f>--ISNUMBER(IFERROR(SEARCH('Project Costing'!#REF!,Services!I704,1),""))</f>
        <v>0</v>
      </c>
      <c r="B697" s="174" t="str">
        <f>IF(A697=1,COUNTIF($A$8:A697,1),"")</f>
        <v/>
      </c>
      <c r="C697" s="174"/>
      <c r="D697" s="157">
        <f>IFERROR($C$8:INDEX($C$8:$C$3000,COUNTIF($C$8:$C$3000,"?*")),"")</f>
        <v>0</v>
      </c>
      <c r="E697" s="174"/>
      <c r="F697" s="174">
        <f>--ISNUMBER(IFERROR(SEARCH('Project Costing'!#REF!,Services!I704,1),""))</f>
        <v>0</v>
      </c>
      <c r="G697" s="174" t="str">
        <f>IF(F697=1,COUNTIF($F$8:F697,1),"")</f>
        <v/>
      </c>
      <c r="H697" s="174"/>
      <c r="I697" s="157">
        <f>IFERROR($H$8:INDEX($H$8:$H$3000,COUNTIF($H$8:$H$3000,"?*")),"")</f>
        <v>0</v>
      </c>
    </row>
    <row r="698" spans="1:9" x14ac:dyDescent="0.25">
      <c r="A698" s="174">
        <f>--ISNUMBER(IFERROR(SEARCH('Project Costing'!#REF!,Services!I705,1),""))</f>
        <v>0</v>
      </c>
      <c r="B698" s="174" t="str">
        <f>IF(A698=1,COUNTIF($A$8:A698,1),"")</f>
        <v/>
      </c>
      <c r="C698" s="174"/>
      <c r="D698" s="157">
        <f>IFERROR($C$8:INDEX($C$8:$C$3000,COUNTIF($C$8:$C$3000,"?*")),"")</f>
        <v>0</v>
      </c>
      <c r="E698" s="174"/>
      <c r="F698" s="174">
        <f>--ISNUMBER(IFERROR(SEARCH('Project Costing'!#REF!,Services!I705,1),""))</f>
        <v>0</v>
      </c>
      <c r="G698" s="174" t="str">
        <f>IF(F698=1,COUNTIF($F$8:F698,1),"")</f>
        <v/>
      </c>
      <c r="H698" s="174"/>
      <c r="I698" s="157">
        <f>IFERROR($H$8:INDEX($H$8:$H$3000,COUNTIF($H$8:$H$3000,"?*")),"")</f>
        <v>0</v>
      </c>
    </row>
    <row r="699" spans="1:9" x14ac:dyDescent="0.25">
      <c r="A699" s="174">
        <f>--ISNUMBER(IFERROR(SEARCH('Project Costing'!#REF!,Services!I706,1),""))</f>
        <v>0</v>
      </c>
      <c r="B699" s="174" t="str">
        <f>IF(A699=1,COUNTIF($A$8:A699,1),"")</f>
        <v/>
      </c>
      <c r="C699" s="174"/>
      <c r="D699" s="157">
        <f>IFERROR($C$8:INDEX($C$8:$C$3000,COUNTIF($C$8:$C$3000,"?*")),"")</f>
        <v>0</v>
      </c>
      <c r="E699" s="174"/>
      <c r="F699" s="174">
        <f>--ISNUMBER(IFERROR(SEARCH('Project Costing'!#REF!,Services!I706,1),""))</f>
        <v>0</v>
      </c>
      <c r="G699" s="174" t="str">
        <f>IF(F699=1,COUNTIF($F$8:F699,1),"")</f>
        <v/>
      </c>
      <c r="H699" s="174"/>
      <c r="I699" s="157">
        <f>IFERROR($H$8:INDEX($H$8:$H$3000,COUNTIF($H$8:$H$3000,"?*")),"")</f>
        <v>0</v>
      </c>
    </row>
    <row r="700" spans="1:9" x14ac:dyDescent="0.25">
      <c r="A700" s="174">
        <f>--ISNUMBER(IFERROR(SEARCH('Project Costing'!#REF!,Services!I707,1),""))</f>
        <v>0</v>
      </c>
      <c r="B700" s="174" t="str">
        <f>IF(A700=1,COUNTIF($A$8:A700,1),"")</f>
        <v/>
      </c>
      <c r="C700" s="174"/>
      <c r="D700" s="157">
        <f>IFERROR($C$8:INDEX($C$8:$C$3000,COUNTIF($C$8:$C$3000,"?*")),"")</f>
        <v>0</v>
      </c>
      <c r="E700" s="174"/>
      <c r="F700" s="174">
        <f>--ISNUMBER(IFERROR(SEARCH('Project Costing'!#REF!,Services!I707,1),""))</f>
        <v>0</v>
      </c>
      <c r="G700" s="174" t="str">
        <f>IF(F700=1,COUNTIF($F$8:F700,1),"")</f>
        <v/>
      </c>
      <c r="H700" s="174"/>
      <c r="I700" s="157">
        <f>IFERROR($H$8:INDEX($H$8:$H$3000,COUNTIF($H$8:$H$3000,"?*")),"")</f>
        <v>0</v>
      </c>
    </row>
    <row r="701" spans="1:9" x14ac:dyDescent="0.25">
      <c r="A701" s="174">
        <f>--ISNUMBER(IFERROR(SEARCH('Project Costing'!#REF!,Services!I708,1),""))</f>
        <v>0</v>
      </c>
      <c r="B701" s="174" t="str">
        <f>IF(A701=1,COUNTIF($A$8:A701,1),"")</f>
        <v/>
      </c>
      <c r="C701" s="174"/>
      <c r="D701" s="157">
        <f>IFERROR($C$8:INDEX($C$8:$C$3000,COUNTIF($C$8:$C$3000,"?*")),"")</f>
        <v>0</v>
      </c>
      <c r="E701" s="174"/>
      <c r="F701" s="174">
        <f>--ISNUMBER(IFERROR(SEARCH('Project Costing'!#REF!,Services!I708,1),""))</f>
        <v>0</v>
      </c>
      <c r="G701" s="174" t="str">
        <f>IF(F701=1,COUNTIF($F$8:F701,1),"")</f>
        <v/>
      </c>
      <c r="H701" s="174"/>
      <c r="I701" s="157">
        <f>IFERROR($H$8:INDEX($H$8:$H$3000,COUNTIF($H$8:$H$3000,"?*")),"")</f>
        <v>0</v>
      </c>
    </row>
    <row r="702" spans="1:9" x14ac:dyDescent="0.25">
      <c r="A702" s="174">
        <f>--ISNUMBER(IFERROR(SEARCH('Project Costing'!#REF!,Services!I709,1),""))</f>
        <v>0</v>
      </c>
      <c r="B702" s="174" t="str">
        <f>IF(A702=1,COUNTIF($A$8:A702,1),"")</f>
        <v/>
      </c>
      <c r="C702" s="174"/>
      <c r="D702" s="157">
        <f>IFERROR($C$8:INDEX($C$8:$C$3000,COUNTIF($C$8:$C$3000,"?*")),"")</f>
        <v>0</v>
      </c>
      <c r="E702" s="174"/>
      <c r="F702" s="174">
        <f>--ISNUMBER(IFERROR(SEARCH('Project Costing'!#REF!,Services!I709,1),""))</f>
        <v>0</v>
      </c>
      <c r="G702" s="174" t="str">
        <f>IF(F702=1,COUNTIF($F$8:F702,1),"")</f>
        <v/>
      </c>
      <c r="H702" s="174"/>
      <c r="I702" s="157">
        <f>IFERROR($H$8:INDEX($H$8:$H$3000,COUNTIF($H$8:$H$3000,"?*")),"")</f>
        <v>0</v>
      </c>
    </row>
    <row r="703" spans="1:9" x14ac:dyDescent="0.25">
      <c r="A703" s="174">
        <f>--ISNUMBER(IFERROR(SEARCH('Project Costing'!#REF!,Services!I710,1),""))</f>
        <v>0</v>
      </c>
      <c r="B703" s="174" t="str">
        <f>IF(A703=1,COUNTIF($A$8:A703,1),"")</f>
        <v/>
      </c>
      <c r="C703" s="174"/>
      <c r="D703" s="157">
        <f>IFERROR($C$8:INDEX($C$8:$C$3000,COUNTIF($C$8:$C$3000,"?*")),"")</f>
        <v>0</v>
      </c>
      <c r="E703" s="174"/>
      <c r="F703" s="174">
        <f>--ISNUMBER(IFERROR(SEARCH('Project Costing'!#REF!,Services!I710,1),""))</f>
        <v>0</v>
      </c>
      <c r="G703" s="174" t="str">
        <f>IF(F703=1,COUNTIF($F$8:F703,1),"")</f>
        <v/>
      </c>
      <c r="H703" s="174"/>
      <c r="I703" s="157">
        <f>IFERROR($H$8:INDEX($H$8:$H$3000,COUNTIF($H$8:$H$3000,"?*")),"")</f>
        <v>0</v>
      </c>
    </row>
    <row r="704" spans="1:9" x14ac:dyDescent="0.25">
      <c r="A704" s="174">
        <f>--ISNUMBER(IFERROR(SEARCH('Project Costing'!#REF!,Services!I711,1),""))</f>
        <v>0</v>
      </c>
      <c r="B704" s="174" t="str">
        <f>IF(A704=1,COUNTIF($A$8:A704,1),"")</f>
        <v/>
      </c>
      <c r="C704" s="174"/>
      <c r="D704" s="157">
        <f>IFERROR($C$8:INDEX($C$8:$C$3000,COUNTIF($C$8:$C$3000,"?*")),"")</f>
        <v>0</v>
      </c>
      <c r="E704" s="174"/>
      <c r="F704" s="174">
        <f>--ISNUMBER(IFERROR(SEARCH('Project Costing'!#REF!,Services!I711,1),""))</f>
        <v>0</v>
      </c>
      <c r="G704" s="174" t="str">
        <f>IF(F704=1,COUNTIF($F$8:F704,1),"")</f>
        <v/>
      </c>
      <c r="H704" s="174"/>
      <c r="I704" s="157">
        <f>IFERROR($H$8:INDEX($H$8:$H$3000,COUNTIF($H$8:$H$3000,"?*")),"")</f>
        <v>0</v>
      </c>
    </row>
    <row r="705" spans="1:9" x14ac:dyDescent="0.25">
      <c r="A705" s="174">
        <f>--ISNUMBER(IFERROR(SEARCH('Project Costing'!#REF!,Services!I712,1),""))</f>
        <v>0</v>
      </c>
      <c r="B705" s="174" t="str">
        <f>IF(A705=1,COUNTIF($A$8:A705,1),"")</f>
        <v/>
      </c>
      <c r="C705" s="174"/>
      <c r="D705" s="157">
        <f>IFERROR($C$8:INDEX($C$8:$C$3000,COUNTIF($C$8:$C$3000,"?*")),"")</f>
        <v>0</v>
      </c>
      <c r="E705" s="174"/>
      <c r="F705" s="174">
        <f>--ISNUMBER(IFERROR(SEARCH('Project Costing'!#REF!,Services!I712,1),""))</f>
        <v>0</v>
      </c>
      <c r="G705" s="174" t="str">
        <f>IF(F705=1,COUNTIF($F$8:F705,1),"")</f>
        <v/>
      </c>
      <c r="H705" s="174"/>
      <c r="I705" s="157">
        <f>IFERROR($H$8:INDEX($H$8:$H$3000,COUNTIF($H$8:$H$3000,"?*")),"")</f>
        <v>0</v>
      </c>
    </row>
    <row r="706" spans="1:9" x14ac:dyDescent="0.25">
      <c r="A706" s="174">
        <f>--ISNUMBER(IFERROR(SEARCH('Project Costing'!#REF!,Services!I713,1),""))</f>
        <v>0</v>
      </c>
      <c r="B706" s="174" t="str">
        <f>IF(A706=1,COUNTIF($A$8:A706,1),"")</f>
        <v/>
      </c>
      <c r="C706" s="174"/>
      <c r="D706" s="157">
        <f>IFERROR($C$8:INDEX($C$8:$C$3000,COUNTIF($C$8:$C$3000,"?*")),"")</f>
        <v>0</v>
      </c>
      <c r="E706" s="174"/>
      <c r="F706" s="174">
        <f>--ISNUMBER(IFERROR(SEARCH('Project Costing'!#REF!,Services!I713,1),""))</f>
        <v>0</v>
      </c>
      <c r="G706" s="174" t="str">
        <f>IF(F706=1,COUNTIF($F$8:F706,1),"")</f>
        <v/>
      </c>
      <c r="H706" s="174"/>
      <c r="I706" s="157">
        <f>IFERROR($H$8:INDEX($H$8:$H$3000,COUNTIF($H$8:$H$3000,"?*")),"")</f>
        <v>0</v>
      </c>
    </row>
    <row r="707" spans="1:9" x14ac:dyDescent="0.25">
      <c r="A707" s="174">
        <f>--ISNUMBER(IFERROR(SEARCH('Project Costing'!#REF!,Services!I714,1),""))</f>
        <v>0</v>
      </c>
      <c r="B707" s="174" t="str">
        <f>IF(A707=1,COUNTIF($A$8:A707,1),"")</f>
        <v/>
      </c>
      <c r="C707" s="174"/>
      <c r="D707" s="157">
        <f>IFERROR($C$8:INDEX($C$8:$C$3000,COUNTIF($C$8:$C$3000,"?*")),"")</f>
        <v>0</v>
      </c>
      <c r="E707" s="174"/>
      <c r="F707" s="174">
        <f>--ISNUMBER(IFERROR(SEARCH('Project Costing'!#REF!,Services!I714,1),""))</f>
        <v>0</v>
      </c>
      <c r="G707" s="174" t="str">
        <f>IF(F707=1,COUNTIF($F$8:F707,1),"")</f>
        <v/>
      </c>
      <c r="H707" s="174"/>
      <c r="I707" s="157">
        <f>IFERROR($H$8:INDEX($H$8:$H$3000,COUNTIF($H$8:$H$3000,"?*")),"")</f>
        <v>0</v>
      </c>
    </row>
    <row r="708" spans="1:9" x14ac:dyDescent="0.25">
      <c r="A708" s="174">
        <f>--ISNUMBER(IFERROR(SEARCH('Project Costing'!#REF!,Services!I715,1),""))</f>
        <v>0</v>
      </c>
      <c r="B708" s="174" t="str">
        <f>IF(A708=1,COUNTIF($A$8:A708,1),"")</f>
        <v/>
      </c>
      <c r="C708" s="174"/>
      <c r="D708" s="157">
        <f>IFERROR($C$8:INDEX($C$8:$C$3000,COUNTIF($C$8:$C$3000,"?*")),"")</f>
        <v>0</v>
      </c>
      <c r="E708" s="174"/>
      <c r="F708" s="174">
        <f>--ISNUMBER(IFERROR(SEARCH('Project Costing'!#REF!,Services!I715,1),""))</f>
        <v>0</v>
      </c>
      <c r="G708" s="174" t="str">
        <f>IF(F708=1,COUNTIF($F$8:F708,1),"")</f>
        <v/>
      </c>
      <c r="H708" s="174"/>
      <c r="I708" s="157">
        <f>IFERROR($H$8:INDEX($H$8:$H$3000,COUNTIF($H$8:$H$3000,"?*")),"")</f>
        <v>0</v>
      </c>
    </row>
    <row r="709" spans="1:9" x14ac:dyDescent="0.25">
      <c r="A709" s="174">
        <f>--ISNUMBER(IFERROR(SEARCH('Project Costing'!#REF!,Services!I716,1),""))</f>
        <v>0</v>
      </c>
      <c r="B709" s="174" t="str">
        <f>IF(A709=1,COUNTIF($A$8:A709,1),"")</f>
        <v/>
      </c>
      <c r="C709" s="174"/>
      <c r="D709" s="157">
        <f>IFERROR($C$8:INDEX($C$8:$C$3000,COUNTIF($C$8:$C$3000,"?*")),"")</f>
        <v>0</v>
      </c>
      <c r="E709" s="174"/>
      <c r="F709" s="174">
        <f>--ISNUMBER(IFERROR(SEARCH('Project Costing'!#REF!,Services!I716,1),""))</f>
        <v>0</v>
      </c>
      <c r="G709" s="174" t="str">
        <f>IF(F709=1,COUNTIF($F$8:F709,1),"")</f>
        <v/>
      </c>
      <c r="H709" s="174"/>
      <c r="I709" s="157">
        <f>IFERROR($H$8:INDEX($H$8:$H$3000,COUNTIF($H$8:$H$3000,"?*")),"")</f>
        <v>0</v>
      </c>
    </row>
    <row r="710" spans="1:9" x14ac:dyDescent="0.25">
      <c r="A710" s="174">
        <f>--ISNUMBER(IFERROR(SEARCH('Project Costing'!#REF!,Services!I717,1),""))</f>
        <v>0</v>
      </c>
      <c r="B710" s="174" t="str">
        <f>IF(A710=1,COUNTIF($A$8:A710,1),"")</f>
        <v/>
      </c>
      <c r="C710" s="174"/>
      <c r="D710" s="157">
        <f>IFERROR($C$8:INDEX($C$8:$C$3000,COUNTIF($C$8:$C$3000,"?*")),"")</f>
        <v>0</v>
      </c>
      <c r="E710" s="174"/>
      <c r="F710" s="174">
        <f>--ISNUMBER(IFERROR(SEARCH('Project Costing'!#REF!,Services!I717,1),""))</f>
        <v>0</v>
      </c>
      <c r="G710" s="174" t="str">
        <f>IF(F710=1,COUNTIF($F$8:F710,1),"")</f>
        <v/>
      </c>
      <c r="H710" s="174"/>
      <c r="I710" s="157">
        <f>IFERROR($H$8:INDEX($H$8:$H$3000,COUNTIF($H$8:$H$3000,"?*")),"")</f>
        <v>0</v>
      </c>
    </row>
    <row r="711" spans="1:9" x14ac:dyDescent="0.25">
      <c r="A711" s="174">
        <f>--ISNUMBER(IFERROR(SEARCH('Project Costing'!#REF!,Services!I718,1),""))</f>
        <v>0</v>
      </c>
      <c r="B711" s="174" t="str">
        <f>IF(A711=1,COUNTIF($A$8:A711,1),"")</f>
        <v/>
      </c>
      <c r="C711" s="174"/>
      <c r="D711" s="157">
        <f>IFERROR($C$8:INDEX($C$8:$C$3000,COUNTIF($C$8:$C$3000,"?*")),"")</f>
        <v>0</v>
      </c>
      <c r="E711" s="174"/>
      <c r="F711" s="174">
        <f>--ISNUMBER(IFERROR(SEARCH('Project Costing'!#REF!,Services!I718,1),""))</f>
        <v>0</v>
      </c>
      <c r="G711" s="174" t="str">
        <f>IF(F711=1,COUNTIF($F$8:F711,1),"")</f>
        <v/>
      </c>
      <c r="H711" s="174"/>
      <c r="I711" s="157">
        <f>IFERROR($H$8:INDEX($H$8:$H$3000,COUNTIF($H$8:$H$3000,"?*")),"")</f>
        <v>0</v>
      </c>
    </row>
    <row r="712" spans="1:9" x14ac:dyDescent="0.25">
      <c r="A712" s="174">
        <f>--ISNUMBER(IFERROR(SEARCH('Project Costing'!#REF!,Services!I719,1),""))</f>
        <v>0</v>
      </c>
      <c r="B712" s="174" t="str">
        <f>IF(A712=1,COUNTIF($A$8:A712,1),"")</f>
        <v/>
      </c>
      <c r="C712" s="174"/>
      <c r="D712" s="157">
        <f>IFERROR($C$8:INDEX($C$8:$C$3000,COUNTIF($C$8:$C$3000,"?*")),"")</f>
        <v>0</v>
      </c>
      <c r="E712" s="174"/>
      <c r="F712" s="174">
        <f>--ISNUMBER(IFERROR(SEARCH('Project Costing'!#REF!,Services!I719,1),""))</f>
        <v>0</v>
      </c>
      <c r="G712" s="174" t="str">
        <f>IF(F712=1,COUNTIF($F$8:F712,1),"")</f>
        <v/>
      </c>
      <c r="H712" s="174"/>
      <c r="I712" s="157">
        <f>IFERROR($H$8:INDEX($H$8:$H$3000,COUNTIF($H$8:$H$3000,"?*")),"")</f>
        <v>0</v>
      </c>
    </row>
    <row r="713" spans="1:9" x14ac:dyDescent="0.25">
      <c r="A713" s="174">
        <f>--ISNUMBER(IFERROR(SEARCH('Project Costing'!#REF!,Services!I720,1),""))</f>
        <v>0</v>
      </c>
      <c r="B713" s="174" t="str">
        <f>IF(A713=1,COUNTIF($A$8:A713,1),"")</f>
        <v/>
      </c>
      <c r="C713" s="174"/>
      <c r="D713" s="157">
        <f>IFERROR($C$8:INDEX($C$8:$C$3000,COUNTIF($C$8:$C$3000,"?*")),"")</f>
        <v>0</v>
      </c>
      <c r="E713" s="174"/>
      <c r="F713" s="174">
        <f>--ISNUMBER(IFERROR(SEARCH('Project Costing'!#REF!,Services!I720,1),""))</f>
        <v>0</v>
      </c>
      <c r="G713" s="174" t="str">
        <f>IF(F713=1,COUNTIF($F$8:F713,1),"")</f>
        <v/>
      </c>
      <c r="H713" s="174"/>
      <c r="I713" s="157">
        <f>IFERROR($H$8:INDEX($H$8:$H$3000,COUNTIF($H$8:$H$3000,"?*")),"")</f>
        <v>0</v>
      </c>
    </row>
    <row r="714" spans="1:9" x14ac:dyDescent="0.25">
      <c r="A714" s="174">
        <f>--ISNUMBER(IFERROR(SEARCH('Project Costing'!#REF!,Services!I721,1),""))</f>
        <v>0</v>
      </c>
      <c r="B714" s="174" t="str">
        <f>IF(A714=1,COUNTIF($A$8:A714,1),"")</f>
        <v/>
      </c>
      <c r="C714" s="174"/>
      <c r="D714" s="157">
        <f>IFERROR($C$8:INDEX($C$8:$C$3000,COUNTIF($C$8:$C$3000,"?*")),"")</f>
        <v>0</v>
      </c>
      <c r="E714" s="174"/>
      <c r="F714" s="174">
        <f>--ISNUMBER(IFERROR(SEARCH('Project Costing'!#REF!,Services!I721,1),""))</f>
        <v>0</v>
      </c>
      <c r="G714" s="174" t="str">
        <f>IF(F714=1,COUNTIF($F$8:F714,1),"")</f>
        <v/>
      </c>
      <c r="H714" s="174"/>
      <c r="I714" s="157">
        <f>IFERROR($H$8:INDEX($H$8:$H$3000,COUNTIF($H$8:$H$3000,"?*")),"")</f>
        <v>0</v>
      </c>
    </row>
    <row r="715" spans="1:9" x14ac:dyDescent="0.25">
      <c r="A715" s="174">
        <f>--ISNUMBER(IFERROR(SEARCH('Project Costing'!#REF!,Services!I722,1),""))</f>
        <v>0</v>
      </c>
      <c r="B715" s="174" t="str">
        <f>IF(A715=1,COUNTIF($A$8:A715,1),"")</f>
        <v/>
      </c>
      <c r="C715" s="174"/>
      <c r="D715" s="157">
        <f>IFERROR($C$8:INDEX($C$8:$C$3000,COUNTIF($C$8:$C$3000,"?*")),"")</f>
        <v>0</v>
      </c>
      <c r="E715" s="174"/>
      <c r="F715" s="174">
        <f>--ISNUMBER(IFERROR(SEARCH('Project Costing'!#REF!,Services!I722,1),""))</f>
        <v>0</v>
      </c>
      <c r="G715" s="174" t="str">
        <f>IF(F715=1,COUNTIF($F$8:F715,1),"")</f>
        <v/>
      </c>
      <c r="H715" s="174"/>
      <c r="I715" s="157">
        <f>IFERROR($H$8:INDEX($H$8:$H$3000,COUNTIF($H$8:$H$3000,"?*")),"")</f>
        <v>0</v>
      </c>
    </row>
    <row r="716" spans="1:9" x14ac:dyDescent="0.25">
      <c r="A716" s="174">
        <f>--ISNUMBER(IFERROR(SEARCH('Project Costing'!#REF!,Services!I723,1),""))</f>
        <v>0</v>
      </c>
      <c r="B716" s="174" t="str">
        <f>IF(A716=1,COUNTIF($A$8:A716,1),"")</f>
        <v/>
      </c>
      <c r="C716" s="174"/>
      <c r="D716" s="157">
        <f>IFERROR($C$8:INDEX($C$8:$C$3000,COUNTIF($C$8:$C$3000,"?*")),"")</f>
        <v>0</v>
      </c>
      <c r="E716" s="174"/>
      <c r="F716" s="174">
        <f>--ISNUMBER(IFERROR(SEARCH('Project Costing'!#REF!,Services!I723,1),""))</f>
        <v>0</v>
      </c>
      <c r="G716" s="174" t="str">
        <f>IF(F716=1,COUNTIF($F$8:F716,1),"")</f>
        <v/>
      </c>
      <c r="H716" s="174"/>
      <c r="I716" s="157">
        <f>IFERROR($H$8:INDEX($H$8:$H$3000,COUNTIF($H$8:$H$3000,"?*")),"")</f>
        <v>0</v>
      </c>
    </row>
    <row r="717" spans="1:9" x14ac:dyDescent="0.25">
      <c r="A717" s="174">
        <f>--ISNUMBER(IFERROR(SEARCH('Project Costing'!#REF!,Services!I724,1),""))</f>
        <v>0</v>
      </c>
      <c r="B717" s="174" t="str">
        <f>IF(A717=1,COUNTIF($A$8:A717,1),"")</f>
        <v/>
      </c>
      <c r="C717" s="174"/>
      <c r="D717" s="157">
        <f>IFERROR($C$8:INDEX($C$8:$C$3000,COUNTIF($C$8:$C$3000,"?*")),"")</f>
        <v>0</v>
      </c>
      <c r="E717" s="174"/>
      <c r="F717" s="174">
        <f>--ISNUMBER(IFERROR(SEARCH('Project Costing'!#REF!,Services!I724,1),""))</f>
        <v>0</v>
      </c>
      <c r="G717" s="174" t="str">
        <f>IF(F717=1,COUNTIF($F$8:F717,1),"")</f>
        <v/>
      </c>
      <c r="H717" s="174"/>
      <c r="I717" s="157">
        <f>IFERROR($H$8:INDEX($H$8:$H$3000,COUNTIF($H$8:$H$3000,"?*")),"")</f>
        <v>0</v>
      </c>
    </row>
    <row r="718" spans="1:9" x14ac:dyDescent="0.25">
      <c r="A718" s="174">
        <f>--ISNUMBER(IFERROR(SEARCH('Project Costing'!#REF!,Services!I725,1),""))</f>
        <v>0</v>
      </c>
      <c r="B718" s="174" t="str">
        <f>IF(A718=1,COUNTIF($A$8:A718,1),"")</f>
        <v/>
      </c>
      <c r="C718" s="174"/>
      <c r="D718" s="157">
        <f>IFERROR($C$8:INDEX($C$8:$C$3000,COUNTIF($C$8:$C$3000,"?*")),"")</f>
        <v>0</v>
      </c>
      <c r="E718" s="174"/>
      <c r="F718" s="174">
        <f>--ISNUMBER(IFERROR(SEARCH('Project Costing'!#REF!,Services!I725,1),""))</f>
        <v>0</v>
      </c>
      <c r="G718" s="174" t="str">
        <f>IF(F718=1,COUNTIF($F$8:F718,1),"")</f>
        <v/>
      </c>
      <c r="H718" s="174"/>
      <c r="I718" s="157">
        <f>IFERROR($H$8:INDEX($H$8:$H$3000,COUNTIF($H$8:$H$3000,"?*")),"")</f>
        <v>0</v>
      </c>
    </row>
    <row r="719" spans="1:9" x14ac:dyDescent="0.25">
      <c r="A719" s="174">
        <f>--ISNUMBER(IFERROR(SEARCH('Project Costing'!#REF!,Services!I726,1),""))</f>
        <v>0</v>
      </c>
      <c r="B719" s="174" t="str">
        <f>IF(A719=1,COUNTIF($A$8:A719,1),"")</f>
        <v/>
      </c>
      <c r="C719" s="174"/>
      <c r="D719" s="157">
        <f>IFERROR($C$8:INDEX($C$8:$C$3000,COUNTIF($C$8:$C$3000,"?*")),"")</f>
        <v>0</v>
      </c>
      <c r="E719" s="174"/>
      <c r="F719" s="174">
        <f>--ISNUMBER(IFERROR(SEARCH('Project Costing'!#REF!,Services!I726,1),""))</f>
        <v>0</v>
      </c>
      <c r="G719" s="174" t="str">
        <f>IF(F719=1,COUNTIF($F$8:F719,1),"")</f>
        <v/>
      </c>
      <c r="H719" s="174"/>
      <c r="I719" s="157">
        <f>IFERROR($H$8:INDEX($H$8:$H$3000,COUNTIF($H$8:$H$3000,"?*")),"")</f>
        <v>0</v>
      </c>
    </row>
    <row r="720" spans="1:9" x14ac:dyDescent="0.25">
      <c r="A720" s="174">
        <f>--ISNUMBER(IFERROR(SEARCH('Project Costing'!#REF!,Services!I727,1),""))</f>
        <v>0</v>
      </c>
      <c r="B720" s="174" t="str">
        <f>IF(A720=1,COUNTIF($A$8:A720,1),"")</f>
        <v/>
      </c>
      <c r="C720" s="174"/>
      <c r="D720" s="157">
        <f>IFERROR($C$8:INDEX($C$8:$C$3000,COUNTIF($C$8:$C$3000,"?*")),"")</f>
        <v>0</v>
      </c>
      <c r="E720" s="174"/>
      <c r="F720" s="174">
        <f>--ISNUMBER(IFERROR(SEARCH('Project Costing'!#REF!,Services!I727,1),""))</f>
        <v>0</v>
      </c>
      <c r="G720" s="174" t="str">
        <f>IF(F720=1,COUNTIF($F$8:F720,1),"")</f>
        <v/>
      </c>
      <c r="H720" s="174"/>
      <c r="I720" s="157">
        <f>IFERROR($H$8:INDEX($H$8:$H$3000,COUNTIF($H$8:$H$3000,"?*")),"")</f>
        <v>0</v>
      </c>
    </row>
    <row r="721" spans="1:9" x14ac:dyDescent="0.25">
      <c r="A721" s="174">
        <f>--ISNUMBER(IFERROR(SEARCH('Project Costing'!#REF!,Services!I728,1),""))</f>
        <v>0</v>
      </c>
      <c r="B721" s="174" t="str">
        <f>IF(A721=1,COUNTIF($A$8:A721,1),"")</f>
        <v/>
      </c>
      <c r="C721" s="174"/>
      <c r="D721" s="157">
        <f>IFERROR($C$8:INDEX($C$8:$C$3000,COUNTIF($C$8:$C$3000,"?*")),"")</f>
        <v>0</v>
      </c>
      <c r="E721" s="174"/>
      <c r="F721" s="174">
        <f>--ISNUMBER(IFERROR(SEARCH('Project Costing'!#REF!,Services!I728,1),""))</f>
        <v>0</v>
      </c>
      <c r="G721" s="174" t="str">
        <f>IF(F721=1,COUNTIF($F$8:F721,1),"")</f>
        <v/>
      </c>
      <c r="H721" s="174"/>
      <c r="I721" s="157">
        <f>IFERROR($H$8:INDEX($H$8:$H$3000,COUNTIF($H$8:$H$3000,"?*")),"")</f>
        <v>0</v>
      </c>
    </row>
    <row r="722" spans="1:9" x14ac:dyDescent="0.25">
      <c r="A722" s="174">
        <f>--ISNUMBER(IFERROR(SEARCH('Project Costing'!#REF!,Services!I729,1),""))</f>
        <v>0</v>
      </c>
      <c r="B722" s="174" t="str">
        <f>IF(A722=1,COUNTIF($A$8:A722,1),"")</f>
        <v/>
      </c>
      <c r="C722" s="174"/>
      <c r="D722" s="157">
        <f>IFERROR($C$8:INDEX($C$8:$C$3000,COUNTIF($C$8:$C$3000,"?*")),"")</f>
        <v>0</v>
      </c>
      <c r="E722" s="174"/>
      <c r="F722" s="174">
        <f>--ISNUMBER(IFERROR(SEARCH('Project Costing'!#REF!,Services!I729,1),""))</f>
        <v>0</v>
      </c>
      <c r="G722" s="174" t="str">
        <f>IF(F722=1,COUNTIF($F$8:F722,1),"")</f>
        <v/>
      </c>
      <c r="H722" s="174"/>
      <c r="I722" s="157">
        <f>IFERROR($H$8:INDEX($H$8:$H$3000,COUNTIF($H$8:$H$3000,"?*")),"")</f>
        <v>0</v>
      </c>
    </row>
    <row r="723" spans="1:9" x14ac:dyDescent="0.25">
      <c r="A723" s="174">
        <f>--ISNUMBER(IFERROR(SEARCH('Project Costing'!#REF!,Services!I730,1),""))</f>
        <v>0</v>
      </c>
      <c r="B723" s="174" t="str">
        <f>IF(A723=1,COUNTIF($A$8:A723,1),"")</f>
        <v/>
      </c>
      <c r="C723" s="174"/>
      <c r="D723" s="157">
        <f>IFERROR($C$8:INDEX($C$8:$C$3000,COUNTIF($C$8:$C$3000,"?*")),"")</f>
        <v>0</v>
      </c>
      <c r="E723" s="174"/>
      <c r="F723" s="174">
        <f>--ISNUMBER(IFERROR(SEARCH('Project Costing'!#REF!,Services!I730,1),""))</f>
        <v>0</v>
      </c>
      <c r="G723" s="174" t="str">
        <f>IF(F723=1,COUNTIF($F$8:F723,1),"")</f>
        <v/>
      </c>
      <c r="H723" s="174"/>
      <c r="I723" s="157">
        <f>IFERROR($H$8:INDEX($H$8:$H$3000,COUNTIF($H$8:$H$3000,"?*")),"")</f>
        <v>0</v>
      </c>
    </row>
    <row r="724" spans="1:9" x14ac:dyDescent="0.25">
      <c r="A724" s="174">
        <f>--ISNUMBER(IFERROR(SEARCH('Project Costing'!#REF!,Services!I731,1),""))</f>
        <v>0</v>
      </c>
      <c r="B724" s="174" t="str">
        <f>IF(A724=1,COUNTIF($A$8:A724,1),"")</f>
        <v/>
      </c>
      <c r="C724" s="174"/>
      <c r="D724" s="157">
        <f>IFERROR($C$8:INDEX($C$8:$C$3000,COUNTIF($C$8:$C$3000,"?*")),"")</f>
        <v>0</v>
      </c>
      <c r="E724" s="174"/>
      <c r="F724" s="174">
        <f>--ISNUMBER(IFERROR(SEARCH('Project Costing'!#REF!,Services!I731,1),""))</f>
        <v>0</v>
      </c>
      <c r="G724" s="174" t="str">
        <f>IF(F724=1,COUNTIF($F$8:F724,1),"")</f>
        <v/>
      </c>
      <c r="H724" s="174"/>
      <c r="I724" s="157">
        <f>IFERROR($H$8:INDEX($H$8:$H$3000,COUNTIF($H$8:$H$3000,"?*")),"")</f>
        <v>0</v>
      </c>
    </row>
    <row r="725" spans="1:9" x14ac:dyDescent="0.25">
      <c r="A725" s="174">
        <f>--ISNUMBER(IFERROR(SEARCH('Project Costing'!#REF!,Services!I732,1),""))</f>
        <v>0</v>
      </c>
      <c r="B725" s="174" t="str">
        <f>IF(A725=1,COUNTIF($A$8:A725,1),"")</f>
        <v/>
      </c>
      <c r="C725" s="174"/>
      <c r="D725" s="157">
        <f>IFERROR($C$8:INDEX($C$8:$C$3000,COUNTIF($C$8:$C$3000,"?*")),"")</f>
        <v>0</v>
      </c>
      <c r="E725" s="174"/>
      <c r="F725" s="174">
        <f>--ISNUMBER(IFERROR(SEARCH('Project Costing'!#REF!,Services!I732,1),""))</f>
        <v>0</v>
      </c>
      <c r="G725" s="174" t="str">
        <f>IF(F725=1,COUNTIF($F$8:F725,1),"")</f>
        <v/>
      </c>
      <c r="H725" s="174"/>
      <c r="I725" s="157">
        <f>IFERROR($H$8:INDEX($H$8:$H$3000,COUNTIF($H$8:$H$3000,"?*")),"")</f>
        <v>0</v>
      </c>
    </row>
    <row r="726" spans="1:9" x14ac:dyDescent="0.25">
      <c r="A726" s="174">
        <f>--ISNUMBER(IFERROR(SEARCH('Project Costing'!#REF!,Services!I733,1),""))</f>
        <v>0</v>
      </c>
      <c r="B726" s="174" t="str">
        <f>IF(A726=1,COUNTIF($A$8:A726,1),"")</f>
        <v/>
      </c>
      <c r="C726" s="174"/>
      <c r="D726" s="157">
        <f>IFERROR($C$8:INDEX($C$8:$C$3000,COUNTIF($C$8:$C$3000,"?*")),"")</f>
        <v>0</v>
      </c>
      <c r="E726" s="174"/>
      <c r="F726" s="174">
        <f>--ISNUMBER(IFERROR(SEARCH('Project Costing'!#REF!,Services!I733,1),""))</f>
        <v>0</v>
      </c>
      <c r="G726" s="174" t="str">
        <f>IF(F726=1,COUNTIF($F$8:F726,1),"")</f>
        <v/>
      </c>
      <c r="H726" s="174"/>
      <c r="I726" s="157">
        <f>IFERROR($H$8:INDEX($H$8:$H$3000,COUNTIF($H$8:$H$3000,"?*")),"")</f>
        <v>0</v>
      </c>
    </row>
    <row r="727" spans="1:9" x14ac:dyDescent="0.25">
      <c r="A727" s="174">
        <f>--ISNUMBER(IFERROR(SEARCH('Project Costing'!#REF!,Services!I734,1),""))</f>
        <v>0</v>
      </c>
      <c r="B727" s="174" t="str">
        <f>IF(A727=1,COUNTIF($A$8:A727,1),"")</f>
        <v/>
      </c>
      <c r="C727" s="174"/>
      <c r="D727" s="157">
        <f>IFERROR($C$8:INDEX($C$8:$C$3000,COUNTIF($C$8:$C$3000,"?*")),"")</f>
        <v>0</v>
      </c>
      <c r="E727" s="174"/>
      <c r="F727" s="174">
        <f>--ISNUMBER(IFERROR(SEARCH('Project Costing'!#REF!,Services!I734,1),""))</f>
        <v>0</v>
      </c>
      <c r="G727" s="174" t="str">
        <f>IF(F727=1,COUNTIF($F$8:F727,1),"")</f>
        <v/>
      </c>
      <c r="H727" s="174"/>
      <c r="I727" s="157">
        <f>IFERROR($H$8:INDEX($H$8:$H$3000,COUNTIF($H$8:$H$3000,"?*")),"")</f>
        <v>0</v>
      </c>
    </row>
    <row r="728" spans="1:9" x14ac:dyDescent="0.25">
      <c r="A728" s="174">
        <f>--ISNUMBER(IFERROR(SEARCH('Project Costing'!#REF!,Services!I735,1),""))</f>
        <v>0</v>
      </c>
      <c r="B728" s="174" t="str">
        <f>IF(A728=1,COUNTIF($A$8:A728,1),"")</f>
        <v/>
      </c>
      <c r="C728" s="174"/>
      <c r="D728" s="157">
        <f>IFERROR($C$8:INDEX($C$8:$C$3000,COUNTIF($C$8:$C$3000,"?*")),"")</f>
        <v>0</v>
      </c>
      <c r="E728" s="174"/>
      <c r="F728" s="174">
        <f>--ISNUMBER(IFERROR(SEARCH('Project Costing'!#REF!,Services!I735,1),""))</f>
        <v>0</v>
      </c>
      <c r="G728" s="174" t="str">
        <f>IF(F728=1,COUNTIF($F$8:F728,1),"")</f>
        <v/>
      </c>
      <c r="H728" s="174"/>
      <c r="I728" s="157">
        <f>IFERROR($H$8:INDEX($H$8:$H$3000,COUNTIF($H$8:$H$3000,"?*")),"")</f>
        <v>0</v>
      </c>
    </row>
    <row r="729" spans="1:9" x14ac:dyDescent="0.25">
      <c r="A729" s="174">
        <f>--ISNUMBER(IFERROR(SEARCH('Project Costing'!#REF!,Services!I736,1),""))</f>
        <v>0</v>
      </c>
      <c r="B729" s="174" t="str">
        <f>IF(A729=1,COUNTIF($A$8:A729,1),"")</f>
        <v/>
      </c>
      <c r="C729" s="174"/>
      <c r="D729" s="157">
        <f>IFERROR($C$8:INDEX($C$8:$C$3000,COUNTIF($C$8:$C$3000,"?*")),"")</f>
        <v>0</v>
      </c>
      <c r="E729" s="174"/>
      <c r="F729" s="174">
        <f>--ISNUMBER(IFERROR(SEARCH('Project Costing'!#REF!,Services!I736,1),""))</f>
        <v>0</v>
      </c>
      <c r="G729" s="174" t="str">
        <f>IF(F729=1,COUNTIF($F$8:F729,1),"")</f>
        <v/>
      </c>
      <c r="H729" s="174"/>
      <c r="I729" s="157">
        <f>IFERROR($H$8:INDEX($H$8:$H$3000,COUNTIF($H$8:$H$3000,"?*")),"")</f>
        <v>0</v>
      </c>
    </row>
    <row r="730" spans="1:9" x14ac:dyDescent="0.25">
      <c r="A730" s="174">
        <f>--ISNUMBER(IFERROR(SEARCH('Project Costing'!#REF!,Services!I737,1),""))</f>
        <v>0</v>
      </c>
      <c r="B730" s="174" t="str">
        <f>IF(A730=1,COUNTIF($A$8:A730,1),"")</f>
        <v/>
      </c>
      <c r="C730" s="174"/>
      <c r="D730" s="157">
        <f>IFERROR($C$8:INDEX($C$8:$C$3000,COUNTIF($C$8:$C$3000,"?*")),"")</f>
        <v>0</v>
      </c>
      <c r="E730" s="174"/>
      <c r="F730" s="174">
        <f>--ISNUMBER(IFERROR(SEARCH('Project Costing'!#REF!,Services!I737,1),""))</f>
        <v>0</v>
      </c>
      <c r="G730" s="174" t="str">
        <f>IF(F730=1,COUNTIF($F$8:F730,1),"")</f>
        <v/>
      </c>
      <c r="H730" s="174"/>
      <c r="I730" s="157">
        <f>IFERROR($H$8:INDEX($H$8:$H$3000,COUNTIF($H$8:$H$3000,"?*")),"")</f>
        <v>0</v>
      </c>
    </row>
    <row r="731" spans="1:9" x14ac:dyDescent="0.25">
      <c r="A731" s="174">
        <f>--ISNUMBER(IFERROR(SEARCH('Project Costing'!#REF!,Services!I738,1),""))</f>
        <v>0</v>
      </c>
      <c r="B731" s="174" t="str">
        <f>IF(A731=1,COUNTIF($A$8:A731,1),"")</f>
        <v/>
      </c>
      <c r="C731" s="174"/>
      <c r="D731" s="157">
        <f>IFERROR($C$8:INDEX($C$8:$C$3000,COUNTIF($C$8:$C$3000,"?*")),"")</f>
        <v>0</v>
      </c>
      <c r="E731" s="174"/>
      <c r="F731" s="174">
        <f>--ISNUMBER(IFERROR(SEARCH('Project Costing'!#REF!,Services!I738,1),""))</f>
        <v>0</v>
      </c>
      <c r="G731" s="174" t="str">
        <f>IF(F731=1,COUNTIF($F$8:F731,1),"")</f>
        <v/>
      </c>
      <c r="H731" s="174"/>
      <c r="I731" s="157">
        <f>IFERROR($H$8:INDEX($H$8:$H$3000,COUNTIF($H$8:$H$3000,"?*")),"")</f>
        <v>0</v>
      </c>
    </row>
    <row r="732" spans="1:9" x14ac:dyDescent="0.25">
      <c r="A732" s="174">
        <f>--ISNUMBER(IFERROR(SEARCH('Project Costing'!#REF!,Services!I739,1),""))</f>
        <v>0</v>
      </c>
      <c r="B732" s="174" t="str">
        <f>IF(A732=1,COUNTIF($A$8:A732,1),"")</f>
        <v/>
      </c>
      <c r="C732" s="174"/>
      <c r="D732" s="157">
        <f>IFERROR($C$8:INDEX($C$8:$C$3000,COUNTIF($C$8:$C$3000,"?*")),"")</f>
        <v>0</v>
      </c>
      <c r="E732" s="174"/>
      <c r="F732" s="174">
        <f>--ISNUMBER(IFERROR(SEARCH('Project Costing'!#REF!,Services!I739,1),""))</f>
        <v>0</v>
      </c>
      <c r="G732" s="174" t="str">
        <f>IF(F732=1,COUNTIF($F$8:F732,1),"")</f>
        <v/>
      </c>
      <c r="H732" s="174"/>
      <c r="I732" s="157">
        <f>IFERROR($H$8:INDEX($H$8:$H$3000,COUNTIF($H$8:$H$3000,"?*")),"")</f>
        <v>0</v>
      </c>
    </row>
    <row r="733" spans="1:9" x14ac:dyDescent="0.25">
      <c r="A733" s="174">
        <f>--ISNUMBER(IFERROR(SEARCH('Project Costing'!#REF!,Services!I740,1),""))</f>
        <v>0</v>
      </c>
      <c r="B733" s="174" t="str">
        <f>IF(A733=1,COUNTIF($A$8:A733,1),"")</f>
        <v/>
      </c>
      <c r="C733" s="174"/>
      <c r="D733" s="157">
        <f>IFERROR($C$8:INDEX($C$8:$C$3000,COUNTIF($C$8:$C$3000,"?*")),"")</f>
        <v>0</v>
      </c>
      <c r="E733" s="174"/>
      <c r="F733" s="174">
        <f>--ISNUMBER(IFERROR(SEARCH('Project Costing'!#REF!,Services!I740,1),""))</f>
        <v>0</v>
      </c>
      <c r="G733" s="174" t="str">
        <f>IF(F733=1,COUNTIF($F$8:F733,1),"")</f>
        <v/>
      </c>
      <c r="H733" s="174"/>
      <c r="I733" s="157">
        <f>IFERROR($H$8:INDEX($H$8:$H$3000,COUNTIF($H$8:$H$3000,"?*")),"")</f>
        <v>0</v>
      </c>
    </row>
    <row r="734" spans="1:9" x14ac:dyDescent="0.25">
      <c r="A734" s="174">
        <f>--ISNUMBER(IFERROR(SEARCH('Project Costing'!#REF!,Services!I741,1),""))</f>
        <v>0</v>
      </c>
      <c r="B734" s="174" t="str">
        <f>IF(A734=1,COUNTIF($A$8:A734,1),"")</f>
        <v/>
      </c>
      <c r="C734" s="174"/>
      <c r="D734" s="157">
        <f>IFERROR($C$8:INDEX($C$8:$C$3000,COUNTIF($C$8:$C$3000,"?*")),"")</f>
        <v>0</v>
      </c>
      <c r="E734" s="174"/>
      <c r="F734" s="174">
        <f>--ISNUMBER(IFERROR(SEARCH('Project Costing'!#REF!,Services!I741,1),""))</f>
        <v>0</v>
      </c>
      <c r="G734" s="174" t="str">
        <f>IF(F734=1,COUNTIF($F$8:F734,1),"")</f>
        <v/>
      </c>
      <c r="H734" s="174"/>
      <c r="I734" s="157">
        <f>IFERROR($H$8:INDEX($H$8:$H$3000,COUNTIF($H$8:$H$3000,"?*")),"")</f>
        <v>0</v>
      </c>
    </row>
    <row r="735" spans="1:9" x14ac:dyDescent="0.25">
      <c r="A735" s="174">
        <f>--ISNUMBER(IFERROR(SEARCH('Project Costing'!#REF!,Services!I742,1),""))</f>
        <v>0</v>
      </c>
      <c r="B735" s="174" t="str">
        <f>IF(A735=1,COUNTIF($A$8:A735,1),"")</f>
        <v/>
      </c>
      <c r="C735" s="174"/>
      <c r="D735" s="157">
        <f>IFERROR($C$8:INDEX($C$8:$C$3000,COUNTIF($C$8:$C$3000,"?*")),"")</f>
        <v>0</v>
      </c>
      <c r="E735" s="174"/>
      <c r="F735" s="174">
        <f>--ISNUMBER(IFERROR(SEARCH('Project Costing'!#REF!,Services!I742,1),""))</f>
        <v>0</v>
      </c>
      <c r="G735" s="174" t="str">
        <f>IF(F735=1,COUNTIF($F$8:F735,1),"")</f>
        <v/>
      </c>
      <c r="H735" s="174"/>
      <c r="I735" s="157">
        <f>IFERROR($H$8:INDEX($H$8:$H$3000,COUNTIF($H$8:$H$3000,"?*")),"")</f>
        <v>0</v>
      </c>
    </row>
    <row r="736" spans="1:9" x14ac:dyDescent="0.25">
      <c r="A736" s="174">
        <f>--ISNUMBER(IFERROR(SEARCH('Project Costing'!#REF!,Services!I743,1),""))</f>
        <v>0</v>
      </c>
      <c r="B736" s="174" t="str">
        <f>IF(A736=1,COUNTIF($A$8:A736,1),"")</f>
        <v/>
      </c>
      <c r="C736" s="174"/>
      <c r="D736" s="157">
        <f>IFERROR($C$8:INDEX($C$8:$C$3000,COUNTIF($C$8:$C$3000,"?*")),"")</f>
        <v>0</v>
      </c>
      <c r="E736" s="174"/>
      <c r="F736" s="174">
        <f>--ISNUMBER(IFERROR(SEARCH('Project Costing'!#REF!,Services!I743,1),""))</f>
        <v>0</v>
      </c>
      <c r="G736" s="174" t="str">
        <f>IF(F736=1,COUNTIF($F$8:F736,1),"")</f>
        <v/>
      </c>
      <c r="H736" s="174"/>
      <c r="I736" s="157">
        <f>IFERROR($H$8:INDEX($H$8:$H$3000,COUNTIF($H$8:$H$3000,"?*")),"")</f>
        <v>0</v>
      </c>
    </row>
    <row r="737" spans="1:9" x14ac:dyDescent="0.25">
      <c r="A737" s="174">
        <f>--ISNUMBER(IFERROR(SEARCH('Project Costing'!#REF!,Services!I744,1),""))</f>
        <v>0</v>
      </c>
      <c r="B737" s="174" t="str">
        <f>IF(A737=1,COUNTIF($A$8:A737,1),"")</f>
        <v/>
      </c>
      <c r="C737" s="174"/>
      <c r="D737" s="157">
        <f>IFERROR($C$8:INDEX($C$8:$C$3000,COUNTIF($C$8:$C$3000,"?*")),"")</f>
        <v>0</v>
      </c>
      <c r="E737" s="174"/>
      <c r="F737" s="174">
        <f>--ISNUMBER(IFERROR(SEARCH('Project Costing'!#REF!,Services!I744,1),""))</f>
        <v>0</v>
      </c>
      <c r="G737" s="174" t="str">
        <f>IF(F737=1,COUNTIF($F$8:F737,1),"")</f>
        <v/>
      </c>
      <c r="H737" s="174"/>
      <c r="I737" s="157">
        <f>IFERROR($H$8:INDEX($H$8:$H$3000,COUNTIF($H$8:$H$3000,"?*")),"")</f>
        <v>0</v>
      </c>
    </row>
    <row r="738" spans="1:9" x14ac:dyDescent="0.25">
      <c r="A738" s="174">
        <f>--ISNUMBER(IFERROR(SEARCH('Project Costing'!#REF!,Services!I745,1),""))</f>
        <v>0</v>
      </c>
      <c r="B738" s="174" t="str">
        <f>IF(A738=1,COUNTIF($A$8:A738,1),"")</f>
        <v/>
      </c>
      <c r="C738" s="174"/>
      <c r="D738" s="157">
        <f>IFERROR($C$8:INDEX($C$8:$C$3000,COUNTIF($C$8:$C$3000,"?*")),"")</f>
        <v>0</v>
      </c>
      <c r="E738" s="174"/>
      <c r="F738" s="174">
        <f>--ISNUMBER(IFERROR(SEARCH('Project Costing'!#REF!,Services!I745,1),""))</f>
        <v>0</v>
      </c>
      <c r="G738" s="174" t="str">
        <f>IF(F738=1,COUNTIF($F$8:F738,1),"")</f>
        <v/>
      </c>
      <c r="H738" s="174"/>
      <c r="I738" s="157">
        <f>IFERROR($H$8:INDEX($H$8:$H$3000,COUNTIF($H$8:$H$3000,"?*")),"")</f>
        <v>0</v>
      </c>
    </row>
    <row r="739" spans="1:9" x14ac:dyDescent="0.25">
      <c r="A739" s="174">
        <f>--ISNUMBER(IFERROR(SEARCH('Project Costing'!#REF!,Services!I746,1),""))</f>
        <v>0</v>
      </c>
      <c r="B739" s="174" t="str">
        <f>IF(A739=1,COUNTIF($A$8:A739,1),"")</f>
        <v/>
      </c>
      <c r="C739" s="174"/>
      <c r="D739" s="157">
        <f>IFERROR($C$8:INDEX($C$8:$C$3000,COUNTIF($C$8:$C$3000,"?*")),"")</f>
        <v>0</v>
      </c>
      <c r="E739" s="174"/>
      <c r="F739" s="174">
        <f>--ISNUMBER(IFERROR(SEARCH('Project Costing'!#REF!,Services!I746,1),""))</f>
        <v>0</v>
      </c>
      <c r="G739" s="174" t="str">
        <f>IF(F739=1,COUNTIF($F$8:F739,1),"")</f>
        <v/>
      </c>
      <c r="H739" s="174"/>
      <c r="I739" s="157">
        <f>IFERROR($H$8:INDEX($H$8:$H$3000,COUNTIF($H$8:$H$3000,"?*")),"")</f>
        <v>0</v>
      </c>
    </row>
    <row r="740" spans="1:9" x14ac:dyDescent="0.25">
      <c r="A740" s="174">
        <f>--ISNUMBER(IFERROR(SEARCH('Project Costing'!#REF!,Services!I747,1),""))</f>
        <v>0</v>
      </c>
      <c r="B740" s="174" t="str">
        <f>IF(A740=1,COUNTIF($A$8:A740,1),"")</f>
        <v/>
      </c>
      <c r="C740" s="174"/>
      <c r="D740" s="157">
        <f>IFERROR($C$8:INDEX($C$8:$C$3000,COUNTIF($C$8:$C$3000,"?*")),"")</f>
        <v>0</v>
      </c>
      <c r="E740" s="174"/>
      <c r="F740" s="174">
        <f>--ISNUMBER(IFERROR(SEARCH('Project Costing'!#REF!,Services!I747,1),""))</f>
        <v>0</v>
      </c>
      <c r="G740" s="174" t="str">
        <f>IF(F740=1,COUNTIF($F$8:F740,1),"")</f>
        <v/>
      </c>
      <c r="H740" s="174"/>
      <c r="I740" s="157">
        <f>IFERROR($H$8:INDEX($H$8:$H$3000,COUNTIF($H$8:$H$3000,"?*")),"")</f>
        <v>0</v>
      </c>
    </row>
    <row r="741" spans="1:9" x14ac:dyDescent="0.25">
      <c r="A741" s="174">
        <f>--ISNUMBER(IFERROR(SEARCH('Project Costing'!#REF!,Services!I748,1),""))</f>
        <v>0</v>
      </c>
      <c r="B741" s="174" t="str">
        <f>IF(A741=1,COUNTIF($A$8:A741,1),"")</f>
        <v/>
      </c>
      <c r="C741" s="174"/>
      <c r="D741" s="157">
        <f>IFERROR($C$8:INDEX($C$8:$C$3000,COUNTIF($C$8:$C$3000,"?*")),"")</f>
        <v>0</v>
      </c>
      <c r="E741" s="174"/>
      <c r="F741" s="174">
        <f>--ISNUMBER(IFERROR(SEARCH('Project Costing'!#REF!,Services!I748,1),""))</f>
        <v>0</v>
      </c>
      <c r="G741" s="174" t="str">
        <f>IF(F741=1,COUNTIF($F$8:F741,1),"")</f>
        <v/>
      </c>
      <c r="H741" s="174"/>
      <c r="I741" s="157">
        <f>IFERROR($H$8:INDEX($H$8:$H$3000,COUNTIF($H$8:$H$3000,"?*")),"")</f>
        <v>0</v>
      </c>
    </row>
    <row r="742" spans="1:9" x14ac:dyDescent="0.25">
      <c r="A742" s="174">
        <f>--ISNUMBER(IFERROR(SEARCH('Project Costing'!#REF!,Services!I749,1),""))</f>
        <v>0</v>
      </c>
      <c r="B742" s="174" t="str">
        <f>IF(A742=1,COUNTIF($A$8:A742,1),"")</f>
        <v/>
      </c>
      <c r="C742" s="174"/>
      <c r="D742" s="157">
        <f>IFERROR($C$8:INDEX($C$8:$C$3000,COUNTIF($C$8:$C$3000,"?*")),"")</f>
        <v>0</v>
      </c>
      <c r="E742" s="174"/>
      <c r="F742" s="174">
        <f>--ISNUMBER(IFERROR(SEARCH('Project Costing'!#REF!,Services!I749,1),""))</f>
        <v>0</v>
      </c>
      <c r="G742" s="174" t="str">
        <f>IF(F742=1,COUNTIF($F$8:F742,1),"")</f>
        <v/>
      </c>
      <c r="H742" s="174"/>
      <c r="I742" s="157">
        <f>IFERROR($H$8:INDEX($H$8:$H$3000,COUNTIF($H$8:$H$3000,"?*")),"")</f>
        <v>0</v>
      </c>
    </row>
    <row r="743" spans="1:9" x14ac:dyDescent="0.25">
      <c r="A743" s="174">
        <f>--ISNUMBER(IFERROR(SEARCH('Project Costing'!#REF!,Services!I750,1),""))</f>
        <v>0</v>
      </c>
      <c r="B743" s="174" t="str">
        <f>IF(A743=1,COUNTIF($A$8:A743,1),"")</f>
        <v/>
      </c>
      <c r="C743" s="174"/>
      <c r="D743" s="157">
        <f>IFERROR($C$8:INDEX($C$8:$C$3000,COUNTIF($C$8:$C$3000,"?*")),"")</f>
        <v>0</v>
      </c>
      <c r="E743" s="174"/>
      <c r="F743" s="174">
        <f>--ISNUMBER(IFERROR(SEARCH('Project Costing'!#REF!,Services!I750,1),""))</f>
        <v>0</v>
      </c>
      <c r="G743" s="174" t="str">
        <f>IF(F743=1,COUNTIF($F$8:F743,1),"")</f>
        <v/>
      </c>
      <c r="H743" s="174"/>
      <c r="I743" s="157">
        <f>IFERROR($H$8:INDEX($H$8:$H$3000,COUNTIF($H$8:$H$3000,"?*")),"")</f>
        <v>0</v>
      </c>
    </row>
    <row r="744" spans="1:9" x14ac:dyDescent="0.25">
      <c r="A744" s="174">
        <f>--ISNUMBER(IFERROR(SEARCH('Project Costing'!#REF!,Services!I751,1),""))</f>
        <v>0</v>
      </c>
      <c r="B744" s="174" t="str">
        <f>IF(A744=1,COUNTIF($A$8:A744,1),"")</f>
        <v/>
      </c>
      <c r="C744" s="174"/>
      <c r="D744" s="157">
        <f>IFERROR($C$8:INDEX($C$8:$C$3000,COUNTIF($C$8:$C$3000,"?*")),"")</f>
        <v>0</v>
      </c>
      <c r="E744" s="174"/>
      <c r="F744" s="174">
        <f>--ISNUMBER(IFERROR(SEARCH('Project Costing'!#REF!,Services!I751,1),""))</f>
        <v>0</v>
      </c>
      <c r="G744" s="174" t="str">
        <f>IF(F744=1,COUNTIF($F$8:F744,1),"")</f>
        <v/>
      </c>
      <c r="H744" s="174"/>
      <c r="I744" s="157">
        <f>IFERROR($H$8:INDEX($H$8:$H$3000,COUNTIF($H$8:$H$3000,"?*")),"")</f>
        <v>0</v>
      </c>
    </row>
    <row r="745" spans="1:9" x14ac:dyDescent="0.25">
      <c r="A745" s="174">
        <f>--ISNUMBER(IFERROR(SEARCH('Project Costing'!#REF!,Services!I752,1),""))</f>
        <v>0</v>
      </c>
      <c r="B745" s="174" t="str">
        <f>IF(A745=1,COUNTIF($A$8:A745,1),"")</f>
        <v/>
      </c>
      <c r="C745" s="174"/>
      <c r="D745" s="157">
        <f>IFERROR($C$8:INDEX($C$8:$C$3000,COUNTIF($C$8:$C$3000,"?*")),"")</f>
        <v>0</v>
      </c>
      <c r="E745" s="174"/>
      <c r="F745" s="174">
        <f>--ISNUMBER(IFERROR(SEARCH('Project Costing'!#REF!,Services!I752,1),""))</f>
        <v>0</v>
      </c>
      <c r="G745" s="174" t="str">
        <f>IF(F745=1,COUNTIF($F$8:F745,1),"")</f>
        <v/>
      </c>
      <c r="H745" s="174"/>
      <c r="I745" s="157">
        <f>IFERROR($H$8:INDEX($H$8:$H$3000,COUNTIF($H$8:$H$3000,"?*")),"")</f>
        <v>0</v>
      </c>
    </row>
    <row r="746" spans="1:9" x14ac:dyDescent="0.25">
      <c r="A746" s="174">
        <f>--ISNUMBER(IFERROR(SEARCH('Project Costing'!#REF!,Services!I753,1),""))</f>
        <v>0</v>
      </c>
      <c r="B746" s="174" t="str">
        <f>IF(A746=1,COUNTIF($A$8:A746,1),"")</f>
        <v/>
      </c>
      <c r="C746" s="174"/>
      <c r="D746" s="157">
        <f>IFERROR($C$8:INDEX($C$8:$C$3000,COUNTIF($C$8:$C$3000,"?*")),"")</f>
        <v>0</v>
      </c>
      <c r="E746" s="174"/>
      <c r="F746" s="174">
        <f>--ISNUMBER(IFERROR(SEARCH('Project Costing'!#REF!,Services!I753,1),""))</f>
        <v>0</v>
      </c>
      <c r="G746" s="174" t="str">
        <f>IF(F746=1,COUNTIF($F$8:F746,1),"")</f>
        <v/>
      </c>
      <c r="H746" s="174"/>
      <c r="I746" s="157">
        <f>IFERROR($H$8:INDEX($H$8:$H$3000,COUNTIF($H$8:$H$3000,"?*")),"")</f>
        <v>0</v>
      </c>
    </row>
    <row r="747" spans="1:9" x14ac:dyDescent="0.25">
      <c r="A747" s="174">
        <f>--ISNUMBER(IFERROR(SEARCH('Project Costing'!#REF!,Services!I754,1),""))</f>
        <v>0</v>
      </c>
      <c r="B747" s="174" t="str">
        <f>IF(A747=1,COUNTIF($A$8:A747,1),"")</f>
        <v/>
      </c>
      <c r="C747" s="174"/>
      <c r="D747" s="157">
        <f>IFERROR($C$8:INDEX($C$8:$C$3000,COUNTIF($C$8:$C$3000,"?*")),"")</f>
        <v>0</v>
      </c>
      <c r="E747" s="174"/>
      <c r="F747" s="174">
        <f>--ISNUMBER(IFERROR(SEARCH('Project Costing'!#REF!,Services!I754,1),""))</f>
        <v>0</v>
      </c>
      <c r="G747" s="174" t="str">
        <f>IF(F747=1,COUNTIF($F$8:F747,1),"")</f>
        <v/>
      </c>
      <c r="H747" s="174"/>
      <c r="I747" s="157">
        <f>IFERROR($H$8:INDEX($H$8:$H$3000,COUNTIF($H$8:$H$3000,"?*")),"")</f>
        <v>0</v>
      </c>
    </row>
    <row r="748" spans="1:9" x14ac:dyDescent="0.25">
      <c r="A748" s="174">
        <f>--ISNUMBER(IFERROR(SEARCH('Project Costing'!#REF!,Services!I755,1),""))</f>
        <v>0</v>
      </c>
      <c r="B748" s="174" t="str">
        <f>IF(A748=1,COUNTIF($A$8:A748,1),"")</f>
        <v/>
      </c>
      <c r="C748" s="174"/>
      <c r="D748" s="157">
        <f>IFERROR($C$8:INDEX($C$8:$C$3000,COUNTIF($C$8:$C$3000,"?*")),"")</f>
        <v>0</v>
      </c>
      <c r="E748" s="174"/>
      <c r="F748" s="174">
        <f>--ISNUMBER(IFERROR(SEARCH('Project Costing'!#REF!,Services!I755,1),""))</f>
        <v>0</v>
      </c>
      <c r="G748" s="174" t="str">
        <f>IF(F748=1,COUNTIF($F$8:F748,1),"")</f>
        <v/>
      </c>
      <c r="H748" s="174"/>
      <c r="I748" s="157">
        <f>IFERROR($H$8:INDEX($H$8:$H$3000,COUNTIF($H$8:$H$3000,"?*")),"")</f>
        <v>0</v>
      </c>
    </row>
    <row r="749" spans="1:9" x14ac:dyDescent="0.25">
      <c r="A749" s="174">
        <f>--ISNUMBER(IFERROR(SEARCH('Project Costing'!#REF!,Services!I756,1),""))</f>
        <v>0</v>
      </c>
      <c r="B749" s="174" t="str">
        <f>IF(A749=1,COUNTIF($A$8:A749,1),"")</f>
        <v/>
      </c>
      <c r="C749" s="174"/>
      <c r="D749" s="157">
        <f>IFERROR($C$8:INDEX($C$8:$C$3000,COUNTIF($C$8:$C$3000,"?*")),"")</f>
        <v>0</v>
      </c>
      <c r="E749" s="174"/>
      <c r="F749" s="174">
        <f>--ISNUMBER(IFERROR(SEARCH('Project Costing'!#REF!,Services!I756,1),""))</f>
        <v>0</v>
      </c>
      <c r="G749" s="174" t="str">
        <f>IF(F749=1,COUNTIF($F$8:F749,1),"")</f>
        <v/>
      </c>
      <c r="H749" s="174"/>
      <c r="I749" s="157">
        <f>IFERROR($H$8:INDEX($H$8:$H$3000,COUNTIF($H$8:$H$3000,"?*")),"")</f>
        <v>0</v>
      </c>
    </row>
    <row r="750" spans="1:9" x14ac:dyDescent="0.25">
      <c r="A750" s="174">
        <f>--ISNUMBER(IFERROR(SEARCH('Project Costing'!#REF!,Services!I757,1),""))</f>
        <v>0</v>
      </c>
      <c r="B750" s="174" t="str">
        <f>IF(A750=1,COUNTIF($A$8:A750,1),"")</f>
        <v/>
      </c>
      <c r="C750" s="174"/>
      <c r="D750" s="157">
        <f>IFERROR($C$8:INDEX($C$8:$C$3000,COUNTIF($C$8:$C$3000,"?*")),"")</f>
        <v>0</v>
      </c>
      <c r="E750" s="174"/>
      <c r="F750" s="174">
        <f>--ISNUMBER(IFERROR(SEARCH('Project Costing'!#REF!,Services!I757,1),""))</f>
        <v>0</v>
      </c>
      <c r="G750" s="174" t="str">
        <f>IF(F750=1,COUNTIF($F$8:F750,1),"")</f>
        <v/>
      </c>
      <c r="H750" s="174"/>
      <c r="I750" s="157">
        <f>IFERROR($H$8:INDEX($H$8:$H$3000,COUNTIF($H$8:$H$3000,"?*")),"")</f>
        <v>0</v>
      </c>
    </row>
    <row r="751" spans="1:9" x14ac:dyDescent="0.25">
      <c r="A751" s="174">
        <f>--ISNUMBER(IFERROR(SEARCH('Project Costing'!#REF!,Services!I758,1),""))</f>
        <v>0</v>
      </c>
      <c r="B751" s="174" t="str">
        <f>IF(A751=1,COUNTIF($A$8:A751,1),"")</f>
        <v/>
      </c>
      <c r="C751" s="174"/>
      <c r="D751" s="157">
        <f>IFERROR($C$8:INDEX($C$8:$C$3000,COUNTIF($C$8:$C$3000,"?*")),"")</f>
        <v>0</v>
      </c>
      <c r="E751" s="174"/>
      <c r="F751" s="174">
        <f>--ISNUMBER(IFERROR(SEARCH('Project Costing'!#REF!,Services!I758,1),""))</f>
        <v>0</v>
      </c>
      <c r="G751" s="174" t="str">
        <f>IF(F751=1,COUNTIF($F$8:F751,1),"")</f>
        <v/>
      </c>
      <c r="H751" s="174"/>
      <c r="I751" s="157">
        <f>IFERROR($H$8:INDEX($H$8:$H$3000,COUNTIF($H$8:$H$3000,"?*")),"")</f>
        <v>0</v>
      </c>
    </row>
    <row r="752" spans="1:9" x14ac:dyDescent="0.25">
      <c r="A752" s="174">
        <f>--ISNUMBER(IFERROR(SEARCH('Project Costing'!#REF!,Services!I759,1),""))</f>
        <v>0</v>
      </c>
      <c r="B752" s="174" t="str">
        <f>IF(A752=1,COUNTIF($A$8:A752,1),"")</f>
        <v/>
      </c>
      <c r="C752" s="174"/>
      <c r="D752" s="157">
        <f>IFERROR($C$8:INDEX($C$8:$C$3000,COUNTIF($C$8:$C$3000,"?*")),"")</f>
        <v>0</v>
      </c>
      <c r="E752" s="174"/>
      <c r="F752" s="174">
        <f>--ISNUMBER(IFERROR(SEARCH('Project Costing'!#REF!,Services!I759,1),""))</f>
        <v>0</v>
      </c>
      <c r="G752" s="174" t="str">
        <f>IF(F752=1,COUNTIF($F$8:F752,1),"")</f>
        <v/>
      </c>
      <c r="H752" s="174"/>
      <c r="I752" s="157">
        <f>IFERROR($H$8:INDEX($H$8:$H$3000,COUNTIF($H$8:$H$3000,"?*")),"")</f>
        <v>0</v>
      </c>
    </row>
    <row r="753" spans="1:9" x14ac:dyDescent="0.25">
      <c r="A753" s="174">
        <f>--ISNUMBER(IFERROR(SEARCH('Project Costing'!#REF!,Services!I760,1),""))</f>
        <v>0</v>
      </c>
      <c r="B753" s="174" t="str">
        <f>IF(A753=1,COUNTIF($A$8:A753,1),"")</f>
        <v/>
      </c>
      <c r="C753" s="174"/>
      <c r="D753" s="157">
        <f>IFERROR($C$8:INDEX($C$8:$C$3000,COUNTIF($C$8:$C$3000,"?*")),"")</f>
        <v>0</v>
      </c>
      <c r="E753" s="174"/>
      <c r="F753" s="174">
        <f>--ISNUMBER(IFERROR(SEARCH('Project Costing'!#REF!,Services!I760,1),""))</f>
        <v>0</v>
      </c>
      <c r="G753" s="174" t="str">
        <f>IF(F753=1,COUNTIF($F$8:F753,1),"")</f>
        <v/>
      </c>
      <c r="H753" s="174"/>
      <c r="I753" s="157">
        <f>IFERROR($H$8:INDEX($H$8:$H$3000,COUNTIF($H$8:$H$3000,"?*")),"")</f>
        <v>0</v>
      </c>
    </row>
    <row r="754" spans="1:9" x14ac:dyDescent="0.25">
      <c r="A754" s="174">
        <f>--ISNUMBER(IFERROR(SEARCH('Project Costing'!#REF!,Services!I761,1),""))</f>
        <v>0</v>
      </c>
      <c r="B754" s="174" t="str">
        <f>IF(A754=1,COUNTIF($A$8:A754,1),"")</f>
        <v/>
      </c>
      <c r="C754" s="174"/>
      <c r="D754" s="157">
        <f>IFERROR($C$8:INDEX($C$8:$C$3000,COUNTIF($C$8:$C$3000,"?*")),"")</f>
        <v>0</v>
      </c>
      <c r="E754" s="174"/>
      <c r="F754" s="174">
        <f>--ISNUMBER(IFERROR(SEARCH('Project Costing'!#REF!,Services!I761,1),""))</f>
        <v>0</v>
      </c>
      <c r="G754" s="174" t="str">
        <f>IF(F754=1,COUNTIF($F$8:F754,1),"")</f>
        <v/>
      </c>
      <c r="H754" s="174"/>
      <c r="I754" s="157">
        <f>IFERROR($H$8:INDEX($H$8:$H$3000,COUNTIF($H$8:$H$3000,"?*")),"")</f>
        <v>0</v>
      </c>
    </row>
    <row r="755" spans="1:9" x14ac:dyDescent="0.25">
      <c r="A755" s="174">
        <f>--ISNUMBER(IFERROR(SEARCH('Project Costing'!#REF!,Services!I762,1),""))</f>
        <v>0</v>
      </c>
      <c r="B755" s="174" t="str">
        <f>IF(A755=1,COUNTIF($A$8:A755,1),"")</f>
        <v/>
      </c>
      <c r="C755" s="174"/>
      <c r="D755" s="157">
        <f>IFERROR($C$8:INDEX($C$8:$C$3000,COUNTIF($C$8:$C$3000,"?*")),"")</f>
        <v>0</v>
      </c>
      <c r="E755" s="174"/>
      <c r="F755" s="174">
        <f>--ISNUMBER(IFERROR(SEARCH('Project Costing'!#REF!,Services!I762,1),""))</f>
        <v>0</v>
      </c>
      <c r="G755" s="174" t="str">
        <f>IF(F755=1,COUNTIF($F$8:F755,1),"")</f>
        <v/>
      </c>
      <c r="H755" s="174"/>
      <c r="I755" s="157">
        <f>IFERROR($H$8:INDEX($H$8:$H$3000,COUNTIF($H$8:$H$3000,"?*")),"")</f>
        <v>0</v>
      </c>
    </row>
    <row r="756" spans="1:9" x14ac:dyDescent="0.25">
      <c r="A756" s="174">
        <f>--ISNUMBER(IFERROR(SEARCH('Project Costing'!#REF!,Services!I763,1),""))</f>
        <v>0</v>
      </c>
      <c r="B756" s="174" t="str">
        <f>IF(A756=1,COUNTIF($A$8:A756,1),"")</f>
        <v/>
      </c>
      <c r="C756" s="174"/>
      <c r="D756" s="157">
        <f>IFERROR($C$8:INDEX($C$8:$C$3000,COUNTIF($C$8:$C$3000,"?*")),"")</f>
        <v>0</v>
      </c>
      <c r="E756" s="174"/>
      <c r="F756" s="174">
        <f>--ISNUMBER(IFERROR(SEARCH('Project Costing'!#REF!,Services!I763,1),""))</f>
        <v>0</v>
      </c>
      <c r="G756" s="174" t="str">
        <f>IF(F756=1,COUNTIF($F$8:F756,1),"")</f>
        <v/>
      </c>
      <c r="H756" s="174"/>
      <c r="I756" s="157">
        <f>IFERROR($H$8:INDEX($H$8:$H$3000,COUNTIF($H$8:$H$3000,"?*")),"")</f>
        <v>0</v>
      </c>
    </row>
    <row r="757" spans="1:9" x14ac:dyDescent="0.25">
      <c r="A757" s="174">
        <f>--ISNUMBER(IFERROR(SEARCH('Project Costing'!#REF!,Services!I764,1),""))</f>
        <v>0</v>
      </c>
      <c r="B757" s="174" t="str">
        <f>IF(A757=1,COUNTIF($A$8:A757,1),"")</f>
        <v/>
      </c>
      <c r="C757" s="174"/>
      <c r="D757" s="157">
        <f>IFERROR($C$8:INDEX($C$8:$C$3000,COUNTIF($C$8:$C$3000,"?*")),"")</f>
        <v>0</v>
      </c>
      <c r="E757" s="174"/>
      <c r="F757" s="174">
        <f>--ISNUMBER(IFERROR(SEARCH('Project Costing'!#REF!,Services!I764,1),""))</f>
        <v>0</v>
      </c>
      <c r="G757" s="174" t="str">
        <f>IF(F757=1,COUNTIF($F$8:F757,1),"")</f>
        <v/>
      </c>
      <c r="H757" s="174"/>
      <c r="I757" s="157">
        <f>IFERROR($H$8:INDEX($H$8:$H$3000,COUNTIF($H$8:$H$3000,"?*")),"")</f>
        <v>0</v>
      </c>
    </row>
    <row r="758" spans="1:9" x14ac:dyDescent="0.25">
      <c r="A758" s="174">
        <f>--ISNUMBER(IFERROR(SEARCH('Project Costing'!#REF!,Services!I765,1),""))</f>
        <v>0</v>
      </c>
      <c r="B758" s="174" t="str">
        <f>IF(A758=1,COUNTIF($A$8:A758,1),"")</f>
        <v/>
      </c>
      <c r="C758" s="174"/>
      <c r="D758" s="157">
        <f>IFERROR($C$8:INDEX($C$8:$C$3000,COUNTIF($C$8:$C$3000,"?*")),"")</f>
        <v>0</v>
      </c>
      <c r="E758" s="174"/>
      <c r="F758" s="174">
        <f>--ISNUMBER(IFERROR(SEARCH('Project Costing'!#REF!,Services!I765,1),""))</f>
        <v>0</v>
      </c>
      <c r="G758" s="174" t="str">
        <f>IF(F758=1,COUNTIF($F$8:F758,1),"")</f>
        <v/>
      </c>
      <c r="H758" s="174"/>
      <c r="I758" s="157">
        <f>IFERROR($H$8:INDEX($H$8:$H$3000,COUNTIF($H$8:$H$3000,"?*")),"")</f>
        <v>0</v>
      </c>
    </row>
    <row r="759" spans="1:9" x14ac:dyDescent="0.25">
      <c r="A759" s="174">
        <f>--ISNUMBER(IFERROR(SEARCH('Project Costing'!#REF!,Services!I766,1),""))</f>
        <v>0</v>
      </c>
      <c r="B759" s="174" t="str">
        <f>IF(A759=1,COUNTIF($A$8:A759,1),"")</f>
        <v/>
      </c>
      <c r="C759" s="174"/>
      <c r="D759" s="157">
        <f>IFERROR($C$8:INDEX($C$8:$C$3000,COUNTIF($C$8:$C$3000,"?*")),"")</f>
        <v>0</v>
      </c>
      <c r="E759" s="174"/>
      <c r="F759" s="174">
        <f>--ISNUMBER(IFERROR(SEARCH('Project Costing'!#REF!,Services!I766,1),""))</f>
        <v>0</v>
      </c>
      <c r="G759" s="174" t="str">
        <f>IF(F759=1,COUNTIF($F$8:F759,1),"")</f>
        <v/>
      </c>
      <c r="H759" s="174"/>
      <c r="I759" s="157">
        <f>IFERROR($H$8:INDEX($H$8:$H$3000,COUNTIF($H$8:$H$3000,"?*")),"")</f>
        <v>0</v>
      </c>
    </row>
    <row r="760" spans="1:9" x14ac:dyDescent="0.25">
      <c r="A760" s="174">
        <f>--ISNUMBER(IFERROR(SEARCH('Project Costing'!#REF!,Services!I767,1),""))</f>
        <v>0</v>
      </c>
      <c r="B760" s="174" t="str">
        <f>IF(A760=1,COUNTIF($A$8:A760,1),"")</f>
        <v/>
      </c>
      <c r="C760" s="174"/>
      <c r="D760" s="157">
        <f>IFERROR($C$8:INDEX($C$8:$C$3000,COUNTIF($C$8:$C$3000,"?*")),"")</f>
        <v>0</v>
      </c>
      <c r="E760" s="174"/>
      <c r="F760" s="174">
        <f>--ISNUMBER(IFERROR(SEARCH('Project Costing'!#REF!,Services!I767,1),""))</f>
        <v>0</v>
      </c>
      <c r="G760" s="174" t="str">
        <f>IF(F760=1,COUNTIF($F$8:F760,1),"")</f>
        <v/>
      </c>
      <c r="H760" s="174"/>
      <c r="I760" s="157">
        <f>IFERROR($H$8:INDEX($H$8:$H$3000,COUNTIF($H$8:$H$3000,"?*")),"")</f>
        <v>0</v>
      </c>
    </row>
    <row r="761" spans="1:9" x14ac:dyDescent="0.25">
      <c r="A761" s="174">
        <f>--ISNUMBER(IFERROR(SEARCH('Project Costing'!#REF!,Services!I768,1),""))</f>
        <v>0</v>
      </c>
      <c r="B761" s="174" t="str">
        <f>IF(A761=1,COUNTIF($A$8:A761,1),"")</f>
        <v/>
      </c>
      <c r="C761" s="174"/>
      <c r="D761" s="157">
        <f>IFERROR($C$8:INDEX($C$8:$C$3000,COUNTIF($C$8:$C$3000,"?*")),"")</f>
        <v>0</v>
      </c>
      <c r="E761" s="174"/>
      <c r="F761" s="174">
        <f>--ISNUMBER(IFERROR(SEARCH('Project Costing'!#REF!,Services!I768,1),""))</f>
        <v>0</v>
      </c>
      <c r="G761" s="174" t="str">
        <f>IF(F761=1,COUNTIF($F$8:F761,1),"")</f>
        <v/>
      </c>
      <c r="H761" s="174"/>
      <c r="I761" s="157">
        <f>IFERROR($H$8:INDEX($H$8:$H$3000,COUNTIF($H$8:$H$3000,"?*")),"")</f>
        <v>0</v>
      </c>
    </row>
    <row r="762" spans="1:9" x14ac:dyDescent="0.25">
      <c r="A762" s="174">
        <f>--ISNUMBER(IFERROR(SEARCH('Project Costing'!#REF!,Services!I769,1),""))</f>
        <v>0</v>
      </c>
      <c r="B762" s="174" t="str">
        <f>IF(A762=1,COUNTIF($A$8:A762,1),"")</f>
        <v/>
      </c>
      <c r="C762" s="174"/>
      <c r="D762" s="157">
        <f>IFERROR($C$8:INDEX($C$8:$C$3000,COUNTIF($C$8:$C$3000,"?*")),"")</f>
        <v>0</v>
      </c>
      <c r="E762" s="174"/>
      <c r="F762" s="174">
        <f>--ISNUMBER(IFERROR(SEARCH('Project Costing'!#REF!,Services!I769,1),""))</f>
        <v>0</v>
      </c>
      <c r="G762" s="174" t="str">
        <f>IF(F762=1,COUNTIF($F$8:F762,1),"")</f>
        <v/>
      </c>
      <c r="H762" s="174"/>
      <c r="I762" s="157">
        <f>IFERROR($H$8:INDEX($H$8:$H$3000,COUNTIF($H$8:$H$3000,"?*")),"")</f>
        <v>0</v>
      </c>
    </row>
    <row r="763" spans="1:9" x14ac:dyDescent="0.25">
      <c r="A763" s="174">
        <f>--ISNUMBER(IFERROR(SEARCH('Project Costing'!#REF!,Services!I770,1),""))</f>
        <v>0</v>
      </c>
      <c r="B763" s="174" t="str">
        <f>IF(A763=1,COUNTIF($A$8:A763,1),"")</f>
        <v/>
      </c>
      <c r="C763" s="174"/>
      <c r="D763" s="157">
        <f>IFERROR($C$8:INDEX($C$8:$C$3000,COUNTIF($C$8:$C$3000,"?*")),"")</f>
        <v>0</v>
      </c>
      <c r="E763" s="174"/>
      <c r="F763" s="174">
        <f>--ISNUMBER(IFERROR(SEARCH('Project Costing'!#REF!,Services!I770,1),""))</f>
        <v>0</v>
      </c>
      <c r="G763" s="174" t="str">
        <f>IF(F763=1,COUNTIF($F$8:F763,1),"")</f>
        <v/>
      </c>
      <c r="H763" s="174"/>
      <c r="I763" s="157">
        <f>IFERROR($H$8:INDEX($H$8:$H$3000,COUNTIF($H$8:$H$3000,"?*")),"")</f>
        <v>0</v>
      </c>
    </row>
    <row r="764" spans="1:9" x14ac:dyDescent="0.25">
      <c r="A764" s="174">
        <f>--ISNUMBER(IFERROR(SEARCH('Project Costing'!#REF!,Services!I771,1),""))</f>
        <v>0</v>
      </c>
      <c r="B764" s="174" t="str">
        <f>IF(A764=1,COUNTIF($A$8:A764,1),"")</f>
        <v/>
      </c>
      <c r="C764" s="174"/>
      <c r="D764" s="157">
        <f>IFERROR($C$8:INDEX($C$8:$C$3000,COUNTIF($C$8:$C$3000,"?*")),"")</f>
        <v>0</v>
      </c>
      <c r="E764" s="174"/>
      <c r="F764" s="174">
        <f>--ISNUMBER(IFERROR(SEARCH('Project Costing'!#REF!,Services!I771,1),""))</f>
        <v>0</v>
      </c>
      <c r="G764" s="174" t="str">
        <f>IF(F764=1,COUNTIF($F$8:F764,1),"")</f>
        <v/>
      </c>
      <c r="H764" s="174"/>
      <c r="I764" s="157">
        <f>IFERROR($H$8:INDEX($H$8:$H$3000,COUNTIF($H$8:$H$3000,"?*")),"")</f>
        <v>0</v>
      </c>
    </row>
    <row r="765" spans="1:9" x14ac:dyDescent="0.25">
      <c r="A765" s="174">
        <f>--ISNUMBER(IFERROR(SEARCH('Project Costing'!#REF!,Services!I772,1),""))</f>
        <v>0</v>
      </c>
      <c r="B765" s="174" t="str">
        <f>IF(A765=1,COUNTIF($A$8:A765,1),"")</f>
        <v/>
      </c>
      <c r="C765" s="174"/>
      <c r="D765" s="157">
        <f>IFERROR($C$8:INDEX($C$8:$C$3000,COUNTIF($C$8:$C$3000,"?*")),"")</f>
        <v>0</v>
      </c>
      <c r="E765" s="174"/>
      <c r="F765" s="174">
        <f>--ISNUMBER(IFERROR(SEARCH('Project Costing'!#REF!,Services!I772,1),""))</f>
        <v>0</v>
      </c>
      <c r="G765" s="174" t="str">
        <f>IF(F765=1,COUNTIF($F$8:F765,1),"")</f>
        <v/>
      </c>
      <c r="H765" s="174"/>
      <c r="I765" s="157">
        <f>IFERROR($H$8:INDEX($H$8:$H$3000,COUNTIF($H$8:$H$3000,"?*")),"")</f>
        <v>0</v>
      </c>
    </row>
    <row r="766" spans="1:9" x14ac:dyDescent="0.25">
      <c r="A766" s="174">
        <f>--ISNUMBER(IFERROR(SEARCH('Project Costing'!#REF!,Services!I773,1),""))</f>
        <v>0</v>
      </c>
      <c r="B766" s="174" t="str">
        <f>IF(A766=1,COUNTIF($A$8:A766,1),"")</f>
        <v/>
      </c>
      <c r="C766" s="174"/>
      <c r="D766" s="157">
        <f>IFERROR($C$8:INDEX($C$8:$C$3000,COUNTIF($C$8:$C$3000,"?*")),"")</f>
        <v>0</v>
      </c>
      <c r="E766" s="174"/>
      <c r="F766" s="174">
        <f>--ISNUMBER(IFERROR(SEARCH('Project Costing'!#REF!,Services!I773,1),""))</f>
        <v>0</v>
      </c>
      <c r="G766" s="174" t="str">
        <f>IF(F766=1,COUNTIF($F$8:F766,1),"")</f>
        <v/>
      </c>
      <c r="H766" s="174"/>
      <c r="I766" s="157">
        <f>IFERROR($H$8:INDEX($H$8:$H$3000,COUNTIF($H$8:$H$3000,"?*")),"")</f>
        <v>0</v>
      </c>
    </row>
    <row r="767" spans="1:9" x14ac:dyDescent="0.25">
      <c r="A767" s="174">
        <f>--ISNUMBER(IFERROR(SEARCH('Project Costing'!#REF!,Services!I774,1),""))</f>
        <v>0</v>
      </c>
      <c r="B767" s="174" t="str">
        <f>IF(A767=1,COUNTIF($A$8:A767,1),"")</f>
        <v/>
      </c>
      <c r="C767" s="174"/>
      <c r="D767" s="157">
        <f>IFERROR($C$8:INDEX($C$8:$C$3000,COUNTIF($C$8:$C$3000,"?*")),"")</f>
        <v>0</v>
      </c>
      <c r="E767" s="174"/>
      <c r="F767" s="174">
        <f>--ISNUMBER(IFERROR(SEARCH('Project Costing'!#REF!,Services!I774,1),""))</f>
        <v>0</v>
      </c>
      <c r="G767" s="174" t="str">
        <f>IF(F767=1,COUNTIF($F$8:F767,1),"")</f>
        <v/>
      </c>
      <c r="H767" s="174"/>
      <c r="I767" s="157">
        <f>IFERROR($H$8:INDEX($H$8:$H$3000,COUNTIF($H$8:$H$3000,"?*")),"")</f>
        <v>0</v>
      </c>
    </row>
    <row r="768" spans="1:9" x14ac:dyDescent="0.25">
      <c r="A768" s="174">
        <f>--ISNUMBER(IFERROR(SEARCH('Project Costing'!#REF!,Services!I775,1),""))</f>
        <v>0</v>
      </c>
      <c r="B768" s="174" t="str">
        <f>IF(A768=1,COUNTIF($A$8:A768,1),"")</f>
        <v/>
      </c>
      <c r="C768" s="174"/>
      <c r="D768" s="157">
        <f>IFERROR($C$8:INDEX($C$8:$C$3000,COUNTIF($C$8:$C$3000,"?*")),"")</f>
        <v>0</v>
      </c>
      <c r="E768" s="174"/>
      <c r="F768" s="174">
        <f>--ISNUMBER(IFERROR(SEARCH('Project Costing'!#REF!,Services!I775,1),""))</f>
        <v>0</v>
      </c>
      <c r="G768" s="174" t="str">
        <f>IF(F768=1,COUNTIF($F$8:F768,1),"")</f>
        <v/>
      </c>
      <c r="H768" s="174"/>
      <c r="I768" s="157">
        <f>IFERROR($H$8:INDEX($H$8:$H$3000,COUNTIF($H$8:$H$3000,"?*")),"")</f>
        <v>0</v>
      </c>
    </row>
    <row r="769" spans="1:9" x14ac:dyDescent="0.25">
      <c r="A769" s="174">
        <f>--ISNUMBER(IFERROR(SEARCH('Project Costing'!#REF!,Services!I776,1),""))</f>
        <v>0</v>
      </c>
      <c r="B769" s="174" t="str">
        <f>IF(A769=1,COUNTIF($A$8:A769,1),"")</f>
        <v/>
      </c>
      <c r="C769" s="174"/>
      <c r="D769" s="157">
        <f>IFERROR($C$8:INDEX($C$8:$C$3000,COUNTIF($C$8:$C$3000,"?*")),"")</f>
        <v>0</v>
      </c>
      <c r="E769" s="174"/>
      <c r="F769" s="174">
        <f>--ISNUMBER(IFERROR(SEARCH('Project Costing'!#REF!,Services!I776,1),""))</f>
        <v>0</v>
      </c>
      <c r="G769" s="174" t="str">
        <f>IF(F769=1,COUNTIF($F$8:F769,1),"")</f>
        <v/>
      </c>
      <c r="H769" s="174"/>
      <c r="I769" s="157">
        <f>IFERROR($H$8:INDEX($H$8:$H$3000,COUNTIF($H$8:$H$3000,"?*")),"")</f>
        <v>0</v>
      </c>
    </row>
    <row r="770" spans="1:9" x14ac:dyDescent="0.25">
      <c r="A770" s="174">
        <f>--ISNUMBER(IFERROR(SEARCH('Project Costing'!#REF!,Services!I777,1),""))</f>
        <v>0</v>
      </c>
      <c r="B770" s="174" t="str">
        <f>IF(A770=1,COUNTIF($A$8:A770,1),"")</f>
        <v/>
      </c>
      <c r="C770" s="174"/>
      <c r="D770" s="157">
        <f>IFERROR($C$8:INDEX($C$8:$C$3000,COUNTIF($C$8:$C$3000,"?*")),"")</f>
        <v>0</v>
      </c>
      <c r="E770" s="174"/>
      <c r="F770" s="174">
        <f>--ISNUMBER(IFERROR(SEARCH('Project Costing'!#REF!,Services!I777,1),""))</f>
        <v>0</v>
      </c>
      <c r="G770" s="174" t="str">
        <f>IF(F770=1,COUNTIF($F$8:F770,1),"")</f>
        <v/>
      </c>
      <c r="H770" s="174"/>
      <c r="I770" s="157">
        <f>IFERROR($H$8:INDEX($H$8:$H$3000,COUNTIF($H$8:$H$3000,"?*")),"")</f>
        <v>0</v>
      </c>
    </row>
    <row r="771" spans="1:9" x14ac:dyDescent="0.25">
      <c r="A771" s="174">
        <f>--ISNUMBER(IFERROR(SEARCH('Project Costing'!#REF!,Services!I778,1),""))</f>
        <v>0</v>
      </c>
      <c r="B771" s="174" t="str">
        <f>IF(A771=1,COUNTIF($A$8:A771,1),"")</f>
        <v/>
      </c>
      <c r="C771" s="174"/>
      <c r="D771" s="157">
        <f>IFERROR($C$8:INDEX($C$8:$C$3000,COUNTIF($C$8:$C$3000,"?*")),"")</f>
        <v>0</v>
      </c>
      <c r="E771" s="174"/>
      <c r="F771" s="174">
        <f>--ISNUMBER(IFERROR(SEARCH('Project Costing'!#REF!,Services!I778,1),""))</f>
        <v>0</v>
      </c>
      <c r="G771" s="174" t="str">
        <f>IF(F771=1,COUNTIF($F$8:F771,1),"")</f>
        <v/>
      </c>
      <c r="H771" s="174"/>
      <c r="I771" s="157">
        <f>IFERROR($H$8:INDEX($H$8:$H$3000,COUNTIF($H$8:$H$3000,"?*")),"")</f>
        <v>0</v>
      </c>
    </row>
    <row r="772" spans="1:9" x14ac:dyDescent="0.25">
      <c r="A772" s="174">
        <f>--ISNUMBER(IFERROR(SEARCH('Project Costing'!#REF!,Services!I779,1),""))</f>
        <v>0</v>
      </c>
      <c r="B772" s="174" t="str">
        <f>IF(A772=1,COUNTIF($A$8:A772,1),"")</f>
        <v/>
      </c>
      <c r="C772" s="174"/>
      <c r="D772" s="157">
        <f>IFERROR($C$8:INDEX($C$8:$C$3000,COUNTIF($C$8:$C$3000,"?*")),"")</f>
        <v>0</v>
      </c>
      <c r="E772" s="174"/>
      <c r="F772" s="174">
        <f>--ISNUMBER(IFERROR(SEARCH('Project Costing'!#REF!,Services!I779,1),""))</f>
        <v>0</v>
      </c>
      <c r="G772" s="174" t="str">
        <f>IF(F772=1,COUNTIF($F$8:F772,1),"")</f>
        <v/>
      </c>
      <c r="H772" s="174"/>
      <c r="I772" s="157">
        <f>IFERROR($H$8:INDEX($H$8:$H$3000,COUNTIF($H$8:$H$3000,"?*")),"")</f>
        <v>0</v>
      </c>
    </row>
    <row r="773" spans="1:9" x14ac:dyDescent="0.25">
      <c r="A773" s="174">
        <f>--ISNUMBER(IFERROR(SEARCH('Project Costing'!#REF!,Services!I780,1),""))</f>
        <v>0</v>
      </c>
      <c r="B773" s="174" t="str">
        <f>IF(A773=1,COUNTIF($A$8:A773,1),"")</f>
        <v/>
      </c>
      <c r="C773" s="174"/>
      <c r="D773" s="157">
        <f>IFERROR($C$8:INDEX($C$8:$C$3000,COUNTIF($C$8:$C$3000,"?*")),"")</f>
        <v>0</v>
      </c>
      <c r="E773" s="174"/>
      <c r="F773" s="174">
        <f>--ISNUMBER(IFERROR(SEARCH('Project Costing'!#REF!,Services!I780,1),""))</f>
        <v>0</v>
      </c>
      <c r="G773" s="174" t="str">
        <f>IF(F773=1,COUNTIF($F$8:F773,1),"")</f>
        <v/>
      </c>
      <c r="H773" s="174"/>
      <c r="I773" s="157">
        <f>IFERROR($H$8:INDEX($H$8:$H$3000,COUNTIF($H$8:$H$3000,"?*")),"")</f>
        <v>0</v>
      </c>
    </row>
    <row r="774" spans="1:9" x14ac:dyDescent="0.25">
      <c r="A774" s="174">
        <f>--ISNUMBER(IFERROR(SEARCH('Project Costing'!#REF!,Services!I781,1),""))</f>
        <v>0</v>
      </c>
      <c r="B774" s="174" t="str">
        <f>IF(A774=1,COUNTIF($A$8:A774,1),"")</f>
        <v/>
      </c>
      <c r="C774" s="174"/>
      <c r="D774" s="157">
        <f>IFERROR($C$8:INDEX($C$8:$C$3000,COUNTIF($C$8:$C$3000,"?*")),"")</f>
        <v>0</v>
      </c>
      <c r="E774" s="174"/>
      <c r="F774" s="174">
        <f>--ISNUMBER(IFERROR(SEARCH('Project Costing'!#REF!,Services!I781,1),""))</f>
        <v>0</v>
      </c>
      <c r="G774" s="174" t="str">
        <f>IF(F774=1,COUNTIF($F$8:F774,1),"")</f>
        <v/>
      </c>
      <c r="H774" s="174"/>
      <c r="I774" s="157">
        <f>IFERROR($H$8:INDEX($H$8:$H$3000,COUNTIF($H$8:$H$3000,"?*")),"")</f>
        <v>0</v>
      </c>
    </row>
    <row r="775" spans="1:9" x14ac:dyDescent="0.25">
      <c r="A775" s="174">
        <f>--ISNUMBER(IFERROR(SEARCH('Project Costing'!#REF!,Services!I782,1),""))</f>
        <v>0</v>
      </c>
      <c r="B775" s="174" t="str">
        <f>IF(A775=1,COUNTIF($A$8:A775,1),"")</f>
        <v/>
      </c>
      <c r="C775" s="174"/>
      <c r="D775" s="157">
        <f>IFERROR($C$8:INDEX($C$8:$C$3000,COUNTIF($C$8:$C$3000,"?*")),"")</f>
        <v>0</v>
      </c>
      <c r="E775" s="174"/>
      <c r="F775" s="174">
        <f>--ISNUMBER(IFERROR(SEARCH('Project Costing'!#REF!,Services!I782,1),""))</f>
        <v>0</v>
      </c>
      <c r="G775" s="174" t="str">
        <f>IF(F775=1,COUNTIF($F$8:F775,1),"")</f>
        <v/>
      </c>
      <c r="H775" s="174"/>
      <c r="I775" s="157">
        <f>IFERROR($H$8:INDEX($H$8:$H$3000,COUNTIF($H$8:$H$3000,"?*")),"")</f>
        <v>0</v>
      </c>
    </row>
    <row r="776" spans="1:9" x14ac:dyDescent="0.25">
      <c r="A776" s="174">
        <f>--ISNUMBER(IFERROR(SEARCH('Project Costing'!#REF!,Services!I783,1),""))</f>
        <v>0</v>
      </c>
      <c r="B776" s="174" t="str">
        <f>IF(A776=1,COUNTIF($A$8:A776,1),"")</f>
        <v/>
      </c>
      <c r="C776" s="174"/>
      <c r="D776" s="157">
        <f>IFERROR($C$8:INDEX($C$8:$C$3000,COUNTIF($C$8:$C$3000,"?*")),"")</f>
        <v>0</v>
      </c>
      <c r="E776" s="174"/>
      <c r="F776" s="174">
        <f>--ISNUMBER(IFERROR(SEARCH('Project Costing'!#REF!,Services!I783,1),""))</f>
        <v>0</v>
      </c>
      <c r="G776" s="174" t="str">
        <f>IF(F776=1,COUNTIF($F$8:F776,1),"")</f>
        <v/>
      </c>
      <c r="H776" s="174"/>
      <c r="I776" s="157">
        <f>IFERROR($H$8:INDEX($H$8:$H$3000,COUNTIF($H$8:$H$3000,"?*")),"")</f>
        <v>0</v>
      </c>
    </row>
    <row r="777" spans="1:9" x14ac:dyDescent="0.25">
      <c r="A777" s="174">
        <f>--ISNUMBER(IFERROR(SEARCH('Project Costing'!#REF!,Services!I784,1),""))</f>
        <v>0</v>
      </c>
      <c r="B777" s="174" t="str">
        <f>IF(A777=1,COUNTIF($A$8:A777,1),"")</f>
        <v/>
      </c>
      <c r="C777" s="174"/>
      <c r="D777" s="157">
        <f>IFERROR($C$8:INDEX($C$8:$C$3000,COUNTIF($C$8:$C$3000,"?*")),"")</f>
        <v>0</v>
      </c>
      <c r="E777" s="174"/>
      <c r="F777" s="174">
        <f>--ISNUMBER(IFERROR(SEARCH('Project Costing'!#REF!,Services!I784,1),""))</f>
        <v>0</v>
      </c>
      <c r="G777" s="174" t="str">
        <f>IF(F777=1,COUNTIF($F$8:F777,1),"")</f>
        <v/>
      </c>
      <c r="H777" s="174"/>
      <c r="I777" s="157">
        <f>IFERROR($H$8:INDEX($H$8:$H$3000,COUNTIF($H$8:$H$3000,"?*")),"")</f>
        <v>0</v>
      </c>
    </row>
    <row r="778" spans="1:9" x14ac:dyDescent="0.25">
      <c r="A778" s="174">
        <f>--ISNUMBER(IFERROR(SEARCH('Project Costing'!#REF!,Services!I785,1),""))</f>
        <v>0</v>
      </c>
      <c r="B778" s="174" t="str">
        <f>IF(A778=1,COUNTIF($A$8:A778,1),"")</f>
        <v/>
      </c>
      <c r="C778" s="174"/>
      <c r="D778" s="157">
        <f>IFERROR($C$8:INDEX($C$8:$C$3000,COUNTIF($C$8:$C$3000,"?*")),"")</f>
        <v>0</v>
      </c>
      <c r="E778" s="174"/>
      <c r="F778" s="174">
        <f>--ISNUMBER(IFERROR(SEARCH('Project Costing'!#REF!,Services!I785,1),""))</f>
        <v>0</v>
      </c>
      <c r="G778" s="174" t="str">
        <f>IF(F778=1,COUNTIF($F$8:F778,1),"")</f>
        <v/>
      </c>
      <c r="H778" s="174"/>
      <c r="I778" s="157">
        <f>IFERROR($H$8:INDEX($H$8:$H$3000,COUNTIF($H$8:$H$3000,"?*")),"")</f>
        <v>0</v>
      </c>
    </row>
    <row r="779" spans="1:9" x14ac:dyDescent="0.25">
      <c r="A779" s="174">
        <f>--ISNUMBER(IFERROR(SEARCH('Project Costing'!#REF!,Services!I786,1),""))</f>
        <v>0</v>
      </c>
      <c r="B779" s="174" t="str">
        <f>IF(A779=1,COUNTIF($A$8:A779,1),"")</f>
        <v/>
      </c>
      <c r="C779" s="174"/>
      <c r="D779" s="157">
        <f>IFERROR($C$8:INDEX($C$8:$C$3000,COUNTIF($C$8:$C$3000,"?*")),"")</f>
        <v>0</v>
      </c>
      <c r="E779" s="174"/>
      <c r="F779" s="174">
        <f>--ISNUMBER(IFERROR(SEARCH('Project Costing'!#REF!,Services!I786,1),""))</f>
        <v>0</v>
      </c>
      <c r="G779" s="174" t="str">
        <f>IF(F779=1,COUNTIF($F$8:F779,1),"")</f>
        <v/>
      </c>
      <c r="H779" s="174"/>
      <c r="I779" s="157">
        <f>IFERROR($H$8:INDEX($H$8:$H$3000,COUNTIF($H$8:$H$3000,"?*")),"")</f>
        <v>0</v>
      </c>
    </row>
    <row r="780" spans="1:9" x14ac:dyDescent="0.25">
      <c r="A780" s="174">
        <f>--ISNUMBER(IFERROR(SEARCH('Project Costing'!#REF!,Services!I787,1),""))</f>
        <v>0</v>
      </c>
      <c r="B780" s="174" t="str">
        <f>IF(A780=1,COUNTIF($A$8:A780,1),"")</f>
        <v/>
      </c>
      <c r="C780" s="174"/>
      <c r="D780" s="157">
        <f>IFERROR($C$8:INDEX($C$8:$C$3000,COUNTIF($C$8:$C$3000,"?*")),"")</f>
        <v>0</v>
      </c>
      <c r="E780" s="174"/>
      <c r="F780" s="174">
        <f>--ISNUMBER(IFERROR(SEARCH('Project Costing'!#REF!,Services!I787,1),""))</f>
        <v>0</v>
      </c>
      <c r="G780" s="174" t="str">
        <f>IF(F780=1,COUNTIF($F$8:F780,1),"")</f>
        <v/>
      </c>
      <c r="H780" s="174"/>
      <c r="I780" s="157">
        <f>IFERROR($H$8:INDEX($H$8:$H$3000,COUNTIF($H$8:$H$3000,"?*")),"")</f>
        <v>0</v>
      </c>
    </row>
    <row r="781" spans="1:9" x14ac:dyDescent="0.25">
      <c r="A781" s="174">
        <f>--ISNUMBER(IFERROR(SEARCH('Project Costing'!#REF!,Services!I788,1),""))</f>
        <v>0</v>
      </c>
      <c r="B781" s="174" t="str">
        <f>IF(A781=1,COUNTIF($A$8:A781,1),"")</f>
        <v/>
      </c>
      <c r="C781" s="174"/>
      <c r="D781" s="157">
        <f>IFERROR($C$8:INDEX($C$8:$C$3000,COUNTIF($C$8:$C$3000,"?*")),"")</f>
        <v>0</v>
      </c>
      <c r="E781" s="174"/>
      <c r="F781" s="174">
        <f>--ISNUMBER(IFERROR(SEARCH('Project Costing'!#REF!,Services!I788,1),""))</f>
        <v>0</v>
      </c>
      <c r="G781" s="174" t="str">
        <f>IF(F781=1,COUNTIF($F$8:F781,1),"")</f>
        <v/>
      </c>
      <c r="H781" s="174"/>
      <c r="I781" s="157">
        <f>IFERROR($H$8:INDEX($H$8:$H$3000,COUNTIF($H$8:$H$3000,"?*")),"")</f>
        <v>0</v>
      </c>
    </row>
    <row r="782" spans="1:9" x14ac:dyDescent="0.25">
      <c r="A782" s="174">
        <f>--ISNUMBER(IFERROR(SEARCH('Project Costing'!#REF!,Services!I789,1),""))</f>
        <v>0</v>
      </c>
      <c r="B782" s="174" t="str">
        <f>IF(A782=1,COUNTIF($A$8:A782,1),"")</f>
        <v/>
      </c>
      <c r="C782" s="174"/>
      <c r="D782" s="157">
        <f>IFERROR($C$8:INDEX($C$8:$C$3000,COUNTIF($C$8:$C$3000,"?*")),"")</f>
        <v>0</v>
      </c>
      <c r="E782" s="174"/>
      <c r="F782" s="174">
        <f>--ISNUMBER(IFERROR(SEARCH('Project Costing'!#REF!,Services!I789,1),""))</f>
        <v>0</v>
      </c>
      <c r="G782" s="174" t="str">
        <f>IF(F782=1,COUNTIF($F$8:F782,1),"")</f>
        <v/>
      </c>
      <c r="H782" s="174"/>
      <c r="I782" s="157">
        <f>IFERROR($H$8:INDEX($H$8:$H$3000,COUNTIF($H$8:$H$3000,"?*")),"")</f>
        <v>0</v>
      </c>
    </row>
    <row r="783" spans="1:9" x14ac:dyDescent="0.25">
      <c r="A783" s="174">
        <f>--ISNUMBER(IFERROR(SEARCH('Project Costing'!#REF!,Services!I790,1),""))</f>
        <v>0</v>
      </c>
      <c r="B783" s="174" t="str">
        <f>IF(A783=1,COUNTIF($A$8:A783,1),"")</f>
        <v/>
      </c>
      <c r="C783" s="174"/>
      <c r="D783" s="157">
        <f>IFERROR($C$8:INDEX($C$8:$C$3000,COUNTIF($C$8:$C$3000,"?*")),"")</f>
        <v>0</v>
      </c>
      <c r="E783" s="174"/>
      <c r="F783" s="174">
        <f>--ISNUMBER(IFERROR(SEARCH('Project Costing'!#REF!,Services!I790,1),""))</f>
        <v>0</v>
      </c>
      <c r="G783" s="174" t="str">
        <f>IF(F783=1,COUNTIF($F$8:F783,1),"")</f>
        <v/>
      </c>
      <c r="H783" s="174"/>
      <c r="I783" s="157">
        <f>IFERROR($H$8:INDEX($H$8:$H$3000,COUNTIF($H$8:$H$3000,"?*")),"")</f>
        <v>0</v>
      </c>
    </row>
    <row r="784" spans="1:9" x14ac:dyDescent="0.25">
      <c r="A784" s="174">
        <f>--ISNUMBER(IFERROR(SEARCH('Project Costing'!#REF!,Services!I791,1),""))</f>
        <v>0</v>
      </c>
      <c r="B784" s="174" t="str">
        <f>IF(A784=1,COUNTIF($A$8:A784,1),"")</f>
        <v/>
      </c>
      <c r="C784" s="174"/>
      <c r="D784" s="157">
        <f>IFERROR($C$8:INDEX($C$8:$C$3000,COUNTIF($C$8:$C$3000,"?*")),"")</f>
        <v>0</v>
      </c>
      <c r="E784" s="174"/>
      <c r="F784" s="174">
        <f>--ISNUMBER(IFERROR(SEARCH('Project Costing'!#REF!,Services!I791,1),""))</f>
        <v>0</v>
      </c>
      <c r="G784" s="174" t="str">
        <f>IF(F784=1,COUNTIF($F$8:F784,1),"")</f>
        <v/>
      </c>
      <c r="H784" s="174"/>
      <c r="I784" s="157">
        <f>IFERROR($H$8:INDEX($H$8:$H$3000,COUNTIF($H$8:$H$3000,"?*")),"")</f>
        <v>0</v>
      </c>
    </row>
    <row r="785" spans="1:9" x14ac:dyDescent="0.25">
      <c r="A785" s="174">
        <f>--ISNUMBER(IFERROR(SEARCH('Project Costing'!#REF!,Services!I792,1),""))</f>
        <v>0</v>
      </c>
      <c r="B785" s="174" t="str">
        <f>IF(A785=1,COUNTIF($A$8:A785,1),"")</f>
        <v/>
      </c>
      <c r="C785" s="174"/>
      <c r="D785" s="157">
        <f>IFERROR($C$8:INDEX($C$8:$C$3000,COUNTIF($C$8:$C$3000,"?*")),"")</f>
        <v>0</v>
      </c>
      <c r="E785" s="174"/>
      <c r="F785" s="174">
        <f>--ISNUMBER(IFERROR(SEARCH('Project Costing'!#REF!,Services!I792,1),""))</f>
        <v>0</v>
      </c>
      <c r="G785" s="174" t="str">
        <f>IF(F785=1,COUNTIF($F$8:F785,1),"")</f>
        <v/>
      </c>
      <c r="H785" s="174"/>
      <c r="I785" s="157">
        <f>IFERROR($H$8:INDEX($H$8:$H$3000,COUNTIF($H$8:$H$3000,"?*")),"")</f>
        <v>0</v>
      </c>
    </row>
    <row r="786" spans="1:9" x14ac:dyDescent="0.25">
      <c r="A786" s="174">
        <f>--ISNUMBER(IFERROR(SEARCH('Project Costing'!#REF!,Services!I793,1),""))</f>
        <v>0</v>
      </c>
      <c r="B786" s="174" t="str">
        <f>IF(A786=1,COUNTIF($A$8:A786,1),"")</f>
        <v/>
      </c>
      <c r="C786" s="174"/>
      <c r="D786" s="157">
        <f>IFERROR($C$8:INDEX($C$8:$C$3000,COUNTIF($C$8:$C$3000,"?*")),"")</f>
        <v>0</v>
      </c>
      <c r="E786" s="174"/>
      <c r="F786" s="174">
        <f>--ISNUMBER(IFERROR(SEARCH('Project Costing'!#REF!,Services!I793,1),""))</f>
        <v>0</v>
      </c>
      <c r="G786" s="174" t="str">
        <f>IF(F786=1,COUNTIF($F$8:F786,1),"")</f>
        <v/>
      </c>
      <c r="H786" s="174"/>
      <c r="I786" s="157">
        <f>IFERROR($H$8:INDEX($H$8:$H$3000,COUNTIF($H$8:$H$3000,"?*")),"")</f>
        <v>0</v>
      </c>
    </row>
    <row r="787" spans="1:9" x14ac:dyDescent="0.25">
      <c r="A787" s="174">
        <f>--ISNUMBER(IFERROR(SEARCH('Project Costing'!#REF!,Services!I794,1),""))</f>
        <v>0</v>
      </c>
      <c r="B787" s="174" t="str">
        <f>IF(A787=1,COUNTIF($A$8:A787,1),"")</f>
        <v/>
      </c>
      <c r="C787" s="174"/>
      <c r="D787" s="157">
        <f>IFERROR($C$8:INDEX($C$8:$C$3000,COUNTIF($C$8:$C$3000,"?*")),"")</f>
        <v>0</v>
      </c>
      <c r="E787" s="174"/>
      <c r="F787" s="174">
        <f>--ISNUMBER(IFERROR(SEARCH('Project Costing'!#REF!,Services!I794,1),""))</f>
        <v>0</v>
      </c>
      <c r="G787" s="174" t="str">
        <f>IF(F787=1,COUNTIF($F$8:F787,1),"")</f>
        <v/>
      </c>
      <c r="H787" s="174"/>
      <c r="I787" s="157">
        <f>IFERROR($H$8:INDEX($H$8:$H$3000,COUNTIF($H$8:$H$3000,"?*")),"")</f>
        <v>0</v>
      </c>
    </row>
    <row r="788" spans="1:9" x14ac:dyDescent="0.25">
      <c r="A788" s="174">
        <f>--ISNUMBER(IFERROR(SEARCH('Project Costing'!#REF!,Services!I795,1),""))</f>
        <v>0</v>
      </c>
      <c r="B788" s="174" t="str">
        <f>IF(A788=1,COUNTIF($A$8:A788,1),"")</f>
        <v/>
      </c>
      <c r="C788" s="174"/>
      <c r="D788" s="157">
        <f>IFERROR($C$8:INDEX($C$8:$C$3000,COUNTIF($C$8:$C$3000,"?*")),"")</f>
        <v>0</v>
      </c>
      <c r="E788" s="174"/>
      <c r="F788" s="174">
        <f>--ISNUMBER(IFERROR(SEARCH('Project Costing'!#REF!,Services!I795,1),""))</f>
        <v>0</v>
      </c>
      <c r="G788" s="174" t="str">
        <f>IF(F788=1,COUNTIF($F$8:F788,1),"")</f>
        <v/>
      </c>
      <c r="H788" s="174"/>
      <c r="I788" s="157">
        <f>IFERROR($H$8:INDEX($H$8:$H$3000,COUNTIF($H$8:$H$3000,"?*")),"")</f>
        <v>0</v>
      </c>
    </row>
    <row r="789" spans="1:9" x14ac:dyDescent="0.25">
      <c r="A789" s="174">
        <f>--ISNUMBER(IFERROR(SEARCH('Project Costing'!#REF!,Services!I796,1),""))</f>
        <v>0</v>
      </c>
      <c r="B789" s="174" t="str">
        <f>IF(A789=1,COUNTIF($A$8:A789,1),"")</f>
        <v/>
      </c>
      <c r="C789" s="174"/>
      <c r="D789" s="157">
        <f>IFERROR($C$8:INDEX($C$8:$C$3000,COUNTIF($C$8:$C$3000,"?*")),"")</f>
        <v>0</v>
      </c>
      <c r="E789" s="174"/>
      <c r="F789" s="174">
        <f>--ISNUMBER(IFERROR(SEARCH('Project Costing'!#REF!,Services!I796,1),""))</f>
        <v>0</v>
      </c>
      <c r="G789" s="174" t="str">
        <f>IF(F789=1,COUNTIF($F$8:F789,1),"")</f>
        <v/>
      </c>
      <c r="H789" s="174"/>
      <c r="I789" s="157">
        <f>IFERROR($H$8:INDEX($H$8:$H$3000,COUNTIF($H$8:$H$3000,"?*")),"")</f>
        <v>0</v>
      </c>
    </row>
    <row r="790" spans="1:9" x14ac:dyDescent="0.25">
      <c r="A790" s="174">
        <f>--ISNUMBER(IFERROR(SEARCH('Project Costing'!#REF!,Services!I797,1),""))</f>
        <v>0</v>
      </c>
      <c r="B790" s="174" t="str">
        <f>IF(A790=1,COUNTIF($A$8:A790,1),"")</f>
        <v/>
      </c>
      <c r="C790" s="174"/>
      <c r="D790" s="157">
        <f>IFERROR($C$8:INDEX($C$8:$C$3000,COUNTIF($C$8:$C$3000,"?*")),"")</f>
        <v>0</v>
      </c>
      <c r="E790" s="174"/>
      <c r="F790" s="174">
        <f>--ISNUMBER(IFERROR(SEARCH('Project Costing'!#REF!,Services!I797,1),""))</f>
        <v>0</v>
      </c>
      <c r="G790" s="174" t="str">
        <f>IF(F790=1,COUNTIF($F$8:F790,1),"")</f>
        <v/>
      </c>
      <c r="H790" s="174"/>
      <c r="I790" s="157">
        <f>IFERROR($H$8:INDEX($H$8:$H$3000,COUNTIF($H$8:$H$3000,"?*")),"")</f>
        <v>0</v>
      </c>
    </row>
    <row r="791" spans="1:9" x14ac:dyDescent="0.25">
      <c r="A791" s="174">
        <f>--ISNUMBER(IFERROR(SEARCH('Project Costing'!#REF!,Services!I798,1),""))</f>
        <v>0</v>
      </c>
      <c r="B791" s="174" t="str">
        <f>IF(A791=1,COUNTIF($A$8:A791,1),"")</f>
        <v/>
      </c>
      <c r="C791" s="174"/>
      <c r="D791" s="157">
        <f>IFERROR($C$8:INDEX($C$8:$C$3000,COUNTIF($C$8:$C$3000,"?*")),"")</f>
        <v>0</v>
      </c>
      <c r="E791" s="174"/>
      <c r="F791" s="174">
        <f>--ISNUMBER(IFERROR(SEARCH('Project Costing'!#REF!,Services!I798,1),""))</f>
        <v>0</v>
      </c>
      <c r="G791" s="174" t="str">
        <f>IF(F791=1,COUNTIF($F$8:F791,1),"")</f>
        <v/>
      </c>
      <c r="H791" s="174"/>
      <c r="I791" s="157">
        <f>IFERROR($H$8:INDEX($H$8:$H$3000,COUNTIF($H$8:$H$3000,"?*")),"")</f>
        <v>0</v>
      </c>
    </row>
    <row r="792" spans="1:9" x14ac:dyDescent="0.25">
      <c r="A792" s="174">
        <f>--ISNUMBER(IFERROR(SEARCH('Project Costing'!#REF!,Services!I799,1),""))</f>
        <v>0</v>
      </c>
      <c r="B792" s="174" t="str">
        <f>IF(A792=1,COUNTIF($A$8:A792,1),"")</f>
        <v/>
      </c>
      <c r="C792" s="174"/>
      <c r="D792" s="157">
        <f>IFERROR($C$8:INDEX($C$8:$C$3000,COUNTIF($C$8:$C$3000,"?*")),"")</f>
        <v>0</v>
      </c>
      <c r="E792" s="174"/>
      <c r="F792" s="174">
        <f>--ISNUMBER(IFERROR(SEARCH('Project Costing'!#REF!,Services!I799,1),""))</f>
        <v>0</v>
      </c>
      <c r="G792" s="174" t="str">
        <f>IF(F792=1,COUNTIF($F$8:F792,1),"")</f>
        <v/>
      </c>
      <c r="H792" s="174"/>
      <c r="I792" s="157">
        <f>IFERROR($H$8:INDEX($H$8:$H$3000,COUNTIF($H$8:$H$3000,"?*")),"")</f>
        <v>0</v>
      </c>
    </row>
    <row r="793" spans="1:9" x14ac:dyDescent="0.25">
      <c r="A793" s="174">
        <f>--ISNUMBER(IFERROR(SEARCH('Project Costing'!#REF!,Services!I800,1),""))</f>
        <v>0</v>
      </c>
      <c r="B793" s="174" t="str">
        <f>IF(A793=1,COUNTIF($A$8:A793,1),"")</f>
        <v/>
      </c>
      <c r="C793" s="174"/>
      <c r="D793" s="157">
        <f>IFERROR($C$8:INDEX($C$8:$C$3000,COUNTIF($C$8:$C$3000,"?*")),"")</f>
        <v>0</v>
      </c>
      <c r="E793" s="174"/>
      <c r="F793" s="174">
        <f>--ISNUMBER(IFERROR(SEARCH('Project Costing'!#REF!,Services!I800,1),""))</f>
        <v>0</v>
      </c>
      <c r="G793" s="174" t="str">
        <f>IF(F793=1,COUNTIF($F$8:F793,1),"")</f>
        <v/>
      </c>
      <c r="H793" s="174"/>
      <c r="I793" s="157">
        <f>IFERROR($H$8:INDEX($H$8:$H$3000,COUNTIF($H$8:$H$3000,"?*")),"")</f>
        <v>0</v>
      </c>
    </row>
    <row r="794" spans="1:9" x14ac:dyDescent="0.25">
      <c r="A794" s="174">
        <f>--ISNUMBER(IFERROR(SEARCH('Project Costing'!#REF!,Services!I801,1),""))</f>
        <v>0</v>
      </c>
      <c r="B794" s="174" t="str">
        <f>IF(A794=1,COUNTIF($A$8:A794,1),"")</f>
        <v/>
      </c>
      <c r="C794" s="174"/>
      <c r="D794" s="157">
        <f>IFERROR($C$8:INDEX($C$8:$C$3000,COUNTIF($C$8:$C$3000,"?*")),"")</f>
        <v>0</v>
      </c>
      <c r="E794" s="174"/>
      <c r="F794" s="174">
        <f>--ISNUMBER(IFERROR(SEARCH('Project Costing'!#REF!,Services!I801,1),""))</f>
        <v>0</v>
      </c>
      <c r="G794" s="174" t="str">
        <f>IF(F794=1,COUNTIF($F$8:F794,1),"")</f>
        <v/>
      </c>
      <c r="H794" s="174"/>
      <c r="I794" s="157">
        <f>IFERROR($H$8:INDEX($H$8:$H$3000,COUNTIF($H$8:$H$3000,"?*")),"")</f>
        <v>0</v>
      </c>
    </row>
    <row r="795" spans="1:9" x14ac:dyDescent="0.25">
      <c r="A795" s="174">
        <f>--ISNUMBER(IFERROR(SEARCH('Project Costing'!#REF!,Services!I802,1),""))</f>
        <v>0</v>
      </c>
      <c r="B795" s="174" t="str">
        <f>IF(A795=1,COUNTIF($A$8:A795,1),"")</f>
        <v/>
      </c>
      <c r="C795" s="174"/>
      <c r="D795" s="157">
        <f>IFERROR($C$8:INDEX($C$8:$C$3000,COUNTIF($C$8:$C$3000,"?*")),"")</f>
        <v>0</v>
      </c>
      <c r="E795" s="174"/>
      <c r="F795" s="174">
        <f>--ISNUMBER(IFERROR(SEARCH('Project Costing'!#REF!,Services!I802,1),""))</f>
        <v>0</v>
      </c>
      <c r="G795" s="174" t="str">
        <f>IF(F795=1,COUNTIF($F$8:F795,1),"")</f>
        <v/>
      </c>
      <c r="H795" s="174"/>
      <c r="I795" s="157">
        <f>IFERROR($H$8:INDEX($H$8:$H$3000,COUNTIF($H$8:$H$3000,"?*")),"")</f>
        <v>0</v>
      </c>
    </row>
    <row r="796" spans="1:9" x14ac:dyDescent="0.25">
      <c r="A796" s="174">
        <f>--ISNUMBER(IFERROR(SEARCH('Project Costing'!#REF!,Services!I803,1),""))</f>
        <v>0</v>
      </c>
      <c r="B796" s="174" t="str">
        <f>IF(A796=1,COUNTIF($A$8:A796,1),"")</f>
        <v/>
      </c>
      <c r="C796" s="174"/>
      <c r="D796" s="157">
        <f>IFERROR($C$8:INDEX($C$8:$C$3000,COUNTIF($C$8:$C$3000,"?*")),"")</f>
        <v>0</v>
      </c>
      <c r="E796" s="174"/>
      <c r="F796" s="174">
        <f>--ISNUMBER(IFERROR(SEARCH('Project Costing'!#REF!,Services!I803,1),""))</f>
        <v>0</v>
      </c>
      <c r="G796" s="174" t="str">
        <f>IF(F796=1,COUNTIF($F$8:F796,1),"")</f>
        <v/>
      </c>
      <c r="H796" s="174"/>
      <c r="I796" s="157">
        <f>IFERROR($H$8:INDEX($H$8:$H$3000,COUNTIF($H$8:$H$3000,"?*")),"")</f>
        <v>0</v>
      </c>
    </row>
    <row r="797" spans="1:9" x14ac:dyDescent="0.25">
      <c r="A797" s="174">
        <f>--ISNUMBER(IFERROR(SEARCH('Project Costing'!#REF!,Services!I804,1),""))</f>
        <v>0</v>
      </c>
      <c r="B797" s="174" t="str">
        <f>IF(A797=1,COUNTIF($A$8:A797,1),"")</f>
        <v/>
      </c>
      <c r="C797" s="174"/>
      <c r="D797" s="157">
        <f>IFERROR($C$8:INDEX($C$8:$C$3000,COUNTIF($C$8:$C$3000,"?*")),"")</f>
        <v>0</v>
      </c>
      <c r="E797" s="174"/>
      <c r="F797" s="174">
        <f>--ISNUMBER(IFERROR(SEARCH('Project Costing'!#REF!,Services!I804,1),""))</f>
        <v>0</v>
      </c>
      <c r="G797" s="174" t="str">
        <f>IF(F797=1,COUNTIF($F$8:F797,1),"")</f>
        <v/>
      </c>
      <c r="H797" s="174"/>
      <c r="I797" s="157">
        <f>IFERROR($H$8:INDEX($H$8:$H$3000,COUNTIF($H$8:$H$3000,"?*")),"")</f>
        <v>0</v>
      </c>
    </row>
    <row r="798" spans="1:9" x14ac:dyDescent="0.25">
      <c r="A798" s="174">
        <f>--ISNUMBER(IFERROR(SEARCH('Project Costing'!#REF!,Services!I805,1),""))</f>
        <v>0</v>
      </c>
      <c r="B798" s="174" t="str">
        <f>IF(A798=1,COUNTIF($A$8:A798,1),"")</f>
        <v/>
      </c>
      <c r="C798" s="174"/>
      <c r="D798" s="157">
        <f>IFERROR($C$8:INDEX($C$8:$C$3000,COUNTIF($C$8:$C$3000,"?*")),"")</f>
        <v>0</v>
      </c>
      <c r="E798" s="174"/>
      <c r="F798" s="174">
        <f>--ISNUMBER(IFERROR(SEARCH('Project Costing'!#REF!,Services!I805,1),""))</f>
        <v>0</v>
      </c>
      <c r="G798" s="174" t="str">
        <f>IF(F798=1,COUNTIF($F$8:F798,1),"")</f>
        <v/>
      </c>
      <c r="H798" s="174"/>
      <c r="I798" s="157">
        <f>IFERROR($H$8:INDEX($H$8:$H$3000,COUNTIF($H$8:$H$3000,"?*")),"")</f>
        <v>0</v>
      </c>
    </row>
    <row r="799" spans="1:9" x14ac:dyDescent="0.25">
      <c r="A799" s="174">
        <f>--ISNUMBER(IFERROR(SEARCH('Project Costing'!#REF!,Services!I806,1),""))</f>
        <v>0</v>
      </c>
      <c r="B799" s="174" t="str">
        <f>IF(A799=1,COUNTIF($A$8:A799,1),"")</f>
        <v/>
      </c>
      <c r="C799" s="174"/>
      <c r="D799" s="157">
        <f>IFERROR($C$8:INDEX($C$8:$C$3000,COUNTIF($C$8:$C$3000,"?*")),"")</f>
        <v>0</v>
      </c>
      <c r="E799" s="174"/>
      <c r="F799" s="174">
        <f>--ISNUMBER(IFERROR(SEARCH('Project Costing'!#REF!,Services!I806,1),""))</f>
        <v>0</v>
      </c>
      <c r="G799" s="174" t="str">
        <f>IF(F799=1,COUNTIF($F$8:F799,1),"")</f>
        <v/>
      </c>
      <c r="H799" s="174"/>
      <c r="I799" s="157">
        <f>IFERROR($H$8:INDEX($H$8:$H$3000,COUNTIF($H$8:$H$3000,"?*")),"")</f>
        <v>0</v>
      </c>
    </row>
    <row r="800" spans="1:9" x14ac:dyDescent="0.25">
      <c r="A800" s="174">
        <f>--ISNUMBER(IFERROR(SEARCH('Project Costing'!#REF!,Services!I807,1),""))</f>
        <v>0</v>
      </c>
      <c r="B800" s="174" t="str">
        <f>IF(A800=1,COUNTIF($A$8:A800,1),"")</f>
        <v/>
      </c>
      <c r="C800" s="174"/>
      <c r="D800" s="157">
        <f>IFERROR($C$8:INDEX($C$8:$C$3000,COUNTIF($C$8:$C$3000,"?*")),"")</f>
        <v>0</v>
      </c>
      <c r="E800" s="174"/>
      <c r="F800" s="174">
        <f>--ISNUMBER(IFERROR(SEARCH('Project Costing'!#REF!,Services!I807,1),""))</f>
        <v>0</v>
      </c>
      <c r="G800" s="174" t="str">
        <f>IF(F800=1,COUNTIF($F$8:F800,1),"")</f>
        <v/>
      </c>
      <c r="H800" s="174"/>
      <c r="I800" s="157">
        <f>IFERROR($H$8:INDEX($H$8:$H$3000,COUNTIF($H$8:$H$3000,"?*")),"")</f>
        <v>0</v>
      </c>
    </row>
    <row r="801" spans="1:9" x14ac:dyDescent="0.25">
      <c r="A801" s="174">
        <f>--ISNUMBER(IFERROR(SEARCH('Project Costing'!#REF!,Services!I808,1),""))</f>
        <v>0</v>
      </c>
      <c r="B801" s="174" t="str">
        <f>IF(A801=1,COUNTIF($A$8:A801,1),"")</f>
        <v/>
      </c>
      <c r="C801" s="174"/>
      <c r="D801" s="157">
        <f>IFERROR($C$8:INDEX($C$8:$C$3000,COUNTIF($C$8:$C$3000,"?*")),"")</f>
        <v>0</v>
      </c>
      <c r="E801" s="174"/>
      <c r="F801" s="174">
        <f>--ISNUMBER(IFERROR(SEARCH('Project Costing'!#REF!,Services!I808,1),""))</f>
        <v>0</v>
      </c>
      <c r="G801" s="174" t="str">
        <f>IF(F801=1,COUNTIF($F$8:F801,1),"")</f>
        <v/>
      </c>
      <c r="H801" s="174"/>
      <c r="I801" s="157">
        <f>IFERROR($H$8:INDEX($H$8:$H$3000,COUNTIF($H$8:$H$3000,"?*")),"")</f>
        <v>0</v>
      </c>
    </row>
    <row r="802" spans="1:9" x14ac:dyDescent="0.25">
      <c r="A802" s="174">
        <f>--ISNUMBER(IFERROR(SEARCH('Project Costing'!#REF!,Services!I809,1),""))</f>
        <v>0</v>
      </c>
      <c r="B802" s="174" t="str">
        <f>IF(A802=1,COUNTIF($A$8:A802,1),"")</f>
        <v/>
      </c>
      <c r="C802" s="174"/>
      <c r="D802" s="157">
        <f>IFERROR($C$8:INDEX($C$8:$C$3000,COUNTIF($C$8:$C$3000,"?*")),"")</f>
        <v>0</v>
      </c>
      <c r="E802" s="174"/>
      <c r="F802" s="174">
        <f>--ISNUMBER(IFERROR(SEARCH('Project Costing'!#REF!,Services!I809,1),""))</f>
        <v>0</v>
      </c>
      <c r="G802" s="174" t="str">
        <f>IF(F802=1,COUNTIF($F$8:F802,1),"")</f>
        <v/>
      </c>
      <c r="H802" s="174"/>
      <c r="I802" s="157">
        <f>IFERROR($H$8:INDEX($H$8:$H$3000,COUNTIF($H$8:$H$3000,"?*")),"")</f>
        <v>0</v>
      </c>
    </row>
    <row r="803" spans="1:9" x14ac:dyDescent="0.25">
      <c r="A803" s="174">
        <f>--ISNUMBER(IFERROR(SEARCH('Project Costing'!#REF!,Services!I810,1),""))</f>
        <v>0</v>
      </c>
      <c r="B803" s="174" t="str">
        <f>IF(A803=1,COUNTIF($A$8:A803,1),"")</f>
        <v/>
      </c>
      <c r="C803" s="174"/>
      <c r="D803" s="157">
        <f>IFERROR($C$8:INDEX($C$8:$C$3000,COUNTIF($C$8:$C$3000,"?*")),"")</f>
        <v>0</v>
      </c>
      <c r="E803" s="174"/>
      <c r="F803" s="174">
        <f>--ISNUMBER(IFERROR(SEARCH('Project Costing'!#REF!,Services!I810,1),""))</f>
        <v>0</v>
      </c>
      <c r="G803" s="174" t="str">
        <f>IF(F803=1,COUNTIF($F$8:F803,1),"")</f>
        <v/>
      </c>
      <c r="H803" s="174"/>
      <c r="I803" s="157">
        <f>IFERROR($H$8:INDEX($H$8:$H$3000,COUNTIF($H$8:$H$3000,"?*")),"")</f>
        <v>0</v>
      </c>
    </row>
    <row r="804" spans="1:9" x14ac:dyDescent="0.25">
      <c r="A804" s="174">
        <f>--ISNUMBER(IFERROR(SEARCH('Project Costing'!#REF!,Services!I811,1),""))</f>
        <v>0</v>
      </c>
      <c r="B804" s="174" t="str">
        <f>IF(A804=1,COUNTIF($A$8:A804,1),"")</f>
        <v/>
      </c>
      <c r="C804" s="174"/>
      <c r="D804" s="157">
        <f>IFERROR($C$8:INDEX($C$8:$C$3000,COUNTIF($C$8:$C$3000,"?*")),"")</f>
        <v>0</v>
      </c>
      <c r="E804" s="174"/>
      <c r="F804" s="174">
        <f>--ISNUMBER(IFERROR(SEARCH('Project Costing'!#REF!,Services!I811,1),""))</f>
        <v>0</v>
      </c>
      <c r="G804" s="174" t="str">
        <f>IF(F804=1,COUNTIF($F$8:F804,1),"")</f>
        <v/>
      </c>
      <c r="H804" s="174"/>
      <c r="I804" s="157">
        <f>IFERROR($H$8:INDEX($H$8:$H$3000,COUNTIF($H$8:$H$3000,"?*")),"")</f>
        <v>0</v>
      </c>
    </row>
    <row r="805" spans="1:9" x14ac:dyDescent="0.25">
      <c r="A805" s="174">
        <f>--ISNUMBER(IFERROR(SEARCH('Project Costing'!#REF!,Services!I812,1),""))</f>
        <v>0</v>
      </c>
      <c r="B805" s="174" t="str">
        <f>IF(A805=1,COUNTIF($A$8:A805,1),"")</f>
        <v/>
      </c>
      <c r="C805" s="174"/>
      <c r="D805" s="157">
        <f>IFERROR($C$8:INDEX($C$8:$C$3000,COUNTIF($C$8:$C$3000,"?*")),"")</f>
        <v>0</v>
      </c>
      <c r="E805" s="174"/>
      <c r="F805" s="174">
        <f>--ISNUMBER(IFERROR(SEARCH('Project Costing'!#REF!,Services!I812,1),""))</f>
        <v>0</v>
      </c>
      <c r="G805" s="174" t="str">
        <f>IF(F805=1,COUNTIF($F$8:F805,1),"")</f>
        <v/>
      </c>
      <c r="H805" s="174"/>
      <c r="I805" s="157">
        <f>IFERROR($H$8:INDEX($H$8:$H$3000,COUNTIF($H$8:$H$3000,"?*")),"")</f>
        <v>0</v>
      </c>
    </row>
    <row r="806" spans="1:9" x14ac:dyDescent="0.25">
      <c r="A806" s="174">
        <f>--ISNUMBER(IFERROR(SEARCH('Project Costing'!#REF!,Services!I813,1),""))</f>
        <v>0</v>
      </c>
      <c r="B806" s="174" t="str">
        <f>IF(A806=1,COUNTIF($A$8:A806,1),"")</f>
        <v/>
      </c>
      <c r="C806" s="174"/>
      <c r="D806" s="157">
        <f>IFERROR($C$8:INDEX($C$8:$C$3000,COUNTIF($C$8:$C$3000,"?*")),"")</f>
        <v>0</v>
      </c>
      <c r="E806" s="174"/>
      <c r="F806" s="174">
        <f>--ISNUMBER(IFERROR(SEARCH('Project Costing'!#REF!,Services!I813,1),""))</f>
        <v>0</v>
      </c>
      <c r="G806" s="174" t="str">
        <f>IF(F806=1,COUNTIF($F$8:F806,1),"")</f>
        <v/>
      </c>
      <c r="H806" s="174"/>
      <c r="I806" s="157">
        <f>IFERROR($H$8:INDEX($H$8:$H$3000,COUNTIF($H$8:$H$3000,"?*")),"")</f>
        <v>0</v>
      </c>
    </row>
    <row r="807" spans="1:9" x14ac:dyDescent="0.25">
      <c r="A807" s="174">
        <f>--ISNUMBER(IFERROR(SEARCH('Project Costing'!#REF!,Services!I814,1),""))</f>
        <v>0</v>
      </c>
      <c r="B807" s="174" t="str">
        <f>IF(A807=1,COUNTIF($A$8:A807,1),"")</f>
        <v/>
      </c>
      <c r="C807" s="174"/>
      <c r="D807" s="157">
        <f>IFERROR($C$8:INDEX($C$8:$C$3000,COUNTIF($C$8:$C$3000,"?*")),"")</f>
        <v>0</v>
      </c>
      <c r="E807" s="174"/>
      <c r="F807" s="174">
        <f>--ISNUMBER(IFERROR(SEARCH('Project Costing'!#REF!,Services!I814,1),""))</f>
        <v>0</v>
      </c>
      <c r="G807" s="174" t="str">
        <f>IF(F807=1,COUNTIF($F$8:F807,1),"")</f>
        <v/>
      </c>
      <c r="H807" s="174"/>
      <c r="I807" s="157">
        <f>IFERROR($H$8:INDEX($H$8:$H$3000,COUNTIF($H$8:$H$3000,"?*")),"")</f>
        <v>0</v>
      </c>
    </row>
    <row r="808" spans="1:9" x14ac:dyDescent="0.25">
      <c r="A808" s="174">
        <f>--ISNUMBER(IFERROR(SEARCH('Project Costing'!#REF!,Services!I815,1),""))</f>
        <v>0</v>
      </c>
      <c r="B808" s="174" t="str">
        <f>IF(A808=1,COUNTIF($A$8:A808,1),"")</f>
        <v/>
      </c>
      <c r="C808" s="174"/>
      <c r="D808" s="157">
        <f>IFERROR($C$8:INDEX($C$8:$C$3000,COUNTIF($C$8:$C$3000,"?*")),"")</f>
        <v>0</v>
      </c>
      <c r="E808" s="174"/>
      <c r="F808" s="174">
        <f>--ISNUMBER(IFERROR(SEARCH('Project Costing'!#REF!,Services!I815,1),""))</f>
        <v>0</v>
      </c>
      <c r="G808" s="174" t="str">
        <f>IF(F808=1,COUNTIF($F$8:F808,1),"")</f>
        <v/>
      </c>
      <c r="H808" s="174"/>
      <c r="I808" s="157">
        <f>IFERROR($H$8:INDEX($H$8:$H$3000,COUNTIF($H$8:$H$3000,"?*")),"")</f>
        <v>0</v>
      </c>
    </row>
    <row r="809" spans="1:9" x14ac:dyDescent="0.25">
      <c r="A809" s="174">
        <f>--ISNUMBER(IFERROR(SEARCH('Project Costing'!#REF!,Services!I816,1),""))</f>
        <v>0</v>
      </c>
      <c r="B809" s="174" t="str">
        <f>IF(A809=1,COUNTIF($A$8:A809,1),"")</f>
        <v/>
      </c>
      <c r="C809" s="174"/>
      <c r="D809" s="157">
        <f>IFERROR($C$8:INDEX($C$8:$C$3000,COUNTIF($C$8:$C$3000,"?*")),"")</f>
        <v>0</v>
      </c>
      <c r="E809" s="174"/>
      <c r="F809" s="174">
        <f>--ISNUMBER(IFERROR(SEARCH('Project Costing'!#REF!,Services!I816,1),""))</f>
        <v>0</v>
      </c>
      <c r="G809" s="174" t="str">
        <f>IF(F809=1,COUNTIF($F$8:F809,1),"")</f>
        <v/>
      </c>
      <c r="H809" s="174"/>
      <c r="I809" s="157">
        <f>IFERROR($H$8:INDEX($H$8:$H$3000,COUNTIF($H$8:$H$3000,"?*")),"")</f>
        <v>0</v>
      </c>
    </row>
    <row r="810" spans="1:9" x14ac:dyDescent="0.25">
      <c r="A810" s="174">
        <f>--ISNUMBER(IFERROR(SEARCH('Project Costing'!#REF!,Services!I817,1),""))</f>
        <v>0</v>
      </c>
      <c r="B810" s="174" t="str">
        <f>IF(A810=1,COUNTIF($A$8:A810,1),"")</f>
        <v/>
      </c>
      <c r="C810" s="174"/>
      <c r="D810" s="157">
        <f>IFERROR($C$8:INDEX($C$8:$C$3000,COUNTIF($C$8:$C$3000,"?*")),"")</f>
        <v>0</v>
      </c>
      <c r="E810" s="174"/>
      <c r="F810" s="174">
        <f>--ISNUMBER(IFERROR(SEARCH('Project Costing'!#REF!,Services!I817,1),""))</f>
        <v>0</v>
      </c>
      <c r="G810" s="174" t="str">
        <f>IF(F810=1,COUNTIF($F$8:F810,1),"")</f>
        <v/>
      </c>
      <c r="H810" s="174"/>
      <c r="I810" s="157">
        <f>IFERROR($H$8:INDEX($H$8:$H$3000,COUNTIF($H$8:$H$3000,"?*")),"")</f>
        <v>0</v>
      </c>
    </row>
    <row r="811" spans="1:9" x14ac:dyDescent="0.25">
      <c r="A811" s="174">
        <f>--ISNUMBER(IFERROR(SEARCH('Project Costing'!#REF!,Services!I818,1),""))</f>
        <v>0</v>
      </c>
      <c r="B811" s="174" t="str">
        <f>IF(A811=1,COUNTIF($A$8:A811,1),"")</f>
        <v/>
      </c>
      <c r="C811" s="174"/>
      <c r="D811" s="157">
        <f>IFERROR($C$8:INDEX($C$8:$C$3000,COUNTIF($C$8:$C$3000,"?*")),"")</f>
        <v>0</v>
      </c>
      <c r="E811" s="174"/>
      <c r="F811" s="174">
        <f>--ISNUMBER(IFERROR(SEARCH('Project Costing'!#REF!,Services!I818,1),""))</f>
        <v>0</v>
      </c>
      <c r="G811" s="174" t="str">
        <f>IF(F811=1,COUNTIF($F$8:F811,1),"")</f>
        <v/>
      </c>
      <c r="H811" s="174"/>
      <c r="I811" s="157">
        <f>IFERROR($H$8:INDEX($H$8:$H$3000,COUNTIF($H$8:$H$3000,"?*")),"")</f>
        <v>0</v>
      </c>
    </row>
    <row r="812" spans="1:9" x14ac:dyDescent="0.25">
      <c r="A812" s="174">
        <f>--ISNUMBER(IFERROR(SEARCH('Project Costing'!#REF!,Services!I819,1),""))</f>
        <v>0</v>
      </c>
      <c r="B812" s="174" t="str">
        <f>IF(A812=1,COUNTIF($A$8:A812,1),"")</f>
        <v/>
      </c>
      <c r="C812" s="174"/>
      <c r="D812" s="157">
        <f>IFERROR($C$8:INDEX($C$8:$C$3000,COUNTIF($C$8:$C$3000,"?*")),"")</f>
        <v>0</v>
      </c>
      <c r="E812" s="174"/>
      <c r="F812" s="174">
        <f>--ISNUMBER(IFERROR(SEARCH('Project Costing'!#REF!,Services!I819,1),""))</f>
        <v>0</v>
      </c>
      <c r="G812" s="174" t="str">
        <f>IF(F812=1,COUNTIF($F$8:F812,1),"")</f>
        <v/>
      </c>
      <c r="H812" s="174"/>
      <c r="I812" s="157">
        <f>IFERROR($H$8:INDEX($H$8:$H$3000,COUNTIF($H$8:$H$3000,"?*")),"")</f>
        <v>0</v>
      </c>
    </row>
    <row r="813" spans="1:9" x14ac:dyDescent="0.25">
      <c r="A813" s="174">
        <f>--ISNUMBER(IFERROR(SEARCH('Project Costing'!#REF!,Services!I820,1),""))</f>
        <v>0</v>
      </c>
      <c r="B813" s="174" t="str">
        <f>IF(A813=1,COUNTIF($A$8:A813,1),"")</f>
        <v/>
      </c>
      <c r="C813" s="174"/>
      <c r="D813" s="157">
        <f>IFERROR($C$8:INDEX($C$8:$C$3000,COUNTIF($C$8:$C$3000,"?*")),"")</f>
        <v>0</v>
      </c>
      <c r="E813" s="174"/>
      <c r="F813" s="174">
        <f>--ISNUMBER(IFERROR(SEARCH('Project Costing'!#REF!,Services!I820,1),""))</f>
        <v>0</v>
      </c>
      <c r="G813" s="174" t="str">
        <f>IF(F813=1,COUNTIF($F$8:F813,1),"")</f>
        <v/>
      </c>
      <c r="H813" s="174"/>
      <c r="I813" s="157">
        <f>IFERROR($H$8:INDEX($H$8:$H$3000,COUNTIF($H$8:$H$3000,"?*")),"")</f>
        <v>0</v>
      </c>
    </row>
    <row r="814" spans="1:9" x14ac:dyDescent="0.25">
      <c r="A814" s="174">
        <f>--ISNUMBER(IFERROR(SEARCH('Project Costing'!#REF!,Services!I821,1),""))</f>
        <v>0</v>
      </c>
      <c r="B814" s="174" t="str">
        <f>IF(A814=1,COUNTIF($A$8:A814,1),"")</f>
        <v/>
      </c>
      <c r="C814" s="174"/>
      <c r="D814" s="157">
        <f>IFERROR($C$8:INDEX($C$8:$C$3000,COUNTIF($C$8:$C$3000,"?*")),"")</f>
        <v>0</v>
      </c>
      <c r="E814" s="174"/>
      <c r="F814" s="174">
        <f>--ISNUMBER(IFERROR(SEARCH('Project Costing'!#REF!,Services!I821,1),""))</f>
        <v>0</v>
      </c>
      <c r="G814" s="174" t="str">
        <f>IF(F814=1,COUNTIF($F$8:F814,1),"")</f>
        <v/>
      </c>
      <c r="H814" s="174"/>
      <c r="I814" s="157">
        <f>IFERROR($H$8:INDEX($H$8:$H$3000,COUNTIF($H$8:$H$3000,"?*")),"")</f>
        <v>0</v>
      </c>
    </row>
    <row r="815" spans="1:9" x14ac:dyDescent="0.25">
      <c r="A815" s="174">
        <f>--ISNUMBER(IFERROR(SEARCH('Project Costing'!#REF!,Services!I822,1),""))</f>
        <v>0</v>
      </c>
      <c r="B815" s="174" t="str">
        <f>IF(A815=1,COUNTIF($A$8:A815,1),"")</f>
        <v/>
      </c>
      <c r="C815" s="174"/>
      <c r="D815" s="157">
        <f>IFERROR($C$8:INDEX($C$8:$C$3000,COUNTIF($C$8:$C$3000,"?*")),"")</f>
        <v>0</v>
      </c>
      <c r="E815" s="174"/>
      <c r="F815" s="174">
        <f>--ISNUMBER(IFERROR(SEARCH('Project Costing'!#REF!,Services!I822,1),""))</f>
        <v>0</v>
      </c>
      <c r="G815" s="174" t="str">
        <f>IF(F815=1,COUNTIF($F$8:F815,1),"")</f>
        <v/>
      </c>
      <c r="H815" s="174"/>
      <c r="I815" s="157">
        <f>IFERROR($H$8:INDEX($H$8:$H$3000,COUNTIF($H$8:$H$3000,"?*")),"")</f>
        <v>0</v>
      </c>
    </row>
    <row r="816" spans="1:9" x14ac:dyDescent="0.25">
      <c r="A816" s="174">
        <f>--ISNUMBER(IFERROR(SEARCH('Project Costing'!#REF!,Services!I823,1),""))</f>
        <v>0</v>
      </c>
      <c r="B816" s="174" t="str">
        <f>IF(A816=1,COUNTIF($A$8:A816,1),"")</f>
        <v/>
      </c>
      <c r="C816" s="174"/>
      <c r="D816" s="157">
        <f>IFERROR($C$8:INDEX($C$8:$C$3000,COUNTIF($C$8:$C$3000,"?*")),"")</f>
        <v>0</v>
      </c>
      <c r="E816" s="174"/>
      <c r="F816" s="174">
        <f>--ISNUMBER(IFERROR(SEARCH('Project Costing'!#REF!,Services!I823,1),""))</f>
        <v>0</v>
      </c>
      <c r="G816" s="174" t="str">
        <f>IF(F816=1,COUNTIF($F$8:F816,1),"")</f>
        <v/>
      </c>
      <c r="H816" s="174"/>
      <c r="I816" s="157">
        <f>IFERROR($H$8:INDEX($H$8:$H$3000,COUNTIF($H$8:$H$3000,"?*")),"")</f>
        <v>0</v>
      </c>
    </row>
    <row r="817" spans="1:9" x14ac:dyDescent="0.25">
      <c r="A817" s="174">
        <f>--ISNUMBER(IFERROR(SEARCH('Project Costing'!#REF!,Services!I824,1),""))</f>
        <v>0</v>
      </c>
      <c r="B817" s="174" t="str">
        <f>IF(A817=1,COUNTIF($A$8:A817,1),"")</f>
        <v/>
      </c>
      <c r="C817" s="174"/>
      <c r="D817" s="157">
        <f>IFERROR($C$8:INDEX($C$8:$C$3000,COUNTIF($C$8:$C$3000,"?*")),"")</f>
        <v>0</v>
      </c>
      <c r="E817" s="174"/>
      <c r="F817" s="174">
        <f>--ISNUMBER(IFERROR(SEARCH('Project Costing'!#REF!,Services!I824,1),""))</f>
        <v>0</v>
      </c>
      <c r="G817" s="174" t="str">
        <f>IF(F817=1,COUNTIF($F$8:F817,1),"")</f>
        <v/>
      </c>
      <c r="H817" s="174"/>
      <c r="I817" s="157">
        <f>IFERROR($H$8:INDEX($H$8:$H$3000,COUNTIF($H$8:$H$3000,"?*")),"")</f>
        <v>0</v>
      </c>
    </row>
    <row r="818" spans="1:9" x14ac:dyDescent="0.25">
      <c r="A818" s="174">
        <f>--ISNUMBER(IFERROR(SEARCH('Project Costing'!#REF!,Services!I825,1),""))</f>
        <v>0</v>
      </c>
      <c r="B818" s="174" t="str">
        <f>IF(A818=1,COUNTIF($A$8:A818,1),"")</f>
        <v/>
      </c>
      <c r="C818" s="174"/>
      <c r="D818" s="157">
        <f>IFERROR($C$8:INDEX($C$8:$C$3000,COUNTIF($C$8:$C$3000,"?*")),"")</f>
        <v>0</v>
      </c>
      <c r="E818" s="174"/>
      <c r="F818" s="174">
        <f>--ISNUMBER(IFERROR(SEARCH('Project Costing'!#REF!,Services!I825,1),""))</f>
        <v>0</v>
      </c>
      <c r="G818" s="174" t="str">
        <f>IF(F818=1,COUNTIF($F$8:F818,1),"")</f>
        <v/>
      </c>
      <c r="H818" s="174"/>
      <c r="I818" s="157">
        <f>IFERROR($H$8:INDEX($H$8:$H$3000,COUNTIF($H$8:$H$3000,"?*")),"")</f>
        <v>0</v>
      </c>
    </row>
    <row r="819" spans="1:9" x14ac:dyDescent="0.25">
      <c r="A819" s="174">
        <f>--ISNUMBER(IFERROR(SEARCH('Project Costing'!#REF!,Services!I826,1),""))</f>
        <v>0</v>
      </c>
      <c r="B819" s="174" t="str">
        <f>IF(A819=1,COUNTIF($A$8:A819,1),"")</f>
        <v/>
      </c>
      <c r="C819" s="174"/>
      <c r="D819" s="157">
        <f>IFERROR($C$8:INDEX($C$8:$C$3000,COUNTIF($C$8:$C$3000,"?*")),"")</f>
        <v>0</v>
      </c>
      <c r="E819" s="174"/>
      <c r="F819" s="174">
        <f>--ISNUMBER(IFERROR(SEARCH('Project Costing'!#REF!,Services!I826,1),""))</f>
        <v>0</v>
      </c>
      <c r="G819" s="174" t="str">
        <f>IF(F819=1,COUNTIF($F$8:F819,1),"")</f>
        <v/>
      </c>
      <c r="H819" s="174"/>
      <c r="I819" s="157">
        <f>IFERROR($H$8:INDEX($H$8:$H$3000,COUNTIF($H$8:$H$3000,"?*")),"")</f>
        <v>0</v>
      </c>
    </row>
    <row r="820" spans="1:9" x14ac:dyDescent="0.25">
      <c r="A820" s="174">
        <f>--ISNUMBER(IFERROR(SEARCH('Project Costing'!#REF!,Services!I827,1),""))</f>
        <v>0</v>
      </c>
      <c r="B820" s="174" t="str">
        <f>IF(A820=1,COUNTIF($A$8:A820,1),"")</f>
        <v/>
      </c>
      <c r="C820" s="174"/>
      <c r="D820" s="157">
        <f>IFERROR($C$8:INDEX($C$8:$C$3000,COUNTIF($C$8:$C$3000,"?*")),"")</f>
        <v>0</v>
      </c>
      <c r="E820" s="174"/>
      <c r="F820" s="174">
        <f>--ISNUMBER(IFERROR(SEARCH('Project Costing'!#REF!,Services!I827,1),""))</f>
        <v>0</v>
      </c>
      <c r="G820" s="174" t="str">
        <f>IF(F820=1,COUNTIF($F$8:F820,1),"")</f>
        <v/>
      </c>
      <c r="H820" s="174"/>
      <c r="I820" s="157">
        <f>IFERROR($H$8:INDEX($H$8:$H$3000,COUNTIF($H$8:$H$3000,"?*")),"")</f>
        <v>0</v>
      </c>
    </row>
    <row r="821" spans="1:9" x14ac:dyDescent="0.25">
      <c r="A821" s="174">
        <f>--ISNUMBER(IFERROR(SEARCH('Project Costing'!#REF!,Services!I828,1),""))</f>
        <v>0</v>
      </c>
      <c r="B821" s="174" t="str">
        <f>IF(A821=1,COUNTIF($A$8:A821,1),"")</f>
        <v/>
      </c>
      <c r="C821" s="174"/>
      <c r="D821" s="157">
        <f>IFERROR($C$8:INDEX($C$8:$C$3000,COUNTIF($C$8:$C$3000,"?*")),"")</f>
        <v>0</v>
      </c>
      <c r="E821" s="174"/>
      <c r="F821" s="174">
        <f>--ISNUMBER(IFERROR(SEARCH('Project Costing'!#REF!,Services!I828,1),""))</f>
        <v>0</v>
      </c>
      <c r="G821" s="174" t="str">
        <f>IF(F821=1,COUNTIF($F$8:F821,1),"")</f>
        <v/>
      </c>
      <c r="H821" s="174"/>
      <c r="I821" s="157">
        <f>IFERROR($H$8:INDEX($H$8:$H$3000,COUNTIF($H$8:$H$3000,"?*")),"")</f>
        <v>0</v>
      </c>
    </row>
    <row r="822" spans="1:9" x14ac:dyDescent="0.25">
      <c r="A822" s="174">
        <f>--ISNUMBER(IFERROR(SEARCH('Project Costing'!#REF!,Services!I829,1),""))</f>
        <v>0</v>
      </c>
      <c r="B822" s="174" t="str">
        <f>IF(A822=1,COUNTIF($A$8:A822,1),"")</f>
        <v/>
      </c>
      <c r="C822" s="174"/>
      <c r="D822" s="157">
        <f>IFERROR($C$8:INDEX($C$8:$C$3000,COUNTIF($C$8:$C$3000,"?*")),"")</f>
        <v>0</v>
      </c>
      <c r="E822" s="174"/>
      <c r="F822" s="174">
        <f>--ISNUMBER(IFERROR(SEARCH('Project Costing'!#REF!,Services!I829,1),""))</f>
        <v>0</v>
      </c>
      <c r="G822" s="174" t="str">
        <f>IF(F822=1,COUNTIF($F$8:F822,1),"")</f>
        <v/>
      </c>
      <c r="H822" s="174"/>
      <c r="I822" s="157">
        <f>IFERROR($H$8:INDEX($H$8:$H$3000,COUNTIF($H$8:$H$3000,"?*")),"")</f>
        <v>0</v>
      </c>
    </row>
    <row r="823" spans="1:9" x14ac:dyDescent="0.25">
      <c r="A823" s="174">
        <f>--ISNUMBER(IFERROR(SEARCH('Project Costing'!#REF!,Services!I830,1),""))</f>
        <v>0</v>
      </c>
      <c r="B823" s="174" t="str">
        <f>IF(A823=1,COUNTIF($A$8:A823,1),"")</f>
        <v/>
      </c>
      <c r="C823" s="174"/>
      <c r="D823" s="157">
        <f>IFERROR($C$8:INDEX($C$8:$C$3000,COUNTIF($C$8:$C$3000,"?*")),"")</f>
        <v>0</v>
      </c>
      <c r="E823" s="174"/>
      <c r="F823" s="174">
        <f>--ISNUMBER(IFERROR(SEARCH('Project Costing'!#REF!,Services!I830,1),""))</f>
        <v>0</v>
      </c>
      <c r="G823" s="174" t="str">
        <f>IF(F823=1,COUNTIF($F$8:F823,1),"")</f>
        <v/>
      </c>
      <c r="H823" s="174"/>
      <c r="I823" s="157">
        <f>IFERROR($H$8:INDEX($H$8:$H$3000,COUNTIF($H$8:$H$3000,"?*")),"")</f>
        <v>0</v>
      </c>
    </row>
    <row r="824" spans="1:9" x14ac:dyDescent="0.25">
      <c r="A824" s="174">
        <f>--ISNUMBER(IFERROR(SEARCH('Project Costing'!#REF!,Services!I831,1),""))</f>
        <v>0</v>
      </c>
      <c r="B824" s="174" t="str">
        <f>IF(A824=1,COUNTIF($A$8:A824,1),"")</f>
        <v/>
      </c>
      <c r="C824" s="174"/>
      <c r="D824" s="157">
        <f>IFERROR($C$8:INDEX($C$8:$C$3000,COUNTIF($C$8:$C$3000,"?*")),"")</f>
        <v>0</v>
      </c>
      <c r="E824" s="174"/>
      <c r="F824" s="174">
        <f>--ISNUMBER(IFERROR(SEARCH('Project Costing'!#REF!,Services!I831,1),""))</f>
        <v>0</v>
      </c>
      <c r="G824" s="174" t="str">
        <f>IF(F824=1,COUNTIF($F$8:F824,1),"")</f>
        <v/>
      </c>
      <c r="H824" s="174"/>
      <c r="I824" s="157">
        <f>IFERROR($H$8:INDEX($H$8:$H$3000,COUNTIF($H$8:$H$3000,"?*")),"")</f>
        <v>0</v>
      </c>
    </row>
    <row r="825" spans="1:9" x14ac:dyDescent="0.25">
      <c r="A825" s="174">
        <f>--ISNUMBER(IFERROR(SEARCH('Project Costing'!#REF!,Services!I832,1),""))</f>
        <v>0</v>
      </c>
      <c r="B825" s="174" t="str">
        <f>IF(A825=1,COUNTIF($A$8:A825,1),"")</f>
        <v/>
      </c>
      <c r="C825" s="174"/>
      <c r="D825" s="157">
        <f>IFERROR($C$8:INDEX($C$8:$C$3000,COUNTIF($C$8:$C$3000,"?*")),"")</f>
        <v>0</v>
      </c>
      <c r="E825" s="174"/>
      <c r="F825" s="174">
        <f>--ISNUMBER(IFERROR(SEARCH('Project Costing'!#REF!,Services!I832,1),""))</f>
        <v>0</v>
      </c>
      <c r="G825" s="174" t="str">
        <f>IF(F825=1,COUNTIF($F$8:F825,1),"")</f>
        <v/>
      </c>
      <c r="H825" s="174"/>
      <c r="I825" s="157">
        <f>IFERROR($H$8:INDEX($H$8:$H$3000,COUNTIF($H$8:$H$3000,"?*")),"")</f>
        <v>0</v>
      </c>
    </row>
    <row r="826" spans="1:9" x14ac:dyDescent="0.25">
      <c r="A826" s="174">
        <f>--ISNUMBER(IFERROR(SEARCH('Project Costing'!#REF!,Services!I833,1),""))</f>
        <v>0</v>
      </c>
      <c r="B826" s="174" t="str">
        <f>IF(A826=1,COUNTIF($A$8:A826,1),"")</f>
        <v/>
      </c>
      <c r="C826" s="174"/>
      <c r="D826" s="157">
        <f>IFERROR($C$8:INDEX($C$8:$C$3000,COUNTIF($C$8:$C$3000,"?*")),"")</f>
        <v>0</v>
      </c>
      <c r="E826" s="174"/>
      <c r="F826" s="174">
        <f>--ISNUMBER(IFERROR(SEARCH('Project Costing'!#REF!,Services!I833,1),""))</f>
        <v>0</v>
      </c>
      <c r="G826" s="174" t="str">
        <f>IF(F826=1,COUNTIF($F$8:F826,1),"")</f>
        <v/>
      </c>
      <c r="H826" s="174"/>
      <c r="I826" s="157">
        <f>IFERROR($H$8:INDEX($H$8:$H$3000,COUNTIF($H$8:$H$3000,"?*")),"")</f>
        <v>0</v>
      </c>
    </row>
    <row r="827" spans="1:9" x14ac:dyDescent="0.25">
      <c r="A827" s="174">
        <f>--ISNUMBER(IFERROR(SEARCH('Project Costing'!#REF!,Services!I834,1),""))</f>
        <v>0</v>
      </c>
      <c r="B827" s="174" t="str">
        <f>IF(A827=1,COUNTIF($A$8:A827,1),"")</f>
        <v/>
      </c>
      <c r="C827" s="174"/>
      <c r="D827" s="157">
        <f>IFERROR($C$8:INDEX($C$8:$C$3000,COUNTIF($C$8:$C$3000,"?*")),"")</f>
        <v>0</v>
      </c>
      <c r="E827" s="174"/>
      <c r="F827" s="174">
        <f>--ISNUMBER(IFERROR(SEARCH('Project Costing'!#REF!,Services!I834,1),""))</f>
        <v>0</v>
      </c>
      <c r="G827" s="174" t="str">
        <f>IF(F827=1,COUNTIF($F$8:F827,1),"")</f>
        <v/>
      </c>
      <c r="H827" s="174"/>
      <c r="I827" s="157">
        <f>IFERROR($H$8:INDEX($H$8:$H$3000,COUNTIF($H$8:$H$3000,"?*")),"")</f>
        <v>0</v>
      </c>
    </row>
    <row r="828" spans="1:9" x14ac:dyDescent="0.25">
      <c r="A828" s="174">
        <f>--ISNUMBER(IFERROR(SEARCH('Project Costing'!#REF!,Services!I835,1),""))</f>
        <v>0</v>
      </c>
      <c r="B828" s="174" t="str">
        <f>IF(A828=1,COUNTIF($A$8:A828,1),"")</f>
        <v/>
      </c>
      <c r="C828" s="174"/>
      <c r="D828" s="157">
        <f>IFERROR($C$8:INDEX($C$8:$C$3000,COUNTIF($C$8:$C$3000,"?*")),"")</f>
        <v>0</v>
      </c>
      <c r="E828" s="174"/>
      <c r="F828" s="174">
        <f>--ISNUMBER(IFERROR(SEARCH('Project Costing'!#REF!,Services!I835,1),""))</f>
        <v>0</v>
      </c>
      <c r="G828" s="174" t="str">
        <f>IF(F828=1,COUNTIF($F$8:F828,1),"")</f>
        <v/>
      </c>
      <c r="H828" s="174"/>
      <c r="I828" s="157">
        <f>IFERROR($H$8:INDEX($H$8:$H$3000,COUNTIF($H$8:$H$3000,"?*")),"")</f>
        <v>0</v>
      </c>
    </row>
    <row r="829" spans="1:9" x14ac:dyDescent="0.25">
      <c r="A829" s="174">
        <f>--ISNUMBER(IFERROR(SEARCH('Project Costing'!#REF!,Services!I836,1),""))</f>
        <v>0</v>
      </c>
      <c r="B829" s="174" t="str">
        <f>IF(A829=1,COUNTIF($A$8:A829,1),"")</f>
        <v/>
      </c>
      <c r="C829" s="174"/>
      <c r="D829" s="157">
        <f>IFERROR($C$8:INDEX($C$8:$C$3000,COUNTIF($C$8:$C$3000,"?*")),"")</f>
        <v>0</v>
      </c>
      <c r="E829" s="174"/>
      <c r="F829" s="174">
        <f>--ISNUMBER(IFERROR(SEARCH('Project Costing'!#REF!,Services!I836,1),""))</f>
        <v>0</v>
      </c>
      <c r="G829" s="174" t="str">
        <f>IF(F829=1,COUNTIF($F$8:F829,1),"")</f>
        <v/>
      </c>
      <c r="H829" s="174"/>
      <c r="I829" s="157">
        <f>IFERROR($H$8:INDEX($H$8:$H$3000,COUNTIF($H$8:$H$3000,"?*")),"")</f>
        <v>0</v>
      </c>
    </row>
    <row r="830" spans="1:9" x14ac:dyDescent="0.25">
      <c r="A830" s="174">
        <f>--ISNUMBER(IFERROR(SEARCH('Project Costing'!#REF!,Services!I837,1),""))</f>
        <v>0</v>
      </c>
      <c r="B830" s="174" t="str">
        <f>IF(A830=1,COUNTIF($A$8:A830,1),"")</f>
        <v/>
      </c>
      <c r="C830" s="174"/>
      <c r="D830" s="157">
        <f>IFERROR($C$8:INDEX($C$8:$C$3000,COUNTIF($C$8:$C$3000,"?*")),"")</f>
        <v>0</v>
      </c>
      <c r="E830" s="174"/>
      <c r="F830" s="174">
        <f>--ISNUMBER(IFERROR(SEARCH('Project Costing'!#REF!,Services!I837,1),""))</f>
        <v>0</v>
      </c>
      <c r="G830" s="174" t="str">
        <f>IF(F830=1,COUNTIF($F$8:F830,1),"")</f>
        <v/>
      </c>
      <c r="H830" s="174"/>
      <c r="I830" s="157">
        <f>IFERROR($H$8:INDEX($H$8:$H$3000,COUNTIF($H$8:$H$3000,"?*")),"")</f>
        <v>0</v>
      </c>
    </row>
    <row r="831" spans="1:9" x14ac:dyDescent="0.25">
      <c r="A831" s="174">
        <f>--ISNUMBER(IFERROR(SEARCH('Project Costing'!#REF!,Services!I838,1),""))</f>
        <v>0</v>
      </c>
      <c r="B831" s="174" t="str">
        <f>IF(A831=1,COUNTIF($A$8:A831,1),"")</f>
        <v/>
      </c>
      <c r="C831" s="174"/>
      <c r="D831" s="157">
        <f>IFERROR($C$8:INDEX($C$8:$C$3000,COUNTIF($C$8:$C$3000,"?*")),"")</f>
        <v>0</v>
      </c>
      <c r="E831" s="174"/>
      <c r="F831" s="174">
        <f>--ISNUMBER(IFERROR(SEARCH('Project Costing'!#REF!,Services!I838,1),""))</f>
        <v>0</v>
      </c>
      <c r="G831" s="174" t="str">
        <f>IF(F831=1,COUNTIF($F$8:F831,1),"")</f>
        <v/>
      </c>
      <c r="H831" s="174"/>
      <c r="I831" s="157">
        <f>IFERROR($H$8:INDEX($H$8:$H$3000,COUNTIF($H$8:$H$3000,"?*")),"")</f>
        <v>0</v>
      </c>
    </row>
    <row r="832" spans="1:9" x14ac:dyDescent="0.25">
      <c r="A832" s="174">
        <f>--ISNUMBER(IFERROR(SEARCH('Project Costing'!#REF!,Services!I839,1),""))</f>
        <v>0</v>
      </c>
      <c r="B832" s="174" t="str">
        <f>IF(A832=1,COUNTIF($A$8:A832,1),"")</f>
        <v/>
      </c>
      <c r="C832" s="174"/>
      <c r="D832" s="157">
        <f>IFERROR($C$8:INDEX($C$8:$C$3000,COUNTIF($C$8:$C$3000,"?*")),"")</f>
        <v>0</v>
      </c>
      <c r="E832" s="174"/>
      <c r="F832" s="174">
        <f>--ISNUMBER(IFERROR(SEARCH('Project Costing'!#REF!,Services!I839,1),""))</f>
        <v>0</v>
      </c>
      <c r="G832" s="174" t="str">
        <f>IF(F832=1,COUNTIF($F$8:F832,1),"")</f>
        <v/>
      </c>
      <c r="H832" s="174"/>
      <c r="I832" s="157">
        <f>IFERROR($H$8:INDEX($H$8:$H$3000,COUNTIF($H$8:$H$3000,"?*")),"")</f>
        <v>0</v>
      </c>
    </row>
    <row r="833" spans="1:9" x14ac:dyDescent="0.25">
      <c r="A833" s="174">
        <f>--ISNUMBER(IFERROR(SEARCH('Project Costing'!#REF!,Services!I840,1),""))</f>
        <v>0</v>
      </c>
      <c r="B833" s="174" t="str">
        <f>IF(A833=1,COUNTIF($A$8:A833,1),"")</f>
        <v/>
      </c>
      <c r="C833" s="174"/>
      <c r="D833" s="157">
        <f>IFERROR($C$8:INDEX($C$8:$C$3000,COUNTIF($C$8:$C$3000,"?*")),"")</f>
        <v>0</v>
      </c>
      <c r="E833" s="174"/>
      <c r="F833" s="174">
        <f>--ISNUMBER(IFERROR(SEARCH('Project Costing'!#REF!,Services!I840,1),""))</f>
        <v>0</v>
      </c>
      <c r="G833" s="174" t="str">
        <f>IF(F833=1,COUNTIF($F$8:F833,1),"")</f>
        <v/>
      </c>
      <c r="H833" s="174"/>
      <c r="I833" s="157">
        <f>IFERROR($H$8:INDEX($H$8:$H$3000,COUNTIF($H$8:$H$3000,"?*")),"")</f>
        <v>0</v>
      </c>
    </row>
    <row r="834" spans="1:9" x14ac:dyDescent="0.25">
      <c r="A834" s="174">
        <f>--ISNUMBER(IFERROR(SEARCH('Project Costing'!#REF!,Services!I841,1),""))</f>
        <v>0</v>
      </c>
      <c r="B834" s="174" t="str">
        <f>IF(A834=1,COUNTIF($A$8:A834,1),"")</f>
        <v/>
      </c>
      <c r="C834" s="174"/>
      <c r="D834" s="157">
        <f>IFERROR($C$8:INDEX($C$8:$C$3000,COUNTIF($C$8:$C$3000,"?*")),"")</f>
        <v>0</v>
      </c>
      <c r="E834" s="174"/>
      <c r="F834" s="174">
        <f>--ISNUMBER(IFERROR(SEARCH('Project Costing'!#REF!,Services!I841,1),""))</f>
        <v>0</v>
      </c>
      <c r="G834" s="174" t="str">
        <f>IF(F834=1,COUNTIF($F$8:F834,1),"")</f>
        <v/>
      </c>
      <c r="H834" s="174"/>
      <c r="I834" s="157">
        <f>IFERROR($H$8:INDEX($H$8:$H$3000,COUNTIF($H$8:$H$3000,"?*")),"")</f>
        <v>0</v>
      </c>
    </row>
    <row r="835" spans="1:9" x14ac:dyDescent="0.25">
      <c r="A835" s="174">
        <f>--ISNUMBER(IFERROR(SEARCH('Project Costing'!#REF!,Services!I842,1),""))</f>
        <v>0</v>
      </c>
      <c r="B835" s="174" t="str">
        <f>IF(A835=1,COUNTIF($A$8:A835,1),"")</f>
        <v/>
      </c>
      <c r="C835" s="174"/>
      <c r="D835" s="157">
        <f>IFERROR($C$8:INDEX($C$8:$C$3000,COUNTIF($C$8:$C$3000,"?*")),"")</f>
        <v>0</v>
      </c>
      <c r="E835" s="174"/>
      <c r="F835" s="174">
        <f>--ISNUMBER(IFERROR(SEARCH('Project Costing'!#REF!,Services!I842,1),""))</f>
        <v>0</v>
      </c>
      <c r="G835" s="174" t="str">
        <f>IF(F835=1,COUNTIF($F$8:F835,1),"")</f>
        <v/>
      </c>
      <c r="H835" s="174"/>
      <c r="I835" s="157">
        <f>IFERROR($H$8:INDEX($H$8:$H$3000,COUNTIF($H$8:$H$3000,"?*")),"")</f>
        <v>0</v>
      </c>
    </row>
    <row r="836" spans="1:9" x14ac:dyDescent="0.25">
      <c r="A836" s="174">
        <f>--ISNUMBER(IFERROR(SEARCH('Project Costing'!#REF!,Services!I843,1),""))</f>
        <v>0</v>
      </c>
      <c r="B836" s="174" t="str">
        <f>IF(A836=1,COUNTIF($A$8:A836,1),"")</f>
        <v/>
      </c>
      <c r="C836" s="174"/>
      <c r="D836" s="157">
        <f>IFERROR($C$8:INDEX($C$8:$C$3000,COUNTIF($C$8:$C$3000,"?*")),"")</f>
        <v>0</v>
      </c>
      <c r="E836" s="174"/>
      <c r="F836" s="174">
        <f>--ISNUMBER(IFERROR(SEARCH('Project Costing'!#REF!,Services!I843,1),""))</f>
        <v>0</v>
      </c>
      <c r="G836" s="174" t="str">
        <f>IF(F836=1,COUNTIF($F$8:F836,1),"")</f>
        <v/>
      </c>
      <c r="H836" s="174"/>
      <c r="I836" s="157">
        <f>IFERROR($H$8:INDEX($H$8:$H$3000,COUNTIF($H$8:$H$3000,"?*")),"")</f>
        <v>0</v>
      </c>
    </row>
    <row r="837" spans="1:9" x14ac:dyDescent="0.25">
      <c r="A837" s="174">
        <f>--ISNUMBER(IFERROR(SEARCH('Project Costing'!#REF!,Services!I844,1),""))</f>
        <v>0</v>
      </c>
      <c r="B837" s="174" t="str">
        <f>IF(A837=1,COUNTIF($A$8:A837,1),"")</f>
        <v/>
      </c>
      <c r="C837" s="174"/>
      <c r="D837" s="157">
        <f>IFERROR($C$8:INDEX($C$8:$C$3000,COUNTIF($C$8:$C$3000,"?*")),"")</f>
        <v>0</v>
      </c>
      <c r="E837" s="174"/>
      <c r="F837" s="174">
        <f>--ISNUMBER(IFERROR(SEARCH('Project Costing'!#REF!,Services!I844,1),""))</f>
        <v>0</v>
      </c>
      <c r="G837" s="174" t="str">
        <f>IF(F837=1,COUNTIF($F$8:F837,1),"")</f>
        <v/>
      </c>
      <c r="H837" s="174"/>
      <c r="I837" s="157">
        <f>IFERROR($H$8:INDEX($H$8:$H$3000,COUNTIF($H$8:$H$3000,"?*")),"")</f>
        <v>0</v>
      </c>
    </row>
    <row r="838" spans="1:9" x14ac:dyDescent="0.25">
      <c r="A838" s="174">
        <f>--ISNUMBER(IFERROR(SEARCH('Project Costing'!#REF!,Services!I845,1),""))</f>
        <v>0</v>
      </c>
      <c r="B838" s="174" t="str">
        <f>IF(A838=1,COUNTIF($A$8:A838,1),"")</f>
        <v/>
      </c>
      <c r="C838" s="174"/>
      <c r="D838" s="157">
        <f>IFERROR($C$8:INDEX($C$8:$C$3000,COUNTIF($C$8:$C$3000,"?*")),"")</f>
        <v>0</v>
      </c>
      <c r="E838" s="174"/>
      <c r="F838" s="174">
        <f>--ISNUMBER(IFERROR(SEARCH('Project Costing'!#REF!,Services!I845,1),""))</f>
        <v>0</v>
      </c>
      <c r="G838" s="174" t="str">
        <f>IF(F838=1,COUNTIF($F$8:F838,1),"")</f>
        <v/>
      </c>
      <c r="H838" s="174"/>
      <c r="I838" s="157">
        <f>IFERROR($H$8:INDEX($H$8:$H$3000,COUNTIF($H$8:$H$3000,"?*")),"")</f>
        <v>0</v>
      </c>
    </row>
    <row r="839" spans="1:9" x14ac:dyDescent="0.25">
      <c r="A839" s="174">
        <f>--ISNUMBER(IFERROR(SEARCH('Project Costing'!#REF!,Services!I846,1),""))</f>
        <v>0</v>
      </c>
      <c r="B839" s="174" t="str">
        <f>IF(A839=1,COUNTIF($A$8:A839,1),"")</f>
        <v/>
      </c>
      <c r="C839" s="174"/>
      <c r="D839" s="157">
        <f>IFERROR($C$8:INDEX($C$8:$C$3000,COUNTIF($C$8:$C$3000,"?*")),"")</f>
        <v>0</v>
      </c>
      <c r="E839" s="174"/>
      <c r="F839" s="174">
        <f>--ISNUMBER(IFERROR(SEARCH('Project Costing'!#REF!,Services!I846,1),""))</f>
        <v>0</v>
      </c>
      <c r="G839" s="174" t="str">
        <f>IF(F839=1,COUNTIF($F$8:F839,1),"")</f>
        <v/>
      </c>
      <c r="H839" s="174"/>
      <c r="I839" s="157">
        <f>IFERROR($H$8:INDEX($H$8:$H$3000,COUNTIF($H$8:$H$3000,"?*")),"")</f>
        <v>0</v>
      </c>
    </row>
    <row r="840" spans="1:9" x14ac:dyDescent="0.25">
      <c r="A840" s="174">
        <f>--ISNUMBER(IFERROR(SEARCH('Project Costing'!#REF!,Services!I847,1),""))</f>
        <v>0</v>
      </c>
      <c r="B840" s="174" t="str">
        <f>IF(A840=1,COUNTIF($A$8:A840,1),"")</f>
        <v/>
      </c>
      <c r="C840" s="174"/>
      <c r="D840" s="157">
        <f>IFERROR($C$8:INDEX($C$8:$C$3000,COUNTIF($C$8:$C$3000,"?*")),"")</f>
        <v>0</v>
      </c>
      <c r="E840" s="174"/>
      <c r="F840" s="174">
        <f>--ISNUMBER(IFERROR(SEARCH('Project Costing'!#REF!,Services!I847,1),""))</f>
        <v>0</v>
      </c>
      <c r="G840" s="174" t="str">
        <f>IF(F840=1,COUNTIF($F$8:F840,1),"")</f>
        <v/>
      </c>
      <c r="H840" s="174"/>
      <c r="I840" s="157">
        <f>IFERROR($H$8:INDEX($H$8:$H$3000,COUNTIF($H$8:$H$3000,"?*")),"")</f>
        <v>0</v>
      </c>
    </row>
    <row r="841" spans="1:9" x14ac:dyDescent="0.25">
      <c r="A841" s="174">
        <f>--ISNUMBER(IFERROR(SEARCH('Project Costing'!#REF!,Services!I848,1),""))</f>
        <v>0</v>
      </c>
      <c r="B841" s="174" t="str">
        <f>IF(A841=1,COUNTIF($A$8:A841,1),"")</f>
        <v/>
      </c>
      <c r="C841" s="174"/>
      <c r="D841" s="157">
        <f>IFERROR($C$8:INDEX($C$8:$C$3000,COUNTIF($C$8:$C$3000,"?*")),"")</f>
        <v>0</v>
      </c>
      <c r="E841" s="174"/>
      <c r="F841" s="174">
        <f>--ISNUMBER(IFERROR(SEARCH('Project Costing'!#REF!,Services!I848,1),""))</f>
        <v>0</v>
      </c>
      <c r="G841" s="174" t="str">
        <f>IF(F841=1,COUNTIF($F$8:F841,1),"")</f>
        <v/>
      </c>
      <c r="H841" s="174"/>
      <c r="I841" s="157">
        <f>IFERROR($H$8:INDEX($H$8:$H$3000,COUNTIF($H$8:$H$3000,"?*")),"")</f>
        <v>0</v>
      </c>
    </row>
    <row r="842" spans="1:9" x14ac:dyDescent="0.25">
      <c r="A842" s="174">
        <f>--ISNUMBER(IFERROR(SEARCH('Project Costing'!#REF!,Services!I849,1),""))</f>
        <v>0</v>
      </c>
      <c r="B842" s="174" t="str">
        <f>IF(A842=1,COUNTIF($A$8:A842,1),"")</f>
        <v/>
      </c>
      <c r="C842" s="174"/>
      <c r="D842" s="157">
        <f>IFERROR($C$8:INDEX($C$8:$C$3000,COUNTIF($C$8:$C$3000,"?*")),"")</f>
        <v>0</v>
      </c>
      <c r="E842" s="174"/>
      <c r="F842" s="174">
        <f>--ISNUMBER(IFERROR(SEARCH('Project Costing'!#REF!,Services!I849,1),""))</f>
        <v>0</v>
      </c>
      <c r="G842" s="174" t="str">
        <f>IF(F842=1,COUNTIF($F$8:F842,1),"")</f>
        <v/>
      </c>
      <c r="H842" s="174"/>
      <c r="I842" s="157">
        <f>IFERROR($H$8:INDEX($H$8:$H$3000,COUNTIF($H$8:$H$3000,"?*")),"")</f>
        <v>0</v>
      </c>
    </row>
    <row r="843" spans="1:9" x14ac:dyDescent="0.25">
      <c r="A843" s="174">
        <f>--ISNUMBER(IFERROR(SEARCH('Project Costing'!#REF!,Services!I850,1),""))</f>
        <v>0</v>
      </c>
      <c r="B843" s="174" t="str">
        <f>IF(A843=1,COUNTIF($A$8:A843,1),"")</f>
        <v/>
      </c>
      <c r="C843" s="174"/>
      <c r="D843" s="157">
        <f>IFERROR($C$8:INDEX($C$8:$C$3000,COUNTIF($C$8:$C$3000,"?*")),"")</f>
        <v>0</v>
      </c>
      <c r="E843" s="174"/>
      <c r="F843" s="174">
        <f>--ISNUMBER(IFERROR(SEARCH('Project Costing'!#REF!,Services!I850,1),""))</f>
        <v>0</v>
      </c>
      <c r="G843" s="174" t="str">
        <f>IF(F843=1,COUNTIF($F$8:F843,1),"")</f>
        <v/>
      </c>
      <c r="H843" s="174"/>
      <c r="I843" s="157">
        <f>IFERROR($H$8:INDEX($H$8:$H$3000,COUNTIF($H$8:$H$3000,"?*")),"")</f>
        <v>0</v>
      </c>
    </row>
    <row r="844" spans="1:9" x14ac:dyDescent="0.25">
      <c r="A844" s="174">
        <f>--ISNUMBER(IFERROR(SEARCH('Project Costing'!#REF!,Services!I851,1),""))</f>
        <v>0</v>
      </c>
      <c r="B844" s="174" t="str">
        <f>IF(A844=1,COUNTIF($A$8:A844,1),"")</f>
        <v/>
      </c>
      <c r="C844" s="174"/>
      <c r="D844" s="157">
        <f>IFERROR($C$8:INDEX($C$8:$C$3000,COUNTIF($C$8:$C$3000,"?*")),"")</f>
        <v>0</v>
      </c>
      <c r="E844" s="174"/>
      <c r="F844" s="174">
        <f>--ISNUMBER(IFERROR(SEARCH('Project Costing'!#REF!,Services!I851,1),""))</f>
        <v>0</v>
      </c>
      <c r="G844" s="174" t="str">
        <f>IF(F844=1,COUNTIF($F$8:F844,1),"")</f>
        <v/>
      </c>
      <c r="H844" s="174"/>
      <c r="I844" s="157">
        <f>IFERROR($H$8:INDEX($H$8:$H$3000,COUNTIF($H$8:$H$3000,"?*")),"")</f>
        <v>0</v>
      </c>
    </row>
    <row r="845" spans="1:9" x14ac:dyDescent="0.25">
      <c r="A845" s="174">
        <f>--ISNUMBER(IFERROR(SEARCH('Project Costing'!#REF!,Services!I852,1),""))</f>
        <v>0</v>
      </c>
      <c r="B845" s="174" t="str">
        <f>IF(A845=1,COUNTIF($A$8:A845,1),"")</f>
        <v/>
      </c>
      <c r="C845" s="174"/>
      <c r="D845" s="157">
        <f>IFERROR($C$8:INDEX($C$8:$C$3000,COUNTIF($C$8:$C$3000,"?*")),"")</f>
        <v>0</v>
      </c>
      <c r="E845" s="174"/>
      <c r="F845" s="174">
        <f>--ISNUMBER(IFERROR(SEARCH('Project Costing'!#REF!,Services!I852,1),""))</f>
        <v>0</v>
      </c>
      <c r="G845" s="174" t="str">
        <f>IF(F845=1,COUNTIF($F$8:F845,1),"")</f>
        <v/>
      </c>
      <c r="H845" s="174"/>
      <c r="I845" s="157">
        <f>IFERROR($H$8:INDEX($H$8:$H$3000,COUNTIF($H$8:$H$3000,"?*")),"")</f>
        <v>0</v>
      </c>
    </row>
    <row r="846" spans="1:9" x14ac:dyDescent="0.25">
      <c r="A846" s="174">
        <f>--ISNUMBER(IFERROR(SEARCH('Project Costing'!#REF!,Services!I853,1),""))</f>
        <v>0</v>
      </c>
      <c r="B846" s="174" t="str">
        <f>IF(A846=1,COUNTIF($A$8:A846,1),"")</f>
        <v/>
      </c>
      <c r="C846" s="174"/>
      <c r="D846" s="157">
        <f>IFERROR($C$8:INDEX($C$8:$C$3000,COUNTIF($C$8:$C$3000,"?*")),"")</f>
        <v>0</v>
      </c>
      <c r="E846" s="174"/>
      <c r="F846" s="174">
        <f>--ISNUMBER(IFERROR(SEARCH('Project Costing'!#REF!,Services!I853,1),""))</f>
        <v>0</v>
      </c>
      <c r="G846" s="174" t="str">
        <f>IF(F846=1,COUNTIF($F$8:F846,1),"")</f>
        <v/>
      </c>
      <c r="H846" s="174"/>
      <c r="I846" s="157">
        <f>IFERROR($H$8:INDEX($H$8:$H$3000,COUNTIF($H$8:$H$3000,"?*")),"")</f>
        <v>0</v>
      </c>
    </row>
    <row r="847" spans="1:9" x14ac:dyDescent="0.25">
      <c r="A847" s="174">
        <f>--ISNUMBER(IFERROR(SEARCH('Project Costing'!#REF!,Services!I854,1),""))</f>
        <v>0</v>
      </c>
      <c r="B847" s="174" t="str">
        <f>IF(A847=1,COUNTIF($A$8:A847,1),"")</f>
        <v/>
      </c>
      <c r="C847" s="174"/>
      <c r="D847" s="157">
        <f>IFERROR($C$8:INDEX($C$8:$C$3000,COUNTIF($C$8:$C$3000,"?*")),"")</f>
        <v>0</v>
      </c>
      <c r="E847" s="174"/>
      <c r="F847" s="174">
        <f>--ISNUMBER(IFERROR(SEARCH('Project Costing'!#REF!,Services!I854,1),""))</f>
        <v>0</v>
      </c>
      <c r="G847" s="174" t="str">
        <f>IF(F847=1,COUNTIF($F$8:F847,1),"")</f>
        <v/>
      </c>
      <c r="H847" s="174"/>
      <c r="I847" s="157">
        <f>IFERROR($H$8:INDEX($H$8:$H$3000,COUNTIF($H$8:$H$3000,"?*")),"")</f>
        <v>0</v>
      </c>
    </row>
    <row r="848" spans="1:9" x14ac:dyDescent="0.25">
      <c r="A848" s="174">
        <f>--ISNUMBER(IFERROR(SEARCH('Project Costing'!#REF!,Services!I855,1),""))</f>
        <v>0</v>
      </c>
      <c r="B848" s="174" t="str">
        <f>IF(A848=1,COUNTIF($A$8:A848,1),"")</f>
        <v/>
      </c>
      <c r="C848" s="174"/>
      <c r="D848" s="157">
        <f>IFERROR($C$8:INDEX($C$8:$C$3000,COUNTIF($C$8:$C$3000,"?*")),"")</f>
        <v>0</v>
      </c>
      <c r="E848" s="174"/>
      <c r="F848" s="174">
        <f>--ISNUMBER(IFERROR(SEARCH('Project Costing'!#REF!,Services!I855,1),""))</f>
        <v>0</v>
      </c>
      <c r="G848" s="174" t="str">
        <f>IF(F848=1,COUNTIF($F$8:F848,1),"")</f>
        <v/>
      </c>
      <c r="H848" s="174"/>
      <c r="I848" s="157">
        <f>IFERROR($H$8:INDEX($H$8:$H$3000,COUNTIF($H$8:$H$3000,"?*")),"")</f>
        <v>0</v>
      </c>
    </row>
    <row r="849" spans="1:9" x14ac:dyDescent="0.25">
      <c r="A849" s="174">
        <f>--ISNUMBER(IFERROR(SEARCH('Project Costing'!#REF!,Services!I856,1),""))</f>
        <v>0</v>
      </c>
      <c r="B849" s="174" t="str">
        <f>IF(A849=1,COUNTIF($A$8:A849,1),"")</f>
        <v/>
      </c>
      <c r="C849" s="174"/>
      <c r="D849" s="157">
        <f>IFERROR($C$8:INDEX($C$8:$C$3000,COUNTIF($C$8:$C$3000,"?*")),"")</f>
        <v>0</v>
      </c>
      <c r="E849" s="174"/>
      <c r="F849" s="174">
        <f>--ISNUMBER(IFERROR(SEARCH('Project Costing'!#REF!,Services!I856,1),""))</f>
        <v>0</v>
      </c>
      <c r="G849" s="174" t="str">
        <f>IF(F849=1,COUNTIF($F$8:F849,1),"")</f>
        <v/>
      </c>
      <c r="H849" s="174"/>
      <c r="I849" s="157">
        <f>IFERROR($H$8:INDEX($H$8:$H$3000,COUNTIF($H$8:$H$3000,"?*")),"")</f>
        <v>0</v>
      </c>
    </row>
    <row r="850" spans="1:9" x14ac:dyDescent="0.25">
      <c r="A850" s="174">
        <f>--ISNUMBER(IFERROR(SEARCH('Project Costing'!#REF!,Services!I857,1),""))</f>
        <v>0</v>
      </c>
      <c r="B850" s="174" t="str">
        <f>IF(A850=1,COUNTIF($A$8:A850,1),"")</f>
        <v/>
      </c>
      <c r="C850" s="174"/>
      <c r="D850" s="157">
        <f>IFERROR($C$8:INDEX($C$8:$C$3000,COUNTIF($C$8:$C$3000,"?*")),"")</f>
        <v>0</v>
      </c>
      <c r="E850" s="174"/>
      <c r="F850" s="174">
        <f>--ISNUMBER(IFERROR(SEARCH('Project Costing'!#REF!,Services!I857,1),""))</f>
        <v>0</v>
      </c>
      <c r="G850" s="174" t="str">
        <f>IF(F850=1,COUNTIF($F$8:F850,1),"")</f>
        <v/>
      </c>
      <c r="H850" s="174"/>
      <c r="I850" s="157">
        <f>IFERROR($H$8:INDEX($H$8:$H$3000,COUNTIF($H$8:$H$3000,"?*")),"")</f>
        <v>0</v>
      </c>
    </row>
    <row r="851" spans="1:9" x14ac:dyDescent="0.25">
      <c r="A851" s="174">
        <f>--ISNUMBER(IFERROR(SEARCH('Project Costing'!#REF!,Services!I858,1),""))</f>
        <v>0</v>
      </c>
      <c r="B851" s="174" t="str">
        <f>IF(A851=1,COUNTIF($A$8:A851,1),"")</f>
        <v/>
      </c>
      <c r="C851" s="174"/>
      <c r="D851" s="157">
        <f>IFERROR($C$8:INDEX($C$8:$C$3000,COUNTIF($C$8:$C$3000,"?*")),"")</f>
        <v>0</v>
      </c>
      <c r="E851" s="174"/>
      <c r="F851" s="174">
        <f>--ISNUMBER(IFERROR(SEARCH('Project Costing'!#REF!,Services!I858,1),""))</f>
        <v>0</v>
      </c>
      <c r="G851" s="174" t="str">
        <f>IF(F851=1,COUNTIF($F$8:F851,1),"")</f>
        <v/>
      </c>
      <c r="H851" s="174"/>
      <c r="I851" s="157">
        <f>IFERROR($H$8:INDEX($H$8:$H$3000,COUNTIF($H$8:$H$3000,"?*")),"")</f>
        <v>0</v>
      </c>
    </row>
    <row r="852" spans="1:9" x14ac:dyDescent="0.25">
      <c r="A852" s="174">
        <f>--ISNUMBER(IFERROR(SEARCH('Project Costing'!#REF!,Services!I859,1),""))</f>
        <v>0</v>
      </c>
      <c r="B852" s="174" t="str">
        <f>IF(A852=1,COUNTIF($A$8:A852,1),"")</f>
        <v/>
      </c>
      <c r="C852" s="174"/>
      <c r="D852" s="157">
        <f>IFERROR($C$8:INDEX($C$8:$C$3000,COUNTIF($C$8:$C$3000,"?*")),"")</f>
        <v>0</v>
      </c>
      <c r="E852" s="174"/>
      <c r="F852" s="174">
        <f>--ISNUMBER(IFERROR(SEARCH('Project Costing'!#REF!,Services!I859,1),""))</f>
        <v>0</v>
      </c>
      <c r="G852" s="174" t="str">
        <f>IF(F852=1,COUNTIF($F$8:F852,1),"")</f>
        <v/>
      </c>
      <c r="H852" s="174"/>
      <c r="I852" s="157">
        <f>IFERROR($H$8:INDEX($H$8:$H$3000,COUNTIF($H$8:$H$3000,"?*")),"")</f>
        <v>0</v>
      </c>
    </row>
    <row r="853" spans="1:9" x14ac:dyDescent="0.25">
      <c r="A853" s="174">
        <f>--ISNUMBER(IFERROR(SEARCH('Project Costing'!#REF!,Services!I860,1),""))</f>
        <v>0</v>
      </c>
      <c r="B853" s="174" t="str">
        <f>IF(A853=1,COUNTIF($A$8:A853,1),"")</f>
        <v/>
      </c>
      <c r="C853" s="174"/>
      <c r="D853" s="157">
        <f>IFERROR($C$8:INDEX($C$8:$C$3000,COUNTIF($C$8:$C$3000,"?*")),"")</f>
        <v>0</v>
      </c>
      <c r="E853" s="174"/>
      <c r="F853" s="174">
        <f>--ISNUMBER(IFERROR(SEARCH('Project Costing'!#REF!,Services!I860,1),""))</f>
        <v>0</v>
      </c>
      <c r="G853" s="174" t="str">
        <f>IF(F853=1,COUNTIF($F$8:F853,1),"")</f>
        <v/>
      </c>
      <c r="H853" s="174"/>
      <c r="I853" s="157">
        <f>IFERROR($H$8:INDEX($H$8:$H$3000,COUNTIF($H$8:$H$3000,"?*")),"")</f>
        <v>0</v>
      </c>
    </row>
    <row r="854" spans="1:9" x14ac:dyDescent="0.25">
      <c r="A854" s="174">
        <f>--ISNUMBER(IFERROR(SEARCH('Project Costing'!#REF!,Services!I861,1),""))</f>
        <v>0</v>
      </c>
      <c r="B854" s="174" t="str">
        <f>IF(A854=1,COUNTIF($A$8:A854,1),"")</f>
        <v/>
      </c>
      <c r="C854" s="174"/>
      <c r="D854" s="157">
        <f>IFERROR($C$8:INDEX($C$8:$C$3000,COUNTIF($C$8:$C$3000,"?*")),"")</f>
        <v>0</v>
      </c>
      <c r="E854" s="174"/>
      <c r="F854" s="174">
        <f>--ISNUMBER(IFERROR(SEARCH('Project Costing'!#REF!,Services!I861,1),""))</f>
        <v>0</v>
      </c>
      <c r="G854" s="174" t="str">
        <f>IF(F854=1,COUNTIF($F$8:F854,1),"")</f>
        <v/>
      </c>
      <c r="H854" s="174"/>
      <c r="I854" s="157">
        <f>IFERROR($H$8:INDEX($H$8:$H$3000,COUNTIF($H$8:$H$3000,"?*")),"")</f>
        <v>0</v>
      </c>
    </row>
    <row r="855" spans="1:9" x14ac:dyDescent="0.25">
      <c r="A855" s="174">
        <f>--ISNUMBER(IFERROR(SEARCH('Project Costing'!#REF!,Services!I862,1),""))</f>
        <v>0</v>
      </c>
      <c r="B855" s="174" t="str">
        <f>IF(A855=1,COUNTIF($A$8:A855,1),"")</f>
        <v/>
      </c>
      <c r="C855" s="174"/>
      <c r="D855" s="157">
        <f>IFERROR($C$8:INDEX($C$8:$C$3000,COUNTIF($C$8:$C$3000,"?*")),"")</f>
        <v>0</v>
      </c>
      <c r="E855" s="174"/>
      <c r="F855" s="174">
        <f>--ISNUMBER(IFERROR(SEARCH('Project Costing'!#REF!,Services!I862,1),""))</f>
        <v>0</v>
      </c>
      <c r="G855" s="174" t="str">
        <f>IF(F855=1,COUNTIF($F$8:F855,1),"")</f>
        <v/>
      </c>
      <c r="H855" s="174"/>
      <c r="I855" s="157">
        <f>IFERROR($H$8:INDEX($H$8:$H$3000,COUNTIF($H$8:$H$3000,"?*")),"")</f>
        <v>0</v>
      </c>
    </row>
    <row r="856" spans="1:9" x14ac:dyDescent="0.25">
      <c r="A856" s="174">
        <f>--ISNUMBER(IFERROR(SEARCH('Project Costing'!#REF!,Services!I863,1),""))</f>
        <v>0</v>
      </c>
      <c r="B856" s="174" t="str">
        <f>IF(A856=1,COUNTIF($A$8:A856,1),"")</f>
        <v/>
      </c>
      <c r="C856" s="174"/>
      <c r="D856" s="157">
        <f>IFERROR($C$8:INDEX($C$8:$C$3000,COUNTIF($C$8:$C$3000,"?*")),"")</f>
        <v>0</v>
      </c>
      <c r="E856" s="174"/>
      <c r="F856" s="174">
        <f>--ISNUMBER(IFERROR(SEARCH('Project Costing'!#REF!,Services!I863,1),""))</f>
        <v>0</v>
      </c>
      <c r="G856" s="174" t="str">
        <f>IF(F856=1,COUNTIF($F$8:F856,1),"")</f>
        <v/>
      </c>
      <c r="H856" s="174"/>
      <c r="I856" s="157">
        <f>IFERROR($H$8:INDEX($H$8:$H$3000,COUNTIF($H$8:$H$3000,"?*")),"")</f>
        <v>0</v>
      </c>
    </row>
    <row r="857" spans="1:9" x14ac:dyDescent="0.25">
      <c r="A857" s="174">
        <f>--ISNUMBER(IFERROR(SEARCH('Project Costing'!#REF!,Services!I864,1),""))</f>
        <v>0</v>
      </c>
      <c r="B857" s="174" t="str">
        <f>IF(A857=1,COUNTIF($A$8:A857,1),"")</f>
        <v/>
      </c>
      <c r="C857" s="174"/>
      <c r="D857" s="157">
        <f>IFERROR($C$8:INDEX($C$8:$C$3000,COUNTIF($C$8:$C$3000,"?*")),"")</f>
        <v>0</v>
      </c>
      <c r="E857" s="174"/>
      <c r="F857" s="174">
        <f>--ISNUMBER(IFERROR(SEARCH('Project Costing'!#REF!,Services!I864,1),""))</f>
        <v>0</v>
      </c>
      <c r="G857" s="174" t="str">
        <f>IF(F857=1,COUNTIF($F$8:F857,1),"")</f>
        <v/>
      </c>
      <c r="H857" s="174"/>
      <c r="I857" s="157">
        <f>IFERROR($H$8:INDEX($H$8:$H$3000,COUNTIF($H$8:$H$3000,"?*")),"")</f>
        <v>0</v>
      </c>
    </row>
    <row r="858" spans="1:9" x14ac:dyDescent="0.25">
      <c r="A858" s="174">
        <f>--ISNUMBER(IFERROR(SEARCH('Project Costing'!#REF!,Services!I865,1),""))</f>
        <v>0</v>
      </c>
      <c r="B858" s="174" t="str">
        <f>IF(A858=1,COUNTIF($A$8:A858,1),"")</f>
        <v/>
      </c>
      <c r="C858" s="174"/>
      <c r="D858" s="157">
        <f>IFERROR($C$8:INDEX($C$8:$C$3000,COUNTIF($C$8:$C$3000,"?*")),"")</f>
        <v>0</v>
      </c>
      <c r="E858" s="174"/>
      <c r="F858" s="174">
        <f>--ISNUMBER(IFERROR(SEARCH('Project Costing'!#REF!,Services!I865,1),""))</f>
        <v>0</v>
      </c>
      <c r="G858" s="174" t="str">
        <f>IF(F858=1,COUNTIF($F$8:F858,1),"")</f>
        <v/>
      </c>
      <c r="H858" s="174"/>
      <c r="I858" s="157">
        <f>IFERROR($H$8:INDEX($H$8:$H$3000,COUNTIF($H$8:$H$3000,"?*")),"")</f>
        <v>0</v>
      </c>
    </row>
    <row r="859" spans="1:9" x14ac:dyDescent="0.25">
      <c r="A859" s="174">
        <f>--ISNUMBER(IFERROR(SEARCH('Project Costing'!#REF!,Services!I866,1),""))</f>
        <v>0</v>
      </c>
      <c r="B859" s="174" t="str">
        <f>IF(A859=1,COUNTIF($A$8:A859,1),"")</f>
        <v/>
      </c>
      <c r="C859" s="174"/>
      <c r="D859" s="157">
        <f>IFERROR($C$8:INDEX($C$8:$C$3000,COUNTIF($C$8:$C$3000,"?*")),"")</f>
        <v>0</v>
      </c>
      <c r="E859" s="174"/>
      <c r="F859" s="174">
        <f>--ISNUMBER(IFERROR(SEARCH('Project Costing'!#REF!,Services!I866,1),""))</f>
        <v>0</v>
      </c>
      <c r="G859" s="174" t="str">
        <f>IF(F859=1,COUNTIF($F$8:F859,1),"")</f>
        <v/>
      </c>
      <c r="H859" s="174"/>
      <c r="I859" s="157">
        <f>IFERROR($H$8:INDEX($H$8:$H$3000,COUNTIF($H$8:$H$3000,"?*")),"")</f>
        <v>0</v>
      </c>
    </row>
    <row r="860" spans="1:9" x14ac:dyDescent="0.25">
      <c r="A860" s="174">
        <f>--ISNUMBER(IFERROR(SEARCH('Project Costing'!#REF!,Services!I867,1),""))</f>
        <v>0</v>
      </c>
      <c r="B860" s="174" t="str">
        <f>IF(A860=1,COUNTIF($A$8:A860,1),"")</f>
        <v/>
      </c>
      <c r="C860" s="174"/>
      <c r="D860" s="157">
        <f>IFERROR($C$8:INDEX($C$8:$C$3000,COUNTIF($C$8:$C$3000,"?*")),"")</f>
        <v>0</v>
      </c>
      <c r="E860" s="174"/>
      <c r="F860" s="174">
        <f>--ISNUMBER(IFERROR(SEARCH('Project Costing'!#REF!,Services!I867,1),""))</f>
        <v>0</v>
      </c>
      <c r="G860" s="174" t="str">
        <f>IF(F860=1,COUNTIF($F$8:F860,1),"")</f>
        <v/>
      </c>
      <c r="H860" s="174"/>
      <c r="I860" s="157">
        <f>IFERROR($H$8:INDEX($H$8:$H$3000,COUNTIF($H$8:$H$3000,"?*")),"")</f>
        <v>0</v>
      </c>
    </row>
    <row r="861" spans="1:9" x14ac:dyDescent="0.25">
      <c r="A861" s="174">
        <f>--ISNUMBER(IFERROR(SEARCH('Project Costing'!#REF!,Services!I868,1),""))</f>
        <v>0</v>
      </c>
      <c r="B861" s="174" t="str">
        <f>IF(A861=1,COUNTIF($A$8:A861,1),"")</f>
        <v/>
      </c>
      <c r="C861" s="174"/>
      <c r="D861" s="157">
        <f>IFERROR($C$8:INDEX($C$8:$C$3000,COUNTIF($C$8:$C$3000,"?*")),"")</f>
        <v>0</v>
      </c>
      <c r="E861" s="174"/>
      <c r="F861" s="174">
        <f>--ISNUMBER(IFERROR(SEARCH('Project Costing'!#REF!,Services!I868,1),""))</f>
        <v>0</v>
      </c>
      <c r="G861" s="174" t="str">
        <f>IF(F861=1,COUNTIF($F$8:F861,1),"")</f>
        <v/>
      </c>
      <c r="H861" s="174"/>
      <c r="I861" s="157">
        <f>IFERROR($H$8:INDEX($H$8:$H$3000,COUNTIF($H$8:$H$3000,"?*")),"")</f>
        <v>0</v>
      </c>
    </row>
    <row r="862" spans="1:9" x14ac:dyDescent="0.25">
      <c r="A862" s="174">
        <f>--ISNUMBER(IFERROR(SEARCH('Project Costing'!#REF!,Services!I869,1),""))</f>
        <v>0</v>
      </c>
      <c r="B862" s="174" t="str">
        <f>IF(A862=1,COUNTIF($A$8:A862,1),"")</f>
        <v/>
      </c>
      <c r="C862" s="174"/>
      <c r="D862" s="157">
        <f>IFERROR($C$8:INDEX($C$8:$C$3000,COUNTIF($C$8:$C$3000,"?*")),"")</f>
        <v>0</v>
      </c>
      <c r="E862" s="174"/>
      <c r="F862" s="174">
        <f>--ISNUMBER(IFERROR(SEARCH('Project Costing'!#REF!,Services!I869,1),""))</f>
        <v>0</v>
      </c>
      <c r="G862" s="174" t="str">
        <f>IF(F862=1,COUNTIF($F$8:F862,1),"")</f>
        <v/>
      </c>
      <c r="H862" s="174"/>
      <c r="I862" s="157">
        <f>IFERROR($H$8:INDEX($H$8:$H$3000,COUNTIF($H$8:$H$3000,"?*")),"")</f>
        <v>0</v>
      </c>
    </row>
    <row r="863" spans="1:9" x14ac:dyDescent="0.25">
      <c r="A863" s="174">
        <f>--ISNUMBER(IFERROR(SEARCH('Project Costing'!#REF!,Services!I870,1),""))</f>
        <v>0</v>
      </c>
      <c r="B863" s="174" t="str">
        <f>IF(A863=1,COUNTIF($A$8:A863,1),"")</f>
        <v/>
      </c>
      <c r="C863" s="174"/>
      <c r="D863" s="157">
        <f>IFERROR($C$8:INDEX($C$8:$C$3000,COUNTIF($C$8:$C$3000,"?*")),"")</f>
        <v>0</v>
      </c>
      <c r="E863" s="174"/>
      <c r="F863" s="174">
        <f>--ISNUMBER(IFERROR(SEARCH('Project Costing'!#REF!,Services!I870,1),""))</f>
        <v>0</v>
      </c>
      <c r="G863" s="174" t="str">
        <f>IF(F863=1,COUNTIF($F$8:F863,1),"")</f>
        <v/>
      </c>
      <c r="H863" s="174"/>
      <c r="I863" s="157">
        <f>IFERROR($H$8:INDEX($H$8:$H$3000,COUNTIF($H$8:$H$3000,"?*")),"")</f>
        <v>0</v>
      </c>
    </row>
    <row r="864" spans="1:9" x14ac:dyDescent="0.25">
      <c r="A864" s="174">
        <f>--ISNUMBER(IFERROR(SEARCH('Project Costing'!#REF!,Services!I871,1),""))</f>
        <v>0</v>
      </c>
      <c r="B864" s="174" t="str">
        <f>IF(A864=1,COUNTIF($A$8:A864,1),"")</f>
        <v/>
      </c>
      <c r="C864" s="174"/>
      <c r="D864" s="157">
        <f>IFERROR($C$8:INDEX($C$8:$C$3000,COUNTIF($C$8:$C$3000,"?*")),"")</f>
        <v>0</v>
      </c>
      <c r="E864" s="174"/>
      <c r="F864" s="174">
        <f>--ISNUMBER(IFERROR(SEARCH('Project Costing'!#REF!,Services!I871,1),""))</f>
        <v>0</v>
      </c>
      <c r="G864" s="174" t="str">
        <f>IF(F864=1,COUNTIF($F$8:F864,1),"")</f>
        <v/>
      </c>
      <c r="H864" s="174"/>
      <c r="I864" s="157">
        <f>IFERROR($H$8:INDEX($H$8:$H$3000,COUNTIF($H$8:$H$3000,"?*")),"")</f>
        <v>0</v>
      </c>
    </row>
    <row r="865" spans="1:9" x14ac:dyDescent="0.25">
      <c r="A865" s="174">
        <f>--ISNUMBER(IFERROR(SEARCH('Project Costing'!#REF!,Services!I872,1),""))</f>
        <v>0</v>
      </c>
      <c r="B865" s="174" t="str">
        <f>IF(A865=1,COUNTIF($A$8:A865,1),"")</f>
        <v/>
      </c>
      <c r="C865" s="174"/>
      <c r="D865" s="157">
        <f>IFERROR($C$8:INDEX($C$8:$C$3000,COUNTIF($C$8:$C$3000,"?*")),"")</f>
        <v>0</v>
      </c>
      <c r="E865" s="174"/>
      <c r="F865" s="174">
        <f>--ISNUMBER(IFERROR(SEARCH('Project Costing'!#REF!,Services!I872,1),""))</f>
        <v>0</v>
      </c>
      <c r="G865" s="174" t="str">
        <f>IF(F865=1,COUNTIF($F$8:F865,1),"")</f>
        <v/>
      </c>
      <c r="H865" s="174"/>
      <c r="I865" s="157">
        <f>IFERROR($H$8:INDEX($H$8:$H$3000,COUNTIF($H$8:$H$3000,"?*")),"")</f>
        <v>0</v>
      </c>
    </row>
    <row r="866" spans="1:9" x14ac:dyDescent="0.25">
      <c r="A866" s="174">
        <f>--ISNUMBER(IFERROR(SEARCH('Project Costing'!#REF!,Services!I873,1),""))</f>
        <v>0</v>
      </c>
      <c r="B866" s="174" t="str">
        <f>IF(A866=1,COUNTIF($A$8:A866,1),"")</f>
        <v/>
      </c>
      <c r="C866" s="174"/>
      <c r="D866" s="157">
        <f>IFERROR($C$8:INDEX($C$8:$C$3000,COUNTIF($C$8:$C$3000,"?*")),"")</f>
        <v>0</v>
      </c>
      <c r="E866" s="174"/>
      <c r="F866" s="174">
        <f>--ISNUMBER(IFERROR(SEARCH('Project Costing'!#REF!,Services!I873,1),""))</f>
        <v>0</v>
      </c>
      <c r="G866" s="174" t="str">
        <f>IF(F866=1,COUNTIF($F$8:F866,1),"")</f>
        <v/>
      </c>
      <c r="H866" s="174"/>
      <c r="I866" s="157">
        <f>IFERROR($H$8:INDEX($H$8:$H$3000,COUNTIF($H$8:$H$3000,"?*")),"")</f>
        <v>0</v>
      </c>
    </row>
    <row r="867" spans="1:9" x14ac:dyDescent="0.25">
      <c r="A867" s="174">
        <f>--ISNUMBER(IFERROR(SEARCH('Project Costing'!#REF!,Services!I874,1),""))</f>
        <v>0</v>
      </c>
      <c r="B867" s="174" t="str">
        <f>IF(A867=1,COUNTIF($A$8:A867,1),"")</f>
        <v/>
      </c>
      <c r="C867" s="174"/>
      <c r="D867" s="157">
        <f>IFERROR($C$8:INDEX($C$8:$C$3000,COUNTIF($C$8:$C$3000,"?*")),"")</f>
        <v>0</v>
      </c>
      <c r="E867" s="174"/>
      <c r="F867" s="174">
        <f>--ISNUMBER(IFERROR(SEARCH('Project Costing'!#REF!,Services!I874,1),""))</f>
        <v>0</v>
      </c>
      <c r="G867" s="174" t="str">
        <f>IF(F867=1,COUNTIF($F$8:F867,1),"")</f>
        <v/>
      </c>
      <c r="H867" s="174"/>
      <c r="I867" s="157">
        <f>IFERROR($H$8:INDEX($H$8:$H$3000,COUNTIF($H$8:$H$3000,"?*")),"")</f>
        <v>0</v>
      </c>
    </row>
    <row r="868" spans="1:9" x14ac:dyDescent="0.25">
      <c r="A868" s="174">
        <f>--ISNUMBER(IFERROR(SEARCH('Project Costing'!#REF!,Services!I875,1),""))</f>
        <v>0</v>
      </c>
      <c r="B868" s="174" t="str">
        <f>IF(A868=1,COUNTIF($A$8:A868,1),"")</f>
        <v/>
      </c>
      <c r="C868" s="174"/>
      <c r="D868" s="157">
        <f>IFERROR($C$8:INDEX($C$8:$C$3000,COUNTIF($C$8:$C$3000,"?*")),"")</f>
        <v>0</v>
      </c>
      <c r="E868" s="174"/>
      <c r="F868" s="174">
        <f>--ISNUMBER(IFERROR(SEARCH('Project Costing'!#REF!,Services!I875,1),""))</f>
        <v>0</v>
      </c>
      <c r="G868" s="174" t="str">
        <f>IF(F868=1,COUNTIF($F$8:F868,1),"")</f>
        <v/>
      </c>
      <c r="H868" s="174"/>
      <c r="I868" s="157">
        <f>IFERROR($H$8:INDEX($H$8:$H$3000,COUNTIF($H$8:$H$3000,"?*")),"")</f>
        <v>0</v>
      </c>
    </row>
    <row r="869" spans="1:9" x14ac:dyDescent="0.25">
      <c r="A869" s="174">
        <f>--ISNUMBER(IFERROR(SEARCH('Project Costing'!#REF!,Services!I876,1),""))</f>
        <v>0</v>
      </c>
      <c r="B869" s="174" t="str">
        <f>IF(A869=1,COUNTIF($A$8:A869,1),"")</f>
        <v/>
      </c>
      <c r="C869" s="174"/>
      <c r="D869" s="157">
        <f>IFERROR($C$8:INDEX($C$8:$C$3000,COUNTIF($C$8:$C$3000,"?*")),"")</f>
        <v>0</v>
      </c>
      <c r="E869" s="174"/>
      <c r="F869" s="174">
        <f>--ISNUMBER(IFERROR(SEARCH('Project Costing'!#REF!,Services!I876,1),""))</f>
        <v>0</v>
      </c>
      <c r="G869" s="174" t="str">
        <f>IF(F869=1,COUNTIF($F$8:F869,1),"")</f>
        <v/>
      </c>
      <c r="H869" s="174"/>
      <c r="I869" s="157">
        <f>IFERROR($H$8:INDEX($H$8:$H$3000,COUNTIF($H$8:$H$3000,"?*")),"")</f>
        <v>0</v>
      </c>
    </row>
    <row r="870" spans="1:9" x14ac:dyDescent="0.25">
      <c r="A870" s="174">
        <f>--ISNUMBER(IFERROR(SEARCH('Project Costing'!#REF!,Services!I877,1),""))</f>
        <v>0</v>
      </c>
      <c r="B870" s="174" t="str">
        <f>IF(A870=1,COUNTIF($A$8:A870,1),"")</f>
        <v/>
      </c>
      <c r="C870" s="174"/>
      <c r="D870" s="157">
        <f>IFERROR($C$8:INDEX($C$8:$C$3000,COUNTIF($C$8:$C$3000,"?*")),"")</f>
        <v>0</v>
      </c>
      <c r="E870" s="174"/>
      <c r="F870" s="174">
        <f>--ISNUMBER(IFERROR(SEARCH('Project Costing'!#REF!,Services!I877,1),""))</f>
        <v>0</v>
      </c>
      <c r="G870" s="174" t="str">
        <f>IF(F870=1,COUNTIF($F$8:F870,1),"")</f>
        <v/>
      </c>
      <c r="H870" s="174"/>
      <c r="I870" s="157">
        <f>IFERROR($H$8:INDEX($H$8:$H$3000,COUNTIF($H$8:$H$3000,"?*")),"")</f>
        <v>0</v>
      </c>
    </row>
    <row r="871" spans="1:9" x14ac:dyDescent="0.25">
      <c r="A871" s="174">
        <f>--ISNUMBER(IFERROR(SEARCH('Project Costing'!#REF!,Services!I878,1),""))</f>
        <v>0</v>
      </c>
      <c r="B871" s="174" t="str">
        <f>IF(A871=1,COUNTIF($A$8:A871,1),"")</f>
        <v/>
      </c>
      <c r="C871" s="174"/>
      <c r="D871" s="157">
        <f>IFERROR($C$8:INDEX($C$8:$C$3000,COUNTIF($C$8:$C$3000,"?*")),"")</f>
        <v>0</v>
      </c>
      <c r="E871" s="174"/>
      <c r="F871" s="174">
        <f>--ISNUMBER(IFERROR(SEARCH('Project Costing'!#REF!,Services!I878,1),""))</f>
        <v>0</v>
      </c>
      <c r="G871" s="174" t="str">
        <f>IF(F871=1,COUNTIF($F$8:F871,1),"")</f>
        <v/>
      </c>
      <c r="H871" s="174"/>
      <c r="I871" s="157">
        <f>IFERROR($H$8:INDEX($H$8:$H$3000,COUNTIF($H$8:$H$3000,"?*")),"")</f>
        <v>0</v>
      </c>
    </row>
    <row r="872" spans="1:9" x14ac:dyDescent="0.25">
      <c r="A872" s="174">
        <f>--ISNUMBER(IFERROR(SEARCH('Project Costing'!#REF!,Services!I879,1),""))</f>
        <v>0</v>
      </c>
      <c r="B872" s="174" t="str">
        <f>IF(A872=1,COUNTIF($A$8:A872,1),"")</f>
        <v/>
      </c>
      <c r="C872" s="174"/>
      <c r="D872" s="157">
        <f>IFERROR($C$8:INDEX($C$8:$C$3000,COUNTIF($C$8:$C$3000,"?*")),"")</f>
        <v>0</v>
      </c>
      <c r="E872" s="174"/>
      <c r="F872" s="174">
        <f>--ISNUMBER(IFERROR(SEARCH('Project Costing'!#REF!,Services!I879,1),""))</f>
        <v>0</v>
      </c>
      <c r="G872" s="174" t="str">
        <f>IF(F872=1,COUNTIF($F$8:F872,1),"")</f>
        <v/>
      </c>
      <c r="H872" s="174"/>
      <c r="I872" s="157">
        <f>IFERROR($H$8:INDEX($H$8:$H$3000,COUNTIF($H$8:$H$3000,"?*")),"")</f>
        <v>0</v>
      </c>
    </row>
    <row r="873" spans="1:9" x14ac:dyDescent="0.25">
      <c r="A873" s="174">
        <f>--ISNUMBER(IFERROR(SEARCH('Project Costing'!#REF!,Services!I880,1),""))</f>
        <v>0</v>
      </c>
      <c r="B873" s="174" t="str">
        <f>IF(A873=1,COUNTIF($A$8:A873,1),"")</f>
        <v/>
      </c>
      <c r="C873" s="174"/>
      <c r="D873" s="157">
        <f>IFERROR($C$8:INDEX($C$8:$C$3000,COUNTIF($C$8:$C$3000,"?*")),"")</f>
        <v>0</v>
      </c>
      <c r="E873" s="174"/>
      <c r="F873" s="174">
        <f>--ISNUMBER(IFERROR(SEARCH('Project Costing'!#REF!,Services!I880,1),""))</f>
        <v>0</v>
      </c>
      <c r="G873" s="174" t="str">
        <f>IF(F873=1,COUNTIF($F$8:F873,1),"")</f>
        <v/>
      </c>
      <c r="H873" s="174"/>
      <c r="I873" s="157">
        <f>IFERROR($H$8:INDEX($H$8:$H$3000,COUNTIF($H$8:$H$3000,"?*")),"")</f>
        <v>0</v>
      </c>
    </row>
    <row r="874" spans="1:9" x14ac:dyDescent="0.25">
      <c r="A874" s="174">
        <f>--ISNUMBER(IFERROR(SEARCH('Project Costing'!#REF!,Services!I881,1),""))</f>
        <v>0</v>
      </c>
      <c r="B874" s="174" t="str">
        <f>IF(A874=1,COUNTIF($A$8:A874,1),"")</f>
        <v/>
      </c>
      <c r="C874" s="174"/>
      <c r="D874" s="157">
        <f>IFERROR($C$8:INDEX($C$8:$C$3000,COUNTIF($C$8:$C$3000,"?*")),"")</f>
        <v>0</v>
      </c>
      <c r="E874" s="174"/>
      <c r="F874" s="174">
        <f>--ISNUMBER(IFERROR(SEARCH('Project Costing'!#REF!,Services!I881,1),""))</f>
        <v>0</v>
      </c>
      <c r="G874" s="174" t="str">
        <f>IF(F874=1,COUNTIF($F$8:F874,1),"")</f>
        <v/>
      </c>
      <c r="H874" s="174"/>
      <c r="I874" s="157">
        <f>IFERROR($H$8:INDEX($H$8:$H$3000,COUNTIF($H$8:$H$3000,"?*")),"")</f>
        <v>0</v>
      </c>
    </row>
    <row r="875" spans="1:9" x14ac:dyDescent="0.25">
      <c r="A875" s="174">
        <f>--ISNUMBER(IFERROR(SEARCH('Project Costing'!#REF!,Services!I882,1),""))</f>
        <v>0</v>
      </c>
      <c r="B875" s="174" t="str">
        <f>IF(A875=1,COUNTIF($A$8:A875,1),"")</f>
        <v/>
      </c>
      <c r="C875" s="174"/>
      <c r="D875" s="157">
        <f>IFERROR($C$8:INDEX($C$8:$C$3000,COUNTIF($C$8:$C$3000,"?*")),"")</f>
        <v>0</v>
      </c>
      <c r="E875" s="174"/>
      <c r="F875" s="174">
        <f>--ISNUMBER(IFERROR(SEARCH('Project Costing'!#REF!,Services!I882,1),""))</f>
        <v>0</v>
      </c>
      <c r="G875" s="174" t="str">
        <f>IF(F875=1,COUNTIF($F$8:F875,1),"")</f>
        <v/>
      </c>
      <c r="H875" s="174"/>
      <c r="I875" s="157">
        <f>IFERROR($H$8:INDEX($H$8:$H$3000,COUNTIF($H$8:$H$3000,"?*")),"")</f>
        <v>0</v>
      </c>
    </row>
    <row r="876" spans="1:9" x14ac:dyDescent="0.25">
      <c r="A876" s="174">
        <f>--ISNUMBER(IFERROR(SEARCH('Project Costing'!#REF!,Services!I883,1),""))</f>
        <v>0</v>
      </c>
      <c r="B876" s="174" t="str">
        <f>IF(A876=1,COUNTIF($A$8:A876,1),"")</f>
        <v/>
      </c>
      <c r="C876" s="174"/>
      <c r="D876" s="157">
        <f>IFERROR($C$8:INDEX($C$8:$C$3000,COUNTIF($C$8:$C$3000,"?*")),"")</f>
        <v>0</v>
      </c>
      <c r="E876" s="174"/>
      <c r="F876" s="174">
        <f>--ISNUMBER(IFERROR(SEARCH('Project Costing'!#REF!,Services!I883,1),""))</f>
        <v>0</v>
      </c>
      <c r="G876" s="174" t="str">
        <f>IF(F876=1,COUNTIF($F$8:F876,1),"")</f>
        <v/>
      </c>
      <c r="H876" s="174"/>
      <c r="I876" s="157">
        <f>IFERROR($H$8:INDEX($H$8:$H$3000,COUNTIF($H$8:$H$3000,"?*")),"")</f>
        <v>0</v>
      </c>
    </row>
    <row r="877" spans="1:9" x14ac:dyDescent="0.25">
      <c r="A877" s="174">
        <f>--ISNUMBER(IFERROR(SEARCH('Project Costing'!#REF!,Services!I884,1),""))</f>
        <v>0</v>
      </c>
      <c r="B877" s="174" t="str">
        <f>IF(A877=1,COUNTIF($A$8:A877,1),"")</f>
        <v/>
      </c>
      <c r="C877" s="174"/>
      <c r="D877" s="157">
        <f>IFERROR($C$8:INDEX($C$8:$C$3000,COUNTIF($C$8:$C$3000,"?*")),"")</f>
        <v>0</v>
      </c>
      <c r="E877" s="174"/>
      <c r="F877" s="174">
        <f>--ISNUMBER(IFERROR(SEARCH('Project Costing'!#REF!,Services!I884,1),""))</f>
        <v>0</v>
      </c>
      <c r="G877" s="174" t="str">
        <f>IF(F877=1,COUNTIF($F$8:F877,1),"")</f>
        <v/>
      </c>
      <c r="H877" s="174"/>
      <c r="I877" s="157">
        <f>IFERROR($H$8:INDEX($H$8:$H$3000,COUNTIF($H$8:$H$3000,"?*")),"")</f>
        <v>0</v>
      </c>
    </row>
    <row r="878" spans="1:9" x14ac:dyDescent="0.25">
      <c r="A878" s="174">
        <f>--ISNUMBER(IFERROR(SEARCH('Project Costing'!#REF!,Services!I885,1),""))</f>
        <v>0</v>
      </c>
      <c r="B878" s="174" t="str">
        <f>IF(A878=1,COUNTIF($A$8:A878,1),"")</f>
        <v/>
      </c>
      <c r="C878" s="174"/>
      <c r="D878" s="157">
        <f>IFERROR($C$8:INDEX($C$8:$C$3000,COUNTIF($C$8:$C$3000,"?*")),"")</f>
        <v>0</v>
      </c>
      <c r="E878" s="174"/>
      <c r="F878" s="174">
        <f>--ISNUMBER(IFERROR(SEARCH('Project Costing'!#REF!,Services!I885,1),""))</f>
        <v>0</v>
      </c>
      <c r="G878" s="174" t="str">
        <f>IF(F878=1,COUNTIF($F$8:F878,1),"")</f>
        <v/>
      </c>
      <c r="H878" s="174"/>
      <c r="I878" s="157">
        <f>IFERROR($H$8:INDEX($H$8:$H$3000,COUNTIF($H$8:$H$3000,"?*")),"")</f>
        <v>0</v>
      </c>
    </row>
    <row r="879" spans="1:9" x14ac:dyDescent="0.25">
      <c r="A879" s="174">
        <f>--ISNUMBER(IFERROR(SEARCH('Project Costing'!#REF!,Services!I886,1),""))</f>
        <v>0</v>
      </c>
      <c r="B879" s="174" t="str">
        <f>IF(A879=1,COUNTIF($A$8:A879,1),"")</f>
        <v/>
      </c>
      <c r="C879" s="174"/>
      <c r="D879" s="157">
        <f>IFERROR($C$8:INDEX($C$8:$C$3000,COUNTIF($C$8:$C$3000,"?*")),"")</f>
        <v>0</v>
      </c>
      <c r="E879" s="174"/>
      <c r="F879" s="174">
        <f>--ISNUMBER(IFERROR(SEARCH('Project Costing'!#REF!,Services!I886,1),""))</f>
        <v>0</v>
      </c>
      <c r="G879" s="174" t="str">
        <f>IF(F879=1,COUNTIF($F$8:F879,1),"")</f>
        <v/>
      </c>
      <c r="H879" s="174"/>
      <c r="I879" s="157">
        <f>IFERROR($H$8:INDEX($H$8:$H$3000,COUNTIF($H$8:$H$3000,"?*")),"")</f>
        <v>0</v>
      </c>
    </row>
    <row r="880" spans="1:9" x14ac:dyDescent="0.25">
      <c r="A880" s="174">
        <f>--ISNUMBER(IFERROR(SEARCH('Project Costing'!#REF!,Services!I887,1),""))</f>
        <v>0</v>
      </c>
      <c r="B880" s="174" t="str">
        <f>IF(A880=1,COUNTIF($A$8:A880,1),"")</f>
        <v/>
      </c>
      <c r="C880" s="174"/>
      <c r="D880" s="157">
        <f>IFERROR($C$8:INDEX($C$8:$C$3000,COUNTIF($C$8:$C$3000,"?*")),"")</f>
        <v>0</v>
      </c>
      <c r="E880" s="174"/>
      <c r="F880" s="174">
        <f>--ISNUMBER(IFERROR(SEARCH('Project Costing'!#REF!,Services!I887,1),""))</f>
        <v>0</v>
      </c>
      <c r="G880" s="174" t="str">
        <f>IF(F880=1,COUNTIF($F$8:F880,1),"")</f>
        <v/>
      </c>
      <c r="H880" s="174"/>
      <c r="I880" s="157">
        <f>IFERROR($H$8:INDEX($H$8:$H$3000,COUNTIF($H$8:$H$3000,"?*")),"")</f>
        <v>0</v>
      </c>
    </row>
    <row r="881" spans="1:9" x14ac:dyDescent="0.25">
      <c r="A881" s="174">
        <f>--ISNUMBER(IFERROR(SEARCH('Project Costing'!#REF!,Services!I888,1),""))</f>
        <v>0</v>
      </c>
      <c r="B881" s="174" t="str">
        <f>IF(A881=1,COUNTIF($A$8:A881,1),"")</f>
        <v/>
      </c>
      <c r="C881" s="174"/>
      <c r="D881" s="157">
        <f>IFERROR($C$8:INDEX($C$8:$C$3000,COUNTIF($C$8:$C$3000,"?*")),"")</f>
        <v>0</v>
      </c>
      <c r="E881" s="174"/>
      <c r="F881" s="174">
        <f>--ISNUMBER(IFERROR(SEARCH('Project Costing'!#REF!,Services!I888,1),""))</f>
        <v>0</v>
      </c>
      <c r="G881" s="174" t="str">
        <f>IF(F881=1,COUNTIF($F$8:F881,1),"")</f>
        <v/>
      </c>
      <c r="H881" s="174"/>
      <c r="I881" s="157">
        <f>IFERROR($H$8:INDEX($H$8:$H$3000,COUNTIF($H$8:$H$3000,"?*")),"")</f>
        <v>0</v>
      </c>
    </row>
    <row r="882" spans="1:9" x14ac:dyDescent="0.25">
      <c r="A882" s="174">
        <f>--ISNUMBER(IFERROR(SEARCH('Project Costing'!#REF!,Services!I889,1),""))</f>
        <v>0</v>
      </c>
      <c r="B882" s="174" t="str">
        <f>IF(A882=1,COUNTIF($A$8:A882,1),"")</f>
        <v/>
      </c>
      <c r="C882" s="174"/>
      <c r="D882" s="157">
        <f>IFERROR($C$8:INDEX($C$8:$C$3000,COUNTIF($C$8:$C$3000,"?*")),"")</f>
        <v>0</v>
      </c>
      <c r="E882" s="174"/>
      <c r="F882" s="174">
        <f>--ISNUMBER(IFERROR(SEARCH('Project Costing'!#REF!,Services!I889,1),""))</f>
        <v>0</v>
      </c>
      <c r="G882" s="174" t="str">
        <f>IF(F882=1,COUNTIF($F$8:F882,1),"")</f>
        <v/>
      </c>
      <c r="H882" s="174"/>
      <c r="I882" s="157">
        <f>IFERROR($H$8:INDEX($H$8:$H$3000,COUNTIF($H$8:$H$3000,"?*")),"")</f>
        <v>0</v>
      </c>
    </row>
    <row r="883" spans="1:9" x14ac:dyDescent="0.25">
      <c r="A883" s="174">
        <f>--ISNUMBER(IFERROR(SEARCH('Project Costing'!#REF!,Services!I890,1),""))</f>
        <v>0</v>
      </c>
      <c r="B883" s="174" t="str">
        <f>IF(A883=1,COUNTIF($A$8:A883,1),"")</f>
        <v/>
      </c>
      <c r="C883" s="174"/>
      <c r="D883" s="157">
        <f>IFERROR($C$8:INDEX($C$8:$C$3000,COUNTIF($C$8:$C$3000,"?*")),"")</f>
        <v>0</v>
      </c>
      <c r="E883" s="174"/>
      <c r="F883" s="174">
        <f>--ISNUMBER(IFERROR(SEARCH('Project Costing'!#REF!,Services!I890,1),""))</f>
        <v>0</v>
      </c>
      <c r="G883" s="174" t="str">
        <f>IF(F883=1,COUNTIF($F$8:F883,1),"")</f>
        <v/>
      </c>
      <c r="H883" s="174"/>
      <c r="I883" s="157">
        <f>IFERROR($H$8:INDEX($H$8:$H$3000,COUNTIF($H$8:$H$3000,"?*")),"")</f>
        <v>0</v>
      </c>
    </row>
    <row r="884" spans="1:9" x14ac:dyDescent="0.25">
      <c r="A884" s="174">
        <f>--ISNUMBER(IFERROR(SEARCH('Project Costing'!#REF!,Services!I891,1),""))</f>
        <v>0</v>
      </c>
      <c r="B884" s="174" t="str">
        <f>IF(A884=1,COUNTIF($A$8:A884,1),"")</f>
        <v/>
      </c>
      <c r="C884" s="174"/>
      <c r="D884" s="157">
        <f>IFERROR($C$8:INDEX($C$8:$C$3000,COUNTIF($C$8:$C$3000,"?*")),"")</f>
        <v>0</v>
      </c>
      <c r="E884" s="174"/>
      <c r="F884" s="174">
        <f>--ISNUMBER(IFERROR(SEARCH('Project Costing'!#REF!,Services!I891,1),""))</f>
        <v>0</v>
      </c>
      <c r="G884" s="174" t="str">
        <f>IF(F884=1,COUNTIF($F$8:F884,1),"")</f>
        <v/>
      </c>
      <c r="H884" s="174"/>
      <c r="I884" s="157">
        <f>IFERROR($H$8:INDEX($H$8:$H$3000,COUNTIF($H$8:$H$3000,"?*")),"")</f>
        <v>0</v>
      </c>
    </row>
    <row r="885" spans="1:9" x14ac:dyDescent="0.25">
      <c r="A885" s="174">
        <f>--ISNUMBER(IFERROR(SEARCH('Project Costing'!#REF!,Services!I892,1),""))</f>
        <v>0</v>
      </c>
      <c r="B885" s="174" t="str">
        <f>IF(A885=1,COUNTIF($A$8:A885,1),"")</f>
        <v/>
      </c>
      <c r="C885" s="174"/>
      <c r="D885" s="157">
        <f>IFERROR($C$8:INDEX($C$8:$C$3000,COUNTIF($C$8:$C$3000,"?*")),"")</f>
        <v>0</v>
      </c>
      <c r="E885" s="174"/>
      <c r="F885" s="174">
        <f>--ISNUMBER(IFERROR(SEARCH('Project Costing'!#REF!,Services!I892,1),""))</f>
        <v>0</v>
      </c>
      <c r="G885" s="174" t="str">
        <f>IF(F885=1,COUNTIF($F$8:F885,1),"")</f>
        <v/>
      </c>
      <c r="H885" s="174"/>
      <c r="I885" s="157">
        <f>IFERROR($H$8:INDEX($H$8:$H$3000,COUNTIF($H$8:$H$3000,"?*")),"")</f>
        <v>0</v>
      </c>
    </row>
    <row r="886" spans="1:9" x14ac:dyDescent="0.25">
      <c r="A886" s="174">
        <f>--ISNUMBER(IFERROR(SEARCH('Project Costing'!#REF!,Services!I893,1),""))</f>
        <v>0</v>
      </c>
      <c r="B886" s="174" t="str">
        <f>IF(A886=1,COUNTIF($A$8:A886,1),"")</f>
        <v/>
      </c>
      <c r="C886" s="174"/>
      <c r="D886" s="157">
        <f>IFERROR($C$8:INDEX($C$8:$C$3000,COUNTIF($C$8:$C$3000,"?*")),"")</f>
        <v>0</v>
      </c>
      <c r="E886" s="174"/>
      <c r="F886" s="174">
        <f>--ISNUMBER(IFERROR(SEARCH('Project Costing'!#REF!,Services!I893,1),""))</f>
        <v>0</v>
      </c>
      <c r="G886" s="174" t="str">
        <f>IF(F886=1,COUNTIF($F$8:F886,1),"")</f>
        <v/>
      </c>
      <c r="H886" s="174"/>
      <c r="I886" s="157">
        <f>IFERROR($H$8:INDEX($H$8:$H$3000,COUNTIF($H$8:$H$3000,"?*")),"")</f>
        <v>0</v>
      </c>
    </row>
    <row r="887" spans="1:9" x14ac:dyDescent="0.25">
      <c r="A887" s="174">
        <f>--ISNUMBER(IFERROR(SEARCH('Project Costing'!#REF!,Services!I894,1),""))</f>
        <v>0</v>
      </c>
      <c r="B887" s="174" t="str">
        <f>IF(A887=1,COUNTIF($A$8:A887,1),"")</f>
        <v/>
      </c>
      <c r="C887" s="174"/>
      <c r="D887" s="157">
        <f>IFERROR($C$8:INDEX($C$8:$C$3000,COUNTIF($C$8:$C$3000,"?*")),"")</f>
        <v>0</v>
      </c>
      <c r="E887" s="174"/>
      <c r="F887" s="174">
        <f>--ISNUMBER(IFERROR(SEARCH('Project Costing'!#REF!,Services!I894,1),""))</f>
        <v>0</v>
      </c>
      <c r="G887" s="174" t="str">
        <f>IF(F887=1,COUNTIF($F$8:F887,1),"")</f>
        <v/>
      </c>
      <c r="H887" s="174"/>
      <c r="I887" s="157">
        <f>IFERROR($H$8:INDEX($H$8:$H$3000,COUNTIF($H$8:$H$3000,"?*")),"")</f>
        <v>0</v>
      </c>
    </row>
    <row r="888" spans="1:9" x14ac:dyDescent="0.25">
      <c r="A888" s="174">
        <f>--ISNUMBER(IFERROR(SEARCH('Project Costing'!#REF!,Services!I895,1),""))</f>
        <v>0</v>
      </c>
      <c r="B888" s="174" t="str">
        <f>IF(A888=1,COUNTIF($A$8:A888,1),"")</f>
        <v/>
      </c>
      <c r="C888" s="174"/>
      <c r="D888" s="157">
        <f>IFERROR($C$8:INDEX($C$8:$C$3000,COUNTIF($C$8:$C$3000,"?*")),"")</f>
        <v>0</v>
      </c>
      <c r="E888" s="174"/>
      <c r="F888" s="174">
        <f>--ISNUMBER(IFERROR(SEARCH('Project Costing'!#REF!,Services!I895,1),""))</f>
        <v>0</v>
      </c>
      <c r="G888" s="174" t="str">
        <f>IF(F888=1,COUNTIF($F$8:F888,1),"")</f>
        <v/>
      </c>
      <c r="H888" s="174"/>
      <c r="I888" s="157">
        <f>IFERROR($H$8:INDEX($H$8:$H$3000,COUNTIF($H$8:$H$3000,"?*")),"")</f>
        <v>0</v>
      </c>
    </row>
    <row r="889" spans="1:9" x14ac:dyDescent="0.25">
      <c r="A889" s="174">
        <f>--ISNUMBER(IFERROR(SEARCH('Project Costing'!#REF!,Services!I896,1),""))</f>
        <v>0</v>
      </c>
      <c r="B889" s="174" t="str">
        <f>IF(A889=1,COUNTIF($A$8:A889,1),"")</f>
        <v/>
      </c>
      <c r="C889" s="174"/>
      <c r="D889" s="157">
        <f>IFERROR($C$8:INDEX($C$8:$C$3000,COUNTIF($C$8:$C$3000,"?*")),"")</f>
        <v>0</v>
      </c>
      <c r="E889" s="174"/>
      <c r="F889" s="174">
        <f>--ISNUMBER(IFERROR(SEARCH('Project Costing'!#REF!,Services!I896,1),""))</f>
        <v>0</v>
      </c>
      <c r="G889" s="174" t="str">
        <f>IF(F889=1,COUNTIF($F$8:F889,1),"")</f>
        <v/>
      </c>
      <c r="H889" s="174"/>
      <c r="I889" s="157">
        <f>IFERROR($H$8:INDEX($H$8:$H$3000,COUNTIF($H$8:$H$3000,"?*")),"")</f>
        <v>0</v>
      </c>
    </row>
    <row r="890" spans="1:9" x14ac:dyDescent="0.25">
      <c r="A890" s="174">
        <f>--ISNUMBER(IFERROR(SEARCH('Project Costing'!#REF!,Services!I897,1),""))</f>
        <v>0</v>
      </c>
      <c r="B890" s="174" t="str">
        <f>IF(A890=1,COUNTIF($A$8:A890,1),"")</f>
        <v/>
      </c>
      <c r="C890" s="174"/>
      <c r="D890" s="157">
        <f>IFERROR($C$8:INDEX($C$8:$C$3000,COUNTIF($C$8:$C$3000,"?*")),"")</f>
        <v>0</v>
      </c>
      <c r="E890" s="174"/>
      <c r="F890" s="174">
        <f>--ISNUMBER(IFERROR(SEARCH('Project Costing'!#REF!,Services!I897,1),""))</f>
        <v>0</v>
      </c>
      <c r="G890" s="174" t="str">
        <f>IF(F890=1,COUNTIF($F$8:F890,1),"")</f>
        <v/>
      </c>
      <c r="H890" s="174"/>
      <c r="I890" s="157">
        <f>IFERROR($H$8:INDEX($H$8:$H$3000,COUNTIF($H$8:$H$3000,"?*")),"")</f>
        <v>0</v>
      </c>
    </row>
    <row r="891" spans="1:9" x14ac:dyDescent="0.25">
      <c r="A891" s="174">
        <f>--ISNUMBER(IFERROR(SEARCH('Project Costing'!#REF!,Services!I898,1),""))</f>
        <v>0</v>
      </c>
      <c r="B891" s="174" t="str">
        <f>IF(A891=1,COUNTIF($A$8:A891,1),"")</f>
        <v/>
      </c>
      <c r="C891" s="174"/>
      <c r="D891" s="157">
        <f>IFERROR($C$8:INDEX($C$8:$C$3000,COUNTIF($C$8:$C$3000,"?*")),"")</f>
        <v>0</v>
      </c>
      <c r="E891" s="174"/>
      <c r="F891" s="174">
        <f>--ISNUMBER(IFERROR(SEARCH('Project Costing'!#REF!,Services!I898,1),""))</f>
        <v>0</v>
      </c>
      <c r="G891" s="174" t="str">
        <f>IF(F891=1,COUNTIF($F$8:F891,1),"")</f>
        <v/>
      </c>
      <c r="H891" s="174"/>
      <c r="I891" s="157">
        <f>IFERROR($H$8:INDEX($H$8:$H$3000,COUNTIF($H$8:$H$3000,"?*")),"")</f>
        <v>0</v>
      </c>
    </row>
    <row r="892" spans="1:9" x14ac:dyDescent="0.25">
      <c r="A892" s="174">
        <f>--ISNUMBER(IFERROR(SEARCH('Project Costing'!#REF!,Services!I899,1),""))</f>
        <v>0</v>
      </c>
      <c r="B892" s="174" t="str">
        <f>IF(A892=1,COUNTIF($A$8:A892,1),"")</f>
        <v/>
      </c>
      <c r="C892" s="174"/>
      <c r="D892" s="157">
        <f>IFERROR($C$8:INDEX($C$8:$C$3000,COUNTIF($C$8:$C$3000,"?*")),"")</f>
        <v>0</v>
      </c>
      <c r="E892" s="174"/>
      <c r="F892" s="174">
        <f>--ISNUMBER(IFERROR(SEARCH('Project Costing'!#REF!,Services!I899,1),""))</f>
        <v>0</v>
      </c>
      <c r="G892" s="174" t="str">
        <f>IF(F892=1,COUNTIF($F$8:F892,1),"")</f>
        <v/>
      </c>
      <c r="H892" s="174"/>
      <c r="I892" s="157">
        <f>IFERROR($H$8:INDEX($H$8:$H$3000,COUNTIF($H$8:$H$3000,"?*")),"")</f>
        <v>0</v>
      </c>
    </row>
    <row r="893" spans="1:9" x14ac:dyDescent="0.25">
      <c r="A893" s="174">
        <f>--ISNUMBER(IFERROR(SEARCH('Project Costing'!#REF!,Services!I900,1),""))</f>
        <v>0</v>
      </c>
      <c r="B893" s="174" t="str">
        <f>IF(A893=1,COUNTIF($A$8:A893,1),"")</f>
        <v/>
      </c>
      <c r="C893" s="174"/>
      <c r="D893" s="157">
        <f>IFERROR($C$8:INDEX($C$8:$C$3000,COUNTIF($C$8:$C$3000,"?*")),"")</f>
        <v>0</v>
      </c>
      <c r="E893" s="174"/>
      <c r="F893" s="174">
        <f>--ISNUMBER(IFERROR(SEARCH('Project Costing'!#REF!,Services!I900,1),""))</f>
        <v>0</v>
      </c>
      <c r="G893" s="174" t="str">
        <f>IF(F893=1,COUNTIF($F$8:F893,1),"")</f>
        <v/>
      </c>
      <c r="H893" s="174"/>
      <c r="I893" s="157">
        <f>IFERROR($H$8:INDEX($H$8:$H$3000,COUNTIF($H$8:$H$3000,"?*")),"")</f>
        <v>0</v>
      </c>
    </row>
    <row r="894" spans="1:9" x14ac:dyDescent="0.25">
      <c r="A894" s="174">
        <f>--ISNUMBER(IFERROR(SEARCH('Project Costing'!#REF!,Services!I901,1),""))</f>
        <v>0</v>
      </c>
      <c r="B894" s="174" t="str">
        <f>IF(A894=1,COUNTIF($A$8:A894,1),"")</f>
        <v/>
      </c>
      <c r="C894" s="174"/>
      <c r="D894" s="157">
        <f>IFERROR($C$8:INDEX($C$8:$C$3000,COUNTIF($C$8:$C$3000,"?*")),"")</f>
        <v>0</v>
      </c>
      <c r="E894" s="174"/>
      <c r="F894" s="174">
        <f>--ISNUMBER(IFERROR(SEARCH('Project Costing'!#REF!,Services!I901,1),""))</f>
        <v>0</v>
      </c>
      <c r="G894" s="174" t="str">
        <f>IF(F894=1,COUNTIF($F$8:F894,1),"")</f>
        <v/>
      </c>
      <c r="H894" s="174"/>
      <c r="I894" s="157">
        <f>IFERROR($H$8:INDEX($H$8:$H$3000,COUNTIF($H$8:$H$3000,"?*")),"")</f>
        <v>0</v>
      </c>
    </row>
    <row r="895" spans="1:9" x14ac:dyDescent="0.25">
      <c r="A895" s="174">
        <f>--ISNUMBER(IFERROR(SEARCH('Project Costing'!#REF!,Services!I902,1),""))</f>
        <v>0</v>
      </c>
      <c r="B895" s="174" t="str">
        <f>IF(A895=1,COUNTIF($A$8:A895,1),"")</f>
        <v/>
      </c>
      <c r="C895" s="174"/>
      <c r="D895" s="157">
        <f>IFERROR($C$8:INDEX($C$8:$C$3000,COUNTIF($C$8:$C$3000,"?*")),"")</f>
        <v>0</v>
      </c>
      <c r="E895" s="174"/>
      <c r="F895" s="174">
        <f>--ISNUMBER(IFERROR(SEARCH('Project Costing'!#REF!,Services!I902,1),""))</f>
        <v>0</v>
      </c>
      <c r="G895" s="174" t="str">
        <f>IF(F895=1,COUNTIF($F$8:F895,1),"")</f>
        <v/>
      </c>
      <c r="H895" s="174"/>
      <c r="I895" s="157">
        <f>IFERROR($H$8:INDEX($H$8:$H$3000,COUNTIF($H$8:$H$3000,"?*")),"")</f>
        <v>0</v>
      </c>
    </row>
    <row r="896" spans="1:9" x14ac:dyDescent="0.25">
      <c r="A896" s="174">
        <f>--ISNUMBER(IFERROR(SEARCH('Project Costing'!#REF!,Services!I903,1),""))</f>
        <v>0</v>
      </c>
      <c r="B896" s="174" t="str">
        <f>IF(A896=1,COUNTIF($A$8:A896,1),"")</f>
        <v/>
      </c>
      <c r="C896" s="174"/>
      <c r="D896" s="157">
        <f>IFERROR($C$8:INDEX($C$8:$C$3000,COUNTIF($C$8:$C$3000,"?*")),"")</f>
        <v>0</v>
      </c>
      <c r="E896" s="174"/>
      <c r="F896" s="174">
        <f>--ISNUMBER(IFERROR(SEARCH('Project Costing'!#REF!,Services!I903,1),""))</f>
        <v>0</v>
      </c>
      <c r="G896" s="174" t="str">
        <f>IF(F896=1,COUNTIF($F$8:F896,1),"")</f>
        <v/>
      </c>
      <c r="H896" s="174"/>
      <c r="I896" s="157">
        <f>IFERROR($H$8:INDEX($H$8:$H$3000,COUNTIF($H$8:$H$3000,"?*")),"")</f>
        <v>0</v>
      </c>
    </row>
    <row r="897" spans="1:9" x14ac:dyDescent="0.25">
      <c r="A897" s="174">
        <f>--ISNUMBER(IFERROR(SEARCH('Project Costing'!#REF!,Services!I904,1),""))</f>
        <v>0</v>
      </c>
      <c r="B897" s="174" t="str">
        <f>IF(A897=1,COUNTIF($A$8:A897,1),"")</f>
        <v/>
      </c>
      <c r="C897" s="174"/>
      <c r="D897" s="157">
        <f>IFERROR($C$8:INDEX($C$8:$C$3000,COUNTIF($C$8:$C$3000,"?*")),"")</f>
        <v>0</v>
      </c>
      <c r="E897" s="174"/>
      <c r="F897" s="174">
        <f>--ISNUMBER(IFERROR(SEARCH('Project Costing'!#REF!,Services!I904,1),""))</f>
        <v>0</v>
      </c>
      <c r="G897" s="174" t="str">
        <f>IF(F897=1,COUNTIF($F$8:F897,1),"")</f>
        <v/>
      </c>
      <c r="H897" s="174"/>
      <c r="I897" s="157">
        <f>IFERROR($H$8:INDEX($H$8:$H$3000,COUNTIF($H$8:$H$3000,"?*")),"")</f>
        <v>0</v>
      </c>
    </row>
    <row r="898" spans="1:9" x14ac:dyDescent="0.25">
      <c r="A898" s="174">
        <f>--ISNUMBER(IFERROR(SEARCH('Project Costing'!#REF!,Services!I905,1),""))</f>
        <v>0</v>
      </c>
      <c r="B898" s="174" t="str">
        <f>IF(A898=1,COUNTIF($A$8:A898,1),"")</f>
        <v/>
      </c>
      <c r="C898" s="174"/>
      <c r="D898" s="157">
        <f>IFERROR($C$8:INDEX($C$8:$C$3000,COUNTIF($C$8:$C$3000,"?*")),"")</f>
        <v>0</v>
      </c>
      <c r="E898" s="174"/>
      <c r="F898" s="174">
        <f>--ISNUMBER(IFERROR(SEARCH('Project Costing'!#REF!,Services!I905,1),""))</f>
        <v>0</v>
      </c>
      <c r="G898" s="174" t="str">
        <f>IF(F898=1,COUNTIF($F$8:F898,1),"")</f>
        <v/>
      </c>
      <c r="H898" s="174"/>
      <c r="I898" s="157">
        <f>IFERROR($H$8:INDEX($H$8:$H$3000,COUNTIF($H$8:$H$3000,"?*")),"")</f>
        <v>0</v>
      </c>
    </row>
    <row r="899" spans="1:9" x14ac:dyDescent="0.25">
      <c r="A899" s="174">
        <f>--ISNUMBER(IFERROR(SEARCH('Project Costing'!#REF!,Services!I906,1),""))</f>
        <v>0</v>
      </c>
      <c r="B899" s="174" t="str">
        <f>IF(A899=1,COUNTIF($A$8:A899,1),"")</f>
        <v/>
      </c>
      <c r="C899" s="174"/>
      <c r="D899" s="157">
        <f>IFERROR($C$8:INDEX($C$8:$C$3000,COUNTIF($C$8:$C$3000,"?*")),"")</f>
        <v>0</v>
      </c>
      <c r="E899" s="174"/>
      <c r="F899" s="174">
        <f>--ISNUMBER(IFERROR(SEARCH('Project Costing'!#REF!,Services!I906,1),""))</f>
        <v>0</v>
      </c>
      <c r="G899" s="174" t="str">
        <f>IF(F899=1,COUNTIF($F$8:F899,1),"")</f>
        <v/>
      </c>
      <c r="H899" s="174"/>
      <c r="I899" s="157">
        <f>IFERROR($H$8:INDEX($H$8:$H$3000,COUNTIF($H$8:$H$3000,"?*")),"")</f>
        <v>0</v>
      </c>
    </row>
    <row r="900" spans="1:9" x14ac:dyDescent="0.25">
      <c r="A900" s="174">
        <f>--ISNUMBER(IFERROR(SEARCH('Project Costing'!#REF!,Services!I907,1),""))</f>
        <v>0</v>
      </c>
      <c r="B900" s="174" t="str">
        <f>IF(A900=1,COUNTIF($A$8:A900,1),"")</f>
        <v/>
      </c>
      <c r="C900" s="174"/>
      <c r="D900" s="157">
        <f>IFERROR($C$8:INDEX($C$8:$C$3000,COUNTIF($C$8:$C$3000,"?*")),"")</f>
        <v>0</v>
      </c>
      <c r="E900" s="174"/>
      <c r="F900" s="174">
        <f>--ISNUMBER(IFERROR(SEARCH('Project Costing'!#REF!,Services!I907,1),""))</f>
        <v>0</v>
      </c>
      <c r="G900" s="174" t="str">
        <f>IF(F900=1,COUNTIF($F$8:F900,1),"")</f>
        <v/>
      </c>
      <c r="H900" s="174"/>
      <c r="I900" s="157">
        <f>IFERROR($H$8:INDEX($H$8:$H$3000,COUNTIF($H$8:$H$3000,"?*")),"")</f>
        <v>0</v>
      </c>
    </row>
    <row r="901" spans="1:9" x14ac:dyDescent="0.25">
      <c r="A901" s="174">
        <f>--ISNUMBER(IFERROR(SEARCH('Project Costing'!#REF!,Services!I908,1),""))</f>
        <v>0</v>
      </c>
      <c r="B901" s="174" t="str">
        <f>IF(A901=1,COUNTIF($A$8:A901,1),"")</f>
        <v/>
      </c>
      <c r="C901" s="174"/>
      <c r="D901" s="157">
        <f>IFERROR($C$8:INDEX($C$8:$C$3000,COUNTIF($C$8:$C$3000,"?*")),"")</f>
        <v>0</v>
      </c>
      <c r="E901" s="174"/>
      <c r="F901" s="174">
        <f>--ISNUMBER(IFERROR(SEARCH('Project Costing'!#REF!,Services!I908,1),""))</f>
        <v>0</v>
      </c>
      <c r="G901" s="174" t="str">
        <f>IF(F901=1,COUNTIF($F$8:F901,1),"")</f>
        <v/>
      </c>
      <c r="H901" s="174"/>
      <c r="I901" s="157">
        <f>IFERROR($H$8:INDEX($H$8:$H$3000,COUNTIF($H$8:$H$3000,"?*")),"")</f>
        <v>0</v>
      </c>
    </row>
    <row r="902" spans="1:9" x14ac:dyDescent="0.25">
      <c r="A902" s="174">
        <f>--ISNUMBER(IFERROR(SEARCH('Project Costing'!#REF!,Services!I909,1),""))</f>
        <v>0</v>
      </c>
      <c r="B902" s="174" t="str">
        <f>IF(A902=1,COUNTIF($A$8:A902,1),"")</f>
        <v/>
      </c>
      <c r="C902" s="174"/>
      <c r="D902" s="157">
        <f>IFERROR($C$8:INDEX($C$8:$C$3000,COUNTIF($C$8:$C$3000,"?*")),"")</f>
        <v>0</v>
      </c>
      <c r="E902" s="174"/>
      <c r="F902" s="174">
        <f>--ISNUMBER(IFERROR(SEARCH('Project Costing'!#REF!,Services!I909,1),""))</f>
        <v>0</v>
      </c>
      <c r="G902" s="174" t="str">
        <f>IF(F902=1,COUNTIF($F$8:F902,1),"")</f>
        <v/>
      </c>
      <c r="H902" s="174"/>
      <c r="I902" s="157">
        <f>IFERROR($H$8:INDEX($H$8:$H$3000,COUNTIF($H$8:$H$3000,"?*")),"")</f>
        <v>0</v>
      </c>
    </row>
    <row r="903" spans="1:9" x14ac:dyDescent="0.25">
      <c r="A903" s="174">
        <f>--ISNUMBER(IFERROR(SEARCH('Project Costing'!#REF!,Services!I910,1),""))</f>
        <v>0</v>
      </c>
      <c r="B903" s="174" t="str">
        <f>IF(A903=1,COUNTIF($A$8:A903,1),"")</f>
        <v/>
      </c>
      <c r="C903" s="174"/>
      <c r="D903" s="157">
        <f>IFERROR($C$8:INDEX($C$8:$C$3000,COUNTIF($C$8:$C$3000,"?*")),"")</f>
        <v>0</v>
      </c>
      <c r="E903" s="174"/>
      <c r="F903" s="174">
        <f>--ISNUMBER(IFERROR(SEARCH('Project Costing'!#REF!,Services!I910,1),""))</f>
        <v>0</v>
      </c>
      <c r="G903" s="174" t="str">
        <f>IF(F903=1,COUNTIF($F$8:F903,1),"")</f>
        <v/>
      </c>
      <c r="H903" s="174"/>
      <c r="I903" s="157">
        <f>IFERROR($H$8:INDEX($H$8:$H$3000,COUNTIF($H$8:$H$3000,"?*")),"")</f>
        <v>0</v>
      </c>
    </row>
    <row r="904" spans="1:9" x14ac:dyDescent="0.25">
      <c r="A904" s="174">
        <f>--ISNUMBER(IFERROR(SEARCH('Project Costing'!#REF!,Services!I911,1),""))</f>
        <v>0</v>
      </c>
      <c r="B904" s="174" t="str">
        <f>IF(A904=1,COUNTIF($A$8:A904,1),"")</f>
        <v/>
      </c>
      <c r="C904" s="174"/>
      <c r="D904" s="157">
        <f>IFERROR($C$8:INDEX($C$8:$C$3000,COUNTIF($C$8:$C$3000,"?*")),"")</f>
        <v>0</v>
      </c>
      <c r="E904" s="174"/>
      <c r="F904" s="174">
        <f>--ISNUMBER(IFERROR(SEARCH('Project Costing'!#REF!,Services!I911,1),""))</f>
        <v>0</v>
      </c>
      <c r="G904" s="174" t="str">
        <f>IF(F904=1,COUNTIF($F$8:F904,1),"")</f>
        <v/>
      </c>
      <c r="H904" s="174"/>
      <c r="I904" s="157">
        <f>IFERROR($H$8:INDEX($H$8:$H$3000,COUNTIF($H$8:$H$3000,"?*")),"")</f>
        <v>0</v>
      </c>
    </row>
    <row r="905" spans="1:9" x14ac:dyDescent="0.25">
      <c r="A905" s="174">
        <f>--ISNUMBER(IFERROR(SEARCH('Project Costing'!#REF!,Services!I912,1),""))</f>
        <v>0</v>
      </c>
      <c r="B905" s="174" t="str">
        <f>IF(A905=1,COUNTIF($A$8:A905,1),"")</f>
        <v/>
      </c>
      <c r="C905" s="174"/>
      <c r="D905" s="157">
        <f>IFERROR($C$8:INDEX($C$8:$C$3000,COUNTIF($C$8:$C$3000,"?*")),"")</f>
        <v>0</v>
      </c>
      <c r="E905" s="174"/>
      <c r="F905" s="174">
        <f>--ISNUMBER(IFERROR(SEARCH('Project Costing'!#REF!,Services!I912,1),""))</f>
        <v>0</v>
      </c>
      <c r="G905" s="174" t="str">
        <f>IF(F905=1,COUNTIF($F$8:F905,1),"")</f>
        <v/>
      </c>
      <c r="H905" s="174"/>
      <c r="I905" s="157">
        <f>IFERROR($H$8:INDEX($H$8:$H$3000,COUNTIF($H$8:$H$3000,"?*")),"")</f>
        <v>0</v>
      </c>
    </row>
    <row r="906" spans="1:9" x14ac:dyDescent="0.25">
      <c r="A906" s="174">
        <f>--ISNUMBER(IFERROR(SEARCH('Project Costing'!#REF!,Services!I913,1),""))</f>
        <v>0</v>
      </c>
      <c r="B906" s="174" t="str">
        <f>IF(A906=1,COUNTIF($A$8:A906,1),"")</f>
        <v/>
      </c>
      <c r="C906" s="174"/>
      <c r="D906" s="157">
        <f>IFERROR($C$8:INDEX($C$8:$C$3000,COUNTIF($C$8:$C$3000,"?*")),"")</f>
        <v>0</v>
      </c>
      <c r="E906" s="174"/>
      <c r="F906" s="174">
        <f>--ISNUMBER(IFERROR(SEARCH('Project Costing'!#REF!,Services!I913,1),""))</f>
        <v>0</v>
      </c>
      <c r="G906" s="174" t="str">
        <f>IF(F906=1,COUNTIF($F$8:F906,1),"")</f>
        <v/>
      </c>
      <c r="H906" s="174"/>
      <c r="I906" s="157">
        <f>IFERROR($H$8:INDEX($H$8:$H$3000,COUNTIF($H$8:$H$3000,"?*")),"")</f>
        <v>0</v>
      </c>
    </row>
    <row r="907" spans="1:9" x14ac:dyDescent="0.25">
      <c r="A907" s="174">
        <f>--ISNUMBER(IFERROR(SEARCH('Project Costing'!#REF!,Services!I914,1),""))</f>
        <v>0</v>
      </c>
      <c r="B907" s="174" t="str">
        <f>IF(A907=1,COUNTIF($A$8:A907,1),"")</f>
        <v/>
      </c>
      <c r="C907" s="174"/>
      <c r="D907" s="157">
        <f>IFERROR($C$8:INDEX($C$8:$C$3000,COUNTIF($C$8:$C$3000,"?*")),"")</f>
        <v>0</v>
      </c>
      <c r="E907" s="174"/>
      <c r="F907" s="174">
        <f>--ISNUMBER(IFERROR(SEARCH('Project Costing'!#REF!,Services!I914,1),""))</f>
        <v>0</v>
      </c>
      <c r="G907" s="174" t="str">
        <f>IF(F907=1,COUNTIF($F$8:F907,1),"")</f>
        <v/>
      </c>
      <c r="H907" s="174"/>
      <c r="I907" s="157">
        <f>IFERROR($H$8:INDEX($H$8:$H$3000,COUNTIF($H$8:$H$3000,"?*")),"")</f>
        <v>0</v>
      </c>
    </row>
    <row r="908" spans="1:9" x14ac:dyDescent="0.25">
      <c r="A908" s="174">
        <f>--ISNUMBER(IFERROR(SEARCH('Project Costing'!#REF!,Services!I915,1),""))</f>
        <v>0</v>
      </c>
      <c r="B908" s="174" t="str">
        <f>IF(A908=1,COUNTIF($A$8:A908,1),"")</f>
        <v/>
      </c>
      <c r="C908" s="174"/>
      <c r="D908" s="157">
        <f>IFERROR($C$8:INDEX($C$8:$C$3000,COUNTIF($C$8:$C$3000,"?*")),"")</f>
        <v>0</v>
      </c>
      <c r="E908" s="174"/>
      <c r="F908" s="174">
        <f>--ISNUMBER(IFERROR(SEARCH('Project Costing'!#REF!,Services!I915,1),""))</f>
        <v>0</v>
      </c>
      <c r="G908" s="174" t="str">
        <f>IF(F908=1,COUNTIF($F$8:F908,1),"")</f>
        <v/>
      </c>
      <c r="H908" s="174"/>
      <c r="I908" s="157">
        <f>IFERROR($H$8:INDEX($H$8:$H$3000,COUNTIF($H$8:$H$3000,"?*")),"")</f>
        <v>0</v>
      </c>
    </row>
    <row r="909" spans="1:9" x14ac:dyDescent="0.25">
      <c r="A909" s="174">
        <f>--ISNUMBER(IFERROR(SEARCH('Project Costing'!#REF!,Services!I916,1),""))</f>
        <v>0</v>
      </c>
      <c r="B909" s="174" t="str">
        <f>IF(A909=1,COUNTIF($A$8:A909,1),"")</f>
        <v/>
      </c>
      <c r="C909" s="174"/>
      <c r="D909" s="157">
        <f>IFERROR($C$8:INDEX($C$8:$C$3000,COUNTIF($C$8:$C$3000,"?*")),"")</f>
        <v>0</v>
      </c>
      <c r="E909" s="174"/>
      <c r="F909" s="174">
        <f>--ISNUMBER(IFERROR(SEARCH('Project Costing'!#REF!,Services!I916,1),""))</f>
        <v>0</v>
      </c>
      <c r="G909" s="174" t="str">
        <f>IF(F909=1,COUNTIF($F$8:F909,1),"")</f>
        <v/>
      </c>
      <c r="H909" s="174"/>
      <c r="I909" s="157">
        <f>IFERROR($H$8:INDEX($H$8:$H$3000,COUNTIF($H$8:$H$3000,"?*")),"")</f>
        <v>0</v>
      </c>
    </row>
    <row r="910" spans="1:9" x14ac:dyDescent="0.25">
      <c r="A910" s="174">
        <f>--ISNUMBER(IFERROR(SEARCH('Project Costing'!#REF!,Services!I917,1),""))</f>
        <v>0</v>
      </c>
      <c r="B910" s="174" t="str">
        <f>IF(A910=1,COUNTIF($A$8:A910,1),"")</f>
        <v/>
      </c>
      <c r="C910" s="174"/>
      <c r="D910" s="157">
        <f>IFERROR($C$8:INDEX($C$8:$C$3000,COUNTIF($C$8:$C$3000,"?*")),"")</f>
        <v>0</v>
      </c>
      <c r="E910" s="174"/>
      <c r="F910" s="174">
        <f>--ISNUMBER(IFERROR(SEARCH('Project Costing'!#REF!,Services!I917,1),""))</f>
        <v>0</v>
      </c>
      <c r="G910" s="174" t="str">
        <f>IF(F910=1,COUNTIF($F$8:F910,1),"")</f>
        <v/>
      </c>
      <c r="H910" s="174"/>
      <c r="I910" s="157">
        <f>IFERROR($H$8:INDEX($H$8:$H$3000,COUNTIF($H$8:$H$3000,"?*")),"")</f>
        <v>0</v>
      </c>
    </row>
    <row r="911" spans="1:9" x14ac:dyDescent="0.25">
      <c r="A911" s="174">
        <f>--ISNUMBER(IFERROR(SEARCH('Project Costing'!#REF!,Services!I918,1),""))</f>
        <v>0</v>
      </c>
      <c r="B911" s="174" t="str">
        <f>IF(A911=1,COUNTIF($A$8:A911,1),"")</f>
        <v/>
      </c>
      <c r="C911" s="174"/>
      <c r="D911" s="157">
        <f>IFERROR($C$8:INDEX($C$8:$C$3000,COUNTIF($C$8:$C$3000,"?*")),"")</f>
        <v>0</v>
      </c>
      <c r="E911" s="174"/>
      <c r="F911" s="174">
        <f>--ISNUMBER(IFERROR(SEARCH('Project Costing'!#REF!,Services!I918,1),""))</f>
        <v>0</v>
      </c>
      <c r="G911" s="174" t="str">
        <f>IF(F911=1,COUNTIF($F$8:F911,1),"")</f>
        <v/>
      </c>
      <c r="H911" s="174"/>
      <c r="I911" s="157">
        <f>IFERROR($H$8:INDEX($H$8:$H$3000,COUNTIF($H$8:$H$3000,"?*")),"")</f>
        <v>0</v>
      </c>
    </row>
    <row r="912" spans="1:9" x14ac:dyDescent="0.25">
      <c r="A912" s="174">
        <f>--ISNUMBER(IFERROR(SEARCH('Project Costing'!#REF!,Services!I919,1),""))</f>
        <v>0</v>
      </c>
      <c r="B912" s="174" t="str">
        <f>IF(A912=1,COUNTIF($A$8:A912,1),"")</f>
        <v/>
      </c>
      <c r="C912" s="174"/>
      <c r="D912" s="157">
        <f>IFERROR($C$8:INDEX($C$8:$C$3000,COUNTIF($C$8:$C$3000,"?*")),"")</f>
        <v>0</v>
      </c>
      <c r="E912" s="174"/>
      <c r="F912" s="174">
        <f>--ISNUMBER(IFERROR(SEARCH('Project Costing'!#REF!,Services!I919,1),""))</f>
        <v>0</v>
      </c>
      <c r="G912" s="174" t="str">
        <f>IF(F912=1,COUNTIF($F$8:F912,1),"")</f>
        <v/>
      </c>
      <c r="H912" s="174"/>
      <c r="I912" s="157">
        <f>IFERROR($H$8:INDEX($H$8:$H$3000,COUNTIF($H$8:$H$3000,"?*")),"")</f>
        <v>0</v>
      </c>
    </row>
    <row r="913" spans="1:9" x14ac:dyDescent="0.25">
      <c r="A913" s="174">
        <f>--ISNUMBER(IFERROR(SEARCH('Project Costing'!#REF!,Services!I920,1),""))</f>
        <v>0</v>
      </c>
      <c r="B913" s="174" t="str">
        <f>IF(A913=1,COUNTIF($A$8:A913,1),"")</f>
        <v/>
      </c>
      <c r="C913" s="174"/>
      <c r="D913" s="157">
        <f>IFERROR($C$8:INDEX($C$8:$C$3000,COUNTIF($C$8:$C$3000,"?*")),"")</f>
        <v>0</v>
      </c>
      <c r="E913" s="174"/>
      <c r="F913" s="174">
        <f>--ISNUMBER(IFERROR(SEARCH('Project Costing'!#REF!,Services!I920,1),""))</f>
        <v>0</v>
      </c>
      <c r="G913" s="174" t="str">
        <f>IF(F913=1,COUNTIF($F$8:F913,1),"")</f>
        <v/>
      </c>
      <c r="H913" s="174"/>
      <c r="I913" s="157">
        <f>IFERROR($H$8:INDEX($H$8:$H$3000,COUNTIF($H$8:$H$3000,"?*")),"")</f>
        <v>0</v>
      </c>
    </row>
    <row r="914" spans="1:9" x14ac:dyDescent="0.25">
      <c r="A914" s="174">
        <f>--ISNUMBER(IFERROR(SEARCH('Project Costing'!#REF!,Services!I921,1),""))</f>
        <v>0</v>
      </c>
      <c r="B914" s="174" t="str">
        <f>IF(A914=1,COUNTIF($A$8:A914,1),"")</f>
        <v/>
      </c>
      <c r="C914" s="174"/>
      <c r="D914" s="157">
        <f>IFERROR($C$8:INDEX($C$8:$C$3000,COUNTIF($C$8:$C$3000,"?*")),"")</f>
        <v>0</v>
      </c>
      <c r="E914" s="174"/>
      <c r="F914" s="174">
        <f>--ISNUMBER(IFERROR(SEARCH('Project Costing'!#REF!,Services!I921,1),""))</f>
        <v>0</v>
      </c>
      <c r="G914" s="174" t="str">
        <f>IF(F914=1,COUNTIF($F$8:F914,1),"")</f>
        <v/>
      </c>
      <c r="H914" s="174"/>
      <c r="I914" s="157">
        <f>IFERROR($H$8:INDEX($H$8:$H$3000,COUNTIF($H$8:$H$3000,"?*")),"")</f>
        <v>0</v>
      </c>
    </row>
    <row r="915" spans="1:9" x14ac:dyDescent="0.25">
      <c r="A915" s="174">
        <f>--ISNUMBER(IFERROR(SEARCH('Project Costing'!#REF!,Services!I922,1),""))</f>
        <v>0</v>
      </c>
      <c r="B915" s="174" t="str">
        <f>IF(A915=1,COUNTIF($A$8:A915,1),"")</f>
        <v/>
      </c>
      <c r="C915" s="174"/>
      <c r="D915" s="157">
        <f>IFERROR($C$8:INDEX($C$8:$C$3000,COUNTIF($C$8:$C$3000,"?*")),"")</f>
        <v>0</v>
      </c>
      <c r="E915" s="174"/>
      <c r="F915" s="174">
        <f>--ISNUMBER(IFERROR(SEARCH('Project Costing'!#REF!,Services!I922,1),""))</f>
        <v>0</v>
      </c>
      <c r="G915" s="174" t="str">
        <f>IF(F915=1,COUNTIF($F$8:F915,1),"")</f>
        <v/>
      </c>
      <c r="H915" s="174"/>
      <c r="I915" s="157">
        <f>IFERROR($H$8:INDEX($H$8:$H$3000,COUNTIF($H$8:$H$3000,"?*")),"")</f>
        <v>0</v>
      </c>
    </row>
    <row r="916" spans="1:9" x14ac:dyDescent="0.25">
      <c r="A916" s="174">
        <f>--ISNUMBER(IFERROR(SEARCH('Project Costing'!#REF!,Services!I923,1),""))</f>
        <v>0</v>
      </c>
      <c r="B916" s="174" t="str">
        <f>IF(A916=1,COUNTIF($A$8:A916,1),"")</f>
        <v/>
      </c>
      <c r="C916" s="174"/>
      <c r="D916" s="157">
        <f>IFERROR($C$8:INDEX($C$8:$C$3000,COUNTIF($C$8:$C$3000,"?*")),"")</f>
        <v>0</v>
      </c>
      <c r="E916" s="174"/>
      <c r="F916" s="174">
        <f>--ISNUMBER(IFERROR(SEARCH('Project Costing'!#REF!,Services!I923,1),""))</f>
        <v>0</v>
      </c>
      <c r="G916" s="174" t="str">
        <f>IF(F916=1,COUNTIF($F$8:F916,1),"")</f>
        <v/>
      </c>
      <c r="H916" s="174"/>
      <c r="I916" s="157">
        <f>IFERROR($H$8:INDEX($H$8:$H$3000,COUNTIF($H$8:$H$3000,"?*")),"")</f>
        <v>0</v>
      </c>
    </row>
    <row r="917" spans="1:9" x14ac:dyDescent="0.25">
      <c r="A917" s="174">
        <f>--ISNUMBER(IFERROR(SEARCH('Project Costing'!#REF!,Services!I924,1),""))</f>
        <v>0</v>
      </c>
      <c r="B917" s="174" t="str">
        <f>IF(A917=1,COUNTIF($A$8:A917,1),"")</f>
        <v/>
      </c>
      <c r="C917" s="174"/>
      <c r="D917" s="157">
        <f>IFERROR($C$8:INDEX($C$8:$C$3000,COUNTIF($C$8:$C$3000,"?*")),"")</f>
        <v>0</v>
      </c>
      <c r="E917" s="174"/>
      <c r="F917" s="174">
        <f>--ISNUMBER(IFERROR(SEARCH('Project Costing'!#REF!,Services!I924,1),""))</f>
        <v>0</v>
      </c>
      <c r="G917" s="174" t="str">
        <f>IF(F917=1,COUNTIF($F$8:F917,1),"")</f>
        <v/>
      </c>
      <c r="H917" s="174"/>
      <c r="I917" s="157">
        <f>IFERROR($H$8:INDEX($H$8:$H$3000,COUNTIF($H$8:$H$3000,"?*")),"")</f>
        <v>0</v>
      </c>
    </row>
    <row r="918" spans="1:9" x14ac:dyDescent="0.25">
      <c r="A918" s="174">
        <f>--ISNUMBER(IFERROR(SEARCH('Project Costing'!#REF!,Services!I925,1),""))</f>
        <v>0</v>
      </c>
      <c r="B918" s="174" t="str">
        <f>IF(A918=1,COUNTIF($A$8:A918,1),"")</f>
        <v/>
      </c>
      <c r="C918" s="174"/>
      <c r="D918" s="157">
        <f>IFERROR($C$8:INDEX($C$8:$C$3000,COUNTIF($C$8:$C$3000,"?*")),"")</f>
        <v>0</v>
      </c>
      <c r="E918" s="174"/>
      <c r="F918" s="174">
        <f>--ISNUMBER(IFERROR(SEARCH('Project Costing'!#REF!,Services!I925,1),""))</f>
        <v>0</v>
      </c>
      <c r="G918" s="174" t="str">
        <f>IF(F918=1,COUNTIF($F$8:F918,1),"")</f>
        <v/>
      </c>
      <c r="H918" s="174"/>
      <c r="I918" s="157">
        <f>IFERROR($H$8:INDEX($H$8:$H$3000,COUNTIF($H$8:$H$3000,"?*")),"")</f>
        <v>0</v>
      </c>
    </row>
    <row r="919" spans="1:9" x14ac:dyDescent="0.25">
      <c r="A919" s="174">
        <f>--ISNUMBER(IFERROR(SEARCH('Project Costing'!#REF!,Services!I926,1),""))</f>
        <v>0</v>
      </c>
      <c r="B919" s="174" t="str">
        <f>IF(A919=1,COUNTIF($A$8:A919,1),"")</f>
        <v/>
      </c>
      <c r="C919" s="174"/>
      <c r="D919" s="157">
        <f>IFERROR($C$8:INDEX($C$8:$C$3000,COUNTIF($C$8:$C$3000,"?*")),"")</f>
        <v>0</v>
      </c>
      <c r="E919" s="174"/>
      <c r="F919" s="174">
        <f>--ISNUMBER(IFERROR(SEARCH('Project Costing'!#REF!,Services!I926,1),""))</f>
        <v>0</v>
      </c>
      <c r="G919" s="174" t="str">
        <f>IF(F919=1,COUNTIF($F$8:F919,1),"")</f>
        <v/>
      </c>
      <c r="H919" s="174"/>
      <c r="I919" s="157">
        <f>IFERROR($H$8:INDEX($H$8:$H$3000,COUNTIF($H$8:$H$3000,"?*")),"")</f>
        <v>0</v>
      </c>
    </row>
    <row r="920" spans="1:9" x14ac:dyDescent="0.25">
      <c r="A920" s="174">
        <f>--ISNUMBER(IFERROR(SEARCH('Project Costing'!#REF!,Services!I927,1),""))</f>
        <v>0</v>
      </c>
      <c r="B920" s="174" t="str">
        <f>IF(A920=1,COUNTIF($A$8:A920,1),"")</f>
        <v/>
      </c>
      <c r="C920" s="174"/>
      <c r="D920" s="157">
        <f>IFERROR($C$8:INDEX($C$8:$C$3000,COUNTIF($C$8:$C$3000,"?*")),"")</f>
        <v>0</v>
      </c>
      <c r="E920" s="174"/>
      <c r="F920" s="174">
        <f>--ISNUMBER(IFERROR(SEARCH('Project Costing'!#REF!,Services!I927,1),""))</f>
        <v>0</v>
      </c>
      <c r="G920" s="174" t="str">
        <f>IF(F920=1,COUNTIF($F$8:F920,1),"")</f>
        <v/>
      </c>
      <c r="H920" s="174"/>
      <c r="I920" s="157">
        <f>IFERROR($H$8:INDEX($H$8:$H$3000,COUNTIF($H$8:$H$3000,"?*")),"")</f>
        <v>0</v>
      </c>
    </row>
    <row r="921" spans="1:9" x14ac:dyDescent="0.25">
      <c r="A921" s="174">
        <f>--ISNUMBER(IFERROR(SEARCH('Project Costing'!#REF!,Services!I928,1),""))</f>
        <v>0</v>
      </c>
      <c r="B921" s="174" t="str">
        <f>IF(A921=1,COUNTIF($A$8:A921,1),"")</f>
        <v/>
      </c>
      <c r="C921" s="174"/>
      <c r="D921" s="157">
        <f>IFERROR($C$8:INDEX($C$8:$C$3000,COUNTIF($C$8:$C$3000,"?*")),"")</f>
        <v>0</v>
      </c>
      <c r="E921" s="174"/>
      <c r="F921" s="174">
        <f>--ISNUMBER(IFERROR(SEARCH('Project Costing'!#REF!,Services!I928,1),""))</f>
        <v>0</v>
      </c>
      <c r="G921" s="174" t="str">
        <f>IF(F921=1,COUNTIF($F$8:F921,1),"")</f>
        <v/>
      </c>
      <c r="H921" s="174"/>
      <c r="I921" s="157">
        <f>IFERROR($H$8:INDEX($H$8:$H$3000,COUNTIF($H$8:$H$3000,"?*")),"")</f>
        <v>0</v>
      </c>
    </row>
    <row r="922" spans="1:9" x14ac:dyDescent="0.25">
      <c r="A922" s="174">
        <f>--ISNUMBER(IFERROR(SEARCH('Project Costing'!#REF!,Services!I929,1),""))</f>
        <v>0</v>
      </c>
      <c r="B922" s="174" t="str">
        <f>IF(A922=1,COUNTIF($A$8:A922,1),"")</f>
        <v/>
      </c>
      <c r="C922" s="174"/>
      <c r="D922" s="157">
        <f>IFERROR($C$8:INDEX($C$8:$C$3000,COUNTIF($C$8:$C$3000,"?*")),"")</f>
        <v>0</v>
      </c>
      <c r="E922" s="174"/>
      <c r="F922" s="174">
        <f>--ISNUMBER(IFERROR(SEARCH('Project Costing'!#REF!,Services!I929,1),""))</f>
        <v>0</v>
      </c>
      <c r="G922" s="174" t="str">
        <f>IF(F922=1,COUNTIF($F$8:F922,1),"")</f>
        <v/>
      </c>
      <c r="H922" s="174"/>
      <c r="I922" s="157">
        <f>IFERROR($H$8:INDEX($H$8:$H$3000,COUNTIF($H$8:$H$3000,"?*")),"")</f>
        <v>0</v>
      </c>
    </row>
    <row r="923" spans="1:9" x14ac:dyDescent="0.25">
      <c r="A923" s="174">
        <f>--ISNUMBER(IFERROR(SEARCH('Project Costing'!#REF!,Services!I930,1),""))</f>
        <v>0</v>
      </c>
      <c r="B923" s="174" t="str">
        <f>IF(A923=1,COUNTIF($A$8:A923,1),"")</f>
        <v/>
      </c>
      <c r="C923" s="174"/>
      <c r="D923" s="157">
        <f>IFERROR($C$8:INDEX($C$8:$C$3000,COUNTIF($C$8:$C$3000,"?*")),"")</f>
        <v>0</v>
      </c>
      <c r="E923" s="174"/>
      <c r="F923" s="174">
        <f>--ISNUMBER(IFERROR(SEARCH('Project Costing'!#REF!,Services!I930,1),""))</f>
        <v>0</v>
      </c>
      <c r="G923" s="174" t="str">
        <f>IF(F923=1,COUNTIF($F$8:F923,1),"")</f>
        <v/>
      </c>
      <c r="H923" s="174"/>
      <c r="I923" s="157">
        <f>IFERROR($H$8:INDEX($H$8:$H$3000,COUNTIF($H$8:$H$3000,"?*")),"")</f>
        <v>0</v>
      </c>
    </row>
    <row r="924" spans="1:9" x14ac:dyDescent="0.25">
      <c r="A924" s="174">
        <f>--ISNUMBER(IFERROR(SEARCH('Project Costing'!#REF!,Services!I931,1),""))</f>
        <v>0</v>
      </c>
      <c r="B924" s="174" t="str">
        <f>IF(A924=1,COUNTIF($A$8:A924,1),"")</f>
        <v/>
      </c>
      <c r="C924" s="174"/>
      <c r="D924" s="157">
        <f>IFERROR($C$8:INDEX($C$8:$C$3000,COUNTIF($C$8:$C$3000,"?*")),"")</f>
        <v>0</v>
      </c>
      <c r="E924" s="174"/>
      <c r="F924" s="174">
        <f>--ISNUMBER(IFERROR(SEARCH('Project Costing'!#REF!,Services!I931,1),""))</f>
        <v>0</v>
      </c>
      <c r="G924" s="174" t="str">
        <f>IF(F924=1,COUNTIF($F$8:F924,1),"")</f>
        <v/>
      </c>
      <c r="H924" s="174"/>
      <c r="I924" s="157">
        <f>IFERROR($H$8:INDEX($H$8:$H$3000,COUNTIF($H$8:$H$3000,"?*")),"")</f>
        <v>0</v>
      </c>
    </row>
    <row r="925" spans="1:9" x14ac:dyDescent="0.25">
      <c r="A925" s="174">
        <f>--ISNUMBER(IFERROR(SEARCH('Project Costing'!#REF!,Services!I932,1),""))</f>
        <v>0</v>
      </c>
      <c r="B925" s="174" t="str">
        <f>IF(A925=1,COUNTIF($A$8:A925,1),"")</f>
        <v/>
      </c>
      <c r="C925" s="174"/>
      <c r="D925" s="157">
        <f>IFERROR($C$8:INDEX($C$8:$C$3000,COUNTIF($C$8:$C$3000,"?*")),"")</f>
        <v>0</v>
      </c>
      <c r="E925" s="174"/>
      <c r="F925" s="174">
        <f>--ISNUMBER(IFERROR(SEARCH('Project Costing'!#REF!,Services!I932,1),""))</f>
        <v>0</v>
      </c>
      <c r="G925" s="174" t="str">
        <f>IF(F925=1,COUNTIF($F$8:F925,1),"")</f>
        <v/>
      </c>
      <c r="H925" s="174"/>
      <c r="I925" s="157">
        <f>IFERROR($H$8:INDEX($H$8:$H$3000,COUNTIF($H$8:$H$3000,"?*")),"")</f>
        <v>0</v>
      </c>
    </row>
    <row r="926" spans="1:9" x14ac:dyDescent="0.25">
      <c r="A926" s="174">
        <f>--ISNUMBER(IFERROR(SEARCH('Project Costing'!#REF!,Services!I933,1),""))</f>
        <v>0</v>
      </c>
      <c r="B926" s="174" t="str">
        <f>IF(A926=1,COUNTIF($A$8:A926,1),"")</f>
        <v/>
      </c>
      <c r="C926" s="174"/>
      <c r="D926" s="157">
        <f>IFERROR($C$8:INDEX($C$8:$C$3000,COUNTIF($C$8:$C$3000,"?*")),"")</f>
        <v>0</v>
      </c>
      <c r="E926" s="174"/>
      <c r="F926" s="174">
        <f>--ISNUMBER(IFERROR(SEARCH('Project Costing'!#REF!,Services!I933,1),""))</f>
        <v>0</v>
      </c>
      <c r="G926" s="174" t="str">
        <f>IF(F926=1,COUNTIF($F$8:F926,1),"")</f>
        <v/>
      </c>
      <c r="H926" s="174"/>
      <c r="I926" s="157">
        <f>IFERROR($H$8:INDEX($H$8:$H$3000,COUNTIF($H$8:$H$3000,"?*")),"")</f>
        <v>0</v>
      </c>
    </row>
    <row r="927" spans="1:9" x14ac:dyDescent="0.25">
      <c r="A927" s="174">
        <f>--ISNUMBER(IFERROR(SEARCH('Project Costing'!#REF!,Services!I934,1),""))</f>
        <v>0</v>
      </c>
      <c r="B927" s="174" t="str">
        <f>IF(A927=1,COUNTIF($A$8:A927,1),"")</f>
        <v/>
      </c>
      <c r="C927" s="174"/>
      <c r="D927" s="157">
        <f>IFERROR($C$8:INDEX($C$8:$C$3000,COUNTIF($C$8:$C$3000,"?*")),"")</f>
        <v>0</v>
      </c>
      <c r="E927" s="174"/>
      <c r="F927" s="174">
        <f>--ISNUMBER(IFERROR(SEARCH('Project Costing'!#REF!,Services!I934,1),""))</f>
        <v>0</v>
      </c>
      <c r="G927" s="174" t="str">
        <f>IF(F927=1,COUNTIF($F$8:F927,1),"")</f>
        <v/>
      </c>
      <c r="H927" s="174"/>
      <c r="I927" s="157">
        <f>IFERROR($H$8:INDEX($H$8:$H$3000,COUNTIF($H$8:$H$3000,"?*")),"")</f>
        <v>0</v>
      </c>
    </row>
    <row r="928" spans="1:9" x14ac:dyDescent="0.25">
      <c r="A928" s="174">
        <f>--ISNUMBER(IFERROR(SEARCH('Project Costing'!#REF!,Services!I935,1),""))</f>
        <v>0</v>
      </c>
      <c r="B928" s="174" t="str">
        <f>IF(A928=1,COUNTIF($A$8:A928,1),"")</f>
        <v/>
      </c>
      <c r="C928" s="174"/>
      <c r="D928" s="157">
        <f>IFERROR($C$8:INDEX($C$8:$C$3000,COUNTIF($C$8:$C$3000,"?*")),"")</f>
        <v>0</v>
      </c>
      <c r="E928" s="174"/>
      <c r="F928" s="174">
        <f>--ISNUMBER(IFERROR(SEARCH('Project Costing'!#REF!,Services!I935,1),""))</f>
        <v>0</v>
      </c>
      <c r="G928" s="174" t="str">
        <f>IF(F928=1,COUNTIF($F$8:F928,1),"")</f>
        <v/>
      </c>
      <c r="H928" s="174"/>
      <c r="I928" s="157">
        <f>IFERROR($H$8:INDEX($H$8:$H$3000,COUNTIF($H$8:$H$3000,"?*")),"")</f>
        <v>0</v>
      </c>
    </row>
    <row r="929" spans="1:9" x14ac:dyDescent="0.25">
      <c r="A929" s="174">
        <f>--ISNUMBER(IFERROR(SEARCH('Project Costing'!#REF!,Services!I936,1),""))</f>
        <v>0</v>
      </c>
      <c r="B929" s="174" t="str">
        <f>IF(A929=1,COUNTIF($A$8:A929,1),"")</f>
        <v/>
      </c>
      <c r="C929" s="174"/>
      <c r="D929" s="157">
        <f>IFERROR($C$8:INDEX($C$8:$C$3000,COUNTIF($C$8:$C$3000,"?*")),"")</f>
        <v>0</v>
      </c>
      <c r="E929" s="174"/>
      <c r="F929" s="174">
        <f>--ISNUMBER(IFERROR(SEARCH('Project Costing'!#REF!,Services!I936,1),""))</f>
        <v>0</v>
      </c>
      <c r="G929" s="174" t="str">
        <f>IF(F929=1,COUNTIF($F$8:F929,1),"")</f>
        <v/>
      </c>
      <c r="H929" s="174"/>
      <c r="I929" s="157">
        <f>IFERROR($H$8:INDEX($H$8:$H$3000,COUNTIF($H$8:$H$3000,"?*")),"")</f>
        <v>0</v>
      </c>
    </row>
    <row r="930" spans="1:9" x14ac:dyDescent="0.25">
      <c r="A930" s="174">
        <f>--ISNUMBER(IFERROR(SEARCH('Project Costing'!#REF!,Services!I937,1),""))</f>
        <v>0</v>
      </c>
      <c r="B930" s="174" t="str">
        <f>IF(A930=1,COUNTIF($A$8:A930,1),"")</f>
        <v/>
      </c>
      <c r="C930" s="174"/>
      <c r="D930" s="157">
        <f>IFERROR($C$8:INDEX($C$8:$C$3000,COUNTIF($C$8:$C$3000,"?*")),"")</f>
        <v>0</v>
      </c>
      <c r="E930" s="174"/>
      <c r="F930" s="174">
        <f>--ISNUMBER(IFERROR(SEARCH('Project Costing'!#REF!,Services!I937,1),""))</f>
        <v>0</v>
      </c>
      <c r="G930" s="174" t="str">
        <f>IF(F930=1,COUNTIF($F$8:F930,1),"")</f>
        <v/>
      </c>
      <c r="H930" s="174"/>
      <c r="I930" s="157">
        <f>IFERROR($H$8:INDEX($H$8:$H$3000,COUNTIF($H$8:$H$3000,"?*")),"")</f>
        <v>0</v>
      </c>
    </row>
    <row r="931" spans="1:9" x14ac:dyDescent="0.25">
      <c r="A931" s="174">
        <f>--ISNUMBER(IFERROR(SEARCH('Project Costing'!#REF!,Services!I938,1),""))</f>
        <v>0</v>
      </c>
      <c r="B931" s="174" t="str">
        <f>IF(A931=1,COUNTIF($A$8:A931,1),"")</f>
        <v/>
      </c>
      <c r="C931" s="174"/>
      <c r="D931" s="157">
        <f>IFERROR($C$8:INDEX($C$8:$C$3000,COUNTIF($C$8:$C$3000,"?*")),"")</f>
        <v>0</v>
      </c>
      <c r="E931" s="174"/>
      <c r="F931" s="174">
        <f>--ISNUMBER(IFERROR(SEARCH('Project Costing'!#REF!,Services!I938,1),""))</f>
        <v>0</v>
      </c>
      <c r="G931" s="174" t="str">
        <f>IF(F931=1,COUNTIF($F$8:F931,1),"")</f>
        <v/>
      </c>
      <c r="H931" s="174"/>
      <c r="I931" s="157">
        <f>IFERROR($H$8:INDEX($H$8:$H$3000,COUNTIF($H$8:$H$3000,"?*")),"")</f>
        <v>0</v>
      </c>
    </row>
    <row r="932" spans="1:9" x14ac:dyDescent="0.25">
      <c r="A932" s="174">
        <f>--ISNUMBER(IFERROR(SEARCH('Project Costing'!#REF!,Services!I939,1),""))</f>
        <v>0</v>
      </c>
      <c r="B932" s="174" t="str">
        <f>IF(A932=1,COUNTIF($A$8:A932,1),"")</f>
        <v/>
      </c>
      <c r="C932" s="174"/>
      <c r="D932" s="157">
        <f>IFERROR($C$8:INDEX($C$8:$C$3000,COUNTIF($C$8:$C$3000,"?*")),"")</f>
        <v>0</v>
      </c>
      <c r="E932" s="174"/>
      <c r="F932" s="174">
        <f>--ISNUMBER(IFERROR(SEARCH('Project Costing'!#REF!,Services!I939,1),""))</f>
        <v>0</v>
      </c>
      <c r="G932" s="174" t="str">
        <f>IF(F932=1,COUNTIF($F$8:F932,1),"")</f>
        <v/>
      </c>
      <c r="H932" s="174"/>
      <c r="I932" s="157">
        <f>IFERROR($H$8:INDEX($H$8:$H$3000,COUNTIF($H$8:$H$3000,"?*")),"")</f>
        <v>0</v>
      </c>
    </row>
    <row r="933" spans="1:9" x14ac:dyDescent="0.25">
      <c r="A933" s="174">
        <f>--ISNUMBER(IFERROR(SEARCH('Project Costing'!#REF!,Services!I940,1),""))</f>
        <v>0</v>
      </c>
      <c r="B933" s="174" t="str">
        <f>IF(A933=1,COUNTIF($A$8:A933,1),"")</f>
        <v/>
      </c>
      <c r="C933" s="174"/>
      <c r="D933" s="157">
        <f>IFERROR($C$8:INDEX($C$8:$C$3000,COUNTIF($C$8:$C$3000,"?*")),"")</f>
        <v>0</v>
      </c>
      <c r="E933" s="174"/>
      <c r="F933" s="174">
        <f>--ISNUMBER(IFERROR(SEARCH('Project Costing'!#REF!,Services!I940,1),""))</f>
        <v>0</v>
      </c>
      <c r="G933" s="174" t="str">
        <f>IF(F933=1,COUNTIF($F$8:F933,1),"")</f>
        <v/>
      </c>
      <c r="H933" s="174"/>
      <c r="I933" s="157">
        <f>IFERROR($H$8:INDEX($H$8:$H$3000,COUNTIF($H$8:$H$3000,"?*")),"")</f>
        <v>0</v>
      </c>
    </row>
    <row r="934" spans="1:9" x14ac:dyDescent="0.25">
      <c r="A934" s="174">
        <f>--ISNUMBER(IFERROR(SEARCH('Project Costing'!#REF!,Services!I941,1),""))</f>
        <v>0</v>
      </c>
      <c r="B934" s="174" t="str">
        <f>IF(A934=1,COUNTIF($A$8:A934,1),"")</f>
        <v/>
      </c>
      <c r="C934" s="174"/>
      <c r="D934" s="157">
        <f>IFERROR($C$8:INDEX($C$8:$C$3000,COUNTIF($C$8:$C$3000,"?*")),"")</f>
        <v>0</v>
      </c>
      <c r="E934" s="174"/>
      <c r="F934" s="174">
        <f>--ISNUMBER(IFERROR(SEARCH('Project Costing'!#REF!,Services!I941,1),""))</f>
        <v>0</v>
      </c>
      <c r="G934" s="174" t="str">
        <f>IF(F934=1,COUNTIF($F$8:F934,1),"")</f>
        <v/>
      </c>
      <c r="H934" s="174"/>
      <c r="I934" s="157">
        <f>IFERROR($H$8:INDEX($H$8:$H$3000,COUNTIF($H$8:$H$3000,"?*")),"")</f>
        <v>0</v>
      </c>
    </row>
    <row r="935" spans="1:9" x14ac:dyDescent="0.25">
      <c r="A935" s="174">
        <f>--ISNUMBER(IFERROR(SEARCH('Project Costing'!#REF!,Services!I942,1),""))</f>
        <v>0</v>
      </c>
      <c r="B935" s="174" t="str">
        <f>IF(A935=1,COUNTIF($A$8:A935,1),"")</f>
        <v/>
      </c>
      <c r="C935" s="174"/>
      <c r="D935" s="157">
        <f>IFERROR($C$8:INDEX($C$8:$C$3000,COUNTIF($C$8:$C$3000,"?*")),"")</f>
        <v>0</v>
      </c>
      <c r="E935" s="174"/>
      <c r="F935" s="174">
        <f>--ISNUMBER(IFERROR(SEARCH('Project Costing'!#REF!,Services!I942,1),""))</f>
        <v>0</v>
      </c>
      <c r="G935" s="174" t="str">
        <f>IF(F935=1,COUNTIF($F$8:F935,1),"")</f>
        <v/>
      </c>
      <c r="H935" s="174"/>
      <c r="I935" s="157">
        <f>IFERROR($H$8:INDEX($H$8:$H$3000,COUNTIF($H$8:$H$3000,"?*")),"")</f>
        <v>0</v>
      </c>
    </row>
    <row r="936" spans="1:9" x14ac:dyDescent="0.25">
      <c r="A936" s="174">
        <f>--ISNUMBER(IFERROR(SEARCH('Project Costing'!#REF!,Services!I943,1),""))</f>
        <v>0</v>
      </c>
      <c r="B936" s="174" t="str">
        <f>IF(A936=1,COUNTIF($A$8:A936,1),"")</f>
        <v/>
      </c>
      <c r="C936" s="174"/>
      <c r="D936" s="157">
        <f>IFERROR($C$8:INDEX($C$8:$C$3000,COUNTIF($C$8:$C$3000,"?*")),"")</f>
        <v>0</v>
      </c>
      <c r="E936" s="174"/>
      <c r="F936" s="174">
        <f>--ISNUMBER(IFERROR(SEARCH('Project Costing'!#REF!,Services!I943,1),""))</f>
        <v>0</v>
      </c>
      <c r="G936" s="174" t="str">
        <f>IF(F936=1,COUNTIF($F$8:F936,1),"")</f>
        <v/>
      </c>
      <c r="H936" s="174"/>
      <c r="I936" s="157">
        <f>IFERROR($H$8:INDEX($H$8:$H$3000,COUNTIF($H$8:$H$3000,"?*")),"")</f>
        <v>0</v>
      </c>
    </row>
    <row r="937" spans="1:9" x14ac:dyDescent="0.25">
      <c r="A937" s="174">
        <f>--ISNUMBER(IFERROR(SEARCH('Project Costing'!#REF!,Services!I944,1),""))</f>
        <v>0</v>
      </c>
      <c r="B937" s="174" t="str">
        <f>IF(A937=1,COUNTIF($A$8:A937,1),"")</f>
        <v/>
      </c>
      <c r="C937" s="174"/>
      <c r="D937" s="157">
        <f>IFERROR($C$8:INDEX($C$8:$C$3000,COUNTIF($C$8:$C$3000,"?*")),"")</f>
        <v>0</v>
      </c>
      <c r="E937" s="174"/>
      <c r="F937" s="174">
        <f>--ISNUMBER(IFERROR(SEARCH('Project Costing'!#REF!,Services!I944,1),""))</f>
        <v>0</v>
      </c>
      <c r="G937" s="174" t="str">
        <f>IF(F937=1,COUNTIF($F$8:F937,1),"")</f>
        <v/>
      </c>
      <c r="H937" s="174"/>
      <c r="I937" s="157">
        <f>IFERROR($H$8:INDEX($H$8:$H$3000,COUNTIF($H$8:$H$3000,"?*")),"")</f>
        <v>0</v>
      </c>
    </row>
    <row r="938" spans="1:9" x14ac:dyDescent="0.25">
      <c r="A938" s="174">
        <f>--ISNUMBER(IFERROR(SEARCH('Project Costing'!#REF!,Services!I945,1),""))</f>
        <v>0</v>
      </c>
      <c r="B938" s="174" t="str">
        <f>IF(A938=1,COUNTIF($A$8:A938,1),"")</f>
        <v/>
      </c>
      <c r="C938" s="174"/>
      <c r="D938" s="157">
        <f>IFERROR($C$8:INDEX($C$8:$C$3000,COUNTIF($C$8:$C$3000,"?*")),"")</f>
        <v>0</v>
      </c>
      <c r="E938" s="174"/>
      <c r="F938" s="174">
        <f>--ISNUMBER(IFERROR(SEARCH('Project Costing'!#REF!,Services!I945,1),""))</f>
        <v>0</v>
      </c>
      <c r="G938" s="174" t="str">
        <f>IF(F938=1,COUNTIF($F$8:F938,1),"")</f>
        <v/>
      </c>
      <c r="H938" s="174"/>
      <c r="I938" s="157">
        <f>IFERROR($H$8:INDEX($H$8:$H$3000,COUNTIF($H$8:$H$3000,"?*")),"")</f>
        <v>0</v>
      </c>
    </row>
    <row r="939" spans="1:9" x14ac:dyDescent="0.25">
      <c r="A939" s="174">
        <f>--ISNUMBER(IFERROR(SEARCH('Project Costing'!#REF!,Services!I946,1),""))</f>
        <v>0</v>
      </c>
      <c r="B939" s="174" t="str">
        <f>IF(A939=1,COUNTIF($A$8:A939,1),"")</f>
        <v/>
      </c>
      <c r="C939" s="174"/>
      <c r="D939" s="157">
        <f>IFERROR($C$8:INDEX($C$8:$C$3000,COUNTIF($C$8:$C$3000,"?*")),"")</f>
        <v>0</v>
      </c>
      <c r="E939" s="174"/>
      <c r="F939" s="174">
        <f>--ISNUMBER(IFERROR(SEARCH('Project Costing'!#REF!,Services!I946,1),""))</f>
        <v>0</v>
      </c>
      <c r="G939" s="174" t="str">
        <f>IF(F939=1,COUNTIF($F$8:F939,1),"")</f>
        <v/>
      </c>
      <c r="H939" s="174"/>
      <c r="I939" s="157">
        <f>IFERROR($H$8:INDEX($H$8:$H$3000,COUNTIF($H$8:$H$3000,"?*")),"")</f>
        <v>0</v>
      </c>
    </row>
    <row r="940" spans="1:9" x14ac:dyDescent="0.25">
      <c r="A940" s="174">
        <f>--ISNUMBER(IFERROR(SEARCH('Project Costing'!#REF!,Services!I947,1),""))</f>
        <v>0</v>
      </c>
      <c r="B940" s="174" t="str">
        <f>IF(A940=1,COUNTIF($A$8:A940,1),"")</f>
        <v/>
      </c>
      <c r="C940" s="174"/>
      <c r="D940" s="157">
        <f>IFERROR($C$8:INDEX($C$8:$C$3000,COUNTIF($C$8:$C$3000,"?*")),"")</f>
        <v>0</v>
      </c>
      <c r="E940" s="174"/>
      <c r="F940" s="174">
        <f>--ISNUMBER(IFERROR(SEARCH('Project Costing'!#REF!,Services!I947,1),""))</f>
        <v>0</v>
      </c>
      <c r="G940" s="174" t="str">
        <f>IF(F940=1,COUNTIF($F$8:F940,1),"")</f>
        <v/>
      </c>
      <c r="H940" s="174"/>
      <c r="I940" s="157">
        <f>IFERROR($H$8:INDEX($H$8:$H$3000,COUNTIF($H$8:$H$3000,"?*")),"")</f>
        <v>0</v>
      </c>
    </row>
    <row r="941" spans="1:9" x14ac:dyDescent="0.25">
      <c r="A941" s="174">
        <f>--ISNUMBER(IFERROR(SEARCH('Project Costing'!#REF!,Services!I948,1),""))</f>
        <v>0</v>
      </c>
      <c r="B941" s="174" t="str">
        <f>IF(A941=1,COUNTIF($A$8:A941,1),"")</f>
        <v/>
      </c>
      <c r="C941" s="174"/>
      <c r="D941" s="157">
        <f>IFERROR($C$8:INDEX($C$8:$C$3000,COUNTIF($C$8:$C$3000,"?*")),"")</f>
        <v>0</v>
      </c>
      <c r="E941" s="174"/>
      <c r="F941" s="174">
        <f>--ISNUMBER(IFERROR(SEARCH('Project Costing'!#REF!,Services!I948,1),""))</f>
        <v>0</v>
      </c>
      <c r="G941" s="174" t="str">
        <f>IF(F941=1,COUNTIF($F$8:F941,1),"")</f>
        <v/>
      </c>
      <c r="H941" s="174"/>
      <c r="I941" s="157">
        <f>IFERROR($H$8:INDEX($H$8:$H$3000,COUNTIF($H$8:$H$3000,"?*")),"")</f>
        <v>0</v>
      </c>
    </row>
    <row r="942" spans="1:9" x14ac:dyDescent="0.25">
      <c r="A942" s="174">
        <f>--ISNUMBER(IFERROR(SEARCH('Project Costing'!#REF!,Services!I949,1),""))</f>
        <v>0</v>
      </c>
      <c r="B942" s="174" t="str">
        <f>IF(A942=1,COUNTIF($A$8:A942,1),"")</f>
        <v/>
      </c>
      <c r="C942" s="174"/>
      <c r="D942" s="157">
        <f>IFERROR($C$8:INDEX($C$8:$C$3000,COUNTIF($C$8:$C$3000,"?*")),"")</f>
        <v>0</v>
      </c>
      <c r="E942" s="174"/>
      <c r="F942" s="174">
        <f>--ISNUMBER(IFERROR(SEARCH('Project Costing'!#REF!,Services!I949,1),""))</f>
        <v>0</v>
      </c>
      <c r="G942" s="174" t="str">
        <f>IF(F942=1,COUNTIF($F$8:F942,1),"")</f>
        <v/>
      </c>
      <c r="H942" s="174"/>
      <c r="I942" s="157">
        <f>IFERROR($H$8:INDEX($H$8:$H$3000,COUNTIF($H$8:$H$3000,"?*")),"")</f>
        <v>0</v>
      </c>
    </row>
    <row r="943" spans="1:9" x14ac:dyDescent="0.25">
      <c r="A943" s="174">
        <f>--ISNUMBER(IFERROR(SEARCH('Project Costing'!#REF!,Services!I950,1),""))</f>
        <v>0</v>
      </c>
      <c r="B943" s="174" t="str">
        <f>IF(A943=1,COUNTIF($A$8:A943,1),"")</f>
        <v/>
      </c>
      <c r="C943" s="174"/>
      <c r="D943" s="157">
        <f>IFERROR($C$8:INDEX($C$8:$C$3000,COUNTIF($C$8:$C$3000,"?*")),"")</f>
        <v>0</v>
      </c>
      <c r="E943" s="174"/>
      <c r="F943" s="174">
        <f>--ISNUMBER(IFERROR(SEARCH('Project Costing'!#REF!,Services!I950,1),""))</f>
        <v>0</v>
      </c>
      <c r="G943" s="174" t="str">
        <f>IF(F943=1,COUNTIF($F$8:F943,1),"")</f>
        <v/>
      </c>
      <c r="H943" s="174"/>
      <c r="I943" s="157">
        <f>IFERROR($H$8:INDEX($H$8:$H$3000,COUNTIF($H$8:$H$3000,"?*")),"")</f>
        <v>0</v>
      </c>
    </row>
    <row r="944" spans="1:9" x14ac:dyDescent="0.25">
      <c r="A944" s="174">
        <f>--ISNUMBER(IFERROR(SEARCH('Project Costing'!#REF!,Services!I951,1),""))</f>
        <v>0</v>
      </c>
      <c r="B944" s="174" t="str">
        <f>IF(A944=1,COUNTIF($A$8:A944,1),"")</f>
        <v/>
      </c>
      <c r="C944" s="174"/>
      <c r="D944" s="157">
        <f>IFERROR($C$8:INDEX($C$8:$C$3000,COUNTIF($C$8:$C$3000,"?*")),"")</f>
        <v>0</v>
      </c>
      <c r="E944" s="174"/>
      <c r="F944" s="174">
        <f>--ISNUMBER(IFERROR(SEARCH('Project Costing'!#REF!,Services!I951,1),""))</f>
        <v>0</v>
      </c>
      <c r="G944" s="174" t="str">
        <f>IF(F944=1,COUNTIF($F$8:F944,1),"")</f>
        <v/>
      </c>
      <c r="H944" s="174"/>
      <c r="I944" s="157">
        <f>IFERROR($H$8:INDEX($H$8:$H$3000,COUNTIF($H$8:$H$3000,"?*")),"")</f>
        <v>0</v>
      </c>
    </row>
    <row r="945" spans="1:9" x14ac:dyDescent="0.25">
      <c r="A945" s="174">
        <f>--ISNUMBER(IFERROR(SEARCH('Project Costing'!#REF!,Services!I952,1),""))</f>
        <v>0</v>
      </c>
      <c r="B945" s="174" t="str">
        <f>IF(A945=1,COUNTIF($A$8:A945,1),"")</f>
        <v/>
      </c>
      <c r="C945" s="174"/>
      <c r="D945" s="157">
        <f>IFERROR($C$8:INDEX($C$8:$C$3000,COUNTIF($C$8:$C$3000,"?*")),"")</f>
        <v>0</v>
      </c>
      <c r="E945" s="174"/>
      <c r="F945" s="174">
        <f>--ISNUMBER(IFERROR(SEARCH('Project Costing'!#REF!,Services!I952,1),""))</f>
        <v>0</v>
      </c>
      <c r="G945" s="174" t="str">
        <f>IF(F945=1,COUNTIF($F$8:F945,1),"")</f>
        <v/>
      </c>
      <c r="H945" s="174"/>
      <c r="I945" s="157">
        <f>IFERROR($H$8:INDEX($H$8:$H$3000,COUNTIF($H$8:$H$3000,"?*")),"")</f>
        <v>0</v>
      </c>
    </row>
    <row r="946" spans="1:9" x14ac:dyDescent="0.25">
      <c r="A946" s="174">
        <f>--ISNUMBER(IFERROR(SEARCH('Project Costing'!#REF!,Services!I953,1),""))</f>
        <v>0</v>
      </c>
      <c r="B946" s="174" t="str">
        <f>IF(A946=1,COUNTIF($A$8:A946,1),"")</f>
        <v/>
      </c>
      <c r="C946" s="174"/>
      <c r="D946" s="157">
        <f>IFERROR($C$8:INDEX($C$8:$C$3000,COUNTIF($C$8:$C$3000,"?*")),"")</f>
        <v>0</v>
      </c>
      <c r="E946" s="174"/>
      <c r="F946" s="174">
        <f>--ISNUMBER(IFERROR(SEARCH('Project Costing'!#REF!,Services!I953,1),""))</f>
        <v>0</v>
      </c>
      <c r="G946" s="174" t="str">
        <f>IF(F946=1,COUNTIF($F$8:F946,1),"")</f>
        <v/>
      </c>
      <c r="H946" s="174"/>
      <c r="I946" s="157">
        <f>IFERROR($H$8:INDEX($H$8:$H$3000,COUNTIF($H$8:$H$3000,"?*")),"")</f>
        <v>0</v>
      </c>
    </row>
    <row r="947" spans="1:9" x14ac:dyDescent="0.25">
      <c r="A947" s="174">
        <f>--ISNUMBER(IFERROR(SEARCH('Project Costing'!#REF!,Services!I954,1),""))</f>
        <v>0</v>
      </c>
      <c r="B947" s="174" t="str">
        <f>IF(A947=1,COUNTIF($A$8:A947,1),"")</f>
        <v/>
      </c>
      <c r="C947" s="174"/>
      <c r="D947" s="157">
        <f>IFERROR($C$8:INDEX($C$8:$C$3000,COUNTIF($C$8:$C$3000,"?*")),"")</f>
        <v>0</v>
      </c>
      <c r="E947" s="174"/>
      <c r="F947" s="174">
        <f>--ISNUMBER(IFERROR(SEARCH('Project Costing'!#REF!,Services!I954,1),""))</f>
        <v>0</v>
      </c>
      <c r="G947" s="174" t="str">
        <f>IF(F947=1,COUNTIF($F$8:F947,1),"")</f>
        <v/>
      </c>
      <c r="H947" s="174"/>
      <c r="I947" s="157">
        <f>IFERROR($H$8:INDEX($H$8:$H$3000,COUNTIF($H$8:$H$3000,"?*")),"")</f>
        <v>0</v>
      </c>
    </row>
    <row r="948" spans="1:9" x14ac:dyDescent="0.25">
      <c r="A948" s="174">
        <f>--ISNUMBER(IFERROR(SEARCH('Project Costing'!#REF!,Services!I955,1),""))</f>
        <v>0</v>
      </c>
      <c r="B948" s="174" t="str">
        <f>IF(A948=1,COUNTIF($A$8:A948,1),"")</f>
        <v/>
      </c>
      <c r="C948" s="174"/>
      <c r="D948" s="157">
        <f>IFERROR($C$8:INDEX($C$8:$C$3000,COUNTIF($C$8:$C$3000,"?*")),"")</f>
        <v>0</v>
      </c>
      <c r="E948" s="174"/>
      <c r="F948" s="174">
        <f>--ISNUMBER(IFERROR(SEARCH('Project Costing'!#REF!,Services!I955,1),""))</f>
        <v>0</v>
      </c>
      <c r="G948" s="174" t="str">
        <f>IF(F948=1,COUNTIF($F$8:F948,1),"")</f>
        <v/>
      </c>
      <c r="H948" s="174"/>
      <c r="I948" s="157">
        <f>IFERROR($H$8:INDEX($H$8:$H$3000,COUNTIF($H$8:$H$3000,"?*")),"")</f>
        <v>0</v>
      </c>
    </row>
    <row r="949" spans="1:9" x14ac:dyDescent="0.25">
      <c r="A949" s="174">
        <f>--ISNUMBER(IFERROR(SEARCH('Project Costing'!#REF!,Services!I956,1),""))</f>
        <v>0</v>
      </c>
      <c r="B949" s="174" t="str">
        <f>IF(A949=1,COUNTIF($A$8:A949,1),"")</f>
        <v/>
      </c>
      <c r="C949" s="174"/>
      <c r="D949" s="157">
        <f>IFERROR($C$8:INDEX($C$8:$C$3000,COUNTIF($C$8:$C$3000,"?*")),"")</f>
        <v>0</v>
      </c>
      <c r="E949" s="174"/>
      <c r="F949" s="174">
        <f>--ISNUMBER(IFERROR(SEARCH('Project Costing'!#REF!,Services!I956,1),""))</f>
        <v>0</v>
      </c>
      <c r="G949" s="174" t="str">
        <f>IF(F949=1,COUNTIF($F$8:F949,1),"")</f>
        <v/>
      </c>
      <c r="H949" s="174"/>
      <c r="I949" s="157">
        <f>IFERROR($H$8:INDEX($H$8:$H$3000,COUNTIF($H$8:$H$3000,"?*")),"")</f>
        <v>0</v>
      </c>
    </row>
    <row r="950" spans="1:9" x14ac:dyDescent="0.25">
      <c r="A950" s="174">
        <f>--ISNUMBER(IFERROR(SEARCH('Project Costing'!#REF!,Services!I957,1),""))</f>
        <v>0</v>
      </c>
      <c r="B950" s="174" t="str">
        <f>IF(A950=1,COUNTIF($A$8:A950,1),"")</f>
        <v/>
      </c>
      <c r="C950" s="174"/>
      <c r="D950" s="157">
        <f>IFERROR($C$8:INDEX($C$8:$C$3000,COUNTIF($C$8:$C$3000,"?*")),"")</f>
        <v>0</v>
      </c>
      <c r="E950" s="174"/>
      <c r="F950" s="174">
        <f>--ISNUMBER(IFERROR(SEARCH('Project Costing'!#REF!,Services!I957,1),""))</f>
        <v>0</v>
      </c>
      <c r="G950" s="174" t="str">
        <f>IF(F950=1,COUNTIF($F$8:F950,1),"")</f>
        <v/>
      </c>
      <c r="H950" s="174"/>
      <c r="I950" s="157">
        <f>IFERROR($H$8:INDEX($H$8:$H$3000,COUNTIF($H$8:$H$3000,"?*")),"")</f>
        <v>0</v>
      </c>
    </row>
    <row r="951" spans="1:9" x14ac:dyDescent="0.25">
      <c r="A951" s="174">
        <f>--ISNUMBER(IFERROR(SEARCH('Project Costing'!#REF!,Services!I958,1),""))</f>
        <v>0</v>
      </c>
      <c r="B951" s="174" t="str">
        <f>IF(A951=1,COUNTIF($A$8:A951,1),"")</f>
        <v/>
      </c>
      <c r="C951" s="174"/>
      <c r="D951" s="157">
        <f>IFERROR($C$8:INDEX($C$8:$C$3000,COUNTIF($C$8:$C$3000,"?*")),"")</f>
        <v>0</v>
      </c>
      <c r="E951" s="174"/>
      <c r="F951" s="174">
        <f>--ISNUMBER(IFERROR(SEARCH('Project Costing'!#REF!,Services!I958,1),""))</f>
        <v>0</v>
      </c>
      <c r="G951" s="174" t="str">
        <f>IF(F951=1,COUNTIF($F$8:F951,1),"")</f>
        <v/>
      </c>
      <c r="H951" s="174"/>
      <c r="I951" s="157">
        <f>IFERROR($H$8:INDEX($H$8:$H$3000,COUNTIF($H$8:$H$3000,"?*")),"")</f>
        <v>0</v>
      </c>
    </row>
    <row r="952" spans="1:9" x14ac:dyDescent="0.25">
      <c r="A952" s="174">
        <f>--ISNUMBER(IFERROR(SEARCH('Project Costing'!#REF!,Services!I959,1),""))</f>
        <v>0</v>
      </c>
      <c r="B952" s="174" t="str">
        <f>IF(A952=1,COUNTIF($A$8:A952,1),"")</f>
        <v/>
      </c>
      <c r="C952" s="174"/>
      <c r="D952" s="157">
        <f>IFERROR($C$8:INDEX($C$8:$C$3000,COUNTIF($C$8:$C$3000,"?*")),"")</f>
        <v>0</v>
      </c>
      <c r="E952" s="174"/>
      <c r="F952" s="174">
        <f>--ISNUMBER(IFERROR(SEARCH('Project Costing'!#REF!,Services!I959,1),""))</f>
        <v>0</v>
      </c>
      <c r="G952" s="174" t="str">
        <f>IF(F952=1,COUNTIF($F$8:F952,1),"")</f>
        <v/>
      </c>
      <c r="H952" s="174"/>
      <c r="I952" s="157">
        <f>IFERROR($H$8:INDEX($H$8:$H$3000,COUNTIF($H$8:$H$3000,"?*")),"")</f>
        <v>0</v>
      </c>
    </row>
    <row r="953" spans="1:9" x14ac:dyDescent="0.25">
      <c r="A953" s="174">
        <f>--ISNUMBER(IFERROR(SEARCH('Project Costing'!#REF!,Services!I960,1),""))</f>
        <v>0</v>
      </c>
      <c r="B953" s="174" t="str">
        <f>IF(A953=1,COUNTIF($A$8:A953,1),"")</f>
        <v/>
      </c>
      <c r="C953" s="174"/>
      <c r="D953" s="157">
        <f>IFERROR($C$8:INDEX($C$8:$C$3000,COUNTIF($C$8:$C$3000,"?*")),"")</f>
        <v>0</v>
      </c>
      <c r="E953" s="174"/>
      <c r="F953" s="174">
        <f>--ISNUMBER(IFERROR(SEARCH('Project Costing'!#REF!,Services!I960,1),""))</f>
        <v>0</v>
      </c>
      <c r="G953" s="174" t="str">
        <f>IF(F953=1,COUNTIF($F$8:F953,1),"")</f>
        <v/>
      </c>
      <c r="H953" s="174"/>
      <c r="I953" s="157">
        <f>IFERROR($H$8:INDEX($H$8:$H$3000,COUNTIF($H$8:$H$3000,"?*")),"")</f>
        <v>0</v>
      </c>
    </row>
    <row r="954" spans="1:9" x14ac:dyDescent="0.25">
      <c r="A954" s="174">
        <f>--ISNUMBER(IFERROR(SEARCH('Project Costing'!#REF!,Services!I961,1),""))</f>
        <v>0</v>
      </c>
      <c r="B954" s="174" t="str">
        <f>IF(A954=1,COUNTIF($A$8:A954,1),"")</f>
        <v/>
      </c>
      <c r="C954" s="174"/>
      <c r="D954" s="157">
        <f>IFERROR($C$8:INDEX($C$8:$C$3000,COUNTIF($C$8:$C$3000,"?*")),"")</f>
        <v>0</v>
      </c>
      <c r="E954" s="174"/>
      <c r="F954" s="174">
        <f>--ISNUMBER(IFERROR(SEARCH('Project Costing'!#REF!,Services!I961,1),""))</f>
        <v>0</v>
      </c>
      <c r="G954" s="174" t="str">
        <f>IF(F954=1,COUNTIF($F$8:F954,1),"")</f>
        <v/>
      </c>
      <c r="H954" s="174"/>
      <c r="I954" s="157">
        <f>IFERROR($H$8:INDEX($H$8:$H$3000,COUNTIF($H$8:$H$3000,"?*")),"")</f>
        <v>0</v>
      </c>
    </row>
    <row r="955" spans="1:9" x14ac:dyDescent="0.25">
      <c r="A955" s="174">
        <f>--ISNUMBER(IFERROR(SEARCH('Project Costing'!#REF!,Services!I962,1),""))</f>
        <v>0</v>
      </c>
      <c r="B955" s="174" t="str">
        <f>IF(A955=1,COUNTIF($A$8:A955,1),"")</f>
        <v/>
      </c>
      <c r="C955" s="174"/>
      <c r="D955" s="157">
        <f>IFERROR($C$8:INDEX($C$8:$C$3000,COUNTIF($C$8:$C$3000,"?*")),"")</f>
        <v>0</v>
      </c>
      <c r="E955" s="174"/>
      <c r="F955" s="174">
        <f>--ISNUMBER(IFERROR(SEARCH('Project Costing'!#REF!,Services!I962,1),""))</f>
        <v>0</v>
      </c>
      <c r="G955" s="174" t="str">
        <f>IF(F955=1,COUNTIF($F$8:F955,1),"")</f>
        <v/>
      </c>
      <c r="H955" s="174"/>
      <c r="I955" s="157">
        <f>IFERROR($H$8:INDEX($H$8:$H$3000,COUNTIF($H$8:$H$3000,"?*")),"")</f>
        <v>0</v>
      </c>
    </row>
    <row r="956" spans="1:9" x14ac:dyDescent="0.25">
      <c r="A956" s="174">
        <f>--ISNUMBER(IFERROR(SEARCH('Project Costing'!#REF!,Services!I963,1),""))</f>
        <v>0</v>
      </c>
      <c r="B956" s="174" t="str">
        <f>IF(A956=1,COUNTIF($A$8:A956,1),"")</f>
        <v/>
      </c>
      <c r="C956" s="174"/>
      <c r="D956" s="157">
        <f>IFERROR($C$8:INDEX($C$8:$C$3000,COUNTIF($C$8:$C$3000,"?*")),"")</f>
        <v>0</v>
      </c>
      <c r="E956" s="174"/>
      <c r="F956" s="174">
        <f>--ISNUMBER(IFERROR(SEARCH('Project Costing'!#REF!,Services!I963,1),""))</f>
        <v>0</v>
      </c>
      <c r="G956" s="174" t="str">
        <f>IF(F956=1,COUNTIF($F$8:F956,1),"")</f>
        <v/>
      </c>
      <c r="H956" s="174"/>
      <c r="I956" s="157">
        <f>IFERROR($H$8:INDEX($H$8:$H$3000,COUNTIF($H$8:$H$3000,"?*")),"")</f>
        <v>0</v>
      </c>
    </row>
    <row r="957" spans="1:9" x14ac:dyDescent="0.25">
      <c r="A957" s="174">
        <f>--ISNUMBER(IFERROR(SEARCH('Project Costing'!#REF!,Services!I964,1),""))</f>
        <v>0</v>
      </c>
      <c r="B957" s="174" t="str">
        <f>IF(A957=1,COUNTIF($A$8:A957,1),"")</f>
        <v/>
      </c>
      <c r="C957" s="174"/>
      <c r="D957" s="157">
        <f>IFERROR($C$8:INDEX($C$8:$C$3000,COUNTIF($C$8:$C$3000,"?*")),"")</f>
        <v>0</v>
      </c>
      <c r="E957" s="174"/>
      <c r="F957" s="174">
        <f>--ISNUMBER(IFERROR(SEARCH('Project Costing'!#REF!,Services!I964,1),""))</f>
        <v>0</v>
      </c>
      <c r="G957" s="174" t="str">
        <f>IF(F957=1,COUNTIF($F$8:F957,1),"")</f>
        <v/>
      </c>
      <c r="H957" s="174"/>
      <c r="I957" s="157">
        <f>IFERROR($H$8:INDEX($H$8:$H$3000,COUNTIF($H$8:$H$3000,"?*")),"")</f>
        <v>0</v>
      </c>
    </row>
    <row r="958" spans="1:9" x14ac:dyDescent="0.25">
      <c r="A958" s="174">
        <f>--ISNUMBER(IFERROR(SEARCH('Project Costing'!#REF!,Services!I965,1),""))</f>
        <v>0</v>
      </c>
      <c r="B958" s="174" t="str">
        <f>IF(A958=1,COUNTIF($A$8:A958,1),"")</f>
        <v/>
      </c>
      <c r="C958" s="174"/>
      <c r="D958" s="157">
        <f>IFERROR($C$8:INDEX($C$8:$C$3000,COUNTIF($C$8:$C$3000,"?*")),"")</f>
        <v>0</v>
      </c>
      <c r="E958" s="174"/>
      <c r="F958" s="174">
        <f>--ISNUMBER(IFERROR(SEARCH('Project Costing'!#REF!,Services!I965,1),""))</f>
        <v>0</v>
      </c>
      <c r="G958" s="174" t="str">
        <f>IF(F958=1,COUNTIF($F$8:F958,1),"")</f>
        <v/>
      </c>
      <c r="H958" s="174"/>
      <c r="I958" s="157">
        <f>IFERROR($H$8:INDEX($H$8:$H$3000,COUNTIF($H$8:$H$3000,"?*")),"")</f>
        <v>0</v>
      </c>
    </row>
    <row r="959" spans="1:9" x14ac:dyDescent="0.25">
      <c r="A959" s="174">
        <f>--ISNUMBER(IFERROR(SEARCH('Project Costing'!#REF!,Services!I966,1),""))</f>
        <v>0</v>
      </c>
      <c r="B959" s="174" t="str">
        <f>IF(A959=1,COUNTIF($A$8:A959,1),"")</f>
        <v/>
      </c>
      <c r="C959" s="174"/>
      <c r="D959" s="157">
        <f>IFERROR($C$8:INDEX($C$8:$C$3000,COUNTIF($C$8:$C$3000,"?*")),"")</f>
        <v>0</v>
      </c>
      <c r="E959" s="174"/>
      <c r="F959" s="174">
        <f>--ISNUMBER(IFERROR(SEARCH('Project Costing'!#REF!,Services!I966,1),""))</f>
        <v>0</v>
      </c>
      <c r="G959" s="174" t="str">
        <f>IF(F959=1,COUNTIF($F$8:F959,1),"")</f>
        <v/>
      </c>
      <c r="H959" s="174"/>
      <c r="I959" s="157">
        <f>IFERROR($H$8:INDEX($H$8:$H$3000,COUNTIF($H$8:$H$3000,"?*")),"")</f>
        <v>0</v>
      </c>
    </row>
    <row r="960" spans="1:9" x14ac:dyDescent="0.25">
      <c r="A960" s="174">
        <f>--ISNUMBER(IFERROR(SEARCH('Project Costing'!#REF!,Services!I967,1),""))</f>
        <v>0</v>
      </c>
      <c r="B960" s="174" t="str">
        <f>IF(A960=1,COUNTIF($A$8:A960,1),"")</f>
        <v/>
      </c>
      <c r="C960" s="174"/>
      <c r="D960" s="157">
        <f>IFERROR($C$8:INDEX($C$8:$C$3000,COUNTIF($C$8:$C$3000,"?*")),"")</f>
        <v>0</v>
      </c>
      <c r="E960" s="174"/>
      <c r="F960" s="174">
        <f>--ISNUMBER(IFERROR(SEARCH('Project Costing'!#REF!,Services!I967,1),""))</f>
        <v>0</v>
      </c>
      <c r="G960" s="174" t="str">
        <f>IF(F960=1,COUNTIF($F$8:F960,1),"")</f>
        <v/>
      </c>
      <c r="H960" s="174"/>
      <c r="I960" s="157">
        <f>IFERROR($H$8:INDEX($H$8:$H$3000,COUNTIF($H$8:$H$3000,"?*")),"")</f>
        <v>0</v>
      </c>
    </row>
    <row r="961" spans="1:9" x14ac:dyDescent="0.25">
      <c r="A961" s="174">
        <f>--ISNUMBER(IFERROR(SEARCH('Project Costing'!#REF!,Services!I968,1),""))</f>
        <v>0</v>
      </c>
      <c r="B961" s="174" t="str">
        <f>IF(A961=1,COUNTIF($A$8:A961,1),"")</f>
        <v/>
      </c>
      <c r="C961" s="174"/>
      <c r="D961" s="157">
        <f>IFERROR($C$8:INDEX($C$8:$C$3000,COUNTIF($C$8:$C$3000,"?*")),"")</f>
        <v>0</v>
      </c>
      <c r="E961" s="174"/>
      <c r="F961" s="174">
        <f>--ISNUMBER(IFERROR(SEARCH('Project Costing'!#REF!,Services!I968,1),""))</f>
        <v>0</v>
      </c>
      <c r="G961" s="174" t="str">
        <f>IF(F961=1,COUNTIF($F$8:F961,1),"")</f>
        <v/>
      </c>
      <c r="H961" s="174"/>
      <c r="I961" s="157">
        <f>IFERROR($H$8:INDEX($H$8:$H$3000,COUNTIF($H$8:$H$3000,"?*")),"")</f>
        <v>0</v>
      </c>
    </row>
    <row r="962" spans="1:9" x14ac:dyDescent="0.25">
      <c r="A962" s="174">
        <f>--ISNUMBER(IFERROR(SEARCH('Project Costing'!#REF!,Services!I969,1),""))</f>
        <v>0</v>
      </c>
      <c r="B962" s="174" t="str">
        <f>IF(A962=1,COUNTIF($A$8:A962,1),"")</f>
        <v/>
      </c>
      <c r="C962" s="174"/>
      <c r="D962" s="157">
        <f>IFERROR($C$8:INDEX($C$8:$C$3000,COUNTIF($C$8:$C$3000,"?*")),"")</f>
        <v>0</v>
      </c>
      <c r="E962" s="174"/>
      <c r="F962" s="174">
        <f>--ISNUMBER(IFERROR(SEARCH('Project Costing'!#REF!,Services!I969,1),""))</f>
        <v>0</v>
      </c>
      <c r="G962" s="174" t="str">
        <f>IF(F962=1,COUNTIF($F$8:F962,1),"")</f>
        <v/>
      </c>
      <c r="H962" s="174"/>
      <c r="I962" s="157">
        <f>IFERROR($H$8:INDEX($H$8:$H$3000,COUNTIF($H$8:$H$3000,"?*")),"")</f>
        <v>0</v>
      </c>
    </row>
    <row r="963" spans="1:9" x14ac:dyDescent="0.25">
      <c r="A963" s="174">
        <f>--ISNUMBER(IFERROR(SEARCH('Project Costing'!#REF!,Services!I970,1),""))</f>
        <v>0</v>
      </c>
      <c r="B963" s="174" t="str">
        <f>IF(A963=1,COUNTIF($A$8:A963,1),"")</f>
        <v/>
      </c>
      <c r="C963" s="174"/>
      <c r="D963" s="157">
        <f>IFERROR($C$8:INDEX($C$8:$C$3000,COUNTIF($C$8:$C$3000,"?*")),"")</f>
        <v>0</v>
      </c>
      <c r="E963" s="174"/>
      <c r="F963" s="174">
        <f>--ISNUMBER(IFERROR(SEARCH('Project Costing'!#REF!,Services!I970,1),""))</f>
        <v>0</v>
      </c>
      <c r="G963" s="174" t="str">
        <f>IF(F963=1,COUNTIF($F$8:F963,1),"")</f>
        <v/>
      </c>
      <c r="H963" s="174"/>
      <c r="I963" s="157">
        <f>IFERROR($H$8:INDEX($H$8:$H$3000,COUNTIF($H$8:$H$3000,"?*")),"")</f>
        <v>0</v>
      </c>
    </row>
    <row r="964" spans="1:9" x14ac:dyDescent="0.25">
      <c r="A964" s="174">
        <f>--ISNUMBER(IFERROR(SEARCH('Project Costing'!#REF!,Services!I971,1),""))</f>
        <v>0</v>
      </c>
      <c r="B964" s="174" t="str">
        <f>IF(A964=1,COUNTIF($A$8:A964,1),"")</f>
        <v/>
      </c>
      <c r="C964" s="174"/>
      <c r="D964" s="157">
        <f>IFERROR($C$8:INDEX($C$8:$C$3000,COUNTIF($C$8:$C$3000,"?*")),"")</f>
        <v>0</v>
      </c>
      <c r="E964" s="174"/>
      <c r="F964" s="174">
        <f>--ISNUMBER(IFERROR(SEARCH('Project Costing'!#REF!,Services!I971,1),""))</f>
        <v>0</v>
      </c>
      <c r="G964" s="174" t="str">
        <f>IF(F964=1,COUNTIF($F$8:F964,1),"")</f>
        <v/>
      </c>
      <c r="H964" s="174"/>
      <c r="I964" s="157">
        <f>IFERROR($H$8:INDEX($H$8:$H$3000,COUNTIF($H$8:$H$3000,"?*")),"")</f>
        <v>0</v>
      </c>
    </row>
    <row r="965" spans="1:9" x14ac:dyDescent="0.25">
      <c r="A965" s="174">
        <f>--ISNUMBER(IFERROR(SEARCH('Project Costing'!#REF!,Services!I972,1),""))</f>
        <v>0</v>
      </c>
      <c r="B965" s="174" t="str">
        <f>IF(A965=1,COUNTIF($A$8:A965,1),"")</f>
        <v/>
      </c>
      <c r="C965" s="174"/>
      <c r="D965" s="157">
        <f>IFERROR($C$8:INDEX($C$8:$C$3000,COUNTIF($C$8:$C$3000,"?*")),"")</f>
        <v>0</v>
      </c>
      <c r="E965" s="174"/>
      <c r="F965" s="174">
        <f>--ISNUMBER(IFERROR(SEARCH('Project Costing'!#REF!,Services!I972,1),""))</f>
        <v>0</v>
      </c>
      <c r="G965" s="174" t="str">
        <f>IF(F965=1,COUNTIF($F$8:F965,1),"")</f>
        <v/>
      </c>
      <c r="H965" s="174"/>
      <c r="I965" s="157">
        <f>IFERROR($H$8:INDEX($H$8:$H$3000,COUNTIF($H$8:$H$3000,"?*")),"")</f>
        <v>0</v>
      </c>
    </row>
    <row r="966" spans="1:9" x14ac:dyDescent="0.25">
      <c r="A966" s="174">
        <f>--ISNUMBER(IFERROR(SEARCH('Project Costing'!#REF!,Services!I973,1),""))</f>
        <v>0</v>
      </c>
      <c r="B966" s="174" t="str">
        <f>IF(A966=1,COUNTIF($A$8:A966,1),"")</f>
        <v/>
      </c>
      <c r="C966" s="174"/>
      <c r="D966" s="157">
        <f>IFERROR($C$8:INDEX($C$8:$C$3000,COUNTIF($C$8:$C$3000,"?*")),"")</f>
        <v>0</v>
      </c>
      <c r="E966" s="174"/>
      <c r="F966" s="174">
        <f>--ISNUMBER(IFERROR(SEARCH('Project Costing'!#REF!,Services!I973,1),""))</f>
        <v>0</v>
      </c>
      <c r="G966" s="174" t="str">
        <f>IF(F966=1,COUNTIF($F$8:F966,1),"")</f>
        <v/>
      </c>
      <c r="H966" s="174"/>
      <c r="I966" s="157">
        <f>IFERROR($H$8:INDEX($H$8:$H$3000,COUNTIF($H$8:$H$3000,"?*")),"")</f>
        <v>0</v>
      </c>
    </row>
    <row r="967" spans="1:9" x14ac:dyDescent="0.25">
      <c r="A967" s="174">
        <f>--ISNUMBER(IFERROR(SEARCH('Project Costing'!#REF!,Services!I974,1),""))</f>
        <v>0</v>
      </c>
      <c r="B967" s="174" t="str">
        <f>IF(A967=1,COUNTIF($A$8:A967,1),"")</f>
        <v/>
      </c>
      <c r="C967" s="174"/>
      <c r="D967" s="157">
        <f>IFERROR($C$8:INDEX($C$8:$C$3000,COUNTIF($C$8:$C$3000,"?*")),"")</f>
        <v>0</v>
      </c>
      <c r="E967" s="174"/>
      <c r="F967" s="174">
        <f>--ISNUMBER(IFERROR(SEARCH('Project Costing'!#REF!,Services!I974,1),""))</f>
        <v>0</v>
      </c>
      <c r="G967" s="174" t="str">
        <f>IF(F967=1,COUNTIF($F$8:F967,1),"")</f>
        <v/>
      </c>
      <c r="H967" s="174"/>
      <c r="I967" s="157">
        <f>IFERROR($H$8:INDEX($H$8:$H$3000,COUNTIF($H$8:$H$3000,"?*")),"")</f>
        <v>0</v>
      </c>
    </row>
    <row r="968" spans="1:9" x14ac:dyDescent="0.25">
      <c r="A968" s="174">
        <f>--ISNUMBER(IFERROR(SEARCH('Project Costing'!#REF!,Services!I975,1),""))</f>
        <v>0</v>
      </c>
      <c r="B968" s="174" t="str">
        <f>IF(A968=1,COUNTIF($A$8:A968,1),"")</f>
        <v/>
      </c>
      <c r="C968" s="174"/>
      <c r="D968" s="157">
        <f>IFERROR($C$8:INDEX($C$8:$C$3000,COUNTIF($C$8:$C$3000,"?*")),"")</f>
        <v>0</v>
      </c>
      <c r="E968" s="174"/>
      <c r="F968" s="174">
        <f>--ISNUMBER(IFERROR(SEARCH('Project Costing'!#REF!,Services!I975,1),""))</f>
        <v>0</v>
      </c>
      <c r="G968" s="174" t="str">
        <f>IF(F968=1,COUNTIF($F$8:F968,1),"")</f>
        <v/>
      </c>
      <c r="H968" s="174"/>
      <c r="I968" s="157">
        <f>IFERROR($H$8:INDEX($H$8:$H$3000,COUNTIF($H$8:$H$3000,"?*")),"")</f>
        <v>0</v>
      </c>
    </row>
    <row r="969" spans="1:9" x14ac:dyDescent="0.25">
      <c r="A969" s="174">
        <f>--ISNUMBER(IFERROR(SEARCH('Project Costing'!#REF!,Services!I976,1),""))</f>
        <v>0</v>
      </c>
      <c r="B969" s="174" t="str">
        <f>IF(A969=1,COUNTIF($A$8:A969,1),"")</f>
        <v/>
      </c>
      <c r="C969" s="174"/>
      <c r="D969" s="157">
        <f>IFERROR($C$8:INDEX($C$8:$C$3000,COUNTIF($C$8:$C$3000,"?*")),"")</f>
        <v>0</v>
      </c>
      <c r="E969" s="174"/>
      <c r="F969" s="174">
        <f>--ISNUMBER(IFERROR(SEARCH('Project Costing'!#REF!,Services!I976,1),""))</f>
        <v>0</v>
      </c>
      <c r="G969" s="174" t="str">
        <f>IF(F969=1,COUNTIF($F$8:F969,1),"")</f>
        <v/>
      </c>
      <c r="H969" s="174"/>
      <c r="I969" s="157">
        <f>IFERROR($H$8:INDEX($H$8:$H$3000,COUNTIF($H$8:$H$3000,"?*")),"")</f>
        <v>0</v>
      </c>
    </row>
    <row r="970" spans="1:9" x14ac:dyDescent="0.25">
      <c r="A970" s="174">
        <f>--ISNUMBER(IFERROR(SEARCH('Project Costing'!#REF!,Services!I977,1),""))</f>
        <v>0</v>
      </c>
      <c r="B970" s="174" t="str">
        <f>IF(A970=1,COUNTIF($A$8:A970,1),"")</f>
        <v/>
      </c>
      <c r="C970" s="174"/>
      <c r="D970" s="157">
        <f>IFERROR($C$8:INDEX($C$8:$C$3000,COUNTIF($C$8:$C$3000,"?*")),"")</f>
        <v>0</v>
      </c>
      <c r="E970" s="174"/>
      <c r="F970" s="174">
        <f>--ISNUMBER(IFERROR(SEARCH('Project Costing'!#REF!,Services!I977,1),""))</f>
        <v>0</v>
      </c>
      <c r="G970" s="174" t="str">
        <f>IF(F970=1,COUNTIF($F$8:F970,1),"")</f>
        <v/>
      </c>
      <c r="H970" s="174"/>
      <c r="I970" s="157">
        <f>IFERROR($H$8:INDEX($H$8:$H$3000,COUNTIF($H$8:$H$3000,"?*")),"")</f>
        <v>0</v>
      </c>
    </row>
    <row r="971" spans="1:9" x14ac:dyDescent="0.25">
      <c r="A971" s="174">
        <f>--ISNUMBER(IFERROR(SEARCH('Project Costing'!#REF!,Services!I978,1),""))</f>
        <v>0</v>
      </c>
      <c r="B971" s="174" t="str">
        <f>IF(A971=1,COUNTIF($A$8:A971,1),"")</f>
        <v/>
      </c>
      <c r="C971" s="174"/>
      <c r="D971" s="157">
        <f>IFERROR($C$8:INDEX($C$8:$C$3000,COUNTIF($C$8:$C$3000,"?*")),"")</f>
        <v>0</v>
      </c>
      <c r="E971" s="174"/>
      <c r="F971" s="174">
        <f>--ISNUMBER(IFERROR(SEARCH('Project Costing'!#REF!,Services!I978,1),""))</f>
        <v>0</v>
      </c>
      <c r="G971" s="174" t="str">
        <f>IF(F971=1,COUNTIF($F$8:F971,1),"")</f>
        <v/>
      </c>
      <c r="H971" s="174"/>
      <c r="I971" s="157">
        <f>IFERROR($H$8:INDEX($H$8:$H$3000,COUNTIF($H$8:$H$3000,"?*")),"")</f>
        <v>0</v>
      </c>
    </row>
    <row r="972" spans="1:9" x14ac:dyDescent="0.25">
      <c r="A972" s="174">
        <f>--ISNUMBER(IFERROR(SEARCH('Project Costing'!#REF!,Services!I979,1),""))</f>
        <v>0</v>
      </c>
      <c r="B972" s="174" t="str">
        <f>IF(A972=1,COUNTIF($A$8:A972,1),"")</f>
        <v/>
      </c>
      <c r="C972" s="174"/>
      <c r="D972" s="157">
        <f>IFERROR($C$8:INDEX($C$8:$C$3000,COUNTIF($C$8:$C$3000,"?*")),"")</f>
        <v>0</v>
      </c>
      <c r="E972" s="174"/>
      <c r="F972" s="174">
        <f>--ISNUMBER(IFERROR(SEARCH('Project Costing'!#REF!,Services!I979,1),""))</f>
        <v>0</v>
      </c>
      <c r="G972" s="174" t="str">
        <f>IF(F972=1,COUNTIF($F$8:F972,1),"")</f>
        <v/>
      </c>
      <c r="H972" s="174"/>
      <c r="I972" s="157">
        <f>IFERROR($H$8:INDEX($H$8:$H$3000,COUNTIF($H$8:$H$3000,"?*")),"")</f>
        <v>0</v>
      </c>
    </row>
    <row r="973" spans="1:9" x14ac:dyDescent="0.25">
      <c r="A973" s="174">
        <f>--ISNUMBER(IFERROR(SEARCH('Project Costing'!#REF!,Services!I980,1),""))</f>
        <v>0</v>
      </c>
      <c r="B973" s="174" t="str">
        <f>IF(A973=1,COUNTIF($A$8:A973,1),"")</f>
        <v/>
      </c>
      <c r="C973" s="174"/>
      <c r="D973" s="157">
        <f>IFERROR($C$8:INDEX($C$8:$C$3000,COUNTIF($C$8:$C$3000,"?*")),"")</f>
        <v>0</v>
      </c>
      <c r="E973" s="174"/>
      <c r="F973" s="174">
        <f>--ISNUMBER(IFERROR(SEARCH('Project Costing'!#REF!,Services!I980,1),""))</f>
        <v>0</v>
      </c>
      <c r="G973" s="174" t="str">
        <f>IF(F973=1,COUNTIF($F$8:F973,1),"")</f>
        <v/>
      </c>
      <c r="H973" s="174"/>
      <c r="I973" s="157">
        <f>IFERROR($H$8:INDEX($H$8:$H$3000,COUNTIF($H$8:$H$3000,"?*")),"")</f>
        <v>0</v>
      </c>
    </row>
    <row r="974" spans="1:9" x14ac:dyDescent="0.25">
      <c r="A974" s="174">
        <f>--ISNUMBER(IFERROR(SEARCH('Project Costing'!#REF!,Services!I981,1),""))</f>
        <v>0</v>
      </c>
      <c r="B974" s="174" t="str">
        <f>IF(A974=1,COUNTIF($A$8:A974,1),"")</f>
        <v/>
      </c>
      <c r="C974" s="174"/>
      <c r="D974" s="157">
        <f>IFERROR($C$8:INDEX($C$8:$C$3000,COUNTIF($C$8:$C$3000,"?*")),"")</f>
        <v>0</v>
      </c>
      <c r="E974" s="174"/>
      <c r="F974" s="174">
        <f>--ISNUMBER(IFERROR(SEARCH('Project Costing'!#REF!,Services!I981,1),""))</f>
        <v>0</v>
      </c>
      <c r="G974" s="174" t="str">
        <f>IF(F974=1,COUNTIF($F$8:F974,1),"")</f>
        <v/>
      </c>
      <c r="H974" s="174"/>
      <c r="I974" s="157">
        <f>IFERROR($H$8:INDEX($H$8:$H$3000,COUNTIF($H$8:$H$3000,"?*")),"")</f>
        <v>0</v>
      </c>
    </row>
    <row r="975" spans="1:9" x14ac:dyDescent="0.25">
      <c r="A975" s="174">
        <f>--ISNUMBER(IFERROR(SEARCH('Project Costing'!#REF!,Services!I982,1),""))</f>
        <v>0</v>
      </c>
      <c r="B975" s="174" t="str">
        <f>IF(A975=1,COUNTIF($A$8:A975,1),"")</f>
        <v/>
      </c>
      <c r="C975" s="174"/>
      <c r="D975" s="157">
        <f>IFERROR($C$8:INDEX($C$8:$C$3000,COUNTIF($C$8:$C$3000,"?*")),"")</f>
        <v>0</v>
      </c>
      <c r="E975" s="174"/>
      <c r="F975" s="174">
        <f>--ISNUMBER(IFERROR(SEARCH('Project Costing'!#REF!,Services!I982,1),""))</f>
        <v>0</v>
      </c>
      <c r="G975" s="174" t="str">
        <f>IF(F975=1,COUNTIF($F$8:F975,1),"")</f>
        <v/>
      </c>
      <c r="H975" s="174"/>
      <c r="I975" s="157">
        <f>IFERROR($H$8:INDEX($H$8:$H$3000,COUNTIF($H$8:$H$3000,"?*")),"")</f>
        <v>0</v>
      </c>
    </row>
    <row r="976" spans="1:9" x14ac:dyDescent="0.25">
      <c r="A976" s="174">
        <f>--ISNUMBER(IFERROR(SEARCH('Project Costing'!#REF!,Services!I983,1),""))</f>
        <v>0</v>
      </c>
      <c r="B976" s="174" t="str">
        <f>IF(A976=1,COUNTIF($A$8:A976,1),"")</f>
        <v/>
      </c>
      <c r="C976" s="174"/>
      <c r="D976" s="157">
        <f>IFERROR($C$8:INDEX($C$8:$C$3000,COUNTIF($C$8:$C$3000,"?*")),"")</f>
        <v>0</v>
      </c>
      <c r="E976" s="174"/>
      <c r="F976" s="174">
        <f>--ISNUMBER(IFERROR(SEARCH('Project Costing'!#REF!,Services!I983,1),""))</f>
        <v>0</v>
      </c>
      <c r="G976" s="174" t="str">
        <f>IF(F976=1,COUNTIF($F$8:F976,1),"")</f>
        <v/>
      </c>
      <c r="H976" s="174"/>
      <c r="I976" s="157">
        <f>IFERROR($H$8:INDEX($H$8:$H$3000,COUNTIF($H$8:$H$3000,"?*")),"")</f>
        <v>0</v>
      </c>
    </row>
    <row r="977" spans="1:9" x14ac:dyDescent="0.25">
      <c r="A977" s="174">
        <f>--ISNUMBER(IFERROR(SEARCH('Project Costing'!#REF!,Services!I984,1),""))</f>
        <v>0</v>
      </c>
      <c r="B977" s="174" t="str">
        <f>IF(A977=1,COUNTIF($A$8:A977,1),"")</f>
        <v/>
      </c>
      <c r="C977" s="174"/>
      <c r="D977" s="157">
        <f>IFERROR($C$8:INDEX($C$8:$C$3000,COUNTIF($C$8:$C$3000,"?*")),"")</f>
        <v>0</v>
      </c>
      <c r="E977" s="174"/>
      <c r="F977" s="174">
        <f>--ISNUMBER(IFERROR(SEARCH('Project Costing'!#REF!,Services!I984,1),""))</f>
        <v>0</v>
      </c>
      <c r="G977" s="174" t="str">
        <f>IF(F977=1,COUNTIF($F$8:F977,1),"")</f>
        <v/>
      </c>
      <c r="H977" s="174"/>
      <c r="I977" s="157">
        <f>IFERROR($H$8:INDEX($H$8:$H$3000,COUNTIF($H$8:$H$3000,"?*")),"")</f>
        <v>0</v>
      </c>
    </row>
    <row r="978" spans="1:9" x14ac:dyDescent="0.25">
      <c r="A978" s="174">
        <f>--ISNUMBER(IFERROR(SEARCH('Project Costing'!#REF!,Services!I985,1),""))</f>
        <v>0</v>
      </c>
      <c r="B978" s="174" t="str">
        <f>IF(A978=1,COUNTIF($A$8:A978,1),"")</f>
        <v/>
      </c>
      <c r="C978" s="174"/>
      <c r="D978" s="157">
        <f>IFERROR($C$8:INDEX($C$8:$C$3000,COUNTIF($C$8:$C$3000,"?*")),"")</f>
        <v>0</v>
      </c>
      <c r="E978" s="174"/>
      <c r="F978" s="174">
        <f>--ISNUMBER(IFERROR(SEARCH('Project Costing'!#REF!,Services!I985,1),""))</f>
        <v>0</v>
      </c>
      <c r="G978" s="174" t="str">
        <f>IF(F978=1,COUNTIF($F$8:F978,1),"")</f>
        <v/>
      </c>
      <c r="H978" s="174"/>
      <c r="I978" s="157">
        <f>IFERROR($H$8:INDEX($H$8:$H$3000,COUNTIF($H$8:$H$3000,"?*")),"")</f>
        <v>0</v>
      </c>
    </row>
    <row r="979" spans="1:9" x14ac:dyDescent="0.25">
      <c r="A979" s="174">
        <f>--ISNUMBER(IFERROR(SEARCH('Project Costing'!#REF!,Services!I986,1),""))</f>
        <v>0</v>
      </c>
      <c r="B979" s="174" t="str">
        <f>IF(A979=1,COUNTIF($A$8:A979,1),"")</f>
        <v/>
      </c>
      <c r="C979" s="174"/>
      <c r="D979" s="157">
        <f>IFERROR($C$8:INDEX($C$8:$C$3000,COUNTIF($C$8:$C$3000,"?*")),"")</f>
        <v>0</v>
      </c>
      <c r="E979" s="174"/>
      <c r="F979" s="174">
        <f>--ISNUMBER(IFERROR(SEARCH('Project Costing'!#REF!,Services!I986,1),""))</f>
        <v>0</v>
      </c>
      <c r="G979" s="174" t="str">
        <f>IF(F979=1,COUNTIF($F$8:F979,1),"")</f>
        <v/>
      </c>
      <c r="H979" s="174"/>
      <c r="I979" s="157">
        <f>IFERROR($H$8:INDEX($H$8:$H$3000,COUNTIF($H$8:$H$3000,"?*")),"")</f>
        <v>0</v>
      </c>
    </row>
    <row r="980" spans="1:9" x14ac:dyDescent="0.25">
      <c r="A980" s="174">
        <f>--ISNUMBER(IFERROR(SEARCH('Project Costing'!#REF!,Services!I987,1),""))</f>
        <v>0</v>
      </c>
      <c r="B980" s="174" t="str">
        <f>IF(A980=1,COUNTIF($A$8:A980,1),"")</f>
        <v/>
      </c>
      <c r="C980" s="174"/>
      <c r="D980" s="157">
        <f>IFERROR($C$8:INDEX($C$8:$C$3000,COUNTIF($C$8:$C$3000,"?*")),"")</f>
        <v>0</v>
      </c>
      <c r="E980" s="174"/>
      <c r="F980" s="174">
        <f>--ISNUMBER(IFERROR(SEARCH('Project Costing'!#REF!,Services!I987,1),""))</f>
        <v>0</v>
      </c>
      <c r="G980" s="174" t="str">
        <f>IF(F980=1,COUNTIF($F$8:F980,1),"")</f>
        <v/>
      </c>
      <c r="H980" s="174"/>
      <c r="I980" s="157">
        <f>IFERROR($H$8:INDEX($H$8:$H$3000,COUNTIF($H$8:$H$3000,"?*")),"")</f>
        <v>0</v>
      </c>
    </row>
    <row r="981" spans="1:9" x14ac:dyDescent="0.25">
      <c r="A981" s="174">
        <f>--ISNUMBER(IFERROR(SEARCH('Project Costing'!#REF!,Services!I988,1),""))</f>
        <v>0</v>
      </c>
      <c r="B981" s="174" t="str">
        <f>IF(A981=1,COUNTIF($A$8:A981,1),"")</f>
        <v/>
      </c>
      <c r="C981" s="174"/>
      <c r="D981" s="157">
        <f>IFERROR($C$8:INDEX($C$8:$C$3000,COUNTIF($C$8:$C$3000,"?*")),"")</f>
        <v>0</v>
      </c>
      <c r="E981" s="174"/>
      <c r="F981" s="174">
        <f>--ISNUMBER(IFERROR(SEARCH('Project Costing'!#REF!,Services!I988,1),""))</f>
        <v>0</v>
      </c>
      <c r="G981" s="174" t="str">
        <f>IF(F981=1,COUNTIF($F$8:F981,1),"")</f>
        <v/>
      </c>
      <c r="H981" s="174"/>
      <c r="I981" s="157">
        <f>IFERROR($H$8:INDEX($H$8:$H$3000,COUNTIF($H$8:$H$3000,"?*")),"")</f>
        <v>0</v>
      </c>
    </row>
    <row r="982" spans="1:9" x14ac:dyDescent="0.25">
      <c r="A982" s="174">
        <f>--ISNUMBER(IFERROR(SEARCH('Project Costing'!#REF!,Services!I989,1),""))</f>
        <v>0</v>
      </c>
      <c r="B982" s="174" t="str">
        <f>IF(A982=1,COUNTIF($A$8:A982,1),"")</f>
        <v/>
      </c>
      <c r="C982" s="174"/>
      <c r="D982" s="157">
        <f>IFERROR($C$8:INDEX($C$8:$C$3000,COUNTIF($C$8:$C$3000,"?*")),"")</f>
        <v>0</v>
      </c>
      <c r="E982" s="174"/>
      <c r="F982" s="174">
        <f>--ISNUMBER(IFERROR(SEARCH('Project Costing'!#REF!,Services!I989,1),""))</f>
        <v>0</v>
      </c>
      <c r="G982" s="174" t="str">
        <f>IF(F982=1,COUNTIF($F$8:F982,1),"")</f>
        <v/>
      </c>
      <c r="H982" s="174"/>
      <c r="I982" s="157">
        <f>IFERROR($H$8:INDEX($H$8:$H$3000,COUNTIF($H$8:$H$3000,"?*")),"")</f>
        <v>0</v>
      </c>
    </row>
    <row r="983" spans="1:9" x14ac:dyDescent="0.25">
      <c r="A983" s="174">
        <f>--ISNUMBER(IFERROR(SEARCH('Project Costing'!#REF!,Services!I990,1),""))</f>
        <v>0</v>
      </c>
      <c r="B983" s="174" t="str">
        <f>IF(A983=1,COUNTIF($A$8:A983,1),"")</f>
        <v/>
      </c>
      <c r="C983" s="174"/>
      <c r="D983" s="157">
        <f>IFERROR($C$8:INDEX($C$8:$C$3000,COUNTIF($C$8:$C$3000,"?*")),"")</f>
        <v>0</v>
      </c>
      <c r="E983" s="174"/>
      <c r="F983" s="174">
        <f>--ISNUMBER(IFERROR(SEARCH('Project Costing'!#REF!,Services!I990,1),""))</f>
        <v>0</v>
      </c>
      <c r="G983" s="174" t="str">
        <f>IF(F983=1,COUNTIF($F$8:F983,1),"")</f>
        <v/>
      </c>
      <c r="H983" s="174"/>
      <c r="I983" s="157">
        <f>IFERROR($H$8:INDEX($H$8:$H$3000,COUNTIF($H$8:$H$3000,"?*")),"")</f>
        <v>0</v>
      </c>
    </row>
    <row r="984" spans="1:9" x14ac:dyDescent="0.25">
      <c r="A984" s="174">
        <f>--ISNUMBER(IFERROR(SEARCH('Project Costing'!#REF!,Services!I991,1),""))</f>
        <v>0</v>
      </c>
      <c r="B984" s="174" t="str">
        <f>IF(A984=1,COUNTIF($A$8:A984,1),"")</f>
        <v/>
      </c>
      <c r="C984" s="174"/>
      <c r="D984" s="157">
        <f>IFERROR($C$8:INDEX($C$8:$C$3000,COUNTIF($C$8:$C$3000,"?*")),"")</f>
        <v>0</v>
      </c>
      <c r="E984" s="174"/>
      <c r="F984" s="174">
        <f>--ISNUMBER(IFERROR(SEARCH('Project Costing'!#REF!,Services!I991,1),""))</f>
        <v>0</v>
      </c>
      <c r="G984" s="174" t="str">
        <f>IF(F984=1,COUNTIF($F$8:F984,1),"")</f>
        <v/>
      </c>
      <c r="H984" s="174"/>
      <c r="I984" s="157">
        <f>IFERROR($H$8:INDEX($H$8:$H$3000,COUNTIF($H$8:$H$3000,"?*")),"")</f>
        <v>0</v>
      </c>
    </row>
    <row r="985" spans="1:9" x14ac:dyDescent="0.25">
      <c r="A985" s="174">
        <f>--ISNUMBER(IFERROR(SEARCH('Project Costing'!#REF!,Services!I992,1),""))</f>
        <v>0</v>
      </c>
      <c r="B985" s="174" t="str">
        <f>IF(A985=1,COUNTIF($A$8:A985,1),"")</f>
        <v/>
      </c>
      <c r="C985" s="174"/>
      <c r="D985" s="157">
        <f>IFERROR($C$8:INDEX($C$8:$C$3000,COUNTIF($C$8:$C$3000,"?*")),"")</f>
        <v>0</v>
      </c>
      <c r="E985" s="174"/>
      <c r="F985" s="174">
        <f>--ISNUMBER(IFERROR(SEARCH('Project Costing'!#REF!,Services!I992,1),""))</f>
        <v>0</v>
      </c>
      <c r="G985" s="174" t="str">
        <f>IF(F985=1,COUNTIF($F$8:F985,1),"")</f>
        <v/>
      </c>
      <c r="H985" s="174"/>
      <c r="I985" s="157">
        <f>IFERROR($H$8:INDEX($H$8:$H$3000,COUNTIF($H$8:$H$3000,"?*")),"")</f>
        <v>0</v>
      </c>
    </row>
    <row r="986" spans="1:9" x14ac:dyDescent="0.25">
      <c r="A986" s="174">
        <f>--ISNUMBER(IFERROR(SEARCH('Project Costing'!#REF!,Services!I993,1),""))</f>
        <v>0</v>
      </c>
      <c r="B986" s="174" t="str">
        <f>IF(A986=1,COUNTIF($A$8:A986,1),"")</f>
        <v/>
      </c>
      <c r="C986" s="174"/>
      <c r="D986" s="157">
        <f>IFERROR($C$8:INDEX($C$8:$C$3000,COUNTIF($C$8:$C$3000,"?*")),"")</f>
        <v>0</v>
      </c>
      <c r="E986" s="174"/>
      <c r="F986" s="174">
        <f>--ISNUMBER(IFERROR(SEARCH('Project Costing'!#REF!,Services!I993,1),""))</f>
        <v>0</v>
      </c>
      <c r="G986" s="174" t="str">
        <f>IF(F986=1,COUNTIF($F$8:F986,1),"")</f>
        <v/>
      </c>
      <c r="H986" s="174"/>
      <c r="I986" s="157">
        <f>IFERROR($H$8:INDEX($H$8:$H$3000,COUNTIF($H$8:$H$3000,"?*")),"")</f>
        <v>0</v>
      </c>
    </row>
    <row r="987" spans="1:9" x14ac:dyDescent="0.25">
      <c r="A987" s="174">
        <f>--ISNUMBER(IFERROR(SEARCH('Project Costing'!#REF!,Services!I994,1),""))</f>
        <v>0</v>
      </c>
      <c r="B987" s="174" t="str">
        <f>IF(A987=1,COUNTIF($A$8:A987,1),"")</f>
        <v/>
      </c>
      <c r="C987" s="174"/>
      <c r="D987" s="157">
        <f>IFERROR($C$8:INDEX($C$8:$C$3000,COUNTIF($C$8:$C$3000,"?*")),"")</f>
        <v>0</v>
      </c>
      <c r="E987" s="174"/>
      <c r="F987" s="174">
        <f>--ISNUMBER(IFERROR(SEARCH('Project Costing'!#REF!,Services!I994,1),""))</f>
        <v>0</v>
      </c>
      <c r="G987" s="174" t="str">
        <f>IF(F987=1,COUNTIF($F$8:F987,1),"")</f>
        <v/>
      </c>
      <c r="H987" s="174"/>
      <c r="I987" s="157">
        <f>IFERROR($H$8:INDEX($H$8:$H$3000,COUNTIF($H$8:$H$3000,"?*")),"")</f>
        <v>0</v>
      </c>
    </row>
    <row r="988" spans="1:9" x14ac:dyDescent="0.25">
      <c r="A988" s="174">
        <f>--ISNUMBER(IFERROR(SEARCH('Project Costing'!#REF!,Services!I995,1),""))</f>
        <v>0</v>
      </c>
      <c r="B988" s="174" t="str">
        <f>IF(A988=1,COUNTIF($A$8:A988,1),"")</f>
        <v/>
      </c>
      <c r="C988" s="174"/>
      <c r="D988" s="157">
        <f>IFERROR($C$8:INDEX($C$8:$C$3000,COUNTIF($C$8:$C$3000,"?*")),"")</f>
        <v>0</v>
      </c>
      <c r="E988" s="174"/>
      <c r="F988" s="174">
        <f>--ISNUMBER(IFERROR(SEARCH('Project Costing'!#REF!,Services!I995,1),""))</f>
        <v>0</v>
      </c>
      <c r="G988" s="174" t="str">
        <f>IF(F988=1,COUNTIF($F$8:F988,1),"")</f>
        <v/>
      </c>
      <c r="H988" s="174"/>
      <c r="I988" s="157">
        <f>IFERROR($H$8:INDEX($H$8:$H$3000,COUNTIF($H$8:$H$3000,"?*")),"")</f>
        <v>0</v>
      </c>
    </row>
    <row r="989" spans="1:9" x14ac:dyDescent="0.25">
      <c r="A989" s="174">
        <f>--ISNUMBER(IFERROR(SEARCH('Project Costing'!#REF!,Services!I996,1),""))</f>
        <v>0</v>
      </c>
      <c r="B989" s="174" t="str">
        <f>IF(A989=1,COUNTIF($A$8:A989,1),"")</f>
        <v/>
      </c>
      <c r="C989" s="174"/>
      <c r="D989" s="157">
        <f>IFERROR($C$8:INDEX($C$8:$C$3000,COUNTIF($C$8:$C$3000,"?*")),"")</f>
        <v>0</v>
      </c>
      <c r="E989" s="174"/>
      <c r="F989" s="174">
        <f>--ISNUMBER(IFERROR(SEARCH('Project Costing'!#REF!,Services!I996,1),""))</f>
        <v>0</v>
      </c>
      <c r="G989" s="174" t="str">
        <f>IF(F989=1,COUNTIF($F$8:F989,1),"")</f>
        <v/>
      </c>
      <c r="H989" s="174"/>
      <c r="I989" s="157">
        <f>IFERROR($H$8:INDEX($H$8:$H$3000,COUNTIF($H$8:$H$3000,"?*")),"")</f>
        <v>0</v>
      </c>
    </row>
    <row r="990" spans="1:9" x14ac:dyDescent="0.25">
      <c r="A990" s="174">
        <f>--ISNUMBER(IFERROR(SEARCH('Project Costing'!#REF!,Services!I997,1),""))</f>
        <v>0</v>
      </c>
      <c r="B990" s="174" t="str">
        <f>IF(A990=1,COUNTIF($A$8:A990,1),"")</f>
        <v/>
      </c>
      <c r="C990" s="174"/>
      <c r="D990" s="157">
        <f>IFERROR($C$8:INDEX($C$8:$C$3000,COUNTIF($C$8:$C$3000,"?*")),"")</f>
        <v>0</v>
      </c>
      <c r="E990" s="174"/>
      <c r="F990" s="174">
        <f>--ISNUMBER(IFERROR(SEARCH('Project Costing'!#REF!,Services!I997,1),""))</f>
        <v>0</v>
      </c>
      <c r="G990" s="174" t="str">
        <f>IF(F990=1,COUNTIF($F$8:F990,1),"")</f>
        <v/>
      </c>
      <c r="H990" s="174"/>
      <c r="I990" s="157">
        <f>IFERROR($H$8:INDEX($H$8:$H$3000,COUNTIF($H$8:$H$3000,"?*")),"")</f>
        <v>0</v>
      </c>
    </row>
    <row r="991" spans="1:9" x14ac:dyDescent="0.25">
      <c r="A991" s="174">
        <f>--ISNUMBER(IFERROR(SEARCH('Project Costing'!#REF!,Services!I998,1),""))</f>
        <v>0</v>
      </c>
      <c r="B991" s="174" t="str">
        <f>IF(A991=1,COUNTIF($A$8:A991,1),"")</f>
        <v/>
      </c>
      <c r="C991" s="174"/>
      <c r="D991" s="157">
        <f>IFERROR($C$8:INDEX($C$8:$C$3000,COUNTIF($C$8:$C$3000,"?*")),"")</f>
        <v>0</v>
      </c>
      <c r="E991" s="174"/>
      <c r="F991" s="174">
        <f>--ISNUMBER(IFERROR(SEARCH('Project Costing'!#REF!,Services!I998,1),""))</f>
        <v>0</v>
      </c>
      <c r="G991" s="174" t="str">
        <f>IF(F991=1,COUNTIF($F$8:F991,1),"")</f>
        <v/>
      </c>
      <c r="H991" s="174"/>
      <c r="I991" s="157">
        <f>IFERROR($H$8:INDEX($H$8:$H$3000,COUNTIF($H$8:$H$3000,"?*")),"")</f>
        <v>0</v>
      </c>
    </row>
    <row r="992" spans="1:9" x14ac:dyDescent="0.25">
      <c r="A992" s="174">
        <f>--ISNUMBER(IFERROR(SEARCH('Project Costing'!#REF!,Services!I999,1),""))</f>
        <v>0</v>
      </c>
      <c r="B992" s="174" t="str">
        <f>IF(A992=1,COUNTIF($A$8:A992,1),"")</f>
        <v/>
      </c>
      <c r="C992" s="174"/>
      <c r="D992" s="157">
        <f>IFERROR($C$8:INDEX($C$8:$C$3000,COUNTIF($C$8:$C$3000,"?*")),"")</f>
        <v>0</v>
      </c>
      <c r="E992" s="174"/>
      <c r="F992" s="174">
        <f>--ISNUMBER(IFERROR(SEARCH('Project Costing'!#REF!,Services!I999,1),""))</f>
        <v>0</v>
      </c>
      <c r="G992" s="174" t="str">
        <f>IF(F992=1,COUNTIF($F$8:F992,1),"")</f>
        <v/>
      </c>
      <c r="H992" s="174"/>
      <c r="I992" s="157">
        <f>IFERROR($H$8:INDEX($H$8:$H$3000,COUNTIF($H$8:$H$3000,"?*")),"")</f>
        <v>0</v>
      </c>
    </row>
    <row r="993" spans="1:9" x14ac:dyDescent="0.25">
      <c r="A993" s="174">
        <f>--ISNUMBER(IFERROR(SEARCH('Project Costing'!#REF!,Services!I1000,1),""))</f>
        <v>0</v>
      </c>
      <c r="B993" s="174" t="str">
        <f>IF(A993=1,COUNTIF($A$8:A993,1),"")</f>
        <v/>
      </c>
      <c r="C993" s="174"/>
      <c r="D993" s="157">
        <f>IFERROR($C$8:INDEX($C$8:$C$3000,COUNTIF($C$8:$C$3000,"?*")),"")</f>
        <v>0</v>
      </c>
      <c r="E993" s="174"/>
      <c r="F993" s="174">
        <f>--ISNUMBER(IFERROR(SEARCH('Project Costing'!#REF!,Services!I1000,1),""))</f>
        <v>0</v>
      </c>
      <c r="G993" s="174" t="str">
        <f>IF(F993=1,COUNTIF($F$8:F993,1),"")</f>
        <v/>
      </c>
      <c r="H993" s="174"/>
      <c r="I993" s="157">
        <f>IFERROR($H$8:INDEX($H$8:$H$3000,COUNTIF($H$8:$H$3000,"?*")),"")</f>
        <v>0</v>
      </c>
    </row>
    <row r="994" spans="1:9" x14ac:dyDescent="0.25">
      <c r="A994" s="174">
        <f>--ISNUMBER(IFERROR(SEARCH('Project Costing'!#REF!,Services!I1001,1),""))</f>
        <v>0</v>
      </c>
      <c r="B994" s="174" t="str">
        <f>IF(A994=1,COUNTIF($A$8:A994,1),"")</f>
        <v/>
      </c>
      <c r="C994" s="174"/>
      <c r="D994" s="157">
        <f>IFERROR($C$8:INDEX($C$8:$C$3000,COUNTIF($C$8:$C$3000,"?*")),"")</f>
        <v>0</v>
      </c>
      <c r="E994" s="174"/>
      <c r="F994" s="174">
        <f>--ISNUMBER(IFERROR(SEARCH('Project Costing'!#REF!,Services!I1001,1),""))</f>
        <v>0</v>
      </c>
      <c r="G994" s="174" t="str">
        <f>IF(F994=1,COUNTIF($F$8:F994,1),"")</f>
        <v/>
      </c>
      <c r="H994" s="174"/>
      <c r="I994" s="157">
        <f>IFERROR($H$8:INDEX($H$8:$H$3000,COUNTIF($H$8:$H$3000,"?*")),"")</f>
        <v>0</v>
      </c>
    </row>
    <row r="995" spans="1:9" x14ac:dyDescent="0.25">
      <c r="A995" s="174">
        <f>--ISNUMBER(IFERROR(SEARCH('Project Costing'!#REF!,Services!I1002,1),""))</f>
        <v>0</v>
      </c>
      <c r="B995" s="174" t="str">
        <f>IF(A995=1,COUNTIF($A$8:A995,1),"")</f>
        <v/>
      </c>
      <c r="C995" s="174"/>
      <c r="D995" s="157">
        <f>IFERROR($C$8:INDEX($C$8:$C$3000,COUNTIF($C$8:$C$3000,"?*")),"")</f>
        <v>0</v>
      </c>
      <c r="E995" s="174"/>
      <c r="F995" s="174">
        <f>--ISNUMBER(IFERROR(SEARCH('Project Costing'!#REF!,Services!I1002,1),""))</f>
        <v>0</v>
      </c>
      <c r="G995" s="174" t="str">
        <f>IF(F995=1,COUNTIF($F$8:F995,1),"")</f>
        <v/>
      </c>
      <c r="H995" s="174"/>
      <c r="I995" s="157">
        <f>IFERROR($H$8:INDEX($H$8:$H$3000,COUNTIF($H$8:$H$3000,"?*")),"")</f>
        <v>0</v>
      </c>
    </row>
    <row r="996" spans="1:9" x14ac:dyDescent="0.25">
      <c r="A996" s="174">
        <f>--ISNUMBER(IFERROR(SEARCH('Project Costing'!#REF!,Services!I1003,1),""))</f>
        <v>0</v>
      </c>
      <c r="B996" s="174" t="str">
        <f>IF(A996=1,COUNTIF($A$8:A996,1),"")</f>
        <v/>
      </c>
      <c r="C996" s="174"/>
      <c r="D996" s="157">
        <f>IFERROR($C$8:INDEX($C$8:$C$3000,COUNTIF($C$8:$C$3000,"?*")),"")</f>
        <v>0</v>
      </c>
      <c r="E996" s="174"/>
      <c r="F996" s="174">
        <f>--ISNUMBER(IFERROR(SEARCH('Project Costing'!#REF!,Services!I1003,1),""))</f>
        <v>0</v>
      </c>
      <c r="G996" s="174" t="str">
        <f>IF(F996=1,COUNTIF($F$8:F996,1),"")</f>
        <v/>
      </c>
      <c r="H996" s="174"/>
      <c r="I996" s="157">
        <f>IFERROR($H$8:INDEX($H$8:$H$3000,COUNTIF($H$8:$H$3000,"?*")),"")</f>
        <v>0</v>
      </c>
    </row>
    <row r="997" spans="1:9" x14ac:dyDescent="0.25">
      <c r="A997" s="174">
        <f>--ISNUMBER(IFERROR(SEARCH('Project Costing'!#REF!,Services!I1004,1),""))</f>
        <v>0</v>
      </c>
      <c r="B997" s="174" t="str">
        <f>IF(A997=1,COUNTIF($A$8:A997,1),"")</f>
        <v/>
      </c>
      <c r="C997" s="174"/>
      <c r="D997" s="157">
        <f>IFERROR($C$8:INDEX($C$8:$C$3000,COUNTIF($C$8:$C$3000,"?*")),"")</f>
        <v>0</v>
      </c>
      <c r="E997" s="174"/>
      <c r="F997" s="174">
        <f>--ISNUMBER(IFERROR(SEARCH('Project Costing'!#REF!,Services!I1004,1),""))</f>
        <v>0</v>
      </c>
      <c r="G997" s="174" t="str">
        <f>IF(F997=1,COUNTIF($F$8:F997,1),"")</f>
        <v/>
      </c>
      <c r="H997" s="174"/>
      <c r="I997" s="157">
        <f>IFERROR($H$8:INDEX($H$8:$H$3000,COUNTIF($H$8:$H$3000,"?*")),"")</f>
        <v>0</v>
      </c>
    </row>
    <row r="998" spans="1:9" x14ac:dyDescent="0.25">
      <c r="A998" s="174">
        <f>--ISNUMBER(IFERROR(SEARCH('Project Costing'!#REF!,Services!I1005,1),""))</f>
        <v>0</v>
      </c>
      <c r="B998" s="174" t="str">
        <f>IF(A998=1,COUNTIF($A$8:A998,1),"")</f>
        <v/>
      </c>
      <c r="C998" s="174"/>
      <c r="D998" s="157">
        <f>IFERROR($C$8:INDEX($C$8:$C$3000,COUNTIF($C$8:$C$3000,"?*")),"")</f>
        <v>0</v>
      </c>
      <c r="E998" s="174"/>
      <c r="F998" s="174">
        <f>--ISNUMBER(IFERROR(SEARCH('Project Costing'!#REF!,Services!I1005,1),""))</f>
        <v>0</v>
      </c>
      <c r="G998" s="174" t="str">
        <f>IF(F998=1,COUNTIF($F$8:F998,1),"")</f>
        <v/>
      </c>
      <c r="H998" s="174"/>
      <c r="I998" s="157">
        <f>IFERROR($H$8:INDEX($H$8:$H$3000,COUNTIF($H$8:$H$3000,"?*")),"")</f>
        <v>0</v>
      </c>
    </row>
    <row r="999" spans="1:9" x14ac:dyDescent="0.25">
      <c r="A999" s="174">
        <f>--ISNUMBER(IFERROR(SEARCH('Project Costing'!#REF!,Services!I1006,1),""))</f>
        <v>0</v>
      </c>
      <c r="B999" s="174" t="str">
        <f>IF(A999=1,COUNTIF($A$8:A999,1),"")</f>
        <v/>
      </c>
      <c r="C999" s="174"/>
      <c r="D999" s="157">
        <f>IFERROR($C$8:INDEX($C$8:$C$3000,COUNTIF($C$8:$C$3000,"?*")),"")</f>
        <v>0</v>
      </c>
      <c r="E999" s="174"/>
      <c r="F999" s="174">
        <f>--ISNUMBER(IFERROR(SEARCH('Project Costing'!#REF!,Services!I1006,1),""))</f>
        <v>0</v>
      </c>
      <c r="G999" s="174" t="str">
        <f>IF(F999=1,COUNTIF($F$8:F999,1),"")</f>
        <v/>
      </c>
      <c r="H999" s="174"/>
      <c r="I999" s="157">
        <f>IFERROR($H$8:INDEX($H$8:$H$3000,COUNTIF($H$8:$H$3000,"?*")),"")</f>
        <v>0</v>
      </c>
    </row>
    <row r="1000" spans="1:9" x14ac:dyDescent="0.25">
      <c r="A1000" s="174">
        <f>--ISNUMBER(IFERROR(SEARCH('Project Costing'!#REF!,Services!I1007,1),""))</f>
        <v>0</v>
      </c>
      <c r="B1000" s="174" t="str">
        <f>IF(A1000=1,COUNTIF($A$8:A1000,1),"")</f>
        <v/>
      </c>
      <c r="C1000" s="174"/>
      <c r="D1000" s="157">
        <f>IFERROR($C$8:INDEX($C$8:$C$3000,COUNTIF($C$8:$C$3000,"?*")),"")</f>
        <v>0</v>
      </c>
      <c r="E1000" s="174"/>
      <c r="F1000" s="174">
        <f>--ISNUMBER(IFERROR(SEARCH('Project Costing'!#REF!,Services!I1007,1),""))</f>
        <v>0</v>
      </c>
      <c r="G1000" s="174" t="str">
        <f>IF(F1000=1,COUNTIF($F$8:F1000,1),"")</f>
        <v/>
      </c>
      <c r="H1000" s="174"/>
      <c r="I1000" s="157">
        <f>IFERROR($H$8:INDEX($H$8:$H$3000,COUNTIF($H$8:$H$3000,"?*")),"")</f>
        <v>0</v>
      </c>
    </row>
    <row r="1001" spans="1:9" x14ac:dyDescent="0.25">
      <c r="A1001" s="174">
        <f>--ISNUMBER(IFERROR(SEARCH('Project Costing'!#REF!,Services!I1008,1),""))</f>
        <v>0</v>
      </c>
      <c r="B1001" s="174" t="str">
        <f>IF(A1001=1,COUNTIF($A$8:A1001,1),"")</f>
        <v/>
      </c>
      <c r="C1001" s="174"/>
      <c r="D1001" s="157">
        <f>IFERROR($C$8:INDEX($C$8:$C$3000,COUNTIF($C$8:$C$3000,"?*")),"")</f>
        <v>0</v>
      </c>
      <c r="E1001" s="174"/>
      <c r="F1001" s="174">
        <f>--ISNUMBER(IFERROR(SEARCH('Project Costing'!#REF!,Services!I1008,1),""))</f>
        <v>0</v>
      </c>
      <c r="G1001" s="174" t="str">
        <f>IF(F1001=1,COUNTIF($F$8:F1001,1),"")</f>
        <v/>
      </c>
      <c r="H1001" s="174"/>
      <c r="I1001" s="157">
        <f>IFERROR($H$8:INDEX($H$8:$H$3000,COUNTIF($H$8:$H$3000,"?*")),"")</f>
        <v>0</v>
      </c>
    </row>
    <row r="1002" spans="1:9" x14ac:dyDescent="0.25">
      <c r="A1002" s="174">
        <f>--ISNUMBER(IFERROR(SEARCH('Project Costing'!#REF!,Services!I1009,1),""))</f>
        <v>0</v>
      </c>
      <c r="B1002" s="174" t="str">
        <f>IF(A1002=1,COUNTIF($A$8:A1002,1),"")</f>
        <v/>
      </c>
      <c r="C1002" s="174"/>
      <c r="D1002" s="157">
        <f>IFERROR($C$8:INDEX($C$8:$C$3000,COUNTIF($C$8:$C$3000,"?*")),"")</f>
        <v>0</v>
      </c>
      <c r="E1002" s="174"/>
      <c r="F1002" s="174">
        <f>--ISNUMBER(IFERROR(SEARCH('Project Costing'!#REF!,Services!I1009,1),""))</f>
        <v>0</v>
      </c>
      <c r="G1002" s="174" t="str">
        <f>IF(F1002=1,COUNTIF($F$8:F1002,1),"")</f>
        <v/>
      </c>
      <c r="H1002" s="174"/>
      <c r="I1002" s="157">
        <f>IFERROR($H$8:INDEX($H$8:$H$3000,COUNTIF($H$8:$H$3000,"?*")),"")</f>
        <v>0</v>
      </c>
    </row>
    <row r="1003" spans="1:9" x14ac:dyDescent="0.25">
      <c r="A1003" s="174">
        <f>--ISNUMBER(IFERROR(SEARCH('Project Costing'!#REF!,Services!I1010,1),""))</f>
        <v>0</v>
      </c>
      <c r="B1003" s="174" t="str">
        <f>IF(A1003=1,COUNTIF($A$8:A1003,1),"")</f>
        <v/>
      </c>
      <c r="C1003" s="174"/>
      <c r="D1003" s="157">
        <f>IFERROR($C$8:INDEX($C$8:$C$3000,COUNTIF($C$8:$C$3000,"?*")),"")</f>
        <v>0</v>
      </c>
      <c r="E1003" s="174"/>
      <c r="F1003" s="174">
        <f>--ISNUMBER(IFERROR(SEARCH('Project Costing'!#REF!,Services!I1010,1),""))</f>
        <v>0</v>
      </c>
      <c r="G1003" s="174" t="str">
        <f>IF(F1003=1,COUNTIF($F$8:F1003,1),"")</f>
        <v/>
      </c>
      <c r="H1003" s="174"/>
      <c r="I1003" s="157">
        <f>IFERROR($H$8:INDEX($H$8:$H$3000,COUNTIF($H$8:$H$3000,"?*")),"")</f>
        <v>0</v>
      </c>
    </row>
    <row r="1004" spans="1:9" x14ac:dyDescent="0.25">
      <c r="A1004" s="174">
        <f>--ISNUMBER(IFERROR(SEARCH('Project Costing'!#REF!,Services!I1011,1),""))</f>
        <v>0</v>
      </c>
      <c r="B1004" s="174" t="str">
        <f>IF(A1004=1,COUNTIF($A$8:A1004,1),"")</f>
        <v/>
      </c>
      <c r="C1004" s="174"/>
      <c r="D1004" s="157">
        <f>IFERROR($C$8:INDEX($C$8:$C$3000,COUNTIF($C$8:$C$3000,"?*")),"")</f>
        <v>0</v>
      </c>
      <c r="E1004" s="174"/>
      <c r="F1004" s="174">
        <f>--ISNUMBER(IFERROR(SEARCH('Project Costing'!#REF!,Services!I1011,1),""))</f>
        <v>0</v>
      </c>
      <c r="G1004" s="174" t="str">
        <f>IF(F1004=1,COUNTIF($F$8:F1004,1),"")</f>
        <v/>
      </c>
      <c r="H1004" s="174"/>
      <c r="I1004" s="157">
        <f>IFERROR($H$8:INDEX($H$8:$H$3000,COUNTIF($H$8:$H$3000,"?*")),"")</f>
        <v>0</v>
      </c>
    </row>
    <row r="1005" spans="1:9" x14ac:dyDescent="0.25">
      <c r="A1005" s="174">
        <f>--ISNUMBER(IFERROR(SEARCH('Project Costing'!#REF!,Services!I1012,1),""))</f>
        <v>0</v>
      </c>
      <c r="B1005" s="174" t="str">
        <f>IF(A1005=1,COUNTIF($A$8:A1005,1),"")</f>
        <v/>
      </c>
      <c r="C1005" s="174"/>
      <c r="D1005" s="157">
        <f>IFERROR($C$8:INDEX($C$8:$C$3000,COUNTIF($C$8:$C$3000,"?*")),"")</f>
        <v>0</v>
      </c>
      <c r="E1005" s="174"/>
      <c r="F1005" s="174">
        <f>--ISNUMBER(IFERROR(SEARCH('Project Costing'!#REF!,Services!I1012,1),""))</f>
        <v>0</v>
      </c>
      <c r="G1005" s="174" t="str">
        <f>IF(F1005=1,COUNTIF($F$8:F1005,1),"")</f>
        <v/>
      </c>
      <c r="H1005" s="174"/>
      <c r="I1005" s="157">
        <f>IFERROR($H$8:INDEX($H$8:$H$3000,COUNTIF($H$8:$H$3000,"?*")),"")</f>
        <v>0</v>
      </c>
    </row>
    <row r="1006" spans="1:9" x14ac:dyDescent="0.25">
      <c r="A1006" s="174">
        <f>--ISNUMBER(IFERROR(SEARCH('Project Costing'!#REF!,Services!I1013,1),""))</f>
        <v>0</v>
      </c>
      <c r="B1006" s="174" t="str">
        <f>IF(A1006=1,COUNTIF($A$8:A1006,1),"")</f>
        <v/>
      </c>
      <c r="C1006" s="174"/>
      <c r="D1006" s="157">
        <f>IFERROR($C$8:INDEX($C$8:$C$3000,COUNTIF($C$8:$C$3000,"?*")),"")</f>
        <v>0</v>
      </c>
      <c r="E1006" s="174"/>
      <c r="F1006" s="174">
        <f>--ISNUMBER(IFERROR(SEARCH('Project Costing'!#REF!,Services!I1013,1),""))</f>
        <v>0</v>
      </c>
      <c r="G1006" s="174" t="str">
        <f>IF(F1006=1,COUNTIF($F$8:F1006,1),"")</f>
        <v/>
      </c>
      <c r="H1006" s="174"/>
      <c r="I1006" s="157">
        <f>IFERROR($H$8:INDEX($H$8:$H$3000,COUNTIF($H$8:$H$3000,"?*")),"")</f>
        <v>0</v>
      </c>
    </row>
    <row r="1007" spans="1:9" x14ac:dyDescent="0.25">
      <c r="A1007" s="174">
        <f>--ISNUMBER(IFERROR(SEARCH('Project Costing'!#REF!,Services!I1014,1),""))</f>
        <v>0</v>
      </c>
      <c r="B1007" s="174" t="str">
        <f>IF(A1007=1,COUNTIF($A$8:A1007,1),"")</f>
        <v/>
      </c>
      <c r="C1007" s="174"/>
      <c r="D1007" s="157">
        <f>IFERROR($C$8:INDEX($C$8:$C$3000,COUNTIF($C$8:$C$3000,"?*")),"")</f>
        <v>0</v>
      </c>
      <c r="E1007" s="174"/>
      <c r="F1007" s="174">
        <f>--ISNUMBER(IFERROR(SEARCH('Project Costing'!#REF!,Services!I1014,1),""))</f>
        <v>0</v>
      </c>
      <c r="G1007" s="174" t="str">
        <f>IF(F1007=1,COUNTIF($F$8:F1007,1),"")</f>
        <v/>
      </c>
      <c r="H1007" s="174"/>
      <c r="I1007" s="157">
        <f>IFERROR($H$8:INDEX($H$8:$H$3000,COUNTIF($H$8:$H$3000,"?*")),"")</f>
        <v>0</v>
      </c>
    </row>
    <row r="1008" spans="1:9" x14ac:dyDescent="0.25">
      <c r="A1008" s="174">
        <f>--ISNUMBER(IFERROR(SEARCH('Project Costing'!#REF!,Services!I1015,1),""))</f>
        <v>0</v>
      </c>
      <c r="B1008" s="174" t="str">
        <f>IF(A1008=1,COUNTIF($A$8:A1008,1),"")</f>
        <v/>
      </c>
      <c r="C1008" s="174"/>
      <c r="D1008" s="157">
        <f>IFERROR($C$8:INDEX($C$8:$C$3000,COUNTIF($C$8:$C$3000,"?*")),"")</f>
        <v>0</v>
      </c>
      <c r="E1008" s="174"/>
      <c r="F1008" s="174">
        <f>--ISNUMBER(IFERROR(SEARCH('Project Costing'!#REF!,Services!I1015,1),""))</f>
        <v>0</v>
      </c>
      <c r="G1008" s="174" t="str">
        <f>IF(F1008=1,COUNTIF($F$8:F1008,1),"")</f>
        <v/>
      </c>
      <c r="H1008" s="174"/>
      <c r="I1008" s="157">
        <f>IFERROR($H$8:INDEX($H$8:$H$3000,COUNTIF($H$8:$H$3000,"?*")),"")</f>
        <v>0</v>
      </c>
    </row>
    <row r="1009" spans="1:9" x14ac:dyDescent="0.25">
      <c r="A1009" s="174">
        <f>--ISNUMBER(IFERROR(SEARCH('Project Costing'!#REF!,Services!I1016,1),""))</f>
        <v>0</v>
      </c>
      <c r="B1009" s="174" t="str">
        <f>IF(A1009=1,COUNTIF($A$8:A1009,1),"")</f>
        <v/>
      </c>
      <c r="C1009" s="174"/>
      <c r="D1009" s="157">
        <f>IFERROR($C$8:INDEX($C$8:$C$3000,COUNTIF($C$8:$C$3000,"?*")),"")</f>
        <v>0</v>
      </c>
      <c r="E1009" s="174"/>
      <c r="F1009" s="174">
        <f>--ISNUMBER(IFERROR(SEARCH('Project Costing'!#REF!,Services!I1016,1),""))</f>
        <v>0</v>
      </c>
      <c r="G1009" s="174" t="str">
        <f>IF(F1009=1,COUNTIF($F$8:F1009,1),"")</f>
        <v/>
      </c>
      <c r="H1009" s="174"/>
      <c r="I1009" s="157">
        <f>IFERROR($H$8:INDEX($H$8:$H$3000,COUNTIF($H$8:$H$3000,"?*")),"")</f>
        <v>0</v>
      </c>
    </row>
    <row r="1010" spans="1:9" x14ac:dyDescent="0.25">
      <c r="A1010" s="174">
        <f>--ISNUMBER(IFERROR(SEARCH('Project Costing'!#REF!,Services!I1017,1),""))</f>
        <v>0</v>
      </c>
      <c r="B1010" s="174" t="str">
        <f>IF(A1010=1,COUNTIF($A$8:A1010,1),"")</f>
        <v/>
      </c>
      <c r="C1010" s="174"/>
      <c r="D1010" s="157">
        <f>IFERROR($C$8:INDEX($C$8:$C$3000,COUNTIF($C$8:$C$3000,"?*")),"")</f>
        <v>0</v>
      </c>
      <c r="E1010" s="174"/>
      <c r="F1010" s="174">
        <f>--ISNUMBER(IFERROR(SEARCH('Project Costing'!#REF!,Services!I1017,1),""))</f>
        <v>0</v>
      </c>
      <c r="G1010" s="174" t="str">
        <f>IF(F1010=1,COUNTIF($F$8:F1010,1),"")</f>
        <v/>
      </c>
      <c r="H1010" s="174"/>
      <c r="I1010" s="157">
        <f>IFERROR($H$8:INDEX($H$8:$H$3000,COUNTIF($H$8:$H$3000,"?*")),"")</f>
        <v>0</v>
      </c>
    </row>
    <row r="1011" spans="1:9" x14ac:dyDescent="0.25">
      <c r="A1011" s="174">
        <f>--ISNUMBER(IFERROR(SEARCH('Project Costing'!#REF!,Services!I1018,1),""))</f>
        <v>0</v>
      </c>
      <c r="B1011" s="174" t="str">
        <f>IF(A1011=1,COUNTIF($A$8:A1011,1),"")</f>
        <v/>
      </c>
      <c r="C1011" s="174"/>
      <c r="D1011" s="157">
        <f>IFERROR($C$8:INDEX($C$8:$C$3000,COUNTIF($C$8:$C$3000,"?*")),"")</f>
        <v>0</v>
      </c>
      <c r="E1011" s="174"/>
      <c r="F1011" s="174">
        <f>--ISNUMBER(IFERROR(SEARCH('Project Costing'!#REF!,Services!I1018,1),""))</f>
        <v>0</v>
      </c>
      <c r="G1011" s="174" t="str">
        <f>IF(F1011=1,COUNTIF($F$8:F1011,1),"")</f>
        <v/>
      </c>
      <c r="H1011" s="174"/>
      <c r="I1011" s="157">
        <f>IFERROR($H$8:INDEX($H$8:$H$3000,COUNTIF($H$8:$H$3000,"?*")),"")</f>
        <v>0</v>
      </c>
    </row>
    <row r="1012" spans="1:9" x14ac:dyDescent="0.25">
      <c r="A1012" s="174">
        <f>--ISNUMBER(IFERROR(SEARCH('Project Costing'!#REF!,Services!I1019,1),""))</f>
        <v>0</v>
      </c>
      <c r="B1012" s="174" t="str">
        <f>IF(A1012=1,COUNTIF($A$8:A1012,1),"")</f>
        <v/>
      </c>
      <c r="C1012" s="174"/>
      <c r="D1012" s="157">
        <f>IFERROR($C$8:INDEX($C$8:$C$3000,COUNTIF($C$8:$C$3000,"?*")),"")</f>
        <v>0</v>
      </c>
      <c r="E1012" s="174"/>
      <c r="F1012" s="174">
        <f>--ISNUMBER(IFERROR(SEARCH('Project Costing'!#REF!,Services!I1019,1),""))</f>
        <v>0</v>
      </c>
      <c r="G1012" s="174" t="str">
        <f>IF(F1012=1,COUNTIF($F$8:F1012,1),"")</f>
        <v/>
      </c>
      <c r="H1012" s="174"/>
      <c r="I1012" s="157">
        <f>IFERROR($H$8:INDEX($H$8:$H$3000,COUNTIF($H$8:$H$3000,"?*")),"")</f>
        <v>0</v>
      </c>
    </row>
    <row r="1013" spans="1:9" x14ac:dyDescent="0.25">
      <c r="A1013" s="174">
        <f>--ISNUMBER(IFERROR(SEARCH('Project Costing'!#REF!,Services!I1020,1),""))</f>
        <v>0</v>
      </c>
      <c r="B1013" s="174" t="str">
        <f>IF(A1013=1,COUNTIF($A$8:A1013,1),"")</f>
        <v/>
      </c>
      <c r="C1013" s="174"/>
      <c r="D1013" s="157">
        <f>IFERROR($C$8:INDEX($C$8:$C$3000,COUNTIF($C$8:$C$3000,"?*")),"")</f>
        <v>0</v>
      </c>
      <c r="E1013" s="174"/>
      <c r="F1013" s="174">
        <f>--ISNUMBER(IFERROR(SEARCH('Project Costing'!#REF!,Services!I1020,1),""))</f>
        <v>0</v>
      </c>
      <c r="G1013" s="174" t="str">
        <f>IF(F1013=1,COUNTIF($F$8:F1013,1),"")</f>
        <v/>
      </c>
      <c r="H1013" s="174"/>
      <c r="I1013" s="157">
        <f>IFERROR($H$8:INDEX($H$8:$H$3000,COUNTIF($H$8:$H$3000,"?*")),"")</f>
        <v>0</v>
      </c>
    </row>
    <row r="1014" spans="1:9" x14ac:dyDescent="0.25">
      <c r="A1014" s="174">
        <f>--ISNUMBER(IFERROR(SEARCH('Project Costing'!#REF!,Services!I1021,1),""))</f>
        <v>0</v>
      </c>
      <c r="B1014" s="174" t="str">
        <f>IF(A1014=1,COUNTIF($A$8:A1014,1),"")</f>
        <v/>
      </c>
      <c r="C1014" s="174"/>
      <c r="D1014" s="157">
        <f>IFERROR($C$8:INDEX($C$8:$C$3000,COUNTIF($C$8:$C$3000,"?*")),"")</f>
        <v>0</v>
      </c>
      <c r="E1014" s="174"/>
      <c r="F1014" s="174">
        <f>--ISNUMBER(IFERROR(SEARCH('Project Costing'!#REF!,Services!I1021,1),""))</f>
        <v>0</v>
      </c>
      <c r="G1014" s="174" t="str">
        <f>IF(F1014=1,COUNTIF($F$8:F1014,1),"")</f>
        <v/>
      </c>
      <c r="H1014" s="174"/>
      <c r="I1014" s="157">
        <f>IFERROR($H$8:INDEX($H$8:$H$3000,COUNTIF($H$8:$H$3000,"?*")),"")</f>
        <v>0</v>
      </c>
    </row>
    <row r="1015" spans="1:9" x14ac:dyDescent="0.25">
      <c r="A1015" s="174">
        <f>--ISNUMBER(IFERROR(SEARCH('Project Costing'!#REF!,Services!I1022,1),""))</f>
        <v>0</v>
      </c>
      <c r="B1015" s="174" t="str">
        <f>IF(A1015=1,COUNTIF($A$8:A1015,1),"")</f>
        <v/>
      </c>
      <c r="C1015" s="174"/>
      <c r="D1015" s="157">
        <f>IFERROR($C$8:INDEX($C$8:$C$3000,COUNTIF($C$8:$C$3000,"?*")),"")</f>
        <v>0</v>
      </c>
      <c r="E1015" s="174"/>
      <c r="F1015" s="174">
        <f>--ISNUMBER(IFERROR(SEARCH('Project Costing'!#REF!,Services!I1022,1),""))</f>
        <v>0</v>
      </c>
      <c r="G1015" s="174" t="str">
        <f>IF(F1015=1,COUNTIF($F$8:F1015,1),"")</f>
        <v/>
      </c>
      <c r="H1015" s="174"/>
      <c r="I1015" s="157">
        <f>IFERROR($H$8:INDEX($H$8:$H$3000,COUNTIF($H$8:$H$3000,"?*")),"")</f>
        <v>0</v>
      </c>
    </row>
    <row r="1016" spans="1:9" x14ac:dyDescent="0.25">
      <c r="A1016" s="174">
        <f>--ISNUMBER(IFERROR(SEARCH('Project Costing'!#REF!,Services!I1023,1),""))</f>
        <v>0</v>
      </c>
      <c r="B1016" s="174" t="str">
        <f>IF(A1016=1,COUNTIF($A$8:A1016,1),"")</f>
        <v/>
      </c>
      <c r="C1016" s="174"/>
      <c r="D1016" s="157">
        <f>IFERROR($C$8:INDEX($C$8:$C$3000,COUNTIF($C$8:$C$3000,"?*")),"")</f>
        <v>0</v>
      </c>
      <c r="E1016" s="174"/>
      <c r="F1016" s="174">
        <f>--ISNUMBER(IFERROR(SEARCH('Project Costing'!#REF!,Services!I1023,1),""))</f>
        <v>0</v>
      </c>
      <c r="G1016" s="174" t="str">
        <f>IF(F1016=1,COUNTIF($F$8:F1016,1),"")</f>
        <v/>
      </c>
      <c r="H1016" s="174"/>
      <c r="I1016" s="157">
        <f>IFERROR($H$8:INDEX($H$8:$H$3000,COUNTIF($H$8:$H$3000,"?*")),"")</f>
        <v>0</v>
      </c>
    </row>
    <row r="1017" spans="1:9" x14ac:dyDescent="0.25">
      <c r="A1017" s="174">
        <f>--ISNUMBER(IFERROR(SEARCH('Project Costing'!#REF!,Services!I1024,1),""))</f>
        <v>0</v>
      </c>
      <c r="B1017" s="174" t="str">
        <f>IF(A1017=1,COUNTIF($A$8:A1017,1),"")</f>
        <v/>
      </c>
      <c r="C1017" s="174"/>
      <c r="D1017" s="157">
        <f>IFERROR($C$8:INDEX($C$8:$C$3000,COUNTIF($C$8:$C$3000,"?*")),"")</f>
        <v>0</v>
      </c>
      <c r="E1017" s="174"/>
      <c r="F1017" s="174">
        <f>--ISNUMBER(IFERROR(SEARCH('Project Costing'!#REF!,Services!I1024,1),""))</f>
        <v>0</v>
      </c>
      <c r="G1017" s="174" t="str">
        <f>IF(F1017=1,COUNTIF($F$8:F1017,1),"")</f>
        <v/>
      </c>
      <c r="H1017" s="174"/>
      <c r="I1017" s="157">
        <f>IFERROR($H$8:INDEX($H$8:$H$3000,COUNTIF($H$8:$H$3000,"?*")),"")</f>
        <v>0</v>
      </c>
    </row>
    <row r="1018" spans="1:9" x14ac:dyDescent="0.25">
      <c r="A1018" s="174">
        <f>--ISNUMBER(IFERROR(SEARCH('Project Costing'!#REF!,Services!I1025,1),""))</f>
        <v>0</v>
      </c>
      <c r="B1018" s="174" t="str">
        <f>IF(A1018=1,COUNTIF($A$8:A1018,1),"")</f>
        <v/>
      </c>
      <c r="C1018" s="174"/>
      <c r="D1018" s="157">
        <f>IFERROR($C$8:INDEX($C$8:$C$3000,COUNTIF($C$8:$C$3000,"?*")),"")</f>
        <v>0</v>
      </c>
      <c r="E1018" s="174"/>
      <c r="F1018" s="174">
        <f>--ISNUMBER(IFERROR(SEARCH('Project Costing'!#REF!,Services!I1025,1),""))</f>
        <v>0</v>
      </c>
      <c r="G1018" s="174" t="str">
        <f>IF(F1018=1,COUNTIF($F$8:F1018,1),"")</f>
        <v/>
      </c>
      <c r="H1018" s="174"/>
      <c r="I1018" s="157">
        <f>IFERROR($H$8:INDEX($H$8:$H$3000,COUNTIF($H$8:$H$3000,"?*")),"")</f>
        <v>0</v>
      </c>
    </row>
    <row r="1019" spans="1:9" x14ac:dyDescent="0.25">
      <c r="A1019" s="174">
        <f>--ISNUMBER(IFERROR(SEARCH('Project Costing'!#REF!,Services!I1026,1),""))</f>
        <v>0</v>
      </c>
      <c r="B1019" s="174" t="str">
        <f>IF(A1019=1,COUNTIF($A$8:A1019,1),"")</f>
        <v/>
      </c>
      <c r="C1019" s="174"/>
      <c r="D1019" s="157">
        <f>IFERROR($C$8:INDEX($C$8:$C$3000,COUNTIF($C$8:$C$3000,"?*")),"")</f>
        <v>0</v>
      </c>
      <c r="E1019" s="174"/>
      <c r="F1019" s="174">
        <f>--ISNUMBER(IFERROR(SEARCH('Project Costing'!#REF!,Services!I1026,1),""))</f>
        <v>0</v>
      </c>
      <c r="G1019" s="174" t="str">
        <f>IF(F1019=1,COUNTIF($F$8:F1019,1),"")</f>
        <v/>
      </c>
      <c r="H1019" s="174"/>
      <c r="I1019" s="157">
        <f>IFERROR($H$8:INDEX($H$8:$H$3000,COUNTIF($H$8:$H$3000,"?*")),"")</f>
        <v>0</v>
      </c>
    </row>
    <row r="1020" spans="1:9" x14ac:dyDescent="0.25">
      <c r="A1020" s="174">
        <f>--ISNUMBER(IFERROR(SEARCH('Project Costing'!#REF!,Services!I1027,1),""))</f>
        <v>0</v>
      </c>
      <c r="B1020" s="174" t="str">
        <f>IF(A1020=1,COUNTIF($A$8:A1020,1),"")</f>
        <v/>
      </c>
      <c r="C1020" s="174"/>
      <c r="D1020" s="157">
        <f>IFERROR($C$8:INDEX($C$8:$C$3000,COUNTIF($C$8:$C$3000,"?*")),"")</f>
        <v>0</v>
      </c>
      <c r="E1020" s="174"/>
      <c r="F1020" s="174">
        <f>--ISNUMBER(IFERROR(SEARCH('Project Costing'!#REF!,Services!I1027,1),""))</f>
        <v>0</v>
      </c>
      <c r="G1020" s="174" t="str">
        <f>IF(F1020=1,COUNTIF($F$8:F1020,1),"")</f>
        <v/>
      </c>
      <c r="H1020" s="174"/>
      <c r="I1020" s="157">
        <f>IFERROR($H$8:INDEX($H$8:$H$3000,COUNTIF($H$8:$H$3000,"?*")),"")</f>
        <v>0</v>
      </c>
    </row>
    <row r="1021" spans="1:9" x14ac:dyDescent="0.25">
      <c r="A1021" s="174">
        <f>--ISNUMBER(IFERROR(SEARCH('Project Costing'!#REF!,Services!I1028,1),""))</f>
        <v>0</v>
      </c>
      <c r="B1021" s="174" t="str">
        <f>IF(A1021=1,COUNTIF($A$8:A1021,1),"")</f>
        <v/>
      </c>
      <c r="C1021" s="174"/>
      <c r="D1021" s="157">
        <f>IFERROR($C$8:INDEX($C$8:$C$3000,COUNTIF($C$8:$C$3000,"?*")),"")</f>
        <v>0</v>
      </c>
      <c r="E1021" s="174"/>
      <c r="F1021" s="174">
        <f>--ISNUMBER(IFERROR(SEARCH('Project Costing'!#REF!,Services!I1028,1),""))</f>
        <v>0</v>
      </c>
      <c r="G1021" s="174" t="str">
        <f>IF(F1021=1,COUNTIF($F$8:F1021,1),"")</f>
        <v/>
      </c>
      <c r="H1021" s="174"/>
      <c r="I1021" s="157">
        <f>IFERROR($H$8:INDEX($H$8:$H$3000,COUNTIF($H$8:$H$3000,"?*")),"")</f>
        <v>0</v>
      </c>
    </row>
    <row r="1022" spans="1:9" x14ac:dyDescent="0.25">
      <c r="A1022" s="174">
        <f>--ISNUMBER(IFERROR(SEARCH('Project Costing'!#REF!,Services!I1029,1),""))</f>
        <v>0</v>
      </c>
      <c r="B1022" s="174" t="str">
        <f>IF(A1022=1,COUNTIF($A$8:A1022,1),"")</f>
        <v/>
      </c>
      <c r="C1022" s="174"/>
      <c r="D1022" s="157">
        <f>IFERROR($C$8:INDEX($C$8:$C$3000,COUNTIF($C$8:$C$3000,"?*")),"")</f>
        <v>0</v>
      </c>
      <c r="E1022" s="174"/>
      <c r="F1022" s="174">
        <f>--ISNUMBER(IFERROR(SEARCH('Project Costing'!#REF!,Services!I1029,1),""))</f>
        <v>0</v>
      </c>
      <c r="G1022" s="174" t="str">
        <f>IF(F1022=1,COUNTIF($F$8:F1022,1),"")</f>
        <v/>
      </c>
      <c r="H1022" s="174"/>
      <c r="I1022" s="157">
        <f>IFERROR($H$8:INDEX($H$8:$H$3000,COUNTIF($H$8:$H$3000,"?*")),"")</f>
        <v>0</v>
      </c>
    </row>
    <row r="1023" spans="1:9" x14ac:dyDescent="0.25">
      <c r="A1023" s="174">
        <f>--ISNUMBER(IFERROR(SEARCH('Project Costing'!#REF!,Services!I1030,1),""))</f>
        <v>0</v>
      </c>
      <c r="B1023" s="174" t="str">
        <f>IF(A1023=1,COUNTIF($A$8:A1023,1),"")</f>
        <v/>
      </c>
      <c r="C1023" s="174"/>
      <c r="D1023" s="157">
        <f>IFERROR($C$8:INDEX($C$8:$C$3000,COUNTIF($C$8:$C$3000,"?*")),"")</f>
        <v>0</v>
      </c>
      <c r="E1023" s="174"/>
      <c r="F1023" s="174">
        <f>--ISNUMBER(IFERROR(SEARCH('Project Costing'!#REF!,Services!I1030,1),""))</f>
        <v>0</v>
      </c>
      <c r="G1023" s="174" t="str">
        <f>IF(F1023=1,COUNTIF($F$8:F1023,1),"")</f>
        <v/>
      </c>
      <c r="H1023" s="174"/>
      <c r="I1023" s="157">
        <f>IFERROR($H$8:INDEX($H$8:$H$3000,COUNTIF($H$8:$H$3000,"?*")),"")</f>
        <v>0</v>
      </c>
    </row>
    <row r="1024" spans="1:9" x14ac:dyDescent="0.25">
      <c r="A1024" s="174">
        <f>--ISNUMBER(IFERROR(SEARCH('Project Costing'!#REF!,Services!I1031,1),""))</f>
        <v>0</v>
      </c>
      <c r="B1024" s="174" t="str">
        <f>IF(A1024=1,COUNTIF($A$8:A1024,1),"")</f>
        <v/>
      </c>
      <c r="C1024" s="174"/>
      <c r="D1024" s="157">
        <f>IFERROR($C$8:INDEX($C$8:$C$3000,COUNTIF($C$8:$C$3000,"?*")),"")</f>
        <v>0</v>
      </c>
      <c r="E1024" s="174"/>
      <c r="F1024" s="174">
        <f>--ISNUMBER(IFERROR(SEARCH('Project Costing'!#REF!,Services!I1031,1),""))</f>
        <v>0</v>
      </c>
      <c r="G1024" s="174" t="str">
        <f>IF(F1024=1,COUNTIF($F$8:F1024,1),"")</f>
        <v/>
      </c>
      <c r="H1024" s="174"/>
      <c r="I1024" s="157">
        <f>IFERROR($H$8:INDEX($H$8:$H$3000,COUNTIF($H$8:$H$3000,"?*")),"")</f>
        <v>0</v>
      </c>
    </row>
    <row r="1025" spans="1:9" x14ac:dyDescent="0.25">
      <c r="A1025" s="174">
        <f>--ISNUMBER(IFERROR(SEARCH('Project Costing'!#REF!,Services!I1032,1),""))</f>
        <v>0</v>
      </c>
      <c r="B1025" s="174" t="str">
        <f>IF(A1025=1,COUNTIF($A$8:A1025,1),"")</f>
        <v/>
      </c>
      <c r="C1025" s="174"/>
      <c r="D1025" s="157">
        <f>IFERROR($C$8:INDEX($C$8:$C$3000,COUNTIF($C$8:$C$3000,"?*")),"")</f>
        <v>0</v>
      </c>
      <c r="E1025" s="174"/>
      <c r="F1025" s="174">
        <f>--ISNUMBER(IFERROR(SEARCH('Project Costing'!#REF!,Services!I1032,1),""))</f>
        <v>0</v>
      </c>
      <c r="G1025" s="174" t="str">
        <f>IF(F1025=1,COUNTIF($F$8:F1025,1),"")</f>
        <v/>
      </c>
      <c r="H1025" s="174"/>
      <c r="I1025" s="157">
        <f>IFERROR($H$8:INDEX($H$8:$H$3000,COUNTIF($H$8:$H$3000,"?*")),"")</f>
        <v>0</v>
      </c>
    </row>
    <row r="1026" spans="1:9" x14ac:dyDescent="0.25">
      <c r="A1026" s="174">
        <f>--ISNUMBER(IFERROR(SEARCH('Project Costing'!#REF!,Services!I1033,1),""))</f>
        <v>0</v>
      </c>
      <c r="B1026" s="174" t="str">
        <f>IF(A1026=1,COUNTIF($A$8:A1026,1),"")</f>
        <v/>
      </c>
      <c r="C1026" s="174"/>
      <c r="D1026" s="157">
        <f>IFERROR($C$8:INDEX($C$8:$C$3000,COUNTIF($C$8:$C$3000,"?*")),"")</f>
        <v>0</v>
      </c>
      <c r="E1026" s="174"/>
      <c r="F1026" s="174">
        <f>--ISNUMBER(IFERROR(SEARCH('Project Costing'!#REF!,Services!I1033,1),""))</f>
        <v>0</v>
      </c>
      <c r="G1026" s="174" t="str">
        <f>IF(F1026=1,COUNTIF($F$8:F1026,1),"")</f>
        <v/>
      </c>
      <c r="H1026" s="174"/>
      <c r="I1026" s="157">
        <f>IFERROR($H$8:INDEX($H$8:$H$3000,COUNTIF($H$8:$H$3000,"?*")),"")</f>
        <v>0</v>
      </c>
    </row>
    <row r="1027" spans="1:9" x14ac:dyDescent="0.25">
      <c r="A1027" s="174">
        <f>--ISNUMBER(IFERROR(SEARCH('Project Costing'!#REF!,Services!I1034,1),""))</f>
        <v>0</v>
      </c>
      <c r="B1027" s="174" t="str">
        <f>IF(A1027=1,COUNTIF($A$8:A1027,1),"")</f>
        <v/>
      </c>
      <c r="C1027" s="174"/>
      <c r="D1027" s="157">
        <f>IFERROR($C$8:INDEX($C$8:$C$3000,COUNTIF($C$8:$C$3000,"?*")),"")</f>
        <v>0</v>
      </c>
      <c r="E1027" s="174"/>
      <c r="F1027" s="174">
        <f>--ISNUMBER(IFERROR(SEARCH('Project Costing'!#REF!,Services!I1034,1),""))</f>
        <v>0</v>
      </c>
      <c r="G1027" s="174" t="str">
        <f>IF(F1027=1,COUNTIF($F$8:F1027,1),"")</f>
        <v/>
      </c>
      <c r="H1027" s="174"/>
      <c r="I1027" s="157">
        <f>IFERROR($H$8:INDEX($H$8:$H$3000,COUNTIF($H$8:$H$3000,"?*")),"")</f>
        <v>0</v>
      </c>
    </row>
    <row r="1028" spans="1:9" x14ac:dyDescent="0.25">
      <c r="A1028" s="174">
        <f>--ISNUMBER(IFERROR(SEARCH('Project Costing'!#REF!,Services!I1035,1),""))</f>
        <v>0</v>
      </c>
      <c r="B1028" s="174" t="str">
        <f>IF(A1028=1,COUNTIF($A$8:A1028,1),"")</f>
        <v/>
      </c>
      <c r="C1028" s="174"/>
      <c r="D1028" s="157">
        <f>IFERROR($C$8:INDEX($C$8:$C$3000,COUNTIF($C$8:$C$3000,"?*")),"")</f>
        <v>0</v>
      </c>
      <c r="E1028" s="174"/>
      <c r="F1028" s="174">
        <f>--ISNUMBER(IFERROR(SEARCH('Project Costing'!#REF!,Services!I1035,1),""))</f>
        <v>0</v>
      </c>
      <c r="G1028" s="174" t="str">
        <f>IF(F1028=1,COUNTIF($F$8:F1028,1),"")</f>
        <v/>
      </c>
      <c r="H1028" s="174"/>
      <c r="I1028" s="157">
        <f>IFERROR($H$8:INDEX($H$8:$H$3000,COUNTIF($H$8:$H$3000,"?*")),"")</f>
        <v>0</v>
      </c>
    </row>
    <row r="1029" spans="1:9" x14ac:dyDescent="0.25">
      <c r="A1029" s="174">
        <f>--ISNUMBER(IFERROR(SEARCH('Project Costing'!#REF!,Services!I1036,1),""))</f>
        <v>0</v>
      </c>
      <c r="B1029" s="174" t="str">
        <f>IF(A1029=1,COUNTIF($A$8:A1029,1),"")</f>
        <v/>
      </c>
      <c r="C1029" s="174"/>
      <c r="D1029" s="157">
        <f>IFERROR($C$8:INDEX($C$8:$C$3000,COUNTIF($C$8:$C$3000,"?*")),"")</f>
        <v>0</v>
      </c>
      <c r="E1029" s="174"/>
      <c r="F1029" s="174">
        <f>--ISNUMBER(IFERROR(SEARCH('Project Costing'!#REF!,Services!I1036,1),""))</f>
        <v>0</v>
      </c>
      <c r="G1029" s="174" t="str">
        <f>IF(F1029=1,COUNTIF($F$8:F1029,1),"")</f>
        <v/>
      </c>
      <c r="H1029" s="174"/>
      <c r="I1029" s="157">
        <f>IFERROR($H$8:INDEX($H$8:$H$3000,COUNTIF($H$8:$H$3000,"?*")),"")</f>
        <v>0</v>
      </c>
    </row>
    <row r="1030" spans="1:9" x14ac:dyDescent="0.25">
      <c r="A1030" s="174">
        <f>--ISNUMBER(IFERROR(SEARCH('Project Costing'!#REF!,Services!I1037,1),""))</f>
        <v>0</v>
      </c>
      <c r="B1030" s="174" t="str">
        <f>IF(A1030=1,COUNTIF($A$8:A1030,1),"")</f>
        <v/>
      </c>
      <c r="C1030" s="174"/>
      <c r="D1030" s="157">
        <f>IFERROR($C$8:INDEX($C$8:$C$3000,COUNTIF($C$8:$C$3000,"?*")),"")</f>
        <v>0</v>
      </c>
      <c r="E1030" s="174"/>
      <c r="F1030" s="174">
        <f>--ISNUMBER(IFERROR(SEARCH('Project Costing'!#REF!,Services!I1037,1),""))</f>
        <v>0</v>
      </c>
      <c r="G1030" s="174" t="str">
        <f>IF(F1030=1,COUNTIF($F$8:F1030,1),"")</f>
        <v/>
      </c>
      <c r="H1030" s="174"/>
      <c r="I1030" s="157">
        <f>IFERROR($H$8:INDEX($H$8:$H$3000,COUNTIF($H$8:$H$3000,"?*")),"")</f>
        <v>0</v>
      </c>
    </row>
    <row r="1031" spans="1:9" x14ac:dyDescent="0.25">
      <c r="A1031" s="174">
        <f>--ISNUMBER(IFERROR(SEARCH('Project Costing'!#REF!,Services!I1038,1),""))</f>
        <v>0</v>
      </c>
      <c r="B1031" s="174" t="str">
        <f>IF(A1031=1,COUNTIF($A$8:A1031,1),"")</f>
        <v/>
      </c>
      <c r="C1031" s="174"/>
      <c r="D1031" s="157">
        <f>IFERROR($C$8:INDEX($C$8:$C$3000,COUNTIF($C$8:$C$3000,"?*")),"")</f>
        <v>0</v>
      </c>
      <c r="E1031" s="174"/>
      <c r="F1031" s="174">
        <f>--ISNUMBER(IFERROR(SEARCH('Project Costing'!#REF!,Services!I1038,1),""))</f>
        <v>0</v>
      </c>
      <c r="G1031" s="174" t="str">
        <f>IF(F1031=1,COUNTIF($F$8:F1031,1),"")</f>
        <v/>
      </c>
      <c r="H1031" s="174"/>
      <c r="I1031" s="157">
        <f>IFERROR($H$8:INDEX($H$8:$H$3000,COUNTIF($H$8:$H$3000,"?*")),"")</f>
        <v>0</v>
      </c>
    </row>
    <row r="1032" spans="1:9" x14ac:dyDescent="0.25">
      <c r="A1032" s="174">
        <f>--ISNUMBER(IFERROR(SEARCH('Project Costing'!#REF!,Services!I1039,1),""))</f>
        <v>0</v>
      </c>
      <c r="B1032" s="174" t="str">
        <f>IF(A1032=1,COUNTIF($A$8:A1032,1),"")</f>
        <v/>
      </c>
      <c r="C1032" s="174"/>
      <c r="D1032" s="157">
        <f>IFERROR($C$8:INDEX($C$8:$C$3000,COUNTIF($C$8:$C$3000,"?*")),"")</f>
        <v>0</v>
      </c>
      <c r="E1032" s="174"/>
      <c r="F1032" s="174">
        <f>--ISNUMBER(IFERROR(SEARCH('Project Costing'!#REF!,Services!I1039,1),""))</f>
        <v>0</v>
      </c>
      <c r="G1032" s="174" t="str">
        <f>IF(F1032=1,COUNTIF($F$8:F1032,1),"")</f>
        <v/>
      </c>
      <c r="H1032" s="174"/>
      <c r="I1032" s="157">
        <f>IFERROR($H$8:INDEX($H$8:$H$3000,COUNTIF($H$8:$H$3000,"?*")),"")</f>
        <v>0</v>
      </c>
    </row>
    <row r="1033" spans="1:9" x14ac:dyDescent="0.25">
      <c r="A1033" s="174">
        <f>--ISNUMBER(IFERROR(SEARCH('Project Costing'!#REF!,Services!I1040,1),""))</f>
        <v>0</v>
      </c>
      <c r="B1033" s="174" t="str">
        <f>IF(A1033=1,COUNTIF($A$8:A1033,1),"")</f>
        <v/>
      </c>
      <c r="C1033" s="174"/>
      <c r="D1033" s="157">
        <f>IFERROR($C$8:INDEX($C$8:$C$3000,COUNTIF($C$8:$C$3000,"?*")),"")</f>
        <v>0</v>
      </c>
      <c r="E1033" s="174"/>
      <c r="F1033" s="174">
        <f>--ISNUMBER(IFERROR(SEARCH('Project Costing'!#REF!,Services!I1040,1),""))</f>
        <v>0</v>
      </c>
      <c r="G1033" s="174" t="str">
        <f>IF(F1033=1,COUNTIF($F$8:F1033,1),"")</f>
        <v/>
      </c>
      <c r="H1033" s="174"/>
      <c r="I1033" s="157">
        <f>IFERROR($H$8:INDEX($H$8:$H$3000,COUNTIF($H$8:$H$3000,"?*")),"")</f>
        <v>0</v>
      </c>
    </row>
    <row r="1034" spans="1:9" x14ac:dyDescent="0.25">
      <c r="A1034" s="174">
        <f>--ISNUMBER(IFERROR(SEARCH('Project Costing'!#REF!,Services!I1041,1),""))</f>
        <v>0</v>
      </c>
      <c r="B1034" s="174" t="str">
        <f>IF(A1034=1,COUNTIF($A$8:A1034,1),"")</f>
        <v/>
      </c>
      <c r="C1034" s="174"/>
      <c r="D1034" s="157">
        <f>IFERROR($C$8:INDEX($C$8:$C$3000,COUNTIF($C$8:$C$3000,"?*")),"")</f>
        <v>0</v>
      </c>
      <c r="E1034" s="174"/>
      <c r="F1034" s="174">
        <f>--ISNUMBER(IFERROR(SEARCH('Project Costing'!#REF!,Services!I1041,1),""))</f>
        <v>0</v>
      </c>
      <c r="G1034" s="174" t="str">
        <f>IF(F1034=1,COUNTIF($F$8:F1034,1),"")</f>
        <v/>
      </c>
      <c r="H1034" s="174"/>
      <c r="I1034" s="157">
        <f>IFERROR($H$8:INDEX($H$8:$H$3000,COUNTIF($H$8:$H$3000,"?*")),"")</f>
        <v>0</v>
      </c>
    </row>
    <row r="1035" spans="1:9" x14ac:dyDescent="0.25">
      <c r="A1035" s="174">
        <f>--ISNUMBER(IFERROR(SEARCH('Project Costing'!#REF!,Services!I1042,1),""))</f>
        <v>0</v>
      </c>
      <c r="B1035" s="174" t="str">
        <f>IF(A1035=1,COUNTIF($A$8:A1035,1),"")</f>
        <v/>
      </c>
      <c r="C1035" s="174"/>
      <c r="D1035" s="157">
        <f>IFERROR($C$8:INDEX($C$8:$C$3000,COUNTIF($C$8:$C$3000,"?*")),"")</f>
        <v>0</v>
      </c>
      <c r="E1035" s="174"/>
      <c r="F1035" s="174">
        <f>--ISNUMBER(IFERROR(SEARCH('Project Costing'!#REF!,Services!I1042,1),""))</f>
        <v>0</v>
      </c>
      <c r="G1035" s="174" t="str">
        <f>IF(F1035=1,COUNTIF($F$8:F1035,1),"")</f>
        <v/>
      </c>
      <c r="H1035" s="174"/>
      <c r="I1035" s="157">
        <f>IFERROR($H$8:INDEX($H$8:$H$3000,COUNTIF($H$8:$H$3000,"?*")),"")</f>
        <v>0</v>
      </c>
    </row>
    <row r="1036" spans="1:9" x14ac:dyDescent="0.25">
      <c r="A1036" s="174">
        <f>--ISNUMBER(IFERROR(SEARCH('Project Costing'!#REF!,Services!I1043,1),""))</f>
        <v>0</v>
      </c>
      <c r="B1036" s="174" t="str">
        <f>IF(A1036=1,COUNTIF($A$8:A1036,1),"")</f>
        <v/>
      </c>
      <c r="C1036" s="174"/>
      <c r="D1036" s="157">
        <f>IFERROR($C$8:INDEX($C$8:$C$3000,COUNTIF($C$8:$C$3000,"?*")),"")</f>
        <v>0</v>
      </c>
      <c r="E1036" s="174"/>
      <c r="F1036" s="174">
        <f>--ISNUMBER(IFERROR(SEARCH('Project Costing'!#REF!,Services!I1043,1),""))</f>
        <v>0</v>
      </c>
      <c r="G1036" s="174" t="str">
        <f>IF(F1036=1,COUNTIF($F$8:F1036,1),"")</f>
        <v/>
      </c>
      <c r="H1036" s="174"/>
      <c r="I1036" s="157">
        <f>IFERROR($H$8:INDEX($H$8:$H$3000,COUNTIF($H$8:$H$3000,"?*")),"")</f>
        <v>0</v>
      </c>
    </row>
    <row r="1037" spans="1:9" x14ac:dyDescent="0.25">
      <c r="A1037" s="174">
        <f>--ISNUMBER(IFERROR(SEARCH('Project Costing'!#REF!,Services!I1044,1),""))</f>
        <v>0</v>
      </c>
      <c r="B1037" s="174" t="str">
        <f>IF(A1037=1,COUNTIF($A$8:A1037,1),"")</f>
        <v/>
      </c>
      <c r="C1037" s="174"/>
      <c r="D1037" s="157">
        <f>IFERROR($C$8:INDEX($C$8:$C$3000,COUNTIF($C$8:$C$3000,"?*")),"")</f>
        <v>0</v>
      </c>
      <c r="E1037" s="174"/>
      <c r="F1037" s="174">
        <f>--ISNUMBER(IFERROR(SEARCH('Project Costing'!#REF!,Services!I1044,1),""))</f>
        <v>0</v>
      </c>
      <c r="G1037" s="174" t="str">
        <f>IF(F1037=1,COUNTIF($F$8:F1037,1),"")</f>
        <v/>
      </c>
      <c r="H1037" s="174"/>
      <c r="I1037" s="157">
        <f>IFERROR($H$8:INDEX($H$8:$H$3000,COUNTIF($H$8:$H$3000,"?*")),"")</f>
        <v>0</v>
      </c>
    </row>
    <row r="1038" spans="1:9" x14ac:dyDescent="0.25">
      <c r="A1038" s="174">
        <f>--ISNUMBER(IFERROR(SEARCH('Project Costing'!#REF!,Services!I1045,1),""))</f>
        <v>0</v>
      </c>
      <c r="B1038" s="174" t="str">
        <f>IF(A1038=1,COUNTIF($A$8:A1038,1),"")</f>
        <v/>
      </c>
      <c r="C1038" s="174"/>
      <c r="D1038" s="157">
        <f>IFERROR($C$8:INDEX($C$8:$C$3000,COUNTIF($C$8:$C$3000,"?*")),"")</f>
        <v>0</v>
      </c>
      <c r="E1038" s="174"/>
      <c r="F1038" s="174">
        <f>--ISNUMBER(IFERROR(SEARCH('Project Costing'!#REF!,Services!I1045,1),""))</f>
        <v>0</v>
      </c>
      <c r="G1038" s="174" t="str">
        <f>IF(F1038=1,COUNTIF($F$8:F1038,1),"")</f>
        <v/>
      </c>
      <c r="H1038" s="174"/>
      <c r="I1038" s="157">
        <f>IFERROR($H$8:INDEX($H$8:$H$3000,COUNTIF($H$8:$H$3000,"?*")),"")</f>
        <v>0</v>
      </c>
    </row>
    <row r="1039" spans="1:9" x14ac:dyDescent="0.25">
      <c r="A1039" s="174">
        <f>--ISNUMBER(IFERROR(SEARCH('Project Costing'!#REF!,Services!I1046,1),""))</f>
        <v>0</v>
      </c>
      <c r="B1039" s="174" t="str">
        <f>IF(A1039=1,COUNTIF($A$8:A1039,1),"")</f>
        <v/>
      </c>
      <c r="C1039" s="174"/>
      <c r="D1039" s="157">
        <f>IFERROR($C$8:INDEX($C$8:$C$3000,COUNTIF($C$8:$C$3000,"?*")),"")</f>
        <v>0</v>
      </c>
      <c r="E1039" s="174"/>
      <c r="F1039" s="174">
        <f>--ISNUMBER(IFERROR(SEARCH('Project Costing'!#REF!,Services!I1046,1),""))</f>
        <v>0</v>
      </c>
      <c r="G1039" s="174" t="str">
        <f>IF(F1039=1,COUNTIF($F$8:F1039,1),"")</f>
        <v/>
      </c>
      <c r="H1039" s="174"/>
      <c r="I1039" s="157">
        <f>IFERROR($H$8:INDEX($H$8:$H$3000,COUNTIF($H$8:$H$3000,"?*")),"")</f>
        <v>0</v>
      </c>
    </row>
    <row r="1040" spans="1:9" x14ac:dyDescent="0.25">
      <c r="A1040" s="174">
        <f>--ISNUMBER(IFERROR(SEARCH('Project Costing'!#REF!,Services!I1047,1),""))</f>
        <v>0</v>
      </c>
      <c r="B1040" s="174" t="str">
        <f>IF(A1040=1,COUNTIF($A$8:A1040,1),"")</f>
        <v/>
      </c>
      <c r="C1040" s="174"/>
      <c r="D1040" s="157">
        <f>IFERROR($C$8:INDEX($C$8:$C$3000,COUNTIF($C$8:$C$3000,"?*")),"")</f>
        <v>0</v>
      </c>
      <c r="E1040" s="174"/>
      <c r="F1040" s="174">
        <f>--ISNUMBER(IFERROR(SEARCH('Project Costing'!#REF!,Services!I1047,1),""))</f>
        <v>0</v>
      </c>
      <c r="G1040" s="174" t="str">
        <f>IF(F1040=1,COUNTIF($F$8:F1040,1),"")</f>
        <v/>
      </c>
      <c r="H1040" s="174"/>
      <c r="I1040" s="157">
        <f>IFERROR($H$8:INDEX($H$8:$H$3000,COUNTIF($H$8:$H$3000,"?*")),"")</f>
        <v>0</v>
      </c>
    </row>
    <row r="1041" spans="1:9" x14ac:dyDescent="0.25">
      <c r="A1041" s="174">
        <f>--ISNUMBER(IFERROR(SEARCH('Project Costing'!#REF!,Services!I1048,1),""))</f>
        <v>0</v>
      </c>
      <c r="B1041" s="174" t="str">
        <f>IF(A1041=1,COUNTIF($A$8:A1041,1),"")</f>
        <v/>
      </c>
      <c r="C1041" s="174"/>
      <c r="D1041" s="157">
        <f>IFERROR($C$8:INDEX($C$8:$C$3000,COUNTIF($C$8:$C$3000,"?*")),"")</f>
        <v>0</v>
      </c>
      <c r="E1041" s="174"/>
      <c r="F1041" s="174">
        <f>--ISNUMBER(IFERROR(SEARCH('Project Costing'!#REF!,Services!I1048,1),""))</f>
        <v>0</v>
      </c>
      <c r="G1041" s="174" t="str">
        <f>IF(F1041=1,COUNTIF($F$8:F1041,1),"")</f>
        <v/>
      </c>
      <c r="H1041" s="174"/>
      <c r="I1041" s="157">
        <f>IFERROR($H$8:INDEX($H$8:$H$3000,COUNTIF($H$8:$H$3000,"?*")),"")</f>
        <v>0</v>
      </c>
    </row>
    <row r="1042" spans="1:9" x14ac:dyDescent="0.25">
      <c r="A1042" s="174">
        <f>--ISNUMBER(IFERROR(SEARCH('Project Costing'!#REF!,Services!I1049,1),""))</f>
        <v>0</v>
      </c>
      <c r="B1042" s="174" t="str">
        <f>IF(A1042=1,COUNTIF($A$8:A1042,1),"")</f>
        <v/>
      </c>
      <c r="C1042" s="174"/>
      <c r="D1042" s="157">
        <f>IFERROR($C$8:INDEX($C$8:$C$3000,COUNTIF($C$8:$C$3000,"?*")),"")</f>
        <v>0</v>
      </c>
      <c r="E1042" s="174"/>
      <c r="F1042" s="174">
        <f>--ISNUMBER(IFERROR(SEARCH('Project Costing'!#REF!,Services!I1049,1),""))</f>
        <v>0</v>
      </c>
      <c r="G1042" s="174" t="str">
        <f>IF(F1042=1,COUNTIF($F$8:F1042,1),"")</f>
        <v/>
      </c>
      <c r="H1042" s="174"/>
      <c r="I1042" s="157">
        <f>IFERROR($H$8:INDEX($H$8:$H$3000,COUNTIF($H$8:$H$3000,"?*")),"")</f>
        <v>0</v>
      </c>
    </row>
    <row r="1043" spans="1:9" x14ac:dyDescent="0.25">
      <c r="A1043" s="174">
        <f>--ISNUMBER(IFERROR(SEARCH('Project Costing'!#REF!,Services!I1050,1),""))</f>
        <v>0</v>
      </c>
      <c r="B1043" s="174" t="str">
        <f>IF(A1043=1,COUNTIF($A$8:A1043,1),"")</f>
        <v/>
      </c>
      <c r="C1043" s="174"/>
      <c r="D1043" s="157">
        <f>IFERROR($C$8:INDEX($C$8:$C$3000,COUNTIF($C$8:$C$3000,"?*")),"")</f>
        <v>0</v>
      </c>
      <c r="E1043" s="174"/>
      <c r="F1043" s="174">
        <f>--ISNUMBER(IFERROR(SEARCH('Project Costing'!#REF!,Services!I1050,1),""))</f>
        <v>0</v>
      </c>
      <c r="G1043" s="174" t="str">
        <f>IF(F1043=1,COUNTIF($F$8:F1043,1),"")</f>
        <v/>
      </c>
      <c r="H1043" s="174"/>
      <c r="I1043" s="157">
        <f>IFERROR($H$8:INDEX($H$8:$H$3000,COUNTIF($H$8:$H$3000,"?*")),"")</f>
        <v>0</v>
      </c>
    </row>
    <row r="1044" spans="1:9" x14ac:dyDescent="0.25">
      <c r="A1044" s="174">
        <f>--ISNUMBER(IFERROR(SEARCH('Project Costing'!#REF!,Services!I1051,1),""))</f>
        <v>0</v>
      </c>
      <c r="B1044" s="174" t="str">
        <f>IF(A1044=1,COUNTIF($A$8:A1044,1),"")</f>
        <v/>
      </c>
      <c r="C1044" s="174"/>
      <c r="D1044" s="157">
        <f>IFERROR($C$8:INDEX($C$8:$C$3000,COUNTIF($C$8:$C$3000,"?*")),"")</f>
        <v>0</v>
      </c>
      <c r="E1044" s="174"/>
      <c r="F1044" s="174">
        <f>--ISNUMBER(IFERROR(SEARCH('Project Costing'!#REF!,Services!I1051,1),""))</f>
        <v>0</v>
      </c>
      <c r="G1044" s="174" t="str">
        <f>IF(F1044=1,COUNTIF($F$8:F1044,1),"")</f>
        <v/>
      </c>
      <c r="H1044" s="174"/>
      <c r="I1044" s="157">
        <f>IFERROR($H$8:INDEX($H$8:$H$3000,COUNTIF($H$8:$H$3000,"?*")),"")</f>
        <v>0</v>
      </c>
    </row>
    <row r="1045" spans="1:9" x14ac:dyDescent="0.25">
      <c r="A1045" s="174">
        <f>--ISNUMBER(IFERROR(SEARCH('Project Costing'!#REF!,Services!I1052,1),""))</f>
        <v>0</v>
      </c>
      <c r="B1045" s="174" t="str">
        <f>IF(A1045=1,COUNTIF($A$8:A1045,1),"")</f>
        <v/>
      </c>
      <c r="C1045" s="174"/>
      <c r="D1045" s="157">
        <f>IFERROR($C$8:INDEX($C$8:$C$3000,COUNTIF($C$8:$C$3000,"?*")),"")</f>
        <v>0</v>
      </c>
      <c r="E1045" s="174"/>
      <c r="F1045" s="174">
        <f>--ISNUMBER(IFERROR(SEARCH('Project Costing'!#REF!,Services!I1052,1),""))</f>
        <v>0</v>
      </c>
      <c r="G1045" s="174" t="str">
        <f>IF(F1045=1,COUNTIF($F$8:F1045,1),"")</f>
        <v/>
      </c>
      <c r="H1045" s="174"/>
      <c r="I1045" s="157">
        <f>IFERROR($H$8:INDEX($H$8:$H$3000,COUNTIF($H$8:$H$3000,"?*")),"")</f>
        <v>0</v>
      </c>
    </row>
    <row r="1046" spans="1:9" x14ac:dyDescent="0.25">
      <c r="A1046" s="174">
        <f>--ISNUMBER(IFERROR(SEARCH('Project Costing'!#REF!,Services!I1053,1),""))</f>
        <v>0</v>
      </c>
      <c r="B1046" s="174" t="str">
        <f>IF(A1046=1,COUNTIF($A$8:A1046,1),"")</f>
        <v/>
      </c>
      <c r="C1046" s="174"/>
      <c r="D1046" s="157">
        <f>IFERROR($C$8:INDEX($C$8:$C$3000,COUNTIF($C$8:$C$3000,"?*")),"")</f>
        <v>0</v>
      </c>
      <c r="E1046" s="174"/>
      <c r="F1046" s="174">
        <f>--ISNUMBER(IFERROR(SEARCH('Project Costing'!#REF!,Services!I1053,1),""))</f>
        <v>0</v>
      </c>
      <c r="G1046" s="174" t="str">
        <f>IF(F1046=1,COUNTIF($F$8:F1046,1),"")</f>
        <v/>
      </c>
      <c r="H1046" s="174"/>
      <c r="I1046" s="157">
        <f>IFERROR($H$8:INDEX($H$8:$H$3000,COUNTIF($H$8:$H$3000,"?*")),"")</f>
        <v>0</v>
      </c>
    </row>
    <row r="1047" spans="1:9" x14ac:dyDescent="0.25">
      <c r="A1047" s="174">
        <f>--ISNUMBER(IFERROR(SEARCH('Project Costing'!#REF!,Services!I1054,1),""))</f>
        <v>0</v>
      </c>
      <c r="B1047" s="174" t="str">
        <f>IF(A1047=1,COUNTIF($A$8:A1047,1),"")</f>
        <v/>
      </c>
      <c r="C1047" s="174"/>
      <c r="D1047" s="157">
        <f>IFERROR($C$8:INDEX($C$8:$C$3000,COUNTIF($C$8:$C$3000,"?*")),"")</f>
        <v>0</v>
      </c>
      <c r="E1047" s="174"/>
      <c r="F1047" s="174">
        <f>--ISNUMBER(IFERROR(SEARCH('Project Costing'!#REF!,Services!I1054,1),""))</f>
        <v>0</v>
      </c>
      <c r="G1047" s="174" t="str">
        <f>IF(F1047=1,COUNTIF($F$8:F1047,1),"")</f>
        <v/>
      </c>
      <c r="H1047" s="174"/>
      <c r="I1047" s="157">
        <f>IFERROR($H$8:INDEX($H$8:$H$3000,COUNTIF($H$8:$H$3000,"?*")),"")</f>
        <v>0</v>
      </c>
    </row>
    <row r="1048" spans="1:9" x14ac:dyDescent="0.25">
      <c r="A1048" s="174">
        <f>--ISNUMBER(IFERROR(SEARCH('Project Costing'!#REF!,Services!I1055,1),""))</f>
        <v>0</v>
      </c>
      <c r="B1048" s="174" t="str">
        <f>IF(A1048=1,COUNTIF($A$8:A1048,1),"")</f>
        <v/>
      </c>
      <c r="C1048" s="174"/>
      <c r="D1048" s="157">
        <f>IFERROR($C$8:INDEX($C$8:$C$3000,COUNTIF($C$8:$C$3000,"?*")),"")</f>
        <v>0</v>
      </c>
      <c r="E1048" s="174"/>
      <c r="F1048" s="174">
        <f>--ISNUMBER(IFERROR(SEARCH('Project Costing'!#REF!,Services!I1055,1),""))</f>
        <v>0</v>
      </c>
      <c r="G1048" s="174" t="str">
        <f>IF(F1048=1,COUNTIF($F$8:F1048,1),"")</f>
        <v/>
      </c>
      <c r="H1048" s="174"/>
      <c r="I1048" s="157">
        <f>IFERROR($H$8:INDEX($H$8:$H$3000,COUNTIF($H$8:$H$3000,"?*")),"")</f>
        <v>0</v>
      </c>
    </row>
    <row r="1049" spans="1:9" x14ac:dyDescent="0.25">
      <c r="A1049" s="174">
        <f>--ISNUMBER(IFERROR(SEARCH('Project Costing'!#REF!,Services!I1056,1),""))</f>
        <v>0</v>
      </c>
      <c r="B1049" s="174" t="str">
        <f>IF(A1049=1,COUNTIF($A$8:A1049,1),"")</f>
        <v/>
      </c>
      <c r="C1049" s="174"/>
      <c r="D1049" s="157">
        <f>IFERROR($C$8:INDEX($C$8:$C$3000,COUNTIF($C$8:$C$3000,"?*")),"")</f>
        <v>0</v>
      </c>
      <c r="E1049" s="174"/>
      <c r="F1049" s="174">
        <f>--ISNUMBER(IFERROR(SEARCH('Project Costing'!#REF!,Services!I1056,1),""))</f>
        <v>0</v>
      </c>
      <c r="G1049" s="174" t="str">
        <f>IF(F1049=1,COUNTIF($F$8:F1049,1),"")</f>
        <v/>
      </c>
      <c r="H1049" s="174"/>
      <c r="I1049" s="157">
        <f>IFERROR($H$8:INDEX($H$8:$H$3000,COUNTIF($H$8:$H$3000,"?*")),"")</f>
        <v>0</v>
      </c>
    </row>
    <row r="1050" spans="1:9" x14ac:dyDescent="0.25">
      <c r="A1050" s="174">
        <f>--ISNUMBER(IFERROR(SEARCH('Project Costing'!#REF!,Services!I1057,1),""))</f>
        <v>0</v>
      </c>
      <c r="B1050" s="174" t="str">
        <f>IF(A1050=1,COUNTIF($A$8:A1050,1),"")</f>
        <v/>
      </c>
      <c r="C1050" s="174"/>
      <c r="D1050" s="157">
        <f>IFERROR($C$8:INDEX($C$8:$C$3000,COUNTIF($C$8:$C$3000,"?*")),"")</f>
        <v>0</v>
      </c>
      <c r="E1050" s="174"/>
      <c r="F1050" s="174">
        <f>--ISNUMBER(IFERROR(SEARCH('Project Costing'!#REF!,Services!I1057,1),""))</f>
        <v>0</v>
      </c>
      <c r="G1050" s="174" t="str">
        <f>IF(F1050=1,COUNTIF($F$8:F1050,1),"")</f>
        <v/>
      </c>
      <c r="H1050" s="174"/>
      <c r="I1050" s="157">
        <f>IFERROR($H$8:INDEX($H$8:$H$3000,COUNTIF($H$8:$H$3000,"?*")),"")</f>
        <v>0</v>
      </c>
    </row>
    <row r="1051" spans="1:9" x14ac:dyDescent="0.25">
      <c r="A1051" s="174">
        <f>--ISNUMBER(IFERROR(SEARCH('Project Costing'!#REF!,Services!I1058,1),""))</f>
        <v>0</v>
      </c>
      <c r="B1051" s="174" t="str">
        <f>IF(A1051=1,COUNTIF($A$8:A1051,1),"")</f>
        <v/>
      </c>
      <c r="C1051" s="174"/>
      <c r="D1051" s="157">
        <f>IFERROR($C$8:INDEX($C$8:$C$3000,COUNTIF($C$8:$C$3000,"?*")),"")</f>
        <v>0</v>
      </c>
      <c r="E1051" s="174"/>
      <c r="F1051" s="174">
        <f>--ISNUMBER(IFERROR(SEARCH('Project Costing'!#REF!,Services!I1058,1),""))</f>
        <v>0</v>
      </c>
      <c r="G1051" s="174" t="str">
        <f>IF(F1051=1,COUNTIF($F$8:F1051,1),"")</f>
        <v/>
      </c>
      <c r="H1051" s="174"/>
      <c r="I1051" s="157">
        <f>IFERROR($H$8:INDEX($H$8:$H$3000,COUNTIF($H$8:$H$3000,"?*")),"")</f>
        <v>0</v>
      </c>
    </row>
    <row r="1052" spans="1:9" x14ac:dyDescent="0.25">
      <c r="A1052" s="174">
        <f>--ISNUMBER(IFERROR(SEARCH('Project Costing'!#REF!,Services!I1059,1),""))</f>
        <v>0</v>
      </c>
      <c r="B1052" s="174" t="str">
        <f>IF(A1052=1,COUNTIF($A$8:A1052,1),"")</f>
        <v/>
      </c>
      <c r="C1052" s="174"/>
      <c r="D1052" s="157">
        <f>IFERROR($C$8:INDEX($C$8:$C$3000,COUNTIF($C$8:$C$3000,"?*")),"")</f>
        <v>0</v>
      </c>
      <c r="E1052" s="174"/>
      <c r="F1052" s="174">
        <f>--ISNUMBER(IFERROR(SEARCH('Project Costing'!#REF!,Services!I1059,1),""))</f>
        <v>0</v>
      </c>
      <c r="G1052" s="174" t="str">
        <f>IF(F1052=1,COUNTIF($F$8:F1052,1),"")</f>
        <v/>
      </c>
      <c r="H1052" s="174"/>
      <c r="I1052" s="157">
        <f>IFERROR($H$8:INDEX($H$8:$H$3000,COUNTIF($H$8:$H$3000,"?*")),"")</f>
        <v>0</v>
      </c>
    </row>
    <row r="1053" spans="1:9" x14ac:dyDescent="0.25">
      <c r="A1053" s="174">
        <f>--ISNUMBER(IFERROR(SEARCH('Project Costing'!#REF!,Services!I1060,1),""))</f>
        <v>0</v>
      </c>
      <c r="B1053" s="174" t="str">
        <f>IF(A1053=1,COUNTIF($A$8:A1053,1),"")</f>
        <v/>
      </c>
      <c r="C1053" s="174"/>
      <c r="D1053" s="157">
        <f>IFERROR($C$8:INDEX($C$8:$C$3000,COUNTIF($C$8:$C$3000,"?*")),"")</f>
        <v>0</v>
      </c>
      <c r="E1053" s="174"/>
      <c r="F1053" s="174">
        <f>--ISNUMBER(IFERROR(SEARCH('Project Costing'!#REF!,Services!I1060,1),""))</f>
        <v>0</v>
      </c>
      <c r="G1053" s="174" t="str">
        <f>IF(F1053=1,COUNTIF($F$8:F1053,1),"")</f>
        <v/>
      </c>
      <c r="H1053" s="174"/>
      <c r="I1053" s="157">
        <f>IFERROR($H$8:INDEX($H$8:$H$3000,COUNTIF($H$8:$H$3000,"?*")),"")</f>
        <v>0</v>
      </c>
    </row>
    <row r="1054" spans="1:9" x14ac:dyDescent="0.25">
      <c r="A1054" s="174">
        <f>--ISNUMBER(IFERROR(SEARCH('Project Costing'!#REF!,Services!I1061,1),""))</f>
        <v>0</v>
      </c>
      <c r="B1054" s="174" t="str">
        <f>IF(A1054=1,COUNTIF($A$8:A1054,1),"")</f>
        <v/>
      </c>
      <c r="C1054" s="174"/>
      <c r="D1054" s="157">
        <f>IFERROR($C$8:INDEX($C$8:$C$3000,COUNTIF($C$8:$C$3000,"?*")),"")</f>
        <v>0</v>
      </c>
      <c r="E1054" s="174"/>
      <c r="F1054" s="174">
        <f>--ISNUMBER(IFERROR(SEARCH('Project Costing'!#REF!,Services!I1061,1),""))</f>
        <v>0</v>
      </c>
      <c r="G1054" s="174" t="str">
        <f>IF(F1054=1,COUNTIF($F$8:F1054,1),"")</f>
        <v/>
      </c>
      <c r="H1054" s="174"/>
      <c r="I1054" s="157">
        <f>IFERROR($H$8:INDEX($H$8:$H$3000,COUNTIF($H$8:$H$3000,"?*")),"")</f>
        <v>0</v>
      </c>
    </row>
    <row r="1055" spans="1:9" x14ac:dyDescent="0.25">
      <c r="A1055" s="174">
        <f>--ISNUMBER(IFERROR(SEARCH('Project Costing'!#REF!,Services!I1062,1),""))</f>
        <v>0</v>
      </c>
      <c r="B1055" s="174" t="str">
        <f>IF(A1055=1,COUNTIF($A$8:A1055,1),"")</f>
        <v/>
      </c>
      <c r="C1055" s="174"/>
      <c r="D1055" s="157">
        <f>IFERROR($C$8:INDEX($C$8:$C$3000,COUNTIF($C$8:$C$3000,"?*")),"")</f>
        <v>0</v>
      </c>
      <c r="E1055" s="174"/>
      <c r="F1055" s="174">
        <f>--ISNUMBER(IFERROR(SEARCH('Project Costing'!#REF!,Services!I1062,1),""))</f>
        <v>0</v>
      </c>
      <c r="G1055" s="174" t="str">
        <f>IF(F1055=1,COUNTIF($F$8:F1055,1),"")</f>
        <v/>
      </c>
      <c r="H1055" s="174"/>
      <c r="I1055" s="157">
        <f>IFERROR($H$8:INDEX($H$8:$H$3000,COUNTIF($H$8:$H$3000,"?*")),"")</f>
        <v>0</v>
      </c>
    </row>
    <row r="1056" spans="1:9" x14ac:dyDescent="0.25">
      <c r="A1056" s="174">
        <f>--ISNUMBER(IFERROR(SEARCH('Project Costing'!#REF!,Services!I1063,1),""))</f>
        <v>0</v>
      </c>
      <c r="B1056" s="174" t="str">
        <f>IF(A1056=1,COUNTIF($A$8:A1056,1),"")</f>
        <v/>
      </c>
      <c r="C1056" s="174"/>
      <c r="D1056" s="157">
        <f>IFERROR($C$8:INDEX($C$8:$C$3000,COUNTIF($C$8:$C$3000,"?*")),"")</f>
        <v>0</v>
      </c>
      <c r="E1056" s="174"/>
      <c r="F1056" s="174">
        <f>--ISNUMBER(IFERROR(SEARCH('Project Costing'!#REF!,Services!I1063,1),""))</f>
        <v>0</v>
      </c>
      <c r="G1056" s="174" t="str">
        <f>IF(F1056=1,COUNTIF($F$8:F1056,1),"")</f>
        <v/>
      </c>
      <c r="H1056" s="174"/>
      <c r="I1056" s="157">
        <f>IFERROR($H$8:INDEX($H$8:$H$3000,COUNTIF($H$8:$H$3000,"?*")),"")</f>
        <v>0</v>
      </c>
    </row>
    <row r="1057" spans="1:9" x14ac:dyDescent="0.25">
      <c r="A1057" s="174">
        <f>--ISNUMBER(IFERROR(SEARCH('Project Costing'!#REF!,Services!I1064,1),""))</f>
        <v>0</v>
      </c>
      <c r="B1057" s="174" t="str">
        <f>IF(A1057=1,COUNTIF($A$8:A1057,1),"")</f>
        <v/>
      </c>
      <c r="C1057" s="174"/>
      <c r="D1057" s="157">
        <f>IFERROR($C$8:INDEX($C$8:$C$3000,COUNTIF($C$8:$C$3000,"?*")),"")</f>
        <v>0</v>
      </c>
      <c r="E1057" s="174"/>
      <c r="F1057" s="174">
        <f>--ISNUMBER(IFERROR(SEARCH('Project Costing'!#REF!,Services!I1064,1),""))</f>
        <v>0</v>
      </c>
      <c r="G1057" s="174" t="str">
        <f>IF(F1057=1,COUNTIF($F$8:F1057,1),"")</f>
        <v/>
      </c>
      <c r="H1057" s="174"/>
      <c r="I1057" s="157">
        <f>IFERROR($H$8:INDEX($H$8:$H$3000,COUNTIF($H$8:$H$3000,"?*")),"")</f>
        <v>0</v>
      </c>
    </row>
    <row r="1058" spans="1:9" x14ac:dyDescent="0.25">
      <c r="A1058" s="174">
        <f>--ISNUMBER(IFERROR(SEARCH('Project Costing'!#REF!,Services!I1065,1),""))</f>
        <v>0</v>
      </c>
      <c r="B1058" s="174" t="str">
        <f>IF(A1058=1,COUNTIF($A$8:A1058,1),"")</f>
        <v/>
      </c>
      <c r="C1058" s="174"/>
      <c r="D1058" s="157">
        <f>IFERROR($C$8:INDEX($C$8:$C$3000,COUNTIF($C$8:$C$3000,"?*")),"")</f>
        <v>0</v>
      </c>
      <c r="E1058" s="174"/>
      <c r="F1058" s="174">
        <f>--ISNUMBER(IFERROR(SEARCH('Project Costing'!#REF!,Services!I1065,1),""))</f>
        <v>0</v>
      </c>
      <c r="G1058" s="174" t="str">
        <f>IF(F1058=1,COUNTIF($F$8:F1058,1),"")</f>
        <v/>
      </c>
      <c r="H1058" s="174"/>
      <c r="I1058" s="157">
        <f>IFERROR($H$8:INDEX($H$8:$H$3000,COUNTIF($H$8:$H$3000,"?*")),"")</f>
        <v>0</v>
      </c>
    </row>
    <row r="1059" spans="1:9" x14ac:dyDescent="0.25">
      <c r="A1059" s="174">
        <f>--ISNUMBER(IFERROR(SEARCH('Project Costing'!#REF!,Services!I1066,1),""))</f>
        <v>0</v>
      </c>
      <c r="B1059" s="174" t="str">
        <f>IF(A1059=1,COUNTIF($A$8:A1059,1),"")</f>
        <v/>
      </c>
      <c r="C1059" s="174"/>
      <c r="D1059" s="157">
        <f>IFERROR($C$8:INDEX($C$8:$C$3000,COUNTIF($C$8:$C$3000,"?*")),"")</f>
        <v>0</v>
      </c>
      <c r="E1059" s="174"/>
      <c r="F1059" s="174">
        <f>--ISNUMBER(IFERROR(SEARCH('Project Costing'!#REF!,Services!I1066,1),""))</f>
        <v>0</v>
      </c>
      <c r="G1059" s="174" t="str">
        <f>IF(F1059=1,COUNTIF($F$8:F1059,1),"")</f>
        <v/>
      </c>
      <c r="H1059" s="174"/>
      <c r="I1059" s="157">
        <f>IFERROR($H$8:INDEX($H$8:$H$3000,COUNTIF($H$8:$H$3000,"?*")),"")</f>
        <v>0</v>
      </c>
    </row>
    <row r="1060" spans="1:9" x14ac:dyDescent="0.25">
      <c r="A1060" s="174">
        <f>--ISNUMBER(IFERROR(SEARCH('Project Costing'!#REF!,Services!I1067,1),""))</f>
        <v>0</v>
      </c>
      <c r="B1060" s="174" t="str">
        <f>IF(A1060=1,COUNTIF($A$8:A1060,1),"")</f>
        <v/>
      </c>
      <c r="C1060" s="174"/>
      <c r="D1060" s="157">
        <f>IFERROR($C$8:INDEX($C$8:$C$3000,COUNTIF($C$8:$C$3000,"?*")),"")</f>
        <v>0</v>
      </c>
      <c r="E1060" s="174"/>
      <c r="F1060" s="174">
        <f>--ISNUMBER(IFERROR(SEARCH('Project Costing'!#REF!,Services!I1067,1),""))</f>
        <v>0</v>
      </c>
      <c r="G1060" s="174" t="str">
        <f>IF(F1060=1,COUNTIF($F$8:F1060,1),"")</f>
        <v/>
      </c>
      <c r="H1060" s="174"/>
      <c r="I1060" s="157">
        <f>IFERROR($H$8:INDEX($H$8:$H$3000,COUNTIF($H$8:$H$3000,"?*")),"")</f>
        <v>0</v>
      </c>
    </row>
    <row r="1061" spans="1:9" x14ac:dyDescent="0.25">
      <c r="A1061" s="174">
        <f>--ISNUMBER(IFERROR(SEARCH('Project Costing'!#REF!,Services!I1068,1),""))</f>
        <v>0</v>
      </c>
      <c r="B1061" s="174" t="str">
        <f>IF(A1061=1,COUNTIF($A$8:A1061,1),"")</f>
        <v/>
      </c>
      <c r="C1061" s="174"/>
      <c r="D1061" s="157">
        <f>IFERROR($C$8:INDEX($C$8:$C$3000,COUNTIF($C$8:$C$3000,"?*")),"")</f>
        <v>0</v>
      </c>
      <c r="E1061" s="174"/>
      <c r="F1061" s="174">
        <f>--ISNUMBER(IFERROR(SEARCH('Project Costing'!#REF!,Services!I1068,1),""))</f>
        <v>0</v>
      </c>
      <c r="G1061" s="174" t="str">
        <f>IF(F1061=1,COUNTIF($F$8:F1061,1),"")</f>
        <v/>
      </c>
      <c r="H1061" s="174"/>
      <c r="I1061" s="157">
        <f>IFERROR($H$8:INDEX($H$8:$H$3000,COUNTIF($H$8:$H$3000,"?*")),"")</f>
        <v>0</v>
      </c>
    </row>
    <row r="1062" spans="1:9" x14ac:dyDescent="0.25">
      <c r="A1062" s="174">
        <f>--ISNUMBER(IFERROR(SEARCH('Project Costing'!#REF!,Services!I1069,1),""))</f>
        <v>0</v>
      </c>
      <c r="B1062" s="174" t="str">
        <f>IF(A1062=1,COUNTIF($A$8:A1062,1),"")</f>
        <v/>
      </c>
      <c r="C1062" s="174"/>
      <c r="D1062" s="157">
        <f>IFERROR($C$8:INDEX($C$8:$C$3000,COUNTIF($C$8:$C$3000,"?*")),"")</f>
        <v>0</v>
      </c>
      <c r="E1062" s="174"/>
      <c r="F1062" s="174">
        <f>--ISNUMBER(IFERROR(SEARCH('Project Costing'!#REF!,Services!I1069,1),""))</f>
        <v>0</v>
      </c>
      <c r="G1062" s="174" t="str">
        <f>IF(F1062=1,COUNTIF($F$8:F1062,1),"")</f>
        <v/>
      </c>
      <c r="H1062" s="174"/>
      <c r="I1062" s="157">
        <f>IFERROR($H$8:INDEX($H$8:$H$3000,COUNTIF($H$8:$H$3000,"?*")),"")</f>
        <v>0</v>
      </c>
    </row>
    <row r="1063" spans="1:9" x14ac:dyDescent="0.25">
      <c r="A1063" s="174">
        <f>--ISNUMBER(IFERROR(SEARCH('Project Costing'!#REF!,Services!I1070,1),""))</f>
        <v>0</v>
      </c>
      <c r="B1063" s="174" t="str">
        <f>IF(A1063=1,COUNTIF($A$8:A1063,1),"")</f>
        <v/>
      </c>
      <c r="C1063" s="174"/>
      <c r="D1063" s="157">
        <f>IFERROR($C$8:INDEX($C$8:$C$3000,COUNTIF($C$8:$C$3000,"?*")),"")</f>
        <v>0</v>
      </c>
      <c r="E1063" s="174"/>
      <c r="F1063" s="174">
        <f>--ISNUMBER(IFERROR(SEARCH('Project Costing'!#REF!,Services!I1070,1),""))</f>
        <v>0</v>
      </c>
      <c r="G1063" s="174" t="str">
        <f>IF(F1063=1,COUNTIF($F$8:F1063,1),"")</f>
        <v/>
      </c>
      <c r="H1063" s="174"/>
      <c r="I1063" s="157">
        <f>IFERROR($H$8:INDEX($H$8:$H$3000,COUNTIF($H$8:$H$3000,"?*")),"")</f>
        <v>0</v>
      </c>
    </row>
    <row r="1064" spans="1:9" x14ac:dyDescent="0.25">
      <c r="A1064" s="174">
        <f>--ISNUMBER(IFERROR(SEARCH('Project Costing'!#REF!,Services!I1071,1),""))</f>
        <v>0</v>
      </c>
      <c r="B1064" s="174" t="str">
        <f>IF(A1064=1,COUNTIF($A$8:A1064,1),"")</f>
        <v/>
      </c>
      <c r="C1064" s="174"/>
      <c r="D1064" s="157">
        <f>IFERROR($C$8:INDEX($C$8:$C$3000,COUNTIF($C$8:$C$3000,"?*")),"")</f>
        <v>0</v>
      </c>
      <c r="E1064" s="174"/>
      <c r="F1064" s="174">
        <f>--ISNUMBER(IFERROR(SEARCH('Project Costing'!#REF!,Services!I1071,1),""))</f>
        <v>0</v>
      </c>
      <c r="G1064" s="174" t="str">
        <f>IF(F1064=1,COUNTIF($F$8:F1064,1),"")</f>
        <v/>
      </c>
      <c r="H1064" s="174"/>
      <c r="I1064" s="157">
        <f>IFERROR($H$8:INDEX($H$8:$H$3000,COUNTIF($H$8:$H$3000,"?*")),"")</f>
        <v>0</v>
      </c>
    </row>
    <row r="1065" spans="1:9" x14ac:dyDescent="0.25">
      <c r="A1065" s="174">
        <f>--ISNUMBER(IFERROR(SEARCH('Project Costing'!#REF!,Services!I1072,1),""))</f>
        <v>0</v>
      </c>
      <c r="B1065" s="174" t="str">
        <f>IF(A1065=1,COUNTIF($A$8:A1065,1),"")</f>
        <v/>
      </c>
      <c r="C1065" s="174"/>
      <c r="D1065" s="157">
        <f>IFERROR($C$8:INDEX($C$8:$C$3000,COUNTIF($C$8:$C$3000,"?*")),"")</f>
        <v>0</v>
      </c>
      <c r="E1065" s="174"/>
      <c r="F1065" s="174">
        <f>--ISNUMBER(IFERROR(SEARCH('Project Costing'!#REF!,Services!I1072,1),""))</f>
        <v>0</v>
      </c>
      <c r="G1065" s="174" t="str">
        <f>IF(F1065=1,COUNTIF($F$8:F1065,1),"")</f>
        <v/>
      </c>
      <c r="H1065" s="174"/>
      <c r="I1065" s="157">
        <f>IFERROR($H$8:INDEX($H$8:$H$3000,COUNTIF($H$8:$H$3000,"?*")),"")</f>
        <v>0</v>
      </c>
    </row>
    <row r="1066" spans="1:9" x14ac:dyDescent="0.25">
      <c r="A1066" s="174">
        <f>--ISNUMBER(IFERROR(SEARCH('Project Costing'!#REF!,Services!I1073,1),""))</f>
        <v>0</v>
      </c>
      <c r="B1066" s="174" t="str">
        <f>IF(A1066=1,COUNTIF($A$8:A1066,1),"")</f>
        <v/>
      </c>
      <c r="C1066" s="174"/>
      <c r="D1066" s="157">
        <f>IFERROR($C$8:INDEX($C$8:$C$3000,COUNTIF($C$8:$C$3000,"?*")),"")</f>
        <v>0</v>
      </c>
      <c r="E1066" s="174"/>
      <c r="F1066" s="174">
        <f>--ISNUMBER(IFERROR(SEARCH('Project Costing'!#REF!,Services!I1073,1),""))</f>
        <v>0</v>
      </c>
      <c r="G1066" s="174" t="str">
        <f>IF(F1066=1,COUNTIF($F$8:F1066,1),"")</f>
        <v/>
      </c>
      <c r="H1066" s="174"/>
      <c r="I1066" s="157">
        <f>IFERROR($H$8:INDEX($H$8:$H$3000,COUNTIF($H$8:$H$3000,"?*")),"")</f>
        <v>0</v>
      </c>
    </row>
    <row r="1067" spans="1:9" x14ac:dyDescent="0.25">
      <c r="A1067" s="174">
        <f>--ISNUMBER(IFERROR(SEARCH('Project Costing'!#REF!,Services!I1074,1),""))</f>
        <v>0</v>
      </c>
      <c r="B1067" s="174" t="str">
        <f>IF(A1067=1,COUNTIF($A$8:A1067,1),"")</f>
        <v/>
      </c>
      <c r="C1067" s="174"/>
      <c r="D1067" s="157">
        <f>IFERROR($C$8:INDEX($C$8:$C$3000,COUNTIF($C$8:$C$3000,"?*")),"")</f>
        <v>0</v>
      </c>
      <c r="E1067" s="174"/>
      <c r="F1067" s="174">
        <f>--ISNUMBER(IFERROR(SEARCH('Project Costing'!#REF!,Services!I1074,1),""))</f>
        <v>0</v>
      </c>
      <c r="G1067" s="174" t="str">
        <f>IF(F1067=1,COUNTIF($F$8:F1067,1),"")</f>
        <v/>
      </c>
      <c r="H1067" s="174"/>
      <c r="I1067" s="157">
        <f>IFERROR($H$8:INDEX($H$8:$H$3000,COUNTIF($H$8:$H$3000,"?*")),"")</f>
        <v>0</v>
      </c>
    </row>
    <row r="1068" spans="1:9" x14ac:dyDescent="0.25">
      <c r="A1068" s="174">
        <f>--ISNUMBER(IFERROR(SEARCH('Project Costing'!#REF!,Services!I1075,1),""))</f>
        <v>0</v>
      </c>
      <c r="B1068" s="174" t="str">
        <f>IF(A1068=1,COUNTIF($A$8:A1068,1),"")</f>
        <v/>
      </c>
      <c r="C1068" s="174"/>
      <c r="D1068" s="157">
        <f>IFERROR($C$8:INDEX($C$8:$C$3000,COUNTIF($C$8:$C$3000,"?*")),"")</f>
        <v>0</v>
      </c>
      <c r="E1068" s="174"/>
      <c r="F1068" s="174">
        <f>--ISNUMBER(IFERROR(SEARCH('Project Costing'!#REF!,Services!I1075,1),""))</f>
        <v>0</v>
      </c>
      <c r="G1068" s="174" t="str">
        <f>IF(F1068=1,COUNTIF($F$8:F1068,1),"")</f>
        <v/>
      </c>
      <c r="H1068" s="174"/>
      <c r="I1068" s="157">
        <f>IFERROR($H$8:INDEX($H$8:$H$3000,COUNTIF($H$8:$H$3000,"?*")),"")</f>
        <v>0</v>
      </c>
    </row>
    <row r="1069" spans="1:9" x14ac:dyDescent="0.25">
      <c r="A1069" s="174">
        <f>--ISNUMBER(IFERROR(SEARCH('Project Costing'!#REF!,Services!I1076,1),""))</f>
        <v>0</v>
      </c>
      <c r="B1069" s="174" t="str">
        <f>IF(A1069=1,COUNTIF($A$8:A1069,1),"")</f>
        <v/>
      </c>
      <c r="C1069" s="174"/>
      <c r="D1069" s="157">
        <f>IFERROR($C$8:INDEX($C$8:$C$3000,COUNTIF($C$8:$C$3000,"?*")),"")</f>
        <v>0</v>
      </c>
      <c r="E1069" s="174"/>
      <c r="F1069" s="174">
        <f>--ISNUMBER(IFERROR(SEARCH('Project Costing'!#REF!,Services!I1076,1),""))</f>
        <v>0</v>
      </c>
      <c r="G1069" s="174" t="str">
        <f>IF(F1069=1,COUNTIF($F$8:F1069,1),"")</f>
        <v/>
      </c>
      <c r="H1069" s="174"/>
      <c r="I1069" s="157">
        <f>IFERROR($H$8:INDEX($H$8:$H$3000,COUNTIF($H$8:$H$3000,"?*")),"")</f>
        <v>0</v>
      </c>
    </row>
    <row r="1070" spans="1:9" x14ac:dyDescent="0.25">
      <c r="A1070" s="174">
        <f>--ISNUMBER(IFERROR(SEARCH('Project Costing'!#REF!,Services!I1077,1),""))</f>
        <v>0</v>
      </c>
      <c r="B1070" s="174" t="str">
        <f>IF(A1070=1,COUNTIF($A$8:A1070,1),"")</f>
        <v/>
      </c>
      <c r="C1070" s="174"/>
      <c r="D1070" s="157">
        <f>IFERROR($C$8:INDEX($C$8:$C$3000,COUNTIF($C$8:$C$3000,"?*")),"")</f>
        <v>0</v>
      </c>
      <c r="E1070" s="174"/>
      <c r="F1070" s="174">
        <f>--ISNUMBER(IFERROR(SEARCH('Project Costing'!#REF!,Services!I1077,1),""))</f>
        <v>0</v>
      </c>
      <c r="G1070" s="174" t="str">
        <f>IF(F1070=1,COUNTIF($F$8:F1070,1),"")</f>
        <v/>
      </c>
      <c r="H1070" s="174"/>
      <c r="I1070" s="157">
        <f>IFERROR($H$8:INDEX($H$8:$H$3000,COUNTIF($H$8:$H$3000,"?*")),"")</f>
        <v>0</v>
      </c>
    </row>
    <row r="1071" spans="1:9" x14ac:dyDescent="0.25">
      <c r="A1071" s="174">
        <f>--ISNUMBER(IFERROR(SEARCH('Project Costing'!#REF!,Services!I1078,1),""))</f>
        <v>0</v>
      </c>
      <c r="B1071" s="174" t="str">
        <f>IF(A1071=1,COUNTIF($A$8:A1071,1),"")</f>
        <v/>
      </c>
      <c r="C1071" s="174"/>
      <c r="D1071" s="157">
        <f>IFERROR($C$8:INDEX($C$8:$C$3000,COUNTIF($C$8:$C$3000,"?*")),"")</f>
        <v>0</v>
      </c>
      <c r="E1071" s="174"/>
      <c r="F1071" s="174">
        <f>--ISNUMBER(IFERROR(SEARCH('Project Costing'!#REF!,Services!I1078,1),""))</f>
        <v>0</v>
      </c>
      <c r="G1071" s="174" t="str">
        <f>IF(F1071=1,COUNTIF($F$8:F1071,1),"")</f>
        <v/>
      </c>
      <c r="H1071" s="174"/>
      <c r="I1071" s="157">
        <f>IFERROR($H$8:INDEX($H$8:$H$3000,COUNTIF($H$8:$H$3000,"?*")),"")</f>
        <v>0</v>
      </c>
    </row>
    <row r="1072" spans="1:9" x14ac:dyDescent="0.25">
      <c r="A1072" s="174">
        <f>--ISNUMBER(IFERROR(SEARCH('Project Costing'!#REF!,Services!I1079,1),""))</f>
        <v>0</v>
      </c>
      <c r="B1072" s="174" t="str">
        <f>IF(A1072=1,COUNTIF($A$8:A1072,1),"")</f>
        <v/>
      </c>
      <c r="C1072" s="174"/>
      <c r="D1072" s="157">
        <f>IFERROR($C$8:INDEX($C$8:$C$3000,COUNTIF($C$8:$C$3000,"?*")),"")</f>
        <v>0</v>
      </c>
      <c r="E1072" s="174"/>
      <c r="F1072" s="174">
        <f>--ISNUMBER(IFERROR(SEARCH('Project Costing'!#REF!,Services!I1079,1),""))</f>
        <v>0</v>
      </c>
      <c r="G1072" s="174" t="str">
        <f>IF(F1072=1,COUNTIF($F$8:F1072,1),"")</f>
        <v/>
      </c>
      <c r="H1072" s="174"/>
      <c r="I1072" s="157">
        <f>IFERROR($H$8:INDEX($H$8:$H$3000,COUNTIF($H$8:$H$3000,"?*")),"")</f>
        <v>0</v>
      </c>
    </row>
    <row r="1073" spans="1:9" x14ac:dyDescent="0.25">
      <c r="A1073" s="174">
        <f>--ISNUMBER(IFERROR(SEARCH('Project Costing'!#REF!,Services!I1080,1),""))</f>
        <v>0</v>
      </c>
      <c r="B1073" s="174" t="str">
        <f>IF(A1073=1,COUNTIF($A$8:A1073,1),"")</f>
        <v/>
      </c>
      <c r="C1073" s="174"/>
      <c r="D1073" s="157">
        <f>IFERROR($C$8:INDEX($C$8:$C$3000,COUNTIF($C$8:$C$3000,"?*")),"")</f>
        <v>0</v>
      </c>
      <c r="E1073" s="174"/>
      <c r="F1073" s="174">
        <f>--ISNUMBER(IFERROR(SEARCH('Project Costing'!#REF!,Services!I1080,1),""))</f>
        <v>0</v>
      </c>
      <c r="G1073" s="174" t="str">
        <f>IF(F1073=1,COUNTIF($F$8:F1073,1),"")</f>
        <v/>
      </c>
      <c r="H1073" s="174"/>
      <c r="I1073" s="157">
        <f>IFERROR($H$8:INDEX($H$8:$H$3000,COUNTIF($H$8:$H$3000,"?*")),"")</f>
        <v>0</v>
      </c>
    </row>
    <row r="1074" spans="1:9" x14ac:dyDescent="0.25">
      <c r="A1074" s="174">
        <f>--ISNUMBER(IFERROR(SEARCH('Project Costing'!#REF!,Services!I1081,1),""))</f>
        <v>0</v>
      </c>
      <c r="B1074" s="174" t="str">
        <f>IF(A1074=1,COUNTIF($A$8:A1074,1),"")</f>
        <v/>
      </c>
      <c r="C1074" s="174"/>
      <c r="D1074" s="157">
        <f>IFERROR($C$8:INDEX($C$8:$C$3000,COUNTIF($C$8:$C$3000,"?*")),"")</f>
        <v>0</v>
      </c>
      <c r="E1074" s="174"/>
      <c r="F1074" s="174">
        <f>--ISNUMBER(IFERROR(SEARCH('Project Costing'!#REF!,Services!I1081,1),""))</f>
        <v>0</v>
      </c>
      <c r="G1074" s="174" t="str">
        <f>IF(F1074=1,COUNTIF($F$8:F1074,1),"")</f>
        <v/>
      </c>
      <c r="H1074" s="174"/>
      <c r="I1074" s="157">
        <f>IFERROR($H$8:INDEX($H$8:$H$3000,COUNTIF($H$8:$H$3000,"?*")),"")</f>
        <v>0</v>
      </c>
    </row>
    <row r="1075" spans="1:9" x14ac:dyDescent="0.25">
      <c r="A1075" s="174">
        <f>--ISNUMBER(IFERROR(SEARCH('Project Costing'!#REF!,Services!I1082,1),""))</f>
        <v>0</v>
      </c>
      <c r="B1075" s="174" t="str">
        <f>IF(A1075=1,COUNTIF($A$8:A1075,1),"")</f>
        <v/>
      </c>
      <c r="C1075" s="174"/>
      <c r="D1075" s="157">
        <f>IFERROR($C$8:INDEX($C$8:$C$3000,COUNTIF($C$8:$C$3000,"?*")),"")</f>
        <v>0</v>
      </c>
      <c r="E1075" s="174"/>
      <c r="F1075" s="174">
        <f>--ISNUMBER(IFERROR(SEARCH('Project Costing'!#REF!,Services!I1082,1),""))</f>
        <v>0</v>
      </c>
      <c r="G1075" s="174" t="str">
        <f>IF(F1075=1,COUNTIF($F$8:F1075,1),"")</f>
        <v/>
      </c>
      <c r="H1075" s="174"/>
      <c r="I1075" s="157">
        <f>IFERROR($H$8:INDEX($H$8:$H$3000,COUNTIF($H$8:$H$3000,"?*")),"")</f>
        <v>0</v>
      </c>
    </row>
    <row r="1076" spans="1:9" x14ac:dyDescent="0.25">
      <c r="A1076" s="174">
        <f>--ISNUMBER(IFERROR(SEARCH('Project Costing'!#REF!,Services!I1083,1),""))</f>
        <v>0</v>
      </c>
      <c r="B1076" s="174" t="str">
        <f>IF(A1076=1,COUNTIF($A$8:A1076,1),"")</f>
        <v/>
      </c>
      <c r="C1076" s="174"/>
      <c r="D1076" s="157">
        <f>IFERROR($C$8:INDEX($C$8:$C$3000,COUNTIF($C$8:$C$3000,"?*")),"")</f>
        <v>0</v>
      </c>
      <c r="E1076" s="174"/>
      <c r="F1076" s="174">
        <f>--ISNUMBER(IFERROR(SEARCH('Project Costing'!#REF!,Services!I1083,1),""))</f>
        <v>0</v>
      </c>
      <c r="G1076" s="174" t="str">
        <f>IF(F1076=1,COUNTIF($F$8:F1076,1),"")</f>
        <v/>
      </c>
      <c r="H1076" s="174"/>
      <c r="I1076" s="157">
        <f>IFERROR($H$8:INDEX($H$8:$H$3000,COUNTIF($H$8:$H$3000,"?*")),"")</f>
        <v>0</v>
      </c>
    </row>
    <row r="1077" spans="1:9" x14ac:dyDescent="0.25">
      <c r="A1077" s="174">
        <f>--ISNUMBER(IFERROR(SEARCH('Project Costing'!#REF!,Services!I1084,1),""))</f>
        <v>0</v>
      </c>
      <c r="B1077" s="174" t="str">
        <f>IF(A1077=1,COUNTIF($A$8:A1077,1),"")</f>
        <v/>
      </c>
      <c r="C1077" s="174"/>
      <c r="D1077" s="157">
        <f>IFERROR($C$8:INDEX($C$8:$C$3000,COUNTIF($C$8:$C$3000,"?*")),"")</f>
        <v>0</v>
      </c>
      <c r="E1077" s="174"/>
      <c r="F1077" s="174">
        <f>--ISNUMBER(IFERROR(SEARCH('Project Costing'!#REF!,Services!I1084,1),""))</f>
        <v>0</v>
      </c>
      <c r="G1077" s="174" t="str">
        <f>IF(F1077=1,COUNTIF($F$8:F1077,1),"")</f>
        <v/>
      </c>
      <c r="H1077" s="174"/>
      <c r="I1077" s="157">
        <f>IFERROR($H$8:INDEX($H$8:$H$3000,COUNTIF($H$8:$H$3000,"?*")),"")</f>
        <v>0</v>
      </c>
    </row>
    <row r="1078" spans="1:9" x14ac:dyDescent="0.25">
      <c r="A1078" s="174">
        <f>--ISNUMBER(IFERROR(SEARCH('Project Costing'!#REF!,Services!I1085,1),""))</f>
        <v>0</v>
      </c>
      <c r="B1078" s="174" t="str">
        <f>IF(A1078=1,COUNTIF($A$8:A1078,1),"")</f>
        <v/>
      </c>
      <c r="C1078" s="174"/>
      <c r="D1078" s="157">
        <f>IFERROR($C$8:INDEX($C$8:$C$3000,COUNTIF($C$8:$C$3000,"?*")),"")</f>
        <v>0</v>
      </c>
      <c r="E1078" s="174"/>
      <c r="F1078" s="174">
        <f>--ISNUMBER(IFERROR(SEARCH('Project Costing'!#REF!,Services!I1085,1),""))</f>
        <v>0</v>
      </c>
      <c r="G1078" s="174" t="str">
        <f>IF(F1078=1,COUNTIF($F$8:F1078,1),"")</f>
        <v/>
      </c>
      <c r="H1078" s="174"/>
      <c r="I1078" s="157">
        <f>IFERROR($H$8:INDEX($H$8:$H$3000,COUNTIF($H$8:$H$3000,"?*")),"")</f>
        <v>0</v>
      </c>
    </row>
    <row r="1079" spans="1:9" x14ac:dyDescent="0.25">
      <c r="A1079" s="174">
        <f>--ISNUMBER(IFERROR(SEARCH('Project Costing'!#REF!,Services!I1086,1),""))</f>
        <v>0</v>
      </c>
      <c r="B1079" s="174" t="str">
        <f>IF(A1079=1,COUNTIF($A$8:A1079,1),"")</f>
        <v/>
      </c>
      <c r="C1079" s="174"/>
      <c r="D1079" s="157">
        <f>IFERROR($C$8:INDEX($C$8:$C$3000,COUNTIF($C$8:$C$3000,"?*")),"")</f>
        <v>0</v>
      </c>
      <c r="E1079" s="174"/>
      <c r="F1079" s="174">
        <f>--ISNUMBER(IFERROR(SEARCH('Project Costing'!#REF!,Services!I1086,1),""))</f>
        <v>0</v>
      </c>
      <c r="G1079" s="174" t="str">
        <f>IF(F1079=1,COUNTIF($F$8:F1079,1),"")</f>
        <v/>
      </c>
      <c r="H1079" s="174"/>
      <c r="I1079" s="157">
        <f>IFERROR($H$8:INDEX($H$8:$H$3000,COUNTIF($H$8:$H$3000,"?*")),"")</f>
        <v>0</v>
      </c>
    </row>
    <row r="1080" spans="1:9" x14ac:dyDescent="0.25">
      <c r="A1080" s="174">
        <f>--ISNUMBER(IFERROR(SEARCH('Project Costing'!#REF!,Services!I1087,1),""))</f>
        <v>0</v>
      </c>
      <c r="B1080" s="174" t="str">
        <f>IF(A1080=1,COUNTIF($A$8:A1080,1),"")</f>
        <v/>
      </c>
      <c r="C1080" s="174"/>
      <c r="D1080" s="157">
        <f>IFERROR($C$8:INDEX($C$8:$C$3000,COUNTIF($C$8:$C$3000,"?*")),"")</f>
        <v>0</v>
      </c>
      <c r="E1080" s="174"/>
      <c r="F1080" s="174">
        <f>--ISNUMBER(IFERROR(SEARCH('Project Costing'!#REF!,Services!I1087,1),""))</f>
        <v>0</v>
      </c>
      <c r="G1080" s="174" t="str">
        <f>IF(F1080=1,COUNTIF($F$8:F1080,1),"")</f>
        <v/>
      </c>
      <c r="H1080" s="174"/>
      <c r="I1080" s="157">
        <f>IFERROR($H$8:INDEX($H$8:$H$3000,COUNTIF($H$8:$H$3000,"?*")),"")</f>
        <v>0</v>
      </c>
    </row>
    <row r="1081" spans="1:9" x14ac:dyDescent="0.25">
      <c r="A1081" s="174">
        <f>--ISNUMBER(IFERROR(SEARCH('Project Costing'!#REF!,Services!I1088,1),""))</f>
        <v>0</v>
      </c>
      <c r="B1081" s="174" t="str">
        <f>IF(A1081=1,COUNTIF($A$8:A1081,1),"")</f>
        <v/>
      </c>
      <c r="C1081" s="174"/>
      <c r="D1081" s="157">
        <f>IFERROR($C$8:INDEX($C$8:$C$3000,COUNTIF($C$8:$C$3000,"?*")),"")</f>
        <v>0</v>
      </c>
      <c r="E1081" s="174"/>
      <c r="F1081" s="174">
        <f>--ISNUMBER(IFERROR(SEARCH('Project Costing'!#REF!,Services!I1088,1),""))</f>
        <v>0</v>
      </c>
      <c r="G1081" s="174" t="str">
        <f>IF(F1081=1,COUNTIF($F$8:F1081,1),"")</f>
        <v/>
      </c>
      <c r="H1081" s="174"/>
      <c r="I1081" s="157">
        <f>IFERROR($H$8:INDEX($H$8:$H$3000,COUNTIF($H$8:$H$3000,"?*")),"")</f>
        <v>0</v>
      </c>
    </row>
    <row r="1082" spans="1:9" x14ac:dyDescent="0.25">
      <c r="A1082" s="174">
        <f>--ISNUMBER(IFERROR(SEARCH('Project Costing'!#REF!,Services!I1089,1),""))</f>
        <v>0</v>
      </c>
      <c r="B1082" s="174" t="str">
        <f>IF(A1082=1,COUNTIF($A$8:A1082,1),"")</f>
        <v/>
      </c>
      <c r="C1082" s="174"/>
      <c r="D1082" s="157">
        <f>IFERROR($C$8:INDEX($C$8:$C$3000,COUNTIF($C$8:$C$3000,"?*")),"")</f>
        <v>0</v>
      </c>
      <c r="E1082" s="174"/>
      <c r="F1082" s="174">
        <f>--ISNUMBER(IFERROR(SEARCH('Project Costing'!#REF!,Services!I1089,1),""))</f>
        <v>0</v>
      </c>
      <c r="G1082" s="174" t="str">
        <f>IF(F1082=1,COUNTIF($F$8:F1082,1),"")</f>
        <v/>
      </c>
      <c r="H1082" s="174"/>
      <c r="I1082" s="157">
        <f>IFERROR($H$8:INDEX($H$8:$H$3000,COUNTIF($H$8:$H$3000,"?*")),"")</f>
        <v>0</v>
      </c>
    </row>
    <row r="1083" spans="1:9" x14ac:dyDescent="0.25">
      <c r="A1083" s="174">
        <f>--ISNUMBER(IFERROR(SEARCH('Project Costing'!#REF!,Services!I1090,1),""))</f>
        <v>0</v>
      </c>
      <c r="B1083" s="174" t="str">
        <f>IF(A1083=1,COUNTIF($A$8:A1083,1),"")</f>
        <v/>
      </c>
      <c r="C1083" s="174"/>
      <c r="D1083" s="157">
        <f>IFERROR($C$8:INDEX($C$8:$C$3000,COUNTIF($C$8:$C$3000,"?*")),"")</f>
        <v>0</v>
      </c>
      <c r="E1083" s="174"/>
      <c r="F1083" s="174">
        <f>--ISNUMBER(IFERROR(SEARCH('Project Costing'!#REF!,Services!I1090,1),""))</f>
        <v>0</v>
      </c>
      <c r="G1083" s="174" t="str">
        <f>IF(F1083=1,COUNTIF($F$8:F1083,1),"")</f>
        <v/>
      </c>
      <c r="H1083" s="174"/>
      <c r="I1083" s="157">
        <f>IFERROR($H$8:INDEX($H$8:$H$3000,COUNTIF($H$8:$H$3000,"?*")),"")</f>
        <v>0</v>
      </c>
    </row>
    <row r="1084" spans="1:9" x14ac:dyDescent="0.25">
      <c r="A1084" s="174">
        <f>--ISNUMBER(IFERROR(SEARCH('Project Costing'!#REF!,Services!I1091,1),""))</f>
        <v>0</v>
      </c>
      <c r="B1084" s="174" t="str">
        <f>IF(A1084=1,COUNTIF($A$8:A1084,1),"")</f>
        <v/>
      </c>
      <c r="C1084" s="174"/>
      <c r="D1084" s="157">
        <f>IFERROR($C$8:INDEX($C$8:$C$3000,COUNTIF($C$8:$C$3000,"?*")),"")</f>
        <v>0</v>
      </c>
      <c r="E1084" s="174"/>
      <c r="F1084" s="174">
        <f>--ISNUMBER(IFERROR(SEARCH('Project Costing'!#REF!,Services!I1091,1),""))</f>
        <v>0</v>
      </c>
      <c r="G1084" s="174" t="str">
        <f>IF(F1084=1,COUNTIF($F$8:F1084,1),"")</f>
        <v/>
      </c>
      <c r="H1084" s="174"/>
      <c r="I1084" s="157">
        <f>IFERROR($H$8:INDEX($H$8:$H$3000,COUNTIF($H$8:$H$3000,"?*")),"")</f>
        <v>0</v>
      </c>
    </row>
    <row r="1085" spans="1:9" x14ac:dyDescent="0.25">
      <c r="A1085" s="174">
        <f>--ISNUMBER(IFERROR(SEARCH('Project Costing'!#REF!,Services!I1092,1),""))</f>
        <v>0</v>
      </c>
      <c r="B1085" s="174" t="str">
        <f>IF(A1085=1,COUNTIF($A$8:A1085,1),"")</f>
        <v/>
      </c>
      <c r="C1085" s="174"/>
      <c r="D1085" s="157">
        <f>IFERROR($C$8:INDEX($C$8:$C$3000,COUNTIF($C$8:$C$3000,"?*")),"")</f>
        <v>0</v>
      </c>
      <c r="E1085" s="174"/>
      <c r="F1085" s="174">
        <f>--ISNUMBER(IFERROR(SEARCH('Project Costing'!#REF!,Services!I1092,1),""))</f>
        <v>0</v>
      </c>
      <c r="G1085" s="174" t="str">
        <f>IF(F1085=1,COUNTIF($F$8:F1085,1),"")</f>
        <v/>
      </c>
      <c r="H1085" s="174"/>
      <c r="I1085" s="157">
        <f>IFERROR($H$8:INDEX($H$8:$H$3000,COUNTIF($H$8:$H$3000,"?*")),"")</f>
        <v>0</v>
      </c>
    </row>
    <row r="1086" spans="1:9" x14ac:dyDescent="0.25">
      <c r="A1086" s="174">
        <f>--ISNUMBER(IFERROR(SEARCH('Project Costing'!#REF!,Services!I1093,1),""))</f>
        <v>0</v>
      </c>
      <c r="B1086" s="174" t="str">
        <f>IF(A1086=1,COUNTIF($A$8:A1086,1),"")</f>
        <v/>
      </c>
      <c r="C1086" s="174"/>
      <c r="D1086" s="157">
        <f>IFERROR($C$8:INDEX($C$8:$C$3000,COUNTIF($C$8:$C$3000,"?*")),"")</f>
        <v>0</v>
      </c>
      <c r="E1086" s="174"/>
      <c r="F1086" s="174">
        <f>--ISNUMBER(IFERROR(SEARCH('Project Costing'!#REF!,Services!I1093,1),""))</f>
        <v>0</v>
      </c>
      <c r="G1086" s="174" t="str">
        <f>IF(F1086=1,COUNTIF($F$8:F1086,1),"")</f>
        <v/>
      </c>
      <c r="H1086" s="174"/>
      <c r="I1086" s="157">
        <f>IFERROR($H$8:INDEX($H$8:$H$3000,COUNTIF($H$8:$H$3000,"?*")),"")</f>
        <v>0</v>
      </c>
    </row>
    <row r="1087" spans="1:9" x14ac:dyDescent="0.25">
      <c r="A1087" s="174">
        <f>--ISNUMBER(IFERROR(SEARCH('Project Costing'!#REF!,Services!I1094,1),""))</f>
        <v>0</v>
      </c>
      <c r="B1087" s="174" t="str">
        <f>IF(A1087=1,COUNTIF($A$8:A1087,1),"")</f>
        <v/>
      </c>
      <c r="C1087" s="174"/>
      <c r="D1087" s="157">
        <f>IFERROR($C$8:INDEX($C$8:$C$3000,COUNTIF($C$8:$C$3000,"?*")),"")</f>
        <v>0</v>
      </c>
      <c r="E1087" s="174"/>
      <c r="F1087" s="174">
        <f>--ISNUMBER(IFERROR(SEARCH('Project Costing'!#REF!,Services!I1094,1),""))</f>
        <v>0</v>
      </c>
      <c r="G1087" s="174" t="str">
        <f>IF(F1087=1,COUNTIF($F$8:F1087,1),"")</f>
        <v/>
      </c>
      <c r="H1087" s="174"/>
      <c r="I1087" s="157">
        <f>IFERROR($H$8:INDEX($H$8:$H$3000,COUNTIF($H$8:$H$3000,"?*")),"")</f>
        <v>0</v>
      </c>
    </row>
    <row r="1088" spans="1:9" x14ac:dyDescent="0.25">
      <c r="A1088" s="174">
        <f>--ISNUMBER(IFERROR(SEARCH('Project Costing'!#REF!,Services!I1095,1),""))</f>
        <v>0</v>
      </c>
      <c r="B1088" s="174" t="str">
        <f>IF(A1088=1,COUNTIF($A$8:A1088,1),"")</f>
        <v/>
      </c>
      <c r="C1088" s="174"/>
      <c r="D1088" s="157">
        <f>IFERROR($C$8:INDEX($C$8:$C$3000,COUNTIF($C$8:$C$3000,"?*")),"")</f>
        <v>0</v>
      </c>
      <c r="E1088" s="174"/>
      <c r="F1088" s="174">
        <f>--ISNUMBER(IFERROR(SEARCH('Project Costing'!#REF!,Services!I1095,1),""))</f>
        <v>0</v>
      </c>
      <c r="G1088" s="174" t="str">
        <f>IF(F1088=1,COUNTIF($F$8:F1088,1),"")</f>
        <v/>
      </c>
      <c r="H1088" s="174"/>
      <c r="I1088" s="157">
        <f>IFERROR($H$8:INDEX($H$8:$H$3000,COUNTIF($H$8:$H$3000,"?*")),"")</f>
        <v>0</v>
      </c>
    </row>
    <row r="1089" spans="1:9" x14ac:dyDescent="0.25">
      <c r="A1089" s="174">
        <f>--ISNUMBER(IFERROR(SEARCH('Project Costing'!#REF!,Services!I1096,1),""))</f>
        <v>0</v>
      </c>
      <c r="B1089" s="174" t="str">
        <f>IF(A1089=1,COUNTIF($A$8:A1089,1),"")</f>
        <v/>
      </c>
      <c r="C1089" s="174"/>
      <c r="D1089" s="157">
        <f>IFERROR($C$8:INDEX($C$8:$C$3000,COUNTIF($C$8:$C$3000,"?*")),"")</f>
        <v>0</v>
      </c>
      <c r="E1089" s="174"/>
      <c r="F1089" s="174">
        <f>--ISNUMBER(IFERROR(SEARCH('Project Costing'!#REF!,Services!I1096,1),""))</f>
        <v>0</v>
      </c>
      <c r="G1089" s="174" t="str">
        <f>IF(F1089=1,COUNTIF($F$8:F1089,1),"")</f>
        <v/>
      </c>
      <c r="H1089" s="174"/>
      <c r="I1089" s="157">
        <f>IFERROR($H$8:INDEX($H$8:$H$3000,COUNTIF($H$8:$H$3000,"?*")),"")</f>
        <v>0</v>
      </c>
    </row>
    <row r="1090" spans="1:9" x14ac:dyDescent="0.25">
      <c r="A1090" s="174">
        <f>--ISNUMBER(IFERROR(SEARCH('Project Costing'!#REF!,Services!I1097,1),""))</f>
        <v>0</v>
      </c>
      <c r="B1090" s="174" t="str">
        <f>IF(A1090=1,COUNTIF($A$8:A1090,1),"")</f>
        <v/>
      </c>
      <c r="C1090" s="174"/>
      <c r="D1090" s="157">
        <f>IFERROR($C$8:INDEX($C$8:$C$3000,COUNTIF($C$8:$C$3000,"?*")),"")</f>
        <v>0</v>
      </c>
      <c r="E1090" s="174"/>
      <c r="F1090" s="174">
        <f>--ISNUMBER(IFERROR(SEARCH('Project Costing'!#REF!,Services!I1097,1),""))</f>
        <v>0</v>
      </c>
      <c r="G1090" s="174" t="str">
        <f>IF(F1090=1,COUNTIF($F$8:F1090,1),"")</f>
        <v/>
      </c>
      <c r="H1090" s="174"/>
      <c r="I1090" s="157">
        <f>IFERROR($H$8:INDEX($H$8:$H$3000,COUNTIF($H$8:$H$3000,"?*")),"")</f>
        <v>0</v>
      </c>
    </row>
    <row r="1091" spans="1:9" x14ac:dyDescent="0.25">
      <c r="A1091" s="174">
        <f>--ISNUMBER(IFERROR(SEARCH('Project Costing'!#REF!,Services!I1098,1),""))</f>
        <v>0</v>
      </c>
      <c r="B1091" s="174" t="str">
        <f>IF(A1091=1,COUNTIF($A$8:A1091,1),"")</f>
        <v/>
      </c>
      <c r="C1091" s="174"/>
      <c r="D1091" s="157">
        <f>IFERROR($C$8:INDEX($C$8:$C$3000,COUNTIF($C$8:$C$3000,"?*")),"")</f>
        <v>0</v>
      </c>
      <c r="E1091" s="174"/>
      <c r="F1091" s="174">
        <f>--ISNUMBER(IFERROR(SEARCH('Project Costing'!#REF!,Services!I1098,1),""))</f>
        <v>0</v>
      </c>
      <c r="G1091" s="174" t="str">
        <f>IF(F1091=1,COUNTIF($F$8:F1091,1),"")</f>
        <v/>
      </c>
      <c r="H1091" s="174"/>
      <c r="I1091" s="157">
        <f>IFERROR($H$8:INDEX($H$8:$H$3000,COUNTIF($H$8:$H$3000,"?*")),"")</f>
        <v>0</v>
      </c>
    </row>
    <row r="1092" spans="1:9" x14ac:dyDescent="0.25">
      <c r="A1092" s="174">
        <f>--ISNUMBER(IFERROR(SEARCH('Project Costing'!#REF!,Services!I1099,1),""))</f>
        <v>0</v>
      </c>
      <c r="B1092" s="174" t="str">
        <f>IF(A1092=1,COUNTIF($A$8:A1092,1),"")</f>
        <v/>
      </c>
      <c r="C1092" s="174"/>
      <c r="D1092" s="157">
        <f>IFERROR($C$8:INDEX($C$8:$C$3000,COUNTIF($C$8:$C$3000,"?*")),"")</f>
        <v>0</v>
      </c>
      <c r="E1092" s="174"/>
      <c r="F1092" s="174">
        <f>--ISNUMBER(IFERROR(SEARCH('Project Costing'!#REF!,Services!I1099,1),""))</f>
        <v>0</v>
      </c>
      <c r="G1092" s="174" t="str">
        <f>IF(F1092=1,COUNTIF($F$8:F1092,1),"")</f>
        <v/>
      </c>
      <c r="H1092" s="174"/>
      <c r="I1092" s="157">
        <f>IFERROR($H$8:INDEX($H$8:$H$3000,COUNTIF($H$8:$H$3000,"?*")),"")</f>
        <v>0</v>
      </c>
    </row>
    <row r="1093" spans="1:9" x14ac:dyDescent="0.25">
      <c r="A1093" s="174">
        <f>--ISNUMBER(IFERROR(SEARCH('Project Costing'!#REF!,Services!I1100,1),""))</f>
        <v>0</v>
      </c>
      <c r="B1093" s="174" t="str">
        <f>IF(A1093=1,COUNTIF($A$8:A1093,1),"")</f>
        <v/>
      </c>
      <c r="C1093" s="174"/>
      <c r="D1093" s="157">
        <f>IFERROR($C$8:INDEX($C$8:$C$3000,COUNTIF($C$8:$C$3000,"?*")),"")</f>
        <v>0</v>
      </c>
      <c r="E1093" s="174"/>
      <c r="F1093" s="174">
        <f>--ISNUMBER(IFERROR(SEARCH('Project Costing'!#REF!,Services!I1100,1),""))</f>
        <v>0</v>
      </c>
      <c r="G1093" s="174" t="str">
        <f>IF(F1093=1,COUNTIF($F$8:F1093,1),"")</f>
        <v/>
      </c>
      <c r="H1093" s="174"/>
      <c r="I1093" s="157">
        <f>IFERROR($H$8:INDEX($H$8:$H$3000,COUNTIF($H$8:$H$3000,"?*")),"")</f>
        <v>0</v>
      </c>
    </row>
    <row r="1094" spans="1:9" x14ac:dyDescent="0.25">
      <c r="A1094" s="174">
        <f>--ISNUMBER(IFERROR(SEARCH('Project Costing'!#REF!,Services!I1101,1),""))</f>
        <v>0</v>
      </c>
      <c r="B1094" s="174" t="str">
        <f>IF(A1094=1,COUNTIF($A$8:A1094,1),"")</f>
        <v/>
      </c>
      <c r="C1094" s="174"/>
      <c r="D1094" s="157">
        <f>IFERROR($C$8:INDEX($C$8:$C$3000,COUNTIF($C$8:$C$3000,"?*")),"")</f>
        <v>0</v>
      </c>
      <c r="E1094" s="174"/>
      <c r="F1094" s="174">
        <f>--ISNUMBER(IFERROR(SEARCH('Project Costing'!#REF!,Services!I1101,1),""))</f>
        <v>0</v>
      </c>
      <c r="G1094" s="174" t="str">
        <f>IF(F1094=1,COUNTIF($F$8:F1094,1),"")</f>
        <v/>
      </c>
      <c r="H1094" s="174"/>
      <c r="I1094" s="157">
        <f>IFERROR($H$8:INDEX($H$8:$H$3000,COUNTIF($H$8:$H$3000,"?*")),"")</f>
        <v>0</v>
      </c>
    </row>
    <row r="1095" spans="1:9" x14ac:dyDescent="0.25">
      <c r="A1095" s="174">
        <f>--ISNUMBER(IFERROR(SEARCH('Project Costing'!#REF!,Services!I1102,1),""))</f>
        <v>0</v>
      </c>
      <c r="B1095" s="174" t="str">
        <f>IF(A1095=1,COUNTIF($A$8:A1095,1),"")</f>
        <v/>
      </c>
      <c r="C1095" s="174"/>
      <c r="D1095" s="157">
        <f>IFERROR($C$8:INDEX($C$8:$C$3000,COUNTIF($C$8:$C$3000,"?*")),"")</f>
        <v>0</v>
      </c>
      <c r="E1095" s="174"/>
      <c r="F1095" s="174">
        <f>--ISNUMBER(IFERROR(SEARCH('Project Costing'!#REF!,Services!I1102,1),""))</f>
        <v>0</v>
      </c>
      <c r="G1095" s="174" t="str">
        <f>IF(F1095=1,COUNTIF($F$8:F1095,1),"")</f>
        <v/>
      </c>
      <c r="H1095" s="174"/>
      <c r="I1095" s="157">
        <f>IFERROR($H$8:INDEX($H$8:$H$3000,COUNTIF($H$8:$H$3000,"?*")),"")</f>
        <v>0</v>
      </c>
    </row>
    <row r="1096" spans="1:9" x14ac:dyDescent="0.25">
      <c r="A1096" s="174">
        <f>--ISNUMBER(IFERROR(SEARCH('Project Costing'!#REF!,Services!I1103,1),""))</f>
        <v>0</v>
      </c>
      <c r="B1096" s="174" t="str">
        <f>IF(A1096=1,COUNTIF($A$8:A1096,1),"")</f>
        <v/>
      </c>
      <c r="C1096" s="174"/>
      <c r="D1096" s="157">
        <f>IFERROR($C$8:INDEX($C$8:$C$3000,COUNTIF($C$8:$C$3000,"?*")),"")</f>
        <v>0</v>
      </c>
      <c r="E1096" s="174"/>
      <c r="F1096" s="174">
        <f>--ISNUMBER(IFERROR(SEARCH('Project Costing'!#REF!,Services!I1103,1),""))</f>
        <v>0</v>
      </c>
      <c r="G1096" s="174" t="str">
        <f>IF(F1096=1,COUNTIF($F$8:F1096,1),"")</f>
        <v/>
      </c>
      <c r="H1096" s="174"/>
      <c r="I1096" s="157">
        <f>IFERROR($H$8:INDEX($H$8:$H$3000,COUNTIF($H$8:$H$3000,"?*")),"")</f>
        <v>0</v>
      </c>
    </row>
    <row r="1097" spans="1:9" x14ac:dyDescent="0.25">
      <c r="A1097" s="174">
        <f>--ISNUMBER(IFERROR(SEARCH('Project Costing'!#REF!,Services!I1104,1),""))</f>
        <v>0</v>
      </c>
      <c r="B1097" s="174" t="str">
        <f>IF(A1097=1,COUNTIF($A$8:A1097,1),"")</f>
        <v/>
      </c>
      <c r="C1097" s="174"/>
      <c r="D1097" s="157">
        <f>IFERROR($C$8:INDEX($C$8:$C$3000,COUNTIF($C$8:$C$3000,"?*")),"")</f>
        <v>0</v>
      </c>
      <c r="E1097" s="174"/>
      <c r="F1097" s="174">
        <f>--ISNUMBER(IFERROR(SEARCH('Project Costing'!#REF!,Services!I1104,1),""))</f>
        <v>0</v>
      </c>
      <c r="G1097" s="174" t="str">
        <f>IF(F1097=1,COUNTIF($F$8:F1097,1),"")</f>
        <v/>
      </c>
      <c r="H1097" s="174"/>
      <c r="I1097" s="157">
        <f>IFERROR($H$8:INDEX($H$8:$H$3000,COUNTIF($H$8:$H$3000,"?*")),"")</f>
        <v>0</v>
      </c>
    </row>
    <row r="1098" spans="1:9" x14ac:dyDescent="0.25">
      <c r="A1098" s="174">
        <f>--ISNUMBER(IFERROR(SEARCH('Project Costing'!#REF!,Services!I1105,1),""))</f>
        <v>0</v>
      </c>
      <c r="B1098" s="174" t="str">
        <f>IF(A1098=1,COUNTIF($A$8:A1098,1),"")</f>
        <v/>
      </c>
      <c r="C1098" s="174"/>
      <c r="D1098" s="157">
        <f>IFERROR($C$8:INDEX($C$8:$C$3000,COUNTIF($C$8:$C$3000,"?*")),"")</f>
        <v>0</v>
      </c>
      <c r="E1098" s="174"/>
      <c r="F1098" s="174">
        <f>--ISNUMBER(IFERROR(SEARCH('Project Costing'!#REF!,Services!I1105,1),""))</f>
        <v>0</v>
      </c>
      <c r="G1098" s="174" t="str">
        <f>IF(F1098=1,COUNTIF($F$8:F1098,1),"")</f>
        <v/>
      </c>
      <c r="H1098" s="174"/>
      <c r="I1098" s="157">
        <f>IFERROR($H$8:INDEX($H$8:$H$3000,COUNTIF($H$8:$H$3000,"?*")),"")</f>
        <v>0</v>
      </c>
    </row>
    <row r="1099" spans="1:9" x14ac:dyDescent="0.25">
      <c r="A1099" s="174">
        <f>--ISNUMBER(IFERROR(SEARCH('Project Costing'!#REF!,Services!I1106,1),""))</f>
        <v>0</v>
      </c>
      <c r="B1099" s="174" t="str">
        <f>IF(A1099=1,COUNTIF($A$8:A1099,1),"")</f>
        <v/>
      </c>
      <c r="C1099" s="174"/>
      <c r="D1099" s="157">
        <f>IFERROR($C$8:INDEX($C$8:$C$3000,COUNTIF($C$8:$C$3000,"?*")),"")</f>
        <v>0</v>
      </c>
      <c r="E1099" s="174"/>
      <c r="F1099" s="174">
        <f>--ISNUMBER(IFERROR(SEARCH('Project Costing'!#REF!,Services!I1106,1),""))</f>
        <v>0</v>
      </c>
      <c r="G1099" s="174" t="str">
        <f>IF(F1099=1,COUNTIF($F$8:F1099,1),"")</f>
        <v/>
      </c>
      <c r="H1099" s="174"/>
      <c r="I1099" s="157">
        <f>IFERROR($H$8:INDEX($H$8:$H$3000,COUNTIF($H$8:$H$3000,"?*")),"")</f>
        <v>0</v>
      </c>
    </row>
    <row r="1100" spans="1:9" x14ac:dyDescent="0.25">
      <c r="A1100" s="174">
        <f>--ISNUMBER(IFERROR(SEARCH('Project Costing'!#REF!,Services!I1107,1),""))</f>
        <v>0</v>
      </c>
      <c r="B1100" s="174" t="str">
        <f>IF(A1100=1,COUNTIF($A$8:A1100,1),"")</f>
        <v/>
      </c>
      <c r="C1100" s="174"/>
      <c r="D1100" s="157">
        <f>IFERROR($C$8:INDEX($C$8:$C$3000,COUNTIF($C$8:$C$3000,"?*")),"")</f>
        <v>0</v>
      </c>
      <c r="E1100" s="174"/>
      <c r="F1100" s="174">
        <f>--ISNUMBER(IFERROR(SEARCH('Project Costing'!#REF!,Services!I1107,1),""))</f>
        <v>0</v>
      </c>
      <c r="G1100" s="174" t="str">
        <f>IF(F1100=1,COUNTIF($F$8:F1100,1),"")</f>
        <v/>
      </c>
      <c r="H1100" s="174"/>
      <c r="I1100" s="157">
        <f>IFERROR($H$8:INDEX($H$8:$H$3000,COUNTIF($H$8:$H$3000,"?*")),"")</f>
        <v>0</v>
      </c>
    </row>
    <row r="1101" spans="1:9" x14ac:dyDescent="0.25">
      <c r="A1101" s="174">
        <f>--ISNUMBER(IFERROR(SEARCH('Project Costing'!#REF!,Services!I1108,1),""))</f>
        <v>0</v>
      </c>
      <c r="B1101" s="174" t="str">
        <f>IF(A1101=1,COUNTIF($A$8:A1101,1),"")</f>
        <v/>
      </c>
      <c r="C1101" s="174"/>
      <c r="D1101" s="157">
        <f>IFERROR($C$8:INDEX($C$8:$C$3000,COUNTIF($C$8:$C$3000,"?*")),"")</f>
        <v>0</v>
      </c>
      <c r="E1101" s="174"/>
      <c r="F1101" s="174">
        <f>--ISNUMBER(IFERROR(SEARCH('Project Costing'!#REF!,Services!I1108,1),""))</f>
        <v>0</v>
      </c>
      <c r="G1101" s="174" t="str">
        <f>IF(F1101=1,COUNTIF($F$8:F1101,1),"")</f>
        <v/>
      </c>
      <c r="H1101" s="174"/>
      <c r="I1101" s="157">
        <f>IFERROR($H$8:INDEX($H$8:$H$3000,COUNTIF($H$8:$H$3000,"?*")),"")</f>
        <v>0</v>
      </c>
    </row>
    <row r="1102" spans="1:9" x14ac:dyDescent="0.25">
      <c r="A1102" s="174">
        <f>--ISNUMBER(IFERROR(SEARCH('Project Costing'!#REF!,Services!I1109,1),""))</f>
        <v>0</v>
      </c>
      <c r="B1102" s="174" t="str">
        <f>IF(A1102=1,COUNTIF($A$8:A1102,1),"")</f>
        <v/>
      </c>
      <c r="C1102" s="174"/>
      <c r="D1102" s="157">
        <f>IFERROR($C$8:INDEX($C$8:$C$3000,COUNTIF($C$8:$C$3000,"?*")),"")</f>
        <v>0</v>
      </c>
      <c r="E1102" s="174"/>
      <c r="F1102" s="174">
        <f>--ISNUMBER(IFERROR(SEARCH('Project Costing'!#REF!,Services!I1109,1),""))</f>
        <v>0</v>
      </c>
      <c r="G1102" s="174" t="str">
        <f>IF(F1102=1,COUNTIF($F$8:F1102,1),"")</f>
        <v/>
      </c>
      <c r="H1102" s="174"/>
      <c r="I1102" s="157">
        <f>IFERROR($H$8:INDEX($H$8:$H$3000,COUNTIF($H$8:$H$3000,"?*")),"")</f>
        <v>0</v>
      </c>
    </row>
    <row r="1103" spans="1:9" x14ac:dyDescent="0.25">
      <c r="A1103" s="174">
        <f>--ISNUMBER(IFERROR(SEARCH('Project Costing'!#REF!,Services!I1110,1),""))</f>
        <v>0</v>
      </c>
      <c r="B1103" s="174" t="str">
        <f>IF(A1103=1,COUNTIF($A$8:A1103,1),"")</f>
        <v/>
      </c>
      <c r="C1103" s="174"/>
      <c r="D1103" s="157">
        <f>IFERROR($C$8:INDEX($C$8:$C$3000,COUNTIF($C$8:$C$3000,"?*")),"")</f>
        <v>0</v>
      </c>
      <c r="E1103" s="174"/>
      <c r="F1103" s="174">
        <f>--ISNUMBER(IFERROR(SEARCH('Project Costing'!#REF!,Services!I1110,1),""))</f>
        <v>0</v>
      </c>
      <c r="G1103" s="174" t="str">
        <f>IF(F1103=1,COUNTIF($F$8:F1103,1),"")</f>
        <v/>
      </c>
      <c r="H1103" s="174"/>
      <c r="I1103" s="157">
        <f>IFERROR($H$8:INDEX($H$8:$H$3000,COUNTIF($H$8:$H$3000,"?*")),"")</f>
        <v>0</v>
      </c>
    </row>
    <row r="1104" spans="1:9" x14ac:dyDescent="0.25">
      <c r="A1104" s="174">
        <f>--ISNUMBER(IFERROR(SEARCH('Project Costing'!#REF!,Services!I1111,1),""))</f>
        <v>0</v>
      </c>
      <c r="B1104" s="174" t="str">
        <f>IF(A1104=1,COUNTIF($A$8:A1104,1),"")</f>
        <v/>
      </c>
      <c r="C1104" s="174"/>
      <c r="D1104" s="157">
        <f>IFERROR($C$8:INDEX($C$8:$C$3000,COUNTIF($C$8:$C$3000,"?*")),"")</f>
        <v>0</v>
      </c>
      <c r="E1104" s="174"/>
      <c r="F1104" s="174">
        <f>--ISNUMBER(IFERROR(SEARCH('Project Costing'!#REF!,Services!I1111,1),""))</f>
        <v>0</v>
      </c>
      <c r="G1104" s="174" t="str">
        <f>IF(F1104=1,COUNTIF($F$8:F1104,1),"")</f>
        <v/>
      </c>
      <c r="H1104" s="174"/>
      <c r="I1104" s="157">
        <f>IFERROR($H$8:INDEX($H$8:$H$3000,COUNTIF($H$8:$H$3000,"?*")),"")</f>
        <v>0</v>
      </c>
    </row>
    <row r="1105" spans="1:9" x14ac:dyDescent="0.25">
      <c r="A1105" s="174">
        <f>--ISNUMBER(IFERROR(SEARCH('Project Costing'!#REF!,Services!I1112,1),""))</f>
        <v>0</v>
      </c>
      <c r="B1105" s="174" t="str">
        <f>IF(A1105=1,COUNTIF($A$8:A1105,1),"")</f>
        <v/>
      </c>
      <c r="C1105" s="174"/>
      <c r="D1105" s="157">
        <f>IFERROR($C$8:INDEX($C$8:$C$3000,COUNTIF($C$8:$C$3000,"?*")),"")</f>
        <v>0</v>
      </c>
      <c r="E1105" s="174"/>
      <c r="F1105" s="174">
        <f>--ISNUMBER(IFERROR(SEARCH('Project Costing'!#REF!,Services!I1112,1),""))</f>
        <v>0</v>
      </c>
      <c r="G1105" s="174" t="str">
        <f>IF(F1105=1,COUNTIF($F$8:F1105,1),"")</f>
        <v/>
      </c>
      <c r="H1105" s="174"/>
      <c r="I1105" s="157">
        <f>IFERROR($H$8:INDEX($H$8:$H$3000,COUNTIF($H$8:$H$3000,"?*")),"")</f>
        <v>0</v>
      </c>
    </row>
    <row r="1106" spans="1:9" x14ac:dyDescent="0.25">
      <c r="A1106" s="174">
        <f>--ISNUMBER(IFERROR(SEARCH('Project Costing'!#REF!,Services!I1113,1),""))</f>
        <v>0</v>
      </c>
      <c r="B1106" s="174" t="str">
        <f>IF(A1106=1,COUNTIF($A$8:A1106,1),"")</f>
        <v/>
      </c>
      <c r="C1106" s="174"/>
      <c r="D1106" s="157">
        <f>IFERROR($C$8:INDEX($C$8:$C$3000,COUNTIF($C$8:$C$3000,"?*")),"")</f>
        <v>0</v>
      </c>
      <c r="E1106" s="174"/>
      <c r="F1106" s="174">
        <f>--ISNUMBER(IFERROR(SEARCH('Project Costing'!#REF!,Services!I1113,1),""))</f>
        <v>0</v>
      </c>
      <c r="G1106" s="174" t="str">
        <f>IF(F1106=1,COUNTIF($F$8:F1106,1),"")</f>
        <v/>
      </c>
      <c r="H1106" s="174"/>
      <c r="I1106" s="157">
        <f>IFERROR($H$8:INDEX($H$8:$H$3000,COUNTIF($H$8:$H$3000,"?*")),"")</f>
        <v>0</v>
      </c>
    </row>
    <row r="1107" spans="1:9" x14ac:dyDescent="0.25">
      <c r="A1107" s="174">
        <f>--ISNUMBER(IFERROR(SEARCH('Project Costing'!#REF!,Services!I1114,1),""))</f>
        <v>0</v>
      </c>
      <c r="B1107" s="174" t="str">
        <f>IF(A1107=1,COUNTIF($A$8:A1107,1),"")</f>
        <v/>
      </c>
      <c r="C1107" s="174"/>
      <c r="D1107" s="157">
        <f>IFERROR($C$8:INDEX($C$8:$C$3000,COUNTIF($C$8:$C$3000,"?*")),"")</f>
        <v>0</v>
      </c>
      <c r="E1107" s="174"/>
      <c r="F1107" s="174">
        <f>--ISNUMBER(IFERROR(SEARCH('Project Costing'!#REF!,Services!I1114,1),""))</f>
        <v>0</v>
      </c>
      <c r="G1107" s="174" t="str">
        <f>IF(F1107=1,COUNTIF($F$8:F1107,1),"")</f>
        <v/>
      </c>
      <c r="H1107" s="174"/>
      <c r="I1107" s="157">
        <f>IFERROR($H$8:INDEX($H$8:$H$3000,COUNTIF($H$8:$H$3000,"?*")),"")</f>
        <v>0</v>
      </c>
    </row>
    <row r="1108" spans="1:9" x14ac:dyDescent="0.25">
      <c r="A1108" s="174">
        <f>--ISNUMBER(IFERROR(SEARCH('Project Costing'!#REF!,Services!I1115,1),""))</f>
        <v>0</v>
      </c>
      <c r="B1108" s="174" t="str">
        <f>IF(A1108=1,COUNTIF($A$8:A1108,1),"")</f>
        <v/>
      </c>
      <c r="C1108" s="174"/>
      <c r="D1108" s="157">
        <f>IFERROR($C$8:INDEX($C$8:$C$3000,COUNTIF($C$8:$C$3000,"?*")),"")</f>
        <v>0</v>
      </c>
      <c r="E1108" s="174"/>
      <c r="F1108" s="174">
        <f>--ISNUMBER(IFERROR(SEARCH('Project Costing'!#REF!,Services!I1115,1),""))</f>
        <v>0</v>
      </c>
      <c r="G1108" s="174" t="str">
        <f>IF(F1108=1,COUNTIF($F$8:F1108,1),"")</f>
        <v/>
      </c>
      <c r="H1108" s="174"/>
      <c r="I1108" s="157">
        <f>IFERROR($H$8:INDEX($H$8:$H$3000,COUNTIF($H$8:$H$3000,"?*")),"")</f>
        <v>0</v>
      </c>
    </row>
    <row r="1109" spans="1:9" x14ac:dyDescent="0.25">
      <c r="A1109" s="174">
        <f>--ISNUMBER(IFERROR(SEARCH('Project Costing'!#REF!,Services!I1116,1),""))</f>
        <v>0</v>
      </c>
      <c r="B1109" s="174" t="str">
        <f>IF(A1109=1,COUNTIF($A$8:A1109,1),"")</f>
        <v/>
      </c>
      <c r="C1109" s="174"/>
      <c r="D1109" s="157">
        <f>IFERROR($C$8:INDEX($C$8:$C$3000,COUNTIF($C$8:$C$3000,"?*")),"")</f>
        <v>0</v>
      </c>
      <c r="E1109" s="174"/>
      <c r="F1109" s="174">
        <f>--ISNUMBER(IFERROR(SEARCH('Project Costing'!#REF!,Services!I1116,1),""))</f>
        <v>0</v>
      </c>
      <c r="G1109" s="174" t="str">
        <f>IF(F1109=1,COUNTIF($F$8:F1109,1),"")</f>
        <v/>
      </c>
      <c r="H1109" s="174"/>
      <c r="I1109" s="157">
        <f>IFERROR($H$8:INDEX($H$8:$H$3000,COUNTIF($H$8:$H$3000,"?*")),"")</f>
        <v>0</v>
      </c>
    </row>
    <row r="1110" spans="1:9" x14ac:dyDescent="0.25">
      <c r="A1110" s="174">
        <f>--ISNUMBER(IFERROR(SEARCH('Project Costing'!#REF!,Services!I1117,1),""))</f>
        <v>0</v>
      </c>
      <c r="B1110" s="174" t="str">
        <f>IF(A1110=1,COUNTIF($A$8:A1110,1),"")</f>
        <v/>
      </c>
      <c r="C1110" s="174"/>
      <c r="D1110" s="157">
        <f>IFERROR($C$8:INDEX($C$8:$C$3000,COUNTIF($C$8:$C$3000,"?*")),"")</f>
        <v>0</v>
      </c>
      <c r="E1110" s="174"/>
      <c r="F1110" s="174">
        <f>--ISNUMBER(IFERROR(SEARCH('Project Costing'!#REF!,Services!I1117,1),""))</f>
        <v>0</v>
      </c>
      <c r="G1110" s="174" t="str">
        <f>IF(F1110=1,COUNTIF($F$8:F1110,1),"")</f>
        <v/>
      </c>
      <c r="H1110" s="174"/>
      <c r="I1110" s="157">
        <f>IFERROR($H$8:INDEX($H$8:$H$3000,COUNTIF($H$8:$H$3000,"?*")),"")</f>
        <v>0</v>
      </c>
    </row>
    <row r="1111" spans="1:9" x14ac:dyDescent="0.25">
      <c r="A1111" s="174">
        <f>--ISNUMBER(IFERROR(SEARCH('Project Costing'!#REF!,Services!I1118,1),""))</f>
        <v>0</v>
      </c>
      <c r="B1111" s="174" t="str">
        <f>IF(A1111=1,COUNTIF($A$8:A1111,1),"")</f>
        <v/>
      </c>
      <c r="C1111" s="174"/>
      <c r="D1111" s="157">
        <f>IFERROR($C$8:INDEX($C$8:$C$3000,COUNTIF($C$8:$C$3000,"?*")),"")</f>
        <v>0</v>
      </c>
      <c r="E1111" s="174"/>
      <c r="F1111" s="174">
        <f>--ISNUMBER(IFERROR(SEARCH('Project Costing'!#REF!,Services!I1118,1),""))</f>
        <v>0</v>
      </c>
      <c r="G1111" s="174" t="str">
        <f>IF(F1111=1,COUNTIF($F$8:F1111,1),"")</f>
        <v/>
      </c>
      <c r="H1111" s="174"/>
      <c r="I1111" s="157">
        <f>IFERROR($H$8:INDEX($H$8:$H$3000,COUNTIF($H$8:$H$3000,"?*")),"")</f>
        <v>0</v>
      </c>
    </row>
    <row r="1112" spans="1:9" x14ac:dyDescent="0.25">
      <c r="A1112" s="174">
        <f>--ISNUMBER(IFERROR(SEARCH('Project Costing'!#REF!,Services!I1119,1),""))</f>
        <v>0</v>
      </c>
      <c r="B1112" s="174" t="str">
        <f>IF(A1112=1,COUNTIF($A$8:A1112,1),"")</f>
        <v/>
      </c>
      <c r="C1112" s="174"/>
      <c r="D1112" s="157">
        <f>IFERROR($C$8:INDEX($C$8:$C$3000,COUNTIF($C$8:$C$3000,"?*")),"")</f>
        <v>0</v>
      </c>
      <c r="E1112" s="174"/>
      <c r="F1112" s="174">
        <f>--ISNUMBER(IFERROR(SEARCH('Project Costing'!#REF!,Services!I1119,1),""))</f>
        <v>0</v>
      </c>
      <c r="G1112" s="174" t="str">
        <f>IF(F1112=1,COUNTIF($F$8:F1112,1),"")</f>
        <v/>
      </c>
      <c r="H1112" s="174"/>
      <c r="I1112" s="157">
        <f>IFERROR($H$8:INDEX($H$8:$H$3000,COUNTIF($H$8:$H$3000,"?*")),"")</f>
        <v>0</v>
      </c>
    </row>
    <row r="1113" spans="1:9" x14ac:dyDescent="0.25">
      <c r="A1113" s="174">
        <f>--ISNUMBER(IFERROR(SEARCH('Project Costing'!#REF!,Services!I1120,1),""))</f>
        <v>0</v>
      </c>
      <c r="B1113" s="174" t="str">
        <f>IF(A1113=1,COUNTIF($A$8:A1113,1),"")</f>
        <v/>
      </c>
      <c r="C1113" s="174"/>
      <c r="D1113" s="157">
        <f>IFERROR($C$8:INDEX($C$8:$C$3000,COUNTIF($C$8:$C$3000,"?*")),"")</f>
        <v>0</v>
      </c>
      <c r="E1113" s="174"/>
      <c r="F1113" s="174">
        <f>--ISNUMBER(IFERROR(SEARCH('Project Costing'!#REF!,Services!I1120,1),""))</f>
        <v>0</v>
      </c>
      <c r="G1113" s="174" t="str">
        <f>IF(F1113=1,COUNTIF($F$8:F1113,1),"")</f>
        <v/>
      </c>
      <c r="H1113" s="174"/>
      <c r="I1113" s="157">
        <f>IFERROR($H$8:INDEX($H$8:$H$3000,COUNTIF($H$8:$H$3000,"?*")),"")</f>
        <v>0</v>
      </c>
    </row>
    <row r="1114" spans="1:9" x14ac:dyDescent="0.25">
      <c r="A1114" s="174">
        <f>--ISNUMBER(IFERROR(SEARCH('Project Costing'!#REF!,Services!I1121,1),""))</f>
        <v>0</v>
      </c>
      <c r="B1114" s="174" t="str">
        <f>IF(A1114=1,COUNTIF($A$8:A1114,1),"")</f>
        <v/>
      </c>
      <c r="C1114" s="174"/>
      <c r="D1114" s="157">
        <f>IFERROR($C$8:INDEX($C$8:$C$3000,COUNTIF($C$8:$C$3000,"?*")),"")</f>
        <v>0</v>
      </c>
      <c r="E1114" s="174"/>
      <c r="F1114" s="174">
        <f>--ISNUMBER(IFERROR(SEARCH('Project Costing'!#REF!,Services!I1121,1),""))</f>
        <v>0</v>
      </c>
      <c r="G1114" s="174" t="str">
        <f>IF(F1114=1,COUNTIF($F$8:F1114,1),"")</f>
        <v/>
      </c>
      <c r="H1114" s="174"/>
      <c r="I1114" s="157">
        <f>IFERROR($H$8:INDEX($H$8:$H$3000,COUNTIF($H$8:$H$3000,"?*")),"")</f>
        <v>0</v>
      </c>
    </row>
    <row r="1115" spans="1:9" x14ac:dyDescent="0.25">
      <c r="A1115" s="174">
        <f>--ISNUMBER(IFERROR(SEARCH('Project Costing'!#REF!,Services!I1122,1),""))</f>
        <v>0</v>
      </c>
      <c r="B1115" s="174" t="str">
        <f>IF(A1115=1,COUNTIF($A$8:A1115,1),"")</f>
        <v/>
      </c>
      <c r="C1115" s="174"/>
      <c r="D1115" s="157">
        <f>IFERROR($C$8:INDEX($C$8:$C$3000,COUNTIF($C$8:$C$3000,"?*")),"")</f>
        <v>0</v>
      </c>
      <c r="E1115" s="174"/>
      <c r="F1115" s="174">
        <f>--ISNUMBER(IFERROR(SEARCH('Project Costing'!#REF!,Services!I1122,1),""))</f>
        <v>0</v>
      </c>
      <c r="G1115" s="174" t="str">
        <f>IF(F1115=1,COUNTIF($F$8:F1115,1),"")</f>
        <v/>
      </c>
      <c r="H1115" s="174"/>
      <c r="I1115" s="157">
        <f>IFERROR($H$8:INDEX($H$8:$H$3000,COUNTIF($H$8:$H$3000,"?*")),"")</f>
        <v>0</v>
      </c>
    </row>
    <row r="1116" spans="1:9" x14ac:dyDescent="0.25">
      <c r="A1116" s="174">
        <f>--ISNUMBER(IFERROR(SEARCH('Project Costing'!#REF!,Services!I1123,1),""))</f>
        <v>0</v>
      </c>
      <c r="B1116" s="174" t="str">
        <f>IF(A1116=1,COUNTIF($A$8:A1116,1),"")</f>
        <v/>
      </c>
      <c r="C1116" s="174"/>
      <c r="D1116" s="157">
        <f>IFERROR($C$8:INDEX($C$8:$C$3000,COUNTIF($C$8:$C$3000,"?*")),"")</f>
        <v>0</v>
      </c>
      <c r="E1116" s="174"/>
      <c r="F1116" s="174">
        <f>--ISNUMBER(IFERROR(SEARCH('Project Costing'!#REF!,Services!I1123,1),""))</f>
        <v>0</v>
      </c>
      <c r="G1116" s="174" t="str">
        <f>IF(F1116=1,COUNTIF($F$8:F1116,1),"")</f>
        <v/>
      </c>
      <c r="H1116" s="174"/>
      <c r="I1116" s="157">
        <f>IFERROR($H$8:INDEX($H$8:$H$3000,COUNTIF($H$8:$H$3000,"?*")),"")</f>
        <v>0</v>
      </c>
    </row>
    <row r="1117" spans="1:9" x14ac:dyDescent="0.25">
      <c r="A1117" s="174">
        <f>--ISNUMBER(IFERROR(SEARCH('Project Costing'!#REF!,Services!I1124,1),""))</f>
        <v>0</v>
      </c>
      <c r="B1117" s="174" t="str">
        <f>IF(A1117=1,COUNTIF($A$8:A1117,1),"")</f>
        <v/>
      </c>
      <c r="C1117" s="174"/>
      <c r="D1117" s="157">
        <f>IFERROR($C$8:INDEX($C$8:$C$3000,COUNTIF($C$8:$C$3000,"?*")),"")</f>
        <v>0</v>
      </c>
      <c r="E1117" s="174"/>
      <c r="F1117" s="174">
        <f>--ISNUMBER(IFERROR(SEARCH('Project Costing'!#REF!,Services!I1124,1),""))</f>
        <v>0</v>
      </c>
      <c r="G1117" s="174" t="str">
        <f>IF(F1117=1,COUNTIF($F$8:F1117,1),"")</f>
        <v/>
      </c>
      <c r="H1117" s="174"/>
      <c r="I1117" s="157">
        <f>IFERROR($H$8:INDEX($H$8:$H$3000,COUNTIF($H$8:$H$3000,"?*")),"")</f>
        <v>0</v>
      </c>
    </row>
    <row r="1118" spans="1:9" x14ac:dyDescent="0.25">
      <c r="A1118" s="174">
        <f>--ISNUMBER(IFERROR(SEARCH('Project Costing'!#REF!,Services!I1125,1),""))</f>
        <v>0</v>
      </c>
      <c r="B1118" s="174" t="str">
        <f>IF(A1118=1,COUNTIF($A$8:A1118,1),"")</f>
        <v/>
      </c>
      <c r="C1118" s="174"/>
      <c r="D1118" s="157">
        <f>IFERROR($C$8:INDEX($C$8:$C$3000,COUNTIF($C$8:$C$3000,"?*")),"")</f>
        <v>0</v>
      </c>
      <c r="E1118" s="174"/>
      <c r="F1118" s="174">
        <f>--ISNUMBER(IFERROR(SEARCH('Project Costing'!#REF!,Services!I1125,1),""))</f>
        <v>0</v>
      </c>
      <c r="G1118" s="174" t="str">
        <f>IF(F1118=1,COUNTIF($F$8:F1118,1),"")</f>
        <v/>
      </c>
      <c r="H1118" s="174"/>
      <c r="I1118" s="157">
        <f>IFERROR($H$8:INDEX($H$8:$H$3000,COUNTIF($H$8:$H$3000,"?*")),"")</f>
        <v>0</v>
      </c>
    </row>
    <row r="1119" spans="1:9" x14ac:dyDescent="0.25">
      <c r="A1119" s="174">
        <f>--ISNUMBER(IFERROR(SEARCH('Project Costing'!#REF!,Services!I1126,1),""))</f>
        <v>0</v>
      </c>
      <c r="B1119" s="174" t="str">
        <f>IF(A1119=1,COUNTIF($A$8:A1119,1),"")</f>
        <v/>
      </c>
      <c r="C1119" s="174"/>
      <c r="D1119" s="157">
        <f>IFERROR($C$8:INDEX($C$8:$C$3000,COUNTIF($C$8:$C$3000,"?*")),"")</f>
        <v>0</v>
      </c>
      <c r="E1119" s="174"/>
      <c r="F1119" s="174">
        <f>--ISNUMBER(IFERROR(SEARCH('Project Costing'!#REF!,Services!I1126,1),""))</f>
        <v>0</v>
      </c>
      <c r="G1119" s="174" t="str">
        <f>IF(F1119=1,COUNTIF($F$8:F1119,1),"")</f>
        <v/>
      </c>
      <c r="H1119" s="174"/>
      <c r="I1119" s="157">
        <f>IFERROR($H$8:INDEX($H$8:$H$3000,COUNTIF($H$8:$H$3000,"?*")),"")</f>
        <v>0</v>
      </c>
    </row>
    <row r="1120" spans="1:9" x14ac:dyDescent="0.25">
      <c r="A1120" s="174">
        <f>--ISNUMBER(IFERROR(SEARCH('Project Costing'!#REF!,Services!I1127,1),""))</f>
        <v>0</v>
      </c>
      <c r="B1120" s="174" t="str">
        <f>IF(A1120=1,COUNTIF($A$8:A1120,1),"")</f>
        <v/>
      </c>
      <c r="C1120" s="174"/>
      <c r="D1120" s="157">
        <f>IFERROR($C$8:INDEX($C$8:$C$3000,COUNTIF($C$8:$C$3000,"?*")),"")</f>
        <v>0</v>
      </c>
      <c r="E1120" s="174"/>
      <c r="F1120" s="174">
        <f>--ISNUMBER(IFERROR(SEARCH('Project Costing'!#REF!,Services!I1127,1),""))</f>
        <v>0</v>
      </c>
      <c r="G1120" s="174" t="str">
        <f>IF(F1120=1,COUNTIF($F$8:F1120,1),"")</f>
        <v/>
      </c>
      <c r="H1120" s="174"/>
      <c r="I1120" s="157">
        <f>IFERROR($H$8:INDEX($H$8:$H$3000,COUNTIF($H$8:$H$3000,"?*")),"")</f>
        <v>0</v>
      </c>
    </row>
    <row r="1121" spans="1:9" x14ac:dyDescent="0.25">
      <c r="A1121" s="174">
        <f>--ISNUMBER(IFERROR(SEARCH('Project Costing'!#REF!,Services!I1128,1),""))</f>
        <v>0</v>
      </c>
      <c r="B1121" s="174" t="str">
        <f>IF(A1121=1,COUNTIF($A$8:A1121,1),"")</f>
        <v/>
      </c>
      <c r="C1121" s="174"/>
      <c r="D1121" s="157">
        <f>IFERROR($C$8:INDEX($C$8:$C$3000,COUNTIF($C$8:$C$3000,"?*")),"")</f>
        <v>0</v>
      </c>
      <c r="E1121" s="174"/>
      <c r="F1121" s="174">
        <f>--ISNUMBER(IFERROR(SEARCH('Project Costing'!#REF!,Services!I1128,1),""))</f>
        <v>0</v>
      </c>
      <c r="G1121" s="174" t="str">
        <f>IF(F1121=1,COUNTIF($F$8:F1121,1),"")</f>
        <v/>
      </c>
      <c r="H1121" s="174"/>
      <c r="I1121" s="157">
        <f>IFERROR($H$8:INDEX($H$8:$H$3000,COUNTIF($H$8:$H$3000,"?*")),"")</f>
        <v>0</v>
      </c>
    </row>
    <row r="1122" spans="1:9" x14ac:dyDescent="0.25">
      <c r="A1122" s="174">
        <f>--ISNUMBER(IFERROR(SEARCH('Project Costing'!#REF!,Services!I1129,1),""))</f>
        <v>0</v>
      </c>
      <c r="B1122" s="174" t="str">
        <f>IF(A1122=1,COUNTIF($A$8:A1122,1),"")</f>
        <v/>
      </c>
      <c r="C1122" s="174"/>
      <c r="D1122" s="157">
        <f>IFERROR($C$8:INDEX($C$8:$C$3000,COUNTIF($C$8:$C$3000,"?*")),"")</f>
        <v>0</v>
      </c>
      <c r="E1122" s="174"/>
      <c r="F1122" s="174">
        <f>--ISNUMBER(IFERROR(SEARCH('Project Costing'!#REF!,Services!I1129,1),""))</f>
        <v>0</v>
      </c>
      <c r="G1122" s="174" t="str">
        <f>IF(F1122=1,COUNTIF($F$8:F1122,1),"")</f>
        <v/>
      </c>
      <c r="H1122" s="174"/>
      <c r="I1122" s="157">
        <f>IFERROR($H$8:INDEX($H$8:$H$3000,COUNTIF($H$8:$H$3000,"?*")),"")</f>
        <v>0</v>
      </c>
    </row>
    <row r="1123" spans="1:9" x14ac:dyDescent="0.25">
      <c r="A1123" s="174">
        <f>--ISNUMBER(IFERROR(SEARCH('Project Costing'!#REF!,Services!I1130,1),""))</f>
        <v>0</v>
      </c>
      <c r="B1123" s="174" t="str">
        <f>IF(A1123=1,COUNTIF($A$8:A1123,1),"")</f>
        <v/>
      </c>
      <c r="C1123" s="174"/>
      <c r="D1123" s="157">
        <f>IFERROR($C$8:INDEX($C$8:$C$3000,COUNTIF($C$8:$C$3000,"?*")),"")</f>
        <v>0</v>
      </c>
      <c r="E1123" s="174"/>
      <c r="F1123" s="174">
        <f>--ISNUMBER(IFERROR(SEARCH('Project Costing'!#REF!,Services!I1130,1),""))</f>
        <v>0</v>
      </c>
      <c r="G1123" s="174" t="str">
        <f>IF(F1123=1,COUNTIF($F$8:F1123,1),"")</f>
        <v/>
      </c>
      <c r="H1123" s="174"/>
      <c r="I1123" s="157">
        <f>IFERROR($H$8:INDEX($H$8:$H$3000,COUNTIF($H$8:$H$3000,"?*")),"")</f>
        <v>0</v>
      </c>
    </row>
    <row r="1124" spans="1:9" x14ac:dyDescent="0.25">
      <c r="A1124" s="174">
        <f>--ISNUMBER(IFERROR(SEARCH('Project Costing'!#REF!,Services!I1131,1),""))</f>
        <v>0</v>
      </c>
      <c r="B1124" s="174" t="str">
        <f>IF(A1124=1,COUNTIF($A$8:A1124,1),"")</f>
        <v/>
      </c>
      <c r="C1124" s="174"/>
      <c r="D1124" s="157">
        <f>IFERROR($C$8:INDEX($C$8:$C$3000,COUNTIF($C$8:$C$3000,"?*")),"")</f>
        <v>0</v>
      </c>
      <c r="E1124" s="174"/>
      <c r="F1124" s="174">
        <f>--ISNUMBER(IFERROR(SEARCH('Project Costing'!#REF!,Services!I1131,1),""))</f>
        <v>0</v>
      </c>
      <c r="G1124" s="174" t="str">
        <f>IF(F1124=1,COUNTIF($F$8:F1124,1),"")</f>
        <v/>
      </c>
      <c r="H1124" s="174"/>
      <c r="I1124" s="157">
        <f>IFERROR($H$8:INDEX($H$8:$H$3000,COUNTIF($H$8:$H$3000,"?*")),"")</f>
        <v>0</v>
      </c>
    </row>
    <row r="1125" spans="1:9" x14ac:dyDescent="0.25">
      <c r="A1125" s="174">
        <f>--ISNUMBER(IFERROR(SEARCH('Project Costing'!#REF!,Services!I1132,1),""))</f>
        <v>0</v>
      </c>
      <c r="B1125" s="174" t="str">
        <f>IF(A1125=1,COUNTIF($A$8:A1125,1),"")</f>
        <v/>
      </c>
      <c r="C1125" s="174"/>
      <c r="D1125" s="157">
        <f>IFERROR($C$8:INDEX($C$8:$C$3000,COUNTIF($C$8:$C$3000,"?*")),"")</f>
        <v>0</v>
      </c>
      <c r="E1125" s="174"/>
      <c r="F1125" s="174">
        <f>--ISNUMBER(IFERROR(SEARCH('Project Costing'!#REF!,Services!I1132,1),""))</f>
        <v>0</v>
      </c>
      <c r="G1125" s="174" t="str">
        <f>IF(F1125=1,COUNTIF($F$8:F1125,1),"")</f>
        <v/>
      </c>
      <c r="H1125" s="174"/>
      <c r="I1125" s="157">
        <f>IFERROR($H$8:INDEX($H$8:$H$3000,COUNTIF($H$8:$H$3000,"?*")),"")</f>
        <v>0</v>
      </c>
    </row>
    <row r="1126" spans="1:9" x14ac:dyDescent="0.25">
      <c r="A1126" s="174">
        <f>--ISNUMBER(IFERROR(SEARCH('Project Costing'!#REF!,Services!I1133,1),""))</f>
        <v>0</v>
      </c>
      <c r="B1126" s="174" t="str">
        <f>IF(A1126=1,COUNTIF($A$8:A1126,1),"")</f>
        <v/>
      </c>
      <c r="C1126" s="174"/>
      <c r="D1126" s="157">
        <f>IFERROR($C$8:INDEX($C$8:$C$3000,COUNTIF($C$8:$C$3000,"?*")),"")</f>
        <v>0</v>
      </c>
      <c r="E1126" s="174"/>
      <c r="F1126" s="174">
        <f>--ISNUMBER(IFERROR(SEARCH('Project Costing'!#REF!,Services!I1133,1),""))</f>
        <v>0</v>
      </c>
      <c r="G1126" s="174" t="str">
        <f>IF(F1126=1,COUNTIF($F$8:F1126,1),"")</f>
        <v/>
      </c>
      <c r="H1126" s="174"/>
      <c r="I1126" s="157">
        <f>IFERROR($H$8:INDEX($H$8:$H$3000,COUNTIF($H$8:$H$3000,"?*")),"")</f>
        <v>0</v>
      </c>
    </row>
    <row r="1127" spans="1:9" x14ac:dyDescent="0.25">
      <c r="A1127" s="174">
        <f>--ISNUMBER(IFERROR(SEARCH('Project Costing'!#REF!,Services!I1134,1),""))</f>
        <v>0</v>
      </c>
      <c r="B1127" s="174" t="str">
        <f>IF(A1127=1,COUNTIF($A$8:A1127,1),"")</f>
        <v/>
      </c>
      <c r="C1127" s="174"/>
      <c r="D1127" s="157">
        <f>IFERROR($C$8:INDEX($C$8:$C$3000,COUNTIF($C$8:$C$3000,"?*")),"")</f>
        <v>0</v>
      </c>
      <c r="E1127" s="174"/>
      <c r="F1127" s="174">
        <f>--ISNUMBER(IFERROR(SEARCH('Project Costing'!#REF!,Services!I1134,1),""))</f>
        <v>0</v>
      </c>
      <c r="G1127" s="174" t="str">
        <f>IF(F1127=1,COUNTIF($F$8:F1127,1),"")</f>
        <v/>
      </c>
      <c r="H1127" s="174"/>
      <c r="I1127" s="157">
        <f>IFERROR($H$8:INDEX($H$8:$H$3000,COUNTIF($H$8:$H$3000,"?*")),"")</f>
        <v>0</v>
      </c>
    </row>
    <row r="1128" spans="1:9" x14ac:dyDescent="0.25">
      <c r="A1128" s="174">
        <f>--ISNUMBER(IFERROR(SEARCH('Project Costing'!#REF!,Services!I1135,1),""))</f>
        <v>0</v>
      </c>
      <c r="B1128" s="174" t="str">
        <f>IF(A1128=1,COUNTIF($A$8:A1128,1),"")</f>
        <v/>
      </c>
      <c r="C1128" s="174"/>
      <c r="D1128" s="157">
        <f>IFERROR($C$8:INDEX($C$8:$C$3000,COUNTIF($C$8:$C$3000,"?*")),"")</f>
        <v>0</v>
      </c>
      <c r="E1128" s="174"/>
      <c r="F1128" s="174">
        <f>--ISNUMBER(IFERROR(SEARCH('Project Costing'!#REF!,Services!I1135,1),""))</f>
        <v>0</v>
      </c>
      <c r="G1128" s="174" t="str">
        <f>IF(F1128=1,COUNTIF($F$8:F1128,1),"")</f>
        <v/>
      </c>
      <c r="H1128" s="174"/>
      <c r="I1128" s="157">
        <f>IFERROR($H$8:INDEX($H$8:$H$3000,COUNTIF($H$8:$H$3000,"?*")),"")</f>
        <v>0</v>
      </c>
    </row>
    <row r="1129" spans="1:9" x14ac:dyDescent="0.25">
      <c r="A1129" s="174">
        <f>--ISNUMBER(IFERROR(SEARCH('Project Costing'!#REF!,Services!I1136,1),""))</f>
        <v>0</v>
      </c>
      <c r="B1129" s="174" t="str">
        <f>IF(A1129=1,COUNTIF($A$8:A1129,1),"")</f>
        <v/>
      </c>
      <c r="C1129" s="174"/>
      <c r="D1129" s="157">
        <f>IFERROR($C$8:INDEX($C$8:$C$3000,COUNTIF($C$8:$C$3000,"?*")),"")</f>
        <v>0</v>
      </c>
      <c r="E1129" s="174"/>
      <c r="F1129" s="174">
        <f>--ISNUMBER(IFERROR(SEARCH('Project Costing'!#REF!,Services!I1136,1),""))</f>
        <v>0</v>
      </c>
      <c r="G1129" s="174" t="str">
        <f>IF(F1129=1,COUNTIF($F$8:F1129,1),"")</f>
        <v/>
      </c>
      <c r="H1129" s="174"/>
      <c r="I1129" s="157">
        <f>IFERROR($H$8:INDEX($H$8:$H$3000,COUNTIF($H$8:$H$3000,"?*")),"")</f>
        <v>0</v>
      </c>
    </row>
    <row r="1130" spans="1:9" x14ac:dyDescent="0.25">
      <c r="A1130" s="174">
        <f>--ISNUMBER(IFERROR(SEARCH('Project Costing'!#REF!,Services!I1137,1),""))</f>
        <v>0</v>
      </c>
      <c r="B1130" s="174" t="str">
        <f>IF(A1130=1,COUNTIF($A$8:A1130,1),"")</f>
        <v/>
      </c>
      <c r="C1130" s="174"/>
      <c r="D1130" s="157">
        <f>IFERROR($C$8:INDEX($C$8:$C$3000,COUNTIF($C$8:$C$3000,"?*")),"")</f>
        <v>0</v>
      </c>
      <c r="E1130" s="174"/>
      <c r="F1130" s="174">
        <f>--ISNUMBER(IFERROR(SEARCH('Project Costing'!#REF!,Services!I1137,1),""))</f>
        <v>0</v>
      </c>
      <c r="G1130" s="174" t="str">
        <f>IF(F1130=1,COUNTIF($F$8:F1130,1),"")</f>
        <v/>
      </c>
      <c r="H1130" s="174"/>
      <c r="I1130" s="157">
        <f>IFERROR($H$8:INDEX($H$8:$H$3000,COUNTIF($H$8:$H$3000,"?*")),"")</f>
        <v>0</v>
      </c>
    </row>
    <row r="1131" spans="1:9" x14ac:dyDescent="0.25">
      <c r="A1131" s="174">
        <f>--ISNUMBER(IFERROR(SEARCH('Project Costing'!#REF!,Services!I1138,1),""))</f>
        <v>0</v>
      </c>
      <c r="B1131" s="174" t="str">
        <f>IF(A1131=1,COUNTIF($A$8:A1131,1),"")</f>
        <v/>
      </c>
      <c r="C1131" s="174"/>
      <c r="D1131" s="157">
        <f>IFERROR($C$8:INDEX($C$8:$C$3000,COUNTIF($C$8:$C$3000,"?*")),"")</f>
        <v>0</v>
      </c>
      <c r="E1131" s="174"/>
      <c r="F1131" s="174">
        <f>--ISNUMBER(IFERROR(SEARCH('Project Costing'!#REF!,Services!I1138,1),""))</f>
        <v>0</v>
      </c>
      <c r="G1131" s="174" t="str">
        <f>IF(F1131=1,COUNTIF($F$8:F1131,1),"")</f>
        <v/>
      </c>
      <c r="H1131" s="174"/>
      <c r="I1131" s="157">
        <f>IFERROR($H$8:INDEX($H$8:$H$3000,COUNTIF($H$8:$H$3000,"?*")),"")</f>
        <v>0</v>
      </c>
    </row>
    <row r="1132" spans="1:9" x14ac:dyDescent="0.25">
      <c r="A1132" s="174">
        <f>--ISNUMBER(IFERROR(SEARCH('Project Costing'!#REF!,Services!I1139,1),""))</f>
        <v>0</v>
      </c>
      <c r="B1132" s="174" t="str">
        <f>IF(A1132=1,COUNTIF($A$8:A1132,1),"")</f>
        <v/>
      </c>
      <c r="C1132" s="174"/>
      <c r="D1132" s="157">
        <f>IFERROR($C$8:INDEX($C$8:$C$3000,COUNTIF($C$8:$C$3000,"?*")),"")</f>
        <v>0</v>
      </c>
      <c r="E1132" s="174"/>
      <c r="F1132" s="174">
        <f>--ISNUMBER(IFERROR(SEARCH('Project Costing'!#REF!,Services!I1139,1),""))</f>
        <v>0</v>
      </c>
      <c r="G1132" s="174" t="str">
        <f>IF(F1132=1,COUNTIF($F$8:F1132,1),"")</f>
        <v/>
      </c>
      <c r="H1132" s="174"/>
      <c r="I1132" s="157">
        <f>IFERROR($H$8:INDEX($H$8:$H$3000,COUNTIF($H$8:$H$3000,"?*")),"")</f>
        <v>0</v>
      </c>
    </row>
    <row r="1133" spans="1:9" x14ac:dyDescent="0.25">
      <c r="A1133" s="174">
        <f>--ISNUMBER(IFERROR(SEARCH('Project Costing'!#REF!,Services!I1140,1),""))</f>
        <v>0</v>
      </c>
      <c r="B1133" s="174" t="str">
        <f>IF(A1133=1,COUNTIF($A$8:A1133,1),"")</f>
        <v/>
      </c>
      <c r="C1133" s="174"/>
      <c r="D1133" s="157">
        <f>IFERROR($C$8:INDEX($C$8:$C$3000,COUNTIF($C$8:$C$3000,"?*")),"")</f>
        <v>0</v>
      </c>
      <c r="E1133" s="174"/>
      <c r="F1133" s="174">
        <f>--ISNUMBER(IFERROR(SEARCH('Project Costing'!#REF!,Services!I1140,1),""))</f>
        <v>0</v>
      </c>
      <c r="G1133" s="174" t="str">
        <f>IF(F1133=1,COUNTIF($F$8:F1133,1),"")</f>
        <v/>
      </c>
      <c r="H1133" s="174"/>
      <c r="I1133" s="157">
        <f>IFERROR($H$8:INDEX($H$8:$H$3000,COUNTIF($H$8:$H$3000,"?*")),"")</f>
        <v>0</v>
      </c>
    </row>
    <row r="1134" spans="1:9" x14ac:dyDescent="0.25">
      <c r="A1134" s="174">
        <f>--ISNUMBER(IFERROR(SEARCH('Project Costing'!#REF!,Services!I1141,1),""))</f>
        <v>0</v>
      </c>
      <c r="B1134" s="174" t="str">
        <f>IF(A1134=1,COUNTIF($A$8:A1134,1),"")</f>
        <v/>
      </c>
      <c r="C1134" s="174"/>
      <c r="D1134" s="157">
        <f>IFERROR($C$8:INDEX($C$8:$C$3000,COUNTIF($C$8:$C$3000,"?*")),"")</f>
        <v>0</v>
      </c>
      <c r="E1134" s="174"/>
      <c r="F1134" s="174">
        <f>--ISNUMBER(IFERROR(SEARCH('Project Costing'!#REF!,Services!I1141,1),""))</f>
        <v>0</v>
      </c>
      <c r="G1134" s="174" t="str">
        <f>IF(F1134=1,COUNTIF($F$8:F1134,1),"")</f>
        <v/>
      </c>
      <c r="H1134" s="174"/>
      <c r="I1134" s="157">
        <f>IFERROR($H$8:INDEX($H$8:$H$3000,COUNTIF($H$8:$H$3000,"?*")),"")</f>
        <v>0</v>
      </c>
    </row>
    <row r="1135" spans="1:9" x14ac:dyDescent="0.25">
      <c r="A1135" s="174">
        <f>--ISNUMBER(IFERROR(SEARCH('Project Costing'!#REF!,Services!I1142,1),""))</f>
        <v>0</v>
      </c>
      <c r="B1135" s="174" t="str">
        <f>IF(A1135=1,COUNTIF($A$8:A1135,1),"")</f>
        <v/>
      </c>
      <c r="C1135" s="174"/>
      <c r="D1135" s="157">
        <f>IFERROR($C$8:INDEX($C$8:$C$3000,COUNTIF($C$8:$C$3000,"?*")),"")</f>
        <v>0</v>
      </c>
      <c r="E1135" s="174"/>
      <c r="F1135" s="174">
        <f>--ISNUMBER(IFERROR(SEARCH('Project Costing'!#REF!,Services!I1142,1),""))</f>
        <v>0</v>
      </c>
      <c r="G1135" s="174" t="str">
        <f>IF(F1135=1,COUNTIF($F$8:F1135,1),"")</f>
        <v/>
      </c>
      <c r="H1135" s="174"/>
      <c r="I1135" s="157">
        <f>IFERROR($H$8:INDEX($H$8:$H$3000,COUNTIF($H$8:$H$3000,"?*")),"")</f>
        <v>0</v>
      </c>
    </row>
    <row r="1136" spans="1:9" x14ac:dyDescent="0.25">
      <c r="A1136" s="174">
        <f>--ISNUMBER(IFERROR(SEARCH('Project Costing'!#REF!,Services!I1143,1),""))</f>
        <v>0</v>
      </c>
      <c r="B1136" s="174" t="str">
        <f>IF(A1136=1,COUNTIF($A$8:A1136,1),"")</f>
        <v/>
      </c>
      <c r="C1136" s="174"/>
      <c r="D1136" s="157">
        <f>IFERROR($C$8:INDEX($C$8:$C$3000,COUNTIF($C$8:$C$3000,"?*")),"")</f>
        <v>0</v>
      </c>
      <c r="E1136" s="174"/>
      <c r="F1136" s="174">
        <f>--ISNUMBER(IFERROR(SEARCH('Project Costing'!#REF!,Services!I1143,1),""))</f>
        <v>0</v>
      </c>
      <c r="G1136" s="174" t="str">
        <f>IF(F1136=1,COUNTIF($F$8:F1136,1),"")</f>
        <v/>
      </c>
      <c r="H1136" s="174"/>
      <c r="I1136" s="157">
        <f>IFERROR($H$8:INDEX($H$8:$H$3000,COUNTIF($H$8:$H$3000,"?*")),"")</f>
        <v>0</v>
      </c>
    </row>
    <row r="1137" spans="1:9" x14ac:dyDescent="0.25">
      <c r="A1137" s="174">
        <f>--ISNUMBER(IFERROR(SEARCH('Project Costing'!#REF!,Services!I1144,1),""))</f>
        <v>0</v>
      </c>
      <c r="B1137" s="174" t="str">
        <f>IF(A1137=1,COUNTIF($A$8:A1137,1),"")</f>
        <v/>
      </c>
      <c r="C1137" s="174"/>
      <c r="D1137" s="157">
        <f>IFERROR($C$8:INDEX($C$8:$C$3000,COUNTIF($C$8:$C$3000,"?*")),"")</f>
        <v>0</v>
      </c>
      <c r="E1137" s="174"/>
      <c r="F1137" s="174">
        <f>--ISNUMBER(IFERROR(SEARCH('Project Costing'!#REF!,Services!I1144,1),""))</f>
        <v>0</v>
      </c>
      <c r="G1137" s="174" t="str">
        <f>IF(F1137=1,COUNTIF($F$8:F1137,1),"")</f>
        <v/>
      </c>
      <c r="H1137" s="174"/>
      <c r="I1137" s="157">
        <f>IFERROR($H$8:INDEX($H$8:$H$3000,COUNTIF($H$8:$H$3000,"?*")),"")</f>
        <v>0</v>
      </c>
    </row>
    <row r="1138" spans="1:9" x14ac:dyDescent="0.25">
      <c r="A1138" s="174">
        <f>--ISNUMBER(IFERROR(SEARCH('Project Costing'!#REF!,Services!I1145,1),""))</f>
        <v>0</v>
      </c>
      <c r="B1138" s="174" t="str">
        <f>IF(A1138=1,COUNTIF($A$8:A1138,1),"")</f>
        <v/>
      </c>
      <c r="C1138" s="174"/>
      <c r="D1138" s="157">
        <f>IFERROR($C$8:INDEX($C$8:$C$3000,COUNTIF($C$8:$C$3000,"?*")),"")</f>
        <v>0</v>
      </c>
      <c r="E1138" s="174"/>
      <c r="F1138" s="174">
        <f>--ISNUMBER(IFERROR(SEARCH('Project Costing'!#REF!,Services!I1145,1),""))</f>
        <v>0</v>
      </c>
      <c r="G1138" s="174" t="str">
        <f>IF(F1138=1,COUNTIF($F$8:F1138,1),"")</f>
        <v/>
      </c>
      <c r="H1138" s="174"/>
      <c r="I1138" s="157">
        <f>IFERROR($H$8:INDEX($H$8:$H$3000,COUNTIF($H$8:$H$3000,"?*")),"")</f>
        <v>0</v>
      </c>
    </row>
    <row r="1139" spans="1:9" x14ac:dyDescent="0.25">
      <c r="A1139" s="174">
        <f>--ISNUMBER(IFERROR(SEARCH('Project Costing'!#REF!,Services!I1146,1),""))</f>
        <v>0</v>
      </c>
      <c r="B1139" s="174" t="str">
        <f>IF(A1139=1,COUNTIF($A$8:A1139,1),"")</f>
        <v/>
      </c>
      <c r="C1139" s="174"/>
      <c r="D1139" s="157">
        <f>IFERROR($C$8:INDEX($C$8:$C$3000,COUNTIF($C$8:$C$3000,"?*")),"")</f>
        <v>0</v>
      </c>
      <c r="E1139" s="174"/>
      <c r="F1139" s="174">
        <f>--ISNUMBER(IFERROR(SEARCH('Project Costing'!#REF!,Services!I1146,1),""))</f>
        <v>0</v>
      </c>
      <c r="G1139" s="174" t="str">
        <f>IF(F1139=1,COUNTIF($F$8:F1139,1),"")</f>
        <v/>
      </c>
      <c r="H1139" s="174"/>
      <c r="I1139" s="157">
        <f>IFERROR($H$8:INDEX($H$8:$H$3000,COUNTIF($H$8:$H$3000,"?*")),"")</f>
        <v>0</v>
      </c>
    </row>
    <row r="1140" spans="1:9" x14ac:dyDescent="0.25">
      <c r="A1140" s="174">
        <f>--ISNUMBER(IFERROR(SEARCH('Project Costing'!#REF!,Services!I1147,1),""))</f>
        <v>0</v>
      </c>
      <c r="B1140" s="174" t="str">
        <f>IF(A1140=1,COUNTIF($A$8:A1140,1),"")</f>
        <v/>
      </c>
      <c r="C1140" s="174"/>
      <c r="D1140" s="157">
        <f>IFERROR($C$8:INDEX($C$8:$C$3000,COUNTIF($C$8:$C$3000,"?*")),"")</f>
        <v>0</v>
      </c>
      <c r="E1140" s="174"/>
      <c r="F1140" s="174">
        <f>--ISNUMBER(IFERROR(SEARCH('Project Costing'!#REF!,Services!I1147,1),""))</f>
        <v>0</v>
      </c>
      <c r="G1140" s="174" t="str">
        <f>IF(F1140=1,COUNTIF($F$8:F1140,1),"")</f>
        <v/>
      </c>
      <c r="H1140" s="174"/>
      <c r="I1140" s="157">
        <f>IFERROR($H$8:INDEX($H$8:$H$3000,COUNTIF($H$8:$H$3000,"?*")),"")</f>
        <v>0</v>
      </c>
    </row>
    <row r="1141" spans="1:9" x14ac:dyDescent="0.25">
      <c r="A1141" s="174">
        <f>--ISNUMBER(IFERROR(SEARCH('Project Costing'!#REF!,Services!I1148,1),""))</f>
        <v>0</v>
      </c>
      <c r="B1141" s="174" t="str">
        <f>IF(A1141=1,COUNTIF($A$8:A1141,1),"")</f>
        <v/>
      </c>
      <c r="C1141" s="174"/>
      <c r="D1141" s="157">
        <f>IFERROR($C$8:INDEX($C$8:$C$3000,COUNTIF($C$8:$C$3000,"?*")),"")</f>
        <v>0</v>
      </c>
      <c r="E1141" s="174"/>
      <c r="F1141" s="174">
        <f>--ISNUMBER(IFERROR(SEARCH('Project Costing'!#REF!,Services!I1148,1),""))</f>
        <v>0</v>
      </c>
      <c r="G1141" s="174" t="str">
        <f>IF(F1141=1,COUNTIF($F$8:F1141,1),"")</f>
        <v/>
      </c>
      <c r="H1141" s="174"/>
      <c r="I1141" s="157">
        <f>IFERROR($H$8:INDEX($H$8:$H$3000,COUNTIF($H$8:$H$3000,"?*")),"")</f>
        <v>0</v>
      </c>
    </row>
    <row r="1142" spans="1:9" x14ac:dyDescent="0.25">
      <c r="A1142" s="174">
        <f>--ISNUMBER(IFERROR(SEARCH('Project Costing'!#REF!,Services!I1149,1),""))</f>
        <v>0</v>
      </c>
      <c r="B1142" s="174" t="str">
        <f>IF(A1142=1,COUNTIF($A$8:A1142,1),"")</f>
        <v/>
      </c>
      <c r="C1142" s="174"/>
      <c r="D1142" s="157">
        <f>IFERROR($C$8:INDEX($C$8:$C$3000,COUNTIF($C$8:$C$3000,"?*")),"")</f>
        <v>0</v>
      </c>
      <c r="E1142" s="174"/>
      <c r="F1142" s="174">
        <f>--ISNUMBER(IFERROR(SEARCH('Project Costing'!#REF!,Services!I1149,1),""))</f>
        <v>0</v>
      </c>
      <c r="G1142" s="174" t="str">
        <f>IF(F1142=1,COUNTIF($F$8:F1142,1),"")</f>
        <v/>
      </c>
      <c r="H1142" s="174"/>
      <c r="I1142" s="157">
        <f>IFERROR($H$8:INDEX($H$8:$H$3000,COUNTIF($H$8:$H$3000,"?*")),"")</f>
        <v>0</v>
      </c>
    </row>
    <row r="1143" spans="1:9" x14ac:dyDescent="0.25">
      <c r="A1143" s="174">
        <f>--ISNUMBER(IFERROR(SEARCH('Project Costing'!#REF!,Services!I1150,1),""))</f>
        <v>0</v>
      </c>
      <c r="B1143" s="174" t="str">
        <f>IF(A1143=1,COUNTIF($A$8:A1143,1),"")</f>
        <v/>
      </c>
      <c r="C1143" s="174"/>
      <c r="D1143" s="157">
        <f>IFERROR($C$8:INDEX($C$8:$C$3000,COUNTIF($C$8:$C$3000,"?*")),"")</f>
        <v>0</v>
      </c>
      <c r="E1143" s="174"/>
      <c r="F1143" s="174">
        <f>--ISNUMBER(IFERROR(SEARCH('Project Costing'!#REF!,Services!I1150,1),""))</f>
        <v>0</v>
      </c>
      <c r="G1143" s="174" t="str">
        <f>IF(F1143=1,COUNTIF($F$8:F1143,1),"")</f>
        <v/>
      </c>
      <c r="H1143" s="174"/>
      <c r="I1143" s="157">
        <f>IFERROR($H$8:INDEX($H$8:$H$3000,COUNTIF($H$8:$H$3000,"?*")),"")</f>
        <v>0</v>
      </c>
    </row>
    <row r="1144" spans="1:9" x14ac:dyDescent="0.25">
      <c r="A1144" s="174">
        <f>--ISNUMBER(IFERROR(SEARCH('Project Costing'!#REF!,Services!I1151,1),""))</f>
        <v>0</v>
      </c>
      <c r="B1144" s="174" t="str">
        <f>IF(A1144=1,COUNTIF($A$8:A1144,1),"")</f>
        <v/>
      </c>
      <c r="C1144" s="174"/>
      <c r="D1144" s="157">
        <f>IFERROR($C$8:INDEX($C$8:$C$3000,COUNTIF($C$8:$C$3000,"?*")),"")</f>
        <v>0</v>
      </c>
      <c r="E1144" s="174"/>
      <c r="F1144" s="174">
        <f>--ISNUMBER(IFERROR(SEARCH('Project Costing'!#REF!,Services!I1151,1),""))</f>
        <v>0</v>
      </c>
      <c r="G1144" s="174" t="str">
        <f>IF(F1144=1,COUNTIF($F$8:F1144,1),"")</f>
        <v/>
      </c>
      <c r="H1144" s="174"/>
      <c r="I1144" s="157">
        <f>IFERROR($H$8:INDEX($H$8:$H$3000,COUNTIF($H$8:$H$3000,"?*")),"")</f>
        <v>0</v>
      </c>
    </row>
    <row r="1145" spans="1:9" x14ac:dyDescent="0.25">
      <c r="A1145" s="174">
        <f>--ISNUMBER(IFERROR(SEARCH('Project Costing'!#REF!,Services!I1152,1),""))</f>
        <v>0</v>
      </c>
      <c r="B1145" s="174" t="str">
        <f>IF(A1145=1,COUNTIF($A$8:A1145,1),"")</f>
        <v/>
      </c>
      <c r="C1145" s="174"/>
      <c r="D1145" s="157">
        <f>IFERROR($C$8:INDEX($C$8:$C$3000,COUNTIF($C$8:$C$3000,"?*")),"")</f>
        <v>0</v>
      </c>
      <c r="E1145" s="174"/>
      <c r="F1145" s="174">
        <f>--ISNUMBER(IFERROR(SEARCH('Project Costing'!#REF!,Services!I1152,1),""))</f>
        <v>0</v>
      </c>
      <c r="G1145" s="174" t="str">
        <f>IF(F1145=1,COUNTIF($F$8:F1145,1),"")</f>
        <v/>
      </c>
      <c r="H1145" s="174"/>
      <c r="I1145" s="157">
        <f>IFERROR($H$8:INDEX($H$8:$H$3000,COUNTIF($H$8:$H$3000,"?*")),"")</f>
        <v>0</v>
      </c>
    </row>
    <row r="1146" spans="1:9" x14ac:dyDescent="0.25">
      <c r="A1146" s="174">
        <f>--ISNUMBER(IFERROR(SEARCH('Project Costing'!#REF!,Services!I1153,1),""))</f>
        <v>0</v>
      </c>
      <c r="B1146" s="174" t="str">
        <f>IF(A1146=1,COUNTIF($A$8:A1146,1),"")</f>
        <v/>
      </c>
      <c r="C1146" s="174"/>
      <c r="D1146" s="157">
        <f>IFERROR($C$8:INDEX($C$8:$C$3000,COUNTIF($C$8:$C$3000,"?*")),"")</f>
        <v>0</v>
      </c>
      <c r="E1146" s="174"/>
      <c r="F1146" s="174">
        <f>--ISNUMBER(IFERROR(SEARCH('Project Costing'!#REF!,Services!I1153,1),""))</f>
        <v>0</v>
      </c>
      <c r="G1146" s="174" t="str">
        <f>IF(F1146=1,COUNTIF($F$8:F1146,1),"")</f>
        <v/>
      </c>
      <c r="H1146" s="174"/>
      <c r="I1146" s="157">
        <f>IFERROR($H$8:INDEX($H$8:$H$3000,COUNTIF($H$8:$H$3000,"?*")),"")</f>
        <v>0</v>
      </c>
    </row>
    <row r="1147" spans="1:9" x14ac:dyDescent="0.25">
      <c r="A1147" s="174">
        <f>--ISNUMBER(IFERROR(SEARCH('Project Costing'!#REF!,Services!I1154,1),""))</f>
        <v>0</v>
      </c>
      <c r="B1147" s="174" t="str">
        <f>IF(A1147=1,COUNTIF($A$8:A1147,1),"")</f>
        <v/>
      </c>
      <c r="C1147" s="174"/>
      <c r="D1147" s="157">
        <f>IFERROR($C$8:INDEX($C$8:$C$3000,COUNTIF($C$8:$C$3000,"?*")),"")</f>
        <v>0</v>
      </c>
      <c r="E1147" s="174"/>
      <c r="F1147" s="174">
        <f>--ISNUMBER(IFERROR(SEARCH('Project Costing'!#REF!,Services!I1154,1),""))</f>
        <v>0</v>
      </c>
      <c r="G1147" s="174" t="str">
        <f>IF(F1147=1,COUNTIF($F$8:F1147,1),"")</f>
        <v/>
      </c>
      <c r="H1147" s="174"/>
      <c r="I1147" s="157">
        <f>IFERROR($H$8:INDEX($H$8:$H$3000,COUNTIF($H$8:$H$3000,"?*")),"")</f>
        <v>0</v>
      </c>
    </row>
    <row r="1148" spans="1:9" x14ac:dyDescent="0.25">
      <c r="A1148" s="174">
        <f>--ISNUMBER(IFERROR(SEARCH('Project Costing'!#REF!,Services!I1155,1),""))</f>
        <v>0</v>
      </c>
      <c r="B1148" s="174" t="str">
        <f>IF(A1148=1,COUNTIF($A$8:A1148,1),"")</f>
        <v/>
      </c>
      <c r="C1148" s="174"/>
      <c r="D1148" s="157">
        <f>IFERROR($C$8:INDEX($C$8:$C$3000,COUNTIF($C$8:$C$3000,"?*")),"")</f>
        <v>0</v>
      </c>
      <c r="E1148" s="174"/>
      <c r="F1148" s="174">
        <f>--ISNUMBER(IFERROR(SEARCH('Project Costing'!#REF!,Services!I1155,1),""))</f>
        <v>0</v>
      </c>
      <c r="G1148" s="174" t="str">
        <f>IF(F1148=1,COUNTIF($F$8:F1148,1),"")</f>
        <v/>
      </c>
      <c r="H1148" s="174"/>
      <c r="I1148" s="157">
        <f>IFERROR($H$8:INDEX($H$8:$H$3000,COUNTIF($H$8:$H$3000,"?*")),"")</f>
        <v>0</v>
      </c>
    </row>
    <row r="1149" spans="1:9" x14ac:dyDescent="0.25">
      <c r="A1149" s="174">
        <f>--ISNUMBER(IFERROR(SEARCH('Project Costing'!#REF!,Services!I1156,1),""))</f>
        <v>0</v>
      </c>
      <c r="B1149" s="174" t="str">
        <f>IF(A1149=1,COUNTIF($A$8:A1149,1),"")</f>
        <v/>
      </c>
      <c r="C1149" s="174"/>
      <c r="D1149" s="157">
        <f>IFERROR($C$8:INDEX($C$8:$C$3000,COUNTIF($C$8:$C$3000,"?*")),"")</f>
        <v>0</v>
      </c>
      <c r="E1149" s="174"/>
      <c r="F1149" s="174">
        <f>--ISNUMBER(IFERROR(SEARCH('Project Costing'!#REF!,Services!I1156,1),""))</f>
        <v>0</v>
      </c>
      <c r="G1149" s="174" t="str">
        <f>IF(F1149=1,COUNTIF($F$8:F1149,1),"")</f>
        <v/>
      </c>
      <c r="H1149" s="174"/>
      <c r="I1149" s="157">
        <f>IFERROR($H$8:INDEX($H$8:$H$3000,COUNTIF($H$8:$H$3000,"?*")),"")</f>
        <v>0</v>
      </c>
    </row>
    <row r="1150" spans="1:9" x14ac:dyDescent="0.25">
      <c r="A1150" s="174">
        <f>--ISNUMBER(IFERROR(SEARCH('Project Costing'!#REF!,Services!I1157,1),""))</f>
        <v>0</v>
      </c>
      <c r="B1150" s="174" t="str">
        <f>IF(A1150=1,COUNTIF($A$8:A1150,1),"")</f>
        <v/>
      </c>
      <c r="C1150" s="174"/>
      <c r="D1150" s="157">
        <f>IFERROR($C$8:INDEX($C$8:$C$3000,COUNTIF($C$8:$C$3000,"?*")),"")</f>
        <v>0</v>
      </c>
      <c r="E1150" s="174"/>
      <c r="F1150" s="174">
        <f>--ISNUMBER(IFERROR(SEARCH('Project Costing'!#REF!,Services!I1157,1),""))</f>
        <v>0</v>
      </c>
      <c r="G1150" s="174" t="str">
        <f>IF(F1150=1,COUNTIF($F$8:F1150,1),"")</f>
        <v/>
      </c>
      <c r="H1150" s="174"/>
      <c r="I1150" s="157">
        <f>IFERROR($H$8:INDEX($H$8:$H$3000,COUNTIF($H$8:$H$3000,"?*")),"")</f>
        <v>0</v>
      </c>
    </row>
    <row r="1151" spans="1:9" x14ac:dyDescent="0.25">
      <c r="A1151" s="174">
        <f>--ISNUMBER(IFERROR(SEARCH('Project Costing'!#REF!,Services!I1158,1),""))</f>
        <v>0</v>
      </c>
      <c r="B1151" s="174" t="str">
        <f>IF(A1151=1,COUNTIF($A$8:A1151,1),"")</f>
        <v/>
      </c>
      <c r="C1151" s="174"/>
      <c r="D1151" s="157">
        <f>IFERROR($C$8:INDEX($C$8:$C$3000,COUNTIF($C$8:$C$3000,"?*")),"")</f>
        <v>0</v>
      </c>
      <c r="E1151" s="174"/>
      <c r="F1151" s="174">
        <f>--ISNUMBER(IFERROR(SEARCH('Project Costing'!#REF!,Services!I1158,1),""))</f>
        <v>0</v>
      </c>
      <c r="G1151" s="174" t="str">
        <f>IF(F1151=1,COUNTIF($F$8:F1151,1),"")</f>
        <v/>
      </c>
      <c r="H1151" s="174"/>
      <c r="I1151" s="157">
        <f>IFERROR($H$8:INDEX($H$8:$H$3000,COUNTIF($H$8:$H$3000,"?*")),"")</f>
        <v>0</v>
      </c>
    </row>
    <row r="1152" spans="1:9" x14ac:dyDescent="0.25">
      <c r="A1152" s="174">
        <f>--ISNUMBER(IFERROR(SEARCH('Project Costing'!#REF!,Services!I1159,1),""))</f>
        <v>0</v>
      </c>
      <c r="B1152" s="174" t="str">
        <f>IF(A1152=1,COUNTIF($A$8:A1152,1),"")</f>
        <v/>
      </c>
      <c r="C1152" s="174"/>
      <c r="D1152" s="157">
        <f>IFERROR($C$8:INDEX($C$8:$C$3000,COUNTIF($C$8:$C$3000,"?*")),"")</f>
        <v>0</v>
      </c>
      <c r="E1152" s="174"/>
      <c r="F1152" s="174">
        <f>--ISNUMBER(IFERROR(SEARCH('Project Costing'!#REF!,Services!I1159,1),""))</f>
        <v>0</v>
      </c>
      <c r="G1152" s="174" t="str">
        <f>IF(F1152=1,COUNTIF($F$8:F1152,1),"")</f>
        <v/>
      </c>
      <c r="H1152" s="174"/>
      <c r="I1152" s="157">
        <f>IFERROR($H$8:INDEX($H$8:$H$3000,COUNTIF($H$8:$H$3000,"?*")),"")</f>
        <v>0</v>
      </c>
    </row>
    <row r="1153" spans="1:9" x14ac:dyDescent="0.25">
      <c r="A1153" s="174">
        <f>--ISNUMBER(IFERROR(SEARCH('Project Costing'!#REF!,Services!I1160,1),""))</f>
        <v>0</v>
      </c>
      <c r="B1153" s="174" t="str">
        <f>IF(A1153=1,COUNTIF($A$8:A1153,1),"")</f>
        <v/>
      </c>
      <c r="C1153" s="174"/>
      <c r="D1153" s="157">
        <f>IFERROR($C$8:INDEX($C$8:$C$3000,COUNTIF($C$8:$C$3000,"?*")),"")</f>
        <v>0</v>
      </c>
      <c r="E1153" s="174"/>
      <c r="F1153" s="174">
        <f>--ISNUMBER(IFERROR(SEARCH('Project Costing'!#REF!,Services!I1160,1),""))</f>
        <v>0</v>
      </c>
      <c r="G1153" s="174" t="str">
        <f>IF(F1153=1,COUNTIF($F$8:F1153,1),"")</f>
        <v/>
      </c>
      <c r="H1153" s="174"/>
      <c r="I1153" s="157">
        <f>IFERROR($H$8:INDEX($H$8:$H$3000,COUNTIF($H$8:$H$3000,"?*")),"")</f>
        <v>0</v>
      </c>
    </row>
    <row r="1154" spans="1:9" x14ac:dyDescent="0.25">
      <c r="A1154" s="174">
        <f>--ISNUMBER(IFERROR(SEARCH('Project Costing'!#REF!,Services!I1161,1),""))</f>
        <v>0</v>
      </c>
      <c r="B1154" s="174" t="str">
        <f>IF(A1154=1,COUNTIF($A$8:A1154,1),"")</f>
        <v/>
      </c>
      <c r="C1154" s="174"/>
      <c r="D1154" s="157">
        <f>IFERROR($C$8:INDEX($C$8:$C$3000,COUNTIF($C$8:$C$3000,"?*")),"")</f>
        <v>0</v>
      </c>
      <c r="E1154" s="174"/>
      <c r="F1154" s="174">
        <f>--ISNUMBER(IFERROR(SEARCH('Project Costing'!#REF!,Services!I1161,1),""))</f>
        <v>0</v>
      </c>
      <c r="G1154" s="174" t="str">
        <f>IF(F1154=1,COUNTIF($F$8:F1154,1),"")</f>
        <v/>
      </c>
      <c r="H1154" s="174"/>
      <c r="I1154" s="157">
        <f>IFERROR($H$8:INDEX($H$8:$H$3000,COUNTIF($H$8:$H$3000,"?*")),"")</f>
        <v>0</v>
      </c>
    </row>
    <row r="1155" spans="1:9" x14ac:dyDescent="0.25">
      <c r="A1155" s="174">
        <f>--ISNUMBER(IFERROR(SEARCH('Project Costing'!#REF!,Services!I1162,1),""))</f>
        <v>0</v>
      </c>
      <c r="B1155" s="174" t="str">
        <f>IF(A1155=1,COUNTIF($A$8:A1155,1),"")</f>
        <v/>
      </c>
      <c r="C1155" s="174"/>
      <c r="D1155" s="157">
        <f>IFERROR($C$8:INDEX($C$8:$C$3000,COUNTIF($C$8:$C$3000,"?*")),"")</f>
        <v>0</v>
      </c>
      <c r="E1155" s="174"/>
      <c r="F1155" s="174">
        <f>--ISNUMBER(IFERROR(SEARCH('Project Costing'!#REF!,Services!I1162,1),""))</f>
        <v>0</v>
      </c>
      <c r="G1155" s="174" t="str">
        <f>IF(F1155=1,COUNTIF($F$8:F1155,1),"")</f>
        <v/>
      </c>
      <c r="H1155" s="174"/>
      <c r="I1155" s="157">
        <f>IFERROR($H$8:INDEX($H$8:$H$3000,COUNTIF($H$8:$H$3000,"?*")),"")</f>
        <v>0</v>
      </c>
    </row>
    <row r="1156" spans="1:9" x14ac:dyDescent="0.25">
      <c r="A1156" s="174">
        <f>--ISNUMBER(IFERROR(SEARCH('Project Costing'!#REF!,Services!I1163,1),""))</f>
        <v>0</v>
      </c>
      <c r="B1156" s="174" t="str">
        <f>IF(A1156=1,COUNTIF($A$8:A1156,1),"")</f>
        <v/>
      </c>
      <c r="C1156" s="174"/>
      <c r="D1156" s="157">
        <f>IFERROR($C$8:INDEX($C$8:$C$3000,COUNTIF($C$8:$C$3000,"?*")),"")</f>
        <v>0</v>
      </c>
      <c r="E1156" s="174"/>
      <c r="F1156" s="174">
        <f>--ISNUMBER(IFERROR(SEARCH('Project Costing'!#REF!,Services!I1163,1),""))</f>
        <v>0</v>
      </c>
      <c r="G1156" s="174" t="str">
        <f>IF(F1156=1,COUNTIF($F$8:F1156,1),"")</f>
        <v/>
      </c>
      <c r="H1156" s="174"/>
      <c r="I1156" s="157">
        <f>IFERROR($H$8:INDEX($H$8:$H$3000,COUNTIF($H$8:$H$3000,"?*")),"")</f>
        <v>0</v>
      </c>
    </row>
    <row r="1157" spans="1:9" x14ac:dyDescent="0.25">
      <c r="A1157" s="174">
        <f>--ISNUMBER(IFERROR(SEARCH('Project Costing'!#REF!,Services!I1164,1),""))</f>
        <v>0</v>
      </c>
      <c r="B1157" s="174" t="str">
        <f>IF(A1157=1,COUNTIF($A$8:A1157,1),"")</f>
        <v/>
      </c>
      <c r="C1157" s="174"/>
      <c r="D1157" s="157">
        <f>IFERROR($C$8:INDEX($C$8:$C$3000,COUNTIF($C$8:$C$3000,"?*")),"")</f>
        <v>0</v>
      </c>
      <c r="E1157" s="174"/>
      <c r="F1157" s="174">
        <f>--ISNUMBER(IFERROR(SEARCH('Project Costing'!#REF!,Services!I1164,1),""))</f>
        <v>0</v>
      </c>
      <c r="G1157" s="174" t="str">
        <f>IF(F1157=1,COUNTIF($F$8:F1157,1),"")</f>
        <v/>
      </c>
      <c r="H1157" s="174"/>
      <c r="I1157" s="157">
        <f>IFERROR($H$8:INDEX($H$8:$H$3000,COUNTIF($H$8:$H$3000,"?*")),"")</f>
        <v>0</v>
      </c>
    </row>
    <row r="1158" spans="1:9" x14ac:dyDescent="0.25">
      <c r="A1158" s="174">
        <f>--ISNUMBER(IFERROR(SEARCH('Project Costing'!#REF!,Services!I1165,1),""))</f>
        <v>0</v>
      </c>
      <c r="B1158" s="174" t="str">
        <f>IF(A1158=1,COUNTIF($A$8:A1158,1),"")</f>
        <v/>
      </c>
      <c r="C1158" s="174"/>
      <c r="D1158" s="157">
        <f>IFERROR($C$8:INDEX($C$8:$C$3000,COUNTIF($C$8:$C$3000,"?*")),"")</f>
        <v>0</v>
      </c>
      <c r="E1158" s="174"/>
      <c r="F1158" s="174">
        <f>--ISNUMBER(IFERROR(SEARCH('Project Costing'!#REF!,Services!I1165,1),""))</f>
        <v>0</v>
      </c>
      <c r="G1158" s="174" t="str">
        <f>IF(F1158=1,COUNTIF($F$8:F1158,1),"")</f>
        <v/>
      </c>
      <c r="H1158" s="174"/>
      <c r="I1158" s="157">
        <f>IFERROR($H$8:INDEX($H$8:$H$3000,COUNTIF($H$8:$H$3000,"?*")),"")</f>
        <v>0</v>
      </c>
    </row>
    <row r="1159" spans="1:9" x14ac:dyDescent="0.25">
      <c r="A1159" s="174">
        <f>--ISNUMBER(IFERROR(SEARCH('Project Costing'!#REF!,Services!I1166,1),""))</f>
        <v>0</v>
      </c>
      <c r="B1159" s="174" t="str">
        <f>IF(A1159=1,COUNTIF($A$8:A1159,1),"")</f>
        <v/>
      </c>
      <c r="C1159" s="174"/>
      <c r="D1159" s="157">
        <f>IFERROR($C$8:INDEX($C$8:$C$3000,COUNTIF($C$8:$C$3000,"?*")),"")</f>
        <v>0</v>
      </c>
      <c r="E1159" s="174"/>
      <c r="F1159" s="174">
        <f>--ISNUMBER(IFERROR(SEARCH('Project Costing'!#REF!,Services!I1166,1),""))</f>
        <v>0</v>
      </c>
      <c r="G1159" s="174" t="str">
        <f>IF(F1159=1,COUNTIF($F$8:F1159,1),"")</f>
        <v/>
      </c>
      <c r="H1159" s="174"/>
      <c r="I1159" s="157">
        <f>IFERROR($H$8:INDEX($H$8:$H$3000,COUNTIF($H$8:$H$3000,"?*")),"")</f>
        <v>0</v>
      </c>
    </row>
    <row r="1160" spans="1:9" x14ac:dyDescent="0.25">
      <c r="A1160" s="174">
        <f>--ISNUMBER(IFERROR(SEARCH('Project Costing'!#REF!,Services!I1167,1),""))</f>
        <v>0</v>
      </c>
      <c r="B1160" s="174" t="str">
        <f>IF(A1160=1,COUNTIF($A$8:A1160,1),"")</f>
        <v/>
      </c>
      <c r="C1160" s="174"/>
      <c r="D1160" s="157">
        <f>IFERROR($C$8:INDEX($C$8:$C$3000,COUNTIF($C$8:$C$3000,"?*")),"")</f>
        <v>0</v>
      </c>
      <c r="E1160" s="174"/>
      <c r="F1160" s="174">
        <f>--ISNUMBER(IFERROR(SEARCH('Project Costing'!#REF!,Services!I1167,1),""))</f>
        <v>0</v>
      </c>
      <c r="G1160" s="174" t="str">
        <f>IF(F1160=1,COUNTIF($F$8:F1160,1),"")</f>
        <v/>
      </c>
      <c r="H1160" s="174"/>
      <c r="I1160" s="157">
        <f>IFERROR($H$8:INDEX($H$8:$H$3000,COUNTIF($H$8:$H$3000,"?*")),"")</f>
        <v>0</v>
      </c>
    </row>
    <row r="1161" spans="1:9" x14ac:dyDescent="0.25">
      <c r="A1161" s="174">
        <f>--ISNUMBER(IFERROR(SEARCH('Project Costing'!#REF!,Services!I1168,1),""))</f>
        <v>0</v>
      </c>
      <c r="B1161" s="174" t="str">
        <f>IF(A1161=1,COUNTIF($A$8:A1161,1),"")</f>
        <v/>
      </c>
      <c r="C1161" s="174"/>
      <c r="D1161" s="157">
        <f>IFERROR($C$8:INDEX($C$8:$C$3000,COUNTIF($C$8:$C$3000,"?*")),"")</f>
        <v>0</v>
      </c>
      <c r="E1161" s="174"/>
      <c r="F1161" s="174">
        <f>--ISNUMBER(IFERROR(SEARCH('Project Costing'!#REF!,Services!I1168,1),""))</f>
        <v>0</v>
      </c>
      <c r="G1161" s="174" t="str">
        <f>IF(F1161=1,COUNTIF($F$8:F1161,1),"")</f>
        <v/>
      </c>
      <c r="H1161" s="174"/>
      <c r="I1161" s="157">
        <f>IFERROR($H$8:INDEX($H$8:$H$3000,COUNTIF($H$8:$H$3000,"?*")),"")</f>
        <v>0</v>
      </c>
    </row>
    <row r="1162" spans="1:9" x14ac:dyDescent="0.25">
      <c r="A1162" s="174">
        <f>--ISNUMBER(IFERROR(SEARCH('Project Costing'!#REF!,Services!I1169,1),""))</f>
        <v>0</v>
      </c>
      <c r="B1162" s="174" t="str">
        <f>IF(A1162=1,COUNTIF($A$8:A1162,1),"")</f>
        <v/>
      </c>
      <c r="C1162" s="174"/>
      <c r="D1162" s="157">
        <f>IFERROR($C$8:INDEX($C$8:$C$3000,COUNTIF($C$8:$C$3000,"?*")),"")</f>
        <v>0</v>
      </c>
      <c r="E1162" s="174"/>
      <c r="F1162" s="174">
        <f>--ISNUMBER(IFERROR(SEARCH('Project Costing'!#REF!,Services!I1169,1),""))</f>
        <v>0</v>
      </c>
      <c r="G1162" s="174" t="str">
        <f>IF(F1162=1,COUNTIF($F$8:F1162,1),"")</f>
        <v/>
      </c>
      <c r="H1162" s="174"/>
      <c r="I1162" s="157">
        <f>IFERROR($H$8:INDEX($H$8:$H$3000,COUNTIF($H$8:$H$3000,"?*")),"")</f>
        <v>0</v>
      </c>
    </row>
    <row r="1163" spans="1:9" x14ac:dyDescent="0.25">
      <c r="A1163" s="174">
        <f>--ISNUMBER(IFERROR(SEARCH('Project Costing'!#REF!,Services!I1170,1),""))</f>
        <v>0</v>
      </c>
      <c r="B1163" s="174" t="str">
        <f>IF(A1163=1,COUNTIF($A$8:A1163,1),"")</f>
        <v/>
      </c>
      <c r="C1163" s="174"/>
      <c r="D1163" s="157">
        <f>IFERROR($C$8:INDEX($C$8:$C$3000,COUNTIF($C$8:$C$3000,"?*")),"")</f>
        <v>0</v>
      </c>
      <c r="E1163" s="174"/>
      <c r="F1163" s="174">
        <f>--ISNUMBER(IFERROR(SEARCH('Project Costing'!#REF!,Services!I1170,1),""))</f>
        <v>0</v>
      </c>
      <c r="G1163" s="174" t="str">
        <f>IF(F1163=1,COUNTIF($F$8:F1163,1),"")</f>
        <v/>
      </c>
      <c r="H1163" s="174"/>
      <c r="I1163" s="157">
        <f>IFERROR($H$8:INDEX($H$8:$H$3000,COUNTIF($H$8:$H$3000,"?*")),"")</f>
        <v>0</v>
      </c>
    </row>
    <row r="1164" spans="1:9" x14ac:dyDescent="0.25">
      <c r="A1164" s="174">
        <f>--ISNUMBER(IFERROR(SEARCH('Project Costing'!#REF!,Services!I1171,1),""))</f>
        <v>0</v>
      </c>
      <c r="B1164" s="174" t="str">
        <f>IF(A1164=1,COUNTIF($A$8:A1164,1),"")</f>
        <v/>
      </c>
      <c r="C1164" s="174"/>
      <c r="D1164" s="157">
        <f>IFERROR($C$8:INDEX($C$8:$C$3000,COUNTIF($C$8:$C$3000,"?*")),"")</f>
        <v>0</v>
      </c>
      <c r="E1164" s="174"/>
      <c r="F1164" s="174">
        <f>--ISNUMBER(IFERROR(SEARCH('Project Costing'!#REF!,Services!I1171,1),""))</f>
        <v>0</v>
      </c>
      <c r="G1164" s="174" t="str">
        <f>IF(F1164=1,COUNTIF($F$8:F1164,1),"")</f>
        <v/>
      </c>
      <c r="H1164" s="174"/>
      <c r="I1164" s="157">
        <f>IFERROR($H$8:INDEX($H$8:$H$3000,COUNTIF($H$8:$H$3000,"?*")),"")</f>
        <v>0</v>
      </c>
    </row>
    <row r="1165" spans="1:9" x14ac:dyDescent="0.25">
      <c r="A1165" s="174">
        <f>--ISNUMBER(IFERROR(SEARCH('Project Costing'!#REF!,Services!I1172,1),""))</f>
        <v>0</v>
      </c>
      <c r="B1165" s="174" t="str">
        <f>IF(A1165=1,COUNTIF($A$8:A1165,1),"")</f>
        <v/>
      </c>
      <c r="C1165" s="174"/>
      <c r="D1165" s="157">
        <f>IFERROR($C$8:INDEX($C$8:$C$3000,COUNTIF($C$8:$C$3000,"?*")),"")</f>
        <v>0</v>
      </c>
      <c r="E1165" s="174"/>
      <c r="F1165" s="174">
        <f>--ISNUMBER(IFERROR(SEARCH('Project Costing'!#REF!,Services!I1172,1),""))</f>
        <v>0</v>
      </c>
      <c r="G1165" s="174" t="str">
        <f>IF(F1165=1,COUNTIF($F$8:F1165,1),"")</f>
        <v/>
      </c>
      <c r="H1165" s="174"/>
      <c r="I1165" s="157">
        <f>IFERROR($H$8:INDEX($H$8:$H$3000,COUNTIF($H$8:$H$3000,"?*")),"")</f>
        <v>0</v>
      </c>
    </row>
    <row r="1166" spans="1:9" x14ac:dyDescent="0.25">
      <c r="A1166" s="174">
        <f>--ISNUMBER(IFERROR(SEARCH('Project Costing'!#REF!,Services!I1173,1),""))</f>
        <v>0</v>
      </c>
      <c r="B1166" s="174" t="str">
        <f>IF(A1166=1,COUNTIF($A$8:A1166,1),"")</f>
        <v/>
      </c>
      <c r="C1166" s="174"/>
      <c r="D1166" s="157">
        <f>IFERROR($C$8:INDEX($C$8:$C$3000,COUNTIF($C$8:$C$3000,"?*")),"")</f>
        <v>0</v>
      </c>
      <c r="E1166" s="174"/>
      <c r="F1166" s="174">
        <f>--ISNUMBER(IFERROR(SEARCH('Project Costing'!#REF!,Services!I1173,1),""))</f>
        <v>0</v>
      </c>
      <c r="G1166" s="174" t="str">
        <f>IF(F1166=1,COUNTIF($F$8:F1166,1),"")</f>
        <v/>
      </c>
      <c r="H1166" s="174"/>
      <c r="I1166" s="157">
        <f>IFERROR($H$8:INDEX($H$8:$H$3000,COUNTIF($H$8:$H$3000,"?*")),"")</f>
        <v>0</v>
      </c>
    </row>
    <row r="1167" spans="1:9" x14ac:dyDescent="0.25">
      <c r="A1167" s="174">
        <f>--ISNUMBER(IFERROR(SEARCH('Project Costing'!#REF!,Services!I1174,1),""))</f>
        <v>0</v>
      </c>
      <c r="B1167" s="174" t="str">
        <f>IF(A1167=1,COUNTIF($A$8:A1167,1),"")</f>
        <v/>
      </c>
      <c r="C1167" s="174"/>
      <c r="D1167" s="157">
        <f>IFERROR($C$8:INDEX($C$8:$C$3000,COUNTIF($C$8:$C$3000,"?*")),"")</f>
        <v>0</v>
      </c>
      <c r="E1167" s="174"/>
      <c r="F1167" s="174">
        <f>--ISNUMBER(IFERROR(SEARCH('Project Costing'!#REF!,Services!I1174,1),""))</f>
        <v>0</v>
      </c>
      <c r="G1167" s="174" t="str">
        <f>IF(F1167=1,COUNTIF($F$8:F1167,1),"")</f>
        <v/>
      </c>
      <c r="H1167" s="174"/>
      <c r="I1167" s="157">
        <f>IFERROR($H$8:INDEX($H$8:$H$3000,COUNTIF($H$8:$H$3000,"?*")),"")</f>
        <v>0</v>
      </c>
    </row>
    <row r="1168" spans="1:9" x14ac:dyDescent="0.25">
      <c r="A1168" s="174">
        <f>--ISNUMBER(IFERROR(SEARCH('Project Costing'!#REF!,Services!I1175,1),""))</f>
        <v>0</v>
      </c>
      <c r="B1168" s="174" t="str">
        <f>IF(A1168=1,COUNTIF($A$8:A1168,1),"")</f>
        <v/>
      </c>
      <c r="C1168" s="174"/>
      <c r="D1168" s="157">
        <f>IFERROR($C$8:INDEX($C$8:$C$3000,COUNTIF($C$8:$C$3000,"?*")),"")</f>
        <v>0</v>
      </c>
      <c r="E1168" s="174"/>
      <c r="F1168" s="174">
        <f>--ISNUMBER(IFERROR(SEARCH('Project Costing'!#REF!,Services!I1175,1),""))</f>
        <v>0</v>
      </c>
      <c r="G1168" s="174" t="str">
        <f>IF(F1168=1,COUNTIF($F$8:F1168,1),"")</f>
        <v/>
      </c>
      <c r="H1168" s="174"/>
      <c r="I1168" s="157">
        <f>IFERROR($H$8:INDEX($H$8:$H$3000,COUNTIF($H$8:$H$3000,"?*")),"")</f>
        <v>0</v>
      </c>
    </row>
    <row r="1169" spans="1:9" x14ac:dyDescent="0.25">
      <c r="A1169" s="174">
        <f>--ISNUMBER(IFERROR(SEARCH('Project Costing'!#REF!,Services!I1176,1),""))</f>
        <v>0</v>
      </c>
      <c r="B1169" s="174" t="str">
        <f>IF(A1169=1,COUNTIF($A$8:A1169,1),"")</f>
        <v/>
      </c>
      <c r="C1169" s="174"/>
      <c r="D1169" s="157">
        <f>IFERROR($C$8:INDEX($C$8:$C$3000,COUNTIF($C$8:$C$3000,"?*")),"")</f>
        <v>0</v>
      </c>
      <c r="E1169" s="174"/>
      <c r="F1169" s="174">
        <f>--ISNUMBER(IFERROR(SEARCH('Project Costing'!#REF!,Services!I1176,1),""))</f>
        <v>0</v>
      </c>
      <c r="G1169" s="174" t="str">
        <f>IF(F1169=1,COUNTIF($F$8:F1169,1),"")</f>
        <v/>
      </c>
      <c r="H1169" s="174"/>
      <c r="I1169" s="157">
        <f>IFERROR($H$8:INDEX($H$8:$H$3000,COUNTIF($H$8:$H$3000,"?*")),"")</f>
        <v>0</v>
      </c>
    </row>
    <row r="1170" spans="1:9" x14ac:dyDescent="0.25">
      <c r="A1170" s="174">
        <f>--ISNUMBER(IFERROR(SEARCH('Project Costing'!#REF!,Services!I1177,1),""))</f>
        <v>0</v>
      </c>
      <c r="B1170" s="174" t="str">
        <f>IF(A1170=1,COUNTIF($A$8:A1170,1),"")</f>
        <v/>
      </c>
      <c r="C1170" s="174"/>
      <c r="D1170" s="157">
        <f>IFERROR($C$8:INDEX($C$8:$C$3000,COUNTIF($C$8:$C$3000,"?*")),"")</f>
        <v>0</v>
      </c>
      <c r="E1170" s="174"/>
      <c r="F1170" s="174">
        <f>--ISNUMBER(IFERROR(SEARCH('Project Costing'!#REF!,Services!I1177,1),""))</f>
        <v>0</v>
      </c>
      <c r="G1170" s="174" t="str">
        <f>IF(F1170=1,COUNTIF($F$8:F1170,1),"")</f>
        <v/>
      </c>
      <c r="H1170" s="174"/>
      <c r="I1170" s="157">
        <f>IFERROR($H$8:INDEX($H$8:$H$3000,COUNTIF($H$8:$H$3000,"?*")),"")</f>
        <v>0</v>
      </c>
    </row>
    <row r="1171" spans="1:9" x14ac:dyDescent="0.25">
      <c r="A1171" s="174">
        <f>--ISNUMBER(IFERROR(SEARCH('Project Costing'!#REF!,Services!I1178,1),""))</f>
        <v>0</v>
      </c>
      <c r="B1171" s="174" t="str">
        <f>IF(A1171=1,COUNTIF($A$8:A1171,1),"")</f>
        <v/>
      </c>
      <c r="C1171" s="174"/>
      <c r="D1171" s="157">
        <f>IFERROR($C$8:INDEX($C$8:$C$3000,COUNTIF($C$8:$C$3000,"?*")),"")</f>
        <v>0</v>
      </c>
      <c r="E1171" s="174"/>
      <c r="F1171" s="174">
        <f>--ISNUMBER(IFERROR(SEARCH('Project Costing'!#REF!,Services!I1178,1),""))</f>
        <v>0</v>
      </c>
      <c r="G1171" s="174" t="str">
        <f>IF(F1171=1,COUNTIF($F$8:F1171,1),"")</f>
        <v/>
      </c>
      <c r="H1171" s="174"/>
      <c r="I1171" s="157">
        <f>IFERROR($H$8:INDEX($H$8:$H$3000,COUNTIF($H$8:$H$3000,"?*")),"")</f>
        <v>0</v>
      </c>
    </row>
    <row r="1172" spans="1:9" x14ac:dyDescent="0.25">
      <c r="A1172" s="174">
        <f>--ISNUMBER(IFERROR(SEARCH('Project Costing'!#REF!,Services!I1179,1),""))</f>
        <v>0</v>
      </c>
      <c r="B1172" s="174" t="str">
        <f>IF(A1172=1,COUNTIF($A$8:A1172,1),"")</f>
        <v/>
      </c>
      <c r="C1172" s="174"/>
      <c r="D1172" s="157">
        <f>IFERROR($C$8:INDEX($C$8:$C$3000,COUNTIF($C$8:$C$3000,"?*")),"")</f>
        <v>0</v>
      </c>
      <c r="E1172" s="174"/>
      <c r="F1172" s="174">
        <f>--ISNUMBER(IFERROR(SEARCH('Project Costing'!#REF!,Services!I1179,1),""))</f>
        <v>0</v>
      </c>
      <c r="G1172" s="174" t="str">
        <f>IF(F1172=1,COUNTIF($F$8:F1172,1),"")</f>
        <v/>
      </c>
      <c r="H1172" s="174"/>
      <c r="I1172" s="157">
        <f>IFERROR($H$8:INDEX($H$8:$H$3000,COUNTIF($H$8:$H$3000,"?*")),"")</f>
        <v>0</v>
      </c>
    </row>
    <row r="1173" spans="1:9" x14ac:dyDescent="0.25">
      <c r="A1173" s="174">
        <f>--ISNUMBER(IFERROR(SEARCH('Project Costing'!#REF!,Services!I1180,1),""))</f>
        <v>0</v>
      </c>
      <c r="B1173" s="174" t="str">
        <f>IF(A1173=1,COUNTIF($A$8:A1173,1),"")</f>
        <v/>
      </c>
      <c r="C1173" s="174"/>
      <c r="D1173" s="157">
        <f>IFERROR($C$8:INDEX($C$8:$C$3000,COUNTIF($C$8:$C$3000,"?*")),"")</f>
        <v>0</v>
      </c>
      <c r="E1173" s="174"/>
      <c r="F1173" s="174">
        <f>--ISNUMBER(IFERROR(SEARCH('Project Costing'!#REF!,Services!I1180,1),""))</f>
        <v>0</v>
      </c>
      <c r="G1173" s="174" t="str">
        <f>IF(F1173=1,COUNTIF($F$8:F1173,1),"")</f>
        <v/>
      </c>
      <c r="H1173" s="174"/>
      <c r="I1173" s="157">
        <f>IFERROR($H$8:INDEX($H$8:$H$3000,COUNTIF($H$8:$H$3000,"?*")),"")</f>
        <v>0</v>
      </c>
    </row>
    <row r="1174" spans="1:9" x14ac:dyDescent="0.25">
      <c r="A1174" s="174">
        <f>--ISNUMBER(IFERROR(SEARCH('Project Costing'!#REF!,Services!I1181,1),""))</f>
        <v>0</v>
      </c>
      <c r="B1174" s="174" t="str">
        <f>IF(A1174=1,COUNTIF($A$8:A1174,1),"")</f>
        <v/>
      </c>
      <c r="C1174" s="174"/>
      <c r="D1174" s="157">
        <f>IFERROR($C$8:INDEX($C$8:$C$3000,COUNTIF($C$8:$C$3000,"?*")),"")</f>
        <v>0</v>
      </c>
      <c r="E1174" s="174"/>
      <c r="F1174" s="174">
        <f>--ISNUMBER(IFERROR(SEARCH('Project Costing'!#REF!,Services!I1181,1),""))</f>
        <v>0</v>
      </c>
      <c r="G1174" s="174" t="str">
        <f>IF(F1174=1,COUNTIF($F$8:F1174,1),"")</f>
        <v/>
      </c>
      <c r="H1174" s="174"/>
      <c r="I1174" s="157">
        <f>IFERROR($H$8:INDEX($H$8:$H$3000,COUNTIF($H$8:$H$3000,"?*")),"")</f>
        <v>0</v>
      </c>
    </row>
    <row r="1175" spans="1:9" x14ac:dyDescent="0.25">
      <c r="A1175" s="174">
        <f>--ISNUMBER(IFERROR(SEARCH('Project Costing'!#REF!,Services!I1182,1),""))</f>
        <v>0</v>
      </c>
      <c r="B1175" s="174" t="str">
        <f>IF(A1175=1,COUNTIF($A$8:A1175,1),"")</f>
        <v/>
      </c>
      <c r="C1175" s="174"/>
      <c r="D1175" s="157">
        <f>IFERROR($C$8:INDEX($C$8:$C$3000,COUNTIF($C$8:$C$3000,"?*")),"")</f>
        <v>0</v>
      </c>
      <c r="E1175" s="174"/>
      <c r="F1175" s="174">
        <f>--ISNUMBER(IFERROR(SEARCH('Project Costing'!#REF!,Services!I1182,1),""))</f>
        <v>0</v>
      </c>
      <c r="G1175" s="174" t="str">
        <f>IF(F1175=1,COUNTIF($F$8:F1175,1),"")</f>
        <v/>
      </c>
      <c r="H1175" s="174"/>
      <c r="I1175" s="157">
        <f>IFERROR($H$8:INDEX($H$8:$H$3000,COUNTIF($H$8:$H$3000,"?*")),"")</f>
        <v>0</v>
      </c>
    </row>
    <row r="1176" spans="1:9" x14ac:dyDescent="0.25">
      <c r="A1176" s="174">
        <f>--ISNUMBER(IFERROR(SEARCH('Project Costing'!#REF!,Services!I1183,1),""))</f>
        <v>0</v>
      </c>
      <c r="B1176" s="174" t="str">
        <f>IF(A1176=1,COUNTIF($A$8:A1176,1),"")</f>
        <v/>
      </c>
      <c r="C1176" s="174"/>
      <c r="D1176" s="157">
        <f>IFERROR($C$8:INDEX($C$8:$C$3000,COUNTIF($C$8:$C$3000,"?*")),"")</f>
        <v>0</v>
      </c>
      <c r="E1176" s="174"/>
      <c r="F1176" s="174">
        <f>--ISNUMBER(IFERROR(SEARCH('Project Costing'!#REF!,Services!I1183,1),""))</f>
        <v>0</v>
      </c>
      <c r="G1176" s="174" t="str">
        <f>IF(F1176=1,COUNTIF($F$8:F1176,1),"")</f>
        <v/>
      </c>
      <c r="H1176" s="174"/>
      <c r="I1176" s="157">
        <f>IFERROR($H$8:INDEX($H$8:$H$3000,COUNTIF($H$8:$H$3000,"?*")),"")</f>
        <v>0</v>
      </c>
    </row>
    <row r="1177" spans="1:9" x14ac:dyDescent="0.25">
      <c r="A1177" s="174">
        <f>--ISNUMBER(IFERROR(SEARCH('Project Costing'!#REF!,Services!I1184,1),""))</f>
        <v>0</v>
      </c>
      <c r="B1177" s="174" t="str">
        <f>IF(A1177=1,COUNTIF($A$8:A1177,1),"")</f>
        <v/>
      </c>
      <c r="C1177" s="174"/>
      <c r="D1177" s="157">
        <f>IFERROR($C$8:INDEX($C$8:$C$3000,COUNTIF($C$8:$C$3000,"?*")),"")</f>
        <v>0</v>
      </c>
      <c r="E1177" s="174"/>
      <c r="F1177" s="174">
        <f>--ISNUMBER(IFERROR(SEARCH('Project Costing'!#REF!,Services!I1184,1),""))</f>
        <v>0</v>
      </c>
      <c r="G1177" s="174" t="str">
        <f>IF(F1177=1,COUNTIF($F$8:F1177,1),"")</f>
        <v/>
      </c>
      <c r="H1177" s="174"/>
      <c r="I1177" s="157">
        <f>IFERROR($H$8:INDEX($H$8:$H$3000,COUNTIF($H$8:$H$3000,"?*")),"")</f>
        <v>0</v>
      </c>
    </row>
    <row r="1178" spans="1:9" x14ac:dyDescent="0.25">
      <c r="A1178" s="174">
        <f>--ISNUMBER(IFERROR(SEARCH('Project Costing'!#REF!,Services!I1185,1),""))</f>
        <v>0</v>
      </c>
      <c r="B1178" s="174" t="str">
        <f>IF(A1178=1,COUNTIF($A$8:A1178,1),"")</f>
        <v/>
      </c>
      <c r="C1178" s="174"/>
      <c r="D1178" s="157">
        <f>IFERROR($C$8:INDEX($C$8:$C$3000,COUNTIF($C$8:$C$3000,"?*")),"")</f>
        <v>0</v>
      </c>
      <c r="E1178" s="174"/>
      <c r="F1178" s="174">
        <f>--ISNUMBER(IFERROR(SEARCH('Project Costing'!#REF!,Services!I1185,1),""))</f>
        <v>0</v>
      </c>
      <c r="G1178" s="174" t="str">
        <f>IF(F1178=1,COUNTIF($F$8:F1178,1),"")</f>
        <v/>
      </c>
      <c r="H1178" s="174"/>
      <c r="I1178" s="157">
        <f>IFERROR($H$8:INDEX($H$8:$H$3000,COUNTIF($H$8:$H$3000,"?*")),"")</f>
        <v>0</v>
      </c>
    </row>
    <row r="1179" spans="1:9" x14ac:dyDescent="0.25">
      <c r="A1179" s="174">
        <f>--ISNUMBER(IFERROR(SEARCH('Project Costing'!#REF!,Services!I1186,1),""))</f>
        <v>0</v>
      </c>
      <c r="B1179" s="174" t="str">
        <f>IF(A1179=1,COUNTIF($A$8:A1179,1),"")</f>
        <v/>
      </c>
      <c r="C1179" s="174"/>
      <c r="D1179" s="157">
        <f>IFERROR($C$8:INDEX($C$8:$C$3000,COUNTIF($C$8:$C$3000,"?*")),"")</f>
        <v>0</v>
      </c>
      <c r="E1179" s="174"/>
      <c r="F1179" s="174">
        <f>--ISNUMBER(IFERROR(SEARCH('Project Costing'!#REF!,Services!I1186,1),""))</f>
        <v>0</v>
      </c>
      <c r="G1179" s="174" t="str">
        <f>IF(F1179=1,COUNTIF($F$8:F1179,1),"")</f>
        <v/>
      </c>
      <c r="H1179" s="174"/>
      <c r="I1179" s="157">
        <f>IFERROR($H$8:INDEX($H$8:$H$3000,COUNTIF($H$8:$H$3000,"?*")),"")</f>
        <v>0</v>
      </c>
    </row>
    <row r="1180" spans="1:9" x14ac:dyDescent="0.25">
      <c r="A1180" s="174">
        <f>--ISNUMBER(IFERROR(SEARCH('Project Costing'!#REF!,Services!I1187,1),""))</f>
        <v>0</v>
      </c>
      <c r="B1180" s="174" t="str">
        <f>IF(A1180=1,COUNTIF($A$8:A1180,1),"")</f>
        <v/>
      </c>
      <c r="C1180" s="174"/>
      <c r="D1180" s="157">
        <f>IFERROR($C$8:INDEX($C$8:$C$3000,COUNTIF($C$8:$C$3000,"?*")),"")</f>
        <v>0</v>
      </c>
      <c r="E1180" s="174"/>
      <c r="F1180" s="174">
        <f>--ISNUMBER(IFERROR(SEARCH('Project Costing'!#REF!,Services!I1187,1),""))</f>
        <v>0</v>
      </c>
      <c r="G1180" s="174" t="str">
        <f>IF(F1180=1,COUNTIF($F$8:F1180,1),"")</f>
        <v/>
      </c>
      <c r="H1180" s="174"/>
      <c r="I1180" s="157">
        <f>IFERROR($H$8:INDEX($H$8:$H$3000,COUNTIF($H$8:$H$3000,"?*")),"")</f>
        <v>0</v>
      </c>
    </row>
    <row r="1181" spans="1:9" x14ac:dyDescent="0.25">
      <c r="A1181" s="174">
        <f>--ISNUMBER(IFERROR(SEARCH('Project Costing'!#REF!,Services!I1188,1),""))</f>
        <v>0</v>
      </c>
      <c r="B1181" s="174" t="str">
        <f>IF(A1181=1,COUNTIF($A$8:A1181,1),"")</f>
        <v/>
      </c>
      <c r="C1181" s="174"/>
      <c r="D1181" s="157">
        <f>IFERROR($C$8:INDEX($C$8:$C$3000,COUNTIF($C$8:$C$3000,"?*")),"")</f>
        <v>0</v>
      </c>
      <c r="E1181" s="174"/>
      <c r="F1181" s="174">
        <f>--ISNUMBER(IFERROR(SEARCH('Project Costing'!#REF!,Services!I1188,1),""))</f>
        <v>0</v>
      </c>
      <c r="G1181" s="174" t="str">
        <f>IF(F1181=1,COUNTIF($F$8:F1181,1),"")</f>
        <v/>
      </c>
      <c r="H1181" s="174"/>
      <c r="I1181" s="157">
        <f>IFERROR($H$8:INDEX($H$8:$H$3000,COUNTIF($H$8:$H$3000,"?*")),"")</f>
        <v>0</v>
      </c>
    </row>
    <row r="1182" spans="1:9" x14ac:dyDescent="0.25">
      <c r="A1182" s="174">
        <f>--ISNUMBER(IFERROR(SEARCH('Project Costing'!#REF!,Services!I1189,1),""))</f>
        <v>0</v>
      </c>
      <c r="B1182" s="174" t="str">
        <f>IF(A1182=1,COUNTIF($A$8:A1182,1),"")</f>
        <v/>
      </c>
      <c r="C1182" s="174"/>
      <c r="D1182" s="157">
        <f>IFERROR($C$8:INDEX($C$8:$C$3000,COUNTIF($C$8:$C$3000,"?*")),"")</f>
        <v>0</v>
      </c>
      <c r="E1182" s="174"/>
      <c r="F1182" s="174">
        <f>--ISNUMBER(IFERROR(SEARCH('Project Costing'!#REF!,Services!I1189,1),""))</f>
        <v>0</v>
      </c>
      <c r="G1182" s="174" t="str">
        <f>IF(F1182=1,COUNTIF($F$8:F1182,1),"")</f>
        <v/>
      </c>
      <c r="H1182" s="174"/>
      <c r="I1182" s="157">
        <f>IFERROR($H$8:INDEX($H$8:$H$3000,COUNTIF($H$8:$H$3000,"?*")),"")</f>
        <v>0</v>
      </c>
    </row>
    <row r="1183" spans="1:9" x14ac:dyDescent="0.25">
      <c r="A1183" s="174">
        <f>--ISNUMBER(IFERROR(SEARCH('Project Costing'!#REF!,Services!I1190,1),""))</f>
        <v>0</v>
      </c>
      <c r="B1183" s="174" t="str">
        <f>IF(A1183=1,COUNTIF($A$8:A1183,1),"")</f>
        <v/>
      </c>
      <c r="C1183" s="174"/>
      <c r="D1183" s="157">
        <f>IFERROR($C$8:INDEX($C$8:$C$3000,COUNTIF($C$8:$C$3000,"?*")),"")</f>
        <v>0</v>
      </c>
      <c r="E1183" s="174"/>
      <c r="F1183" s="174">
        <f>--ISNUMBER(IFERROR(SEARCH('Project Costing'!#REF!,Services!I1190,1),""))</f>
        <v>0</v>
      </c>
      <c r="G1183" s="174" t="str">
        <f>IF(F1183=1,COUNTIF($F$8:F1183,1),"")</f>
        <v/>
      </c>
      <c r="H1183" s="174"/>
      <c r="I1183" s="157">
        <f>IFERROR($H$8:INDEX($H$8:$H$3000,COUNTIF($H$8:$H$3000,"?*")),"")</f>
        <v>0</v>
      </c>
    </row>
    <row r="1184" spans="1:9" x14ac:dyDescent="0.25">
      <c r="A1184" s="174">
        <f>--ISNUMBER(IFERROR(SEARCH('Project Costing'!#REF!,Services!I1191,1),""))</f>
        <v>0</v>
      </c>
      <c r="B1184" s="174" t="str">
        <f>IF(A1184=1,COUNTIF($A$8:A1184,1),"")</f>
        <v/>
      </c>
      <c r="C1184" s="174"/>
      <c r="D1184" s="157">
        <f>IFERROR($C$8:INDEX($C$8:$C$3000,COUNTIF($C$8:$C$3000,"?*")),"")</f>
        <v>0</v>
      </c>
      <c r="E1184" s="174"/>
      <c r="F1184" s="174">
        <f>--ISNUMBER(IFERROR(SEARCH('Project Costing'!#REF!,Services!I1191,1),""))</f>
        <v>0</v>
      </c>
      <c r="G1184" s="174" t="str">
        <f>IF(F1184=1,COUNTIF($F$8:F1184,1),"")</f>
        <v/>
      </c>
      <c r="H1184" s="174"/>
      <c r="I1184" s="157">
        <f>IFERROR($H$8:INDEX($H$8:$H$3000,COUNTIF($H$8:$H$3000,"?*")),"")</f>
        <v>0</v>
      </c>
    </row>
    <row r="1185" spans="1:9" x14ac:dyDescent="0.25">
      <c r="A1185" s="174">
        <f>--ISNUMBER(IFERROR(SEARCH('Project Costing'!#REF!,Services!I1192,1),""))</f>
        <v>0</v>
      </c>
      <c r="B1185" s="174" t="str">
        <f>IF(A1185=1,COUNTIF($A$8:A1185,1),"")</f>
        <v/>
      </c>
      <c r="C1185" s="174"/>
      <c r="D1185" s="157">
        <f>IFERROR($C$8:INDEX($C$8:$C$3000,COUNTIF($C$8:$C$3000,"?*")),"")</f>
        <v>0</v>
      </c>
      <c r="E1185" s="174"/>
      <c r="F1185" s="174">
        <f>--ISNUMBER(IFERROR(SEARCH('Project Costing'!#REF!,Services!I1192,1),""))</f>
        <v>0</v>
      </c>
      <c r="G1185" s="174" t="str">
        <f>IF(F1185=1,COUNTIF($F$8:F1185,1),"")</f>
        <v/>
      </c>
      <c r="H1185" s="174"/>
      <c r="I1185" s="157">
        <f>IFERROR($H$8:INDEX($H$8:$H$3000,COUNTIF($H$8:$H$3000,"?*")),"")</f>
        <v>0</v>
      </c>
    </row>
    <row r="1186" spans="1:9" x14ac:dyDescent="0.25">
      <c r="A1186" s="174">
        <f>--ISNUMBER(IFERROR(SEARCH('Project Costing'!#REF!,Services!I1193,1),""))</f>
        <v>0</v>
      </c>
      <c r="B1186" s="174" t="str">
        <f>IF(A1186=1,COUNTIF($A$8:A1186,1),"")</f>
        <v/>
      </c>
      <c r="C1186" s="174"/>
      <c r="D1186" s="157">
        <f>IFERROR($C$8:INDEX($C$8:$C$3000,COUNTIF($C$8:$C$3000,"?*")),"")</f>
        <v>0</v>
      </c>
      <c r="E1186" s="174"/>
      <c r="F1186" s="174">
        <f>--ISNUMBER(IFERROR(SEARCH('Project Costing'!#REF!,Services!I1193,1),""))</f>
        <v>0</v>
      </c>
      <c r="G1186" s="174" t="str">
        <f>IF(F1186=1,COUNTIF($F$8:F1186,1),"")</f>
        <v/>
      </c>
      <c r="H1186" s="174"/>
      <c r="I1186" s="157">
        <f>IFERROR($H$8:INDEX($H$8:$H$3000,COUNTIF($H$8:$H$3000,"?*")),"")</f>
        <v>0</v>
      </c>
    </row>
    <row r="1187" spans="1:9" x14ac:dyDescent="0.25">
      <c r="A1187" s="174">
        <f>--ISNUMBER(IFERROR(SEARCH('Project Costing'!#REF!,Services!I1194,1),""))</f>
        <v>0</v>
      </c>
      <c r="B1187" s="174" t="str">
        <f>IF(A1187=1,COUNTIF($A$8:A1187,1),"")</f>
        <v/>
      </c>
      <c r="C1187" s="174"/>
      <c r="D1187" s="157">
        <f>IFERROR($C$8:INDEX($C$8:$C$3000,COUNTIF($C$8:$C$3000,"?*")),"")</f>
        <v>0</v>
      </c>
      <c r="E1187" s="174"/>
      <c r="F1187" s="174">
        <f>--ISNUMBER(IFERROR(SEARCH('Project Costing'!#REF!,Services!I1194,1),""))</f>
        <v>0</v>
      </c>
      <c r="G1187" s="174" t="str">
        <f>IF(F1187=1,COUNTIF($F$8:F1187,1),"")</f>
        <v/>
      </c>
      <c r="H1187" s="174"/>
      <c r="I1187" s="157">
        <f>IFERROR($H$8:INDEX($H$8:$H$3000,COUNTIF($H$8:$H$3000,"?*")),"")</f>
        <v>0</v>
      </c>
    </row>
    <row r="1188" spans="1:9" x14ac:dyDescent="0.25">
      <c r="A1188" s="174">
        <f>--ISNUMBER(IFERROR(SEARCH('Project Costing'!#REF!,Services!I1195,1),""))</f>
        <v>0</v>
      </c>
      <c r="B1188" s="174" t="str">
        <f>IF(A1188=1,COUNTIF($A$8:A1188,1),"")</f>
        <v/>
      </c>
      <c r="C1188" s="174"/>
      <c r="D1188" s="157">
        <f>IFERROR($C$8:INDEX($C$8:$C$3000,COUNTIF($C$8:$C$3000,"?*")),"")</f>
        <v>0</v>
      </c>
      <c r="E1188" s="174"/>
      <c r="F1188" s="174">
        <f>--ISNUMBER(IFERROR(SEARCH('Project Costing'!#REF!,Services!I1195,1),""))</f>
        <v>0</v>
      </c>
      <c r="G1188" s="174" t="str">
        <f>IF(F1188=1,COUNTIF($F$8:F1188,1),"")</f>
        <v/>
      </c>
      <c r="H1188" s="174"/>
      <c r="I1188" s="157">
        <f>IFERROR($H$8:INDEX($H$8:$H$3000,COUNTIF($H$8:$H$3000,"?*")),"")</f>
        <v>0</v>
      </c>
    </row>
    <row r="1189" spans="1:9" x14ac:dyDescent="0.25">
      <c r="A1189" s="174">
        <f>--ISNUMBER(IFERROR(SEARCH('Project Costing'!#REF!,Services!I1196,1),""))</f>
        <v>0</v>
      </c>
      <c r="B1189" s="174" t="str">
        <f>IF(A1189=1,COUNTIF($A$8:A1189,1),"")</f>
        <v/>
      </c>
      <c r="C1189" s="174"/>
      <c r="D1189" s="157">
        <f>IFERROR($C$8:INDEX($C$8:$C$3000,COUNTIF($C$8:$C$3000,"?*")),"")</f>
        <v>0</v>
      </c>
      <c r="E1189" s="174"/>
      <c r="F1189" s="174">
        <f>--ISNUMBER(IFERROR(SEARCH('Project Costing'!#REF!,Services!I1196,1),""))</f>
        <v>0</v>
      </c>
      <c r="G1189" s="174" t="str">
        <f>IF(F1189=1,COUNTIF($F$8:F1189,1),"")</f>
        <v/>
      </c>
      <c r="H1189" s="174"/>
      <c r="I1189" s="157">
        <f>IFERROR($H$8:INDEX($H$8:$H$3000,COUNTIF($H$8:$H$3000,"?*")),"")</f>
        <v>0</v>
      </c>
    </row>
    <row r="1190" spans="1:9" x14ac:dyDescent="0.25">
      <c r="A1190" s="174">
        <f>--ISNUMBER(IFERROR(SEARCH('Project Costing'!#REF!,Services!I1197,1),""))</f>
        <v>0</v>
      </c>
      <c r="B1190" s="174" t="str">
        <f>IF(A1190=1,COUNTIF($A$8:A1190,1),"")</f>
        <v/>
      </c>
      <c r="C1190" s="174"/>
      <c r="D1190" s="157">
        <f>IFERROR($C$8:INDEX($C$8:$C$3000,COUNTIF($C$8:$C$3000,"?*")),"")</f>
        <v>0</v>
      </c>
      <c r="E1190" s="174"/>
      <c r="F1190" s="174">
        <f>--ISNUMBER(IFERROR(SEARCH('Project Costing'!#REF!,Services!I1197,1),""))</f>
        <v>0</v>
      </c>
      <c r="G1190" s="174" t="str">
        <f>IF(F1190=1,COUNTIF($F$8:F1190,1),"")</f>
        <v/>
      </c>
      <c r="H1190" s="174"/>
      <c r="I1190" s="157">
        <f>IFERROR($H$8:INDEX($H$8:$H$3000,COUNTIF($H$8:$H$3000,"?*")),"")</f>
        <v>0</v>
      </c>
    </row>
    <row r="1191" spans="1:9" x14ac:dyDescent="0.25">
      <c r="A1191" s="174">
        <f>--ISNUMBER(IFERROR(SEARCH('Project Costing'!#REF!,Services!I1198,1),""))</f>
        <v>0</v>
      </c>
      <c r="B1191" s="174" t="str">
        <f>IF(A1191=1,COUNTIF($A$8:A1191,1),"")</f>
        <v/>
      </c>
      <c r="C1191" s="174"/>
      <c r="D1191" s="157">
        <f>IFERROR($C$8:INDEX($C$8:$C$3000,COUNTIF($C$8:$C$3000,"?*")),"")</f>
        <v>0</v>
      </c>
      <c r="E1191" s="174"/>
      <c r="F1191" s="174">
        <f>--ISNUMBER(IFERROR(SEARCH('Project Costing'!#REF!,Services!I1198,1),""))</f>
        <v>0</v>
      </c>
      <c r="G1191" s="174" t="str">
        <f>IF(F1191=1,COUNTIF($F$8:F1191,1),"")</f>
        <v/>
      </c>
      <c r="H1191" s="174"/>
      <c r="I1191" s="157">
        <f>IFERROR($H$8:INDEX($H$8:$H$3000,COUNTIF($H$8:$H$3000,"?*")),"")</f>
        <v>0</v>
      </c>
    </row>
    <row r="1192" spans="1:9" x14ac:dyDescent="0.25">
      <c r="A1192" s="174">
        <f>--ISNUMBER(IFERROR(SEARCH('Project Costing'!#REF!,Services!I1199,1),""))</f>
        <v>0</v>
      </c>
      <c r="B1192" s="174" t="str">
        <f>IF(A1192=1,COUNTIF($A$8:A1192,1),"")</f>
        <v/>
      </c>
      <c r="C1192" s="174"/>
      <c r="D1192" s="157">
        <f>IFERROR($C$8:INDEX($C$8:$C$3000,COUNTIF($C$8:$C$3000,"?*")),"")</f>
        <v>0</v>
      </c>
      <c r="E1192" s="174"/>
      <c r="F1192" s="174">
        <f>--ISNUMBER(IFERROR(SEARCH('Project Costing'!#REF!,Services!I1199,1),""))</f>
        <v>0</v>
      </c>
      <c r="G1192" s="174" t="str">
        <f>IF(F1192=1,COUNTIF($F$8:F1192,1),"")</f>
        <v/>
      </c>
      <c r="H1192" s="174"/>
      <c r="I1192" s="157">
        <f>IFERROR($H$8:INDEX($H$8:$H$3000,COUNTIF($H$8:$H$3000,"?*")),"")</f>
        <v>0</v>
      </c>
    </row>
    <row r="1193" spans="1:9" x14ac:dyDescent="0.25">
      <c r="A1193" s="174">
        <f>--ISNUMBER(IFERROR(SEARCH('Project Costing'!#REF!,Services!I1200,1),""))</f>
        <v>0</v>
      </c>
      <c r="B1193" s="174" t="str">
        <f>IF(A1193=1,COUNTIF($A$8:A1193,1),"")</f>
        <v/>
      </c>
      <c r="C1193" s="174"/>
      <c r="D1193" s="157">
        <f>IFERROR($C$8:INDEX($C$8:$C$3000,COUNTIF($C$8:$C$3000,"?*")),"")</f>
        <v>0</v>
      </c>
      <c r="E1193" s="174"/>
      <c r="F1193" s="174">
        <f>--ISNUMBER(IFERROR(SEARCH('Project Costing'!#REF!,Services!I1200,1),""))</f>
        <v>0</v>
      </c>
      <c r="G1193" s="174" t="str">
        <f>IF(F1193=1,COUNTIF($F$8:F1193,1),"")</f>
        <v/>
      </c>
      <c r="H1193" s="174"/>
      <c r="I1193" s="157">
        <f>IFERROR($H$8:INDEX($H$8:$H$3000,COUNTIF($H$8:$H$3000,"?*")),"")</f>
        <v>0</v>
      </c>
    </row>
    <row r="1194" spans="1:9" x14ac:dyDescent="0.25">
      <c r="A1194" s="174">
        <f>--ISNUMBER(IFERROR(SEARCH('Project Costing'!#REF!,Services!I1201,1),""))</f>
        <v>0</v>
      </c>
      <c r="B1194" s="174" t="str">
        <f>IF(A1194=1,COUNTIF($A$8:A1194,1),"")</f>
        <v/>
      </c>
      <c r="C1194" s="174"/>
      <c r="D1194" s="157">
        <f>IFERROR($C$8:INDEX($C$8:$C$3000,COUNTIF($C$8:$C$3000,"?*")),"")</f>
        <v>0</v>
      </c>
      <c r="E1194" s="174"/>
      <c r="F1194" s="174">
        <f>--ISNUMBER(IFERROR(SEARCH('Project Costing'!#REF!,Services!I1201,1),""))</f>
        <v>0</v>
      </c>
      <c r="G1194" s="174" t="str">
        <f>IF(F1194=1,COUNTIF($F$8:F1194,1),"")</f>
        <v/>
      </c>
      <c r="H1194" s="174"/>
      <c r="I1194" s="157">
        <f>IFERROR($H$8:INDEX($H$8:$H$3000,COUNTIF($H$8:$H$3000,"?*")),"")</f>
        <v>0</v>
      </c>
    </row>
    <row r="1195" spans="1:9" x14ac:dyDescent="0.25">
      <c r="A1195" s="174">
        <f>--ISNUMBER(IFERROR(SEARCH('Project Costing'!#REF!,Services!I1202,1),""))</f>
        <v>0</v>
      </c>
      <c r="B1195" s="174" t="str">
        <f>IF(A1195=1,COUNTIF($A$8:A1195,1),"")</f>
        <v/>
      </c>
      <c r="C1195" s="174"/>
      <c r="D1195" s="157">
        <f>IFERROR($C$8:INDEX($C$8:$C$3000,COUNTIF($C$8:$C$3000,"?*")),"")</f>
        <v>0</v>
      </c>
      <c r="E1195" s="174"/>
      <c r="F1195" s="174">
        <f>--ISNUMBER(IFERROR(SEARCH('Project Costing'!#REF!,Services!I1202,1),""))</f>
        <v>0</v>
      </c>
      <c r="G1195" s="174" t="str">
        <f>IF(F1195=1,COUNTIF($F$8:F1195,1),"")</f>
        <v/>
      </c>
      <c r="H1195" s="174"/>
      <c r="I1195" s="157">
        <f>IFERROR($H$8:INDEX($H$8:$H$3000,COUNTIF($H$8:$H$3000,"?*")),"")</f>
        <v>0</v>
      </c>
    </row>
    <row r="1196" spans="1:9" x14ac:dyDescent="0.25">
      <c r="A1196" s="174">
        <f>--ISNUMBER(IFERROR(SEARCH('Project Costing'!#REF!,Services!I1203,1),""))</f>
        <v>0</v>
      </c>
      <c r="B1196" s="174" t="str">
        <f>IF(A1196=1,COUNTIF($A$8:A1196,1),"")</f>
        <v/>
      </c>
      <c r="C1196" s="174"/>
      <c r="D1196" s="157">
        <f>IFERROR($C$8:INDEX($C$8:$C$3000,COUNTIF($C$8:$C$3000,"?*")),"")</f>
        <v>0</v>
      </c>
      <c r="E1196" s="174"/>
      <c r="F1196" s="174">
        <f>--ISNUMBER(IFERROR(SEARCH('Project Costing'!#REF!,Services!I1203,1),""))</f>
        <v>0</v>
      </c>
      <c r="G1196" s="174" t="str">
        <f>IF(F1196=1,COUNTIF($F$8:F1196,1),"")</f>
        <v/>
      </c>
      <c r="H1196" s="174"/>
      <c r="I1196" s="157">
        <f>IFERROR($H$8:INDEX($H$8:$H$3000,COUNTIF($H$8:$H$3000,"?*")),"")</f>
        <v>0</v>
      </c>
    </row>
    <row r="1197" spans="1:9" x14ac:dyDescent="0.25">
      <c r="A1197" s="174">
        <f>--ISNUMBER(IFERROR(SEARCH('Project Costing'!#REF!,Services!I1204,1),""))</f>
        <v>0</v>
      </c>
      <c r="B1197" s="174" t="str">
        <f>IF(A1197=1,COUNTIF($A$8:A1197,1),"")</f>
        <v/>
      </c>
      <c r="C1197" s="174"/>
      <c r="D1197" s="157">
        <f>IFERROR($C$8:INDEX($C$8:$C$3000,COUNTIF($C$8:$C$3000,"?*")),"")</f>
        <v>0</v>
      </c>
      <c r="E1197" s="174"/>
      <c r="F1197" s="174">
        <f>--ISNUMBER(IFERROR(SEARCH('Project Costing'!#REF!,Services!I1204,1),""))</f>
        <v>0</v>
      </c>
      <c r="G1197" s="174" t="str">
        <f>IF(F1197=1,COUNTIF($F$8:F1197,1),"")</f>
        <v/>
      </c>
      <c r="H1197" s="174"/>
      <c r="I1197" s="157">
        <f>IFERROR($H$8:INDEX($H$8:$H$3000,COUNTIF($H$8:$H$3000,"?*")),"")</f>
        <v>0</v>
      </c>
    </row>
    <row r="1198" spans="1:9" x14ac:dyDescent="0.25">
      <c r="A1198" s="174">
        <f>--ISNUMBER(IFERROR(SEARCH('Project Costing'!#REF!,Services!I1205,1),""))</f>
        <v>0</v>
      </c>
      <c r="B1198" s="174" t="str">
        <f>IF(A1198=1,COUNTIF($A$8:A1198,1),"")</f>
        <v/>
      </c>
      <c r="C1198" s="174"/>
      <c r="D1198" s="157">
        <f>IFERROR($C$8:INDEX($C$8:$C$3000,COUNTIF($C$8:$C$3000,"?*")),"")</f>
        <v>0</v>
      </c>
      <c r="E1198" s="174"/>
      <c r="F1198" s="174">
        <f>--ISNUMBER(IFERROR(SEARCH('Project Costing'!#REF!,Services!I1205,1),""))</f>
        <v>0</v>
      </c>
      <c r="G1198" s="174" t="str">
        <f>IF(F1198=1,COUNTIF($F$8:F1198,1),"")</f>
        <v/>
      </c>
      <c r="H1198" s="174"/>
      <c r="I1198" s="157">
        <f>IFERROR($H$8:INDEX($H$8:$H$3000,COUNTIF($H$8:$H$3000,"?*")),"")</f>
        <v>0</v>
      </c>
    </row>
    <row r="1199" spans="1:9" x14ac:dyDescent="0.25">
      <c r="A1199" s="174">
        <f>--ISNUMBER(IFERROR(SEARCH('Project Costing'!#REF!,Services!I1206,1),""))</f>
        <v>0</v>
      </c>
      <c r="B1199" s="174" t="str">
        <f>IF(A1199=1,COUNTIF($A$8:A1199,1),"")</f>
        <v/>
      </c>
      <c r="C1199" s="174"/>
      <c r="D1199" s="157">
        <f>IFERROR($C$8:INDEX($C$8:$C$3000,COUNTIF($C$8:$C$3000,"?*")),"")</f>
        <v>0</v>
      </c>
      <c r="E1199" s="174"/>
      <c r="F1199" s="174">
        <f>--ISNUMBER(IFERROR(SEARCH('Project Costing'!#REF!,Services!I1206,1),""))</f>
        <v>0</v>
      </c>
      <c r="G1199" s="174" t="str">
        <f>IF(F1199=1,COUNTIF($F$8:F1199,1),"")</f>
        <v/>
      </c>
      <c r="H1199" s="174"/>
      <c r="I1199" s="157">
        <f>IFERROR($H$8:INDEX($H$8:$H$3000,COUNTIF($H$8:$H$3000,"?*")),"")</f>
        <v>0</v>
      </c>
    </row>
    <row r="1200" spans="1:9" x14ac:dyDescent="0.25">
      <c r="A1200" s="174">
        <f>--ISNUMBER(IFERROR(SEARCH('Project Costing'!#REF!,Services!I1207,1),""))</f>
        <v>0</v>
      </c>
      <c r="B1200" s="174" t="str">
        <f>IF(A1200=1,COUNTIF($A$8:A1200,1),"")</f>
        <v/>
      </c>
      <c r="C1200" s="174"/>
      <c r="D1200" s="157">
        <f>IFERROR($C$8:INDEX($C$8:$C$3000,COUNTIF($C$8:$C$3000,"?*")),"")</f>
        <v>0</v>
      </c>
      <c r="E1200" s="174"/>
      <c r="F1200" s="174">
        <f>--ISNUMBER(IFERROR(SEARCH('Project Costing'!#REF!,Services!I1207,1),""))</f>
        <v>0</v>
      </c>
      <c r="G1200" s="174" t="str">
        <f>IF(F1200=1,COUNTIF($F$8:F1200,1),"")</f>
        <v/>
      </c>
      <c r="H1200" s="174"/>
      <c r="I1200" s="157">
        <f>IFERROR($H$8:INDEX($H$8:$H$3000,COUNTIF($H$8:$H$3000,"?*")),"")</f>
        <v>0</v>
      </c>
    </row>
    <row r="1201" spans="1:9" x14ac:dyDescent="0.25">
      <c r="A1201" s="174">
        <f>--ISNUMBER(IFERROR(SEARCH('Project Costing'!#REF!,Services!I1208,1),""))</f>
        <v>0</v>
      </c>
      <c r="B1201" s="174" t="str">
        <f>IF(A1201=1,COUNTIF($A$8:A1201,1),"")</f>
        <v/>
      </c>
      <c r="C1201" s="174"/>
      <c r="D1201" s="157">
        <f>IFERROR($C$8:INDEX($C$8:$C$3000,COUNTIF($C$8:$C$3000,"?*")),"")</f>
        <v>0</v>
      </c>
      <c r="E1201" s="174"/>
      <c r="F1201" s="174">
        <f>--ISNUMBER(IFERROR(SEARCH('Project Costing'!#REF!,Services!I1208,1),""))</f>
        <v>0</v>
      </c>
      <c r="G1201" s="174" t="str">
        <f>IF(F1201=1,COUNTIF($F$8:F1201,1),"")</f>
        <v/>
      </c>
      <c r="H1201" s="174"/>
      <c r="I1201" s="157">
        <f>IFERROR($H$8:INDEX($H$8:$H$3000,COUNTIF($H$8:$H$3000,"?*")),"")</f>
        <v>0</v>
      </c>
    </row>
    <row r="1202" spans="1:9" x14ac:dyDescent="0.25">
      <c r="A1202" s="174">
        <f>--ISNUMBER(IFERROR(SEARCH('Project Costing'!#REF!,Services!I1209,1),""))</f>
        <v>0</v>
      </c>
      <c r="B1202" s="174" t="str">
        <f>IF(A1202=1,COUNTIF($A$8:A1202,1),"")</f>
        <v/>
      </c>
      <c r="C1202" s="174"/>
      <c r="D1202" s="157">
        <f>IFERROR($C$8:INDEX($C$8:$C$3000,COUNTIF($C$8:$C$3000,"?*")),"")</f>
        <v>0</v>
      </c>
      <c r="E1202" s="174"/>
      <c r="F1202" s="174">
        <f>--ISNUMBER(IFERROR(SEARCH('Project Costing'!#REF!,Services!I1209,1),""))</f>
        <v>0</v>
      </c>
      <c r="G1202" s="174" t="str">
        <f>IF(F1202=1,COUNTIF($F$8:F1202,1),"")</f>
        <v/>
      </c>
      <c r="H1202" s="174"/>
      <c r="I1202" s="157">
        <f>IFERROR($H$8:INDEX($H$8:$H$3000,COUNTIF($H$8:$H$3000,"?*")),"")</f>
        <v>0</v>
      </c>
    </row>
    <row r="1203" spans="1:9" x14ac:dyDescent="0.25">
      <c r="A1203" s="174">
        <f>--ISNUMBER(IFERROR(SEARCH('Project Costing'!#REF!,Services!I1210,1),""))</f>
        <v>0</v>
      </c>
      <c r="B1203" s="174" t="str">
        <f>IF(A1203=1,COUNTIF($A$8:A1203,1),"")</f>
        <v/>
      </c>
      <c r="C1203" s="174"/>
      <c r="D1203" s="157">
        <f>IFERROR($C$8:INDEX($C$8:$C$3000,COUNTIF($C$8:$C$3000,"?*")),"")</f>
        <v>0</v>
      </c>
      <c r="E1203" s="174"/>
      <c r="F1203" s="174">
        <f>--ISNUMBER(IFERROR(SEARCH('Project Costing'!#REF!,Services!I1210,1),""))</f>
        <v>0</v>
      </c>
      <c r="G1203" s="174" t="str">
        <f>IF(F1203=1,COUNTIF($F$8:F1203,1),"")</f>
        <v/>
      </c>
      <c r="H1203" s="174"/>
      <c r="I1203" s="157">
        <f>IFERROR($H$8:INDEX($H$8:$H$3000,COUNTIF($H$8:$H$3000,"?*")),"")</f>
        <v>0</v>
      </c>
    </row>
    <row r="1204" spans="1:9" x14ac:dyDescent="0.25">
      <c r="A1204" s="174">
        <f>--ISNUMBER(IFERROR(SEARCH('Project Costing'!#REF!,Services!I1211,1),""))</f>
        <v>0</v>
      </c>
      <c r="B1204" s="174" t="str">
        <f>IF(A1204=1,COUNTIF($A$8:A1204,1),"")</f>
        <v/>
      </c>
      <c r="C1204" s="174"/>
      <c r="D1204" s="157">
        <f>IFERROR($C$8:INDEX($C$8:$C$3000,COUNTIF($C$8:$C$3000,"?*")),"")</f>
        <v>0</v>
      </c>
      <c r="E1204" s="174"/>
      <c r="F1204" s="174">
        <f>--ISNUMBER(IFERROR(SEARCH('Project Costing'!#REF!,Services!I1211,1),""))</f>
        <v>0</v>
      </c>
      <c r="G1204" s="174" t="str">
        <f>IF(F1204=1,COUNTIF($F$8:F1204,1),"")</f>
        <v/>
      </c>
      <c r="H1204" s="174"/>
      <c r="I1204" s="157">
        <f>IFERROR($H$8:INDEX($H$8:$H$3000,COUNTIF($H$8:$H$3000,"?*")),"")</f>
        <v>0</v>
      </c>
    </row>
    <row r="1205" spans="1:9" x14ac:dyDescent="0.25">
      <c r="A1205" s="174">
        <f>--ISNUMBER(IFERROR(SEARCH('Project Costing'!#REF!,Services!I1212,1),""))</f>
        <v>0</v>
      </c>
      <c r="B1205" s="174" t="str">
        <f>IF(A1205=1,COUNTIF($A$8:A1205,1),"")</f>
        <v/>
      </c>
      <c r="C1205" s="174"/>
      <c r="D1205" s="157">
        <f>IFERROR($C$8:INDEX($C$8:$C$3000,COUNTIF($C$8:$C$3000,"?*")),"")</f>
        <v>0</v>
      </c>
      <c r="E1205" s="174"/>
      <c r="F1205" s="174">
        <f>--ISNUMBER(IFERROR(SEARCH('Project Costing'!#REF!,Services!I1212,1),""))</f>
        <v>0</v>
      </c>
      <c r="G1205" s="174" t="str">
        <f>IF(F1205=1,COUNTIF($F$8:F1205,1),"")</f>
        <v/>
      </c>
      <c r="H1205" s="174"/>
      <c r="I1205" s="157">
        <f>IFERROR($H$8:INDEX($H$8:$H$3000,COUNTIF($H$8:$H$3000,"?*")),"")</f>
        <v>0</v>
      </c>
    </row>
    <row r="1206" spans="1:9" x14ac:dyDescent="0.25">
      <c r="A1206" s="174">
        <f>--ISNUMBER(IFERROR(SEARCH('Project Costing'!#REF!,Services!I1213,1),""))</f>
        <v>0</v>
      </c>
      <c r="B1206" s="174" t="str">
        <f>IF(A1206=1,COUNTIF($A$8:A1206,1),"")</f>
        <v/>
      </c>
      <c r="C1206" s="174"/>
      <c r="D1206" s="157">
        <f>IFERROR($C$8:INDEX($C$8:$C$3000,COUNTIF($C$8:$C$3000,"?*")),"")</f>
        <v>0</v>
      </c>
      <c r="E1206" s="174"/>
      <c r="F1206" s="174">
        <f>--ISNUMBER(IFERROR(SEARCH('Project Costing'!#REF!,Services!I1213,1),""))</f>
        <v>0</v>
      </c>
      <c r="G1206" s="174" t="str">
        <f>IF(F1206=1,COUNTIF($F$8:F1206,1),"")</f>
        <v/>
      </c>
      <c r="H1206" s="174"/>
      <c r="I1206" s="157">
        <f>IFERROR($H$8:INDEX($H$8:$H$3000,COUNTIF($H$8:$H$3000,"?*")),"")</f>
        <v>0</v>
      </c>
    </row>
    <row r="1207" spans="1:9" x14ac:dyDescent="0.25">
      <c r="A1207" s="174">
        <f>--ISNUMBER(IFERROR(SEARCH('Project Costing'!#REF!,Services!I1214,1),""))</f>
        <v>0</v>
      </c>
      <c r="B1207" s="174" t="str">
        <f>IF(A1207=1,COUNTIF($A$8:A1207,1),"")</f>
        <v/>
      </c>
      <c r="C1207" s="174"/>
      <c r="D1207" s="157">
        <f>IFERROR($C$8:INDEX($C$8:$C$3000,COUNTIF($C$8:$C$3000,"?*")),"")</f>
        <v>0</v>
      </c>
      <c r="E1207" s="174"/>
      <c r="F1207" s="174">
        <f>--ISNUMBER(IFERROR(SEARCH('Project Costing'!#REF!,Services!I1214,1),""))</f>
        <v>0</v>
      </c>
      <c r="G1207" s="174" t="str">
        <f>IF(F1207=1,COUNTIF($F$8:F1207,1),"")</f>
        <v/>
      </c>
      <c r="H1207" s="174"/>
      <c r="I1207" s="157">
        <f>IFERROR($H$8:INDEX($H$8:$H$3000,COUNTIF($H$8:$H$3000,"?*")),"")</f>
        <v>0</v>
      </c>
    </row>
    <row r="1208" spans="1:9" x14ac:dyDescent="0.25">
      <c r="A1208" s="174">
        <f>--ISNUMBER(IFERROR(SEARCH('Project Costing'!#REF!,Services!I1215,1),""))</f>
        <v>0</v>
      </c>
      <c r="B1208" s="174" t="str">
        <f>IF(A1208=1,COUNTIF($A$8:A1208,1),"")</f>
        <v/>
      </c>
      <c r="C1208" s="174"/>
      <c r="D1208" s="157">
        <f>IFERROR($C$8:INDEX($C$8:$C$3000,COUNTIF($C$8:$C$3000,"?*")),"")</f>
        <v>0</v>
      </c>
      <c r="E1208" s="174"/>
      <c r="F1208" s="174">
        <f>--ISNUMBER(IFERROR(SEARCH('Project Costing'!#REF!,Services!I1215,1),""))</f>
        <v>0</v>
      </c>
      <c r="G1208" s="174" t="str">
        <f>IF(F1208=1,COUNTIF($F$8:F1208,1),"")</f>
        <v/>
      </c>
      <c r="H1208" s="174"/>
      <c r="I1208" s="157">
        <f>IFERROR($H$8:INDEX($H$8:$H$3000,COUNTIF($H$8:$H$3000,"?*")),"")</f>
        <v>0</v>
      </c>
    </row>
    <row r="1209" spans="1:9" x14ac:dyDescent="0.25">
      <c r="A1209" s="174">
        <f>--ISNUMBER(IFERROR(SEARCH('Project Costing'!#REF!,Services!I1216,1),""))</f>
        <v>0</v>
      </c>
      <c r="B1209" s="174" t="str">
        <f>IF(A1209=1,COUNTIF($A$8:A1209,1),"")</f>
        <v/>
      </c>
      <c r="C1209" s="174"/>
      <c r="D1209" s="157">
        <f>IFERROR($C$8:INDEX($C$8:$C$3000,COUNTIF($C$8:$C$3000,"?*")),"")</f>
        <v>0</v>
      </c>
      <c r="E1209" s="174"/>
      <c r="F1209" s="174">
        <f>--ISNUMBER(IFERROR(SEARCH('Project Costing'!#REF!,Services!I1216,1),""))</f>
        <v>0</v>
      </c>
      <c r="G1209" s="174" t="str">
        <f>IF(F1209=1,COUNTIF($F$8:F1209,1),"")</f>
        <v/>
      </c>
      <c r="H1209" s="174"/>
      <c r="I1209" s="157">
        <f>IFERROR($H$8:INDEX($H$8:$H$3000,COUNTIF($H$8:$H$3000,"?*")),"")</f>
        <v>0</v>
      </c>
    </row>
    <row r="1210" spans="1:9" x14ac:dyDescent="0.25">
      <c r="A1210" s="174">
        <f>--ISNUMBER(IFERROR(SEARCH('Project Costing'!#REF!,Services!I1217,1),""))</f>
        <v>0</v>
      </c>
      <c r="B1210" s="174" t="str">
        <f>IF(A1210=1,COUNTIF($A$8:A1210,1),"")</f>
        <v/>
      </c>
      <c r="C1210" s="174"/>
      <c r="D1210" s="157">
        <f>IFERROR($C$8:INDEX($C$8:$C$3000,COUNTIF($C$8:$C$3000,"?*")),"")</f>
        <v>0</v>
      </c>
      <c r="E1210" s="174"/>
      <c r="F1210" s="174">
        <f>--ISNUMBER(IFERROR(SEARCH('Project Costing'!#REF!,Services!I1217,1),""))</f>
        <v>0</v>
      </c>
      <c r="G1210" s="174" t="str">
        <f>IF(F1210=1,COUNTIF($F$8:F1210,1),"")</f>
        <v/>
      </c>
      <c r="H1210" s="174"/>
      <c r="I1210" s="157">
        <f>IFERROR($H$8:INDEX($H$8:$H$3000,COUNTIF($H$8:$H$3000,"?*")),"")</f>
        <v>0</v>
      </c>
    </row>
    <row r="1211" spans="1:9" x14ac:dyDescent="0.25">
      <c r="A1211" s="174">
        <f>--ISNUMBER(IFERROR(SEARCH('Project Costing'!#REF!,Services!I1218,1),""))</f>
        <v>0</v>
      </c>
      <c r="B1211" s="174" t="str">
        <f>IF(A1211=1,COUNTIF($A$8:A1211,1),"")</f>
        <v/>
      </c>
      <c r="C1211" s="174"/>
      <c r="D1211" s="157">
        <f>IFERROR($C$8:INDEX($C$8:$C$3000,COUNTIF($C$8:$C$3000,"?*")),"")</f>
        <v>0</v>
      </c>
      <c r="E1211" s="174"/>
      <c r="F1211" s="174">
        <f>--ISNUMBER(IFERROR(SEARCH('Project Costing'!#REF!,Services!I1218,1),""))</f>
        <v>0</v>
      </c>
      <c r="G1211" s="174" t="str">
        <f>IF(F1211=1,COUNTIF($F$8:F1211,1),"")</f>
        <v/>
      </c>
      <c r="H1211" s="174"/>
      <c r="I1211" s="157">
        <f>IFERROR($H$8:INDEX($H$8:$H$3000,COUNTIF($H$8:$H$3000,"?*")),"")</f>
        <v>0</v>
      </c>
    </row>
    <row r="1212" spans="1:9" x14ac:dyDescent="0.25">
      <c r="A1212" s="174">
        <f>--ISNUMBER(IFERROR(SEARCH('Project Costing'!#REF!,Services!I1219,1),""))</f>
        <v>0</v>
      </c>
      <c r="B1212" s="174" t="str">
        <f>IF(A1212=1,COUNTIF($A$8:A1212,1),"")</f>
        <v/>
      </c>
      <c r="C1212" s="174"/>
      <c r="D1212" s="157">
        <f>IFERROR($C$8:INDEX($C$8:$C$3000,COUNTIF($C$8:$C$3000,"?*")),"")</f>
        <v>0</v>
      </c>
      <c r="E1212" s="174"/>
      <c r="F1212" s="174">
        <f>--ISNUMBER(IFERROR(SEARCH('Project Costing'!#REF!,Services!I1219,1),""))</f>
        <v>0</v>
      </c>
      <c r="G1212" s="174" t="str">
        <f>IF(F1212=1,COUNTIF($F$8:F1212,1),"")</f>
        <v/>
      </c>
      <c r="H1212" s="174"/>
      <c r="I1212" s="157">
        <f>IFERROR($H$8:INDEX($H$8:$H$3000,COUNTIF($H$8:$H$3000,"?*")),"")</f>
        <v>0</v>
      </c>
    </row>
    <row r="1213" spans="1:9" x14ac:dyDescent="0.25">
      <c r="A1213" s="174">
        <f>--ISNUMBER(IFERROR(SEARCH('Project Costing'!#REF!,Services!I1220,1),""))</f>
        <v>0</v>
      </c>
      <c r="B1213" s="174" t="str">
        <f>IF(A1213=1,COUNTIF($A$8:A1213,1),"")</f>
        <v/>
      </c>
      <c r="C1213" s="174"/>
      <c r="D1213" s="157">
        <f>IFERROR($C$8:INDEX($C$8:$C$3000,COUNTIF($C$8:$C$3000,"?*")),"")</f>
        <v>0</v>
      </c>
      <c r="E1213" s="174"/>
      <c r="F1213" s="174">
        <f>--ISNUMBER(IFERROR(SEARCH('Project Costing'!#REF!,Services!I1220,1),""))</f>
        <v>0</v>
      </c>
      <c r="G1213" s="174" t="str">
        <f>IF(F1213=1,COUNTIF($F$8:F1213,1),"")</f>
        <v/>
      </c>
      <c r="H1213" s="174"/>
      <c r="I1213" s="157">
        <f>IFERROR($H$8:INDEX($H$8:$H$3000,COUNTIF($H$8:$H$3000,"?*")),"")</f>
        <v>0</v>
      </c>
    </row>
    <row r="1214" spans="1:9" x14ac:dyDescent="0.25">
      <c r="A1214" s="174">
        <f>--ISNUMBER(IFERROR(SEARCH('Project Costing'!#REF!,Services!I1221,1),""))</f>
        <v>0</v>
      </c>
      <c r="B1214" s="174" t="str">
        <f>IF(A1214=1,COUNTIF($A$8:A1214,1),"")</f>
        <v/>
      </c>
      <c r="C1214" s="174"/>
      <c r="D1214" s="157">
        <f>IFERROR($C$8:INDEX($C$8:$C$3000,COUNTIF($C$8:$C$3000,"?*")),"")</f>
        <v>0</v>
      </c>
      <c r="E1214" s="174"/>
      <c r="F1214" s="174">
        <f>--ISNUMBER(IFERROR(SEARCH('Project Costing'!#REF!,Services!I1221,1),""))</f>
        <v>0</v>
      </c>
      <c r="G1214" s="174" t="str">
        <f>IF(F1214=1,COUNTIF($F$8:F1214,1),"")</f>
        <v/>
      </c>
      <c r="H1214" s="174"/>
      <c r="I1214" s="157">
        <f>IFERROR($H$8:INDEX($H$8:$H$3000,COUNTIF($H$8:$H$3000,"?*")),"")</f>
        <v>0</v>
      </c>
    </row>
    <row r="1215" spans="1:9" x14ac:dyDescent="0.25">
      <c r="A1215" s="174">
        <f>--ISNUMBER(IFERROR(SEARCH('Project Costing'!#REF!,Services!I1222,1),""))</f>
        <v>0</v>
      </c>
      <c r="B1215" s="174" t="str">
        <f>IF(A1215=1,COUNTIF($A$8:A1215,1),"")</f>
        <v/>
      </c>
      <c r="C1215" s="174"/>
      <c r="D1215" s="157">
        <f>IFERROR($C$8:INDEX($C$8:$C$3000,COUNTIF($C$8:$C$3000,"?*")),"")</f>
        <v>0</v>
      </c>
      <c r="E1215" s="174"/>
      <c r="F1215" s="174">
        <f>--ISNUMBER(IFERROR(SEARCH('Project Costing'!#REF!,Services!I1222,1),""))</f>
        <v>0</v>
      </c>
      <c r="G1215" s="174" t="str">
        <f>IF(F1215=1,COUNTIF($F$8:F1215,1),"")</f>
        <v/>
      </c>
      <c r="H1215" s="174"/>
      <c r="I1215" s="157">
        <f>IFERROR($H$8:INDEX($H$8:$H$3000,COUNTIF($H$8:$H$3000,"?*")),"")</f>
        <v>0</v>
      </c>
    </row>
    <row r="1216" spans="1:9" x14ac:dyDescent="0.25">
      <c r="A1216" s="174">
        <f>--ISNUMBER(IFERROR(SEARCH('Project Costing'!#REF!,Services!I1223,1),""))</f>
        <v>0</v>
      </c>
      <c r="B1216" s="174" t="str">
        <f>IF(A1216=1,COUNTIF($A$8:A1216,1),"")</f>
        <v/>
      </c>
      <c r="C1216" s="174"/>
      <c r="D1216" s="157">
        <f>IFERROR($C$8:INDEX($C$8:$C$3000,COUNTIF($C$8:$C$3000,"?*")),"")</f>
        <v>0</v>
      </c>
      <c r="E1216" s="174"/>
      <c r="F1216" s="174">
        <f>--ISNUMBER(IFERROR(SEARCH('Project Costing'!#REF!,Services!I1223,1),""))</f>
        <v>0</v>
      </c>
      <c r="G1216" s="174" t="str">
        <f>IF(F1216=1,COUNTIF($F$8:F1216,1),"")</f>
        <v/>
      </c>
      <c r="H1216" s="174"/>
      <c r="I1216" s="157">
        <f>IFERROR($H$8:INDEX($H$8:$H$3000,COUNTIF($H$8:$H$3000,"?*")),"")</f>
        <v>0</v>
      </c>
    </row>
    <row r="1217" spans="1:9" x14ac:dyDescent="0.25">
      <c r="A1217" s="174">
        <f>--ISNUMBER(IFERROR(SEARCH('Project Costing'!#REF!,Services!I1224,1),""))</f>
        <v>0</v>
      </c>
      <c r="B1217" s="174" t="str">
        <f>IF(A1217=1,COUNTIF($A$8:A1217,1),"")</f>
        <v/>
      </c>
      <c r="C1217" s="174"/>
      <c r="D1217" s="157">
        <f>IFERROR($C$8:INDEX($C$8:$C$3000,COUNTIF($C$8:$C$3000,"?*")),"")</f>
        <v>0</v>
      </c>
      <c r="E1217" s="174"/>
      <c r="F1217" s="174">
        <f>--ISNUMBER(IFERROR(SEARCH('Project Costing'!#REF!,Services!I1224,1),""))</f>
        <v>0</v>
      </c>
      <c r="G1217" s="174" t="str">
        <f>IF(F1217=1,COUNTIF($F$8:F1217,1),"")</f>
        <v/>
      </c>
      <c r="H1217" s="174"/>
      <c r="I1217" s="157">
        <f>IFERROR($H$8:INDEX($H$8:$H$3000,COUNTIF($H$8:$H$3000,"?*")),"")</f>
        <v>0</v>
      </c>
    </row>
    <row r="1218" spans="1:9" x14ac:dyDescent="0.25">
      <c r="A1218" s="174">
        <f>--ISNUMBER(IFERROR(SEARCH('Project Costing'!#REF!,Services!I1225,1),""))</f>
        <v>0</v>
      </c>
      <c r="B1218" s="174" t="str">
        <f>IF(A1218=1,COUNTIF($A$8:A1218,1),"")</f>
        <v/>
      </c>
      <c r="C1218" s="174"/>
      <c r="D1218" s="157">
        <f>IFERROR($C$8:INDEX($C$8:$C$3000,COUNTIF($C$8:$C$3000,"?*")),"")</f>
        <v>0</v>
      </c>
      <c r="E1218" s="174"/>
      <c r="F1218" s="174">
        <f>--ISNUMBER(IFERROR(SEARCH('Project Costing'!#REF!,Services!I1225,1),""))</f>
        <v>0</v>
      </c>
      <c r="G1218" s="174" t="str">
        <f>IF(F1218=1,COUNTIF($F$8:F1218,1),"")</f>
        <v/>
      </c>
      <c r="H1218" s="174"/>
      <c r="I1218" s="157">
        <f>IFERROR($H$8:INDEX($H$8:$H$3000,COUNTIF($H$8:$H$3000,"?*")),"")</f>
        <v>0</v>
      </c>
    </row>
    <row r="1219" spans="1:9" x14ac:dyDescent="0.25">
      <c r="A1219" s="174">
        <f>--ISNUMBER(IFERROR(SEARCH('Project Costing'!#REF!,Services!I1226,1),""))</f>
        <v>0</v>
      </c>
      <c r="B1219" s="174" t="str">
        <f>IF(A1219=1,COUNTIF($A$8:A1219,1),"")</f>
        <v/>
      </c>
      <c r="C1219" s="174"/>
      <c r="D1219" s="157">
        <f>IFERROR($C$8:INDEX($C$8:$C$3000,COUNTIF($C$8:$C$3000,"?*")),"")</f>
        <v>0</v>
      </c>
      <c r="E1219" s="174"/>
      <c r="F1219" s="174">
        <f>--ISNUMBER(IFERROR(SEARCH('Project Costing'!#REF!,Services!I1226,1),""))</f>
        <v>0</v>
      </c>
      <c r="G1219" s="174" t="str">
        <f>IF(F1219=1,COUNTIF($F$8:F1219,1),"")</f>
        <v/>
      </c>
      <c r="H1219" s="174"/>
      <c r="I1219" s="157">
        <f>IFERROR($H$8:INDEX($H$8:$H$3000,COUNTIF($H$8:$H$3000,"?*")),"")</f>
        <v>0</v>
      </c>
    </row>
    <row r="1220" spans="1:9" x14ac:dyDescent="0.25">
      <c r="A1220" s="174">
        <f>--ISNUMBER(IFERROR(SEARCH('Project Costing'!#REF!,Services!I1227,1),""))</f>
        <v>0</v>
      </c>
      <c r="B1220" s="174" t="str">
        <f>IF(A1220=1,COUNTIF($A$8:A1220,1),"")</f>
        <v/>
      </c>
      <c r="C1220" s="174"/>
      <c r="D1220" s="157">
        <f>IFERROR($C$8:INDEX($C$8:$C$3000,COUNTIF($C$8:$C$3000,"?*")),"")</f>
        <v>0</v>
      </c>
      <c r="E1220" s="174"/>
      <c r="F1220" s="174">
        <f>--ISNUMBER(IFERROR(SEARCH('Project Costing'!#REF!,Services!I1227,1),""))</f>
        <v>0</v>
      </c>
      <c r="G1220" s="174" t="str">
        <f>IF(F1220=1,COUNTIF($F$8:F1220,1),"")</f>
        <v/>
      </c>
      <c r="H1220" s="174"/>
      <c r="I1220" s="157">
        <f>IFERROR($H$8:INDEX($H$8:$H$3000,COUNTIF($H$8:$H$3000,"?*")),"")</f>
        <v>0</v>
      </c>
    </row>
    <row r="1221" spans="1:9" x14ac:dyDescent="0.25">
      <c r="A1221" s="174">
        <f>--ISNUMBER(IFERROR(SEARCH('Project Costing'!#REF!,Services!I1228,1),""))</f>
        <v>0</v>
      </c>
      <c r="B1221" s="174" t="str">
        <f>IF(A1221=1,COUNTIF($A$8:A1221,1),"")</f>
        <v/>
      </c>
      <c r="C1221" s="174"/>
      <c r="D1221" s="157">
        <f>IFERROR($C$8:INDEX($C$8:$C$3000,COUNTIF($C$8:$C$3000,"?*")),"")</f>
        <v>0</v>
      </c>
      <c r="E1221" s="174"/>
      <c r="F1221" s="174">
        <f>--ISNUMBER(IFERROR(SEARCH('Project Costing'!#REF!,Services!I1228,1),""))</f>
        <v>0</v>
      </c>
      <c r="G1221" s="174" t="str">
        <f>IF(F1221=1,COUNTIF($F$8:F1221,1),"")</f>
        <v/>
      </c>
      <c r="H1221" s="174"/>
      <c r="I1221" s="157">
        <f>IFERROR($H$8:INDEX($H$8:$H$3000,COUNTIF($H$8:$H$3000,"?*")),"")</f>
        <v>0</v>
      </c>
    </row>
    <row r="1222" spans="1:9" x14ac:dyDescent="0.25">
      <c r="A1222" s="174">
        <f>--ISNUMBER(IFERROR(SEARCH('Project Costing'!#REF!,Services!I1229,1),""))</f>
        <v>0</v>
      </c>
      <c r="B1222" s="174" t="str">
        <f>IF(A1222=1,COUNTIF($A$8:A1222,1),"")</f>
        <v/>
      </c>
      <c r="C1222" s="174"/>
      <c r="D1222" s="157">
        <f>IFERROR($C$8:INDEX($C$8:$C$3000,COUNTIF($C$8:$C$3000,"?*")),"")</f>
        <v>0</v>
      </c>
      <c r="E1222" s="174"/>
      <c r="F1222" s="174">
        <f>--ISNUMBER(IFERROR(SEARCH('Project Costing'!#REF!,Services!I1229,1),""))</f>
        <v>0</v>
      </c>
      <c r="G1222" s="174" t="str">
        <f>IF(F1222=1,COUNTIF($F$8:F1222,1),"")</f>
        <v/>
      </c>
      <c r="H1222" s="174"/>
      <c r="I1222" s="157">
        <f>IFERROR($H$8:INDEX($H$8:$H$3000,COUNTIF($H$8:$H$3000,"?*")),"")</f>
        <v>0</v>
      </c>
    </row>
    <row r="1223" spans="1:9" x14ac:dyDescent="0.25">
      <c r="A1223" s="174">
        <f>--ISNUMBER(IFERROR(SEARCH('Project Costing'!#REF!,Services!I1230,1),""))</f>
        <v>0</v>
      </c>
      <c r="B1223" s="174" t="str">
        <f>IF(A1223=1,COUNTIF($A$8:A1223,1),"")</f>
        <v/>
      </c>
      <c r="C1223" s="174"/>
      <c r="D1223" s="157">
        <f>IFERROR($C$8:INDEX($C$8:$C$3000,COUNTIF($C$8:$C$3000,"?*")),"")</f>
        <v>0</v>
      </c>
      <c r="E1223" s="174"/>
      <c r="F1223" s="174">
        <f>--ISNUMBER(IFERROR(SEARCH('Project Costing'!#REF!,Services!I1230,1),""))</f>
        <v>0</v>
      </c>
      <c r="G1223" s="174" t="str">
        <f>IF(F1223=1,COUNTIF($F$8:F1223,1),"")</f>
        <v/>
      </c>
      <c r="H1223" s="174"/>
      <c r="I1223" s="157">
        <f>IFERROR($H$8:INDEX($H$8:$H$3000,COUNTIF($H$8:$H$3000,"?*")),"")</f>
        <v>0</v>
      </c>
    </row>
    <row r="1224" spans="1:9" x14ac:dyDescent="0.25">
      <c r="A1224" s="174">
        <f>--ISNUMBER(IFERROR(SEARCH('Project Costing'!#REF!,Services!I1231,1),""))</f>
        <v>0</v>
      </c>
      <c r="B1224" s="174" t="str">
        <f>IF(A1224=1,COUNTIF($A$8:A1224,1),"")</f>
        <v/>
      </c>
      <c r="C1224" s="174"/>
      <c r="D1224" s="157">
        <f>IFERROR($C$8:INDEX($C$8:$C$3000,COUNTIF($C$8:$C$3000,"?*")),"")</f>
        <v>0</v>
      </c>
      <c r="E1224" s="174"/>
      <c r="F1224" s="174">
        <f>--ISNUMBER(IFERROR(SEARCH('Project Costing'!#REF!,Services!I1231,1),""))</f>
        <v>0</v>
      </c>
      <c r="G1224" s="174" t="str">
        <f>IF(F1224=1,COUNTIF($F$8:F1224,1),"")</f>
        <v/>
      </c>
      <c r="H1224" s="174"/>
      <c r="I1224" s="157">
        <f>IFERROR($H$8:INDEX($H$8:$H$3000,COUNTIF($H$8:$H$3000,"?*")),"")</f>
        <v>0</v>
      </c>
    </row>
    <row r="1225" spans="1:9" x14ac:dyDescent="0.25">
      <c r="A1225" s="174">
        <f>--ISNUMBER(IFERROR(SEARCH('Project Costing'!#REF!,Services!I1232,1),""))</f>
        <v>0</v>
      </c>
      <c r="B1225" s="174" t="str">
        <f>IF(A1225=1,COUNTIF($A$8:A1225,1),"")</f>
        <v/>
      </c>
      <c r="C1225" s="174"/>
      <c r="D1225" s="157">
        <f>IFERROR($C$8:INDEX($C$8:$C$3000,COUNTIF($C$8:$C$3000,"?*")),"")</f>
        <v>0</v>
      </c>
      <c r="E1225" s="174"/>
      <c r="F1225" s="174">
        <f>--ISNUMBER(IFERROR(SEARCH('Project Costing'!#REF!,Services!I1232,1),""))</f>
        <v>0</v>
      </c>
      <c r="G1225" s="174" t="str">
        <f>IF(F1225=1,COUNTIF($F$8:F1225,1),"")</f>
        <v/>
      </c>
      <c r="H1225" s="174"/>
      <c r="I1225" s="157">
        <f>IFERROR($H$8:INDEX($H$8:$H$3000,COUNTIF($H$8:$H$3000,"?*")),"")</f>
        <v>0</v>
      </c>
    </row>
    <row r="1226" spans="1:9" x14ac:dyDescent="0.25">
      <c r="A1226" s="174">
        <f>--ISNUMBER(IFERROR(SEARCH('Project Costing'!#REF!,Services!I1233,1),""))</f>
        <v>0</v>
      </c>
      <c r="B1226" s="174" t="str">
        <f>IF(A1226=1,COUNTIF($A$8:A1226,1),"")</f>
        <v/>
      </c>
      <c r="C1226" s="174"/>
      <c r="D1226" s="157">
        <f>IFERROR($C$8:INDEX($C$8:$C$3000,COUNTIF($C$8:$C$3000,"?*")),"")</f>
        <v>0</v>
      </c>
      <c r="E1226" s="174"/>
      <c r="F1226" s="174">
        <f>--ISNUMBER(IFERROR(SEARCH('Project Costing'!#REF!,Services!I1233,1),""))</f>
        <v>0</v>
      </c>
      <c r="G1226" s="174" t="str">
        <f>IF(F1226=1,COUNTIF($F$8:F1226,1),"")</f>
        <v/>
      </c>
      <c r="H1226" s="174"/>
      <c r="I1226" s="157">
        <f>IFERROR($H$8:INDEX($H$8:$H$3000,COUNTIF($H$8:$H$3000,"?*")),"")</f>
        <v>0</v>
      </c>
    </row>
    <row r="1227" spans="1:9" x14ac:dyDescent="0.25">
      <c r="A1227" s="174">
        <f>--ISNUMBER(IFERROR(SEARCH('Project Costing'!#REF!,Services!I1234,1),""))</f>
        <v>0</v>
      </c>
      <c r="B1227" s="174" t="str">
        <f>IF(A1227=1,COUNTIF($A$8:A1227,1),"")</f>
        <v/>
      </c>
      <c r="C1227" s="174"/>
      <c r="D1227" s="157">
        <f>IFERROR($C$8:INDEX($C$8:$C$3000,COUNTIF($C$8:$C$3000,"?*")),"")</f>
        <v>0</v>
      </c>
      <c r="E1227" s="174"/>
      <c r="F1227" s="174">
        <f>--ISNUMBER(IFERROR(SEARCH('Project Costing'!#REF!,Services!I1234,1),""))</f>
        <v>0</v>
      </c>
      <c r="G1227" s="174" t="str">
        <f>IF(F1227=1,COUNTIF($F$8:F1227,1),"")</f>
        <v/>
      </c>
      <c r="H1227" s="174"/>
      <c r="I1227" s="157">
        <f>IFERROR($H$8:INDEX($H$8:$H$3000,COUNTIF($H$8:$H$3000,"?*")),"")</f>
        <v>0</v>
      </c>
    </row>
    <row r="1228" spans="1:9" x14ac:dyDescent="0.25">
      <c r="A1228" s="174">
        <f>--ISNUMBER(IFERROR(SEARCH('Project Costing'!#REF!,Services!I1235,1),""))</f>
        <v>0</v>
      </c>
      <c r="B1228" s="174" t="str">
        <f>IF(A1228=1,COUNTIF($A$8:A1228,1),"")</f>
        <v/>
      </c>
      <c r="C1228" s="174"/>
      <c r="D1228" s="157">
        <f>IFERROR($C$8:INDEX($C$8:$C$3000,COUNTIF($C$8:$C$3000,"?*")),"")</f>
        <v>0</v>
      </c>
      <c r="E1228" s="174"/>
      <c r="F1228" s="174">
        <f>--ISNUMBER(IFERROR(SEARCH('Project Costing'!#REF!,Services!I1235,1),""))</f>
        <v>0</v>
      </c>
      <c r="G1228" s="174" t="str">
        <f>IF(F1228=1,COUNTIF($F$8:F1228,1),"")</f>
        <v/>
      </c>
      <c r="H1228" s="174"/>
      <c r="I1228" s="157">
        <f>IFERROR($H$8:INDEX($H$8:$H$3000,COUNTIF($H$8:$H$3000,"?*")),"")</f>
        <v>0</v>
      </c>
    </row>
    <row r="1229" spans="1:9" x14ac:dyDescent="0.25">
      <c r="A1229" s="174">
        <f>--ISNUMBER(IFERROR(SEARCH('Project Costing'!#REF!,Services!I1236,1),""))</f>
        <v>0</v>
      </c>
      <c r="B1229" s="174" t="str">
        <f>IF(A1229=1,COUNTIF($A$8:A1229,1),"")</f>
        <v/>
      </c>
      <c r="C1229" s="174"/>
      <c r="D1229" s="157">
        <f>IFERROR($C$8:INDEX($C$8:$C$3000,COUNTIF($C$8:$C$3000,"?*")),"")</f>
        <v>0</v>
      </c>
      <c r="E1229" s="174"/>
      <c r="F1229" s="174">
        <f>--ISNUMBER(IFERROR(SEARCH('Project Costing'!#REF!,Services!I1236,1),""))</f>
        <v>0</v>
      </c>
      <c r="G1229" s="174" t="str">
        <f>IF(F1229=1,COUNTIF($F$8:F1229,1),"")</f>
        <v/>
      </c>
      <c r="H1229" s="174"/>
      <c r="I1229" s="157">
        <f>IFERROR($H$8:INDEX($H$8:$H$3000,COUNTIF($H$8:$H$3000,"?*")),"")</f>
        <v>0</v>
      </c>
    </row>
    <row r="1230" spans="1:9" x14ac:dyDescent="0.25">
      <c r="A1230" s="174">
        <f>--ISNUMBER(IFERROR(SEARCH('Project Costing'!#REF!,Services!I1237,1),""))</f>
        <v>0</v>
      </c>
      <c r="B1230" s="174" t="str">
        <f>IF(A1230=1,COUNTIF($A$8:A1230,1),"")</f>
        <v/>
      </c>
      <c r="C1230" s="174"/>
      <c r="D1230" s="157">
        <f>IFERROR($C$8:INDEX($C$8:$C$3000,COUNTIF($C$8:$C$3000,"?*")),"")</f>
        <v>0</v>
      </c>
      <c r="E1230" s="174"/>
      <c r="F1230" s="174">
        <f>--ISNUMBER(IFERROR(SEARCH('Project Costing'!#REF!,Services!I1237,1),""))</f>
        <v>0</v>
      </c>
      <c r="G1230" s="174" t="str">
        <f>IF(F1230=1,COUNTIF($F$8:F1230,1),"")</f>
        <v/>
      </c>
      <c r="H1230" s="174"/>
      <c r="I1230" s="157">
        <f>IFERROR($H$8:INDEX($H$8:$H$3000,COUNTIF($H$8:$H$3000,"?*")),"")</f>
        <v>0</v>
      </c>
    </row>
    <row r="1231" spans="1:9" x14ac:dyDescent="0.25">
      <c r="A1231" s="174">
        <f>--ISNUMBER(IFERROR(SEARCH('Project Costing'!#REF!,Services!I1238,1),""))</f>
        <v>0</v>
      </c>
      <c r="B1231" s="174" t="str">
        <f>IF(A1231=1,COUNTIF($A$8:A1231,1),"")</f>
        <v/>
      </c>
      <c r="C1231" s="174"/>
      <c r="D1231" s="157">
        <f>IFERROR($C$8:INDEX($C$8:$C$3000,COUNTIF($C$8:$C$3000,"?*")),"")</f>
        <v>0</v>
      </c>
      <c r="E1231" s="174"/>
      <c r="F1231" s="174">
        <f>--ISNUMBER(IFERROR(SEARCH('Project Costing'!#REF!,Services!I1238,1),""))</f>
        <v>0</v>
      </c>
      <c r="G1231" s="174" t="str">
        <f>IF(F1231=1,COUNTIF($F$8:F1231,1),"")</f>
        <v/>
      </c>
      <c r="H1231" s="174"/>
      <c r="I1231" s="157">
        <f>IFERROR($H$8:INDEX($H$8:$H$3000,COUNTIF($H$8:$H$3000,"?*")),"")</f>
        <v>0</v>
      </c>
    </row>
    <row r="1232" spans="1:9" x14ac:dyDescent="0.25">
      <c r="A1232" s="174">
        <f>--ISNUMBER(IFERROR(SEARCH('Project Costing'!#REF!,Services!I1239,1),""))</f>
        <v>0</v>
      </c>
      <c r="B1232" s="174" t="str">
        <f>IF(A1232=1,COUNTIF($A$8:A1232,1),"")</f>
        <v/>
      </c>
      <c r="C1232" s="174"/>
      <c r="D1232" s="157">
        <f>IFERROR($C$8:INDEX($C$8:$C$3000,COUNTIF($C$8:$C$3000,"?*")),"")</f>
        <v>0</v>
      </c>
      <c r="E1232" s="174"/>
      <c r="F1232" s="174">
        <f>--ISNUMBER(IFERROR(SEARCH('Project Costing'!#REF!,Services!I1239,1),""))</f>
        <v>0</v>
      </c>
      <c r="G1232" s="174" t="str">
        <f>IF(F1232=1,COUNTIF($F$8:F1232,1),"")</f>
        <v/>
      </c>
      <c r="H1232" s="174"/>
      <c r="I1232" s="157">
        <f>IFERROR($H$8:INDEX($H$8:$H$3000,COUNTIF($H$8:$H$3000,"?*")),"")</f>
        <v>0</v>
      </c>
    </row>
    <row r="1233" spans="1:9" x14ac:dyDescent="0.25">
      <c r="A1233" s="174">
        <f>--ISNUMBER(IFERROR(SEARCH('Project Costing'!#REF!,Services!I1240,1),""))</f>
        <v>0</v>
      </c>
      <c r="B1233" s="174" t="str">
        <f>IF(A1233=1,COUNTIF($A$8:A1233,1),"")</f>
        <v/>
      </c>
      <c r="C1233" s="174"/>
      <c r="D1233" s="157">
        <f>IFERROR($C$8:INDEX($C$8:$C$3000,COUNTIF($C$8:$C$3000,"?*")),"")</f>
        <v>0</v>
      </c>
      <c r="E1233" s="174"/>
      <c r="F1233" s="174">
        <f>--ISNUMBER(IFERROR(SEARCH('Project Costing'!#REF!,Services!I1240,1),""))</f>
        <v>0</v>
      </c>
      <c r="G1233" s="174" t="str">
        <f>IF(F1233=1,COUNTIF($F$8:F1233,1),"")</f>
        <v/>
      </c>
      <c r="H1233" s="174"/>
      <c r="I1233" s="157">
        <f>IFERROR($H$8:INDEX($H$8:$H$3000,COUNTIF($H$8:$H$3000,"?*")),"")</f>
        <v>0</v>
      </c>
    </row>
    <row r="1234" spans="1:9" x14ac:dyDescent="0.25">
      <c r="A1234" s="174">
        <f>--ISNUMBER(IFERROR(SEARCH('Project Costing'!#REF!,Services!I1241,1),""))</f>
        <v>0</v>
      </c>
      <c r="B1234" s="174" t="str">
        <f>IF(A1234=1,COUNTIF($A$8:A1234,1),"")</f>
        <v/>
      </c>
      <c r="C1234" s="174"/>
      <c r="D1234" s="157">
        <f>IFERROR($C$8:INDEX($C$8:$C$3000,COUNTIF($C$8:$C$3000,"?*")),"")</f>
        <v>0</v>
      </c>
      <c r="E1234" s="174"/>
      <c r="F1234" s="174">
        <f>--ISNUMBER(IFERROR(SEARCH('Project Costing'!#REF!,Services!I1241,1),""))</f>
        <v>0</v>
      </c>
      <c r="G1234" s="174" t="str">
        <f>IF(F1234=1,COUNTIF($F$8:F1234,1),"")</f>
        <v/>
      </c>
      <c r="H1234" s="174"/>
      <c r="I1234" s="157">
        <f>IFERROR($H$8:INDEX($H$8:$H$3000,COUNTIF($H$8:$H$3000,"?*")),"")</f>
        <v>0</v>
      </c>
    </row>
    <row r="1235" spans="1:9" x14ac:dyDescent="0.25">
      <c r="A1235" s="174">
        <f>--ISNUMBER(IFERROR(SEARCH('Project Costing'!#REF!,Services!I1242,1),""))</f>
        <v>0</v>
      </c>
      <c r="B1235" s="174" t="str">
        <f>IF(A1235=1,COUNTIF($A$8:A1235,1),"")</f>
        <v/>
      </c>
      <c r="C1235" s="174"/>
      <c r="D1235" s="157">
        <f>IFERROR($C$8:INDEX($C$8:$C$3000,COUNTIF($C$8:$C$3000,"?*")),"")</f>
        <v>0</v>
      </c>
      <c r="E1235" s="174"/>
      <c r="F1235" s="174">
        <f>--ISNUMBER(IFERROR(SEARCH('Project Costing'!#REF!,Services!I1242,1),""))</f>
        <v>0</v>
      </c>
      <c r="G1235" s="174" t="str">
        <f>IF(F1235=1,COUNTIF($F$8:F1235,1),"")</f>
        <v/>
      </c>
      <c r="H1235" s="174"/>
      <c r="I1235" s="157">
        <f>IFERROR($H$8:INDEX($H$8:$H$3000,COUNTIF($H$8:$H$3000,"?*")),"")</f>
        <v>0</v>
      </c>
    </row>
    <row r="1236" spans="1:9" x14ac:dyDescent="0.25">
      <c r="A1236" s="174">
        <f>--ISNUMBER(IFERROR(SEARCH('Project Costing'!#REF!,Services!I1243,1),""))</f>
        <v>0</v>
      </c>
      <c r="B1236" s="174" t="str">
        <f>IF(A1236=1,COUNTIF($A$8:A1236,1),"")</f>
        <v/>
      </c>
      <c r="C1236" s="174"/>
      <c r="D1236" s="157">
        <f>IFERROR($C$8:INDEX($C$8:$C$3000,COUNTIF($C$8:$C$3000,"?*")),"")</f>
        <v>0</v>
      </c>
      <c r="E1236" s="174"/>
      <c r="F1236" s="174">
        <f>--ISNUMBER(IFERROR(SEARCH('Project Costing'!#REF!,Services!I1243,1),""))</f>
        <v>0</v>
      </c>
      <c r="G1236" s="174" t="str">
        <f>IF(F1236=1,COUNTIF($F$8:F1236,1),"")</f>
        <v/>
      </c>
      <c r="H1236" s="174"/>
      <c r="I1236" s="157">
        <f>IFERROR($H$8:INDEX($H$8:$H$3000,COUNTIF($H$8:$H$3000,"?*")),"")</f>
        <v>0</v>
      </c>
    </row>
    <row r="1237" spans="1:9" x14ac:dyDescent="0.25">
      <c r="A1237" s="174">
        <f>--ISNUMBER(IFERROR(SEARCH('Project Costing'!#REF!,Services!I1244,1),""))</f>
        <v>0</v>
      </c>
      <c r="B1237" s="174" t="str">
        <f>IF(A1237=1,COUNTIF($A$8:A1237,1),"")</f>
        <v/>
      </c>
      <c r="C1237" s="174"/>
      <c r="D1237" s="157">
        <f>IFERROR($C$8:INDEX($C$8:$C$3000,COUNTIF($C$8:$C$3000,"?*")),"")</f>
        <v>0</v>
      </c>
      <c r="E1237" s="174"/>
      <c r="F1237" s="174">
        <f>--ISNUMBER(IFERROR(SEARCH('Project Costing'!#REF!,Services!I1244,1),""))</f>
        <v>0</v>
      </c>
      <c r="G1237" s="174" t="str">
        <f>IF(F1237=1,COUNTIF($F$8:F1237,1),"")</f>
        <v/>
      </c>
      <c r="H1237" s="174"/>
      <c r="I1237" s="157">
        <f>IFERROR($H$8:INDEX($H$8:$H$3000,COUNTIF($H$8:$H$3000,"?*")),"")</f>
        <v>0</v>
      </c>
    </row>
    <row r="1238" spans="1:9" x14ac:dyDescent="0.25">
      <c r="A1238" s="174">
        <f>--ISNUMBER(IFERROR(SEARCH('Project Costing'!#REF!,Services!I1245,1),""))</f>
        <v>0</v>
      </c>
      <c r="B1238" s="174" t="str">
        <f>IF(A1238=1,COUNTIF($A$8:A1238,1),"")</f>
        <v/>
      </c>
      <c r="C1238" s="174"/>
      <c r="D1238" s="157">
        <f>IFERROR($C$8:INDEX($C$8:$C$3000,COUNTIF($C$8:$C$3000,"?*")),"")</f>
        <v>0</v>
      </c>
      <c r="E1238" s="174"/>
      <c r="F1238" s="174">
        <f>--ISNUMBER(IFERROR(SEARCH('Project Costing'!#REF!,Services!I1245,1),""))</f>
        <v>0</v>
      </c>
      <c r="G1238" s="174" t="str">
        <f>IF(F1238=1,COUNTIF($F$8:F1238,1),"")</f>
        <v/>
      </c>
      <c r="H1238" s="174"/>
      <c r="I1238" s="157">
        <f>IFERROR($H$8:INDEX($H$8:$H$3000,COUNTIF($H$8:$H$3000,"?*")),"")</f>
        <v>0</v>
      </c>
    </row>
    <row r="1239" spans="1:9" x14ac:dyDescent="0.25">
      <c r="A1239" s="174">
        <f>--ISNUMBER(IFERROR(SEARCH('Project Costing'!#REF!,Services!I1246,1),""))</f>
        <v>0</v>
      </c>
      <c r="B1239" s="174" t="str">
        <f>IF(A1239=1,COUNTIF($A$8:A1239,1),"")</f>
        <v/>
      </c>
      <c r="C1239" s="174"/>
      <c r="D1239" s="157">
        <f>IFERROR($C$8:INDEX($C$8:$C$3000,COUNTIF($C$8:$C$3000,"?*")),"")</f>
        <v>0</v>
      </c>
      <c r="E1239" s="174"/>
      <c r="F1239" s="174">
        <f>--ISNUMBER(IFERROR(SEARCH('Project Costing'!#REF!,Services!I1246,1),""))</f>
        <v>0</v>
      </c>
      <c r="G1239" s="174" t="str">
        <f>IF(F1239=1,COUNTIF($F$8:F1239,1),"")</f>
        <v/>
      </c>
      <c r="H1239" s="174"/>
      <c r="I1239" s="157">
        <f>IFERROR($H$8:INDEX($H$8:$H$3000,COUNTIF($H$8:$H$3000,"?*")),"")</f>
        <v>0</v>
      </c>
    </row>
    <row r="1240" spans="1:9" x14ac:dyDescent="0.25">
      <c r="A1240" s="174">
        <f>--ISNUMBER(IFERROR(SEARCH('Project Costing'!#REF!,Services!I1247,1),""))</f>
        <v>0</v>
      </c>
      <c r="B1240" s="174" t="str">
        <f>IF(A1240=1,COUNTIF($A$8:A1240,1),"")</f>
        <v/>
      </c>
      <c r="C1240" s="174"/>
      <c r="D1240" s="157">
        <f>IFERROR($C$8:INDEX($C$8:$C$3000,COUNTIF($C$8:$C$3000,"?*")),"")</f>
        <v>0</v>
      </c>
      <c r="E1240" s="174"/>
      <c r="F1240" s="174">
        <f>--ISNUMBER(IFERROR(SEARCH('Project Costing'!#REF!,Services!I1247,1),""))</f>
        <v>0</v>
      </c>
      <c r="G1240" s="174" t="str">
        <f>IF(F1240=1,COUNTIF($F$8:F1240,1),"")</f>
        <v/>
      </c>
      <c r="H1240" s="174"/>
      <c r="I1240" s="157">
        <f>IFERROR($H$8:INDEX($H$8:$H$3000,COUNTIF($H$8:$H$3000,"?*")),"")</f>
        <v>0</v>
      </c>
    </row>
    <row r="1241" spans="1:9" x14ac:dyDescent="0.25">
      <c r="A1241" s="174">
        <f>--ISNUMBER(IFERROR(SEARCH('Project Costing'!#REF!,Services!I1248,1),""))</f>
        <v>0</v>
      </c>
      <c r="B1241" s="174" t="str">
        <f>IF(A1241=1,COUNTIF($A$8:A1241,1),"")</f>
        <v/>
      </c>
      <c r="C1241" s="174"/>
      <c r="D1241" s="157">
        <f>IFERROR($C$8:INDEX($C$8:$C$3000,COUNTIF($C$8:$C$3000,"?*")),"")</f>
        <v>0</v>
      </c>
      <c r="E1241" s="174"/>
      <c r="F1241" s="174">
        <f>--ISNUMBER(IFERROR(SEARCH('Project Costing'!#REF!,Services!I1248,1),""))</f>
        <v>0</v>
      </c>
      <c r="G1241" s="174" t="str">
        <f>IF(F1241=1,COUNTIF($F$8:F1241,1),"")</f>
        <v/>
      </c>
      <c r="H1241" s="174"/>
      <c r="I1241" s="157">
        <f>IFERROR($H$8:INDEX($H$8:$H$3000,COUNTIF($H$8:$H$3000,"?*")),"")</f>
        <v>0</v>
      </c>
    </row>
    <row r="1242" spans="1:9" x14ac:dyDescent="0.25">
      <c r="A1242" s="174">
        <f>--ISNUMBER(IFERROR(SEARCH('Project Costing'!#REF!,Services!I1249,1),""))</f>
        <v>0</v>
      </c>
      <c r="B1242" s="174" t="str">
        <f>IF(A1242=1,COUNTIF($A$8:A1242,1),"")</f>
        <v/>
      </c>
      <c r="C1242" s="174"/>
      <c r="D1242" s="157">
        <f>IFERROR($C$8:INDEX($C$8:$C$3000,COUNTIF($C$8:$C$3000,"?*")),"")</f>
        <v>0</v>
      </c>
      <c r="E1242" s="174"/>
      <c r="F1242" s="174">
        <f>--ISNUMBER(IFERROR(SEARCH('Project Costing'!#REF!,Services!I1249,1),""))</f>
        <v>0</v>
      </c>
      <c r="G1242" s="174" t="str">
        <f>IF(F1242=1,COUNTIF($F$8:F1242,1),"")</f>
        <v/>
      </c>
      <c r="H1242" s="174"/>
      <c r="I1242" s="157">
        <f>IFERROR($H$8:INDEX($H$8:$H$3000,COUNTIF($H$8:$H$3000,"?*")),"")</f>
        <v>0</v>
      </c>
    </row>
    <row r="1243" spans="1:9" x14ac:dyDescent="0.25">
      <c r="A1243" s="174">
        <f>--ISNUMBER(IFERROR(SEARCH('Project Costing'!#REF!,Services!I1250,1),""))</f>
        <v>0</v>
      </c>
      <c r="B1243" s="174" t="str">
        <f>IF(A1243=1,COUNTIF($A$8:A1243,1),"")</f>
        <v/>
      </c>
      <c r="C1243" s="174"/>
      <c r="D1243" s="157">
        <f>IFERROR($C$8:INDEX($C$8:$C$3000,COUNTIF($C$8:$C$3000,"?*")),"")</f>
        <v>0</v>
      </c>
      <c r="E1243" s="174"/>
      <c r="F1243" s="174">
        <f>--ISNUMBER(IFERROR(SEARCH('Project Costing'!#REF!,Services!I1250,1),""))</f>
        <v>0</v>
      </c>
      <c r="G1243" s="174" t="str">
        <f>IF(F1243=1,COUNTIF($F$8:F1243,1),"")</f>
        <v/>
      </c>
      <c r="H1243" s="174"/>
      <c r="I1243" s="157">
        <f>IFERROR($H$8:INDEX($H$8:$H$3000,COUNTIF($H$8:$H$3000,"?*")),"")</f>
        <v>0</v>
      </c>
    </row>
    <row r="1244" spans="1:9" x14ac:dyDescent="0.25">
      <c r="A1244" s="174">
        <f>--ISNUMBER(IFERROR(SEARCH('Project Costing'!#REF!,Services!I1251,1),""))</f>
        <v>0</v>
      </c>
      <c r="B1244" s="174" t="str">
        <f>IF(A1244=1,COUNTIF($A$8:A1244,1),"")</f>
        <v/>
      </c>
      <c r="C1244" s="174"/>
      <c r="D1244" s="157">
        <f>IFERROR($C$8:INDEX($C$8:$C$3000,COUNTIF($C$8:$C$3000,"?*")),"")</f>
        <v>0</v>
      </c>
      <c r="E1244" s="174"/>
      <c r="F1244" s="174">
        <f>--ISNUMBER(IFERROR(SEARCH('Project Costing'!#REF!,Services!I1251,1),""))</f>
        <v>0</v>
      </c>
      <c r="G1244" s="174" t="str">
        <f>IF(F1244=1,COUNTIF($F$8:F1244,1),"")</f>
        <v/>
      </c>
      <c r="H1244" s="174"/>
      <c r="I1244" s="157">
        <f>IFERROR($H$8:INDEX($H$8:$H$3000,COUNTIF($H$8:$H$3000,"?*")),"")</f>
        <v>0</v>
      </c>
    </row>
    <row r="1245" spans="1:9" x14ac:dyDescent="0.25">
      <c r="A1245" s="174">
        <f>--ISNUMBER(IFERROR(SEARCH('Project Costing'!#REF!,Services!I1252,1),""))</f>
        <v>0</v>
      </c>
      <c r="B1245" s="174" t="str">
        <f>IF(A1245=1,COUNTIF($A$8:A1245,1),"")</f>
        <v/>
      </c>
      <c r="C1245" s="174"/>
      <c r="D1245" s="157">
        <f>IFERROR($C$8:INDEX($C$8:$C$3000,COUNTIF($C$8:$C$3000,"?*")),"")</f>
        <v>0</v>
      </c>
      <c r="E1245" s="174"/>
      <c r="F1245" s="174">
        <f>--ISNUMBER(IFERROR(SEARCH('Project Costing'!#REF!,Services!I1252,1),""))</f>
        <v>0</v>
      </c>
      <c r="G1245" s="174" t="str">
        <f>IF(F1245=1,COUNTIF($F$8:F1245,1),"")</f>
        <v/>
      </c>
      <c r="H1245" s="174"/>
      <c r="I1245" s="157">
        <f>IFERROR($H$8:INDEX($H$8:$H$3000,COUNTIF($H$8:$H$3000,"?*")),"")</f>
        <v>0</v>
      </c>
    </row>
    <row r="1246" spans="1:9" x14ac:dyDescent="0.25">
      <c r="A1246" s="174">
        <f>--ISNUMBER(IFERROR(SEARCH('Project Costing'!#REF!,Services!I1253,1),""))</f>
        <v>0</v>
      </c>
      <c r="B1246" s="174" t="str">
        <f>IF(A1246=1,COUNTIF($A$8:A1246,1),"")</f>
        <v/>
      </c>
      <c r="C1246" s="174"/>
      <c r="D1246" s="157">
        <f>IFERROR($C$8:INDEX($C$8:$C$3000,COUNTIF($C$8:$C$3000,"?*")),"")</f>
        <v>0</v>
      </c>
      <c r="E1246" s="174"/>
      <c r="F1246" s="174">
        <f>--ISNUMBER(IFERROR(SEARCH('Project Costing'!#REF!,Services!I1253,1),""))</f>
        <v>0</v>
      </c>
      <c r="G1246" s="174" t="str">
        <f>IF(F1246=1,COUNTIF($F$8:F1246,1),"")</f>
        <v/>
      </c>
      <c r="H1246" s="174"/>
      <c r="I1246" s="157">
        <f>IFERROR($H$8:INDEX($H$8:$H$3000,COUNTIF($H$8:$H$3000,"?*")),"")</f>
        <v>0</v>
      </c>
    </row>
    <row r="1247" spans="1:9" x14ac:dyDescent="0.25">
      <c r="A1247" s="174">
        <f>--ISNUMBER(IFERROR(SEARCH('Project Costing'!#REF!,Services!I1254,1),""))</f>
        <v>0</v>
      </c>
      <c r="B1247" s="174" t="str">
        <f>IF(A1247=1,COUNTIF($A$8:A1247,1),"")</f>
        <v/>
      </c>
      <c r="C1247" s="174"/>
      <c r="D1247" s="157">
        <f>IFERROR($C$8:INDEX($C$8:$C$3000,COUNTIF($C$8:$C$3000,"?*")),"")</f>
        <v>0</v>
      </c>
      <c r="E1247" s="174"/>
      <c r="F1247" s="174">
        <f>--ISNUMBER(IFERROR(SEARCH('Project Costing'!#REF!,Services!I1254,1),""))</f>
        <v>0</v>
      </c>
      <c r="G1247" s="174" t="str">
        <f>IF(F1247=1,COUNTIF($F$8:F1247,1),"")</f>
        <v/>
      </c>
      <c r="H1247" s="174"/>
      <c r="I1247" s="157">
        <f>IFERROR($H$8:INDEX($H$8:$H$3000,COUNTIF($H$8:$H$3000,"?*")),"")</f>
        <v>0</v>
      </c>
    </row>
    <row r="1248" spans="1:9" x14ac:dyDescent="0.25">
      <c r="A1248" s="174">
        <f>--ISNUMBER(IFERROR(SEARCH('Project Costing'!#REF!,Services!I1255,1),""))</f>
        <v>0</v>
      </c>
      <c r="B1248" s="174" t="str">
        <f>IF(A1248=1,COUNTIF($A$8:A1248,1),"")</f>
        <v/>
      </c>
      <c r="C1248" s="174"/>
      <c r="D1248" s="157">
        <f>IFERROR($C$8:INDEX($C$8:$C$3000,COUNTIF($C$8:$C$3000,"?*")),"")</f>
        <v>0</v>
      </c>
      <c r="E1248" s="174"/>
      <c r="F1248" s="174">
        <f>--ISNUMBER(IFERROR(SEARCH('Project Costing'!#REF!,Services!I1255,1),""))</f>
        <v>0</v>
      </c>
      <c r="G1248" s="174" t="str">
        <f>IF(F1248=1,COUNTIF($F$8:F1248,1),"")</f>
        <v/>
      </c>
      <c r="H1248" s="174"/>
      <c r="I1248" s="157">
        <f>IFERROR($H$8:INDEX($H$8:$H$3000,COUNTIF($H$8:$H$3000,"?*")),"")</f>
        <v>0</v>
      </c>
    </row>
    <row r="1249" spans="1:9" x14ac:dyDescent="0.25">
      <c r="A1249" s="174">
        <f>--ISNUMBER(IFERROR(SEARCH('Project Costing'!#REF!,Services!I1256,1),""))</f>
        <v>0</v>
      </c>
      <c r="B1249" s="174" t="str">
        <f>IF(A1249=1,COUNTIF($A$8:A1249,1),"")</f>
        <v/>
      </c>
      <c r="C1249" s="174"/>
      <c r="D1249" s="157">
        <f>IFERROR($C$8:INDEX($C$8:$C$3000,COUNTIF($C$8:$C$3000,"?*")),"")</f>
        <v>0</v>
      </c>
      <c r="E1249" s="174"/>
      <c r="F1249" s="174">
        <f>--ISNUMBER(IFERROR(SEARCH('Project Costing'!#REF!,Services!I1256,1),""))</f>
        <v>0</v>
      </c>
      <c r="G1249" s="174" t="str">
        <f>IF(F1249=1,COUNTIF($F$8:F1249,1),"")</f>
        <v/>
      </c>
      <c r="H1249" s="174"/>
      <c r="I1249" s="157">
        <f>IFERROR($H$8:INDEX($H$8:$H$3000,COUNTIF($H$8:$H$3000,"?*")),"")</f>
        <v>0</v>
      </c>
    </row>
    <row r="1250" spans="1:9" x14ac:dyDescent="0.25">
      <c r="A1250" s="174">
        <f>--ISNUMBER(IFERROR(SEARCH('Project Costing'!#REF!,Services!I1257,1),""))</f>
        <v>0</v>
      </c>
      <c r="B1250" s="174" t="str">
        <f>IF(A1250=1,COUNTIF($A$8:A1250,1),"")</f>
        <v/>
      </c>
      <c r="C1250" s="174"/>
      <c r="D1250" s="157">
        <f>IFERROR($C$8:INDEX($C$8:$C$3000,COUNTIF($C$8:$C$3000,"?*")),"")</f>
        <v>0</v>
      </c>
      <c r="E1250" s="174"/>
      <c r="F1250" s="174">
        <f>--ISNUMBER(IFERROR(SEARCH('Project Costing'!#REF!,Services!I1257,1),""))</f>
        <v>0</v>
      </c>
      <c r="G1250" s="174" t="str">
        <f>IF(F1250=1,COUNTIF($F$8:F1250,1),"")</f>
        <v/>
      </c>
      <c r="H1250" s="174"/>
      <c r="I1250" s="157">
        <f>IFERROR($H$8:INDEX($H$8:$H$3000,COUNTIF($H$8:$H$3000,"?*")),"")</f>
        <v>0</v>
      </c>
    </row>
    <row r="1251" spans="1:9" x14ac:dyDescent="0.25">
      <c r="A1251" s="174">
        <f>--ISNUMBER(IFERROR(SEARCH('Project Costing'!#REF!,Services!I1258,1),""))</f>
        <v>0</v>
      </c>
      <c r="B1251" s="174" t="str">
        <f>IF(A1251=1,COUNTIF($A$8:A1251,1),"")</f>
        <v/>
      </c>
      <c r="C1251" s="174"/>
      <c r="D1251" s="157">
        <f>IFERROR($C$8:INDEX($C$8:$C$3000,COUNTIF($C$8:$C$3000,"?*")),"")</f>
        <v>0</v>
      </c>
      <c r="E1251" s="174"/>
      <c r="F1251" s="174">
        <f>--ISNUMBER(IFERROR(SEARCH('Project Costing'!#REF!,Services!I1258,1),""))</f>
        <v>0</v>
      </c>
      <c r="G1251" s="174" t="str">
        <f>IF(F1251=1,COUNTIF($F$8:F1251,1),"")</f>
        <v/>
      </c>
      <c r="H1251" s="174"/>
      <c r="I1251" s="157">
        <f>IFERROR($H$8:INDEX($H$8:$H$3000,COUNTIF($H$8:$H$3000,"?*")),"")</f>
        <v>0</v>
      </c>
    </row>
    <row r="1252" spans="1:9" x14ac:dyDescent="0.25">
      <c r="A1252" s="174">
        <f>--ISNUMBER(IFERROR(SEARCH('Project Costing'!#REF!,Services!I1259,1),""))</f>
        <v>0</v>
      </c>
      <c r="B1252" s="174" t="str">
        <f>IF(A1252=1,COUNTIF($A$8:A1252,1),"")</f>
        <v/>
      </c>
      <c r="C1252" s="174"/>
      <c r="D1252" s="157">
        <f>IFERROR($C$8:INDEX($C$8:$C$3000,COUNTIF($C$8:$C$3000,"?*")),"")</f>
        <v>0</v>
      </c>
      <c r="E1252" s="174"/>
      <c r="F1252" s="174">
        <f>--ISNUMBER(IFERROR(SEARCH('Project Costing'!#REF!,Services!I1259,1),""))</f>
        <v>0</v>
      </c>
      <c r="G1252" s="174" t="str">
        <f>IF(F1252=1,COUNTIF($F$8:F1252,1),"")</f>
        <v/>
      </c>
      <c r="H1252" s="174"/>
      <c r="I1252" s="157">
        <f>IFERROR($H$8:INDEX($H$8:$H$3000,COUNTIF($H$8:$H$3000,"?*")),"")</f>
        <v>0</v>
      </c>
    </row>
    <row r="1253" spans="1:9" x14ac:dyDescent="0.25">
      <c r="A1253" s="174">
        <f>--ISNUMBER(IFERROR(SEARCH('Project Costing'!#REF!,Services!I1260,1),""))</f>
        <v>0</v>
      </c>
      <c r="B1253" s="174" t="str">
        <f>IF(A1253=1,COUNTIF($A$8:A1253,1),"")</f>
        <v/>
      </c>
      <c r="C1253" s="174"/>
      <c r="D1253" s="157">
        <f>IFERROR($C$8:INDEX($C$8:$C$3000,COUNTIF($C$8:$C$3000,"?*")),"")</f>
        <v>0</v>
      </c>
      <c r="E1253" s="174"/>
      <c r="F1253" s="174">
        <f>--ISNUMBER(IFERROR(SEARCH('Project Costing'!#REF!,Services!I1260,1),""))</f>
        <v>0</v>
      </c>
      <c r="G1253" s="174" t="str">
        <f>IF(F1253=1,COUNTIF($F$8:F1253,1),"")</f>
        <v/>
      </c>
      <c r="H1253" s="174"/>
      <c r="I1253" s="157">
        <f>IFERROR($H$8:INDEX($H$8:$H$3000,COUNTIF($H$8:$H$3000,"?*")),"")</f>
        <v>0</v>
      </c>
    </row>
    <row r="1254" spans="1:9" x14ac:dyDescent="0.25">
      <c r="A1254" s="174">
        <f>--ISNUMBER(IFERROR(SEARCH('Project Costing'!#REF!,Services!I1261,1),""))</f>
        <v>0</v>
      </c>
      <c r="B1254" s="174" t="str">
        <f>IF(A1254=1,COUNTIF($A$8:A1254,1),"")</f>
        <v/>
      </c>
      <c r="C1254" s="174"/>
      <c r="D1254" s="157">
        <f>IFERROR($C$8:INDEX($C$8:$C$3000,COUNTIF($C$8:$C$3000,"?*")),"")</f>
        <v>0</v>
      </c>
      <c r="E1254" s="174"/>
      <c r="F1254" s="174">
        <f>--ISNUMBER(IFERROR(SEARCH('Project Costing'!#REF!,Services!I1261,1),""))</f>
        <v>0</v>
      </c>
      <c r="G1254" s="174" t="str">
        <f>IF(F1254=1,COUNTIF($F$8:F1254,1),"")</f>
        <v/>
      </c>
      <c r="H1254" s="174"/>
      <c r="I1254" s="157">
        <f>IFERROR($H$8:INDEX($H$8:$H$3000,COUNTIF($H$8:$H$3000,"?*")),"")</f>
        <v>0</v>
      </c>
    </row>
    <row r="1255" spans="1:9" x14ac:dyDescent="0.25">
      <c r="A1255" s="174">
        <f>--ISNUMBER(IFERROR(SEARCH('Project Costing'!#REF!,Services!I1262,1),""))</f>
        <v>0</v>
      </c>
      <c r="B1255" s="174" t="str">
        <f>IF(A1255=1,COUNTIF($A$8:A1255,1),"")</f>
        <v/>
      </c>
      <c r="C1255" s="174"/>
      <c r="D1255" s="157">
        <f>IFERROR($C$8:INDEX($C$8:$C$3000,COUNTIF($C$8:$C$3000,"?*")),"")</f>
        <v>0</v>
      </c>
      <c r="E1255" s="174"/>
      <c r="F1255" s="174">
        <f>--ISNUMBER(IFERROR(SEARCH('Project Costing'!#REF!,Services!I1262,1),""))</f>
        <v>0</v>
      </c>
      <c r="G1255" s="174" t="str">
        <f>IF(F1255=1,COUNTIF($F$8:F1255,1),"")</f>
        <v/>
      </c>
      <c r="H1255" s="174"/>
      <c r="I1255" s="157">
        <f>IFERROR($H$8:INDEX($H$8:$H$3000,COUNTIF($H$8:$H$3000,"?*")),"")</f>
        <v>0</v>
      </c>
    </row>
    <row r="1256" spans="1:9" x14ac:dyDescent="0.25">
      <c r="A1256" s="174">
        <f>--ISNUMBER(IFERROR(SEARCH('Project Costing'!#REF!,Services!I1263,1),""))</f>
        <v>0</v>
      </c>
      <c r="B1256" s="174" t="str">
        <f>IF(A1256=1,COUNTIF($A$8:A1256,1),"")</f>
        <v/>
      </c>
      <c r="C1256" s="174"/>
      <c r="D1256" s="157">
        <f>IFERROR($C$8:INDEX($C$8:$C$3000,COUNTIF($C$8:$C$3000,"?*")),"")</f>
        <v>0</v>
      </c>
      <c r="E1256" s="174"/>
      <c r="F1256" s="174">
        <f>--ISNUMBER(IFERROR(SEARCH('Project Costing'!#REF!,Services!I1263,1),""))</f>
        <v>0</v>
      </c>
      <c r="G1256" s="174" t="str">
        <f>IF(F1256=1,COUNTIF($F$8:F1256,1),"")</f>
        <v/>
      </c>
      <c r="H1256" s="174"/>
      <c r="I1256" s="157">
        <f>IFERROR($H$8:INDEX($H$8:$H$3000,COUNTIF($H$8:$H$3000,"?*")),"")</f>
        <v>0</v>
      </c>
    </row>
    <row r="1257" spans="1:9" x14ac:dyDescent="0.25">
      <c r="A1257" s="174">
        <f>--ISNUMBER(IFERROR(SEARCH('Project Costing'!#REF!,Services!I1264,1),""))</f>
        <v>0</v>
      </c>
      <c r="B1257" s="174" t="str">
        <f>IF(A1257=1,COUNTIF($A$8:A1257,1),"")</f>
        <v/>
      </c>
      <c r="C1257" s="174"/>
      <c r="D1257" s="157">
        <f>IFERROR($C$8:INDEX($C$8:$C$3000,COUNTIF($C$8:$C$3000,"?*")),"")</f>
        <v>0</v>
      </c>
      <c r="E1257" s="174"/>
      <c r="F1257" s="174">
        <f>--ISNUMBER(IFERROR(SEARCH('Project Costing'!#REF!,Services!I1264,1),""))</f>
        <v>0</v>
      </c>
      <c r="G1257" s="174" t="str">
        <f>IF(F1257=1,COUNTIF($F$8:F1257,1),"")</f>
        <v/>
      </c>
      <c r="H1257" s="174"/>
      <c r="I1257" s="157">
        <f>IFERROR($H$8:INDEX($H$8:$H$3000,COUNTIF($H$8:$H$3000,"?*")),"")</f>
        <v>0</v>
      </c>
    </row>
    <row r="1258" spans="1:9" x14ac:dyDescent="0.25">
      <c r="A1258" s="174">
        <f>--ISNUMBER(IFERROR(SEARCH('Project Costing'!#REF!,Services!I1265,1),""))</f>
        <v>0</v>
      </c>
      <c r="B1258" s="174" t="str">
        <f>IF(A1258=1,COUNTIF($A$8:A1258,1),"")</f>
        <v/>
      </c>
      <c r="C1258" s="174"/>
      <c r="D1258" s="157">
        <f>IFERROR($C$8:INDEX($C$8:$C$3000,COUNTIF($C$8:$C$3000,"?*")),"")</f>
        <v>0</v>
      </c>
      <c r="E1258" s="174"/>
      <c r="F1258" s="174">
        <f>--ISNUMBER(IFERROR(SEARCH('Project Costing'!#REF!,Services!I1265,1),""))</f>
        <v>0</v>
      </c>
      <c r="G1258" s="174" t="str">
        <f>IF(F1258=1,COUNTIF($F$8:F1258,1),"")</f>
        <v/>
      </c>
      <c r="H1258" s="174"/>
      <c r="I1258" s="157">
        <f>IFERROR($H$8:INDEX($H$8:$H$3000,COUNTIF($H$8:$H$3000,"?*")),"")</f>
        <v>0</v>
      </c>
    </row>
    <row r="1259" spans="1:9" x14ac:dyDescent="0.25">
      <c r="A1259" s="174">
        <f>--ISNUMBER(IFERROR(SEARCH('Project Costing'!#REF!,Services!I1266,1),""))</f>
        <v>0</v>
      </c>
      <c r="B1259" s="174" t="str">
        <f>IF(A1259=1,COUNTIF($A$8:A1259,1),"")</f>
        <v/>
      </c>
      <c r="C1259" s="174"/>
      <c r="D1259" s="157">
        <f>IFERROR($C$8:INDEX($C$8:$C$3000,COUNTIF($C$8:$C$3000,"?*")),"")</f>
        <v>0</v>
      </c>
      <c r="E1259" s="174"/>
      <c r="F1259" s="174">
        <f>--ISNUMBER(IFERROR(SEARCH('Project Costing'!#REF!,Services!I1266,1),""))</f>
        <v>0</v>
      </c>
      <c r="G1259" s="174" t="str">
        <f>IF(F1259=1,COUNTIF($F$8:F1259,1),"")</f>
        <v/>
      </c>
      <c r="H1259" s="174"/>
      <c r="I1259" s="157">
        <f>IFERROR($H$8:INDEX($H$8:$H$3000,COUNTIF($H$8:$H$3000,"?*")),"")</f>
        <v>0</v>
      </c>
    </row>
    <row r="1260" spans="1:9" x14ac:dyDescent="0.25">
      <c r="A1260" s="174">
        <f>--ISNUMBER(IFERROR(SEARCH('Project Costing'!#REF!,Services!I1267,1),""))</f>
        <v>0</v>
      </c>
      <c r="B1260" s="174" t="str">
        <f>IF(A1260=1,COUNTIF($A$8:A1260,1),"")</f>
        <v/>
      </c>
      <c r="C1260" s="174"/>
      <c r="D1260" s="157">
        <f>IFERROR($C$8:INDEX($C$8:$C$3000,COUNTIF($C$8:$C$3000,"?*")),"")</f>
        <v>0</v>
      </c>
      <c r="E1260" s="174"/>
      <c r="F1260" s="174">
        <f>--ISNUMBER(IFERROR(SEARCH('Project Costing'!#REF!,Services!I1267,1),""))</f>
        <v>0</v>
      </c>
      <c r="G1260" s="174" t="str">
        <f>IF(F1260=1,COUNTIF($F$8:F1260,1),"")</f>
        <v/>
      </c>
      <c r="H1260" s="174"/>
      <c r="I1260" s="157">
        <f>IFERROR($H$8:INDEX($H$8:$H$3000,COUNTIF($H$8:$H$3000,"?*")),"")</f>
        <v>0</v>
      </c>
    </row>
    <row r="1261" spans="1:9" x14ac:dyDescent="0.25">
      <c r="A1261" s="174">
        <f>--ISNUMBER(IFERROR(SEARCH('Project Costing'!#REF!,Services!I1268,1),""))</f>
        <v>0</v>
      </c>
      <c r="B1261" s="174" t="str">
        <f>IF(A1261=1,COUNTIF($A$8:A1261,1),"")</f>
        <v/>
      </c>
      <c r="C1261" s="174"/>
      <c r="D1261" s="157">
        <f>IFERROR($C$8:INDEX($C$8:$C$3000,COUNTIF($C$8:$C$3000,"?*")),"")</f>
        <v>0</v>
      </c>
      <c r="E1261" s="174"/>
      <c r="F1261" s="174">
        <f>--ISNUMBER(IFERROR(SEARCH('Project Costing'!#REF!,Services!I1268,1),""))</f>
        <v>0</v>
      </c>
      <c r="G1261" s="174" t="str">
        <f>IF(F1261=1,COUNTIF($F$8:F1261,1),"")</f>
        <v/>
      </c>
      <c r="H1261" s="174"/>
      <c r="I1261" s="157">
        <f>IFERROR($H$8:INDEX($H$8:$H$3000,COUNTIF($H$8:$H$3000,"?*")),"")</f>
        <v>0</v>
      </c>
    </row>
    <row r="1262" spans="1:9" x14ac:dyDescent="0.25">
      <c r="A1262" s="174">
        <f>--ISNUMBER(IFERROR(SEARCH('Project Costing'!#REF!,Services!I1269,1),""))</f>
        <v>0</v>
      </c>
      <c r="B1262" s="174" t="str">
        <f>IF(A1262=1,COUNTIF($A$8:A1262,1),"")</f>
        <v/>
      </c>
      <c r="C1262" s="174"/>
      <c r="D1262" s="157">
        <f>IFERROR($C$8:INDEX($C$8:$C$3000,COUNTIF($C$8:$C$3000,"?*")),"")</f>
        <v>0</v>
      </c>
      <c r="E1262" s="174"/>
      <c r="F1262" s="174">
        <f>--ISNUMBER(IFERROR(SEARCH('Project Costing'!#REF!,Services!I1269,1),""))</f>
        <v>0</v>
      </c>
      <c r="G1262" s="174" t="str">
        <f>IF(F1262=1,COUNTIF($F$8:F1262,1),"")</f>
        <v/>
      </c>
      <c r="H1262" s="174"/>
      <c r="I1262" s="157">
        <f>IFERROR($H$8:INDEX($H$8:$H$3000,COUNTIF($H$8:$H$3000,"?*")),"")</f>
        <v>0</v>
      </c>
    </row>
    <row r="1263" spans="1:9" x14ac:dyDescent="0.25">
      <c r="A1263" s="174">
        <f>--ISNUMBER(IFERROR(SEARCH('Project Costing'!#REF!,Services!I1270,1),""))</f>
        <v>0</v>
      </c>
      <c r="B1263" s="174" t="str">
        <f>IF(A1263=1,COUNTIF($A$8:A1263,1),"")</f>
        <v/>
      </c>
      <c r="C1263" s="174"/>
      <c r="D1263" s="157">
        <f>IFERROR($C$8:INDEX($C$8:$C$3000,COUNTIF($C$8:$C$3000,"?*")),"")</f>
        <v>0</v>
      </c>
      <c r="E1263" s="174"/>
      <c r="F1263" s="174">
        <f>--ISNUMBER(IFERROR(SEARCH('Project Costing'!#REF!,Services!I1270,1),""))</f>
        <v>0</v>
      </c>
      <c r="G1263" s="174" t="str">
        <f>IF(F1263=1,COUNTIF($F$8:F1263,1),"")</f>
        <v/>
      </c>
      <c r="H1263" s="174"/>
      <c r="I1263" s="157">
        <f>IFERROR($H$8:INDEX($H$8:$H$3000,COUNTIF($H$8:$H$3000,"?*")),"")</f>
        <v>0</v>
      </c>
    </row>
    <row r="1264" spans="1:9" x14ac:dyDescent="0.25">
      <c r="A1264" s="174">
        <f>--ISNUMBER(IFERROR(SEARCH('Project Costing'!#REF!,Services!I1271,1),""))</f>
        <v>0</v>
      </c>
      <c r="B1264" s="174" t="str">
        <f>IF(A1264=1,COUNTIF($A$8:A1264,1),"")</f>
        <v/>
      </c>
      <c r="C1264" s="174"/>
      <c r="D1264" s="157">
        <f>IFERROR($C$8:INDEX($C$8:$C$3000,COUNTIF($C$8:$C$3000,"?*")),"")</f>
        <v>0</v>
      </c>
      <c r="E1264" s="174"/>
      <c r="F1264" s="174">
        <f>--ISNUMBER(IFERROR(SEARCH('Project Costing'!#REF!,Services!I1271,1),""))</f>
        <v>0</v>
      </c>
      <c r="G1264" s="174" t="str">
        <f>IF(F1264=1,COUNTIF($F$8:F1264,1),"")</f>
        <v/>
      </c>
      <c r="H1264" s="174"/>
      <c r="I1264" s="157">
        <f>IFERROR($H$8:INDEX($H$8:$H$3000,COUNTIF($H$8:$H$3000,"?*")),"")</f>
        <v>0</v>
      </c>
    </row>
    <row r="1265" spans="1:9" x14ac:dyDescent="0.25">
      <c r="A1265" s="174">
        <f>--ISNUMBER(IFERROR(SEARCH('Project Costing'!#REF!,Services!I1272,1),""))</f>
        <v>0</v>
      </c>
      <c r="B1265" s="174" t="str">
        <f>IF(A1265=1,COUNTIF($A$8:A1265,1),"")</f>
        <v/>
      </c>
      <c r="C1265" s="174"/>
      <c r="D1265" s="157">
        <f>IFERROR($C$8:INDEX($C$8:$C$3000,COUNTIF($C$8:$C$3000,"?*")),"")</f>
        <v>0</v>
      </c>
      <c r="E1265" s="174"/>
      <c r="F1265" s="174">
        <f>--ISNUMBER(IFERROR(SEARCH('Project Costing'!#REF!,Services!I1272,1),""))</f>
        <v>0</v>
      </c>
      <c r="G1265" s="174" t="str">
        <f>IF(F1265=1,COUNTIF($F$8:F1265,1),"")</f>
        <v/>
      </c>
      <c r="H1265" s="174"/>
      <c r="I1265" s="157">
        <f>IFERROR($H$8:INDEX($H$8:$H$3000,COUNTIF($H$8:$H$3000,"?*")),"")</f>
        <v>0</v>
      </c>
    </row>
    <row r="1266" spans="1:9" x14ac:dyDescent="0.25">
      <c r="A1266" s="174">
        <f>--ISNUMBER(IFERROR(SEARCH('Project Costing'!#REF!,Services!I1273,1),""))</f>
        <v>0</v>
      </c>
      <c r="B1266" s="174" t="str">
        <f>IF(A1266=1,COUNTIF($A$8:A1266,1),"")</f>
        <v/>
      </c>
      <c r="C1266" s="174"/>
      <c r="D1266" s="157">
        <f>IFERROR($C$8:INDEX($C$8:$C$3000,COUNTIF($C$8:$C$3000,"?*")),"")</f>
        <v>0</v>
      </c>
      <c r="E1266" s="174"/>
      <c r="F1266" s="174">
        <f>--ISNUMBER(IFERROR(SEARCH('Project Costing'!#REF!,Services!I1273,1),""))</f>
        <v>0</v>
      </c>
      <c r="G1266" s="174" t="str">
        <f>IF(F1266=1,COUNTIF($F$8:F1266,1),"")</f>
        <v/>
      </c>
      <c r="H1266" s="174"/>
      <c r="I1266" s="157">
        <f>IFERROR($H$8:INDEX($H$8:$H$3000,COUNTIF($H$8:$H$3000,"?*")),"")</f>
        <v>0</v>
      </c>
    </row>
    <row r="1267" spans="1:9" x14ac:dyDescent="0.25">
      <c r="A1267" s="174">
        <f>--ISNUMBER(IFERROR(SEARCH('Project Costing'!#REF!,Services!I1274,1),""))</f>
        <v>0</v>
      </c>
      <c r="B1267" s="174" t="str">
        <f>IF(A1267=1,COUNTIF($A$8:A1267,1),"")</f>
        <v/>
      </c>
      <c r="C1267" s="174"/>
      <c r="D1267" s="157">
        <f>IFERROR($C$8:INDEX($C$8:$C$3000,COUNTIF($C$8:$C$3000,"?*")),"")</f>
        <v>0</v>
      </c>
      <c r="E1267" s="174"/>
      <c r="F1267" s="174">
        <f>--ISNUMBER(IFERROR(SEARCH('Project Costing'!#REF!,Services!I1274,1),""))</f>
        <v>0</v>
      </c>
      <c r="G1267" s="174" t="str">
        <f>IF(F1267=1,COUNTIF($F$8:F1267,1),"")</f>
        <v/>
      </c>
      <c r="H1267" s="174"/>
      <c r="I1267" s="157">
        <f>IFERROR($H$8:INDEX($H$8:$H$3000,COUNTIF($H$8:$H$3000,"?*")),"")</f>
        <v>0</v>
      </c>
    </row>
    <row r="1268" spans="1:9" x14ac:dyDescent="0.25">
      <c r="A1268" s="174">
        <f>--ISNUMBER(IFERROR(SEARCH('Project Costing'!#REF!,Services!I1275,1),""))</f>
        <v>0</v>
      </c>
      <c r="B1268" s="174" t="str">
        <f>IF(A1268=1,COUNTIF($A$8:A1268,1),"")</f>
        <v/>
      </c>
      <c r="C1268" s="174"/>
      <c r="D1268" s="157">
        <f>IFERROR($C$8:INDEX($C$8:$C$3000,COUNTIF($C$8:$C$3000,"?*")),"")</f>
        <v>0</v>
      </c>
      <c r="E1268" s="174"/>
      <c r="F1268" s="174">
        <f>--ISNUMBER(IFERROR(SEARCH('Project Costing'!#REF!,Services!I1275,1),""))</f>
        <v>0</v>
      </c>
      <c r="G1268" s="174" t="str">
        <f>IF(F1268=1,COUNTIF($F$8:F1268,1),"")</f>
        <v/>
      </c>
      <c r="H1268" s="174"/>
      <c r="I1268" s="157">
        <f>IFERROR($H$8:INDEX($H$8:$H$3000,COUNTIF($H$8:$H$3000,"?*")),"")</f>
        <v>0</v>
      </c>
    </row>
    <row r="1269" spans="1:9" x14ac:dyDescent="0.25">
      <c r="A1269" s="174">
        <f>--ISNUMBER(IFERROR(SEARCH('Project Costing'!#REF!,Services!I1276,1),""))</f>
        <v>0</v>
      </c>
      <c r="B1269" s="174" t="str">
        <f>IF(A1269=1,COUNTIF($A$8:A1269,1),"")</f>
        <v/>
      </c>
      <c r="C1269" s="174"/>
      <c r="D1269" s="157">
        <f>IFERROR($C$8:INDEX($C$8:$C$3000,COUNTIF($C$8:$C$3000,"?*")),"")</f>
        <v>0</v>
      </c>
      <c r="E1269" s="174"/>
      <c r="F1269" s="174">
        <f>--ISNUMBER(IFERROR(SEARCH('Project Costing'!#REF!,Services!I1276,1),""))</f>
        <v>0</v>
      </c>
      <c r="G1269" s="174" t="str">
        <f>IF(F1269=1,COUNTIF($F$8:F1269,1),"")</f>
        <v/>
      </c>
      <c r="H1269" s="174"/>
      <c r="I1269" s="157">
        <f>IFERROR($H$8:INDEX($H$8:$H$3000,COUNTIF($H$8:$H$3000,"?*")),"")</f>
        <v>0</v>
      </c>
    </row>
    <row r="1270" spans="1:9" x14ac:dyDescent="0.25">
      <c r="A1270" s="174">
        <f>--ISNUMBER(IFERROR(SEARCH('Project Costing'!#REF!,Services!I1277,1),""))</f>
        <v>0</v>
      </c>
      <c r="B1270" s="174" t="str">
        <f>IF(A1270=1,COUNTIF($A$8:A1270,1),"")</f>
        <v/>
      </c>
      <c r="C1270" s="174"/>
      <c r="D1270" s="157">
        <f>IFERROR($C$8:INDEX($C$8:$C$3000,COUNTIF($C$8:$C$3000,"?*")),"")</f>
        <v>0</v>
      </c>
      <c r="E1270" s="174"/>
      <c r="F1270" s="174">
        <f>--ISNUMBER(IFERROR(SEARCH('Project Costing'!#REF!,Services!I1277,1),""))</f>
        <v>0</v>
      </c>
      <c r="G1270" s="174" t="str">
        <f>IF(F1270=1,COUNTIF($F$8:F1270,1),"")</f>
        <v/>
      </c>
      <c r="H1270" s="174"/>
      <c r="I1270" s="157">
        <f>IFERROR($H$8:INDEX($H$8:$H$3000,COUNTIF($H$8:$H$3000,"?*")),"")</f>
        <v>0</v>
      </c>
    </row>
    <row r="1271" spans="1:9" x14ac:dyDescent="0.25">
      <c r="A1271" s="174">
        <f>--ISNUMBER(IFERROR(SEARCH('Project Costing'!#REF!,Services!I1278,1),""))</f>
        <v>0</v>
      </c>
      <c r="B1271" s="174" t="str">
        <f>IF(A1271=1,COUNTIF($A$8:A1271,1),"")</f>
        <v/>
      </c>
      <c r="C1271" s="174"/>
      <c r="D1271" s="157">
        <f>IFERROR($C$8:INDEX($C$8:$C$3000,COUNTIF($C$8:$C$3000,"?*")),"")</f>
        <v>0</v>
      </c>
      <c r="E1271" s="174"/>
      <c r="F1271" s="174">
        <f>--ISNUMBER(IFERROR(SEARCH('Project Costing'!#REF!,Services!I1278,1),""))</f>
        <v>0</v>
      </c>
      <c r="G1271" s="174" t="str">
        <f>IF(F1271=1,COUNTIF($F$8:F1271,1),"")</f>
        <v/>
      </c>
      <c r="H1271" s="174"/>
      <c r="I1271" s="157">
        <f>IFERROR($H$8:INDEX($H$8:$H$3000,COUNTIF($H$8:$H$3000,"?*")),"")</f>
        <v>0</v>
      </c>
    </row>
    <row r="1272" spans="1:9" x14ac:dyDescent="0.25">
      <c r="A1272" s="174">
        <f>--ISNUMBER(IFERROR(SEARCH('Project Costing'!#REF!,Services!I1279,1),""))</f>
        <v>0</v>
      </c>
      <c r="B1272" s="174" t="str">
        <f>IF(A1272=1,COUNTIF($A$8:A1272,1),"")</f>
        <v/>
      </c>
      <c r="C1272" s="174"/>
      <c r="D1272" s="157">
        <f>IFERROR($C$8:INDEX($C$8:$C$3000,COUNTIF($C$8:$C$3000,"?*")),"")</f>
        <v>0</v>
      </c>
      <c r="E1272" s="174"/>
      <c r="F1272" s="174">
        <f>--ISNUMBER(IFERROR(SEARCH('Project Costing'!#REF!,Services!I1279,1),""))</f>
        <v>0</v>
      </c>
      <c r="G1272" s="174" t="str">
        <f>IF(F1272=1,COUNTIF($F$8:F1272,1),"")</f>
        <v/>
      </c>
      <c r="H1272" s="174"/>
      <c r="I1272" s="157">
        <f>IFERROR($H$8:INDEX($H$8:$H$3000,COUNTIF($H$8:$H$3000,"?*")),"")</f>
        <v>0</v>
      </c>
    </row>
    <row r="1273" spans="1:9" x14ac:dyDescent="0.25">
      <c r="A1273" s="174">
        <f>--ISNUMBER(IFERROR(SEARCH('Project Costing'!#REF!,Services!I1280,1),""))</f>
        <v>0</v>
      </c>
      <c r="B1273" s="174" t="str">
        <f>IF(A1273=1,COUNTIF($A$8:A1273,1),"")</f>
        <v/>
      </c>
      <c r="C1273" s="174"/>
      <c r="D1273" s="157">
        <f>IFERROR($C$8:INDEX($C$8:$C$3000,COUNTIF($C$8:$C$3000,"?*")),"")</f>
        <v>0</v>
      </c>
      <c r="E1273" s="174"/>
      <c r="F1273" s="174">
        <f>--ISNUMBER(IFERROR(SEARCH('Project Costing'!#REF!,Services!I1280,1),""))</f>
        <v>0</v>
      </c>
      <c r="G1273" s="174" t="str">
        <f>IF(F1273=1,COUNTIF($F$8:F1273,1),"")</f>
        <v/>
      </c>
      <c r="H1273" s="174"/>
      <c r="I1273" s="157">
        <f>IFERROR($H$8:INDEX($H$8:$H$3000,COUNTIF($H$8:$H$3000,"?*")),"")</f>
        <v>0</v>
      </c>
    </row>
    <row r="1274" spans="1:9" x14ac:dyDescent="0.25">
      <c r="A1274" s="174">
        <f>--ISNUMBER(IFERROR(SEARCH('Project Costing'!#REF!,Services!I1281,1),""))</f>
        <v>0</v>
      </c>
      <c r="B1274" s="174" t="str">
        <f>IF(A1274=1,COUNTIF($A$8:A1274,1),"")</f>
        <v/>
      </c>
      <c r="C1274" s="174"/>
      <c r="D1274" s="157">
        <f>IFERROR($C$8:INDEX($C$8:$C$3000,COUNTIF($C$8:$C$3000,"?*")),"")</f>
        <v>0</v>
      </c>
      <c r="E1274" s="174"/>
      <c r="F1274" s="174">
        <f>--ISNUMBER(IFERROR(SEARCH('Project Costing'!#REF!,Services!I1281,1),""))</f>
        <v>0</v>
      </c>
      <c r="G1274" s="174" t="str">
        <f>IF(F1274=1,COUNTIF($F$8:F1274,1),"")</f>
        <v/>
      </c>
      <c r="H1274" s="174"/>
      <c r="I1274" s="157">
        <f>IFERROR($H$8:INDEX($H$8:$H$3000,COUNTIF($H$8:$H$3000,"?*")),"")</f>
        <v>0</v>
      </c>
    </row>
    <row r="1275" spans="1:9" x14ac:dyDescent="0.25">
      <c r="A1275" s="174">
        <f>--ISNUMBER(IFERROR(SEARCH('Project Costing'!#REF!,Services!I1282,1),""))</f>
        <v>0</v>
      </c>
      <c r="B1275" s="174" t="str">
        <f>IF(A1275=1,COUNTIF($A$8:A1275,1),"")</f>
        <v/>
      </c>
      <c r="C1275" s="174"/>
      <c r="D1275" s="157">
        <f>IFERROR($C$8:INDEX($C$8:$C$3000,COUNTIF($C$8:$C$3000,"?*")),"")</f>
        <v>0</v>
      </c>
      <c r="E1275" s="174"/>
      <c r="F1275" s="174">
        <f>--ISNUMBER(IFERROR(SEARCH('Project Costing'!#REF!,Services!I1282,1),""))</f>
        <v>0</v>
      </c>
      <c r="G1275" s="174" t="str">
        <f>IF(F1275=1,COUNTIF($F$8:F1275,1),"")</f>
        <v/>
      </c>
      <c r="H1275" s="174"/>
      <c r="I1275" s="157">
        <f>IFERROR($H$8:INDEX($H$8:$H$3000,COUNTIF($H$8:$H$3000,"?*")),"")</f>
        <v>0</v>
      </c>
    </row>
    <row r="1276" spans="1:9" x14ac:dyDescent="0.25">
      <c r="A1276" s="174">
        <f>--ISNUMBER(IFERROR(SEARCH('Project Costing'!#REF!,Services!I1283,1),""))</f>
        <v>0</v>
      </c>
      <c r="B1276" s="174" t="str">
        <f>IF(A1276=1,COUNTIF($A$8:A1276,1),"")</f>
        <v/>
      </c>
      <c r="C1276" s="174"/>
      <c r="D1276" s="157">
        <f>IFERROR($C$8:INDEX($C$8:$C$3000,COUNTIF($C$8:$C$3000,"?*")),"")</f>
        <v>0</v>
      </c>
      <c r="E1276" s="174"/>
      <c r="F1276" s="174">
        <f>--ISNUMBER(IFERROR(SEARCH('Project Costing'!#REF!,Services!I1283,1),""))</f>
        <v>0</v>
      </c>
      <c r="G1276" s="174" t="str">
        <f>IF(F1276=1,COUNTIF($F$8:F1276,1),"")</f>
        <v/>
      </c>
      <c r="H1276" s="174"/>
      <c r="I1276" s="157">
        <f>IFERROR($H$8:INDEX($H$8:$H$3000,COUNTIF($H$8:$H$3000,"?*")),"")</f>
        <v>0</v>
      </c>
    </row>
    <row r="1277" spans="1:9" x14ac:dyDescent="0.25">
      <c r="A1277" s="174">
        <f>--ISNUMBER(IFERROR(SEARCH('Project Costing'!#REF!,Services!I1284,1),""))</f>
        <v>0</v>
      </c>
      <c r="B1277" s="174" t="str">
        <f>IF(A1277=1,COUNTIF($A$8:A1277,1),"")</f>
        <v/>
      </c>
      <c r="C1277" s="174"/>
      <c r="D1277" s="157">
        <f>IFERROR($C$8:INDEX($C$8:$C$3000,COUNTIF($C$8:$C$3000,"?*")),"")</f>
        <v>0</v>
      </c>
      <c r="E1277" s="174"/>
      <c r="F1277" s="174">
        <f>--ISNUMBER(IFERROR(SEARCH('Project Costing'!#REF!,Services!I1284,1),""))</f>
        <v>0</v>
      </c>
      <c r="G1277" s="174" t="str">
        <f>IF(F1277=1,COUNTIF($F$8:F1277,1),"")</f>
        <v/>
      </c>
      <c r="H1277" s="174"/>
      <c r="I1277" s="157">
        <f>IFERROR($H$8:INDEX($H$8:$H$3000,COUNTIF($H$8:$H$3000,"?*")),"")</f>
        <v>0</v>
      </c>
    </row>
    <row r="1278" spans="1:9" x14ac:dyDescent="0.25">
      <c r="A1278" s="174">
        <f>--ISNUMBER(IFERROR(SEARCH('Project Costing'!#REF!,Services!I1285,1),""))</f>
        <v>0</v>
      </c>
      <c r="B1278" s="174" t="str">
        <f>IF(A1278=1,COUNTIF($A$8:A1278,1),"")</f>
        <v/>
      </c>
      <c r="C1278" s="174"/>
      <c r="D1278" s="157">
        <f>IFERROR($C$8:INDEX($C$8:$C$3000,COUNTIF($C$8:$C$3000,"?*")),"")</f>
        <v>0</v>
      </c>
      <c r="E1278" s="174"/>
      <c r="F1278" s="174">
        <f>--ISNUMBER(IFERROR(SEARCH('Project Costing'!#REF!,Services!I1285,1),""))</f>
        <v>0</v>
      </c>
      <c r="G1278" s="174" t="str">
        <f>IF(F1278=1,COUNTIF($F$8:F1278,1),"")</f>
        <v/>
      </c>
      <c r="H1278" s="174"/>
      <c r="I1278" s="157">
        <f>IFERROR($H$8:INDEX($H$8:$H$3000,COUNTIF($H$8:$H$3000,"?*")),"")</f>
        <v>0</v>
      </c>
    </row>
    <row r="1279" spans="1:9" x14ac:dyDescent="0.25">
      <c r="A1279" s="174">
        <f>--ISNUMBER(IFERROR(SEARCH('Project Costing'!#REF!,Services!I1286,1),""))</f>
        <v>0</v>
      </c>
      <c r="B1279" s="174" t="str">
        <f>IF(A1279=1,COUNTIF($A$8:A1279,1),"")</f>
        <v/>
      </c>
      <c r="C1279" s="174"/>
      <c r="D1279" s="157">
        <f>IFERROR($C$8:INDEX($C$8:$C$3000,COUNTIF($C$8:$C$3000,"?*")),"")</f>
        <v>0</v>
      </c>
      <c r="E1279" s="174"/>
      <c r="F1279" s="174">
        <f>--ISNUMBER(IFERROR(SEARCH('Project Costing'!#REF!,Services!I1286,1),""))</f>
        <v>0</v>
      </c>
      <c r="G1279" s="174" t="str">
        <f>IF(F1279=1,COUNTIF($F$8:F1279,1),"")</f>
        <v/>
      </c>
      <c r="H1279" s="174"/>
      <c r="I1279" s="157">
        <f>IFERROR($H$8:INDEX($H$8:$H$3000,COUNTIF($H$8:$H$3000,"?*")),"")</f>
        <v>0</v>
      </c>
    </row>
    <row r="1280" spans="1:9" x14ac:dyDescent="0.25">
      <c r="A1280" s="174">
        <f>--ISNUMBER(IFERROR(SEARCH('Project Costing'!#REF!,Services!I1287,1),""))</f>
        <v>0</v>
      </c>
      <c r="B1280" s="174" t="str">
        <f>IF(A1280=1,COUNTIF($A$8:A1280,1),"")</f>
        <v/>
      </c>
      <c r="C1280" s="174"/>
      <c r="D1280" s="157">
        <f>IFERROR($C$8:INDEX($C$8:$C$3000,COUNTIF($C$8:$C$3000,"?*")),"")</f>
        <v>0</v>
      </c>
      <c r="E1280" s="174"/>
      <c r="F1280" s="174">
        <f>--ISNUMBER(IFERROR(SEARCH('Project Costing'!#REF!,Services!I1287,1),""))</f>
        <v>0</v>
      </c>
      <c r="G1280" s="174" t="str">
        <f>IF(F1280=1,COUNTIF($F$8:F1280,1),"")</f>
        <v/>
      </c>
      <c r="H1280" s="174"/>
      <c r="I1280" s="157">
        <f>IFERROR($H$8:INDEX($H$8:$H$3000,COUNTIF($H$8:$H$3000,"?*")),"")</f>
        <v>0</v>
      </c>
    </row>
    <row r="1281" spans="1:9" x14ac:dyDescent="0.25">
      <c r="A1281" s="174">
        <f>--ISNUMBER(IFERROR(SEARCH('Project Costing'!#REF!,Services!I1288,1),""))</f>
        <v>0</v>
      </c>
      <c r="B1281" s="174" t="str">
        <f>IF(A1281=1,COUNTIF($A$8:A1281,1),"")</f>
        <v/>
      </c>
      <c r="C1281" s="174"/>
      <c r="D1281" s="157">
        <f>IFERROR($C$8:INDEX($C$8:$C$3000,COUNTIF($C$8:$C$3000,"?*")),"")</f>
        <v>0</v>
      </c>
      <c r="E1281" s="174"/>
      <c r="F1281" s="174">
        <f>--ISNUMBER(IFERROR(SEARCH('Project Costing'!#REF!,Services!I1288,1),""))</f>
        <v>0</v>
      </c>
      <c r="G1281" s="174" t="str">
        <f>IF(F1281=1,COUNTIF($F$8:F1281,1),"")</f>
        <v/>
      </c>
      <c r="H1281" s="174"/>
      <c r="I1281" s="157">
        <f>IFERROR($H$8:INDEX($H$8:$H$3000,COUNTIF($H$8:$H$3000,"?*")),"")</f>
        <v>0</v>
      </c>
    </row>
    <row r="1282" spans="1:9" x14ac:dyDescent="0.25">
      <c r="A1282" s="174">
        <f>--ISNUMBER(IFERROR(SEARCH('Project Costing'!#REF!,Services!I1289,1),""))</f>
        <v>0</v>
      </c>
      <c r="B1282" s="174" t="str">
        <f>IF(A1282=1,COUNTIF($A$8:A1282,1),"")</f>
        <v/>
      </c>
      <c r="C1282" s="174"/>
      <c r="D1282" s="157">
        <f>IFERROR($C$8:INDEX($C$8:$C$3000,COUNTIF($C$8:$C$3000,"?*")),"")</f>
        <v>0</v>
      </c>
      <c r="E1282" s="174"/>
      <c r="F1282" s="174">
        <f>--ISNUMBER(IFERROR(SEARCH('Project Costing'!#REF!,Services!I1289,1),""))</f>
        <v>0</v>
      </c>
      <c r="G1282" s="174" t="str">
        <f>IF(F1282=1,COUNTIF($F$8:F1282,1),"")</f>
        <v/>
      </c>
      <c r="H1282" s="174"/>
      <c r="I1282" s="157">
        <f>IFERROR($H$8:INDEX($H$8:$H$3000,COUNTIF($H$8:$H$3000,"?*")),"")</f>
        <v>0</v>
      </c>
    </row>
    <row r="1283" spans="1:9" x14ac:dyDescent="0.25">
      <c r="A1283" s="174">
        <f>--ISNUMBER(IFERROR(SEARCH('Project Costing'!#REF!,Services!I1290,1),""))</f>
        <v>0</v>
      </c>
      <c r="B1283" s="174" t="str">
        <f>IF(A1283=1,COUNTIF($A$8:A1283,1),"")</f>
        <v/>
      </c>
      <c r="C1283" s="174"/>
      <c r="D1283" s="157">
        <f>IFERROR($C$8:INDEX($C$8:$C$3000,COUNTIF($C$8:$C$3000,"?*")),"")</f>
        <v>0</v>
      </c>
      <c r="E1283" s="174"/>
      <c r="F1283" s="174">
        <f>--ISNUMBER(IFERROR(SEARCH('Project Costing'!#REF!,Services!I1290,1),""))</f>
        <v>0</v>
      </c>
      <c r="G1283" s="174" t="str">
        <f>IF(F1283=1,COUNTIF($F$8:F1283,1),"")</f>
        <v/>
      </c>
      <c r="H1283" s="174"/>
      <c r="I1283" s="157">
        <f>IFERROR($H$8:INDEX($H$8:$H$3000,COUNTIF($H$8:$H$3000,"?*")),"")</f>
        <v>0</v>
      </c>
    </row>
    <row r="1284" spans="1:9" x14ac:dyDescent="0.25">
      <c r="A1284" s="174">
        <f>--ISNUMBER(IFERROR(SEARCH('Project Costing'!#REF!,Services!I1291,1),""))</f>
        <v>0</v>
      </c>
      <c r="B1284" s="174" t="str">
        <f>IF(A1284=1,COUNTIF($A$8:A1284,1),"")</f>
        <v/>
      </c>
      <c r="C1284" s="174"/>
      <c r="D1284" s="157">
        <f>IFERROR($C$8:INDEX($C$8:$C$3000,COUNTIF($C$8:$C$3000,"?*")),"")</f>
        <v>0</v>
      </c>
      <c r="E1284" s="174"/>
      <c r="F1284" s="174">
        <f>--ISNUMBER(IFERROR(SEARCH('Project Costing'!#REF!,Services!I1291,1),""))</f>
        <v>0</v>
      </c>
      <c r="G1284" s="174" t="str">
        <f>IF(F1284=1,COUNTIF($F$8:F1284,1),"")</f>
        <v/>
      </c>
      <c r="H1284" s="174"/>
      <c r="I1284" s="157">
        <f>IFERROR($H$8:INDEX($H$8:$H$3000,COUNTIF($H$8:$H$3000,"?*")),"")</f>
        <v>0</v>
      </c>
    </row>
    <row r="1285" spans="1:9" x14ac:dyDescent="0.25">
      <c r="A1285" s="174">
        <f>--ISNUMBER(IFERROR(SEARCH('Project Costing'!#REF!,Services!I1292,1),""))</f>
        <v>0</v>
      </c>
      <c r="B1285" s="174" t="str">
        <f>IF(A1285=1,COUNTIF($A$8:A1285,1),"")</f>
        <v/>
      </c>
      <c r="C1285" s="174"/>
      <c r="D1285" s="157">
        <f>IFERROR($C$8:INDEX($C$8:$C$3000,COUNTIF($C$8:$C$3000,"?*")),"")</f>
        <v>0</v>
      </c>
      <c r="E1285" s="174"/>
      <c r="F1285" s="174">
        <f>--ISNUMBER(IFERROR(SEARCH('Project Costing'!#REF!,Services!I1292,1),""))</f>
        <v>0</v>
      </c>
      <c r="G1285" s="174" t="str">
        <f>IF(F1285=1,COUNTIF($F$8:F1285,1),"")</f>
        <v/>
      </c>
      <c r="H1285" s="174"/>
      <c r="I1285" s="157">
        <f>IFERROR($H$8:INDEX($H$8:$H$3000,COUNTIF($H$8:$H$3000,"?*")),"")</f>
        <v>0</v>
      </c>
    </row>
    <row r="1286" spans="1:9" x14ac:dyDescent="0.25">
      <c r="A1286" s="174">
        <f>--ISNUMBER(IFERROR(SEARCH('Project Costing'!#REF!,Services!I1293,1),""))</f>
        <v>0</v>
      </c>
      <c r="B1286" s="174" t="str">
        <f>IF(A1286=1,COUNTIF($A$8:A1286,1),"")</f>
        <v/>
      </c>
      <c r="C1286" s="174"/>
      <c r="D1286" s="157">
        <f>IFERROR($C$8:INDEX($C$8:$C$3000,COUNTIF($C$8:$C$3000,"?*")),"")</f>
        <v>0</v>
      </c>
      <c r="E1286" s="174"/>
      <c r="F1286" s="174">
        <f>--ISNUMBER(IFERROR(SEARCH('Project Costing'!#REF!,Services!I1293,1),""))</f>
        <v>0</v>
      </c>
      <c r="G1286" s="174" t="str">
        <f>IF(F1286=1,COUNTIF($F$8:F1286,1),"")</f>
        <v/>
      </c>
      <c r="H1286" s="174"/>
      <c r="I1286" s="157">
        <f>IFERROR($H$8:INDEX($H$8:$H$3000,COUNTIF($H$8:$H$3000,"?*")),"")</f>
        <v>0</v>
      </c>
    </row>
    <row r="1287" spans="1:9" x14ac:dyDescent="0.25">
      <c r="A1287" s="174">
        <f>--ISNUMBER(IFERROR(SEARCH('Project Costing'!#REF!,Services!I1294,1),""))</f>
        <v>0</v>
      </c>
      <c r="B1287" s="174" t="str">
        <f>IF(A1287=1,COUNTIF($A$8:A1287,1),"")</f>
        <v/>
      </c>
      <c r="C1287" s="174"/>
      <c r="D1287" s="157">
        <f>IFERROR($C$8:INDEX($C$8:$C$3000,COUNTIF($C$8:$C$3000,"?*")),"")</f>
        <v>0</v>
      </c>
      <c r="E1287" s="174"/>
      <c r="F1287" s="174">
        <f>--ISNUMBER(IFERROR(SEARCH('Project Costing'!#REF!,Services!I1294,1),""))</f>
        <v>0</v>
      </c>
      <c r="G1287" s="174" t="str">
        <f>IF(F1287=1,COUNTIF($F$8:F1287,1),"")</f>
        <v/>
      </c>
      <c r="H1287" s="174"/>
      <c r="I1287" s="157">
        <f>IFERROR($H$8:INDEX($H$8:$H$3000,COUNTIF($H$8:$H$3000,"?*")),"")</f>
        <v>0</v>
      </c>
    </row>
    <row r="1288" spans="1:9" x14ac:dyDescent="0.25">
      <c r="A1288" s="174">
        <f>--ISNUMBER(IFERROR(SEARCH('Project Costing'!#REF!,Services!I1295,1),""))</f>
        <v>0</v>
      </c>
      <c r="B1288" s="174" t="str">
        <f>IF(A1288=1,COUNTIF($A$8:A1288,1),"")</f>
        <v/>
      </c>
      <c r="C1288" s="174"/>
      <c r="D1288" s="157">
        <f>IFERROR($C$8:INDEX($C$8:$C$3000,COUNTIF($C$8:$C$3000,"?*")),"")</f>
        <v>0</v>
      </c>
      <c r="E1288" s="174"/>
      <c r="F1288" s="174">
        <f>--ISNUMBER(IFERROR(SEARCH('Project Costing'!#REF!,Services!I1295,1),""))</f>
        <v>0</v>
      </c>
      <c r="G1288" s="174" t="str">
        <f>IF(F1288=1,COUNTIF($F$8:F1288,1),"")</f>
        <v/>
      </c>
      <c r="H1288" s="174"/>
      <c r="I1288" s="157">
        <f>IFERROR($H$8:INDEX($H$8:$H$3000,COUNTIF($H$8:$H$3000,"?*")),"")</f>
        <v>0</v>
      </c>
    </row>
    <row r="1289" spans="1:9" x14ac:dyDescent="0.25">
      <c r="A1289" s="174">
        <f>--ISNUMBER(IFERROR(SEARCH('Project Costing'!#REF!,Services!I1296,1),""))</f>
        <v>0</v>
      </c>
      <c r="B1289" s="174" t="str">
        <f>IF(A1289=1,COUNTIF($A$8:A1289,1),"")</f>
        <v/>
      </c>
      <c r="C1289" s="174"/>
      <c r="D1289" s="157">
        <f>IFERROR($C$8:INDEX($C$8:$C$3000,COUNTIF($C$8:$C$3000,"?*")),"")</f>
        <v>0</v>
      </c>
      <c r="E1289" s="174"/>
      <c r="F1289" s="174">
        <f>--ISNUMBER(IFERROR(SEARCH('Project Costing'!#REF!,Services!I1296,1),""))</f>
        <v>0</v>
      </c>
      <c r="G1289" s="174" t="str">
        <f>IF(F1289=1,COUNTIF($F$8:F1289,1),"")</f>
        <v/>
      </c>
      <c r="H1289" s="174"/>
      <c r="I1289" s="157">
        <f>IFERROR($H$8:INDEX($H$8:$H$3000,COUNTIF($H$8:$H$3000,"?*")),"")</f>
        <v>0</v>
      </c>
    </row>
    <row r="1290" spans="1:9" x14ac:dyDescent="0.25">
      <c r="A1290" s="174">
        <f>--ISNUMBER(IFERROR(SEARCH('Project Costing'!#REF!,Services!I1297,1),""))</f>
        <v>0</v>
      </c>
      <c r="B1290" s="174" t="str">
        <f>IF(A1290=1,COUNTIF($A$8:A1290,1),"")</f>
        <v/>
      </c>
      <c r="C1290" s="174"/>
      <c r="D1290" s="157">
        <f>IFERROR($C$8:INDEX($C$8:$C$3000,COUNTIF($C$8:$C$3000,"?*")),"")</f>
        <v>0</v>
      </c>
      <c r="E1290" s="174"/>
      <c r="F1290" s="174">
        <f>--ISNUMBER(IFERROR(SEARCH('Project Costing'!#REF!,Services!I1297,1),""))</f>
        <v>0</v>
      </c>
      <c r="G1290" s="174" t="str">
        <f>IF(F1290=1,COUNTIF($F$8:F1290,1),"")</f>
        <v/>
      </c>
      <c r="H1290" s="174"/>
      <c r="I1290" s="157">
        <f>IFERROR($H$8:INDEX($H$8:$H$3000,COUNTIF($H$8:$H$3000,"?*")),"")</f>
        <v>0</v>
      </c>
    </row>
    <row r="1291" spans="1:9" x14ac:dyDescent="0.25">
      <c r="A1291" s="174">
        <f>--ISNUMBER(IFERROR(SEARCH('Project Costing'!#REF!,Services!I1298,1),""))</f>
        <v>0</v>
      </c>
      <c r="B1291" s="174" t="str">
        <f>IF(A1291=1,COUNTIF($A$8:A1291,1),"")</f>
        <v/>
      </c>
      <c r="C1291" s="174"/>
      <c r="D1291" s="157">
        <f>IFERROR($C$8:INDEX($C$8:$C$3000,COUNTIF($C$8:$C$3000,"?*")),"")</f>
        <v>0</v>
      </c>
      <c r="E1291" s="174"/>
      <c r="F1291" s="174">
        <f>--ISNUMBER(IFERROR(SEARCH('Project Costing'!#REF!,Services!I1298,1),""))</f>
        <v>0</v>
      </c>
      <c r="G1291" s="174" t="str">
        <f>IF(F1291=1,COUNTIF($F$8:F1291,1),"")</f>
        <v/>
      </c>
      <c r="H1291" s="174"/>
      <c r="I1291" s="157">
        <f>IFERROR($H$8:INDEX($H$8:$H$3000,COUNTIF($H$8:$H$3000,"?*")),"")</f>
        <v>0</v>
      </c>
    </row>
    <row r="1292" spans="1:9" x14ac:dyDescent="0.25">
      <c r="A1292" s="174">
        <f>--ISNUMBER(IFERROR(SEARCH('Project Costing'!#REF!,Services!I1299,1),""))</f>
        <v>0</v>
      </c>
      <c r="B1292" s="174" t="str">
        <f>IF(A1292=1,COUNTIF($A$8:A1292,1),"")</f>
        <v/>
      </c>
      <c r="C1292" s="174"/>
      <c r="D1292" s="157">
        <f>IFERROR($C$8:INDEX($C$8:$C$3000,COUNTIF($C$8:$C$3000,"?*")),"")</f>
        <v>0</v>
      </c>
      <c r="E1292" s="174"/>
      <c r="F1292" s="174">
        <f>--ISNUMBER(IFERROR(SEARCH('Project Costing'!#REF!,Services!I1299,1),""))</f>
        <v>0</v>
      </c>
      <c r="G1292" s="174" t="str">
        <f>IF(F1292=1,COUNTIF($F$8:F1292,1),"")</f>
        <v/>
      </c>
      <c r="H1292" s="174"/>
      <c r="I1292" s="157">
        <f>IFERROR($H$8:INDEX($H$8:$H$3000,COUNTIF($H$8:$H$3000,"?*")),"")</f>
        <v>0</v>
      </c>
    </row>
    <row r="1293" spans="1:9" x14ac:dyDescent="0.25">
      <c r="A1293" s="174">
        <f>--ISNUMBER(IFERROR(SEARCH('Project Costing'!#REF!,Services!I1300,1),""))</f>
        <v>0</v>
      </c>
      <c r="B1293" s="174" t="str">
        <f>IF(A1293=1,COUNTIF($A$8:A1293,1),"")</f>
        <v/>
      </c>
      <c r="C1293" s="174"/>
      <c r="D1293" s="157">
        <f>IFERROR($C$8:INDEX($C$8:$C$3000,COUNTIF($C$8:$C$3000,"?*")),"")</f>
        <v>0</v>
      </c>
      <c r="E1293" s="174"/>
      <c r="F1293" s="174">
        <f>--ISNUMBER(IFERROR(SEARCH('Project Costing'!#REF!,Services!I1300,1),""))</f>
        <v>0</v>
      </c>
      <c r="G1293" s="174" t="str">
        <f>IF(F1293=1,COUNTIF($F$8:F1293,1),"")</f>
        <v/>
      </c>
      <c r="H1293" s="174"/>
      <c r="I1293" s="157">
        <f>IFERROR($H$8:INDEX($H$8:$H$3000,COUNTIF($H$8:$H$3000,"?*")),"")</f>
        <v>0</v>
      </c>
    </row>
    <row r="1294" spans="1:9" x14ac:dyDescent="0.25">
      <c r="A1294" s="174">
        <f>--ISNUMBER(IFERROR(SEARCH('Project Costing'!#REF!,Services!I1301,1),""))</f>
        <v>0</v>
      </c>
      <c r="B1294" s="174" t="str">
        <f>IF(A1294=1,COUNTIF($A$8:A1294,1),"")</f>
        <v/>
      </c>
      <c r="C1294" s="174"/>
      <c r="D1294" s="157">
        <f>IFERROR($C$8:INDEX($C$8:$C$3000,COUNTIF($C$8:$C$3000,"?*")),"")</f>
        <v>0</v>
      </c>
      <c r="E1294" s="174"/>
      <c r="F1294" s="174">
        <f>--ISNUMBER(IFERROR(SEARCH('Project Costing'!#REF!,Services!I1301,1),""))</f>
        <v>0</v>
      </c>
      <c r="G1294" s="174" t="str">
        <f>IF(F1294=1,COUNTIF($F$8:F1294,1),"")</f>
        <v/>
      </c>
      <c r="H1294" s="174"/>
      <c r="I1294" s="157">
        <f>IFERROR($H$8:INDEX($H$8:$H$3000,COUNTIF($H$8:$H$3000,"?*")),"")</f>
        <v>0</v>
      </c>
    </row>
    <row r="1295" spans="1:9" x14ac:dyDescent="0.25">
      <c r="A1295" s="174">
        <f>--ISNUMBER(IFERROR(SEARCH('Project Costing'!#REF!,Services!I1302,1),""))</f>
        <v>0</v>
      </c>
      <c r="B1295" s="174" t="str">
        <f>IF(A1295=1,COUNTIF($A$8:A1295,1),"")</f>
        <v/>
      </c>
      <c r="C1295" s="174"/>
      <c r="D1295" s="157">
        <f>IFERROR($C$8:INDEX($C$8:$C$3000,COUNTIF($C$8:$C$3000,"?*")),"")</f>
        <v>0</v>
      </c>
      <c r="E1295" s="174"/>
      <c r="F1295" s="174">
        <f>--ISNUMBER(IFERROR(SEARCH('Project Costing'!#REF!,Services!I1302,1),""))</f>
        <v>0</v>
      </c>
      <c r="G1295" s="174" t="str">
        <f>IF(F1295=1,COUNTIF($F$8:F1295,1),"")</f>
        <v/>
      </c>
      <c r="H1295" s="174"/>
      <c r="I1295" s="157">
        <f>IFERROR($H$8:INDEX($H$8:$H$3000,COUNTIF($H$8:$H$3000,"?*")),"")</f>
        <v>0</v>
      </c>
    </row>
    <row r="1296" spans="1:9" x14ac:dyDescent="0.25">
      <c r="A1296" s="174">
        <f>--ISNUMBER(IFERROR(SEARCH('Project Costing'!#REF!,Services!I1303,1),""))</f>
        <v>0</v>
      </c>
      <c r="B1296" s="174" t="str">
        <f>IF(A1296=1,COUNTIF($A$8:A1296,1),"")</f>
        <v/>
      </c>
      <c r="C1296" s="174"/>
      <c r="D1296" s="157">
        <f>IFERROR($C$8:INDEX($C$8:$C$3000,COUNTIF($C$8:$C$3000,"?*")),"")</f>
        <v>0</v>
      </c>
      <c r="E1296" s="174"/>
      <c r="F1296" s="174">
        <f>--ISNUMBER(IFERROR(SEARCH('Project Costing'!#REF!,Services!I1303,1),""))</f>
        <v>0</v>
      </c>
      <c r="G1296" s="174" t="str">
        <f>IF(F1296=1,COUNTIF($F$8:F1296,1),"")</f>
        <v/>
      </c>
      <c r="H1296" s="174"/>
      <c r="I1296" s="157">
        <f>IFERROR($H$8:INDEX($H$8:$H$3000,COUNTIF($H$8:$H$3000,"?*")),"")</f>
        <v>0</v>
      </c>
    </row>
    <row r="1297" spans="1:9" x14ac:dyDescent="0.25">
      <c r="A1297" s="174">
        <f>--ISNUMBER(IFERROR(SEARCH('Project Costing'!#REF!,Services!I1304,1),""))</f>
        <v>0</v>
      </c>
      <c r="B1297" s="174" t="str">
        <f>IF(A1297=1,COUNTIF($A$8:A1297,1),"")</f>
        <v/>
      </c>
      <c r="C1297" s="174"/>
      <c r="D1297" s="157">
        <f>IFERROR($C$8:INDEX($C$8:$C$3000,COUNTIF($C$8:$C$3000,"?*")),"")</f>
        <v>0</v>
      </c>
      <c r="E1297" s="174"/>
      <c r="F1297" s="174">
        <f>--ISNUMBER(IFERROR(SEARCH('Project Costing'!#REF!,Services!I1304,1),""))</f>
        <v>0</v>
      </c>
      <c r="G1297" s="174" t="str">
        <f>IF(F1297=1,COUNTIF($F$8:F1297,1),"")</f>
        <v/>
      </c>
      <c r="H1297" s="174"/>
      <c r="I1297" s="157">
        <f>IFERROR($H$8:INDEX($H$8:$H$3000,COUNTIF($H$8:$H$3000,"?*")),"")</f>
        <v>0</v>
      </c>
    </row>
    <row r="1298" spans="1:9" x14ac:dyDescent="0.25">
      <c r="A1298" s="174">
        <f>--ISNUMBER(IFERROR(SEARCH('Project Costing'!#REF!,Services!I1305,1),""))</f>
        <v>0</v>
      </c>
      <c r="B1298" s="174" t="str">
        <f>IF(A1298=1,COUNTIF($A$8:A1298,1),"")</f>
        <v/>
      </c>
      <c r="C1298" s="174"/>
      <c r="D1298" s="157">
        <f>IFERROR($C$8:INDEX($C$8:$C$3000,COUNTIF($C$8:$C$3000,"?*")),"")</f>
        <v>0</v>
      </c>
      <c r="E1298" s="174"/>
      <c r="F1298" s="174">
        <f>--ISNUMBER(IFERROR(SEARCH('Project Costing'!#REF!,Services!I1305,1),""))</f>
        <v>0</v>
      </c>
      <c r="G1298" s="174" t="str">
        <f>IF(F1298=1,COUNTIF($F$8:F1298,1),"")</f>
        <v/>
      </c>
      <c r="H1298" s="174"/>
      <c r="I1298" s="157">
        <f>IFERROR($H$8:INDEX($H$8:$H$3000,COUNTIF($H$8:$H$3000,"?*")),"")</f>
        <v>0</v>
      </c>
    </row>
    <row r="1299" spans="1:9" x14ac:dyDescent="0.25">
      <c r="A1299" s="174">
        <f>--ISNUMBER(IFERROR(SEARCH('Project Costing'!#REF!,Services!I1306,1),""))</f>
        <v>0</v>
      </c>
      <c r="B1299" s="174" t="str">
        <f>IF(A1299=1,COUNTIF($A$8:A1299,1),"")</f>
        <v/>
      </c>
      <c r="C1299" s="174"/>
      <c r="D1299" s="157">
        <f>IFERROR($C$8:INDEX($C$8:$C$3000,COUNTIF($C$8:$C$3000,"?*")),"")</f>
        <v>0</v>
      </c>
      <c r="E1299" s="174"/>
      <c r="F1299" s="174">
        <f>--ISNUMBER(IFERROR(SEARCH('Project Costing'!#REF!,Services!I1306,1),""))</f>
        <v>0</v>
      </c>
      <c r="G1299" s="174" t="str">
        <f>IF(F1299=1,COUNTIF($F$8:F1299,1),"")</f>
        <v/>
      </c>
      <c r="H1299" s="174"/>
      <c r="I1299" s="157">
        <f>IFERROR($H$8:INDEX($H$8:$H$3000,COUNTIF($H$8:$H$3000,"?*")),"")</f>
        <v>0</v>
      </c>
    </row>
    <row r="1300" spans="1:9" x14ac:dyDescent="0.25">
      <c r="A1300" s="174">
        <f>--ISNUMBER(IFERROR(SEARCH('Project Costing'!#REF!,Services!I1307,1),""))</f>
        <v>0</v>
      </c>
      <c r="B1300" s="174" t="str">
        <f>IF(A1300=1,COUNTIF($A$8:A1300,1),"")</f>
        <v/>
      </c>
      <c r="C1300" s="174"/>
      <c r="D1300" s="157">
        <f>IFERROR($C$8:INDEX($C$8:$C$3000,COUNTIF($C$8:$C$3000,"?*")),"")</f>
        <v>0</v>
      </c>
      <c r="E1300" s="174"/>
      <c r="F1300" s="174">
        <f>--ISNUMBER(IFERROR(SEARCH('Project Costing'!#REF!,Services!I1307,1),""))</f>
        <v>0</v>
      </c>
      <c r="G1300" s="174" t="str">
        <f>IF(F1300=1,COUNTIF($F$8:F1300,1),"")</f>
        <v/>
      </c>
      <c r="H1300" s="174"/>
      <c r="I1300" s="157">
        <f>IFERROR($H$8:INDEX($H$8:$H$3000,COUNTIF($H$8:$H$3000,"?*")),"")</f>
        <v>0</v>
      </c>
    </row>
    <row r="1301" spans="1:9" x14ac:dyDescent="0.25">
      <c r="A1301" s="174">
        <f>--ISNUMBER(IFERROR(SEARCH('Project Costing'!#REF!,Services!I1308,1),""))</f>
        <v>0</v>
      </c>
      <c r="B1301" s="174" t="str">
        <f>IF(A1301=1,COUNTIF($A$8:A1301,1),"")</f>
        <v/>
      </c>
      <c r="C1301" s="174"/>
      <c r="D1301" s="157">
        <f>IFERROR($C$8:INDEX($C$8:$C$3000,COUNTIF($C$8:$C$3000,"?*")),"")</f>
        <v>0</v>
      </c>
      <c r="E1301" s="174"/>
      <c r="F1301" s="174">
        <f>--ISNUMBER(IFERROR(SEARCH('Project Costing'!#REF!,Services!I1308,1),""))</f>
        <v>0</v>
      </c>
      <c r="G1301" s="174" t="str">
        <f>IF(F1301=1,COUNTIF($F$8:F1301,1),"")</f>
        <v/>
      </c>
      <c r="H1301" s="174"/>
      <c r="I1301" s="157">
        <f>IFERROR($H$8:INDEX($H$8:$H$3000,COUNTIF($H$8:$H$3000,"?*")),"")</f>
        <v>0</v>
      </c>
    </row>
    <row r="1302" spans="1:9" x14ac:dyDescent="0.25">
      <c r="A1302" s="174">
        <f>--ISNUMBER(IFERROR(SEARCH('Project Costing'!#REF!,Services!I1309,1),""))</f>
        <v>0</v>
      </c>
      <c r="B1302" s="174" t="str">
        <f>IF(A1302=1,COUNTIF($A$8:A1302,1),"")</f>
        <v/>
      </c>
      <c r="C1302" s="174"/>
      <c r="D1302" s="157">
        <f>IFERROR($C$8:INDEX($C$8:$C$3000,COUNTIF($C$8:$C$3000,"?*")),"")</f>
        <v>0</v>
      </c>
      <c r="E1302" s="174"/>
      <c r="F1302" s="174">
        <f>--ISNUMBER(IFERROR(SEARCH('Project Costing'!#REF!,Services!I1309,1),""))</f>
        <v>0</v>
      </c>
      <c r="G1302" s="174" t="str">
        <f>IF(F1302=1,COUNTIF($F$8:F1302,1),"")</f>
        <v/>
      </c>
      <c r="H1302" s="174"/>
      <c r="I1302" s="157">
        <f>IFERROR($H$8:INDEX($H$8:$H$3000,COUNTIF($H$8:$H$3000,"?*")),"")</f>
        <v>0</v>
      </c>
    </row>
    <row r="1303" spans="1:9" x14ac:dyDescent="0.25">
      <c r="A1303" s="174">
        <f>--ISNUMBER(IFERROR(SEARCH('Project Costing'!#REF!,Services!I1310,1),""))</f>
        <v>0</v>
      </c>
      <c r="B1303" s="174" t="str">
        <f>IF(A1303=1,COUNTIF($A$8:A1303,1),"")</f>
        <v/>
      </c>
      <c r="C1303" s="174"/>
      <c r="D1303" s="157">
        <f>IFERROR($C$8:INDEX($C$8:$C$3000,COUNTIF($C$8:$C$3000,"?*")),"")</f>
        <v>0</v>
      </c>
      <c r="E1303" s="174"/>
      <c r="F1303" s="174">
        <f>--ISNUMBER(IFERROR(SEARCH('Project Costing'!#REF!,Services!I1310,1),""))</f>
        <v>0</v>
      </c>
      <c r="G1303" s="174" t="str">
        <f>IF(F1303=1,COUNTIF($F$8:F1303,1),"")</f>
        <v/>
      </c>
      <c r="H1303" s="174"/>
      <c r="I1303" s="157">
        <f>IFERROR($H$8:INDEX($H$8:$H$3000,COUNTIF($H$8:$H$3000,"?*")),"")</f>
        <v>0</v>
      </c>
    </row>
    <row r="1304" spans="1:9" x14ac:dyDescent="0.25">
      <c r="A1304" s="174">
        <f>--ISNUMBER(IFERROR(SEARCH('Project Costing'!#REF!,Services!I1311,1),""))</f>
        <v>0</v>
      </c>
      <c r="B1304" s="174" t="str">
        <f>IF(A1304=1,COUNTIF($A$8:A1304,1),"")</f>
        <v/>
      </c>
      <c r="C1304" s="174"/>
      <c r="D1304" s="157">
        <f>IFERROR($C$8:INDEX($C$8:$C$3000,COUNTIF($C$8:$C$3000,"?*")),"")</f>
        <v>0</v>
      </c>
      <c r="E1304" s="174"/>
      <c r="F1304" s="174">
        <f>--ISNUMBER(IFERROR(SEARCH('Project Costing'!#REF!,Services!I1311,1),""))</f>
        <v>0</v>
      </c>
      <c r="G1304" s="174" t="str">
        <f>IF(F1304=1,COUNTIF($F$8:F1304,1),"")</f>
        <v/>
      </c>
      <c r="H1304" s="174"/>
      <c r="I1304" s="157">
        <f>IFERROR($H$8:INDEX($H$8:$H$3000,COUNTIF($H$8:$H$3000,"?*")),"")</f>
        <v>0</v>
      </c>
    </row>
    <row r="1305" spans="1:9" x14ac:dyDescent="0.25">
      <c r="A1305" s="174">
        <f>--ISNUMBER(IFERROR(SEARCH('Project Costing'!#REF!,Services!I1312,1),""))</f>
        <v>0</v>
      </c>
      <c r="B1305" s="174" t="str">
        <f>IF(A1305=1,COUNTIF($A$8:A1305,1),"")</f>
        <v/>
      </c>
      <c r="C1305" s="174"/>
      <c r="D1305" s="157">
        <f>IFERROR($C$8:INDEX($C$8:$C$3000,COUNTIF($C$8:$C$3000,"?*")),"")</f>
        <v>0</v>
      </c>
      <c r="E1305" s="174"/>
      <c r="F1305" s="174">
        <f>--ISNUMBER(IFERROR(SEARCH('Project Costing'!#REF!,Services!I1312,1),""))</f>
        <v>0</v>
      </c>
      <c r="G1305" s="174" t="str">
        <f>IF(F1305=1,COUNTIF($F$8:F1305,1),"")</f>
        <v/>
      </c>
      <c r="H1305" s="174"/>
      <c r="I1305" s="157">
        <f>IFERROR($H$8:INDEX($H$8:$H$3000,COUNTIF($H$8:$H$3000,"?*")),"")</f>
        <v>0</v>
      </c>
    </row>
    <row r="1306" spans="1:9" x14ac:dyDescent="0.25">
      <c r="A1306" s="174">
        <f>--ISNUMBER(IFERROR(SEARCH('Project Costing'!#REF!,Services!I1313,1),""))</f>
        <v>0</v>
      </c>
      <c r="B1306" s="174" t="str">
        <f>IF(A1306=1,COUNTIF($A$8:A1306,1),"")</f>
        <v/>
      </c>
      <c r="C1306" s="174"/>
      <c r="D1306" s="157">
        <f>IFERROR($C$8:INDEX($C$8:$C$3000,COUNTIF($C$8:$C$3000,"?*")),"")</f>
        <v>0</v>
      </c>
      <c r="E1306" s="174"/>
      <c r="F1306" s="174">
        <f>--ISNUMBER(IFERROR(SEARCH('Project Costing'!#REF!,Services!I1313,1),""))</f>
        <v>0</v>
      </c>
      <c r="G1306" s="174" t="str">
        <f>IF(F1306=1,COUNTIF($F$8:F1306,1),"")</f>
        <v/>
      </c>
      <c r="H1306" s="174"/>
      <c r="I1306" s="157">
        <f>IFERROR($H$8:INDEX($H$8:$H$3000,COUNTIF($H$8:$H$3000,"?*")),"")</f>
        <v>0</v>
      </c>
    </row>
    <row r="1307" spans="1:9" x14ac:dyDescent="0.25">
      <c r="A1307" s="174">
        <f>--ISNUMBER(IFERROR(SEARCH('Project Costing'!#REF!,Services!I1314,1),""))</f>
        <v>0</v>
      </c>
      <c r="B1307" s="174" t="str">
        <f>IF(A1307=1,COUNTIF($A$8:A1307,1),"")</f>
        <v/>
      </c>
      <c r="C1307" s="174"/>
      <c r="D1307" s="157">
        <f>IFERROR($C$8:INDEX($C$8:$C$3000,COUNTIF($C$8:$C$3000,"?*")),"")</f>
        <v>0</v>
      </c>
      <c r="E1307" s="174"/>
      <c r="F1307" s="174">
        <f>--ISNUMBER(IFERROR(SEARCH('Project Costing'!#REF!,Services!I1314,1),""))</f>
        <v>0</v>
      </c>
      <c r="G1307" s="174" t="str">
        <f>IF(F1307=1,COUNTIF($F$8:F1307,1),"")</f>
        <v/>
      </c>
      <c r="H1307" s="174"/>
      <c r="I1307" s="157">
        <f>IFERROR($H$8:INDEX($H$8:$H$3000,COUNTIF($H$8:$H$3000,"?*")),"")</f>
        <v>0</v>
      </c>
    </row>
    <row r="1308" spans="1:9" x14ac:dyDescent="0.25">
      <c r="A1308" s="174">
        <f>--ISNUMBER(IFERROR(SEARCH('Project Costing'!#REF!,Services!I1315,1),""))</f>
        <v>0</v>
      </c>
      <c r="B1308" s="174" t="str">
        <f>IF(A1308=1,COUNTIF($A$8:A1308,1),"")</f>
        <v/>
      </c>
      <c r="C1308" s="174"/>
      <c r="D1308" s="157">
        <f>IFERROR($C$8:INDEX($C$8:$C$3000,COUNTIF($C$8:$C$3000,"?*")),"")</f>
        <v>0</v>
      </c>
      <c r="E1308" s="174"/>
      <c r="F1308" s="174">
        <f>--ISNUMBER(IFERROR(SEARCH('Project Costing'!#REF!,Services!I1315,1),""))</f>
        <v>0</v>
      </c>
      <c r="G1308" s="174" t="str">
        <f>IF(F1308=1,COUNTIF($F$8:F1308,1),"")</f>
        <v/>
      </c>
      <c r="H1308" s="174"/>
      <c r="I1308" s="157">
        <f>IFERROR($H$8:INDEX($H$8:$H$3000,COUNTIF($H$8:$H$3000,"?*")),"")</f>
        <v>0</v>
      </c>
    </row>
    <row r="1309" spans="1:9" x14ac:dyDescent="0.25">
      <c r="A1309" s="174">
        <f>--ISNUMBER(IFERROR(SEARCH('Project Costing'!#REF!,Services!I1316,1),""))</f>
        <v>0</v>
      </c>
      <c r="B1309" s="174" t="str">
        <f>IF(A1309=1,COUNTIF($A$8:A1309,1),"")</f>
        <v/>
      </c>
      <c r="C1309" s="174"/>
      <c r="D1309" s="157">
        <f>IFERROR($C$8:INDEX($C$8:$C$3000,COUNTIF($C$8:$C$3000,"?*")),"")</f>
        <v>0</v>
      </c>
      <c r="E1309" s="174"/>
      <c r="F1309" s="174">
        <f>--ISNUMBER(IFERROR(SEARCH('Project Costing'!#REF!,Services!I1316,1),""))</f>
        <v>0</v>
      </c>
      <c r="G1309" s="174" t="str">
        <f>IF(F1309=1,COUNTIF($F$8:F1309,1),"")</f>
        <v/>
      </c>
      <c r="H1309" s="174"/>
      <c r="I1309" s="157">
        <f>IFERROR($H$8:INDEX($H$8:$H$3000,COUNTIF($H$8:$H$3000,"?*")),"")</f>
        <v>0</v>
      </c>
    </row>
    <row r="1310" spans="1:9" x14ac:dyDescent="0.25">
      <c r="A1310" s="174">
        <f>--ISNUMBER(IFERROR(SEARCH('Project Costing'!#REF!,Services!I1317,1),""))</f>
        <v>0</v>
      </c>
      <c r="B1310" s="174" t="str">
        <f>IF(A1310=1,COUNTIF($A$8:A1310,1),"")</f>
        <v/>
      </c>
      <c r="C1310" s="174"/>
      <c r="D1310" s="157">
        <f>IFERROR($C$8:INDEX($C$8:$C$3000,COUNTIF($C$8:$C$3000,"?*")),"")</f>
        <v>0</v>
      </c>
      <c r="E1310" s="174"/>
      <c r="F1310" s="174">
        <f>--ISNUMBER(IFERROR(SEARCH('Project Costing'!#REF!,Services!I1317,1),""))</f>
        <v>0</v>
      </c>
      <c r="G1310" s="174" t="str">
        <f>IF(F1310=1,COUNTIF($F$8:F1310,1),"")</f>
        <v/>
      </c>
      <c r="H1310" s="174"/>
      <c r="I1310" s="157">
        <f>IFERROR($H$8:INDEX($H$8:$H$3000,COUNTIF($H$8:$H$3000,"?*")),"")</f>
        <v>0</v>
      </c>
    </row>
    <row r="1311" spans="1:9" x14ac:dyDescent="0.25">
      <c r="A1311" s="174">
        <f>--ISNUMBER(IFERROR(SEARCH('Project Costing'!#REF!,Services!I1318,1),""))</f>
        <v>0</v>
      </c>
      <c r="B1311" s="174" t="str">
        <f>IF(A1311=1,COUNTIF($A$8:A1311,1),"")</f>
        <v/>
      </c>
      <c r="C1311" s="174"/>
      <c r="D1311" s="157">
        <f>IFERROR($C$8:INDEX($C$8:$C$3000,COUNTIF($C$8:$C$3000,"?*")),"")</f>
        <v>0</v>
      </c>
      <c r="E1311" s="174"/>
      <c r="F1311" s="174">
        <f>--ISNUMBER(IFERROR(SEARCH('Project Costing'!#REF!,Services!I1318,1),""))</f>
        <v>0</v>
      </c>
      <c r="G1311" s="174" t="str">
        <f>IF(F1311=1,COUNTIF($F$8:F1311,1),"")</f>
        <v/>
      </c>
      <c r="H1311" s="174"/>
      <c r="I1311" s="157">
        <f>IFERROR($H$8:INDEX($H$8:$H$3000,COUNTIF($H$8:$H$3000,"?*")),"")</f>
        <v>0</v>
      </c>
    </row>
    <row r="1312" spans="1:9" x14ac:dyDescent="0.25">
      <c r="A1312" s="174">
        <f>--ISNUMBER(IFERROR(SEARCH('Project Costing'!#REF!,Services!I1319,1),""))</f>
        <v>0</v>
      </c>
      <c r="B1312" s="174" t="str">
        <f>IF(A1312=1,COUNTIF($A$8:A1312,1),"")</f>
        <v/>
      </c>
      <c r="C1312" s="174"/>
      <c r="D1312" s="157">
        <f>IFERROR($C$8:INDEX($C$8:$C$3000,COUNTIF($C$8:$C$3000,"?*")),"")</f>
        <v>0</v>
      </c>
      <c r="E1312" s="174"/>
      <c r="F1312" s="174">
        <f>--ISNUMBER(IFERROR(SEARCH('Project Costing'!#REF!,Services!I1319,1),""))</f>
        <v>0</v>
      </c>
      <c r="G1312" s="174" t="str">
        <f>IF(F1312=1,COUNTIF($F$8:F1312,1),"")</f>
        <v/>
      </c>
      <c r="H1312" s="174"/>
      <c r="I1312" s="157">
        <f>IFERROR($H$8:INDEX($H$8:$H$3000,COUNTIF($H$8:$H$3000,"?*")),"")</f>
        <v>0</v>
      </c>
    </row>
    <row r="1313" spans="1:9" x14ac:dyDescent="0.25">
      <c r="A1313" s="174">
        <f>--ISNUMBER(IFERROR(SEARCH('Project Costing'!#REF!,Services!I1320,1),""))</f>
        <v>0</v>
      </c>
      <c r="B1313" s="174" t="str">
        <f>IF(A1313=1,COUNTIF($A$8:A1313,1),"")</f>
        <v/>
      </c>
      <c r="C1313" s="174"/>
      <c r="D1313" s="157">
        <f>IFERROR($C$8:INDEX($C$8:$C$3000,COUNTIF($C$8:$C$3000,"?*")),"")</f>
        <v>0</v>
      </c>
      <c r="E1313" s="174"/>
      <c r="F1313" s="174">
        <f>--ISNUMBER(IFERROR(SEARCH('Project Costing'!#REF!,Services!I1320,1),""))</f>
        <v>0</v>
      </c>
      <c r="G1313" s="174" t="str">
        <f>IF(F1313=1,COUNTIF($F$8:F1313,1),"")</f>
        <v/>
      </c>
      <c r="H1313" s="174"/>
      <c r="I1313" s="157">
        <f>IFERROR($H$8:INDEX($H$8:$H$3000,COUNTIF($H$8:$H$3000,"?*")),"")</f>
        <v>0</v>
      </c>
    </row>
    <row r="1314" spans="1:9" x14ac:dyDescent="0.25">
      <c r="A1314" s="174">
        <f>--ISNUMBER(IFERROR(SEARCH('Project Costing'!#REF!,Services!I1321,1),""))</f>
        <v>0</v>
      </c>
      <c r="B1314" s="174" t="str">
        <f>IF(A1314=1,COUNTIF($A$8:A1314,1),"")</f>
        <v/>
      </c>
      <c r="C1314" s="174"/>
      <c r="D1314" s="157">
        <f>IFERROR($C$8:INDEX($C$8:$C$3000,COUNTIF($C$8:$C$3000,"?*")),"")</f>
        <v>0</v>
      </c>
      <c r="E1314" s="174"/>
      <c r="F1314" s="174">
        <f>--ISNUMBER(IFERROR(SEARCH('Project Costing'!#REF!,Services!I1321,1),""))</f>
        <v>0</v>
      </c>
      <c r="G1314" s="174" t="str">
        <f>IF(F1314=1,COUNTIF($F$8:F1314,1),"")</f>
        <v/>
      </c>
      <c r="H1314" s="174"/>
      <c r="I1314" s="157">
        <f>IFERROR($H$8:INDEX($H$8:$H$3000,COUNTIF($H$8:$H$3000,"?*")),"")</f>
        <v>0</v>
      </c>
    </row>
    <row r="1315" spans="1:9" x14ac:dyDescent="0.25">
      <c r="A1315" s="174">
        <f>--ISNUMBER(IFERROR(SEARCH('Project Costing'!#REF!,Services!I1322,1),""))</f>
        <v>0</v>
      </c>
      <c r="B1315" s="174" t="str">
        <f>IF(A1315=1,COUNTIF($A$8:A1315,1),"")</f>
        <v/>
      </c>
      <c r="C1315" s="174"/>
      <c r="D1315" s="157">
        <f>IFERROR($C$8:INDEX($C$8:$C$3000,COUNTIF($C$8:$C$3000,"?*")),"")</f>
        <v>0</v>
      </c>
      <c r="E1315" s="174"/>
      <c r="F1315" s="174">
        <f>--ISNUMBER(IFERROR(SEARCH('Project Costing'!#REF!,Services!I1322,1),""))</f>
        <v>0</v>
      </c>
      <c r="G1315" s="174" t="str">
        <f>IF(F1315=1,COUNTIF($F$8:F1315,1),"")</f>
        <v/>
      </c>
      <c r="H1315" s="174"/>
      <c r="I1315" s="157">
        <f>IFERROR($H$8:INDEX($H$8:$H$3000,COUNTIF($H$8:$H$3000,"?*")),"")</f>
        <v>0</v>
      </c>
    </row>
    <row r="1316" spans="1:9" x14ac:dyDescent="0.25">
      <c r="A1316" s="174">
        <f>--ISNUMBER(IFERROR(SEARCH('Project Costing'!#REF!,Services!I1323,1),""))</f>
        <v>0</v>
      </c>
      <c r="B1316" s="174" t="str">
        <f>IF(A1316=1,COUNTIF($A$8:A1316,1),"")</f>
        <v/>
      </c>
      <c r="C1316" s="174"/>
      <c r="D1316" s="157">
        <f>IFERROR($C$8:INDEX($C$8:$C$3000,COUNTIF($C$8:$C$3000,"?*")),"")</f>
        <v>0</v>
      </c>
      <c r="E1316" s="174"/>
      <c r="F1316" s="174">
        <f>--ISNUMBER(IFERROR(SEARCH('Project Costing'!#REF!,Services!I1323,1),""))</f>
        <v>0</v>
      </c>
      <c r="G1316" s="174" t="str">
        <f>IF(F1316=1,COUNTIF($F$8:F1316,1),"")</f>
        <v/>
      </c>
      <c r="H1316" s="174"/>
      <c r="I1316" s="157">
        <f>IFERROR($H$8:INDEX($H$8:$H$3000,COUNTIF($H$8:$H$3000,"?*")),"")</f>
        <v>0</v>
      </c>
    </row>
    <row r="1317" spans="1:9" x14ac:dyDescent="0.25">
      <c r="A1317" s="174">
        <f>--ISNUMBER(IFERROR(SEARCH('Project Costing'!#REF!,Services!I1324,1),""))</f>
        <v>0</v>
      </c>
      <c r="B1317" s="174" t="str">
        <f>IF(A1317=1,COUNTIF($A$8:A1317,1),"")</f>
        <v/>
      </c>
      <c r="C1317" s="174"/>
      <c r="D1317" s="157">
        <f>IFERROR($C$8:INDEX($C$8:$C$3000,COUNTIF($C$8:$C$3000,"?*")),"")</f>
        <v>0</v>
      </c>
      <c r="E1317" s="174"/>
      <c r="F1317" s="174">
        <f>--ISNUMBER(IFERROR(SEARCH('Project Costing'!#REF!,Services!I1324,1),""))</f>
        <v>0</v>
      </c>
      <c r="G1317" s="174" t="str">
        <f>IF(F1317=1,COUNTIF($F$8:F1317,1),"")</f>
        <v/>
      </c>
      <c r="H1317" s="174"/>
      <c r="I1317" s="157">
        <f>IFERROR($H$8:INDEX($H$8:$H$3000,COUNTIF($H$8:$H$3000,"?*")),"")</f>
        <v>0</v>
      </c>
    </row>
    <row r="1318" spans="1:9" x14ac:dyDescent="0.25">
      <c r="A1318" s="174">
        <f>--ISNUMBER(IFERROR(SEARCH('Project Costing'!#REF!,Services!I1325,1),""))</f>
        <v>0</v>
      </c>
      <c r="B1318" s="174" t="str">
        <f>IF(A1318=1,COUNTIF($A$8:A1318,1),"")</f>
        <v/>
      </c>
      <c r="C1318" s="174"/>
      <c r="D1318" s="157">
        <f>IFERROR($C$8:INDEX($C$8:$C$3000,COUNTIF($C$8:$C$3000,"?*")),"")</f>
        <v>0</v>
      </c>
      <c r="E1318" s="174"/>
      <c r="F1318" s="174">
        <f>--ISNUMBER(IFERROR(SEARCH('Project Costing'!#REF!,Services!I1325,1),""))</f>
        <v>0</v>
      </c>
      <c r="G1318" s="174" t="str">
        <f>IF(F1318=1,COUNTIF($F$8:F1318,1),"")</f>
        <v/>
      </c>
      <c r="H1318" s="174"/>
      <c r="I1318" s="157">
        <f>IFERROR($H$8:INDEX($H$8:$H$3000,COUNTIF($H$8:$H$3000,"?*")),"")</f>
        <v>0</v>
      </c>
    </row>
    <row r="1319" spans="1:9" x14ac:dyDescent="0.25">
      <c r="A1319" s="174">
        <f>--ISNUMBER(IFERROR(SEARCH('Project Costing'!#REF!,Services!I1326,1),""))</f>
        <v>0</v>
      </c>
      <c r="B1319" s="174" t="str">
        <f>IF(A1319=1,COUNTIF($A$8:A1319,1),"")</f>
        <v/>
      </c>
      <c r="C1319" s="174"/>
      <c r="D1319" s="157">
        <f>IFERROR($C$8:INDEX($C$8:$C$3000,COUNTIF($C$8:$C$3000,"?*")),"")</f>
        <v>0</v>
      </c>
      <c r="E1319" s="174"/>
      <c r="F1319" s="174">
        <f>--ISNUMBER(IFERROR(SEARCH('Project Costing'!#REF!,Services!I1326,1),""))</f>
        <v>0</v>
      </c>
      <c r="G1319" s="174" t="str">
        <f>IF(F1319=1,COUNTIF($F$8:F1319,1),"")</f>
        <v/>
      </c>
      <c r="H1319" s="174"/>
      <c r="I1319" s="157">
        <f>IFERROR($H$8:INDEX($H$8:$H$3000,COUNTIF($H$8:$H$3000,"?*")),"")</f>
        <v>0</v>
      </c>
    </row>
    <row r="1320" spans="1:9" x14ac:dyDescent="0.25">
      <c r="A1320" s="174">
        <f>--ISNUMBER(IFERROR(SEARCH('Project Costing'!#REF!,Services!I1327,1),""))</f>
        <v>0</v>
      </c>
      <c r="B1320" s="174" t="str">
        <f>IF(A1320=1,COUNTIF($A$8:A1320,1),"")</f>
        <v/>
      </c>
      <c r="C1320" s="174"/>
      <c r="D1320" s="157">
        <f>IFERROR($C$8:INDEX($C$8:$C$3000,COUNTIF($C$8:$C$3000,"?*")),"")</f>
        <v>0</v>
      </c>
      <c r="E1320" s="174"/>
      <c r="F1320" s="174">
        <f>--ISNUMBER(IFERROR(SEARCH('Project Costing'!#REF!,Services!I1327,1),""))</f>
        <v>0</v>
      </c>
      <c r="G1320" s="174" t="str">
        <f>IF(F1320=1,COUNTIF($F$8:F1320,1),"")</f>
        <v/>
      </c>
      <c r="H1320" s="174"/>
      <c r="I1320" s="157">
        <f>IFERROR($H$8:INDEX($H$8:$H$3000,COUNTIF($H$8:$H$3000,"?*")),"")</f>
        <v>0</v>
      </c>
    </row>
    <row r="1321" spans="1:9" x14ac:dyDescent="0.25">
      <c r="A1321" s="174">
        <f>--ISNUMBER(IFERROR(SEARCH('Project Costing'!#REF!,Services!I1328,1),""))</f>
        <v>0</v>
      </c>
      <c r="B1321" s="174" t="str">
        <f>IF(A1321=1,COUNTIF($A$8:A1321,1),"")</f>
        <v/>
      </c>
      <c r="C1321" s="174"/>
      <c r="D1321" s="157">
        <f>IFERROR($C$8:INDEX($C$8:$C$3000,COUNTIF($C$8:$C$3000,"?*")),"")</f>
        <v>0</v>
      </c>
      <c r="E1321" s="174"/>
      <c r="F1321" s="174">
        <f>--ISNUMBER(IFERROR(SEARCH('Project Costing'!#REF!,Services!I1328,1),""))</f>
        <v>0</v>
      </c>
      <c r="G1321" s="174" t="str">
        <f>IF(F1321=1,COUNTIF($F$8:F1321,1),"")</f>
        <v/>
      </c>
      <c r="H1321" s="174"/>
      <c r="I1321" s="157">
        <f>IFERROR($H$8:INDEX($H$8:$H$3000,COUNTIF($H$8:$H$3000,"?*")),"")</f>
        <v>0</v>
      </c>
    </row>
    <row r="1322" spans="1:9" x14ac:dyDescent="0.25">
      <c r="A1322" s="174">
        <f>--ISNUMBER(IFERROR(SEARCH('Project Costing'!#REF!,Services!I1329,1),""))</f>
        <v>0</v>
      </c>
      <c r="B1322" s="174" t="str">
        <f>IF(A1322=1,COUNTIF($A$8:A1322,1),"")</f>
        <v/>
      </c>
      <c r="C1322" s="174"/>
      <c r="D1322" s="157">
        <f>IFERROR($C$8:INDEX($C$8:$C$3000,COUNTIF($C$8:$C$3000,"?*")),"")</f>
        <v>0</v>
      </c>
      <c r="E1322" s="174"/>
      <c r="F1322" s="174">
        <f>--ISNUMBER(IFERROR(SEARCH('Project Costing'!#REF!,Services!I1329,1),""))</f>
        <v>0</v>
      </c>
      <c r="G1322" s="174" t="str">
        <f>IF(F1322=1,COUNTIF($F$8:F1322,1),"")</f>
        <v/>
      </c>
      <c r="H1322" s="174"/>
      <c r="I1322" s="157">
        <f>IFERROR($H$8:INDEX($H$8:$H$3000,COUNTIF($H$8:$H$3000,"?*")),"")</f>
        <v>0</v>
      </c>
    </row>
    <row r="1323" spans="1:9" x14ac:dyDescent="0.25">
      <c r="A1323" s="174">
        <f>--ISNUMBER(IFERROR(SEARCH('Project Costing'!#REF!,Services!I1330,1),""))</f>
        <v>0</v>
      </c>
      <c r="B1323" s="174" t="str">
        <f>IF(A1323=1,COUNTIF($A$8:A1323,1),"")</f>
        <v/>
      </c>
      <c r="C1323" s="174"/>
      <c r="D1323" s="157">
        <f>IFERROR($C$8:INDEX($C$8:$C$3000,COUNTIF($C$8:$C$3000,"?*")),"")</f>
        <v>0</v>
      </c>
      <c r="E1323" s="174"/>
      <c r="F1323" s="174">
        <f>--ISNUMBER(IFERROR(SEARCH('Project Costing'!#REF!,Services!I1330,1),""))</f>
        <v>0</v>
      </c>
      <c r="G1323" s="174" t="str">
        <f>IF(F1323=1,COUNTIF($F$8:F1323,1),"")</f>
        <v/>
      </c>
      <c r="H1323" s="174"/>
      <c r="I1323" s="157">
        <f>IFERROR($H$8:INDEX($H$8:$H$3000,COUNTIF($H$8:$H$3000,"?*")),"")</f>
        <v>0</v>
      </c>
    </row>
    <row r="1324" spans="1:9" x14ac:dyDescent="0.25">
      <c r="A1324" s="174">
        <f>--ISNUMBER(IFERROR(SEARCH('Project Costing'!#REF!,Services!I1331,1),""))</f>
        <v>0</v>
      </c>
      <c r="B1324" s="174" t="str">
        <f>IF(A1324=1,COUNTIF($A$8:A1324,1),"")</f>
        <v/>
      </c>
      <c r="C1324" s="174"/>
      <c r="D1324" s="157">
        <f>IFERROR($C$8:INDEX($C$8:$C$3000,COUNTIF($C$8:$C$3000,"?*")),"")</f>
        <v>0</v>
      </c>
      <c r="E1324" s="174"/>
      <c r="F1324" s="174">
        <f>--ISNUMBER(IFERROR(SEARCH('Project Costing'!#REF!,Services!I1331,1),""))</f>
        <v>0</v>
      </c>
      <c r="G1324" s="174" t="str">
        <f>IF(F1324=1,COUNTIF($F$8:F1324,1),"")</f>
        <v/>
      </c>
      <c r="H1324" s="174"/>
      <c r="I1324" s="157">
        <f>IFERROR($H$8:INDEX($H$8:$H$3000,COUNTIF($H$8:$H$3000,"?*")),"")</f>
        <v>0</v>
      </c>
    </row>
    <row r="1325" spans="1:9" x14ac:dyDescent="0.25">
      <c r="A1325" s="174">
        <f>--ISNUMBER(IFERROR(SEARCH('Project Costing'!#REF!,Services!I1332,1),""))</f>
        <v>0</v>
      </c>
      <c r="B1325" s="174" t="str">
        <f>IF(A1325=1,COUNTIF($A$8:A1325,1),"")</f>
        <v/>
      </c>
      <c r="C1325" s="174"/>
      <c r="D1325" s="157">
        <f>IFERROR($C$8:INDEX($C$8:$C$3000,COUNTIF($C$8:$C$3000,"?*")),"")</f>
        <v>0</v>
      </c>
      <c r="E1325" s="174"/>
      <c r="F1325" s="174">
        <f>--ISNUMBER(IFERROR(SEARCH('Project Costing'!#REF!,Services!I1332,1),""))</f>
        <v>0</v>
      </c>
      <c r="G1325" s="174" t="str">
        <f>IF(F1325=1,COUNTIF($F$8:F1325,1),"")</f>
        <v/>
      </c>
      <c r="H1325" s="174"/>
      <c r="I1325" s="157">
        <f>IFERROR($H$8:INDEX($H$8:$H$3000,COUNTIF($H$8:$H$3000,"?*")),"")</f>
        <v>0</v>
      </c>
    </row>
    <row r="1326" spans="1:9" x14ac:dyDescent="0.25">
      <c r="A1326" s="174">
        <f>--ISNUMBER(IFERROR(SEARCH('Project Costing'!#REF!,Services!I1333,1),""))</f>
        <v>0</v>
      </c>
      <c r="B1326" s="174" t="str">
        <f>IF(A1326=1,COUNTIF($A$8:A1326,1),"")</f>
        <v/>
      </c>
      <c r="C1326" s="174"/>
      <c r="D1326" s="157">
        <f>IFERROR($C$8:INDEX($C$8:$C$3000,COUNTIF($C$8:$C$3000,"?*")),"")</f>
        <v>0</v>
      </c>
      <c r="E1326" s="174"/>
      <c r="F1326" s="174">
        <f>--ISNUMBER(IFERROR(SEARCH('Project Costing'!#REF!,Services!I1333,1),""))</f>
        <v>0</v>
      </c>
      <c r="G1326" s="174" t="str">
        <f>IF(F1326=1,COUNTIF($F$8:F1326,1),"")</f>
        <v/>
      </c>
      <c r="H1326" s="174"/>
      <c r="I1326" s="157">
        <f>IFERROR($H$8:INDEX($H$8:$H$3000,COUNTIF($H$8:$H$3000,"?*")),"")</f>
        <v>0</v>
      </c>
    </row>
    <row r="1327" spans="1:9" x14ac:dyDescent="0.25">
      <c r="A1327" s="174">
        <f>--ISNUMBER(IFERROR(SEARCH('Project Costing'!#REF!,Services!I1334,1),""))</f>
        <v>0</v>
      </c>
      <c r="B1327" s="174" t="str">
        <f>IF(A1327=1,COUNTIF($A$8:A1327,1),"")</f>
        <v/>
      </c>
      <c r="C1327" s="174"/>
      <c r="D1327" s="157">
        <f>IFERROR($C$8:INDEX($C$8:$C$3000,COUNTIF($C$8:$C$3000,"?*")),"")</f>
        <v>0</v>
      </c>
      <c r="E1327" s="174"/>
      <c r="F1327" s="174">
        <f>--ISNUMBER(IFERROR(SEARCH('Project Costing'!#REF!,Services!I1334,1),""))</f>
        <v>0</v>
      </c>
      <c r="G1327" s="174" t="str">
        <f>IF(F1327=1,COUNTIF($F$8:F1327,1),"")</f>
        <v/>
      </c>
      <c r="H1327" s="174"/>
      <c r="I1327" s="157">
        <f>IFERROR($H$8:INDEX($H$8:$H$3000,COUNTIF($H$8:$H$3000,"?*")),"")</f>
        <v>0</v>
      </c>
    </row>
    <row r="1328" spans="1:9" x14ac:dyDescent="0.25">
      <c r="A1328" s="174">
        <f>--ISNUMBER(IFERROR(SEARCH('Project Costing'!#REF!,Services!I1335,1),""))</f>
        <v>0</v>
      </c>
      <c r="B1328" s="174" t="str">
        <f>IF(A1328=1,COUNTIF($A$8:A1328,1),"")</f>
        <v/>
      </c>
      <c r="C1328" s="174"/>
      <c r="D1328" s="157">
        <f>IFERROR($C$8:INDEX($C$8:$C$3000,COUNTIF($C$8:$C$3000,"?*")),"")</f>
        <v>0</v>
      </c>
      <c r="E1328" s="174"/>
      <c r="F1328" s="174">
        <f>--ISNUMBER(IFERROR(SEARCH('Project Costing'!#REF!,Services!I1335,1),""))</f>
        <v>0</v>
      </c>
      <c r="G1328" s="174" t="str">
        <f>IF(F1328=1,COUNTIF($F$8:F1328,1),"")</f>
        <v/>
      </c>
      <c r="H1328" s="174"/>
      <c r="I1328" s="157">
        <f>IFERROR($H$8:INDEX($H$8:$H$3000,COUNTIF($H$8:$H$3000,"?*")),"")</f>
        <v>0</v>
      </c>
    </row>
    <row r="1329" spans="1:9" x14ac:dyDescent="0.25">
      <c r="A1329" s="174">
        <f>--ISNUMBER(IFERROR(SEARCH('Project Costing'!#REF!,Services!I1336,1),""))</f>
        <v>0</v>
      </c>
      <c r="B1329" s="174" t="str">
        <f>IF(A1329=1,COUNTIF($A$8:A1329,1),"")</f>
        <v/>
      </c>
      <c r="C1329" s="174"/>
      <c r="D1329" s="157">
        <f>IFERROR($C$8:INDEX($C$8:$C$3000,COUNTIF($C$8:$C$3000,"?*")),"")</f>
        <v>0</v>
      </c>
      <c r="E1329" s="174"/>
      <c r="F1329" s="174">
        <f>--ISNUMBER(IFERROR(SEARCH('Project Costing'!#REF!,Services!I1336,1),""))</f>
        <v>0</v>
      </c>
      <c r="G1329" s="174" t="str">
        <f>IF(F1329=1,COUNTIF($F$8:F1329,1),"")</f>
        <v/>
      </c>
      <c r="H1329" s="174"/>
      <c r="I1329" s="157">
        <f>IFERROR($H$8:INDEX($H$8:$H$3000,COUNTIF($H$8:$H$3000,"?*")),"")</f>
        <v>0</v>
      </c>
    </row>
    <row r="1330" spans="1:9" x14ac:dyDescent="0.25">
      <c r="A1330" s="174">
        <f>--ISNUMBER(IFERROR(SEARCH('Project Costing'!#REF!,Services!I1337,1),""))</f>
        <v>0</v>
      </c>
      <c r="B1330" s="174" t="str">
        <f>IF(A1330=1,COUNTIF($A$8:A1330,1),"")</f>
        <v/>
      </c>
      <c r="C1330" s="174"/>
      <c r="D1330" s="157">
        <f>IFERROR($C$8:INDEX($C$8:$C$3000,COUNTIF($C$8:$C$3000,"?*")),"")</f>
        <v>0</v>
      </c>
      <c r="E1330" s="174"/>
      <c r="F1330" s="174">
        <f>--ISNUMBER(IFERROR(SEARCH('Project Costing'!#REF!,Services!I1337,1),""))</f>
        <v>0</v>
      </c>
      <c r="G1330" s="174" t="str">
        <f>IF(F1330=1,COUNTIF($F$8:F1330,1),"")</f>
        <v/>
      </c>
      <c r="H1330" s="174"/>
      <c r="I1330" s="157">
        <f>IFERROR($H$8:INDEX($H$8:$H$3000,COUNTIF($H$8:$H$3000,"?*")),"")</f>
        <v>0</v>
      </c>
    </row>
    <row r="1331" spans="1:9" x14ac:dyDescent="0.25">
      <c r="A1331" s="174">
        <f>--ISNUMBER(IFERROR(SEARCH('Project Costing'!#REF!,Services!I1338,1),""))</f>
        <v>0</v>
      </c>
      <c r="B1331" s="174" t="str">
        <f>IF(A1331=1,COUNTIF($A$8:A1331,1),"")</f>
        <v/>
      </c>
      <c r="C1331" s="174"/>
      <c r="D1331" s="157">
        <f>IFERROR($C$8:INDEX($C$8:$C$3000,COUNTIF($C$8:$C$3000,"?*")),"")</f>
        <v>0</v>
      </c>
      <c r="E1331" s="174"/>
      <c r="F1331" s="174">
        <f>--ISNUMBER(IFERROR(SEARCH('Project Costing'!#REF!,Services!I1338,1),""))</f>
        <v>0</v>
      </c>
      <c r="G1331" s="174" t="str">
        <f>IF(F1331=1,COUNTIF($F$8:F1331,1),"")</f>
        <v/>
      </c>
      <c r="H1331" s="174"/>
      <c r="I1331" s="157">
        <f>IFERROR($H$8:INDEX($H$8:$H$3000,COUNTIF($H$8:$H$3000,"?*")),"")</f>
        <v>0</v>
      </c>
    </row>
    <row r="1332" spans="1:9" x14ac:dyDescent="0.25">
      <c r="A1332" s="174">
        <f>--ISNUMBER(IFERROR(SEARCH('Project Costing'!#REF!,Services!I1339,1),""))</f>
        <v>0</v>
      </c>
      <c r="B1332" s="174" t="str">
        <f>IF(A1332=1,COUNTIF($A$8:A1332,1),"")</f>
        <v/>
      </c>
      <c r="C1332" s="174"/>
      <c r="D1332" s="157">
        <f>IFERROR($C$8:INDEX($C$8:$C$3000,COUNTIF($C$8:$C$3000,"?*")),"")</f>
        <v>0</v>
      </c>
      <c r="E1332" s="174"/>
      <c r="F1332" s="174">
        <f>--ISNUMBER(IFERROR(SEARCH('Project Costing'!#REF!,Services!I1339,1),""))</f>
        <v>0</v>
      </c>
      <c r="G1332" s="174" t="str">
        <f>IF(F1332=1,COUNTIF($F$8:F1332,1),"")</f>
        <v/>
      </c>
      <c r="H1332" s="174"/>
      <c r="I1332" s="157">
        <f>IFERROR($H$8:INDEX($H$8:$H$3000,COUNTIF($H$8:$H$3000,"?*")),"")</f>
        <v>0</v>
      </c>
    </row>
    <row r="1333" spans="1:9" x14ac:dyDescent="0.25">
      <c r="A1333" s="174">
        <f>--ISNUMBER(IFERROR(SEARCH('Project Costing'!#REF!,Services!I1340,1),""))</f>
        <v>0</v>
      </c>
      <c r="B1333" s="174" t="str">
        <f>IF(A1333=1,COUNTIF($A$8:A1333,1),"")</f>
        <v/>
      </c>
      <c r="C1333" s="174"/>
      <c r="D1333" s="157">
        <f>IFERROR($C$8:INDEX($C$8:$C$3000,COUNTIF($C$8:$C$3000,"?*")),"")</f>
        <v>0</v>
      </c>
      <c r="E1333" s="174"/>
      <c r="F1333" s="174">
        <f>--ISNUMBER(IFERROR(SEARCH('Project Costing'!#REF!,Services!I1340,1),""))</f>
        <v>0</v>
      </c>
      <c r="G1333" s="174" t="str">
        <f>IF(F1333=1,COUNTIF($F$8:F1333,1),"")</f>
        <v/>
      </c>
      <c r="H1333" s="174"/>
      <c r="I1333" s="157">
        <f>IFERROR($H$8:INDEX($H$8:$H$3000,COUNTIF($H$8:$H$3000,"?*")),"")</f>
        <v>0</v>
      </c>
    </row>
    <row r="1334" spans="1:9" x14ac:dyDescent="0.25">
      <c r="A1334" s="174">
        <f>--ISNUMBER(IFERROR(SEARCH('Project Costing'!#REF!,Services!I1341,1),""))</f>
        <v>0</v>
      </c>
      <c r="B1334" s="174" t="str">
        <f>IF(A1334=1,COUNTIF($A$8:A1334,1),"")</f>
        <v/>
      </c>
      <c r="C1334" s="174"/>
      <c r="D1334" s="157">
        <f>IFERROR($C$8:INDEX($C$8:$C$3000,COUNTIF($C$8:$C$3000,"?*")),"")</f>
        <v>0</v>
      </c>
      <c r="E1334" s="174"/>
      <c r="F1334" s="174">
        <f>--ISNUMBER(IFERROR(SEARCH('Project Costing'!#REF!,Services!I1341,1),""))</f>
        <v>0</v>
      </c>
      <c r="G1334" s="174" t="str">
        <f>IF(F1334=1,COUNTIF($F$8:F1334,1),"")</f>
        <v/>
      </c>
      <c r="H1334" s="174"/>
      <c r="I1334" s="157">
        <f>IFERROR($H$8:INDEX($H$8:$H$3000,COUNTIF($H$8:$H$3000,"?*")),"")</f>
        <v>0</v>
      </c>
    </row>
    <row r="1335" spans="1:9" x14ac:dyDescent="0.25">
      <c r="A1335" s="174">
        <f>--ISNUMBER(IFERROR(SEARCH('Project Costing'!#REF!,Services!I1342,1),""))</f>
        <v>0</v>
      </c>
      <c r="B1335" s="174" t="str">
        <f>IF(A1335=1,COUNTIF($A$8:A1335,1),"")</f>
        <v/>
      </c>
      <c r="C1335" s="174"/>
      <c r="D1335" s="157">
        <f>IFERROR($C$8:INDEX($C$8:$C$3000,COUNTIF($C$8:$C$3000,"?*")),"")</f>
        <v>0</v>
      </c>
      <c r="E1335" s="174"/>
      <c r="F1335" s="174">
        <f>--ISNUMBER(IFERROR(SEARCH('Project Costing'!#REF!,Services!I1342,1),""))</f>
        <v>0</v>
      </c>
      <c r="G1335" s="174" t="str">
        <f>IF(F1335=1,COUNTIF($F$8:F1335,1),"")</f>
        <v/>
      </c>
      <c r="H1335" s="174"/>
      <c r="I1335" s="157">
        <f>IFERROR($H$8:INDEX($H$8:$H$3000,COUNTIF($H$8:$H$3000,"?*")),"")</f>
        <v>0</v>
      </c>
    </row>
    <row r="1336" spans="1:9" x14ac:dyDescent="0.25">
      <c r="A1336" s="174">
        <f>--ISNUMBER(IFERROR(SEARCH('Project Costing'!#REF!,Services!I1343,1),""))</f>
        <v>0</v>
      </c>
      <c r="B1336" s="174" t="str">
        <f>IF(A1336=1,COUNTIF($A$8:A1336,1),"")</f>
        <v/>
      </c>
      <c r="C1336" s="174"/>
      <c r="D1336" s="157">
        <f>IFERROR($C$8:INDEX($C$8:$C$3000,COUNTIF($C$8:$C$3000,"?*")),"")</f>
        <v>0</v>
      </c>
      <c r="E1336" s="174"/>
      <c r="F1336" s="174">
        <f>--ISNUMBER(IFERROR(SEARCH('Project Costing'!#REF!,Services!I1343,1),""))</f>
        <v>0</v>
      </c>
      <c r="G1336" s="174" t="str">
        <f>IF(F1336=1,COUNTIF($F$8:F1336,1),"")</f>
        <v/>
      </c>
      <c r="H1336" s="174"/>
      <c r="I1336" s="157">
        <f>IFERROR($H$8:INDEX($H$8:$H$3000,COUNTIF($H$8:$H$3000,"?*")),"")</f>
        <v>0</v>
      </c>
    </row>
    <row r="1337" spans="1:9" x14ac:dyDescent="0.25">
      <c r="A1337" s="174">
        <f>--ISNUMBER(IFERROR(SEARCH('Project Costing'!#REF!,Services!I1344,1),""))</f>
        <v>0</v>
      </c>
      <c r="B1337" s="174" t="str">
        <f>IF(A1337=1,COUNTIF($A$8:A1337,1),"")</f>
        <v/>
      </c>
      <c r="C1337" s="174"/>
      <c r="D1337" s="157">
        <f>IFERROR($C$8:INDEX($C$8:$C$3000,COUNTIF($C$8:$C$3000,"?*")),"")</f>
        <v>0</v>
      </c>
      <c r="E1337" s="174"/>
      <c r="F1337" s="174">
        <f>--ISNUMBER(IFERROR(SEARCH('Project Costing'!#REF!,Services!I1344,1),""))</f>
        <v>0</v>
      </c>
      <c r="G1337" s="174" t="str">
        <f>IF(F1337=1,COUNTIF($F$8:F1337,1),"")</f>
        <v/>
      </c>
      <c r="H1337" s="174"/>
      <c r="I1337" s="157">
        <f>IFERROR($H$8:INDEX($H$8:$H$3000,COUNTIF($H$8:$H$3000,"?*")),"")</f>
        <v>0</v>
      </c>
    </row>
    <row r="1338" spans="1:9" x14ac:dyDescent="0.25">
      <c r="A1338" s="174">
        <f>--ISNUMBER(IFERROR(SEARCH('Project Costing'!#REF!,Services!I1345,1),""))</f>
        <v>0</v>
      </c>
      <c r="B1338" s="174" t="str">
        <f>IF(A1338=1,COUNTIF($A$8:A1338,1),"")</f>
        <v/>
      </c>
      <c r="C1338" s="174"/>
      <c r="D1338" s="157">
        <f>IFERROR($C$8:INDEX($C$8:$C$3000,COUNTIF($C$8:$C$3000,"?*")),"")</f>
        <v>0</v>
      </c>
      <c r="E1338" s="174"/>
      <c r="F1338" s="174">
        <f>--ISNUMBER(IFERROR(SEARCH('Project Costing'!#REF!,Services!I1345,1),""))</f>
        <v>0</v>
      </c>
      <c r="G1338" s="174" t="str">
        <f>IF(F1338=1,COUNTIF($F$8:F1338,1),"")</f>
        <v/>
      </c>
      <c r="H1338" s="174"/>
      <c r="I1338" s="157">
        <f>IFERROR($H$8:INDEX($H$8:$H$3000,COUNTIF($H$8:$H$3000,"?*")),"")</f>
        <v>0</v>
      </c>
    </row>
    <row r="1339" spans="1:9" x14ac:dyDescent="0.25">
      <c r="A1339" s="174">
        <f>--ISNUMBER(IFERROR(SEARCH('Project Costing'!#REF!,Services!I1346,1),""))</f>
        <v>0</v>
      </c>
      <c r="B1339" s="174" t="str">
        <f>IF(A1339=1,COUNTIF($A$8:A1339,1),"")</f>
        <v/>
      </c>
      <c r="C1339" s="174"/>
      <c r="D1339" s="157">
        <f>IFERROR($C$8:INDEX($C$8:$C$3000,COUNTIF($C$8:$C$3000,"?*")),"")</f>
        <v>0</v>
      </c>
      <c r="E1339" s="174"/>
      <c r="F1339" s="174">
        <f>--ISNUMBER(IFERROR(SEARCH('Project Costing'!#REF!,Services!I1346,1),""))</f>
        <v>0</v>
      </c>
      <c r="G1339" s="174" t="str">
        <f>IF(F1339=1,COUNTIF($F$8:F1339,1),"")</f>
        <v/>
      </c>
      <c r="H1339" s="174"/>
      <c r="I1339" s="157">
        <f>IFERROR($H$8:INDEX($H$8:$H$3000,COUNTIF($H$8:$H$3000,"?*")),"")</f>
        <v>0</v>
      </c>
    </row>
    <row r="1340" spans="1:9" x14ac:dyDescent="0.25">
      <c r="A1340" s="174">
        <f>--ISNUMBER(IFERROR(SEARCH('Project Costing'!#REF!,Services!I1347,1),""))</f>
        <v>0</v>
      </c>
      <c r="B1340" s="174" t="str">
        <f>IF(A1340=1,COUNTIF($A$8:A1340,1),"")</f>
        <v/>
      </c>
      <c r="C1340" s="174"/>
      <c r="D1340" s="157">
        <f>IFERROR($C$8:INDEX($C$8:$C$3000,COUNTIF($C$8:$C$3000,"?*")),"")</f>
        <v>0</v>
      </c>
      <c r="E1340" s="174"/>
      <c r="F1340" s="174">
        <f>--ISNUMBER(IFERROR(SEARCH('Project Costing'!#REF!,Services!I1347,1),""))</f>
        <v>0</v>
      </c>
      <c r="G1340" s="174" t="str">
        <f>IF(F1340=1,COUNTIF($F$8:F1340,1),"")</f>
        <v/>
      </c>
      <c r="H1340" s="174"/>
      <c r="I1340" s="157">
        <f>IFERROR($H$8:INDEX($H$8:$H$3000,COUNTIF($H$8:$H$3000,"?*")),"")</f>
        <v>0</v>
      </c>
    </row>
    <row r="1341" spans="1:9" x14ac:dyDescent="0.25">
      <c r="A1341" s="174">
        <f>--ISNUMBER(IFERROR(SEARCH('Project Costing'!#REF!,Services!I1348,1),""))</f>
        <v>0</v>
      </c>
      <c r="B1341" s="174" t="str">
        <f>IF(A1341=1,COUNTIF($A$8:A1341,1),"")</f>
        <v/>
      </c>
      <c r="C1341" s="174"/>
      <c r="D1341" s="157">
        <f>IFERROR($C$8:INDEX($C$8:$C$3000,COUNTIF($C$8:$C$3000,"?*")),"")</f>
        <v>0</v>
      </c>
      <c r="E1341" s="174"/>
      <c r="F1341" s="174">
        <f>--ISNUMBER(IFERROR(SEARCH('Project Costing'!#REF!,Services!I1348,1),""))</f>
        <v>0</v>
      </c>
      <c r="G1341" s="174" t="str">
        <f>IF(F1341=1,COUNTIF($F$8:F1341,1),"")</f>
        <v/>
      </c>
      <c r="H1341" s="174"/>
      <c r="I1341" s="157">
        <f>IFERROR($H$8:INDEX($H$8:$H$3000,COUNTIF($H$8:$H$3000,"?*")),"")</f>
        <v>0</v>
      </c>
    </row>
    <row r="1342" spans="1:9" x14ac:dyDescent="0.25">
      <c r="A1342" s="174">
        <f>--ISNUMBER(IFERROR(SEARCH('Project Costing'!#REF!,Services!I1349,1),""))</f>
        <v>0</v>
      </c>
      <c r="B1342" s="174" t="str">
        <f>IF(A1342=1,COUNTIF($A$8:A1342,1),"")</f>
        <v/>
      </c>
      <c r="C1342" s="174"/>
      <c r="D1342" s="157">
        <f>IFERROR($C$8:INDEX($C$8:$C$3000,COUNTIF($C$8:$C$3000,"?*")),"")</f>
        <v>0</v>
      </c>
      <c r="E1342" s="174"/>
      <c r="F1342" s="174">
        <f>--ISNUMBER(IFERROR(SEARCH('Project Costing'!#REF!,Services!I1349,1),""))</f>
        <v>0</v>
      </c>
      <c r="G1342" s="174" t="str">
        <f>IF(F1342=1,COUNTIF($F$8:F1342,1),"")</f>
        <v/>
      </c>
      <c r="H1342" s="174"/>
      <c r="I1342" s="157">
        <f>IFERROR($H$8:INDEX($H$8:$H$3000,COUNTIF($H$8:$H$3000,"?*")),"")</f>
        <v>0</v>
      </c>
    </row>
    <row r="1343" spans="1:9" x14ac:dyDescent="0.25">
      <c r="A1343" s="174">
        <f>--ISNUMBER(IFERROR(SEARCH('Project Costing'!#REF!,Services!I1350,1),""))</f>
        <v>0</v>
      </c>
      <c r="B1343" s="174" t="str">
        <f>IF(A1343=1,COUNTIF($A$8:A1343,1),"")</f>
        <v/>
      </c>
      <c r="C1343" s="174"/>
      <c r="D1343" s="157">
        <f>IFERROR($C$8:INDEX($C$8:$C$3000,COUNTIF($C$8:$C$3000,"?*")),"")</f>
        <v>0</v>
      </c>
      <c r="E1343" s="174"/>
      <c r="F1343" s="174">
        <f>--ISNUMBER(IFERROR(SEARCH('Project Costing'!#REF!,Services!I1350,1),""))</f>
        <v>0</v>
      </c>
      <c r="G1343" s="174" t="str">
        <f>IF(F1343=1,COUNTIF($F$8:F1343,1),"")</f>
        <v/>
      </c>
      <c r="H1343" s="174"/>
      <c r="I1343" s="157">
        <f>IFERROR($H$8:INDEX($H$8:$H$3000,COUNTIF($H$8:$H$3000,"?*")),"")</f>
        <v>0</v>
      </c>
    </row>
    <row r="1344" spans="1:9" x14ac:dyDescent="0.25">
      <c r="A1344" s="174">
        <f>--ISNUMBER(IFERROR(SEARCH('Project Costing'!#REF!,Services!I1351,1),""))</f>
        <v>0</v>
      </c>
      <c r="B1344" s="174" t="str">
        <f>IF(A1344=1,COUNTIF($A$8:A1344,1),"")</f>
        <v/>
      </c>
      <c r="C1344" s="174"/>
      <c r="D1344" s="157">
        <f>IFERROR($C$8:INDEX($C$8:$C$3000,COUNTIF($C$8:$C$3000,"?*")),"")</f>
        <v>0</v>
      </c>
      <c r="E1344" s="174"/>
      <c r="F1344" s="174">
        <f>--ISNUMBER(IFERROR(SEARCH('Project Costing'!#REF!,Services!I1351,1),""))</f>
        <v>0</v>
      </c>
      <c r="G1344" s="174" t="str">
        <f>IF(F1344=1,COUNTIF($F$8:F1344,1),"")</f>
        <v/>
      </c>
      <c r="H1344" s="174"/>
      <c r="I1344" s="157">
        <f>IFERROR($H$8:INDEX($H$8:$H$3000,COUNTIF($H$8:$H$3000,"?*")),"")</f>
        <v>0</v>
      </c>
    </row>
    <row r="1345" spans="1:9" x14ac:dyDescent="0.25">
      <c r="A1345" s="174">
        <f>--ISNUMBER(IFERROR(SEARCH('Project Costing'!#REF!,Services!I1352,1),""))</f>
        <v>0</v>
      </c>
      <c r="B1345" s="174" t="str">
        <f>IF(A1345=1,COUNTIF($A$8:A1345,1),"")</f>
        <v/>
      </c>
      <c r="C1345" s="174"/>
      <c r="D1345" s="157">
        <f>IFERROR($C$8:INDEX($C$8:$C$3000,COUNTIF($C$8:$C$3000,"?*")),"")</f>
        <v>0</v>
      </c>
      <c r="E1345" s="174"/>
      <c r="F1345" s="174">
        <f>--ISNUMBER(IFERROR(SEARCH('Project Costing'!#REF!,Services!I1352,1),""))</f>
        <v>0</v>
      </c>
      <c r="G1345" s="174" t="str">
        <f>IF(F1345=1,COUNTIF($F$8:F1345,1),"")</f>
        <v/>
      </c>
      <c r="H1345" s="174"/>
      <c r="I1345" s="157">
        <f>IFERROR($H$8:INDEX($H$8:$H$3000,COUNTIF($H$8:$H$3000,"?*")),"")</f>
        <v>0</v>
      </c>
    </row>
    <row r="1346" spans="1:9" x14ac:dyDescent="0.25">
      <c r="A1346" s="174">
        <f>--ISNUMBER(IFERROR(SEARCH('Project Costing'!#REF!,Services!I1353,1),""))</f>
        <v>0</v>
      </c>
      <c r="B1346" s="174" t="str">
        <f>IF(A1346=1,COUNTIF($A$8:A1346,1),"")</f>
        <v/>
      </c>
      <c r="C1346" s="174"/>
      <c r="D1346" s="157">
        <f>IFERROR($C$8:INDEX($C$8:$C$3000,COUNTIF($C$8:$C$3000,"?*")),"")</f>
        <v>0</v>
      </c>
      <c r="E1346" s="174"/>
      <c r="F1346" s="174">
        <f>--ISNUMBER(IFERROR(SEARCH('Project Costing'!#REF!,Services!I1353,1),""))</f>
        <v>0</v>
      </c>
      <c r="G1346" s="174" t="str">
        <f>IF(F1346=1,COUNTIF($F$8:F1346,1),"")</f>
        <v/>
      </c>
      <c r="H1346" s="174"/>
      <c r="I1346" s="157">
        <f>IFERROR($H$8:INDEX($H$8:$H$3000,COUNTIF($H$8:$H$3000,"?*")),"")</f>
        <v>0</v>
      </c>
    </row>
    <row r="1347" spans="1:9" x14ac:dyDescent="0.25">
      <c r="A1347" s="174">
        <f>--ISNUMBER(IFERROR(SEARCH('Project Costing'!#REF!,Services!I1354,1),""))</f>
        <v>0</v>
      </c>
      <c r="B1347" s="174" t="str">
        <f>IF(A1347=1,COUNTIF($A$8:A1347,1),"")</f>
        <v/>
      </c>
      <c r="C1347" s="174"/>
      <c r="D1347" s="157">
        <f>IFERROR($C$8:INDEX($C$8:$C$3000,COUNTIF($C$8:$C$3000,"?*")),"")</f>
        <v>0</v>
      </c>
      <c r="E1347" s="174"/>
      <c r="F1347" s="174">
        <f>--ISNUMBER(IFERROR(SEARCH('Project Costing'!#REF!,Services!I1354,1),""))</f>
        <v>0</v>
      </c>
      <c r="G1347" s="174" t="str">
        <f>IF(F1347=1,COUNTIF($F$8:F1347,1),"")</f>
        <v/>
      </c>
      <c r="H1347" s="174"/>
      <c r="I1347" s="157">
        <f>IFERROR($H$8:INDEX($H$8:$H$3000,COUNTIF($H$8:$H$3000,"?*")),"")</f>
        <v>0</v>
      </c>
    </row>
    <row r="1348" spans="1:9" x14ac:dyDescent="0.25">
      <c r="A1348" s="174">
        <f>--ISNUMBER(IFERROR(SEARCH('Project Costing'!#REF!,Services!I1355,1),""))</f>
        <v>0</v>
      </c>
      <c r="B1348" s="174" t="str">
        <f>IF(A1348=1,COUNTIF($A$8:A1348,1),"")</f>
        <v/>
      </c>
      <c r="C1348" s="174"/>
      <c r="D1348" s="157">
        <f>IFERROR($C$8:INDEX($C$8:$C$3000,COUNTIF($C$8:$C$3000,"?*")),"")</f>
        <v>0</v>
      </c>
      <c r="E1348" s="174"/>
      <c r="F1348" s="174">
        <f>--ISNUMBER(IFERROR(SEARCH('Project Costing'!#REF!,Services!I1355,1),""))</f>
        <v>0</v>
      </c>
      <c r="G1348" s="174" t="str">
        <f>IF(F1348=1,COUNTIF($F$8:F1348,1),"")</f>
        <v/>
      </c>
      <c r="H1348" s="174"/>
      <c r="I1348" s="157">
        <f>IFERROR($H$8:INDEX($H$8:$H$3000,COUNTIF($H$8:$H$3000,"?*")),"")</f>
        <v>0</v>
      </c>
    </row>
    <row r="1349" spans="1:9" x14ac:dyDescent="0.25">
      <c r="A1349" s="174">
        <f>--ISNUMBER(IFERROR(SEARCH('Project Costing'!#REF!,Services!I1356,1),""))</f>
        <v>0</v>
      </c>
      <c r="B1349" s="174" t="str">
        <f>IF(A1349=1,COUNTIF($A$8:A1349,1),"")</f>
        <v/>
      </c>
      <c r="C1349" s="174"/>
      <c r="D1349" s="157">
        <f>IFERROR($C$8:INDEX($C$8:$C$3000,COUNTIF($C$8:$C$3000,"?*")),"")</f>
        <v>0</v>
      </c>
      <c r="E1349" s="174"/>
      <c r="F1349" s="174">
        <f>--ISNUMBER(IFERROR(SEARCH('Project Costing'!#REF!,Services!I1356,1),""))</f>
        <v>0</v>
      </c>
      <c r="G1349" s="174" t="str">
        <f>IF(F1349=1,COUNTIF($F$8:F1349,1),"")</f>
        <v/>
      </c>
      <c r="H1349" s="174"/>
      <c r="I1349" s="157">
        <f>IFERROR($H$8:INDEX($H$8:$H$3000,COUNTIF($H$8:$H$3000,"?*")),"")</f>
        <v>0</v>
      </c>
    </row>
    <row r="1350" spans="1:9" x14ac:dyDescent="0.25">
      <c r="A1350" s="174">
        <f>--ISNUMBER(IFERROR(SEARCH('Project Costing'!#REF!,Services!I1357,1),""))</f>
        <v>0</v>
      </c>
      <c r="B1350" s="174" t="str">
        <f>IF(A1350=1,COUNTIF($A$8:A1350,1),"")</f>
        <v/>
      </c>
      <c r="C1350" s="174"/>
      <c r="D1350" s="157">
        <f>IFERROR($C$8:INDEX($C$8:$C$3000,COUNTIF($C$8:$C$3000,"?*")),"")</f>
        <v>0</v>
      </c>
      <c r="E1350" s="174"/>
      <c r="F1350" s="174">
        <f>--ISNUMBER(IFERROR(SEARCH('Project Costing'!#REF!,Services!I1357,1),""))</f>
        <v>0</v>
      </c>
      <c r="G1350" s="174" t="str">
        <f>IF(F1350=1,COUNTIF($F$8:F1350,1),"")</f>
        <v/>
      </c>
      <c r="H1350" s="174"/>
      <c r="I1350" s="157">
        <f>IFERROR($H$8:INDEX($H$8:$H$3000,COUNTIF($H$8:$H$3000,"?*")),"")</f>
        <v>0</v>
      </c>
    </row>
    <row r="1351" spans="1:9" x14ac:dyDescent="0.25">
      <c r="A1351" s="174">
        <f>--ISNUMBER(IFERROR(SEARCH('Project Costing'!#REF!,Services!I1358,1),""))</f>
        <v>0</v>
      </c>
      <c r="B1351" s="174" t="str">
        <f>IF(A1351=1,COUNTIF($A$8:A1351,1),"")</f>
        <v/>
      </c>
      <c r="C1351" s="174"/>
      <c r="D1351" s="157">
        <f>IFERROR($C$8:INDEX($C$8:$C$3000,COUNTIF($C$8:$C$3000,"?*")),"")</f>
        <v>0</v>
      </c>
      <c r="E1351" s="174"/>
      <c r="F1351" s="174">
        <f>--ISNUMBER(IFERROR(SEARCH('Project Costing'!#REF!,Services!I1358,1),""))</f>
        <v>0</v>
      </c>
      <c r="G1351" s="174" t="str">
        <f>IF(F1351=1,COUNTIF($F$8:F1351,1),"")</f>
        <v/>
      </c>
      <c r="H1351" s="174"/>
      <c r="I1351" s="157">
        <f>IFERROR($H$8:INDEX($H$8:$H$3000,COUNTIF($H$8:$H$3000,"?*")),"")</f>
        <v>0</v>
      </c>
    </row>
    <row r="1352" spans="1:9" x14ac:dyDescent="0.25">
      <c r="A1352" s="174">
        <f>--ISNUMBER(IFERROR(SEARCH('Project Costing'!#REF!,Services!I1359,1),""))</f>
        <v>0</v>
      </c>
      <c r="B1352" s="174" t="str">
        <f>IF(A1352=1,COUNTIF($A$8:A1352,1),"")</f>
        <v/>
      </c>
      <c r="C1352" s="174"/>
      <c r="D1352" s="157">
        <f>IFERROR($C$8:INDEX($C$8:$C$3000,COUNTIF($C$8:$C$3000,"?*")),"")</f>
        <v>0</v>
      </c>
      <c r="E1352" s="174"/>
      <c r="F1352" s="174">
        <f>--ISNUMBER(IFERROR(SEARCH('Project Costing'!#REF!,Services!I1359,1),""))</f>
        <v>0</v>
      </c>
      <c r="G1352" s="174" t="str">
        <f>IF(F1352=1,COUNTIF($F$8:F1352,1),"")</f>
        <v/>
      </c>
      <c r="H1352" s="174"/>
      <c r="I1352" s="157">
        <f>IFERROR($H$8:INDEX($H$8:$H$3000,COUNTIF($H$8:$H$3000,"?*")),"")</f>
        <v>0</v>
      </c>
    </row>
    <row r="1353" spans="1:9" x14ac:dyDescent="0.25">
      <c r="A1353" s="174">
        <f>--ISNUMBER(IFERROR(SEARCH('Project Costing'!#REF!,Services!I1360,1),""))</f>
        <v>0</v>
      </c>
      <c r="B1353" s="174" t="str">
        <f>IF(A1353=1,COUNTIF($A$8:A1353,1),"")</f>
        <v/>
      </c>
      <c r="C1353" s="174"/>
      <c r="D1353" s="157">
        <f>IFERROR($C$8:INDEX($C$8:$C$3000,COUNTIF($C$8:$C$3000,"?*")),"")</f>
        <v>0</v>
      </c>
      <c r="E1353" s="174"/>
      <c r="F1353" s="174">
        <f>--ISNUMBER(IFERROR(SEARCH('Project Costing'!#REF!,Services!I1360,1),""))</f>
        <v>0</v>
      </c>
      <c r="G1353" s="174" t="str">
        <f>IF(F1353=1,COUNTIF($F$8:F1353,1),"")</f>
        <v/>
      </c>
      <c r="H1353" s="174"/>
      <c r="I1353" s="157">
        <f>IFERROR($H$8:INDEX($H$8:$H$3000,COUNTIF($H$8:$H$3000,"?*")),"")</f>
        <v>0</v>
      </c>
    </row>
    <row r="1354" spans="1:9" x14ac:dyDescent="0.25">
      <c r="A1354" s="174">
        <f>--ISNUMBER(IFERROR(SEARCH('Project Costing'!#REF!,Services!I1361,1),""))</f>
        <v>0</v>
      </c>
      <c r="B1354" s="174" t="str">
        <f>IF(A1354=1,COUNTIF($A$8:A1354,1),"")</f>
        <v/>
      </c>
      <c r="C1354" s="174"/>
      <c r="D1354" s="157">
        <f>IFERROR($C$8:INDEX($C$8:$C$3000,COUNTIF($C$8:$C$3000,"?*")),"")</f>
        <v>0</v>
      </c>
      <c r="E1354" s="174"/>
      <c r="F1354" s="174">
        <f>--ISNUMBER(IFERROR(SEARCH('Project Costing'!#REF!,Services!I1361,1),""))</f>
        <v>0</v>
      </c>
      <c r="G1354" s="174" t="str">
        <f>IF(F1354=1,COUNTIF($F$8:F1354,1),"")</f>
        <v/>
      </c>
      <c r="H1354" s="174"/>
      <c r="I1354" s="157">
        <f>IFERROR($H$8:INDEX($H$8:$H$3000,COUNTIF($H$8:$H$3000,"?*")),"")</f>
        <v>0</v>
      </c>
    </row>
    <row r="1355" spans="1:9" x14ac:dyDescent="0.25">
      <c r="A1355" s="174">
        <f>--ISNUMBER(IFERROR(SEARCH('Project Costing'!#REF!,Services!I1362,1),""))</f>
        <v>0</v>
      </c>
      <c r="B1355" s="174" t="str">
        <f>IF(A1355=1,COUNTIF($A$8:A1355,1),"")</f>
        <v/>
      </c>
      <c r="C1355" s="174"/>
      <c r="D1355" s="157">
        <f>IFERROR($C$8:INDEX($C$8:$C$3000,COUNTIF($C$8:$C$3000,"?*")),"")</f>
        <v>0</v>
      </c>
      <c r="E1355" s="174"/>
      <c r="F1355" s="174">
        <f>--ISNUMBER(IFERROR(SEARCH('Project Costing'!#REF!,Services!I1362,1),""))</f>
        <v>0</v>
      </c>
      <c r="G1355" s="174" t="str">
        <f>IF(F1355=1,COUNTIF($F$8:F1355,1),"")</f>
        <v/>
      </c>
      <c r="H1355" s="174"/>
      <c r="I1355" s="157">
        <f>IFERROR($H$8:INDEX($H$8:$H$3000,COUNTIF($H$8:$H$3000,"?*")),"")</f>
        <v>0</v>
      </c>
    </row>
    <row r="1356" spans="1:9" x14ac:dyDescent="0.25">
      <c r="A1356" s="174">
        <f>--ISNUMBER(IFERROR(SEARCH('Project Costing'!#REF!,Services!I1363,1),""))</f>
        <v>0</v>
      </c>
      <c r="B1356" s="174" t="str">
        <f>IF(A1356=1,COUNTIF($A$8:A1356,1),"")</f>
        <v/>
      </c>
      <c r="C1356" s="174"/>
      <c r="D1356" s="157">
        <f>IFERROR($C$8:INDEX($C$8:$C$3000,COUNTIF($C$8:$C$3000,"?*")),"")</f>
        <v>0</v>
      </c>
      <c r="E1356" s="174"/>
      <c r="F1356" s="174">
        <f>--ISNUMBER(IFERROR(SEARCH('Project Costing'!#REF!,Services!I1363,1),""))</f>
        <v>0</v>
      </c>
      <c r="G1356" s="174" t="str">
        <f>IF(F1356=1,COUNTIF($F$8:F1356,1),"")</f>
        <v/>
      </c>
      <c r="H1356" s="174"/>
      <c r="I1356" s="157">
        <f>IFERROR($H$8:INDEX($H$8:$H$3000,COUNTIF($H$8:$H$3000,"?*")),"")</f>
        <v>0</v>
      </c>
    </row>
    <row r="1357" spans="1:9" x14ac:dyDescent="0.25">
      <c r="A1357" s="174">
        <f>--ISNUMBER(IFERROR(SEARCH('Project Costing'!#REF!,Services!I1364,1),""))</f>
        <v>0</v>
      </c>
      <c r="B1357" s="174" t="str">
        <f>IF(A1357=1,COUNTIF($A$8:A1357,1),"")</f>
        <v/>
      </c>
      <c r="C1357" s="174"/>
      <c r="D1357" s="157">
        <f>IFERROR($C$8:INDEX($C$8:$C$3000,COUNTIF($C$8:$C$3000,"?*")),"")</f>
        <v>0</v>
      </c>
      <c r="E1357" s="174"/>
      <c r="F1357" s="174">
        <f>--ISNUMBER(IFERROR(SEARCH('Project Costing'!#REF!,Services!I1364,1),""))</f>
        <v>0</v>
      </c>
      <c r="G1357" s="174" t="str">
        <f>IF(F1357=1,COUNTIF($F$8:F1357,1),"")</f>
        <v/>
      </c>
      <c r="H1357" s="174"/>
      <c r="I1357" s="157">
        <f>IFERROR($H$8:INDEX($H$8:$H$3000,COUNTIF($H$8:$H$3000,"?*")),"")</f>
        <v>0</v>
      </c>
    </row>
    <row r="1358" spans="1:9" x14ac:dyDescent="0.25">
      <c r="A1358" s="174">
        <f>--ISNUMBER(IFERROR(SEARCH('Project Costing'!#REF!,Services!I1365,1),""))</f>
        <v>0</v>
      </c>
      <c r="B1358" s="174" t="str">
        <f>IF(A1358=1,COUNTIF($A$8:A1358,1),"")</f>
        <v/>
      </c>
      <c r="C1358" s="174"/>
      <c r="D1358" s="157">
        <f>IFERROR($C$8:INDEX($C$8:$C$3000,COUNTIF($C$8:$C$3000,"?*")),"")</f>
        <v>0</v>
      </c>
      <c r="E1358" s="174"/>
      <c r="F1358" s="174">
        <f>--ISNUMBER(IFERROR(SEARCH('Project Costing'!#REF!,Services!I1365,1),""))</f>
        <v>0</v>
      </c>
      <c r="G1358" s="174" t="str">
        <f>IF(F1358=1,COUNTIF($F$8:F1358,1),"")</f>
        <v/>
      </c>
      <c r="H1358" s="174"/>
      <c r="I1358" s="157">
        <f>IFERROR($H$8:INDEX($H$8:$H$3000,COUNTIF($H$8:$H$3000,"?*")),"")</f>
        <v>0</v>
      </c>
    </row>
    <row r="1359" spans="1:9" x14ac:dyDescent="0.25">
      <c r="A1359" s="174">
        <f>--ISNUMBER(IFERROR(SEARCH('Project Costing'!#REF!,Services!I1366,1),""))</f>
        <v>0</v>
      </c>
      <c r="B1359" s="174" t="str">
        <f>IF(A1359=1,COUNTIF($A$8:A1359,1),"")</f>
        <v/>
      </c>
      <c r="C1359" s="174"/>
      <c r="D1359" s="157">
        <f>IFERROR($C$8:INDEX($C$8:$C$3000,COUNTIF($C$8:$C$3000,"?*")),"")</f>
        <v>0</v>
      </c>
      <c r="E1359" s="174"/>
      <c r="F1359" s="174">
        <f>--ISNUMBER(IFERROR(SEARCH('Project Costing'!#REF!,Services!I1366,1),""))</f>
        <v>0</v>
      </c>
      <c r="G1359" s="174" t="str">
        <f>IF(F1359=1,COUNTIF($F$8:F1359,1),"")</f>
        <v/>
      </c>
      <c r="H1359" s="174"/>
      <c r="I1359" s="157">
        <f>IFERROR($H$8:INDEX($H$8:$H$3000,COUNTIF($H$8:$H$3000,"?*")),"")</f>
        <v>0</v>
      </c>
    </row>
    <row r="1360" spans="1:9" x14ac:dyDescent="0.25">
      <c r="A1360" s="174">
        <f>--ISNUMBER(IFERROR(SEARCH('Project Costing'!#REF!,Services!I1367,1),""))</f>
        <v>0</v>
      </c>
      <c r="B1360" s="174" t="str">
        <f>IF(A1360=1,COUNTIF($A$8:A1360,1),"")</f>
        <v/>
      </c>
      <c r="C1360" s="174"/>
      <c r="D1360" s="157">
        <f>IFERROR($C$8:INDEX($C$8:$C$3000,COUNTIF($C$8:$C$3000,"?*")),"")</f>
        <v>0</v>
      </c>
      <c r="E1360" s="174"/>
      <c r="F1360" s="174">
        <f>--ISNUMBER(IFERROR(SEARCH('Project Costing'!#REF!,Services!I1367,1),""))</f>
        <v>0</v>
      </c>
      <c r="G1360" s="174" t="str">
        <f>IF(F1360=1,COUNTIF($F$8:F1360,1),"")</f>
        <v/>
      </c>
      <c r="H1360" s="174"/>
      <c r="I1360" s="157">
        <f>IFERROR($H$8:INDEX($H$8:$H$3000,COUNTIF($H$8:$H$3000,"?*")),"")</f>
        <v>0</v>
      </c>
    </row>
    <row r="1361" spans="1:9" x14ac:dyDescent="0.25">
      <c r="A1361" s="174">
        <f>--ISNUMBER(IFERROR(SEARCH('Project Costing'!#REF!,Services!I1368,1),""))</f>
        <v>0</v>
      </c>
      <c r="B1361" s="174" t="str">
        <f>IF(A1361=1,COUNTIF($A$8:A1361,1),"")</f>
        <v/>
      </c>
      <c r="C1361" s="174"/>
      <c r="D1361" s="157">
        <f>IFERROR($C$8:INDEX($C$8:$C$3000,COUNTIF($C$8:$C$3000,"?*")),"")</f>
        <v>0</v>
      </c>
      <c r="E1361" s="174"/>
      <c r="F1361" s="174">
        <f>--ISNUMBER(IFERROR(SEARCH('Project Costing'!#REF!,Services!I1368,1),""))</f>
        <v>0</v>
      </c>
      <c r="G1361" s="174" t="str">
        <f>IF(F1361=1,COUNTIF($F$8:F1361,1),"")</f>
        <v/>
      </c>
      <c r="H1361" s="174"/>
      <c r="I1361" s="157">
        <f>IFERROR($H$8:INDEX($H$8:$H$3000,COUNTIF($H$8:$H$3000,"?*")),"")</f>
        <v>0</v>
      </c>
    </row>
    <row r="1362" spans="1:9" x14ac:dyDescent="0.25">
      <c r="A1362" s="174">
        <f>--ISNUMBER(IFERROR(SEARCH('Project Costing'!#REF!,Services!I1369,1),""))</f>
        <v>0</v>
      </c>
      <c r="B1362" s="174" t="str">
        <f>IF(A1362=1,COUNTIF($A$8:A1362,1),"")</f>
        <v/>
      </c>
      <c r="C1362" s="174"/>
      <c r="D1362" s="157">
        <f>IFERROR($C$8:INDEX($C$8:$C$3000,COUNTIF($C$8:$C$3000,"?*")),"")</f>
        <v>0</v>
      </c>
      <c r="E1362" s="174"/>
      <c r="F1362" s="174">
        <f>--ISNUMBER(IFERROR(SEARCH('Project Costing'!#REF!,Services!I1369,1),""))</f>
        <v>0</v>
      </c>
      <c r="G1362" s="174" t="str">
        <f>IF(F1362=1,COUNTIF($F$8:F1362,1),"")</f>
        <v/>
      </c>
      <c r="H1362" s="174"/>
      <c r="I1362" s="157">
        <f>IFERROR($H$8:INDEX($H$8:$H$3000,COUNTIF($H$8:$H$3000,"?*")),"")</f>
        <v>0</v>
      </c>
    </row>
    <row r="1363" spans="1:9" x14ac:dyDescent="0.25">
      <c r="A1363" s="174">
        <f>--ISNUMBER(IFERROR(SEARCH('Project Costing'!#REF!,Services!I1370,1),""))</f>
        <v>0</v>
      </c>
      <c r="B1363" s="174" t="str">
        <f>IF(A1363=1,COUNTIF($A$8:A1363,1),"")</f>
        <v/>
      </c>
      <c r="C1363" s="174"/>
      <c r="D1363" s="157">
        <f>IFERROR($C$8:INDEX($C$8:$C$3000,COUNTIF($C$8:$C$3000,"?*")),"")</f>
        <v>0</v>
      </c>
      <c r="E1363" s="174"/>
      <c r="F1363" s="174">
        <f>--ISNUMBER(IFERROR(SEARCH('Project Costing'!#REF!,Services!I1370,1),""))</f>
        <v>0</v>
      </c>
      <c r="G1363" s="174" t="str">
        <f>IF(F1363=1,COUNTIF($F$8:F1363,1),"")</f>
        <v/>
      </c>
      <c r="H1363" s="174"/>
      <c r="I1363" s="157">
        <f>IFERROR($H$8:INDEX($H$8:$H$3000,COUNTIF($H$8:$H$3000,"?*")),"")</f>
        <v>0</v>
      </c>
    </row>
    <row r="1364" spans="1:9" x14ac:dyDescent="0.25">
      <c r="A1364" s="174">
        <f>--ISNUMBER(IFERROR(SEARCH('Project Costing'!#REF!,Services!I1371,1),""))</f>
        <v>0</v>
      </c>
      <c r="B1364" s="174" t="str">
        <f>IF(A1364=1,COUNTIF($A$8:A1364,1),"")</f>
        <v/>
      </c>
      <c r="C1364" s="174"/>
      <c r="D1364" s="157">
        <f>IFERROR($C$8:INDEX($C$8:$C$3000,COUNTIF($C$8:$C$3000,"?*")),"")</f>
        <v>0</v>
      </c>
      <c r="E1364" s="174"/>
      <c r="F1364" s="174">
        <f>--ISNUMBER(IFERROR(SEARCH('Project Costing'!#REF!,Services!I1371,1),""))</f>
        <v>0</v>
      </c>
      <c r="G1364" s="174" t="str">
        <f>IF(F1364=1,COUNTIF($F$8:F1364,1),"")</f>
        <v/>
      </c>
      <c r="H1364" s="174"/>
      <c r="I1364" s="157">
        <f>IFERROR($H$8:INDEX($H$8:$H$3000,COUNTIF($H$8:$H$3000,"?*")),"")</f>
        <v>0</v>
      </c>
    </row>
    <row r="1365" spans="1:9" x14ac:dyDescent="0.25">
      <c r="A1365" s="174">
        <f>--ISNUMBER(IFERROR(SEARCH('Project Costing'!#REF!,Services!I1372,1),""))</f>
        <v>0</v>
      </c>
      <c r="B1365" s="174" t="str">
        <f>IF(A1365=1,COUNTIF($A$8:A1365,1),"")</f>
        <v/>
      </c>
      <c r="C1365" s="174"/>
      <c r="D1365" s="157">
        <f>IFERROR($C$8:INDEX($C$8:$C$3000,COUNTIF($C$8:$C$3000,"?*")),"")</f>
        <v>0</v>
      </c>
      <c r="E1365" s="174"/>
      <c r="F1365" s="174">
        <f>--ISNUMBER(IFERROR(SEARCH('Project Costing'!#REF!,Services!I1372,1),""))</f>
        <v>0</v>
      </c>
      <c r="G1365" s="174" t="str">
        <f>IF(F1365=1,COUNTIF($F$8:F1365,1),"")</f>
        <v/>
      </c>
      <c r="H1365" s="174"/>
      <c r="I1365" s="157">
        <f>IFERROR($H$8:INDEX($H$8:$H$3000,COUNTIF($H$8:$H$3000,"?*")),"")</f>
        <v>0</v>
      </c>
    </row>
    <row r="1366" spans="1:9" x14ac:dyDescent="0.25">
      <c r="A1366" s="174">
        <f>--ISNUMBER(IFERROR(SEARCH('Project Costing'!#REF!,Services!I1373,1),""))</f>
        <v>0</v>
      </c>
      <c r="B1366" s="174" t="str">
        <f>IF(A1366=1,COUNTIF($A$8:A1366,1),"")</f>
        <v/>
      </c>
      <c r="C1366" s="174"/>
      <c r="D1366" s="157">
        <f>IFERROR($C$8:INDEX($C$8:$C$3000,COUNTIF($C$8:$C$3000,"?*")),"")</f>
        <v>0</v>
      </c>
      <c r="E1366" s="174"/>
      <c r="F1366" s="174">
        <f>--ISNUMBER(IFERROR(SEARCH('Project Costing'!#REF!,Services!I1373,1),""))</f>
        <v>0</v>
      </c>
      <c r="G1366" s="174" t="str">
        <f>IF(F1366=1,COUNTIF($F$8:F1366,1),"")</f>
        <v/>
      </c>
      <c r="H1366" s="174"/>
      <c r="I1366" s="157">
        <f>IFERROR($H$8:INDEX($H$8:$H$3000,COUNTIF($H$8:$H$3000,"?*")),"")</f>
        <v>0</v>
      </c>
    </row>
    <row r="1367" spans="1:9" x14ac:dyDescent="0.25">
      <c r="A1367" s="174">
        <f>--ISNUMBER(IFERROR(SEARCH('Project Costing'!#REF!,Services!I1374,1),""))</f>
        <v>0</v>
      </c>
      <c r="B1367" s="174" t="str">
        <f>IF(A1367=1,COUNTIF($A$8:A1367,1),"")</f>
        <v/>
      </c>
      <c r="C1367" s="174"/>
      <c r="D1367" s="157">
        <f>IFERROR($C$8:INDEX($C$8:$C$3000,COUNTIF($C$8:$C$3000,"?*")),"")</f>
        <v>0</v>
      </c>
      <c r="E1367" s="174"/>
      <c r="F1367" s="174">
        <f>--ISNUMBER(IFERROR(SEARCH('Project Costing'!#REF!,Services!I1374,1),""))</f>
        <v>0</v>
      </c>
      <c r="G1367" s="174" t="str">
        <f>IF(F1367=1,COUNTIF($F$8:F1367,1),"")</f>
        <v/>
      </c>
      <c r="H1367" s="174"/>
      <c r="I1367" s="157">
        <f>IFERROR($H$8:INDEX($H$8:$H$3000,COUNTIF($H$8:$H$3000,"?*")),"")</f>
        <v>0</v>
      </c>
    </row>
    <row r="1368" spans="1:9" x14ac:dyDescent="0.25">
      <c r="A1368" s="174">
        <f>--ISNUMBER(IFERROR(SEARCH('Project Costing'!#REF!,Services!I1375,1),""))</f>
        <v>0</v>
      </c>
      <c r="B1368" s="174" t="str">
        <f>IF(A1368=1,COUNTIF($A$8:A1368,1),"")</f>
        <v/>
      </c>
      <c r="C1368" s="174"/>
      <c r="D1368" s="157">
        <f>IFERROR($C$8:INDEX($C$8:$C$3000,COUNTIF($C$8:$C$3000,"?*")),"")</f>
        <v>0</v>
      </c>
      <c r="E1368" s="174"/>
      <c r="F1368" s="174">
        <f>--ISNUMBER(IFERROR(SEARCH('Project Costing'!#REF!,Services!I1375,1),""))</f>
        <v>0</v>
      </c>
      <c r="G1368" s="174" t="str">
        <f>IF(F1368=1,COUNTIF($F$8:F1368,1),"")</f>
        <v/>
      </c>
      <c r="H1368" s="174"/>
      <c r="I1368" s="157">
        <f>IFERROR($H$8:INDEX($H$8:$H$3000,COUNTIF($H$8:$H$3000,"?*")),"")</f>
        <v>0</v>
      </c>
    </row>
    <row r="1369" spans="1:9" x14ac:dyDescent="0.25">
      <c r="A1369" s="174">
        <f>--ISNUMBER(IFERROR(SEARCH('Project Costing'!#REF!,Services!I1376,1),""))</f>
        <v>0</v>
      </c>
      <c r="B1369" s="174" t="str">
        <f>IF(A1369=1,COUNTIF($A$8:A1369,1),"")</f>
        <v/>
      </c>
      <c r="C1369" s="174"/>
      <c r="D1369" s="157">
        <f>IFERROR($C$8:INDEX($C$8:$C$3000,COUNTIF($C$8:$C$3000,"?*")),"")</f>
        <v>0</v>
      </c>
      <c r="E1369" s="174"/>
      <c r="F1369" s="174">
        <f>--ISNUMBER(IFERROR(SEARCH('Project Costing'!#REF!,Services!I1376,1),""))</f>
        <v>0</v>
      </c>
      <c r="G1369" s="174" t="str">
        <f>IF(F1369=1,COUNTIF($F$8:F1369,1),"")</f>
        <v/>
      </c>
      <c r="H1369" s="174"/>
      <c r="I1369" s="157">
        <f>IFERROR($H$8:INDEX($H$8:$H$3000,COUNTIF($H$8:$H$3000,"?*")),"")</f>
        <v>0</v>
      </c>
    </row>
    <row r="1370" spans="1:9" x14ac:dyDescent="0.25">
      <c r="A1370" s="174">
        <f>--ISNUMBER(IFERROR(SEARCH('Project Costing'!#REF!,Services!I1377,1),""))</f>
        <v>0</v>
      </c>
      <c r="B1370" s="174" t="str">
        <f>IF(A1370=1,COUNTIF($A$8:A1370,1),"")</f>
        <v/>
      </c>
      <c r="C1370" s="174"/>
      <c r="D1370" s="157">
        <f>IFERROR($C$8:INDEX($C$8:$C$3000,COUNTIF($C$8:$C$3000,"?*")),"")</f>
        <v>0</v>
      </c>
      <c r="E1370" s="174"/>
      <c r="F1370" s="174">
        <f>--ISNUMBER(IFERROR(SEARCH('Project Costing'!#REF!,Services!I1377,1),""))</f>
        <v>0</v>
      </c>
      <c r="G1370" s="174" t="str">
        <f>IF(F1370=1,COUNTIF($F$8:F1370,1),"")</f>
        <v/>
      </c>
      <c r="H1370" s="174"/>
      <c r="I1370" s="157">
        <f>IFERROR($H$8:INDEX($H$8:$H$3000,COUNTIF($H$8:$H$3000,"?*")),"")</f>
        <v>0</v>
      </c>
    </row>
    <row r="1371" spans="1:9" x14ac:dyDescent="0.25">
      <c r="A1371" s="174">
        <f>--ISNUMBER(IFERROR(SEARCH('Project Costing'!#REF!,Services!I1378,1),""))</f>
        <v>0</v>
      </c>
      <c r="B1371" s="174" t="str">
        <f>IF(A1371=1,COUNTIF($A$8:A1371,1),"")</f>
        <v/>
      </c>
      <c r="C1371" s="174"/>
      <c r="D1371" s="157">
        <f>IFERROR($C$8:INDEX($C$8:$C$3000,COUNTIF($C$8:$C$3000,"?*")),"")</f>
        <v>0</v>
      </c>
      <c r="E1371" s="174"/>
      <c r="F1371" s="174">
        <f>--ISNUMBER(IFERROR(SEARCH('Project Costing'!#REF!,Services!I1378,1),""))</f>
        <v>0</v>
      </c>
      <c r="G1371" s="174" t="str">
        <f>IF(F1371=1,COUNTIF($F$8:F1371,1),"")</f>
        <v/>
      </c>
      <c r="H1371" s="174"/>
      <c r="I1371" s="157">
        <f>IFERROR($H$8:INDEX($H$8:$H$3000,COUNTIF($H$8:$H$3000,"?*")),"")</f>
        <v>0</v>
      </c>
    </row>
    <row r="1372" spans="1:9" x14ac:dyDescent="0.25">
      <c r="A1372" s="174">
        <f>--ISNUMBER(IFERROR(SEARCH('Project Costing'!#REF!,Services!I1379,1),""))</f>
        <v>0</v>
      </c>
      <c r="B1372" s="174" t="str">
        <f>IF(A1372=1,COUNTIF($A$8:A1372,1),"")</f>
        <v/>
      </c>
      <c r="C1372" s="174"/>
      <c r="D1372" s="157">
        <f>IFERROR($C$8:INDEX($C$8:$C$3000,COUNTIF($C$8:$C$3000,"?*")),"")</f>
        <v>0</v>
      </c>
      <c r="E1372" s="174"/>
      <c r="F1372" s="174">
        <f>--ISNUMBER(IFERROR(SEARCH('Project Costing'!#REF!,Services!I1379,1),""))</f>
        <v>0</v>
      </c>
      <c r="G1372" s="174" t="str">
        <f>IF(F1372=1,COUNTIF($F$8:F1372,1),"")</f>
        <v/>
      </c>
      <c r="H1372" s="174"/>
      <c r="I1372" s="157">
        <f>IFERROR($H$8:INDEX($H$8:$H$3000,COUNTIF($H$8:$H$3000,"?*")),"")</f>
        <v>0</v>
      </c>
    </row>
    <row r="1373" spans="1:9" x14ac:dyDescent="0.25">
      <c r="A1373" s="174">
        <f>--ISNUMBER(IFERROR(SEARCH('Project Costing'!#REF!,Services!I1380,1),""))</f>
        <v>0</v>
      </c>
      <c r="B1373" s="174" t="str">
        <f>IF(A1373=1,COUNTIF($A$8:A1373,1),"")</f>
        <v/>
      </c>
      <c r="C1373" s="174"/>
      <c r="D1373" s="157">
        <f>IFERROR($C$8:INDEX($C$8:$C$3000,COUNTIF($C$8:$C$3000,"?*")),"")</f>
        <v>0</v>
      </c>
      <c r="E1373" s="174"/>
      <c r="F1373" s="174">
        <f>--ISNUMBER(IFERROR(SEARCH('Project Costing'!#REF!,Services!I1380,1),""))</f>
        <v>0</v>
      </c>
      <c r="G1373" s="174" t="str">
        <f>IF(F1373=1,COUNTIF($F$8:F1373,1),"")</f>
        <v/>
      </c>
      <c r="H1373" s="174"/>
      <c r="I1373" s="157">
        <f>IFERROR($H$8:INDEX($H$8:$H$3000,COUNTIF($H$8:$H$3000,"?*")),"")</f>
        <v>0</v>
      </c>
    </row>
    <row r="1374" spans="1:9" x14ac:dyDescent="0.25">
      <c r="A1374" s="174">
        <f>--ISNUMBER(IFERROR(SEARCH('Project Costing'!#REF!,Services!I1381,1),""))</f>
        <v>0</v>
      </c>
      <c r="B1374" s="174" t="str">
        <f>IF(A1374=1,COUNTIF($A$8:A1374,1),"")</f>
        <v/>
      </c>
      <c r="C1374" s="174"/>
      <c r="D1374" s="157">
        <f>IFERROR($C$8:INDEX($C$8:$C$3000,COUNTIF($C$8:$C$3000,"?*")),"")</f>
        <v>0</v>
      </c>
      <c r="E1374" s="174"/>
      <c r="F1374" s="174">
        <f>--ISNUMBER(IFERROR(SEARCH('Project Costing'!#REF!,Services!I1381,1),""))</f>
        <v>0</v>
      </c>
      <c r="G1374" s="174" t="str">
        <f>IF(F1374=1,COUNTIF($F$8:F1374,1),"")</f>
        <v/>
      </c>
      <c r="H1374" s="174"/>
      <c r="I1374" s="157">
        <f>IFERROR($H$8:INDEX($H$8:$H$3000,COUNTIF($H$8:$H$3000,"?*")),"")</f>
        <v>0</v>
      </c>
    </row>
    <row r="1375" spans="1:9" x14ac:dyDescent="0.25">
      <c r="A1375" s="174">
        <f>--ISNUMBER(IFERROR(SEARCH('Project Costing'!#REF!,Services!I1382,1),""))</f>
        <v>0</v>
      </c>
      <c r="B1375" s="174" t="str">
        <f>IF(A1375=1,COUNTIF($A$8:A1375,1),"")</f>
        <v/>
      </c>
      <c r="C1375" s="174"/>
      <c r="D1375" s="157">
        <f>IFERROR($C$8:INDEX($C$8:$C$3000,COUNTIF($C$8:$C$3000,"?*")),"")</f>
        <v>0</v>
      </c>
      <c r="E1375" s="174"/>
      <c r="F1375" s="174">
        <f>--ISNUMBER(IFERROR(SEARCH('Project Costing'!#REF!,Services!I1382,1),""))</f>
        <v>0</v>
      </c>
      <c r="G1375" s="174" t="str">
        <f>IF(F1375=1,COUNTIF($F$8:F1375,1),"")</f>
        <v/>
      </c>
      <c r="H1375" s="174"/>
      <c r="I1375" s="157">
        <f>IFERROR($H$8:INDEX($H$8:$H$3000,COUNTIF($H$8:$H$3000,"?*")),"")</f>
        <v>0</v>
      </c>
    </row>
    <row r="1376" spans="1:9" x14ac:dyDescent="0.25">
      <c r="A1376" s="174">
        <f>--ISNUMBER(IFERROR(SEARCH('Project Costing'!#REF!,Services!I1383,1),""))</f>
        <v>0</v>
      </c>
      <c r="B1376" s="174" t="str">
        <f>IF(A1376=1,COUNTIF($A$8:A1376,1),"")</f>
        <v/>
      </c>
      <c r="C1376" s="174"/>
      <c r="D1376" s="157">
        <f>IFERROR($C$8:INDEX($C$8:$C$3000,COUNTIF($C$8:$C$3000,"?*")),"")</f>
        <v>0</v>
      </c>
      <c r="E1376" s="174"/>
      <c r="F1376" s="174">
        <f>--ISNUMBER(IFERROR(SEARCH('Project Costing'!#REF!,Services!I1383,1),""))</f>
        <v>0</v>
      </c>
      <c r="G1376" s="174" t="str">
        <f>IF(F1376=1,COUNTIF($F$8:F1376,1),"")</f>
        <v/>
      </c>
      <c r="H1376" s="174"/>
      <c r="I1376" s="157">
        <f>IFERROR($H$8:INDEX($H$8:$H$3000,COUNTIF($H$8:$H$3000,"?*")),"")</f>
        <v>0</v>
      </c>
    </row>
    <row r="1377" spans="1:9" x14ac:dyDescent="0.25">
      <c r="A1377" s="174">
        <f>--ISNUMBER(IFERROR(SEARCH('Project Costing'!#REF!,Services!I1384,1),""))</f>
        <v>0</v>
      </c>
      <c r="B1377" s="174" t="str">
        <f>IF(A1377=1,COUNTIF($A$8:A1377,1),"")</f>
        <v/>
      </c>
      <c r="C1377" s="174"/>
      <c r="D1377" s="157">
        <f>IFERROR($C$8:INDEX($C$8:$C$3000,COUNTIF($C$8:$C$3000,"?*")),"")</f>
        <v>0</v>
      </c>
      <c r="E1377" s="174"/>
      <c r="F1377" s="174">
        <f>--ISNUMBER(IFERROR(SEARCH('Project Costing'!#REF!,Services!I1384,1),""))</f>
        <v>0</v>
      </c>
      <c r="G1377" s="174" t="str">
        <f>IF(F1377=1,COUNTIF($F$8:F1377,1),"")</f>
        <v/>
      </c>
      <c r="H1377" s="174"/>
      <c r="I1377" s="157">
        <f>IFERROR($H$8:INDEX($H$8:$H$3000,COUNTIF($H$8:$H$3000,"?*")),"")</f>
        <v>0</v>
      </c>
    </row>
    <row r="1378" spans="1:9" x14ac:dyDescent="0.25">
      <c r="A1378" s="174">
        <f>--ISNUMBER(IFERROR(SEARCH('Project Costing'!#REF!,Services!I1385,1),""))</f>
        <v>0</v>
      </c>
      <c r="B1378" s="174" t="str">
        <f>IF(A1378=1,COUNTIF($A$8:A1378,1),"")</f>
        <v/>
      </c>
      <c r="C1378" s="174"/>
      <c r="D1378" s="157">
        <f>IFERROR($C$8:INDEX($C$8:$C$3000,COUNTIF($C$8:$C$3000,"?*")),"")</f>
        <v>0</v>
      </c>
      <c r="E1378" s="174"/>
      <c r="F1378" s="174">
        <f>--ISNUMBER(IFERROR(SEARCH('Project Costing'!#REF!,Services!I1385,1),""))</f>
        <v>0</v>
      </c>
      <c r="G1378" s="174" t="str">
        <f>IF(F1378=1,COUNTIF($F$8:F1378,1),"")</f>
        <v/>
      </c>
      <c r="H1378" s="174"/>
      <c r="I1378" s="157">
        <f>IFERROR($H$8:INDEX($H$8:$H$3000,COUNTIF($H$8:$H$3000,"?*")),"")</f>
        <v>0</v>
      </c>
    </row>
    <row r="1379" spans="1:9" x14ac:dyDescent="0.25">
      <c r="A1379" s="174">
        <f>--ISNUMBER(IFERROR(SEARCH('Project Costing'!#REF!,Services!I1386,1),""))</f>
        <v>0</v>
      </c>
      <c r="B1379" s="174" t="str">
        <f>IF(A1379=1,COUNTIF($A$8:A1379,1),"")</f>
        <v/>
      </c>
      <c r="C1379" s="174"/>
      <c r="D1379" s="157">
        <f>IFERROR($C$8:INDEX($C$8:$C$3000,COUNTIF($C$8:$C$3000,"?*")),"")</f>
        <v>0</v>
      </c>
      <c r="E1379" s="174"/>
      <c r="F1379" s="174">
        <f>--ISNUMBER(IFERROR(SEARCH('Project Costing'!#REF!,Services!I1386,1),""))</f>
        <v>0</v>
      </c>
      <c r="G1379" s="174" t="str">
        <f>IF(F1379=1,COUNTIF($F$8:F1379,1),"")</f>
        <v/>
      </c>
      <c r="H1379" s="174"/>
      <c r="I1379" s="157">
        <f>IFERROR($H$8:INDEX($H$8:$H$3000,COUNTIF($H$8:$H$3000,"?*")),"")</f>
        <v>0</v>
      </c>
    </row>
    <row r="1380" spans="1:9" x14ac:dyDescent="0.25">
      <c r="A1380" s="174">
        <f>--ISNUMBER(IFERROR(SEARCH('Project Costing'!#REF!,Services!I1387,1),""))</f>
        <v>0</v>
      </c>
      <c r="B1380" s="174" t="str">
        <f>IF(A1380=1,COUNTIF($A$8:A1380,1),"")</f>
        <v/>
      </c>
      <c r="C1380" s="174"/>
      <c r="D1380" s="157">
        <f>IFERROR($C$8:INDEX($C$8:$C$3000,COUNTIF($C$8:$C$3000,"?*")),"")</f>
        <v>0</v>
      </c>
      <c r="E1380" s="174"/>
      <c r="F1380" s="174">
        <f>--ISNUMBER(IFERROR(SEARCH('Project Costing'!#REF!,Services!I1387,1),""))</f>
        <v>0</v>
      </c>
      <c r="G1380" s="174" t="str">
        <f>IF(F1380=1,COUNTIF($F$8:F1380,1),"")</f>
        <v/>
      </c>
      <c r="H1380" s="174"/>
      <c r="I1380" s="157">
        <f>IFERROR($H$8:INDEX($H$8:$H$3000,COUNTIF($H$8:$H$3000,"?*")),"")</f>
        <v>0</v>
      </c>
    </row>
    <row r="1381" spans="1:9" x14ac:dyDescent="0.25">
      <c r="A1381" s="174">
        <f>--ISNUMBER(IFERROR(SEARCH('Project Costing'!#REF!,Services!I1388,1),""))</f>
        <v>0</v>
      </c>
      <c r="B1381" s="174" t="str">
        <f>IF(A1381=1,COUNTIF($A$8:A1381,1),"")</f>
        <v/>
      </c>
      <c r="C1381" s="174"/>
      <c r="D1381" s="157">
        <f>IFERROR($C$8:INDEX($C$8:$C$3000,COUNTIF($C$8:$C$3000,"?*")),"")</f>
        <v>0</v>
      </c>
      <c r="E1381" s="174"/>
      <c r="F1381" s="174">
        <f>--ISNUMBER(IFERROR(SEARCH('Project Costing'!#REF!,Services!I1388,1),""))</f>
        <v>0</v>
      </c>
      <c r="G1381" s="174" t="str">
        <f>IF(F1381=1,COUNTIF($F$8:F1381,1),"")</f>
        <v/>
      </c>
      <c r="H1381" s="174"/>
      <c r="I1381" s="157">
        <f>IFERROR($H$8:INDEX($H$8:$H$3000,COUNTIF($H$8:$H$3000,"?*")),"")</f>
        <v>0</v>
      </c>
    </row>
    <row r="1382" spans="1:9" x14ac:dyDescent="0.25">
      <c r="A1382" s="174">
        <f>--ISNUMBER(IFERROR(SEARCH('Project Costing'!#REF!,Services!I1389,1),""))</f>
        <v>0</v>
      </c>
      <c r="B1382" s="174" t="str">
        <f>IF(A1382=1,COUNTIF($A$8:A1382,1),"")</f>
        <v/>
      </c>
      <c r="C1382" s="174"/>
      <c r="D1382" s="157">
        <f>IFERROR($C$8:INDEX($C$8:$C$3000,COUNTIF($C$8:$C$3000,"?*")),"")</f>
        <v>0</v>
      </c>
      <c r="E1382" s="174"/>
      <c r="F1382" s="174">
        <f>--ISNUMBER(IFERROR(SEARCH('Project Costing'!#REF!,Services!I1389,1),""))</f>
        <v>0</v>
      </c>
      <c r="G1382" s="174" t="str">
        <f>IF(F1382=1,COUNTIF($F$8:F1382,1),"")</f>
        <v/>
      </c>
      <c r="H1382" s="174"/>
      <c r="I1382" s="157">
        <f>IFERROR($H$8:INDEX($H$8:$H$3000,COUNTIF($H$8:$H$3000,"?*")),"")</f>
        <v>0</v>
      </c>
    </row>
    <row r="1383" spans="1:9" x14ac:dyDescent="0.25">
      <c r="A1383" s="174">
        <f>--ISNUMBER(IFERROR(SEARCH('Project Costing'!#REF!,Services!I1390,1),""))</f>
        <v>0</v>
      </c>
      <c r="B1383" s="174" t="str">
        <f>IF(A1383=1,COUNTIF($A$8:A1383,1),"")</f>
        <v/>
      </c>
      <c r="C1383" s="174"/>
      <c r="D1383" s="157">
        <f>IFERROR($C$8:INDEX($C$8:$C$3000,COUNTIF($C$8:$C$3000,"?*")),"")</f>
        <v>0</v>
      </c>
      <c r="E1383" s="174"/>
      <c r="F1383" s="174">
        <f>--ISNUMBER(IFERROR(SEARCH('Project Costing'!#REF!,Services!I1390,1),""))</f>
        <v>0</v>
      </c>
      <c r="G1383" s="174" t="str">
        <f>IF(F1383=1,COUNTIF($F$8:F1383,1),"")</f>
        <v/>
      </c>
      <c r="H1383" s="174"/>
      <c r="I1383" s="157">
        <f>IFERROR($H$8:INDEX($H$8:$H$3000,COUNTIF($H$8:$H$3000,"?*")),"")</f>
        <v>0</v>
      </c>
    </row>
    <row r="1384" spans="1:9" x14ac:dyDescent="0.25">
      <c r="A1384" s="174">
        <f>--ISNUMBER(IFERROR(SEARCH('Project Costing'!#REF!,Services!I1391,1),""))</f>
        <v>0</v>
      </c>
      <c r="B1384" s="174" t="str">
        <f>IF(A1384=1,COUNTIF($A$8:A1384,1),"")</f>
        <v/>
      </c>
      <c r="C1384" s="174"/>
      <c r="D1384" s="157">
        <f>IFERROR($C$8:INDEX($C$8:$C$3000,COUNTIF($C$8:$C$3000,"?*")),"")</f>
        <v>0</v>
      </c>
      <c r="E1384" s="174"/>
      <c r="F1384" s="174">
        <f>--ISNUMBER(IFERROR(SEARCH('Project Costing'!#REF!,Services!I1391,1),""))</f>
        <v>0</v>
      </c>
      <c r="G1384" s="174" t="str">
        <f>IF(F1384=1,COUNTIF($F$8:F1384,1),"")</f>
        <v/>
      </c>
      <c r="H1384" s="174"/>
      <c r="I1384" s="157">
        <f>IFERROR($H$8:INDEX($H$8:$H$3000,COUNTIF($H$8:$H$3000,"?*")),"")</f>
        <v>0</v>
      </c>
    </row>
    <row r="1385" spans="1:9" x14ac:dyDescent="0.25">
      <c r="A1385" s="174">
        <f>--ISNUMBER(IFERROR(SEARCH('Project Costing'!#REF!,Services!I1392,1),""))</f>
        <v>0</v>
      </c>
      <c r="B1385" s="174" t="str">
        <f>IF(A1385=1,COUNTIF($A$8:A1385,1),"")</f>
        <v/>
      </c>
      <c r="C1385" s="174"/>
      <c r="D1385" s="157">
        <f>IFERROR($C$8:INDEX($C$8:$C$3000,COUNTIF($C$8:$C$3000,"?*")),"")</f>
        <v>0</v>
      </c>
      <c r="E1385" s="174"/>
      <c r="F1385" s="174">
        <f>--ISNUMBER(IFERROR(SEARCH('Project Costing'!#REF!,Services!I1392,1),""))</f>
        <v>0</v>
      </c>
      <c r="G1385" s="174" t="str">
        <f>IF(F1385=1,COUNTIF($F$8:F1385,1),"")</f>
        <v/>
      </c>
      <c r="H1385" s="174"/>
      <c r="I1385" s="157">
        <f>IFERROR($H$8:INDEX($H$8:$H$3000,COUNTIF($H$8:$H$3000,"?*")),"")</f>
        <v>0</v>
      </c>
    </row>
    <row r="1386" spans="1:9" x14ac:dyDescent="0.25">
      <c r="A1386" s="174">
        <f>--ISNUMBER(IFERROR(SEARCH('Project Costing'!#REF!,Services!I1393,1),""))</f>
        <v>0</v>
      </c>
      <c r="B1386" s="174" t="str">
        <f>IF(A1386=1,COUNTIF($A$8:A1386,1),"")</f>
        <v/>
      </c>
      <c r="C1386" s="174"/>
      <c r="D1386" s="157">
        <f>IFERROR($C$8:INDEX($C$8:$C$3000,COUNTIF($C$8:$C$3000,"?*")),"")</f>
        <v>0</v>
      </c>
      <c r="E1386" s="174"/>
      <c r="F1386" s="174">
        <f>--ISNUMBER(IFERROR(SEARCH('Project Costing'!#REF!,Services!I1393,1),""))</f>
        <v>0</v>
      </c>
      <c r="G1386" s="174" t="str">
        <f>IF(F1386=1,COUNTIF($F$8:F1386,1),"")</f>
        <v/>
      </c>
      <c r="H1386" s="174"/>
      <c r="I1386" s="157">
        <f>IFERROR($H$8:INDEX($H$8:$H$3000,COUNTIF($H$8:$H$3000,"?*")),"")</f>
        <v>0</v>
      </c>
    </row>
    <row r="1387" spans="1:9" x14ac:dyDescent="0.25">
      <c r="A1387" s="174">
        <f>--ISNUMBER(IFERROR(SEARCH('Project Costing'!#REF!,Services!I1394,1),""))</f>
        <v>0</v>
      </c>
      <c r="B1387" s="174" t="str">
        <f>IF(A1387=1,COUNTIF($A$8:A1387,1),"")</f>
        <v/>
      </c>
      <c r="C1387" s="174"/>
      <c r="D1387" s="157">
        <f>IFERROR($C$8:INDEX($C$8:$C$3000,COUNTIF($C$8:$C$3000,"?*")),"")</f>
        <v>0</v>
      </c>
      <c r="E1387" s="174"/>
      <c r="F1387" s="174">
        <f>--ISNUMBER(IFERROR(SEARCH('Project Costing'!#REF!,Services!I1394,1),""))</f>
        <v>0</v>
      </c>
      <c r="G1387" s="174" t="str">
        <f>IF(F1387=1,COUNTIF($F$8:F1387,1),"")</f>
        <v/>
      </c>
      <c r="H1387" s="174"/>
      <c r="I1387" s="157">
        <f>IFERROR($H$8:INDEX($H$8:$H$3000,COUNTIF($H$8:$H$3000,"?*")),"")</f>
        <v>0</v>
      </c>
    </row>
    <row r="1388" spans="1:9" x14ac:dyDescent="0.25">
      <c r="A1388" s="174">
        <f>--ISNUMBER(IFERROR(SEARCH('Project Costing'!#REF!,Services!I1395,1),""))</f>
        <v>0</v>
      </c>
      <c r="B1388" s="174" t="str">
        <f>IF(A1388=1,COUNTIF($A$8:A1388,1),"")</f>
        <v/>
      </c>
      <c r="C1388" s="174"/>
      <c r="D1388" s="157">
        <f>IFERROR($C$8:INDEX($C$8:$C$3000,COUNTIF($C$8:$C$3000,"?*")),"")</f>
        <v>0</v>
      </c>
      <c r="E1388" s="174"/>
      <c r="F1388" s="174">
        <f>--ISNUMBER(IFERROR(SEARCH('Project Costing'!#REF!,Services!I1395,1),""))</f>
        <v>0</v>
      </c>
      <c r="G1388" s="174" t="str">
        <f>IF(F1388=1,COUNTIF($F$8:F1388,1),"")</f>
        <v/>
      </c>
      <c r="H1388" s="174"/>
      <c r="I1388" s="157">
        <f>IFERROR($H$8:INDEX($H$8:$H$3000,COUNTIF($H$8:$H$3000,"?*")),"")</f>
        <v>0</v>
      </c>
    </row>
    <row r="1389" spans="1:9" x14ac:dyDescent="0.25">
      <c r="A1389" s="174">
        <f>--ISNUMBER(IFERROR(SEARCH('Project Costing'!#REF!,Services!I1396,1),""))</f>
        <v>0</v>
      </c>
      <c r="B1389" s="174" t="str">
        <f>IF(A1389=1,COUNTIF($A$8:A1389,1),"")</f>
        <v/>
      </c>
      <c r="C1389" s="174"/>
      <c r="D1389" s="157">
        <f>IFERROR($C$8:INDEX($C$8:$C$3000,COUNTIF($C$8:$C$3000,"?*")),"")</f>
        <v>0</v>
      </c>
      <c r="E1389" s="174"/>
      <c r="F1389" s="174">
        <f>--ISNUMBER(IFERROR(SEARCH('Project Costing'!#REF!,Services!I1396,1),""))</f>
        <v>0</v>
      </c>
      <c r="G1389" s="174" t="str">
        <f>IF(F1389=1,COUNTIF($F$8:F1389,1),"")</f>
        <v/>
      </c>
      <c r="H1389" s="174"/>
      <c r="I1389" s="157">
        <f>IFERROR($H$8:INDEX($H$8:$H$3000,COUNTIF($H$8:$H$3000,"?*")),"")</f>
        <v>0</v>
      </c>
    </row>
    <row r="1390" spans="1:9" x14ac:dyDescent="0.25">
      <c r="A1390" s="174">
        <f>--ISNUMBER(IFERROR(SEARCH('Project Costing'!#REF!,Services!I1397,1),""))</f>
        <v>0</v>
      </c>
      <c r="B1390" s="174" t="str">
        <f>IF(A1390=1,COUNTIF($A$8:A1390,1),"")</f>
        <v/>
      </c>
      <c r="C1390" s="174"/>
      <c r="D1390" s="157">
        <f>IFERROR($C$8:INDEX($C$8:$C$3000,COUNTIF($C$8:$C$3000,"?*")),"")</f>
        <v>0</v>
      </c>
      <c r="E1390" s="174"/>
      <c r="F1390" s="174">
        <f>--ISNUMBER(IFERROR(SEARCH('Project Costing'!#REF!,Services!I1397,1),""))</f>
        <v>0</v>
      </c>
      <c r="G1390" s="174" t="str">
        <f>IF(F1390=1,COUNTIF($F$8:F1390,1),"")</f>
        <v/>
      </c>
      <c r="H1390" s="174"/>
      <c r="I1390" s="157">
        <f>IFERROR($H$8:INDEX($H$8:$H$3000,COUNTIF($H$8:$H$3000,"?*")),"")</f>
        <v>0</v>
      </c>
    </row>
    <row r="1391" spans="1:9" x14ac:dyDescent="0.25">
      <c r="A1391" s="174">
        <f>--ISNUMBER(IFERROR(SEARCH('Project Costing'!#REF!,Services!I1398,1),""))</f>
        <v>0</v>
      </c>
      <c r="B1391" s="174" t="str">
        <f>IF(A1391=1,COUNTIF($A$8:A1391,1),"")</f>
        <v/>
      </c>
      <c r="C1391" s="174"/>
      <c r="D1391" s="157">
        <f>IFERROR($C$8:INDEX($C$8:$C$3000,COUNTIF($C$8:$C$3000,"?*")),"")</f>
        <v>0</v>
      </c>
      <c r="E1391" s="174"/>
      <c r="F1391" s="174">
        <f>--ISNUMBER(IFERROR(SEARCH('Project Costing'!#REF!,Services!I1398,1),""))</f>
        <v>0</v>
      </c>
      <c r="G1391" s="174" t="str">
        <f>IF(F1391=1,COUNTIF($F$8:F1391,1),"")</f>
        <v/>
      </c>
      <c r="H1391" s="174"/>
      <c r="I1391" s="157">
        <f>IFERROR($H$8:INDEX($H$8:$H$3000,COUNTIF($H$8:$H$3000,"?*")),"")</f>
        <v>0</v>
      </c>
    </row>
    <row r="1392" spans="1:9" x14ac:dyDescent="0.25">
      <c r="A1392" s="174">
        <f>--ISNUMBER(IFERROR(SEARCH('Project Costing'!#REF!,Services!I1399,1),""))</f>
        <v>0</v>
      </c>
      <c r="B1392" s="174" t="str">
        <f>IF(A1392=1,COUNTIF($A$8:A1392,1),"")</f>
        <v/>
      </c>
      <c r="C1392" s="174"/>
      <c r="D1392" s="157">
        <f>IFERROR($C$8:INDEX($C$8:$C$3000,COUNTIF($C$8:$C$3000,"?*")),"")</f>
        <v>0</v>
      </c>
      <c r="E1392" s="174"/>
      <c r="F1392" s="174">
        <f>--ISNUMBER(IFERROR(SEARCH('Project Costing'!#REF!,Services!I1399,1),""))</f>
        <v>0</v>
      </c>
      <c r="G1392" s="174" t="str">
        <f>IF(F1392=1,COUNTIF($F$8:F1392,1),"")</f>
        <v/>
      </c>
      <c r="H1392" s="174"/>
      <c r="I1392" s="157">
        <f>IFERROR($H$8:INDEX($H$8:$H$3000,COUNTIF($H$8:$H$3000,"?*")),"")</f>
        <v>0</v>
      </c>
    </row>
    <row r="1393" spans="1:9" x14ac:dyDescent="0.25">
      <c r="A1393" s="174">
        <f>--ISNUMBER(IFERROR(SEARCH('Project Costing'!#REF!,Services!I1400,1),""))</f>
        <v>0</v>
      </c>
      <c r="B1393" s="174" t="str">
        <f>IF(A1393=1,COUNTIF($A$8:A1393,1),"")</f>
        <v/>
      </c>
      <c r="C1393" s="174"/>
      <c r="D1393" s="157">
        <f>IFERROR($C$8:INDEX($C$8:$C$3000,COUNTIF($C$8:$C$3000,"?*")),"")</f>
        <v>0</v>
      </c>
      <c r="E1393" s="174"/>
      <c r="F1393" s="174">
        <f>--ISNUMBER(IFERROR(SEARCH('Project Costing'!#REF!,Services!I1400,1),""))</f>
        <v>0</v>
      </c>
      <c r="G1393" s="174" t="str">
        <f>IF(F1393=1,COUNTIF($F$8:F1393,1),"")</f>
        <v/>
      </c>
      <c r="H1393" s="174"/>
      <c r="I1393" s="157">
        <f>IFERROR($H$8:INDEX($H$8:$H$3000,COUNTIF($H$8:$H$3000,"?*")),"")</f>
        <v>0</v>
      </c>
    </row>
    <row r="1394" spans="1:9" x14ac:dyDescent="0.25">
      <c r="A1394" s="174">
        <f>--ISNUMBER(IFERROR(SEARCH('Project Costing'!#REF!,Services!I1401,1),""))</f>
        <v>0</v>
      </c>
      <c r="B1394" s="174" t="str">
        <f>IF(A1394=1,COUNTIF($A$8:A1394,1),"")</f>
        <v/>
      </c>
      <c r="C1394" s="174"/>
      <c r="D1394" s="157">
        <f>IFERROR($C$8:INDEX($C$8:$C$3000,COUNTIF($C$8:$C$3000,"?*")),"")</f>
        <v>0</v>
      </c>
      <c r="E1394" s="174"/>
      <c r="F1394" s="174">
        <f>--ISNUMBER(IFERROR(SEARCH('Project Costing'!#REF!,Services!I1401,1),""))</f>
        <v>0</v>
      </c>
      <c r="G1394" s="174" t="str">
        <f>IF(F1394=1,COUNTIF($F$8:F1394,1),"")</f>
        <v/>
      </c>
      <c r="H1394" s="174"/>
      <c r="I1394" s="157">
        <f>IFERROR($H$8:INDEX($H$8:$H$3000,COUNTIF($H$8:$H$3000,"?*")),"")</f>
        <v>0</v>
      </c>
    </row>
    <row r="1395" spans="1:9" x14ac:dyDescent="0.25">
      <c r="A1395" s="174">
        <f>--ISNUMBER(IFERROR(SEARCH('Project Costing'!#REF!,Services!I1402,1),""))</f>
        <v>0</v>
      </c>
      <c r="B1395" s="174" t="str">
        <f>IF(A1395=1,COUNTIF($A$8:A1395,1),"")</f>
        <v/>
      </c>
      <c r="C1395" s="174"/>
      <c r="D1395" s="157">
        <f>IFERROR($C$8:INDEX($C$8:$C$3000,COUNTIF($C$8:$C$3000,"?*")),"")</f>
        <v>0</v>
      </c>
      <c r="E1395" s="174"/>
      <c r="F1395" s="174">
        <f>--ISNUMBER(IFERROR(SEARCH('Project Costing'!#REF!,Services!I1402,1),""))</f>
        <v>0</v>
      </c>
      <c r="G1395" s="174" t="str">
        <f>IF(F1395=1,COUNTIF($F$8:F1395,1),"")</f>
        <v/>
      </c>
      <c r="H1395" s="174"/>
      <c r="I1395" s="157">
        <f>IFERROR($H$8:INDEX($H$8:$H$3000,COUNTIF($H$8:$H$3000,"?*")),"")</f>
        <v>0</v>
      </c>
    </row>
    <row r="1396" spans="1:9" x14ac:dyDescent="0.25">
      <c r="A1396" s="174">
        <f>--ISNUMBER(IFERROR(SEARCH('Project Costing'!#REF!,Services!I1403,1),""))</f>
        <v>0</v>
      </c>
      <c r="B1396" s="174" t="str">
        <f>IF(A1396=1,COUNTIF($A$8:A1396,1),"")</f>
        <v/>
      </c>
      <c r="C1396" s="174"/>
      <c r="D1396" s="157">
        <f>IFERROR($C$8:INDEX($C$8:$C$3000,COUNTIF($C$8:$C$3000,"?*")),"")</f>
        <v>0</v>
      </c>
      <c r="E1396" s="174"/>
      <c r="F1396" s="174">
        <f>--ISNUMBER(IFERROR(SEARCH('Project Costing'!#REF!,Services!I1403,1),""))</f>
        <v>0</v>
      </c>
      <c r="G1396" s="174" t="str">
        <f>IF(F1396=1,COUNTIF($F$8:F1396,1),"")</f>
        <v/>
      </c>
      <c r="H1396" s="174"/>
      <c r="I1396" s="157">
        <f>IFERROR($H$8:INDEX($H$8:$H$3000,COUNTIF($H$8:$H$3000,"?*")),"")</f>
        <v>0</v>
      </c>
    </row>
    <row r="1397" spans="1:9" x14ac:dyDescent="0.25">
      <c r="A1397" s="174">
        <f>--ISNUMBER(IFERROR(SEARCH('Project Costing'!#REF!,Services!I1404,1),""))</f>
        <v>0</v>
      </c>
      <c r="B1397" s="174" t="str">
        <f>IF(A1397=1,COUNTIF($A$8:A1397,1),"")</f>
        <v/>
      </c>
      <c r="C1397" s="174"/>
      <c r="D1397" s="157">
        <f>IFERROR($C$8:INDEX($C$8:$C$3000,COUNTIF($C$8:$C$3000,"?*")),"")</f>
        <v>0</v>
      </c>
      <c r="E1397" s="174"/>
      <c r="F1397" s="174">
        <f>--ISNUMBER(IFERROR(SEARCH('Project Costing'!#REF!,Services!I1404,1),""))</f>
        <v>0</v>
      </c>
      <c r="G1397" s="174" t="str">
        <f>IF(F1397=1,COUNTIF($F$8:F1397,1),"")</f>
        <v/>
      </c>
      <c r="H1397" s="174"/>
      <c r="I1397" s="157">
        <f>IFERROR($H$8:INDEX($H$8:$H$3000,COUNTIF($H$8:$H$3000,"?*")),"")</f>
        <v>0</v>
      </c>
    </row>
    <row r="1398" spans="1:9" x14ac:dyDescent="0.25">
      <c r="A1398" s="174">
        <f>--ISNUMBER(IFERROR(SEARCH('Project Costing'!#REF!,Services!I1405,1),""))</f>
        <v>0</v>
      </c>
      <c r="B1398" s="174" t="str">
        <f>IF(A1398=1,COUNTIF($A$8:A1398,1),"")</f>
        <v/>
      </c>
      <c r="C1398" s="174"/>
      <c r="D1398" s="157">
        <f>IFERROR($C$8:INDEX($C$8:$C$3000,COUNTIF($C$8:$C$3000,"?*")),"")</f>
        <v>0</v>
      </c>
      <c r="E1398" s="174"/>
      <c r="F1398" s="174">
        <f>--ISNUMBER(IFERROR(SEARCH('Project Costing'!#REF!,Services!I1405,1),""))</f>
        <v>0</v>
      </c>
      <c r="G1398" s="174" t="str">
        <f>IF(F1398=1,COUNTIF($F$8:F1398,1),"")</f>
        <v/>
      </c>
      <c r="H1398" s="174"/>
      <c r="I1398" s="157">
        <f>IFERROR($H$8:INDEX($H$8:$H$3000,COUNTIF($H$8:$H$3000,"?*")),"")</f>
        <v>0</v>
      </c>
    </row>
    <row r="1399" spans="1:9" x14ac:dyDescent="0.25">
      <c r="A1399" s="174">
        <f>--ISNUMBER(IFERROR(SEARCH('Project Costing'!#REF!,Services!I1406,1),""))</f>
        <v>0</v>
      </c>
      <c r="B1399" s="174" t="str">
        <f>IF(A1399=1,COUNTIF($A$8:A1399,1),"")</f>
        <v/>
      </c>
      <c r="C1399" s="174"/>
      <c r="D1399" s="157">
        <f>IFERROR($C$8:INDEX($C$8:$C$3000,COUNTIF($C$8:$C$3000,"?*")),"")</f>
        <v>0</v>
      </c>
      <c r="E1399" s="174"/>
      <c r="F1399" s="174">
        <f>--ISNUMBER(IFERROR(SEARCH('Project Costing'!#REF!,Services!I1406,1),""))</f>
        <v>0</v>
      </c>
      <c r="G1399" s="174" t="str">
        <f>IF(F1399=1,COUNTIF($F$8:F1399,1),"")</f>
        <v/>
      </c>
      <c r="H1399" s="174"/>
      <c r="I1399" s="157">
        <f>IFERROR($H$8:INDEX($H$8:$H$3000,COUNTIF($H$8:$H$3000,"?*")),"")</f>
        <v>0</v>
      </c>
    </row>
    <row r="1400" spans="1:9" x14ac:dyDescent="0.25">
      <c r="A1400" s="174">
        <f>--ISNUMBER(IFERROR(SEARCH('Project Costing'!#REF!,Services!I1407,1),""))</f>
        <v>0</v>
      </c>
      <c r="B1400" s="174" t="str">
        <f>IF(A1400=1,COUNTIF($A$8:A1400,1),"")</f>
        <v/>
      </c>
      <c r="C1400" s="174"/>
      <c r="D1400" s="157">
        <f>IFERROR($C$8:INDEX($C$8:$C$3000,COUNTIF($C$8:$C$3000,"?*")),"")</f>
        <v>0</v>
      </c>
      <c r="E1400" s="174"/>
      <c r="F1400" s="174">
        <f>--ISNUMBER(IFERROR(SEARCH('Project Costing'!#REF!,Services!I1407,1),""))</f>
        <v>0</v>
      </c>
      <c r="G1400" s="174" t="str">
        <f>IF(F1400=1,COUNTIF($F$8:F1400,1),"")</f>
        <v/>
      </c>
      <c r="H1400" s="174"/>
      <c r="I1400" s="157">
        <f>IFERROR($H$8:INDEX($H$8:$H$3000,COUNTIF($H$8:$H$3000,"?*")),"")</f>
        <v>0</v>
      </c>
    </row>
    <row r="1401" spans="1:9" x14ac:dyDescent="0.25">
      <c r="A1401" s="174">
        <f>--ISNUMBER(IFERROR(SEARCH('Project Costing'!#REF!,Services!I1408,1),""))</f>
        <v>0</v>
      </c>
      <c r="B1401" s="174" t="str">
        <f>IF(A1401=1,COUNTIF($A$8:A1401,1),"")</f>
        <v/>
      </c>
      <c r="C1401" s="174"/>
      <c r="D1401" s="157">
        <f>IFERROR($C$8:INDEX($C$8:$C$3000,COUNTIF($C$8:$C$3000,"?*")),"")</f>
        <v>0</v>
      </c>
      <c r="E1401" s="174"/>
      <c r="F1401" s="174">
        <f>--ISNUMBER(IFERROR(SEARCH('Project Costing'!#REF!,Services!I1408,1),""))</f>
        <v>0</v>
      </c>
      <c r="G1401" s="174" t="str">
        <f>IF(F1401=1,COUNTIF($F$8:F1401,1),"")</f>
        <v/>
      </c>
      <c r="H1401" s="174"/>
      <c r="I1401" s="157">
        <f>IFERROR($H$8:INDEX($H$8:$H$3000,COUNTIF($H$8:$H$3000,"?*")),"")</f>
        <v>0</v>
      </c>
    </row>
    <row r="1402" spans="1:9" x14ac:dyDescent="0.25">
      <c r="A1402" s="174">
        <f>--ISNUMBER(IFERROR(SEARCH('Project Costing'!#REF!,Services!I1409,1),""))</f>
        <v>0</v>
      </c>
      <c r="B1402" s="174" t="str">
        <f>IF(A1402=1,COUNTIF($A$8:A1402,1),"")</f>
        <v/>
      </c>
      <c r="C1402" s="174"/>
      <c r="D1402" s="157">
        <f>IFERROR($C$8:INDEX($C$8:$C$3000,COUNTIF($C$8:$C$3000,"?*")),"")</f>
        <v>0</v>
      </c>
      <c r="E1402" s="174"/>
      <c r="F1402" s="174">
        <f>--ISNUMBER(IFERROR(SEARCH('Project Costing'!#REF!,Services!I1409,1),""))</f>
        <v>0</v>
      </c>
      <c r="G1402" s="174" t="str">
        <f>IF(F1402=1,COUNTIF($F$8:F1402,1),"")</f>
        <v/>
      </c>
      <c r="H1402" s="174"/>
      <c r="I1402" s="157">
        <f>IFERROR($H$8:INDEX($H$8:$H$3000,COUNTIF($H$8:$H$3000,"?*")),"")</f>
        <v>0</v>
      </c>
    </row>
    <row r="1403" spans="1:9" x14ac:dyDescent="0.25">
      <c r="A1403" s="174">
        <f>--ISNUMBER(IFERROR(SEARCH('Project Costing'!#REF!,Services!I1410,1),""))</f>
        <v>0</v>
      </c>
      <c r="B1403" s="174" t="str">
        <f>IF(A1403=1,COUNTIF($A$8:A1403,1),"")</f>
        <v/>
      </c>
      <c r="C1403" s="174"/>
      <c r="D1403" s="157">
        <f>IFERROR($C$8:INDEX($C$8:$C$3000,COUNTIF($C$8:$C$3000,"?*")),"")</f>
        <v>0</v>
      </c>
      <c r="E1403" s="174"/>
      <c r="F1403" s="174">
        <f>--ISNUMBER(IFERROR(SEARCH('Project Costing'!#REF!,Services!I1410,1),""))</f>
        <v>0</v>
      </c>
      <c r="G1403" s="174" t="str">
        <f>IF(F1403=1,COUNTIF($F$8:F1403,1),"")</f>
        <v/>
      </c>
      <c r="H1403" s="174"/>
      <c r="I1403" s="157">
        <f>IFERROR($H$8:INDEX($H$8:$H$3000,COUNTIF($H$8:$H$3000,"?*")),"")</f>
        <v>0</v>
      </c>
    </row>
    <row r="1404" spans="1:9" x14ac:dyDescent="0.25">
      <c r="A1404" s="174">
        <f>--ISNUMBER(IFERROR(SEARCH('Project Costing'!#REF!,Services!I1411,1),""))</f>
        <v>0</v>
      </c>
      <c r="B1404" s="174" t="str">
        <f>IF(A1404=1,COUNTIF($A$8:A1404,1),"")</f>
        <v/>
      </c>
      <c r="C1404" s="174"/>
      <c r="D1404" s="157">
        <f>IFERROR($C$8:INDEX($C$8:$C$3000,COUNTIF($C$8:$C$3000,"?*")),"")</f>
        <v>0</v>
      </c>
      <c r="E1404" s="174"/>
      <c r="F1404" s="174">
        <f>--ISNUMBER(IFERROR(SEARCH('Project Costing'!#REF!,Services!I1411,1),""))</f>
        <v>0</v>
      </c>
      <c r="G1404" s="174" t="str">
        <f>IF(F1404=1,COUNTIF($F$8:F1404,1),"")</f>
        <v/>
      </c>
      <c r="H1404" s="174"/>
      <c r="I1404" s="157">
        <f>IFERROR($H$8:INDEX($H$8:$H$3000,COUNTIF($H$8:$H$3000,"?*")),"")</f>
        <v>0</v>
      </c>
    </row>
    <row r="1405" spans="1:9" x14ac:dyDescent="0.25">
      <c r="A1405" s="174">
        <f>--ISNUMBER(IFERROR(SEARCH('Project Costing'!#REF!,Services!I1412,1),""))</f>
        <v>0</v>
      </c>
      <c r="B1405" s="174" t="str">
        <f>IF(A1405=1,COUNTIF($A$8:A1405,1),"")</f>
        <v/>
      </c>
      <c r="C1405" s="174"/>
      <c r="D1405" s="157">
        <f>IFERROR($C$8:INDEX($C$8:$C$3000,COUNTIF($C$8:$C$3000,"?*")),"")</f>
        <v>0</v>
      </c>
      <c r="E1405" s="174"/>
      <c r="F1405" s="174">
        <f>--ISNUMBER(IFERROR(SEARCH('Project Costing'!#REF!,Services!I1412,1),""))</f>
        <v>0</v>
      </c>
      <c r="G1405" s="174" t="str">
        <f>IF(F1405=1,COUNTIF($F$8:F1405,1),"")</f>
        <v/>
      </c>
      <c r="H1405" s="174"/>
      <c r="I1405" s="157">
        <f>IFERROR($H$8:INDEX($H$8:$H$3000,COUNTIF($H$8:$H$3000,"?*")),"")</f>
        <v>0</v>
      </c>
    </row>
    <row r="1406" spans="1:9" x14ac:dyDescent="0.25">
      <c r="A1406" s="174">
        <f>--ISNUMBER(IFERROR(SEARCH('Project Costing'!#REF!,Services!I1413,1),""))</f>
        <v>0</v>
      </c>
      <c r="B1406" s="174" t="str">
        <f>IF(A1406=1,COUNTIF($A$8:A1406,1),"")</f>
        <v/>
      </c>
      <c r="C1406" s="174"/>
      <c r="D1406" s="157">
        <f>IFERROR($C$8:INDEX($C$8:$C$3000,COUNTIF($C$8:$C$3000,"?*")),"")</f>
        <v>0</v>
      </c>
      <c r="E1406" s="174"/>
      <c r="F1406" s="174">
        <f>--ISNUMBER(IFERROR(SEARCH('Project Costing'!#REF!,Services!I1413,1),""))</f>
        <v>0</v>
      </c>
      <c r="G1406" s="174" t="str">
        <f>IF(F1406=1,COUNTIF($F$8:F1406,1),"")</f>
        <v/>
      </c>
      <c r="H1406" s="174"/>
      <c r="I1406" s="157">
        <f>IFERROR($H$8:INDEX($H$8:$H$3000,COUNTIF($H$8:$H$3000,"?*")),"")</f>
        <v>0</v>
      </c>
    </row>
    <row r="1407" spans="1:9" x14ac:dyDescent="0.25">
      <c r="A1407" s="174">
        <f>--ISNUMBER(IFERROR(SEARCH('Project Costing'!#REF!,Services!I1414,1),""))</f>
        <v>0</v>
      </c>
      <c r="B1407" s="174" t="str">
        <f>IF(A1407=1,COUNTIF($A$8:A1407,1),"")</f>
        <v/>
      </c>
      <c r="C1407" s="174"/>
      <c r="D1407" s="157">
        <f>IFERROR($C$8:INDEX($C$8:$C$3000,COUNTIF($C$8:$C$3000,"?*")),"")</f>
        <v>0</v>
      </c>
      <c r="E1407" s="174"/>
      <c r="F1407" s="174">
        <f>--ISNUMBER(IFERROR(SEARCH('Project Costing'!#REF!,Services!I1414,1),""))</f>
        <v>0</v>
      </c>
      <c r="G1407" s="174" t="str">
        <f>IF(F1407=1,COUNTIF($F$8:F1407,1),"")</f>
        <v/>
      </c>
      <c r="H1407" s="174"/>
      <c r="I1407" s="157">
        <f>IFERROR($H$8:INDEX($H$8:$H$3000,COUNTIF($H$8:$H$3000,"?*")),"")</f>
        <v>0</v>
      </c>
    </row>
    <row r="1408" spans="1:9" x14ac:dyDescent="0.25">
      <c r="A1408" s="174">
        <f>--ISNUMBER(IFERROR(SEARCH('Project Costing'!#REF!,Services!I1415,1),""))</f>
        <v>0</v>
      </c>
      <c r="B1408" s="174" t="str">
        <f>IF(A1408=1,COUNTIF($A$8:A1408,1),"")</f>
        <v/>
      </c>
      <c r="C1408" s="174"/>
      <c r="D1408" s="157">
        <f>IFERROR($C$8:INDEX($C$8:$C$3000,COUNTIF($C$8:$C$3000,"?*")),"")</f>
        <v>0</v>
      </c>
      <c r="E1408" s="174"/>
      <c r="F1408" s="174">
        <f>--ISNUMBER(IFERROR(SEARCH('Project Costing'!#REF!,Services!I1415,1),""))</f>
        <v>0</v>
      </c>
      <c r="G1408" s="174" t="str">
        <f>IF(F1408=1,COUNTIF($F$8:F1408,1),"")</f>
        <v/>
      </c>
      <c r="H1408" s="174"/>
      <c r="I1408" s="157">
        <f>IFERROR($H$8:INDEX($H$8:$H$3000,COUNTIF($H$8:$H$3000,"?*")),"")</f>
        <v>0</v>
      </c>
    </row>
    <row r="1409" spans="1:9" x14ac:dyDescent="0.25">
      <c r="A1409" s="174">
        <f>--ISNUMBER(IFERROR(SEARCH('Project Costing'!#REF!,Services!I1416,1),""))</f>
        <v>0</v>
      </c>
      <c r="B1409" s="174" t="str">
        <f>IF(A1409=1,COUNTIF($A$8:A1409,1),"")</f>
        <v/>
      </c>
      <c r="C1409" s="174"/>
      <c r="D1409" s="157">
        <f>IFERROR($C$8:INDEX($C$8:$C$3000,COUNTIF($C$8:$C$3000,"?*")),"")</f>
        <v>0</v>
      </c>
      <c r="E1409" s="174"/>
      <c r="F1409" s="174">
        <f>--ISNUMBER(IFERROR(SEARCH('Project Costing'!#REF!,Services!I1416,1),""))</f>
        <v>0</v>
      </c>
      <c r="G1409" s="174" t="str">
        <f>IF(F1409=1,COUNTIF($F$8:F1409,1),"")</f>
        <v/>
      </c>
      <c r="H1409" s="174"/>
      <c r="I1409" s="157">
        <f>IFERROR($H$8:INDEX($H$8:$H$3000,COUNTIF($H$8:$H$3000,"?*")),"")</f>
        <v>0</v>
      </c>
    </row>
    <row r="1410" spans="1:9" x14ac:dyDescent="0.25">
      <c r="A1410" s="174">
        <f>--ISNUMBER(IFERROR(SEARCH('Project Costing'!#REF!,Services!I1417,1),""))</f>
        <v>0</v>
      </c>
      <c r="B1410" s="174" t="str">
        <f>IF(A1410=1,COUNTIF($A$8:A1410,1),"")</f>
        <v/>
      </c>
      <c r="C1410" s="174"/>
      <c r="D1410" s="157">
        <f>IFERROR($C$8:INDEX($C$8:$C$3000,COUNTIF($C$8:$C$3000,"?*")),"")</f>
        <v>0</v>
      </c>
      <c r="E1410" s="174"/>
      <c r="F1410" s="174">
        <f>--ISNUMBER(IFERROR(SEARCH('Project Costing'!#REF!,Services!I1417,1),""))</f>
        <v>0</v>
      </c>
      <c r="G1410" s="174" t="str">
        <f>IF(F1410=1,COUNTIF($F$8:F1410,1),"")</f>
        <v/>
      </c>
      <c r="H1410" s="174"/>
      <c r="I1410" s="157">
        <f>IFERROR($H$8:INDEX($H$8:$H$3000,COUNTIF($H$8:$H$3000,"?*")),"")</f>
        <v>0</v>
      </c>
    </row>
    <row r="1411" spans="1:9" x14ac:dyDescent="0.25">
      <c r="A1411" s="174">
        <f>--ISNUMBER(IFERROR(SEARCH('Project Costing'!#REF!,Services!I1418,1),""))</f>
        <v>0</v>
      </c>
      <c r="B1411" s="174" t="str">
        <f>IF(A1411=1,COUNTIF($A$8:A1411,1),"")</f>
        <v/>
      </c>
      <c r="C1411" s="174"/>
      <c r="D1411" s="157">
        <f>IFERROR($C$8:INDEX($C$8:$C$3000,COUNTIF($C$8:$C$3000,"?*")),"")</f>
        <v>0</v>
      </c>
      <c r="E1411" s="174"/>
      <c r="F1411" s="174">
        <f>--ISNUMBER(IFERROR(SEARCH('Project Costing'!#REF!,Services!I1418,1),""))</f>
        <v>0</v>
      </c>
      <c r="G1411" s="174" t="str">
        <f>IF(F1411=1,COUNTIF($F$8:F1411,1),"")</f>
        <v/>
      </c>
      <c r="H1411" s="174"/>
      <c r="I1411" s="157">
        <f>IFERROR($H$8:INDEX($H$8:$H$3000,COUNTIF($H$8:$H$3000,"?*")),"")</f>
        <v>0</v>
      </c>
    </row>
    <row r="1412" spans="1:9" x14ac:dyDescent="0.25">
      <c r="A1412" s="174">
        <f>--ISNUMBER(IFERROR(SEARCH('Project Costing'!#REF!,Services!I1419,1),""))</f>
        <v>0</v>
      </c>
      <c r="B1412" s="174" t="str">
        <f>IF(A1412=1,COUNTIF($A$8:A1412,1),"")</f>
        <v/>
      </c>
      <c r="C1412" s="174"/>
      <c r="D1412" s="157">
        <f>IFERROR($C$8:INDEX($C$8:$C$3000,COUNTIF($C$8:$C$3000,"?*")),"")</f>
        <v>0</v>
      </c>
      <c r="E1412" s="174"/>
      <c r="F1412" s="174">
        <f>--ISNUMBER(IFERROR(SEARCH('Project Costing'!#REF!,Services!I1419,1),""))</f>
        <v>0</v>
      </c>
      <c r="G1412" s="174" t="str">
        <f>IF(F1412=1,COUNTIF($F$8:F1412,1),"")</f>
        <v/>
      </c>
      <c r="H1412" s="174"/>
      <c r="I1412" s="157">
        <f>IFERROR($H$8:INDEX($H$8:$H$3000,COUNTIF($H$8:$H$3000,"?*")),"")</f>
        <v>0</v>
      </c>
    </row>
    <row r="1413" spans="1:9" x14ac:dyDescent="0.25">
      <c r="A1413" s="174">
        <f>--ISNUMBER(IFERROR(SEARCH('Project Costing'!#REF!,Services!I1420,1),""))</f>
        <v>0</v>
      </c>
      <c r="B1413" s="174" t="str">
        <f>IF(A1413=1,COUNTIF($A$8:A1413,1),"")</f>
        <v/>
      </c>
      <c r="C1413" s="174"/>
      <c r="D1413" s="157">
        <f>IFERROR($C$8:INDEX($C$8:$C$3000,COUNTIF($C$8:$C$3000,"?*")),"")</f>
        <v>0</v>
      </c>
      <c r="E1413" s="174"/>
      <c r="F1413" s="174">
        <f>--ISNUMBER(IFERROR(SEARCH('Project Costing'!#REF!,Services!I1420,1),""))</f>
        <v>0</v>
      </c>
      <c r="G1413" s="174" t="str">
        <f>IF(F1413=1,COUNTIF($F$8:F1413,1),"")</f>
        <v/>
      </c>
      <c r="H1413" s="174"/>
      <c r="I1413" s="157">
        <f>IFERROR($H$8:INDEX($H$8:$H$3000,COUNTIF($H$8:$H$3000,"?*")),"")</f>
        <v>0</v>
      </c>
    </row>
    <row r="1414" spans="1:9" x14ac:dyDescent="0.25">
      <c r="A1414" s="174">
        <f>--ISNUMBER(IFERROR(SEARCH('Project Costing'!#REF!,Services!I1421,1),""))</f>
        <v>0</v>
      </c>
      <c r="B1414" s="174" t="str">
        <f>IF(A1414=1,COUNTIF($A$8:A1414,1),"")</f>
        <v/>
      </c>
      <c r="C1414" s="174"/>
      <c r="D1414" s="157">
        <f>IFERROR($C$8:INDEX($C$8:$C$3000,COUNTIF($C$8:$C$3000,"?*")),"")</f>
        <v>0</v>
      </c>
      <c r="E1414" s="174"/>
      <c r="F1414" s="174">
        <f>--ISNUMBER(IFERROR(SEARCH('Project Costing'!#REF!,Services!I1421,1),""))</f>
        <v>0</v>
      </c>
      <c r="G1414" s="174" t="str">
        <f>IF(F1414=1,COUNTIF($F$8:F1414,1),"")</f>
        <v/>
      </c>
      <c r="H1414" s="174"/>
      <c r="I1414" s="157">
        <f>IFERROR($H$8:INDEX($H$8:$H$3000,COUNTIF($H$8:$H$3000,"?*")),"")</f>
        <v>0</v>
      </c>
    </row>
    <row r="1415" spans="1:9" x14ac:dyDescent="0.25">
      <c r="A1415" s="174">
        <f>--ISNUMBER(IFERROR(SEARCH('Project Costing'!#REF!,Services!I1422,1),""))</f>
        <v>0</v>
      </c>
      <c r="B1415" s="174" t="str">
        <f>IF(A1415=1,COUNTIF($A$8:A1415,1),"")</f>
        <v/>
      </c>
      <c r="C1415" s="174"/>
      <c r="D1415" s="157">
        <f>IFERROR($C$8:INDEX($C$8:$C$3000,COUNTIF($C$8:$C$3000,"?*")),"")</f>
        <v>0</v>
      </c>
      <c r="E1415" s="174"/>
      <c r="F1415" s="174">
        <f>--ISNUMBER(IFERROR(SEARCH('Project Costing'!#REF!,Services!I1422,1),""))</f>
        <v>0</v>
      </c>
      <c r="G1415" s="174" t="str">
        <f>IF(F1415=1,COUNTIF($F$8:F1415,1),"")</f>
        <v/>
      </c>
      <c r="H1415" s="174"/>
      <c r="I1415" s="157">
        <f>IFERROR($H$8:INDEX($H$8:$H$3000,COUNTIF($H$8:$H$3000,"?*")),"")</f>
        <v>0</v>
      </c>
    </row>
    <row r="1416" spans="1:9" x14ac:dyDescent="0.25">
      <c r="A1416" s="174">
        <f>--ISNUMBER(IFERROR(SEARCH('Project Costing'!#REF!,Services!I1423,1),""))</f>
        <v>0</v>
      </c>
      <c r="B1416" s="174" t="str">
        <f>IF(A1416=1,COUNTIF($A$8:A1416,1),"")</f>
        <v/>
      </c>
      <c r="C1416" s="174"/>
      <c r="D1416" s="157">
        <f>IFERROR($C$8:INDEX($C$8:$C$3000,COUNTIF($C$8:$C$3000,"?*")),"")</f>
        <v>0</v>
      </c>
      <c r="E1416" s="174"/>
      <c r="F1416" s="174">
        <f>--ISNUMBER(IFERROR(SEARCH('Project Costing'!#REF!,Services!I1423,1),""))</f>
        <v>0</v>
      </c>
      <c r="G1416" s="174" t="str">
        <f>IF(F1416=1,COUNTIF($F$8:F1416,1),"")</f>
        <v/>
      </c>
      <c r="H1416" s="174"/>
      <c r="I1416" s="157">
        <f>IFERROR($H$8:INDEX($H$8:$H$3000,COUNTIF($H$8:$H$3000,"?*")),"")</f>
        <v>0</v>
      </c>
    </row>
    <row r="1417" spans="1:9" x14ac:dyDescent="0.25">
      <c r="A1417" s="174">
        <f>--ISNUMBER(IFERROR(SEARCH('Project Costing'!#REF!,Services!I1424,1),""))</f>
        <v>0</v>
      </c>
      <c r="B1417" s="174" t="str">
        <f>IF(A1417=1,COUNTIF($A$8:A1417,1),"")</f>
        <v/>
      </c>
      <c r="C1417" s="174"/>
      <c r="D1417" s="157">
        <f>IFERROR($C$8:INDEX($C$8:$C$3000,COUNTIF($C$8:$C$3000,"?*")),"")</f>
        <v>0</v>
      </c>
      <c r="E1417" s="174"/>
      <c r="F1417" s="174">
        <f>--ISNUMBER(IFERROR(SEARCH('Project Costing'!#REF!,Services!I1424,1),""))</f>
        <v>0</v>
      </c>
      <c r="G1417" s="174" t="str">
        <f>IF(F1417=1,COUNTIF($F$8:F1417,1),"")</f>
        <v/>
      </c>
      <c r="H1417" s="174"/>
      <c r="I1417" s="157">
        <f>IFERROR($H$8:INDEX($H$8:$H$3000,COUNTIF($H$8:$H$3000,"?*")),"")</f>
        <v>0</v>
      </c>
    </row>
    <row r="1418" spans="1:9" x14ac:dyDescent="0.25">
      <c r="A1418" s="174">
        <f>--ISNUMBER(IFERROR(SEARCH('Project Costing'!#REF!,Services!I1425,1),""))</f>
        <v>0</v>
      </c>
      <c r="B1418" s="174" t="str">
        <f>IF(A1418=1,COUNTIF($A$8:A1418,1),"")</f>
        <v/>
      </c>
      <c r="C1418" s="174"/>
      <c r="D1418" s="157">
        <f>IFERROR($C$8:INDEX($C$8:$C$3000,COUNTIF($C$8:$C$3000,"?*")),"")</f>
        <v>0</v>
      </c>
      <c r="E1418" s="174"/>
      <c r="F1418" s="174">
        <f>--ISNUMBER(IFERROR(SEARCH('Project Costing'!#REF!,Services!I1425,1),""))</f>
        <v>0</v>
      </c>
      <c r="G1418" s="174" t="str">
        <f>IF(F1418=1,COUNTIF($F$8:F1418,1),"")</f>
        <v/>
      </c>
      <c r="H1418" s="174"/>
      <c r="I1418" s="157">
        <f>IFERROR($H$8:INDEX($H$8:$H$3000,COUNTIF($H$8:$H$3000,"?*")),"")</f>
        <v>0</v>
      </c>
    </row>
    <row r="1419" spans="1:9" x14ac:dyDescent="0.25">
      <c r="A1419" s="174">
        <f>--ISNUMBER(IFERROR(SEARCH('Project Costing'!#REF!,Services!I1426,1),""))</f>
        <v>0</v>
      </c>
      <c r="B1419" s="174" t="str">
        <f>IF(A1419=1,COUNTIF($A$8:A1419,1),"")</f>
        <v/>
      </c>
      <c r="C1419" s="174"/>
      <c r="D1419" s="157">
        <f>IFERROR($C$8:INDEX($C$8:$C$3000,COUNTIF($C$8:$C$3000,"?*")),"")</f>
        <v>0</v>
      </c>
      <c r="E1419" s="174"/>
      <c r="F1419" s="174">
        <f>--ISNUMBER(IFERROR(SEARCH('Project Costing'!#REF!,Services!I1426,1),""))</f>
        <v>0</v>
      </c>
      <c r="G1419" s="174" t="str">
        <f>IF(F1419=1,COUNTIF($F$8:F1419,1),"")</f>
        <v/>
      </c>
      <c r="H1419" s="174"/>
      <c r="I1419" s="157">
        <f>IFERROR($H$8:INDEX($H$8:$H$3000,COUNTIF($H$8:$H$3000,"?*")),"")</f>
        <v>0</v>
      </c>
    </row>
    <row r="1420" spans="1:9" x14ac:dyDescent="0.25">
      <c r="A1420" s="174">
        <f>--ISNUMBER(IFERROR(SEARCH('Project Costing'!#REF!,Services!I1427,1),""))</f>
        <v>0</v>
      </c>
      <c r="B1420" s="174" t="str">
        <f>IF(A1420=1,COUNTIF($A$8:A1420,1),"")</f>
        <v/>
      </c>
      <c r="C1420" s="174"/>
      <c r="D1420" s="157">
        <f>IFERROR($C$8:INDEX($C$8:$C$3000,COUNTIF($C$8:$C$3000,"?*")),"")</f>
        <v>0</v>
      </c>
      <c r="E1420" s="174"/>
      <c r="F1420" s="174">
        <f>--ISNUMBER(IFERROR(SEARCH('Project Costing'!#REF!,Services!I1427,1),""))</f>
        <v>0</v>
      </c>
      <c r="G1420" s="174" t="str">
        <f>IF(F1420=1,COUNTIF($F$8:F1420,1),"")</f>
        <v/>
      </c>
      <c r="H1420" s="174"/>
      <c r="I1420" s="157">
        <f>IFERROR($H$8:INDEX($H$8:$H$3000,COUNTIF($H$8:$H$3000,"?*")),"")</f>
        <v>0</v>
      </c>
    </row>
    <row r="1421" spans="1:9" x14ac:dyDescent="0.25">
      <c r="A1421" s="174">
        <f>--ISNUMBER(IFERROR(SEARCH('Project Costing'!#REF!,Services!I1428,1),""))</f>
        <v>0</v>
      </c>
      <c r="B1421" s="174" t="str">
        <f>IF(A1421=1,COUNTIF($A$8:A1421,1),"")</f>
        <v/>
      </c>
      <c r="C1421" s="174"/>
      <c r="D1421" s="157">
        <f>IFERROR($C$8:INDEX($C$8:$C$3000,COUNTIF($C$8:$C$3000,"?*")),"")</f>
        <v>0</v>
      </c>
      <c r="E1421" s="174"/>
      <c r="F1421" s="174">
        <f>--ISNUMBER(IFERROR(SEARCH('Project Costing'!#REF!,Services!I1428,1),""))</f>
        <v>0</v>
      </c>
      <c r="G1421" s="174" t="str">
        <f>IF(F1421=1,COUNTIF($F$8:F1421,1),"")</f>
        <v/>
      </c>
      <c r="H1421" s="174"/>
      <c r="I1421" s="157">
        <f>IFERROR($H$8:INDEX($H$8:$H$3000,COUNTIF($H$8:$H$3000,"?*")),"")</f>
        <v>0</v>
      </c>
    </row>
    <row r="1422" spans="1:9" x14ac:dyDescent="0.25">
      <c r="A1422" s="174">
        <f>--ISNUMBER(IFERROR(SEARCH('Project Costing'!#REF!,Services!I1429,1),""))</f>
        <v>0</v>
      </c>
      <c r="B1422" s="174" t="str">
        <f>IF(A1422=1,COUNTIF($A$8:A1422,1),"")</f>
        <v/>
      </c>
      <c r="C1422" s="174"/>
      <c r="D1422" s="157">
        <f>IFERROR($C$8:INDEX($C$8:$C$3000,COUNTIF($C$8:$C$3000,"?*")),"")</f>
        <v>0</v>
      </c>
      <c r="E1422" s="174"/>
      <c r="F1422" s="174">
        <f>--ISNUMBER(IFERROR(SEARCH('Project Costing'!#REF!,Services!I1429,1),""))</f>
        <v>0</v>
      </c>
      <c r="G1422" s="174" t="str">
        <f>IF(F1422=1,COUNTIF($F$8:F1422,1),"")</f>
        <v/>
      </c>
      <c r="H1422" s="174"/>
      <c r="I1422" s="157">
        <f>IFERROR($H$8:INDEX($H$8:$H$3000,COUNTIF($H$8:$H$3000,"?*")),"")</f>
        <v>0</v>
      </c>
    </row>
    <row r="1423" spans="1:9" x14ac:dyDescent="0.25">
      <c r="A1423" s="174">
        <f>--ISNUMBER(IFERROR(SEARCH('Project Costing'!#REF!,Services!I1430,1),""))</f>
        <v>0</v>
      </c>
      <c r="B1423" s="174" t="str">
        <f>IF(A1423=1,COUNTIF($A$8:A1423,1),"")</f>
        <v/>
      </c>
      <c r="C1423" s="174"/>
      <c r="D1423" s="157">
        <f>IFERROR($C$8:INDEX($C$8:$C$3000,COUNTIF($C$8:$C$3000,"?*")),"")</f>
        <v>0</v>
      </c>
      <c r="E1423" s="174"/>
      <c r="F1423" s="174">
        <f>--ISNUMBER(IFERROR(SEARCH('Project Costing'!#REF!,Services!I1430,1),""))</f>
        <v>0</v>
      </c>
      <c r="G1423" s="174" t="str">
        <f>IF(F1423=1,COUNTIF($F$8:F1423,1),"")</f>
        <v/>
      </c>
      <c r="H1423" s="174"/>
      <c r="I1423" s="157">
        <f>IFERROR($H$8:INDEX($H$8:$H$3000,COUNTIF($H$8:$H$3000,"?*")),"")</f>
        <v>0</v>
      </c>
    </row>
    <row r="1424" spans="1:9" x14ac:dyDescent="0.25">
      <c r="A1424" s="174">
        <f>--ISNUMBER(IFERROR(SEARCH('Project Costing'!#REF!,Services!I1431,1),""))</f>
        <v>0</v>
      </c>
      <c r="B1424" s="174" t="str">
        <f>IF(A1424=1,COUNTIF($A$8:A1424,1),"")</f>
        <v/>
      </c>
      <c r="C1424" s="174"/>
      <c r="D1424" s="157">
        <f>IFERROR($C$8:INDEX($C$8:$C$3000,COUNTIF($C$8:$C$3000,"?*")),"")</f>
        <v>0</v>
      </c>
      <c r="E1424" s="174"/>
      <c r="F1424" s="174">
        <f>--ISNUMBER(IFERROR(SEARCH('Project Costing'!#REF!,Services!I1431,1),""))</f>
        <v>0</v>
      </c>
      <c r="G1424" s="174" t="str">
        <f>IF(F1424=1,COUNTIF($F$8:F1424,1),"")</f>
        <v/>
      </c>
      <c r="H1424" s="174"/>
      <c r="I1424" s="157">
        <f>IFERROR($H$8:INDEX($H$8:$H$3000,COUNTIF($H$8:$H$3000,"?*")),"")</f>
        <v>0</v>
      </c>
    </row>
    <row r="1425" spans="1:9" x14ac:dyDescent="0.25">
      <c r="A1425" s="174">
        <f>--ISNUMBER(IFERROR(SEARCH('Project Costing'!#REF!,Services!I1432,1),""))</f>
        <v>0</v>
      </c>
      <c r="B1425" s="174" t="str">
        <f>IF(A1425=1,COUNTIF($A$8:A1425,1),"")</f>
        <v/>
      </c>
      <c r="C1425" s="174"/>
      <c r="D1425" s="157">
        <f>IFERROR($C$8:INDEX($C$8:$C$3000,COUNTIF($C$8:$C$3000,"?*")),"")</f>
        <v>0</v>
      </c>
      <c r="E1425" s="174"/>
      <c r="F1425" s="174">
        <f>--ISNUMBER(IFERROR(SEARCH('Project Costing'!#REF!,Services!I1432,1),""))</f>
        <v>0</v>
      </c>
      <c r="G1425" s="174" t="str">
        <f>IF(F1425=1,COUNTIF($F$8:F1425,1),"")</f>
        <v/>
      </c>
      <c r="H1425" s="174"/>
      <c r="I1425" s="157">
        <f>IFERROR($H$8:INDEX($H$8:$H$3000,COUNTIF($H$8:$H$3000,"?*")),"")</f>
        <v>0</v>
      </c>
    </row>
    <row r="1426" spans="1:9" x14ac:dyDescent="0.25">
      <c r="A1426" s="174">
        <f>--ISNUMBER(IFERROR(SEARCH('Project Costing'!#REF!,Services!I1433,1),""))</f>
        <v>0</v>
      </c>
      <c r="B1426" s="174" t="str">
        <f>IF(A1426=1,COUNTIF($A$8:A1426,1),"")</f>
        <v/>
      </c>
      <c r="C1426" s="174"/>
      <c r="D1426" s="157">
        <f>IFERROR($C$8:INDEX($C$8:$C$3000,COUNTIF($C$8:$C$3000,"?*")),"")</f>
        <v>0</v>
      </c>
      <c r="E1426" s="174"/>
      <c r="F1426" s="174">
        <f>--ISNUMBER(IFERROR(SEARCH('Project Costing'!#REF!,Services!I1433,1),""))</f>
        <v>0</v>
      </c>
      <c r="G1426" s="174" t="str">
        <f>IF(F1426=1,COUNTIF($F$8:F1426,1),"")</f>
        <v/>
      </c>
      <c r="H1426" s="174"/>
      <c r="I1426" s="157">
        <f>IFERROR($H$8:INDEX($H$8:$H$3000,COUNTIF($H$8:$H$3000,"?*")),"")</f>
        <v>0</v>
      </c>
    </row>
    <row r="1427" spans="1:9" x14ac:dyDescent="0.25">
      <c r="A1427" s="174">
        <f>--ISNUMBER(IFERROR(SEARCH('Project Costing'!#REF!,Services!I1434,1),""))</f>
        <v>0</v>
      </c>
      <c r="B1427" s="174" t="str">
        <f>IF(A1427=1,COUNTIF($A$8:A1427,1),"")</f>
        <v/>
      </c>
      <c r="C1427" s="174"/>
      <c r="D1427" s="157">
        <f>IFERROR($C$8:INDEX($C$8:$C$3000,COUNTIF($C$8:$C$3000,"?*")),"")</f>
        <v>0</v>
      </c>
      <c r="E1427" s="174"/>
      <c r="F1427" s="174">
        <f>--ISNUMBER(IFERROR(SEARCH('Project Costing'!#REF!,Services!I1434,1),""))</f>
        <v>0</v>
      </c>
      <c r="G1427" s="174" t="str">
        <f>IF(F1427=1,COUNTIF($F$8:F1427,1),"")</f>
        <v/>
      </c>
      <c r="H1427" s="174"/>
      <c r="I1427" s="157">
        <f>IFERROR($H$8:INDEX($H$8:$H$3000,COUNTIF($H$8:$H$3000,"?*")),"")</f>
        <v>0</v>
      </c>
    </row>
    <row r="1428" spans="1:9" x14ac:dyDescent="0.25">
      <c r="A1428" s="174">
        <f>--ISNUMBER(IFERROR(SEARCH('Project Costing'!#REF!,Services!I1435,1),""))</f>
        <v>0</v>
      </c>
      <c r="B1428" s="174" t="str">
        <f>IF(A1428=1,COUNTIF($A$8:A1428,1),"")</f>
        <v/>
      </c>
      <c r="C1428" s="174"/>
      <c r="D1428" s="157">
        <f>IFERROR($C$8:INDEX($C$8:$C$3000,COUNTIF($C$8:$C$3000,"?*")),"")</f>
        <v>0</v>
      </c>
      <c r="E1428" s="174"/>
      <c r="F1428" s="174">
        <f>--ISNUMBER(IFERROR(SEARCH('Project Costing'!#REF!,Services!I1435,1),""))</f>
        <v>0</v>
      </c>
      <c r="G1428" s="174" t="str">
        <f>IF(F1428=1,COUNTIF($F$8:F1428,1),"")</f>
        <v/>
      </c>
      <c r="H1428" s="174"/>
      <c r="I1428" s="157">
        <f>IFERROR($H$8:INDEX($H$8:$H$3000,COUNTIF($H$8:$H$3000,"?*")),"")</f>
        <v>0</v>
      </c>
    </row>
    <row r="1429" spans="1:9" x14ac:dyDescent="0.25">
      <c r="A1429" s="174">
        <f>--ISNUMBER(IFERROR(SEARCH('Project Costing'!#REF!,Services!I1436,1),""))</f>
        <v>0</v>
      </c>
      <c r="B1429" s="174" t="str">
        <f>IF(A1429=1,COUNTIF($A$8:A1429,1),"")</f>
        <v/>
      </c>
      <c r="C1429" s="174"/>
      <c r="D1429" s="157">
        <f>IFERROR($C$8:INDEX($C$8:$C$3000,COUNTIF($C$8:$C$3000,"?*")),"")</f>
        <v>0</v>
      </c>
      <c r="E1429" s="174"/>
      <c r="F1429" s="174">
        <f>--ISNUMBER(IFERROR(SEARCH('Project Costing'!#REF!,Services!I1436,1),""))</f>
        <v>0</v>
      </c>
      <c r="G1429" s="174" t="str">
        <f>IF(F1429=1,COUNTIF($F$8:F1429,1),"")</f>
        <v/>
      </c>
      <c r="H1429" s="174"/>
      <c r="I1429" s="157">
        <f>IFERROR($H$8:INDEX($H$8:$H$3000,COUNTIF($H$8:$H$3000,"?*")),"")</f>
        <v>0</v>
      </c>
    </row>
    <row r="1430" spans="1:9" x14ac:dyDescent="0.25">
      <c r="A1430" s="174">
        <f>--ISNUMBER(IFERROR(SEARCH('Project Costing'!#REF!,Services!I1437,1),""))</f>
        <v>0</v>
      </c>
      <c r="B1430" s="174" t="str">
        <f>IF(A1430=1,COUNTIF($A$8:A1430,1),"")</f>
        <v/>
      </c>
      <c r="C1430" s="174"/>
      <c r="D1430" s="157">
        <f>IFERROR($C$8:INDEX($C$8:$C$3000,COUNTIF($C$8:$C$3000,"?*")),"")</f>
        <v>0</v>
      </c>
      <c r="E1430" s="174"/>
      <c r="F1430" s="174">
        <f>--ISNUMBER(IFERROR(SEARCH('Project Costing'!#REF!,Services!I1437,1),""))</f>
        <v>0</v>
      </c>
      <c r="G1430" s="174" t="str">
        <f>IF(F1430=1,COUNTIF($F$8:F1430,1),"")</f>
        <v/>
      </c>
      <c r="H1430" s="174"/>
      <c r="I1430" s="157">
        <f>IFERROR($H$8:INDEX($H$8:$H$3000,COUNTIF($H$8:$H$3000,"?*")),"")</f>
        <v>0</v>
      </c>
    </row>
    <row r="1431" spans="1:9" x14ac:dyDescent="0.25">
      <c r="A1431" s="174">
        <f>--ISNUMBER(IFERROR(SEARCH('Project Costing'!#REF!,Services!I1438,1),""))</f>
        <v>0</v>
      </c>
      <c r="B1431" s="174" t="str">
        <f>IF(A1431=1,COUNTIF($A$8:A1431,1),"")</f>
        <v/>
      </c>
      <c r="C1431" s="174"/>
      <c r="D1431" s="157">
        <f>IFERROR($C$8:INDEX($C$8:$C$3000,COUNTIF($C$8:$C$3000,"?*")),"")</f>
        <v>0</v>
      </c>
      <c r="E1431" s="174"/>
      <c r="F1431" s="174">
        <f>--ISNUMBER(IFERROR(SEARCH('Project Costing'!#REF!,Services!I1438,1),""))</f>
        <v>0</v>
      </c>
      <c r="G1431" s="174" t="str">
        <f>IF(F1431=1,COUNTIF($F$8:F1431,1),"")</f>
        <v/>
      </c>
      <c r="H1431" s="174"/>
      <c r="I1431" s="157">
        <f>IFERROR($H$8:INDEX($H$8:$H$3000,COUNTIF($H$8:$H$3000,"?*")),"")</f>
        <v>0</v>
      </c>
    </row>
    <row r="1432" spans="1:9" x14ac:dyDescent="0.25">
      <c r="A1432" s="174">
        <f>--ISNUMBER(IFERROR(SEARCH('Project Costing'!#REF!,Services!I1439,1),""))</f>
        <v>0</v>
      </c>
      <c r="B1432" s="174" t="str">
        <f>IF(A1432=1,COUNTIF($A$8:A1432,1),"")</f>
        <v/>
      </c>
      <c r="C1432" s="174"/>
      <c r="D1432" s="157">
        <f>IFERROR($C$8:INDEX($C$8:$C$3000,COUNTIF($C$8:$C$3000,"?*")),"")</f>
        <v>0</v>
      </c>
      <c r="E1432" s="174"/>
      <c r="F1432" s="174">
        <f>--ISNUMBER(IFERROR(SEARCH('Project Costing'!#REF!,Services!I1439,1),""))</f>
        <v>0</v>
      </c>
      <c r="G1432" s="174" t="str">
        <f>IF(F1432=1,COUNTIF($F$8:F1432,1),"")</f>
        <v/>
      </c>
      <c r="H1432" s="174"/>
      <c r="I1432" s="157">
        <f>IFERROR($H$8:INDEX($H$8:$H$3000,COUNTIF($H$8:$H$3000,"?*")),"")</f>
        <v>0</v>
      </c>
    </row>
    <row r="1433" spans="1:9" x14ac:dyDescent="0.25">
      <c r="A1433" s="174">
        <f>--ISNUMBER(IFERROR(SEARCH('Project Costing'!#REF!,Services!I1440,1),""))</f>
        <v>0</v>
      </c>
      <c r="B1433" s="174" t="str">
        <f>IF(A1433=1,COUNTIF($A$8:A1433,1),"")</f>
        <v/>
      </c>
      <c r="C1433" s="174"/>
      <c r="D1433" s="157">
        <f>IFERROR($C$8:INDEX($C$8:$C$3000,COUNTIF($C$8:$C$3000,"?*")),"")</f>
        <v>0</v>
      </c>
      <c r="E1433" s="174"/>
      <c r="F1433" s="174">
        <f>--ISNUMBER(IFERROR(SEARCH('Project Costing'!#REF!,Services!I1440,1),""))</f>
        <v>0</v>
      </c>
      <c r="G1433" s="174" t="str">
        <f>IF(F1433=1,COUNTIF($F$8:F1433,1),"")</f>
        <v/>
      </c>
      <c r="H1433" s="174"/>
      <c r="I1433" s="157">
        <f>IFERROR($H$8:INDEX($H$8:$H$3000,COUNTIF($H$8:$H$3000,"?*")),"")</f>
        <v>0</v>
      </c>
    </row>
    <row r="1434" spans="1:9" x14ac:dyDescent="0.25">
      <c r="A1434" s="174">
        <f>--ISNUMBER(IFERROR(SEARCH('Project Costing'!#REF!,Services!I1441,1),""))</f>
        <v>0</v>
      </c>
      <c r="B1434" s="174" t="str">
        <f>IF(A1434=1,COUNTIF($A$8:A1434,1),"")</f>
        <v/>
      </c>
      <c r="C1434" s="174"/>
      <c r="D1434" s="157">
        <f>IFERROR($C$8:INDEX($C$8:$C$3000,COUNTIF($C$8:$C$3000,"?*")),"")</f>
        <v>0</v>
      </c>
      <c r="E1434" s="174"/>
      <c r="F1434" s="174">
        <f>--ISNUMBER(IFERROR(SEARCH('Project Costing'!#REF!,Services!I1441,1),""))</f>
        <v>0</v>
      </c>
      <c r="G1434" s="174" t="str">
        <f>IF(F1434=1,COUNTIF($F$8:F1434,1),"")</f>
        <v/>
      </c>
      <c r="H1434" s="174"/>
      <c r="I1434" s="157">
        <f>IFERROR($H$8:INDEX($H$8:$H$3000,COUNTIF($H$8:$H$3000,"?*")),"")</f>
        <v>0</v>
      </c>
    </row>
    <row r="1435" spans="1:9" x14ac:dyDescent="0.25">
      <c r="A1435" s="174">
        <f>--ISNUMBER(IFERROR(SEARCH('Project Costing'!#REF!,Services!I1442,1),""))</f>
        <v>0</v>
      </c>
      <c r="B1435" s="174" t="str">
        <f>IF(A1435=1,COUNTIF($A$8:A1435,1),"")</f>
        <v/>
      </c>
      <c r="C1435" s="174"/>
      <c r="D1435" s="157">
        <f>IFERROR($C$8:INDEX($C$8:$C$3000,COUNTIF($C$8:$C$3000,"?*")),"")</f>
        <v>0</v>
      </c>
      <c r="E1435" s="174"/>
      <c r="F1435" s="174">
        <f>--ISNUMBER(IFERROR(SEARCH('Project Costing'!#REF!,Services!I1442,1),""))</f>
        <v>0</v>
      </c>
      <c r="G1435" s="174" t="str">
        <f>IF(F1435=1,COUNTIF($F$8:F1435,1),"")</f>
        <v/>
      </c>
      <c r="H1435" s="174"/>
      <c r="I1435" s="157">
        <f>IFERROR($H$8:INDEX($H$8:$H$3000,COUNTIF($H$8:$H$3000,"?*")),"")</f>
        <v>0</v>
      </c>
    </row>
    <row r="1436" spans="1:9" x14ac:dyDescent="0.25">
      <c r="A1436" s="174">
        <f>--ISNUMBER(IFERROR(SEARCH('Project Costing'!#REF!,Services!I1443,1),""))</f>
        <v>0</v>
      </c>
      <c r="B1436" s="174" t="str">
        <f>IF(A1436=1,COUNTIF($A$8:A1436,1),"")</f>
        <v/>
      </c>
      <c r="C1436" s="174"/>
      <c r="D1436" s="157">
        <f>IFERROR($C$8:INDEX($C$8:$C$3000,COUNTIF($C$8:$C$3000,"?*")),"")</f>
        <v>0</v>
      </c>
      <c r="E1436" s="174"/>
      <c r="F1436" s="174">
        <f>--ISNUMBER(IFERROR(SEARCH('Project Costing'!#REF!,Services!I1443,1),""))</f>
        <v>0</v>
      </c>
      <c r="G1436" s="174" t="str">
        <f>IF(F1436=1,COUNTIF($F$8:F1436,1),"")</f>
        <v/>
      </c>
      <c r="H1436" s="174"/>
      <c r="I1436" s="157">
        <f>IFERROR($H$8:INDEX($H$8:$H$3000,COUNTIF($H$8:$H$3000,"?*")),"")</f>
        <v>0</v>
      </c>
    </row>
    <row r="1437" spans="1:9" x14ac:dyDescent="0.25">
      <c r="A1437" s="174">
        <f>--ISNUMBER(IFERROR(SEARCH('Project Costing'!#REF!,Services!I1444,1),""))</f>
        <v>0</v>
      </c>
      <c r="B1437" s="174" t="str">
        <f>IF(A1437=1,COUNTIF($A$8:A1437,1),"")</f>
        <v/>
      </c>
      <c r="C1437" s="174"/>
      <c r="D1437" s="157">
        <f>IFERROR($C$8:INDEX($C$8:$C$3000,COUNTIF($C$8:$C$3000,"?*")),"")</f>
        <v>0</v>
      </c>
      <c r="E1437" s="174"/>
      <c r="F1437" s="174">
        <f>--ISNUMBER(IFERROR(SEARCH('Project Costing'!#REF!,Services!I1444,1),""))</f>
        <v>0</v>
      </c>
      <c r="G1437" s="174" t="str">
        <f>IF(F1437=1,COUNTIF($F$8:F1437,1),"")</f>
        <v/>
      </c>
      <c r="H1437" s="174"/>
      <c r="I1437" s="157">
        <f>IFERROR($H$8:INDEX($H$8:$H$3000,COUNTIF($H$8:$H$3000,"?*")),"")</f>
        <v>0</v>
      </c>
    </row>
    <row r="1438" spans="1:9" x14ac:dyDescent="0.25">
      <c r="A1438" s="174">
        <f>--ISNUMBER(IFERROR(SEARCH('Project Costing'!#REF!,Services!I1445,1),""))</f>
        <v>0</v>
      </c>
      <c r="B1438" s="174" t="str">
        <f>IF(A1438=1,COUNTIF($A$8:A1438,1),"")</f>
        <v/>
      </c>
      <c r="C1438" s="174"/>
      <c r="D1438" s="157">
        <f>IFERROR($C$8:INDEX($C$8:$C$3000,COUNTIF($C$8:$C$3000,"?*")),"")</f>
        <v>0</v>
      </c>
      <c r="E1438" s="174"/>
      <c r="F1438" s="174">
        <f>--ISNUMBER(IFERROR(SEARCH('Project Costing'!#REF!,Services!I1445,1),""))</f>
        <v>0</v>
      </c>
      <c r="G1438" s="174" t="str">
        <f>IF(F1438=1,COUNTIF($F$8:F1438,1),"")</f>
        <v/>
      </c>
      <c r="H1438" s="174"/>
      <c r="I1438" s="157">
        <f>IFERROR($H$8:INDEX($H$8:$H$3000,COUNTIF($H$8:$H$3000,"?*")),"")</f>
        <v>0</v>
      </c>
    </row>
    <row r="1439" spans="1:9" x14ac:dyDescent="0.25">
      <c r="A1439" s="174">
        <f>--ISNUMBER(IFERROR(SEARCH('Project Costing'!#REF!,Services!I1446,1),""))</f>
        <v>0</v>
      </c>
      <c r="B1439" s="174" t="str">
        <f>IF(A1439=1,COUNTIF($A$8:A1439,1),"")</f>
        <v/>
      </c>
      <c r="C1439" s="174"/>
      <c r="D1439" s="157">
        <f>IFERROR($C$8:INDEX($C$8:$C$3000,COUNTIF($C$8:$C$3000,"?*")),"")</f>
        <v>0</v>
      </c>
      <c r="E1439" s="174"/>
      <c r="F1439" s="174">
        <f>--ISNUMBER(IFERROR(SEARCH('Project Costing'!#REF!,Services!I1446,1),""))</f>
        <v>0</v>
      </c>
      <c r="G1439" s="174" t="str">
        <f>IF(F1439=1,COUNTIF($F$8:F1439,1),"")</f>
        <v/>
      </c>
      <c r="H1439" s="174"/>
      <c r="I1439" s="157">
        <f>IFERROR($H$8:INDEX($H$8:$H$3000,COUNTIF($H$8:$H$3000,"?*")),"")</f>
        <v>0</v>
      </c>
    </row>
    <row r="1440" spans="1:9" x14ac:dyDescent="0.25">
      <c r="A1440" s="174">
        <f>--ISNUMBER(IFERROR(SEARCH('Project Costing'!#REF!,Services!I1447,1),""))</f>
        <v>0</v>
      </c>
      <c r="B1440" s="174" t="str">
        <f>IF(A1440=1,COUNTIF($A$8:A1440,1),"")</f>
        <v/>
      </c>
      <c r="C1440" s="174"/>
      <c r="D1440" s="157">
        <f>IFERROR($C$8:INDEX($C$8:$C$3000,COUNTIF($C$8:$C$3000,"?*")),"")</f>
        <v>0</v>
      </c>
      <c r="E1440" s="174"/>
      <c r="F1440" s="174">
        <f>--ISNUMBER(IFERROR(SEARCH('Project Costing'!#REF!,Services!I1447,1),""))</f>
        <v>0</v>
      </c>
      <c r="G1440" s="174" t="str">
        <f>IF(F1440=1,COUNTIF($F$8:F1440,1),"")</f>
        <v/>
      </c>
      <c r="H1440" s="174"/>
      <c r="I1440" s="157">
        <f>IFERROR($H$8:INDEX($H$8:$H$3000,COUNTIF($H$8:$H$3000,"?*")),"")</f>
        <v>0</v>
      </c>
    </row>
    <row r="1441" spans="1:9" x14ac:dyDescent="0.25">
      <c r="A1441" s="174">
        <f>--ISNUMBER(IFERROR(SEARCH('Project Costing'!#REF!,Services!I1448,1),""))</f>
        <v>0</v>
      </c>
      <c r="B1441" s="174" t="str">
        <f>IF(A1441=1,COUNTIF($A$8:A1441,1),"")</f>
        <v/>
      </c>
      <c r="C1441" s="174"/>
      <c r="D1441" s="157">
        <f>IFERROR($C$8:INDEX($C$8:$C$3000,COUNTIF($C$8:$C$3000,"?*")),"")</f>
        <v>0</v>
      </c>
      <c r="E1441" s="174"/>
      <c r="F1441" s="174">
        <f>--ISNUMBER(IFERROR(SEARCH('Project Costing'!#REF!,Services!I1448,1),""))</f>
        <v>0</v>
      </c>
      <c r="G1441" s="174" t="str">
        <f>IF(F1441=1,COUNTIF($F$8:F1441,1),"")</f>
        <v/>
      </c>
      <c r="H1441" s="174"/>
      <c r="I1441" s="157">
        <f>IFERROR($H$8:INDEX($H$8:$H$3000,COUNTIF($H$8:$H$3000,"?*")),"")</f>
        <v>0</v>
      </c>
    </row>
    <row r="1442" spans="1:9" x14ac:dyDescent="0.25">
      <c r="A1442" s="174">
        <f>--ISNUMBER(IFERROR(SEARCH('Project Costing'!#REF!,Services!I1449,1),""))</f>
        <v>0</v>
      </c>
      <c r="B1442" s="174" t="str">
        <f>IF(A1442=1,COUNTIF($A$8:A1442,1),"")</f>
        <v/>
      </c>
      <c r="C1442" s="174"/>
      <c r="D1442" s="157">
        <f>IFERROR($C$8:INDEX($C$8:$C$3000,COUNTIF($C$8:$C$3000,"?*")),"")</f>
        <v>0</v>
      </c>
      <c r="E1442" s="174"/>
      <c r="F1442" s="174">
        <f>--ISNUMBER(IFERROR(SEARCH('Project Costing'!#REF!,Services!I1449,1),""))</f>
        <v>0</v>
      </c>
      <c r="G1442" s="174" t="str">
        <f>IF(F1442=1,COUNTIF($F$8:F1442,1),"")</f>
        <v/>
      </c>
      <c r="H1442" s="174"/>
      <c r="I1442" s="157">
        <f>IFERROR($H$8:INDEX($H$8:$H$3000,COUNTIF($H$8:$H$3000,"?*")),"")</f>
        <v>0</v>
      </c>
    </row>
    <row r="1443" spans="1:9" x14ac:dyDescent="0.25">
      <c r="A1443" s="174">
        <f>--ISNUMBER(IFERROR(SEARCH('Project Costing'!#REF!,Services!I1450,1),""))</f>
        <v>0</v>
      </c>
      <c r="B1443" s="174" t="str">
        <f>IF(A1443=1,COUNTIF($A$8:A1443,1),"")</f>
        <v/>
      </c>
      <c r="C1443" s="174"/>
      <c r="D1443" s="157">
        <f>IFERROR($C$8:INDEX($C$8:$C$3000,COUNTIF($C$8:$C$3000,"?*")),"")</f>
        <v>0</v>
      </c>
      <c r="E1443" s="174"/>
      <c r="F1443" s="174">
        <f>--ISNUMBER(IFERROR(SEARCH('Project Costing'!#REF!,Services!I1450,1),""))</f>
        <v>0</v>
      </c>
      <c r="G1443" s="174" t="str">
        <f>IF(F1443=1,COUNTIF($F$8:F1443,1),"")</f>
        <v/>
      </c>
      <c r="H1443" s="174"/>
      <c r="I1443" s="157">
        <f>IFERROR($H$8:INDEX($H$8:$H$3000,COUNTIF($H$8:$H$3000,"?*")),"")</f>
        <v>0</v>
      </c>
    </row>
    <row r="1444" spans="1:9" x14ac:dyDescent="0.25">
      <c r="A1444" s="174">
        <f>--ISNUMBER(IFERROR(SEARCH('Project Costing'!#REF!,Services!I1451,1),""))</f>
        <v>0</v>
      </c>
      <c r="B1444" s="174" t="str">
        <f>IF(A1444=1,COUNTIF($A$8:A1444,1),"")</f>
        <v/>
      </c>
      <c r="C1444" s="174"/>
      <c r="D1444" s="157">
        <f>IFERROR($C$8:INDEX($C$8:$C$3000,COUNTIF($C$8:$C$3000,"?*")),"")</f>
        <v>0</v>
      </c>
      <c r="E1444" s="174"/>
      <c r="F1444" s="174">
        <f>--ISNUMBER(IFERROR(SEARCH('Project Costing'!#REF!,Services!I1451,1),""))</f>
        <v>0</v>
      </c>
      <c r="G1444" s="174" t="str">
        <f>IF(F1444=1,COUNTIF($F$8:F1444,1),"")</f>
        <v/>
      </c>
      <c r="H1444" s="174"/>
      <c r="I1444" s="157">
        <f>IFERROR($H$8:INDEX($H$8:$H$3000,COUNTIF($H$8:$H$3000,"?*")),"")</f>
        <v>0</v>
      </c>
    </row>
    <row r="1445" spans="1:9" x14ac:dyDescent="0.25">
      <c r="A1445" s="174">
        <f>--ISNUMBER(IFERROR(SEARCH('Project Costing'!#REF!,Services!I1452,1),""))</f>
        <v>0</v>
      </c>
      <c r="B1445" s="174" t="str">
        <f>IF(A1445=1,COUNTIF($A$8:A1445,1),"")</f>
        <v/>
      </c>
      <c r="C1445" s="174"/>
      <c r="D1445" s="157">
        <f>IFERROR($C$8:INDEX($C$8:$C$3000,COUNTIF($C$8:$C$3000,"?*")),"")</f>
        <v>0</v>
      </c>
      <c r="E1445" s="174"/>
      <c r="F1445" s="174">
        <f>--ISNUMBER(IFERROR(SEARCH('Project Costing'!#REF!,Services!I1452,1),""))</f>
        <v>0</v>
      </c>
      <c r="G1445" s="174" t="str">
        <f>IF(F1445=1,COUNTIF($F$8:F1445,1),"")</f>
        <v/>
      </c>
      <c r="H1445" s="174"/>
      <c r="I1445" s="157">
        <f>IFERROR($H$8:INDEX($H$8:$H$3000,COUNTIF($H$8:$H$3000,"?*")),"")</f>
        <v>0</v>
      </c>
    </row>
    <row r="1446" spans="1:9" x14ac:dyDescent="0.25">
      <c r="A1446" s="174">
        <f>--ISNUMBER(IFERROR(SEARCH('Project Costing'!#REF!,Services!I1453,1),""))</f>
        <v>0</v>
      </c>
      <c r="B1446" s="174" t="str">
        <f>IF(A1446=1,COUNTIF($A$8:A1446,1),"")</f>
        <v/>
      </c>
      <c r="C1446" s="174"/>
      <c r="D1446" s="157">
        <f>IFERROR($C$8:INDEX($C$8:$C$3000,COUNTIF($C$8:$C$3000,"?*")),"")</f>
        <v>0</v>
      </c>
      <c r="E1446" s="174"/>
      <c r="F1446" s="174">
        <f>--ISNUMBER(IFERROR(SEARCH('Project Costing'!#REF!,Services!I1453,1),""))</f>
        <v>0</v>
      </c>
      <c r="G1446" s="174" t="str">
        <f>IF(F1446=1,COUNTIF($F$8:F1446,1),"")</f>
        <v/>
      </c>
      <c r="H1446" s="174"/>
      <c r="I1446" s="157">
        <f>IFERROR($H$8:INDEX($H$8:$H$3000,COUNTIF($H$8:$H$3000,"?*")),"")</f>
        <v>0</v>
      </c>
    </row>
    <row r="1447" spans="1:9" x14ac:dyDescent="0.25">
      <c r="A1447" s="174">
        <f>--ISNUMBER(IFERROR(SEARCH('Project Costing'!#REF!,Services!I1454,1),""))</f>
        <v>0</v>
      </c>
      <c r="B1447" s="174" t="str">
        <f>IF(A1447=1,COUNTIF($A$8:A1447,1),"")</f>
        <v/>
      </c>
      <c r="C1447" s="174"/>
      <c r="D1447" s="157">
        <f>IFERROR($C$8:INDEX($C$8:$C$3000,COUNTIF($C$8:$C$3000,"?*")),"")</f>
        <v>0</v>
      </c>
      <c r="E1447" s="174"/>
      <c r="F1447" s="174">
        <f>--ISNUMBER(IFERROR(SEARCH('Project Costing'!#REF!,Services!I1454,1),""))</f>
        <v>0</v>
      </c>
      <c r="G1447" s="174" t="str">
        <f>IF(F1447=1,COUNTIF($F$8:F1447,1),"")</f>
        <v/>
      </c>
      <c r="H1447" s="174"/>
      <c r="I1447" s="157">
        <f>IFERROR($H$8:INDEX($H$8:$H$3000,COUNTIF($H$8:$H$3000,"?*")),"")</f>
        <v>0</v>
      </c>
    </row>
    <row r="1448" spans="1:9" x14ac:dyDescent="0.25">
      <c r="A1448" s="174">
        <f>--ISNUMBER(IFERROR(SEARCH('Project Costing'!#REF!,Services!I1455,1),""))</f>
        <v>0</v>
      </c>
      <c r="B1448" s="174" t="str">
        <f>IF(A1448=1,COUNTIF($A$8:A1448,1),"")</f>
        <v/>
      </c>
      <c r="C1448" s="174"/>
      <c r="D1448" s="157">
        <f>IFERROR($C$8:INDEX($C$8:$C$3000,COUNTIF($C$8:$C$3000,"?*")),"")</f>
        <v>0</v>
      </c>
      <c r="E1448" s="174"/>
      <c r="F1448" s="174">
        <f>--ISNUMBER(IFERROR(SEARCH('Project Costing'!#REF!,Services!I1455,1),""))</f>
        <v>0</v>
      </c>
      <c r="G1448" s="174" t="str">
        <f>IF(F1448=1,COUNTIF($F$8:F1448,1),"")</f>
        <v/>
      </c>
      <c r="H1448" s="174"/>
      <c r="I1448" s="157">
        <f>IFERROR($H$8:INDEX($H$8:$H$3000,COUNTIF($H$8:$H$3000,"?*")),"")</f>
        <v>0</v>
      </c>
    </row>
    <row r="1449" spans="1:9" x14ac:dyDescent="0.25">
      <c r="A1449" s="174">
        <f>--ISNUMBER(IFERROR(SEARCH('Project Costing'!#REF!,Services!I1456,1),""))</f>
        <v>0</v>
      </c>
      <c r="B1449" s="174" t="str">
        <f>IF(A1449=1,COUNTIF($A$8:A1449,1),"")</f>
        <v/>
      </c>
      <c r="C1449" s="174"/>
      <c r="D1449" s="157">
        <f>IFERROR($C$8:INDEX($C$8:$C$3000,COUNTIF($C$8:$C$3000,"?*")),"")</f>
        <v>0</v>
      </c>
      <c r="E1449" s="174"/>
      <c r="F1449" s="174">
        <f>--ISNUMBER(IFERROR(SEARCH('Project Costing'!#REF!,Services!I1456,1),""))</f>
        <v>0</v>
      </c>
      <c r="G1449" s="174" t="str">
        <f>IF(F1449=1,COUNTIF($F$8:F1449,1),"")</f>
        <v/>
      </c>
      <c r="H1449" s="174"/>
      <c r="I1449" s="157">
        <f>IFERROR($H$8:INDEX($H$8:$H$3000,COUNTIF($H$8:$H$3000,"?*")),"")</f>
        <v>0</v>
      </c>
    </row>
    <row r="1450" spans="1:9" x14ac:dyDescent="0.25">
      <c r="A1450" s="174">
        <f>--ISNUMBER(IFERROR(SEARCH('Project Costing'!#REF!,Services!I1457,1),""))</f>
        <v>0</v>
      </c>
      <c r="B1450" s="174" t="str">
        <f>IF(A1450=1,COUNTIF($A$8:A1450,1),"")</f>
        <v/>
      </c>
      <c r="C1450" s="174"/>
      <c r="D1450" s="157">
        <f>IFERROR($C$8:INDEX($C$8:$C$3000,COUNTIF($C$8:$C$3000,"?*")),"")</f>
        <v>0</v>
      </c>
      <c r="E1450" s="174"/>
      <c r="F1450" s="174">
        <f>--ISNUMBER(IFERROR(SEARCH('Project Costing'!#REF!,Services!I1457,1),""))</f>
        <v>0</v>
      </c>
      <c r="G1450" s="174" t="str">
        <f>IF(F1450=1,COUNTIF($F$8:F1450,1),"")</f>
        <v/>
      </c>
      <c r="H1450" s="174"/>
      <c r="I1450" s="157">
        <f>IFERROR($H$8:INDEX($H$8:$H$3000,COUNTIF($H$8:$H$3000,"?*")),"")</f>
        <v>0</v>
      </c>
    </row>
    <row r="1451" spans="1:9" x14ac:dyDescent="0.25">
      <c r="A1451" s="174">
        <f>--ISNUMBER(IFERROR(SEARCH('Project Costing'!#REF!,Services!I1458,1),""))</f>
        <v>0</v>
      </c>
      <c r="B1451" s="174" t="str">
        <f>IF(A1451=1,COUNTIF($A$8:A1451,1),"")</f>
        <v/>
      </c>
      <c r="C1451" s="174"/>
      <c r="D1451" s="157">
        <f>IFERROR($C$8:INDEX($C$8:$C$3000,COUNTIF($C$8:$C$3000,"?*")),"")</f>
        <v>0</v>
      </c>
      <c r="E1451" s="174"/>
      <c r="F1451" s="174">
        <f>--ISNUMBER(IFERROR(SEARCH('Project Costing'!#REF!,Services!I1458,1),""))</f>
        <v>0</v>
      </c>
      <c r="G1451" s="174" t="str">
        <f>IF(F1451=1,COUNTIF($F$8:F1451,1),"")</f>
        <v/>
      </c>
      <c r="H1451" s="174"/>
      <c r="I1451" s="157">
        <f>IFERROR($H$8:INDEX($H$8:$H$3000,COUNTIF($H$8:$H$3000,"?*")),"")</f>
        <v>0</v>
      </c>
    </row>
    <row r="1452" spans="1:9" x14ac:dyDescent="0.25">
      <c r="A1452" s="174">
        <f>--ISNUMBER(IFERROR(SEARCH('Project Costing'!#REF!,Services!I1459,1),""))</f>
        <v>0</v>
      </c>
      <c r="B1452" s="174" t="str">
        <f>IF(A1452=1,COUNTIF($A$8:A1452,1),"")</f>
        <v/>
      </c>
      <c r="C1452" s="174"/>
      <c r="D1452" s="157">
        <f>IFERROR($C$8:INDEX($C$8:$C$3000,COUNTIF($C$8:$C$3000,"?*")),"")</f>
        <v>0</v>
      </c>
      <c r="E1452" s="174"/>
      <c r="F1452" s="174">
        <f>--ISNUMBER(IFERROR(SEARCH('Project Costing'!#REF!,Services!I1459,1),""))</f>
        <v>0</v>
      </c>
      <c r="G1452" s="174" t="str">
        <f>IF(F1452=1,COUNTIF($F$8:F1452,1),"")</f>
        <v/>
      </c>
      <c r="H1452" s="174"/>
      <c r="I1452" s="157">
        <f>IFERROR($H$8:INDEX($H$8:$H$3000,COUNTIF($H$8:$H$3000,"?*")),"")</f>
        <v>0</v>
      </c>
    </row>
    <row r="1453" spans="1:9" x14ac:dyDescent="0.25">
      <c r="A1453" s="174">
        <f>--ISNUMBER(IFERROR(SEARCH('Project Costing'!#REF!,Services!I1460,1),""))</f>
        <v>0</v>
      </c>
      <c r="B1453" s="174" t="str">
        <f>IF(A1453=1,COUNTIF($A$8:A1453,1),"")</f>
        <v/>
      </c>
      <c r="C1453" s="174"/>
      <c r="D1453" s="157">
        <f>IFERROR($C$8:INDEX($C$8:$C$3000,COUNTIF($C$8:$C$3000,"?*")),"")</f>
        <v>0</v>
      </c>
      <c r="E1453" s="174"/>
      <c r="F1453" s="174">
        <f>--ISNUMBER(IFERROR(SEARCH('Project Costing'!#REF!,Services!I1460,1),""))</f>
        <v>0</v>
      </c>
      <c r="G1453" s="174" t="str">
        <f>IF(F1453=1,COUNTIF($F$8:F1453,1),"")</f>
        <v/>
      </c>
      <c r="H1453" s="174"/>
      <c r="I1453" s="157">
        <f>IFERROR($H$8:INDEX($H$8:$H$3000,COUNTIF($H$8:$H$3000,"?*")),"")</f>
        <v>0</v>
      </c>
    </row>
    <row r="1454" spans="1:9" x14ac:dyDescent="0.25">
      <c r="A1454" s="174">
        <f>--ISNUMBER(IFERROR(SEARCH('Project Costing'!#REF!,Services!I1461,1),""))</f>
        <v>0</v>
      </c>
      <c r="B1454" s="174" t="str">
        <f>IF(A1454=1,COUNTIF($A$8:A1454,1),"")</f>
        <v/>
      </c>
      <c r="C1454" s="174"/>
      <c r="D1454" s="157">
        <f>IFERROR($C$8:INDEX($C$8:$C$3000,COUNTIF($C$8:$C$3000,"?*")),"")</f>
        <v>0</v>
      </c>
      <c r="E1454" s="174"/>
      <c r="F1454" s="174">
        <f>--ISNUMBER(IFERROR(SEARCH('Project Costing'!#REF!,Services!I1461,1),""))</f>
        <v>0</v>
      </c>
      <c r="G1454" s="174" t="str">
        <f>IF(F1454=1,COUNTIF($F$8:F1454,1),"")</f>
        <v/>
      </c>
      <c r="H1454" s="174"/>
      <c r="I1454" s="157">
        <f>IFERROR($H$8:INDEX($H$8:$H$3000,COUNTIF($H$8:$H$3000,"?*")),"")</f>
        <v>0</v>
      </c>
    </row>
    <row r="1455" spans="1:9" x14ac:dyDescent="0.25">
      <c r="A1455" s="174">
        <f>--ISNUMBER(IFERROR(SEARCH('Project Costing'!#REF!,Services!I1462,1),""))</f>
        <v>0</v>
      </c>
      <c r="B1455" s="174" t="str">
        <f>IF(A1455=1,COUNTIF($A$8:A1455,1),"")</f>
        <v/>
      </c>
      <c r="C1455" s="174"/>
      <c r="D1455" s="157">
        <f>IFERROR($C$8:INDEX($C$8:$C$3000,COUNTIF($C$8:$C$3000,"?*")),"")</f>
        <v>0</v>
      </c>
      <c r="E1455" s="174"/>
      <c r="F1455" s="174">
        <f>--ISNUMBER(IFERROR(SEARCH('Project Costing'!#REF!,Services!I1462,1),""))</f>
        <v>0</v>
      </c>
      <c r="G1455" s="174" t="str">
        <f>IF(F1455=1,COUNTIF($F$8:F1455,1),"")</f>
        <v/>
      </c>
      <c r="H1455" s="174"/>
      <c r="I1455" s="157">
        <f>IFERROR($H$8:INDEX($H$8:$H$3000,COUNTIF($H$8:$H$3000,"?*")),"")</f>
        <v>0</v>
      </c>
    </row>
    <row r="1456" spans="1:9" x14ac:dyDescent="0.25">
      <c r="A1456" s="174">
        <f>--ISNUMBER(IFERROR(SEARCH('Project Costing'!#REF!,Services!I1463,1),""))</f>
        <v>0</v>
      </c>
      <c r="B1456" s="174" t="str">
        <f>IF(A1456=1,COUNTIF($A$8:A1456,1),"")</f>
        <v/>
      </c>
      <c r="C1456" s="174"/>
      <c r="D1456" s="157">
        <f>IFERROR($C$8:INDEX($C$8:$C$3000,COUNTIF($C$8:$C$3000,"?*")),"")</f>
        <v>0</v>
      </c>
      <c r="E1456" s="174"/>
      <c r="F1456" s="174">
        <f>--ISNUMBER(IFERROR(SEARCH('Project Costing'!#REF!,Services!I1463,1),""))</f>
        <v>0</v>
      </c>
      <c r="G1456" s="174" t="str">
        <f>IF(F1456=1,COUNTIF($F$8:F1456,1),"")</f>
        <v/>
      </c>
      <c r="H1456" s="174"/>
      <c r="I1456" s="157">
        <f>IFERROR($H$8:INDEX($H$8:$H$3000,COUNTIF($H$8:$H$3000,"?*")),"")</f>
        <v>0</v>
      </c>
    </row>
    <row r="1457" spans="1:9" x14ac:dyDescent="0.25">
      <c r="A1457" s="174">
        <f>--ISNUMBER(IFERROR(SEARCH('Project Costing'!#REF!,Services!I1464,1),""))</f>
        <v>0</v>
      </c>
      <c r="B1457" s="174" t="str">
        <f>IF(A1457=1,COUNTIF($A$8:A1457,1),"")</f>
        <v/>
      </c>
      <c r="C1457" s="174"/>
      <c r="D1457" s="157">
        <f>IFERROR($C$8:INDEX($C$8:$C$3000,COUNTIF($C$8:$C$3000,"?*")),"")</f>
        <v>0</v>
      </c>
      <c r="E1457" s="174"/>
      <c r="F1457" s="174">
        <f>--ISNUMBER(IFERROR(SEARCH('Project Costing'!#REF!,Services!I1464,1),""))</f>
        <v>0</v>
      </c>
      <c r="G1457" s="174" t="str">
        <f>IF(F1457=1,COUNTIF($F$8:F1457,1),"")</f>
        <v/>
      </c>
      <c r="H1457" s="174"/>
      <c r="I1457" s="157">
        <f>IFERROR($H$8:INDEX($H$8:$H$3000,COUNTIF($H$8:$H$3000,"?*")),"")</f>
        <v>0</v>
      </c>
    </row>
    <row r="1458" spans="1:9" x14ac:dyDescent="0.25">
      <c r="A1458" s="174">
        <f>--ISNUMBER(IFERROR(SEARCH('Project Costing'!#REF!,Services!I1465,1),""))</f>
        <v>0</v>
      </c>
      <c r="B1458" s="174" t="str">
        <f>IF(A1458=1,COUNTIF($A$8:A1458,1),"")</f>
        <v/>
      </c>
      <c r="C1458" s="174"/>
      <c r="D1458" s="157">
        <f>IFERROR($C$8:INDEX($C$8:$C$3000,COUNTIF($C$8:$C$3000,"?*")),"")</f>
        <v>0</v>
      </c>
      <c r="E1458" s="174"/>
      <c r="F1458" s="174">
        <f>--ISNUMBER(IFERROR(SEARCH('Project Costing'!#REF!,Services!I1465,1),""))</f>
        <v>0</v>
      </c>
      <c r="G1458" s="174" t="str">
        <f>IF(F1458=1,COUNTIF($F$8:F1458,1),"")</f>
        <v/>
      </c>
      <c r="H1458" s="174"/>
      <c r="I1458" s="157">
        <f>IFERROR($H$8:INDEX($H$8:$H$3000,COUNTIF($H$8:$H$3000,"?*")),"")</f>
        <v>0</v>
      </c>
    </row>
    <row r="1459" spans="1:9" x14ac:dyDescent="0.25">
      <c r="A1459" s="174">
        <f>--ISNUMBER(IFERROR(SEARCH('Project Costing'!#REF!,Services!I1466,1),""))</f>
        <v>0</v>
      </c>
      <c r="B1459" s="174" t="str">
        <f>IF(A1459=1,COUNTIF($A$8:A1459,1),"")</f>
        <v/>
      </c>
      <c r="C1459" s="174"/>
      <c r="D1459" s="157">
        <f>IFERROR($C$8:INDEX($C$8:$C$3000,COUNTIF($C$8:$C$3000,"?*")),"")</f>
        <v>0</v>
      </c>
      <c r="E1459" s="174"/>
      <c r="F1459" s="174">
        <f>--ISNUMBER(IFERROR(SEARCH('Project Costing'!#REF!,Services!I1466,1),""))</f>
        <v>0</v>
      </c>
      <c r="G1459" s="174" t="str">
        <f>IF(F1459=1,COUNTIF($F$8:F1459,1),"")</f>
        <v/>
      </c>
      <c r="H1459" s="174"/>
      <c r="I1459" s="157">
        <f>IFERROR($H$8:INDEX($H$8:$H$3000,COUNTIF($H$8:$H$3000,"?*")),"")</f>
        <v>0</v>
      </c>
    </row>
    <row r="1460" spans="1:9" x14ac:dyDescent="0.25">
      <c r="A1460" s="174">
        <f>--ISNUMBER(IFERROR(SEARCH('Project Costing'!#REF!,Services!I1467,1),""))</f>
        <v>0</v>
      </c>
      <c r="B1460" s="174" t="str">
        <f>IF(A1460=1,COUNTIF($A$8:A1460,1),"")</f>
        <v/>
      </c>
      <c r="C1460" s="174"/>
      <c r="D1460" s="157">
        <f>IFERROR($C$8:INDEX($C$8:$C$3000,COUNTIF($C$8:$C$3000,"?*")),"")</f>
        <v>0</v>
      </c>
      <c r="E1460" s="174"/>
      <c r="F1460" s="174">
        <f>--ISNUMBER(IFERROR(SEARCH('Project Costing'!#REF!,Services!I1467,1),""))</f>
        <v>0</v>
      </c>
      <c r="G1460" s="174" t="str">
        <f>IF(F1460=1,COUNTIF($F$8:F1460,1),"")</f>
        <v/>
      </c>
      <c r="H1460" s="174"/>
      <c r="I1460" s="157">
        <f>IFERROR($H$8:INDEX($H$8:$H$3000,COUNTIF($H$8:$H$3000,"?*")),"")</f>
        <v>0</v>
      </c>
    </row>
    <row r="1461" spans="1:9" x14ac:dyDescent="0.25">
      <c r="A1461" s="174">
        <f>--ISNUMBER(IFERROR(SEARCH('Project Costing'!#REF!,Services!I1468,1),""))</f>
        <v>0</v>
      </c>
      <c r="B1461" s="174" t="str">
        <f>IF(A1461=1,COUNTIF($A$8:A1461,1),"")</f>
        <v/>
      </c>
      <c r="C1461" s="174"/>
      <c r="D1461" s="157">
        <f>IFERROR($C$8:INDEX($C$8:$C$3000,COUNTIF($C$8:$C$3000,"?*")),"")</f>
        <v>0</v>
      </c>
      <c r="E1461" s="174"/>
      <c r="F1461" s="174">
        <f>--ISNUMBER(IFERROR(SEARCH('Project Costing'!#REF!,Services!I1468,1),""))</f>
        <v>0</v>
      </c>
      <c r="G1461" s="174" t="str">
        <f>IF(F1461=1,COUNTIF($F$8:F1461,1),"")</f>
        <v/>
      </c>
      <c r="H1461" s="174"/>
      <c r="I1461" s="157">
        <f>IFERROR($H$8:INDEX($H$8:$H$3000,COUNTIF($H$8:$H$3000,"?*")),"")</f>
        <v>0</v>
      </c>
    </row>
    <row r="1462" spans="1:9" x14ac:dyDescent="0.25">
      <c r="A1462" s="174">
        <f>--ISNUMBER(IFERROR(SEARCH('Project Costing'!#REF!,Services!I1469,1),""))</f>
        <v>0</v>
      </c>
      <c r="B1462" s="174" t="str">
        <f>IF(A1462=1,COUNTIF($A$8:A1462,1),"")</f>
        <v/>
      </c>
      <c r="C1462" s="174"/>
      <c r="D1462" s="157">
        <f>IFERROR($C$8:INDEX($C$8:$C$3000,COUNTIF($C$8:$C$3000,"?*")),"")</f>
        <v>0</v>
      </c>
      <c r="E1462" s="174"/>
      <c r="F1462" s="174">
        <f>--ISNUMBER(IFERROR(SEARCH('Project Costing'!#REF!,Services!I1469,1),""))</f>
        <v>0</v>
      </c>
      <c r="G1462" s="174" t="str">
        <f>IF(F1462=1,COUNTIF($F$8:F1462,1),"")</f>
        <v/>
      </c>
      <c r="H1462" s="174"/>
      <c r="I1462" s="157">
        <f>IFERROR($H$8:INDEX($H$8:$H$3000,COUNTIF($H$8:$H$3000,"?*")),"")</f>
        <v>0</v>
      </c>
    </row>
    <row r="1463" spans="1:9" x14ac:dyDescent="0.25">
      <c r="A1463" s="174">
        <f>--ISNUMBER(IFERROR(SEARCH('Project Costing'!#REF!,Services!I1470,1),""))</f>
        <v>0</v>
      </c>
      <c r="B1463" s="174" t="str">
        <f>IF(A1463=1,COUNTIF($A$8:A1463,1),"")</f>
        <v/>
      </c>
      <c r="C1463" s="174"/>
      <c r="D1463" s="157">
        <f>IFERROR($C$8:INDEX($C$8:$C$3000,COUNTIF($C$8:$C$3000,"?*")),"")</f>
        <v>0</v>
      </c>
      <c r="E1463" s="174"/>
      <c r="F1463" s="174">
        <f>--ISNUMBER(IFERROR(SEARCH('Project Costing'!#REF!,Services!I1470,1),""))</f>
        <v>0</v>
      </c>
      <c r="G1463" s="174" t="str">
        <f>IF(F1463=1,COUNTIF($F$8:F1463,1),"")</f>
        <v/>
      </c>
      <c r="H1463" s="174"/>
      <c r="I1463" s="157">
        <f>IFERROR($H$8:INDEX($H$8:$H$3000,COUNTIF($H$8:$H$3000,"?*")),"")</f>
        <v>0</v>
      </c>
    </row>
    <row r="1464" spans="1:9" x14ac:dyDescent="0.25">
      <c r="A1464" s="174">
        <f>--ISNUMBER(IFERROR(SEARCH('Project Costing'!#REF!,Services!I1471,1),""))</f>
        <v>0</v>
      </c>
      <c r="B1464" s="174" t="str">
        <f>IF(A1464=1,COUNTIF($A$8:A1464,1),"")</f>
        <v/>
      </c>
      <c r="C1464" s="174"/>
      <c r="D1464" s="157">
        <f>IFERROR($C$8:INDEX($C$8:$C$3000,COUNTIF($C$8:$C$3000,"?*")),"")</f>
        <v>0</v>
      </c>
      <c r="E1464" s="174"/>
      <c r="F1464" s="174">
        <f>--ISNUMBER(IFERROR(SEARCH('Project Costing'!#REF!,Services!I1471,1),""))</f>
        <v>0</v>
      </c>
      <c r="G1464" s="174" t="str">
        <f>IF(F1464=1,COUNTIF($F$8:F1464,1),"")</f>
        <v/>
      </c>
      <c r="H1464" s="174"/>
      <c r="I1464" s="157">
        <f>IFERROR($H$8:INDEX($H$8:$H$3000,COUNTIF($H$8:$H$3000,"?*")),"")</f>
        <v>0</v>
      </c>
    </row>
    <row r="1465" spans="1:9" x14ac:dyDescent="0.25">
      <c r="A1465" s="174">
        <f>--ISNUMBER(IFERROR(SEARCH('Project Costing'!#REF!,Services!I1472,1),""))</f>
        <v>0</v>
      </c>
      <c r="B1465" s="174" t="str">
        <f>IF(A1465=1,COUNTIF($A$8:A1465,1),"")</f>
        <v/>
      </c>
      <c r="C1465" s="174"/>
      <c r="D1465" s="157">
        <f>IFERROR($C$8:INDEX($C$8:$C$3000,COUNTIF($C$8:$C$3000,"?*")),"")</f>
        <v>0</v>
      </c>
      <c r="E1465" s="174"/>
      <c r="F1465" s="174">
        <f>--ISNUMBER(IFERROR(SEARCH('Project Costing'!#REF!,Services!I1472,1),""))</f>
        <v>0</v>
      </c>
      <c r="G1465" s="174" t="str">
        <f>IF(F1465=1,COUNTIF($F$8:F1465,1),"")</f>
        <v/>
      </c>
      <c r="H1465" s="174"/>
      <c r="I1465" s="157">
        <f>IFERROR($H$8:INDEX($H$8:$H$3000,COUNTIF($H$8:$H$3000,"?*")),"")</f>
        <v>0</v>
      </c>
    </row>
    <row r="1466" spans="1:9" x14ac:dyDescent="0.25">
      <c r="A1466" s="174">
        <f>--ISNUMBER(IFERROR(SEARCH('Project Costing'!#REF!,Services!I1473,1),""))</f>
        <v>0</v>
      </c>
      <c r="B1466" s="174" t="str">
        <f>IF(A1466=1,COUNTIF($A$8:A1466,1),"")</f>
        <v/>
      </c>
      <c r="C1466" s="174"/>
      <c r="D1466" s="157">
        <f>IFERROR($C$8:INDEX($C$8:$C$3000,COUNTIF($C$8:$C$3000,"?*")),"")</f>
        <v>0</v>
      </c>
      <c r="E1466" s="174"/>
      <c r="F1466" s="174">
        <f>--ISNUMBER(IFERROR(SEARCH('Project Costing'!#REF!,Services!I1473,1),""))</f>
        <v>0</v>
      </c>
      <c r="G1466" s="174" t="str">
        <f>IF(F1466=1,COUNTIF($F$8:F1466,1),"")</f>
        <v/>
      </c>
      <c r="H1466" s="174"/>
      <c r="I1466" s="157">
        <f>IFERROR($H$8:INDEX($H$8:$H$3000,COUNTIF($H$8:$H$3000,"?*")),"")</f>
        <v>0</v>
      </c>
    </row>
    <row r="1467" spans="1:9" x14ac:dyDescent="0.25">
      <c r="A1467" s="174">
        <f>--ISNUMBER(IFERROR(SEARCH('Project Costing'!#REF!,Services!I1474,1),""))</f>
        <v>0</v>
      </c>
      <c r="B1467" s="174" t="str">
        <f>IF(A1467=1,COUNTIF($A$8:A1467,1),"")</f>
        <v/>
      </c>
      <c r="C1467" s="174"/>
      <c r="D1467" s="157">
        <f>IFERROR($C$8:INDEX($C$8:$C$3000,COUNTIF($C$8:$C$3000,"?*")),"")</f>
        <v>0</v>
      </c>
      <c r="E1467" s="174"/>
      <c r="F1467" s="174">
        <f>--ISNUMBER(IFERROR(SEARCH('Project Costing'!#REF!,Services!I1474,1),""))</f>
        <v>0</v>
      </c>
      <c r="G1467" s="174" t="str">
        <f>IF(F1467=1,COUNTIF($F$8:F1467,1),"")</f>
        <v/>
      </c>
      <c r="H1467" s="174"/>
      <c r="I1467" s="157">
        <f>IFERROR($H$8:INDEX($H$8:$H$3000,COUNTIF($H$8:$H$3000,"?*")),"")</f>
        <v>0</v>
      </c>
    </row>
    <row r="1468" spans="1:9" x14ac:dyDescent="0.25">
      <c r="A1468" s="174">
        <f>--ISNUMBER(IFERROR(SEARCH('Project Costing'!#REF!,Services!I1475,1),""))</f>
        <v>0</v>
      </c>
      <c r="B1468" s="174" t="str">
        <f>IF(A1468=1,COUNTIF($A$8:A1468,1),"")</f>
        <v/>
      </c>
      <c r="C1468" s="174"/>
      <c r="D1468" s="157">
        <f>IFERROR($C$8:INDEX($C$8:$C$3000,COUNTIF($C$8:$C$3000,"?*")),"")</f>
        <v>0</v>
      </c>
      <c r="E1468" s="174"/>
      <c r="F1468" s="174">
        <f>--ISNUMBER(IFERROR(SEARCH('Project Costing'!#REF!,Services!I1475,1),""))</f>
        <v>0</v>
      </c>
      <c r="G1468" s="174" t="str">
        <f>IF(F1468=1,COUNTIF($F$8:F1468,1),"")</f>
        <v/>
      </c>
      <c r="H1468" s="174"/>
      <c r="I1468" s="157">
        <f>IFERROR($H$8:INDEX($H$8:$H$3000,COUNTIF($H$8:$H$3000,"?*")),"")</f>
        <v>0</v>
      </c>
    </row>
    <row r="1469" spans="1:9" x14ac:dyDescent="0.25">
      <c r="A1469" s="174">
        <f>--ISNUMBER(IFERROR(SEARCH('Project Costing'!#REF!,Services!I1476,1),""))</f>
        <v>0</v>
      </c>
      <c r="B1469" s="174" t="str">
        <f>IF(A1469=1,COUNTIF($A$8:A1469,1),"")</f>
        <v/>
      </c>
      <c r="C1469" s="174"/>
      <c r="D1469" s="157">
        <f>IFERROR($C$8:INDEX($C$8:$C$3000,COUNTIF($C$8:$C$3000,"?*")),"")</f>
        <v>0</v>
      </c>
      <c r="E1469" s="174"/>
      <c r="F1469" s="174">
        <f>--ISNUMBER(IFERROR(SEARCH('Project Costing'!#REF!,Services!I1476,1),""))</f>
        <v>0</v>
      </c>
      <c r="G1469" s="174" t="str">
        <f>IF(F1469=1,COUNTIF($F$8:F1469,1),"")</f>
        <v/>
      </c>
      <c r="H1469" s="174"/>
      <c r="I1469" s="157">
        <f>IFERROR($H$8:INDEX($H$8:$H$3000,COUNTIF($H$8:$H$3000,"?*")),"")</f>
        <v>0</v>
      </c>
    </row>
    <row r="1470" spans="1:9" x14ac:dyDescent="0.25">
      <c r="A1470" s="174">
        <f>--ISNUMBER(IFERROR(SEARCH('Project Costing'!#REF!,Services!I1477,1),""))</f>
        <v>0</v>
      </c>
      <c r="B1470" s="174" t="str">
        <f>IF(A1470=1,COUNTIF($A$8:A1470,1),"")</f>
        <v/>
      </c>
      <c r="C1470" s="174"/>
      <c r="D1470" s="157">
        <f>IFERROR($C$8:INDEX($C$8:$C$3000,COUNTIF($C$8:$C$3000,"?*")),"")</f>
        <v>0</v>
      </c>
      <c r="E1470" s="174"/>
      <c r="F1470" s="174">
        <f>--ISNUMBER(IFERROR(SEARCH('Project Costing'!#REF!,Services!I1477,1),""))</f>
        <v>0</v>
      </c>
      <c r="G1470" s="174" t="str">
        <f>IF(F1470=1,COUNTIF($F$8:F1470,1),"")</f>
        <v/>
      </c>
      <c r="H1470" s="174"/>
      <c r="I1470" s="157">
        <f>IFERROR($H$8:INDEX($H$8:$H$3000,COUNTIF($H$8:$H$3000,"?*")),"")</f>
        <v>0</v>
      </c>
    </row>
    <row r="1471" spans="1:9" x14ac:dyDescent="0.25">
      <c r="A1471" s="174">
        <f>--ISNUMBER(IFERROR(SEARCH('Project Costing'!#REF!,Services!I1478,1),""))</f>
        <v>0</v>
      </c>
      <c r="B1471" s="174" t="str">
        <f>IF(A1471=1,COUNTIF($A$8:A1471,1),"")</f>
        <v/>
      </c>
      <c r="C1471" s="174"/>
      <c r="D1471" s="157">
        <f>IFERROR($C$8:INDEX($C$8:$C$3000,COUNTIF($C$8:$C$3000,"?*")),"")</f>
        <v>0</v>
      </c>
      <c r="E1471" s="174"/>
      <c r="F1471" s="174">
        <f>--ISNUMBER(IFERROR(SEARCH('Project Costing'!#REF!,Services!I1478,1),""))</f>
        <v>0</v>
      </c>
      <c r="G1471" s="174" t="str">
        <f>IF(F1471=1,COUNTIF($F$8:F1471,1),"")</f>
        <v/>
      </c>
      <c r="H1471" s="174"/>
      <c r="I1471" s="157">
        <f>IFERROR($H$8:INDEX($H$8:$H$3000,COUNTIF($H$8:$H$3000,"?*")),"")</f>
        <v>0</v>
      </c>
    </row>
    <row r="1472" spans="1:9" x14ac:dyDescent="0.25">
      <c r="A1472" s="174">
        <f>--ISNUMBER(IFERROR(SEARCH('Project Costing'!#REF!,Services!I1479,1),""))</f>
        <v>0</v>
      </c>
      <c r="B1472" s="174" t="str">
        <f>IF(A1472=1,COUNTIF($A$8:A1472,1),"")</f>
        <v/>
      </c>
      <c r="C1472" s="174"/>
      <c r="D1472" s="157">
        <f>IFERROR($C$8:INDEX($C$8:$C$3000,COUNTIF($C$8:$C$3000,"?*")),"")</f>
        <v>0</v>
      </c>
      <c r="E1472" s="174"/>
      <c r="F1472" s="174">
        <f>--ISNUMBER(IFERROR(SEARCH('Project Costing'!#REF!,Services!I1479,1),""))</f>
        <v>0</v>
      </c>
      <c r="G1472" s="174" t="str">
        <f>IF(F1472=1,COUNTIF($F$8:F1472,1),"")</f>
        <v/>
      </c>
      <c r="H1472" s="174"/>
      <c r="I1472" s="157">
        <f>IFERROR($H$8:INDEX($H$8:$H$3000,COUNTIF($H$8:$H$3000,"?*")),"")</f>
        <v>0</v>
      </c>
    </row>
    <row r="1473" spans="1:9" x14ac:dyDescent="0.25">
      <c r="A1473" s="174">
        <f>--ISNUMBER(IFERROR(SEARCH('Project Costing'!#REF!,Services!I1480,1),""))</f>
        <v>0</v>
      </c>
      <c r="B1473" s="174" t="str">
        <f>IF(A1473=1,COUNTIF($A$8:A1473,1),"")</f>
        <v/>
      </c>
      <c r="C1473" s="174"/>
      <c r="D1473" s="157">
        <f>IFERROR($C$8:INDEX($C$8:$C$3000,COUNTIF($C$8:$C$3000,"?*")),"")</f>
        <v>0</v>
      </c>
      <c r="E1473" s="174"/>
      <c r="F1473" s="174">
        <f>--ISNUMBER(IFERROR(SEARCH('Project Costing'!#REF!,Services!I1480,1),""))</f>
        <v>0</v>
      </c>
      <c r="G1473" s="174" t="str">
        <f>IF(F1473=1,COUNTIF($F$8:F1473,1),"")</f>
        <v/>
      </c>
      <c r="H1473" s="174"/>
      <c r="I1473" s="157">
        <f>IFERROR($H$8:INDEX($H$8:$H$3000,COUNTIF($H$8:$H$3000,"?*")),"")</f>
        <v>0</v>
      </c>
    </row>
    <row r="1474" spans="1:9" x14ac:dyDescent="0.25">
      <c r="A1474" s="174">
        <f>--ISNUMBER(IFERROR(SEARCH('Project Costing'!#REF!,Services!I1481,1),""))</f>
        <v>0</v>
      </c>
      <c r="B1474" s="174" t="str">
        <f>IF(A1474=1,COUNTIF($A$8:A1474,1),"")</f>
        <v/>
      </c>
      <c r="C1474" s="174"/>
      <c r="D1474" s="157">
        <f>IFERROR($C$8:INDEX($C$8:$C$3000,COUNTIF($C$8:$C$3000,"?*")),"")</f>
        <v>0</v>
      </c>
      <c r="E1474" s="174"/>
      <c r="F1474" s="174">
        <f>--ISNUMBER(IFERROR(SEARCH('Project Costing'!#REF!,Services!I1481,1),""))</f>
        <v>0</v>
      </c>
      <c r="G1474" s="174" t="str">
        <f>IF(F1474=1,COUNTIF($F$8:F1474,1),"")</f>
        <v/>
      </c>
      <c r="H1474" s="174"/>
      <c r="I1474" s="157">
        <f>IFERROR($H$8:INDEX($H$8:$H$3000,COUNTIF($H$8:$H$3000,"?*")),"")</f>
        <v>0</v>
      </c>
    </row>
    <row r="1475" spans="1:9" x14ac:dyDescent="0.25">
      <c r="A1475" s="174">
        <f>--ISNUMBER(IFERROR(SEARCH('Project Costing'!#REF!,Services!I1482,1),""))</f>
        <v>0</v>
      </c>
      <c r="B1475" s="174" t="str">
        <f>IF(A1475=1,COUNTIF($A$8:A1475,1),"")</f>
        <v/>
      </c>
      <c r="C1475" s="174"/>
      <c r="D1475" s="157">
        <f>IFERROR($C$8:INDEX($C$8:$C$3000,COUNTIF($C$8:$C$3000,"?*")),"")</f>
        <v>0</v>
      </c>
      <c r="E1475" s="174"/>
      <c r="F1475" s="174">
        <f>--ISNUMBER(IFERROR(SEARCH('Project Costing'!#REF!,Services!I1482,1),""))</f>
        <v>0</v>
      </c>
      <c r="G1475" s="174" t="str">
        <f>IF(F1475=1,COUNTIF($F$8:F1475,1),"")</f>
        <v/>
      </c>
      <c r="H1475" s="174"/>
      <c r="I1475" s="157">
        <f>IFERROR($H$8:INDEX($H$8:$H$3000,COUNTIF($H$8:$H$3000,"?*")),"")</f>
        <v>0</v>
      </c>
    </row>
    <row r="1476" spans="1:9" x14ac:dyDescent="0.25">
      <c r="A1476" s="174">
        <f>--ISNUMBER(IFERROR(SEARCH('Project Costing'!#REF!,Services!I1483,1),""))</f>
        <v>0</v>
      </c>
      <c r="B1476" s="174" t="str">
        <f>IF(A1476=1,COUNTIF($A$8:A1476,1),"")</f>
        <v/>
      </c>
      <c r="C1476" s="174"/>
      <c r="D1476" s="157">
        <f>IFERROR($C$8:INDEX($C$8:$C$3000,COUNTIF($C$8:$C$3000,"?*")),"")</f>
        <v>0</v>
      </c>
      <c r="E1476" s="174"/>
      <c r="F1476" s="174">
        <f>--ISNUMBER(IFERROR(SEARCH('Project Costing'!#REF!,Services!I1483,1),""))</f>
        <v>0</v>
      </c>
      <c r="G1476" s="174" t="str">
        <f>IF(F1476=1,COUNTIF($F$8:F1476,1),"")</f>
        <v/>
      </c>
      <c r="H1476" s="174"/>
      <c r="I1476" s="157">
        <f>IFERROR($H$8:INDEX($H$8:$H$3000,COUNTIF($H$8:$H$3000,"?*")),"")</f>
        <v>0</v>
      </c>
    </row>
    <row r="1477" spans="1:9" x14ac:dyDescent="0.25">
      <c r="A1477" s="174">
        <f>--ISNUMBER(IFERROR(SEARCH('Project Costing'!#REF!,Services!I1484,1),""))</f>
        <v>0</v>
      </c>
      <c r="B1477" s="174" t="str">
        <f>IF(A1477=1,COUNTIF($A$8:A1477,1),"")</f>
        <v/>
      </c>
      <c r="C1477" s="174"/>
      <c r="D1477" s="157">
        <f>IFERROR($C$8:INDEX($C$8:$C$3000,COUNTIF($C$8:$C$3000,"?*")),"")</f>
        <v>0</v>
      </c>
      <c r="E1477" s="174"/>
      <c r="F1477" s="174">
        <f>--ISNUMBER(IFERROR(SEARCH('Project Costing'!#REF!,Services!I1484,1),""))</f>
        <v>0</v>
      </c>
      <c r="G1477" s="174" t="str">
        <f>IF(F1477=1,COUNTIF($F$8:F1477,1),"")</f>
        <v/>
      </c>
      <c r="H1477" s="174"/>
      <c r="I1477" s="157">
        <f>IFERROR($H$8:INDEX($H$8:$H$3000,COUNTIF($H$8:$H$3000,"?*")),"")</f>
        <v>0</v>
      </c>
    </row>
    <row r="1478" spans="1:9" x14ac:dyDescent="0.25">
      <c r="A1478" s="174">
        <f>--ISNUMBER(IFERROR(SEARCH('Project Costing'!#REF!,Services!I1485,1),""))</f>
        <v>0</v>
      </c>
      <c r="B1478" s="174" t="str">
        <f>IF(A1478=1,COUNTIF($A$8:A1478,1),"")</f>
        <v/>
      </c>
      <c r="C1478" s="174"/>
      <c r="D1478" s="157">
        <f>IFERROR($C$8:INDEX($C$8:$C$3000,COUNTIF($C$8:$C$3000,"?*")),"")</f>
        <v>0</v>
      </c>
      <c r="E1478" s="174"/>
      <c r="F1478" s="174">
        <f>--ISNUMBER(IFERROR(SEARCH('Project Costing'!#REF!,Services!I1485,1),""))</f>
        <v>0</v>
      </c>
      <c r="G1478" s="174" t="str">
        <f>IF(F1478=1,COUNTIF($F$8:F1478,1),"")</f>
        <v/>
      </c>
      <c r="H1478" s="174"/>
      <c r="I1478" s="157">
        <f>IFERROR($H$8:INDEX($H$8:$H$3000,COUNTIF($H$8:$H$3000,"?*")),"")</f>
        <v>0</v>
      </c>
    </row>
    <row r="1479" spans="1:9" x14ac:dyDescent="0.25">
      <c r="A1479" s="174">
        <f>--ISNUMBER(IFERROR(SEARCH('Project Costing'!#REF!,Services!I1486,1),""))</f>
        <v>0</v>
      </c>
      <c r="B1479" s="174" t="str">
        <f>IF(A1479=1,COUNTIF($A$8:A1479,1),"")</f>
        <v/>
      </c>
      <c r="C1479" s="174"/>
      <c r="D1479" s="157">
        <f>IFERROR($C$8:INDEX($C$8:$C$3000,COUNTIF($C$8:$C$3000,"?*")),"")</f>
        <v>0</v>
      </c>
      <c r="E1479" s="174"/>
      <c r="F1479" s="174">
        <f>--ISNUMBER(IFERROR(SEARCH('Project Costing'!#REF!,Services!I1486,1),""))</f>
        <v>0</v>
      </c>
      <c r="G1479" s="174" t="str">
        <f>IF(F1479=1,COUNTIF($F$8:F1479,1),"")</f>
        <v/>
      </c>
      <c r="H1479" s="174"/>
      <c r="I1479" s="157">
        <f>IFERROR($H$8:INDEX($H$8:$H$3000,COUNTIF($H$8:$H$3000,"?*")),"")</f>
        <v>0</v>
      </c>
    </row>
    <row r="1480" spans="1:9" x14ac:dyDescent="0.25">
      <c r="A1480" s="174">
        <f>--ISNUMBER(IFERROR(SEARCH('Project Costing'!#REF!,Services!I1487,1),""))</f>
        <v>0</v>
      </c>
      <c r="B1480" s="174" t="str">
        <f>IF(A1480=1,COUNTIF($A$8:A1480,1),"")</f>
        <v/>
      </c>
      <c r="C1480" s="174"/>
      <c r="D1480" s="157">
        <f>IFERROR($C$8:INDEX($C$8:$C$3000,COUNTIF($C$8:$C$3000,"?*")),"")</f>
        <v>0</v>
      </c>
      <c r="E1480" s="174"/>
      <c r="F1480" s="174">
        <f>--ISNUMBER(IFERROR(SEARCH('Project Costing'!#REF!,Services!I1487,1),""))</f>
        <v>0</v>
      </c>
      <c r="G1480" s="174" t="str">
        <f>IF(F1480=1,COUNTIF($F$8:F1480,1),"")</f>
        <v/>
      </c>
      <c r="H1480" s="174"/>
      <c r="I1480" s="157">
        <f>IFERROR($H$8:INDEX($H$8:$H$3000,COUNTIF($H$8:$H$3000,"?*")),"")</f>
        <v>0</v>
      </c>
    </row>
    <row r="1481" spans="1:9" x14ac:dyDescent="0.25">
      <c r="A1481" s="174">
        <f>--ISNUMBER(IFERROR(SEARCH('Project Costing'!#REF!,Services!I1488,1),""))</f>
        <v>0</v>
      </c>
      <c r="B1481" s="174" t="str">
        <f>IF(A1481=1,COUNTIF($A$8:A1481,1),"")</f>
        <v/>
      </c>
      <c r="C1481" s="174"/>
      <c r="D1481" s="157">
        <f>IFERROR($C$8:INDEX($C$8:$C$3000,COUNTIF($C$8:$C$3000,"?*")),"")</f>
        <v>0</v>
      </c>
      <c r="E1481" s="174"/>
      <c r="F1481" s="174">
        <f>--ISNUMBER(IFERROR(SEARCH('Project Costing'!#REF!,Services!I1488,1),""))</f>
        <v>0</v>
      </c>
      <c r="G1481" s="174" t="str">
        <f>IF(F1481=1,COUNTIF($F$8:F1481,1),"")</f>
        <v/>
      </c>
      <c r="H1481" s="174"/>
      <c r="I1481" s="157">
        <f>IFERROR($H$8:INDEX($H$8:$H$3000,COUNTIF($H$8:$H$3000,"?*")),"")</f>
        <v>0</v>
      </c>
    </row>
    <row r="1482" spans="1:9" x14ac:dyDescent="0.25">
      <c r="A1482" s="174">
        <f>--ISNUMBER(IFERROR(SEARCH('Project Costing'!#REF!,Services!I1489,1),""))</f>
        <v>0</v>
      </c>
      <c r="B1482" s="174" t="str">
        <f>IF(A1482=1,COUNTIF($A$8:A1482,1),"")</f>
        <v/>
      </c>
      <c r="C1482" s="174"/>
      <c r="D1482" s="157">
        <f>IFERROR($C$8:INDEX($C$8:$C$3000,COUNTIF($C$8:$C$3000,"?*")),"")</f>
        <v>0</v>
      </c>
      <c r="E1482" s="174"/>
      <c r="F1482" s="174">
        <f>--ISNUMBER(IFERROR(SEARCH('Project Costing'!#REF!,Services!I1489,1),""))</f>
        <v>0</v>
      </c>
      <c r="G1482" s="174" t="str">
        <f>IF(F1482=1,COUNTIF($F$8:F1482,1),"")</f>
        <v/>
      </c>
      <c r="H1482" s="174"/>
      <c r="I1482" s="157">
        <f>IFERROR($H$8:INDEX($H$8:$H$3000,COUNTIF($H$8:$H$3000,"?*")),"")</f>
        <v>0</v>
      </c>
    </row>
    <row r="1483" spans="1:9" x14ac:dyDescent="0.25">
      <c r="A1483" s="174">
        <f>--ISNUMBER(IFERROR(SEARCH('Project Costing'!#REF!,Services!I1490,1),""))</f>
        <v>0</v>
      </c>
      <c r="B1483" s="174" t="str">
        <f>IF(A1483=1,COUNTIF($A$8:A1483,1),"")</f>
        <v/>
      </c>
      <c r="C1483" s="174"/>
      <c r="D1483" s="157">
        <f>IFERROR($C$8:INDEX($C$8:$C$3000,COUNTIF($C$8:$C$3000,"?*")),"")</f>
        <v>0</v>
      </c>
      <c r="E1483" s="174"/>
      <c r="F1483" s="174">
        <f>--ISNUMBER(IFERROR(SEARCH('Project Costing'!#REF!,Services!I1490,1),""))</f>
        <v>0</v>
      </c>
      <c r="G1483" s="174" t="str">
        <f>IF(F1483=1,COUNTIF($F$8:F1483,1),"")</f>
        <v/>
      </c>
      <c r="H1483" s="174"/>
      <c r="I1483" s="157">
        <f>IFERROR($H$8:INDEX($H$8:$H$3000,COUNTIF($H$8:$H$3000,"?*")),"")</f>
        <v>0</v>
      </c>
    </row>
    <row r="1484" spans="1:9" x14ac:dyDescent="0.25">
      <c r="A1484" s="174">
        <f>--ISNUMBER(IFERROR(SEARCH('Project Costing'!#REF!,Services!I1491,1),""))</f>
        <v>0</v>
      </c>
      <c r="B1484" s="174" t="str">
        <f>IF(A1484=1,COUNTIF($A$8:A1484,1),"")</f>
        <v/>
      </c>
      <c r="C1484" s="174"/>
      <c r="D1484" s="157">
        <f>IFERROR($C$8:INDEX($C$8:$C$3000,COUNTIF($C$8:$C$3000,"?*")),"")</f>
        <v>0</v>
      </c>
      <c r="E1484" s="174"/>
      <c r="F1484" s="174">
        <f>--ISNUMBER(IFERROR(SEARCH('Project Costing'!#REF!,Services!I1491,1),""))</f>
        <v>0</v>
      </c>
      <c r="G1484" s="174" t="str">
        <f>IF(F1484=1,COUNTIF($F$8:F1484,1),"")</f>
        <v/>
      </c>
      <c r="H1484" s="174"/>
      <c r="I1484" s="157">
        <f>IFERROR($H$8:INDEX($H$8:$H$3000,COUNTIF($H$8:$H$3000,"?*")),"")</f>
        <v>0</v>
      </c>
    </row>
    <row r="1485" spans="1:9" x14ac:dyDescent="0.25">
      <c r="A1485" s="174">
        <f>--ISNUMBER(IFERROR(SEARCH('Project Costing'!#REF!,Services!I1492,1),""))</f>
        <v>0</v>
      </c>
      <c r="B1485" s="174" t="str">
        <f>IF(A1485=1,COUNTIF($A$8:A1485,1),"")</f>
        <v/>
      </c>
      <c r="C1485" s="174"/>
      <c r="D1485" s="157">
        <f>IFERROR($C$8:INDEX($C$8:$C$3000,COUNTIF($C$8:$C$3000,"?*")),"")</f>
        <v>0</v>
      </c>
      <c r="E1485" s="174"/>
      <c r="F1485" s="174">
        <f>--ISNUMBER(IFERROR(SEARCH('Project Costing'!#REF!,Services!I1492,1),""))</f>
        <v>0</v>
      </c>
      <c r="G1485" s="174" t="str">
        <f>IF(F1485=1,COUNTIF($F$8:F1485,1),"")</f>
        <v/>
      </c>
      <c r="H1485" s="174"/>
      <c r="I1485" s="157">
        <f>IFERROR($H$8:INDEX($H$8:$H$3000,COUNTIF($H$8:$H$3000,"?*")),"")</f>
        <v>0</v>
      </c>
    </row>
    <row r="1486" spans="1:9" x14ac:dyDescent="0.25">
      <c r="A1486" s="174">
        <f>--ISNUMBER(IFERROR(SEARCH('Project Costing'!#REF!,Services!I1493,1),""))</f>
        <v>0</v>
      </c>
      <c r="B1486" s="174" t="str">
        <f>IF(A1486=1,COUNTIF($A$8:A1486,1),"")</f>
        <v/>
      </c>
      <c r="C1486" s="174"/>
      <c r="D1486" s="157">
        <f>IFERROR($C$8:INDEX($C$8:$C$3000,COUNTIF($C$8:$C$3000,"?*")),"")</f>
        <v>0</v>
      </c>
      <c r="E1486" s="174"/>
      <c r="F1486" s="174">
        <f>--ISNUMBER(IFERROR(SEARCH('Project Costing'!#REF!,Services!I1493,1),""))</f>
        <v>0</v>
      </c>
      <c r="G1486" s="174" t="str">
        <f>IF(F1486=1,COUNTIF($F$8:F1486,1),"")</f>
        <v/>
      </c>
      <c r="H1486" s="174"/>
      <c r="I1486" s="157">
        <f>IFERROR($H$8:INDEX($H$8:$H$3000,COUNTIF($H$8:$H$3000,"?*")),"")</f>
        <v>0</v>
      </c>
    </row>
    <row r="1487" spans="1:9" x14ac:dyDescent="0.25">
      <c r="A1487" s="174">
        <f>--ISNUMBER(IFERROR(SEARCH('Project Costing'!#REF!,Services!I1494,1),""))</f>
        <v>0</v>
      </c>
      <c r="B1487" s="174" t="str">
        <f>IF(A1487=1,COUNTIF($A$8:A1487,1),"")</f>
        <v/>
      </c>
      <c r="C1487" s="174"/>
      <c r="D1487" s="157">
        <f>IFERROR($C$8:INDEX($C$8:$C$3000,COUNTIF($C$8:$C$3000,"?*")),"")</f>
        <v>0</v>
      </c>
      <c r="E1487" s="174"/>
      <c r="F1487" s="174">
        <f>--ISNUMBER(IFERROR(SEARCH('Project Costing'!#REF!,Services!I1494,1),""))</f>
        <v>0</v>
      </c>
      <c r="G1487" s="174" t="str">
        <f>IF(F1487=1,COUNTIF($F$8:F1487,1),"")</f>
        <v/>
      </c>
      <c r="H1487" s="174"/>
      <c r="I1487" s="157">
        <f>IFERROR($H$8:INDEX($H$8:$H$3000,COUNTIF($H$8:$H$3000,"?*")),"")</f>
        <v>0</v>
      </c>
    </row>
    <row r="1488" spans="1:9" x14ac:dyDescent="0.25">
      <c r="A1488" s="174">
        <f>--ISNUMBER(IFERROR(SEARCH('Project Costing'!#REF!,Services!I1495,1),""))</f>
        <v>0</v>
      </c>
      <c r="B1488" s="174" t="str">
        <f>IF(A1488=1,COUNTIF($A$8:A1488,1),"")</f>
        <v/>
      </c>
      <c r="C1488" s="174"/>
      <c r="D1488" s="157">
        <f>IFERROR($C$8:INDEX($C$8:$C$3000,COUNTIF($C$8:$C$3000,"?*")),"")</f>
        <v>0</v>
      </c>
      <c r="E1488" s="174"/>
      <c r="F1488" s="174">
        <f>--ISNUMBER(IFERROR(SEARCH('Project Costing'!#REF!,Services!I1495,1),""))</f>
        <v>0</v>
      </c>
      <c r="G1488" s="174" t="str">
        <f>IF(F1488=1,COUNTIF($F$8:F1488,1),"")</f>
        <v/>
      </c>
      <c r="H1488" s="174"/>
      <c r="I1488" s="157">
        <f>IFERROR($H$8:INDEX($H$8:$H$3000,COUNTIF($H$8:$H$3000,"?*")),"")</f>
        <v>0</v>
      </c>
    </row>
    <row r="1489" spans="1:9" x14ac:dyDescent="0.25">
      <c r="A1489" s="174">
        <f>--ISNUMBER(IFERROR(SEARCH('Project Costing'!#REF!,Services!I1496,1),""))</f>
        <v>0</v>
      </c>
      <c r="B1489" s="174" t="str">
        <f>IF(A1489=1,COUNTIF($A$8:A1489,1),"")</f>
        <v/>
      </c>
      <c r="C1489" s="174"/>
      <c r="D1489" s="157">
        <f>IFERROR($C$8:INDEX($C$8:$C$3000,COUNTIF($C$8:$C$3000,"?*")),"")</f>
        <v>0</v>
      </c>
      <c r="E1489" s="174"/>
      <c r="F1489" s="174">
        <f>--ISNUMBER(IFERROR(SEARCH('Project Costing'!#REF!,Services!I1496,1),""))</f>
        <v>0</v>
      </c>
      <c r="G1489" s="174" t="str">
        <f>IF(F1489=1,COUNTIF($F$8:F1489,1),"")</f>
        <v/>
      </c>
      <c r="H1489" s="174"/>
      <c r="I1489" s="157">
        <f>IFERROR($H$8:INDEX($H$8:$H$3000,COUNTIF($H$8:$H$3000,"?*")),"")</f>
        <v>0</v>
      </c>
    </row>
    <row r="1490" spans="1:9" x14ac:dyDescent="0.25">
      <c r="A1490" s="174">
        <f>--ISNUMBER(IFERROR(SEARCH('Project Costing'!#REF!,Services!I1497,1),""))</f>
        <v>0</v>
      </c>
      <c r="B1490" s="174" t="str">
        <f>IF(A1490=1,COUNTIF($A$8:A1490,1),"")</f>
        <v/>
      </c>
      <c r="C1490" s="174"/>
      <c r="D1490" s="157">
        <f>IFERROR($C$8:INDEX($C$8:$C$3000,COUNTIF($C$8:$C$3000,"?*")),"")</f>
        <v>0</v>
      </c>
      <c r="E1490" s="174"/>
      <c r="F1490" s="174">
        <f>--ISNUMBER(IFERROR(SEARCH('Project Costing'!#REF!,Services!I1497,1),""))</f>
        <v>0</v>
      </c>
      <c r="G1490" s="174" t="str">
        <f>IF(F1490=1,COUNTIF($F$8:F1490,1),"")</f>
        <v/>
      </c>
      <c r="H1490" s="174"/>
      <c r="I1490" s="157">
        <f>IFERROR($H$8:INDEX($H$8:$H$3000,COUNTIF($H$8:$H$3000,"?*")),"")</f>
        <v>0</v>
      </c>
    </row>
    <row r="1491" spans="1:9" x14ac:dyDescent="0.25">
      <c r="A1491" s="174">
        <f>--ISNUMBER(IFERROR(SEARCH('Project Costing'!#REF!,Services!I1498,1),""))</f>
        <v>0</v>
      </c>
      <c r="B1491" s="174" t="str">
        <f>IF(A1491=1,COUNTIF($A$8:A1491,1),"")</f>
        <v/>
      </c>
      <c r="C1491" s="174"/>
      <c r="D1491" s="157">
        <f>IFERROR($C$8:INDEX($C$8:$C$3000,COUNTIF($C$8:$C$3000,"?*")),"")</f>
        <v>0</v>
      </c>
      <c r="E1491" s="174"/>
      <c r="F1491" s="174">
        <f>--ISNUMBER(IFERROR(SEARCH('Project Costing'!#REF!,Services!I1498,1),""))</f>
        <v>0</v>
      </c>
      <c r="G1491" s="174" t="str">
        <f>IF(F1491=1,COUNTIF($F$8:F1491,1),"")</f>
        <v/>
      </c>
      <c r="H1491" s="174"/>
      <c r="I1491" s="157">
        <f>IFERROR($H$8:INDEX($H$8:$H$3000,COUNTIF($H$8:$H$3000,"?*")),"")</f>
        <v>0</v>
      </c>
    </row>
    <row r="1492" spans="1:9" x14ac:dyDescent="0.25">
      <c r="A1492" s="174">
        <f>--ISNUMBER(IFERROR(SEARCH('Project Costing'!#REF!,Services!I1499,1),""))</f>
        <v>0</v>
      </c>
      <c r="B1492" s="174" t="str">
        <f>IF(A1492=1,COUNTIF($A$8:A1492,1),"")</f>
        <v/>
      </c>
      <c r="C1492" s="174"/>
      <c r="D1492" s="157">
        <f>IFERROR($C$8:INDEX($C$8:$C$3000,COUNTIF($C$8:$C$3000,"?*")),"")</f>
        <v>0</v>
      </c>
      <c r="E1492" s="174"/>
      <c r="F1492" s="174">
        <f>--ISNUMBER(IFERROR(SEARCH('Project Costing'!#REF!,Services!I1499,1),""))</f>
        <v>0</v>
      </c>
      <c r="G1492" s="174" t="str">
        <f>IF(F1492=1,COUNTIF($F$8:F1492,1),"")</f>
        <v/>
      </c>
      <c r="H1492" s="174"/>
      <c r="I1492" s="157">
        <f>IFERROR($H$8:INDEX($H$8:$H$3000,COUNTIF($H$8:$H$3000,"?*")),"")</f>
        <v>0</v>
      </c>
    </row>
    <row r="1493" spans="1:9" x14ac:dyDescent="0.25">
      <c r="A1493" s="174">
        <f>--ISNUMBER(IFERROR(SEARCH('Project Costing'!#REF!,Services!I1500,1),""))</f>
        <v>0</v>
      </c>
      <c r="B1493" s="174" t="str">
        <f>IF(A1493=1,COUNTIF($A$8:A1493,1),"")</f>
        <v/>
      </c>
      <c r="C1493" s="174"/>
      <c r="D1493" s="157">
        <f>IFERROR($C$8:INDEX($C$8:$C$3000,COUNTIF($C$8:$C$3000,"?*")),"")</f>
        <v>0</v>
      </c>
      <c r="E1493" s="174"/>
      <c r="F1493" s="174">
        <f>--ISNUMBER(IFERROR(SEARCH('Project Costing'!#REF!,Services!I1500,1),""))</f>
        <v>0</v>
      </c>
      <c r="G1493" s="174" t="str">
        <f>IF(F1493=1,COUNTIF($F$8:F1493,1),"")</f>
        <v/>
      </c>
      <c r="H1493" s="174"/>
      <c r="I1493" s="157">
        <f>IFERROR($H$8:INDEX($H$8:$H$3000,COUNTIF($H$8:$H$3000,"?*")),"")</f>
        <v>0</v>
      </c>
    </row>
    <row r="1494" spans="1:9" x14ac:dyDescent="0.25">
      <c r="A1494" s="174">
        <f>--ISNUMBER(IFERROR(SEARCH('Project Costing'!#REF!,Services!I1501,1),""))</f>
        <v>0</v>
      </c>
      <c r="B1494" s="174" t="str">
        <f>IF(A1494=1,COUNTIF($A$8:A1494,1),"")</f>
        <v/>
      </c>
      <c r="C1494" s="174"/>
      <c r="D1494" s="157">
        <f>IFERROR($C$8:INDEX($C$8:$C$3000,COUNTIF($C$8:$C$3000,"?*")),"")</f>
        <v>0</v>
      </c>
      <c r="E1494" s="174"/>
      <c r="F1494" s="174">
        <f>--ISNUMBER(IFERROR(SEARCH('Project Costing'!#REF!,Services!I1501,1),""))</f>
        <v>0</v>
      </c>
      <c r="G1494" s="174" t="str">
        <f>IF(F1494=1,COUNTIF($F$8:F1494,1),"")</f>
        <v/>
      </c>
      <c r="H1494" s="174"/>
      <c r="I1494" s="157">
        <f>IFERROR($H$8:INDEX($H$8:$H$3000,COUNTIF($H$8:$H$3000,"?*")),"")</f>
        <v>0</v>
      </c>
    </row>
    <row r="1495" spans="1:9" x14ac:dyDescent="0.25">
      <c r="A1495" s="174">
        <f>--ISNUMBER(IFERROR(SEARCH('Project Costing'!#REF!,Services!I1502,1),""))</f>
        <v>0</v>
      </c>
      <c r="B1495" s="174" t="str">
        <f>IF(A1495=1,COUNTIF($A$8:A1495,1),"")</f>
        <v/>
      </c>
      <c r="C1495" s="174"/>
      <c r="D1495" s="157">
        <f>IFERROR($C$8:INDEX($C$8:$C$3000,COUNTIF($C$8:$C$3000,"?*")),"")</f>
        <v>0</v>
      </c>
      <c r="E1495" s="174"/>
      <c r="F1495" s="174">
        <f>--ISNUMBER(IFERROR(SEARCH('Project Costing'!#REF!,Services!I1502,1),""))</f>
        <v>0</v>
      </c>
      <c r="G1495" s="174" t="str">
        <f>IF(F1495=1,COUNTIF($F$8:F1495,1),"")</f>
        <v/>
      </c>
      <c r="H1495" s="174"/>
      <c r="I1495" s="157">
        <f>IFERROR($H$8:INDEX($H$8:$H$3000,COUNTIF($H$8:$H$3000,"?*")),"")</f>
        <v>0</v>
      </c>
    </row>
    <row r="1496" spans="1:9" x14ac:dyDescent="0.25">
      <c r="A1496" s="174">
        <f>--ISNUMBER(IFERROR(SEARCH('Project Costing'!#REF!,Services!I1503,1),""))</f>
        <v>0</v>
      </c>
      <c r="B1496" s="174" t="str">
        <f>IF(A1496=1,COUNTIF($A$8:A1496,1),"")</f>
        <v/>
      </c>
      <c r="C1496" s="174"/>
      <c r="D1496" s="157">
        <f>IFERROR($C$8:INDEX($C$8:$C$3000,COUNTIF($C$8:$C$3000,"?*")),"")</f>
        <v>0</v>
      </c>
      <c r="E1496" s="174"/>
      <c r="F1496" s="174">
        <f>--ISNUMBER(IFERROR(SEARCH('Project Costing'!#REF!,Services!I1503,1),""))</f>
        <v>0</v>
      </c>
      <c r="G1496" s="174" t="str">
        <f>IF(F1496=1,COUNTIF($F$8:F1496,1),"")</f>
        <v/>
      </c>
      <c r="H1496" s="174"/>
      <c r="I1496" s="157">
        <f>IFERROR($H$8:INDEX($H$8:$H$3000,COUNTIF($H$8:$H$3000,"?*")),"")</f>
        <v>0</v>
      </c>
    </row>
    <row r="1497" spans="1:9" x14ac:dyDescent="0.25">
      <c r="A1497" s="174">
        <f>--ISNUMBER(IFERROR(SEARCH('Project Costing'!#REF!,Services!I1504,1),""))</f>
        <v>0</v>
      </c>
      <c r="B1497" s="174" t="str">
        <f>IF(A1497=1,COUNTIF($A$8:A1497,1),"")</f>
        <v/>
      </c>
      <c r="C1497" s="174"/>
      <c r="D1497" s="157">
        <f>IFERROR($C$8:INDEX($C$8:$C$3000,COUNTIF($C$8:$C$3000,"?*")),"")</f>
        <v>0</v>
      </c>
      <c r="E1497" s="174"/>
      <c r="F1497" s="174">
        <f>--ISNUMBER(IFERROR(SEARCH('Project Costing'!#REF!,Services!I1504,1),""))</f>
        <v>0</v>
      </c>
      <c r="G1497" s="174" t="str">
        <f>IF(F1497=1,COUNTIF($F$8:F1497,1),"")</f>
        <v/>
      </c>
      <c r="H1497" s="174"/>
      <c r="I1497" s="157">
        <f>IFERROR($H$8:INDEX($H$8:$H$3000,COUNTIF($H$8:$H$3000,"?*")),"")</f>
        <v>0</v>
      </c>
    </row>
    <row r="1498" spans="1:9" x14ac:dyDescent="0.25">
      <c r="A1498" s="174">
        <f>--ISNUMBER(IFERROR(SEARCH('Project Costing'!#REF!,Services!I1505,1),""))</f>
        <v>0</v>
      </c>
      <c r="B1498" s="174" t="str">
        <f>IF(A1498=1,COUNTIF($A$8:A1498,1),"")</f>
        <v/>
      </c>
      <c r="C1498" s="174"/>
      <c r="D1498" s="157">
        <f>IFERROR($C$8:INDEX($C$8:$C$3000,COUNTIF($C$8:$C$3000,"?*")),"")</f>
        <v>0</v>
      </c>
      <c r="E1498" s="174"/>
      <c r="F1498" s="174">
        <f>--ISNUMBER(IFERROR(SEARCH('Project Costing'!#REF!,Services!I1505,1),""))</f>
        <v>0</v>
      </c>
      <c r="G1498" s="174" t="str">
        <f>IF(F1498=1,COUNTIF($F$8:F1498,1),"")</f>
        <v/>
      </c>
      <c r="H1498" s="174"/>
      <c r="I1498" s="157">
        <f>IFERROR($H$8:INDEX($H$8:$H$3000,COUNTIF($H$8:$H$3000,"?*")),"")</f>
        <v>0</v>
      </c>
    </row>
    <row r="1499" spans="1:9" x14ac:dyDescent="0.25">
      <c r="A1499" s="174">
        <f>--ISNUMBER(IFERROR(SEARCH('Project Costing'!#REF!,Services!I1506,1),""))</f>
        <v>0</v>
      </c>
      <c r="B1499" s="174" t="str">
        <f>IF(A1499=1,COUNTIF($A$8:A1499,1),"")</f>
        <v/>
      </c>
      <c r="C1499" s="174"/>
      <c r="D1499" s="157">
        <f>IFERROR($C$8:INDEX($C$8:$C$3000,COUNTIF($C$8:$C$3000,"?*")),"")</f>
        <v>0</v>
      </c>
      <c r="E1499" s="174"/>
      <c r="F1499" s="174">
        <f>--ISNUMBER(IFERROR(SEARCH('Project Costing'!#REF!,Services!I1506,1),""))</f>
        <v>0</v>
      </c>
      <c r="G1499" s="174" t="str">
        <f>IF(F1499=1,COUNTIF($F$8:F1499,1),"")</f>
        <v/>
      </c>
      <c r="H1499" s="174"/>
      <c r="I1499" s="157">
        <f>IFERROR($H$8:INDEX($H$8:$H$3000,COUNTIF($H$8:$H$3000,"?*")),"")</f>
        <v>0</v>
      </c>
    </row>
    <row r="1500" spans="1:9" x14ac:dyDescent="0.25">
      <c r="A1500" s="174">
        <f>--ISNUMBER(IFERROR(SEARCH('Project Costing'!#REF!,Services!I1507,1),""))</f>
        <v>0</v>
      </c>
      <c r="B1500" s="174" t="str">
        <f>IF(A1500=1,COUNTIF($A$8:A1500,1),"")</f>
        <v/>
      </c>
      <c r="C1500" s="174"/>
      <c r="D1500" s="157">
        <f>IFERROR($C$8:INDEX($C$8:$C$3000,COUNTIF($C$8:$C$3000,"?*")),"")</f>
        <v>0</v>
      </c>
      <c r="E1500" s="174"/>
      <c r="F1500" s="174">
        <f>--ISNUMBER(IFERROR(SEARCH('Project Costing'!#REF!,Services!I1507,1),""))</f>
        <v>0</v>
      </c>
      <c r="G1500" s="174" t="str">
        <f>IF(F1500=1,COUNTIF($F$8:F1500,1),"")</f>
        <v/>
      </c>
      <c r="H1500" s="174"/>
      <c r="I1500" s="157">
        <f>IFERROR($H$8:INDEX($H$8:$H$3000,COUNTIF($H$8:$H$3000,"?*")),"")</f>
        <v>0</v>
      </c>
    </row>
    <row r="1501" spans="1:9" x14ac:dyDescent="0.25">
      <c r="A1501" s="174">
        <f>--ISNUMBER(IFERROR(SEARCH('Project Costing'!#REF!,Services!I1508,1),""))</f>
        <v>0</v>
      </c>
      <c r="B1501" s="174" t="str">
        <f>IF(A1501=1,COUNTIF($A$8:A1501,1),"")</f>
        <v/>
      </c>
      <c r="C1501" s="174"/>
      <c r="D1501" s="157">
        <f>IFERROR($C$8:INDEX($C$8:$C$3000,COUNTIF($C$8:$C$3000,"?*")),"")</f>
        <v>0</v>
      </c>
      <c r="E1501" s="174"/>
      <c r="F1501" s="174">
        <f>--ISNUMBER(IFERROR(SEARCH('Project Costing'!#REF!,Services!I1508,1),""))</f>
        <v>0</v>
      </c>
      <c r="G1501" s="174" t="str">
        <f>IF(F1501=1,COUNTIF($F$8:F1501,1),"")</f>
        <v/>
      </c>
      <c r="H1501" s="174"/>
      <c r="I1501" s="157">
        <f>IFERROR($H$8:INDEX($H$8:$H$3000,COUNTIF($H$8:$H$3000,"?*")),"")</f>
        <v>0</v>
      </c>
    </row>
    <row r="1502" spans="1:9" x14ac:dyDescent="0.25">
      <c r="A1502" s="174">
        <f>--ISNUMBER(IFERROR(SEARCH('Project Costing'!#REF!,Services!I1509,1),""))</f>
        <v>0</v>
      </c>
      <c r="B1502" s="174" t="str">
        <f>IF(A1502=1,COUNTIF($A$8:A1502,1),"")</f>
        <v/>
      </c>
      <c r="C1502" s="174"/>
      <c r="D1502" s="157">
        <f>IFERROR($C$8:INDEX($C$8:$C$3000,COUNTIF($C$8:$C$3000,"?*")),"")</f>
        <v>0</v>
      </c>
      <c r="E1502" s="174"/>
      <c r="F1502" s="174">
        <f>--ISNUMBER(IFERROR(SEARCH('Project Costing'!#REF!,Services!I1509,1),""))</f>
        <v>0</v>
      </c>
      <c r="G1502" s="174" t="str">
        <f>IF(F1502=1,COUNTIF($F$8:F1502,1),"")</f>
        <v/>
      </c>
      <c r="H1502" s="174"/>
      <c r="I1502" s="157">
        <f>IFERROR($H$8:INDEX($H$8:$H$3000,COUNTIF($H$8:$H$3000,"?*")),"")</f>
        <v>0</v>
      </c>
    </row>
    <row r="1503" spans="1:9" x14ac:dyDescent="0.25">
      <c r="A1503" s="174">
        <f>--ISNUMBER(IFERROR(SEARCH('Project Costing'!#REF!,Services!I1510,1),""))</f>
        <v>0</v>
      </c>
      <c r="B1503" s="174" t="str">
        <f>IF(A1503=1,COUNTIF($A$8:A1503,1),"")</f>
        <v/>
      </c>
      <c r="C1503" s="174"/>
      <c r="D1503" s="157">
        <f>IFERROR($C$8:INDEX($C$8:$C$3000,COUNTIF($C$8:$C$3000,"?*")),"")</f>
        <v>0</v>
      </c>
      <c r="E1503" s="174"/>
      <c r="F1503" s="174">
        <f>--ISNUMBER(IFERROR(SEARCH('Project Costing'!#REF!,Services!I1510,1),""))</f>
        <v>0</v>
      </c>
      <c r="G1503" s="174" t="str">
        <f>IF(F1503=1,COUNTIF($F$8:F1503,1),"")</f>
        <v/>
      </c>
      <c r="H1503" s="174"/>
      <c r="I1503" s="157">
        <f>IFERROR($H$8:INDEX($H$8:$H$3000,COUNTIF($H$8:$H$3000,"?*")),"")</f>
        <v>0</v>
      </c>
    </row>
    <row r="1504" spans="1:9" x14ac:dyDescent="0.25">
      <c r="A1504" s="174">
        <f>--ISNUMBER(IFERROR(SEARCH('Project Costing'!#REF!,Services!I1511,1),""))</f>
        <v>0</v>
      </c>
      <c r="B1504" s="174" t="str">
        <f>IF(A1504=1,COUNTIF($A$8:A1504,1),"")</f>
        <v/>
      </c>
      <c r="C1504" s="174"/>
      <c r="D1504" s="157">
        <f>IFERROR($C$8:INDEX($C$8:$C$3000,COUNTIF($C$8:$C$3000,"?*")),"")</f>
        <v>0</v>
      </c>
      <c r="E1504" s="174"/>
      <c r="F1504" s="174">
        <f>--ISNUMBER(IFERROR(SEARCH('Project Costing'!#REF!,Services!I1511,1),""))</f>
        <v>0</v>
      </c>
      <c r="G1504" s="174" t="str">
        <f>IF(F1504=1,COUNTIF($F$8:F1504,1),"")</f>
        <v/>
      </c>
      <c r="H1504" s="174"/>
      <c r="I1504" s="157">
        <f>IFERROR($H$8:INDEX($H$8:$H$3000,COUNTIF($H$8:$H$3000,"?*")),"")</f>
        <v>0</v>
      </c>
    </row>
    <row r="1505" spans="1:9" x14ac:dyDescent="0.25">
      <c r="A1505" s="174">
        <f>--ISNUMBER(IFERROR(SEARCH('Project Costing'!#REF!,Services!I1512,1),""))</f>
        <v>0</v>
      </c>
      <c r="B1505" s="174" t="str">
        <f>IF(A1505=1,COUNTIF($A$8:A1505,1),"")</f>
        <v/>
      </c>
      <c r="C1505" s="174"/>
      <c r="D1505" s="157">
        <f>IFERROR($C$8:INDEX($C$8:$C$3000,COUNTIF($C$8:$C$3000,"?*")),"")</f>
        <v>0</v>
      </c>
      <c r="E1505" s="174"/>
      <c r="F1505" s="174">
        <f>--ISNUMBER(IFERROR(SEARCH('Project Costing'!#REF!,Services!I1512,1),""))</f>
        <v>0</v>
      </c>
      <c r="G1505" s="174" t="str">
        <f>IF(F1505=1,COUNTIF($F$8:F1505,1),"")</f>
        <v/>
      </c>
      <c r="H1505" s="174"/>
      <c r="I1505" s="157">
        <f>IFERROR($H$8:INDEX($H$8:$H$3000,COUNTIF($H$8:$H$3000,"?*")),"")</f>
        <v>0</v>
      </c>
    </row>
    <row r="1506" spans="1:9" x14ac:dyDescent="0.25">
      <c r="A1506" s="174">
        <f>--ISNUMBER(IFERROR(SEARCH('Project Costing'!#REF!,Services!I1513,1),""))</f>
        <v>0</v>
      </c>
      <c r="B1506" s="174" t="str">
        <f>IF(A1506=1,COUNTIF($A$8:A1506,1),"")</f>
        <v/>
      </c>
      <c r="C1506" s="174"/>
      <c r="D1506" s="157">
        <f>IFERROR($C$8:INDEX($C$8:$C$3000,COUNTIF($C$8:$C$3000,"?*")),"")</f>
        <v>0</v>
      </c>
      <c r="E1506" s="174"/>
      <c r="F1506" s="174">
        <f>--ISNUMBER(IFERROR(SEARCH('Project Costing'!#REF!,Services!I1513,1),""))</f>
        <v>0</v>
      </c>
      <c r="G1506" s="174" t="str">
        <f>IF(F1506=1,COUNTIF($F$8:F1506,1),"")</f>
        <v/>
      </c>
      <c r="H1506" s="174"/>
      <c r="I1506" s="157">
        <f>IFERROR($H$8:INDEX($H$8:$H$3000,COUNTIF($H$8:$H$3000,"?*")),"")</f>
        <v>0</v>
      </c>
    </row>
    <row r="1507" spans="1:9" x14ac:dyDescent="0.25">
      <c r="A1507" s="174">
        <f>--ISNUMBER(IFERROR(SEARCH('Project Costing'!#REF!,Services!I1514,1),""))</f>
        <v>0</v>
      </c>
      <c r="B1507" s="174" t="str">
        <f>IF(A1507=1,COUNTIF($A$8:A1507,1),"")</f>
        <v/>
      </c>
      <c r="C1507" s="174"/>
      <c r="D1507" s="157">
        <f>IFERROR($C$8:INDEX($C$8:$C$3000,COUNTIF($C$8:$C$3000,"?*")),"")</f>
        <v>0</v>
      </c>
      <c r="E1507" s="174"/>
      <c r="F1507" s="174">
        <f>--ISNUMBER(IFERROR(SEARCH('Project Costing'!#REF!,Services!I1514,1),""))</f>
        <v>0</v>
      </c>
      <c r="G1507" s="174" t="str">
        <f>IF(F1507=1,COUNTIF($F$8:F1507,1),"")</f>
        <v/>
      </c>
      <c r="H1507" s="174"/>
      <c r="I1507" s="157">
        <f>IFERROR($H$8:INDEX($H$8:$H$3000,COUNTIF($H$8:$H$3000,"?*")),"")</f>
        <v>0</v>
      </c>
    </row>
    <row r="1508" spans="1:9" x14ac:dyDescent="0.25">
      <c r="A1508" s="174">
        <f>--ISNUMBER(IFERROR(SEARCH('Project Costing'!#REF!,Services!I1515,1),""))</f>
        <v>0</v>
      </c>
      <c r="B1508" s="174" t="str">
        <f>IF(A1508=1,COUNTIF($A$8:A1508,1),"")</f>
        <v/>
      </c>
      <c r="C1508" s="174"/>
      <c r="D1508" s="157">
        <f>IFERROR($C$8:INDEX($C$8:$C$3000,COUNTIF($C$8:$C$3000,"?*")),"")</f>
        <v>0</v>
      </c>
      <c r="E1508" s="174"/>
      <c r="F1508" s="174">
        <f>--ISNUMBER(IFERROR(SEARCH('Project Costing'!#REF!,Services!I1515,1),""))</f>
        <v>0</v>
      </c>
      <c r="G1508" s="174" t="str">
        <f>IF(F1508=1,COUNTIF($F$8:F1508,1),"")</f>
        <v/>
      </c>
      <c r="H1508" s="174"/>
      <c r="I1508" s="157">
        <f>IFERROR($H$8:INDEX($H$8:$H$3000,COUNTIF($H$8:$H$3000,"?*")),"")</f>
        <v>0</v>
      </c>
    </row>
    <row r="1509" spans="1:9" x14ac:dyDescent="0.25">
      <c r="A1509" s="174">
        <f>--ISNUMBER(IFERROR(SEARCH('Project Costing'!#REF!,Services!I1516,1),""))</f>
        <v>0</v>
      </c>
      <c r="B1509" s="174" t="str">
        <f>IF(A1509=1,COUNTIF($A$8:A1509,1),"")</f>
        <v/>
      </c>
      <c r="C1509" s="174"/>
      <c r="D1509" s="157">
        <f>IFERROR($C$8:INDEX($C$8:$C$3000,COUNTIF($C$8:$C$3000,"?*")),"")</f>
        <v>0</v>
      </c>
      <c r="E1509" s="174"/>
      <c r="F1509" s="174">
        <f>--ISNUMBER(IFERROR(SEARCH('Project Costing'!#REF!,Services!I1516,1),""))</f>
        <v>0</v>
      </c>
      <c r="G1509" s="174" t="str">
        <f>IF(F1509=1,COUNTIF($F$8:F1509,1),"")</f>
        <v/>
      </c>
      <c r="H1509" s="174"/>
      <c r="I1509" s="157">
        <f>IFERROR($H$8:INDEX($H$8:$H$3000,COUNTIF($H$8:$H$3000,"?*")),"")</f>
        <v>0</v>
      </c>
    </row>
    <row r="1510" spans="1:9" x14ac:dyDescent="0.25">
      <c r="A1510" s="174">
        <f>--ISNUMBER(IFERROR(SEARCH('Project Costing'!#REF!,Services!I1517,1),""))</f>
        <v>0</v>
      </c>
      <c r="B1510" s="174" t="str">
        <f>IF(A1510=1,COUNTIF($A$8:A1510,1),"")</f>
        <v/>
      </c>
      <c r="C1510" s="174"/>
      <c r="D1510" s="157">
        <f>IFERROR($C$8:INDEX($C$8:$C$3000,COUNTIF($C$8:$C$3000,"?*")),"")</f>
        <v>0</v>
      </c>
      <c r="E1510" s="174"/>
      <c r="F1510" s="174">
        <f>--ISNUMBER(IFERROR(SEARCH('Project Costing'!#REF!,Services!I1517,1),""))</f>
        <v>0</v>
      </c>
      <c r="G1510" s="174" t="str">
        <f>IF(F1510=1,COUNTIF($F$8:F1510,1),"")</f>
        <v/>
      </c>
      <c r="H1510" s="174"/>
      <c r="I1510" s="157">
        <f>IFERROR($H$8:INDEX($H$8:$H$3000,COUNTIF($H$8:$H$3000,"?*")),"")</f>
        <v>0</v>
      </c>
    </row>
    <row r="1511" spans="1:9" x14ac:dyDescent="0.25">
      <c r="A1511" s="174">
        <f>--ISNUMBER(IFERROR(SEARCH('Project Costing'!#REF!,Services!I1518,1),""))</f>
        <v>0</v>
      </c>
      <c r="B1511" s="174" t="str">
        <f>IF(A1511=1,COUNTIF($A$8:A1511,1),"")</f>
        <v/>
      </c>
      <c r="C1511" s="174"/>
      <c r="D1511" s="157">
        <f>IFERROR($C$8:INDEX($C$8:$C$3000,COUNTIF($C$8:$C$3000,"?*")),"")</f>
        <v>0</v>
      </c>
      <c r="E1511" s="174"/>
      <c r="F1511" s="174">
        <f>--ISNUMBER(IFERROR(SEARCH('Project Costing'!#REF!,Services!I1518,1),""))</f>
        <v>0</v>
      </c>
      <c r="G1511" s="174" t="str">
        <f>IF(F1511=1,COUNTIF($F$8:F1511,1),"")</f>
        <v/>
      </c>
      <c r="H1511" s="174"/>
      <c r="I1511" s="157">
        <f>IFERROR($H$8:INDEX($H$8:$H$3000,COUNTIF($H$8:$H$3000,"?*")),"")</f>
        <v>0</v>
      </c>
    </row>
    <row r="1512" spans="1:9" x14ac:dyDescent="0.25">
      <c r="A1512" s="174">
        <f>--ISNUMBER(IFERROR(SEARCH('Project Costing'!#REF!,Services!I1519,1),""))</f>
        <v>0</v>
      </c>
      <c r="B1512" s="174" t="str">
        <f>IF(A1512=1,COUNTIF($A$8:A1512,1),"")</f>
        <v/>
      </c>
      <c r="C1512" s="174"/>
      <c r="D1512" s="157">
        <f>IFERROR($C$8:INDEX($C$8:$C$3000,COUNTIF($C$8:$C$3000,"?*")),"")</f>
        <v>0</v>
      </c>
      <c r="E1512" s="174"/>
      <c r="F1512" s="174">
        <f>--ISNUMBER(IFERROR(SEARCH('Project Costing'!#REF!,Services!I1519,1),""))</f>
        <v>0</v>
      </c>
      <c r="G1512" s="174" t="str">
        <f>IF(F1512=1,COUNTIF($F$8:F1512,1),"")</f>
        <v/>
      </c>
      <c r="H1512" s="174"/>
      <c r="I1512" s="157">
        <f>IFERROR($H$8:INDEX($H$8:$H$3000,COUNTIF($H$8:$H$3000,"?*")),"")</f>
        <v>0</v>
      </c>
    </row>
    <row r="1513" spans="1:9" x14ac:dyDescent="0.25">
      <c r="A1513" s="174">
        <f>--ISNUMBER(IFERROR(SEARCH('Project Costing'!#REF!,Services!I1520,1),""))</f>
        <v>0</v>
      </c>
      <c r="B1513" s="174" t="str">
        <f>IF(A1513=1,COUNTIF($A$8:A1513,1),"")</f>
        <v/>
      </c>
      <c r="C1513" s="174"/>
      <c r="D1513" s="157">
        <f>IFERROR($C$8:INDEX($C$8:$C$3000,COUNTIF($C$8:$C$3000,"?*")),"")</f>
        <v>0</v>
      </c>
      <c r="E1513" s="174"/>
      <c r="F1513" s="174">
        <f>--ISNUMBER(IFERROR(SEARCH('Project Costing'!#REF!,Services!I1520,1),""))</f>
        <v>0</v>
      </c>
      <c r="G1513" s="174" t="str">
        <f>IF(F1513=1,COUNTIF($F$8:F1513,1),"")</f>
        <v/>
      </c>
      <c r="H1513" s="174"/>
      <c r="I1513" s="157">
        <f>IFERROR($H$8:INDEX($H$8:$H$3000,COUNTIF($H$8:$H$3000,"?*")),"")</f>
        <v>0</v>
      </c>
    </row>
    <row r="1514" spans="1:9" x14ac:dyDescent="0.25">
      <c r="A1514" s="174">
        <f>--ISNUMBER(IFERROR(SEARCH('Project Costing'!#REF!,Services!I1521,1),""))</f>
        <v>0</v>
      </c>
      <c r="B1514" s="174" t="str">
        <f>IF(A1514=1,COUNTIF($A$8:A1514,1),"")</f>
        <v/>
      </c>
      <c r="C1514" s="174"/>
      <c r="D1514" s="157">
        <f>IFERROR($C$8:INDEX($C$8:$C$3000,COUNTIF($C$8:$C$3000,"?*")),"")</f>
        <v>0</v>
      </c>
      <c r="E1514" s="174"/>
      <c r="F1514" s="174">
        <f>--ISNUMBER(IFERROR(SEARCH('Project Costing'!#REF!,Services!I1521,1),""))</f>
        <v>0</v>
      </c>
      <c r="G1514" s="174" t="str">
        <f>IF(F1514=1,COUNTIF($F$8:F1514,1),"")</f>
        <v/>
      </c>
      <c r="H1514" s="174"/>
      <c r="I1514" s="157">
        <f>IFERROR($H$8:INDEX($H$8:$H$3000,COUNTIF($H$8:$H$3000,"?*")),"")</f>
        <v>0</v>
      </c>
    </row>
    <row r="1515" spans="1:9" x14ac:dyDescent="0.25">
      <c r="A1515" s="174">
        <f>--ISNUMBER(IFERROR(SEARCH('Project Costing'!#REF!,Services!I1522,1),""))</f>
        <v>0</v>
      </c>
      <c r="B1515" s="174" t="str">
        <f>IF(A1515=1,COUNTIF($A$8:A1515,1),"")</f>
        <v/>
      </c>
      <c r="C1515" s="174"/>
      <c r="D1515" s="157">
        <f>IFERROR($C$8:INDEX($C$8:$C$3000,COUNTIF($C$8:$C$3000,"?*")),"")</f>
        <v>0</v>
      </c>
      <c r="E1515" s="174"/>
      <c r="F1515" s="174">
        <f>--ISNUMBER(IFERROR(SEARCH('Project Costing'!#REF!,Services!I1522,1),""))</f>
        <v>0</v>
      </c>
      <c r="G1515" s="174" t="str">
        <f>IF(F1515=1,COUNTIF($F$8:F1515,1),"")</f>
        <v/>
      </c>
      <c r="H1515" s="174"/>
      <c r="I1515" s="157">
        <f>IFERROR($H$8:INDEX($H$8:$H$3000,COUNTIF($H$8:$H$3000,"?*")),"")</f>
        <v>0</v>
      </c>
    </row>
    <row r="1516" spans="1:9" x14ac:dyDescent="0.25">
      <c r="A1516" s="174">
        <f>--ISNUMBER(IFERROR(SEARCH('Project Costing'!#REF!,Services!I1523,1),""))</f>
        <v>0</v>
      </c>
      <c r="B1516" s="174" t="str">
        <f>IF(A1516=1,COUNTIF($A$8:A1516,1),"")</f>
        <v/>
      </c>
      <c r="C1516" s="174"/>
      <c r="D1516" s="157">
        <f>IFERROR($C$8:INDEX($C$8:$C$3000,COUNTIF($C$8:$C$3000,"?*")),"")</f>
        <v>0</v>
      </c>
      <c r="E1516" s="174"/>
      <c r="F1516" s="174">
        <f>--ISNUMBER(IFERROR(SEARCH('Project Costing'!#REF!,Services!I1523,1),""))</f>
        <v>0</v>
      </c>
      <c r="G1516" s="174" t="str">
        <f>IF(F1516=1,COUNTIF($F$8:F1516,1),"")</f>
        <v/>
      </c>
      <c r="H1516" s="174"/>
      <c r="I1516" s="157">
        <f>IFERROR($H$8:INDEX($H$8:$H$3000,COUNTIF($H$8:$H$3000,"?*")),"")</f>
        <v>0</v>
      </c>
    </row>
    <row r="1517" spans="1:9" x14ac:dyDescent="0.25">
      <c r="A1517" s="174">
        <f>--ISNUMBER(IFERROR(SEARCH('Project Costing'!#REF!,Services!I1524,1),""))</f>
        <v>0</v>
      </c>
      <c r="B1517" s="174" t="str">
        <f>IF(A1517=1,COUNTIF($A$8:A1517,1),"")</f>
        <v/>
      </c>
      <c r="C1517" s="174"/>
      <c r="D1517" s="157">
        <f>IFERROR($C$8:INDEX($C$8:$C$3000,COUNTIF($C$8:$C$3000,"?*")),"")</f>
        <v>0</v>
      </c>
      <c r="E1517" s="174"/>
      <c r="F1517" s="174">
        <f>--ISNUMBER(IFERROR(SEARCH('Project Costing'!#REF!,Services!I1524,1),""))</f>
        <v>0</v>
      </c>
      <c r="G1517" s="174" t="str">
        <f>IF(F1517=1,COUNTIF($F$8:F1517,1),"")</f>
        <v/>
      </c>
      <c r="H1517" s="174"/>
      <c r="I1517" s="157">
        <f>IFERROR($H$8:INDEX($H$8:$H$3000,COUNTIF($H$8:$H$3000,"?*")),"")</f>
        <v>0</v>
      </c>
    </row>
    <row r="1518" spans="1:9" x14ac:dyDescent="0.25">
      <c r="A1518" s="174">
        <f>--ISNUMBER(IFERROR(SEARCH('Project Costing'!#REF!,Services!I1525,1),""))</f>
        <v>0</v>
      </c>
      <c r="B1518" s="174" t="str">
        <f>IF(A1518=1,COUNTIF($A$8:A1518,1),"")</f>
        <v/>
      </c>
      <c r="C1518" s="174"/>
      <c r="D1518" s="157">
        <f>IFERROR($C$8:INDEX($C$8:$C$3000,COUNTIF($C$8:$C$3000,"?*")),"")</f>
        <v>0</v>
      </c>
      <c r="E1518" s="174"/>
      <c r="F1518" s="174">
        <f>--ISNUMBER(IFERROR(SEARCH('Project Costing'!#REF!,Services!I1525,1),""))</f>
        <v>0</v>
      </c>
      <c r="G1518" s="174" t="str">
        <f>IF(F1518=1,COUNTIF($F$8:F1518,1),"")</f>
        <v/>
      </c>
      <c r="H1518" s="174"/>
      <c r="I1518" s="157">
        <f>IFERROR($H$8:INDEX($H$8:$H$3000,COUNTIF($H$8:$H$3000,"?*")),"")</f>
        <v>0</v>
      </c>
    </row>
    <row r="1519" spans="1:9" x14ac:dyDescent="0.25">
      <c r="A1519" s="174">
        <f>--ISNUMBER(IFERROR(SEARCH('Project Costing'!#REF!,Services!I1526,1),""))</f>
        <v>0</v>
      </c>
      <c r="B1519" s="174" t="str">
        <f>IF(A1519=1,COUNTIF($A$8:A1519,1),"")</f>
        <v/>
      </c>
      <c r="C1519" s="174"/>
      <c r="D1519" s="157">
        <f>IFERROR($C$8:INDEX($C$8:$C$3000,COUNTIF($C$8:$C$3000,"?*")),"")</f>
        <v>0</v>
      </c>
      <c r="E1519" s="174"/>
      <c r="F1519" s="174">
        <f>--ISNUMBER(IFERROR(SEARCH('Project Costing'!#REF!,Services!I1526,1),""))</f>
        <v>0</v>
      </c>
      <c r="G1519" s="174" t="str">
        <f>IF(F1519=1,COUNTIF($F$8:F1519,1),"")</f>
        <v/>
      </c>
      <c r="H1519" s="174"/>
      <c r="I1519" s="157">
        <f>IFERROR($H$8:INDEX($H$8:$H$3000,COUNTIF($H$8:$H$3000,"?*")),"")</f>
        <v>0</v>
      </c>
    </row>
    <row r="1520" spans="1:9" x14ac:dyDescent="0.25">
      <c r="A1520" s="174">
        <f>--ISNUMBER(IFERROR(SEARCH('Project Costing'!#REF!,Services!I1527,1),""))</f>
        <v>0</v>
      </c>
      <c r="B1520" s="174" t="str">
        <f>IF(A1520=1,COUNTIF($A$8:A1520,1),"")</f>
        <v/>
      </c>
      <c r="C1520" s="174"/>
      <c r="D1520" s="157">
        <f>IFERROR($C$8:INDEX($C$8:$C$3000,COUNTIF($C$8:$C$3000,"?*")),"")</f>
        <v>0</v>
      </c>
      <c r="E1520" s="174"/>
      <c r="F1520" s="174">
        <f>--ISNUMBER(IFERROR(SEARCH('Project Costing'!#REF!,Services!I1527,1),""))</f>
        <v>0</v>
      </c>
      <c r="G1520" s="174" t="str">
        <f>IF(F1520=1,COUNTIF($F$8:F1520,1),"")</f>
        <v/>
      </c>
      <c r="H1520" s="174"/>
      <c r="I1520" s="157">
        <f>IFERROR($H$8:INDEX($H$8:$H$3000,COUNTIF($H$8:$H$3000,"?*")),"")</f>
        <v>0</v>
      </c>
    </row>
    <row r="1521" spans="1:9" x14ac:dyDescent="0.25">
      <c r="A1521" s="174">
        <f>--ISNUMBER(IFERROR(SEARCH('Project Costing'!#REF!,Services!I1528,1),""))</f>
        <v>0</v>
      </c>
      <c r="B1521" s="174" t="str">
        <f>IF(A1521=1,COUNTIF($A$8:A1521,1),"")</f>
        <v/>
      </c>
      <c r="C1521" s="174"/>
      <c r="D1521" s="157">
        <f>IFERROR($C$8:INDEX($C$8:$C$3000,COUNTIF($C$8:$C$3000,"?*")),"")</f>
        <v>0</v>
      </c>
      <c r="E1521" s="174"/>
      <c r="F1521" s="174">
        <f>--ISNUMBER(IFERROR(SEARCH('Project Costing'!#REF!,Services!I1528,1),""))</f>
        <v>0</v>
      </c>
      <c r="G1521" s="174" t="str">
        <f>IF(F1521=1,COUNTIF($F$8:F1521,1),"")</f>
        <v/>
      </c>
      <c r="H1521" s="174"/>
      <c r="I1521" s="157">
        <f>IFERROR($H$8:INDEX($H$8:$H$3000,COUNTIF($H$8:$H$3000,"?*")),"")</f>
        <v>0</v>
      </c>
    </row>
    <row r="1522" spans="1:9" x14ac:dyDescent="0.25">
      <c r="A1522" s="174">
        <f>--ISNUMBER(IFERROR(SEARCH('Project Costing'!#REF!,Services!I1529,1),""))</f>
        <v>0</v>
      </c>
      <c r="B1522" s="174" t="str">
        <f>IF(A1522=1,COUNTIF($A$8:A1522,1),"")</f>
        <v/>
      </c>
      <c r="C1522" s="174"/>
      <c r="D1522" s="157">
        <f>IFERROR($C$8:INDEX($C$8:$C$3000,COUNTIF($C$8:$C$3000,"?*")),"")</f>
        <v>0</v>
      </c>
      <c r="E1522" s="174"/>
      <c r="F1522" s="174">
        <f>--ISNUMBER(IFERROR(SEARCH('Project Costing'!#REF!,Services!I1529,1),""))</f>
        <v>0</v>
      </c>
      <c r="G1522" s="174" t="str">
        <f>IF(F1522=1,COUNTIF($F$8:F1522,1),"")</f>
        <v/>
      </c>
      <c r="H1522" s="174"/>
      <c r="I1522" s="157">
        <f>IFERROR($H$8:INDEX($H$8:$H$3000,COUNTIF($H$8:$H$3000,"?*")),"")</f>
        <v>0</v>
      </c>
    </row>
    <row r="1523" spans="1:9" x14ac:dyDescent="0.25">
      <c r="A1523" s="174">
        <f>--ISNUMBER(IFERROR(SEARCH('Project Costing'!#REF!,Services!I1530,1),""))</f>
        <v>0</v>
      </c>
      <c r="B1523" s="174" t="str">
        <f>IF(A1523=1,COUNTIF($A$8:A1523,1),"")</f>
        <v/>
      </c>
      <c r="C1523" s="174"/>
      <c r="D1523" s="157">
        <f>IFERROR($C$8:INDEX($C$8:$C$3000,COUNTIF($C$8:$C$3000,"?*")),"")</f>
        <v>0</v>
      </c>
      <c r="E1523" s="174"/>
      <c r="F1523" s="174">
        <f>--ISNUMBER(IFERROR(SEARCH('Project Costing'!#REF!,Services!I1530,1),""))</f>
        <v>0</v>
      </c>
      <c r="G1523" s="174" t="str">
        <f>IF(F1523=1,COUNTIF($F$8:F1523,1),"")</f>
        <v/>
      </c>
      <c r="H1523" s="174"/>
      <c r="I1523" s="157">
        <f>IFERROR($H$8:INDEX($H$8:$H$3000,COUNTIF($H$8:$H$3000,"?*")),"")</f>
        <v>0</v>
      </c>
    </row>
    <row r="1524" spans="1:9" x14ac:dyDescent="0.25">
      <c r="A1524" s="174">
        <f>--ISNUMBER(IFERROR(SEARCH('Project Costing'!#REF!,Services!I1531,1),""))</f>
        <v>0</v>
      </c>
      <c r="B1524" s="174" t="str">
        <f>IF(A1524=1,COUNTIF($A$8:A1524,1),"")</f>
        <v/>
      </c>
      <c r="C1524" s="174"/>
      <c r="D1524" s="157">
        <f>IFERROR($C$8:INDEX($C$8:$C$3000,COUNTIF($C$8:$C$3000,"?*")),"")</f>
        <v>0</v>
      </c>
      <c r="E1524" s="174"/>
      <c r="F1524" s="174">
        <f>--ISNUMBER(IFERROR(SEARCH('Project Costing'!#REF!,Services!I1531,1),""))</f>
        <v>0</v>
      </c>
      <c r="G1524" s="174" t="str">
        <f>IF(F1524=1,COUNTIF($F$8:F1524,1),"")</f>
        <v/>
      </c>
      <c r="H1524" s="174"/>
      <c r="I1524" s="157">
        <f>IFERROR($H$8:INDEX($H$8:$H$3000,COUNTIF($H$8:$H$3000,"?*")),"")</f>
        <v>0</v>
      </c>
    </row>
    <row r="1525" spans="1:9" x14ac:dyDescent="0.25">
      <c r="A1525" s="174">
        <f>--ISNUMBER(IFERROR(SEARCH('Project Costing'!#REF!,Services!I1532,1),""))</f>
        <v>0</v>
      </c>
      <c r="B1525" s="174" t="str">
        <f>IF(A1525=1,COUNTIF($A$8:A1525,1),"")</f>
        <v/>
      </c>
      <c r="C1525" s="174"/>
      <c r="D1525" s="157">
        <f>IFERROR($C$8:INDEX($C$8:$C$3000,COUNTIF($C$8:$C$3000,"?*")),"")</f>
        <v>0</v>
      </c>
      <c r="E1525" s="174"/>
      <c r="F1525" s="174">
        <f>--ISNUMBER(IFERROR(SEARCH('Project Costing'!#REF!,Services!I1532,1),""))</f>
        <v>0</v>
      </c>
      <c r="G1525" s="174" t="str">
        <f>IF(F1525=1,COUNTIF($F$8:F1525,1),"")</f>
        <v/>
      </c>
      <c r="H1525" s="174"/>
      <c r="I1525" s="157">
        <f>IFERROR($H$8:INDEX($H$8:$H$3000,COUNTIF($H$8:$H$3000,"?*")),"")</f>
        <v>0</v>
      </c>
    </row>
    <row r="1526" spans="1:9" x14ac:dyDescent="0.25">
      <c r="A1526" s="174">
        <f>--ISNUMBER(IFERROR(SEARCH('Project Costing'!#REF!,Services!I1533,1),""))</f>
        <v>0</v>
      </c>
      <c r="B1526" s="174" t="str">
        <f>IF(A1526=1,COUNTIF($A$8:A1526,1),"")</f>
        <v/>
      </c>
      <c r="C1526" s="174"/>
      <c r="D1526" s="157">
        <f>IFERROR($C$8:INDEX($C$8:$C$3000,COUNTIF($C$8:$C$3000,"?*")),"")</f>
        <v>0</v>
      </c>
      <c r="E1526" s="174"/>
      <c r="F1526" s="174">
        <f>--ISNUMBER(IFERROR(SEARCH('Project Costing'!#REF!,Services!I1533,1),""))</f>
        <v>0</v>
      </c>
      <c r="G1526" s="174" t="str">
        <f>IF(F1526=1,COUNTIF($F$8:F1526,1),"")</f>
        <v/>
      </c>
      <c r="H1526" s="174"/>
      <c r="I1526" s="157">
        <f>IFERROR($H$8:INDEX($H$8:$H$3000,COUNTIF($H$8:$H$3000,"?*")),"")</f>
        <v>0</v>
      </c>
    </row>
    <row r="1527" spans="1:9" x14ac:dyDescent="0.25">
      <c r="A1527" s="174">
        <f>--ISNUMBER(IFERROR(SEARCH('Project Costing'!#REF!,Services!I1534,1),""))</f>
        <v>0</v>
      </c>
      <c r="B1527" s="174" t="str">
        <f>IF(A1527=1,COUNTIF($A$8:A1527,1),"")</f>
        <v/>
      </c>
      <c r="C1527" s="174"/>
      <c r="D1527" s="157">
        <f>IFERROR($C$8:INDEX($C$8:$C$3000,COUNTIF($C$8:$C$3000,"?*")),"")</f>
        <v>0</v>
      </c>
      <c r="E1527" s="174"/>
      <c r="F1527" s="174">
        <f>--ISNUMBER(IFERROR(SEARCH('Project Costing'!#REF!,Services!I1534,1),""))</f>
        <v>0</v>
      </c>
      <c r="G1527" s="174" t="str">
        <f>IF(F1527=1,COUNTIF($F$8:F1527,1),"")</f>
        <v/>
      </c>
      <c r="H1527" s="174"/>
      <c r="I1527" s="157">
        <f>IFERROR($H$8:INDEX($H$8:$H$3000,COUNTIF($H$8:$H$3000,"?*")),"")</f>
        <v>0</v>
      </c>
    </row>
    <row r="1528" spans="1:9" x14ac:dyDescent="0.25">
      <c r="A1528" s="174">
        <f>--ISNUMBER(IFERROR(SEARCH('Project Costing'!#REF!,Services!I1535,1),""))</f>
        <v>0</v>
      </c>
      <c r="B1528" s="174" t="str">
        <f>IF(A1528=1,COUNTIF($A$8:A1528,1),"")</f>
        <v/>
      </c>
      <c r="C1528" s="174"/>
      <c r="D1528" s="157">
        <f>IFERROR($C$8:INDEX($C$8:$C$3000,COUNTIF($C$8:$C$3000,"?*")),"")</f>
        <v>0</v>
      </c>
      <c r="E1528" s="174"/>
      <c r="F1528" s="174">
        <f>--ISNUMBER(IFERROR(SEARCH('Project Costing'!#REF!,Services!I1535,1),""))</f>
        <v>0</v>
      </c>
      <c r="G1528" s="174" t="str">
        <f>IF(F1528=1,COUNTIF($F$8:F1528,1),"")</f>
        <v/>
      </c>
      <c r="H1528" s="174"/>
      <c r="I1528" s="157">
        <f>IFERROR($H$8:INDEX($H$8:$H$3000,COUNTIF($H$8:$H$3000,"?*")),"")</f>
        <v>0</v>
      </c>
    </row>
    <row r="1529" spans="1:9" x14ac:dyDescent="0.25">
      <c r="A1529" s="174">
        <f>--ISNUMBER(IFERROR(SEARCH('Project Costing'!#REF!,Services!I1536,1),""))</f>
        <v>0</v>
      </c>
      <c r="B1529" s="174" t="str">
        <f>IF(A1529=1,COUNTIF($A$8:A1529,1),"")</f>
        <v/>
      </c>
      <c r="C1529" s="174"/>
      <c r="D1529" s="157">
        <f>IFERROR($C$8:INDEX($C$8:$C$3000,COUNTIF($C$8:$C$3000,"?*")),"")</f>
        <v>0</v>
      </c>
      <c r="E1529" s="174"/>
      <c r="F1529" s="174">
        <f>--ISNUMBER(IFERROR(SEARCH('Project Costing'!#REF!,Services!I1536,1),""))</f>
        <v>0</v>
      </c>
      <c r="G1529" s="174" t="str">
        <f>IF(F1529=1,COUNTIF($F$8:F1529,1),"")</f>
        <v/>
      </c>
      <c r="H1529" s="174"/>
      <c r="I1529" s="157">
        <f>IFERROR($H$8:INDEX($H$8:$H$3000,COUNTIF($H$8:$H$3000,"?*")),"")</f>
        <v>0</v>
      </c>
    </row>
    <row r="1530" spans="1:9" x14ac:dyDescent="0.25">
      <c r="A1530" s="174">
        <f>--ISNUMBER(IFERROR(SEARCH('Project Costing'!#REF!,Services!I1537,1),""))</f>
        <v>0</v>
      </c>
      <c r="B1530" s="174" t="str">
        <f>IF(A1530=1,COUNTIF($A$8:A1530,1),"")</f>
        <v/>
      </c>
      <c r="C1530" s="174"/>
      <c r="D1530" s="157">
        <f>IFERROR($C$8:INDEX($C$8:$C$3000,COUNTIF($C$8:$C$3000,"?*")),"")</f>
        <v>0</v>
      </c>
      <c r="E1530" s="174"/>
      <c r="F1530" s="174">
        <f>--ISNUMBER(IFERROR(SEARCH('Project Costing'!#REF!,Services!I1537,1),""))</f>
        <v>0</v>
      </c>
      <c r="G1530" s="174" t="str">
        <f>IF(F1530=1,COUNTIF($F$8:F1530,1),"")</f>
        <v/>
      </c>
      <c r="H1530" s="174"/>
      <c r="I1530" s="157">
        <f>IFERROR($H$8:INDEX($H$8:$H$3000,COUNTIF($H$8:$H$3000,"?*")),"")</f>
        <v>0</v>
      </c>
    </row>
    <row r="1531" spans="1:9" x14ac:dyDescent="0.25">
      <c r="A1531" s="174">
        <f>--ISNUMBER(IFERROR(SEARCH('Project Costing'!#REF!,Services!I1538,1),""))</f>
        <v>0</v>
      </c>
      <c r="B1531" s="174" t="str">
        <f>IF(A1531=1,COUNTIF($A$8:A1531,1),"")</f>
        <v/>
      </c>
      <c r="C1531" s="174"/>
      <c r="D1531" s="157">
        <f>IFERROR($C$8:INDEX($C$8:$C$3000,COUNTIF($C$8:$C$3000,"?*")),"")</f>
        <v>0</v>
      </c>
      <c r="E1531" s="174"/>
      <c r="F1531" s="174">
        <f>--ISNUMBER(IFERROR(SEARCH('Project Costing'!#REF!,Services!I1538,1),""))</f>
        <v>0</v>
      </c>
      <c r="G1531" s="174" t="str">
        <f>IF(F1531=1,COUNTIF($F$8:F1531,1),"")</f>
        <v/>
      </c>
      <c r="H1531" s="174"/>
      <c r="I1531" s="157">
        <f>IFERROR($H$8:INDEX($H$8:$H$3000,COUNTIF($H$8:$H$3000,"?*")),"")</f>
        <v>0</v>
      </c>
    </row>
    <row r="1532" spans="1:9" x14ac:dyDescent="0.25">
      <c r="A1532" s="174">
        <f>--ISNUMBER(IFERROR(SEARCH('Project Costing'!#REF!,Services!I1539,1),""))</f>
        <v>0</v>
      </c>
      <c r="B1532" s="174" t="str">
        <f>IF(A1532=1,COUNTIF($A$8:A1532,1),"")</f>
        <v/>
      </c>
      <c r="C1532" s="174"/>
      <c r="D1532" s="157">
        <f>IFERROR($C$8:INDEX($C$8:$C$3000,COUNTIF($C$8:$C$3000,"?*")),"")</f>
        <v>0</v>
      </c>
      <c r="E1532" s="174"/>
      <c r="F1532" s="174">
        <f>--ISNUMBER(IFERROR(SEARCH('Project Costing'!#REF!,Services!I1539,1),""))</f>
        <v>0</v>
      </c>
      <c r="G1532" s="174" t="str">
        <f>IF(F1532=1,COUNTIF($F$8:F1532,1),"")</f>
        <v/>
      </c>
      <c r="H1532" s="174"/>
      <c r="I1532" s="157">
        <f>IFERROR($H$8:INDEX($H$8:$H$3000,COUNTIF($H$8:$H$3000,"?*")),"")</f>
        <v>0</v>
      </c>
    </row>
    <row r="1533" spans="1:9" x14ac:dyDescent="0.25">
      <c r="A1533" s="174">
        <f>--ISNUMBER(IFERROR(SEARCH('Project Costing'!#REF!,Services!I1540,1),""))</f>
        <v>0</v>
      </c>
      <c r="B1533" s="174" t="str">
        <f>IF(A1533=1,COUNTIF($A$8:A1533,1),"")</f>
        <v/>
      </c>
      <c r="C1533" s="174"/>
      <c r="D1533" s="157">
        <f>IFERROR($C$8:INDEX($C$8:$C$3000,COUNTIF($C$8:$C$3000,"?*")),"")</f>
        <v>0</v>
      </c>
      <c r="E1533" s="174"/>
      <c r="F1533" s="174">
        <f>--ISNUMBER(IFERROR(SEARCH('Project Costing'!#REF!,Services!I1540,1),""))</f>
        <v>0</v>
      </c>
      <c r="G1533" s="174" t="str">
        <f>IF(F1533=1,COUNTIF($F$8:F1533,1),"")</f>
        <v/>
      </c>
      <c r="H1533" s="174"/>
      <c r="I1533" s="157">
        <f>IFERROR($H$8:INDEX($H$8:$H$3000,COUNTIF($H$8:$H$3000,"?*")),"")</f>
        <v>0</v>
      </c>
    </row>
    <row r="1534" spans="1:9" x14ac:dyDescent="0.25">
      <c r="A1534" s="174">
        <f>--ISNUMBER(IFERROR(SEARCH('Project Costing'!#REF!,Services!I1541,1),""))</f>
        <v>0</v>
      </c>
      <c r="B1534" s="174" t="str">
        <f>IF(A1534=1,COUNTIF($A$8:A1534,1),"")</f>
        <v/>
      </c>
      <c r="C1534" s="174"/>
      <c r="D1534" s="157">
        <f>IFERROR($C$8:INDEX($C$8:$C$3000,COUNTIF($C$8:$C$3000,"?*")),"")</f>
        <v>0</v>
      </c>
      <c r="E1534" s="174"/>
      <c r="F1534" s="174">
        <f>--ISNUMBER(IFERROR(SEARCH('Project Costing'!#REF!,Services!I1541,1),""))</f>
        <v>0</v>
      </c>
      <c r="G1534" s="174" t="str">
        <f>IF(F1534=1,COUNTIF($F$8:F1534,1),"")</f>
        <v/>
      </c>
      <c r="H1534" s="174"/>
      <c r="I1534" s="157">
        <f>IFERROR($H$8:INDEX($H$8:$H$3000,COUNTIF($H$8:$H$3000,"?*")),"")</f>
        <v>0</v>
      </c>
    </row>
    <row r="1535" spans="1:9" x14ac:dyDescent="0.25">
      <c r="A1535" s="174">
        <f>--ISNUMBER(IFERROR(SEARCH('Project Costing'!#REF!,Services!I1542,1),""))</f>
        <v>0</v>
      </c>
      <c r="B1535" s="174" t="str">
        <f>IF(A1535=1,COUNTIF($A$8:A1535,1),"")</f>
        <v/>
      </c>
      <c r="C1535" s="174"/>
      <c r="D1535" s="157">
        <f>IFERROR($C$8:INDEX($C$8:$C$3000,COUNTIF($C$8:$C$3000,"?*")),"")</f>
        <v>0</v>
      </c>
      <c r="E1535" s="174"/>
      <c r="F1535" s="174">
        <f>--ISNUMBER(IFERROR(SEARCH('Project Costing'!#REF!,Services!I1542,1),""))</f>
        <v>0</v>
      </c>
      <c r="G1535" s="174" t="str">
        <f>IF(F1535=1,COUNTIF($F$8:F1535,1),"")</f>
        <v/>
      </c>
      <c r="H1535" s="174"/>
      <c r="I1535" s="157">
        <f>IFERROR($H$8:INDEX($H$8:$H$3000,COUNTIF($H$8:$H$3000,"?*")),"")</f>
        <v>0</v>
      </c>
    </row>
    <row r="1536" spans="1:9" x14ac:dyDescent="0.25">
      <c r="A1536" s="174">
        <f>--ISNUMBER(IFERROR(SEARCH('Project Costing'!#REF!,Services!I1543,1),""))</f>
        <v>0</v>
      </c>
      <c r="B1536" s="174" t="str">
        <f>IF(A1536=1,COUNTIF($A$8:A1536,1),"")</f>
        <v/>
      </c>
      <c r="C1536" s="174"/>
      <c r="D1536" s="157">
        <f>IFERROR($C$8:INDEX($C$8:$C$3000,COUNTIF($C$8:$C$3000,"?*")),"")</f>
        <v>0</v>
      </c>
      <c r="E1536" s="174"/>
      <c r="F1536" s="174">
        <f>--ISNUMBER(IFERROR(SEARCH('Project Costing'!#REF!,Services!I1543,1),""))</f>
        <v>0</v>
      </c>
      <c r="G1536" s="174" t="str">
        <f>IF(F1536=1,COUNTIF($F$8:F1536,1),"")</f>
        <v/>
      </c>
      <c r="H1536" s="174"/>
      <c r="I1536" s="157">
        <f>IFERROR($H$8:INDEX($H$8:$H$3000,COUNTIF($H$8:$H$3000,"?*")),"")</f>
        <v>0</v>
      </c>
    </row>
    <row r="1537" spans="1:9" x14ac:dyDescent="0.25">
      <c r="A1537" s="174">
        <f>--ISNUMBER(IFERROR(SEARCH('Project Costing'!#REF!,Services!I1544,1),""))</f>
        <v>0</v>
      </c>
      <c r="B1537" s="174" t="str">
        <f>IF(A1537=1,COUNTIF($A$8:A1537,1),"")</f>
        <v/>
      </c>
      <c r="C1537" s="174"/>
      <c r="D1537" s="157">
        <f>IFERROR($C$8:INDEX($C$8:$C$3000,COUNTIF($C$8:$C$3000,"?*")),"")</f>
        <v>0</v>
      </c>
      <c r="E1537" s="174"/>
      <c r="F1537" s="174">
        <f>--ISNUMBER(IFERROR(SEARCH('Project Costing'!#REF!,Services!I1544,1),""))</f>
        <v>0</v>
      </c>
      <c r="G1537" s="174" t="str">
        <f>IF(F1537=1,COUNTIF($F$8:F1537,1),"")</f>
        <v/>
      </c>
      <c r="H1537" s="174"/>
      <c r="I1537" s="157">
        <f>IFERROR($H$8:INDEX($H$8:$H$3000,COUNTIF($H$8:$H$3000,"?*")),"")</f>
        <v>0</v>
      </c>
    </row>
    <row r="1538" spans="1:9" x14ac:dyDescent="0.25">
      <c r="A1538" s="174">
        <f>--ISNUMBER(IFERROR(SEARCH('Project Costing'!#REF!,Services!I1545,1),""))</f>
        <v>0</v>
      </c>
      <c r="B1538" s="174" t="str">
        <f>IF(A1538=1,COUNTIF($A$8:A1538,1),"")</f>
        <v/>
      </c>
      <c r="C1538" s="174"/>
      <c r="D1538" s="157">
        <f>IFERROR($C$8:INDEX($C$8:$C$3000,COUNTIF($C$8:$C$3000,"?*")),"")</f>
        <v>0</v>
      </c>
      <c r="E1538" s="174"/>
      <c r="F1538" s="174">
        <f>--ISNUMBER(IFERROR(SEARCH('Project Costing'!#REF!,Services!I1545,1),""))</f>
        <v>0</v>
      </c>
      <c r="G1538" s="174" t="str">
        <f>IF(F1538=1,COUNTIF($F$8:F1538,1),"")</f>
        <v/>
      </c>
      <c r="H1538" s="174"/>
      <c r="I1538" s="157">
        <f>IFERROR($H$8:INDEX($H$8:$H$3000,COUNTIF($H$8:$H$3000,"?*")),"")</f>
        <v>0</v>
      </c>
    </row>
    <row r="1539" spans="1:9" x14ac:dyDescent="0.25">
      <c r="A1539" s="174">
        <f>--ISNUMBER(IFERROR(SEARCH('Project Costing'!#REF!,Services!I1546,1),""))</f>
        <v>0</v>
      </c>
      <c r="B1539" s="174" t="str">
        <f>IF(A1539=1,COUNTIF($A$8:A1539,1),"")</f>
        <v/>
      </c>
      <c r="C1539" s="174"/>
      <c r="D1539" s="157">
        <f>IFERROR($C$8:INDEX($C$8:$C$3000,COUNTIF($C$8:$C$3000,"?*")),"")</f>
        <v>0</v>
      </c>
      <c r="E1539" s="174"/>
      <c r="F1539" s="174">
        <f>--ISNUMBER(IFERROR(SEARCH('Project Costing'!#REF!,Services!I1546,1),""))</f>
        <v>0</v>
      </c>
      <c r="G1539" s="174" t="str">
        <f>IF(F1539=1,COUNTIF($F$8:F1539,1),"")</f>
        <v/>
      </c>
      <c r="H1539" s="174"/>
      <c r="I1539" s="157">
        <f>IFERROR($H$8:INDEX($H$8:$H$3000,COUNTIF($H$8:$H$3000,"?*")),"")</f>
        <v>0</v>
      </c>
    </row>
    <row r="1540" spans="1:9" x14ac:dyDescent="0.25">
      <c r="A1540" s="174">
        <f>--ISNUMBER(IFERROR(SEARCH('Project Costing'!#REF!,Services!I1547,1),""))</f>
        <v>0</v>
      </c>
      <c r="B1540" s="174" t="str">
        <f>IF(A1540=1,COUNTIF($A$8:A1540,1),"")</f>
        <v/>
      </c>
      <c r="C1540" s="174"/>
      <c r="D1540" s="157">
        <f>IFERROR($C$8:INDEX($C$8:$C$3000,COUNTIF($C$8:$C$3000,"?*")),"")</f>
        <v>0</v>
      </c>
      <c r="E1540" s="174"/>
      <c r="F1540" s="174">
        <f>--ISNUMBER(IFERROR(SEARCH('Project Costing'!#REF!,Services!I1547,1),""))</f>
        <v>0</v>
      </c>
      <c r="G1540" s="174" t="str">
        <f>IF(F1540=1,COUNTIF($F$8:F1540,1),"")</f>
        <v/>
      </c>
      <c r="H1540" s="174"/>
      <c r="I1540" s="157">
        <f>IFERROR($H$8:INDEX($H$8:$H$3000,COUNTIF($H$8:$H$3000,"?*")),"")</f>
        <v>0</v>
      </c>
    </row>
    <row r="1541" spans="1:9" x14ac:dyDescent="0.25">
      <c r="A1541" s="174">
        <f>--ISNUMBER(IFERROR(SEARCH('Project Costing'!#REF!,Services!I1548,1),""))</f>
        <v>0</v>
      </c>
      <c r="B1541" s="174" t="str">
        <f>IF(A1541=1,COUNTIF($A$8:A1541,1),"")</f>
        <v/>
      </c>
      <c r="C1541" s="174"/>
      <c r="D1541" s="157">
        <f>IFERROR($C$8:INDEX($C$8:$C$3000,COUNTIF($C$8:$C$3000,"?*")),"")</f>
        <v>0</v>
      </c>
      <c r="E1541" s="174"/>
      <c r="F1541" s="174">
        <f>--ISNUMBER(IFERROR(SEARCH('Project Costing'!#REF!,Services!I1548,1),""))</f>
        <v>0</v>
      </c>
      <c r="G1541" s="174" t="str">
        <f>IF(F1541=1,COUNTIF($F$8:F1541,1),"")</f>
        <v/>
      </c>
      <c r="H1541" s="174"/>
      <c r="I1541" s="157">
        <f>IFERROR($H$8:INDEX($H$8:$H$3000,COUNTIF($H$8:$H$3000,"?*")),"")</f>
        <v>0</v>
      </c>
    </row>
    <row r="1542" spans="1:9" x14ac:dyDescent="0.25">
      <c r="A1542" s="174">
        <f>--ISNUMBER(IFERROR(SEARCH('Project Costing'!#REF!,Services!I1549,1),""))</f>
        <v>0</v>
      </c>
      <c r="B1542" s="174" t="str">
        <f>IF(A1542=1,COUNTIF($A$8:A1542,1),"")</f>
        <v/>
      </c>
      <c r="C1542" s="174"/>
      <c r="D1542" s="157">
        <f>IFERROR($C$8:INDEX($C$8:$C$3000,COUNTIF($C$8:$C$3000,"?*")),"")</f>
        <v>0</v>
      </c>
      <c r="E1542" s="174"/>
      <c r="F1542" s="174">
        <f>--ISNUMBER(IFERROR(SEARCH('Project Costing'!#REF!,Services!I1549,1),""))</f>
        <v>0</v>
      </c>
      <c r="G1542" s="174" t="str">
        <f>IF(F1542=1,COUNTIF($F$8:F1542,1),"")</f>
        <v/>
      </c>
      <c r="H1542" s="174"/>
      <c r="I1542" s="157">
        <f>IFERROR($H$8:INDEX($H$8:$H$3000,COUNTIF($H$8:$H$3000,"?*")),"")</f>
        <v>0</v>
      </c>
    </row>
    <row r="1543" spans="1:9" x14ac:dyDescent="0.25">
      <c r="A1543" s="174">
        <f>--ISNUMBER(IFERROR(SEARCH('Project Costing'!#REF!,Services!I1550,1),""))</f>
        <v>0</v>
      </c>
      <c r="B1543" s="174" t="str">
        <f>IF(A1543=1,COUNTIF($A$8:A1543,1),"")</f>
        <v/>
      </c>
      <c r="C1543" s="174"/>
      <c r="D1543" s="157">
        <f>IFERROR($C$8:INDEX($C$8:$C$3000,COUNTIF($C$8:$C$3000,"?*")),"")</f>
        <v>0</v>
      </c>
      <c r="E1543" s="174"/>
      <c r="F1543" s="174">
        <f>--ISNUMBER(IFERROR(SEARCH('Project Costing'!#REF!,Services!I1550,1),""))</f>
        <v>0</v>
      </c>
      <c r="G1543" s="174" t="str">
        <f>IF(F1543=1,COUNTIF($F$8:F1543,1),"")</f>
        <v/>
      </c>
      <c r="H1543" s="174"/>
      <c r="I1543" s="157">
        <f>IFERROR($H$8:INDEX($H$8:$H$3000,COUNTIF($H$8:$H$3000,"?*")),"")</f>
        <v>0</v>
      </c>
    </row>
    <row r="1544" spans="1:9" x14ac:dyDescent="0.25">
      <c r="A1544" s="174">
        <f>--ISNUMBER(IFERROR(SEARCH('Project Costing'!#REF!,Services!I1551,1),""))</f>
        <v>0</v>
      </c>
      <c r="B1544" s="174" t="str">
        <f>IF(A1544=1,COUNTIF($A$8:A1544,1),"")</f>
        <v/>
      </c>
      <c r="C1544" s="174"/>
      <c r="D1544" s="157">
        <f>IFERROR($C$8:INDEX($C$8:$C$3000,COUNTIF($C$8:$C$3000,"?*")),"")</f>
        <v>0</v>
      </c>
      <c r="E1544" s="174"/>
      <c r="F1544" s="174">
        <f>--ISNUMBER(IFERROR(SEARCH('Project Costing'!#REF!,Services!I1551,1),""))</f>
        <v>0</v>
      </c>
      <c r="G1544" s="174" t="str">
        <f>IF(F1544=1,COUNTIF($F$8:F1544,1),"")</f>
        <v/>
      </c>
      <c r="H1544" s="174"/>
      <c r="I1544" s="157">
        <f>IFERROR($H$8:INDEX($H$8:$H$3000,COUNTIF($H$8:$H$3000,"?*")),"")</f>
        <v>0</v>
      </c>
    </row>
    <row r="1545" spans="1:9" x14ac:dyDescent="0.25">
      <c r="A1545" s="174">
        <f>--ISNUMBER(IFERROR(SEARCH('Project Costing'!#REF!,Services!I1552,1),""))</f>
        <v>0</v>
      </c>
      <c r="B1545" s="174" t="str">
        <f>IF(A1545=1,COUNTIF($A$8:A1545,1),"")</f>
        <v/>
      </c>
      <c r="C1545" s="174"/>
      <c r="D1545" s="157">
        <f>IFERROR($C$8:INDEX($C$8:$C$3000,COUNTIF($C$8:$C$3000,"?*")),"")</f>
        <v>0</v>
      </c>
      <c r="E1545" s="174"/>
      <c r="F1545" s="174">
        <f>--ISNUMBER(IFERROR(SEARCH('Project Costing'!#REF!,Services!I1552,1),""))</f>
        <v>0</v>
      </c>
      <c r="G1545" s="174" t="str">
        <f>IF(F1545=1,COUNTIF($F$8:F1545,1),"")</f>
        <v/>
      </c>
      <c r="H1545" s="174"/>
      <c r="I1545" s="157">
        <f>IFERROR($H$8:INDEX($H$8:$H$3000,COUNTIF($H$8:$H$3000,"?*")),"")</f>
        <v>0</v>
      </c>
    </row>
    <row r="1546" spans="1:9" x14ac:dyDescent="0.25">
      <c r="A1546" s="174">
        <f>--ISNUMBER(IFERROR(SEARCH('Project Costing'!#REF!,Services!I1553,1),""))</f>
        <v>0</v>
      </c>
      <c r="B1546" s="174" t="str">
        <f>IF(A1546=1,COUNTIF($A$8:A1546,1),"")</f>
        <v/>
      </c>
      <c r="C1546" s="174"/>
      <c r="D1546" s="157">
        <f>IFERROR($C$8:INDEX($C$8:$C$3000,COUNTIF($C$8:$C$3000,"?*")),"")</f>
        <v>0</v>
      </c>
      <c r="E1546" s="174"/>
      <c r="F1546" s="174">
        <f>--ISNUMBER(IFERROR(SEARCH('Project Costing'!#REF!,Services!I1553,1),""))</f>
        <v>0</v>
      </c>
      <c r="G1546" s="174" t="str">
        <f>IF(F1546=1,COUNTIF($F$8:F1546,1),"")</f>
        <v/>
      </c>
      <c r="H1546" s="174"/>
      <c r="I1546" s="157">
        <f>IFERROR($H$8:INDEX($H$8:$H$3000,COUNTIF($H$8:$H$3000,"?*")),"")</f>
        <v>0</v>
      </c>
    </row>
    <row r="1547" spans="1:9" x14ac:dyDescent="0.25">
      <c r="A1547" s="174">
        <f>--ISNUMBER(IFERROR(SEARCH('Project Costing'!#REF!,Services!I1554,1),""))</f>
        <v>0</v>
      </c>
      <c r="B1547" s="174" t="str">
        <f>IF(A1547=1,COUNTIF($A$8:A1547,1),"")</f>
        <v/>
      </c>
      <c r="C1547" s="174"/>
      <c r="D1547" s="157">
        <f>IFERROR($C$8:INDEX($C$8:$C$3000,COUNTIF($C$8:$C$3000,"?*")),"")</f>
        <v>0</v>
      </c>
      <c r="E1547" s="174"/>
      <c r="F1547" s="174">
        <f>--ISNUMBER(IFERROR(SEARCH('Project Costing'!#REF!,Services!I1554,1),""))</f>
        <v>0</v>
      </c>
      <c r="G1547" s="174" t="str">
        <f>IF(F1547=1,COUNTIF($F$8:F1547,1),"")</f>
        <v/>
      </c>
      <c r="H1547" s="174"/>
      <c r="I1547" s="157">
        <f>IFERROR($H$8:INDEX($H$8:$H$3000,COUNTIF($H$8:$H$3000,"?*")),"")</f>
        <v>0</v>
      </c>
    </row>
    <row r="1548" spans="1:9" x14ac:dyDescent="0.25">
      <c r="A1548" s="174">
        <f>--ISNUMBER(IFERROR(SEARCH('Project Costing'!#REF!,Services!I1555,1),""))</f>
        <v>0</v>
      </c>
      <c r="B1548" s="174" t="str">
        <f>IF(A1548=1,COUNTIF($A$8:A1548,1),"")</f>
        <v/>
      </c>
      <c r="C1548" s="174"/>
      <c r="D1548" s="157">
        <f>IFERROR($C$8:INDEX($C$8:$C$3000,COUNTIF($C$8:$C$3000,"?*")),"")</f>
        <v>0</v>
      </c>
      <c r="E1548" s="174"/>
      <c r="F1548" s="174">
        <f>--ISNUMBER(IFERROR(SEARCH('Project Costing'!#REF!,Services!I1555,1),""))</f>
        <v>0</v>
      </c>
      <c r="G1548" s="174" t="str">
        <f>IF(F1548=1,COUNTIF($F$8:F1548,1),"")</f>
        <v/>
      </c>
      <c r="H1548" s="174"/>
      <c r="I1548" s="157">
        <f>IFERROR($H$8:INDEX($H$8:$H$3000,COUNTIF($H$8:$H$3000,"?*")),"")</f>
        <v>0</v>
      </c>
    </row>
    <row r="1549" spans="1:9" x14ac:dyDescent="0.25">
      <c r="A1549" s="174">
        <f>--ISNUMBER(IFERROR(SEARCH('Project Costing'!#REF!,Services!I1556,1),""))</f>
        <v>0</v>
      </c>
      <c r="B1549" s="174" t="str">
        <f>IF(A1549=1,COUNTIF($A$8:A1549,1),"")</f>
        <v/>
      </c>
      <c r="C1549" s="174"/>
      <c r="D1549" s="157">
        <f>IFERROR($C$8:INDEX($C$8:$C$3000,COUNTIF($C$8:$C$3000,"?*")),"")</f>
        <v>0</v>
      </c>
      <c r="E1549" s="174"/>
      <c r="F1549" s="174">
        <f>--ISNUMBER(IFERROR(SEARCH('Project Costing'!#REF!,Services!I1556,1),""))</f>
        <v>0</v>
      </c>
      <c r="G1549" s="174" t="str">
        <f>IF(F1549=1,COUNTIF($F$8:F1549,1),"")</f>
        <v/>
      </c>
      <c r="H1549" s="174"/>
      <c r="I1549" s="157">
        <f>IFERROR($H$8:INDEX($H$8:$H$3000,COUNTIF($H$8:$H$3000,"?*")),"")</f>
        <v>0</v>
      </c>
    </row>
    <row r="1550" spans="1:9" x14ac:dyDescent="0.25">
      <c r="A1550" s="174">
        <f>--ISNUMBER(IFERROR(SEARCH('Project Costing'!#REF!,Services!I1557,1),""))</f>
        <v>0</v>
      </c>
      <c r="B1550" s="174" t="str">
        <f>IF(A1550=1,COUNTIF($A$8:A1550,1),"")</f>
        <v/>
      </c>
      <c r="C1550" s="174"/>
      <c r="D1550" s="157">
        <f>IFERROR($C$8:INDEX($C$8:$C$3000,COUNTIF($C$8:$C$3000,"?*")),"")</f>
        <v>0</v>
      </c>
      <c r="E1550" s="174"/>
      <c r="F1550" s="174">
        <f>--ISNUMBER(IFERROR(SEARCH('Project Costing'!#REF!,Services!I1557,1),""))</f>
        <v>0</v>
      </c>
      <c r="G1550" s="174" t="str">
        <f>IF(F1550=1,COUNTIF($F$8:F1550,1),"")</f>
        <v/>
      </c>
      <c r="H1550" s="174"/>
      <c r="I1550" s="157">
        <f>IFERROR($H$8:INDEX($H$8:$H$3000,COUNTIF($H$8:$H$3000,"?*")),"")</f>
        <v>0</v>
      </c>
    </row>
    <row r="1551" spans="1:9" x14ac:dyDescent="0.25">
      <c r="A1551" s="174">
        <f>--ISNUMBER(IFERROR(SEARCH('Project Costing'!#REF!,Services!I1558,1),""))</f>
        <v>0</v>
      </c>
      <c r="B1551" s="174" t="str">
        <f>IF(A1551=1,COUNTIF($A$8:A1551,1),"")</f>
        <v/>
      </c>
      <c r="C1551" s="174"/>
      <c r="D1551" s="157">
        <f>IFERROR($C$8:INDEX($C$8:$C$3000,COUNTIF($C$8:$C$3000,"?*")),"")</f>
        <v>0</v>
      </c>
      <c r="E1551" s="174"/>
      <c r="F1551" s="174">
        <f>--ISNUMBER(IFERROR(SEARCH('Project Costing'!#REF!,Services!I1558,1),""))</f>
        <v>0</v>
      </c>
      <c r="G1551" s="174" t="str">
        <f>IF(F1551=1,COUNTIF($F$8:F1551,1),"")</f>
        <v/>
      </c>
      <c r="H1551" s="174"/>
      <c r="I1551" s="157">
        <f>IFERROR($H$8:INDEX($H$8:$H$3000,COUNTIF($H$8:$H$3000,"?*")),"")</f>
        <v>0</v>
      </c>
    </row>
    <row r="1552" spans="1:9" x14ac:dyDescent="0.25">
      <c r="A1552" s="174">
        <f>--ISNUMBER(IFERROR(SEARCH('Project Costing'!#REF!,Services!I1559,1),""))</f>
        <v>0</v>
      </c>
      <c r="B1552" s="174" t="str">
        <f>IF(A1552=1,COUNTIF($A$8:A1552,1),"")</f>
        <v/>
      </c>
      <c r="C1552" s="174"/>
      <c r="D1552" s="157">
        <f>IFERROR($C$8:INDEX($C$8:$C$3000,COUNTIF($C$8:$C$3000,"?*")),"")</f>
        <v>0</v>
      </c>
      <c r="E1552" s="174"/>
      <c r="F1552" s="174">
        <f>--ISNUMBER(IFERROR(SEARCH('Project Costing'!#REF!,Services!I1559,1),""))</f>
        <v>0</v>
      </c>
      <c r="G1552" s="174" t="str">
        <f>IF(F1552=1,COUNTIF($F$8:F1552,1),"")</f>
        <v/>
      </c>
      <c r="H1552" s="174"/>
      <c r="I1552" s="157">
        <f>IFERROR($H$8:INDEX($H$8:$H$3000,COUNTIF($H$8:$H$3000,"?*")),"")</f>
        <v>0</v>
      </c>
    </row>
    <row r="1553" spans="1:9" x14ac:dyDescent="0.25">
      <c r="A1553" s="174">
        <f>--ISNUMBER(IFERROR(SEARCH('Project Costing'!#REF!,Services!I1560,1),""))</f>
        <v>0</v>
      </c>
      <c r="B1553" s="174" t="str">
        <f>IF(A1553=1,COUNTIF($A$8:A1553,1),"")</f>
        <v/>
      </c>
      <c r="C1553" s="174"/>
      <c r="D1553" s="157">
        <f>IFERROR($C$8:INDEX($C$8:$C$3000,COUNTIF($C$8:$C$3000,"?*")),"")</f>
        <v>0</v>
      </c>
      <c r="E1553" s="174"/>
      <c r="F1553" s="174">
        <f>--ISNUMBER(IFERROR(SEARCH('Project Costing'!#REF!,Services!I1560,1),""))</f>
        <v>0</v>
      </c>
      <c r="G1553" s="174" t="str">
        <f>IF(F1553=1,COUNTIF($F$8:F1553,1),"")</f>
        <v/>
      </c>
      <c r="H1553" s="174"/>
      <c r="I1553" s="157">
        <f>IFERROR($H$8:INDEX($H$8:$H$3000,COUNTIF($H$8:$H$3000,"?*")),"")</f>
        <v>0</v>
      </c>
    </row>
    <row r="1554" spans="1:9" x14ac:dyDescent="0.25">
      <c r="A1554" s="174">
        <f>--ISNUMBER(IFERROR(SEARCH('Project Costing'!#REF!,Services!I1561,1),""))</f>
        <v>0</v>
      </c>
      <c r="B1554" s="174" t="str">
        <f>IF(A1554=1,COUNTIF($A$8:A1554,1),"")</f>
        <v/>
      </c>
      <c r="C1554" s="174"/>
      <c r="D1554" s="157">
        <f>IFERROR($C$8:INDEX($C$8:$C$3000,COUNTIF($C$8:$C$3000,"?*")),"")</f>
        <v>0</v>
      </c>
      <c r="E1554" s="174"/>
      <c r="F1554" s="174">
        <f>--ISNUMBER(IFERROR(SEARCH('Project Costing'!#REF!,Services!I1561,1),""))</f>
        <v>0</v>
      </c>
      <c r="G1554" s="174" t="str">
        <f>IF(F1554=1,COUNTIF($F$8:F1554,1),"")</f>
        <v/>
      </c>
      <c r="H1554" s="174"/>
      <c r="I1554" s="157">
        <f>IFERROR($H$8:INDEX($H$8:$H$3000,COUNTIF($H$8:$H$3000,"?*")),"")</f>
        <v>0</v>
      </c>
    </row>
    <row r="1555" spans="1:9" x14ac:dyDescent="0.25">
      <c r="A1555" s="174">
        <f>--ISNUMBER(IFERROR(SEARCH('Project Costing'!#REF!,Services!I1562,1),""))</f>
        <v>0</v>
      </c>
      <c r="B1555" s="174" t="str">
        <f>IF(A1555=1,COUNTIF($A$8:A1555,1),"")</f>
        <v/>
      </c>
      <c r="C1555" s="174"/>
      <c r="D1555" s="157">
        <f>IFERROR($C$8:INDEX($C$8:$C$3000,COUNTIF($C$8:$C$3000,"?*")),"")</f>
        <v>0</v>
      </c>
      <c r="E1555" s="174"/>
      <c r="F1555" s="174">
        <f>--ISNUMBER(IFERROR(SEARCH('Project Costing'!#REF!,Services!I1562,1),""))</f>
        <v>0</v>
      </c>
      <c r="G1555" s="174" t="str">
        <f>IF(F1555=1,COUNTIF($F$8:F1555,1),"")</f>
        <v/>
      </c>
      <c r="H1555" s="174"/>
      <c r="I1555" s="157">
        <f>IFERROR($H$8:INDEX($H$8:$H$3000,COUNTIF($H$8:$H$3000,"?*")),"")</f>
        <v>0</v>
      </c>
    </row>
    <row r="1556" spans="1:9" x14ac:dyDescent="0.25">
      <c r="A1556" s="174">
        <f>--ISNUMBER(IFERROR(SEARCH('Project Costing'!#REF!,Services!I1563,1),""))</f>
        <v>0</v>
      </c>
      <c r="B1556" s="174" t="str">
        <f>IF(A1556=1,COUNTIF($A$8:A1556,1),"")</f>
        <v/>
      </c>
      <c r="C1556" s="174"/>
      <c r="D1556" s="157">
        <f>IFERROR($C$8:INDEX($C$8:$C$3000,COUNTIF($C$8:$C$3000,"?*")),"")</f>
        <v>0</v>
      </c>
      <c r="E1556" s="174"/>
      <c r="F1556" s="174">
        <f>--ISNUMBER(IFERROR(SEARCH('Project Costing'!#REF!,Services!I1563,1),""))</f>
        <v>0</v>
      </c>
      <c r="G1556" s="174" t="str">
        <f>IF(F1556=1,COUNTIF($F$8:F1556,1),"")</f>
        <v/>
      </c>
      <c r="H1556" s="174"/>
      <c r="I1556" s="157">
        <f>IFERROR($H$8:INDEX($H$8:$H$3000,COUNTIF($H$8:$H$3000,"?*")),"")</f>
        <v>0</v>
      </c>
    </row>
    <row r="1557" spans="1:9" x14ac:dyDescent="0.25">
      <c r="A1557" s="174">
        <f>--ISNUMBER(IFERROR(SEARCH('Project Costing'!#REF!,Services!I1564,1),""))</f>
        <v>0</v>
      </c>
      <c r="B1557" s="174" t="str">
        <f>IF(A1557=1,COUNTIF($A$8:A1557,1),"")</f>
        <v/>
      </c>
      <c r="C1557" s="174"/>
      <c r="D1557" s="157">
        <f>IFERROR($C$8:INDEX($C$8:$C$3000,COUNTIF($C$8:$C$3000,"?*")),"")</f>
        <v>0</v>
      </c>
      <c r="E1557" s="174"/>
      <c r="F1557" s="174">
        <f>--ISNUMBER(IFERROR(SEARCH('Project Costing'!#REF!,Services!I1564,1),""))</f>
        <v>0</v>
      </c>
      <c r="G1557" s="174" t="str">
        <f>IF(F1557=1,COUNTIF($F$8:F1557,1),"")</f>
        <v/>
      </c>
      <c r="H1557" s="174"/>
      <c r="I1557" s="157">
        <f>IFERROR($H$8:INDEX($H$8:$H$3000,COUNTIF($H$8:$H$3000,"?*")),"")</f>
        <v>0</v>
      </c>
    </row>
    <row r="1558" spans="1:9" x14ac:dyDescent="0.25">
      <c r="A1558" s="174">
        <f>--ISNUMBER(IFERROR(SEARCH('Project Costing'!#REF!,Services!I1565,1),""))</f>
        <v>0</v>
      </c>
      <c r="B1558" s="174" t="str">
        <f>IF(A1558=1,COUNTIF($A$8:A1558,1),"")</f>
        <v/>
      </c>
      <c r="C1558" s="174"/>
      <c r="D1558" s="157">
        <f>IFERROR($C$8:INDEX($C$8:$C$3000,COUNTIF($C$8:$C$3000,"?*")),"")</f>
        <v>0</v>
      </c>
      <c r="E1558" s="174"/>
      <c r="F1558" s="174">
        <f>--ISNUMBER(IFERROR(SEARCH('Project Costing'!#REF!,Services!I1565,1),""))</f>
        <v>0</v>
      </c>
      <c r="G1558" s="174" t="str">
        <f>IF(F1558=1,COUNTIF($F$8:F1558,1),"")</f>
        <v/>
      </c>
      <c r="H1558" s="174"/>
      <c r="I1558" s="157">
        <f>IFERROR($H$8:INDEX($H$8:$H$3000,COUNTIF($H$8:$H$3000,"?*")),"")</f>
        <v>0</v>
      </c>
    </row>
    <row r="1559" spans="1:9" x14ac:dyDescent="0.25">
      <c r="A1559" s="174">
        <f>--ISNUMBER(IFERROR(SEARCH('Project Costing'!#REF!,Services!I1566,1),""))</f>
        <v>0</v>
      </c>
      <c r="B1559" s="174" t="str">
        <f>IF(A1559=1,COUNTIF($A$8:A1559,1),"")</f>
        <v/>
      </c>
      <c r="C1559" s="174"/>
      <c r="D1559" s="157">
        <f>IFERROR($C$8:INDEX($C$8:$C$3000,COUNTIF($C$8:$C$3000,"?*")),"")</f>
        <v>0</v>
      </c>
      <c r="E1559" s="174"/>
      <c r="F1559" s="174">
        <f>--ISNUMBER(IFERROR(SEARCH('Project Costing'!#REF!,Services!I1566,1),""))</f>
        <v>0</v>
      </c>
      <c r="G1559" s="174" t="str">
        <f>IF(F1559=1,COUNTIF($F$8:F1559,1),"")</f>
        <v/>
      </c>
      <c r="H1559" s="174"/>
      <c r="I1559" s="157">
        <f>IFERROR($H$8:INDEX($H$8:$H$3000,COUNTIF($H$8:$H$3000,"?*")),"")</f>
        <v>0</v>
      </c>
    </row>
    <row r="1560" spans="1:9" x14ac:dyDescent="0.25">
      <c r="A1560" s="174">
        <f>--ISNUMBER(IFERROR(SEARCH('Project Costing'!#REF!,Services!I1567,1),""))</f>
        <v>0</v>
      </c>
      <c r="B1560" s="174" t="str">
        <f>IF(A1560=1,COUNTIF($A$8:A1560,1),"")</f>
        <v/>
      </c>
      <c r="C1560" s="174"/>
      <c r="D1560" s="157">
        <f>IFERROR($C$8:INDEX($C$8:$C$3000,COUNTIF($C$8:$C$3000,"?*")),"")</f>
        <v>0</v>
      </c>
      <c r="E1560" s="174"/>
      <c r="F1560" s="174">
        <f>--ISNUMBER(IFERROR(SEARCH('Project Costing'!#REF!,Services!I1567,1),""))</f>
        <v>0</v>
      </c>
      <c r="G1560" s="174" t="str">
        <f>IF(F1560=1,COUNTIF($F$8:F1560,1),"")</f>
        <v/>
      </c>
      <c r="H1560" s="174"/>
      <c r="I1560" s="157">
        <f>IFERROR($H$8:INDEX($H$8:$H$3000,COUNTIF($H$8:$H$3000,"?*")),"")</f>
        <v>0</v>
      </c>
    </row>
    <row r="1561" spans="1:9" x14ac:dyDescent="0.25">
      <c r="A1561" s="174">
        <f>--ISNUMBER(IFERROR(SEARCH('Project Costing'!#REF!,Services!I1568,1),""))</f>
        <v>0</v>
      </c>
      <c r="B1561" s="174" t="str">
        <f>IF(A1561=1,COUNTIF($A$8:A1561,1),"")</f>
        <v/>
      </c>
      <c r="C1561" s="174"/>
      <c r="D1561" s="157">
        <f>IFERROR($C$8:INDEX($C$8:$C$3000,COUNTIF($C$8:$C$3000,"?*")),"")</f>
        <v>0</v>
      </c>
      <c r="E1561" s="174"/>
      <c r="F1561" s="174">
        <f>--ISNUMBER(IFERROR(SEARCH('Project Costing'!#REF!,Services!I1568,1),""))</f>
        <v>0</v>
      </c>
      <c r="G1561" s="174" t="str">
        <f>IF(F1561=1,COUNTIF($F$8:F1561,1),"")</f>
        <v/>
      </c>
      <c r="H1561" s="174"/>
      <c r="I1561" s="157">
        <f>IFERROR($H$8:INDEX($H$8:$H$3000,COUNTIF($H$8:$H$3000,"?*")),"")</f>
        <v>0</v>
      </c>
    </row>
    <row r="1562" spans="1:9" x14ac:dyDescent="0.25">
      <c r="A1562" s="174">
        <f>--ISNUMBER(IFERROR(SEARCH('Project Costing'!#REF!,Services!I1569,1),""))</f>
        <v>0</v>
      </c>
      <c r="B1562" s="174" t="str">
        <f>IF(A1562=1,COUNTIF($A$8:A1562,1),"")</f>
        <v/>
      </c>
      <c r="C1562" s="174"/>
      <c r="D1562" s="157">
        <f>IFERROR($C$8:INDEX($C$8:$C$3000,COUNTIF($C$8:$C$3000,"?*")),"")</f>
        <v>0</v>
      </c>
      <c r="E1562" s="174"/>
      <c r="F1562" s="174">
        <f>--ISNUMBER(IFERROR(SEARCH('Project Costing'!#REF!,Services!I1569,1),""))</f>
        <v>0</v>
      </c>
      <c r="G1562" s="174" t="str">
        <f>IF(F1562=1,COUNTIF($F$8:F1562,1),"")</f>
        <v/>
      </c>
      <c r="H1562" s="174"/>
      <c r="I1562" s="157">
        <f>IFERROR($H$8:INDEX($H$8:$H$3000,COUNTIF($H$8:$H$3000,"?*")),"")</f>
        <v>0</v>
      </c>
    </row>
    <row r="1563" spans="1:9" x14ac:dyDescent="0.25">
      <c r="A1563" s="174">
        <f>--ISNUMBER(IFERROR(SEARCH('Project Costing'!#REF!,Services!I1570,1),""))</f>
        <v>0</v>
      </c>
      <c r="B1563" s="174" t="str">
        <f>IF(A1563=1,COUNTIF($A$8:A1563,1),"")</f>
        <v/>
      </c>
      <c r="C1563" s="174"/>
      <c r="D1563" s="157">
        <f>IFERROR($C$8:INDEX($C$8:$C$3000,COUNTIF($C$8:$C$3000,"?*")),"")</f>
        <v>0</v>
      </c>
      <c r="E1563" s="174"/>
      <c r="F1563" s="174">
        <f>--ISNUMBER(IFERROR(SEARCH('Project Costing'!#REF!,Services!I1570,1),""))</f>
        <v>0</v>
      </c>
      <c r="G1563" s="174" t="str">
        <f>IF(F1563=1,COUNTIF($F$8:F1563,1),"")</f>
        <v/>
      </c>
      <c r="H1563" s="174"/>
      <c r="I1563" s="157">
        <f>IFERROR($H$8:INDEX($H$8:$H$3000,COUNTIF($H$8:$H$3000,"?*")),"")</f>
        <v>0</v>
      </c>
    </row>
    <row r="1564" spans="1:9" x14ac:dyDescent="0.25">
      <c r="A1564" s="174">
        <f>--ISNUMBER(IFERROR(SEARCH('Project Costing'!#REF!,Services!I1571,1),""))</f>
        <v>0</v>
      </c>
      <c r="B1564" s="174" t="str">
        <f>IF(A1564=1,COUNTIF($A$8:A1564,1),"")</f>
        <v/>
      </c>
      <c r="C1564" s="174"/>
      <c r="D1564" s="157">
        <f>IFERROR($C$8:INDEX($C$8:$C$3000,COUNTIF($C$8:$C$3000,"?*")),"")</f>
        <v>0</v>
      </c>
      <c r="E1564" s="174"/>
      <c r="F1564" s="174">
        <f>--ISNUMBER(IFERROR(SEARCH('Project Costing'!#REF!,Services!I1571,1),""))</f>
        <v>0</v>
      </c>
      <c r="G1564" s="174" t="str">
        <f>IF(F1564=1,COUNTIF($F$8:F1564,1),"")</f>
        <v/>
      </c>
      <c r="H1564" s="174"/>
      <c r="I1564" s="157">
        <f>IFERROR($H$8:INDEX($H$8:$H$3000,COUNTIF($H$8:$H$3000,"?*")),"")</f>
        <v>0</v>
      </c>
    </row>
    <row r="1565" spans="1:9" x14ac:dyDescent="0.25">
      <c r="A1565" s="174">
        <f>--ISNUMBER(IFERROR(SEARCH('Project Costing'!#REF!,Services!I1572,1),""))</f>
        <v>0</v>
      </c>
      <c r="B1565" s="174" t="str">
        <f>IF(A1565=1,COUNTIF($A$8:A1565,1),"")</f>
        <v/>
      </c>
      <c r="C1565" s="174"/>
      <c r="D1565" s="157">
        <f>IFERROR($C$8:INDEX($C$8:$C$3000,COUNTIF($C$8:$C$3000,"?*")),"")</f>
        <v>0</v>
      </c>
      <c r="E1565" s="174"/>
      <c r="F1565" s="174">
        <f>--ISNUMBER(IFERROR(SEARCH('Project Costing'!#REF!,Services!I1572,1),""))</f>
        <v>0</v>
      </c>
      <c r="G1565" s="174" t="str">
        <f>IF(F1565=1,COUNTIF($F$8:F1565,1),"")</f>
        <v/>
      </c>
      <c r="H1565" s="174"/>
      <c r="I1565" s="157">
        <f>IFERROR($H$8:INDEX($H$8:$H$3000,COUNTIF($H$8:$H$3000,"?*")),"")</f>
        <v>0</v>
      </c>
    </row>
    <row r="1566" spans="1:9" x14ac:dyDescent="0.25">
      <c r="A1566" s="174">
        <f>--ISNUMBER(IFERROR(SEARCH('Project Costing'!#REF!,Services!I1573,1),""))</f>
        <v>0</v>
      </c>
      <c r="B1566" s="174" t="str">
        <f>IF(A1566=1,COUNTIF($A$8:A1566,1),"")</f>
        <v/>
      </c>
      <c r="C1566" s="174"/>
      <c r="D1566" s="157">
        <f>IFERROR($C$8:INDEX($C$8:$C$3000,COUNTIF($C$8:$C$3000,"?*")),"")</f>
        <v>0</v>
      </c>
      <c r="E1566" s="174"/>
      <c r="F1566" s="174">
        <f>--ISNUMBER(IFERROR(SEARCH('Project Costing'!#REF!,Services!I1573,1),""))</f>
        <v>0</v>
      </c>
      <c r="G1566" s="174" t="str">
        <f>IF(F1566=1,COUNTIF($F$8:F1566,1),"")</f>
        <v/>
      </c>
      <c r="H1566" s="174"/>
      <c r="I1566" s="157">
        <f>IFERROR($H$8:INDEX($H$8:$H$3000,COUNTIF($H$8:$H$3000,"?*")),"")</f>
        <v>0</v>
      </c>
    </row>
    <row r="1567" spans="1:9" x14ac:dyDescent="0.25">
      <c r="A1567" s="174">
        <f>--ISNUMBER(IFERROR(SEARCH('Project Costing'!#REF!,Services!I1574,1),""))</f>
        <v>0</v>
      </c>
      <c r="B1567" s="174" t="str">
        <f>IF(A1567=1,COUNTIF($A$8:A1567,1),"")</f>
        <v/>
      </c>
      <c r="C1567" s="174"/>
      <c r="D1567" s="157">
        <f>IFERROR($C$8:INDEX($C$8:$C$3000,COUNTIF($C$8:$C$3000,"?*")),"")</f>
        <v>0</v>
      </c>
      <c r="E1567" s="174"/>
      <c r="F1567" s="174">
        <f>--ISNUMBER(IFERROR(SEARCH('Project Costing'!#REF!,Services!I1574,1),""))</f>
        <v>0</v>
      </c>
      <c r="G1567" s="174" t="str">
        <f>IF(F1567=1,COUNTIF($F$8:F1567,1),"")</f>
        <v/>
      </c>
      <c r="H1567" s="174"/>
      <c r="I1567" s="157">
        <f>IFERROR($H$8:INDEX($H$8:$H$3000,COUNTIF($H$8:$H$3000,"?*")),"")</f>
        <v>0</v>
      </c>
    </row>
    <row r="1568" spans="1:9" x14ac:dyDescent="0.25">
      <c r="A1568" s="174">
        <f>--ISNUMBER(IFERROR(SEARCH('Project Costing'!#REF!,Services!I1575,1),""))</f>
        <v>0</v>
      </c>
      <c r="B1568" s="174" t="str">
        <f>IF(A1568=1,COUNTIF($A$8:A1568,1),"")</f>
        <v/>
      </c>
      <c r="C1568" s="174"/>
      <c r="D1568" s="157">
        <f>IFERROR($C$8:INDEX($C$8:$C$3000,COUNTIF($C$8:$C$3000,"?*")),"")</f>
        <v>0</v>
      </c>
      <c r="E1568" s="174"/>
      <c r="F1568" s="174">
        <f>--ISNUMBER(IFERROR(SEARCH('Project Costing'!#REF!,Services!I1575,1),""))</f>
        <v>0</v>
      </c>
      <c r="G1568" s="174" t="str">
        <f>IF(F1568=1,COUNTIF($F$8:F1568,1),"")</f>
        <v/>
      </c>
      <c r="H1568" s="174"/>
      <c r="I1568" s="157">
        <f>IFERROR($H$8:INDEX($H$8:$H$3000,COUNTIF($H$8:$H$3000,"?*")),"")</f>
        <v>0</v>
      </c>
    </row>
    <row r="1569" spans="1:9" x14ac:dyDescent="0.25">
      <c r="A1569" s="174">
        <f>--ISNUMBER(IFERROR(SEARCH('Project Costing'!#REF!,Services!I1576,1),""))</f>
        <v>0</v>
      </c>
      <c r="B1569" s="174" t="str">
        <f>IF(A1569=1,COUNTIF($A$8:A1569,1),"")</f>
        <v/>
      </c>
      <c r="C1569" s="174"/>
      <c r="D1569" s="157">
        <f>IFERROR($C$8:INDEX($C$8:$C$3000,COUNTIF($C$8:$C$3000,"?*")),"")</f>
        <v>0</v>
      </c>
      <c r="E1569" s="174"/>
      <c r="F1569" s="174">
        <f>--ISNUMBER(IFERROR(SEARCH('Project Costing'!#REF!,Services!I1576,1),""))</f>
        <v>0</v>
      </c>
      <c r="G1569" s="174" t="str">
        <f>IF(F1569=1,COUNTIF($F$8:F1569,1),"")</f>
        <v/>
      </c>
      <c r="H1569" s="174"/>
      <c r="I1569" s="157">
        <f>IFERROR($H$8:INDEX($H$8:$H$3000,COUNTIF($H$8:$H$3000,"?*")),"")</f>
        <v>0</v>
      </c>
    </row>
    <row r="1570" spans="1:9" x14ac:dyDescent="0.25">
      <c r="A1570" s="174">
        <f>--ISNUMBER(IFERROR(SEARCH('Project Costing'!#REF!,Services!I1577,1),""))</f>
        <v>0</v>
      </c>
      <c r="B1570" s="174" t="str">
        <f>IF(A1570=1,COUNTIF($A$8:A1570,1),"")</f>
        <v/>
      </c>
      <c r="C1570" s="174"/>
      <c r="D1570" s="157">
        <f>IFERROR($C$8:INDEX($C$8:$C$3000,COUNTIF($C$8:$C$3000,"?*")),"")</f>
        <v>0</v>
      </c>
      <c r="E1570" s="174"/>
      <c r="F1570" s="174">
        <f>--ISNUMBER(IFERROR(SEARCH('Project Costing'!#REF!,Services!I1577,1),""))</f>
        <v>0</v>
      </c>
      <c r="G1570" s="174" t="str">
        <f>IF(F1570=1,COUNTIF($F$8:F1570,1),"")</f>
        <v/>
      </c>
      <c r="H1570" s="174"/>
      <c r="I1570" s="157">
        <f>IFERROR($H$8:INDEX($H$8:$H$3000,COUNTIF($H$8:$H$3000,"?*")),"")</f>
        <v>0</v>
      </c>
    </row>
    <row r="1571" spans="1:9" x14ac:dyDescent="0.25">
      <c r="A1571" s="174">
        <f>--ISNUMBER(IFERROR(SEARCH('Project Costing'!#REF!,Services!I1578,1),""))</f>
        <v>0</v>
      </c>
      <c r="B1571" s="174" t="str">
        <f>IF(A1571=1,COUNTIF($A$8:A1571,1),"")</f>
        <v/>
      </c>
      <c r="C1571" s="174"/>
      <c r="D1571" s="157">
        <f>IFERROR($C$8:INDEX($C$8:$C$3000,COUNTIF($C$8:$C$3000,"?*")),"")</f>
        <v>0</v>
      </c>
      <c r="E1571" s="174"/>
      <c r="F1571" s="174">
        <f>--ISNUMBER(IFERROR(SEARCH('Project Costing'!#REF!,Services!I1578,1),""))</f>
        <v>0</v>
      </c>
      <c r="G1571" s="174" t="str">
        <f>IF(F1571=1,COUNTIF($F$8:F1571,1),"")</f>
        <v/>
      </c>
      <c r="H1571" s="174"/>
      <c r="I1571" s="157">
        <f>IFERROR($H$8:INDEX($H$8:$H$3000,COUNTIF($H$8:$H$3000,"?*")),"")</f>
        <v>0</v>
      </c>
    </row>
    <row r="1572" spans="1:9" x14ac:dyDescent="0.25">
      <c r="A1572" s="174">
        <f>--ISNUMBER(IFERROR(SEARCH('Project Costing'!#REF!,Services!I1579,1),""))</f>
        <v>0</v>
      </c>
      <c r="B1572" s="174" t="str">
        <f>IF(A1572=1,COUNTIF($A$8:A1572,1),"")</f>
        <v/>
      </c>
      <c r="C1572" s="174"/>
      <c r="D1572" s="157">
        <f>IFERROR($C$8:INDEX($C$8:$C$3000,COUNTIF($C$8:$C$3000,"?*")),"")</f>
        <v>0</v>
      </c>
      <c r="E1572" s="174"/>
      <c r="F1572" s="174">
        <f>--ISNUMBER(IFERROR(SEARCH('Project Costing'!#REF!,Services!I1579,1),""))</f>
        <v>0</v>
      </c>
      <c r="G1572" s="174" t="str">
        <f>IF(F1572=1,COUNTIF($F$8:F1572,1),"")</f>
        <v/>
      </c>
      <c r="H1572" s="174"/>
      <c r="I1572" s="157">
        <f>IFERROR($H$8:INDEX($H$8:$H$3000,COUNTIF($H$8:$H$3000,"?*")),"")</f>
        <v>0</v>
      </c>
    </row>
    <row r="1573" spans="1:9" x14ac:dyDescent="0.25">
      <c r="A1573" s="174">
        <f>--ISNUMBER(IFERROR(SEARCH('Project Costing'!#REF!,Services!I1580,1),""))</f>
        <v>0</v>
      </c>
      <c r="B1573" s="174" t="str">
        <f>IF(A1573=1,COUNTIF($A$8:A1573,1),"")</f>
        <v/>
      </c>
      <c r="C1573" s="174"/>
      <c r="D1573" s="157">
        <f>IFERROR($C$8:INDEX($C$8:$C$3000,COUNTIF($C$8:$C$3000,"?*")),"")</f>
        <v>0</v>
      </c>
      <c r="E1573" s="174"/>
      <c r="F1573" s="174">
        <f>--ISNUMBER(IFERROR(SEARCH('Project Costing'!#REF!,Services!I1580,1),""))</f>
        <v>0</v>
      </c>
      <c r="G1573" s="174" t="str">
        <f>IF(F1573=1,COUNTIF($F$8:F1573,1),"")</f>
        <v/>
      </c>
      <c r="H1573" s="174"/>
      <c r="I1573" s="157">
        <f>IFERROR($H$8:INDEX($H$8:$H$3000,COUNTIF($H$8:$H$3000,"?*")),"")</f>
        <v>0</v>
      </c>
    </row>
    <row r="1574" spans="1:9" x14ac:dyDescent="0.25">
      <c r="A1574" s="174">
        <f>--ISNUMBER(IFERROR(SEARCH('Project Costing'!#REF!,Services!I1581,1),""))</f>
        <v>0</v>
      </c>
      <c r="B1574" s="174" t="str">
        <f>IF(A1574=1,COUNTIF($A$8:A1574,1),"")</f>
        <v/>
      </c>
      <c r="C1574" s="174"/>
      <c r="D1574" s="157">
        <f>IFERROR($C$8:INDEX($C$8:$C$3000,COUNTIF($C$8:$C$3000,"?*")),"")</f>
        <v>0</v>
      </c>
      <c r="E1574" s="174"/>
      <c r="F1574" s="174">
        <f>--ISNUMBER(IFERROR(SEARCH('Project Costing'!#REF!,Services!I1581,1),""))</f>
        <v>0</v>
      </c>
      <c r="G1574" s="174" t="str">
        <f>IF(F1574=1,COUNTIF($F$8:F1574,1),"")</f>
        <v/>
      </c>
      <c r="H1574" s="174"/>
      <c r="I1574" s="157">
        <f>IFERROR($H$8:INDEX($H$8:$H$3000,COUNTIF($H$8:$H$3000,"?*")),"")</f>
        <v>0</v>
      </c>
    </row>
    <row r="1575" spans="1:9" x14ac:dyDescent="0.25">
      <c r="A1575" s="174">
        <f>--ISNUMBER(IFERROR(SEARCH('Project Costing'!#REF!,Services!I1582,1),""))</f>
        <v>0</v>
      </c>
      <c r="B1575" s="174" t="str">
        <f>IF(A1575=1,COUNTIF($A$8:A1575,1),"")</f>
        <v/>
      </c>
      <c r="C1575" s="174"/>
      <c r="D1575" s="157">
        <f>IFERROR($C$8:INDEX($C$8:$C$3000,COUNTIF($C$8:$C$3000,"?*")),"")</f>
        <v>0</v>
      </c>
      <c r="E1575" s="174"/>
      <c r="F1575" s="174">
        <f>--ISNUMBER(IFERROR(SEARCH('Project Costing'!#REF!,Services!I1582,1),""))</f>
        <v>0</v>
      </c>
      <c r="G1575" s="174" t="str">
        <f>IF(F1575=1,COUNTIF($F$8:F1575,1),"")</f>
        <v/>
      </c>
      <c r="H1575" s="174"/>
      <c r="I1575" s="157">
        <f>IFERROR($H$8:INDEX($H$8:$H$3000,COUNTIF($H$8:$H$3000,"?*")),"")</f>
        <v>0</v>
      </c>
    </row>
    <row r="1576" spans="1:9" x14ac:dyDescent="0.25">
      <c r="A1576" s="174">
        <f>--ISNUMBER(IFERROR(SEARCH('Project Costing'!#REF!,Services!I1583,1),""))</f>
        <v>0</v>
      </c>
      <c r="B1576" s="174" t="str">
        <f>IF(A1576=1,COUNTIF($A$8:A1576,1),"")</f>
        <v/>
      </c>
      <c r="C1576" s="174"/>
      <c r="D1576" s="157">
        <f>IFERROR($C$8:INDEX($C$8:$C$3000,COUNTIF($C$8:$C$3000,"?*")),"")</f>
        <v>0</v>
      </c>
      <c r="E1576" s="174"/>
      <c r="F1576" s="174">
        <f>--ISNUMBER(IFERROR(SEARCH('Project Costing'!#REF!,Services!I1583,1),""))</f>
        <v>0</v>
      </c>
      <c r="G1576" s="174" t="str">
        <f>IF(F1576=1,COUNTIF($F$8:F1576,1),"")</f>
        <v/>
      </c>
      <c r="H1576" s="174"/>
      <c r="I1576" s="157">
        <f>IFERROR($H$8:INDEX($H$8:$H$3000,COUNTIF($H$8:$H$3000,"?*")),"")</f>
        <v>0</v>
      </c>
    </row>
    <row r="1577" spans="1:9" x14ac:dyDescent="0.25">
      <c r="A1577" s="174">
        <f>--ISNUMBER(IFERROR(SEARCH('Project Costing'!#REF!,Services!I1584,1),""))</f>
        <v>0</v>
      </c>
      <c r="B1577" s="174" t="str">
        <f>IF(A1577=1,COUNTIF($A$8:A1577,1),"")</f>
        <v/>
      </c>
      <c r="C1577" s="174"/>
      <c r="D1577" s="157">
        <f>IFERROR($C$8:INDEX($C$8:$C$3000,COUNTIF($C$8:$C$3000,"?*")),"")</f>
        <v>0</v>
      </c>
      <c r="E1577" s="174"/>
      <c r="F1577" s="174">
        <f>--ISNUMBER(IFERROR(SEARCH('Project Costing'!#REF!,Services!I1584,1),""))</f>
        <v>0</v>
      </c>
      <c r="G1577" s="174" t="str">
        <f>IF(F1577=1,COUNTIF($F$8:F1577,1),"")</f>
        <v/>
      </c>
      <c r="H1577" s="174"/>
      <c r="I1577" s="157">
        <f>IFERROR($H$8:INDEX($H$8:$H$3000,COUNTIF($H$8:$H$3000,"?*")),"")</f>
        <v>0</v>
      </c>
    </row>
    <row r="1578" spans="1:9" x14ac:dyDescent="0.25">
      <c r="A1578" s="174">
        <f>--ISNUMBER(IFERROR(SEARCH('Project Costing'!#REF!,Services!I1585,1),""))</f>
        <v>0</v>
      </c>
      <c r="B1578" s="174" t="str">
        <f>IF(A1578=1,COUNTIF($A$8:A1578,1),"")</f>
        <v/>
      </c>
      <c r="C1578" s="174"/>
      <c r="D1578" s="157">
        <f>IFERROR($C$8:INDEX($C$8:$C$3000,COUNTIF($C$8:$C$3000,"?*")),"")</f>
        <v>0</v>
      </c>
      <c r="E1578" s="174"/>
      <c r="F1578" s="174">
        <f>--ISNUMBER(IFERROR(SEARCH('Project Costing'!#REF!,Services!I1585,1),""))</f>
        <v>0</v>
      </c>
      <c r="G1578" s="174" t="str">
        <f>IF(F1578=1,COUNTIF($F$8:F1578,1),"")</f>
        <v/>
      </c>
      <c r="H1578" s="174"/>
      <c r="I1578" s="157">
        <f>IFERROR($H$8:INDEX($H$8:$H$3000,COUNTIF($H$8:$H$3000,"?*")),"")</f>
        <v>0</v>
      </c>
    </row>
    <row r="1579" spans="1:9" x14ac:dyDescent="0.25">
      <c r="A1579" s="174">
        <f>--ISNUMBER(IFERROR(SEARCH('Project Costing'!#REF!,Services!I1586,1),""))</f>
        <v>0</v>
      </c>
      <c r="B1579" s="174" t="str">
        <f>IF(A1579=1,COUNTIF($A$8:A1579,1),"")</f>
        <v/>
      </c>
      <c r="C1579" s="174"/>
      <c r="D1579" s="157">
        <f>IFERROR($C$8:INDEX($C$8:$C$3000,COUNTIF($C$8:$C$3000,"?*")),"")</f>
        <v>0</v>
      </c>
      <c r="E1579" s="174"/>
      <c r="F1579" s="174">
        <f>--ISNUMBER(IFERROR(SEARCH('Project Costing'!#REF!,Services!I1586,1),""))</f>
        <v>0</v>
      </c>
      <c r="G1579" s="174" t="str">
        <f>IF(F1579=1,COUNTIF($F$8:F1579,1),"")</f>
        <v/>
      </c>
      <c r="H1579" s="174"/>
      <c r="I1579" s="157">
        <f>IFERROR($H$8:INDEX($H$8:$H$3000,COUNTIF($H$8:$H$3000,"?*")),"")</f>
        <v>0</v>
      </c>
    </row>
    <row r="1580" spans="1:9" x14ac:dyDescent="0.25">
      <c r="A1580" s="174">
        <f>--ISNUMBER(IFERROR(SEARCH('Project Costing'!#REF!,Services!I1587,1),""))</f>
        <v>0</v>
      </c>
      <c r="B1580" s="174" t="str">
        <f>IF(A1580=1,COUNTIF($A$8:A1580,1),"")</f>
        <v/>
      </c>
      <c r="C1580" s="174"/>
      <c r="D1580" s="157">
        <f>IFERROR($C$8:INDEX($C$8:$C$3000,COUNTIF($C$8:$C$3000,"?*")),"")</f>
        <v>0</v>
      </c>
      <c r="E1580" s="174"/>
      <c r="F1580" s="174">
        <f>--ISNUMBER(IFERROR(SEARCH('Project Costing'!#REF!,Services!I1587,1),""))</f>
        <v>0</v>
      </c>
      <c r="G1580" s="174" t="str">
        <f>IF(F1580=1,COUNTIF($F$8:F1580,1),"")</f>
        <v/>
      </c>
      <c r="H1580" s="174"/>
      <c r="I1580" s="157">
        <f>IFERROR($H$8:INDEX($H$8:$H$3000,COUNTIF($H$8:$H$3000,"?*")),"")</f>
        <v>0</v>
      </c>
    </row>
    <row r="1581" spans="1:9" x14ac:dyDescent="0.25">
      <c r="A1581" s="174">
        <f>--ISNUMBER(IFERROR(SEARCH('Project Costing'!#REF!,Services!I1588,1),""))</f>
        <v>0</v>
      </c>
      <c r="B1581" s="174" t="str">
        <f>IF(A1581=1,COUNTIF($A$8:A1581,1),"")</f>
        <v/>
      </c>
      <c r="C1581" s="174"/>
      <c r="D1581" s="157">
        <f>IFERROR($C$8:INDEX($C$8:$C$3000,COUNTIF($C$8:$C$3000,"?*")),"")</f>
        <v>0</v>
      </c>
      <c r="E1581" s="174"/>
      <c r="F1581" s="174">
        <f>--ISNUMBER(IFERROR(SEARCH('Project Costing'!#REF!,Services!I1588,1),""))</f>
        <v>0</v>
      </c>
      <c r="G1581" s="174" t="str">
        <f>IF(F1581=1,COUNTIF($F$8:F1581,1),"")</f>
        <v/>
      </c>
      <c r="H1581" s="174"/>
      <c r="I1581" s="157">
        <f>IFERROR($H$8:INDEX($H$8:$H$3000,COUNTIF($H$8:$H$3000,"?*")),"")</f>
        <v>0</v>
      </c>
    </row>
    <row r="1582" spans="1:9" x14ac:dyDescent="0.25">
      <c r="A1582" s="174">
        <f>--ISNUMBER(IFERROR(SEARCH('Project Costing'!#REF!,Services!I1589,1),""))</f>
        <v>0</v>
      </c>
      <c r="B1582" s="174" t="str">
        <f>IF(A1582=1,COUNTIF($A$8:A1582,1),"")</f>
        <v/>
      </c>
      <c r="C1582" s="174"/>
      <c r="D1582" s="157">
        <f>IFERROR($C$8:INDEX($C$8:$C$3000,COUNTIF($C$8:$C$3000,"?*")),"")</f>
        <v>0</v>
      </c>
      <c r="E1582" s="174"/>
      <c r="F1582" s="174">
        <f>--ISNUMBER(IFERROR(SEARCH('Project Costing'!#REF!,Services!I1589,1),""))</f>
        <v>0</v>
      </c>
      <c r="G1582" s="174" t="str">
        <f>IF(F1582=1,COUNTIF($F$8:F1582,1),"")</f>
        <v/>
      </c>
      <c r="H1582" s="174"/>
      <c r="I1582" s="157">
        <f>IFERROR($H$8:INDEX($H$8:$H$3000,COUNTIF($H$8:$H$3000,"?*")),"")</f>
        <v>0</v>
      </c>
    </row>
    <row r="1583" spans="1:9" x14ac:dyDescent="0.25">
      <c r="A1583" s="174">
        <f>--ISNUMBER(IFERROR(SEARCH('Project Costing'!#REF!,Services!I1590,1),""))</f>
        <v>0</v>
      </c>
      <c r="B1583" s="174" t="str">
        <f>IF(A1583=1,COUNTIF($A$8:A1583,1),"")</f>
        <v/>
      </c>
      <c r="C1583" s="174"/>
      <c r="D1583" s="157">
        <f>IFERROR($C$8:INDEX($C$8:$C$3000,COUNTIF($C$8:$C$3000,"?*")),"")</f>
        <v>0</v>
      </c>
      <c r="E1583" s="174"/>
      <c r="F1583" s="174">
        <f>--ISNUMBER(IFERROR(SEARCH('Project Costing'!#REF!,Services!I1590,1),""))</f>
        <v>0</v>
      </c>
      <c r="G1583" s="174" t="str">
        <f>IF(F1583=1,COUNTIF($F$8:F1583,1),"")</f>
        <v/>
      </c>
      <c r="H1583" s="174"/>
      <c r="I1583" s="157">
        <f>IFERROR($H$8:INDEX($H$8:$H$3000,COUNTIF($H$8:$H$3000,"?*")),"")</f>
        <v>0</v>
      </c>
    </row>
    <row r="1584" spans="1:9" x14ac:dyDescent="0.25">
      <c r="A1584" s="174">
        <f>--ISNUMBER(IFERROR(SEARCH('Project Costing'!#REF!,Services!I1591,1),""))</f>
        <v>0</v>
      </c>
      <c r="B1584" s="174" t="str">
        <f>IF(A1584=1,COUNTIF($A$8:A1584,1),"")</f>
        <v/>
      </c>
      <c r="C1584" s="174"/>
      <c r="D1584" s="157">
        <f>IFERROR($C$8:INDEX($C$8:$C$3000,COUNTIF($C$8:$C$3000,"?*")),"")</f>
        <v>0</v>
      </c>
      <c r="E1584" s="174"/>
      <c r="F1584" s="174">
        <f>--ISNUMBER(IFERROR(SEARCH('Project Costing'!#REF!,Services!I1591,1),""))</f>
        <v>0</v>
      </c>
      <c r="G1584" s="174" t="str">
        <f>IF(F1584=1,COUNTIF($F$8:F1584,1),"")</f>
        <v/>
      </c>
      <c r="H1584" s="174"/>
      <c r="I1584" s="157">
        <f>IFERROR($H$8:INDEX($H$8:$H$3000,COUNTIF($H$8:$H$3000,"?*")),"")</f>
        <v>0</v>
      </c>
    </row>
    <row r="1585" spans="1:9" x14ac:dyDescent="0.25">
      <c r="A1585" s="174">
        <f>--ISNUMBER(IFERROR(SEARCH('Project Costing'!#REF!,Services!I1592,1),""))</f>
        <v>0</v>
      </c>
      <c r="B1585" s="174" t="str">
        <f>IF(A1585=1,COUNTIF($A$8:A1585,1),"")</f>
        <v/>
      </c>
      <c r="C1585" s="174"/>
      <c r="D1585" s="157">
        <f>IFERROR($C$8:INDEX($C$8:$C$3000,COUNTIF($C$8:$C$3000,"?*")),"")</f>
        <v>0</v>
      </c>
      <c r="E1585" s="174"/>
      <c r="F1585" s="174">
        <f>--ISNUMBER(IFERROR(SEARCH('Project Costing'!#REF!,Services!I1592,1),""))</f>
        <v>0</v>
      </c>
      <c r="G1585" s="174" t="str">
        <f>IF(F1585=1,COUNTIF($F$8:F1585,1),"")</f>
        <v/>
      </c>
      <c r="H1585" s="174"/>
      <c r="I1585" s="157">
        <f>IFERROR($H$8:INDEX($H$8:$H$3000,COUNTIF($H$8:$H$3000,"?*")),"")</f>
        <v>0</v>
      </c>
    </row>
    <row r="1586" spans="1:9" x14ac:dyDescent="0.25">
      <c r="A1586" s="174">
        <f>--ISNUMBER(IFERROR(SEARCH('Project Costing'!#REF!,Services!I1593,1),""))</f>
        <v>0</v>
      </c>
      <c r="B1586" s="174" t="str">
        <f>IF(A1586=1,COUNTIF($A$8:A1586,1),"")</f>
        <v/>
      </c>
      <c r="C1586" s="174"/>
      <c r="D1586" s="157">
        <f>IFERROR($C$8:INDEX($C$8:$C$3000,COUNTIF($C$8:$C$3000,"?*")),"")</f>
        <v>0</v>
      </c>
      <c r="E1586" s="174"/>
      <c r="F1586" s="174">
        <f>--ISNUMBER(IFERROR(SEARCH('Project Costing'!#REF!,Services!I1593,1),""))</f>
        <v>0</v>
      </c>
      <c r="G1586" s="174" t="str">
        <f>IF(F1586=1,COUNTIF($F$8:F1586,1),"")</f>
        <v/>
      </c>
      <c r="H1586" s="174"/>
      <c r="I1586" s="157">
        <f>IFERROR($H$8:INDEX($H$8:$H$3000,COUNTIF($H$8:$H$3000,"?*")),"")</f>
        <v>0</v>
      </c>
    </row>
    <row r="1587" spans="1:9" x14ac:dyDescent="0.25">
      <c r="A1587" s="174">
        <f>--ISNUMBER(IFERROR(SEARCH('Project Costing'!#REF!,Services!I1594,1),""))</f>
        <v>0</v>
      </c>
      <c r="B1587" s="174" t="str">
        <f>IF(A1587=1,COUNTIF($A$8:A1587,1),"")</f>
        <v/>
      </c>
      <c r="C1587" s="174"/>
      <c r="D1587" s="157">
        <f>IFERROR($C$8:INDEX($C$8:$C$3000,COUNTIF($C$8:$C$3000,"?*")),"")</f>
        <v>0</v>
      </c>
      <c r="E1587" s="174"/>
      <c r="F1587" s="174">
        <f>--ISNUMBER(IFERROR(SEARCH('Project Costing'!#REF!,Services!I1594,1),""))</f>
        <v>0</v>
      </c>
      <c r="G1587" s="174" t="str">
        <f>IF(F1587=1,COUNTIF($F$8:F1587,1),"")</f>
        <v/>
      </c>
      <c r="H1587" s="174"/>
      <c r="I1587" s="157">
        <f>IFERROR($H$8:INDEX($H$8:$H$3000,COUNTIF($H$8:$H$3000,"?*")),"")</f>
        <v>0</v>
      </c>
    </row>
    <row r="1588" spans="1:9" x14ac:dyDescent="0.25">
      <c r="A1588" s="174">
        <f>--ISNUMBER(IFERROR(SEARCH('Project Costing'!#REF!,Services!I1595,1),""))</f>
        <v>0</v>
      </c>
      <c r="B1588" s="174" t="str">
        <f>IF(A1588=1,COUNTIF($A$8:A1588,1),"")</f>
        <v/>
      </c>
      <c r="C1588" s="174"/>
      <c r="D1588" s="157">
        <f>IFERROR($C$8:INDEX($C$8:$C$3000,COUNTIF($C$8:$C$3000,"?*")),"")</f>
        <v>0</v>
      </c>
      <c r="E1588" s="174"/>
      <c r="F1588" s="174">
        <f>--ISNUMBER(IFERROR(SEARCH('Project Costing'!#REF!,Services!I1595,1),""))</f>
        <v>0</v>
      </c>
      <c r="G1588" s="174" t="str">
        <f>IF(F1588=1,COUNTIF($F$8:F1588,1),"")</f>
        <v/>
      </c>
      <c r="H1588" s="174"/>
      <c r="I1588" s="157">
        <f>IFERROR($H$8:INDEX($H$8:$H$3000,COUNTIF($H$8:$H$3000,"?*")),"")</f>
        <v>0</v>
      </c>
    </row>
    <row r="1589" spans="1:9" x14ac:dyDescent="0.25">
      <c r="A1589" s="174">
        <f>--ISNUMBER(IFERROR(SEARCH('Project Costing'!#REF!,Services!I1596,1),""))</f>
        <v>0</v>
      </c>
      <c r="B1589" s="174" t="str">
        <f>IF(A1589=1,COUNTIF($A$8:A1589,1),"")</f>
        <v/>
      </c>
      <c r="C1589" s="174"/>
      <c r="D1589" s="157">
        <f>IFERROR($C$8:INDEX($C$8:$C$3000,COUNTIF($C$8:$C$3000,"?*")),"")</f>
        <v>0</v>
      </c>
      <c r="E1589" s="174"/>
      <c r="F1589" s="174">
        <f>--ISNUMBER(IFERROR(SEARCH('Project Costing'!#REF!,Services!I1596,1),""))</f>
        <v>0</v>
      </c>
      <c r="G1589" s="174" t="str">
        <f>IF(F1589=1,COUNTIF($F$8:F1589,1),"")</f>
        <v/>
      </c>
      <c r="H1589" s="174"/>
      <c r="I1589" s="157">
        <f>IFERROR($H$8:INDEX($H$8:$H$3000,COUNTIF($H$8:$H$3000,"?*")),"")</f>
        <v>0</v>
      </c>
    </row>
    <row r="1590" spans="1:9" x14ac:dyDescent="0.25">
      <c r="A1590" s="174">
        <f>--ISNUMBER(IFERROR(SEARCH('Project Costing'!#REF!,Services!I1597,1),""))</f>
        <v>0</v>
      </c>
      <c r="B1590" s="174" t="str">
        <f>IF(A1590=1,COUNTIF($A$8:A1590,1),"")</f>
        <v/>
      </c>
      <c r="C1590" s="174"/>
      <c r="D1590" s="157">
        <f>IFERROR($C$8:INDEX($C$8:$C$3000,COUNTIF($C$8:$C$3000,"?*")),"")</f>
        <v>0</v>
      </c>
      <c r="E1590" s="174"/>
      <c r="F1590" s="174">
        <f>--ISNUMBER(IFERROR(SEARCH('Project Costing'!#REF!,Services!I1597,1),""))</f>
        <v>0</v>
      </c>
      <c r="G1590" s="174" t="str">
        <f>IF(F1590=1,COUNTIF($F$8:F1590,1),"")</f>
        <v/>
      </c>
      <c r="H1590" s="174"/>
      <c r="I1590" s="157">
        <f>IFERROR($H$8:INDEX($H$8:$H$3000,COUNTIF($H$8:$H$3000,"?*")),"")</f>
        <v>0</v>
      </c>
    </row>
    <row r="1591" spans="1:9" x14ac:dyDescent="0.25">
      <c r="A1591" s="174">
        <f>--ISNUMBER(IFERROR(SEARCH('Project Costing'!#REF!,Services!I1598,1),""))</f>
        <v>0</v>
      </c>
      <c r="B1591" s="174" t="str">
        <f>IF(A1591=1,COUNTIF($A$8:A1591,1),"")</f>
        <v/>
      </c>
      <c r="C1591" s="174"/>
      <c r="D1591" s="157">
        <f>IFERROR($C$8:INDEX($C$8:$C$3000,COUNTIF($C$8:$C$3000,"?*")),"")</f>
        <v>0</v>
      </c>
      <c r="E1591" s="174"/>
      <c r="F1591" s="174">
        <f>--ISNUMBER(IFERROR(SEARCH('Project Costing'!#REF!,Services!I1598,1),""))</f>
        <v>0</v>
      </c>
      <c r="G1591" s="174" t="str">
        <f>IF(F1591=1,COUNTIF($F$8:F1591,1),"")</f>
        <v/>
      </c>
      <c r="H1591" s="174"/>
      <c r="I1591" s="157">
        <f>IFERROR($H$8:INDEX($H$8:$H$3000,COUNTIF($H$8:$H$3000,"?*")),"")</f>
        <v>0</v>
      </c>
    </row>
    <row r="1592" spans="1:9" x14ac:dyDescent="0.25">
      <c r="A1592" s="174">
        <f>--ISNUMBER(IFERROR(SEARCH('Project Costing'!#REF!,Services!I1599,1),""))</f>
        <v>0</v>
      </c>
      <c r="B1592" s="174" t="str">
        <f>IF(A1592=1,COUNTIF($A$8:A1592,1),"")</f>
        <v/>
      </c>
      <c r="C1592" s="174"/>
      <c r="D1592" s="157">
        <f>IFERROR($C$8:INDEX($C$8:$C$3000,COUNTIF($C$8:$C$3000,"?*")),"")</f>
        <v>0</v>
      </c>
      <c r="E1592" s="174"/>
      <c r="F1592" s="174">
        <f>--ISNUMBER(IFERROR(SEARCH('Project Costing'!#REF!,Services!I1599,1),""))</f>
        <v>0</v>
      </c>
      <c r="G1592" s="174" t="str">
        <f>IF(F1592=1,COUNTIF($F$8:F1592,1),"")</f>
        <v/>
      </c>
      <c r="H1592" s="174"/>
      <c r="I1592" s="157">
        <f>IFERROR($H$8:INDEX($H$8:$H$3000,COUNTIF($H$8:$H$3000,"?*")),"")</f>
        <v>0</v>
      </c>
    </row>
    <row r="1593" spans="1:9" x14ac:dyDescent="0.25">
      <c r="A1593" s="174">
        <f>--ISNUMBER(IFERROR(SEARCH('Project Costing'!#REF!,Services!I1600,1),""))</f>
        <v>0</v>
      </c>
      <c r="B1593" s="174" t="str">
        <f>IF(A1593=1,COUNTIF($A$8:A1593,1),"")</f>
        <v/>
      </c>
      <c r="C1593" s="174"/>
      <c r="D1593" s="157">
        <f>IFERROR($C$8:INDEX($C$8:$C$3000,COUNTIF($C$8:$C$3000,"?*")),"")</f>
        <v>0</v>
      </c>
      <c r="E1593" s="174"/>
      <c r="F1593" s="174">
        <f>--ISNUMBER(IFERROR(SEARCH('Project Costing'!#REF!,Services!I1600,1),""))</f>
        <v>0</v>
      </c>
      <c r="G1593" s="174" t="str">
        <f>IF(F1593=1,COUNTIF($F$8:F1593,1),"")</f>
        <v/>
      </c>
      <c r="H1593" s="174"/>
      <c r="I1593" s="157">
        <f>IFERROR($H$8:INDEX($H$8:$H$3000,COUNTIF($H$8:$H$3000,"?*")),"")</f>
        <v>0</v>
      </c>
    </row>
    <row r="1594" spans="1:9" x14ac:dyDescent="0.25">
      <c r="A1594" s="174">
        <f>--ISNUMBER(IFERROR(SEARCH('Project Costing'!#REF!,Services!I1601,1),""))</f>
        <v>0</v>
      </c>
      <c r="B1594" s="174" t="str">
        <f>IF(A1594=1,COUNTIF($A$8:A1594,1),"")</f>
        <v/>
      </c>
      <c r="C1594" s="174"/>
      <c r="D1594" s="157">
        <f>IFERROR($C$8:INDEX($C$8:$C$3000,COUNTIF($C$8:$C$3000,"?*")),"")</f>
        <v>0</v>
      </c>
      <c r="E1594" s="174"/>
      <c r="F1594" s="174">
        <f>--ISNUMBER(IFERROR(SEARCH('Project Costing'!#REF!,Services!I1601,1),""))</f>
        <v>0</v>
      </c>
      <c r="G1594" s="174" t="str">
        <f>IF(F1594=1,COUNTIF($F$8:F1594,1),"")</f>
        <v/>
      </c>
      <c r="H1594" s="174"/>
      <c r="I1594" s="157">
        <f>IFERROR($H$8:INDEX($H$8:$H$3000,COUNTIF($H$8:$H$3000,"?*")),"")</f>
        <v>0</v>
      </c>
    </row>
    <row r="1595" spans="1:9" x14ac:dyDescent="0.25">
      <c r="A1595" s="174">
        <f>--ISNUMBER(IFERROR(SEARCH('Project Costing'!#REF!,Services!I1602,1),""))</f>
        <v>0</v>
      </c>
      <c r="B1595" s="174" t="str">
        <f>IF(A1595=1,COUNTIF($A$8:A1595,1),"")</f>
        <v/>
      </c>
      <c r="C1595" s="174"/>
      <c r="D1595" s="157">
        <f>IFERROR($C$8:INDEX($C$8:$C$3000,COUNTIF($C$8:$C$3000,"?*")),"")</f>
        <v>0</v>
      </c>
      <c r="E1595" s="174"/>
      <c r="F1595" s="174">
        <f>--ISNUMBER(IFERROR(SEARCH('Project Costing'!#REF!,Services!I1602,1),""))</f>
        <v>0</v>
      </c>
      <c r="G1595" s="174" t="str">
        <f>IF(F1595=1,COUNTIF($F$8:F1595,1),"")</f>
        <v/>
      </c>
      <c r="H1595" s="174"/>
      <c r="I1595" s="157">
        <f>IFERROR($H$8:INDEX($H$8:$H$3000,COUNTIF($H$8:$H$3000,"?*")),"")</f>
        <v>0</v>
      </c>
    </row>
    <row r="1596" spans="1:9" x14ac:dyDescent="0.25">
      <c r="A1596" s="174">
        <f>--ISNUMBER(IFERROR(SEARCH('Project Costing'!#REF!,Services!I1603,1),""))</f>
        <v>0</v>
      </c>
      <c r="B1596" s="174" t="str">
        <f>IF(A1596=1,COUNTIF($A$8:A1596,1),"")</f>
        <v/>
      </c>
      <c r="C1596" s="174"/>
      <c r="D1596" s="157">
        <f>IFERROR($C$8:INDEX($C$8:$C$3000,COUNTIF($C$8:$C$3000,"?*")),"")</f>
        <v>0</v>
      </c>
      <c r="E1596" s="174"/>
      <c r="F1596" s="174">
        <f>--ISNUMBER(IFERROR(SEARCH('Project Costing'!#REF!,Services!I1603,1),""))</f>
        <v>0</v>
      </c>
      <c r="G1596" s="174" t="str">
        <f>IF(F1596=1,COUNTIF($F$8:F1596,1),"")</f>
        <v/>
      </c>
      <c r="H1596" s="174"/>
      <c r="I1596" s="157">
        <f>IFERROR($H$8:INDEX($H$8:$H$3000,COUNTIF($H$8:$H$3000,"?*")),"")</f>
        <v>0</v>
      </c>
    </row>
    <row r="1597" spans="1:9" x14ac:dyDescent="0.25">
      <c r="A1597" s="174">
        <f>--ISNUMBER(IFERROR(SEARCH('Project Costing'!#REF!,Services!I1604,1),""))</f>
        <v>0</v>
      </c>
      <c r="B1597" s="174" t="str">
        <f>IF(A1597=1,COUNTIF($A$8:A1597,1),"")</f>
        <v/>
      </c>
      <c r="C1597" s="174"/>
      <c r="D1597" s="157">
        <f>IFERROR($C$8:INDEX($C$8:$C$3000,COUNTIF($C$8:$C$3000,"?*")),"")</f>
        <v>0</v>
      </c>
      <c r="E1597" s="174"/>
      <c r="F1597" s="174">
        <f>--ISNUMBER(IFERROR(SEARCH('Project Costing'!#REF!,Services!I1604,1),""))</f>
        <v>0</v>
      </c>
      <c r="G1597" s="174" t="str">
        <f>IF(F1597=1,COUNTIF($F$8:F1597,1),"")</f>
        <v/>
      </c>
      <c r="H1597" s="174"/>
      <c r="I1597" s="157">
        <f>IFERROR($H$8:INDEX($H$8:$H$3000,COUNTIF($H$8:$H$3000,"?*")),"")</f>
        <v>0</v>
      </c>
    </row>
    <row r="1598" spans="1:9" x14ac:dyDescent="0.25">
      <c r="A1598" s="174">
        <f>--ISNUMBER(IFERROR(SEARCH('Project Costing'!#REF!,Services!I1605,1),""))</f>
        <v>0</v>
      </c>
      <c r="B1598" s="174" t="str">
        <f>IF(A1598=1,COUNTIF($A$8:A1598,1),"")</f>
        <v/>
      </c>
      <c r="C1598" s="174"/>
      <c r="D1598" s="157">
        <f>IFERROR($C$8:INDEX($C$8:$C$3000,COUNTIF($C$8:$C$3000,"?*")),"")</f>
        <v>0</v>
      </c>
      <c r="E1598" s="174"/>
      <c r="F1598" s="174">
        <f>--ISNUMBER(IFERROR(SEARCH('Project Costing'!#REF!,Services!I1605,1),""))</f>
        <v>0</v>
      </c>
      <c r="G1598" s="174" t="str">
        <f>IF(F1598=1,COUNTIF($F$8:F1598,1),"")</f>
        <v/>
      </c>
      <c r="H1598" s="174"/>
      <c r="I1598" s="157">
        <f>IFERROR($H$8:INDEX($H$8:$H$3000,COUNTIF($H$8:$H$3000,"?*")),"")</f>
        <v>0</v>
      </c>
    </row>
    <row r="1599" spans="1:9" x14ac:dyDescent="0.25">
      <c r="A1599" s="174">
        <f>--ISNUMBER(IFERROR(SEARCH('Project Costing'!#REF!,Services!I1606,1),""))</f>
        <v>0</v>
      </c>
      <c r="B1599" s="174" t="str">
        <f>IF(A1599=1,COUNTIF($A$8:A1599,1),"")</f>
        <v/>
      </c>
      <c r="C1599" s="174"/>
      <c r="D1599" s="157">
        <f>IFERROR($C$8:INDEX($C$8:$C$3000,COUNTIF($C$8:$C$3000,"?*")),"")</f>
        <v>0</v>
      </c>
      <c r="E1599" s="174"/>
      <c r="F1599" s="174">
        <f>--ISNUMBER(IFERROR(SEARCH('Project Costing'!#REF!,Services!I1606,1),""))</f>
        <v>0</v>
      </c>
      <c r="G1599" s="174" t="str">
        <f>IF(F1599=1,COUNTIF($F$8:F1599,1),"")</f>
        <v/>
      </c>
      <c r="H1599" s="174"/>
      <c r="I1599" s="157">
        <f>IFERROR($H$8:INDEX($H$8:$H$3000,COUNTIF($H$8:$H$3000,"?*")),"")</f>
        <v>0</v>
      </c>
    </row>
    <row r="1600" spans="1:9" x14ac:dyDescent="0.25">
      <c r="A1600" s="174">
        <f>--ISNUMBER(IFERROR(SEARCH('Project Costing'!#REF!,Services!I1607,1),""))</f>
        <v>0</v>
      </c>
      <c r="B1600" s="174" t="str">
        <f>IF(A1600=1,COUNTIF($A$8:A1600,1),"")</f>
        <v/>
      </c>
      <c r="C1600" s="174"/>
      <c r="D1600" s="157">
        <f>IFERROR($C$8:INDEX($C$8:$C$3000,COUNTIF($C$8:$C$3000,"?*")),"")</f>
        <v>0</v>
      </c>
      <c r="E1600" s="174"/>
      <c r="F1600" s="174">
        <f>--ISNUMBER(IFERROR(SEARCH('Project Costing'!#REF!,Services!I1607,1),""))</f>
        <v>0</v>
      </c>
      <c r="G1600" s="174" t="str">
        <f>IF(F1600=1,COUNTIF($F$8:F1600,1),"")</f>
        <v/>
      </c>
      <c r="H1600" s="174"/>
      <c r="I1600" s="157">
        <f>IFERROR($H$8:INDEX($H$8:$H$3000,COUNTIF($H$8:$H$3000,"?*")),"")</f>
        <v>0</v>
      </c>
    </row>
    <row r="1601" spans="1:9" x14ac:dyDescent="0.25">
      <c r="A1601" s="174">
        <f>--ISNUMBER(IFERROR(SEARCH('Project Costing'!#REF!,Services!I1608,1),""))</f>
        <v>0</v>
      </c>
      <c r="B1601" s="174" t="str">
        <f>IF(A1601=1,COUNTIF($A$8:A1601,1),"")</f>
        <v/>
      </c>
      <c r="C1601" s="174"/>
      <c r="D1601" s="157">
        <f>IFERROR($C$8:INDEX($C$8:$C$3000,COUNTIF($C$8:$C$3000,"?*")),"")</f>
        <v>0</v>
      </c>
      <c r="E1601" s="174"/>
      <c r="F1601" s="174">
        <f>--ISNUMBER(IFERROR(SEARCH('Project Costing'!#REF!,Services!I1608,1),""))</f>
        <v>0</v>
      </c>
      <c r="G1601" s="174" t="str">
        <f>IF(F1601=1,COUNTIF($F$8:F1601,1),"")</f>
        <v/>
      </c>
      <c r="H1601" s="174"/>
      <c r="I1601" s="157">
        <f>IFERROR($H$8:INDEX($H$8:$H$3000,COUNTIF($H$8:$H$3000,"?*")),"")</f>
        <v>0</v>
      </c>
    </row>
    <row r="1602" spans="1:9" x14ac:dyDescent="0.25">
      <c r="A1602" s="174">
        <f>--ISNUMBER(IFERROR(SEARCH('Project Costing'!#REF!,Services!I1609,1),""))</f>
        <v>0</v>
      </c>
      <c r="B1602" s="174" t="str">
        <f>IF(A1602=1,COUNTIF($A$8:A1602,1),"")</f>
        <v/>
      </c>
      <c r="C1602" s="174"/>
      <c r="D1602" s="157">
        <f>IFERROR($C$8:INDEX($C$8:$C$3000,COUNTIF($C$8:$C$3000,"?*")),"")</f>
        <v>0</v>
      </c>
      <c r="E1602" s="174"/>
      <c r="F1602" s="174">
        <f>--ISNUMBER(IFERROR(SEARCH('Project Costing'!#REF!,Services!I1609,1),""))</f>
        <v>0</v>
      </c>
      <c r="G1602" s="174" t="str">
        <f>IF(F1602=1,COUNTIF($F$8:F1602,1),"")</f>
        <v/>
      </c>
      <c r="H1602" s="174"/>
      <c r="I1602" s="157">
        <f>IFERROR($H$8:INDEX($H$8:$H$3000,COUNTIF($H$8:$H$3000,"?*")),"")</f>
        <v>0</v>
      </c>
    </row>
    <row r="1603" spans="1:9" x14ac:dyDescent="0.25">
      <c r="A1603" s="174">
        <f>--ISNUMBER(IFERROR(SEARCH('Project Costing'!#REF!,Services!I1610,1),""))</f>
        <v>0</v>
      </c>
      <c r="B1603" s="174" t="str">
        <f>IF(A1603=1,COUNTIF($A$8:A1603,1),"")</f>
        <v/>
      </c>
      <c r="C1603" s="174"/>
      <c r="D1603" s="157">
        <f>IFERROR($C$8:INDEX($C$8:$C$3000,COUNTIF($C$8:$C$3000,"?*")),"")</f>
        <v>0</v>
      </c>
      <c r="E1603" s="174"/>
      <c r="F1603" s="174">
        <f>--ISNUMBER(IFERROR(SEARCH('Project Costing'!#REF!,Services!I1610,1),""))</f>
        <v>0</v>
      </c>
      <c r="G1603" s="174" t="str">
        <f>IF(F1603=1,COUNTIF($F$8:F1603,1),"")</f>
        <v/>
      </c>
      <c r="H1603" s="174"/>
      <c r="I1603" s="157">
        <f>IFERROR($H$8:INDEX($H$8:$H$3000,COUNTIF($H$8:$H$3000,"?*")),"")</f>
        <v>0</v>
      </c>
    </row>
    <row r="1604" spans="1:9" x14ac:dyDescent="0.25">
      <c r="A1604" s="174">
        <f>--ISNUMBER(IFERROR(SEARCH('Project Costing'!#REF!,Services!I1611,1),""))</f>
        <v>0</v>
      </c>
      <c r="B1604" s="174" t="str">
        <f>IF(A1604=1,COUNTIF($A$8:A1604,1),"")</f>
        <v/>
      </c>
      <c r="C1604" s="174"/>
      <c r="D1604" s="157">
        <f>IFERROR($C$8:INDEX($C$8:$C$3000,COUNTIF($C$8:$C$3000,"?*")),"")</f>
        <v>0</v>
      </c>
      <c r="E1604" s="174"/>
      <c r="F1604" s="174">
        <f>--ISNUMBER(IFERROR(SEARCH('Project Costing'!#REF!,Services!I1611,1),""))</f>
        <v>0</v>
      </c>
      <c r="G1604" s="174" t="str">
        <f>IF(F1604=1,COUNTIF($F$8:F1604,1),"")</f>
        <v/>
      </c>
      <c r="H1604" s="174"/>
      <c r="I1604" s="157">
        <f>IFERROR($H$8:INDEX($H$8:$H$3000,COUNTIF($H$8:$H$3000,"?*")),"")</f>
        <v>0</v>
      </c>
    </row>
    <row r="1605" spans="1:9" x14ac:dyDescent="0.25">
      <c r="A1605" s="174">
        <f>--ISNUMBER(IFERROR(SEARCH('Project Costing'!#REF!,Services!I1612,1),""))</f>
        <v>0</v>
      </c>
      <c r="B1605" s="174" t="str">
        <f>IF(A1605=1,COUNTIF($A$8:A1605,1),"")</f>
        <v/>
      </c>
      <c r="C1605" s="174"/>
      <c r="D1605" s="157">
        <f>IFERROR($C$8:INDEX($C$8:$C$3000,COUNTIF($C$8:$C$3000,"?*")),"")</f>
        <v>0</v>
      </c>
      <c r="E1605" s="174"/>
      <c r="F1605" s="174">
        <f>--ISNUMBER(IFERROR(SEARCH('Project Costing'!#REF!,Services!I1612,1),""))</f>
        <v>0</v>
      </c>
      <c r="G1605" s="174" t="str">
        <f>IF(F1605=1,COUNTIF($F$8:F1605,1),"")</f>
        <v/>
      </c>
      <c r="H1605" s="174"/>
      <c r="I1605" s="157">
        <f>IFERROR($H$8:INDEX($H$8:$H$3000,COUNTIF($H$8:$H$3000,"?*")),"")</f>
        <v>0</v>
      </c>
    </row>
    <row r="1606" spans="1:9" x14ac:dyDescent="0.25">
      <c r="A1606" s="174">
        <f>--ISNUMBER(IFERROR(SEARCH('Project Costing'!#REF!,Services!I1613,1),""))</f>
        <v>0</v>
      </c>
      <c r="B1606" s="174" t="str">
        <f>IF(A1606=1,COUNTIF($A$8:A1606,1),"")</f>
        <v/>
      </c>
      <c r="C1606" s="174"/>
      <c r="D1606" s="157">
        <f>IFERROR($C$8:INDEX($C$8:$C$3000,COUNTIF($C$8:$C$3000,"?*")),"")</f>
        <v>0</v>
      </c>
      <c r="E1606" s="174"/>
      <c r="F1606" s="174">
        <f>--ISNUMBER(IFERROR(SEARCH('Project Costing'!#REF!,Services!I1613,1),""))</f>
        <v>0</v>
      </c>
      <c r="G1606" s="174" t="str">
        <f>IF(F1606=1,COUNTIF($F$8:F1606,1),"")</f>
        <v/>
      </c>
      <c r="H1606" s="174"/>
      <c r="I1606" s="157">
        <f>IFERROR($H$8:INDEX($H$8:$H$3000,COUNTIF($H$8:$H$3000,"?*")),"")</f>
        <v>0</v>
      </c>
    </row>
    <row r="1607" spans="1:9" x14ac:dyDescent="0.25">
      <c r="A1607" s="174">
        <f>--ISNUMBER(IFERROR(SEARCH('Project Costing'!#REF!,Services!I1614,1),""))</f>
        <v>0</v>
      </c>
      <c r="B1607" s="174" t="str">
        <f>IF(A1607=1,COUNTIF($A$8:A1607,1),"")</f>
        <v/>
      </c>
      <c r="C1607" s="174"/>
      <c r="D1607" s="157">
        <f>IFERROR($C$8:INDEX($C$8:$C$3000,COUNTIF($C$8:$C$3000,"?*")),"")</f>
        <v>0</v>
      </c>
      <c r="E1607" s="174"/>
      <c r="F1607" s="174">
        <f>--ISNUMBER(IFERROR(SEARCH('Project Costing'!#REF!,Services!I1614,1),""))</f>
        <v>0</v>
      </c>
      <c r="G1607" s="174" t="str">
        <f>IF(F1607=1,COUNTIF($F$8:F1607,1),"")</f>
        <v/>
      </c>
      <c r="H1607" s="174"/>
      <c r="I1607" s="157">
        <f>IFERROR($H$8:INDEX($H$8:$H$3000,COUNTIF($H$8:$H$3000,"?*")),"")</f>
        <v>0</v>
      </c>
    </row>
    <row r="1608" spans="1:9" x14ac:dyDescent="0.25">
      <c r="A1608" s="174">
        <f>--ISNUMBER(IFERROR(SEARCH('Project Costing'!#REF!,Services!I1615,1),""))</f>
        <v>0</v>
      </c>
      <c r="B1608" s="174" t="str">
        <f>IF(A1608=1,COUNTIF($A$8:A1608,1),"")</f>
        <v/>
      </c>
      <c r="C1608" s="174"/>
      <c r="D1608" s="157">
        <f>IFERROR($C$8:INDEX($C$8:$C$3000,COUNTIF($C$8:$C$3000,"?*")),"")</f>
        <v>0</v>
      </c>
      <c r="E1608" s="174"/>
      <c r="F1608" s="174">
        <f>--ISNUMBER(IFERROR(SEARCH('Project Costing'!#REF!,Services!I1615,1),""))</f>
        <v>0</v>
      </c>
      <c r="G1608" s="174" t="str">
        <f>IF(F1608=1,COUNTIF($F$8:F1608,1),"")</f>
        <v/>
      </c>
      <c r="H1608" s="174"/>
      <c r="I1608" s="157">
        <f>IFERROR($H$8:INDEX($H$8:$H$3000,COUNTIF($H$8:$H$3000,"?*")),"")</f>
        <v>0</v>
      </c>
    </row>
    <row r="1609" spans="1:9" x14ac:dyDescent="0.25">
      <c r="A1609" s="174">
        <f>--ISNUMBER(IFERROR(SEARCH('Project Costing'!#REF!,Services!I1616,1),""))</f>
        <v>0</v>
      </c>
      <c r="B1609" s="174" t="str">
        <f>IF(A1609=1,COUNTIF($A$8:A1609,1),"")</f>
        <v/>
      </c>
      <c r="C1609" s="174"/>
      <c r="D1609" s="157">
        <f>IFERROR($C$8:INDEX($C$8:$C$3000,COUNTIF($C$8:$C$3000,"?*")),"")</f>
        <v>0</v>
      </c>
      <c r="E1609" s="174"/>
      <c r="F1609" s="174">
        <f>--ISNUMBER(IFERROR(SEARCH('Project Costing'!#REF!,Services!I1616,1),""))</f>
        <v>0</v>
      </c>
      <c r="G1609" s="174" t="str">
        <f>IF(F1609=1,COUNTIF($F$8:F1609,1),"")</f>
        <v/>
      </c>
      <c r="H1609" s="174"/>
      <c r="I1609" s="157">
        <f>IFERROR($H$8:INDEX($H$8:$H$3000,COUNTIF($H$8:$H$3000,"?*")),"")</f>
        <v>0</v>
      </c>
    </row>
    <row r="1610" spans="1:9" x14ac:dyDescent="0.25">
      <c r="A1610" s="174">
        <f>--ISNUMBER(IFERROR(SEARCH('Project Costing'!#REF!,Services!I1617,1),""))</f>
        <v>0</v>
      </c>
      <c r="B1610" s="174" t="str">
        <f>IF(A1610=1,COUNTIF($A$8:A1610,1),"")</f>
        <v/>
      </c>
      <c r="C1610" s="174"/>
      <c r="D1610" s="157">
        <f>IFERROR($C$8:INDEX($C$8:$C$3000,COUNTIF($C$8:$C$3000,"?*")),"")</f>
        <v>0</v>
      </c>
      <c r="E1610" s="174"/>
      <c r="F1610" s="174">
        <f>--ISNUMBER(IFERROR(SEARCH('Project Costing'!#REF!,Services!I1617,1),""))</f>
        <v>0</v>
      </c>
      <c r="G1610" s="174" t="str">
        <f>IF(F1610=1,COUNTIF($F$8:F1610,1),"")</f>
        <v/>
      </c>
      <c r="H1610" s="174"/>
      <c r="I1610" s="157">
        <f>IFERROR($H$8:INDEX($H$8:$H$3000,COUNTIF($H$8:$H$3000,"?*")),"")</f>
        <v>0</v>
      </c>
    </row>
    <row r="1611" spans="1:9" x14ac:dyDescent="0.25">
      <c r="A1611" s="174">
        <f>--ISNUMBER(IFERROR(SEARCH('Project Costing'!#REF!,Services!I1618,1),""))</f>
        <v>0</v>
      </c>
      <c r="B1611" s="174" t="str">
        <f>IF(A1611=1,COUNTIF($A$8:A1611,1),"")</f>
        <v/>
      </c>
      <c r="C1611" s="174"/>
      <c r="D1611" s="157">
        <f>IFERROR($C$8:INDEX($C$8:$C$3000,COUNTIF($C$8:$C$3000,"?*")),"")</f>
        <v>0</v>
      </c>
      <c r="E1611" s="174"/>
      <c r="F1611" s="174">
        <f>--ISNUMBER(IFERROR(SEARCH('Project Costing'!#REF!,Services!I1618,1),""))</f>
        <v>0</v>
      </c>
      <c r="G1611" s="174" t="str">
        <f>IF(F1611=1,COUNTIF($F$8:F1611,1),"")</f>
        <v/>
      </c>
      <c r="H1611" s="174"/>
      <c r="I1611" s="157">
        <f>IFERROR($H$8:INDEX($H$8:$H$3000,COUNTIF($H$8:$H$3000,"?*")),"")</f>
        <v>0</v>
      </c>
    </row>
    <row r="1612" spans="1:9" x14ac:dyDescent="0.25">
      <c r="A1612" s="174">
        <f>--ISNUMBER(IFERROR(SEARCH('Project Costing'!#REF!,Services!I1619,1),""))</f>
        <v>0</v>
      </c>
      <c r="B1612" s="174" t="str">
        <f>IF(A1612=1,COUNTIF($A$8:A1612,1),"")</f>
        <v/>
      </c>
      <c r="C1612" s="174"/>
      <c r="D1612" s="157">
        <f>IFERROR($C$8:INDEX($C$8:$C$3000,COUNTIF($C$8:$C$3000,"?*")),"")</f>
        <v>0</v>
      </c>
      <c r="E1612" s="174"/>
      <c r="F1612" s="174">
        <f>--ISNUMBER(IFERROR(SEARCH('Project Costing'!#REF!,Services!I1619,1),""))</f>
        <v>0</v>
      </c>
      <c r="G1612" s="174" t="str">
        <f>IF(F1612=1,COUNTIF($F$8:F1612,1),"")</f>
        <v/>
      </c>
      <c r="H1612" s="174"/>
      <c r="I1612" s="157">
        <f>IFERROR($H$8:INDEX($H$8:$H$3000,COUNTIF($H$8:$H$3000,"?*")),"")</f>
        <v>0</v>
      </c>
    </row>
    <row r="1613" spans="1:9" x14ac:dyDescent="0.25">
      <c r="A1613" s="174">
        <f>--ISNUMBER(IFERROR(SEARCH('Project Costing'!#REF!,Services!I1620,1),""))</f>
        <v>0</v>
      </c>
      <c r="B1613" s="174" t="str">
        <f>IF(A1613=1,COUNTIF($A$8:A1613,1),"")</f>
        <v/>
      </c>
      <c r="C1613" s="174"/>
      <c r="D1613" s="157">
        <f>IFERROR($C$8:INDEX($C$8:$C$3000,COUNTIF($C$8:$C$3000,"?*")),"")</f>
        <v>0</v>
      </c>
      <c r="E1613" s="174"/>
      <c r="F1613" s="174">
        <f>--ISNUMBER(IFERROR(SEARCH('Project Costing'!#REF!,Services!I1620,1),""))</f>
        <v>0</v>
      </c>
      <c r="G1613" s="174" t="str">
        <f>IF(F1613=1,COUNTIF($F$8:F1613,1),"")</f>
        <v/>
      </c>
      <c r="H1613" s="174"/>
      <c r="I1613" s="157">
        <f>IFERROR($H$8:INDEX($H$8:$H$3000,COUNTIF($H$8:$H$3000,"?*")),"")</f>
        <v>0</v>
      </c>
    </row>
    <row r="1614" spans="1:9" x14ac:dyDescent="0.25">
      <c r="A1614" s="174">
        <f>--ISNUMBER(IFERROR(SEARCH('Project Costing'!#REF!,Services!I1621,1),""))</f>
        <v>0</v>
      </c>
      <c r="B1614" s="174" t="str">
        <f>IF(A1614=1,COUNTIF($A$8:A1614,1),"")</f>
        <v/>
      </c>
      <c r="C1614" s="174"/>
      <c r="D1614" s="157">
        <f>IFERROR($C$8:INDEX($C$8:$C$3000,COUNTIF($C$8:$C$3000,"?*")),"")</f>
        <v>0</v>
      </c>
      <c r="E1614" s="174"/>
      <c r="F1614" s="174">
        <f>--ISNUMBER(IFERROR(SEARCH('Project Costing'!#REF!,Services!I1621,1),""))</f>
        <v>0</v>
      </c>
      <c r="G1614" s="174" t="str">
        <f>IF(F1614=1,COUNTIF($F$8:F1614,1),"")</f>
        <v/>
      </c>
      <c r="H1614" s="174"/>
      <c r="I1614" s="157">
        <f>IFERROR($H$8:INDEX($H$8:$H$3000,COUNTIF($H$8:$H$3000,"?*")),"")</f>
        <v>0</v>
      </c>
    </row>
    <row r="1615" spans="1:9" x14ac:dyDescent="0.25">
      <c r="A1615" s="174">
        <f>--ISNUMBER(IFERROR(SEARCH('Project Costing'!#REF!,Services!I1622,1),""))</f>
        <v>0</v>
      </c>
      <c r="B1615" s="174" t="str">
        <f>IF(A1615=1,COUNTIF($A$8:A1615,1),"")</f>
        <v/>
      </c>
      <c r="C1615" s="174"/>
      <c r="D1615" s="157">
        <f>IFERROR($C$8:INDEX($C$8:$C$3000,COUNTIF($C$8:$C$3000,"?*")),"")</f>
        <v>0</v>
      </c>
      <c r="E1615" s="174"/>
      <c r="F1615" s="174">
        <f>--ISNUMBER(IFERROR(SEARCH('Project Costing'!#REF!,Services!I1622,1),""))</f>
        <v>0</v>
      </c>
      <c r="G1615" s="174" t="str">
        <f>IF(F1615=1,COUNTIF($F$8:F1615,1),"")</f>
        <v/>
      </c>
      <c r="H1615" s="174"/>
      <c r="I1615" s="157">
        <f>IFERROR($H$8:INDEX($H$8:$H$3000,COUNTIF($H$8:$H$3000,"?*")),"")</f>
        <v>0</v>
      </c>
    </row>
    <row r="1616" spans="1:9" x14ac:dyDescent="0.25">
      <c r="A1616" s="174">
        <f>--ISNUMBER(IFERROR(SEARCH('Project Costing'!#REF!,Services!I1623,1),""))</f>
        <v>0</v>
      </c>
      <c r="B1616" s="174" t="str">
        <f>IF(A1616=1,COUNTIF($A$8:A1616,1),"")</f>
        <v/>
      </c>
      <c r="C1616" s="174"/>
      <c r="D1616" s="157">
        <f>IFERROR($C$8:INDEX($C$8:$C$3000,COUNTIF($C$8:$C$3000,"?*")),"")</f>
        <v>0</v>
      </c>
      <c r="E1616" s="174"/>
      <c r="F1616" s="174">
        <f>--ISNUMBER(IFERROR(SEARCH('Project Costing'!#REF!,Services!I1623,1),""))</f>
        <v>0</v>
      </c>
      <c r="G1616" s="174" t="str">
        <f>IF(F1616=1,COUNTIF($F$8:F1616,1),"")</f>
        <v/>
      </c>
      <c r="H1616" s="174"/>
      <c r="I1616" s="157">
        <f>IFERROR($H$8:INDEX($H$8:$H$3000,COUNTIF($H$8:$H$3000,"?*")),"")</f>
        <v>0</v>
      </c>
    </row>
    <row r="1617" spans="1:9" x14ac:dyDescent="0.25">
      <c r="A1617" s="174">
        <f>--ISNUMBER(IFERROR(SEARCH('Project Costing'!#REF!,Services!I1624,1),""))</f>
        <v>0</v>
      </c>
      <c r="B1617" s="174" t="str">
        <f>IF(A1617=1,COUNTIF($A$8:A1617,1),"")</f>
        <v/>
      </c>
      <c r="C1617" s="174"/>
      <c r="D1617" s="157">
        <f>IFERROR($C$8:INDEX($C$8:$C$3000,COUNTIF($C$8:$C$3000,"?*")),"")</f>
        <v>0</v>
      </c>
      <c r="E1617" s="174"/>
      <c r="F1617" s="174">
        <f>--ISNUMBER(IFERROR(SEARCH('Project Costing'!#REF!,Services!I1624,1),""))</f>
        <v>0</v>
      </c>
      <c r="G1617" s="174" t="str">
        <f>IF(F1617=1,COUNTIF($F$8:F1617,1),"")</f>
        <v/>
      </c>
      <c r="H1617" s="174"/>
      <c r="I1617" s="157">
        <f>IFERROR($H$8:INDEX($H$8:$H$3000,COUNTIF($H$8:$H$3000,"?*")),"")</f>
        <v>0</v>
      </c>
    </row>
    <row r="1618" spans="1:9" x14ac:dyDescent="0.25">
      <c r="A1618" s="174">
        <f>--ISNUMBER(IFERROR(SEARCH('Project Costing'!#REF!,Services!I1625,1),""))</f>
        <v>0</v>
      </c>
      <c r="B1618" s="174" t="str">
        <f>IF(A1618=1,COUNTIF($A$8:A1618,1),"")</f>
        <v/>
      </c>
      <c r="C1618" s="174"/>
      <c r="D1618" s="157">
        <f>IFERROR($C$8:INDEX($C$8:$C$3000,COUNTIF($C$8:$C$3000,"?*")),"")</f>
        <v>0</v>
      </c>
      <c r="E1618" s="174"/>
      <c r="F1618" s="174">
        <f>--ISNUMBER(IFERROR(SEARCH('Project Costing'!#REF!,Services!I1625,1),""))</f>
        <v>0</v>
      </c>
      <c r="G1618" s="174" t="str">
        <f>IF(F1618=1,COUNTIF($F$8:F1618,1),"")</f>
        <v/>
      </c>
      <c r="H1618" s="174"/>
      <c r="I1618" s="157">
        <f>IFERROR($H$8:INDEX($H$8:$H$3000,COUNTIF($H$8:$H$3000,"?*")),"")</f>
        <v>0</v>
      </c>
    </row>
    <row r="1619" spans="1:9" x14ac:dyDescent="0.25">
      <c r="A1619" s="174">
        <f>--ISNUMBER(IFERROR(SEARCH('Project Costing'!#REF!,Services!I1626,1),""))</f>
        <v>0</v>
      </c>
      <c r="B1619" s="174" t="str">
        <f>IF(A1619=1,COUNTIF($A$8:A1619,1),"")</f>
        <v/>
      </c>
      <c r="C1619" s="174"/>
      <c r="D1619" s="157">
        <f>IFERROR($C$8:INDEX($C$8:$C$3000,COUNTIF($C$8:$C$3000,"?*")),"")</f>
        <v>0</v>
      </c>
      <c r="E1619" s="174"/>
      <c r="F1619" s="174">
        <f>--ISNUMBER(IFERROR(SEARCH('Project Costing'!#REF!,Services!I1626,1),""))</f>
        <v>0</v>
      </c>
      <c r="G1619" s="174" t="str">
        <f>IF(F1619=1,COUNTIF($F$8:F1619,1),"")</f>
        <v/>
      </c>
      <c r="H1619" s="174"/>
      <c r="I1619" s="157">
        <f>IFERROR($H$8:INDEX($H$8:$H$3000,COUNTIF($H$8:$H$3000,"?*")),"")</f>
        <v>0</v>
      </c>
    </row>
    <row r="1620" spans="1:9" x14ac:dyDescent="0.25">
      <c r="A1620" s="174">
        <f>--ISNUMBER(IFERROR(SEARCH('Project Costing'!#REF!,Services!I1627,1),""))</f>
        <v>0</v>
      </c>
      <c r="B1620" s="174" t="str">
        <f>IF(A1620=1,COUNTIF($A$8:A1620,1),"")</f>
        <v/>
      </c>
      <c r="C1620" s="174"/>
      <c r="D1620" s="157">
        <f>IFERROR($C$8:INDEX($C$8:$C$3000,COUNTIF($C$8:$C$3000,"?*")),"")</f>
        <v>0</v>
      </c>
      <c r="E1620" s="174"/>
      <c r="F1620" s="174">
        <f>--ISNUMBER(IFERROR(SEARCH('Project Costing'!#REF!,Services!I1627,1),""))</f>
        <v>0</v>
      </c>
      <c r="G1620" s="174" t="str">
        <f>IF(F1620=1,COUNTIF($F$8:F1620,1),"")</f>
        <v/>
      </c>
      <c r="H1620" s="174"/>
      <c r="I1620" s="157">
        <f>IFERROR($H$8:INDEX($H$8:$H$3000,COUNTIF($H$8:$H$3000,"?*")),"")</f>
        <v>0</v>
      </c>
    </row>
    <row r="1621" spans="1:9" x14ac:dyDescent="0.25">
      <c r="A1621" s="174">
        <f>--ISNUMBER(IFERROR(SEARCH('Project Costing'!#REF!,Services!I1628,1),""))</f>
        <v>0</v>
      </c>
      <c r="B1621" s="174" t="str">
        <f>IF(A1621=1,COUNTIF($A$8:A1621,1),"")</f>
        <v/>
      </c>
      <c r="C1621" s="174"/>
      <c r="D1621" s="157">
        <f>IFERROR($C$8:INDEX($C$8:$C$3000,COUNTIF($C$8:$C$3000,"?*")),"")</f>
        <v>0</v>
      </c>
      <c r="E1621" s="174"/>
      <c r="F1621" s="174">
        <f>--ISNUMBER(IFERROR(SEARCH('Project Costing'!#REF!,Services!I1628,1),""))</f>
        <v>0</v>
      </c>
      <c r="G1621" s="174" t="str">
        <f>IF(F1621=1,COUNTIF($F$8:F1621,1),"")</f>
        <v/>
      </c>
      <c r="H1621" s="174"/>
      <c r="I1621" s="157">
        <f>IFERROR($H$8:INDEX($H$8:$H$3000,COUNTIF($H$8:$H$3000,"?*")),"")</f>
        <v>0</v>
      </c>
    </row>
    <row r="1622" spans="1:9" x14ac:dyDescent="0.25">
      <c r="A1622" s="174">
        <f>--ISNUMBER(IFERROR(SEARCH('Project Costing'!#REF!,Services!I1629,1),""))</f>
        <v>0</v>
      </c>
      <c r="B1622" s="174" t="str">
        <f>IF(A1622=1,COUNTIF($A$8:A1622,1),"")</f>
        <v/>
      </c>
      <c r="C1622" s="174"/>
      <c r="D1622" s="157">
        <f>IFERROR($C$8:INDEX($C$8:$C$3000,COUNTIF($C$8:$C$3000,"?*")),"")</f>
        <v>0</v>
      </c>
      <c r="E1622" s="174"/>
      <c r="F1622" s="174">
        <f>--ISNUMBER(IFERROR(SEARCH('Project Costing'!#REF!,Services!I1629,1),""))</f>
        <v>0</v>
      </c>
      <c r="G1622" s="174" t="str">
        <f>IF(F1622=1,COUNTIF($F$8:F1622,1),"")</f>
        <v/>
      </c>
      <c r="H1622" s="174"/>
      <c r="I1622" s="157">
        <f>IFERROR($H$8:INDEX($H$8:$H$3000,COUNTIF($H$8:$H$3000,"?*")),"")</f>
        <v>0</v>
      </c>
    </row>
    <row r="1623" spans="1:9" x14ac:dyDescent="0.25">
      <c r="A1623" s="174">
        <f>--ISNUMBER(IFERROR(SEARCH('Project Costing'!#REF!,Services!I1630,1),""))</f>
        <v>0</v>
      </c>
      <c r="B1623" s="174" t="str">
        <f>IF(A1623=1,COUNTIF($A$8:A1623,1),"")</f>
        <v/>
      </c>
      <c r="C1623" s="174"/>
      <c r="D1623" s="157">
        <f>IFERROR($C$8:INDEX($C$8:$C$3000,COUNTIF($C$8:$C$3000,"?*")),"")</f>
        <v>0</v>
      </c>
      <c r="E1623" s="174"/>
      <c r="F1623" s="174">
        <f>--ISNUMBER(IFERROR(SEARCH('Project Costing'!#REF!,Services!I1630,1),""))</f>
        <v>0</v>
      </c>
      <c r="G1623" s="174" t="str">
        <f>IF(F1623=1,COUNTIF($F$8:F1623,1),"")</f>
        <v/>
      </c>
      <c r="H1623" s="174"/>
      <c r="I1623" s="157">
        <f>IFERROR($H$8:INDEX($H$8:$H$3000,COUNTIF($H$8:$H$3000,"?*")),"")</f>
        <v>0</v>
      </c>
    </row>
    <row r="1624" spans="1:9" x14ac:dyDescent="0.25">
      <c r="A1624" s="174">
        <f>--ISNUMBER(IFERROR(SEARCH('Project Costing'!#REF!,Services!I1631,1),""))</f>
        <v>0</v>
      </c>
      <c r="B1624" s="174" t="str">
        <f>IF(A1624=1,COUNTIF($A$8:A1624,1),"")</f>
        <v/>
      </c>
      <c r="C1624" s="174"/>
      <c r="D1624" s="157">
        <f>IFERROR($C$8:INDEX($C$8:$C$3000,COUNTIF($C$8:$C$3000,"?*")),"")</f>
        <v>0</v>
      </c>
      <c r="E1624" s="174"/>
      <c r="F1624" s="174">
        <f>--ISNUMBER(IFERROR(SEARCH('Project Costing'!#REF!,Services!I1631,1),""))</f>
        <v>0</v>
      </c>
      <c r="G1624" s="174" t="str">
        <f>IF(F1624=1,COUNTIF($F$8:F1624,1),"")</f>
        <v/>
      </c>
      <c r="H1624" s="174"/>
      <c r="I1624" s="157">
        <f>IFERROR($H$8:INDEX($H$8:$H$3000,COUNTIF($H$8:$H$3000,"?*")),"")</f>
        <v>0</v>
      </c>
    </row>
    <row r="1625" spans="1:9" x14ac:dyDescent="0.25">
      <c r="A1625" s="174">
        <f>--ISNUMBER(IFERROR(SEARCH('Project Costing'!#REF!,Services!I1632,1),""))</f>
        <v>0</v>
      </c>
      <c r="B1625" s="174" t="str">
        <f>IF(A1625=1,COUNTIF($A$8:A1625,1),"")</f>
        <v/>
      </c>
      <c r="C1625" s="174"/>
      <c r="D1625" s="157">
        <f>IFERROR($C$8:INDEX($C$8:$C$3000,COUNTIF($C$8:$C$3000,"?*")),"")</f>
        <v>0</v>
      </c>
      <c r="E1625" s="174"/>
      <c r="F1625" s="174">
        <f>--ISNUMBER(IFERROR(SEARCH('Project Costing'!#REF!,Services!I1632,1),""))</f>
        <v>0</v>
      </c>
      <c r="G1625" s="174" t="str">
        <f>IF(F1625=1,COUNTIF($F$8:F1625,1),"")</f>
        <v/>
      </c>
      <c r="H1625" s="174"/>
      <c r="I1625" s="157">
        <f>IFERROR($H$8:INDEX($H$8:$H$3000,COUNTIF($H$8:$H$3000,"?*")),"")</f>
        <v>0</v>
      </c>
    </row>
    <row r="1626" spans="1:9" x14ac:dyDescent="0.25">
      <c r="A1626" s="174">
        <f>--ISNUMBER(IFERROR(SEARCH('Project Costing'!#REF!,Services!I1633,1),""))</f>
        <v>0</v>
      </c>
      <c r="B1626" s="174" t="str">
        <f>IF(A1626=1,COUNTIF($A$8:A1626,1),"")</f>
        <v/>
      </c>
      <c r="C1626" s="174"/>
      <c r="D1626" s="157">
        <f>IFERROR($C$8:INDEX($C$8:$C$3000,COUNTIF($C$8:$C$3000,"?*")),"")</f>
        <v>0</v>
      </c>
      <c r="E1626" s="174"/>
      <c r="F1626" s="174">
        <f>--ISNUMBER(IFERROR(SEARCH('Project Costing'!#REF!,Services!I1633,1),""))</f>
        <v>0</v>
      </c>
      <c r="G1626" s="174" t="str">
        <f>IF(F1626=1,COUNTIF($F$8:F1626,1),"")</f>
        <v/>
      </c>
      <c r="H1626" s="174"/>
      <c r="I1626" s="157">
        <f>IFERROR($H$8:INDEX($H$8:$H$3000,COUNTIF($H$8:$H$3000,"?*")),"")</f>
        <v>0</v>
      </c>
    </row>
    <row r="1627" spans="1:9" x14ac:dyDescent="0.25">
      <c r="A1627" s="174">
        <f>--ISNUMBER(IFERROR(SEARCH('Project Costing'!#REF!,Services!I1634,1),""))</f>
        <v>0</v>
      </c>
      <c r="B1627" s="174" t="str">
        <f>IF(A1627=1,COUNTIF($A$8:A1627,1),"")</f>
        <v/>
      </c>
      <c r="C1627" s="174"/>
      <c r="D1627" s="157">
        <f>IFERROR($C$8:INDEX($C$8:$C$3000,COUNTIF($C$8:$C$3000,"?*")),"")</f>
        <v>0</v>
      </c>
      <c r="E1627" s="174"/>
      <c r="F1627" s="174">
        <f>--ISNUMBER(IFERROR(SEARCH('Project Costing'!#REF!,Services!I1634,1),""))</f>
        <v>0</v>
      </c>
      <c r="G1627" s="174" t="str">
        <f>IF(F1627=1,COUNTIF($F$8:F1627,1),"")</f>
        <v/>
      </c>
      <c r="H1627" s="174"/>
      <c r="I1627" s="157">
        <f>IFERROR($H$8:INDEX($H$8:$H$3000,COUNTIF($H$8:$H$3000,"?*")),"")</f>
        <v>0</v>
      </c>
    </row>
    <row r="1628" spans="1:9" x14ac:dyDescent="0.25">
      <c r="A1628" s="174">
        <f>--ISNUMBER(IFERROR(SEARCH('Project Costing'!#REF!,Services!I1635,1),""))</f>
        <v>0</v>
      </c>
      <c r="B1628" s="174" t="str">
        <f>IF(A1628=1,COUNTIF($A$8:A1628,1),"")</f>
        <v/>
      </c>
      <c r="C1628" s="174"/>
      <c r="D1628" s="157">
        <f>IFERROR($C$8:INDEX($C$8:$C$3000,COUNTIF($C$8:$C$3000,"?*")),"")</f>
        <v>0</v>
      </c>
      <c r="E1628" s="174"/>
      <c r="F1628" s="174">
        <f>--ISNUMBER(IFERROR(SEARCH('Project Costing'!#REF!,Services!I1635,1),""))</f>
        <v>0</v>
      </c>
      <c r="G1628" s="174" t="str">
        <f>IF(F1628=1,COUNTIF($F$8:F1628,1),"")</f>
        <v/>
      </c>
      <c r="H1628" s="174"/>
      <c r="I1628" s="157">
        <f>IFERROR($H$8:INDEX($H$8:$H$3000,COUNTIF($H$8:$H$3000,"?*")),"")</f>
        <v>0</v>
      </c>
    </row>
    <row r="1629" spans="1:9" x14ac:dyDescent="0.25">
      <c r="A1629" s="174">
        <f>--ISNUMBER(IFERROR(SEARCH('Project Costing'!#REF!,Services!I1636,1),""))</f>
        <v>0</v>
      </c>
      <c r="B1629" s="174" t="str">
        <f>IF(A1629=1,COUNTIF($A$8:A1629,1),"")</f>
        <v/>
      </c>
      <c r="C1629" s="174"/>
      <c r="D1629" s="157">
        <f>IFERROR($C$8:INDEX($C$8:$C$3000,COUNTIF($C$8:$C$3000,"?*")),"")</f>
        <v>0</v>
      </c>
      <c r="E1629" s="174"/>
      <c r="F1629" s="174">
        <f>--ISNUMBER(IFERROR(SEARCH('Project Costing'!#REF!,Services!I1636,1),""))</f>
        <v>0</v>
      </c>
      <c r="G1629" s="174" t="str">
        <f>IF(F1629=1,COUNTIF($F$8:F1629,1),"")</f>
        <v/>
      </c>
      <c r="H1629" s="174"/>
      <c r="I1629" s="157">
        <f>IFERROR($H$8:INDEX($H$8:$H$3000,COUNTIF($H$8:$H$3000,"?*")),"")</f>
        <v>0</v>
      </c>
    </row>
    <row r="1630" spans="1:9" x14ac:dyDescent="0.25">
      <c r="A1630" s="174">
        <f>--ISNUMBER(IFERROR(SEARCH('Project Costing'!#REF!,Services!I1637,1),""))</f>
        <v>0</v>
      </c>
      <c r="B1630" s="174" t="str">
        <f>IF(A1630=1,COUNTIF($A$8:A1630,1),"")</f>
        <v/>
      </c>
      <c r="C1630" s="174"/>
      <c r="D1630" s="157">
        <f>IFERROR($C$8:INDEX($C$8:$C$3000,COUNTIF($C$8:$C$3000,"?*")),"")</f>
        <v>0</v>
      </c>
      <c r="E1630" s="174"/>
      <c r="F1630" s="174">
        <f>--ISNUMBER(IFERROR(SEARCH('Project Costing'!#REF!,Services!I1637,1),""))</f>
        <v>0</v>
      </c>
      <c r="G1630" s="174" t="str">
        <f>IF(F1630=1,COUNTIF($F$8:F1630,1),"")</f>
        <v/>
      </c>
      <c r="H1630" s="174"/>
      <c r="I1630" s="157">
        <f>IFERROR($H$8:INDEX($H$8:$H$3000,COUNTIF($H$8:$H$3000,"?*")),"")</f>
        <v>0</v>
      </c>
    </row>
    <row r="1631" spans="1:9" x14ac:dyDescent="0.25">
      <c r="A1631" s="174">
        <f>--ISNUMBER(IFERROR(SEARCH('Project Costing'!#REF!,Services!I1638,1),""))</f>
        <v>0</v>
      </c>
      <c r="B1631" s="174" t="str">
        <f>IF(A1631=1,COUNTIF($A$8:A1631,1),"")</f>
        <v/>
      </c>
      <c r="C1631" s="174"/>
      <c r="D1631" s="157">
        <f>IFERROR($C$8:INDEX($C$8:$C$3000,COUNTIF($C$8:$C$3000,"?*")),"")</f>
        <v>0</v>
      </c>
      <c r="E1631" s="174"/>
      <c r="F1631" s="174">
        <f>--ISNUMBER(IFERROR(SEARCH('Project Costing'!#REF!,Services!I1638,1),""))</f>
        <v>0</v>
      </c>
      <c r="G1631" s="174" t="str">
        <f>IF(F1631=1,COUNTIF($F$8:F1631,1),"")</f>
        <v/>
      </c>
      <c r="H1631" s="174"/>
      <c r="I1631" s="157">
        <f>IFERROR($H$8:INDEX($H$8:$H$3000,COUNTIF($H$8:$H$3000,"?*")),"")</f>
        <v>0</v>
      </c>
    </row>
    <row r="1632" spans="1:9" x14ac:dyDescent="0.25">
      <c r="A1632" s="174">
        <f>--ISNUMBER(IFERROR(SEARCH('Project Costing'!#REF!,Services!I1639,1),""))</f>
        <v>0</v>
      </c>
      <c r="B1632" s="174" t="str">
        <f>IF(A1632=1,COUNTIF($A$8:A1632,1),"")</f>
        <v/>
      </c>
      <c r="C1632" s="174"/>
      <c r="D1632" s="157">
        <f>IFERROR($C$8:INDEX($C$8:$C$3000,COUNTIF($C$8:$C$3000,"?*")),"")</f>
        <v>0</v>
      </c>
      <c r="E1632" s="174"/>
      <c r="F1632" s="174">
        <f>--ISNUMBER(IFERROR(SEARCH('Project Costing'!#REF!,Services!I1639,1),""))</f>
        <v>0</v>
      </c>
      <c r="G1632" s="174" t="str">
        <f>IF(F1632=1,COUNTIF($F$8:F1632,1),"")</f>
        <v/>
      </c>
      <c r="H1632" s="174"/>
      <c r="I1632" s="157">
        <f>IFERROR($H$8:INDEX($H$8:$H$3000,COUNTIF($H$8:$H$3000,"?*")),"")</f>
        <v>0</v>
      </c>
    </row>
    <row r="1633" spans="1:9" x14ac:dyDescent="0.25">
      <c r="A1633" s="174">
        <f>--ISNUMBER(IFERROR(SEARCH('Project Costing'!#REF!,Services!I1640,1),""))</f>
        <v>0</v>
      </c>
      <c r="B1633" s="174" t="str">
        <f>IF(A1633=1,COUNTIF($A$8:A1633,1),"")</f>
        <v/>
      </c>
      <c r="C1633" s="174"/>
      <c r="D1633" s="157">
        <f>IFERROR($C$8:INDEX($C$8:$C$3000,COUNTIF($C$8:$C$3000,"?*")),"")</f>
        <v>0</v>
      </c>
      <c r="E1633" s="174"/>
      <c r="F1633" s="174">
        <f>--ISNUMBER(IFERROR(SEARCH('Project Costing'!#REF!,Services!I1640,1),""))</f>
        <v>0</v>
      </c>
      <c r="G1633" s="174" t="str">
        <f>IF(F1633=1,COUNTIF($F$8:F1633,1),"")</f>
        <v/>
      </c>
      <c r="H1633" s="174"/>
      <c r="I1633" s="157">
        <f>IFERROR($H$8:INDEX($H$8:$H$3000,COUNTIF($H$8:$H$3000,"?*")),"")</f>
        <v>0</v>
      </c>
    </row>
    <row r="1634" spans="1:9" x14ac:dyDescent="0.25">
      <c r="A1634" s="174">
        <f>--ISNUMBER(IFERROR(SEARCH('Project Costing'!#REF!,Services!I1641,1),""))</f>
        <v>0</v>
      </c>
      <c r="B1634" s="174" t="str">
        <f>IF(A1634=1,COUNTIF($A$8:A1634,1),"")</f>
        <v/>
      </c>
      <c r="C1634" s="174"/>
      <c r="D1634" s="157">
        <f>IFERROR($C$8:INDEX($C$8:$C$3000,COUNTIF($C$8:$C$3000,"?*")),"")</f>
        <v>0</v>
      </c>
      <c r="E1634" s="174"/>
      <c r="F1634" s="174">
        <f>--ISNUMBER(IFERROR(SEARCH('Project Costing'!#REF!,Services!I1641,1),""))</f>
        <v>0</v>
      </c>
      <c r="G1634" s="174" t="str">
        <f>IF(F1634=1,COUNTIF($F$8:F1634,1),"")</f>
        <v/>
      </c>
      <c r="H1634" s="174"/>
      <c r="I1634" s="157">
        <f>IFERROR($H$8:INDEX($H$8:$H$3000,COUNTIF($H$8:$H$3000,"?*")),"")</f>
        <v>0</v>
      </c>
    </row>
    <row r="1635" spans="1:9" x14ac:dyDescent="0.25">
      <c r="A1635" s="174">
        <f>--ISNUMBER(IFERROR(SEARCH('Project Costing'!#REF!,Services!I1642,1),""))</f>
        <v>0</v>
      </c>
      <c r="B1635" s="174" t="str">
        <f>IF(A1635=1,COUNTIF($A$8:A1635,1),"")</f>
        <v/>
      </c>
      <c r="C1635" s="174"/>
      <c r="D1635" s="157">
        <f>IFERROR($C$8:INDEX($C$8:$C$3000,COUNTIF($C$8:$C$3000,"?*")),"")</f>
        <v>0</v>
      </c>
      <c r="E1635" s="174"/>
      <c r="F1635" s="174">
        <f>--ISNUMBER(IFERROR(SEARCH('Project Costing'!#REF!,Services!I1642,1),""))</f>
        <v>0</v>
      </c>
      <c r="G1635" s="174" t="str">
        <f>IF(F1635=1,COUNTIF($F$8:F1635,1),"")</f>
        <v/>
      </c>
      <c r="H1635" s="174"/>
      <c r="I1635" s="157">
        <f>IFERROR($H$8:INDEX($H$8:$H$3000,COUNTIF($H$8:$H$3000,"?*")),"")</f>
        <v>0</v>
      </c>
    </row>
    <row r="1636" spans="1:9" x14ac:dyDescent="0.25">
      <c r="A1636" s="174">
        <f>--ISNUMBER(IFERROR(SEARCH('Project Costing'!#REF!,Services!I1643,1),""))</f>
        <v>0</v>
      </c>
      <c r="B1636" s="174" t="str">
        <f>IF(A1636=1,COUNTIF($A$8:A1636,1),"")</f>
        <v/>
      </c>
      <c r="C1636" s="174"/>
      <c r="D1636" s="157">
        <f>IFERROR($C$8:INDEX($C$8:$C$3000,COUNTIF($C$8:$C$3000,"?*")),"")</f>
        <v>0</v>
      </c>
      <c r="E1636" s="174"/>
      <c r="F1636" s="174">
        <f>--ISNUMBER(IFERROR(SEARCH('Project Costing'!#REF!,Services!I1643,1),""))</f>
        <v>0</v>
      </c>
      <c r="G1636" s="174" t="str">
        <f>IF(F1636=1,COUNTIF($F$8:F1636,1),"")</f>
        <v/>
      </c>
      <c r="H1636" s="174"/>
      <c r="I1636" s="157">
        <f>IFERROR($H$8:INDEX($H$8:$H$3000,COUNTIF($H$8:$H$3000,"?*")),"")</f>
        <v>0</v>
      </c>
    </row>
    <row r="1637" spans="1:9" x14ac:dyDescent="0.25">
      <c r="A1637" s="174">
        <f>--ISNUMBER(IFERROR(SEARCH('Project Costing'!#REF!,Services!I1644,1),""))</f>
        <v>0</v>
      </c>
      <c r="B1637" s="174" t="str">
        <f>IF(A1637=1,COUNTIF($A$8:A1637,1),"")</f>
        <v/>
      </c>
      <c r="C1637" s="174"/>
      <c r="D1637" s="157">
        <f>IFERROR($C$8:INDEX($C$8:$C$3000,COUNTIF($C$8:$C$3000,"?*")),"")</f>
        <v>0</v>
      </c>
      <c r="E1637" s="174"/>
      <c r="F1637" s="174">
        <f>--ISNUMBER(IFERROR(SEARCH('Project Costing'!#REF!,Services!I1644,1),""))</f>
        <v>0</v>
      </c>
      <c r="G1637" s="174" t="str">
        <f>IF(F1637=1,COUNTIF($F$8:F1637,1),"")</f>
        <v/>
      </c>
      <c r="H1637" s="174"/>
      <c r="I1637" s="157">
        <f>IFERROR($H$8:INDEX($H$8:$H$3000,COUNTIF($H$8:$H$3000,"?*")),"")</f>
        <v>0</v>
      </c>
    </row>
    <row r="1638" spans="1:9" x14ac:dyDescent="0.25">
      <c r="A1638" s="174">
        <f>--ISNUMBER(IFERROR(SEARCH('Project Costing'!#REF!,Services!I1645,1),""))</f>
        <v>0</v>
      </c>
      <c r="B1638" s="174" t="str">
        <f>IF(A1638=1,COUNTIF($A$8:A1638,1),"")</f>
        <v/>
      </c>
      <c r="C1638" s="174"/>
      <c r="D1638" s="157">
        <f>IFERROR($C$8:INDEX($C$8:$C$3000,COUNTIF($C$8:$C$3000,"?*")),"")</f>
        <v>0</v>
      </c>
      <c r="E1638" s="174"/>
      <c r="F1638" s="174">
        <f>--ISNUMBER(IFERROR(SEARCH('Project Costing'!#REF!,Services!I1645,1),""))</f>
        <v>0</v>
      </c>
      <c r="G1638" s="174" t="str">
        <f>IF(F1638=1,COUNTIF($F$8:F1638,1),"")</f>
        <v/>
      </c>
      <c r="H1638" s="174"/>
      <c r="I1638" s="157">
        <f>IFERROR($H$8:INDEX($H$8:$H$3000,COUNTIF($H$8:$H$3000,"?*")),"")</f>
        <v>0</v>
      </c>
    </row>
    <row r="1639" spans="1:9" x14ac:dyDescent="0.25">
      <c r="A1639" s="174">
        <f>--ISNUMBER(IFERROR(SEARCH('Project Costing'!#REF!,Services!I1646,1),""))</f>
        <v>0</v>
      </c>
      <c r="B1639" s="174" t="str">
        <f>IF(A1639=1,COUNTIF($A$8:A1639,1),"")</f>
        <v/>
      </c>
      <c r="C1639" s="174"/>
      <c r="D1639" s="157">
        <f>IFERROR($C$8:INDEX($C$8:$C$3000,COUNTIF($C$8:$C$3000,"?*")),"")</f>
        <v>0</v>
      </c>
      <c r="E1639" s="174"/>
      <c r="F1639" s="174">
        <f>--ISNUMBER(IFERROR(SEARCH('Project Costing'!#REF!,Services!I1646,1),""))</f>
        <v>0</v>
      </c>
      <c r="G1639" s="174" t="str">
        <f>IF(F1639=1,COUNTIF($F$8:F1639,1),"")</f>
        <v/>
      </c>
      <c r="H1639" s="174"/>
      <c r="I1639" s="157">
        <f>IFERROR($H$8:INDEX($H$8:$H$3000,COUNTIF($H$8:$H$3000,"?*")),"")</f>
        <v>0</v>
      </c>
    </row>
    <row r="1640" spans="1:9" x14ac:dyDescent="0.25">
      <c r="A1640" s="174">
        <f>--ISNUMBER(IFERROR(SEARCH('Project Costing'!#REF!,Services!I1647,1),""))</f>
        <v>0</v>
      </c>
      <c r="B1640" s="174" t="str">
        <f>IF(A1640=1,COUNTIF($A$8:A1640,1),"")</f>
        <v/>
      </c>
      <c r="C1640" s="174"/>
      <c r="D1640" s="157">
        <f>IFERROR($C$8:INDEX($C$8:$C$3000,COUNTIF($C$8:$C$3000,"?*")),"")</f>
        <v>0</v>
      </c>
      <c r="E1640" s="174"/>
      <c r="F1640" s="174">
        <f>--ISNUMBER(IFERROR(SEARCH('Project Costing'!#REF!,Services!I1647,1),""))</f>
        <v>0</v>
      </c>
      <c r="G1640" s="174" t="str">
        <f>IF(F1640=1,COUNTIF($F$8:F1640,1),"")</f>
        <v/>
      </c>
      <c r="H1640" s="174"/>
      <c r="I1640" s="157">
        <f>IFERROR($H$8:INDEX($H$8:$H$3000,COUNTIF($H$8:$H$3000,"?*")),"")</f>
        <v>0</v>
      </c>
    </row>
    <row r="1641" spans="1:9" x14ac:dyDescent="0.25">
      <c r="A1641" s="174">
        <f>--ISNUMBER(IFERROR(SEARCH('Project Costing'!#REF!,Services!I1648,1),""))</f>
        <v>0</v>
      </c>
      <c r="B1641" s="174" t="str">
        <f>IF(A1641=1,COUNTIF($A$8:A1641,1),"")</f>
        <v/>
      </c>
      <c r="C1641" s="174"/>
      <c r="D1641" s="157">
        <f>IFERROR($C$8:INDEX($C$8:$C$3000,COUNTIF($C$8:$C$3000,"?*")),"")</f>
        <v>0</v>
      </c>
      <c r="E1641" s="174"/>
      <c r="F1641" s="174">
        <f>--ISNUMBER(IFERROR(SEARCH('Project Costing'!#REF!,Services!I1648,1),""))</f>
        <v>0</v>
      </c>
      <c r="G1641" s="174" t="str">
        <f>IF(F1641=1,COUNTIF($F$8:F1641,1),"")</f>
        <v/>
      </c>
      <c r="H1641" s="174"/>
      <c r="I1641" s="157">
        <f>IFERROR($H$8:INDEX($H$8:$H$3000,COUNTIF($H$8:$H$3000,"?*")),"")</f>
        <v>0</v>
      </c>
    </row>
    <row r="1642" spans="1:9" x14ac:dyDescent="0.25">
      <c r="A1642" s="174">
        <f>--ISNUMBER(IFERROR(SEARCH('Project Costing'!#REF!,Services!I1649,1),""))</f>
        <v>0</v>
      </c>
      <c r="B1642" s="174" t="str">
        <f>IF(A1642=1,COUNTIF($A$8:A1642,1),"")</f>
        <v/>
      </c>
      <c r="C1642" s="174"/>
      <c r="D1642" s="157">
        <f>IFERROR($C$8:INDEX($C$8:$C$3000,COUNTIF($C$8:$C$3000,"?*")),"")</f>
        <v>0</v>
      </c>
      <c r="E1642" s="174"/>
      <c r="F1642" s="174">
        <f>--ISNUMBER(IFERROR(SEARCH('Project Costing'!#REF!,Services!I1649,1),""))</f>
        <v>0</v>
      </c>
      <c r="G1642" s="174" t="str">
        <f>IF(F1642=1,COUNTIF($F$8:F1642,1),"")</f>
        <v/>
      </c>
      <c r="H1642" s="174"/>
      <c r="I1642" s="157">
        <f>IFERROR($H$8:INDEX($H$8:$H$3000,COUNTIF($H$8:$H$3000,"?*")),"")</f>
        <v>0</v>
      </c>
    </row>
    <row r="1643" spans="1:9" x14ac:dyDescent="0.25">
      <c r="A1643" s="174">
        <f>--ISNUMBER(IFERROR(SEARCH('Project Costing'!#REF!,Services!I1650,1),""))</f>
        <v>0</v>
      </c>
      <c r="B1643" s="174" t="str">
        <f>IF(A1643=1,COUNTIF($A$8:A1643,1),"")</f>
        <v/>
      </c>
      <c r="C1643" s="174"/>
      <c r="D1643" s="157">
        <f>IFERROR($C$8:INDEX($C$8:$C$3000,COUNTIF($C$8:$C$3000,"?*")),"")</f>
        <v>0</v>
      </c>
      <c r="E1643" s="174"/>
      <c r="F1643" s="174">
        <f>--ISNUMBER(IFERROR(SEARCH('Project Costing'!#REF!,Services!I1650,1),""))</f>
        <v>0</v>
      </c>
      <c r="G1643" s="174" t="str">
        <f>IF(F1643=1,COUNTIF($F$8:F1643,1),"")</f>
        <v/>
      </c>
      <c r="H1643" s="174"/>
      <c r="I1643" s="157">
        <f>IFERROR($H$8:INDEX($H$8:$H$3000,COUNTIF($H$8:$H$3000,"?*")),"")</f>
        <v>0</v>
      </c>
    </row>
    <row r="1644" spans="1:9" x14ac:dyDescent="0.25">
      <c r="A1644" s="174">
        <f>--ISNUMBER(IFERROR(SEARCH('Project Costing'!#REF!,Services!I1651,1),""))</f>
        <v>0</v>
      </c>
      <c r="B1644" s="174" t="str">
        <f>IF(A1644=1,COUNTIF($A$8:A1644,1),"")</f>
        <v/>
      </c>
      <c r="C1644" s="174"/>
      <c r="D1644" s="157">
        <f>IFERROR($C$8:INDEX($C$8:$C$3000,COUNTIF($C$8:$C$3000,"?*")),"")</f>
        <v>0</v>
      </c>
      <c r="E1644" s="174"/>
      <c r="F1644" s="174">
        <f>--ISNUMBER(IFERROR(SEARCH('Project Costing'!#REF!,Services!I1651,1),""))</f>
        <v>0</v>
      </c>
      <c r="G1644" s="174" t="str">
        <f>IF(F1644=1,COUNTIF($F$8:F1644,1),"")</f>
        <v/>
      </c>
      <c r="H1644" s="174"/>
      <c r="I1644" s="157">
        <f>IFERROR($H$8:INDEX($H$8:$H$3000,COUNTIF($H$8:$H$3000,"?*")),"")</f>
        <v>0</v>
      </c>
    </row>
    <row r="1645" spans="1:9" x14ac:dyDescent="0.25">
      <c r="A1645" s="174">
        <f>--ISNUMBER(IFERROR(SEARCH('Project Costing'!#REF!,Services!I1652,1),""))</f>
        <v>0</v>
      </c>
      <c r="B1645" s="174" t="str">
        <f>IF(A1645=1,COUNTIF($A$8:A1645,1),"")</f>
        <v/>
      </c>
      <c r="C1645" s="174"/>
      <c r="D1645" s="157">
        <f>IFERROR($C$8:INDEX($C$8:$C$3000,COUNTIF($C$8:$C$3000,"?*")),"")</f>
        <v>0</v>
      </c>
      <c r="E1645" s="174"/>
      <c r="F1645" s="174">
        <f>--ISNUMBER(IFERROR(SEARCH('Project Costing'!#REF!,Services!I1652,1),""))</f>
        <v>0</v>
      </c>
      <c r="G1645" s="174" t="str">
        <f>IF(F1645=1,COUNTIF($F$8:F1645,1),"")</f>
        <v/>
      </c>
      <c r="H1645" s="174"/>
      <c r="I1645" s="157">
        <f>IFERROR($H$8:INDEX($H$8:$H$3000,COUNTIF($H$8:$H$3000,"?*")),"")</f>
        <v>0</v>
      </c>
    </row>
    <row r="1646" spans="1:9" x14ac:dyDescent="0.25">
      <c r="A1646" s="174">
        <f>--ISNUMBER(IFERROR(SEARCH('Project Costing'!#REF!,Services!I1653,1),""))</f>
        <v>0</v>
      </c>
      <c r="B1646" s="174" t="str">
        <f>IF(A1646=1,COUNTIF($A$8:A1646,1),"")</f>
        <v/>
      </c>
      <c r="C1646" s="174"/>
      <c r="D1646" s="157">
        <f>IFERROR($C$8:INDEX($C$8:$C$3000,COUNTIF($C$8:$C$3000,"?*")),"")</f>
        <v>0</v>
      </c>
      <c r="E1646" s="174"/>
      <c r="F1646" s="174">
        <f>--ISNUMBER(IFERROR(SEARCH('Project Costing'!#REF!,Services!I1653,1),""))</f>
        <v>0</v>
      </c>
      <c r="G1646" s="174" t="str">
        <f>IF(F1646=1,COUNTIF($F$8:F1646,1),"")</f>
        <v/>
      </c>
      <c r="H1646" s="174"/>
      <c r="I1646" s="157">
        <f>IFERROR($H$8:INDEX($H$8:$H$3000,COUNTIF($H$8:$H$3000,"?*")),"")</f>
        <v>0</v>
      </c>
    </row>
    <row r="1647" spans="1:9" x14ac:dyDescent="0.25">
      <c r="A1647" s="174">
        <f>--ISNUMBER(IFERROR(SEARCH('Project Costing'!#REF!,Services!I1654,1),""))</f>
        <v>0</v>
      </c>
      <c r="B1647" s="174" t="str">
        <f>IF(A1647=1,COUNTIF($A$8:A1647,1),"")</f>
        <v/>
      </c>
      <c r="C1647" s="174"/>
      <c r="D1647" s="157">
        <f>IFERROR($C$8:INDEX($C$8:$C$3000,COUNTIF($C$8:$C$3000,"?*")),"")</f>
        <v>0</v>
      </c>
      <c r="E1647" s="174"/>
      <c r="F1647" s="174">
        <f>--ISNUMBER(IFERROR(SEARCH('Project Costing'!#REF!,Services!I1654,1),""))</f>
        <v>0</v>
      </c>
      <c r="G1647" s="174" t="str">
        <f>IF(F1647=1,COUNTIF($F$8:F1647,1),"")</f>
        <v/>
      </c>
      <c r="H1647" s="174"/>
      <c r="I1647" s="157">
        <f>IFERROR($H$8:INDEX($H$8:$H$3000,COUNTIF($H$8:$H$3000,"?*")),"")</f>
        <v>0</v>
      </c>
    </row>
    <row r="1648" spans="1:9" x14ac:dyDescent="0.25">
      <c r="A1648" s="174">
        <f>--ISNUMBER(IFERROR(SEARCH('Project Costing'!#REF!,Services!I1655,1),""))</f>
        <v>0</v>
      </c>
      <c r="B1648" s="174" t="str">
        <f>IF(A1648=1,COUNTIF($A$8:A1648,1),"")</f>
        <v/>
      </c>
      <c r="C1648" s="174"/>
      <c r="D1648" s="157">
        <f>IFERROR($C$8:INDEX($C$8:$C$3000,COUNTIF($C$8:$C$3000,"?*")),"")</f>
        <v>0</v>
      </c>
      <c r="E1648" s="174"/>
      <c r="F1648" s="174">
        <f>--ISNUMBER(IFERROR(SEARCH('Project Costing'!#REF!,Services!I1655,1),""))</f>
        <v>0</v>
      </c>
      <c r="G1648" s="174" t="str">
        <f>IF(F1648=1,COUNTIF($F$8:F1648,1),"")</f>
        <v/>
      </c>
      <c r="H1648" s="174"/>
      <c r="I1648" s="157">
        <f>IFERROR($H$8:INDEX($H$8:$H$3000,COUNTIF($H$8:$H$3000,"?*")),"")</f>
        <v>0</v>
      </c>
    </row>
    <row r="1649" spans="1:9" x14ac:dyDescent="0.25">
      <c r="A1649" s="174">
        <f>--ISNUMBER(IFERROR(SEARCH('Project Costing'!#REF!,Services!I1656,1),""))</f>
        <v>0</v>
      </c>
      <c r="B1649" s="174" t="str">
        <f>IF(A1649=1,COUNTIF($A$8:A1649,1),"")</f>
        <v/>
      </c>
      <c r="C1649" s="174"/>
      <c r="D1649" s="157">
        <f>IFERROR($C$8:INDEX($C$8:$C$3000,COUNTIF($C$8:$C$3000,"?*")),"")</f>
        <v>0</v>
      </c>
      <c r="E1649" s="174"/>
      <c r="F1649" s="174">
        <f>--ISNUMBER(IFERROR(SEARCH('Project Costing'!#REF!,Services!I1656,1),""))</f>
        <v>0</v>
      </c>
      <c r="G1649" s="174" t="str">
        <f>IF(F1649=1,COUNTIF($F$8:F1649,1),"")</f>
        <v/>
      </c>
      <c r="H1649" s="174"/>
      <c r="I1649" s="157">
        <f>IFERROR($H$8:INDEX($H$8:$H$3000,COUNTIF($H$8:$H$3000,"?*")),"")</f>
        <v>0</v>
      </c>
    </row>
    <row r="1650" spans="1:9" x14ac:dyDescent="0.25">
      <c r="A1650" s="174">
        <f>--ISNUMBER(IFERROR(SEARCH('Project Costing'!#REF!,Services!I1657,1),""))</f>
        <v>0</v>
      </c>
      <c r="B1650" s="174" t="str">
        <f>IF(A1650=1,COUNTIF($A$8:A1650,1),"")</f>
        <v/>
      </c>
      <c r="C1650" s="174"/>
      <c r="D1650" s="157">
        <f>IFERROR($C$8:INDEX($C$8:$C$3000,COUNTIF($C$8:$C$3000,"?*")),"")</f>
        <v>0</v>
      </c>
      <c r="E1650" s="174"/>
      <c r="F1650" s="174">
        <f>--ISNUMBER(IFERROR(SEARCH('Project Costing'!#REF!,Services!I1657,1),""))</f>
        <v>0</v>
      </c>
      <c r="G1650" s="174" t="str">
        <f>IF(F1650=1,COUNTIF($F$8:F1650,1),"")</f>
        <v/>
      </c>
      <c r="H1650" s="174"/>
      <c r="I1650" s="157">
        <f>IFERROR($H$8:INDEX($H$8:$H$3000,COUNTIF($H$8:$H$3000,"?*")),"")</f>
        <v>0</v>
      </c>
    </row>
    <row r="1651" spans="1:9" x14ac:dyDescent="0.25">
      <c r="A1651" s="174">
        <f>--ISNUMBER(IFERROR(SEARCH('Project Costing'!#REF!,Services!I1658,1),""))</f>
        <v>0</v>
      </c>
      <c r="B1651" s="174" t="str">
        <f>IF(A1651=1,COUNTIF($A$8:A1651,1),"")</f>
        <v/>
      </c>
      <c r="C1651" s="174"/>
      <c r="D1651" s="157">
        <f>IFERROR($C$8:INDEX($C$8:$C$3000,COUNTIF($C$8:$C$3000,"?*")),"")</f>
        <v>0</v>
      </c>
      <c r="E1651" s="174"/>
      <c r="F1651" s="174">
        <f>--ISNUMBER(IFERROR(SEARCH('Project Costing'!#REF!,Services!I1658,1),""))</f>
        <v>0</v>
      </c>
      <c r="G1651" s="174" t="str">
        <f>IF(F1651=1,COUNTIF($F$8:F1651,1),"")</f>
        <v/>
      </c>
      <c r="H1651" s="174"/>
      <c r="I1651" s="157">
        <f>IFERROR($H$8:INDEX($H$8:$H$3000,COUNTIF($H$8:$H$3000,"?*")),"")</f>
        <v>0</v>
      </c>
    </row>
    <row r="1652" spans="1:9" x14ac:dyDescent="0.25">
      <c r="A1652" s="174">
        <f>--ISNUMBER(IFERROR(SEARCH('Project Costing'!#REF!,Services!I1659,1),""))</f>
        <v>0</v>
      </c>
      <c r="B1652" s="174" t="str">
        <f>IF(A1652=1,COUNTIF($A$8:A1652,1),"")</f>
        <v/>
      </c>
      <c r="C1652" s="174"/>
      <c r="D1652" s="157">
        <f>IFERROR($C$8:INDEX($C$8:$C$3000,COUNTIF($C$8:$C$3000,"?*")),"")</f>
        <v>0</v>
      </c>
      <c r="E1652" s="174"/>
      <c r="F1652" s="174">
        <f>--ISNUMBER(IFERROR(SEARCH('Project Costing'!#REF!,Services!I1659,1),""))</f>
        <v>0</v>
      </c>
      <c r="G1652" s="174" t="str">
        <f>IF(F1652=1,COUNTIF($F$8:F1652,1),"")</f>
        <v/>
      </c>
      <c r="H1652" s="174"/>
      <c r="I1652" s="157">
        <f>IFERROR($H$8:INDEX($H$8:$H$3000,COUNTIF($H$8:$H$3000,"?*")),"")</f>
        <v>0</v>
      </c>
    </row>
    <row r="1653" spans="1:9" x14ac:dyDescent="0.25">
      <c r="A1653" s="174">
        <f>--ISNUMBER(IFERROR(SEARCH('Project Costing'!#REF!,Services!I1660,1),""))</f>
        <v>0</v>
      </c>
      <c r="B1653" s="174" t="str">
        <f>IF(A1653=1,COUNTIF($A$8:A1653,1),"")</f>
        <v/>
      </c>
      <c r="C1653" s="174"/>
      <c r="D1653" s="157">
        <f>IFERROR($C$8:INDEX($C$8:$C$3000,COUNTIF($C$8:$C$3000,"?*")),"")</f>
        <v>0</v>
      </c>
      <c r="E1653" s="174"/>
      <c r="F1653" s="174">
        <f>--ISNUMBER(IFERROR(SEARCH('Project Costing'!#REF!,Services!I1660,1),""))</f>
        <v>0</v>
      </c>
      <c r="G1653" s="174" t="str">
        <f>IF(F1653=1,COUNTIF($F$8:F1653,1),"")</f>
        <v/>
      </c>
      <c r="H1653" s="174"/>
      <c r="I1653" s="157">
        <f>IFERROR($H$8:INDEX($H$8:$H$3000,COUNTIF($H$8:$H$3000,"?*")),"")</f>
        <v>0</v>
      </c>
    </row>
    <row r="1654" spans="1:9" x14ac:dyDescent="0.25">
      <c r="A1654" s="174">
        <f>--ISNUMBER(IFERROR(SEARCH('Project Costing'!#REF!,Services!I1661,1),""))</f>
        <v>0</v>
      </c>
      <c r="B1654" s="174" t="str">
        <f>IF(A1654=1,COUNTIF($A$8:A1654,1),"")</f>
        <v/>
      </c>
      <c r="C1654" s="174"/>
      <c r="D1654" s="157">
        <f>IFERROR($C$8:INDEX($C$8:$C$3000,COUNTIF($C$8:$C$3000,"?*")),"")</f>
        <v>0</v>
      </c>
      <c r="E1654" s="174"/>
      <c r="F1654" s="174">
        <f>--ISNUMBER(IFERROR(SEARCH('Project Costing'!#REF!,Services!I1661,1),""))</f>
        <v>0</v>
      </c>
      <c r="G1654" s="174" t="str">
        <f>IF(F1654=1,COUNTIF($F$8:F1654,1),"")</f>
        <v/>
      </c>
      <c r="H1654" s="174"/>
      <c r="I1654" s="157">
        <f>IFERROR($H$8:INDEX($H$8:$H$3000,COUNTIF($H$8:$H$3000,"?*")),"")</f>
        <v>0</v>
      </c>
    </row>
    <row r="1655" spans="1:9" x14ac:dyDescent="0.25">
      <c r="A1655" s="174">
        <f>--ISNUMBER(IFERROR(SEARCH('Project Costing'!#REF!,Services!I1662,1),""))</f>
        <v>0</v>
      </c>
      <c r="B1655" s="174" t="str">
        <f>IF(A1655=1,COUNTIF($A$8:A1655,1),"")</f>
        <v/>
      </c>
      <c r="C1655" s="174"/>
      <c r="D1655" s="157">
        <f>IFERROR($C$8:INDEX($C$8:$C$3000,COUNTIF($C$8:$C$3000,"?*")),"")</f>
        <v>0</v>
      </c>
      <c r="E1655" s="174"/>
      <c r="F1655" s="174">
        <f>--ISNUMBER(IFERROR(SEARCH('Project Costing'!#REF!,Services!I1662,1),""))</f>
        <v>0</v>
      </c>
      <c r="G1655" s="174" t="str">
        <f>IF(F1655=1,COUNTIF($F$8:F1655,1),"")</f>
        <v/>
      </c>
      <c r="H1655" s="174"/>
      <c r="I1655" s="157">
        <f>IFERROR($H$8:INDEX($H$8:$H$3000,COUNTIF($H$8:$H$3000,"?*")),"")</f>
        <v>0</v>
      </c>
    </row>
    <row r="1656" spans="1:9" x14ac:dyDescent="0.25">
      <c r="A1656" s="174">
        <f>--ISNUMBER(IFERROR(SEARCH('Project Costing'!#REF!,Services!I1663,1),""))</f>
        <v>0</v>
      </c>
      <c r="B1656" s="174" t="str">
        <f>IF(A1656=1,COUNTIF($A$8:A1656,1),"")</f>
        <v/>
      </c>
      <c r="C1656" s="174"/>
      <c r="D1656" s="157">
        <f>IFERROR($C$8:INDEX($C$8:$C$3000,COUNTIF($C$8:$C$3000,"?*")),"")</f>
        <v>0</v>
      </c>
      <c r="E1656" s="174"/>
      <c r="F1656" s="174">
        <f>--ISNUMBER(IFERROR(SEARCH('Project Costing'!#REF!,Services!I1663,1),""))</f>
        <v>0</v>
      </c>
      <c r="G1656" s="174" t="str">
        <f>IF(F1656=1,COUNTIF($F$8:F1656,1),"")</f>
        <v/>
      </c>
      <c r="H1656" s="174"/>
      <c r="I1656" s="157">
        <f>IFERROR($H$8:INDEX($H$8:$H$3000,COUNTIF($H$8:$H$3000,"?*")),"")</f>
        <v>0</v>
      </c>
    </row>
    <row r="1657" spans="1:9" x14ac:dyDescent="0.25">
      <c r="A1657" s="174">
        <f>--ISNUMBER(IFERROR(SEARCH('Project Costing'!#REF!,Services!I1664,1),""))</f>
        <v>0</v>
      </c>
      <c r="B1657" s="174" t="str">
        <f>IF(A1657=1,COUNTIF($A$8:A1657,1),"")</f>
        <v/>
      </c>
      <c r="C1657" s="174"/>
      <c r="D1657" s="157">
        <f>IFERROR($C$8:INDEX($C$8:$C$3000,COUNTIF($C$8:$C$3000,"?*")),"")</f>
        <v>0</v>
      </c>
      <c r="E1657" s="174"/>
      <c r="F1657" s="174">
        <f>--ISNUMBER(IFERROR(SEARCH('Project Costing'!#REF!,Services!I1664,1),""))</f>
        <v>0</v>
      </c>
      <c r="G1657" s="174" t="str">
        <f>IF(F1657=1,COUNTIF($F$8:F1657,1),"")</f>
        <v/>
      </c>
      <c r="H1657" s="174"/>
      <c r="I1657" s="157">
        <f>IFERROR($H$8:INDEX($H$8:$H$3000,COUNTIF($H$8:$H$3000,"?*")),"")</f>
        <v>0</v>
      </c>
    </row>
    <row r="1658" spans="1:9" x14ac:dyDescent="0.25">
      <c r="A1658" s="174">
        <f>--ISNUMBER(IFERROR(SEARCH('Project Costing'!#REF!,Services!I1665,1),""))</f>
        <v>0</v>
      </c>
      <c r="B1658" s="174" t="str">
        <f>IF(A1658=1,COUNTIF($A$8:A1658,1),"")</f>
        <v/>
      </c>
      <c r="C1658" s="174"/>
      <c r="D1658" s="157">
        <f>IFERROR($C$8:INDEX($C$8:$C$3000,COUNTIF($C$8:$C$3000,"?*")),"")</f>
        <v>0</v>
      </c>
      <c r="E1658" s="174"/>
      <c r="F1658" s="174">
        <f>--ISNUMBER(IFERROR(SEARCH('Project Costing'!#REF!,Services!I1665,1),""))</f>
        <v>0</v>
      </c>
      <c r="G1658" s="174" t="str">
        <f>IF(F1658=1,COUNTIF($F$8:F1658,1),"")</f>
        <v/>
      </c>
      <c r="H1658" s="174"/>
      <c r="I1658" s="157">
        <f>IFERROR($H$8:INDEX($H$8:$H$3000,COUNTIF($H$8:$H$3000,"?*")),"")</f>
        <v>0</v>
      </c>
    </row>
    <row r="1659" spans="1:9" x14ac:dyDescent="0.25">
      <c r="A1659" s="174">
        <f>--ISNUMBER(IFERROR(SEARCH('Project Costing'!#REF!,Services!I1666,1),""))</f>
        <v>0</v>
      </c>
      <c r="B1659" s="174" t="str">
        <f>IF(A1659=1,COUNTIF($A$8:A1659,1),"")</f>
        <v/>
      </c>
      <c r="C1659" s="174"/>
      <c r="D1659" s="157">
        <f>IFERROR($C$8:INDEX($C$8:$C$3000,COUNTIF($C$8:$C$3000,"?*")),"")</f>
        <v>0</v>
      </c>
      <c r="E1659" s="174"/>
      <c r="F1659" s="174">
        <f>--ISNUMBER(IFERROR(SEARCH('Project Costing'!#REF!,Services!I1666,1),""))</f>
        <v>0</v>
      </c>
      <c r="G1659" s="174" t="str">
        <f>IF(F1659=1,COUNTIF($F$8:F1659,1),"")</f>
        <v/>
      </c>
      <c r="H1659" s="174"/>
      <c r="I1659" s="157">
        <f>IFERROR($H$8:INDEX($H$8:$H$3000,COUNTIF($H$8:$H$3000,"?*")),"")</f>
        <v>0</v>
      </c>
    </row>
    <row r="1660" spans="1:9" x14ac:dyDescent="0.25">
      <c r="A1660" s="174">
        <f>--ISNUMBER(IFERROR(SEARCH('Project Costing'!#REF!,Services!I1667,1),""))</f>
        <v>0</v>
      </c>
      <c r="B1660" s="174" t="str">
        <f>IF(A1660=1,COUNTIF($A$8:A1660,1),"")</f>
        <v/>
      </c>
      <c r="C1660" s="174"/>
      <c r="D1660" s="157">
        <f>IFERROR($C$8:INDEX($C$8:$C$3000,COUNTIF($C$8:$C$3000,"?*")),"")</f>
        <v>0</v>
      </c>
      <c r="E1660" s="174"/>
      <c r="F1660" s="174">
        <f>--ISNUMBER(IFERROR(SEARCH('Project Costing'!#REF!,Services!I1667,1),""))</f>
        <v>0</v>
      </c>
      <c r="G1660" s="174" t="str">
        <f>IF(F1660=1,COUNTIF($F$8:F1660,1),"")</f>
        <v/>
      </c>
      <c r="H1660" s="174"/>
      <c r="I1660" s="157">
        <f>IFERROR($H$8:INDEX($H$8:$H$3000,COUNTIF($H$8:$H$3000,"?*")),"")</f>
        <v>0</v>
      </c>
    </row>
    <row r="1661" spans="1:9" x14ac:dyDescent="0.25">
      <c r="A1661" s="174">
        <f>--ISNUMBER(IFERROR(SEARCH('Project Costing'!#REF!,Services!I1668,1),""))</f>
        <v>0</v>
      </c>
      <c r="B1661" s="174" t="str">
        <f>IF(A1661=1,COUNTIF($A$8:A1661,1),"")</f>
        <v/>
      </c>
      <c r="C1661" s="174"/>
      <c r="D1661" s="157">
        <f>IFERROR($C$8:INDEX($C$8:$C$3000,COUNTIF($C$8:$C$3000,"?*")),"")</f>
        <v>0</v>
      </c>
      <c r="E1661" s="174"/>
      <c r="F1661" s="174">
        <f>--ISNUMBER(IFERROR(SEARCH('Project Costing'!#REF!,Services!I1668,1),""))</f>
        <v>0</v>
      </c>
      <c r="G1661" s="174" t="str">
        <f>IF(F1661=1,COUNTIF($F$8:F1661,1),"")</f>
        <v/>
      </c>
      <c r="H1661" s="174"/>
      <c r="I1661" s="157">
        <f>IFERROR($H$8:INDEX($H$8:$H$3000,COUNTIF($H$8:$H$3000,"?*")),"")</f>
        <v>0</v>
      </c>
    </row>
    <row r="1662" spans="1:9" x14ac:dyDescent="0.25">
      <c r="A1662" s="174">
        <f>--ISNUMBER(IFERROR(SEARCH('Project Costing'!#REF!,Services!I1669,1),""))</f>
        <v>0</v>
      </c>
      <c r="B1662" s="174" t="str">
        <f>IF(A1662=1,COUNTIF($A$8:A1662,1),"")</f>
        <v/>
      </c>
      <c r="C1662" s="174"/>
      <c r="D1662" s="157">
        <f>IFERROR($C$8:INDEX($C$8:$C$3000,COUNTIF($C$8:$C$3000,"?*")),"")</f>
        <v>0</v>
      </c>
      <c r="E1662" s="174"/>
      <c r="F1662" s="174">
        <f>--ISNUMBER(IFERROR(SEARCH('Project Costing'!#REF!,Services!I1669,1),""))</f>
        <v>0</v>
      </c>
      <c r="G1662" s="174" t="str">
        <f>IF(F1662=1,COUNTIF($F$8:F1662,1),"")</f>
        <v/>
      </c>
      <c r="H1662" s="174"/>
      <c r="I1662" s="157">
        <f>IFERROR($H$8:INDEX($H$8:$H$3000,COUNTIF($H$8:$H$3000,"?*")),"")</f>
        <v>0</v>
      </c>
    </row>
    <row r="1663" spans="1:9" x14ac:dyDescent="0.25">
      <c r="A1663" s="174">
        <f>--ISNUMBER(IFERROR(SEARCH('Project Costing'!#REF!,Services!I1670,1),""))</f>
        <v>0</v>
      </c>
      <c r="B1663" s="174" t="str">
        <f>IF(A1663=1,COUNTIF($A$8:A1663,1),"")</f>
        <v/>
      </c>
      <c r="C1663" s="174"/>
      <c r="D1663" s="157">
        <f>IFERROR($C$8:INDEX($C$8:$C$3000,COUNTIF($C$8:$C$3000,"?*")),"")</f>
        <v>0</v>
      </c>
      <c r="E1663" s="174"/>
      <c r="F1663" s="174">
        <f>--ISNUMBER(IFERROR(SEARCH('Project Costing'!#REF!,Services!I1670,1),""))</f>
        <v>0</v>
      </c>
      <c r="G1663" s="174" t="str">
        <f>IF(F1663=1,COUNTIF($F$8:F1663,1),"")</f>
        <v/>
      </c>
      <c r="H1663" s="174"/>
      <c r="I1663" s="157">
        <f>IFERROR($H$8:INDEX($H$8:$H$3000,COUNTIF($H$8:$H$3000,"?*")),"")</f>
        <v>0</v>
      </c>
    </row>
    <row r="1664" spans="1:9" x14ac:dyDescent="0.25">
      <c r="A1664" s="174">
        <f>--ISNUMBER(IFERROR(SEARCH('Project Costing'!#REF!,Services!I1671,1),""))</f>
        <v>0</v>
      </c>
      <c r="B1664" s="174" t="str">
        <f>IF(A1664=1,COUNTIF($A$8:A1664,1),"")</f>
        <v/>
      </c>
      <c r="C1664" s="174"/>
      <c r="D1664" s="157">
        <f>IFERROR($C$8:INDEX($C$8:$C$3000,COUNTIF($C$8:$C$3000,"?*")),"")</f>
        <v>0</v>
      </c>
      <c r="E1664" s="174"/>
      <c r="F1664" s="174">
        <f>--ISNUMBER(IFERROR(SEARCH('Project Costing'!#REF!,Services!I1671,1),""))</f>
        <v>0</v>
      </c>
      <c r="G1664" s="174" t="str">
        <f>IF(F1664=1,COUNTIF($F$8:F1664,1),"")</f>
        <v/>
      </c>
      <c r="H1664" s="174"/>
      <c r="I1664" s="157">
        <f>IFERROR($H$8:INDEX($H$8:$H$3000,COUNTIF($H$8:$H$3000,"?*")),"")</f>
        <v>0</v>
      </c>
    </row>
    <row r="1665" spans="1:9" x14ac:dyDescent="0.25">
      <c r="A1665" s="174">
        <f>--ISNUMBER(IFERROR(SEARCH('Project Costing'!#REF!,Services!I1672,1),""))</f>
        <v>0</v>
      </c>
      <c r="B1665" s="174" t="str">
        <f>IF(A1665=1,COUNTIF($A$8:A1665,1),"")</f>
        <v/>
      </c>
      <c r="C1665" s="174"/>
      <c r="D1665" s="157">
        <f>IFERROR($C$8:INDEX($C$8:$C$3000,COUNTIF($C$8:$C$3000,"?*")),"")</f>
        <v>0</v>
      </c>
      <c r="E1665" s="174"/>
      <c r="F1665" s="174">
        <f>--ISNUMBER(IFERROR(SEARCH('Project Costing'!#REF!,Services!I1672,1),""))</f>
        <v>0</v>
      </c>
      <c r="G1665" s="174" t="str">
        <f>IF(F1665=1,COUNTIF($F$8:F1665,1),"")</f>
        <v/>
      </c>
      <c r="H1665" s="174"/>
      <c r="I1665" s="157">
        <f>IFERROR($H$8:INDEX($H$8:$H$3000,COUNTIF($H$8:$H$3000,"?*")),"")</f>
        <v>0</v>
      </c>
    </row>
    <row r="1666" spans="1:9" x14ac:dyDescent="0.25">
      <c r="A1666" s="174">
        <f>--ISNUMBER(IFERROR(SEARCH('Project Costing'!#REF!,Services!I1673,1),""))</f>
        <v>0</v>
      </c>
      <c r="B1666" s="174" t="str">
        <f>IF(A1666=1,COUNTIF($A$8:A1666,1),"")</f>
        <v/>
      </c>
      <c r="C1666" s="174"/>
      <c r="D1666" s="157">
        <f>IFERROR($C$8:INDEX($C$8:$C$3000,COUNTIF($C$8:$C$3000,"?*")),"")</f>
        <v>0</v>
      </c>
      <c r="E1666" s="174"/>
      <c r="F1666" s="174">
        <f>--ISNUMBER(IFERROR(SEARCH('Project Costing'!#REF!,Services!I1673,1),""))</f>
        <v>0</v>
      </c>
      <c r="G1666" s="174" t="str">
        <f>IF(F1666=1,COUNTIF($F$8:F1666,1),"")</f>
        <v/>
      </c>
      <c r="H1666" s="174"/>
      <c r="I1666" s="157">
        <f>IFERROR($H$8:INDEX($H$8:$H$3000,COUNTIF($H$8:$H$3000,"?*")),"")</f>
        <v>0</v>
      </c>
    </row>
    <row r="1667" spans="1:9" x14ac:dyDescent="0.25">
      <c r="A1667" s="174">
        <f>--ISNUMBER(IFERROR(SEARCH('Project Costing'!#REF!,Services!I1674,1),""))</f>
        <v>0</v>
      </c>
      <c r="B1667" s="174" t="str">
        <f>IF(A1667=1,COUNTIF($A$8:A1667,1),"")</f>
        <v/>
      </c>
      <c r="C1667" s="174"/>
      <c r="D1667" s="157">
        <f>IFERROR($C$8:INDEX($C$8:$C$3000,COUNTIF($C$8:$C$3000,"?*")),"")</f>
        <v>0</v>
      </c>
      <c r="E1667" s="174"/>
      <c r="F1667" s="174">
        <f>--ISNUMBER(IFERROR(SEARCH('Project Costing'!#REF!,Services!I1674,1),""))</f>
        <v>0</v>
      </c>
      <c r="G1667" s="174" t="str">
        <f>IF(F1667=1,COUNTIF($F$8:F1667,1),"")</f>
        <v/>
      </c>
      <c r="H1667" s="174"/>
      <c r="I1667" s="157">
        <f>IFERROR($H$8:INDEX($H$8:$H$3000,COUNTIF($H$8:$H$3000,"?*")),"")</f>
        <v>0</v>
      </c>
    </row>
    <row r="1668" spans="1:9" x14ac:dyDescent="0.25">
      <c r="A1668" s="174">
        <f>--ISNUMBER(IFERROR(SEARCH('Project Costing'!#REF!,Services!I1675,1),""))</f>
        <v>0</v>
      </c>
      <c r="B1668" s="174" t="str">
        <f>IF(A1668=1,COUNTIF($A$8:A1668,1),"")</f>
        <v/>
      </c>
      <c r="C1668" s="174"/>
      <c r="D1668" s="157">
        <f>IFERROR($C$8:INDEX($C$8:$C$3000,COUNTIF($C$8:$C$3000,"?*")),"")</f>
        <v>0</v>
      </c>
      <c r="E1668" s="174"/>
      <c r="F1668" s="174">
        <f>--ISNUMBER(IFERROR(SEARCH('Project Costing'!#REF!,Services!I1675,1),""))</f>
        <v>0</v>
      </c>
      <c r="G1668" s="174" t="str">
        <f>IF(F1668=1,COUNTIF($F$8:F1668,1),"")</f>
        <v/>
      </c>
      <c r="H1668" s="174"/>
      <c r="I1668" s="157">
        <f>IFERROR($H$8:INDEX($H$8:$H$3000,COUNTIF($H$8:$H$3000,"?*")),"")</f>
        <v>0</v>
      </c>
    </row>
    <row r="1669" spans="1:9" x14ac:dyDescent="0.25">
      <c r="A1669" s="174">
        <f>--ISNUMBER(IFERROR(SEARCH('Project Costing'!#REF!,Services!I1676,1),""))</f>
        <v>0</v>
      </c>
      <c r="B1669" s="174" t="str">
        <f>IF(A1669=1,COUNTIF($A$8:A1669,1),"")</f>
        <v/>
      </c>
      <c r="C1669" s="174"/>
      <c r="D1669" s="157">
        <f>IFERROR($C$8:INDEX($C$8:$C$3000,COUNTIF($C$8:$C$3000,"?*")),"")</f>
        <v>0</v>
      </c>
      <c r="E1669" s="174"/>
      <c r="F1669" s="174">
        <f>--ISNUMBER(IFERROR(SEARCH('Project Costing'!#REF!,Services!I1676,1),""))</f>
        <v>0</v>
      </c>
      <c r="G1669" s="174" t="str">
        <f>IF(F1669=1,COUNTIF($F$8:F1669,1),"")</f>
        <v/>
      </c>
      <c r="H1669" s="174"/>
      <c r="I1669" s="157">
        <f>IFERROR($H$8:INDEX($H$8:$H$3000,COUNTIF($H$8:$H$3000,"?*")),"")</f>
        <v>0</v>
      </c>
    </row>
    <row r="1670" spans="1:9" x14ac:dyDescent="0.25">
      <c r="A1670" s="174">
        <f>--ISNUMBER(IFERROR(SEARCH('Project Costing'!#REF!,Services!I1677,1),""))</f>
        <v>0</v>
      </c>
      <c r="B1670" s="174" t="str">
        <f>IF(A1670=1,COUNTIF($A$8:A1670,1),"")</f>
        <v/>
      </c>
      <c r="C1670" s="174"/>
      <c r="D1670" s="157">
        <f>IFERROR($C$8:INDEX($C$8:$C$3000,COUNTIF($C$8:$C$3000,"?*")),"")</f>
        <v>0</v>
      </c>
      <c r="E1670" s="174"/>
      <c r="F1670" s="174">
        <f>--ISNUMBER(IFERROR(SEARCH('Project Costing'!#REF!,Services!I1677,1),""))</f>
        <v>0</v>
      </c>
      <c r="G1670" s="174" t="str">
        <f>IF(F1670=1,COUNTIF($F$8:F1670,1),"")</f>
        <v/>
      </c>
      <c r="H1670" s="174"/>
      <c r="I1670" s="157">
        <f>IFERROR($H$8:INDEX($H$8:$H$3000,COUNTIF($H$8:$H$3000,"?*")),"")</f>
        <v>0</v>
      </c>
    </row>
    <row r="1671" spans="1:9" x14ac:dyDescent="0.25">
      <c r="A1671" s="174">
        <f>--ISNUMBER(IFERROR(SEARCH('Project Costing'!#REF!,Services!I1678,1),""))</f>
        <v>0</v>
      </c>
      <c r="B1671" s="174" t="str">
        <f>IF(A1671=1,COUNTIF($A$8:A1671,1),"")</f>
        <v/>
      </c>
      <c r="C1671" s="174"/>
      <c r="D1671" s="157">
        <f>IFERROR($C$8:INDEX($C$8:$C$3000,COUNTIF($C$8:$C$3000,"?*")),"")</f>
        <v>0</v>
      </c>
      <c r="E1671" s="174"/>
      <c r="F1671" s="174">
        <f>--ISNUMBER(IFERROR(SEARCH('Project Costing'!#REF!,Services!I1678,1),""))</f>
        <v>0</v>
      </c>
      <c r="G1671" s="174" t="str">
        <f>IF(F1671=1,COUNTIF($F$8:F1671,1),"")</f>
        <v/>
      </c>
      <c r="H1671" s="174"/>
      <c r="I1671" s="157">
        <f>IFERROR($H$8:INDEX($H$8:$H$3000,COUNTIF($H$8:$H$3000,"?*")),"")</f>
        <v>0</v>
      </c>
    </row>
    <row r="1672" spans="1:9" x14ac:dyDescent="0.25">
      <c r="A1672" s="174">
        <f>--ISNUMBER(IFERROR(SEARCH('Project Costing'!#REF!,Services!I1679,1),""))</f>
        <v>0</v>
      </c>
      <c r="B1672" s="174" t="str">
        <f>IF(A1672=1,COUNTIF($A$8:A1672,1),"")</f>
        <v/>
      </c>
      <c r="C1672" s="174"/>
      <c r="D1672" s="157">
        <f>IFERROR($C$8:INDEX($C$8:$C$3000,COUNTIF($C$8:$C$3000,"?*")),"")</f>
        <v>0</v>
      </c>
      <c r="E1672" s="174"/>
      <c r="F1672" s="174">
        <f>--ISNUMBER(IFERROR(SEARCH('Project Costing'!#REF!,Services!I1679,1),""))</f>
        <v>0</v>
      </c>
      <c r="G1672" s="174" t="str">
        <f>IF(F1672=1,COUNTIF($F$8:F1672,1),"")</f>
        <v/>
      </c>
      <c r="H1672" s="174"/>
      <c r="I1672" s="157">
        <f>IFERROR($H$8:INDEX($H$8:$H$3000,COUNTIF($H$8:$H$3000,"?*")),"")</f>
        <v>0</v>
      </c>
    </row>
    <row r="1673" spans="1:9" x14ac:dyDescent="0.25">
      <c r="A1673" s="174">
        <f>--ISNUMBER(IFERROR(SEARCH('Project Costing'!#REF!,Services!I1680,1),""))</f>
        <v>0</v>
      </c>
      <c r="B1673" s="174" t="str">
        <f>IF(A1673=1,COUNTIF($A$8:A1673,1),"")</f>
        <v/>
      </c>
      <c r="C1673" s="174"/>
      <c r="D1673" s="157">
        <f>IFERROR($C$8:INDEX($C$8:$C$3000,COUNTIF($C$8:$C$3000,"?*")),"")</f>
        <v>0</v>
      </c>
      <c r="E1673" s="174"/>
      <c r="F1673" s="174">
        <f>--ISNUMBER(IFERROR(SEARCH('Project Costing'!#REF!,Services!I1680,1),""))</f>
        <v>0</v>
      </c>
      <c r="G1673" s="174" t="str">
        <f>IF(F1673=1,COUNTIF($F$8:F1673,1),"")</f>
        <v/>
      </c>
      <c r="H1673" s="174"/>
      <c r="I1673" s="157">
        <f>IFERROR($H$8:INDEX($H$8:$H$3000,COUNTIF($H$8:$H$3000,"?*")),"")</f>
        <v>0</v>
      </c>
    </row>
    <row r="1674" spans="1:9" x14ac:dyDescent="0.25">
      <c r="A1674" s="174">
        <f>--ISNUMBER(IFERROR(SEARCH('Project Costing'!#REF!,Services!I1681,1),""))</f>
        <v>0</v>
      </c>
      <c r="B1674" s="174" t="str">
        <f>IF(A1674=1,COUNTIF($A$8:A1674,1),"")</f>
        <v/>
      </c>
      <c r="C1674" s="174"/>
      <c r="D1674" s="157">
        <f>IFERROR($C$8:INDEX($C$8:$C$3000,COUNTIF($C$8:$C$3000,"?*")),"")</f>
        <v>0</v>
      </c>
      <c r="E1674" s="174"/>
      <c r="F1674" s="174">
        <f>--ISNUMBER(IFERROR(SEARCH('Project Costing'!#REF!,Services!I1681,1),""))</f>
        <v>0</v>
      </c>
      <c r="G1674" s="174" t="str">
        <f>IF(F1674=1,COUNTIF($F$8:F1674,1),"")</f>
        <v/>
      </c>
      <c r="H1674" s="174"/>
      <c r="I1674" s="157">
        <f>IFERROR($H$8:INDEX($H$8:$H$3000,COUNTIF($H$8:$H$3000,"?*")),"")</f>
        <v>0</v>
      </c>
    </row>
    <row r="1675" spans="1:9" x14ac:dyDescent="0.25">
      <c r="A1675" s="174">
        <f>--ISNUMBER(IFERROR(SEARCH('Project Costing'!#REF!,Services!I1682,1),""))</f>
        <v>0</v>
      </c>
      <c r="B1675" s="174" t="str">
        <f>IF(A1675=1,COUNTIF($A$8:A1675,1),"")</f>
        <v/>
      </c>
      <c r="C1675" s="174"/>
      <c r="D1675" s="157">
        <f>IFERROR($C$8:INDEX($C$8:$C$3000,COUNTIF($C$8:$C$3000,"?*")),"")</f>
        <v>0</v>
      </c>
      <c r="E1675" s="174"/>
      <c r="F1675" s="174">
        <f>--ISNUMBER(IFERROR(SEARCH('Project Costing'!#REF!,Services!I1682,1),""))</f>
        <v>0</v>
      </c>
      <c r="G1675" s="174" t="str">
        <f>IF(F1675=1,COUNTIF($F$8:F1675,1),"")</f>
        <v/>
      </c>
      <c r="H1675" s="174"/>
      <c r="I1675" s="157">
        <f>IFERROR($H$8:INDEX($H$8:$H$3000,COUNTIF($H$8:$H$3000,"?*")),"")</f>
        <v>0</v>
      </c>
    </row>
    <row r="1676" spans="1:9" x14ac:dyDescent="0.25">
      <c r="A1676" s="174">
        <f>--ISNUMBER(IFERROR(SEARCH('Project Costing'!#REF!,Services!I1683,1),""))</f>
        <v>0</v>
      </c>
      <c r="B1676" s="174" t="str">
        <f>IF(A1676=1,COUNTIF($A$8:A1676,1),"")</f>
        <v/>
      </c>
      <c r="C1676" s="174"/>
      <c r="D1676" s="157">
        <f>IFERROR($C$8:INDEX($C$8:$C$3000,COUNTIF($C$8:$C$3000,"?*")),"")</f>
        <v>0</v>
      </c>
      <c r="E1676" s="174"/>
      <c r="F1676" s="174">
        <f>--ISNUMBER(IFERROR(SEARCH('Project Costing'!#REF!,Services!I1683,1),""))</f>
        <v>0</v>
      </c>
      <c r="G1676" s="174" t="str">
        <f>IF(F1676=1,COUNTIF($F$8:F1676,1),"")</f>
        <v/>
      </c>
      <c r="H1676" s="174"/>
      <c r="I1676" s="157">
        <f>IFERROR($H$8:INDEX($H$8:$H$3000,COUNTIF($H$8:$H$3000,"?*")),"")</f>
        <v>0</v>
      </c>
    </row>
    <row r="1677" spans="1:9" x14ac:dyDescent="0.25">
      <c r="A1677" s="174">
        <f>--ISNUMBER(IFERROR(SEARCH('Project Costing'!#REF!,Services!I1684,1),""))</f>
        <v>0</v>
      </c>
      <c r="B1677" s="174" t="str">
        <f>IF(A1677=1,COUNTIF($A$8:A1677,1),"")</f>
        <v/>
      </c>
      <c r="C1677" s="174"/>
      <c r="D1677" s="157">
        <f>IFERROR($C$8:INDEX($C$8:$C$3000,COUNTIF($C$8:$C$3000,"?*")),"")</f>
        <v>0</v>
      </c>
      <c r="E1677" s="174"/>
      <c r="F1677" s="174">
        <f>--ISNUMBER(IFERROR(SEARCH('Project Costing'!#REF!,Services!I1684,1),""))</f>
        <v>0</v>
      </c>
      <c r="G1677" s="174" t="str">
        <f>IF(F1677=1,COUNTIF($F$8:F1677,1),"")</f>
        <v/>
      </c>
      <c r="H1677" s="174"/>
      <c r="I1677" s="157">
        <f>IFERROR($H$8:INDEX($H$8:$H$3000,COUNTIF($H$8:$H$3000,"?*")),"")</f>
        <v>0</v>
      </c>
    </row>
    <row r="1678" spans="1:9" x14ac:dyDescent="0.25">
      <c r="A1678" s="174">
        <f>--ISNUMBER(IFERROR(SEARCH('Project Costing'!#REF!,Services!I1685,1),""))</f>
        <v>0</v>
      </c>
      <c r="B1678" s="174" t="str">
        <f>IF(A1678=1,COUNTIF($A$8:A1678,1),"")</f>
        <v/>
      </c>
      <c r="C1678" s="174"/>
      <c r="D1678" s="157">
        <f>IFERROR($C$8:INDEX($C$8:$C$3000,COUNTIF($C$8:$C$3000,"?*")),"")</f>
        <v>0</v>
      </c>
      <c r="E1678" s="174"/>
      <c r="F1678" s="174">
        <f>--ISNUMBER(IFERROR(SEARCH('Project Costing'!#REF!,Services!I1685,1),""))</f>
        <v>0</v>
      </c>
      <c r="G1678" s="174" t="str">
        <f>IF(F1678=1,COUNTIF($F$8:F1678,1),"")</f>
        <v/>
      </c>
      <c r="H1678" s="174"/>
      <c r="I1678" s="157">
        <f>IFERROR($H$8:INDEX($H$8:$H$3000,COUNTIF($H$8:$H$3000,"?*")),"")</f>
        <v>0</v>
      </c>
    </row>
    <row r="1679" spans="1:9" x14ac:dyDescent="0.25">
      <c r="A1679" s="174">
        <f>--ISNUMBER(IFERROR(SEARCH('Project Costing'!#REF!,Services!I1686,1),""))</f>
        <v>0</v>
      </c>
      <c r="B1679" s="174" t="str">
        <f>IF(A1679=1,COUNTIF($A$8:A1679,1),"")</f>
        <v/>
      </c>
      <c r="C1679" s="174"/>
      <c r="D1679" s="157">
        <f>IFERROR($C$8:INDEX($C$8:$C$3000,COUNTIF($C$8:$C$3000,"?*")),"")</f>
        <v>0</v>
      </c>
      <c r="E1679" s="174"/>
      <c r="F1679" s="174">
        <f>--ISNUMBER(IFERROR(SEARCH('Project Costing'!#REF!,Services!I1686,1),""))</f>
        <v>0</v>
      </c>
      <c r="G1679" s="174" t="str">
        <f>IF(F1679=1,COUNTIF($F$8:F1679,1),"")</f>
        <v/>
      </c>
      <c r="H1679" s="174"/>
      <c r="I1679" s="157">
        <f>IFERROR($H$8:INDEX($H$8:$H$3000,COUNTIF($H$8:$H$3000,"?*")),"")</f>
        <v>0</v>
      </c>
    </row>
    <row r="1680" spans="1:9" x14ac:dyDescent="0.25">
      <c r="A1680" s="174">
        <f>--ISNUMBER(IFERROR(SEARCH('Project Costing'!#REF!,Services!I1687,1),""))</f>
        <v>0</v>
      </c>
      <c r="B1680" s="174" t="str">
        <f>IF(A1680=1,COUNTIF($A$8:A1680,1),"")</f>
        <v/>
      </c>
      <c r="C1680" s="174"/>
      <c r="D1680" s="157">
        <f>IFERROR($C$8:INDEX($C$8:$C$3000,COUNTIF($C$8:$C$3000,"?*")),"")</f>
        <v>0</v>
      </c>
      <c r="E1680" s="174"/>
      <c r="F1680" s="174">
        <f>--ISNUMBER(IFERROR(SEARCH('Project Costing'!#REF!,Services!I1687,1),""))</f>
        <v>0</v>
      </c>
      <c r="G1680" s="174" t="str">
        <f>IF(F1680=1,COUNTIF($F$8:F1680,1),"")</f>
        <v/>
      </c>
      <c r="H1680" s="174"/>
      <c r="I1680" s="157">
        <f>IFERROR($H$8:INDEX($H$8:$H$3000,COUNTIF($H$8:$H$3000,"?*")),"")</f>
        <v>0</v>
      </c>
    </row>
    <row r="1681" spans="1:9" x14ac:dyDescent="0.25">
      <c r="A1681" s="174">
        <f>--ISNUMBER(IFERROR(SEARCH('Project Costing'!#REF!,Services!I1688,1),""))</f>
        <v>0</v>
      </c>
      <c r="B1681" s="174" t="str">
        <f>IF(A1681=1,COUNTIF($A$8:A1681,1),"")</f>
        <v/>
      </c>
      <c r="C1681" s="174"/>
      <c r="D1681" s="157">
        <f>IFERROR($C$8:INDEX($C$8:$C$3000,COUNTIF($C$8:$C$3000,"?*")),"")</f>
        <v>0</v>
      </c>
      <c r="E1681" s="174"/>
      <c r="F1681" s="174">
        <f>--ISNUMBER(IFERROR(SEARCH('Project Costing'!#REF!,Services!I1688,1),""))</f>
        <v>0</v>
      </c>
      <c r="G1681" s="174" t="str">
        <f>IF(F1681=1,COUNTIF($F$8:F1681,1),"")</f>
        <v/>
      </c>
      <c r="H1681" s="174"/>
      <c r="I1681" s="157">
        <f>IFERROR($H$8:INDEX($H$8:$H$3000,COUNTIF($H$8:$H$3000,"?*")),"")</f>
        <v>0</v>
      </c>
    </row>
    <row r="1682" spans="1:9" x14ac:dyDescent="0.25">
      <c r="A1682" s="174">
        <f>--ISNUMBER(IFERROR(SEARCH('Project Costing'!#REF!,Services!I1689,1),""))</f>
        <v>0</v>
      </c>
      <c r="B1682" s="174" t="str">
        <f>IF(A1682=1,COUNTIF($A$8:A1682,1),"")</f>
        <v/>
      </c>
      <c r="C1682" s="174"/>
      <c r="D1682" s="157">
        <f>IFERROR($C$8:INDEX($C$8:$C$3000,COUNTIF($C$8:$C$3000,"?*")),"")</f>
        <v>0</v>
      </c>
      <c r="E1682" s="174"/>
      <c r="F1682" s="174">
        <f>--ISNUMBER(IFERROR(SEARCH('Project Costing'!#REF!,Services!I1689,1),""))</f>
        <v>0</v>
      </c>
      <c r="G1682" s="174" t="str">
        <f>IF(F1682=1,COUNTIF($F$8:F1682,1),"")</f>
        <v/>
      </c>
      <c r="H1682" s="174"/>
      <c r="I1682" s="157">
        <f>IFERROR($H$8:INDEX($H$8:$H$3000,COUNTIF($H$8:$H$3000,"?*")),"")</f>
        <v>0</v>
      </c>
    </row>
    <row r="1683" spans="1:9" x14ac:dyDescent="0.25">
      <c r="A1683" s="174">
        <f>--ISNUMBER(IFERROR(SEARCH('Project Costing'!#REF!,Services!I1690,1),""))</f>
        <v>0</v>
      </c>
      <c r="B1683" s="174" t="str">
        <f>IF(A1683=1,COUNTIF($A$8:A1683,1),"")</f>
        <v/>
      </c>
      <c r="C1683" s="174"/>
      <c r="D1683" s="157">
        <f>IFERROR($C$8:INDEX($C$8:$C$3000,COUNTIF($C$8:$C$3000,"?*")),"")</f>
        <v>0</v>
      </c>
      <c r="E1683" s="174"/>
      <c r="F1683" s="174">
        <f>--ISNUMBER(IFERROR(SEARCH('Project Costing'!#REF!,Services!I1690,1),""))</f>
        <v>0</v>
      </c>
      <c r="G1683" s="174" t="str">
        <f>IF(F1683=1,COUNTIF($F$8:F1683,1),"")</f>
        <v/>
      </c>
      <c r="H1683" s="174"/>
      <c r="I1683" s="157">
        <f>IFERROR($H$8:INDEX($H$8:$H$3000,COUNTIF($H$8:$H$3000,"?*")),"")</f>
        <v>0</v>
      </c>
    </row>
    <row r="1684" spans="1:9" x14ac:dyDescent="0.25">
      <c r="A1684" s="174">
        <f>--ISNUMBER(IFERROR(SEARCH('Project Costing'!#REF!,Services!I1691,1),""))</f>
        <v>0</v>
      </c>
      <c r="B1684" s="174" t="str">
        <f>IF(A1684=1,COUNTIF($A$8:A1684,1),"")</f>
        <v/>
      </c>
      <c r="C1684" s="174"/>
      <c r="D1684" s="157">
        <f>IFERROR($C$8:INDEX($C$8:$C$3000,COUNTIF($C$8:$C$3000,"?*")),"")</f>
        <v>0</v>
      </c>
      <c r="E1684" s="174"/>
      <c r="F1684" s="174">
        <f>--ISNUMBER(IFERROR(SEARCH('Project Costing'!#REF!,Services!I1691,1),""))</f>
        <v>0</v>
      </c>
      <c r="G1684" s="174" t="str">
        <f>IF(F1684=1,COUNTIF($F$8:F1684,1),"")</f>
        <v/>
      </c>
      <c r="H1684" s="174"/>
      <c r="I1684" s="157">
        <f>IFERROR($H$8:INDEX($H$8:$H$3000,COUNTIF($H$8:$H$3000,"?*")),"")</f>
        <v>0</v>
      </c>
    </row>
    <row r="1685" spans="1:9" x14ac:dyDescent="0.25">
      <c r="A1685" s="174">
        <f>--ISNUMBER(IFERROR(SEARCH('Project Costing'!#REF!,Services!I1692,1),""))</f>
        <v>0</v>
      </c>
      <c r="B1685" s="174" t="str">
        <f>IF(A1685=1,COUNTIF($A$8:A1685,1),"")</f>
        <v/>
      </c>
      <c r="C1685" s="174"/>
      <c r="D1685" s="157">
        <f>IFERROR($C$8:INDEX($C$8:$C$3000,COUNTIF($C$8:$C$3000,"?*")),"")</f>
        <v>0</v>
      </c>
      <c r="E1685" s="174"/>
      <c r="F1685" s="174">
        <f>--ISNUMBER(IFERROR(SEARCH('Project Costing'!#REF!,Services!I1692,1),""))</f>
        <v>0</v>
      </c>
      <c r="G1685" s="174" t="str">
        <f>IF(F1685=1,COUNTIF($F$8:F1685,1),"")</f>
        <v/>
      </c>
      <c r="H1685" s="174"/>
      <c r="I1685" s="157">
        <f>IFERROR($H$8:INDEX($H$8:$H$3000,COUNTIF($H$8:$H$3000,"?*")),"")</f>
        <v>0</v>
      </c>
    </row>
    <row r="1686" spans="1:9" x14ac:dyDescent="0.25">
      <c r="A1686" s="174">
        <f>--ISNUMBER(IFERROR(SEARCH('Project Costing'!#REF!,Services!I1693,1),""))</f>
        <v>0</v>
      </c>
      <c r="B1686" s="174" t="str">
        <f>IF(A1686=1,COUNTIF($A$8:A1686,1),"")</f>
        <v/>
      </c>
      <c r="C1686" s="174"/>
      <c r="D1686" s="157">
        <f>IFERROR($C$8:INDEX($C$8:$C$3000,COUNTIF($C$8:$C$3000,"?*")),"")</f>
        <v>0</v>
      </c>
      <c r="E1686" s="174"/>
      <c r="F1686" s="174">
        <f>--ISNUMBER(IFERROR(SEARCH('Project Costing'!#REF!,Services!I1693,1),""))</f>
        <v>0</v>
      </c>
      <c r="G1686" s="174" t="str">
        <f>IF(F1686=1,COUNTIF($F$8:F1686,1),"")</f>
        <v/>
      </c>
      <c r="H1686" s="174"/>
      <c r="I1686" s="157">
        <f>IFERROR($H$8:INDEX($H$8:$H$3000,COUNTIF($H$8:$H$3000,"?*")),"")</f>
        <v>0</v>
      </c>
    </row>
    <row r="1687" spans="1:9" x14ac:dyDescent="0.25">
      <c r="A1687" s="174">
        <f>--ISNUMBER(IFERROR(SEARCH('Project Costing'!#REF!,Services!I1694,1),""))</f>
        <v>0</v>
      </c>
      <c r="B1687" s="174" t="str">
        <f>IF(A1687=1,COUNTIF($A$8:A1687,1),"")</f>
        <v/>
      </c>
      <c r="C1687" s="174"/>
      <c r="D1687" s="157">
        <f>IFERROR($C$8:INDEX($C$8:$C$3000,COUNTIF($C$8:$C$3000,"?*")),"")</f>
        <v>0</v>
      </c>
      <c r="E1687" s="174"/>
      <c r="F1687" s="174">
        <f>--ISNUMBER(IFERROR(SEARCH('Project Costing'!#REF!,Services!I1694,1),""))</f>
        <v>0</v>
      </c>
      <c r="G1687" s="174" t="str">
        <f>IF(F1687=1,COUNTIF($F$8:F1687,1),"")</f>
        <v/>
      </c>
      <c r="H1687" s="174"/>
      <c r="I1687" s="157">
        <f>IFERROR($H$8:INDEX($H$8:$H$3000,COUNTIF($H$8:$H$3000,"?*")),"")</f>
        <v>0</v>
      </c>
    </row>
    <row r="1688" spans="1:9" x14ac:dyDescent="0.25">
      <c r="A1688" s="174">
        <f>--ISNUMBER(IFERROR(SEARCH('Project Costing'!#REF!,Services!I1695,1),""))</f>
        <v>0</v>
      </c>
      <c r="B1688" s="174" t="str">
        <f>IF(A1688=1,COUNTIF($A$8:A1688,1),"")</f>
        <v/>
      </c>
      <c r="C1688" s="174"/>
      <c r="D1688" s="157">
        <f>IFERROR($C$8:INDEX($C$8:$C$3000,COUNTIF($C$8:$C$3000,"?*")),"")</f>
        <v>0</v>
      </c>
      <c r="E1688" s="174"/>
      <c r="F1688" s="174">
        <f>--ISNUMBER(IFERROR(SEARCH('Project Costing'!#REF!,Services!I1695,1),""))</f>
        <v>0</v>
      </c>
      <c r="G1688" s="174" t="str">
        <f>IF(F1688=1,COUNTIF($F$8:F1688,1),"")</f>
        <v/>
      </c>
      <c r="H1688" s="174"/>
      <c r="I1688" s="157">
        <f>IFERROR($H$8:INDEX($H$8:$H$3000,COUNTIF($H$8:$H$3000,"?*")),"")</f>
        <v>0</v>
      </c>
    </row>
    <row r="1689" spans="1:9" x14ac:dyDescent="0.25">
      <c r="A1689" s="174">
        <f>--ISNUMBER(IFERROR(SEARCH('Project Costing'!#REF!,Services!I1696,1),""))</f>
        <v>0</v>
      </c>
      <c r="B1689" s="174" t="str">
        <f>IF(A1689=1,COUNTIF($A$8:A1689,1),"")</f>
        <v/>
      </c>
      <c r="C1689" s="174"/>
      <c r="D1689" s="157">
        <f>IFERROR($C$8:INDEX($C$8:$C$3000,COUNTIF($C$8:$C$3000,"?*")),"")</f>
        <v>0</v>
      </c>
      <c r="E1689" s="174"/>
      <c r="F1689" s="174">
        <f>--ISNUMBER(IFERROR(SEARCH('Project Costing'!#REF!,Services!I1696,1),""))</f>
        <v>0</v>
      </c>
      <c r="G1689" s="174" t="str">
        <f>IF(F1689=1,COUNTIF($F$8:F1689,1),"")</f>
        <v/>
      </c>
      <c r="H1689" s="174"/>
      <c r="I1689" s="157">
        <f>IFERROR($H$8:INDEX($H$8:$H$3000,COUNTIF($H$8:$H$3000,"?*")),"")</f>
        <v>0</v>
      </c>
    </row>
    <row r="1690" spans="1:9" x14ac:dyDescent="0.25">
      <c r="A1690" s="174">
        <f>--ISNUMBER(IFERROR(SEARCH('Project Costing'!#REF!,Services!I1697,1),""))</f>
        <v>0</v>
      </c>
      <c r="B1690" s="174" t="str">
        <f>IF(A1690=1,COUNTIF($A$8:A1690,1),"")</f>
        <v/>
      </c>
      <c r="C1690" s="174"/>
      <c r="D1690" s="157">
        <f>IFERROR($C$8:INDEX($C$8:$C$3000,COUNTIF($C$8:$C$3000,"?*")),"")</f>
        <v>0</v>
      </c>
      <c r="E1690" s="174"/>
      <c r="F1690" s="174">
        <f>--ISNUMBER(IFERROR(SEARCH('Project Costing'!#REF!,Services!I1697,1),""))</f>
        <v>0</v>
      </c>
      <c r="G1690" s="174" t="str">
        <f>IF(F1690=1,COUNTIF($F$8:F1690,1),"")</f>
        <v/>
      </c>
      <c r="H1690" s="174"/>
      <c r="I1690" s="157">
        <f>IFERROR($H$8:INDEX($H$8:$H$3000,COUNTIF($H$8:$H$3000,"?*")),"")</f>
        <v>0</v>
      </c>
    </row>
    <row r="1691" spans="1:9" x14ac:dyDescent="0.25">
      <c r="A1691" s="174">
        <f>--ISNUMBER(IFERROR(SEARCH('Project Costing'!#REF!,Services!I1698,1),""))</f>
        <v>0</v>
      </c>
      <c r="B1691" s="174" t="str">
        <f>IF(A1691=1,COUNTIF($A$8:A1691,1),"")</f>
        <v/>
      </c>
      <c r="C1691" s="174"/>
      <c r="D1691" s="157">
        <f>IFERROR($C$8:INDEX($C$8:$C$3000,COUNTIF($C$8:$C$3000,"?*")),"")</f>
        <v>0</v>
      </c>
      <c r="E1691" s="174"/>
      <c r="F1691" s="174">
        <f>--ISNUMBER(IFERROR(SEARCH('Project Costing'!#REF!,Services!I1698,1),""))</f>
        <v>0</v>
      </c>
      <c r="G1691" s="174" t="str">
        <f>IF(F1691=1,COUNTIF($F$8:F1691,1),"")</f>
        <v/>
      </c>
      <c r="H1691" s="174"/>
      <c r="I1691" s="157">
        <f>IFERROR($H$8:INDEX($H$8:$H$3000,COUNTIF($H$8:$H$3000,"?*")),"")</f>
        <v>0</v>
      </c>
    </row>
    <row r="1692" spans="1:9" x14ac:dyDescent="0.25">
      <c r="A1692" s="174">
        <f>--ISNUMBER(IFERROR(SEARCH('Project Costing'!#REF!,Services!I1699,1),""))</f>
        <v>0</v>
      </c>
      <c r="B1692" s="174" t="str">
        <f>IF(A1692=1,COUNTIF($A$8:A1692,1),"")</f>
        <v/>
      </c>
      <c r="C1692" s="174"/>
      <c r="D1692" s="157">
        <f>IFERROR($C$8:INDEX($C$8:$C$3000,COUNTIF($C$8:$C$3000,"?*")),"")</f>
        <v>0</v>
      </c>
      <c r="E1692" s="174"/>
      <c r="F1692" s="174">
        <f>--ISNUMBER(IFERROR(SEARCH('Project Costing'!#REF!,Services!I1699,1),""))</f>
        <v>0</v>
      </c>
      <c r="G1692" s="174" t="str">
        <f>IF(F1692=1,COUNTIF($F$8:F1692,1),"")</f>
        <v/>
      </c>
      <c r="H1692" s="174"/>
      <c r="I1692" s="157">
        <f>IFERROR($H$8:INDEX($H$8:$H$3000,COUNTIF($H$8:$H$3000,"?*")),"")</f>
        <v>0</v>
      </c>
    </row>
    <row r="1693" spans="1:9" x14ac:dyDescent="0.25">
      <c r="A1693" s="174">
        <f>--ISNUMBER(IFERROR(SEARCH('Project Costing'!#REF!,Services!I1700,1),""))</f>
        <v>0</v>
      </c>
      <c r="B1693" s="174" t="str">
        <f>IF(A1693=1,COUNTIF($A$8:A1693,1),"")</f>
        <v/>
      </c>
      <c r="C1693" s="174"/>
      <c r="D1693" s="157">
        <f>IFERROR($C$8:INDEX($C$8:$C$3000,COUNTIF($C$8:$C$3000,"?*")),"")</f>
        <v>0</v>
      </c>
      <c r="E1693" s="174"/>
      <c r="F1693" s="174">
        <f>--ISNUMBER(IFERROR(SEARCH('Project Costing'!#REF!,Services!I1700,1),""))</f>
        <v>0</v>
      </c>
      <c r="G1693" s="174" t="str">
        <f>IF(F1693=1,COUNTIF($F$8:F1693,1),"")</f>
        <v/>
      </c>
      <c r="H1693" s="174"/>
      <c r="I1693" s="157">
        <f>IFERROR($H$8:INDEX($H$8:$H$3000,COUNTIF($H$8:$H$3000,"?*")),"")</f>
        <v>0</v>
      </c>
    </row>
    <row r="1694" spans="1:9" x14ac:dyDescent="0.25">
      <c r="A1694" s="174">
        <f>--ISNUMBER(IFERROR(SEARCH('Project Costing'!#REF!,Services!I1701,1),""))</f>
        <v>0</v>
      </c>
      <c r="B1694" s="174" t="str">
        <f>IF(A1694=1,COUNTIF($A$8:A1694,1),"")</f>
        <v/>
      </c>
      <c r="C1694" s="174"/>
      <c r="D1694" s="157">
        <f>IFERROR($C$8:INDEX($C$8:$C$3000,COUNTIF($C$8:$C$3000,"?*")),"")</f>
        <v>0</v>
      </c>
      <c r="E1694" s="174"/>
      <c r="F1694" s="174">
        <f>--ISNUMBER(IFERROR(SEARCH('Project Costing'!#REF!,Services!I1701,1),""))</f>
        <v>0</v>
      </c>
      <c r="G1694" s="174" t="str">
        <f>IF(F1694=1,COUNTIF($F$8:F1694,1),"")</f>
        <v/>
      </c>
      <c r="H1694" s="174"/>
      <c r="I1694" s="157">
        <f>IFERROR($H$8:INDEX($H$8:$H$3000,COUNTIF($H$8:$H$3000,"?*")),"")</f>
        <v>0</v>
      </c>
    </row>
    <row r="1695" spans="1:9" x14ac:dyDescent="0.25">
      <c r="A1695" s="174">
        <f>--ISNUMBER(IFERROR(SEARCH('Project Costing'!#REF!,Services!I1702,1),""))</f>
        <v>0</v>
      </c>
      <c r="B1695" s="174" t="str">
        <f>IF(A1695=1,COUNTIF($A$8:A1695,1),"")</f>
        <v/>
      </c>
      <c r="C1695" s="174"/>
      <c r="D1695" s="157">
        <f>IFERROR($C$8:INDEX($C$8:$C$3000,COUNTIF($C$8:$C$3000,"?*")),"")</f>
        <v>0</v>
      </c>
      <c r="E1695" s="174"/>
      <c r="F1695" s="174">
        <f>--ISNUMBER(IFERROR(SEARCH('Project Costing'!#REF!,Services!I1702,1),""))</f>
        <v>0</v>
      </c>
      <c r="G1695" s="174" t="str">
        <f>IF(F1695=1,COUNTIF($F$8:F1695,1),"")</f>
        <v/>
      </c>
      <c r="H1695" s="174"/>
      <c r="I1695" s="157">
        <f>IFERROR($H$8:INDEX($H$8:$H$3000,COUNTIF($H$8:$H$3000,"?*")),"")</f>
        <v>0</v>
      </c>
    </row>
    <row r="1696" spans="1:9" x14ac:dyDescent="0.25">
      <c r="A1696" s="174">
        <f>--ISNUMBER(IFERROR(SEARCH('Project Costing'!#REF!,Services!I1703,1),""))</f>
        <v>0</v>
      </c>
      <c r="B1696" s="174" t="str">
        <f>IF(A1696=1,COUNTIF($A$8:A1696,1),"")</f>
        <v/>
      </c>
      <c r="C1696" s="174"/>
      <c r="D1696" s="157">
        <f>IFERROR($C$8:INDEX($C$8:$C$3000,COUNTIF($C$8:$C$3000,"?*")),"")</f>
        <v>0</v>
      </c>
      <c r="E1696" s="174"/>
      <c r="F1696" s="174">
        <f>--ISNUMBER(IFERROR(SEARCH('Project Costing'!#REF!,Services!I1703,1),""))</f>
        <v>0</v>
      </c>
      <c r="G1696" s="174" t="str">
        <f>IF(F1696=1,COUNTIF($F$8:F1696,1),"")</f>
        <v/>
      </c>
      <c r="H1696" s="174"/>
      <c r="I1696" s="157">
        <f>IFERROR($H$8:INDEX($H$8:$H$3000,COUNTIF($H$8:$H$3000,"?*")),"")</f>
        <v>0</v>
      </c>
    </row>
    <row r="1697" spans="1:9" x14ac:dyDescent="0.25">
      <c r="A1697" s="174">
        <f>--ISNUMBER(IFERROR(SEARCH('Project Costing'!#REF!,Services!I1704,1),""))</f>
        <v>0</v>
      </c>
      <c r="B1697" s="174" t="str">
        <f>IF(A1697=1,COUNTIF($A$8:A1697,1),"")</f>
        <v/>
      </c>
      <c r="C1697" s="174"/>
      <c r="D1697" s="157">
        <f>IFERROR($C$8:INDEX($C$8:$C$3000,COUNTIF($C$8:$C$3000,"?*")),"")</f>
        <v>0</v>
      </c>
      <c r="E1697" s="174"/>
      <c r="F1697" s="174">
        <f>--ISNUMBER(IFERROR(SEARCH('Project Costing'!#REF!,Services!I1704,1),""))</f>
        <v>0</v>
      </c>
      <c r="G1697" s="174" t="str">
        <f>IF(F1697=1,COUNTIF($F$8:F1697,1),"")</f>
        <v/>
      </c>
      <c r="H1697" s="174"/>
      <c r="I1697" s="157">
        <f>IFERROR($H$8:INDEX($H$8:$H$3000,COUNTIF($H$8:$H$3000,"?*")),"")</f>
        <v>0</v>
      </c>
    </row>
    <row r="1698" spans="1:9" x14ac:dyDescent="0.25">
      <c r="A1698" s="174">
        <f>--ISNUMBER(IFERROR(SEARCH('Project Costing'!#REF!,Services!I1705,1),""))</f>
        <v>0</v>
      </c>
      <c r="B1698" s="174" t="str">
        <f>IF(A1698=1,COUNTIF($A$8:A1698,1),"")</f>
        <v/>
      </c>
      <c r="C1698" s="174"/>
      <c r="D1698" s="157">
        <f>IFERROR($C$8:INDEX($C$8:$C$3000,COUNTIF($C$8:$C$3000,"?*")),"")</f>
        <v>0</v>
      </c>
      <c r="E1698" s="174"/>
      <c r="F1698" s="174">
        <f>--ISNUMBER(IFERROR(SEARCH('Project Costing'!#REF!,Services!I1705,1),""))</f>
        <v>0</v>
      </c>
      <c r="G1698" s="174" t="str">
        <f>IF(F1698=1,COUNTIF($F$8:F1698,1),"")</f>
        <v/>
      </c>
      <c r="H1698" s="174"/>
      <c r="I1698" s="157">
        <f>IFERROR($H$8:INDEX($H$8:$H$3000,COUNTIF($H$8:$H$3000,"?*")),"")</f>
        <v>0</v>
      </c>
    </row>
    <row r="1699" spans="1:9" x14ac:dyDescent="0.25">
      <c r="A1699" s="174">
        <f>--ISNUMBER(IFERROR(SEARCH('Project Costing'!#REF!,Services!I1706,1),""))</f>
        <v>0</v>
      </c>
      <c r="B1699" s="174" t="str">
        <f>IF(A1699=1,COUNTIF($A$8:A1699,1),"")</f>
        <v/>
      </c>
      <c r="C1699" s="174"/>
      <c r="D1699" s="157">
        <f>IFERROR($C$8:INDEX($C$8:$C$3000,COUNTIF($C$8:$C$3000,"?*")),"")</f>
        <v>0</v>
      </c>
      <c r="E1699" s="174"/>
      <c r="F1699" s="174">
        <f>--ISNUMBER(IFERROR(SEARCH('Project Costing'!#REF!,Services!I1706,1),""))</f>
        <v>0</v>
      </c>
      <c r="G1699" s="174" t="str">
        <f>IF(F1699=1,COUNTIF($F$8:F1699,1),"")</f>
        <v/>
      </c>
      <c r="H1699" s="174"/>
      <c r="I1699" s="157">
        <f>IFERROR($H$8:INDEX($H$8:$H$3000,COUNTIF($H$8:$H$3000,"?*")),"")</f>
        <v>0</v>
      </c>
    </row>
    <row r="1700" spans="1:9" x14ac:dyDescent="0.25">
      <c r="A1700" s="174">
        <f>--ISNUMBER(IFERROR(SEARCH('Project Costing'!#REF!,Services!I1707,1),""))</f>
        <v>0</v>
      </c>
      <c r="B1700" s="174" t="str">
        <f>IF(A1700=1,COUNTIF($A$8:A1700,1),"")</f>
        <v/>
      </c>
      <c r="C1700" s="174"/>
      <c r="D1700" s="157">
        <f>IFERROR($C$8:INDEX($C$8:$C$3000,COUNTIF($C$8:$C$3000,"?*")),"")</f>
        <v>0</v>
      </c>
      <c r="E1700" s="174"/>
      <c r="F1700" s="174">
        <f>--ISNUMBER(IFERROR(SEARCH('Project Costing'!#REF!,Services!I1707,1),""))</f>
        <v>0</v>
      </c>
      <c r="G1700" s="174" t="str">
        <f>IF(F1700=1,COUNTIF($F$8:F1700,1),"")</f>
        <v/>
      </c>
      <c r="H1700" s="174"/>
      <c r="I1700" s="157">
        <f>IFERROR($H$8:INDEX($H$8:$H$3000,COUNTIF($H$8:$H$3000,"?*")),"")</f>
        <v>0</v>
      </c>
    </row>
    <row r="1701" spans="1:9" x14ac:dyDescent="0.25">
      <c r="A1701" s="174">
        <f>--ISNUMBER(IFERROR(SEARCH('Project Costing'!#REF!,Services!I1708,1),""))</f>
        <v>0</v>
      </c>
      <c r="B1701" s="174" t="str">
        <f>IF(A1701=1,COUNTIF($A$8:A1701,1),"")</f>
        <v/>
      </c>
      <c r="C1701" s="174"/>
      <c r="D1701" s="157">
        <f>IFERROR($C$8:INDEX($C$8:$C$3000,COUNTIF($C$8:$C$3000,"?*")),"")</f>
        <v>0</v>
      </c>
      <c r="E1701" s="174"/>
      <c r="F1701" s="174">
        <f>--ISNUMBER(IFERROR(SEARCH('Project Costing'!#REF!,Services!I1708,1),""))</f>
        <v>0</v>
      </c>
      <c r="G1701" s="174" t="str">
        <f>IF(F1701=1,COUNTIF($F$8:F1701,1),"")</f>
        <v/>
      </c>
      <c r="H1701" s="174"/>
      <c r="I1701" s="157">
        <f>IFERROR($H$8:INDEX($H$8:$H$3000,COUNTIF($H$8:$H$3000,"?*")),"")</f>
        <v>0</v>
      </c>
    </row>
    <row r="1702" spans="1:9" x14ac:dyDescent="0.25">
      <c r="A1702" s="174">
        <f>--ISNUMBER(IFERROR(SEARCH('Project Costing'!#REF!,Services!I1709,1),""))</f>
        <v>0</v>
      </c>
      <c r="B1702" s="174" t="str">
        <f>IF(A1702=1,COUNTIF($A$8:A1702,1),"")</f>
        <v/>
      </c>
      <c r="C1702" s="174"/>
      <c r="D1702" s="157">
        <f>IFERROR($C$8:INDEX($C$8:$C$3000,COUNTIF($C$8:$C$3000,"?*")),"")</f>
        <v>0</v>
      </c>
      <c r="E1702" s="174"/>
      <c r="F1702" s="174">
        <f>--ISNUMBER(IFERROR(SEARCH('Project Costing'!#REF!,Services!I1709,1),""))</f>
        <v>0</v>
      </c>
      <c r="G1702" s="174" t="str">
        <f>IF(F1702=1,COUNTIF($F$8:F1702,1),"")</f>
        <v/>
      </c>
      <c r="H1702" s="174"/>
      <c r="I1702" s="157">
        <f>IFERROR($H$8:INDEX($H$8:$H$3000,COUNTIF($H$8:$H$3000,"?*")),"")</f>
        <v>0</v>
      </c>
    </row>
    <row r="1703" spans="1:9" x14ac:dyDescent="0.25">
      <c r="A1703" s="174">
        <f>--ISNUMBER(IFERROR(SEARCH('Project Costing'!#REF!,Services!I1710,1),""))</f>
        <v>0</v>
      </c>
      <c r="B1703" s="174" t="str">
        <f>IF(A1703=1,COUNTIF($A$8:A1703,1),"")</f>
        <v/>
      </c>
      <c r="C1703" s="174"/>
      <c r="D1703" s="157">
        <f>IFERROR($C$8:INDEX($C$8:$C$3000,COUNTIF($C$8:$C$3000,"?*")),"")</f>
        <v>0</v>
      </c>
      <c r="E1703" s="174"/>
      <c r="F1703" s="174">
        <f>--ISNUMBER(IFERROR(SEARCH('Project Costing'!#REF!,Services!I1710,1),""))</f>
        <v>0</v>
      </c>
      <c r="G1703" s="174" t="str">
        <f>IF(F1703=1,COUNTIF($F$8:F1703,1),"")</f>
        <v/>
      </c>
      <c r="H1703" s="174"/>
      <c r="I1703" s="157">
        <f>IFERROR($H$8:INDEX($H$8:$H$3000,COUNTIF($H$8:$H$3000,"?*")),"")</f>
        <v>0</v>
      </c>
    </row>
    <row r="1704" spans="1:9" x14ac:dyDescent="0.25">
      <c r="A1704" s="174">
        <f>--ISNUMBER(IFERROR(SEARCH('Project Costing'!#REF!,Services!I1711,1),""))</f>
        <v>0</v>
      </c>
      <c r="B1704" s="174" t="str">
        <f>IF(A1704=1,COUNTIF($A$8:A1704,1),"")</f>
        <v/>
      </c>
      <c r="C1704" s="174"/>
      <c r="D1704" s="157">
        <f>IFERROR($C$8:INDEX($C$8:$C$3000,COUNTIF($C$8:$C$3000,"?*")),"")</f>
        <v>0</v>
      </c>
      <c r="E1704" s="174"/>
      <c r="F1704" s="174">
        <f>--ISNUMBER(IFERROR(SEARCH('Project Costing'!#REF!,Services!I1711,1),""))</f>
        <v>0</v>
      </c>
      <c r="G1704" s="174" t="str">
        <f>IF(F1704=1,COUNTIF($F$8:F1704,1),"")</f>
        <v/>
      </c>
      <c r="H1704" s="174"/>
      <c r="I1704" s="157">
        <f>IFERROR($H$8:INDEX($H$8:$H$3000,COUNTIF($H$8:$H$3000,"?*")),"")</f>
        <v>0</v>
      </c>
    </row>
    <row r="1705" spans="1:9" x14ac:dyDescent="0.25">
      <c r="A1705" s="174">
        <f>--ISNUMBER(IFERROR(SEARCH('Project Costing'!#REF!,Services!I1712,1),""))</f>
        <v>0</v>
      </c>
      <c r="B1705" s="174" t="str">
        <f>IF(A1705=1,COUNTIF($A$8:A1705,1),"")</f>
        <v/>
      </c>
      <c r="C1705" s="174"/>
      <c r="D1705" s="157">
        <f>IFERROR($C$8:INDEX($C$8:$C$3000,COUNTIF($C$8:$C$3000,"?*")),"")</f>
        <v>0</v>
      </c>
      <c r="E1705" s="174"/>
      <c r="F1705" s="174">
        <f>--ISNUMBER(IFERROR(SEARCH('Project Costing'!#REF!,Services!I1712,1),""))</f>
        <v>0</v>
      </c>
      <c r="G1705" s="174" t="str">
        <f>IF(F1705=1,COUNTIF($F$8:F1705,1),"")</f>
        <v/>
      </c>
      <c r="H1705" s="174"/>
      <c r="I1705" s="157">
        <f>IFERROR($H$8:INDEX($H$8:$H$3000,COUNTIF($H$8:$H$3000,"?*")),"")</f>
        <v>0</v>
      </c>
    </row>
    <row r="1706" spans="1:9" x14ac:dyDescent="0.25">
      <c r="A1706" s="174">
        <f>--ISNUMBER(IFERROR(SEARCH('Project Costing'!#REF!,Services!I1713,1),""))</f>
        <v>0</v>
      </c>
      <c r="B1706" s="174" t="str">
        <f>IF(A1706=1,COUNTIF($A$8:A1706,1),"")</f>
        <v/>
      </c>
      <c r="C1706" s="174"/>
      <c r="D1706" s="157">
        <f>IFERROR($C$8:INDEX($C$8:$C$3000,COUNTIF($C$8:$C$3000,"?*")),"")</f>
        <v>0</v>
      </c>
      <c r="E1706" s="174"/>
      <c r="F1706" s="174">
        <f>--ISNUMBER(IFERROR(SEARCH('Project Costing'!#REF!,Services!I1713,1),""))</f>
        <v>0</v>
      </c>
      <c r="G1706" s="174" t="str">
        <f>IF(F1706=1,COUNTIF($F$8:F1706,1),"")</f>
        <v/>
      </c>
      <c r="H1706" s="174"/>
      <c r="I1706" s="157">
        <f>IFERROR($H$8:INDEX($H$8:$H$3000,COUNTIF($H$8:$H$3000,"?*")),"")</f>
        <v>0</v>
      </c>
    </row>
    <row r="1707" spans="1:9" x14ac:dyDescent="0.25">
      <c r="A1707" s="174">
        <f>--ISNUMBER(IFERROR(SEARCH('Project Costing'!#REF!,Services!I1714,1),""))</f>
        <v>0</v>
      </c>
      <c r="B1707" s="174" t="str">
        <f>IF(A1707=1,COUNTIF($A$8:A1707,1),"")</f>
        <v/>
      </c>
      <c r="C1707" s="174"/>
      <c r="D1707" s="157">
        <f>IFERROR($C$8:INDEX($C$8:$C$3000,COUNTIF($C$8:$C$3000,"?*")),"")</f>
        <v>0</v>
      </c>
      <c r="E1707" s="174"/>
      <c r="F1707" s="174">
        <f>--ISNUMBER(IFERROR(SEARCH('Project Costing'!#REF!,Services!I1714,1),""))</f>
        <v>0</v>
      </c>
      <c r="G1707" s="174" t="str">
        <f>IF(F1707=1,COUNTIF($F$8:F1707,1),"")</f>
        <v/>
      </c>
      <c r="H1707" s="174"/>
      <c r="I1707" s="157">
        <f>IFERROR($H$8:INDEX($H$8:$H$3000,COUNTIF($H$8:$H$3000,"?*")),"")</f>
        <v>0</v>
      </c>
    </row>
    <row r="1708" spans="1:9" x14ac:dyDescent="0.25">
      <c r="A1708" s="174">
        <f>--ISNUMBER(IFERROR(SEARCH('Project Costing'!#REF!,Services!I1715,1),""))</f>
        <v>0</v>
      </c>
      <c r="B1708" s="174" t="str">
        <f>IF(A1708=1,COUNTIF($A$8:A1708,1),"")</f>
        <v/>
      </c>
      <c r="C1708" s="174"/>
      <c r="D1708" s="157">
        <f>IFERROR($C$8:INDEX($C$8:$C$3000,COUNTIF($C$8:$C$3000,"?*")),"")</f>
        <v>0</v>
      </c>
      <c r="E1708" s="174"/>
      <c r="F1708" s="174">
        <f>--ISNUMBER(IFERROR(SEARCH('Project Costing'!#REF!,Services!I1715,1),""))</f>
        <v>0</v>
      </c>
      <c r="G1708" s="174" t="str">
        <f>IF(F1708=1,COUNTIF($F$8:F1708,1),"")</f>
        <v/>
      </c>
      <c r="H1708" s="174"/>
      <c r="I1708" s="157">
        <f>IFERROR($H$8:INDEX($H$8:$H$3000,COUNTIF($H$8:$H$3000,"?*")),"")</f>
        <v>0</v>
      </c>
    </row>
    <row r="1709" spans="1:9" x14ac:dyDescent="0.25">
      <c r="A1709" s="174">
        <f>--ISNUMBER(IFERROR(SEARCH('Project Costing'!#REF!,Services!I1716,1),""))</f>
        <v>0</v>
      </c>
      <c r="B1709" s="174" t="str">
        <f>IF(A1709=1,COUNTIF($A$8:A1709,1),"")</f>
        <v/>
      </c>
      <c r="C1709" s="174"/>
      <c r="D1709" s="157">
        <f>IFERROR($C$8:INDEX($C$8:$C$3000,COUNTIF($C$8:$C$3000,"?*")),"")</f>
        <v>0</v>
      </c>
      <c r="E1709" s="174"/>
      <c r="F1709" s="174">
        <f>--ISNUMBER(IFERROR(SEARCH('Project Costing'!#REF!,Services!I1716,1),""))</f>
        <v>0</v>
      </c>
      <c r="G1709" s="174" t="str">
        <f>IF(F1709=1,COUNTIF($F$8:F1709,1),"")</f>
        <v/>
      </c>
      <c r="H1709" s="174"/>
      <c r="I1709" s="157">
        <f>IFERROR($H$8:INDEX($H$8:$H$3000,COUNTIF($H$8:$H$3000,"?*")),"")</f>
        <v>0</v>
      </c>
    </row>
    <row r="1710" spans="1:9" x14ac:dyDescent="0.25">
      <c r="A1710" s="174">
        <f>--ISNUMBER(IFERROR(SEARCH('Project Costing'!#REF!,Services!I1717,1),""))</f>
        <v>0</v>
      </c>
      <c r="B1710" s="174" t="str">
        <f>IF(A1710=1,COUNTIF($A$8:A1710,1),"")</f>
        <v/>
      </c>
      <c r="C1710" s="174"/>
      <c r="D1710" s="157">
        <f>IFERROR($C$8:INDEX($C$8:$C$3000,COUNTIF($C$8:$C$3000,"?*")),"")</f>
        <v>0</v>
      </c>
      <c r="E1710" s="174"/>
      <c r="F1710" s="174">
        <f>--ISNUMBER(IFERROR(SEARCH('Project Costing'!#REF!,Services!I1717,1),""))</f>
        <v>0</v>
      </c>
      <c r="G1710" s="174" t="str">
        <f>IF(F1710=1,COUNTIF($F$8:F1710,1),"")</f>
        <v/>
      </c>
      <c r="H1710" s="174"/>
      <c r="I1710" s="157">
        <f>IFERROR($H$8:INDEX($H$8:$H$3000,COUNTIF($H$8:$H$3000,"?*")),"")</f>
        <v>0</v>
      </c>
    </row>
    <row r="1711" spans="1:9" x14ac:dyDescent="0.25">
      <c r="A1711" s="174">
        <f>--ISNUMBER(IFERROR(SEARCH('Project Costing'!#REF!,Services!I1718,1),""))</f>
        <v>0</v>
      </c>
      <c r="B1711" s="174" t="str">
        <f>IF(A1711=1,COUNTIF($A$8:A1711,1),"")</f>
        <v/>
      </c>
      <c r="C1711" s="174"/>
      <c r="D1711" s="157">
        <f>IFERROR($C$8:INDEX($C$8:$C$3000,COUNTIF($C$8:$C$3000,"?*")),"")</f>
        <v>0</v>
      </c>
      <c r="E1711" s="174"/>
      <c r="F1711" s="174">
        <f>--ISNUMBER(IFERROR(SEARCH('Project Costing'!#REF!,Services!I1718,1),""))</f>
        <v>0</v>
      </c>
      <c r="G1711" s="174" t="str">
        <f>IF(F1711=1,COUNTIF($F$8:F1711,1),"")</f>
        <v/>
      </c>
      <c r="H1711" s="174"/>
      <c r="I1711" s="157">
        <f>IFERROR($H$8:INDEX($H$8:$H$3000,COUNTIF($H$8:$H$3000,"?*")),"")</f>
        <v>0</v>
      </c>
    </row>
    <row r="1712" spans="1:9" x14ac:dyDescent="0.25">
      <c r="A1712" s="174">
        <f>--ISNUMBER(IFERROR(SEARCH('Project Costing'!#REF!,Services!I1719,1),""))</f>
        <v>0</v>
      </c>
      <c r="B1712" s="174" t="str">
        <f>IF(A1712=1,COUNTIF($A$8:A1712,1),"")</f>
        <v/>
      </c>
      <c r="C1712" s="174"/>
      <c r="D1712" s="157">
        <f>IFERROR($C$8:INDEX($C$8:$C$3000,COUNTIF($C$8:$C$3000,"?*")),"")</f>
        <v>0</v>
      </c>
      <c r="E1712" s="174"/>
      <c r="F1712" s="174">
        <f>--ISNUMBER(IFERROR(SEARCH('Project Costing'!#REF!,Services!I1719,1),""))</f>
        <v>0</v>
      </c>
      <c r="G1712" s="174" t="str">
        <f>IF(F1712=1,COUNTIF($F$8:F1712,1),"")</f>
        <v/>
      </c>
      <c r="H1712" s="174"/>
      <c r="I1712" s="157">
        <f>IFERROR($H$8:INDEX($H$8:$H$3000,COUNTIF($H$8:$H$3000,"?*")),"")</f>
        <v>0</v>
      </c>
    </row>
    <row r="1713" spans="1:9" x14ac:dyDescent="0.25">
      <c r="A1713" s="174">
        <f>--ISNUMBER(IFERROR(SEARCH('Project Costing'!#REF!,Services!I1720,1),""))</f>
        <v>0</v>
      </c>
      <c r="B1713" s="174" t="str">
        <f>IF(A1713=1,COUNTIF($A$8:A1713,1),"")</f>
        <v/>
      </c>
      <c r="C1713" s="174"/>
      <c r="D1713" s="157">
        <f>IFERROR($C$8:INDEX($C$8:$C$3000,COUNTIF($C$8:$C$3000,"?*")),"")</f>
        <v>0</v>
      </c>
      <c r="E1713" s="174"/>
      <c r="F1713" s="174">
        <f>--ISNUMBER(IFERROR(SEARCH('Project Costing'!#REF!,Services!I1720,1),""))</f>
        <v>0</v>
      </c>
      <c r="G1713" s="174" t="str">
        <f>IF(F1713=1,COUNTIF($F$8:F1713,1),"")</f>
        <v/>
      </c>
      <c r="H1713" s="174"/>
      <c r="I1713" s="157">
        <f>IFERROR($H$8:INDEX($H$8:$H$3000,COUNTIF($H$8:$H$3000,"?*")),"")</f>
        <v>0</v>
      </c>
    </row>
    <row r="1714" spans="1:9" x14ac:dyDescent="0.25">
      <c r="A1714" s="174">
        <f>--ISNUMBER(IFERROR(SEARCH('Project Costing'!#REF!,Services!I1721,1),""))</f>
        <v>0</v>
      </c>
      <c r="B1714" s="174" t="str">
        <f>IF(A1714=1,COUNTIF($A$8:A1714,1),"")</f>
        <v/>
      </c>
      <c r="C1714" s="174"/>
      <c r="D1714" s="157">
        <f>IFERROR($C$8:INDEX($C$8:$C$3000,COUNTIF($C$8:$C$3000,"?*")),"")</f>
        <v>0</v>
      </c>
      <c r="E1714" s="174"/>
      <c r="F1714" s="174">
        <f>--ISNUMBER(IFERROR(SEARCH('Project Costing'!#REF!,Services!I1721,1),""))</f>
        <v>0</v>
      </c>
      <c r="G1714" s="174" t="str">
        <f>IF(F1714=1,COUNTIF($F$8:F1714,1),"")</f>
        <v/>
      </c>
      <c r="H1714" s="174"/>
      <c r="I1714" s="157">
        <f>IFERROR($H$8:INDEX($H$8:$H$3000,COUNTIF($H$8:$H$3000,"?*")),"")</f>
        <v>0</v>
      </c>
    </row>
    <row r="1715" spans="1:9" x14ac:dyDescent="0.25">
      <c r="A1715" s="174">
        <f>--ISNUMBER(IFERROR(SEARCH('Project Costing'!#REF!,Services!I1722,1),""))</f>
        <v>0</v>
      </c>
      <c r="B1715" s="174" t="str">
        <f>IF(A1715=1,COUNTIF($A$8:A1715,1),"")</f>
        <v/>
      </c>
      <c r="C1715" s="174"/>
      <c r="D1715" s="157">
        <f>IFERROR($C$8:INDEX($C$8:$C$3000,COUNTIF($C$8:$C$3000,"?*")),"")</f>
        <v>0</v>
      </c>
      <c r="E1715" s="174"/>
      <c r="F1715" s="174">
        <f>--ISNUMBER(IFERROR(SEARCH('Project Costing'!#REF!,Services!I1722,1),""))</f>
        <v>0</v>
      </c>
      <c r="G1715" s="174" t="str">
        <f>IF(F1715=1,COUNTIF($F$8:F1715,1),"")</f>
        <v/>
      </c>
      <c r="H1715" s="174"/>
      <c r="I1715" s="157">
        <f>IFERROR($H$8:INDEX($H$8:$H$3000,COUNTIF($H$8:$H$3000,"?*")),"")</f>
        <v>0</v>
      </c>
    </row>
    <row r="1716" spans="1:9" x14ac:dyDescent="0.25">
      <c r="A1716" s="174">
        <f>--ISNUMBER(IFERROR(SEARCH('Project Costing'!#REF!,Services!I1723,1),""))</f>
        <v>0</v>
      </c>
      <c r="B1716" s="174" t="str">
        <f>IF(A1716=1,COUNTIF($A$8:A1716,1),"")</f>
        <v/>
      </c>
      <c r="C1716" s="174"/>
      <c r="D1716" s="157">
        <f>IFERROR($C$8:INDEX($C$8:$C$3000,COUNTIF($C$8:$C$3000,"?*")),"")</f>
        <v>0</v>
      </c>
      <c r="E1716" s="174"/>
      <c r="F1716" s="174">
        <f>--ISNUMBER(IFERROR(SEARCH('Project Costing'!#REF!,Services!I1723,1),""))</f>
        <v>0</v>
      </c>
      <c r="G1716" s="174" t="str">
        <f>IF(F1716=1,COUNTIF($F$8:F1716,1),"")</f>
        <v/>
      </c>
      <c r="H1716" s="174"/>
      <c r="I1716" s="157">
        <f>IFERROR($H$8:INDEX($H$8:$H$3000,COUNTIF($H$8:$H$3000,"?*")),"")</f>
        <v>0</v>
      </c>
    </row>
    <row r="1717" spans="1:9" x14ac:dyDescent="0.25">
      <c r="A1717" s="174">
        <f>--ISNUMBER(IFERROR(SEARCH('Project Costing'!#REF!,Services!I1724,1),""))</f>
        <v>0</v>
      </c>
      <c r="B1717" s="174" t="str">
        <f>IF(A1717=1,COUNTIF($A$8:A1717,1),"")</f>
        <v/>
      </c>
      <c r="C1717" s="174"/>
      <c r="D1717" s="157">
        <f>IFERROR($C$8:INDEX($C$8:$C$3000,COUNTIF($C$8:$C$3000,"?*")),"")</f>
        <v>0</v>
      </c>
      <c r="E1717" s="174"/>
      <c r="F1717" s="174">
        <f>--ISNUMBER(IFERROR(SEARCH('Project Costing'!#REF!,Services!I1724,1),""))</f>
        <v>0</v>
      </c>
      <c r="G1717" s="174" t="str">
        <f>IF(F1717=1,COUNTIF($F$8:F1717,1),"")</f>
        <v/>
      </c>
      <c r="H1717" s="174"/>
      <c r="I1717" s="157">
        <f>IFERROR($H$8:INDEX($H$8:$H$3000,COUNTIF($H$8:$H$3000,"?*")),"")</f>
        <v>0</v>
      </c>
    </row>
    <row r="1718" spans="1:9" x14ac:dyDescent="0.25">
      <c r="A1718" s="174">
        <f>--ISNUMBER(IFERROR(SEARCH('Project Costing'!#REF!,Services!I1725,1),""))</f>
        <v>0</v>
      </c>
      <c r="B1718" s="174" t="str">
        <f>IF(A1718=1,COUNTIF($A$8:A1718,1),"")</f>
        <v/>
      </c>
      <c r="C1718" s="174"/>
      <c r="D1718" s="157">
        <f>IFERROR($C$8:INDEX($C$8:$C$3000,COUNTIF($C$8:$C$3000,"?*")),"")</f>
        <v>0</v>
      </c>
      <c r="E1718" s="174"/>
      <c r="F1718" s="174">
        <f>--ISNUMBER(IFERROR(SEARCH('Project Costing'!#REF!,Services!I1725,1),""))</f>
        <v>0</v>
      </c>
      <c r="G1718" s="174" t="str">
        <f>IF(F1718=1,COUNTIF($F$8:F1718,1),"")</f>
        <v/>
      </c>
      <c r="H1718" s="174"/>
      <c r="I1718" s="157">
        <f>IFERROR($H$8:INDEX($H$8:$H$3000,COUNTIF($H$8:$H$3000,"?*")),"")</f>
        <v>0</v>
      </c>
    </row>
    <row r="1719" spans="1:9" x14ac:dyDescent="0.25">
      <c r="A1719" s="174">
        <f>--ISNUMBER(IFERROR(SEARCH('Project Costing'!#REF!,Services!I1726,1),""))</f>
        <v>0</v>
      </c>
      <c r="B1719" s="174" t="str">
        <f>IF(A1719=1,COUNTIF($A$8:A1719,1),"")</f>
        <v/>
      </c>
      <c r="C1719" s="174"/>
      <c r="D1719" s="157">
        <f>IFERROR($C$8:INDEX($C$8:$C$3000,COUNTIF($C$8:$C$3000,"?*")),"")</f>
        <v>0</v>
      </c>
      <c r="E1719" s="174"/>
      <c r="F1719" s="174">
        <f>--ISNUMBER(IFERROR(SEARCH('Project Costing'!#REF!,Services!I1726,1),""))</f>
        <v>0</v>
      </c>
      <c r="G1719" s="174" t="str">
        <f>IF(F1719=1,COUNTIF($F$8:F1719,1),"")</f>
        <v/>
      </c>
      <c r="H1719" s="174"/>
      <c r="I1719" s="157">
        <f>IFERROR($H$8:INDEX($H$8:$H$3000,COUNTIF($H$8:$H$3000,"?*")),"")</f>
        <v>0</v>
      </c>
    </row>
    <row r="1720" spans="1:9" x14ac:dyDescent="0.25">
      <c r="A1720" s="174">
        <f>--ISNUMBER(IFERROR(SEARCH('Project Costing'!#REF!,Services!I1727,1),""))</f>
        <v>0</v>
      </c>
      <c r="B1720" s="174" t="str">
        <f>IF(A1720=1,COUNTIF($A$8:A1720,1),"")</f>
        <v/>
      </c>
      <c r="C1720" s="174"/>
      <c r="D1720" s="157">
        <f>IFERROR($C$8:INDEX($C$8:$C$3000,COUNTIF($C$8:$C$3000,"?*")),"")</f>
        <v>0</v>
      </c>
      <c r="E1720" s="174"/>
      <c r="F1720" s="174">
        <f>--ISNUMBER(IFERROR(SEARCH('Project Costing'!#REF!,Services!I1727,1),""))</f>
        <v>0</v>
      </c>
      <c r="G1720" s="174" t="str">
        <f>IF(F1720=1,COUNTIF($F$8:F1720,1),"")</f>
        <v/>
      </c>
      <c r="H1720" s="174"/>
      <c r="I1720" s="157">
        <f>IFERROR($H$8:INDEX($H$8:$H$3000,COUNTIF($H$8:$H$3000,"?*")),"")</f>
        <v>0</v>
      </c>
    </row>
    <row r="1721" spans="1:9" x14ac:dyDescent="0.25">
      <c r="A1721" s="174">
        <f>--ISNUMBER(IFERROR(SEARCH('Project Costing'!#REF!,Services!I1728,1),""))</f>
        <v>0</v>
      </c>
      <c r="B1721" s="174" t="str">
        <f>IF(A1721=1,COUNTIF($A$8:A1721,1),"")</f>
        <v/>
      </c>
      <c r="C1721" s="174"/>
      <c r="D1721" s="157">
        <f>IFERROR($C$8:INDEX($C$8:$C$3000,COUNTIF($C$8:$C$3000,"?*")),"")</f>
        <v>0</v>
      </c>
      <c r="E1721" s="174"/>
      <c r="F1721" s="174">
        <f>--ISNUMBER(IFERROR(SEARCH('Project Costing'!#REF!,Services!I1728,1),""))</f>
        <v>0</v>
      </c>
      <c r="G1721" s="174" t="str">
        <f>IF(F1721=1,COUNTIF($F$8:F1721,1),"")</f>
        <v/>
      </c>
      <c r="H1721" s="174"/>
      <c r="I1721" s="157">
        <f>IFERROR($H$8:INDEX($H$8:$H$3000,COUNTIF($H$8:$H$3000,"?*")),"")</f>
        <v>0</v>
      </c>
    </row>
    <row r="1722" spans="1:9" x14ac:dyDescent="0.25">
      <c r="A1722" s="174">
        <f>--ISNUMBER(IFERROR(SEARCH('Project Costing'!#REF!,Services!I1729,1),""))</f>
        <v>0</v>
      </c>
      <c r="B1722" s="174" t="str">
        <f>IF(A1722=1,COUNTIF($A$8:A1722,1),"")</f>
        <v/>
      </c>
      <c r="C1722" s="174"/>
      <c r="D1722" s="157">
        <f>IFERROR($C$8:INDEX($C$8:$C$3000,COUNTIF($C$8:$C$3000,"?*")),"")</f>
        <v>0</v>
      </c>
      <c r="E1722" s="174"/>
      <c r="F1722" s="174">
        <f>--ISNUMBER(IFERROR(SEARCH('Project Costing'!#REF!,Services!I1729,1),""))</f>
        <v>0</v>
      </c>
      <c r="G1722" s="174" t="str">
        <f>IF(F1722=1,COUNTIF($F$8:F1722,1),"")</f>
        <v/>
      </c>
      <c r="H1722" s="174"/>
      <c r="I1722" s="157">
        <f>IFERROR($H$8:INDEX($H$8:$H$3000,COUNTIF($H$8:$H$3000,"?*")),"")</f>
        <v>0</v>
      </c>
    </row>
    <row r="1723" spans="1:9" x14ac:dyDescent="0.25">
      <c r="A1723" s="174">
        <f>--ISNUMBER(IFERROR(SEARCH('Project Costing'!#REF!,Services!I1730,1),""))</f>
        <v>0</v>
      </c>
      <c r="B1723" s="174" t="str">
        <f>IF(A1723=1,COUNTIF($A$8:A1723,1),"")</f>
        <v/>
      </c>
      <c r="C1723" s="174"/>
      <c r="D1723" s="157">
        <f>IFERROR($C$8:INDEX($C$8:$C$3000,COUNTIF($C$8:$C$3000,"?*")),"")</f>
        <v>0</v>
      </c>
      <c r="E1723" s="174"/>
      <c r="F1723" s="174">
        <f>--ISNUMBER(IFERROR(SEARCH('Project Costing'!#REF!,Services!I1730,1),""))</f>
        <v>0</v>
      </c>
      <c r="G1723" s="174" t="str">
        <f>IF(F1723=1,COUNTIF($F$8:F1723,1),"")</f>
        <v/>
      </c>
      <c r="H1723" s="174"/>
      <c r="I1723" s="157">
        <f>IFERROR($H$8:INDEX($H$8:$H$3000,COUNTIF($H$8:$H$3000,"?*")),"")</f>
        <v>0</v>
      </c>
    </row>
    <row r="1724" spans="1:9" x14ac:dyDescent="0.25">
      <c r="A1724" s="174">
        <f>--ISNUMBER(IFERROR(SEARCH('Project Costing'!#REF!,Services!I1731,1),""))</f>
        <v>0</v>
      </c>
      <c r="B1724" s="174" t="str">
        <f>IF(A1724=1,COUNTIF($A$8:A1724,1),"")</f>
        <v/>
      </c>
      <c r="C1724" s="174"/>
      <c r="D1724" s="157">
        <f>IFERROR($C$8:INDEX($C$8:$C$3000,COUNTIF($C$8:$C$3000,"?*")),"")</f>
        <v>0</v>
      </c>
      <c r="E1724" s="174"/>
      <c r="F1724" s="174">
        <f>--ISNUMBER(IFERROR(SEARCH('Project Costing'!#REF!,Services!I1731,1),""))</f>
        <v>0</v>
      </c>
      <c r="G1724" s="174" t="str">
        <f>IF(F1724=1,COUNTIF($F$8:F1724,1),"")</f>
        <v/>
      </c>
      <c r="H1724" s="174"/>
      <c r="I1724" s="157">
        <f>IFERROR($H$8:INDEX($H$8:$H$3000,COUNTIF($H$8:$H$3000,"?*")),"")</f>
        <v>0</v>
      </c>
    </row>
    <row r="1725" spans="1:9" x14ac:dyDescent="0.25">
      <c r="A1725" s="174">
        <f>--ISNUMBER(IFERROR(SEARCH('Project Costing'!#REF!,Services!I1732,1),""))</f>
        <v>0</v>
      </c>
      <c r="B1725" s="174" t="str">
        <f>IF(A1725=1,COUNTIF($A$8:A1725,1),"")</f>
        <v/>
      </c>
      <c r="C1725" s="174"/>
      <c r="D1725" s="157">
        <f>IFERROR($C$8:INDEX($C$8:$C$3000,COUNTIF($C$8:$C$3000,"?*")),"")</f>
        <v>0</v>
      </c>
      <c r="E1725" s="174"/>
      <c r="F1725" s="174">
        <f>--ISNUMBER(IFERROR(SEARCH('Project Costing'!#REF!,Services!I1732,1),""))</f>
        <v>0</v>
      </c>
      <c r="G1725" s="174" t="str">
        <f>IF(F1725=1,COUNTIF($F$8:F1725,1),"")</f>
        <v/>
      </c>
      <c r="H1725" s="174"/>
      <c r="I1725" s="157">
        <f>IFERROR($H$8:INDEX($H$8:$H$3000,COUNTIF($H$8:$H$3000,"?*")),"")</f>
        <v>0</v>
      </c>
    </row>
    <row r="1726" spans="1:9" x14ac:dyDescent="0.25">
      <c r="A1726" s="174">
        <f>--ISNUMBER(IFERROR(SEARCH('Project Costing'!#REF!,Services!I1733,1),""))</f>
        <v>0</v>
      </c>
      <c r="B1726" s="174" t="str">
        <f>IF(A1726=1,COUNTIF($A$8:A1726,1),"")</f>
        <v/>
      </c>
      <c r="C1726" s="174"/>
      <c r="D1726" s="157">
        <f>IFERROR($C$8:INDEX($C$8:$C$3000,COUNTIF($C$8:$C$3000,"?*")),"")</f>
        <v>0</v>
      </c>
      <c r="E1726" s="174"/>
      <c r="F1726" s="174">
        <f>--ISNUMBER(IFERROR(SEARCH('Project Costing'!#REF!,Services!I1733,1),""))</f>
        <v>0</v>
      </c>
      <c r="G1726" s="174" t="str">
        <f>IF(F1726=1,COUNTIF($F$8:F1726,1),"")</f>
        <v/>
      </c>
      <c r="H1726" s="174"/>
      <c r="I1726" s="157">
        <f>IFERROR($H$8:INDEX($H$8:$H$3000,COUNTIF($H$8:$H$3000,"?*")),"")</f>
        <v>0</v>
      </c>
    </row>
    <row r="1727" spans="1:9" x14ac:dyDescent="0.25">
      <c r="A1727" s="174">
        <f>--ISNUMBER(IFERROR(SEARCH('Project Costing'!#REF!,Services!I1734,1),""))</f>
        <v>0</v>
      </c>
      <c r="B1727" s="174" t="str">
        <f>IF(A1727=1,COUNTIF($A$8:A1727,1),"")</f>
        <v/>
      </c>
      <c r="C1727" s="174"/>
      <c r="D1727" s="157">
        <f>IFERROR($C$8:INDEX($C$8:$C$3000,COUNTIF($C$8:$C$3000,"?*")),"")</f>
        <v>0</v>
      </c>
      <c r="E1727" s="174"/>
      <c r="F1727" s="174">
        <f>--ISNUMBER(IFERROR(SEARCH('Project Costing'!#REF!,Services!I1734,1),""))</f>
        <v>0</v>
      </c>
      <c r="G1727" s="174" t="str">
        <f>IF(F1727=1,COUNTIF($F$8:F1727,1),"")</f>
        <v/>
      </c>
      <c r="H1727" s="174"/>
      <c r="I1727" s="157">
        <f>IFERROR($H$8:INDEX($H$8:$H$3000,COUNTIF($H$8:$H$3000,"?*")),"")</f>
        <v>0</v>
      </c>
    </row>
    <row r="1728" spans="1:9" x14ac:dyDescent="0.25">
      <c r="A1728" s="174">
        <f>--ISNUMBER(IFERROR(SEARCH('Project Costing'!#REF!,Services!I1735,1),""))</f>
        <v>0</v>
      </c>
      <c r="B1728" s="174" t="str">
        <f>IF(A1728=1,COUNTIF($A$8:A1728,1),"")</f>
        <v/>
      </c>
      <c r="C1728" s="174"/>
      <c r="D1728" s="157">
        <f>IFERROR($C$8:INDEX($C$8:$C$3000,COUNTIF($C$8:$C$3000,"?*")),"")</f>
        <v>0</v>
      </c>
      <c r="E1728" s="174"/>
      <c r="F1728" s="174">
        <f>--ISNUMBER(IFERROR(SEARCH('Project Costing'!#REF!,Services!I1735,1),""))</f>
        <v>0</v>
      </c>
      <c r="G1728" s="174" t="str">
        <f>IF(F1728=1,COUNTIF($F$8:F1728,1),"")</f>
        <v/>
      </c>
      <c r="H1728" s="174"/>
      <c r="I1728" s="157">
        <f>IFERROR($H$8:INDEX($H$8:$H$3000,COUNTIF($H$8:$H$3000,"?*")),"")</f>
        <v>0</v>
      </c>
    </row>
    <row r="1729" spans="1:9" x14ac:dyDescent="0.25">
      <c r="A1729" s="174">
        <f>--ISNUMBER(IFERROR(SEARCH('Project Costing'!#REF!,Services!I1736,1),""))</f>
        <v>0</v>
      </c>
      <c r="B1729" s="174" t="str">
        <f>IF(A1729=1,COUNTIF($A$8:A1729,1),"")</f>
        <v/>
      </c>
      <c r="C1729" s="174"/>
      <c r="D1729" s="157">
        <f>IFERROR($C$8:INDEX($C$8:$C$3000,COUNTIF($C$8:$C$3000,"?*")),"")</f>
        <v>0</v>
      </c>
      <c r="E1729" s="174"/>
      <c r="F1729" s="174">
        <f>--ISNUMBER(IFERROR(SEARCH('Project Costing'!#REF!,Services!I1736,1),""))</f>
        <v>0</v>
      </c>
      <c r="G1729" s="174" t="str">
        <f>IF(F1729=1,COUNTIF($F$8:F1729,1),"")</f>
        <v/>
      </c>
      <c r="H1729" s="174"/>
      <c r="I1729" s="157">
        <f>IFERROR($H$8:INDEX($H$8:$H$3000,COUNTIF($H$8:$H$3000,"?*")),"")</f>
        <v>0</v>
      </c>
    </row>
    <row r="1730" spans="1:9" x14ac:dyDescent="0.25">
      <c r="A1730" s="174">
        <f>--ISNUMBER(IFERROR(SEARCH('Project Costing'!#REF!,Services!I1737,1),""))</f>
        <v>0</v>
      </c>
      <c r="B1730" s="174" t="str">
        <f>IF(A1730=1,COUNTIF($A$8:A1730,1),"")</f>
        <v/>
      </c>
      <c r="C1730" s="174"/>
      <c r="D1730" s="157">
        <f>IFERROR($C$8:INDEX($C$8:$C$3000,COUNTIF($C$8:$C$3000,"?*")),"")</f>
        <v>0</v>
      </c>
      <c r="E1730" s="174"/>
      <c r="F1730" s="174">
        <f>--ISNUMBER(IFERROR(SEARCH('Project Costing'!#REF!,Services!I1737,1),""))</f>
        <v>0</v>
      </c>
      <c r="G1730" s="174" t="str">
        <f>IF(F1730=1,COUNTIF($F$8:F1730,1),"")</f>
        <v/>
      </c>
      <c r="H1730" s="174"/>
      <c r="I1730" s="157">
        <f>IFERROR($H$8:INDEX($H$8:$H$3000,COUNTIF($H$8:$H$3000,"?*")),"")</f>
        <v>0</v>
      </c>
    </row>
    <row r="1731" spans="1:9" x14ac:dyDescent="0.25">
      <c r="A1731" s="174">
        <f>--ISNUMBER(IFERROR(SEARCH('Project Costing'!#REF!,Services!I1738,1),""))</f>
        <v>0</v>
      </c>
      <c r="B1731" s="174" t="str">
        <f>IF(A1731=1,COUNTIF($A$8:A1731,1),"")</f>
        <v/>
      </c>
      <c r="C1731" s="174"/>
      <c r="D1731" s="157">
        <f>IFERROR($C$8:INDEX($C$8:$C$3000,COUNTIF($C$8:$C$3000,"?*")),"")</f>
        <v>0</v>
      </c>
      <c r="E1731" s="174"/>
      <c r="F1731" s="174">
        <f>--ISNUMBER(IFERROR(SEARCH('Project Costing'!#REF!,Services!I1738,1),""))</f>
        <v>0</v>
      </c>
      <c r="G1731" s="174" t="str">
        <f>IF(F1731=1,COUNTIF($F$8:F1731,1),"")</f>
        <v/>
      </c>
      <c r="H1731" s="174"/>
      <c r="I1731" s="157">
        <f>IFERROR($H$8:INDEX($H$8:$H$3000,COUNTIF($H$8:$H$3000,"?*")),"")</f>
        <v>0</v>
      </c>
    </row>
    <row r="1732" spans="1:9" x14ac:dyDescent="0.25">
      <c r="A1732" s="174">
        <f>--ISNUMBER(IFERROR(SEARCH('Project Costing'!#REF!,Services!I1739,1),""))</f>
        <v>0</v>
      </c>
      <c r="B1732" s="174" t="str">
        <f>IF(A1732=1,COUNTIF($A$8:A1732,1),"")</f>
        <v/>
      </c>
      <c r="C1732" s="174"/>
      <c r="D1732" s="157">
        <f>IFERROR($C$8:INDEX($C$8:$C$3000,COUNTIF($C$8:$C$3000,"?*")),"")</f>
        <v>0</v>
      </c>
      <c r="E1732" s="174"/>
      <c r="F1732" s="174">
        <f>--ISNUMBER(IFERROR(SEARCH('Project Costing'!#REF!,Services!I1739,1),""))</f>
        <v>0</v>
      </c>
      <c r="G1732" s="174" t="str">
        <f>IF(F1732=1,COUNTIF($F$8:F1732,1),"")</f>
        <v/>
      </c>
      <c r="H1732" s="174"/>
      <c r="I1732" s="157">
        <f>IFERROR($H$8:INDEX($H$8:$H$3000,COUNTIF($H$8:$H$3000,"?*")),"")</f>
        <v>0</v>
      </c>
    </row>
    <row r="1733" spans="1:9" x14ac:dyDescent="0.25">
      <c r="A1733" s="174">
        <f>--ISNUMBER(IFERROR(SEARCH('Project Costing'!#REF!,Services!I1740,1),""))</f>
        <v>0</v>
      </c>
      <c r="B1733" s="174" t="str">
        <f>IF(A1733=1,COUNTIF($A$8:A1733,1),"")</f>
        <v/>
      </c>
      <c r="C1733" s="174"/>
      <c r="D1733" s="157">
        <f>IFERROR($C$8:INDEX($C$8:$C$3000,COUNTIF($C$8:$C$3000,"?*")),"")</f>
        <v>0</v>
      </c>
      <c r="E1733" s="174"/>
      <c r="F1733" s="174">
        <f>--ISNUMBER(IFERROR(SEARCH('Project Costing'!#REF!,Services!I1740,1),""))</f>
        <v>0</v>
      </c>
      <c r="G1733" s="174" t="str">
        <f>IF(F1733=1,COUNTIF($F$8:F1733,1),"")</f>
        <v/>
      </c>
      <c r="H1733" s="174"/>
      <c r="I1733" s="157">
        <f>IFERROR($H$8:INDEX($H$8:$H$3000,COUNTIF($H$8:$H$3000,"?*")),"")</f>
        <v>0</v>
      </c>
    </row>
    <row r="1734" spans="1:9" x14ac:dyDescent="0.25">
      <c r="A1734" s="174">
        <f>--ISNUMBER(IFERROR(SEARCH('Project Costing'!#REF!,Services!I1741,1),""))</f>
        <v>0</v>
      </c>
      <c r="B1734" s="174" t="str">
        <f>IF(A1734=1,COUNTIF($A$8:A1734,1),"")</f>
        <v/>
      </c>
      <c r="C1734" s="174"/>
      <c r="D1734" s="157">
        <f>IFERROR($C$8:INDEX($C$8:$C$3000,COUNTIF($C$8:$C$3000,"?*")),"")</f>
        <v>0</v>
      </c>
      <c r="E1734" s="174"/>
      <c r="F1734" s="174">
        <f>--ISNUMBER(IFERROR(SEARCH('Project Costing'!#REF!,Services!I1741,1),""))</f>
        <v>0</v>
      </c>
      <c r="G1734" s="174" t="str">
        <f>IF(F1734=1,COUNTIF($F$8:F1734,1),"")</f>
        <v/>
      </c>
      <c r="H1734" s="174"/>
      <c r="I1734" s="157">
        <f>IFERROR($H$8:INDEX($H$8:$H$3000,COUNTIF($H$8:$H$3000,"?*")),"")</f>
        <v>0</v>
      </c>
    </row>
    <row r="1735" spans="1:9" x14ac:dyDescent="0.25">
      <c r="A1735" s="174">
        <f>--ISNUMBER(IFERROR(SEARCH('Project Costing'!#REF!,Services!I1742,1),""))</f>
        <v>0</v>
      </c>
      <c r="B1735" s="174" t="str">
        <f>IF(A1735=1,COUNTIF($A$8:A1735,1),"")</f>
        <v/>
      </c>
      <c r="C1735" s="174"/>
      <c r="D1735" s="157">
        <f>IFERROR($C$8:INDEX($C$8:$C$3000,COUNTIF($C$8:$C$3000,"?*")),"")</f>
        <v>0</v>
      </c>
      <c r="E1735" s="174"/>
      <c r="F1735" s="174">
        <f>--ISNUMBER(IFERROR(SEARCH('Project Costing'!#REF!,Services!I1742,1),""))</f>
        <v>0</v>
      </c>
      <c r="G1735" s="174" t="str">
        <f>IF(F1735=1,COUNTIF($F$8:F1735,1),"")</f>
        <v/>
      </c>
      <c r="H1735" s="174"/>
      <c r="I1735" s="157">
        <f>IFERROR($H$8:INDEX($H$8:$H$3000,COUNTIF($H$8:$H$3000,"?*")),"")</f>
        <v>0</v>
      </c>
    </row>
    <row r="1736" spans="1:9" x14ac:dyDescent="0.25">
      <c r="A1736" s="174">
        <f>--ISNUMBER(IFERROR(SEARCH('Project Costing'!#REF!,Services!I1743,1),""))</f>
        <v>0</v>
      </c>
      <c r="B1736" s="174" t="str">
        <f>IF(A1736=1,COUNTIF($A$8:A1736,1),"")</f>
        <v/>
      </c>
      <c r="C1736" s="174"/>
      <c r="D1736" s="157">
        <f>IFERROR($C$8:INDEX($C$8:$C$3000,COUNTIF($C$8:$C$3000,"?*")),"")</f>
        <v>0</v>
      </c>
      <c r="E1736" s="174"/>
      <c r="F1736" s="174">
        <f>--ISNUMBER(IFERROR(SEARCH('Project Costing'!#REF!,Services!I1743,1),""))</f>
        <v>0</v>
      </c>
      <c r="G1736" s="174" t="str">
        <f>IF(F1736=1,COUNTIF($F$8:F1736,1),"")</f>
        <v/>
      </c>
      <c r="H1736" s="174"/>
      <c r="I1736" s="157">
        <f>IFERROR($H$8:INDEX($H$8:$H$3000,COUNTIF($H$8:$H$3000,"?*")),"")</f>
        <v>0</v>
      </c>
    </row>
    <row r="1737" spans="1:9" x14ac:dyDescent="0.25">
      <c r="A1737" s="174">
        <f>--ISNUMBER(IFERROR(SEARCH('Project Costing'!#REF!,Services!I1744,1),""))</f>
        <v>0</v>
      </c>
      <c r="B1737" s="174" t="str">
        <f>IF(A1737=1,COUNTIF($A$8:A1737,1),"")</f>
        <v/>
      </c>
      <c r="C1737" s="174"/>
      <c r="D1737" s="157">
        <f>IFERROR($C$8:INDEX($C$8:$C$3000,COUNTIF($C$8:$C$3000,"?*")),"")</f>
        <v>0</v>
      </c>
      <c r="E1737" s="174"/>
      <c r="F1737" s="174">
        <f>--ISNUMBER(IFERROR(SEARCH('Project Costing'!#REF!,Services!I1744,1),""))</f>
        <v>0</v>
      </c>
      <c r="G1737" s="174" t="str">
        <f>IF(F1737=1,COUNTIF($F$8:F1737,1),"")</f>
        <v/>
      </c>
      <c r="H1737" s="174"/>
      <c r="I1737" s="157">
        <f>IFERROR($H$8:INDEX($H$8:$H$3000,COUNTIF($H$8:$H$3000,"?*")),"")</f>
        <v>0</v>
      </c>
    </row>
    <row r="1738" spans="1:9" x14ac:dyDescent="0.25">
      <c r="A1738" s="174">
        <f>--ISNUMBER(IFERROR(SEARCH('Project Costing'!#REF!,Services!I1745,1),""))</f>
        <v>0</v>
      </c>
      <c r="B1738" s="174" t="str">
        <f>IF(A1738=1,COUNTIF($A$8:A1738,1),"")</f>
        <v/>
      </c>
      <c r="C1738" s="174"/>
      <c r="D1738" s="157">
        <f>IFERROR($C$8:INDEX($C$8:$C$3000,COUNTIF($C$8:$C$3000,"?*")),"")</f>
        <v>0</v>
      </c>
      <c r="E1738" s="174"/>
      <c r="F1738" s="174">
        <f>--ISNUMBER(IFERROR(SEARCH('Project Costing'!#REF!,Services!I1745,1),""))</f>
        <v>0</v>
      </c>
      <c r="G1738" s="174" t="str">
        <f>IF(F1738=1,COUNTIF($F$8:F1738,1),"")</f>
        <v/>
      </c>
      <c r="H1738" s="174"/>
      <c r="I1738" s="157">
        <f>IFERROR($H$8:INDEX($H$8:$H$3000,COUNTIF($H$8:$H$3000,"?*")),"")</f>
        <v>0</v>
      </c>
    </row>
    <row r="1739" spans="1:9" x14ac:dyDescent="0.25">
      <c r="A1739" s="174">
        <f>--ISNUMBER(IFERROR(SEARCH('Project Costing'!#REF!,Services!I1746,1),""))</f>
        <v>0</v>
      </c>
      <c r="B1739" s="174" t="str">
        <f>IF(A1739=1,COUNTIF($A$8:A1739,1),"")</f>
        <v/>
      </c>
      <c r="C1739" s="174"/>
      <c r="D1739" s="157">
        <f>IFERROR($C$8:INDEX($C$8:$C$3000,COUNTIF($C$8:$C$3000,"?*")),"")</f>
        <v>0</v>
      </c>
      <c r="E1739" s="174"/>
      <c r="F1739" s="174">
        <f>--ISNUMBER(IFERROR(SEARCH('Project Costing'!#REF!,Services!I1746,1),""))</f>
        <v>0</v>
      </c>
      <c r="G1739" s="174" t="str">
        <f>IF(F1739=1,COUNTIF($F$8:F1739,1),"")</f>
        <v/>
      </c>
      <c r="H1739" s="174"/>
      <c r="I1739" s="157">
        <f>IFERROR($H$8:INDEX($H$8:$H$3000,COUNTIF($H$8:$H$3000,"?*")),"")</f>
        <v>0</v>
      </c>
    </row>
    <row r="1740" spans="1:9" x14ac:dyDescent="0.25">
      <c r="A1740" s="174">
        <f>--ISNUMBER(IFERROR(SEARCH('Project Costing'!#REF!,Services!I1747,1),""))</f>
        <v>0</v>
      </c>
      <c r="B1740" s="174" t="str">
        <f>IF(A1740=1,COUNTIF($A$8:A1740,1),"")</f>
        <v/>
      </c>
      <c r="C1740" s="174"/>
      <c r="D1740" s="157">
        <f>IFERROR($C$8:INDEX($C$8:$C$3000,COUNTIF($C$8:$C$3000,"?*")),"")</f>
        <v>0</v>
      </c>
      <c r="E1740" s="174"/>
      <c r="F1740" s="174">
        <f>--ISNUMBER(IFERROR(SEARCH('Project Costing'!#REF!,Services!I1747,1),""))</f>
        <v>0</v>
      </c>
      <c r="G1740" s="174" t="str">
        <f>IF(F1740=1,COUNTIF($F$8:F1740,1),"")</f>
        <v/>
      </c>
      <c r="H1740" s="174"/>
      <c r="I1740" s="157">
        <f>IFERROR($H$8:INDEX($H$8:$H$3000,COUNTIF($H$8:$H$3000,"?*")),"")</f>
        <v>0</v>
      </c>
    </row>
    <row r="1741" spans="1:9" x14ac:dyDescent="0.25">
      <c r="A1741" s="174">
        <f>--ISNUMBER(IFERROR(SEARCH('Project Costing'!#REF!,Services!I1748,1),""))</f>
        <v>0</v>
      </c>
      <c r="B1741" s="174" t="str">
        <f>IF(A1741=1,COUNTIF($A$8:A1741,1),"")</f>
        <v/>
      </c>
      <c r="C1741" s="174"/>
      <c r="D1741" s="157">
        <f>IFERROR($C$8:INDEX($C$8:$C$3000,COUNTIF($C$8:$C$3000,"?*")),"")</f>
        <v>0</v>
      </c>
      <c r="E1741" s="174"/>
      <c r="F1741" s="174">
        <f>--ISNUMBER(IFERROR(SEARCH('Project Costing'!#REF!,Services!I1748,1),""))</f>
        <v>0</v>
      </c>
      <c r="G1741" s="174" t="str">
        <f>IF(F1741=1,COUNTIF($F$8:F1741,1),"")</f>
        <v/>
      </c>
      <c r="H1741" s="174"/>
      <c r="I1741" s="157">
        <f>IFERROR($H$8:INDEX($H$8:$H$3000,COUNTIF($H$8:$H$3000,"?*")),"")</f>
        <v>0</v>
      </c>
    </row>
    <row r="1742" spans="1:9" x14ac:dyDescent="0.25">
      <c r="A1742" s="174">
        <f>--ISNUMBER(IFERROR(SEARCH('Project Costing'!#REF!,Services!I1749,1),""))</f>
        <v>0</v>
      </c>
      <c r="B1742" s="174" t="str">
        <f>IF(A1742=1,COUNTIF($A$8:A1742,1),"")</f>
        <v/>
      </c>
      <c r="C1742" s="174"/>
      <c r="D1742" s="157">
        <f>IFERROR($C$8:INDEX($C$8:$C$3000,COUNTIF($C$8:$C$3000,"?*")),"")</f>
        <v>0</v>
      </c>
      <c r="E1742" s="174"/>
      <c r="F1742" s="174">
        <f>--ISNUMBER(IFERROR(SEARCH('Project Costing'!#REF!,Services!I1749,1),""))</f>
        <v>0</v>
      </c>
      <c r="G1742" s="174" t="str">
        <f>IF(F1742=1,COUNTIF($F$8:F1742,1),"")</f>
        <v/>
      </c>
      <c r="H1742" s="174"/>
      <c r="I1742" s="157">
        <f>IFERROR($H$8:INDEX($H$8:$H$3000,COUNTIF($H$8:$H$3000,"?*")),"")</f>
        <v>0</v>
      </c>
    </row>
    <row r="1743" spans="1:9" x14ac:dyDescent="0.25">
      <c r="A1743" s="174">
        <f>--ISNUMBER(IFERROR(SEARCH('Project Costing'!#REF!,Services!I1750,1),""))</f>
        <v>0</v>
      </c>
      <c r="B1743" s="174" t="str">
        <f>IF(A1743=1,COUNTIF($A$8:A1743,1),"")</f>
        <v/>
      </c>
      <c r="C1743" s="174"/>
      <c r="D1743" s="157">
        <f>IFERROR($C$8:INDEX($C$8:$C$3000,COUNTIF($C$8:$C$3000,"?*")),"")</f>
        <v>0</v>
      </c>
      <c r="E1743" s="174"/>
      <c r="F1743" s="174">
        <f>--ISNUMBER(IFERROR(SEARCH('Project Costing'!#REF!,Services!I1750,1),""))</f>
        <v>0</v>
      </c>
      <c r="G1743" s="174" t="str">
        <f>IF(F1743=1,COUNTIF($F$8:F1743,1),"")</f>
        <v/>
      </c>
      <c r="H1743" s="174"/>
      <c r="I1743" s="157">
        <f>IFERROR($H$8:INDEX($H$8:$H$3000,COUNTIF($H$8:$H$3000,"?*")),"")</f>
        <v>0</v>
      </c>
    </row>
    <row r="1744" spans="1:9" x14ac:dyDescent="0.25">
      <c r="A1744" s="174">
        <f>--ISNUMBER(IFERROR(SEARCH('Project Costing'!#REF!,Services!I1751,1),""))</f>
        <v>0</v>
      </c>
      <c r="B1744" s="174" t="str">
        <f>IF(A1744=1,COUNTIF($A$8:A1744,1),"")</f>
        <v/>
      </c>
      <c r="C1744" s="174"/>
      <c r="D1744" s="157">
        <f>IFERROR($C$8:INDEX($C$8:$C$3000,COUNTIF($C$8:$C$3000,"?*")),"")</f>
        <v>0</v>
      </c>
      <c r="E1744" s="174"/>
      <c r="F1744" s="174">
        <f>--ISNUMBER(IFERROR(SEARCH('Project Costing'!#REF!,Services!I1751,1),""))</f>
        <v>0</v>
      </c>
      <c r="G1744" s="174" t="str">
        <f>IF(F1744=1,COUNTIF($F$8:F1744,1),"")</f>
        <v/>
      </c>
      <c r="H1744" s="174"/>
      <c r="I1744" s="157">
        <f>IFERROR($H$8:INDEX($H$8:$H$3000,COUNTIF($H$8:$H$3000,"?*")),"")</f>
        <v>0</v>
      </c>
    </row>
    <row r="1745" spans="1:9" x14ac:dyDescent="0.25">
      <c r="A1745" s="174">
        <f>--ISNUMBER(IFERROR(SEARCH('Project Costing'!#REF!,Services!I1752,1),""))</f>
        <v>0</v>
      </c>
      <c r="B1745" s="174" t="str">
        <f>IF(A1745=1,COUNTIF($A$8:A1745,1),"")</f>
        <v/>
      </c>
      <c r="C1745" s="174"/>
      <c r="D1745" s="157">
        <f>IFERROR($C$8:INDEX($C$8:$C$3000,COUNTIF($C$8:$C$3000,"?*")),"")</f>
        <v>0</v>
      </c>
      <c r="E1745" s="174"/>
      <c r="F1745" s="174">
        <f>--ISNUMBER(IFERROR(SEARCH('Project Costing'!#REF!,Services!I1752,1),""))</f>
        <v>0</v>
      </c>
      <c r="G1745" s="174" t="str">
        <f>IF(F1745=1,COUNTIF($F$8:F1745,1),"")</f>
        <v/>
      </c>
      <c r="H1745" s="174"/>
      <c r="I1745" s="157">
        <f>IFERROR($H$8:INDEX($H$8:$H$3000,COUNTIF($H$8:$H$3000,"?*")),"")</f>
        <v>0</v>
      </c>
    </row>
    <row r="1746" spans="1:9" x14ac:dyDescent="0.25">
      <c r="A1746" s="174">
        <f>--ISNUMBER(IFERROR(SEARCH('Project Costing'!#REF!,Services!I1753,1),""))</f>
        <v>0</v>
      </c>
      <c r="B1746" s="174" t="str">
        <f>IF(A1746=1,COUNTIF($A$8:A1746,1),"")</f>
        <v/>
      </c>
      <c r="C1746" s="174"/>
      <c r="D1746" s="157">
        <f>IFERROR($C$8:INDEX($C$8:$C$3000,COUNTIF($C$8:$C$3000,"?*")),"")</f>
        <v>0</v>
      </c>
      <c r="E1746" s="174"/>
      <c r="F1746" s="174">
        <f>--ISNUMBER(IFERROR(SEARCH('Project Costing'!#REF!,Services!I1753,1),""))</f>
        <v>0</v>
      </c>
      <c r="G1746" s="174" t="str">
        <f>IF(F1746=1,COUNTIF($F$8:F1746,1),"")</f>
        <v/>
      </c>
      <c r="H1746" s="174"/>
      <c r="I1746" s="157">
        <f>IFERROR($H$8:INDEX($H$8:$H$3000,COUNTIF($H$8:$H$3000,"?*")),"")</f>
        <v>0</v>
      </c>
    </row>
    <row r="1747" spans="1:9" x14ac:dyDescent="0.25">
      <c r="A1747" s="174">
        <f>--ISNUMBER(IFERROR(SEARCH('Project Costing'!#REF!,Services!I1754,1),""))</f>
        <v>0</v>
      </c>
      <c r="B1747" s="174" t="str">
        <f>IF(A1747=1,COUNTIF($A$8:A1747,1),"")</f>
        <v/>
      </c>
      <c r="C1747" s="174"/>
      <c r="D1747" s="157">
        <f>IFERROR($C$8:INDEX($C$8:$C$3000,COUNTIF($C$8:$C$3000,"?*")),"")</f>
        <v>0</v>
      </c>
      <c r="E1747" s="174"/>
      <c r="F1747" s="174">
        <f>--ISNUMBER(IFERROR(SEARCH('Project Costing'!#REF!,Services!I1754,1),""))</f>
        <v>0</v>
      </c>
      <c r="G1747" s="174" t="str">
        <f>IF(F1747=1,COUNTIF($F$8:F1747,1),"")</f>
        <v/>
      </c>
      <c r="H1747" s="174"/>
      <c r="I1747" s="157">
        <f>IFERROR($H$8:INDEX($H$8:$H$3000,COUNTIF($H$8:$H$3000,"?*")),"")</f>
        <v>0</v>
      </c>
    </row>
    <row r="1748" spans="1:9" x14ac:dyDescent="0.25">
      <c r="A1748" s="174">
        <f>--ISNUMBER(IFERROR(SEARCH('Project Costing'!#REF!,Services!I1755,1),""))</f>
        <v>0</v>
      </c>
      <c r="B1748" s="174" t="str">
        <f>IF(A1748=1,COUNTIF($A$8:A1748,1),"")</f>
        <v/>
      </c>
      <c r="C1748" s="174"/>
      <c r="D1748" s="157">
        <f>IFERROR($C$8:INDEX($C$8:$C$3000,COUNTIF($C$8:$C$3000,"?*")),"")</f>
        <v>0</v>
      </c>
      <c r="E1748" s="174"/>
      <c r="F1748" s="174">
        <f>--ISNUMBER(IFERROR(SEARCH('Project Costing'!#REF!,Services!I1755,1),""))</f>
        <v>0</v>
      </c>
      <c r="G1748" s="174" t="str">
        <f>IF(F1748=1,COUNTIF($F$8:F1748,1),"")</f>
        <v/>
      </c>
      <c r="H1748" s="174"/>
      <c r="I1748" s="157">
        <f>IFERROR($H$8:INDEX($H$8:$H$3000,COUNTIF($H$8:$H$3000,"?*")),"")</f>
        <v>0</v>
      </c>
    </row>
    <row r="1749" spans="1:9" x14ac:dyDescent="0.25">
      <c r="A1749" s="174">
        <f>--ISNUMBER(IFERROR(SEARCH('Project Costing'!#REF!,Services!I1756,1),""))</f>
        <v>0</v>
      </c>
      <c r="B1749" s="174" t="str">
        <f>IF(A1749=1,COUNTIF($A$8:A1749,1),"")</f>
        <v/>
      </c>
      <c r="C1749" s="174"/>
      <c r="D1749" s="157">
        <f>IFERROR($C$8:INDEX($C$8:$C$3000,COUNTIF($C$8:$C$3000,"?*")),"")</f>
        <v>0</v>
      </c>
      <c r="E1749" s="174"/>
      <c r="F1749" s="174">
        <f>--ISNUMBER(IFERROR(SEARCH('Project Costing'!#REF!,Services!I1756,1),""))</f>
        <v>0</v>
      </c>
      <c r="G1749" s="174" t="str">
        <f>IF(F1749=1,COUNTIF($F$8:F1749,1),"")</f>
        <v/>
      </c>
      <c r="H1749" s="174"/>
      <c r="I1749" s="157">
        <f>IFERROR($H$8:INDEX($H$8:$H$3000,COUNTIF($H$8:$H$3000,"?*")),"")</f>
        <v>0</v>
      </c>
    </row>
    <row r="1750" spans="1:9" x14ac:dyDescent="0.25">
      <c r="A1750" s="174">
        <f>--ISNUMBER(IFERROR(SEARCH('Project Costing'!#REF!,Services!I1757,1),""))</f>
        <v>0</v>
      </c>
      <c r="B1750" s="174" t="str">
        <f>IF(A1750=1,COUNTIF($A$8:A1750,1),"")</f>
        <v/>
      </c>
      <c r="C1750" s="174"/>
      <c r="D1750" s="157">
        <f>IFERROR($C$8:INDEX($C$8:$C$3000,COUNTIF($C$8:$C$3000,"?*")),"")</f>
        <v>0</v>
      </c>
      <c r="E1750" s="174"/>
      <c r="F1750" s="174">
        <f>--ISNUMBER(IFERROR(SEARCH('Project Costing'!#REF!,Services!I1757,1),""))</f>
        <v>0</v>
      </c>
      <c r="G1750" s="174" t="str">
        <f>IF(F1750=1,COUNTIF($F$8:F1750,1),"")</f>
        <v/>
      </c>
      <c r="H1750" s="174"/>
      <c r="I1750" s="157">
        <f>IFERROR($H$8:INDEX($H$8:$H$3000,COUNTIF($H$8:$H$3000,"?*")),"")</f>
        <v>0</v>
      </c>
    </row>
    <row r="1751" spans="1:9" x14ac:dyDescent="0.25">
      <c r="A1751" s="174">
        <f>--ISNUMBER(IFERROR(SEARCH('Project Costing'!#REF!,Services!I1758,1),""))</f>
        <v>0</v>
      </c>
      <c r="B1751" s="174" t="str">
        <f>IF(A1751=1,COUNTIF($A$8:A1751,1),"")</f>
        <v/>
      </c>
      <c r="C1751" s="174"/>
      <c r="D1751" s="157">
        <f>IFERROR($C$8:INDEX($C$8:$C$3000,COUNTIF($C$8:$C$3000,"?*")),"")</f>
        <v>0</v>
      </c>
      <c r="E1751" s="174"/>
      <c r="F1751" s="174">
        <f>--ISNUMBER(IFERROR(SEARCH('Project Costing'!#REF!,Services!I1758,1),""))</f>
        <v>0</v>
      </c>
      <c r="G1751" s="174" t="str">
        <f>IF(F1751=1,COUNTIF($F$8:F1751,1),"")</f>
        <v/>
      </c>
      <c r="H1751" s="174"/>
      <c r="I1751" s="157">
        <f>IFERROR($H$8:INDEX($H$8:$H$3000,COUNTIF($H$8:$H$3000,"?*")),"")</f>
        <v>0</v>
      </c>
    </row>
    <row r="1752" spans="1:9" x14ac:dyDescent="0.25">
      <c r="A1752" s="174">
        <f>--ISNUMBER(IFERROR(SEARCH('Project Costing'!#REF!,Services!I1759,1),""))</f>
        <v>0</v>
      </c>
      <c r="B1752" s="174" t="str">
        <f>IF(A1752=1,COUNTIF($A$8:A1752,1),"")</f>
        <v/>
      </c>
      <c r="C1752" s="174"/>
      <c r="D1752" s="157">
        <f>IFERROR($C$8:INDEX($C$8:$C$3000,COUNTIF($C$8:$C$3000,"?*")),"")</f>
        <v>0</v>
      </c>
      <c r="E1752" s="174"/>
      <c r="F1752" s="174">
        <f>--ISNUMBER(IFERROR(SEARCH('Project Costing'!#REF!,Services!I1759,1),""))</f>
        <v>0</v>
      </c>
      <c r="G1752" s="174" t="str">
        <f>IF(F1752=1,COUNTIF($F$8:F1752,1),"")</f>
        <v/>
      </c>
      <c r="H1752" s="174"/>
      <c r="I1752" s="157">
        <f>IFERROR($H$8:INDEX($H$8:$H$3000,COUNTIF($H$8:$H$3000,"?*")),"")</f>
        <v>0</v>
      </c>
    </row>
    <row r="1753" spans="1:9" x14ac:dyDescent="0.25">
      <c r="A1753" s="174">
        <f>--ISNUMBER(IFERROR(SEARCH('Project Costing'!#REF!,Services!I1760,1),""))</f>
        <v>0</v>
      </c>
      <c r="B1753" s="174" t="str">
        <f>IF(A1753=1,COUNTIF($A$8:A1753,1),"")</f>
        <v/>
      </c>
      <c r="C1753" s="174"/>
      <c r="D1753" s="157">
        <f>IFERROR($C$8:INDEX($C$8:$C$3000,COUNTIF($C$8:$C$3000,"?*")),"")</f>
        <v>0</v>
      </c>
      <c r="E1753" s="174"/>
      <c r="F1753" s="174">
        <f>--ISNUMBER(IFERROR(SEARCH('Project Costing'!#REF!,Services!I1760,1),""))</f>
        <v>0</v>
      </c>
      <c r="G1753" s="174" t="str">
        <f>IF(F1753=1,COUNTIF($F$8:F1753,1),"")</f>
        <v/>
      </c>
      <c r="H1753" s="174"/>
      <c r="I1753" s="157">
        <f>IFERROR($H$8:INDEX($H$8:$H$3000,COUNTIF($H$8:$H$3000,"?*")),"")</f>
        <v>0</v>
      </c>
    </row>
    <row r="1754" spans="1:9" x14ac:dyDescent="0.25">
      <c r="A1754" s="174">
        <f>--ISNUMBER(IFERROR(SEARCH('Project Costing'!#REF!,Services!I1761,1),""))</f>
        <v>0</v>
      </c>
      <c r="B1754" s="174" t="str">
        <f>IF(A1754=1,COUNTIF($A$8:A1754,1),"")</f>
        <v/>
      </c>
      <c r="C1754" s="174"/>
      <c r="D1754" s="157">
        <f>IFERROR($C$8:INDEX($C$8:$C$3000,COUNTIF($C$8:$C$3000,"?*")),"")</f>
        <v>0</v>
      </c>
      <c r="E1754" s="174"/>
      <c r="F1754" s="174">
        <f>--ISNUMBER(IFERROR(SEARCH('Project Costing'!#REF!,Services!I1761,1),""))</f>
        <v>0</v>
      </c>
      <c r="G1754" s="174" t="str">
        <f>IF(F1754=1,COUNTIF($F$8:F1754,1),"")</f>
        <v/>
      </c>
      <c r="H1754" s="174"/>
      <c r="I1754" s="157">
        <f>IFERROR($H$8:INDEX($H$8:$H$3000,COUNTIF($H$8:$H$3000,"?*")),"")</f>
        <v>0</v>
      </c>
    </row>
    <row r="1755" spans="1:9" x14ac:dyDescent="0.25">
      <c r="A1755" s="174">
        <f>--ISNUMBER(IFERROR(SEARCH('Project Costing'!#REF!,Services!I1762,1),""))</f>
        <v>0</v>
      </c>
      <c r="B1755" s="174" t="str">
        <f>IF(A1755=1,COUNTIF($A$8:A1755,1),"")</f>
        <v/>
      </c>
      <c r="C1755" s="174"/>
      <c r="D1755" s="157">
        <f>IFERROR($C$8:INDEX($C$8:$C$3000,COUNTIF($C$8:$C$3000,"?*")),"")</f>
        <v>0</v>
      </c>
      <c r="E1755" s="174"/>
      <c r="F1755" s="174">
        <f>--ISNUMBER(IFERROR(SEARCH('Project Costing'!#REF!,Services!I1762,1),""))</f>
        <v>0</v>
      </c>
      <c r="G1755" s="174" t="str">
        <f>IF(F1755=1,COUNTIF($F$8:F1755,1),"")</f>
        <v/>
      </c>
      <c r="H1755" s="174"/>
      <c r="I1755" s="157">
        <f>IFERROR($H$8:INDEX($H$8:$H$3000,COUNTIF($H$8:$H$3000,"?*")),"")</f>
        <v>0</v>
      </c>
    </row>
    <row r="1756" spans="1:9" x14ac:dyDescent="0.25">
      <c r="A1756" s="174">
        <f>--ISNUMBER(IFERROR(SEARCH('Project Costing'!#REF!,Services!I1763,1),""))</f>
        <v>0</v>
      </c>
      <c r="B1756" s="174" t="str">
        <f>IF(A1756=1,COUNTIF($A$8:A1756,1),"")</f>
        <v/>
      </c>
      <c r="C1756" s="174"/>
      <c r="D1756" s="157">
        <f>IFERROR($C$8:INDEX($C$8:$C$3000,COUNTIF($C$8:$C$3000,"?*")),"")</f>
        <v>0</v>
      </c>
      <c r="E1756" s="174"/>
      <c r="F1756" s="174">
        <f>--ISNUMBER(IFERROR(SEARCH('Project Costing'!#REF!,Services!I1763,1),""))</f>
        <v>0</v>
      </c>
      <c r="G1756" s="174" t="str">
        <f>IF(F1756=1,COUNTIF($F$8:F1756,1),"")</f>
        <v/>
      </c>
      <c r="H1756" s="174"/>
      <c r="I1756" s="157">
        <f>IFERROR($H$8:INDEX($H$8:$H$3000,COUNTIF($H$8:$H$3000,"?*")),"")</f>
        <v>0</v>
      </c>
    </row>
    <row r="1757" spans="1:9" x14ac:dyDescent="0.25">
      <c r="A1757" s="174">
        <f>--ISNUMBER(IFERROR(SEARCH('Project Costing'!#REF!,Services!I1764,1),""))</f>
        <v>0</v>
      </c>
      <c r="B1757" s="174" t="str">
        <f>IF(A1757=1,COUNTIF($A$8:A1757,1),"")</f>
        <v/>
      </c>
      <c r="C1757" s="174"/>
      <c r="D1757" s="157">
        <f>IFERROR($C$8:INDEX($C$8:$C$3000,COUNTIF($C$8:$C$3000,"?*")),"")</f>
        <v>0</v>
      </c>
      <c r="E1757" s="174"/>
      <c r="F1757" s="174">
        <f>--ISNUMBER(IFERROR(SEARCH('Project Costing'!#REF!,Services!I1764,1),""))</f>
        <v>0</v>
      </c>
      <c r="G1757" s="174" t="str">
        <f>IF(F1757=1,COUNTIF($F$8:F1757,1),"")</f>
        <v/>
      </c>
      <c r="H1757" s="174"/>
      <c r="I1757" s="157">
        <f>IFERROR($H$8:INDEX($H$8:$H$3000,COUNTIF($H$8:$H$3000,"?*")),"")</f>
        <v>0</v>
      </c>
    </row>
    <row r="1758" spans="1:9" x14ac:dyDescent="0.25">
      <c r="A1758" s="174">
        <f>--ISNUMBER(IFERROR(SEARCH('Project Costing'!#REF!,Services!I1765,1),""))</f>
        <v>0</v>
      </c>
      <c r="B1758" s="174" t="str">
        <f>IF(A1758=1,COUNTIF($A$8:A1758,1),"")</f>
        <v/>
      </c>
      <c r="C1758" s="174"/>
      <c r="D1758" s="157">
        <f>IFERROR($C$8:INDEX($C$8:$C$3000,COUNTIF($C$8:$C$3000,"?*")),"")</f>
        <v>0</v>
      </c>
      <c r="E1758" s="174"/>
      <c r="F1758" s="174">
        <f>--ISNUMBER(IFERROR(SEARCH('Project Costing'!#REF!,Services!I1765,1),""))</f>
        <v>0</v>
      </c>
      <c r="G1758" s="174" t="str">
        <f>IF(F1758=1,COUNTIF($F$8:F1758,1),"")</f>
        <v/>
      </c>
      <c r="H1758" s="174"/>
      <c r="I1758" s="157">
        <f>IFERROR($H$8:INDEX($H$8:$H$3000,COUNTIF($H$8:$H$3000,"?*")),"")</f>
        <v>0</v>
      </c>
    </row>
    <row r="1759" spans="1:9" x14ac:dyDescent="0.25">
      <c r="A1759" s="174">
        <f>--ISNUMBER(IFERROR(SEARCH('Project Costing'!#REF!,Services!I1766,1),""))</f>
        <v>0</v>
      </c>
      <c r="B1759" s="174" t="str">
        <f>IF(A1759=1,COUNTIF($A$8:A1759,1),"")</f>
        <v/>
      </c>
      <c r="C1759" s="174"/>
      <c r="D1759" s="157">
        <f>IFERROR($C$8:INDEX($C$8:$C$3000,COUNTIF($C$8:$C$3000,"?*")),"")</f>
        <v>0</v>
      </c>
      <c r="E1759" s="174"/>
      <c r="F1759" s="174">
        <f>--ISNUMBER(IFERROR(SEARCH('Project Costing'!#REF!,Services!I1766,1),""))</f>
        <v>0</v>
      </c>
      <c r="G1759" s="174" t="str">
        <f>IF(F1759=1,COUNTIF($F$8:F1759,1),"")</f>
        <v/>
      </c>
      <c r="H1759" s="174"/>
      <c r="I1759" s="157">
        <f>IFERROR($H$8:INDEX($H$8:$H$3000,COUNTIF($H$8:$H$3000,"?*")),"")</f>
        <v>0</v>
      </c>
    </row>
    <row r="1760" spans="1:9" x14ac:dyDescent="0.25">
      <c r="A1760" s="174">
        <f>--ISNUMBER(IFERROR(SEARCH('Project Costing'!#REF!,Services!I1767,1),""))</f>
        <v>0</v>
      </c>
      <c r="B1760" s="174" t="str">
        <f>IF(A1760=1,COUNTIF($A$8:A1760,1),"")</f>
        <v/>
      </c>
      <c r="C1760" s="174"/>
      <c r="D1760" s="157">
        <f>IFERROR($C$8:INDEX($C$8:$C$3000,COUNTIF($C$8:$C$3000,"?*")),"")</f>
        <v>0</v>
      </c>
      <c r="E1760" s="174"/>
      <c r="F1760" s="174">
        <f>--ISNUMBER(IFERROR(SEARCH('Project Costing'!#REF!,Services!I1767,1),""))</f>
        <v>0</v>
      </c>
      <c r="G1760" s="174" t="str">
        <f>IF(F1760=1,COUNTIF($F$8:F1760,1),"")</f>
        <v/>
      </c>
      <c r="H1760" s="174"/>
      <c r="I1760" s="157">
        <f>IFERROR($H$8:INDEX($H$8:$H$3000,COUNTIF($H$8:$H$3000,"?*")),"")</f>
        <v>0</v>
      </c>
    </row>
    <row r="1761" spans="1:9" x14ac:dyDescent="0.25">
      <c r="A1761" s="174">
        <f>--ISNUMBER(IFERROR(SEARCH('Project Costing'!#REF!,Services!I1768,1),""))</f>
        <v>0</v>
      </c>
      <c r="B1761" s="174" t="str">
        <f>IF(A1761=1,COUNTIF($A$8:A1761,1),"")</f>
        <v/>
      </c>
      <c r="C1761" s="174"/>
      <c r="D1761" s="157">
        <f>IFERROR($C$8:INDEX($C$8:$C$3000,COUNTIF($C$8:$C$3000,"?*")),"")</f>
        <v>0</v>
      </c>
      <c r="E1761" s="174"/>
      <c r="F1761" s="174">
        <f>--ISNUMBER(IFERROR(SEARCH('Project Costing'!#REF!,Services!I1768,1),""))</f>
        <v>0</v>
      </c>
      <c r="G1761" s="174" t="str">
        <f>IF(F1761=1,COUNTIF($F$8:F1761,1),"")</f>
        <v/>
      </c>
      <c r="H1761" s="174"/>
      <c r="I1761" s="157">
        <f>IFERROR($H$8:INDEX($H$8:$H$3000,COUNTIF($H$8:$H$3000,"?*")),"")</f>
        <v>0</v>
      </c>
    </row>
    <row r="1762" spans="1:9" x14ac:dyDescent="0.25">
      <c r="A1762" s="174">
        <f>--ISNUMBER(IFERROR(SEARCH('Project Costing'!#REF!,Services!I1769,1),""))</f>
        <v>0</v>
      </c>
      <c r="B1762" s="174" t="str">
        <f>IF(A1762=1,COUNTIF($A$8:A1762,1),"")</f>
        <v/>
      </c>
      <c r="C1762" s="174"/>
      <c r="D1762" s="157">
        <f>IFERROR($C$8:INDEX($C$8:$C$3000,COUNTIF($C$8:$C$3000,"?*")),"")</f>
        <v>0</v>
      </c>
      <c r="E1762" s="174"/>
      <c r="F1762" s="174">
        <f>--ISNUMBER(IFERROR(SEARCH('Project Costing'!#REF!,Services!I1769,1),""))</f>
        <v>0</v>
      </c>
      <c r="G1762" s="174" t="str">
        <f>IF(F1762=1,COUNTIF($F$8:F1762,1),"")</f>
        <v/>
      </c>
      <c r="H1762" s="174"/>
      <c r="I1762" s="157">
        <f>IFERROR($H$8:INDEX($H$8:$H$3000,COUNTIF($H$8:$H$3000,"?*")),"")</f>
        <v>0</v>
      </c>
    </row>
    <row r="1763" spans="1:9" x14ac:dyDescent="0.25">
      <c r="A1763" s="174">
        <f>--ISNUMBER(IFERROR(SEARCH('Project Costing'!#REF!,Services!I1770,1),""))</f>
        <v>0</v>
      </c>
      <c r="B1763" s="174" t="str">
        <f>IF(A1763=1,COUNTIF($A$8:A1763,1),"")</f>
        <v/>
      </c>
      <c r="C1763" s="174"/>
      <c r="D1763" s="157">
        <f>IFERROR($C$8:INDEX($C$8:$C$3000,COUNTIF($C$8:$C$3000,"?*")),"")</f>
        <v>0</v>
      </c>
      <c r="E1763" s="174"/>
      <c r="F1763" s="174">
        <f>--ISNUMBER(IFERROR(SEARCH('Project Costing'!#REF!,Services!I1770,1),""))</f>
        <v>0</v>
      </c>
      <c r="G1763" s="174" t="str">
        <f>IF(F1763=1,COUNTIF($F$8:F1763,1),"")</f>
        <v/>
      </c>
      <c r="H1763" s="174"/>
      <c r="I1763" s="157">
        <f>IFERROR($H$8:INDEX($H$8:$H$3000,COUNTIF($H$8:$H$3000,"?*")),"")</f>
        <v>0</v>
      </c>
    </row>
    <row r="1764" spans="1:9" x14ac:dyDescent="0.25">
      <c r="A1764" s="174">
        <f>--ISNUMBER(IFERROR(SEARCH('Project Costing'!#REF!,Services!I1771,1),""))</f>
        <v>0</v>
      </c>
      <c r="B1764" s="174" t="str">
        <f>IF(A1764=1,COUNTIF($A$8:A1764,1),"")</f>
        <v/>
      </c>
      <c r="C1764" s="174"/>
      <c r="D1764" s="157">
        <f>IFERROR($C$8:INDEX($C$8:$C$3000,COUNTIF($C$8:$C$3000,"?*")),"")</f>
        <v>0</v>
      </c>
      <c r="E1764" s="174"/>
      <c r="F1764" s="174">
        <f>--ISNUMBER(IFERROR(SEARCH('Project Costing'!#REF!,Services!I1771,1),""))</f>
        <v>0</v>
      </c>
      <c r="G1764" s="174" t="str">
        <f>IF(F1764=1,COUNTIF($F$8:F1764,1),"")</f>
        <v/>
      </c>
      <c r="H1764" s="174"/>
      <c r="I1764" s="157">
        <f>IFERROR($H$8:INDEX($H$8:$H$3000,COUNTIF($H$8:$H$3000,"?*")),"")</f>
        <v>0</v>
      </c>
    </row>
    <row r="1765" spans="1:9" x14ac:dyDescent="0.25">
      <c r="A1765" s="174">
        <f>--ISNUMBER(IFERROR(SEARCH('Project Costing'!#REF!,Services!I1772,1),""))</f>
        <v>0</v>
      </c>
      <c r="B1765" s="174" t="str">
        <f>IF(A1765=1,COUNTIF($A$8:A1765,1),"")</f>
        <v/>
      </c>
      <c r="C1765" s="174"/>
      <c r="D1765" s="157">
        <f>IFERROR($C$8:INDEX($C$8:$C$3000,COUNTIF($C$8:$C$3000,"?*")),"")</f>
        <v>0</v>
      </c>
      <c r="E1765" s="174"/>
      <c r="F1765" s="174">
        <f>--ISNUMBER(IFERROR(SEARCH('Project Costing'!#REF!,Services!I1772,1),""))</f>
        <v>0</v>
      </c>
      <c r="G1765" s="174" t="str">
        <f>IF(F1765=1,COUNTIF($F$8:F1765,1),"")</f>
        <v/>
      </c>
      <c r="H1765" s="174"/>
      <c r="I1765" s="157">
        <f>IFERROR($H$8:INDEX($H$8:$H$3000,COUNTIF($H$8:$H$3000,"?*")),"")</f>
        <v>0</v>
      </c>
    </row>
    <row r="1766" spans="1:9" x14ac:dyDescent="0.25">
      <c r="A1766" s="174">
        <f>--ISNUMBER(IFERROR(SEARCH('Project Costing'!#REF!,Services!I1773,1),""))</f>
        <v>0</v>
      </c>
      <c r="B1766" s="174" t="str">
        <f>IF(A1766=1,COUNTIF($A$8:A1766,1),"")</f>
        <v/>
      </c>
      <c r="C1766" s="174"/>
      <c r="D1766" s="157">
        <f>IFERROR($C$8:INDEX($C$8:$C$3000,COUNTIF($C$8:$C$3000,"?*")),"")</f>
        <v>0</v>
      </c>
      <c r="E1766" s="174"/>
      <c r="F1766" s="174">
        <f>--ISNUMBER(IFERROR(SEARCH('Project Costing'!#REF!,Services!I1773,1),""))</f>
        <v>0</v>
      </c>
      <c r="G1766" s="174" t="str">
        <f>IF(F1766=1,COUNTIF($F$8:F1766,1),"")</f>
        <v/>
      </c>
      <c r="H1766" s="174"/>
      <c r="I1766" s="157">
        <f>IFERROR($H$8:INDEX($H$8:$H$3000,COUNTIF($H$8:$H$3000,"?*")),"")</f>
        <v>0</v>
      </c>
    </row>
    <row r="1767" spans="1:9" x14ac:dyDescent="0.25">
      <c r="A1767" s="174">
        <f>--ISNUMBER(IFERROR(SEARCH('Project Costing'!#REF!,Services!I1774,1),""))</f>
        <v>0</v>
      </c>
      <c r="B1767" s="174" t="str">
        <f>IF(A1767=1,COUNTIF($A$8:A1767,1),"")</f>
        <v/>
      </c>
      <c r="C1767" s="174"/>
      <c r="D1767" s="157">
        <f>IFERROR($C$8:INDEX($C$8:$C$3000,COUNTIF($C$8:$C$3000,"?*")),"")</f>
        <v>0</v>
      </c>
      <c r="E1767" s="174"/>
      <c r="F1767" s="174">
        <f>--ISNUMBER(IFERROR(SEARCH('Project Costing'!#REF!,Services!I1774,1),""))</f>
        <v>0</v>
      </c>
      <c r="G1767" s="174" t="str">
        <f>IF(F1767=1,COUNTIF($F$8:F1767,1),"")</f>
        <v/>
      </c>
      <c r="H1767" s="174"/>
      <c r="I1767" s="157">
        <f>IFERROR($H$8:INDEX($H$8:$H$3000,COUNTIF($H$8:$H$3000,"?*")),"")</f>
        <v>0</v>
      </c>
    </row>
    <row r="1768" spans="1:9" x14ac:dyDescent="0.25">
      <c r="A1768" s="174">
        <f>--ISNUMBER(IFERROR(SEARCH('Project Costing'!#REF!,Services!I1775,1),""))</f>
        <v>0</v>
      </c>
      <c r="B1768" s="174" t="str">
        <f>IF(A1768=1,COUNTIF($A$8:A1768,1),"")</f>
        <v/>
      </c>
      <c r="C1768" s="174"/>
      <c r="D1768" s="157">
        <f>IFERROR($C$8:INDEX($C$8:$C$3000,COUNTIF($C$8:$C$3000,"?*")),"")</f>
        <v>0</v>
      </c>
      <c r="E1768" s="174"/>
      <c r="F1768" s="174">
        <f>--ISNUMBER(IFERROR(SEARCH('Project Costing'!#REF!,Services!I1775,1),""))</f>
        <v>0</v>
      </c>
      <c r="G1768" s="174" t="str">
        <f>IF(F1768=1,COUNTIF($F$8:F1768,1),"")</f>
        <v/>
      </c>
      <c r="H1768" s="174"/>
      <c r="I1768" s="157">
        <f>IFERROR($H$8:INDEX($H$8:$H$3000,COUNTIF($H$8:$H$3000,"?*")),"")</f>
        <v>0</v>
      </c>
    </row>
    <row r="1769" spans="1:9" x14ac:dyDescent="0.25">
      <c r="A1769" s="174">
        <f>--ISNUMBER(IFERROR(SEARCH('Project Costing'!#REF!,Services!I1776,1),""))</f>
        <v>0</v>
      </c>
      <c r="B1769" s="174" t="str">
        <f>IF(A1769=1,COUNTIF($A$8:A1769,1),"")</f>
        <v/>
      </c>
      <c r="C1769" s="174"/>
      <c r="D1769" s="157">
        <f>IFERROR($C$8:INDEX($C$8:$C$3000,COUNTIF($C$8:$C$3000,"?*")),"")</f>
        <v>0</v>
      </c>
      <c r="E1769" s="174"/>
      <c r="F1769" s="174">
        <f>--ISNUMBER(IFERROR(SEARCH('Project Costing'!#REF!,Services!I1776,1),""))</f>
        <v>0</v>
      </c>
      <c r="G1769" s="174" t="str">
        <f>IF(F1769=1,COUNTIF($F$8:F1769,1),"")</f>
        <v/>
      </c>
      <c r="H1769" s="174"/>
      <c r="I1769" s="157">
        <f>IFERROR($H$8:INDEX($H$8:$H$3000,COUNTIF($H$8:$H$3000,"?*")),"")</f>
        <v>0</v>
      </c>
    </row>
    <row r="1770" spans="1:9" x14ac:dyDescent="0.25">
      <c r="A1770" s="174">
        <f>--ISNUMBER(IFERROR(SEARCH('Project Costing'!#REF!,Services!I1777,1),""))</f>
        <v>0</v>
      </c>
      <c r="B1770" s="174" t="str">
        <f>IF(A1770=1,COUNTIF($A$8:A1770,1),"")</f>
        <v/>
      </c>
      <c r="C1770" s="174"/>
      <c r="D1770" s="157">
        <f>IFERROR($C$8:INDEX($C$8:$C$3000,COUNTIF($C$8:$C$3000,"?*")),"")</f>
        <v>0</v>
      </c>
      <c r="E1770" s="174"/>
      <c r="F1770" s="174">
        <f>--ISNUMBER(IFERROR(SEARCH('Project Costing'!#REF!,Services!I1777,1),""))</f>
        <v>0</v>
      </c>
      <c r="G1770" s="174" t="str">
        <f>IF(F1770=1,COUNTIF($F$8:F1770,1),"")</f>
        <v/>
      </c>
      <c r="H1770" s="174"/>
      <c r="I1770" s="157">
        <f>IFERROR($H$8:INDEX($H$8:$H$3000,COUNTIF($H$8:$H$3000,"?*")),"")</f>
        <v>0</v>
      </c>
    </row>
    <row r="1771" spans="1:9" x14ac:dyDescent="0.25">
      <c r="A1771" s="174">
        <f>--ISNUMBER(IFERROR(SEARCH('Project Costing'!#REF!,Services!I1778,1),""))</f>
        <v>0</v>
      </c>
      <c r="B1771" s="174" t="str">
        <f>IF(A1771=1,COUNTIF($A$8:A1771,1),"")</f>
        <v/>
      </c>
      <c r="C1771" s="174"/>
      <c r="D1771" s="157">
        <f>IFERROR($C$8:INDEX($C$8:$C$3000,COUNTIF($C$8:$C$3000,"?*")),"")</f>
        <v>0</v>
      </c>
      <c r="E1771" s="174"/>
      <c r="F1771" s="174">
        <f>--ISNUMBER(IFERROR(SEARCH('Project Costing'!#REF!,Services!I1778,1),""))</f>
        <v>0</v>
      </c>
      <c r="G1771" s="174" t="str">
        <f>IF(F1771=1,COUNTIF($F$8:F1771,1),"")</f>
        <v/>
      </c>
      <c r="H1771" s="174"/>
      <c r="I1771" s="157">
        <f>IFERROR($H$8:INDEX($H$8:$H$3000,COUNTIF($H$8:$H$3000,"?*")),"")</f>
        <v>0</v>
      </c>
    </row>
    <row r="1772" spans="1:9" x14ac:dyDescent="0.25">
      <c r="A1772" s="174">
        <f>--ISNUMBER(IFERROR(SEARCH('Project Costing'!#REF!,Services!I1779,1),""))</f>
        <v>0</v>
      </c>
      <c r="B1772" s="174" t="str">
        <f>IF(A1772=1,COUNTIF($A$8:A1772,1),"")</f>
        <v/>
      </c>
      <c r="C1772" s="174"/>
      <c r="D1772" s="157">
        <f>IFERROR($C$8:INDEX($C$8:$C$3000,COUNTIF($C$8:$C$3000,"?*")),"")</f>
        <v>0</v>
      </c>
      <c r="E1772" s="174"/>
      <c r="F1772" s="174">
        <f>--ISNUMBER(IFERROR(SEARCH('Project Costing'!#REF!,Services!I1779,1),""))</f>
        <v>0</v>
      </c>
      <c r="G1772" s="174" t="str">
        <f>IF(F1772=1,COUNTIF($F$8:F1772,1),"")</f>
        <v/>
      </c>
      <c r="H1772" s="174"/>
      <c r="I1772" s="157">
        <f>IFERROR($H$8:INDEX($H$8:$H$3000,COUNTIF($H$8:$H$3000,"?*")),"")</f>
        <v>0</v>
      </c>
    </row>
    <row r="1773" spans="1:9" x14ac:dyDescent="0.25">
      <c r="A1773" s="174">
        <f>--ISNUMBER(IFERROR(SEARCH('Project Costing'!#REF!,Services!I1780,1),""))</f>
        <v>0</v>
      </c>
      <c r="B1773" s="174" t="str">
        <f>IF(A1773=1,COUNTIF($A$8:A1773,1),"")</f>
        <v/>
      </c>
      <c r="C1773" s="174"/>
      <c r="D1773" s="157">
        <f>IFERROR($C$8:INDEX($C$8:$C$3000,COUNTIF($C$8:$C$3000,"?*")),"")</f>
        <v>0</v>
      </c>
      <c r="E1773" s="174"/>
      <c r="F1773" s="174">
        <f>--ISNUMBER(IFERROR(SEARCH('Project Costing'!#REF!,Services!I1780,1),""))</f>
        <v>0</v>
      </c>
      <c r="G1773" s="174" t="str">
        <f>IF(F1773=1,COUNTIF($F$8:F1773,1),"")</f>
        <v/>
      </c>
      <c r="H1773" s="174"/>
      <c r="I1773" s="157">
        <f>IFERROR($H$8:INDEX($H$8:$H$3000,COUNTIF($H$8:$H$3000,"?*")),"")</f>
        <v>0</v>
      </c>
    </row>
    <row r="1774" spans="1:9" x14ac:dyDescent="0.25">
      <c r="A1774" s="174">
        <f>--ISNUMBER(IFERROR(SEARCH('Project Costing'!#REF!,Services!I1781,1),""))</f>
        <v>0</v>
      </c>
      <c r="B1774" s="174" t="str">
        <f>IF(A1774=1,COUNTIF($A$8:A1774,1),"")</f>
        <v/>
      </c>
      <c r="C1774" s="174"/>
      <c r="D1774" s="157">
        <f>IFERROR($C$8:INDEX($C$8:$C$3000,COUNTIF($C$8:$C$3000,"?*")),"")</f>
        <v>0</v>
      </c>
      <c r="E1774" s="174"/>
      <c r="F1774" s="174">
        <f>--ISNUMBER(IFERROR(SEARCH('Project Costing'!#REF!,Services!I1781,1),""))</f>
        <v>0</v>
      </c>
      <c r="G1774" s="174" t="str">
        <f>IF(F1774=1,COUNTIF($F$8:F1774,1),"")</f>
        <v/>
      </c>
      <c r="H1774" s="174"/>
      <c r="I1774" s="157">
        <f>IFERROR($H$8:INDEX($H$8:$H$3000,COUNTIF($H$8:$H$3000,"?*")),"")</f>
        <v>0</v>
      </c>
    </row>
    <row r="1775" spans="1:9" x14ac:dyDescent="0.25">
      <c r="A1775" s="174">
        <f>--ISNUMBER(IFERROR(SEARCH('Project Costing'!#REF!,Services!I1782,1),""))</f>
        <v>0</v>
      </c>
      <c r="B1775" s="174" t="str">
        <f>IF(A1775=1,COUNTIF($A$8:A1775,1),"")</f>
        <v/>
      </c>
      <c r="C1775" s="174"/>
      <c r="D1775" s="157">
        <f>IFERROR($C$8:INDEX($C$8:$C$3000,COUNTIF($C$8:$C$3000,"?*")),"")</f>
        <v>0</v>
      </c>
      <c r="E1775" s="174"/>
      <c r="F1775" s="174">
        <f>--ISNUMBER(IFERROR(SEARCH('Project Costing'!#REF!,Services!I1782,1),""))</f>
        <v>0</v>
      </c>
      <c r="G1775" s="174" t="str">
        <f>IF(F1775=1,COUNTIF($F$8:F1775,1),"")</f>
        <v/>
      </c>
      <c r="H1775" s="174"/>
      <c r="I1775" s="157">
        <f>IFERROR($H$8:INDEX($H$8:$H$3000,COUNTIF($H$8:$H$3000,"?*")),"")</f>
        <v>0</v>
      </c>
    </row>
    <row r="1776" spans="1:9" x14ac:dyDescent="0.25">
      <c r="A1776" s="174">
        <f>--ISNUMBER(IFERROR(SEARCH('Project Costing'!#REF!,Services!I1783,1),""))</f>
        <v>0</v>
      </c>
      <c r="B1776" s="174" t="str">
        <f>IF(A1776=1,COUNTIF($A$8:A1776,1),"")</f>
        <v/>
      </c>
      <c r="C1776" s="174"/>
      <c r="D1776" s="157">
        <f>IFERROR($C$8:INDEX($C$8:$C$3000,COUNTIF($C$8:$C$3000,"?*")),"")</f>
        <v>0</v>
      </c>
      <c r="E1776" s="174"/>
      <c r="F1776" s="174">
        <f>--ISNUMBER(IFERROR(SEARCH('Project Costing'!#REF!,Services!I1783,1),""))</f>
        <v>0</v>
      </c>
      <c r="G1776" s="174" t="str">
        <f>IF(F1776=1,COUNTIF($F$8:F1776,1),"")</f>
        <v/>
      </c>
      <c r="H1776" s="174"/>
      <c r="I1776" s="157">
        <f>IFERROR($H$8:INDEX($H$8:$H$3000,COUNTIF($H$8:$H$3000,"?*")),"")</f>
        <v>0</v>
      </c>
    </row>
    <row r="1777" spans="1:9" x14ac:dyDescent="0.25">
      <c r="A1777" s="174">
        <f>--ISNUMBER(IFERROR(SEARCH('Project Costing'!#REF!,Services!I1784,1),""))</f>
        <v>0</v>
      </c>
      <c r="B1777" s="174" t="str">
        <f>IF(A1777=1,COUNTIF($A$8:A1777,1),"")</f>
        <v/>
      </c>
      <c r="C1777" s="174"/>
      <c r="D1777" s="157">
        <f>IFERROR($C$8:INDEX($C$8:$C$3000,COUNTIF($C$8:$C$3000,"?*")),"")</f>
        <v>0</v>
      </c>
      <c r="E1777" s="174"/>
      <c r="F1777" s="174">
        <f>--ISNUMBER(IFERROR(SEARCH('Project Costing'!#REF!,Services!I1784,1),""))</f>
        <v>0</v>
      </c>
      <c r="G1777" s="174" t="str">
        <f>IF(F1777=1,COUNTIF($F$8:F1777,1),"")</f>
        <v/>
      </c>
      <c r="H1777" s="174"/>
      <c r="I1777" s="157">
        <f>IFERROR($H$8:INDEX($H$8:$H$3000,COUNTIF($H$8:$H$3000,"?*")),"")</f>
        <v>0</v>
      </c>
    </row>
    <row r="1778" spans="1:9" x14ac:dyDescent="0.25">
      <c r="A1778" s="174">
        <f>--ISNUMBER(IFERROR(SEARCH('Project Costing'!#REF!,Services!I1785,1),""))</f>
        <v>0</v>
      </c>
      <c r="B1778" s="174" t="str">
        <f>IF(A1778=1,COUNTIF($A$8:A1778,1),"")</f>
        <v/>
      </c>
      <c r="C1778" s="174"/>
      <c r="D1778" s="157">
        <f>IFERROR($C$8:INDEX($C$8:$C$3000,COUNTIF($C$8:$C$3000,"?*")),"")</f>
        <v>0</v>
      </c>
      <c r="E1778" s="174"/>
      <c r="F1778" s="174">
        <f>--ISNUMBER(IFERROR(SEARCH('Project Costing'!#REF!,Services!I1785,1),""))</f>
        <v>0</v>
      </c>
      <c r="G1778" s="174" t="str">
        <f>IF(F1778=1,COUNTIF($F$8:F1778,1),"")</f>
        <v/>
      </c>
      <c r="H1778" s="174"/>
      <c r="I1778" s="157">
        <f>IFERROR($H$8:INDEX($H$8:$H$3000,COUNTIF($H$8:$H$3000,"?*")),"")</f>
        <v>0</v>
      </c>
    </row>
    <row r="1779" spans="1:9" x14ac:dyDescent="0.25">
      <c r="A1779" s="174">
        <f>--ISNUMBER(IFERROR(SEARCH('Project Costing'!#REF!,Services!I1786,1),""))</f>
        <v>0</v>
      </c>
      <c r="B1779" s="174" t="str">
        <f>IF(A1779=1,COUNTIF($A$8:A1779,1),"")</f>
        <v/>
      </c>
      <c r="C1779" s="174"/>
      <c r="D1779" s="157">
        <f>IFERROR($C$8:INDEX($C$8:$C$3000,COUNTIF($C$8:$C$3000,"?*")),"")</f>
        <v>0</v>
      </c>
      <c r="E1779" s="174"/>
      <c r="F1779" s="174">
        <f>--ISNUMBER(IFERROR(SEARCH('Project Costing'!#REF!,Services!I1786,1),""))</f>
        <v>0</v>
      </c>
      <c r="G1779" s="174" t="str">
        <f>IF(F1779=1,COUNTIF($F$8:F1779,1),"")</f>
        <v/>
      </c>
      <c r="H1779" s="174"/>
      <c r="I1779" s="157">
        <f>IFERROR($H$8:INDEX($H$8:$H$3000,COUNTIF($H$8:$H$3000,"?*")),"")</f>
        <v>0</v>
      </c>
    </row>
    <row r="1780" spans="1:9" x14ac:dyDescent="0.25">
      <c r="A1780" s="174">
        <f>--ISNUMBER(IFERROR(SEARCH('Project Costing'!#REF!,Services!I1787,1),""))</f>
        <v>0</v>
      </c>
      <c r="B1780" s="174" t="str">
        <f>IF(A1780=1,COUNTIF($A$8:A1780,1),"")</f>
        <v/>
      </c>
      <c r="C1780" s="174"/>
      <c r="D1780" s="157">
        <f>IFERROR($C$8:INDEX($C$8:$C$3000,COUNTIF($C$8:$C$3000,"?*")),"")</f>
        <v>0</v>
      </c>
      <c r="E1780" s="174"/>
      <c r="F1780" s="174">
        <f>--ISNUMBER(IFERROR(SEARCH('Project Costing'!#REF!,Services!I1787,1),""))</f>
        <v>0</v>
      </c>
      <c r="G1780" s="174" t="str">
        <f>IF(F1780=1,COUNTIF($F$8:F1780,1),"")</f>
        <v/>
      </c>
      <c r="H1780" s="174"/>
      <c r="I1780" s="157">
        <f>IFERROR($H$8:INDEX($H$8:$H$3000,COUNTIF($H$8:$H$3000,"?*")),"")</f>
        <v>0</v>
      </c>
    </row>
    <row r="1781" spans="1:9" x14ac:dyDescent="0.25">
      <c r="A1781" s="174">
        <f>--ISNUMBER(IFERROR(SEARCH('Project Costing'!#REF!,Services!I1788,1),""))</f>
        <v>0</v>
      </c>
      <c r="B1781" s="174" t="str">
        <f>IF(A1781=1,COUNTIF($A$8:A1781,1),"")</f>
        <v/>
      </c>
      <c r="C1781" s="174"/>
      <c r="D1781" s="157">
        <f>IFERROR($C$8:INDEX($C$8:$C$3000,COUNTIF($C$8:$C$3000,"?*")),"")</f>
        <v>0</v>
      </c>
      <c r="E1781" s="174"/>
      <c r="F1781" s="174">
        <f>--ISNUMBER(IFERROR(SEARCH('Project Costing'!#REF!,Services!I1788,1),""))</f>
        <v>0</v>
      </c>
      <c r="G1781" s="174" t="str">
        <f>IF(F1781=1,COUNTIF($F$8:F1781,1),"")</f>
        <v/>
      </c>
      <c r="H1781" s="174"/>
      <c r="I1781" s="157">
        <f>IFERROR($H$8:INDEX($H$8:$H$3000,COUNTIF($H$8:$H$3000,"?*")),"")</f>
        <v>0</v>
      </c>
    </row>
    <row r="1782" spans="1:9" x14ac:dyDescent="0.25">
      <c r="A1782" s="174">
        <f>--ISNUMBER(IFERROR(SEARCH('Project Costing'!#REF!,Services!I1789,1),""))</f>
        <v>0</v>
      </c>
      <c r="B1782" s="174" t="str">
        <f>IF(A1782=1,COUNTIF($A$8:A1782,1),"")</f>
        <v/>
      </c>
      <c r="C1782" s="174"/>
      <c r="D1782" s="157">
        <f>IFERROR($C$8:INDEX($C$8:$C$3000,COUNTIF($C$8:$C$3000,"?*")),"")</f>
        <v>0</v>
      </c>
      <c r="E1782" s="174"/>
      <c r="F1782" s="174">
        <f>--ISNUMBER(IFERROR(SEARCH('Project Costing'!#REF!,Services!I1789,1),""))</f>
        <v>0</v>
      </c>
      <c r="G1782" s="174" t="str">
        <f>IF(F1782=1,COUNTIF($F$8:F1782,1),"")</f>
        <v/>
      </c>
      <c r="H1782" s="174"/>
      <c r="I1782" s="157">
        <f>IFERROR($H$8:INDEX($H$8:$H$3000,COUNTIF($H$8:$H$3000,"?*")),"")</f>
        <v>0</v>
      </c>
    </row>
    <row r="1783" spans="1:9" x14ac:dyDescent="0.25">
      <c r="A1783" s="174">
        <f>--ISNUMBER(IFERROR(SEARCH('Project Costing'!#REF!,Services!I1790,1),""))</f>
        <v>0</v>
      </c>
      <c r="B1783" s="174" t="str">
        <f>IF(A1783=1,COUNTIF($A$8:A1783,1),"")</f>
        <v/>
      </c>
      <c r="C1783" s="174"/>
      <c r="D1783" s="157">
        <f>IFERROR($C$8:INDEX($C$8:$C$3000,COUNTIF($C$8:$C$3000,"?*")),"")</f>
        <v>0</v>
      </c>
      <c r="E1783" s="174"/>
      <c r="F1783" s="174">
        <f>--ISNUMBER(IFERROR(SEARCH('Project Costing'!#REF!,Services!I1790,1),""))</f>
        <v>0</v>
      </c>
      <c r="G1783" s="174" t="str">
        <f>IF(F1783=1,COUNTIF($F$8:F1783,1),"")</f>
        <v/>
      </c>
      <c r="H1783" s="174"/>
      <c r="I1783" s="157">
        <f>IFERROR($H$8:INDEX($H$8:$H$3000,COUNTIF($H$8:$H$3000,"?*")),"")</f>
        <v>0</v>
      </c>
    </row>
    <row r="1784" spans="1:9" x14ac:dyDescent="0.25">
      <c r="A1784" s="174">
        <f>--ISNUMBER(IFERROR(SEARCH('Project Costing'!#REF!,Services!I1791,1),""))</f>
        <v>0</v>
      </c>
      <c r="B1784" s="174" t="str">
        <f>IF(A1784=1,COUNTIF($A$8:A1784,1),"")</f>
        <v/>
      </c>
      <c r="C1784" s="174"/>
      <c r="D1784" s="157">
        <f>IFERROR($C$8:INDEX($C$8:$C$3000,COUNTIF($C$8:$C$3000,"?*")),"")</f>
        <v>0</v>
      </c>
      <c r="E1784" s="174"/>
      <c r="F1784" s="174">
        <f>--ISNUMBER(IFERROR(SEARCH('Project Costing'!#REF!,Services!I1791,1),""))</f>
        <v>0</v>
      </c>
      <c r="G1784" s="174" t="str">
        <f>IF(F1784=1,COUNTIF($F$8:F1784,1),"")</f>
        <v/>
      </c>
      <c r="H1784" s="174"/>
      <c r="I1784" s="157">
        <f>IFERROR($H$8:INDEX($H$8:$H$3000,COUNTIF($H$8:$H$3000,"?*")),"")</f>
        <v>0</v>
      </c>
    </row>
    <row r="1785" spans="1:9" x14ac:dyDescent="0.25">
      <c r="A1785" s="174">
        <f>--ISNUMBER(IFERROR(SEARCH('Project Costing'!#REF!,Services!I1792,1),""))</f>
        <v>0</v>
      </c>
      <c r="B1785" s="174" t="str">
        <f>IF(A1785=1,COUNTIF($A$8:A1785,1),"")</f>
        <v/>
      </c>
      <c r="C1785" s="174"/>
      <c r="D1785" s="157">
        <f>IFERROR($C$8:INDEX($C$8:$C$3000,COUNTIF($C$8:$C$3000,"?*")),"")</f>
        <v>0</v>
      </c>
      <c r="E1785" s="174"/>
      <c r="F1785" s="174">
        <f>--ISNUMBER(IFERROR(SEARCH('Project Costing'!#REF!,Services!I1792,1),""))</f>
        <v>0</v>
      </c>
      <c r="G1785" s="174" t="str">
        <f>IF(F1785=1,COUNTIF($F$8:F1785,1),"")</f>
        <v/>
      </c>
      <c r="H1785" s="174"/>
      <c r="I1785" s="157">
        <f>IFERROR($H$8:INDEX($H$8:$H$3000,COUNTIF($H$8:$H$3000,"?*")),"")</f>
        <v>0</v>
      </c>
    </row>
    <row r="1786" spans="1:9" x14ac:dyDescent="0.25">
      <c r="A1786" s="174">
        <f>--ISNUMBER(IFERROR(SEARCH('Project Costing'!#REF!,Services!I1793,1),""))</f>
        <v>0</v>
      </c>
      <c r="B1786" s="174" t="str">
        <f>IF(A1786=1,COUNTIF($A$8:A1786,1),"")</f>
        <v/>
      </c>
      <c r="C1786" s="174"/>
      <c r="D1786" s="157">
        <f>IFERROR($C$8:INDEX($C$8:$C$3000,COUNTIF($C$8:$C$3000,"?*")),"")</f>
        <v>0</v>
      </c>
      <c r="E1786" s="174"/>
      <c r="F1786" s="174">
        <f>--ISNUMBER(IFERROR(SEARCH('Project Costing'!#REF!,Services!I1793,1),""))</f>
        <v>0</v>
      </c>
      <c r="G1786" s="174" t="str">
        <f>IF(F1786=1,COUNTIF($F$8:F1786,1),"")</f>
        <v/>
      </c>
      <c r="H1786" s="174"/>
      <c r="I1786" s="157">
        <f>IFERROR($H$8:INDEX($H$8:$H$3000,COUNTIF($H$8:$H$3000,"?*")),"")</f>
        <v>0</v>
      </c>
    </row>
    <row r="1787" spans="1:9" x14ac:dyDescent="0.25">
      <c r="A1787" s="174">
        <f>--ISNUMBER(IFERROR(SEARCH('Project Costing'!#REF!,Services!I1794,1),""))</f>
        <v>0</v>
      </c>
      <c r="B1787" s="174" t="str">
        <f>IF(A1787=1,COUNTIF($A$8:A1787,1),"")</f>
        <v/>
      </c>
      <c r="C1787" s="174"/>
      <c r="D1787" s="157">
        <f>IFERROR($C$8:INDEX($C$8:$C$3000,COUNTIF($C$8:$C$3000,"?*")),"")</f>
        <v>0</v>
      </c>
      <c r="E1787" s="174"/>
      <c r="F1787" s="174">
        <f>--ISNUMBER(IFERROR(SEARCH('Project Costing'!#REF!,Services!I1794,1),""))</f>
        <v>0</v>
      </c>
      <c r="G1787" s="174" t="str">
        <f>IF(F1787=1,COUNTIF($F$8:F1787,1),"")</f>
        <v/>
      </c>
      <c r="H1787" s="174"/>
      <c r="I1787" s="157">
        <f>IFERROR($H$8:INDEX($H$8:$H$3000,COUNTIF($H$8:$H$3000,"?*")),"")</f>
        <v>0</v>
      </c>
    </row>
    <row r="1788" spans="1:9" x14ac:dyDescent="0.25">
      <c r="A1788" s="174">
        <f>--ISNUMBER(IFERROR(SEARCH('Project Costing'!#REF!,Services!I1795,1),""))</f>
        <v>0</v>
      </c>
      <c r="B1788" s="174" t="str">
        <f>IF(A1788=1,COUNTIF($A$8:A1788,1),"")</f>
        <v/>
      </c>
      <c r="C1788" s="174"/>
      <c r="D1788" s="157">
        <f>IFERROR($C$8:INDEX($C$8:$C$3000,COUNTIF($C$8:$C$3000,"?*")),"")</f>
        <v>0</v>
      </c>
      <c r="E1788" s="174"/>
      <c r="F1788" s="174">
        <f>--ISNUMBER(IFERROR(SEARCH('Project Costing'!#REF!,Services!I1795,1),""))</f>
        <v>0</v>
      </c>
      <c r="G1788" s="174" t="str">
        <f>IF(F1788=1,COUNTIF($F$8:F1788,1),"")</f>
        <v/>
      </c>
      <c r="H1788" s="174"/>
      <c r="I1788" s="157">
        <f>IFERROR($H$8:INDEX($H$8:$H$3000,COUNTIF($H$8:$H$3000,"?*")),"")</f>
        <v>0</v>
      </c>
    </row>
    <row r="1789" spans="1:9" x14ac:dyDescent="0.25">
      <c r="A1789" s="174">
        <f>--ISNUMBER(IFERROR(SEARCH('Project Costing'!#REF!,Services!I1796,1),""))</f>
        <v>0</v>
      </c>
      <c r="B1789" s="174" t="str">
        <f>IF(A1789=1,COUNTIF($A$8:A1789,1),"")</f>
        <v/>
      </c>
      <c r="C1789" s="174"/>
      <c r="D1789" s="157">
        <f>IFERROR($C$8:INDEX($C$8:$C$3000,COUNTIF($C$8:$C$3000,"?*")),"")</f>
        <v>0</v>
      </c>
      <c r="E1789" s="174"/>
      <c r="F1789" s="174">
        <f>--ISNUMBER(IFERROR(SEARCH('Project Costing'!#REF!,Services!I1796,1),""))</f>
        <v>0</v>
      </c>
      <c r="G1789" s="174" t="str">
        <f>IF(F1789=1,COUNTIF($F$8:F1789,1),"")</f>
        <v/>
      </c>
      <c r="H1789" s="174"/>
      <c r="I1789" s="157">
        <f>IFERROR($H$8:INDEX($H$8:$H$3000,COUNTIF($H$8:$H$3000,"?*")),"")</f>
        <v>0</v>
      </c>
    </row>
    <row r="1790" spans="1:9" x14ac:dyDescent="0.25">
      <c r="A1790" s="174">
        <f>--ISNUMBER(IFERROR(SEARCH('Project Costing'!#REF!,Services!I1797,1),""))</f>
        <v>0</v>
      </c>
      <c r="B1790" s="174" t="str">
        <f>IF(A1790=1,COUNTIF($A$8:A1790,1),"")</f>
        <v/>
      </c>
      <c r="C1790" s="174"/>
      <c r="D1790" s="157">
        <f>IFERROR($C$8:INDEX($C$8:$C$3000,COUNTIF($C$8:$C$3000,"?*")),"")</f>
        <v>0</v>
      </c>
      <c r="E1790" s="174"/>
      <c r="F1790" s="174">
        <f>--ISNUMBER(IFERROR(SEARCH('Project Costing'!#REF!,Services!I1797,1),""))</f>
        <v>0</v>
      </c>
      <c r="G1790" s="174" t="str">
        <f>IF(F1790=1,COUNTIF($F$8:F1790,1),"")</f>
        <v/>
      </c>
      <c r="H1790" s="174"/>
      <c r="I1790" s="157">
        <f>IFERROR($H$8:INDEX($H$8:$H$3000,COUNTIF($H$8:$H$3000,"?*")),"")</f>
        <v>0</v>
      </c>
    </row>
    <row r="1791" spans="1:9" x14ac:dyDescent="0.25">
      <c r="A1791" s="174">
        <f>--ISNUMBER(IFERROR(SEARCH('Project Costing'!#REF!,Services!I1798,1),""))</f>
        <v>0</v>
      </c>
      <c r="B1791" s="174" t="str">
        <f>IF(A1791=1,COUNTIF($A$8:A1791,1),"")</f>
        <v/>
      </c>
      <c r="C1791" s="174"/>
      <c r="D1791" s="157">
        <f>IFERROR($C$8:INDEX($C$8:$C$3000,COUNTIF($C$8:$C$3000,"?*")),"")</f>
        <v>0</v>
      </c>
      <c r="E1791" s="174"/>
      <c r="F1791" s="174">
        <f>--ISNUMBER(IFERROR(SEARCH('Project Costing'!#REF!,Services!I1798,1),""))</f>
        <v>0</v>
      </c>
      <c r="G1791" s="174" t="str">
        <f>IF(F1791=1,COUNTIF($F$8:F1791,1),"")</f>
        <v/>
      </c>
      <c r="H1791" s="174"/>
      <c r="I1791" s="157">
        <f>IFERROR($H$8:INDEX($H$8:$H$3000,COUNTIF($H$8:$H$3000,"?*")),"")</f>
        <v>0</v>
      </c>
    </row>
    <row r="1792" spans="1:9" x14ac:dyDescent="0.25">
      <c r="A1792" s="174">
        <f>--ISNUMBER(IFERROR(SEARCH('Project Costing'!#REF!,Services!I1799,1),""))</f>
        <v>0</v>
      </c>
      <c r="B1792" s="174" t="str">
        <f>IF(A1792=1,COUNTIF($A$8:A1792,1),"")</f>
        <v/>
      </c>
      <c r="C1792" s="174"/>
      <c r="D1792" s="157">
        <f>IFERROR($C$8:INDEX($C$8:$C$3000,COUNTIF($C$8:$C$3000,"?*")),"")</f>
        <v>0</v>
      </c>
      <c r="E1792" s="174"/>
      <c r="F1792" s="174">
        <f>--ISNUMBER(IFERROR(SEARCH('Project Costing'!#REF!,Services!I1799,1),""))</f>
        <v>0</v>
      </c>
      <c r="G1792" s="174" t="str">
        <f>IF(F1792=1,COUNTIF($F$8:F1792,1),"")</f>
        <v/>
      </c>
      <c r="H1792" s="174"/>
      <c r="I1792" s="157">
        <f>IFERROR($H$8:INDEX($H$8:$H$3000,COUNTIF($H$8:$H$3000,"?*")),"")</f>
        <v>0</v>
      </c>
    </row>
    <row r="1793" spans="1:9" x14ac:dyDescent="0.25">
      <c r="A1793" s="174">
        <f>--ISNUMBER(IFERROR(SEARCH('Project Costing'!#REF!,Services!I1800,1),""))</f>
        <v>0</v>
      </c>
      <c r="B1793" s="174" t="str">
        <f>IF(A1793=1,COUNTIF($A$8:A1793,1),"")</f>
        <v/>
      </c>
      <c r="C1793" s="174"/>
      <c r="D1793" s="157">
        <f>IFERROR($C$8:INDEX($C$8:$C$3000,COUNTIF($C$8:$C$3000,"?*")),"")</f>
        <v>0</v>
      </c>
      <c r="E1793" s="174"/>
      <c r="F1793" s="174">
        <f>--ISNUMBER(IFERROR(SEARCH('Project Costing'!#REF!,Services!I1800,1),""))</f>
        <v>0</v>
      </c>
      <c r="G1793" s="174" t="str">
        <f>IF(F1793=1,COUNTIF($F$8:F1793,1),"")</f>
        <v/>
      </c>
      <c r="H1793" s="174"/>
      <c r="I1793" s="157">
        <f>IFERROR($H$8:INDEX($H$8:$H$3000,COUNTIF($H$8:$H$3000,"?*")),"")</f>
        <v>0</v>
      </c>
    </row>
    <row r="1794" spans="1:9" x14ac:dyDescent="0.25">
      <c r="A1794" s="174">
        <f>--ISNUMBER(IFERROR(SEARCH('Project Costing'!#REF!,Services!I1801,1),""))</f>
        <v>0</v>
      </c>
      <c r="B1794" s="174" t="str">
        <f>IF(A1794=1,COUNTIF($A$8:A1794,1),"")</f>
        <v/>
      </c>
      <c r="C1794" s="174"/>
      <c r="D1794" s="157">
        <f>IFERROR($C$8:INDEX($C$8:$C$3000,COUNTIF($C$8:$C$3000,"?*")),"")</f>
        <v>0</v>
      </c>
      <c r="E1794" s="174"/>
      <c r="F1794" s="174">
        <f>--ISNUMBER(IFERROR(SEARCH('Project Costing'!#REF!,Services!I1801,1),""))</f>
        <v>0</v>
      </c>
      <c r="G1794" s="174" t="str">
        <f>IF(F1794=1,COUNTIF($F$8:F1794,1),"")</f>
        <v/>
      </c>
      <c r="H1794" s="174"/>
      <c r="I1794" s="157">
        <f>IFERROR($H$8:INDEX($H$8:$H$3000,COUNTIF($H$8:$H$3000,"?*")),"")</f>
        <v>0</v>
      </c>
    </row>
    <row r="1795" spans="1:9" x14ac:dyDescent="0.25">
      <c r="A1795" s="174">
        <f>--ISNUMBER(IFERROR(SEARCH('Project Costing'!#REF!,Services!I1802,1),""))</f>
        <v>0</v>
      </c>
      <c r="B1795" s="174" t="str">
        <f>IF(A1795=1,COUNTIF($A$8:A1795,1),"")</f>
        <v/>
      </c>
      <c r="C1795" s="174"/>
      <c r="D1795" s="157">
        <f>IFERROR($C$8:INDEX($C$8:$C$3000,COUNTIF($C$8:$C$3000,"?*")),"")</f>
        <v>0</v>
      </c>
      <c r="E1795" s="174"/>
      <c r="F1795" s="174">
        <f>--ISNUMBER(IFERROR(SEARCH('Project Costing'!#REF!,Services!I1802,1),""))</f>
        <v>0</v>
      </c>
      <c r="G1795" s="174" t="str">
        <f>IF(F1795=1,COUNTIF($F$8:F1795,1),"")</f>
        <v/>
      </c>
      <c r="H1795" s="174"/>
      <c r="I1795" s="157">
        <f>IFERROR($H$8:INDEX($H$8:$H$3000,COUNTIF($H$8:$H$3000,"?*")),"")</f>
        <v>0</v>
      </c>
    </row>
    <row r="1796" spans="1:9" x14ac:dyDescent="0.25">
      <c r="A1796" s="174">
        <f>--ISNUMBER(IFERROR(SEARCH('Project Costing'!#REF!,Services!I1803,1),""))</f>
        <v>0</v>
      </c>
      <c r="B1796" s="174" t="str">
        <f>IF(A1796=1,COUNTIF($A$8:A1796,1),"")</f>
        <v/>
      </c>
      <c r="C1796" s="174"/>
      <c r="D1796" s="157">
        <f>IFERROR($C$8:INDEX($C$8:$C$3000,COUNTIF($C$8:$C$3000,"?*")),"")</f>
        <v>0</v>
      </c>
      <c r="E1796" s="174"/>
      <c r="F1796" s="174">
        <f>--ISNUMBER(IFERROR(SEARCH('Project Costing'!#REF!,Services!I1803,1),""))</f>
        <v>0</v>
      </c>
      <c r="G1796" s="174" t="str">
        <f>IF(F1796=1,COUNTIF($F$8:F1796,1),"")</f>
        <v/>
      </c>
      <c r="H1796" s="174"/>
      <c r="I1796" s="157">
        <f>IFERROR($H$8:INDEX($H$8:$H$3000,COUNTIF($H$8:$H$3000,"?*")),"")</f>
        <v>0</v>
      </c>
    </row>
    <row r="1797" spans="1:9" x14ac:dyDescent="0.25">
      <c r="A1797" s="174">
        <f>--ISNUMBER(IFERROR(SEARCH('Project Costing'!#REF!,Services!I1804,1),""))</f>
        <v>0</v>
      </c>
      <c r="B1797" s="174" t="str">
        <f>IF(A1797=1,COUNTIF($A$8:A1797,1),"")</f>
        <v/>
      </c>
      <c r="C1797" s="174"/>
      <c r="D1797" s="157">
        <f>IFERROR($C$8:INDEX($C$8:$C$3000,COUNTIF($C$8:$C$3000,"?*")),"")</f>
        <v>0</v>
      </c>
      <c r="E1797" s="174"/>
      <c r="F1797" s="174">
        <f>--ISNUMBER(IFERROR(SEARCH('Project Costing'!#REF!,Services!I1804,1),""))</f>
        <v>0</v>
      </c>
      <c r="G1797" s="174" t="str">
        <f>IF(F1797=1,COUNTIF($F$8:F1797,1),"")</f>
        <v/>
      </c>
      <c r="H1797" s="174"/>
      <c r="I1797" s="157">
        <f>IFERROR($H$8:INDEX($H$8:$H$3000,COUNTIF($H$8:$H$3000,"?*")),"")</f>
        <v>0</v>
      </c>
    </row>
    <row r="1798" spans="1:9" x14ac:dyDescent="0.25">
      <c r="A1798" s="174">
        <f>--ISNUMBER(IFERROR(SEARCH('Project Costing'!#REF!,Services!I1805,1),""))</f>
        <v>0</v>
      </c>
      <c r="B1798" s="174" t="str">
        <f>IF(A1798=1,COUNTIF($A$8:A1798,1),"")</f>
        <v/>
      </c>
      <c r="C1798" s="174"/>
      <c r="D1798" s="157">
        <f>IFERROR($C$8:INDEX($C$8:$C$3000,COUNTIF($C$8:$C$3000,"?*")),"")</f>
        <v>0</v>
      </c>
      <c r="E1798" s="174"/>
      <c r="F1798" s="174">
        <f>--ISNUMBER(IFERROR(SEARCH('Project Costing'!#REF!,Services!I1805,1),""))</f>
        <v>0</v>
      </c>
      <c r="G1798" s="174" t="str">
        <f>IF(F1798=1,COUNTIF($F$8:F1798,1),"")</f>
        <v/>
      </c>
      <c r="H1798" s="174"/>
      <c r="I1798" s="157">
        <f>IFERROR($H$8:INDEX($H$8:$H$3000,COUNTIF($H$8:$H$3000,"?*")),"")</f>
        <v>0</v>
      </c>
    </row>
    <row r="1799" spans="1:9" x14ac:dyDescent="0.25">
      <c r="A1799" s="174">
        <f>--ISNUMBER(IFERROR(SEARCH('Project Costing'!#REF!,Services!I1806,1),""))</f>
        <v>0</v>
      </c>
      <c r="B1799" s="174" t="str">
        <f>IF(A1799=1,COUNTIF($A$8:A1799,1),"")</f>
        <v/>
      </c>
      <c r="C1799" s="174"/>
      <c r="D1799" s="157">
        <f>IFERROR($C$8:INDEX($C$8:$C$3000,COUNTIF($C$8:$C$3000,"?*")),"")</f>
        <v>0</v>
      </c>
      <c r="E1799" s="174"/>
      <c r="F1799" s="174">
        <f>--ISNUMBER(IFERROR(SEARCH('Project Costing'!#REF!,Services!I1806,1),""))</f>
        <v>0</v>
      </c>
      <c r="G1799" s="174" t="str">
        <f>IF(F1799=1,COUNTIF($F$8:F1799,1),"")</f>
        <v/>
      </c>
      <c r="H1799" s="174"/>
      <c r="I1799" s="157">
        <f>IFERROR($H$8:INDEX($H$8:$H$3000,COUNTIF($H$8:$H$3000,"?*")),"")</f>
        <v>0</v>
      </c>
    </row>
    <row r="1800" spans="1:9" x14ac:dyDescent="0.25">
      <c r="A1800" s="174">
        <f>--ISNUMBER(IFERROR(SEARCH('Project Costing'!#REF!,Services!I1807,1),""))</f>
        <v>0</v>
      </c>
      <c r="B1800" s="174" t="str">
        <f>IF(A1800=1,COUNTIF($A$8:A1800,1),"")</f>
        <v/>
      </c>
      <c r="C1800" s="174"/>
      <c r="D1800" s="157">
        <f>IFERROR($C$8:INDEX($C$8:$C$3000,COUNTIF($C$8:$C$3000,"?*")),"")</f>
        <v>0</v>
      </c>
      <c r="E1800" s="174"/>
      <c r="F1800" s="174">
        <f>--ISNUMBER(IFERROR(SEARCH('Project Costing'!#REF!,Services!I1807,1),""))</f>
        <v>0</v>
      </c>
      <c r="G1800" s="174" t="str">
        <f>IF(F1800=1,COUNTIF($F$8:F1800,1),"")</f>
        <v/>
      </c>
      <c r="H1800" s="174"/>
      <c r="I1800" s="157">
        <f>IFERROR($H$8:INDEX($H$8:$H$3000,COUNTIF($H$8:$H$3000,"?*")),"")</f>
        <v>0</v>
      </c>
    </row>
    <row r="1801" spans="1:9" x14ac:dyDescent="0.25">
      <c r="A1801" s="174">
        <f>--ISNUMBER(IFERROR(SEARCH('Project Costing'!#REF!,Services!I1808,1),""))</f>
        <v>0</v>
      </c>
      <c r="B1801" s="174" t="str">
        <f>IF(A1801=1,COUNTIF($A$8:A1801,1),"")</f>
        <v/>
      </c>
      <c r="C1801" s="174"/>
      <c r="D1801" s="157">
        <f>IFERROR($C$8:INDEX($C$8:$C$3000,COUNTIF($C$8:$C$3000,"?*")),"")</f>
        <v>0</v>
      </c>
      <c r="E1801" s="174"/>
      <c r="F1801" s="174">
        <f>--ISNUMBER(IFERROR(SEARCH('Project Costing'!#REF!,Services!I1808,1),""))</f>
        <v>0</v>
      </c>
      <c r="G1801" s="174" t="str">
        <f>IF(F1801=1,COUNTIF($F$8:F1801,1),"")</f>
        <v/>
      </c>
      <c r="H1801" s="174"/>
      <c r="I1801" s="157">
        <f>IFERROR($H$8:INDEX($H$8:$H$3000,COUNTIF($H$8:$H$3000,"?*")),"")</f>
        <v>0</v>
      </c>
    </row>
    <row r="1802" spans="1:9" x14ac:dyDescent="0.25">
      <c r="A1802" s="174">
        <f>--ISNUMBER(IFERROR(SEARCH('Project Costing'!#REF!,Services!I1809,1),""))</f>
        <v>0</v>
      </c>
      <c r="B1802" s="174" t="str">
        <f>IF(A1802=1,COUNTIF($A$8:A1802,1),"")</f>
        <v/>
      </c>
      <c r="C1802" s="174"/>
      <c r="D1802" s="157">
        <f>IFERROR($C$8:INDEX($C$8:$C$3000,COUNTIF($C$8:$C$3000,"?*")),"")</f>
        <v>0</v>
      </c>
      <c r="E1802" s="174"/>
      <c r="F1802" s="174">
        <f>--ISNUMBER(IFERROR(SEARCH('Project Costing'!#REF!,Services!I1809,1),""))</f>
        <v>0</v>
      </c>
      <c r="G1802" s="174" t="str">
        <f>IF(F1802=1,COUNTIF($F$8:F1802,1),"")</f>
        <v/>
      </c>
      <c r="H1802" s="174"/>
      <c r="I1802" s="157">
        <f>IFERROR($H$8:INDEX($H$8:$H$3000,COUNTIF($H$8:$H$3000,"?*")),"")</f>
        <v>0</v>
      </c>
    </row>
    <row r="1803" spans="1:9" x14ac:dyDescent="0.25">
      <c r="A1803" s="174">
        <f>--ISNUMBER(IFERROR(SEARCH('Project Costing'!#REF!,Services!I1810,1),""))</f>
        <v>0</v>
      </c>
      <c r="B1803" s="174" t="str">
        <f>IF(A1803=1,COUNTIF($A$8:A1803,1),"")</f>
        <v/>
      </c>
      <c r="C1803" s="174"/>
      <c r="D1803" s="157">
        <f>IFERROR($C$8:INDEX($C$8:$C$3000,COUNTIF($C$8:$C$3000,"?*")),"")</f>
        <v>0</v>
      </c>
      <c r="E1803" s="174"/>
      <c r="F1803" s="174">
        <f>--ISNUMBER(IFERROR(SEARCH('Project Costing'!#REF!,Services!I1810,1),""))</f>
        <v>0</v>
      </c>
      <c r="G1803" s="174" t="str">
        <f>IF(F1803=1,COUNTIF($F$8:F1803,1),"")</f>
        <v/>
      </c>
      <c r="H1803" s="174"/>
      <c r="I1803" s="157">
        <f>IFERROR($H$8:INDEX($H$8:$H$3000,COUNTIF($H$8:$H$3000,"?*")),"")</f>
        <v>0</v>
      </c>
    </row>
    <row r="1804" spans="1:9" x14ac:dyDescent="0.25">
      <c r="A1804" s="174">
        <f>--ISNUMBER(IFERROR(SEARCH('Project Costing'!#REF!,Services!I1811,1),""))</f>
        <v>0</v>
      </c>
      <c r="B1804" s="174" t="str">
        <f>IF(A1804=1,COUNTIF($A$8:A1804,1),"")</f>
        <v/>
      </c>
      <c r="C1804" s="174"/>
      <c r="D1804" s="157">
        <f>IFERROR($C$8:INDEX($C$8:$C$3000,COUNTIF($C$8:$C$3000,"?*")),"")</f>
        <v>0</v>
      </c>
      <c r="E1804" s="174"/>
      <c r="F1804" s="174">
        <f>--ISNUMBER(IFERROR(SEARCH('Project Costing'!#REF!,Services!I1811,1),""))</f>
        <v>0</v>
      </c>
      <c r="G1804" s="174" t="str">
        <f>IF(F1804=1,COUNTIF($F$8:F1804,1),"")</f>
        <v/>
      </c>
      <c r="H1804" s="174"/>
      <c r="I1804" s="157">
        <f>IFERROR($H$8:INDEX($H$8:$H$3000,COUNTIF($H$8:$H$3000,"?*")),"")</f>
        <v>0</v>
      </c>
    </row>
    <row r="1805" spans="1:9" x14ac:dyDescent="0.25">
      <c r="A1805" s="174">
        <f>--ISNUMBER(IFERROR(SEARCH('Project Costing'!#REF!,Services!I1812,1),""))</f>
        <v>0</v>
      </c>
      <c r="B1805" s="174" t="str">
        <f>IF(A1805=1,COUNTIF($A$8:A1805,1),"")</f>
        <v/>
      </c>
      <c r="C1805" s="174"/>
      <c r="D1805" s="157">
        <f>IFERROR($C$8:INDEX($C$8:$C$3000,COUNTIF($C$8:$C$3000,"?*")),"")</f>
        <v>0</v>
      </c>
      <c r="E1805" s="174"/>
      <c r="F1805" s="174">
        <f>--ISNUMBER(IFERROR(SEARCH('Project Costing'!#REF!,Services!I1812,1),""))</f>
        <v>0</v>
      </c>
      <c r="G1805" s="174" t="str">
        <f>IF(F1805=1,COUNTIF($F$8:F1805,1),"")</f>
        <v/>
      </c>
      <c r="H1805" s="174"/>
      <c r="I1805" s="157">
        <f>IFERROR($H$8:INDEX($H$8:$H$3000,COUNTIF($H$8:$H$3000,"?*")),"")</f>
        <v>0</v>
      </c>
    </row>
    <row r="1806" spans="1:9" x14ac:dyDescent="0.25">
      <c r="A1806" s="174">
        <f>--ISNUMBER(IFERROR(SEARCH('Project Costing'!#REF!,Services!I1813,1),""))</f>
        <v>0</v>
      </c>
      <c r="B1806" s="174" t="str">
        <f>IF(A1806=1,COUNTIF($A$8:A1806,1),"")</f>
        <v/>
      </c>
      <c r="C1806" s="174"/>
      <c r="D1806" s="157">
        <f>IFERROR($C$8:INDEX($C$8:$C$3000,COUNTIF($C$8:$C$3000,"?*")),"")</f>
        <v>0</v>
      </c>
      <c r="E1806" s="174"/>
      <c r="F1806" s="174">
        <f>--ISNUMBER(IFERROR(SEARCH('Project Costing'!#REF!,Services!I1813,1),""))</f>
        <v>0</v>
      </c>
      <c r="G1806" s="174" t="str">
        <f>IF(F1806=1,COUNTIF($F$8:F1806,1),"")</f>
        <v/>
      </c>
      <c r="H1806" s="174"/>
      <c r="I1806" s="157">
        <f>IFERROR($H$8:INDEX($H$8:$H$3000,COUNTIF($H$8:$H$3000,"?*")),"")</f>
        <v>0</v>
      </c>
    </row>
    <row r="1807" spans="1:9" x14ac:dyDescent="0.25">
      <c r="A1807" s="174">
        <f>--ISNUMBER(IFERROR(SEARCH('Project Costing'!#REF!,Services!I1814,1),""))</f>
        <v>0</v>
      </c>
      <c r="B1807" s="174" t="str">
        <f>IF(A1807=1,COUNTIF($A$8:A1807,1),"")</f>
        <v/>
      </c>
      <c r="C1807" s="174"/>
      <c r="D1807" s="157">
        <f>IFERROR($C$8:INDEX($C$8:$C$3000,COUNTIF($C$8:$C$3000,"?*")),"")</f>
        <v>0</v>
      </c>
      <c r="E1807" s="174"/>
      <c r="F1807" s="174">
        <f>--ISNUMBER(IFERROR(SEARCH('Project Costing'!#REF!,Services!I1814,1),""))</f>
        <v>0</v>
      </c>
      <c r="G1807" s="174" t="str">
        <f>IF(F1807=1,COUNTIF($F$8:F1807,1),"")</f>
        <v/>
      </c>
      <c r="H1807" s="174"/>
      <c r="I1807" s="157">
        <f>IFERROR($H$8:INDEX($H$8:$H$3000,COUNTIF($H$8:$H$3000,"?*")),"")</f>
        <v>0</v>
      </c>
    </row>
    <row r="1808" spans="1:9" x14ac:dyDescent="0.25">
      <c r="A1808" s="174">
        <f>--ISNUMBER(IFERROR(SEARCH('Project Costing'!#REF!,Services!I1815,1),""))</f>
        <v>0</v>
      </c>
      <c r="B1808" s="174" t="str">
        <f>IF(A1808=1,COUNTIF($A$8:A1808,1),"")</f>
        <v/>
      </c>
      <c r="C1808" s="174"/>
      <c r="D1808" s="157">
        <f>IFERROR($C$8:INDEX($C$8:$C$3000,COUNTIF($C$8:$C$3000,"?*")),"")</f>
        <v>0</v>
      </c>
      <c r="E1808" s="174"/>
      <c r="F1808" s="174">
        <f>--ISNUMBER(IFERROR(SEARCH('Project Costing'!#REF!,Services!I1815,1),""))</f>
        <v>0</v>
      </c>
      <c r="G1808" s="174" t="str">
        <f>IF(F1808=1,COUNTIF($F$8:F1808,1),"")</f>
        <v/>
      </c>
      <c r="H1808" s="174"/>
      <c r="I1808" s="157">
        <f>IFERROR($H$8:INDEX($H$8:$H$3000,COUNTIF($H$8:$H$3000,"?*")),"")</f>
        <v>0</v>
      </c>
    </row>
    <row r="1809" spans="1:9" x14ac:dyDescent="0.25">
      <c r="A1809" s="174">
        <f>--ISNUMBER(IFERROR(SEARCH('Project Costing'!#REF!,Services!I1816,1),""))</f>
        <v>0</v>
      </c>
      <c r="B1809" s="174" t="str">
        <f>IF(A1809=1,COUNTIF($A$8:A1809,1),"")</f>
        <v/>
      </c>
      <c r="C1809" s="174"/>
      <c r="D1809" s="157">
        <f>IFERROR($C$8:INDEX($C$8:$C$3000,COUNTIF($C$8:$C$3000,"?*")),"")</f>
        <v>0</v>
      </c>
      <c r="E1809" s="174"/>
      <c r="F1809" s="174">
        <f>--ISNUMBER(IFERROR(SEARCH('Project Costing'!#REF!,Services!I1816,1),""))</f>
        <v>0</v>
      </c>
      <c r="G1809" s="174" t="str">
        <f>IF(F1809=1,COUNTIF($F$8:F1809,1),"")</f>
        <v/>
      </c>
      <c r="H1809" s="174"/>
      <c r="I1809" s="157">
        <f>IFERROR($H$8:INDEX($H$8:$H$3000,COUNTIF($H$8:$H$3000,"?*")),"")</f>
        <v>0</v>
      </c>
    </row>
    <row r="1810" spans="1:9" x14ac:dyDescent="0.25">
      <c r="A1810" s="174">
        <f>--ISNUMBER(IFERROR(SEARCH('Project Costing'!#REF!,Services!I1817,1),""))</f>
        <v>0</v>
      </c>
      <c r="B1810" s="174" t="str">
        <f>IF(A1810=1,COUNTIF($A$8:A1810,1),"")</f>
        <v/>
      </c>
      <c r="C1810" s="174"/>
      <c r="D1810" s="157">
        <f>IFERROR($C$8:INDEX($C$8:$C$3000,COUNTIF($C$8:$C$3000,"?*")),"")</f>
        <v>0</v>
      </c>
      <c r="E1810" s="174"/>
      <c r="F1810" s="174">
        <f>--ISNUMBER(IFERROR(SEARCH('Project Costing'!#REF!,Services!I1817,1),""))</f>
        <v>0</v>
      </c>
      <c r="G1810" s="174" t="str">
        <f>IF(F1810=1,COUNTIF($F$8:F1810,1),"")</f>
        <v/>
      </c>
      <c r="H1810" s="174"/>
      <c r="I1810" s="157">
        <f>IFERROR($H$8:INDEX($H$8:$H$3000,COUNTIF($H$8:$H$3000,"?*")),"")</f>
        <v>0</v>
      </c>
    </row>
    <row r="1811" spans="1:9" x14ac:dyDescent="0.25">
      <c r="A1811" s="174">
        <f>--ISNUMBER(IFERROR(SEARCH('Project Costing'!#REF!,Services!I1818,1),""))</f>
        <v>0</v>
      </c>
      <c r="B1811" s="174" t="str">
        <f>IF(A1811=1,COUNTIF($A$8:A1811,1),"")</f>
        <v/>
      </c>
      <c r="C1811" s="174"/>
      <c r="D1811" s="157">
        <f>IFERROR($C$8:INDEX($C$8:$C$3000,COUNTIF($C$8:$C$3000,"?*")),"")</f>
        <v>0</v>
      </c>
      <c r="E1811" s="174"/>
      <c r="F1811" s="174">
        <f>--ISNUMBER(IFERROR(SEARCH('Project Costing'!#REF!,Services!I1818,1),""))</f>
        <v>0</v>
      </c>
      <c r="G1811" s="174" t="str">
        <f>IF(F1811=1,COUNTIF($F$8:F1811,1),"")</f>
        <v/>
      </c>
      <c r="H1811" s="174"/>
      <c r="I1811" s="157">
        <f>IFERROR($H$8:INDEX($H$8:$H$3000,COUNTIF($H$8:$H$3000,"?*")),"")</f>
        <v>0</v>
      </c>
    </row>
    <row r="1812" spans="1:9" x14ac:dyDescent="0.25">
      <c r="A1812" s="174">
        <f>--ISNUMBER(IFERROR(SEARCH('Project Costing'!#REF!,Services!I1819,1),""))</f>
        <v>0</v>
      </c>
      <c r="B1812" s="174" t="str">
        <f>IF(A1812=1,COUNTIF($A$8:A1812,1),"")</f>
        <v/>
      </c>
      <c r="C1812" s="174"/>
      <c r="D1812" s="157">
        <f>IFERROR($C$8:INDEX($C$8:$C$3000,COUNTIF($C$8:$C$3000,"?*")),"")</f>
        <v>0</v>
      </c>
      <c r="E1812" s="174"/>
      <c r="F1812" s="174">
        <f>--ISNUMBER(IFERROR(SEARCH('Project Costing'!#REF!,Services!I1819,1),""))</f>
        <v>0</v>
      </c>
      <c r="G1812" s="174" t="str">
        <f>IF(F1812=1,COUNTIF($F$8:F1812,1),"")</f>
        <v/>
      </c>
      <c r="H1812" s="174"/>
      <c r="I1812" s="157">
        <f>IFERROR($H$8:INDEX($H$8:$H$3000,COUNTIF($H$8:$H$3000,"?*")),"")</f>
        <v>0</v>
      </c>
    </row>
    <row r="1813" spans="1:9" x14ac:dyDescent="0.25">
      <c r="A1813" s="174">
        <f>--ISNUMBER(IFERROR(SEARCH('Project Costing'!#REF!,Services!I1820,1),""))</f>
        <v>0</v>
      </c>
      <c r="B1813" s="174" t="str">
        <f>IF(A1813=1,COUNTIF($A$8:A1813,1),"")</f>
        <v/>
      </c>
      <c r="C1813" s="174"/>
      <c r="D1813" s="157">
        <f>IFERROR($C$8:INDEX($C$8:$C$3000,COUNTIF($C$8:$C$3000,"?*")),"")</f>
        <v>0</v>
      </c>
      <c r="E1813" s="174"/>
      <c r="F1813" s="174">
        <f>--ISNUMBER(IFERROR(SEARCH('Project Costing'!#REF!,Services!I1820,1),""))</f>
        <v>0</v>
      </c>
      <c r="G1813" s="174" t="str">
        <f>IF(F1813=1,COUNTIF($F$8:F1813,1),"")</f>
        <v/>
      </c>
      <c r="H1813" s="174"/>
      <c r="I1813" s="157">
        <f>IFERROR($H$8:INDEX($H$8:$H$3000,COUNTIF($H$8:$H$3000,"?*")),"")</f>
        <v>0</v>
      </c>
    </row>
    <row r="1814" spans="1:9" x14ac:dyDescent="0.25">
      <c r="A1814" s="174">
        <f>--ISNUMBER(IFERROR(SEARCH('Project Costing'!#REF!,Services!I1821,1),""))</f>
        <v>0</v>
      </c>
      <c r="B1814" s="174" t="str">
        <f>IF(A1814=1,COUNTIF($A$8:A1814,1),"")</f>
        <v/>
      </c>
      <c r="C1814" s="174"/>
      <c r="D1814" s="157">
        <f>IFERROR($C$8:INDEX($C$8:$C$3000,COUNTIF($C$8:$C$3000,"?*")),"")</f>
        <v>0</v>
      </c>
      <c r="E1814" s="174"/>
      <c r="F1814" s="174">
        <f>--ISNUMBER(IFERROR(SEARCH('Project Costing'!#REF!,Services!I1821,1),""))</f>
        <v>0</v>
      </c>
      <c r="G1814" s="174" t="str">
        <f>IF(F1814=1,COUNTIF($F$8:F1814,1),"")</f>
        <v/>
      </c>
      <c r="H1814" s="174"/>
      <c r="I1814" s="157">
        <f>IFERROR($H$8:INDEX($H$8:$H$3000,COUNTIF($H$8:$H$3000,"?*")),"")</f>
        <v>0</v>
      </c>
    </row>
    <row r="1815" spans="1:9" x14ac:dyDescent="0.25">
      <c r="A1815" s="174">
        <f>--ISNUMBER(IFERROR(SEARCH('Project Costing'!#REF!,Services!I1822,1),""))</f>
        <v>0</v>
      </c>
      <c r="B1815" s="174" t="str">
        <f>IF(A1815=1,COUNTIF($A$8:A1815,1),"")</f>
        <v/>
      </c>
      <c r="C1815" s="174"/>
      <c r="D1815" s="157">
        <f>IFERROR($C$8:INDEX($C$8:$C$3000,COUNTIF($C$8:$C$3000,"?*")),"")</f>
        <v>0</v>
      </c>
      <c r="E1815" s="174"/>
      <c r="F1815" s="174">
        <f>--ISNUMBER(IFERROR(SEARCH('Project Costing'!#REF!,Services!I1822,1),""))</f>
        <v>0</v>
      </c>
      <c r="G1815" s="174" t="str">
        <f>IF(F1815=1,COUNTIF($F$8:F1815,1),"")</f>
        <v/>
      </c>
      <c r="H1815" s="174"/>
      <c r="I1815" s="157">
        <f>IFERROR($H$8:INDEX($H$8:$H$3000,COUNTIF($H$8:$H$3000,"?*")),"")</f>
        <v>0</v>
      </c>
    </row>
    <row r="1816" spans="1:9" x14ac:dyDescent="0.25">
      <c r="A1816" s="174">
        <f>--ISNUMBER(IFERROR(SEARCH('Project Costing'!#REF!,Services!I1823,1),""))</f>
        <v>0</v>
      </c>
      <c r="B1816" s="174" t="str">
        <f>IF(A1816=1,COUNTIF($A$8:A1816,1),"")</f>
        <v/>
      </c>
      <c r="C1816" s="174"/>
      <c r="D1816" s="157">
        <f>IFERROR($C$8:INDEX($C$8:$C$3000,COUNTIF($C$8:$C$3000,"?*")),"")</f>
        <v>0</v>
      </c>
      <c r="E1816" s="174"/>
      <c r="F1816" s="174">
        <f>--ISNUMBER(IFERROR(SEARCH('Project Costing'!#REF!,Services!I1823,1),""))</f>
        <v>0</v>
      </c>
      <c r="G1816" s="174" t="str">
        <f>IF(F1816=1,COUNTIF($F$8:F1816,1),"")</f>
        <v/>
      </c>
      <c r="H1816" s="174"/>
      <c r="I1816" s="157">
        <f>IFERROR($H$8:INDEX($H$8:$H$3000,COUNTIF($H$8:$H$3000,"?*")),"")</f>
        <v>0</v>
      </c>
    </row>
    <row r="1817" spans="1:9" x14ac:dyDescent="0.25">
      <c r="A1817" s="174">
        <f>--ISNUMBER(IFERROR(SEARCH('Project Costing'!#REF!,Services!I1824,1),""))</f>
        <v>0</v>
      </c>
      <c r="B1817" s="174" t="str">
        <f>IF(A1817=1,COUNTIF($A$8:A1817,1),"")</f>
        <v/>
      </c>
      <c r="C1817" s="174"/>
      <c r="D1817" s="157">
        <f>IFERROR($C$8:INDEX($C$8:$C$3000,COUNTIF($C$8:$C$3000,"?*")),"")</f>
        <v>0</v>
      </c>
      <c r="E1817" s="174"/>
      <c r="F1817" s="174">
        <f>--ISNUMBER(IFERROR(SEARCH('Project Costing'!#REF!,Services!I1824,1),""))</f>
        <v>0</v>
      </c>
      <c r="G1817" s="174" t="str">
        <f>IF(F1817=1,COUNTIF($F$8:F1817,1),"")</f>
        <v/>
      </c>
      <c r="H1817" s="174"/>
      <c r="I1817" s="157">
        <f>IFERROR($H$8:INDEX($H$8:$H$3000,COUNTIF($H$8:$H$3000,"?*")),"")</f>
        <v>0</v>
      </c>
    </row>
    <row r="1818" spans="1:9" x14ac:dyDescent="0.25">
      <c r="A1818" s="174">
        <f>--ISNUMBER(IFERROR(SEARCH('Project Costing'!#REF!,Services!I1825,1),""))</f>
        <v>0</v>
      </c>
      <c r="B1818" s="174" t="str">
        <f>IF(A1818=1,COUNTIF($A$8:A1818,1),"")</f>
        <v/>
      </c>
      <c r="C1818" s="174"/>
      <c r="D1818" s="157">
        <f>IFERROR($C$8:INDEX($C$8:$C$3000,COUNTIF($C$8:$C$3000,"?*")),"")</f>
        <v>0</v>
      </c>
      <c r="E1818" s="174"/>
      <c r="F1818" s="174">
        <f>--ISNUMBER(IFERROR(SEARCH('Project Costing'!#REF!,Services!I1825,1),""))</f>
        <v>0</v>
      </c>
      <c r="G1818" s="174" t="str">
        <f>IF(F1818=1,COUNTIF($F$8:F1818,1),"")</f>
        <v/>
      </c>
      <c r="H1818" s="174"/>
      <c r="I1818" s="157">
        <f>IFERROR($H$8:INDEX($H$8:$H$3000,COUNTIF($H$8:$H$3000,"?*")),"")</f>
        <v>0</v>
      </c>
    </row>
    <row r="1819" spans="1:9" x14ac:dyDescent="0.25">
      <c r="A1819" s="174">
        <f>--ISNUMBER(IFERROR(SEARCH('Project Costing'!#REF!,Services!I1826,1),""))</f>
        <v>0</v>
      </c>
      <c r="B1819" s="174" t="str">
        <f>IF(A1819=1,COUNTIF($A$8:A1819,1),"")</f>
        <v/>
      </c>
      <c r="C1819" s="174"/>
      <c r="D1819" s="157">
        <f>IFERROR($C$8:INDEX($C$8:$C$3000,COUNTIF($C$8:$C$3000,"?*")),"")</f>
        <v>0</v>
      </c>
      <c r="E1819" s="174"/>
      <c r="F1819" s="174">
        <f>--ISNUMBER(IFERROR(SEARCH('Project Costing'!#REF!,Services!I1826,1),""))</f>
        <v>0</v>
      </c>
      <c r="G1819" s="174" t="str">
        <f>IF(F1819=1,COUNTIF($F$8:F1819,1),"")</f>
        <v/>
      </c>
      <c r="H1819" s="174"/>
      <c r="I1819" s="157">
        <f>IFERROR($H$8:INDEX($H$8:$H$3000,COUNTIF($H$8:$H$3000,"?*")),"")</f>
        <v>0</v>
      </c>
    </row>
    <row r="1820" spans="1:9" x14ac:dyDescent="0.25">
      <c r="A1820" s="174">
        <f>--ISNUMBER(IFERROR(SEARCH('Project Costing'!#REF!,Services!I1827,1),""))</f>
        <v>0</v>
      </c>
      <c r="B1820" s="174" t="str">
        <f>IF(A1820=1,COUNTIF($A$8:A1820,1),"")</f>
        <v/>
      </c>
      <c r="C1820" s="174"/>
      <c r="D1820" s="157">
        <f>IFERROR($C$8:INDEX($C$8:$C$3000,COUNTIF($C$8:$C$3000,"?*")),"")</f>
        <v>0</v>
      </c>
      <c r="E1820" s="174"/>
      <c r="F1820" s="174">
        <f>--ISNUMBER(IFERROR(SEARCH('Project Costing'!#REF!,Services!I1827,1),""))</f>
        <v>0</v>
      </c>
      <c r="G1820" s="174" t="str">
        <f>IF(F1820=1,COUNTIF($F$8:F1820,1),"")</f>
        <v/>
      </c>
      <c r="H1820" s="174"/>
      <c r="I1820" s="157">
        <f>IFERROR($H$8:INDEX($H$8:$H$3000,COUNTIF($H$8:$H$3000,"?*")),"")</f>
        <v>0</v>
      </c>
    </row>
    <row r="1821" spans="1:9" x14ac:dyDescent="0.25">
      <c r="A1821" s="174">
        <f>--ISNUMBER(IFERROR(SEARCH('Project Costing'!#REF!,Services!I1828,1),""))</f>
        <v>0</v>
      </c>
      <c r="B1821" s="174" t="str">
        <f>IF(A1821=1,COUNTIF($A$8:A1821,1),"")</f>
        <v/>
      </c>
      <c r="C1821" s="174"/>
      <c r="D1821" s="157">
        <f>IFERROR($C$8:INDEX($C$8:$C$3000,COUNTIF($C$8:$C$3000,"?*")),"")</f>
        <v>0</v>
      </c>
      <c r="E1821" s="174"/>
      <c r="F1821" s="174">
        <f>--ISNUMBER(IFERROR(SEARCH('Project Costing'!#REF!,Services!I1828,1),""))</f>
        <v>0</v>
      </c>
      <c r="G1821" s="174" t="str">
        <f>IF(F1821=1,COUNTIF($F$8:F1821,1),"")</f>
        <v/>
      </c>
      <c r="H1821" s="174"/>
      <c r="I1821" s="157">
        <f>IFERROR($H$8:INDEX($H$8:$H$3000,COUNTIF($H$8:$H$3000,"?*")),"")</f>
        <v>0</v>
      </c>
    </row>
    <row r="1822" spans="1:9" x14ac:dyDescent="0.25">
      <c r="A1822" s="174">
        <f>--ISNUMBER(IFERROR(SEARCH('Project Costing'!#REF!,Services!I1829,1),""))</f>
        <v>0</v>
      </c>
      <c r="B1822" s="174" t="str">
        <f>IF(A1822=1,COUNTIF($A$8:A1822,1),"")</f>
        <v/>
      </c>
      <c r="C1822" s="174"/>
      <c r="D1822" s="157">
        <f>IFERROR($C$8:INDEX($C$8:$C$3000,COUNTIF($C$8:$C$3000,"?*")),"")</f>
        <v>0</v>
      </c>
      <c r="E1822" s="174"/>
      <c r="F1822" s="174">
        <f>--ISNUMBER(IFERROR(SEARCH('Project Costing'!#REF!,Services!I1829,1),""))</f>
        <v>0</v>
      </c>
      <c r="G1822" s="174" t="str">
        <f>IF(F1822=1,COUNTIF($F$8:F1822,1),"")</f>
        <v/>
      </c>
      <c r="H1822" s="174"/>
      <c r="I1822" s="157">
        <f>IFERROR($H$8:INDEX($H$8:$H$3000,COUNTIF($H$8:$H$3000,"?*")),"")</f>
        <v>0</v>
      </c>
    </row>
    <row r="1823" spans="1:9" x14ac:dyDescent="0.25">
      <c r="A1823" s="174">
        <f>--ISNUMBER(IFERROR(SEARCH('Project Costing'!#REF!,Services!I1830,1),""))</f>
        <v>0</v>
      </c>
      <c r="B1823" s="174" t="str">
        <f>IF(A1823=1,COUNTIF($A$8:A1823,1),"")</f>
        <v/>
      </c>
      <c r="C1823" s="174"/>
      <c r="D1823" s="157">
        <f>IFERROR($C$8:INDEX($C$8:$C$3000,COUNTIF($C$8:$C$3000,"?*")),"")</f>
        <v>0</v>
      </c>
      <c r="E1823" s="174"/>
      <c r="F1823" s="174">
        <f>--ISNUMBER(IFERROR(SEARCH('Project Costing'!#REF!,Services!I1830,1),""))</f>
        <v>0</v>
      </c>
      <c r="G1823" s="174" t="str">
        <f>IF(F1823=1,COUNTIF($F$8:F1823,1),"")</f>
        <v/>
      </c>
      <c r="H1823" s="174"/>
      <c r="I1823" s="157">
        <f>IFERROR($H$8:INDEX($H$8:$H$3000,COUNTIF($H$8:$H$3000,"?*")),"")</f>
        <v>0</v>
      </c>
    </row>
    <row r="1824" spans="1:9" x14ac:dyDescent="0.25">
      <c r="A1824" s="174">
        <f>--ISNUMBER(IFERROR(SEARCH('Project Costing'!#REF!,Services!I1831,1),""))</f>
        <v>0</v>
      </c>
      <c r="B1824" s="174" t="str">
        <f>IF(A1824=1,COUNTIF($A$8:A1824,1),"")</f>
        <v/>
      </c>
      <c r="C1824" s="174"/>
      <c r="D1824" s="157">
        <f>IFERROR($C$8:INDEX($C$8:$C$3000,COUNTIF($C$8:$C$3000,"?*")),"")</f>
        <v>0</v>
      </c>
      <c r="E1824" s="174"/>
      <c r="F1824" s="174">
        <f>--ISNUMBER(IFERROR(SEARCH('Project Costing'!#REF!,Services!I1831,1),""))</f>
        <v>0</v>
      </c>
      <c r="G1824" s="174" t="str">
        <f>IF(F1824=1,COUNTIF($F$8:F1824,1),"")</f>
        <v/>
      </c>
      <c r="H1824" s="174"/>
      <c r="I1824" s="157">
        <f>IFERROR($H$8:INDEX($H$8:$H$3000,COUNTIF($H$8:$H$3000,"?*")),"")</f>
        <v>0</v>
      </c>
    </row>
    <row r="1825" spans="1:9" x14ac:dyDescent="0.25">
      <c r="A1825" s="174">
        <f>--ISNUMBER(IFERROR(SEARCH('Project Costing'!#REF!,Services!I1832,1),""))</f>
        <v>0</v>
      </c>
      <c r="B1825" s="174" t="str">
        <f>IF(A1825=1,COUNTIF($A$8:A1825,1),"")</f>
        <v/>
      </c>
      <c r="C1825" s="174"/>
      <c r="D1825" s="157">
        <f>IFERROR($C$8:INDEX($C$8:$C$3000,COUNTIF($C$8:$C$3000,"?*")),"")</f>
        <v>0</v>
      </c>
      <c r="E1825" s="174"/>
      <c r="F1825" s="174">
        <f>--ISNUMBER(IFERROR(SEARCH('Project Costing'!#REF!,Services!I1832,1),""))</f>
        <v>0</v>
      </c>
      <c r="G1825" s="174" t="str">
        <f>IF(F1825=1,COUNTIF($F$8:F1825,1),"")</f>
        <v/>
      </c>
      <c r="H1825" s="174"/>
      <c r="I1825" s="157">
        <f>IFERROR($H$8:INDEX($H$8:$H$3000,COUNTIF($H$8:$H$3000,"?*")),"")</f>
        <v>0</v>
      </c>
    </row>
    <row r="1826" spans="1:9" x14ac:dyDescent="0.25">
      <c r="A1826" s="174">
        <f>--ISNUMBER(IFERROR(SEARCH('Project Costing'!#REF!,Services!I1833,1),""))</f>
        <v>0</v>
      </c>
      <c r="B1826" s="174" t="str">
        <f>IF(A1826=1,COUNTIF($A$8:A1826,1),"")</f>
        <v/>
      </c>
      <c r="C1826" s="174"/>
      <c r="D1826" s="157">
        <f>IFERROR($C$8:INDEX($C$8:$C$3000,COUNTIF($C$8:$C$3000,"?*")),"")</f>
        <v>0</v>
      </c>
      <c r="E1826" s="174"/>
      <c r="F1826" s="174">
        <f>--ISNUMBER(IFERROR(SEARCH('Project Costing'!#REF!,Services!I1833,1),""))</f>
        <v>0</v>
      </c>
      <c r="G1826" s="174" t="str">
        <f>IF(F1826=1,COUNTIF($F$8:F1826,1),"")</f>
        <v/>
      </c>
      <c r="H1826" s="174"/>
      <c r="I1826" s="157">
        <f>IFERROR($H$8:INDEX($H$8:$H$3000,COUNTIF($H$8:$H$3000,"?*")),"")</f>
        <v>0</v>
      </c>
    </row>
    <row r="1827" spans="1:9" x14ac:dyDescent="0.25">
      <c r="A1827" s="174">
        <f>--ISNUMBER(IFERROR(SEARCH('Project Costing'!#REF!,Services!I1834,1),""))</f>
        <v>0</v>
      </c>
      <c r="B1827" s="174" t="str">
        <f>IF(A1827=1,COUNTIF($A$8:A1827,1),"")</f>
        <v/>
      </c>
      <c r="C1827" s="174"/>
      <c r="D1827" s="157">
        <f>IFERROR($C$8:INDEX($C$8:$C$3000,COUNTIF($C$8:$C$3000,"?*")),"")</f>
        <v>0</v>
      </c>
      <c r="E1827" s="174"/>
      <c r="F1827" s="174">
        <f>--ISNUMBER(IFERROR(SEARCH('Project Costing'!#REF!,Services!I1834,1),""))</f>
        <v>0</v>
      </c>
      <c r="G1827" s="174" t="str">
        <f>IF(F1827=1,COUNTIF($F$8:F1827,1),"")</f>
        <v/>
      </c>
      <c r="H1827" s="174"/>
      <c r="I1827" s="157">
        <f>IFERROR($H$8:INDEX($H$8:$H$3000,COUNTIF($H$8:$H$3000,"?*")),"")</f>
        <v>0</v>
      </c>
    </row>
    <row r="1828" spans="1:9" x14ac:dyDescent="0.25">
      <c r="A1828" s="174">
        <f>--ISNUMBER(IFERROR(SEARCH('Project Costing'!#REF!,Services!I1835,1),""))</f>
        <v>0</v>
      </c>
      <c r="B1828" s="174" t="str">
        <f>IF(A1828=1,COUNTIF($A$8:A1828,1),"")</f>
        <v/>
      </c>
      <c r="C1828" s="174"/>
      <c r="D1828" s="157">
        <f>IFERROR($C$8:INDEX($C$8:$C$3000,COUNTIF($C$8:$C$3000,"?*")),"")</f>
        <v>0</v>
      </c>
      <c r="E1828" s="174"/>
      <c r="F1828" s="174">
        <f>--ISNUMBER(IFERROR(SEARCH('Project Costing'!#REF!,Services!I1835,1),""))</f>
        <v>0</v>
      </c>
      <c r="G1828" s="174" t="str">
        <f>IF(F1828=1,COUNTIF($F$8:F1828,1),"")</f>
        <v/>
      </c>
      <c r="H1828" s="174"/>
      <c r="I1828" s="157">
        <f>IFERROR($H$8:INDEX($H$8:$H$3000,COUNTIF($H$8:$H$3000,"?*")),"")</f>
        <v>0</v>
      </c>
    </row>
    <row r="1829" spans="1:9" x14ac:dyDescent="0.25">
      <c r="A1829" s="174">
        <f>--ISNUMBER(IFERROR(SEARCH('Project Costing'!#REF!,Services!I1836,1),""))</f>
        <v>0</v>
      </c>
      <c r="B1829" s="174" t="str">
        <f>IF(A1829=1,COUNTIF($A$8:A1829,1),"")</f>
        <v/>
      </c>
      <c r="C1829" s="174"/>
      <c r="D1829" s="157">
        <f>IFERROR($C$8:INDEX($C$8:$C$3000,COUNTIF($C$8:$C$3000,"?*")),"")</f>
        <v>0</v>
      </c>
      <c r="E1829" s="174"/>
      <c r="F1829" s="174">
        <f>--ISNUMBER(IFERROR(SEARCH('Project Costing'!#REF!,Services!I1836,1),""))</f>
        <v>0</v>
      </c>
      <c r="G1829" s="174" t="str">
        <f>IF(F1829=1,COUNTIF($F$8:F1829,1),"")</f>
        <v/>
      </c>
      <c r="H1829" s="174"/>
      <c r="I1829" s="157">
        <f>IFERROR($H$8:INDEX($H$8:$H$3000,COUNTIF($H$8:$H$3000,"?*")),"")</f>
        <v>0</v>
      </c>
    </row>
    <row r="1830" spans="1:9" x14ac:dyDescent="0.25">
      <c r="A1830" s="174">
        <f>--ISNUMBER(IFERROR(SEARCH('Project Costing'!#REF!,Services!I1837,1),""))</f>
        <v>0</v>
      </c>
      <c r="B1830" s="174" t="str">
        <f>IF(A1830=1,COUNTIF($A$8:A1830,1),"")</f>
        <v/>
      </c>
      <c r="C1830" s="174"/>
      <c r="D1830" s="157">
        <f>IFERROR($C$8:INDEX($C$8:$C$3000,COUNTIF($C$8:$C$3000,"?*")),"")</f>
        <v>0</v>
      </c>
      <c r="E1830" s="174"/>
      <c r="F1830" s="174">
        <f>--ISNUMBER(IFERROR(SEARCH('Project Costing'!#REF!,Services!I1837,1),""))</f>
        <v>0</v>
      </c>
      <c r="G1830" s="174" t="str">
        <f>IF(F1830=1,COUNTIF($F$8:F1830,1),"")</f>
        <v/>
      </c>
      <c r="H1830" s="174"/>
      <c r="I1830" s="157">
        <f>IFERROR($H$8:INDEX($H$8:$H$3000,COUNTIF($H$8:$H$3000,"?*")),"")</f>
        <v>0</v>
      </c>
    </row>
    <row r="1831" spans="1:9" x14ac:dyDescent="0.25">
      <c r="A1831" s="174">
        <f>--ISNUMBER(IFERROR(SEARCH('Project Costing'!#REF!,Services!I1838,1),""))</f>
        <v>0</v>
      </c>
      <c r="B1831" s="174" t="str">
        <f>IF(A1831=1,COUNTIF($A$8:A1831,1),"")</f>
        <v/>
      </c>
      <c r="C1831" s="174"/>
      <c r="D1831" s="157">
        <f>IFERROR($C$8:INDEX($C$8:$C$3000,COUNTIF($C$8:$C$3000,"?*")),"")</f>
        <v>0</v>
      </c>
      <c r="E1831" s="174"/>
      <c r="F1831" s="174">
        <f>--ISNUMBER(IFERROR(SEARCH('Project Costing'!#REF!,Services!I1838,1),""))</f>
        <v>0</v>
      </c>
      <c r="G1831" s="174" t="str">
        <f>IF(F1831=1,COUNTIF($F$8:F1831,1),"")</f>
        <v/>
      </c>
      <c r="H1831" s="174"/>
      <c r="I1831" s="157">
        <f>IFERROR($H$8:INDEX($H$8:$H$3000,COUNTIF($H$8:$H$3000,"?*")),"")</f>
        <v>0</v>
      </c>
    </row>
    <row r="1832" spans="1:9" x14ac:dyDescent="0.25">
      <c r="A1832" s="174">
        <f>--ISNUMBER(IFERROR(SEARCH('Project Costing'!#REF!,Services!I1839,1),""))</f>
        <v>0</v>
      </c>
      <c r="B1832" s="174" t="str">
        <f>IF(A1832=1,COUNTIF($A$8:A1832,1),"")</f>
        <v/>
      </c>
      <c r="C1832" s="174"/>
      <c r="D1832" s="157">
        <f>IFERROR($C$8:INDEX($C$8:$C$3000,COUNTIF($C$8:$C$3000,"?*")),"")</f>
        <v>0</v>
      </c>
      <c r="E1832" s="174"/>
      <c r="F1832" s="174">
        <f>--ISNUMBER(IFERROR(SEARCH('Project Costing'!#REF!,Services!I1839,1),""))</f>
        <v>0</v>
      </c>
      <c r="G1832" s="174" t="str">
        <f>IF(F1832=1,COUNTIF($F$8:F1832,1),"")</f>
        <v/>
      </c>
      <c r="H1832" s="174"/>
      <c r="I1832" s="157">
        <f>IFERROR($H$8:INDEX($H$8:$H$3000,COUNTIF($H$8:$H$3000,"?*")),"")</f>
        <v>0</v>
      </c>
    </row>
    <row r="1833" spans="1:9" x14ac:dyDescent="0.25">
      <c r="A1833" s="174">
        <f>--ISNUMBER(IFERROR(SEARCH('Project Costing'!#REF!,Services!I1840,1),""))</f>
        <v>0</v>
      </c>
      <c r="B1833" s="174" t="str">
        <f>IF(A1833=1,COUNTIF($A$8:A1833,1),"")</f>
        <v/>
      </c>
      <c r="C1833" s="174"/>
      <c r="D1833" s="157">
        <f>IFERROR($C$8:INDEX($C$8:$C$3000,COUNTIF($C$8:$C$3000,"?*")),"")</f>
        <v>0</v>
      </c>
      <c r="E1833" s="174"/>
      <c r="F1833" s="174">
        <f>--ISNUMBER(IFERROR(SEARCH('Project Costing'!#REF!,Services!I1840,1),""))</f>
        <v>0</v>
      </c>
      <c r="G1833" s="174" t="str">
        <f>IF(F1833=1,COUNTIF($F$8:F1833,1),"")</f>
        <v/>
      </c>
      <c r="H1833" s="174"/>
      <c r="I1833" s="157">
        <f>IFERROR($H$8:INDEX($H$8:$H$3000,COUNTIF($H$8:$H$3000,"?*")),"")</f>
        <v>0</v>
      </c>
    </row>
    <row r="1834" spans="1:9" x14ac:dyDescent="0.25">
      <c r="A1834" s="174">
        <f>--ISNUMBER(IFERROR(SEARCH('Project Costing'!#REF!,Services!I1841,1),""))</f>
        <v>0</v>
      </c>
      <c r="B1834" s="174" t="str">
        <f>IF(A1834=1,COUNTIF($A$8:A1834,1),"")</f>
        <v/>
      </c>
      <c r="C1834" s="174"/>
      <c r="D1834" s="157">
        <f>IFERROR($C$8:INDEX($C$8:$C$3000,COUNTIF($C$8:$C$3000,"?*")),"")</f>
        <v>0</v>
      </c>
      <c r="E1834" s="174"/>
      <c r="F1834" s="174">
        <f>--ISNUMBER(IFERROR(SEARCH('Project Costing'!#REF!,Services!I1841,1),""))</f>
        <v>0</v>
      </c>
      <c r="G1834" s="174" t="str">
        <f>IF(F1834=1,COUNTIF($F$8:F1834,1),"")</f>
        <v/>
      </c>
      <c r="H1834" s="174"/>
      <c r="I1834" s="157">
        <f>IFERROR($H$8:INDEX($H$8:$H$3000,COUNTIF($H$8:$H$3000,"?*")),"")</f>
        <v>0</v>
      </c>
    </row>
    <row r="1835" spans="1:9" x14ac:dyDescent="0.25">
      <c r="A1835" s="174">
        <f>--ISNUMBER(IFERROR(SEARCH('Project Costing'!#REF!,Services!I1842,1),""))</f>
        <v>0</v>
      </c>
      <c r="B1835" s="174" t="str">
        <f>IF(A1835=1,COUNTIF($A$8:A1835,1),"")</f>
        <v/>
      </c>
      <c r="C1835" s="174"/>
      <c r="D1835" s="157">
        <f>IFERROR($C$8:INDEX($C$8:$C$3000,COUNTIF($C$8:$C$3000,"?*")),"")</f>
        <v>0</v>
      </c>
      <c r="E1835" s="174"/>
      <c r="F1835" s="174">
        <f>--ISNUMBER(IFERROR(SEARCH('Project Costing'!#REF!,Services!I1842,1),""))</f>
        <v>0</v>
      </c>
      <c r="G1835" s="174" t="str">
        <f>IF(F1835=1,COUNTIF($F$8:F1835,1),"")</f>
        <v/>
      </c>
      <c r="H1835" s="174"/>
      <c r="I1835" s="157">
        <f>IFERROR($H$8:INDEX($H$8:$H$3000,COUNTIF($H$8:$H$3000,"?*")),"")</f>
        <v>0</v>
      </c>
    </row>
    <row r="1836" spans="1:9" x14ac:dyDescent="0.25">
      <c r="A1836" s="174">
        <f>--ISNUMBER(IFERROR(SEARCH('Project Costing'!#REF!,Services!I1843,1),""))</f>
        <v>0</v>
      </c>
      <c r="B1836" s="174" t="str">
        <f>IF(A1836=1,COUNTIF($A$8:A1836,1),"")</f>
        <v/>
      </c>
      <c r="C1836" s="174"/>
      <c r="D1836" s="157">
        <f>IFERROR($C$8:INDEX($C$8:$C$3000,COUNTIF($C$8:$C$3000,"?*")),"")</f>
        <v>0</v>
      </c>
      <c r="E1836" s="174"/>
      <c r="F1836" s="174">
        <f>--ISNUMBER(IFERROR(SEARCH('Project Costing'!#REF!,Services!I1843,1),""))</f>
        <v>0</v>
      </c>
      <c r="G1836" s="174" t="str">
        <f>IF(F1836=1,COUNTIF($F$8:F1836,1),"")</f>
        <v/>
      </c>
      <c r="H1836" s="174"/>
      <c r="I1836" s="157">
        <f>IFERROR($H$8:INDEX($H$8:$H$3000,COUNTIF($H$8:$H$3000,"?*")),"")</f>
        <v>0</v>
      </c>
    </row>
    <row r="1837" spans="1:9" x14ac:dyDescent="0.25">
      <c r="A1837" s="174">
        <f>--ISNUMBER(IFERROR(SEARCH('Project Costing'!#REF!,Services!I1844,1),""))</f>
        <v>0</v>
      </c>
      <c r="B1837" s="174" t="str">
        <f>IF(A1837=1,COUNTIF($A$8:A1837,1),"")</f>
        <v/>
      </c>
      <c r="C1837" s="174"/>
      <c r="D1837" s="157">
        <f>IFERROR($C$8:INDEX($C$8:$C$3000,COUNTIF($C$8:$C$3000,"?*")),"")</f>
        <v>0</v>
      </c>
      <c r="E1837" s="174"/>
      <c r="F1837" s="174">
        <f>--ISNUMBER(IFERROR(SEARCH('Project Costing'!#REF!,Services!I1844,1),""))</f>
        <v>0</v>
      </c>
      <c r="G1837" s="174" t="str">
        <f>IF(F1837=1,COUNTIF($F$8:F1837,1),"")</f>
        <v/>
      </c>
      <c r="H1837" s="174"/>
      <c r="I1837" s="157">
        <f>IFERROR($H$8:INDEX($H$8:$H$3000,COUNTIF($H$8:$H$3000,"?*")),"")</f>
        <v>0</v>
      </c>
    </row>
    <row r="1838" spans="1:9" x14ac:dyDescent="0.25">
      <c r="A1838" s="174">
        <f>--ISNUMBER(IFERROR(SEARCH('Project Costing'!#REF!,Services!I1845,1),""))</f>
        <v>0</v>
      </c>
      <c r="B1838" s="174" t="str">
        <f>IF(A1838=1,COUNTIF($A$8:A1838,1),"")</f>
        <v/>
      </c>
      <c r="C1838" s="174"/>
      <c r="D1838" s="157">
        <f>IFERROR($C$8:INDEX($C$8:$C$3000,COUNTIF($C$8:$C$3000,"?*")),"")</f>
        <v>0</v>
      </c>
      <c r="E1838" s="174"/>
      <c r="F1838" s="174">
        <f>--ISNUMBER(IFERROR(SEARCH('Project Costing'!#REF!,Services!I1845,1),""))</f>
        <v>0</v>
      </c>
      <c r="G1838" s="174" t="str">
        <f>IF(F1838=1,COUNTIF($F$8:F1838,1),"")</f>
        <v/>
      </c>
      <c r="H1838" s="174"/>
      <c r="I1838" s="157">
        <f>IFERROR($H$8:INDEX($H$8:$H$3000,COUNTIF($H$8:$H$3000,"?*")),"")</f>
        <v>0</v>
      </c>
    </row>
    <row r="1839" spans="1:9" x14ac:dyDescent="0.25">
      <c r="A1839" s="174">
        <f>--ISNUMBER(IFERROR(SEARCH('Project Costing'!#REF!,Services!I1846,1),""))</f>
        <v>0</v>
      </c>
      <c r="B1839" s="174" t="str">
        <f>IF(A1839=1,COUNTIF($A$8:A1839,1),"")</f>
        <v/>
      </c>
      <c r="C1839" s="174"/>
      <c r="D1839" s="157">
        <f>IFERROR($C$8:INDEX($C$8:$C$3000,COUNTIF($C$8:$C$3000,"?*")),"")</f>
        <v>0</v>
      </c>
      <c r="E1839" s="174"/>
      <c r="F1839" s="174">
        <f>--ISNUMBER(IFERROR(SEARCH('Project Costing'!#REF!,Services!I1846,1),""))</f>
        <v>0</v>
      </c>
      <c r="G1839" s="174" t="str">
        <f>IF(F1839=1,COUNTIF($F$8:F1839,1),"")</f>
        <v/>
      </c>
      <c r="H1839" s="174"/>
      <c r="I1839" s="157">
        <f>IFERROR($H$8:INDEX($H$8:$H$3000,COUNTIF($H$8:$H$3000,"?*")),"")</f>
        <v>0</v>
      </c>
    </row>
    <row r="1840" spans="1:9" x14ac:dyDescent="0.25">
      <c r="A1840" s="174">
        <f>--ISNUMBER(IFERROR(SEARCH('Project Costing'!#REF!,Services!I1847,1),""))</f>
        <v>0</v>
      </c>
      <c r="B1840" s="174" t="str">
        <f>IF(A1840=1,COUNTIF($A$8:A1840,1),"")</f>
        <v/>
      </c>
      <c r="C1840" s="174"/>
      <c r="D1840" s="157">
        <f>IFERROR($C$8:INDEX($C$8:$C$3000,COUNTIF($C$8:$C$3000,"?*")),"")</f>
        <v>0</v>
      </c>
      <c r="E1840" s="174"/>
      <c r="F1840" s="174">
        <f>--ISNUMBER(IFERROR(SEARCH('Project Costing'!#REF!,Services!I1847,1),""))</f>
        <v>0</v>
      </c>
      <c r="G1840" s="174" t="str">
        <f>IF(F1840=1,COUNTIF($F$8:F1840,1),"")</f>
        <v/>
      </c>
      <c r="H1840" s="174"/>
      <c r="I1840" s="157">
        <f>IFERROR($H$8:INDEX($H$8:$H$3000,COUNTIF($H$8:$H$3000,"?*")),"")</f>
        <v>0</v>
      </c>
    </row>
    <row r="1841" spans="1:9" x14ac:dyDescent="0.25">
      <c r="A1841" s="174">
        <f>--ISNUMBER(IFERROR(SEARCH('Project Costing'!#REF!,Services!I1848,1),""))</f>
        <v>0</v>
      </c>
      <c r="B1841" s="174" t="str">
        <f>IF(A1841=1,COUNTIF($A$8:A1841,1),"")</f>
        <v/>
      </c>
      <c r="C1841" s="174"/>
      <c r="D1841" s="157">
        <f>IFERROR($C$8:INDEX($C$8:$C$3000,COUNTIF($C$8:$C$3000,"?*")),"")</f>
        <v>0</v>
      </c>
      <c r="E1841" s="174"/>
      <c r="F1841" s="174">
        <f>--ISNUMBER(IFERROR(SEARCH('Project Costing'!#REF!,Services!I1848,1),""))</f>
        <v>0</v>
      </c>
      <c r="G1841" s="174" t="str">
        <f>IF(F1841=1,COUNTIF($F$8:F1841,1),"")</f>
        <v/>
      </c>
      <c r="H1841" s="174"/>
      <c r="I1841" s="157">
        <f>IFERROR($H$8:INDEX($H$8:$H$3000,COUNTIF($H$8:$H$3000,"?*")),"")</f>
        <v>0</v>
      </c>
    </row>
    <row r="1842" spans="1:9" x14ac:dyDescent="0.25">
      <c r="A1842" s="174">
        <f>--ISNUMBER(IFERROR(SEARCH('Project Costing'!#REF!,Services!I1849,1),""))</f>
        <v>0</v>
      </c>
      <c r="B1842" s="174" t="str">
        <f>IF(A1842=1,COUNTIF($A$8:A1842,1),"")</f>
        <v/>
      </c>
      <c r="C1842" s="174"/>
      <c r="D1842" s="157">
        <f>IFERROR($C$8:INDEX($C$8:$C$3000,COUNTIF($C$8:$C$3000,"?*")),"")</f>
        <v>0</v>
      </c>
      <c r="E1842" s="174"/>
      <c r="F1842" s="174">
        <f>--ISNUMBER(IFERROR(SEARCH('Project Costing'!#REF!,Services!I1849,1),""))</f>
        <v>0</v>
      </c>
      <c r="G1842" s="174" t="str">
        <f>IF(F1842=1,COUNTIF($F$8:F1842,1),"")</f>
        <v/>
      </c>
      <c r="H1842" s="174"/>
      <c r="I1842" s="157">
        <f>IFERROR($H$8:INDEX($H$8:$H$3000,COUNTIF($H$8:$H$3000,"?*")),"")</f>
        <v>0</v>
      </c>
    </row>
    <row r="1843" spans="1:9" x14ac:dyDescent="0.25">
      <c r="A1843" s="174">
        <f>--ISNUMBER(IFERROR(SEARCH('Project Costing'!#REF!,Services!I1850,1),""))</f>
        <v>0</v>
      </c>
      <c r="B1843" s="174" t="str">
        <f>IF(A1843=1,COUNTIF($A$8:A1843,1),"")</f>
        <v/>
      </c>
      <c r="C1843" s="174"/>
      <c r="D1843" s="157">
        <f>IFERROR($C$8:INDEX($C$8:$C$3000,COUNTIF($C$8:$C$3000,"?*")),"")</f>
        <v>0</v>
      </c>
      <c r="E1843" s="174"/>
      <c r="F1843" s="174">
        <f>--ISNUMBER(IFERROR(SEARCH('Project Costing'!#REF!,Services!I1850,1),""))</f>
        <v>0</v>
      </c>
      <c r="G1843" s="174" t="str">
        <f>IF(F1843=1,COUNTIF($F$8:F1843,1),"")</f>
        <v/>
      </c>
      <c r="H1843" s="174"/>
      <c r="I1843" s="157">
        <f>IFERROR($H$8:INDEX($H$8:$H$3000,COUNTIF($H$8:$H$3000,"?*")),"")</f>
        <v>0</v>
      </c>
    </row>
    <row r="1844" spans="1:9" x14ac:dyDescent="0.25">
      <c r="A1844" s="174">
        <f>--ISNUMBER(IFERROR(SEARCH('Project Costing'!#REF!,Services!I1851,1),""))</f>
        <v>0</v>
      </c>
      <c r="B1844" s="174" t="str">
        <f>IF(A1844=1,COUNTIF($A$8:A1844,1),"")</f>
        <v/>
      </c>
      <c r="C1844" s="174"/>
      <c r="D1844" s="157">
        <f>IFERROR($C$8:INDEX($C$8:$C$3000,COUNTIF($C$8:$C$3000,"?*")),"")</f>
        <v>0</v>
      </c>
      <c r="E1844" s="174"/>
      <c r="F1844" s="174">
        <f>--ISNUMBER(IFERROR(SEARCH('Project Costing'!#REF!,Services!I1851,1),""))</f>
        <v>0</v>
      </c>
      <c r="G1844" s="174" t="str">
        <f>IF(F1844=1,COUNTIF($F$8:F1844,1),"")</f>
        <v/>
      </c>
      <c r="H1844" s="174"/>
      <c r="I1844" s="157">
        <f>IFERROR($H$8:INDEX($H$8:$H$3000,COUNTIF($H$8:$H$3000,"?*")),"")</f>
        <v>0</v>
      </c>
    </row>
    <row r="1845" spans="1:9" x14ac:dyDescent="0.25">
      <c r="A1845" s="174">
        <f>--ISNUMBER(IFERROR(SEARCH('Project Costing'!#REF!,Services!I1852,1),""))</f>
        <v>0</v>
      </c>
      <c r="B1845" s="174" t="str">
        <f>IF(A1845=1,COUNTIF($A$8:A1845,1),"")</f>
        <v/>
      </c>
      <c r="C1845" s="174"/>
      <c r="D1845" s="157">
        <f>IFERROR($C$8:INDEX($C$8:$C$3000,COUNTIF($C$8:$C$3000,"?*")),"")</f>
        <v>0</v>
      </c>
      <c r="E1845" s="174"/>
      <c r="F1845" s="174">
        <f>--ISNUMBER(IFERROR(SEARCH('Project Costing'!#REF!,Services!I1852,1),""))</f>
        <v>0</v>
      </c>
      <c r="G1845" s="174" t="str">
        <f>IF(F1845=1,COUNTIF($F$8:F1845,1),"")</f>
        <v/>
      </c>
      <c r="H1845" s="174"/>
      <c r="I1845" s="157">
        <f>IFERROR($H$8:INDEX($H$8:$H$3000,COUNTIF($H$8:$H$3000,"?*")),"")</f>
        <v>0</v>
      </c>
    </row>
    <row r="1846" spans="1:9" x14ac:dyDescent="0.25">
      <c r="A1846" s="174">
        <f>--ISNUMBER(IFERROR(SEARCH('Project Costing'!#REF!,Services!I1853,1),""))</f>
        <v>0</v>
      </c>
      <c r="B1846" s="174" t="str">
        <f>IF(A1846=1,COUNTIF($A$8:A1846,1),"")</f>
        <v/>
      </c>
      <c r="C1846" s="174"/>
      <c r="D1846" s="157">
        <f>IFERROR($C$8:INDEX($C$8:$C$3000,COUNTIF($C$8:$C$3000,"?*")),"")</f>
        <v>0</v>
      </c>
      <c r="E1846" s="174"/>
      <c r="F1846" s="174">
        <f>--ISNUMBER(IFERROR(SEARCH('Project Costing'!#REF!,Services!I1853,1),""))</f>
        <v>0</v>
      </c>
      <c r="G1846" s="174" t="str">
        <f>IF(F1846=1,COUNTIF($F$8:F1846,1),"")</f>
        <v/>
      </c>
      <c r="H1846" s="174"/>
      <c r="I1846" s="157">
        <f>IFERROR($H$8:INDEX($H$8:$H$3000,COUNTIF($H$8:$H$3000,"?*")),"")</f>
        <v>0</v>
      </c>
    </row>
    <row r="1847" spans="1:9" x14ac:dyDescent="0.25">
      <c r="A1847" s="174">
        <f>--ISNUMBER(IFERROR(SEARCH('Project Costing'!#REF!,Services!I1854,1),""))</f>
        <v>0</v>
      </c>
      <c r="B1847" s="174" t="str">
        <f>IF(A1847=1,COUNTIF($A$8:A1847,1),"")</f>
        <v/>
      </c>
      <c r="C1847" s="174"/>
      <c r="D1847" s="157">
        <f>IFERROR($C$8:INDEX($C$8:$C$3000,COUNTIF($C$8:$C$3000,"?*")),"")</f>
        <v>0</v>
      </c>
      <c r="E1847" s="174"/>
      <c r="F1847" s="174">
        <f>--ISNUMBER(IFERROR(SEARCH('Project Costing'!#REF!,Services!I1854,1),""))</f>
        <v>0</v>
      </c>
      <c r="G1847" s="174" t="str">
        <f>IF(F1847=1,COUNTIF($F$8:F1847,1),"")</f>
        <v/>
      </c>
      <c r="H1847" s="174"/>
      <c r="I1847" s="157">
        <f>IFERROR($H$8:INDEX($H$8:$H$3000,COUNTIF($H$8:$H$3000,"?*")),"")</f>
        <v>0</v>
      </c>
    </row>
    <row r="1848" spans="1:9" x14ac:dyDescent="0.25">
      <c r="A1848" s="174">
        <f>--ISNUMBER(IFERROR(SEARCH('Project Costing'!#REF!,Services!I1855,1),""))</f>
        <v>0</v>
      </c>
      <c r="B1848" s="174" t="str">
        <f>IF(A1848=1,COUNTIF($A$8:A1848,1),"")</f>
        <v/>
      </c>
      <c r="C1848" s="174"/>
      <c r="D1848" s="157">
        <f>IFERROR($C$8:INDEX($C$8:$C$3000,COUNTIF($C$8:$C$3000,"?*")),"")</f>
        <v>0</v>
      </c>
      <c r="E1848" s="174"/>
      <c r="F1848" s="174">
        <f>--ISNUMBER(IFERROR(SEARCH('Project Costing'!#REF!,Services!I1855,1),""))</f>
        <v>0</v>
      </c>
      <c r="G1848" s="174" t="str">
        <f>IF(F1848=1,COUNTIF($F$8:F1848,1),"")</f>
        <v/>
      </c>
      <c r="H1848" s="174"/>
      <c r="I1848" s="157">
        <f>IFERROR($H$8:INDEX($H$8:$H$3000,COUNTIF($H$8:$H$3000,"?*")),"")</f>
        <v>0</v>
      </c>
    </row>
    <row r="1849" spans="1:9" x14ac:dyDescent="0.25">
      <c r="A1849" s="174">
        <f>--ISNUMBER(IFERROR(SEARCH('Project Costing'!#REF!,Services!I1856,1),""))</f>
        <v>0</v>
      </c>
      <c r="B1849" s="174" t="str">
        <f>IF(A1849=1,COUNTIF($A$8:A1849,1),"")</f>
        <v/>
      </c>
      <c r="C1849" s="174"/>
      <c r="D1849" s="157">
        <f>IFERROR($C$8:INDEX($C$8:$C$3000,COUNTIF($C$8:$C$3000,"?*")),"")</f>
        <v>0</v>
      </c>
      <c r="E1849" s="174"/>
      <c r="F1849" s="174">
        <f>--ISNUMBER(IFERROR(SEARCH('Project Costing'!#REF!,Services!I1856,1),""))</f>
        <v>0</v>
      </c>
      <c r="G1849" s="174" t="str">
        <f>IF(F1849=1,COUNTIF($F$8:F1849,1),"")</f>
        <v/>
      </c>
      <c r="H1849" s="174"/>
      <c r="I1849" s="157">
        <f>IFERROR($H$8:INDEX($H$8:$H$3000,COUNTIF($H$8:$H$3000,"?*")),"")</f>
        <v>0</v>
      </c>
    </row>
    <row r="1850" spans="1:9" x14ac:dyDescent="0.25">
      <c r="A1850" s="174">
        <f>--ISNUMBER(IFERROR(SEARCH('Project Costing'!#REF!,Services!I1857,1),""))</f>
        <v>0</v>
      </c>
      <c r="B1850" s="174" t="str">
        <f>IF(A1850=1,COUNTIF($A$8:A1850,1),"")</f>
        <v/>
      </c>
      <c r="C1850" s="174"/>
      <c r="D1850" s="157">
        <f>IFERROR($C$8:INDEX($C$8:$C$3000,COUNTIF($C$8:$C$3000,"?*")),"")</f>
        <v>0</v>
      </c>
      <c r="E1850" s="174"/>
      <c r="F1850" s="174">
        <f>--ISNUMBER(IFERROR(SEARCH('Project Costing'!#REF!,Services!I1857,1),""))</f>
        <v>0</v>
      </c>
      <c r="G1850" s="174" t="str">
        <f>IF(F1850=1,COUNTIF($F$8:F1850,1),"")</f>
        <v/>
      </c>
      <c r="H1850" s="174"/>
      <c r="I1850" s="157">
        <f>IFERROR($H$8:INDEX($H$8:$H$3000,COUNTIF($H$8:$H$3000,"?*")),"")</f>
        <v>0</v>
      </c>
    </row>
    <row r="1851" spans="1:9" x14ac:dyDescent="0.25">
      <c r="A1851" s="174">
        <f>--ISNUMBER(IFERROR(SEARCH('Project Costing'!#REF!,Services!I1858,1),""))</f>
        <v>0</v>
      </c>
      <c r="B1851" s="174" t="str">
        <f>IF(A1851=1,COUNTIF($A$8:A1851,1),"")</f>
        <v/>
      </c>
      <c r="C1851" s="174"/>
      <c r="D1851" s="157">
        <f>IFERROR($C$8:INDEX($C$8:$C$3000,COUNTIF($C$8:$C$3000,"?*")),"")</f>
        <v>0</v>
      </c>
      <c r="E1851" s="174"/>
      <c r="F1851" s="174">
        <f>--ISNUMBER(IFERROR(SEARCH('Project Costing'!#REF!,Services!I1858,1),""))</f>
        <v>0</v>
      </c>
      <c r="G1851" s="174" t="str">
        <f>IF(F1851=1,COUNTIF($F$8:F1851,1),"")</f>
        <v/>
      </c>
      <c r="H1851" s="174"/>
      <c r="I1851" s="157">
        <f>IFERROR($H$8:INDEX($H$8:$H$3000,COUNTIF($H$8:$H$3000,"?*")),"")</f>
        <v>0</v>
      </c>
    </row>
    <row r="1852" spans="1:9" x14ac:dyDescent="0.25">
      <c r="A1852" s="174">
        <f>--ISNUMBER(IFERROR(SEARCH('Project Costing'!#REF!,Services!I1859,1),""))</f>
        <v>0</v>
      </c>
      <c r="B1852" s="174" t="str">
        <f>IF(A1852=1,COUNTIF($A$8:A1852,1),"")</f>
        <v/>
      </c>
      <c r="C1852" s="174"/>
      <c r="D1852" s="157">
        <f>IFERROR($C$8:INDEX($C$8:$C$3000,COUNTIF($C$8:$C$3000,"?*")),"")</f>
        <v>0</v>
      </c>
      <c r="E1852" s="174"/>
      <c r="F1852" s="174">
        <f>--ISNUMBER(IFERROR(SEARCH('Project Costing'!#REF!,Services!I1859,1),""))</f>
        <v>0</v>
      </c>
      <c r="G1852" s="174" t="str">
        <f>IF(F1852=1,COUNTIF($F$8:F1852,1),"")</f>
        <v/>
      </c>
      <c r="H1852" s="174"/>
      <c r="I1852" s="157">
        <f>IFERROR($H$8:INDEX($H$8:$H$3000,COUNTIF($H$8:$H$3000,"?*")),"")</f>
        <v>0</v>
      </c>
    </row>
    <row r="1853" spans="1:9" x14ac:dyDescent="0.25">
      <c r="A1853" s="174">
        <f>--ISNUMBER(IFERROR(SEARCH('Project Costing'!#REF!,Services!I1860,1),""))</f>
        <v>0</v>
      </c>
      <c r="B1853" s="174" t="str">
        <f>IF(A1853=1,COUNTIF($A$8:A1853,1),"")</f>
        <v/>
      </c>
      <c r="C1853" s="174"/>
      <c r="D1853" s="157">
        <f>IFERROR($C$8:INDEX($C$8:$C$3000,COUNTIF($C$8:$C$3000,"?*")),"")</f>
        <v>0</v>
      </c>
      <c r="E1853" s="174"/>
      <c r="F1853" s="174">
        <f>--ISNUMBER(IFERROR(SEARCH('Project Costing'!#REF!,Services!I1860,1),""))</f>
        <v>0</v>
      </c>
      <c r="G1853" s="174" t="str">
        <f>IF(F1853=1,COUNTIF($F$8:F1853,1),"")</f>
        <v/>
      </c>
      <c r="H1853" s="174"/>
      <c r="I1853" s="157">
        <f>IFERROR($H$8:INDEX($H$8:$H$3000,COUNTIF($H$8:$H$3000,"?*")),"")</f>
        <v>0</v>
      </c>
    </row>
    <row r="1854" spans="1:9" x14ac:dyDescent="0.25">
      <c r="A1854" s="174">
        <f>--ISNUMBER(IFERROR(SEARCH('Project Costing'!#REF!,Services!I1861,1),""))</f>
        <v>0</v>
      </c>
      <c r="B1854" s="174" t="str">
        <f>IF(A1854=1,COUNTIF($A$8:A1854,1),"")</f>
        <v/>
      </c>
      <c r="C1854" s="174"/>
      <c r="D1854" s="157">
        <f>IFERROR($C$8:INDEX($C$8:$C$3000,COUNTIF($C$8:$C$3000,"?*")),"")</f>
        <v>0</v>
      </c>
      <c r="E1854" s="174"/>
      <c r="F1854" s="174">
        <f>--ISNUMBER(IFERROR(SEARCH('Project Costing'!#REF!,Services!I1861,1),""))</f>
        <v>0</v>
      </c>
      <c r="G1854" s="174" t="str">
        <f>IF(F1854=1,COUNTIF($F$8:F1854,1),"")</f>
        <v/>
      </c>
      <c r="H1854" s="174"/>
      <c r="I1854" s="157">
        <f>IFERROR($H$8:INDEX($H$8:$H$3000,COUNTIF($H$8:$H$3000,"?*")),"")</f>
        <v>0</v>
      </c>
    </row>
    <row r="1855" spans="1:9" x14ac:dyDescent="0.25">
      <c r="A1855" s="174">
        <f>--ISNUMBER(IFERROR(SEARCH('Project Costing'!#REF!,Services!I1862,1),""))</f>
        <v>0</v>
      </c>
      <c r="B1855" s="174" t="str">
        <f>IF(A1855=1,COUNTIF($A$8:A1855,1),"")</f>
        <v/>
      </c>
      <c r="C1855" s="174"/>
      <c r="D1855" s="157">
        <f>IFERROR($C$8:INDEX($C$8:$C$3000,COUNTIF($C$8:$C$3000,"?*")),"")</f>
        <v>0</v>
      </c>
      <c r="E1855" s="174"/>
      <c r="F1855" s="174">
        <f>--ISNUMBER(IFERROR(SEARCH('Project Costing'!#REF!,Services!I1862,1),""))</f>
        <v>0</v>
      </c>
      <c r="G1855" s="174" t="str">
        <f>IF(F1855=1,COUNTIF($F$8:F1855,1),"")</f>
        <v/>
      </c>
      <c r="H1855" s="174"/>
      <c r="I1855" s="157">
        <f>IFERROR($H$8:INDEX($H$8:$H$3000,COUNTIF($H$8:$H$3000,"?*")),"")</f>
        <v>0</v>
      </c>
    </row>
    <row r="1856" spans="1:9" x14ac:dyDescent="0.25">
      <c r="A1856" s="174">
        <f>--ISNUMBER(IFERROR(SEARCH('Project Costing'!#REF!,Services!I1863,1),""))</f>
        <v>0</v>
      </c>
      <c r="B1856" s="174" t="str">
        <f>IF(A1856=1,COUNTIF($A$8:A1856,1),"")</f>
        <v/>
      </c>
      <c r="C1856" s="174"/>
      <c r="D1856" s="157">
        <f>IFERROR($C$8:INDEX($C$8:$C$3000,COUNTIF($C$8:$C$3000,"?*")),"")</f>
        <v>0</v>
      </c>
      <c r="E1856" s="174"/>
      <c r="F1856" s="174">
        <f>--ISNUMBER(IFERROR(SEARCH('Project Costing'!#REF!,Services!I1863,1),""))</f>
        <v>0</v>
      </c>
      <c r="G1856" s="174" t="str">
        <f>IF(F1856=1,COUNTIF($F$8:F1856,1),"")</f>
        <v/>
      </c>
      <c r="H1856" s="174"/>
      <c r="I1856" s="157">
        <f>IFERROR($H$8:INDEX($H$8:$H$3000,COUNTIF($H$8:$H$3000,"?*")),"")</f>
        <v>0</v>
      </c>
    </row>
    <row r="1857" spans="1:9" x14ac:dyDescent="0.25">
      <c r="A1857" s="174">
        <f>--ISNUMBER(IFERROR(SEARCH('Project Costing'!#REF!,Services!I1864,1),""))</f>
        <v>0</v>
      </c>
      <c r="B1857" s="174" t="str">
        <f>IF(A1857=1,COUNTIF($A$8:A1857,1),"")</f>
        <v/>
      </c>
      <c r="C1857" s="174"/>
      <c r="D1857" s="157">
        <f>IFERROR($C$8:INDEX($C$8:$C$3000,COUNTIF($C$8:$C$3000,"?*")),"")</f>
        <v>0</v>
      </c>
      <c r="E1857" s="174"/>
      <c r="F1857" s="174">
        <f>--ISNUMBER(IFERROR(SEARCH('Project Costing'!#REF!,Services!I1864,1),""))</f>
        <v>0</v>
      </c>
      <c r="G1857" s="174" t="str">
        <f>IF(F1857=1,COUNTIF($F$8:F1857,1),"")</f>
        <v/>
      </c>
      <c r="H1857" s="174"/>
      <c r="I1857" s="157">
        <f>IFERROR($H$8:INDEX($H$8:$H$3000,COUNTIF($H$8:$H$3000,"?*")),"")</f>
        <v>0</v>
      </c>
    </row>
    <row r="1858" spans="1:9" x14ac:dyDescent="0.25">
      <c r="A1858" s="174">
        <f>--ISNUMBER(IFERROR(SEARCH('Project Costing'!#REF!,Services!I1865,1),""))</f>
        <v>0</v>
      </c>
      <c r="B1858" s="174" t="str">
        <f>IF(A1858=1,COUNTIF($A$8:A1858,1),"")</f>
        <v/>
      </c>
      <c r="C1858" s="174"/>
      <c r="D1858" s="157">
        <f>IFERROR($C$8:INDEX($C$8:$C$3000,COUNTIF($C$8:$C$3000,"?*")),"")</f>
        <v>0</v>
      </c>
      <c r="E1858" s="174"/>
      <c r="F1858" s="174">
        <f>--ISNUMBER(IFERROR(SEARCH('Project Costing'!#REF!,Services!I1865,1),""))</f>
        <v>0</v>
      </c>
      <c r="G1858" s="174" t="str">
        <f>IF(F1858=1,COUNTIF($F$8:F1858,1),"")</f>
        <v/>
      </c>
      <c r="H1858" s="174"/>
      <c r="I1858" s="157">
        <f>IFERROR($H$8:INDEX($H$8:$H$3000,COUNTIF($H$8:$H$3000,"?*")),"")</f>
        <v>0</v>
      </c>
    </row>
    <row r="1859" spans="1:9" x14ac:dyDescent="0.25">
      <c r="A1859" s="174">
        <f>--ISNUMBER(IFERROR(SEARCH('Project Costing'!#REF!,Services!I1866,1),""))</f>
        <v>0</v>
      </c>
      <c r="B1859" s="174" t="str">
        <f>IF(A1859=1,COUNTIF($A$8:A1859,1),"")</f>
        <v/>
      </c>
      <c r="C1859" s="174"/>
      <c r="D1859" s="157">
        <f>IFERROR($C$8:INDEX($C$8:$C$3000,COUNTIF($C$8:$C$3000,"?*")),"")</f>
        <v>0</v>
      </c>
      <c r="E1859" s="174"/>
      <c r="F1859" s="174">
        <f>--ISNUMBER(IFERROR(SEARCH('Project Costing'!#REF!,Services!I1866,1),""))</f>
        <v>0</v>
      </c>
      <c r="G1859" s="174" t="str">
        <f>IF(F1859=1,COUNTIF($F$8:F1859,1),"")</f>
        <v/>
      </c>
      <c r="H1859" s="174"/>
      <c r="I1859" s="157">
        <f>IFERROR($H$8:INDEX($H$8:$H$3000,COUNTIF($H$8:$H$3000,"?*")),"")</f>
        <v>0</v>
      </c>
    </row>
    <row r="1860" spans="1:9" x14ac:dyDescent="0.25">
      <c r="A1860" s="174">
        <f>--ISNUMBER(IFERROR(SEARCH('Project Costing'!#REF!,Services!I1867,1),""))</f>
        <v>0</v>
      </c>
      <c r="B1860" s="174" t="str">
        <f>IF(A1860=1,COUNTIF($A$8:A1860,1),"")</f>
        <v/>
      </c>
      <c r="C1860" s="174"/>
      <c r="D1860" s="157">
        <f>IFERROR($C$8:INDEX($C$8:$C$3000,COUNTIF($C$8:$C$3000,"?*")),"")</f>
        <v>0</v>
      </c>
      <c r="E1860" s="174"/>
      <c r="F1860" s="174">
        <f>--ISNUMBER(IFERROR(SEARCH('Project Costing'!#REF!,Services!I1867,1),""))</f>
        <v>0</v>
      </c>
      <c r="G1860" s="174" t="str">
        <f>IF(F1860=1,COUNTIF($F$8:F1860,1),"")</f>
        <v/>
      </c>
      <c r="H1860" s="174"/>
      <c r="I1860" s="157">
        <f>IFERROR($H$8:INDEX($H$8:$H$3000,COUNTIF($H$8:$H$3000,"?*")),"")</f>
        <v>0</v>
      </c>
    </row>
    <row r="1861" spans="1:9" x14ac:dyDescent="0.25">
      <c r="A1861" s="174">
        <f>--ISNUMBER(IFERROR(SEARCH('Project Costing'!#REF!,Services!I1868,1),""))</f>
        <v>0</v>
      </c>
      <c r="B1861" s="174" t="str">
        <f>IF(A1861=1,COUNTIF($A$8:A1861,1),"")</f>
        <v/>
      </c>
      <c r="C1861" s="174"/>
      <c r="D1861" s="157">
        <f>IFERROR($C$8:INDEX($C$8:$C$3000,COUNTIF($C$8:$C$3000,"?*")),"")</f>
        <v>0</v>
      </c>
      <c r="E1861" s="174"/>
      <c r="F1861" s="174">
        <f>--ISNUMBER(IFERROR(SEARCH('Project Costing'!#REF!,Services!I1868,1),""))</f>
        <v>0</v>
      </c>
      <c r="G1861" s="174" t="str">
        <f>IF(F1861=1,COUNTIF($F$8:F1861,1),"")</f>
        <v/>
      </c>
      <c r="H1861" s="174"/>
      <c r="I1861" s="157">
        <f>IFERROR($H$8:INDEX($H$8:$H$3000,COUNTIF($H$8:$H$3000,"?*")),"")</f>
        <v>0</v>
      </c>
    </row>
    <row r="1862" spans="1:9" x14ac:dyDescent="0.25">
      <c r="A1862" s="174">
        <f>--ISNUMBER(IFERROR(SEARCH('Project Costing'!#REF!,Services!I1869,1),""))</f>
        <v>0</v>
      </c>
      <c r="B1862" s="174" t="str">
        <f>IF(A1862=1,COUNTIF($A$8:A1862,1),"")</f>
        <v/>
      </c>
      <c r="C1862" s="174"/>
      <c r="D1862" s="157">
        <f>IFERROR($C$8:INDEX($C$8:$C$3000,COUNTIF($C$8:$C$3000,"?*")),"")</f>
        <v>0</v>
      </c>
      <c r="E1862" s="174"/>
      <c r="F1862" s="174">
        <f>--ISNUMBER(IFERROR(SEARCH('Project Costing'!#REF!,Services!I1869,1),""))</f>
        <v>0</v>
      </c>
      <c r="G1862" s="174" t="str">
        <f>IF(F1862=1,COUNTIF($F$8:F1862,1),"")</f>
        <v/>
      </c>
      <c r="H1862" s="174"/>
      <c r="I1862" s="157">
        <f>IFERROR($H$8:INDEX($H$8:$H$3000,COUNTIF($H$8:$H$3000,"?*")),"")</f>
        <v>0</v>
      </c>
    </row>
    <row r="1863" spans="1:9" x14ac:dyDescent="0.25">
      <c r="A1863" s="174">
        <f>--ISNUMBER(IFERROR(SEARCH('Project Costing'!#REF!,Services!I1870,1),""))</f>
        <v>0</v>
      </c>
      <c r="B1863" s="174" t="str">
        <f>IF(A1863=1,COUNTIF($A$8:A1863,1),"")</f>
        <v/>
      </c>
      <c r="C1863" s="174"/>
      <c r="D1863" s="157">
        <f>IFERROR($C$8:INDEX($C$8:$C$3000,COUNTIF($C$8:$C$3000,"?*")),"")</f>
        <v>0</v>
      </c>
      <c r="E1863" s="174"/>
      <c r="F1863" s="174">
        <f>--ISNUMBER(IFERROR(SEARCH('Project Costing'!#REF!,Services!I1870,1),""))</f>
        <v>0</v>
      </c>
      <c r="G1863" s="174" t="str">
        <f>IF(F1863=1,COUNTIF($F$8:F1863,1),"")</f>
        <v/>
      </c>
      <c r="H1863" s="174"/>
      <c r="I1863" s="157">
        <f>IFERROR($H$8:INDEX($H$8:$H$3000,COUNTIF($H$8:$H$3000,"?*")),"")</f>
        <v>0</v>
      </c>
    </row>
    <row r="1864" spans="1:9" x14ac:dyDescent="0.25">
      <c r="A1864" s="174">
        <f>--ISNUMBER(IFERROR(SEARCH('Project Costing'!#REF!,Services!I1871,1),""))</f>
        <v>0</v>
      </c>
      <c r="B1864" s="174" t="str">
        <f>IF(A1864=1,COUNTIF($A$8:A1864,1),"")</f>
        <v/>
      </c>
      <c r="C1864" s="174"/>
      <c r="D1864" s="157">
        <f>IFERROR($C$8:INDEX($C$8:$C$3000,COUNTIF($C$8:$C$3000,"?*")),"")</f>
        <v>0</v>
      </c>
      <c r="E1864" s="174"/>
      <c r="F1864" s="174">
        <f>--ISNUMBER(IFERROR(SEARCH('Project Costing'!#REF!,Services!I1871,1),""))</f>
        <v>0</v>
      </c>
      <c r="G1864" s="174" t="str">
        <f>IF(F1864=1,COUNTIF($F$8:F1864,1),"")</f>
        <v/>
      </c>
      <c r="H1864" s="174"/>
      <c r="I1864" s="157">
        <f>IFERROR($H$8:INDEX($H$8:$H$3000,COUNTIF($H$8:$H$3000,"?*")),"")</f>
        <v>0</v>
      </c>
    </row>
    <row r="1865" spans="1:9" x14ac:dyDescent="0.25">
      <c r="A1865" s="174">
        <f>--ISNUMBER(IFERROR(SEARCH('Project Costing'!#REF!,Services!I1872,1),""))</f>
        <v>0</v>
      </c>
      <c r="B1865" s="174" t="str">
        <f>IF(A1865=1,COUNTIF($A$8:A1865,1),"")</f>
        <v/>
      </c>
      <c r="C1865" s="174"/>
      <c r="D1865" s="157">
        <f>IFERROR($C$8:INDEX($C$8:$C$3000,COUNTIF($C$8:$C$3000,"?*")),"")</f>
        <v>0</v>
      </c>
      <c r="E1865" s="174"/>
      <c r="F1865" s="174">
        <f>--ISNUMBER(IFERROR(SEARCH('Project Costing'!#REF!,Services!I1872,1),""))</f>
        <v>0</v>
      </c>
      <c r="G1865" s="174" t="str">
        <f>IF(F1865=1,COUNTIF($F$8:F1865,1),"")</f>
        <v/>
      </c>
      <c r="H1865" s="174"/>
      <c r="I1865" s="157">
        <f>IFERROR($H$8:INDEX($H$8:$H$3000,COUNTIF($H$8:$H$3000,"?*")),"")</f>
        <v>0</v>
      </c>
    </row>
    <row r="1866" spans="1:9" x14ac:dyDescent="0.25">
      <c r="A1866" s="174">
        <f>--ISNUMBER(IFERROR(SEARCH('Project Costing'!#REF!,Services!I1873,1),""))</f>
        <v>0</v>
      </c>
      <c r="B1866" s="174" t="str">
        <f>IF(A1866=1,COUNTIF($A$8:A1866,1),"")</f>
        <v/>
      </c>
      <c r="C1866" s="174"/>
      <c r="D1866" s="157">
        <f>IFERROR($C$8:INDEX($C$8:$C$3000,COUNTIF($C$8:$C$3000,"?*")),"")</f>
        <v>0</v>
      </c>
      <c r="E1866" s="174"/>
      <c r="F1866" s="174">
        <f>--ISNUMBER(IFERROR(SEARCH('Project Costing'!#REF!,Services!I1873,1),""))</f>
        <v>0</v>
      </c>
      <c r="G1866" s="174" t="str">
        <f>IF(F1866=1,COUNTIF($F$8:F1866,1),"")</f>
        <v/>
      </c>
      <c r="H1866" s="174"/>
      <c r="I1866" s="157">
        <f>IFERROR($H$8:INDEX($H$8:$H$3000,COUNTIF($H$8:$H$3000,"?*")),"")</f>
        <v>0</v>
      </c>
    </row>
    <row r="1867" spans="1:9" x14ac:dyDescent="0.25">
      <c r="A1867" s="174">
        <f>--ISNUMBER(IFERROR(SEARCH('Project Costing'!#REF!,Services!I1874,1),""))</f>
        <v>0</v>
      </c>
      <c r="B1867" s="174" t="str">
        <f>IF(A1867=1,COUNTIF($A$8:A1867,1),"")</f>
        <v/>
      </c>
      <c r="C1867" s="174"/>
      <c r="D1867" s="157">
        <f>IFERROR($C$8:INDEX($C$8:$C$3000,COUNTIF($C$8:$C$3000,"?*")),"")</f>
        <v>0</v>
      </c>
      <c r="E1867" s="174"/>
      <c r="F1867" s="174">
        <f>--ISNUMBER(IFERROR(SEARCH('Project Costing'!#REF!,Services!I1874,1),""))</f>
        <v>0</v>
      </c>
      <c r="G1867" s="174" t="str">
        <f>IF(F1867=1,COUNTIF($F$8:F1867,1),"")</f>
        <v/>
      </c>
      <c r="H1867" s="174"/>
      <c r="I1867" s="157">
        <f>IFERROR($H$8:INDEX($H$8:$H$3000,COUNTIF($H$8:$H$3000,"?*")),"")</f>
        <v>0</v>
      </c>
    </row>
    <row r="1868" spans="1:9" x14ac:dyDescent="0.25">
      <c r="A1868" s="174">
        <f>--ISNUMBER(IFERROR(SEARCH('Project Costing'!#REF!,Services!I1875,1),""))</f>
        <v>0</v>
      </c>
      <c r="B1868" s="174" t="str">
        <f>IF(A1868=1,COUNTIF($A$8:A1868,1),"")</f>
        <v/>
      </c>
      <c r="C1868" s="174"/>
      <c r="D1868" s="157">
        <f>IFERROR($C$8:INDEX($C$8:$C$3000,COUNTIF($C$8:$C$3000,"?*")),"")</f>
        <v>0</v>
      </c>
      <c r="E1868" s="174"/>
      <c r="F1868" s="174">
        <f>--ISNUMBER(IFERROR(SEARCH('Project Costing'!#REF!,Services!I1875,1),""))</f>
        <v>0</v>
      </c>
      <c r="G1868" s="174" t="str">
        <f>IF(F1868=1,COUNTIF($F$8:F1868,1),"")</f>
        <v/>
      </c>
      <c r="H1868" s="174"/>
      <c r="I1868" s="157">
        <f>IFERROR($H$8:INDEX($H$8:$H$3000,COUNTIF($H$8:$H$3000,"?*")),"")</f>
        <v>0</v>
      </c>
    </row>
    <row r="1869" spans="1:9" x14ac:dyDescent="0.25">
      <c r="A1869" s="174">
        <f>--ISNUMBER(IFERROR(SEARCH('Project Costing'!#REF!,Services!I1876,1),""))</f>
        <v>0</v>
      </c>
      <c r="B1869" s="174" t="str">
        <f>IF(A1869=1,COUNTIF($A$8:A1869,1),"")</f>
        <v/>
      </c>
      <c r="C1869" s="174"/>
      <c r="D1869" s="157">
        <f>IFERROR($C$8:INDEX($C$8:$C$3000,COUNTIF($C$8:$C$3000,"?*")),"")</f>
        <v>0</v>
      </c>
      <c r="E1869" s="174"/>
      <c r="F1869" s="174">
        <f>--ISNUMBER(IFERROR(SEARCH('Project Costing'!#REF!,Services!I1876,1),""))</f>
        <v>0</v>
      </c>
      <c r="G1869" s="174" t="str">
        <f>IF(F1869=1,COUNTIF($F$8:F1869,1),"")</f>
        <v/>
      </c>
      <c r="H1869" s="174"/>
      <c r="I1869" s="157">
        <f>IFERROR($H$8:INDEX($H$8:$H$3000,COUNTIF($H$8:$H$3000,"?*")),"")</f>
        <v>0</v>
      </c>
    </row>
    <row r="1870" spans="1:9" x14ac:dyDescent="0.25">
      <c r="A1870" s="174">
        <f>--ISNUMBER(IFERROR(SEARCH('Project Costing'!#REF!,Services!I1877,1),""))</f>
        <v>0</v>
      </c>
      <c r="B1870" s="174" t="str">
        <f>IF(A1870=1,COUNTIF($A$8:A1870,1),"")</f>
        <v/>
      </c>
      <c r="C1870" s="174"/>
      <c r="D1870" s="157">
        <f>IFERROR($C$8:INDEX($C$8:$C$3000,COUNTIF($C$8:$C$3000,"?*")),"")</f>
        <v>0</v>
      </c>
      <c r="E1870" s="174"/>
      <c r="F1870" s="174">
        <f>--ISNUMBER(IFERROR(SEARCH('Project Costing'!#REF!,Services!I1877,1),""))</f>
        <v>0</v>
      </c>
      <c r="G1870" s="174" t="str">
        <f>IF(F1870=1,COUNTIF($F$8:F1870,1),"")</f>
        <v/>
      </c>
      <c r="H1870" s="174"/>
      <c r="I1870" s="157">
        <f>IFERROR($H$8:INDEX($H$8:$H$3000,COUNTIF($H$8:$H$3000,"?*")),"")</f>
        <v>0</v>
      </c>
    </row>
    <row r="1871" spans="1:9" x14ac:dyDescent="0.25">
      <c r="A1871" s="174">
        <f>--ISNUMBER(IFERROR(SEARCH('Project Costing'!#REF!,Services!I1878,1),""))</f>
        <v>0</v>
      </c>
      <c r="B1871" s="174" t="str">
        <f>IF(A1871=1,COUNTIF($A$8:A1871,1),"")</f>
        <v/>
      </c>
      <c r="C1871" s="174"/>
      <c r="D1871" s="157">
        <f>IFERROR($C$8:INDEX($C$8:$C$3000,COUNTIF($C$8:$C$3000,"?*")),"")</f>
        <v>0</v>
      </c>
      <c r="E1871" s="174"/>
      <c r="F1871" s="174">
        <f>--ISNUMBER(IFERROR(SEARCH('Project Costing'!#REF!,Services!I1878,1),""))</f>
        <v>0</v>
      </c>
      <c r="G1871" s="174" t="str">
        <f>IF(F1871=1,COUNTIF($F$8:F1871,1),"")</f>
        <v/>
      </c>
      <c r="H1871" s="174"/>
      <c r="I1871" s="157">
        <f>IFERROR($H$8:INDEX($H$8:$H$3000,COUNTIF($H$8:$H$3000,"?*")),"")</f>
        <v>0</v>
      </c>
    </row>
    <row r="1872" spans="1:9" x14ac:dyDescent="0.25">
      <c r="A1872" s="174">
        <f>--ISNUMBER(IFERROR(SEARCH('Project Costing'!#REF!,Services!I1879,1),""))</f>
        <v>0</v>
      </c>
      <c r="B1872" s="174" t="str">
        <f>IF(A1872=1,COUNTIF($A$8:A1872,1),"")</f>
        <v/>
      </c>
      <c r="C1872" s="174"/>
      <c r="D1872" s="157">
        <f>IFERROR($C$8:INDEX($C$8:$C$3000,COUNTIF($C$8:$C$3000,"?*")),"")</f>
        <v>0</v>
      </c>
      <c r="E1872" s="174"/>
      <c r="F1872" s="174">
        <f>--ISNUMBER(IFERROR(SEARCH('Project Costing'!#REF!,Services!I1879,1),""))</f>
        <v>0</v>
      </c>
      <c r="G1872" s="174" t="str">
        <f>IF(F1872=1,COUNTIF($F$8:F1872,1),"")</f>
        <v/>
      </c>
      <c r="H1872" s="174"/>
      <c r="I1872" s="157">
        <f>IFERROR($H$8:INDEX($H$8:$H$3000,COUNTIF($H$8:$H$3000,"?*")),"")</f>
        <v>0</v>
      </c>
    </row>
    <row r="1873" spans="1:9" x14ac:dyDescent="0.25">
      <c r="A1873" s="174">
        <f>--ISNUMBER(IFERROR(SEARCH('Project Costing'!#REF!,Services!I1880,1),""))</f>
        <v>0</v>
      </c>
      <c r="B1873" s="174" t="str">
        <f>IF(A1873=1,COUNTIF($A$8:A1873,1),"")</f>
        <v/>
      </c>
      <c r="C1873" s="174"/>
      <c r="D1873" s="157">
        <f>IFERROR($C$8:INDEX($C$8:$C$3000,COUNTIF($C$8:$C$3000,"?*")),"")</f>
        <v>0</v>
      </c>
      <c r="E1873" s="174"/>
      <c r="F1873" s="174">
        <f>--ISNUMBER(IFERROR(SEARCH('Project Costing'!#REF!,Services!I1880,1),""))</f>
        <v>0</v>
      </c>
      <c r="G1873" s="174" t="str">
        <f>IF(F1873=1,COUNTIF($F$8:F1873,1),"")</f>
        <v/>
      </c>
      <c r="H1873" s="174"/>
      <c r="I1873" s="157">
        <f>IFERROR($H$8:INDEX($H$8:$H$3000,COUNTIF($H$8:$H$3000,"?*")),"")</f>
        <v>0</v>
      </c>
    </row>
    <row r="1874" spans="1:9" x14ac:dyDescent="0.25">
      <c r="A1874" s="174">
        <f>--ISNUMBER(IFERROR(SEARCH('Project Costing'!#REF!,Services!I1881,1),""))</f>
        <v>0</v>
      </c>
      <c r="B1874" s="174" t="str">
        <f>IF(A1874=1,COUNTIF($A$8:A1874,1),"")</f>
        <v/>
      </c>
      <c r="C1874" s="174"/>
      <c r="D1874" s="157">
        <f>IFERROR($C$8:INDEX($C$8:$C$3000,COUNTIF($C$8:$C$3000,"?*")),"")</f>
        <v>0</v>
      </c>
      <c r="E1874" s="174"/>
      <c r="F1874" s="174">
        <f>--ISNUMBER(IFERROR(SEARCH('Project Costing'!#REF!,Services!I1881,1),""))</f>
        <v>0</v>
      </c>
      <c r="G1874" s="174" t="str">
        <f>IF(F1874=1,COUNTIF($F$8:F1874,1),"")</f>
        <v/>
      </c>
      <c r="H1874" s="174"/>
      <c r="I1874" s="157">
        <f>IFERROR($H$8:INDEX($H$8:$H$3000,COUNTIF($H$8:$H$3000,"?*")),"")</f>
        <v>0</v>
      </c>
    </row>
    <row r="1875" spans="1:9" x14ac:dyDescent="0.25">
      <c r="A1875" s="174">
        <f>--ISNUMBER(IFERROR(SEARCH('Project Costing'!#REF!,Services!I1882,1),""))</f>
        <v>0</v>
      </c>
      <c r="B1875" s="174" t="str">
        <f>IF(A1875=1,COUNTIF($A$8:A1875,1),"")</f>
        <v/>
      </c>
      <c r="C1875" s="174"/>
      <c r="D1875" s="157">
        <f>IFERROR($C$8:INDEX($C$8:$C$3000,COUNTIF($C$8:$C$3000,"?*")),"")</f>
        <v>0</v>
      </c>
      <c r="E1875" s="174"/>
      <c r="F1875" s="174">
        <f>--ISNUMBER(IFERROR(SEARCH('Project Costing'!#REF!,Services!I1882,1),""))</f>
        <v>0</v>
      </c>
      <c r="G1875" s="174" t="str">
        <f>IF(F1875=1,COUNTIF($F$8:F1875,1),"")</f>
        <v/>
      </c>
      <c r="H1875" s="174"/>
      <c r="I1875" s="157">
        <f>IFERROR($H$8:INDEX($H$8:$H$3000,COUNTIF($H$8:$H$3000,"?*")),"")</f>
        <v>0</v>
      </c>
    </row>
    <row r="1876" spans="1:9" x14ac:dyDescent="0.25">
      <c r="A1876" s="174">
        <f>--ISNUMBER(IFERROR(SEARCH('Project Costing'!#REF!,Services!I1883,1),""))</f>
        <v>0</v>
      </c>
      <c r="B1876" s="174" t="str">
        <f>IF(A1876=1,COUNTIF($A$8:A1876,1),"")</f>
        <v/>
      </c>
      <c r="C1876" s="174"/>
      <c r="D1876" s="157">
        <f>IFERROR($C$8:INDEX($C$8:$C$3000,COUNTIF($C$8:$C$3000,"?*")),"")</f>
        <v>0</v>
      </c>
      <c r="E1876" s="174"/>
      <c r="F1876" s="174">
        <f>--ISNUMBER(IFERROR(SEARCH('Project Costing'!#REF!,Services!I1883,1),""))</f>
        <v>0</v>
      </c>
      <c r="G1876" s="174" t="str">
        <f>IF(F1876=1,COUNTIF($F$8:F1876,1),"")</f>
        <v/>
      </c>
      <c r="H1876" s="174"/>
      <c r="I1876" s="157">
        <f>IFERROR($H$8:INDEX($H$8:$H$3000,COUNTIF($H$8:$H$3000,"?*")),"")</f>
        <v>0</v>
      </c>
    </row>
    <row r="1877" spans="1:9" x14ac:dyDescent="0.25">
      <c r="A1877" s="174">
        <f>--ISNUMBER(IFERROR(SEARCH('Project Costing'!#REF!,Services!I1884,1),""))</f>
        <v>0</v>
      </c>
      <c r="B1877" s="174" t="str">
        <f>IF(A1877=1,COUNTIF($A$8:A1877,1),"")</f>
        <v/>
      </c>
      <c r="C1877" s="174"/>
      <c r="D1877" s="157">
        <f>IFERROR($C$8:INDEX($C$8:$C$3000,COUNTIF($C$8:$C$3000,"?*")),"")</f>
        <v>0</v>
      </c>
      <c r="E1877" s="174"/>
      <c r="F1877" s="174">
        <f>--ISNUMBER(IFERROR(SEARCH('Project Costing'!#REF!,Services!I1884,1),""))</f>
        <v>0</v>
      </c>
      <c r="G1877" s="174" t="str">
        <f>IF(F1877=1,COUNTIF($F$8:F1877,1),"")</f>
        <v/>
      </c>
      <c r="H1877" s="174"/>
      <c r="I1877" s="157">
        <f>IFERROR($H$8:INDEX($H$8:$H$3000,COUNTIF($H$8:$H$3000,"?*")),"")</f>
        <v>0</v>
      </c>
    </row>
    <row r="1878" spans="1:9" x14ac:dyDescent="0.25">
      <c r="A1878" s="174">
        <f>--ISNUMBER(IFERROR(SEARCH('Project Costing'!#REF!,Services!I1885,1),""))</f>
        <v>0</v>
      </c>
      <c r="B1878" s="174" t="str">
        <f>IF(A1878=1,COUNTIF($A$8:A1878,1),"")</f>
        <v/>
      </c>
      <c r="C1878" s="174"/>
      <c r="D1878" s="157">
        <f>IFERROR($C$8:INDEX($C$8:$C$3000,COUNTIF($C$8:$C$3000,"?*")),"")</f>
        <v>0</v>
      </c>
      <c r="E1878" s="174"/>
      <c r="F1878" s="174">
        <f>--ISNUMBER(IFERROR(SEARCH('Project Costing'!#REF!,Services!I1885,1),""))</f>
        <v>0</v>
      </c>
      <c r="G1878" s="174" t="str">
        <f>IF(F1878=1,COUNTIF($F$8:F1878,1),"")</f>
        <v/>
      </c>
      <c r="H1878" s="174"/>
      <c r="I1878" s="157">
        <f>IFERROR($H$8:INDEX($H$8:$H$3000,COUNTIF($H$8:$H$3000,"?*")),"")</f>
        <v>0</v>
      </c>
    </row>
    <row r="1879" spans="1:9" x14ac:dyDescent="0.25">
      <c r="A1879" s="174">
        <f>--ISNUMBER(IFERROR(SEARCH('Project Costing'!#REF!,Services!I1886,1),""))</f>
        <v>0</v>
      </c>
      <c r="B1879" s="174" t="str">
        <f>IF(A1879=1,COUNTIF($A$8:A1879,1),"")</f>
        <v/>
      </c>
      <c r="C1879" s="174"/>
      <c r="D1879" s="157">
        <f>IFERROR($C$8:INDEX($C$8:$C$3000,COUNTIF($C$8:$C$3000,"?*")),"")</f>
        <v>0</v>
      </c>
      <c r="E1879" s="174"/>
      <c r="F1879" s="174">
        <f>--ISNUMBER(IFERROR(SEARCH('Project Costing'!#REF!,Services!I1886,1),""))</f>
        <v>0</v>
      </c>
      <c r="G1879" s="174" t="str">
        <f>IF(F1879=1,COUNTIF($F$8:F1879,1),"")</f>
        <v/>
      </c>
      <c r="H1879" s="174"/>
      <c r="I1879" s="157">
        <f>IFERROR($H$8:INDEX($H$8:$H$3000,COUNTIF($H$8:$H$3000,"?*")),"")</f>
        <v>0</v>
      </c>
    </row>
    <row r="1880" spans="1:9" x14ac:dyDescent="0.25">
      <c r="A1880" s="174">
        <f>--ISNUMBER(IFERROR(SEARCH('Project Costing'!#REF!,Services!I1887,1),""))</f>
        <v>0</v>
      </c>
      <c r="B1880" s="174" t="str">
        <f>IF(A1880=1,COUNTIF($A$8:A1880,1),"")</f>
        <v/>
      </c>
      <c r="C1880" s="174"/>
      <c r="D1880" s="157">
        <f>IFERROR($C$8:INDEX($C$8:$C$3000,COUNTIF($C$8:$C$3000,"?*")),"")</f>
        <v>0</v>
      </c>
      <c r="E1880" s="174"/>
      <c r="F1880" s="174">
        <f>--ISNUMBER(IFERROR(SEARCH('Project Costing'!#REF!,Services!I1887,1),""))</f>
        <v>0</v>
      </c>
      <c r="G1880" s="174" t="str">
        <f>IF(F1880=1,COUNTIF($F$8:F1880,1),"")</f>
        <v/>
      </c>
      <c r="H1880" s="174"/>
      <c r="I1880" s="157">
        <f>IFERROR($H$8:INDEX($H$8:$H$3000,COUNTIF($H$8:$H$3000,"?*")),"")</f>
        <v>0</v>
      </c>
    </row>
    <row r="1881" spans="1:9" x14ac:dyDescent="0.25">
      <c r="A1881" s="174">
        <f>--ISNUMBER(IFERROR(SEARCH('Project Costing'!#REF!,Services!I1888,1),""))</f>
        <v>0</v>
      </c>
      <c r="B1881" s="174" t="str">
        <f>IF(A1881=1,COUNTIF($A$8:A1881,1),"")</f>
        <v/>
      </c>
      <c r="C1881" s="174"/>
      <c r="D1881" s="157">
        <f>IFERROR($C$8:INDEX($C$8:$C$3000,COUNTIF($C$8:$C$3000,"?*")),"")</f>
        <v>0</v>
      </c>
      <c r="E1881" s="174"/>
      <c r="F1881" s="174">
        <f>--ISNUMBER(IFERROR(SEARCH('Project Costing'!#REF!,Services!I1888,1),""))</f>
        <v>0</v>
      </c>
      <c r="G1881" s="174" t="str">
        <f>IF(F1881=1,COUNTIF($F$8:F1881,1),"")</f>
        <v/>
      </c>
      <c r="H1881" s="174"/>
      <c r="I1881" s="157">
        <f>IFERROR($H$8:INDEX($H$8:$H$3000,COUNTIF($H$8:$H$3000,"?*")),"")</f>
        <v>0</v>
      </c>
    </row>
    <row r="1882" spans="1:9" x14ac:dyDescent="0.25">
      <c r="A1882" s="174">
        <f>--ISNUMBER(IFERROR(SEARCH('Project Costing'!#REF!,Services!I1889,1),""))</f>
        <v>0</v>
      </c>
      <c r="B1882" s="174" t="str">
        <f>IF(A1882=1,COUNTIF($A$8:A1882,1),"")</f>
        <v/>
      </c>
      <c r="C1882" s="174"/>
      <c r="D1882" s="157">
        <f>IFERROR($C$8:INDEX($C$8:$C$3000,COUNTIF($C$8:$C$3000,"?*")),"")</f>
        <v>0</v>
      </c>
      <c r="E1882" s="174"/>
      <c r="F1882" s="174">
        <f>--ISNUMBER(IFERROR(SEARCH('Project Costing'!#REF!,Services!I1889,1),""))</f>
        <v>0</v>
      </c>
      <c r="G1882" s="174" t="str">
        <f>IF(F1882=1,COUNTIF($F$8:F1882,1),"")</f>
        <v/>
      </c>
      <c r="H1882" s="174"/>
      <c r="I1882" s="157">
        <f>IFERROR($H$8:INDEX($H$8:$H$3000,COUNTIF($H$8:$H$3000,"?*")),"")</f>
        <v>0</v>
      </c>
    </row>
    <row r="1883" spans="1:9" x14ac:dyDescent="0.25">
      <c r="A1883" s="174">
        <f>--ISNUMBER(IFERROR(SEARCH('Project Costing'!#REF!,Services!I1890,1),""))</f>
        <v>0</v>
      </c>
      <c r="B1883" s="174" t="str">
        <f>IF(A1883=1,COUNTIF($A$8:A1883,1),"")</f>
        <v/>
      </c>
      <c r="C1883" s="174"/>
      <c r="D1883" s="157">
        <f>IFERROR($C$8:INDEX($C$8:$C$3000,COUNTIF($C$8:$C$3000,"?*")),"")</f>
        <v>0</v>
      </c>
      <c r="E1883" s="174"/>
      <c r="F1883" s="174">
        <f>--ISNUMBER(IFERROR(SEARCH('Project Costing'!#REF!,Services!I1890,1),""))</f>
        <v>0</v>
      </c>
      <c r="G1883" s="174" t="str">
        <f>IF(F1883=1,COUNTIF($F$8:F1883,1),"")</f>
        <v/>
      </c>
      <c r="H1883" s="174"/>
      <c r="I1883" s="157">
        <f>IFERROR($H$8:INDEX($H$8:$H$3000,COUNTIF($H$8:$H$3000,"?*")),"")</f>
        <v>0</v>
      </c>
    </row>
    <row r="1884" spans="1:9" x14ac:dyDescent="0.25">
      <c r="A1884" s="174">
        <f>--ISNUMBER(IFERROR(SEARCH('Project Costing'!#REF!,Services!I1891,1),""))</f>
        <v>0</v>
      </c>
      <c r="B1884" s="174" t="str">
        <f>IF(A1884=1,COUNTIF($A$8:A1884,1),"")</f>
        <v/>
      </c>
      <c r="C1884" s="174"/>
      <c r="D1884" s="157">
        <f>IFERROR($C$8:INDEX($C$8:$C$3000,COUNTIF($C$8:$C$3000,"?*")),"")</f>
        <v>0</v>
      </c>
      <c r="E1884" s="174"/>
      <c r="F1884" s="174">
        <f>--ISNUMBER(IFERROR(SEARCH('Project Costing'!#REF!,Services!I1891,1),""))</f>
        <v>0</v>
      </c>
      <c r="G1884" s="174" t="str">
        <f>IF(F1884=1,COUNTIF($F$8:F1884,1),"")</f>
        <v/>
      </c>
      <c r="H1884" s="174"/>
      <c r="I1884" s="157">
        <f>IFERROR($H$8:INDEX($H$8:$H$3000,COUNTIF($H$8:$H$3000,"?*")),"")</f>
        <v>0</v>
      </c>
    </row>
    <row r="1885" spans="1:9" x14ac:dyDescent="0.25">
      <c r="A1885" s="174">
        <f>--ISNUMBER(IFERROR(SEARCH('Project Costing'!#REF!,Services!I1892,1),""))</f>
        <v>0</v>
      </c>
      <c r="B1885" s="174" t="str">
        <f>IF(A1885=1,COUNTIF($A$8:A1885,1),"")</f>
        <v/>
      </c>
      <c r="C1885" s="174"/>
      <c r="D1885" s="157">
        <f>IFERROR($C$8:INDEX($C$8:$C$3000,COUNTIF($C$8:$C$3000,"?*")),"")</f>
        <v>0</v>
      </c>
      <c r="E1885" s="174"/>
      <c r="F1885" s="174">
        <f>--ISNUMBER(IFERROR(SEARCH('Project Costing'!#REF!,Services!I1892,1),""))</f>
        <v>0</v>
      </c>
      <c r="G1885" s="174" t="str">
        <f>IF(F1885=1,COUNTIF($F$8:F1885,1),"")</f>
        <v/>
      </c>
      <c r="H1885" s="174"/>
      <c r="I1885" s="157">
        <f>IFERROR($H$8:INDEX($H$8:$H$3000,COUNTIF($H$8:$H$3000,"?*")),"")</f>
        <v>0</v>
      </c>
    </row>
    <row r="1886" spans="1:9" x14ac:dyDescent="0.25">
      <c r="A1886" s="174">
        <f>--ISNUMBER(IFERROR(SEARCH('Project Costing'!#REF!,Services!I1893,1),""))</f>
        <v>0</v>
      </c>
      <c r="B1886" s="174" t="str">
        <f>IF(A1886=1,COUNTIF($A$8:A1886,1),"")</f>
        <v/>
      </c>
      <c r="C1886" s="174"/>
      <c r="D1886" s="157">
        <f>IFERROR($C$8:INDEX($C$8:$C$3000,COUNTIF($C$8:$C$3000,"?*")),"")</f>
        <v>0</v>
      </c>
      <c r="E1886" s="174"/>
      <c r="F1886" s="174">
        <f>--ISNUMBER(IFERROR(SEARCH('Project Costing'!#REF!,Services!I1893,1),""))</f>
        <v>0</v>
      </c>
      <c r="G1886" s="174" t="str">
        <f>IF(F1886=1,COUNTIF($F$8:F1886,1),"")</f>
        <v/>
      </c>
      <c r="H1886" s="174"/>
      <c r="I1886" s="157">
        <f>IFERROR($H$8:INDEX($H$8:$H$3000,COUNTIF($H$8:$H$3000,"?*")),"")</f>
        <v>0</v>
      </c>
    </row>
    <row r="1887" spans="1:9" x14ac:dyDescent="0.25">
      <c r="A1887" s="174">
        <f>--ISNUMBER(IFERROR(SEARCH('Project Costing'!#REF!,Services!I1894,1),""))</f>
        <v>0</v>
      </c>
      <c r="B1887" s="174" t="str">
        <f>IF(A1887=1,COUNTIF($A$8:A1887,1),"")</f>
        <v/>
      </c>
      <c r="C1887" s="174"/>
      <c r="D1887" s="157">
        <f>IFERROR($C$8:INDEX($C$8:$C$3000,COUNTIF($C$8:$C$3000,"?*")),"")</f>
        <v>0</v>
      </c>
      <c r="E1887" s="174"/>
      <c r="F1887" s="174">
        <f>--ISNUMBER(IFERROR(SEARCH('Project Costing'!#REF!,Services!I1894,1),""))</f>
        <v>0</v>
      </c>
      <c r="G1887" s="174" t="str">
        <f>IF(F1887=1,COUNTIF($F$8:F1887,1),"")</f>
        <v/>
      </c>
      <c r="H1887" s="174"/>
      <c r="I1887" s="157">
        <f>IFERROR($H$8:INDEX($H$8:$H$3000,COUNTIF($H$8:$H$3000,"?*")),"")</f>
        <v>0</v>
      </c>
    </row>
    <row r="1888" spans="1:9" x14ac:dyDescent="0.25">
      <c r="A1888" s="174">
        <f>--ISNUMBER(IFERROR(SEARCH('Project Costing'!#REF!,Services!I1895,1),""))</f>
        <v>0</v>
      </c>
      <c r="B1888" s="174" t="str">
        <f>IF(A1888=1,COUNTIF($A$8:A1888,1),"")</f>
        <v/>
      </c>
      <c r="C1888" s="174"/>
      <c r="D1888" s="157">
        <f>IFERROR($C$8:INDEX($C$8:$C$3000,COUNTIF($C$8:$C$3000,"?*")),"")</f>
        <v>0</v>
      </c>
      <c r="E1888" s="174"/>
      <c r="F1888" s="174">
        <f>--ISNUMBER(IFERROR(SEARCH('Project Costing'!#REF!,Services!I1895,1),""))</f>
        <v>0</v>
      </c>
      <c r="G1888" s="174" t="str">
        <f>IF(F1888=1,COUNTIF($F$8:F1888,1),"")</f>
        <v/>
      </c>
      <c r="H1888" s="174"/>
      <c r="I1888" s="157">
        <f>IFERROR($H$8:INDEX($H$8:$H$3000,COUNTIF($H$8:$H$3000,"?*")),"")</f>
        <v>0</v>
      </c>
    </row>
    <row r="1889" spans="1:9" x14ac:dyDescent="0.25">
      <c r="A1889" s="174">
        <f>--ISNUMBER(IFERROR(SEARCH('Project Costing'!#REF!,Services!I1896,1),""))</f>
        <v>0</v>
      </c>
      <c r="B1889" s="174" t="str">
        <f>IF(A1889=1,COUNTIF($A$8:A1889,1),"")</f>
        <v/>
      </c>
      <c r="C1889" s="174"/>
      <c r="D1889" s="157">
        <f>IFERROR($C$8:INDEX($C$8:$C$3000,COUNTIF($C$8:$C$3000,"?*")),"")</f>
        <v>0</v>
      </c>
      <c r="E1889" s="174"/>
      <c r="F1889" s="174">
        <f>--ISNUMBER(IFERROR(SEARCH('Project Costing'!#REF!,Services!I1896,1),""))</f>
        <v>0</v>
      </c>
      <c r="G1889" s="174" t="str">
        <f>IF(F1889=1,COUNTIF($F$8:F1889,1),"")</f>
        <v/>
      </c>
      <c r="H1889" s="174"/>
      <c r="I1889" s="157">
        <f>IFERROR($H$8:INDEX($H$8:$H$3000,COUNTIF($H$8:$H$3000,"?*")),"")</f>
        <v>0</v>
      </c>
    </row>
    <row r="1890" spans="1:9" x14ac:dyDescent="0.25">
      <c r="A1890" s="174">
        <f>--ISNUMBER(IFERROR(SEARCH('Project Costing'!#REF!,Services!I1897,1),""))</f>
        <v>0</v>
      </c>
      <c r="B1890" s="174" t="str">
        <f>IF(A1890=1,COUNTIF($A$8:A1890,1),"")</f>
        <v/>
      </c>
      <c r="C1890" s="174"/>
      <c r="D1890" s="157">
        <f>IFERROR($C$8:INDEX($C$8:$C$3000,COUNTIF($C$8:$C$3000,"?*")),"")</f>
        <v>0</v>
      </c>
      <c r="E1890" s="174"/>
      <c r="F1890" s="174">
        <f>--ISNUMBER(IFERROR(SEARCH('Project Costing'!#REF!,Services!I1897,1),""))</f>
        <v>0</v>
      </c>
      <c r="G1890" s="174" t="str">
        <f>IF(F1890=1,COUNTIF($F$8:F1890,1),"")</f>
        <v/>
      </c>
      <c r="H1890" s="174"/>
      <c r="I1890" s="157">
        <f>IFERROR($H$8:INDEX($H$8:$H$3000,COUNTIF($H$8:$H$3000,"?*")),"")</f>
        <v>0</v>
      </c>
    </row>
    <row r="1891" spans="1:9" x14ac:dyDescent="0.25">
      <c r="A1891" s="174">
        <f>--ISNUMBER(IFERROR(SEARCH('Project Costing'!#REF!,Services!I1898,1),""))</f>
        <v>0</v>
      </c>
      <c r="B1891" s="174" t="str">
        <f>IF(A1891=1,COUNTIF($A$8:A1891,1),"")</f>
        <v/>
      </c>
      <c r="C1891" s="174"/>
      <c r="D1891" s="157">
        <f>IFERROR($C$8:INDEX($C$8:$C$3000,COUNTIF($C$8:$C$3000,"?*")),"")</f>
        <v>0</v>
      </c>
      <c r="E1891" s="174"/>
      <c r="F1891" s="174">
        <f>--ISNUMBER(IFERROR(SEARCH('Project Costing'!#REF!,Services!I1898,1),""))</f>
        <v>0</v>
      </c>
      <c r="G1891" s="174" t="str">
        <f>IF(F1891=1,COUNTIF($F$8:F1891,1),"")</f>
        <v/>
      </c>
      <c r="H1891" s="174"/>
      <c r="I1891" s="157">
        <f>IFERROR($H$8:INDEX($H$8:$H$3000,COUNTIF($H$8:$H$3000,"?*")),"")</f>
        <v>0</v>
      </c>
    </row>
    <row r="1892" spans="1:9" x14ac:dyDescent="0.25">
      <c r="A1892" s="174">
        <f>--ISNUMBER(IFERROR(SEARCH('Project Costing'!#REF!,Services!I1899,1),""))</f>
        <v>0</v>
      </c>
      <c r="B1892" s="174" t="str">
        <f>IF(A1892=1,COUNTIF($A$8:A1892,1),"")</f>
        <v/>
      </c>
      <c r="C1892" s="174"/>
      <c r="D1892" s="157">
        <f>IFERROR($C$8:INDEX($C$8:$C$3000,COUNTIF($C$8:$C$3000,"?*")),"")</f>
        <v>0</v>
      </c>
      <c r="E1892" s="174"/>
      <c r="F1892" s="174">
        <f>--ISNUMBER(IFERROR(SEARCH('Project Costing'!#REF!,Services!I1899,1),""))</f>
        <v>0</v>
      </c>
      <c r="G1892" s="174" t="str">
        <f>IF(F1892=1,COUNTIF($F$8:F1892,1),"")</f>
        <v/>
      </c>
      <c r="H1892" s="174"/>
      <c r="I1892" s="157">
        <f>IFERROR($H$8:INDEX($H$8:$H$3000,COUNTIF($H$8:$H$3000,"?*")),"")</f>
        <v>0</v>
      </c>
    </row>
    <row r="1893" spans="1:9" x14ac:dyDescent="0.25">
      <c r="A1893" s="174">
        <f>--ISNUMBER(IFERROR(SEARCH('Project Costing'!#REF!,Services!I1900,1),""))</f>
        <v>0</v>
      </c>
      <c r="B1893" s="174" t="str">
        <f>IF(A1893=1,COUNTIF($A$8:A1893,1),"")</f>
        <v/>
      </c>
      <c r="C1893" s="174"/>
      <c r="D1893" s="157">
        <f>IFERROR($C$8:INDEX($C$8:$C$3000,COUNTIF($C$8:$C$3000,"?*")),"")</f>
        <v>0</v>
      </c>
      <c r="E1893" s="174"/>
      <c r="F1893" s="174">
        <f>--ISNUMBER(IFERROR(SEARCH('Project Costing'!#REF!,Services!I1900,1),""))</f>
        <v>0</v>
      </c>
      <c r="G1893" s="174" t="str">
        <f>IF(F1893=1,COUNTIF($F$8:F1893,1),"")</f>
        <v/>
      </c>
      <c r="H1893" s="174"/>
      <c r="I1893" s="157">
        <f>IFERROR($H$8:INDEX($H$8:$H$3000,COUNTIF($H$8:$H$3000,"?*")),"")</f>
        <v>0</v>
      </c>
    </row>
    <row r="1894" spans="1:9" x14ac:dyDescent="0.25">
      <c r="A1894" s="174">
        <f>--ISNUMBER(IFERROR(SEARCH('Project Costing'!#REF!,Services!I1901,1),""))</f>
        <v>0</v>
      </c>
      <c r="B1894" s="174" t="str">
        <f>IF(A1894=1,COUNTIF($A$8:A1894,1),"")</f>
        <v/>
      </c>
      <c r="C1894" s="174"/>
      <c r="D1894" s="157">
        <f>IFERROR($C$8:INDEX($C$8:$C$3000,COUNTIF($C$8:$C$3000,"?*")),"")</f>
        <v>0</v>
      </c>
      <c r="E1894" s="174"/>
      <c r="F1894" s="174">
        <f>--ISNUMBER(IFERROR(SEARCH('Project Costing'!#REF!,Services!I1901,1),""))</f>
        <v>0</v>
      </c>
      <c r="G1894" s="174" t="str">
        <f>IF(F1894=1,COUNTIF($F$8:F1894,1),"")</f>
        <v/>
      </c>
      <c r="H1894" s="174"/>
      <c r="I1894" s="157">
        <f>IFERROR($H$8:INDEX($H$8:$H$3000,COUNTIF($H$8:$H$3000,"?*")),"")</f>
        <v>0</v>
      </c>
    </row>
    <row r="1895" spans="1:9" x14ac:dyDescent="0.25">
      <c r="A1895" s="174">
        <f>--ISNUMBER(IFERROR(SEARCH('Project Costing'!#REF!,Services!I1902,1),""))</f>
        <v>0</v>
      </c>
      <c r="B1895" s="174" t="str">
        <f>IF(A1895=1,COUNTIF($A$8:A1895,1),"")</f>
        <v/>
      </c>
      <c r="C1895" s="174"/>
      <c r="D1895" s="157">
        <f>IFERROR($C$8:INDEX($C$8:$C$3000,COUNTIF($C$8:$C$3000,"?*")),"")</f>
        <v>0</v>
      </c>
      <c r="E1895" s="174"/>
      <c r="F1895" s="174">
        <f>--ISNUMBER(IFERROR(SEARCH('Project Costing'!#REF!,Services!I1902,1),""))</f>
        <v>0</v>
      </c>
      <c r="G1895" s="174" t="str">
        <f>IF(F1895=1,COUNTIF($F$8:F1895,1),"")</f>
        <v/>
      </c>
      <c r="H1895" s="174"/>
      <c r="I1895" s="157">
        <f>IFERROR($H$8:INDEX($H$8:$H$3000,COUNTIF($H$8:$H$3000,"?*")),"")</f>
        <v>0</v>
      </c>
    </row>
    <row r="1896" spans="1:9" x14ac:dyDescent="0.25">
      <c r="A1896" s="174">
        <f>--ISNUMBER(IFERROR(SEARCH('Project Costing'!#REF!,Services!I1903,1),""))</f>
        <v>0</v>
      </c>
      <c r="B1896" s="174" t="str">
        <f>IF(A1896=1,COUNTIF($A$8:A1896,1),"")</f>
        <v/>
      </c>
      <c r="C1896" s="174"/>
      <c r="D1896" s="157">
        <f>IFERROR($C$8:INDEX($C$8:$C$3000,COUNTIF($C$8:$C$3000,"?*")),"")</f>
        <v>0</v>
      </c>
      <c r="E1896" s="174"/>
      <c r="F1896" s="174">
        <f>--ISNUMBER(IFERROR(SEARCH('Project Costing'!#REF!,Services!I1903,1),""))</f>
        <v>0</v>
      </c>
      <c r="G1896" s="174" t="str">
        <f>IF(F1896=1,COUNTIF($F$8:F1896,1),"")</f>
        <v/>
      </c>
      <c r="H1896" s="174"/>
      <c r="I1896" s="157">
        <f>IFERROR($H$8:INDEX($H$8:$H$3000,COUNTIF($H$8:$H$3000,"?*")),"")</f>
        <v>0</v>
      </c>
    </row>
    <row r="1897" spans="1:9" x14ac:dyDescent="0.25">
      <c r="A1897" s="174">
        <f>--ISNUMBER(IFERROR(SEARCH('Project Costing'!#REF!,Services!I1904,1),""))</f>
        <v>0</v>
      </c>
      <c r="B1897" s="174" t="str">
        <f>IF(A1897=1,COUNTIF($A$8:A1897,1),"")</f>
        <v/>
      </c>
      <c r="C1897" s="174"/>
      <c r="D1897" s="157">
        <f>IFERROR($C$8:INDEX($C$8:$C$3000,COUNTIF($C$8:$C$3000,"?*")),"")</f>
        <v>0</v>
      </c>
      <c r="E1897" s="174"/>
      <c r="F1897" s="174">
        <f>--ISNUMBER(IFERROR(SEARCH('Project Costing'!#REF!,Services!I1904,1),""))</f>
        <v>0</v>
      </c>
      <c r="G1897" s="174" t="str">
        <f>IF(F1897=1,COUNTIF($F$8:F1897,1),"")</f>
        <v/>
      </c>
      <c r="H1897" s="174"/>
      <c r="I1897" s="157">
        <f>IFERROR($H$8:INDEX($H$8:$H$3000,COUNTIF($H$8:$H$3000,"?*")),"")</f>
        <v>0</v>
      </c>
    </row>
    <row r="1898" spans="1:9" x14ac:dyDescent="0.25">
      <c r="A1898" s="174">
        <f>--ISNUMBER(IFERROR(SEARCH('Project Costing'!#REF!,Services!I1905,1),""))</f>
        <v>0</v>
      </c>
      <c r="B1898" s="174" t="str">
        <f>IF(A1898=1,COUNTIF($A$8:A1898,1),"")</f>
        <v/>
      </c>
      <c r="C1898" s="174"/>
      <c r="D1898" s="157">
        <f>IFERROR($C$8:INDEX($C$8:$C$3000,COUNTIF($C$8:$C$3000,"?*")),"")</f>
        <v>0</v>
      </c>
      <c r="E1898" s="174"/>
      <c r="F1898" s="174">
        <f>--ISNUMBER(IFERROR(SEARCH('Project Costing'!#REF!,Services!I1905,1),""))</f>
        <v>0</v>
      </c>
      <c r="G1898" s="174" t="str">
        <f>IF(F1898=1,COUNTIF($F$8:F1898,1),"")</f>
        <v/>
      </c>
      <c r="H1898" s="174"/>
      <c r="I1898" s="157">
        <f>IFERROR($H$8:INDEX($H$8:$H$3000,COUNTIF($H$8:$H$3000,"?*")),"")</f>
        <v>0</v>
      </c>
    </row>
    <row r="1899" spans="1:9" x14ac:dyDescent="0.25">
      <c r="A1899" s="174">
        <f>--ISNUMBER(IFERROR(SEARCH('Project Costing'!#REF!,Services!I1906,1),""))</f>
        <v>0</v>
      </c>
      <c r="B1899" s="174" t="str">
        <f>IF(A1899=1,COUNTIF($A$8:A1899,1),"")</f>
        <v/>
      </c>
      <c r="C1899" s="174"/>
      <c r="D1899" s="157">
        <f>IFERROR($C$8:INDEX($C$8:$C$3000,COUNTIF($C$8:$C$3000,"?*")),"")</f>
        <v>0</v>
      </c>
      <c r="E1899" s="174"/>
      <c r="F1899" s="174">
        <f>--ISNUMBER(IFERROR(SEARCH('Project Costing'!#REF!,Services!I1906,1),""))</f>
        <v>0</v>
      </c>
      <c r="G1899" s="174" t="str">
        <f>IF(F1899=1,COUNTIF($F$8:F1899,1),"")</f>
        <v/>
      </c>
      <c r="H1899" s="174"/>
      <c r="I1899" s="157">
        <f>IFERROR($H$8:INDEX($H$8:$H$3000,COUNTIF($H$8:$H$3000,"?*")),"")</f>
        <v>0</v>
      </c>
    </row>
    <row r="1900" spans="1:9" x14ac:dyDescent="0.25">
      <c r="A1900" s="174">
        <f>--ISNUMBER(IFERROR(SEARCH('Project Costing'!#REF!,Services!I1907,1),""))</f>
        <v>0</v>
      </c>
      <c r="B1900" s="174" t="str">
        <f>IF(A1900=1,COUNTIF($A$8:A1900,1),"")</f>
        <v/>
      </c>
      <c r="C1900" s="174"/>
      <c r="D1900" s="157">
        <f>IFERROR($C$8:INDEX($C$8:$C$3000,COUNTIF($C$8:$C$3000,"?*")),"")</f>
        <v>0</v>
      </c>
      <c r="E1900" s="174"/>
      <c r="F1900" s="174">
        <f>--ISNUMBER(IFERROR(SEARCH('Project Costing'!#REF!,Services!I1907,1),""))</f>
        <v>0</v>
      </c>
      <c r="G1900" s="174" t="str">
        <f>IF(F1900=1,COUNTIF($F$8:F1900,1),"")</f>
        <v/>
      </c>
      <c r="H1900" s="174"/>
      <c r="I1900" s="157">
        <f>IFERROR($H$8:INDEX($H$8:$H$3000,COUNTIF($H$8:$H$3000,"?*")),"")</f>
        <v>0</v>
      </c>
    </row>
    <row r="1901" spans="1:9" x14ac:dyDescent="0.25">
      <c r="A1901" s="174">
        <f>--ISNUMBER(IFERROR(SEARCH('Project Costing'!#REF!,Services!I1908,1),""))</f>
        <v>0</v>
      </c>
      <c r="B1901" s="174" t="str">
        <f>IF(A1901=1,COUNTIF($A$8:A1901,1),"")</f>
        <v/>
      </c>
      <c r="C1901" s="174"/>
      <c r="D1901" s="157">
        <f>IFERROR($C$8:INDEX($C$8:$C$3000,COUNTIF($C$8:$C$3000,"?*")),"")</f>
        <v>0</v>
      </c>
      <c r="E1901" s="174"/>
      <c r="F1901" s="174">
        <f>--ISNUMBER(IFERROR(SEARCH('Project Costing'!#REF!,Services!I1908,1),""))</f>
        <v>0</v>
      </c>
      <c r="G1901" s="174" t="str">
        <f>IF(F1901=1,COUNTIF($F$8:F1901,1),"")</f>
        <v/>
      </c>
      <c r="H1901" s="174"/>
      <c r="I1901" s="157">
        <f>IFERROR($H$8:INDEX($H$8:$H$3000,COUNTIF($H$8:$H$3000,"?*")),"")</f>
        <v>0</v>
      </c>
    </row>
    <row r="1902" spans="1:9" x14ac:dyDescent="0.25">
      <c r="A1902" s="174">
        <f>--ISNUMBER(IFERROR(SEARCH('Project Costing'!#REF!,Services!I1909,1),""))</f>
        <v>0</v>
      </c>
      <c r="B1902" s="174" t="str">
        <f>IF(A1902=1,COUNTIF($A$8:A1902,1),"")</f>
        <v/>
      </c>
      <c r="C1902" s="174"/>
      <c r="D1902" s="157">
        <f>IFERROR($C$8:INDEX($C$8:$C$3000,COUNTIF($C$8:$C$3000,"?*")),"")</f>
        <v>0</v>
      </c>
      <c r="E1902" s="174"/>
      <c r="F1902" s="174">
        <f>--ISNUMBER(IFERROR(SEARCH('Project Costing'!#REF!,Services!I1909,1),""))</f>
        <v>0</v>
      </c>
      <c r="G1902" s="174" t="str">
        <f>IF(F1902=1,COUNTIF($F$8:F1902,1),"")</f>
        <v/>
      </c>
      <c r="H1902" s="174"/>
      <c r="I1902" s="157">
        <f>IFERROR($H$8:INDEX($H$8:$H$3000,COUNTIF($H$8:$H$3000,"?*")),"")</f>
        <v>0</v>
      </c>
    </row>
    <row r="1903" spans="1:9" x14ac:dyDescent="0.25">
      <c r="A1903" s="174">
        <f>--ISNUMBER(IFERROR(SEARCH('Project Costing'!#REF!,Services!I1910,1),""))</f>
        <v>0</v>
      </c>
      <c r="B1903" s="174" t="str">
        <f>IF(A1903=1,COUNTIF($A$8:A1903,1),"")</f>
        <v/>
      </c>
      <c r="C1903" s="174"/>
      <c r="D1903" s="157">
        <f>IFERROR($C$8:INDEX($C$8:$C$3000,COUNTIF($C$8:$C$3000,"?*")),"")</f>
        <v>0</v>
      </c>
      <c r="E1903" s="174"/>
      <c r="F1903" s="174">
        <f>--ISNUMBER(IFERROR(SEARCH('Project Costing'!#REF!,Services!I1910,1),""))</f>
        <v>0</v>
      </c>
      <c r="G1903" s="174" t="str">
        <f>IF(F1903=1,COUNTIF($F$8:F1903,1),"")</f>
        <v/>
      </c>
      <c r="H1903" s="174"/>
      <c r="I1903" s="157">
        <f>IFERROR($H$8:INDEX($H$8:$H$3000,COUNTIF($H$8:$H$3000,"?*")),"")</f>
        <v>0</v>
      </c>
    </row>
    <row r="1904" spans="1:9" x14ac:dyDescent="0.25">
      <c r="A1904" s="174">
        <f>--ISNUMBER(IFERROR(SEARCH('Project Costing'!#REF!,Services!I1911,1),""))</f>
        <v>0</v>
      </c>
      <c r="B1904" s="174" t="str">
        <f>IF(A1904=1,COUNTIF($A$8:A1904,1),"")</f>
        <v/>
      </c>
      <c r="C1904" s="174"/>
      <c r="D1904" s="157">
        <f>IFERROR($C$8:INDEX($C$8:$C$3000,COUNTIF($C$8:$C$3000,"?*")),"")</f>
        <v>0</v>
      </c>
      <c r="E1904" s="174"/>
      <c r="F1904" s="174">
        <f>--ISNUMBER(IFERROR(SEARCH('Project Costing'!#REF!,Services!I1911,1),""))</f>
        <v>0</v>
      </c>
      <c r="G1904" s="174" t="str">
        <f>IF(F1904=1,COUNTIF($F$8:F1904,1),"")</f>
        <v/>
      </c>
      <c r="H1904" s="174"/>
      <c r="I1904" s="157">
        <f>IFERROR($H$8:INDEX($H$8:$H$3000,COUNTIF($H$8:$H$3000,"?*")),"")</f>
        <v>0</v>
      </c>
    </row>
    <row r="1905" spans="1:9" x14ac:dyDescent="0.25">
      <c r="A1905" s="174">
        <f>--ISNUMBER(IFERROR(SEARCH('Project Costing'!#REF!,Services!I1912,1),""))</f>
        <v>0</v>
      </c>
      <c r="B1905" s="174" t="str">
        <f>IF(A1905=1,COUNTIF($A$8:A1905,1),"")</f>
        <v/>
      </c>
      <c r="C1905" s="174"/>
      <c r="D1905" s="157">
        <f>IFERROR($C$8:INDEX($C$8:$C$3000,COUNTIF($C$8:$C$3000,"?*")),"")</f>
        <v>0</v>
      </c>
      <c r="E1905" s="174"/>
      <c r="F1905" s="174">
        <f>--ISNUMBER(IFERROR(SEARCH('Project Costing'!#REF!,Services!I1912,1),""))</f>
        <v>0</v>
      </c>
      <c r="G1905" s="174" t="str">
        <f>IF(F1905=1,COUNTIF($F$8:F1905,1),"")</f>
        <v/>
      </c>
      <c r="H1905" s="174"/>
      <c r="I1905" s="157">
        <f>IFERROR($H$8:INDEX($H$8:$H$3000,COUNTIF($H$8:$H$3000,"?*")),"")</f>
        <v>0</v>
      </c>
    </row>
    <row r="1906" spans="1:9" x14ac:dyDescent="0.25">
      <c r="A1906" s="174">
        <f>--ISNUMBER(IFERROR(SEARCH('Project Costing'!#REF!,Services!I1913,1),""))</f>
        <v>0</v>
      </c>
      <c r="B1906" s="174" t="str">
        <f>IF(A1906=1,COUNTIF($A$8:A1906,1),"")</f>
        <v/>
      </c>
      <c r="C1906" s="174"/>
      <c r="D1906" s="157">
        <f>IFERROR($C$8:INDEX($C$8:$C$3000,COUNTIF($C$8:$C$3000,"?*")),"")</f>
        <v>0</v>
      </c>
      <c r="E1906" s="174"/>
      <c r="F1906" s="174">
        <f>--ISNUMBER(IFERROR(SEARCH('Project Costing'!#REF!,Services!I1913,1),""))</f>
        <v>0</v>
      </c>
      <c r="G1906" s="174" t="str">
        <f>IF(F1906=1,COUNTIF($F$8:F1906,1),"")</f>
        <v/>
      </c>
      <c r="H1906" s="174"/>
      <c r="I1906" s="157">
        <f>IFERROR($H$8:INDEX($H$8:$H$3000,COUNTIF($H$8:$H$3000,"?*")),"")</f>
        <v>0</v>
      </c>
    </row>
    <row r="1907" spans="1:9" x14ac:dyDescent="0.25">
      <c r="A1907" s="174">
        <f>--ISNUMBER(IFERROR(SEARCH('Project Costing'!#REF!,Services!I1914,1),""))</f>
        <v>0</v>
      </c>
      <c r="B1907" s="174" t="str">
        <f>IF(A1907=1,COUNTIF($A$8:A1907,1),"")</f>
        <v/>
      </c>
      <c r="C1907" s="174"/>
      <c r="D1907" s="157">
        <f>IFERROR($C$8:INDEX($C$8:$C$3000,COUNTIF($C$8:$C$3000,"?*")),"")</f>
        <v>0</v>
      </c>
      <c r="E1907" s="174"/>
      <c r="F1907" s="174">
        <f>--ISNUMBER(IFERROR(SEARCH('Project Costing'!#REF!,Services!I1914,1),""))</f>
        <v>0</v>
      </c>
      <c r="G1907" s="174" t="str">
        <f>IF(F1907=1,COUNTIF($F$8:F1907,1),"")</f>
        <v/>
      </c>
      <c r="H1907" s="174"/>
      <c r="I1907" s="157">
        <f>IFERROR($H$8:INDEX($H$8:$H$3000,COUNTIF($H$8:$H$3000,"?*")),"")</f>
        <v>0</v>
      </c>
    </row>
    <row r="1908" spans="1:9" x14ac:dyDescent="0.25">
      <c r="A1908" s="174">
        <f>--ISNUMBER(IFERROR(SEARCH('Project Costing'!#REF!,Services!I1915,1),""))</f>
        <v>0</v>
      </c>
      <c r="B1908" s="174" t="str">
        <f>IF(A1908=1,COUNTIF($A$8:A1908,1),"")</f>
        <v/>
      </c>
      <c r="C1908" s="174"/>
      <c r="D1908" s="157">
        <f>IFERROR($C$8:INDEX($C$8:$C$3000,COUNTIF($C$8:$C$3000,"?*")),"")</f>
        <v>0</v>
      </c>
      <c r="E1908" s="174"/>
      <c r="F1908" s="174">
        <f>--ISNUMBER(IFERROR(SEARCH('Project Costing'!#REF!,Services!I1915,1),""))</f>
        <v>0</v>
      </c>
      <c r="G1908" s="174" t="str">
        <f>IF(F1908=1,COUNTIF($F$8:F1908,1),"")</f>
        <v/>
      </c>
      <c r="H1908" s="174"/>
      <c r="I1908" s="157">
        <f>IFERROR($H$8:INDEX($H$8:$H$3000,COUNTIF($H$8:$H$3000,"?*")),"")</f>
        <v>0</v>
      </c>
    </row>
    <row r="1909" spans="1:9" x14ac:dyDescent="0.25">
      <c r="A1909" s="174">
        <f>--ISNUMBER(IFERROR(SEARCH('Project Costing'!#REF!,Services!I1916,1),""))</f>
        <v>0</v>
      </c>
      <c r="B1909" s="174" t="str">
        <f>IF(A1909=1,COUNTIF($A$8:A1909,1),"")</f>
        <v/>
      </c>
      <c r="C1909" s="174"/>
      <c r="D1909" s="157">
        <f>IFERROR($C$8:INDEX($C$8:$C$3000,COUNTIF($C$8:$C$3000,"?*")),"")</f>
        <v>0</v>
      </c>
      <c r="E1909" s="174"/>
      <c r="F1909" s="174">
        <f>--ISNUMBER(IFERROR(SEARCH('Project Costing'!#REF!,Services!I1916,1),""))</f>
        <v>0</v>
      </c>
      <c r="G1909" s="174" t="str">
        <f>IF(F1909=1,COUNTIF($F$8:F1909,1),"")</f>
        <v/>
      </c>
      <c r="H1909" s="174"/>
      <c r="I1909" s="157">
        <f>IFERROR($H$8:INDEX($H$8:$H$3000,COUNTIF($H$8:$H$3000,"?*")),"")</f>
        <v>0</v>
      </c>
    </row>
    <row r="1910" spans="1:9" x14ac:dyDescent="0.25">
      <c r="A1910" s="174">
        <f>--ISNUMBER(IFERROR(SEARCH('Project Costing'!#REF!,Services!I1917,1),""))</f>
        <v>0</v>
      </c>
      <c r="B1910" s="174" t="str">
        <f>IF(A1910=1,COUNTIF($A$8:A1910,1),"")</f>
        <v/>
      </c>
      <c r="C1910" s="174"/>
      <c r="D1910" s="157">
        <f>IFERROR($C$8:INDEX($C$8:$C$3000,COUNTIF($C$8:$C$3000,"?*")),"")</f>
        <v>0</v>
      </c>
      <c r="E1910" s="174"/>
      <c r="F1910" s="174">
        <f>--ISNUMBER(IFERROR(SEARCH('Project Costing'!#REF!,Services!I1917,1),""))</f>
        <v>0</v>
      </c>
      <c r="G1910" s="174" t="str">
        <f>IF(F1910=1,COUNTIF($F$8:F1910,1),"")</f>
        <v/>
      </c>
      <c r="H1910" s="174"/>
      <c r="I1910" s="157">
        <f>IFERROR($H$8:INDEX($H$8:$H$3000,COUNTIF($H$8:$H$3000,"?*")),"")</f>
        <v>0</v>
      </c>
    </row>
    <row r="1911" spans="1:9" x14ac:dyDescent="0.25">
      <c r="A1911" s="174">
        <f>--ISNUMBER(IFERROR(SEARCH('Project Costing'!#REF!,Services!I1918,1),""))</f>
        <v>0</v>
      </c>
      <c r="B1911" s="174" t="str">
        <f>IF(A1911=1,COUNTIF($A$8:A1911,1),"")</f>
        <v/>
      </c>
      <c r="C1911" s="174"/>
      <c r="D1911" s="157">
        <f>IFERROR($C$8:INDEX($C$8:$C$3000,COUNTIF($C$8:$C$3000,"?*")),"")</f>
        <v>0</v>
      </c>
      <c r="E1911" s="174"/>
      <c r="F1911" s="174">
        <f>--ISNUMBER(IFERROR(SEARCH('Project Costing'!#REF!,Services!I1918,1),""))</f>
        <v>0</v>
      </c>
      <c r="G1911" s="174" t="str">
        <f>IF(F1911=1,COUNTIF($F$8:F1911,1),"")</f>
        <v/>
      </c>
      <c r="H1911" s="174"/>
      <c r="I1911" s="157">
        <f>IFERROR($H$8:INDEX($H$8:$H$3000,COUNTIF($H$8:$H$3000,"?*")),"")</f>
        <v>0</v>
      </c>
    </row>
    <row r="1912" spans="1:9" x14ac:dyDescent="0.25">
      <c r="A1912" s="174">
        <f>--ISNUMBER(IFERROR(SEARCH('Project Costing'!#REF!,Services!I1919,1),""))</f>
        <v>0</v>
      </c>
      <c r="B1912" s="174" t="str">
        <f>IF(A1912=1,COUNTIF($A$8:A1912,1),"")</f>
        <v/>
      </c>
      <c r="C1912" s="174"/>
      <c r="D1912" s="157">
        <f>IFERROR($C$8:INDEX($C$8:$C$3000,COUNTIF($C$8:$C$3000,"?*")),"")</f>
        <v>0</v>
      </c>
      <c r="E1912" s="174"/>
      <c r="F1912" s="174">
        <f>--ISNUMBER(IFERROR(SEARCH('Project Costing'!#REF!,Services!I1919,1),""))</f>
        <v>0</v>
      </c>
      <c r="G1912" s="174" t="str">
        <f>IF(F1912=1,COUNTIF($F$8:F1912,1),"")</f>
        <v/>
      </c>
      <c r="H1912" s="174"/>
      <c r="I1912" s="157">
        <f>IFERROR($H$8:INDEX($H$8:$H$3000,COUNTIF($H$8:$H$3000,"?*")),"")</f>
        <v>0</v>
      </c>
    </row>
    <row r="1913" spans="1:9" x14ac:dyDescent="0.25">
      <c r="A1913" s="174">
        <f>--ISNUMBER(IFERROR(SEARCH('Project Costing'!#REF!,Services!I1920,1),""))</f>
        <v>0</v>
      </c>
      <c r="B1913" s="174" t="str">
        <f>IF(A1913=1,COUNTIF($A$8:A1913,1),"")</f>
        <v/>
      </c>
      <c r="C1913" s="174"/>
      <c r="D1913" s="157">
        <f>IFERROR($C$8:INDEX($C$8:$C$3000,COUNTIF($C$8:$C$3000,"?*")),"")</f>
        <v>0</v>
      </c>
      <c r="E1913" s="174"/>
      <c r="F1913" s="174">
        <f>--ISNUMBER(IFERROR(SEARCH('Project Costing'!#REF!,Services!I1920,1),""))</f>
        <v>0</v>
      </c>
      <c r="G1913" s="174" t="str">
        <f>IF(F1913=1,COUNTIF($F$8:F1913,1),"")</f>
        <v/>
      </c>
      <c r="H1913" s="174"/>
      <c r="I1913" s="157">
        <f>IFERROR($H$8:INDEX($H$8:$H$3000,COUNTIF($H$8:$H$3000,"?*")),"")</f>
        <v>0</v>
      </c>
    </row>
    <row r="1914" spans="1:9" x14ac:dyDescent="0.25">
      <c r="A1914" s="174">
        <f>--ISNUMBER(IFERROR(SEARCH('Project Costing'!#REF!,Services!I1921,1),""))</f>
        <v>0</v>
      </c>
      <c r="B1914" s="174" t="str">
        <f>IF(A1914=1,COUNTIF($A$8:A1914,1),"")</f>
        <v/>
      </c>
      <c r="C1914" s="174"/>
      <c r="D1914" s="157">
        <f>IFERROR($C$8:INDEX($C$8:$C$3000,COUNTIF($C$8:$C$3000,"?*")),"")</f>
        <v>0</v>
      </c>
      <c r="E1914" s="174"/>
      <c r="F1914" s="174">
        <f>--ISNUMBER(IFERROR(SEARCH('Project Costing'!#REF!,Services!I1921,1),""))</f>
        <v>0</v>
      </c>
      <c r="G1914" s="174" t="str">
        <f>IF(F1914=1,COUNTIF($F$8:F1914,1),"")</f>
        <v/>
      </c>
      <c r="H1914" s="174"/>
      <c r="I1914" s="157">
        <f>IFERROR($H$8:INDEX($H$8:$H$3000,COUNTIF($H$8:$H$3000,"?*")),"")</f>
        <v>0</v>
      </c>
    </row>
    <row r="1915" spans="1:9" x14ac:dyDescent="0.25">
      <c r="A1915" s="174">
        <f>--ISNUMBER(IFERROR(SEARCH('Project Costing'!#REF!,Services!I1922,1),""))</f>
        <v>0</v>
      </c>
      <c r="B1915" s="174" t="str">
        <f>IF(A1915=1,COUNTIF($A$8:A1915,1),"")</f>
        <v/>
      </c>
      <c r="C1915" s="174"/>
      <c r="D1915" s="157">
        <f>IFERROR($C$8:INDEX($C$8:$C$3000,COUNTIF($C$8:$C$3000,"?*")),"")</f>
        <v>0</v>
      </c>
      <c r="E1915" s="174"/>
      <c r="F1915" s="174">
        <f>--ISNUMBER(IFERROR(SEARCH('Project Costing'!#REF!,Services!I1922,1),""))</f>
        <v>0</v>
      </c>
      <c r="G1915" s="174" t="str">
        <f>IF(F1915=1,COUNTIF($F$8:F1915,1),"")</f>
        <v/>
      </c>
      <c r="H1915" s="174"/>
      <c r="I1915" s="157">
        <f>IFERROR($H$8:INDEX($H$8:$H$3000,COUNTIF($H$8:$H$3000,"?*")),"")</f>
        <v>0</v>
      </c>
    </row>
    <row r="1916" spans="1:9" x14ac:dyDescent="0.25">
      <c r="A1916" s="174">
        <f>--ISNUMBER(IFERROR(SEARCH('Project Costing'!#REF!,Services!I1923,1),""))</f>
        <v>0</v>
      </c>
      <c r="B1916" s="174" t="str">
        <f>IF(A1916=1,COUNTIF($A$8:A1916,1),"")</f>
        <v/>
      </c>
      <c r="C1916" s="174"/>
      <c r="D1916" s="157">
        <f>IFERROR($C$8:INDEX($C$8:$C$3000,COUNTIF($C$8:$C$3000,"?*")),"")</f>
        <v>0</v>
      </c>
      <c r="E1916" s="174"/>
      <c r="F1916" s="174">
        <f>--ISNUMBER(IFERROR(SEARCH('Project Costing'!#REF!,Services!I1923,1),""))</f>
        <v>0</v>
      </c>
      <c r="G1916" s="174" t="str">
        <f>IF(F1916=1,COUNTIF($F$8:F1916,1),"")</f>
        <v/>
      </c>
      <c r="H1916" s="174"/>
      <c r="I1916" s="157">
        <f>IFERROR($H$8:INDEX($H$8:$H$3000,COUNTIF($H$8:$H$3000,"?*")),"")</f>
        <v>0</v>
      </c>
    </row>
    <row r="1917" spans="1:9" x14ac:dyDescent="0.25">
      <c r="A1917" s="174">
        <f>--ISNUMBER(IFERROR(SEARCH('Project Costing'!#REF!,Services!I1924,1),""))</f>
        <v>0</v>
      </c>
      <c r="B1917" s="174" t="str">
        <f>IF(A1917=1,COUNTIF($A$8:A1917,1),"")</f>
        <v/>
      </c>
      <c r="C1917" s="174"/>
      <c r="D1917" s="157">
        <f>IFERROR($C$8:INDEX($C$8:$C$3000,COUNTIF($C$8:$C$3000,"?*")),"")</f>
        <v>0</v>
      </c>
      <c r="E1917" s="174"/>
      <c r="F1917" s="174">
        <f>--ISNUMBER(IFERROR(SEARCH('Project Costing'!#REF!,Services!I1924,1),""))</f>
        <v>0</v>
      </c>
      <c r="G1917" s="174" t="str">
        <f>IF(F1917=1,COUNTIF($F$8:F1917,1),"")</f>
        <v/>
      </c>
      <c r="H1917" s="174"/>
      <c r="I1917" s="157">
        <f>IFERROR($H$8:INDEX($H$8:$H$3000,COUNTIF($H$8:$H$3000,"?*")),"")</f>
        <v>0</v>
      </c>
    </row>
    <row r="1918" spans="1:9" x14ac:dyDescent="0.25">
      <c r="A1918" s="174">
        <f>--ISNUMBER(IFERROR(SEARCH('Project Costing'!#REF!,Services!I1925,1),""))</f>
        <v>0</v>
      </c>
      <c r="B1918" s="174" t="str">
        <f>IF(A1918=1,COUNTIF($A$8:A1918,1),"")</f>
        <v/>
      </c>
      <c r="C1918" s="174"/>
      <c r="D1918" s="157">
        <f>IFERROR($C$8:INDEX($C$8:$C$3000,COUNTIF($C$8:$C$3000,"?*")),"")</f>
        <v>0</v>
      </c>
      <c r="E1918" s="174"/>
      <c r="F1918" s="174">
        <f>--ISNUMBER(IFERROR(SEARCH('Project Costing'!#REF!,Services!I1925,1),""))</f>
        <v>0</v>
      </c>
      <c r="G1918" s="174" t="str">
        <f>IF(F1918=1,COUNTIF($F$8:F1918,1),"")</f>
        <v/>
      </c>
      <c r="H1918" s="174"/>
      <c r="I1918" s="157">
        <f>IFERROR($H$8:INDEX($H$8:$H$3000,COUNTIF($H$8:$H$3000,"?*")),"")</f>
        <v>0</v>
      </c>
    </row>
    <row r="1919" spans="1:9" x14ac:dyDescent="0.25">
      <c r="A1919" s="174">
        <f>--ISNUMBER(IFERROR(SEARCH('Project Costing'!#REF!,Services!I1926,1),""))</f>
        <v>0</v>
      </c>
      <c r="B1919" s="174" t="str">
        <f>IF(A1919=1,COUNTIF($A$8:A1919,1),"")</f>
        <v/>
      </c>
      <c r="C1919" s="174"/>
      <c r="D1919" s="157">
        <f>IFERROR($C$8:INDEX($C$8:$C$3000,COUNTIF($C$8:$C$3000,"?*")),"")</f>
        <v>0</v>
      </c>
      <c r="E1919" s="174"/>
      <c r="F1919" s="174">
        <f>--ISNUMBER(IFERROR(SEARCH('Project Costing'!#REF!,Services!I1926,1),""))</f>
        <v>0</v>
      </c>
      <c r="G1919" s="174" t="str">
        <f>IF(F1919=1,COUNTIF($F$8:F1919,1),"")</f>
        <v/>
      </c>
      <c r="H1919" s="174"/>
      <c r="I1919" s="157">
        <f>IFERROR($H$8:INDEX($H$8:$H$3000,COUNTIF($H$8:$H$3000,"?*")),"")</f>
        <v>0</v>
      </c>
    </row>
    <row r="1920" spans="1:9" x14ac:dyDescent="0.25">
      <c r="A1920" s="174">
        <f>--ISNUMBER(IFERROR(SEARCH('Project Costing'!#REF!,Services!I1927,1),""))</f>
        <v>0</v>
      </c>
      <c r="B1920" s="174" t="str">
        <f>IF(A1920=1,COUNTIF($A$8:A1920,1),"")</f>
        <v/>
      </c>
      <c r="C1920" s="174"/>
      <c r="D1920" s="157">
        <f>IFERROR($C$8:INDEX($C$8:$C$3000,COUNTIF($C$8:$C$3000,"?*")),"")</f>
        <v>0</v>
      </c>
      <c r="E1920" s="174"/>
      <c r="F1920" s="174">
        <f>--ISNUMBER(IFERROR(SEARCH('Project Costing'!#REF!,Services!I1927,1),""))</f>
        <v>0</v>
      </c>
      <c r="G1920" s="174" t="str">
        <f>IF(F1920=1,COUNTIF($F$8:F1920,1),"")</f>
        <v/>
      </c>
      <c r="H1920" s="174"/>
      <c r="I1920" s="157">
        <f>IFERROR($H$8:INDEX($H$8:$H$3000,COUNTIF($H$8:$H$3000,"?*")),"")</f>
        <v>0</v>
      </c>
    </row>
    <row r="1921" spans="1:9" x14ac:dyDescent="0.25">
      <c r="A1921" s="174">
        <f>--ISNUMBER(IFERROR(SEARCH('Project Costing'!#REF!,Services!I1928,1),""))</f>
        <v>0</v>
      </c>
      <c r="B1921" s="174" t="str">
        <f>IF(A1921=1,COUNTIF($A$8:A1921,1),"")</f>
        <v/>
      </c>
      <c r="C1921" s="174"/>
      <c r="D1921" s="157">
        <f>IFERROR($C$8:INDEX($C$8:$C$3000,COUNTIF($C$8:$C$3000,"?*")),"")</f>
        <v>0</v>
      </c>
      <c r="E1921" s="174"/>
      <c r="F1921" s="174">
        <f>--ISNUMBER(IFERROR(SEARCH('Project Costing'!#REF!,Services!I1928,1),""))</f>
        <v>0</v>
      </c>
      <c r="G1921" s="174" t="str">
        <f>IF(F1921=1,COUNTIF($F$8:F1921,1),"")</f>
        <v/>
      </c>
      <c r="H1921" s="174"/>
      <c r="I1921" s="157">
        <f>IFERROR($H$8:INDEX($H$8:$H$3000,COUNTIF($H$8:$H$3000,"?*")),"")</f>
        <v>0</v>
      </c>
    </row>
    <row r="1922" spans="1:9" x14ac:dyDescent="0.25">
      <c r="A1922" s="174">
        <f>--ISNUMBER(IFERROR(SEARCH('Project Costing'!#REF!,Services!I1929,1),""))</f>
        <v>0</v>
      </c>
      <c r="B1922" s="174" t="str">
        <f>IF(A1922=1,COUNTIF($A$8:A1922,1),"")</f>
        <v/>
      </c>
      <c r="C1922" s="174"/>
      <c r="D1922" s="157">
        <f>IFERROR($C$8:INDEX($C$8:$C$3000,COUNTIF($C$8:$C$3000,"?*")),"")</f>
        <v>0</v>
      </c>
      <c r="E1922" s="174"/>
      <c r="F1922" s="174">
        <f>--ISNUMBER(IFERROR(SEARCH('Project Costing'!#REF!,Services!I1929,1),""))</f>
        <v>0</v>
      </c>
      <c r="G1922" s="174" t="str">
        <f>IF(F1922=1,COUNTIF($F$8:F1922,1),"")</f>
        <v/>
      </c>
      <c r="H1922" s="174"/>
      <c r="I1922" s="157">
        <f>IFERROR($H$8:INDEX($H$8:$H$3000,COUNTIF($H$8:$H$3000,"?*")),"")</f>
        <v>0</v>
      </c>
    </row>
    <row r="1923" spans="1:9" x14ac:dyDescent="0.25">
      <c r="A1923" s="174">
        <f>--ISNUMBER(IFERROR(SEARCH('Project Costing'!#REF!,Services!I1930,1),""))</f>
        <v>0</v>
      </c>
      <c r="B1923" s="174" t="str">
        <f>IF(A1923=1,COUNTIF($A$8:A1923,1),"")</f>
        <v/>
      </c>
      <c r="C1923" s="174"/>
      <c r="D1923" s="157">
        <f>IFERROR($C$8:INDEX($C$8:$C$3000,COUNTIF($C$8:$C$3000,"?*")),"")</f>
        <v>0</v>
      </c>
      <c r="E1923" s="174"/>
      <c r="F1923" s="174">
        <f>--ISNUMBER(IFERROR(SEARCH('Project Costing'!#REF!,Services!I1930,1),""))</f>
        <v>0</v>
      </c>
      <c r="G1923" s="174" t="str">
        <f>IF(F1923=1,COUNTIF($F$8:F1923,1),"")</f>
        <v/>
      </c>
      <c r="H1923" s="174"/>
      <c r="I1923" s="157">
        <f>IFERROR($H$8:INDEX($H$8:$H$3000,COUNTIF($H$8:$H$3000,"?*")),"")</f>
        <v>0</v>
      </c>
    </row>
    <row r="1924" spans="1:9" x14ac:dyDescent="0.25">
      <c r="A1924" s="174">
        <f>--ISNUMBER(IFERROR(SEARCH('Project Costing'!#REF!,Services!I1931,1),""))</f>
        <v>0</v>
      </c>
      <c r="B1924" s="174" t="str">
        <f>IF(A1924=1,COUNTIF($A$8:A1924,1),"")</f>
        <v/>
      </c>
      <c r="C1924" s="174"/>
      <c r="D1924" s="157">
        <f>IFERROR($C$8:INDEX($C$8:$C$3000,COUNTIF($C$8:$C$3000,"?*")),"")</f>
        <v>0</v>
      </c>
      <c r="E1924" s="174"/>
      <c r="F1924" s="174">
        <f>--ISNUMBER(IFERROR(SEARCH('Project Costing'!#REF!,Services!I1931,1),""))</f>
        <v>0</v>
      </c>
      <c r="G1924" s="174" t="str">
        <f>IF(F1924=1,COUNTIF($F$8:F1924,1),"")</f>
        <v/>
      </c>
      <c r="H1924" s="174"/>
      <c r="I1924" s="157">
        <f>IFERROR($H$8:INDEX($H$8:$H$3000,COUNTIF($H$8:$H$3000,"?*")),"")</f>
        <v>0</v>
      </c>
    </row>
    <row r="1925" spans="1:9" x14ac:dyDescent="0.25">
      <c r="A1925" s="174">
        <f>--ISNUMBER(IFERROR(SEARCH('Project Costing'!#REF!,Services!I1932,1),""))</f>
        <v>0</v>
      </c>
      <c r="B1925" s="174" t="str">
        <f>IF(A1925=1,COUNTIF($A$8:A1925,1),"")</f>
        <v/>
      </c>
      <c r="C1925" s="174"/>
      <c r="D1925" s="157">
        <f>IFERROR($C$8:INDEX($C$8:$C$3000,COUNTIF($C$8:$C$3000,"?*")),"")</f>
        <v>0</v>
      </c>
      <c r="E1925" s="174"/>
      <c r="F1925" s="174">
        <f>--ISNUMBER(IFERROR(SEARCH('Project Costing'!#REF!,Services!I1932,1),""))</f>
        <v>0</v>
      </c>
      <c r="G1925" s="174" t="str">
        <f>IF(F1925=1,COUNTIF($F$8:F1925,1),"")</f>
        <v/>
      </c>
      <c r="H1925" s="174"/>
      <c r="I1925" s="157">
        <f>IFERROR($H$8:INDEX($H$8:$H$3000,COUNTIF($H$8:$H$3000,"?*")),"")</f>
        <v>0</v>
      </c>
    </row>
    <row r="1926" spans="1:9" x14ac:dyDescent="0.25">
      <c r="A1926" s="174">
        <f>--ISNUMBER(IFERROR(SEARCH('Project Costing'!#REF!,Services!I1933,1),""))</f>
        <v>0</v>
      </c>
      <c r="B1926" s="174" t="str">
        <f>IF(A1926=1,COUNTIF($A$8:A1926,1),"")</f>
        <v/>
      </c>
      <c r="C1926" s="174"/>
      <c r="D1926" s="157">
        <f>IFERROR($C$8:INDEX($C$8:$C$3000,COUNTIF($C$8:$C$3000,"?*")),"")</f>
        <v>0</v>
      </c>
      <c r="E1926" s="174"/>
      <c r="F1926" s="174">
        <f>--ISNUMBER(IFERROR(SEARCH('Project Costing'!#REF!,Services!I1933,1),""))</f>
        <v>0</v>
      </c>
      <c r="G1926" s="174" t="str">
        <f>IF(F1926=1,COUNTIF($F$8:F1926,1),"")</f>
        <v/>
      </c>
      <c r="H1926" s="174"/>
      <c r="I1926" s="157">
        <f>IFERROR($H$8:INDEX($H$8:$H$3000,COUNTIF($H$8:$H$3000,"?*")),"")</f>
        <v>0</v>
      </c>
    </row>
    <row r="1927" spans="1:9" x14ac:dyDescent="0.25">
      <c r="A1927" s="174">
        <f>--ISNUMBER(IFERROR(SEARCH('Project Costing'!#REF!,Services!I1934,1),""))</f>
        <v>0</v>
      </c>
      <c r="B1927" s="174" t="str">
        <f>IF(A1927=1,COUNTIF($A$8:A1927,1),"")</f>
        <v/>
      </c>
      <c r="C1927" s="174"/>
      <c r="D1927" s="157">
        <f>IFERROR($C$8:INDEX($C$8:$C$3000,COUNTIF($C$8:$C$3000,"?*")),"")</f>
        <v>0</v>
      </c>
      <c r="E1927" s="174"/>
      <c r="F1927" s="174">
        <f>--ISNUMBER(IFERROR(SEARCH('Project Costing'!#REF!,Services!I1934,1),""))</f>
        <v>0</v>
      </c>
      <c r="G1927" s="174" t="str">
        <f>IF(F1927=1,COUNTIF($F$8:F1927,1),"")</f>
        <v/>
      </c>
      <c r="H1927" s="174"/>
      <c r="I1927" s="157">
        <f>IFERROR($H$8:INDEX($H$8:$H$3000,COUNTIF($H$8:$H$3000,"?*")),"")</f>
        <v>0</v>
      </c>
    </row>
    <row r="1928" spans="1:9" x14ac:dyDescent="0.25">
      <c r="A1928" s="174">
        <f>--ISNUMBER(IFERROR(SEARCH('Project Costing'!#REF!,Services!I1935,1),""))</f>
        <v>0</v>
      </c>
      <c r="B1928" s="174" t="str">
        <f>IF(A1928=1,COUNTIF($A$8:A1928,1),"")</f>
        <v/>
      </c>
      <c r="C1928" s="174"/>
      <c r="D1928" s="157">
        <f>IFERROR($C$8:INDEX($C$8:$C$3000,COUNTIF($C$8:$C$3000,"?*")),"")</f>
        <v>0</v>
      </c>
      <c r="E1928" s="174"/>
      <c r="F1928" s="174">
        <f>--ISNUMBER(IFERROR(SEARCH('Project Costing'!#REF!,Services!I1935,1),""))</f>
        <v>0</v>
      </c>
      <c r="G1928" s="174" t="str">
        <f>IF(F1928=1,COUNTIF($F$8:F1928,1),"")</f>
        <v/>
      </c>
      <c r="H1928" s="174"/>
      <c r="I1928" s="157">
        <f>IFERROR($H$8:INDEX($H$8:$H$3000,COUNTIF($H$8:$H$3000,"?*")),"")</f>
        <v>0</v>
      </c>
    </row>
    <row r="1929" spans="1:9" x14ac:dyDescent="0.25">
      <c r="A1929" s="174">
        <f>--ISNUMBER(IFERROR(SEARCH('Project Costing'!#REF!,Services!I1936,1),""))</f>
        <v>0</v>
      </c>
      <c r="B1929" s="174" t="str">
        <f>IF(A1929=1,COUNTIF($A$8:A1929,1),"")</f>
        <v/>
      </c>
      <c r="C1929" s="174"/>
      <c r="D1929" s="157">
        <f>IFERROR($C$8:INDEX($C$8:$C$3000,COUNTIF($C$8:$C$3000,"?*")),"")</f>
        <v>0</v>
      </c>
      <c r="E1929" s="174"/>
      <c r="F1929" s="174">
        <f>--ISNUMBER(IFERROR(SEARCH('Project Costing'!#REF!,Services!I1936,1),""))</f>
        <v>0</v>
      </c>
      <c r="G1929" s="174" t="str">
        <f>IF(F1929=1,COUNTIF($F$8:F1929,1),"")</f>
        <v/>
      </c>
      <c r="H1929" s="174"/>
      <c r="I1929" s="157">
        <f>IFERROR($H$8:INDEX($H$8:$H$3000,COUNTIF($H$8:$H$3000,"?*")),"")</f>
        <v>0</v>
      </c>
    </row>
    <row r="1930" spans="1:9" x14ac:dyDescent="0.25">
      <c r="A1930" s="174">
        <f>--ISNUMBER(IFERROR(SEARCH('Project Costing'!#REF!,Services!I1937,1),""))</f>
        <v>0</v>
      </c>
      <c r="B1930" s="174" t="str">
        <f>IF(A1930=1,COUNTIF($A$8:A1930,1),"")</f>
        <v/>
      </c>
      <c r="C1930" s="174"/>
      <c r="D1930" s="157">
        <f>IFERROR($C$8:INDEX($C$8:$C$3000,COUNTIF($C$8:$C$3000,"?*")),"")</f>
        <v>0</v>
      </c>
      <c r="E1930" s="174"/>
      <c r="F1930" s="174">
        <f>--ISNUMBER(IFERROR(SEARCH('Project Costing'!#REF!,Services!I1937,1),""))</f>
        <v>0</v>
      </c>
      <c r="G1930" s="174" t="str">
        <f>IF(F1930=1,COUNTIF($F$8:F1930,1),"")</f>
        <v/>
      </c>
      <c r="H1930" s="174"/>
      <c r="I1930" s="157">
        <f>IFERROR($H$8:INDEX($H$8:$H$3000,COUNTIF($H$8:$H$3000,"?*")),"")</f>
        <v>0</v>
      </c>
    </row>
    <row r="1931" spans="1:9" x14ac:dyDescent="0.25">
      <c r="A1931" s="174">
        <f>--ISNUMBER(IFERROR(SEARCH('Project Costing'!#REF!,Services!I1938,1),""))</f>
        <v>0</v>
      </c>
      <c r="B1931" s="174" t="str">
        <f>IF(A1931=1,COUNTIF($A$8:A1931,1),"")</f>
        <v/>
      </c>
      <c r="C1931" s="174"/>
      <c r="D1931" s="157">
        <f>IFERROR($C$8:INDEX($C$8:$C$3000,COUNTIF($C$8:$C$3000,"?*")),"")</f>
        <v>0</v>
      </c>
      <c r="E1931" s="174"/>
      <c r="F1931" s="174">
        <f>--ISNUMBER(IFERROR(SEARCH('Project Costing'!#REF!,Services!I1938,1),""))</f>
        <v>0</v>
      </c>
      <c r="G1931" s="174" t="str">
        <f>IF(F1931=1,COUNTIF($F$8:F1931,1),"")</f>
        <v/>
      </c>
      <c r="H1931" s="174"/>
      <c r="I1931" s="157">
        <f>IFERROR($H$8:INDEX($H$8:$H$3000,COUNTIF($H$8:$H$3000,"?*")),"")</f>
        <v>0</v>
      </c>
    </row>
    <row r="1932" spans="1:9" x14ac:dyDescent="0.25">
      <c r="A1932" s="174">
        <f>--ISNUMBER(IFERROR(SEARCH('Project Costing'!#REF!,Services!I1939,1),""))</f>
        <v>0</v>
      </c>
      <c r="B1932" s="174" t="str">
        <f>IF(A1932=1,COUNTIF($A$8:A1932,1),"")</f>
        <v/>
      </c>
      <c r="C1932" s="174"/>
      <c r="D1932" s="157">
        <f>IFERROR($C$8:INDEX($C$8:$C$3000,COUNTIF($C$8:$C$3000,"?*")),"")</f>
        <v>0</v>
      </c>
      <c r="E1932" s="174"/>
      <c r="F1932" s="174">
        <f>--ISNUMBER(IFERROR(SEARCH('Project Costing'!#REF!,Services!I1939,1),""))</f>
        <v>0</v>
      </c>
      <c r="G1932" s="174" t="str">
        <f>IF(F1932=1,COUNTIF($F$8:F1932,1),"")</f>
        <v/>
      </c>
      <c r="H1932" s="174"/>
      <c r="I1932" s="157">
        <f>IFERROR($H$8:INDEX($H$8:$H$3000,COUNTIF($H$8:$H$3000,"?*")),"")</f>
        <v>0</v>
      </c>
    </row>
    <row r="1933" spans="1:9" x14ac:dyDescent="0.25">
      <c r="A1933" s="174">
        <f>--ISNUMBER(IFERROR(SEARCH('Project Costing'!#REF!,Services!I1940,1),""))</f>
        <v>0</v>
      </c>
      <c r="B1933" s="174" t="str">
        <f>IF(A1933=1,COUNTIF($A$8:A1933,1),"")</f>
        <v/>
      </c>
      <c r="C1933" s="174"/>
      <c r="D1933" s="157">
        <f>IFERROR($C$8:INDEX($C$8:$C$3000,COUNTIF($C$8:$C$3000,"?*")),"")</f>
        <v>0</v>
      </c>
      <c r="E1933" s="174"/>
      <c r="F1933" s="174">
        <f>--ISNUMBER(IFERROR(SEARCH('Project Costing'!#REF!,Services!I1940,1),""))</f>
        <v>0</v>
      </c>
      <c r="G1933" s="174" t="str">
        <f>IF(F1933=1,COUNTIF($F$8:F1933,1),"")</f>
        <v/>
      </c>
      <c r="H1933" s="174"/>
      <c r="I1933" s="157">
        <f>IFERROR($H$8:INDEX($H$8:$H$3000,COUNTIF($H$8:$H$3000,"?*")),"")</f>
        <v>0</v>
      </c>
    </row>
    <row r="1934" spans="1:9" x14ac:dyDescent="0.25">
      <c r="A1934" s="174">
        <f>--ISNUMBER(IFERROR(SEARCH('Project Costing'!#REF!,Services!I1941,1),""))</f>
        <v>0</v>
      </c>
      <c r="B1934" s="174" t="str">
        <f>IF(A1934=1,COUNTIF($A$8:A1934,1),"")</f>
        <v/>
      </c>
      <c r="C1934" s="174"/>
      <c r="D1934" s="157">
        <f>IFERROR($C$8:INDEX($C$8:$C$3000,COUNTIF($C$8:$C$3000,"?*")),"")</f>
        <v>0</v>
      </c>
      <c r="E1934" s="174"/>
      <c r="F1934" s="174">
        <f>--ISNUMBER(IFERROR(SEARCH('Project Costing'!#REF!,Services!I1941,1),""))</f>
        <v>0</v>
      </c>
      <c r="G1934" s="174" t="str">
        <f>IF(F1934=1,COUNTIF($F$8:F1934,1),"")</f>
        <v/>
      </c>
      <c r="H1934" s="174"/>
      <c r="I1934" s="157">
        <f>IFERROR($H$8:INDEX($H$8:$H$3000,COUNTIF($H$8:$H$3000,"?*")),"")</f>
        <v>0</v>
      </c>
    </row>
    <row r="1935" spans="1:9" x14ac:dyDescent="0.25">
      <c r="A1935" s="174">
        <f>--ISNUMBER(IFERROR(SEARCH('Project Costing'!#REF!,Services!I1942,1),""))</f>
        <v>0</v>
      </c>
      <c r="B1935" s="174" t="str">
        <f>IF(A1935=1,COUNTIF($A$8:A1935,1),"")</f>
        <v/>
      </c>
      <c r="C1935" s="174"/>
      <c r="D1935" s="157">
        <f>IFERROR($C$8:INDEX($C$8:$C$3000,COUNTIF($C$8:$C$3000,"?*")),"")</f>
        <v>0</v>
      </c>
      <c r="E1935" s="174"/>
      <c r="F1935" s="174">
        <f>--ISNUMBER(IFERROR(SEARCH('Project Costing'!#REF!,Services!I1942,1),""))</f>
        <v>0</v>
      </c>
      <c r="G1935" s="174" t="str">
        <f>IF(F1935=1,COUNTIF($F$8:F1935,1),"")</f>
        <v/>
      </c>
      <c r="H1935" s="174"/>
      <c r="I1935" s="157">
        <f>IFERROR($H$8:INDEX($H$8:$H$3000,COUNTIF($H$8:$H$3000,"?*")),"")</f>
        <v>0</v>
      </c>
    </row>
    <row r="1936" spans="1:9" x14ac:dyDescent="0.25">
      <c r="A1936" s="174">
        <f>--ISNUMBER(IFERROR(SEARCH('Project Costing'!#REF!,Services!I1943,1),""))</f>
        <v>0</v>
      </c>
      <c r="B1936" s="174" t="str">
        <f>IF(A1936=1,COUNTIF($A$8:A1936,1),"")</f>
        <v/>
      </c>
      <c r="C1936" s="174"/>
      <c r="D1936" s="157">
        <f>IFERROR($C$8:INDEX($C$8:$C$3000,COUNTIF($C$8:$C$3000,"?*")),"")</f>
        <v>0</v>
      </c>
      <c r="E1936" s="174"/>
      <c r="F1936" s="174">
        <f>--ISNUMBER(IFERROR(SEARCH('Project Costing'!#REF!,Services!I1943,1),""))</f>
        <v>0</v>
      </c>
      <c r="G1936" s="174" t="str">
        <f>IF(F1936=1,COUNTIF($F$8:F1936,1),"")</f>
        <v/>
      </c>
      <c r="H1936" s="174"/>
      <c r="I1936" s="157">
        <f>IFERROR($H$8:INDEX($H$8:$H$3000,COUNTIF($H$8:$H$3000,"?*")),"")</f>
        <v>0</v>
      </c>
    </row>
    <row r="1937" spans="1:9" x14ac:dyDescent="0.25">
      <c r="A1937" s="174">
        <f>--ISNUMBER(IFERROR(SEARCH('Project Costing'!#REF!,Services!I1944,1),""))</f>
        <v>0</v>
      </c>
      <c r="B1937" s="174" t="str">
        <f>IF(A1937=1,COUNTIF($A$8:A1937,1),"")</f>
        <v/>
      </c>
      <c r="C1937" s="174"/>
      <c r="D1937" s="157">
        <f>IFERROR($C$8:INDEX($C$8:$C$3000,COUNTIF($C$8:$C$3000,"?*")),"")</f>
        <v>0</v>
      </c>
      <c r="E1937" s="174"/>
      <c r="F1937" s="174">
        <f>--ISNUMBER(IFERROR(SEARCH('Project Costing'!#REF!,Services!I1944,1),""))</f>
        <v>0</v>
      </c>
      <c r="G1937" s="174" t="str">
        <f>IF(F1937=1,COUNTIF($F$8:F1937,1),"")</f>
        <v/>
      </c>
      <c r="H1937" s="174"/>
      <c r="I1937" s="157">
        <f>IFERROR($H$8:INDEX($H$8:$H$3000,COUNTIF($H$8:$H$3000,"?*")),"")</f>
        <v>0</v>
      </c>
    </row>
    <row r="1938" spans="1:9" x14ac:dyDescent="0.25">
      <c r="A1938" s="174">
        <f>--ISNUMBER(IFERROR(SEARCH('Project Costing'!#REF!,Services!I1945,1),""))</f>
        <v>0</v>
      </c>
      <c r="B1938" s="174" t="str">
        <f>IF(A1938=1,COUNTIF($A$8:A1938,1),"")</f>
        <v/>
      </c>
      <c r="C1938" s="174"/>
      <c r="D1938" s="157">
        <f>IFERROR($C$8:INDEX($C$8:$C$3000,COUNTIF($C$8:$C$3000,"?*")),"")</f>
        <v>0</v>
      </c>
      <c r="E1938" s="174"/>
      <c r="F1938" s="174">
        <f>--ISNUMBER(IFERROR(SEARCH('Project Costing'!#REF!,Services!I1945,1),""))</f>
        <v>0</v>
      </c>
      <c r="G1938" s="174" t="str">
        <f>IF(F1938=1,COUNTIF($F$8:F1938,1),"")</f>
        <v/>
      </c>
      <c r="H1938" s="174"/>
      <c r="I1938" s="157">
        <f>IFERROR($H$8:INDEX($H$8:$H$3000,COUNTIF($H$8:$H$3000,"?*")),"")</f>
        <v>0</v>
      </c>
    </row>
    <row r="1939" spans="1:9" x14ac:dyDescent="0.25">
      <c r="A1939" s="174">
        <f>--ISNUMBER(IFERROR(SEARCH('Project Costing'!#REF!,Services!I1946,1),""))</f>
        <v>0</v>
      </c>
      <c r="B1939" s="174" t="str">
        <f>IF(A1939=1,COUNTIF($A$8:A1939,1),"")</f>
        <v/>
      </c>
      <c r="C1939" s="174"/>
      <c r="D1939" s="157">
        <f>IFERROR($C$8:INDEX($C$8:$C$3000,COUNTIF($C$8:$C$3000,"?*")),"")</f>
        <v>0</v>
      </c>
      <c r="E1939" s="174"/>
      <c r="F1939" s="174">
        <f>--ISNUMBER(IFERROR(SEARCH('Project Costing'!#REF!,Services!I1946,1),""))</f>
        <v>0</v>
      </c>
      <c r="G1939" s="174" t="str">
        <f>IF(F1939=1,COUNTIF($F$8:F1939,1),"")</f>
        <v/>
      </c>
      <c r="H1939" s="174"/>
      <c r="I1939" s="157">
        <f>IFERROR($H$8:INDEX($H$8:$H$3000,COUNTIF($H$8:$H$3000,"?*")),"")</f>
        <v>0</v>
      </c>
    </row>
    <row r="1940" spans="1:9" x14ac:dyDescent="0.25">
      <c r="A1940" s="174">
        <f>--ISNUMBER(IFERROR(SEARCH('Project Costing'!#REF!,Services!I1947,1),""))</f>
        <v>0</v>
      </c>
      <c r="B1940" s="174" t="str">
        <f>IF(A1940=1,COUNTIF($A$8:A1940,1),"")</f>
        <v/>
      </c>
      <c r="C1940" s="174"/>
      <c r="D1940" s="157">
        <f>IFERROR($C$8:INDEX($C$8:$C$3000,COUNTIF($C$8:$C$3000,"?*")),"")</f>
        <v>0</v>
      </c>
      <c r="E1940" s="174"/>
      <c r="F1940" s="174">
        <f>--ISNUMBER(IFERROR(SEARCH('Project Costing'!#REF!,Services!I1947,1),""))</f>
        <v>0</v>
      </c>
      <c r="G1940" s="174" t="str">
        <f>IF(F1940=1,COUNTIF($F$8:F1940,1),"")</f>
        <v/>
      </c>
      <c r="H1940" s="174"/>
      <c r="I1940" s="157">
        <f>IFERROR($H$8:INDEX($H$8:$H$3000,COUNTIF($H$8:$H$3000,"?*")),"")</f>
        <v>0</v>
      </c>
    </row>
    <row r="1941" spans="1:9" x14ac:dyDescent="0.25">
      <c r="A1941" s="174">
        <f>--ISNUMBER(IFERROR(SEARCH('Project Costing'!#REF!,Services!I1948,1),""))</f>
        <v>0</v>
      </c>
      <c r="B1941" s="174" t="str">
        <f>IF(A1941=1,COUNTIF($A$8:A1941,1),"")</f>
        <v/>
      </c>
      <c r="C1941" s="174"/>
      <c r="D1941" s="157">
        <f>IFERROR($C$8:INDEX($C$8:$C$3000,COUNTIF($C$8:$C$3000,"?*")),"")</f>
        <v>0</v>
      </c>
      <c r="E1941" s="174"/>
      <c r="F1941" s="174">
        <f>--ISNUMBER(IFERROR(SEARCH('Project Costing'!#REF!,Services!I1948,1),""))</f>
        <v>0</v>
      </c>
      <c r="G1941" s="174" t="str">
        <f>IF(F1941=1,COUNTIF($F$8:F1941,1),"")</f>
        <v/>
      </c>
      <c r="H1941" s="174"/>
      <c r="I1941" s="157">
        <f>IFERROR($H$8:INDEX($H$8:$H$3000,COUNTIF($H$8:$H$3000,"?*")),"")</f>
        <v>0</v>
      </c>
    </row>
    <row r="1942" spans="1:9" x14ac:dyDescent="0.25">
      <c r="A1942" s="174">
        <f>--ISNUMBER(IFERROR(SEARCH('Project Costing'!#REF!,Services!I1949,1),""))</f>
        <v>0</v>
      </c>
      <c r="B1942" s="174" t="str">
        <f>IF(A1942=1,COUNTIF($A$8:A1942,1),"")</f>
        <v/>
      </c>
      <c r="C1942" s="174"/>
      <c r="D1942" s="157">
        <f>IFERROR($C$8:INDEX($C$8:$C$3000,COUNTIF($C$8:$C$3000,"?*")),"")</f>
        <v>0</v>
      </c>
      <c r="E1942" s="174"/>
      <c r="F1942" s="174">
        <f>--ISNUMBER(IFERROR(SEARCH('Project Costing'!#REF!,Services!I1949,1),""))</f>
        <v>0</v>
      </c>
      <c r="G1942" s="174" t="str">
        <f>IF(F1942=1,COUNTIF($F$8:F1942,1),"")</f>
        <v/>
      </c>
      <c r="H1942" s="174"/>
      <c r="I1942" s="157">
        <f>IFERROR($H$8:INDEX($H$8:$H$3000,COUNTIF($H$8:$H$3000,"?*")),"")</f>
        <v>0</v>
      </c>
    </row>
    <row r="1943" spans="1:9" x14ac:dyDescent="0.25">
      <c r="A1943" s="174">
        <f>--ISNUMBER(IFERROR(SEARCH('Project Costing'!#REF!,Services!I1950,1),""))</f>
        <v>0</v>
      </c>
      <c r="B1943" s="174" t="str">
        <f>IF(A1943=1,COUNTIF($A$8:A1943,1),"")</f>
        <v/>
      </c>
      <c r="C1943" s="174"/>
      <c r="D1943" s="157">
        <f>IFERROR($C$8:INDEX($C$8:$C$3000,COUNTIF($C$8:$C$3000,"?*")),"")</f>
        <v>0</v>
      </c>
      <c r="E1943" s="174"/>
      <c r="F1943" s="174">
        <f>--ISNUMBER(IFERROR(SEARCH('Project Costing'!#REF!,Services!I1950,1),""))</f>
        <v>0</v>
      </c>
      <c r="G1943" s="174" t="str">
        <f>IF(F1943=1,COUNTIF($F$8:F1943,1),"")</f>
        <v/>
      </c>
      <c r="H1943" s="174"/>
      <c r="I1943" s="157">
        <f>IFERROR($H$8:INDEX($H$8:$H$3000,COUNTIF($H$8:$H$3000,"?*")),"")</f>
        <v>0</v>
      </c>
    </row>
    <row r="1944" spans="1:9" x14ac:dyDescent="0.25">
      <c r="A1944" s="174">
        <f>--ISNUMBER(IFERROR(SEARCH('Project Costing'!#REF!,Services!I1951,1),""))</f>
        <v>0</v>
      </c>
      <c r="B1944" s="174" t="str">
        <f>IF(A1944=1,COUNTIF($A$8:A1944,1),"")</f>
        <v/>
      </c>
      <c r="C1944" s="174"/>
      <c r="D1944" s="157">
        <f>IFERROR($C$8:INDEX($C$8:$C$3000,COUNTIF($C$8:$C$3000,"?*")),"")</f>
        <v>0</v>
      </c>
      <c r="E1944" s="174"/>
      <c r="F1944" s="174">
        <f>--ISNUMBER(IFERROR(SEARCH('Project Costing'!#REF!,Services!I1951,1),""))</f>
        <v>0</v>
      </c>
      <c r="G1944" s="174" t="str">
        <f>IF(F1944=1,COUNTIF($F$8:F1944,1),"")</f>
        <v/>
      </c>
      <c r="H1944" s="174"/>
      <c r="I1944" s="157">
        <f>IFERROR($H$8:INDEX($H$8:$H$3000,COUNTIF($H$8:$H$3000,"?*")),"")</f>
        <v>0</v>
      </c>
    </row>
    <row r="1945" spans="1:9" x14ac:dyDescent="0.25">
      <c r="A1945" s="174">
        <f>--ISNUMBER(IFERROR(SEARCH('Project Costing'!#REF!,Services!I1952,1),""))</f>
        <v>0</v>
      </c>
      <c r="B1945" s="174" t="str">
        <f>IF(A1945=1,COUNTIF($A$8:A1945,1),"")</f>
        <v/>
      </c>
      <c r="C1945" s="174"/>
      <c r="D1945" s="157">
        <f>IFERROR($C$8:INDEX($C$8:$C$3000,COUNTIF($C$8:$C$3000,"?*")),"")</f>
        <v>0</v>
      </c>
      <c r="E1945" s="174"/>
      <c r="F1945" s="174">
        <f>--ISNUMBER(IFERROR(SEARCH('Project Costing'!#REF!,Services!I1952,1),""))</f>
        <v>0</v>
      </c>
      <c r="G1945" s="174" t="str">
        <f>IF(F1945=1,COUNTIF($F$8:F1945,1),"")</f>
        <v/>
      </c>
      <c r="H1945" s="174"/>
      <c r="I1945" s="157">
        <f>IFERROR($H$8:INDEX($H$8:$H$3000,COUNTIF($H$8:$H$3000,"?*")),"")</f>
        <v>0</v>
      </c>
    </row>
    <row r="1946" spans="1:9" x14ac:dyDescent="0.25">
      <c r="A1946" s="174">
        <f>--ISNUMBER(IFERROR(SEARCH('Project Costing'!#REF!,Services!I1953,1),""))</f>
        <v>0</v>
      </c>
      <c r="B1946" s="174" t="str">
        <f>IF(A1946=1,COUNTIF($A$8:A1946,1),"")</f>
        <v/>
      </c>
      <c r="C1946" s="174"/>
      <c r="D1946" s="157">
        <f>IFERROR($C$8:INDEX($C$8:$C$3000,COUNTIF($C$8:$C$3000,"?*")),"")</f>
        <v>0</v>
      </c>
      <c r="E1946" s="174"/>
      <c r="F1946" s="174">
        <f>--ISNUMBER(IFERROR(SEARCH('Project Costing'!#REF!,Services!I1953,1),""))</f>
        <v>0</v>
      </c>
      <c r="G1946" s="174" t="str">
        <f>IF(F1946=1,COUNTIF($F$8:F1946,1),"")</f>
        <v/>
      </c>
      <c r="H1946" s="174"/>
      <c r="I1946" s="157">
        <f>IFERROR($H$8:INDEX($H$8:$H$3000,COUNTIF($H$8:$H$3000,"?*")),"")</f>
        <v>0</v>
      </c>
    </row>
    <row r="1947" spans="1:9" x14ac:dyDescent="0.25">
      <c r="A1947" s="174">
        <f>--ISNUMBER(IFERROR(SEARCH('Project Costing'!#REF!,Services!I1954,1),""))</f>
        <v>0</v>
      </c>
      <c r="B1947" s="174" t="str">
        <f>IF(A1947=1,COUNTIF($A$8:A1947,1),"")</f>
        <v/>
      </c>
      <c r="C1947" s="174"/>
      <c r="D1947" s="157">
        <f>IFERROR($C$8:INDEX($C$8:$C$3000,COUNTIF($C$8:$C$3000,"?*")),"")</f>
        <v>0</v>
      </c>
      <c r="E1947" s="174"/>
      <c r="F1947" s="174">
        <f>--ISNUMBER(IFERROR(SEARCH('Project Costing'!#REF!,Services!I1954,1),""))</f>
        <v>0</v>
      </c>
      <c r="G1947" s="174" t="str">
        <f>IF(F1947=1,COUNTIF($F$8:F1947,1),"")</f>
        <v/>
      </c>
      <c r="H1947" s="174"/>
      <c r="I1947" s="157">
        <f>IFERROR($H$8:INDEX($H$8:$H$3000,COUNTIF($H$8:$H$3000,"?*")),"")</f>
        <v>0</v>
      </c>
    </row>
    <row r="1948" spans="1:9" x14ac:dyDescent="0.25">
      <c r="A1948" s="174">
        <f>--ISNUMBER(IFERROR(SEARCH('Project Costing'!#REF!,Services!I1955,1),""))</f>
        <v>0</v>
      </c>
      <c r="B1948" s="174" t="str">
        <f>IF(A1948=1,COUNTIF($A$8:A1948,1),"")</f>
        <v/>
      </c>
      <c r="C1948" s="174"/>
      <c r="D1948" s="157">
        <f>IFERROR($C$8:INDEX($C$8:$C$3000,COUNTIF($C$8:$C$3000,"?*")),"")</f>
        <v>0</v>
      </c>
      <c r="E1948" s="174"/>
      <c r="F1948" s="174">
        <f>--ISNUMBER(IFERROR(SEARCH('Project Costing'!#REF!,Services!I1955,1),""))</f>
        <v>0</v>
      </c>
      <c r="G1948" s="174" t="str">
        <f>IF(F1948=1,COUNTIF($F$8:F1948,1),"")</f>
        <v/>
      </c>
      <c r="H1948" s="174"/>
      <c r="I1948" s="157">
        <f>IFERROR($H$8:INDEX($H$8:$H$3000,COUNTIF($H$8:$H$3000,"?*")),"")</f>
        <v>0</v>
      </c>
    </row>
    <row r="1949" spans="1:9" x14ac:dyDescent="0.25">
      <c r="A1949" s="174">
        <f>--ISNUMBER(IFERROR(SEARCH('Project Costing'!#REF!,Services!I1956,1),""))</f>
        <v>0</v>
      </c>
      <c r="B1949" s="174" t="str">
        <f>IF(A1949=1,COUNTIF($A$8:A1949,1),"")</f>
        <v/>
      </c>
      <c r="C1949" s="174"/>
      <c r="D1949" s="157">
        <f>IFERROR($C$8:INDEX($C$8:$C$3000,COUNTIF($C$8:$C$3000,"?*")),"")</f>
        <v>0</v>
      </c>
      <c r="E1949" s="174"/>
      <c r="F1949" s="174">
        <f>--ISNUMBER(IFERROR(SEARCH('Project Costing'!#REF!,Services!I1956,1),""))</f>
        <v>0</v>
      </c>
      <c r="G1949" s="174" t="str">
        <f>IF(F1949=1,COUNTIF($F$8:F1949,1),"")</f>
        <v/>
      </c>
      <c r="H1949" s="174"/>
      <c r="I1949" s="157">
        <f>IFERROR($H$8:INDEX($H$8:$H$3000,COUNTIF($H$8:$H$3000,"?*")),"")</f>
        <v>0</v>
      </c>
    </row>
    <row r="1950" spans="1:9" x14ac:dyDescent="0.25">
      <c r="A1950" s="174">
        <f>--ISNUMBER(IFERROR(SEARCH('Project Costing'!#REF!,Services!I1957,1),""))</f>
        <v>0</v>
      </c>
      <c r="B1950" s="174" t="str">
        <f>IF(A1950=1,COUNTIF($A$8:A1950,1),"")</f>
        <v/>
      </c>
      <c r="C1950" s="174"/>
      <c r="D1950" s="157">
        <f>IFERROR($C$8:INDEX($C$8:$C$3000,COUNTIF($C$8:$C$3000,"?*")),"")</f>
        <v>0</v>
      </c>
      <c r="E1950" s="174"/>
      <c r="F1950" s="174">
        <f>--ISNUMBER(IFERROR(SEARCH('Project Costing'!#REF!,Services!I1957,1),""))</f>
        <v>0</v>
      </c>
      <c r="G1950" s="174" t="str">
        <f>IF(F1950=1,COUNTIF($F$8:F1950,1),"")</f>
        <v/>
      </c>
      <c r="H1950" s="174"/>
      <c r="I1950" s="157">
        <f>IFERROR($H$8:INDEX($H$8:$H$3000,COUNTIF($H$8:$H$3000,"?*")),"")</f>
        <v>0</v>
      </c>
    </row>
    <row r="1951" spans="1:9" x14ac:dyDescent="0.25">
      <c r="A1951" s="174">
        <f>--ISNUMBER(IFERROR(SEARCH('Project Costing'!#REF!,Services!I1958,1),""))</f>
        <v>0</v>
      </c>
      <c r="B1951" s="174" t="str">
        <f>IF(A1951=1,COUNTIF($A$8:A1951,1),"")</f>
        <v/>
      </c>
      <c r="C1951" s="174"/>
      <c r="D1951" s="157">
        <f>IFERROR($C$8:INDEX($C$8:$C$3000,COUNTIF($C$8:$C$3000,"?*")),"")</f>
        <v>0</v>
      </c>
      <c r="E1951" s="174"/>
      <c r="F1951" s="174">
        <f>--ISNUMBER(IFERROR(SEARCH('Project Costing'!#REF!,Services!I1958,1),""))</f>
        <v>0</v>
      </c>
      <c r="G1951" s="174" t="str">
        <f>IF(F1951=1,COUNTIF($F$8:F1951,1),"")</f>
        <v/>
      </c>
      <c r="H1951" s="174"/>
      <c r="I1951" s="157">
        <f>IFERROR($H$8:INDEX($H$8:$H$3000,COUNTIF($H$8:$H$3000,"?*")),"")</f>
        <v>0</v>
      </c>
    </row>
    <row r="1952" spans="1:9" x14ac:dyDescent="0.25">
      <c r="A1952" s="174">
        <f>--ISNUMBER(IFERROR(SEARCH('Project Costing'!#REF!,Services!I1959,1),""))</f>
        <v>0</v>
      </c>
      <c r="B1952" s="174" t="str">
        <f>IF(A1952=1,COUNTIF($A$8:A1952,1),"")</f>
        <v/>
      </c>
      <c r="C1952" s="174"/>
      <c r="D1952" s="157">
        <f>IFERROR($C$8:INDEX($C$8:$C$3000,COUNTIF($C$8:$C$3000,"?*")),"")</f>
        <v>0</v>
      </c>
      <c r="E1952" s="174"/>
      <c r="F1952" s="174">
        <f>--ISNUMBER(IFERROR(SEARCH('Project Costing'!#REF!,Services!I1959,1),""))</f>
        <v>0</v>
      </c>
      <c r="G1952" s="174" t="str">
        <f>IF(F1952=1,COUNTIF($F$8:F1952,1),"")</f>
        <v/>
      </c>
      <c r="H1952" s="174"/>
      <c r="I1952" s="157">
        <f>IFERROR($H$8:INDEX($H$8:$H$3000,COUNTIF($H$8:$H$3000,"?*")),"")</f>
        <v>0</v>
      </c>
    </row>
    <row r="1953" spans="1:9" x14ac:dyDescent="0.25">
      <c r="A1953" s="174">
        <f>--ISNUMBER(IFERROR(SEARCH('Project Costing'!#REF!,Services!I1960,1),""))</f>
        <v>0</v>
      </c>
      <c r="B1953" s="174" t="str">
        <f>IF(A1953=1,COUNTIF($A$8:A1953,1),"")</f>
        <v/>
      </c>
      <c r="C1953" s="174"/>
      <c r="D1953" s="157">
        <f>IFERROR($C$8:INDEX($C$8:$C$3000,COUNTIF($C$8:$C$3000,"?*")),"")</f>
        <v>0</v>
      </c>
      <c r="E1953" s="174"/>
      <c r="F1953" s="174">
        <f>--ISNUMBER(IFERROR(SEARCH('Project Costing'!#REF!,Services!I1960,1),""))</f>
        <v>0</v>
      </c>
      <c r="G1953" s="174" t="str">
        <f>IF(F1953=1,COUNTIF($F$8:F1953,1),"")</f>
        <v/>
      </c>
      <c r="H1953" s="174"/>
      <c r="I1953" s="157">
        <f>IFERROR($H$8:INDEX($H$8:$H$3000,COUNTIF($H$8:$H$3000,"?*")),"")</f>
        <v>0</v>
      </c>
    </row>
    <row r="1954" spans="1:9" x14ac:dyDescent="0.25">
      <c r="A1954" s="174">
        <f>--ISNUMBER(IFERROR(SEARCH('Project Costing'!#REF!,Services!I1961,1),""))</f>
        <v>0</v>
      </c>
      <c r="B1954" s="174" t="str">
        <f>IF(A1954=1,COUNTIF($A$8:A1954,1),"")</f>
        <v/>
      </c>
      <c r="C1954" s="174"/>
      <c r="D1954" s="157">
        <f>IFERROR($C$8:INDEX($C$8:$C$3000,COUNTIF($C$8:$C$3000,"?*")),"")</f>
        <v>0</v>
      </c>
      <c r="E1954" s="174"/>
      <c r="F1954" s="174">
        <f>--ISNUMBER(IFERROR(SEARCH('Project Costing'!#REF!,Services!I1961,1),""))</f>
        <v>0</v>
      </c>
      <c r="G1954" s="174" t="str">
        <f>IF(F1954=1,COUNTIF($F$8:F1954,1),"")</f>
        <v/>
      </c>
      <c r="H1954" s="174"/>
      <c r="I1954" s="157">
        <f>IFERROR($H$8:INDEX($H$8:$H$3000,COUNTIF($H$8:$H$3000,"?*")),"")</f>
        <v>0</v>
      </c>
    </row>
    <row r="1955" spans="1:9" x14ac:dyDescent="0.25">
      <c r="A1955" s="174">
        <f>--ISNUMBER(IFERROR(SEARCH('Project Costing'!#REF!,Services!I1962,1),""))</f>
        <v>0</v>
      </c>
      <c r="B1955" s="174" t="str">
        <f>IF(A1955=1,COUNTIF($A$8:A1955,1),"")</f>
        <v/>
      </c>
      <c r="C1955" s="174"/>
      <c r="D1955" s="157">
        <f>IFERROR($C$8:INDEX($C$8:$C$3000,COUNTIF($C$8:$C$3000,"?*")),"")</f>
        <v>0</v>
      </c>
      <c r="E1955" s="174"/>
      <c r="F1955" s="174">
        <f>--ISNUMBER(IFERROR(SEARCH('Project Costing'!#REF!,Services!I1962,1),""))</f>
        <v>0</v>
      </c>
      <c r="G1955" s="174" t="str">
        <f>IF(F1955=1,COUNTIF($F$8:F1955,1),"")</f>
        <v/>
      </c>
      <c r="H1955" s="174"/>
      <c r="I1955" s="157">
        <f>IFERROR($H$8:INDEX($H$8:$H$3000,COUNTIF($H$8:$H$3000,"?*")),"")</f>
        <v>0</v>
      </c>
    </row>
    <row r="1956" spans="1:9" x14ac:dyDescent="0.25">
      <c r="A1956" s="174">
        <f>--ISNUMBER(IFERROR(SEARCH('Project Costing'!#REF!,Services!I1963,1),""))</f>
        <v>0</v>
      </c>
      <c r="B1956" s="174" t="str">
        <f>IF(A1956=1,COUNTIF($A$8:A1956,1),"")</f>
        <v/>
      </c>
      <c r="C1956" s="174"/>
      <c r="D1956" s="157">
        <f>IFERROR($C$8:INDEX($C$8:$C$3000,COUNTIF($C$8:$C$3000,"?*")),"")</f>
        <v>0</v>
      </c>
      <c r="E1956" s="174"/>
      <c r="F1956" s="174">
        <f>--ISNUMBER(IFERROR(SEARCH('Project Costing'!#REF!,Services!I1963,1),""))</f>
        <v>0</v>
      </c>
      <c r="G1956" s="174" t="str">
        <f>IF(F1956=1,COUNTIF($F$8:F1956,1),"")</f>
        <v/>
      </c>
      <c r="H1956" s="174"/>
      <c r="I1956" s="157">
        <f>IFERROR($H$8:INDEX($H$8:$H$3000,COUNTIF($H$8:$H$3000,"?*")),"")</f>
        <v>0</v>
      </c>
    </row>
    <row r="1957" spans="1:9" x14ac:dyDescent="0.25">
      <c r="A1957" s="174">
        <f>--ISNUMBER(IFERROR(SEARCH('Project Costing'!#REF!,Services!I1964,1),""))</f>
        <v>0</v>
      </c>
      <c r="B1957" s="174" t="str">
        <f>IF(A1957=1,COUNTIF($A$8:A1957,1),"")</f>
        <v/>
      </c>
      <c r="C1957" s="174"/>
      <c r="D1957" s="157">
        <f>IFERROR($C$8:INDEX($C$8:$C$3000,COUNTIF($C$8:$C$3000,"?*")),"")</f>
        <v>0</v>
      </c>
      <c r="E1957" s="174"/>
      <c r="F1957" s="174">
        <f>--ISNUMBER(IFERROR(SEARCH('Project Costing'!#REF!,Services!I1964,1),""))</f>
        <v>0</v>
      </c>
      <c r="G1957" s="174" t="str">
        <f>IF(F1957=1,COUNTIF($F$8:F1957,1),"")</f>
        <v/>
      </c>
      <c r="H1957" s="174"/>
      <c r="I1957" s="157">
        <f>IFERROR($H$8:INDEX($H$8:$H$3000,COUNTIF($H$8:$H$3000,"?*")),"")</f>
        <v>0</v>
      </c>
    </row>
    <row r="1958" spans="1:9" x14ac:dyDescent="0.25">
      <c r="A1958" s="174">
        <f>--ISNUMBER(IFERROR(SEARCH('Project Costing'!#REF!,Services!I1965,1),""))</f>
        <v>0</v>
      </c>
      <c r="B1958" s="174" t="str">
        <f>IF(A1958=1,COUNTIF($A$8:A1958,1),"")</f>
        <v/>
      </c>
      <c r="C1958" s="174"/>
      <c r="D1958" s="157">
        <f>IFERROR($C$8:INDEX($C$8:$C$3000,COUNTIF($C$8:$C$3000,"?*")),"")</f>
        <v>0</v>
      </c>
      <c r="E1958" s="174"/>
      <c r="F1958" s="174">
        <f>--ISNUMBER(IFERROR(SEARCH('Project Costing'!#REF!,Services!I1965,1),""))</f>
        <v>0</v>
      </c>
      <c r="G1958" s="174" t="str">
        <f>IF(F1958=1,COUNTIF($F$8:F1958,1),"")</f>
        <v/>
      </c>
      <c r="H1958" s="174"/>
      <c r="I1958" s="157">
        <f>IFERROR($H$8:INDEX($H$8:$H$3000,COUNTIF($H$8:$H$3000,"?*")),"")</f>
        <v>0</v>
      </c>
    </row>
    <row r="1959" spans="1:9" x14ac:dyDescent="0.25">
      <c r="A1959" s="174">
        <f>--ISNUMBER(IFERROR(SEARCH('Project Costing'!#REF!,Services!I1966,1),""))</f>
        <v>0</v>
      </c>
      <c r="B1959" s="174" t="str">
        <f>IF(A1959=1,COUNTIF($A$8:A1959,1),"")</f>
        <v/>
      </c>
      <c r="C1959" s="174"/>
      <c r="D1959" s="157">
        <f>IFERROR($C$8:INDEX($C$8:$C$3000,COUNTIF($C$8:$C$3000,"?*")),"")</f>
        <v>0</v>
      </c>
      <c r="E1959" s="174"/>
      <c r="F1959" s="174">
        <f>--ISNUMBER(IFERROR(SEARCH('Project Costing'!#REF!,Services!I1966,1),""))</f>
        <v>0</v>
      </c>
      <c r="G1959" s="174" t="str">
        <f>IF(F1959=1,COUNTIF($F$8:F1959,1),"")</f>
        <v/>
      </c>
      <c r="H1959" s="174"/>
      <c r="I1959" s="157">
        <f>IFERROR($H$8:INDEX($H$8:$H$3000,COUNTIF($H$8:$H$3000,"?*")),"")</f>
        <v>0</v>
      </c>
    </row>
    <row r="1960" spans="1:9" x14ac:dyDescent="0.25">
      <c r="A1960" s="174">
        <f>--ISNUMBER(IFERROR(SEARCH('Project Costing'!#REF!,Services!I1967,1),""))</f>
        <v>0</v>
      </c>
      <c r="B1960" s="174" t="str">
        <f>IF(A1960=1,COUNTIF($A$8:A1960,1),"")</f>
        <v/>
      </c>
      <c r="C1960" s="174"/>
      <c r="D1960" s="157">
        <f>IFERROR($C$8:INDEX($C$8:$C$3000,COUNTIF($C$8:$C$3000,"?*")),"")</f>
        <v>0</v>
      </c>
      <c r="E1960" s="174"/>
      <c r="F1960" s="174">
        <f>--ISNUMBER(IFERROR(SEARCH('Project Costing'!#REF!,Services!I1967,1),""))</f>
        <v>0</v>
      </c>
      <c r="G1960" s="174" t="str">
        <f>IF(F1960=1,COUNTIF($F$8:F1960,1),"")</f>
        <v/>
      </c>
      <c r="H1960" s="174"/>
      <c r="I1960" s="157">
        <f>IFERROR($H$8:INDEX($H$8:$H$3000,COUNTIF($H$8:$H$3000,"?*")),"")</f>
        <v>0</v>
      </c>
    </row>
    <row r="1961" spans="1:9" x14ac:dyDescent="0.25">
      <c r="A1961" s="174">
        <f>--ISNUMBER(IFERROR(SEARCH('Project Costing'!#REF!,Services!I1968,1),""))</f>
        <v>0</v>
      </c>
      <c r="B1961" s="174" t="str">
        <f>IF(A1961=1,COUNTIF($A$8:A1961,1),"")</f>
        <v/>
      </c>
      <c r="C1961" s="174"/>
      <c r="D1961" s="157">
        <f>IFERROR($C$8:INDEX($C$8:$C$3000,COUNTIF($C$8:$C$3000,"?*")),"")</f>
        <v>0</v>
      </c>
      <c r="E1961" s="174"/>
      <c r="F1961" s="174">
        <f>--ISNUMBER(IFERROR(SEARCH('Project Costing'!#REF!,Services!I1968,1),""))</f>
        <v>0</v>
      </c>
      <c r="G1961" s="174" t="str">
        <f>IF(F1961=1,COUNTIF($F$8:F1961,1),"")</f>
        <v/>
      </c>
      <c r="H1961" s="174"/>
      <c r="I1961" s="157">
        <f>IFERROR($H$8:INDEX($H$8:$H$3000,COUNTIF($H$8:$H$3000,"?*")),"")</f>
        <v>0</v>
      </c>
    </row>
    <row r="1962" spans="1:9" x14ac:dyDescent="0.25">
      <c r="A1962" s="174">
        <f>--ISNUMBER(IFERROR(SEARCH('Project Costing'!#REF!,Services!I1969,1),""))</f>
        <v>0</v>
      </c>
      <c r="B1962" s="174" t="str">
        <f>IF(A1962=1,COUNTIF($A$8:A1962,1),"")</f>
        <v/>
      </c>
      <c r="C1962" s="174"/>
      <c r="D1962" s="157">
        <f>IFERROR($C$8:INDEX($C$8:$C$3000,COUNTIF($C$8:$C$3000,"?*")),"")</f>
        <v>0</v>
      </c>
      <c r="E1962" s="174"/>
      <c r="F1962" s="174">
        <f>--ISNUMBER(IFERROR(SEARCH('Project Costing'!#REF!,Services!I1969,1),""))</f>
        <v>0</v>
      </c>
      <c r="G1962" s="174" t="str">
        <f>IF(F1962=1,COUNTIF($F$8:F1962,1),"")</f>
        <v/>
      </c>
      <c r="H1962" s="174"/>
      <c r="I1962" s="157">
        <f>IFERROR($H$8:INDEX($H$8:$H$3000,COUNTIF($H$8:$H$3000,"?*")),"")</f>
        <v>0</v>
      </c>
    </row>
    <row r="1963" spans="1:9" x14ac:dyDescent="0.25">
      <c r="A1963" s="174">
        <f>--ISNUMBER(IFERROR(SEARCH('Project Costing'!#REF!,Services!I1970,1),""))</f>
        <v>0</v>
      </c>
      <c r="B1963" s="174" t="str">
        <f>IF(A1963=1,COUNTIF($A$8:A1963,1),"")</f>
        <v/>
      </c>
      <c r="C1963" s="174"/>
      <c r="D1963" s="157">
        <f>IFERROR($C$8:INDEX($C$8:$C$3000,COUNTIF($C$8:$C$3000,"?*")),"")</f>
        <v>0</v>
      </c>
      <c r="E1963" s="174"/>
      <c r="F1963" s="174">
        <f>--ISNUMBER(IFERROR(SEARCH('Project Costing'!#REF!,Services!I1970,1),""))</f>
        <v>0</v>
      </c>
      <c r="G1963" s="174" t="str">
        <f>IF(F1963=1,COUNTIF($F$8:F1963,1),"")</f>
        <v/>
      </c>
      <c r="H1963" s="174"/>
      <c r="I1963" s="157">
        <f>IFERROR($H$8:INDEX($H$8:$H$3000,COUNTIF($H$8:$H$3000,"?*")),"")</f>
        <v>0</v>
      </c>
    </row>
    <row r="1964" spans="1:9" x14ac:dyDescent="0.25">
      <c r="A1964" s="174">
        <f>--ISNUMBER(IFERROR(SEARCH('Project Costing'!#REF!,Services!I1971,1),""))</f>
        <v>0</v>
      </c>
      <c r="B1964" s="174" t="str">
        <f>IF(A1964=1,COUNTIF($A$8:A1964,1),"")</f>
        <v/>
      </c>
      <c r="C1964" s="174"/>
      <c r="D1964" s="157">
        <f>IFERROR($C$8:INDEX($C$8:$C$3000,COUNTIF($C$8:$C$3000,"?*")),"")</f>
        <v>0</v>
      </c>
      <c r="E1964" s="174"/>
      <c r="F1964" s="174">
        <f>--ISNUMBER(IFERROR(SEARCH('Project Costing'!#REF!,Services!I1971,1),""))</f>
        <v>0</v>
      </c>
      <c r="G1964" s="174" t="str">
        <f>IF(F1964=1,COUNTIF($F$8:F1964,1),"")</f>
        <v/>
      </c>
      <c r="H1964" s="174"/>
      <c r="I1964" s="157">
        <f>IFERROR($H$8:INDEX($H$8:$H$3000,COUNTIF($H$8:$H$3000,"?*")),"")</f>
        <v>0</v>
      </c>
    </row>
    <row r="1965" spans="1:9" x14ac:dyDescent="0.25">
      <c r="A1965" s="174">
        <f>--ISNUMBER(IFERROR(SEARCH('Project Costing'!#REF!,Services!I1972,1),""))</f>
        <v>0</v>
      </c>
      <c r="B1965" s="174" t="str">
        <f>IF(A1965=1,COUNTIF($A$8:A1965,1),"")</f>
        <v/>
      </c>
      <c r="C1965" s="174"/>
      <c r="D1965" s="157">
        <f>IFERROR($C$8:INDEX($C$8:$C$3000,COUNTIF($C$8:$C$3000,"?*")),"")</f>
        <v>0</v>
      </c>
      <c r="E1965" s="174"/>
      <c r="F1965" s="174">
        <f>--ISNUMBER(IFERROR(SEARCH('Project Costing'!#REF!,Services!I1972,1),""))</f>
        <v>0</v>
      </c>
      <c r="G1965" s="174" t="str">
        <f>IF(F1965=1,COUNTIF($F$8:F1965,1),"")</f>
        <v/>
      </c>
      <c r="H1965" s="174"/>
      <c r="I1965" s="157">
        <f>IFERROR($H$8:INDEX($H$8:$H$3000,COUNTIF($H$8:$H$3000,"?*")),"")</f>
        <v>0</v>
      </c>
    </row>
    <row r="1966" spans="1:9" x14ac:dyDescent="0.25">
      <c r="A1966" s="174">
        <f>--ISNUMBER(IFERROR(SEARCH('Project Costing'!#REF!,Services!I1973,1),""))</f>
        <v>0</v>
      </c>
      <c r="B1966" s="174" t="str">
        <f>IF(A1966=1,COUNTIF($A$8:A1966,1),"")</f>
        <v/>
      </c>
      <c r="C1966" s="174"/>
      <c r="D1966" s="157">
        <f>IFERROR($C$8:INDEX($C$8:$C$3000,COUNTIF($C$8:$C$3000,"?*")),"")</f>
        <v>0</v>
      </c>
      <c r="E1966" s="174"/>
      <c r="F1966" s="174">
        <f>--ISNUMBER(IFERROR(SEARCH('Project Costing'!#REF!,Services!I1973,1),""))</f>
        <v>0</v>
      </c>
      <c r="G1966" s="174" t="str">
        <f>IF(F1966=1,COUNTIF($F$8:F1966,1),"")</f>
        <v/>
      </c>
      <c r="H1966" s="174"/>
      <c r="I1966" s="157">
        <f>IFERROR($H$8:INDEX($H$8:$H$3000,COUNTIF($H$8:$H$3000,"?*")),"")</f>
        <v>0</v>
      </c>
    </row>
    <row r="1967" spans="1:9" x14ac:dyDescent="0.25">
      <c r="A1967" s="174">
        <f>--ISNUMBER(IFERROR(SEARCH('Project Costing'!#REF!,Services!I1974,1),""))</f>
        <v>0</v>
      </c>
      <c r="B1967" s="174" t="str">
        <f>IF(A1967=1,COUNTIF($A$8:A1967,1),"")</f>
        <v/>
      </c>
      <c r="C1967" s="174"/>
      <c r="D1967" s="157">
        <f>IFERROR($C$8:INDEX($C$8:$C$3000,COUNTIF($C$8:$C$3000,"?*")),"")</f>
        <v>0</v>
      </c>
      <c r="E1967" s="174"/>
      <c r="F1967" s="174">
        <f>--ISNUMBER(IFERROR(SEARCH('Project Costing'!#REF!,Services!I1974,1),""))</f>
        <v>0</v>
      </c>
      <c r="G1967" s="174" t="str">
        <f>IF(F1967=1,COUNTIF($F$8:F1967,1),"")</f>
        <v/>
      </c>
      <c r="H1967" s="174"/>
      <c r="I1967" s="157">
        <f>IFERROR($H$8:INDEX($H$8:$H$3000,COUNTIF($H$8:$H$3000,"?*")),"")</f>
        <v>0</v>
      </c>
    </row>
    <row r="1968" spans="1:9" x14ac:dyDescent="0.25">
      <c r="A1968" s="174">
        <f>--ISNUMBER(IFERROR(SEARCH('Project Costing'!#REF!,Services!I1975,1),""))</f>
        <v>0</v>
      </c>
      <c r="B1968" s="174" t="str">
        <f>IF(A1968=1,COUNTIF($A$8:A1968,1),"")</f>
        <v/>
      </c>
      <c r="C1968" s="174"/>
      <c r="D1968" s="157">
        <f>IFERROR($C$8:INDEX($C$8:$C$3000,COUNTIF($C$8:$C$3000,"?*")),"")</f>
        <v>0</v>
      </c>
      <c r="E1968" s="174"/>
      <c r="F1968" s="174">
        <f>--ISNUMBER(IFERROR(SEARCH('Project Costing'!#REF!,Services!I1975,1),""))</f>
        <v>0</v>
      </c>
      <c r="G1968" s="174" t="str">
        <f>IF(F1968=1,COUNTIF($F$8:F1968,1),"")</f>
        <v/>
      </c>
      <c r="H1968" s="174"/>
      <c r="I1968" s="157">
        <f>IFERROR($H$8:INDEX($H$8:$H$3000,COUNTIF($H$8:$H$3000,"?*")),"")</f>
        <v>0</v>
      </c>
    </row>
    <row r="1969" spans="1:9" x14ac:dyDescent="0.25">
      <c r="A1969" s="174">
        <f>--ISNUMBER(IFERROR(SEARCH('Project Costing'!#REF!,Services!I1976,1),""))</f>
        <v>0</v>
      </c>
      <c r="B1969" s="174" t="str">
        <f>IF(A1969=1,COUNTIF($A$8:A1969,1),"")</f>
        <v/>
      </c>
      <c r="C1969" s="174"/>
      <c r="D1969" s="157">
        <f>IFERROR($C$8:INDEX($C$8:$C$3000,COUNTIF($C$8:$C$3000,"?*")),"")</f>
        <v>0</v>
      </c>
      <c r="E1969" s="174"/>
      <c r="F1969" s="174">
        <f>--ISNUMBER(IFERROR(SEARCH('Project Costing'!#REF!,Services!I1976,1),""))</f>
        <v>0</v>
      </c>
      <c r="G1969" s="174" t="str">
        <f>IF(F1969=1,COUNTIF($F$8:F1969,1),"")</f>
        <v/>
      </c>
      <c r="H1969" s="174"/>
      <c r="I1969" s="157">
        <f>IFERROR($H$8:INDEX($H$8:$H$3000,COUNTIF($H$8:$H$3000,"?*")),"")</f>
        <v>0</v>
      </c>
    </row>
    <row r="1970" spans="1:9" x14ac:dyDescent="0.25">
      <c r="A1970" s="174">
        <f>--ISNUMBER(IFERROR(SEARCH('Project Costing'!#REF!,Services!I1977,1),""))</f>
        <v>0</v>
      </c>
      <c r="B1970" s="174" t="str">
        <f>IF(A1970=1,COUNTIF($A$8:A1970,1),"")</f>
        <v/>
      </c>
      <c r="C1970" s="174"/>
      <c r="D1970" s="157">
        <f>IFERROR($C$8:INDEX($C$8:$C$3000,COUNTIF($C$8:$C$3000,"?*")),"")</f>
        <v>0</v>
      </c>
      <c r="E1970" s="174"/>
      <c r="F1970" s="174">
        <f>--ISNUMBER(IFERROR(SEARCH('Project Costing'!#REF!,Services!I1977,1),""))</f>
        <v>0</v>
      </c>
      <c r="G1970" s="174" t="str">
        <f>IF(F1970=1,COUNTIF($F$8:F1970,1),"")</f>
        <v/>
      </c>
      <c r="H1970" s="174"/>
      <c r="I1970" s="157">
        <f>IFERROR($H$8:INDEX($H$8:$H$3000,COUNTIF($H$8:$H$3000,"?*")),"")</f>
        <v>0</v>
      </c>
    </row>
    <row r="1971" spans="1:9" x14ac:dyDescent="0.25">
      <c r="A1971" s="174">
        <f>--ISNUMBER(IFERROR(SEARCH('Project Costing'!#REF!,Services!I1978,1),""))</f>
        <v>0</v>
      </c>
      <c r="B1971" s="174" t="str">
        <f>IF(A1971=1,COUNTIF($A$8:A1971,1),"")</f>
        <v/>
      </c>
      <c r="C1971" s="174"/>
      <c r="D1971" s="157">
        <f>IFERROR($C$8:INDEX($C$8:$C$3000,COUNTIF($C$8:$C$3000,"?*")),"")</f>
        <v>0</v>
      </c>
      <c r="E1971" s="174"/>
      <c r="F1971" s="174">
        <f>--ISNUMBER(IFERROR(SEARCH('Project Costing'!#REF!,Services!I1978,1),""))</f>
        <v>0</v>
      </c>
      <c r="G1971" s="174" t="str">
        <f>IF(F1971=1,COUNTIF($F$8:F1971,1),"")</f>
        <v/>
      </c>
      <c r="H1971" s="174"/>
      <c r="I1971" s="157">
        <f>IFERROR($H$8:INDEX($H$8:$H$3000,COUNTIF($H$8:$H$3000,"?*")),"")</f>
        <v>0</v>
      </c>
    </row>
    <row r="1972" spans="1:9" x14ac:dyDescent="0.25">
      <c r="A1972" s="174">
        <f>--ISNUMBER(IFERROR(SEARCH('Project Costing'!#REF!,Services!I1979,1),""))</f>
        <v>0</v>
      </c>
      <c r="B1972" s="174" t="str">
        <f>IF(A1972=1,COUNTIF($A$8:A1972,1),"")</f>
        <v/>
      </c>
      <c r="C1972" s="174"/>
      <c r="D1972" s="157">
        <f>IFERROR($C$8:INDEX($C$8:$C$3000,COUNTIF($C$8:$C$3000,"?*")),"")</f>
        <v>0</v>
      </c>
      <c r="E1972" s="174"/>
      <c r="F1972" s="174">
        <f>--ISNUMBER(IFERROR(SEARCH('Project Costing'!#REF!,Services!I1979,1),""))</f>
        <v>0</v>
      </c>
      <c r="G1972" s="174" t="str">
        <f>IF(F1972=1,COUNTIF($F$8:F1972,1),"")</f>
        <v/>
      </c>
      <c r="H1972" s="174"/>
      <c r="I1972" s="157">
        <f>IFERROR($H$8:INDEX($H$8:$H$3000,COUNTIF($H$8:$H$3000,"?*")),"")</f>
        <v>0</v>
      </c>
    </row>
    <row r="1973" spans="1:9" x14ac:dyDescent="0.25">
      <c r="A1973" s="174">
        <f>--ISNUMBER(IFERROR(SEARCH('Project Costing'!#REF!,Services!I1980,1),""))</f>
        <v>0</v>
      </c>
      <c r="B1973" s="174" t="str">
        <f>IF(A1973=1,COUNTIF($A$8:A1973,1),"")</f>
        <v/>
      </c>
      <c r="C1973" s="174"/>
      <c r="D1973" s="157">
        <f>IFERROR($C$8:INDEX($C$8:$C$3000,COUNTIF($C$8:$C$3000,"?*")),"")</f>
        <v>0</v>
      </c>
      <c r="E1973" s="174"/>
      <c r="F1973" s="174">
        <f>--ISNUMBER(IFERROR(SEARCH('Project Costing'!#REF!,Services!I1980,1),""))</f>
        <v>0</v>
      </c>
      <c r="G1973" s="174" t="str">
        <f>IF(F1973=1,COUNTIF($F$8:F1973,1),"")</f>
        <v/>
      </c>
      <c r="H1973" s="174"/>
      <c r="I1973" s="157">
        <f>IFERROR($H$8:INDEX($H$8:$H$3000,COUNTIF($H$8:$H$3000,"?*")),"")</f>
        <v>0</v>
      </c>
    </row>
    <row r="1974" spans="1:9" x14ac:dyDescent="0.25">
      <c r="A1974" s="174">
        <f>--ISNUMBER(IFERROR(SEARCH('Project Costing'!#REF!,Services!I1981,1),""))</f>
        <v>0</v>
      </c>
      <c r="B1974" s="174" t="str">
        <f>IF(A1974=1,COUNTIF($A$8:A1974,1),"")</f>
        <v/>
      </c>
      <c r="C1974" s="174"/>
      <c r="D1974" s="157">
        <f>IFERROR($C$8:INDEX($C$8:$C$3000,COUNTIF($C$8:$C$3000,"?*")),"")</f>
        <v>0</v>
      </c>
      <c r="E1974" s="174"/>
      <c r="F1974" s="174">
        <f>--ISNUMBER(IFERROR(SEARCH('Project Costing'!#REF!,Services!I1981,1),""))</f>
        <v>0</v>
      </c>
      <c r="G1974" s="174" t="str">
        <f>IF(F1974=1,COUNTIF($F$8:F1974,1),"")</f>
        <v/>
      </c>
      <c r="H1974" s="174"/>
      <c r="I1974" s="157">
        <f>IFERROR($H$8:INDEX($H$8:$H$3000,COUNTIF($H$8:$H$3000,"?*")),"")</f>
        <v>0</v>
      </c>
    </row>
    <row r="1975" spans="1:9" x14ac:dyDescent="0.25">
      <c r="A1975" s="174">
        <f>--ISNUMBER(IFERROR(SEARCH('Project Costing'!#REF!,Services!I1982,1),""))</f>
        <v>0</v>
      </c>
      <c r="B1975" s="174" t="str">
        <f>IF(A1975=1,COUNTIF($A$8:A1975,1),"")</f>
        <v/>
      </c>
      <c r="C1975" s="174"/>
      <c r="D1975" s="157">
        <f>IFERROR($C$8:INDEX($C$8:$C$3000,COUNTIF($C$8:$C$3000,"?*")),"")</f>
        <v>0</v>
      </c>
      <c r="E1975" s="174"/>
      <c r="F1975" s="174">
        <f>--ISNUMBER(IFERROR(SEARCH('Project Costing'!#REF!,Services!I1982,1),""))</f>
        <v>0</v>
      </c>
      <c r="G1975" s="174" t="str">
        <f>IF(F1975=1,COUNTIF($F$8:F1975,1),"")</f>
        <v/>
      </c>
      <c r="H1975" s="174"/>
      <c r="I1975" s="157">
        <f>IFERROR($H$8:INDEX($H$8:$H$3000,COUNTIF($H$8:$H$3000,"?*")),"")</f>
        <v>0</v>
      </c>
    </row>
    <row r="1976" spans="1:9" x14ac:dyDescent="0.25">
      <c r="A1976" s="174">
        <f>--ISNUMBER(IFERROR(SEARCH('Project Costing'!#REF!,Services!I1983,1),""))</f>
        <v>0</v>
      </c>
      <c r="B1976" s="174" t="str">
        <f>IF(A1976=1,COUNTIF($A$8:A1976,1),"")</f>
        <v/>
      </c>
      <c r="C1976" s="174"/>
      <c r="D1976" s="157">
        <f>IFERROR($C$8:INDEX($C$8:$C$3000,COUNTIF($C$8:$C$3000,"?*")),"")</f>
        <v>0</v>
      </c>
      <c r="E1976" s="174"/>
      <c r="F1976" s="174">
        <f>--ISNUMBER(IFERROR(SEARCH('Project Costing'!#REF!,Services!I1983,1),""))</f>
        <v>0</v>
      </c>
      <c r="G1976" s="174" t="str">
        <f>IF(F1976=1,COUNTIF($F$8:F1976,1),"")</f>
        <v/>
      </c>
      <c r="H1976" s="174"/>
      <c r="I1976" s="157">
        <f>IFERROR($H$8:INDEX($H$8:$H$3000,COUNTIF($H$8:$H$3000,"?*")),"")</f>
        <v>0</v>
      </c>
    </row>
    <row r="1977" spans="1:9" x14ac:dyDescent="0.25">
      <c r="A1977" s="174">
        <f>--ISNUMBER(IFERROR(SEARCH('Project Costing'!#REF!,Services!I1984,1),""))</f>
        <v>0</v>
      </c>
      <c r="B1977" s="174" t="str">
        <f>IF(A1977=1,COUNTIF($A$8:A1977,1),"")</f>
        <v/>
      </c>
      <c r="C1977" s="174"/>
      <c r="D1977" s="157">
        <f>IFERROR($C$8:INDEX($C$8:$C$3000,COUNTIF($C$8:$C$3000,"?*")),"")</f>
        <v>0</v>
      </c>
      <c r="E1977" s="174"/>
      <c r="F1977" s="174">
        <f>--ISNUMBER(IFERROR(SEARCH('Project Costing'!#REF!,Services!I1984,1),""))</f>
        <v>0</v>
      </c>
      <c r="G1977" s="174" t="str">
        <f>IF(F1977=1,COUNTIF($F$8:F1977,1),"")</f>
        <v/>
      </c>
      <c r="H1977" s="174"/>
      <c r="I1977" s="157">
        <f>IFERROR($H$8:INDEX($H$8:$H$3000,COUNTIF($H$8:$H$3000,"?*")),"")</f>
        <v>0</v>
      </c>
    </row>
    <row r="1978" spans="1:9" x14ac:dyDescent="0.25">
      <c r="A1978" s="174">
        <f>--ISNUMBER(IFERROR(SEARCH('Project Costing'!#REF!,Services!I1985,1),""))</f>
        <v>0</v>
      </c>
      <c r="B1978" s="174" t="str">
        <f>IF(A1978=1,COUNTIF($A$8:A1978,1),"")</f>
        <v/>
      </c>
      <c r="C1978" s="174"/>
      <c r="D1978" s="157">
        <f>IFERROR($C$8:INDEX($C$8:$C$3000,COUNTIF($C$8:$C$3000,"?*")),"")</f>
        <v>0</v>
      </c>
      <c r="E1978" s="174"/>
      <c r="F1978" s="174">
        <f>--ISNUMBER(IFERROR(SEARCH('Project Costing'!#REF!,Services!I1985,1),""))</f>
        <v>0</v>
      </c>
      <c r="G1978" s="174" t="str">
        <f>IF(F1978=1,COUNTIF($F$8:F1978,1),"")</f>
        <v/>
      </c>
      <c r="H1978" s="174"/>
      <c r="I1978" s="157">
        <f>IFERROR($H$8:INDEX($H$8:$H$3000,COUNTIF($H$8:$H$3000,"?*")),"")</f>
        <v>0</v>
      </c>
    </row>
    <row r="1979" spans="1:9" x14ac:dyDescent="0.25">
      <c r="A1979" s="174">
        <f>--ISNUMBER(IFERROR(SEARCH('Project Costing'!#REF!,Services!I1986,1),""))</f>
        <v>0</v>
      </c>
      <c r="B1979" s="174" t="str">
        <f>IF(A1979=1,COUNTIF($A$8:A1979,1),"")</f>
        <v/>
      </c>
      <c r="C1979" s="174"/>
      <c r="D1979" s="157">
        <f>IFERROR($C$8:INDEX($C$8:$C$3000,COUNTIF($C$8:$C$3000,"?*")),"")</f>
        <v>0</v>
      </c>
      <c r="E1979" s="174"/>
      <c r="F1979" s="174">
        <f>--ISNUMBER(IFERROR(SEARCH('Project Costing'!#REF!,Services!I1986,1),""))</f>
        <v>0</v>
      </c>
      <c r="G1979" s="174" t="str">
        <f>IF(F1979=1,COUNTIF($F$8:F1979,1),"")</f>
        <v/>
      </c>
      <c r="H1979" s="174"/>
      <c r="I1979" s="157">
        <f>IFERROR($H$8:INDEX($H$8:$H$3000,COUNTIF($H$8:$H$3000,"?*")),"")</f>
        <v>0</v>
      </c>
    </row>
    <row r="1980" spans="1:9" x14ac:dyDescent="0.25">
      <c r="A1980" s="174">
        <f>--ISNUMBER(IFERROR(SEARCH('Project Costing'!#REF!,Services!I1987,1),""))</f>
        <v>0</v>
      </c>
      <c r="B1980" s="174" t="str">
        <f>IF(A1980=1,COUNTIF($A$8:A1980,1),"")</f>
        <v/>
      </c>
      <c r="C1980" s="174"/>
      <c r="D1980" s="157">
        <f>IFERROR($C$8:INDEX($C$8:$C$3000,COUNTIF($C$8:$C$3000,"?*")),"")</f>
        <v>0</v>
      </c>
      <c r="E1980" s="174"/>
      <c r="F1980" s="174">
        <f>--ISNUMBER(IFERROR(SEARCH('Project Costing'!#REF!,Services!I1987,1),""))</f>
        <v>0</v>
      </c>
      <c r="G1980" s="174" t="str">
        <f>IF(F1980=1,COUNTIF($F$8:F1980,1),"")</f>
        <v/>
      </c>
      <c r="H1980" s="174"/>
      <c r="I1980" s="157">
        <f>IFERROR($H$8:INDEX($H$8:$H$3000,COUNTIF($H$8:$H$3000,"?*")),"")</f>
        <v>0</v>
      </c>
    </row>
    <row r="1981" spans="1:9" x14ac:dyDescent="0.25">
      <c r="A1981" s="174">
        <f>--ISNUMBER(IFERROR(SEARCH('Project Costing'!#REF!,Services!I1988,1),""))</f>
        <v>0</v>
      </c>
      <c r="B1981" s="174" t="str">
        <f>IF(A1981=1,COUNTIF($A$8:A1981,1),"")</f>
        <v/>
      </c>
      <c r="C1981" s="174"/>
      <c r="D1981" s="157">
        <f>IFERROR($C$8:INDEX($C$8:$C$3000,COUNTIF($C$8:$C$3000,"?*")),"")</f>
        <v>0</v>
      </c>
      <c r="E1981" s="174"/>
      <c r="F1981" s="174">
        <f>--ISNUMBER(IFERROR(SEARCH('Project Costing'!#REF!,Services!I1988,1),""))</f>
        <v>0</v>
      </c>
      <c r="G1981" s="174" t="str">
        <f>IF(F1981=1,COUNTIF($F$8:F1981,1),"")</f>
        <v/>
      </c>
      <c r="H1981" s="174"/>
      <c r="I1981" s="157">
        <f>IFERROR($H$8:INDEX($H$8:$H$3000,COUNTIF($H$8:$H$3000,"?*")),"")</f>
        <v>0</v>
      </c>
    </row>
    <row r="1982" spans="1:9" x14ac:dyDescent="0.25">
      <c r="A1982" s="174">
        <f>--ISNUMBER(IFERROR(SEARCH('Project Costing'!#REF!,Services!I1989,1),""))</f>
        <v>0</v>
      </c>
      <c r="B1982" s="174" t="str">
        <f>IF(A1982=1,COUNTIF($A$8:A1982,1),"")</f>
        <v/>
      </c>
      <c r="C1982" s="174"/>
      <c r="D1982" s="157">
        <f>IFERROR($C$8:INDEX($C$8:$C$3000,COUNTIF($C$8:$C$3000,"?*")),"")</f>
        <v>0</v>
      </c>
      <c r="E1982" s="174"/>
      <c r="F1982" s="174">
        <f>--ISNUMBER(IFERROR(SEARCH('Project Costing'!#REF!,Services!I1989,1),""))</f>
        <v>0</v>
      </c>
      <c r="G1982" s="174" t="str">
        <f>IF(F1982=1,COUNTIF($F$8:F1982,1),"")</f>
        <v/>
      </c>
      <c r="H1982" s="174"/>
      <c r="I1982" s="157">
        <f>IFERROR($H$8:INDEX($H$8:$H$3000,COUNTIF($H$8:$H$3000,"?*")),"")</f>
        <v>0</v>
      </c>
    </row>
    <row r="1983" spans="1:9" x14ac:dyDescent="0.25">
      <c r="A1983" s="174">
        <f>--ISNUMBER(IFERROR(SEARCH('Project Costing'!#REF!,Services!I1990,1),""))</f>
        <v>0</v>
      </c>
      <c r="B1983" s="174" t="str">
        <f>IF(A1983=1,COUNTIF($A$8:A1983,1),"")</f>
        <v/>
      </c>
      <c r="C1983" s="174"/>
      <c r="D1983" s="157">
        <f>IFERROR($C$8:INDEX($C$8:$C$3000,COUNTIF($C$8:$C$3000,"?*")),"")</f>
        <v>0</v>
      </c>
      <c r="E1983" s="174"/>
      <c r="F1983" s="174">
        <f>--ISNUMBER(IFERROR(SEARCH('Project Costing'!#REF!,Services!I1990,1),""))</f>
        <v>0</v>
      </c>
      <c r="G1983" s="174" t="str">
        <f>IF(F1983=1,COUNTIF($F$8:F1983,1),"")</f>
        <v/>
      </c>
      <c r="H1983" s="174"/>
      <c r="I1983" s="157">
        <f>IFERROR($H$8:INDEX($H$8:$H$3000,COUNTIF($H$8:$H$3000,"?*")),"")</f>
        <v>0</v>
      </c>
    </row>
    <row r="1984" spans="1:9" x14ac:dyDescent="0.25">
      <c r="A1984" s="174">
        <f>--ISNUMBER(IFERROR(SEARCH('Project Costing'!#REF!,Services!I1991,1),""))</f>
        <v>0</v>
      </c>
      <c r="B1984" s="174" t="str">
        <f>IF(A1984=1,COUNTIF($A$8:A1984,1),"")</f>
        <v/>
      </c>
      <c r="C1984" s="174"/>
      <c r="D1984" s="157">
        <f>IFERROR($C$8:INDEX($C$8:$C$3000,COUNTIF($C$8:$C$3000,"?*")),"")</f>
        <v>0</v>
      </c>
      <c r="E1984" s="174"/>
      <c r="F1984" s="174">
        <f>--ISNUMBER(IFERROR(SEARCH('Project Costing'!#REF!,Services!I1991,1),""))</f>
        <v>0</v>
      </c>
      <c r="G1984" s="174" t="str">
        <f>IF(F1984=1,COUNTIF($F$8:F1984,1),"")</f>
        <v/>
      </c>
      <c r="H1984" s="174"/>
      <c r="I1984" s="157">
        <f>IFERROR($H$8:INDEX($H$8:$H$3000,COUNTIF($H$8:$H$3000,"?*")),"")</f>
        <v>0</v>
      </c>
    </row>
    <row r="1985" spans="1:9" x14ac:dyDescent="0.25">
      <c r="A1985" s="174">
        <f>--ISNUMBER(IFERROR(SEARCH('Project Costing'!#REF!,Services!I1992,1),""))</f>
        <v>0</v>
      </c>
      <c r="B1985" s="174" t="str">
        <f>IF(A1985=1,COUNTIF($A$8:A1985,1),"")</f>
        <v/>
      </c>
      <c r="C1985" s="174"/>
      <c r="D1985" s="157">
        <f>IFERROR($C$8:INDEX($C$8:$C$3000,COUNTIF($C$8:$C$3000,"?*")),"")</f>
        <v>0</v>
      </c>
      <c r="E1985" s="174"/>
      <c r="F1985" s="174">
        <f>--ISNUMBER(IFERROR(SEARCH('Project Costing'!#REF!,Services!I1992,1),""))</f>
        <v>0</v>
      </c>
      <c r="G1985" s="174" t="str">
        <f>IF(F1985=1,COUNTIF($F$8:F1985,1),"")</f>
        <v/>
      </c>
      <c r="H1985" s="174"/>
      <c r="I1985" s="157">
        <f>IFERROR($H$8:INDEX($H$8:$H$3000,COUNTIF($H$8:$H$3000,"?*")),"")</f>
        <v>0</v>
      </c>
    </row>
    <row r="1986" spans="1:9" x14ac:dyDescent="0.25">
      <c r="A1986" s="174">
        <f>--ISNUMBER(IFERROR(SEARCH('Project Costing'!#REF!,Services!I1993,1),""))</f>
        <v>0</v>
      </c>
      <c r="B1986" s="174" t="str">
        <f>IF(A1986=1,COUNTIF($A$8:A1986,1),"")</f>
        <v/>
      </c>
      <c r="C1986" s="174"/>
      <c r="D1986" s="157">
        <f>IFERROR($C$8:INDEX($C$8:$C$3000,COUNTIF($C$8:$C$3000,"?*")),"")</f>
        <v>0</v>
      </c>
      <c r="E1986" s="174"/>
      <c r="F1986" s="174">
        <f>--ISNUMBER(IFERROR(SEARCH('Project Costing'!#REF!,Services!I1993,1),""))</f>
        <v>0</v>
      </c>
      <c r="G1986" s="174" t="str">
        <f>IF(F1986=1,COUNTIF($F$8:F1986,1),"")</f>
        <v/>
      </c>
      <c r="H1986" s="174"/>
      <c r="I1986" s="157">
        <f>IFERROR($H$8:INDEX($H$8:$H$3000,COUNTIF($H$8:$H$3000,"?*")),"")</f>
        <v>0</v>
      </c>
    </row>
    <row r="1987" spans="1:9" x14ac:dyDescent="0.25">
      <c r="A1987" s="174">
        <f>--ISNUMBER(IFERROR(SEARCH('Project Costing'!#REF!,Services!I1994,1),""))</f>
        <v>0</v>
      </c>
      <c r="B1987" s="174" t="str">
        <f>IF(A1987=1,COUNTIF($A$8:A1987,1),"")</f>
        <v/>
      </c>
      <c r="C1987" s="174"/>
      <c r="D1987" s="157">
        <f>IFERROR($C$8:INDEX($C$8:$C$3000,COUNTIF($C$8:$C$3000,"?*")),"")</f>
        <v>0</v>
      </c>
      <c r="E1987" s="174"/>
      <c r="F1987" s="174">
        <f>--ISNUMBER(IFERROR(SEARCH('Project Costing'!#REF!,Services!I1994,1),""))</f>
        <v>0</v>
      </c>
      <c r="G1987" s="174" t="str">
        <f>IF(F1987=1,COUNTIF($F$8:F1987,1),"")</f>
        <v/>
      </c>
      <c r="H1987" s="174"/>
      <c r="I1987" s="157">
        <f>IFERROR($H$8:INDEX($H$8:$H$3000,COUNTIF($H$8:$H$3000,"?*")),"")</f>
        <v>0</v>
      </c>
    </row>
    <row r="1988" spans="1:9" x14ac:dyDescent="0.25">
      <c r="A1988" s="174">
        <f>--ISNUMBER(IFERROR(SEARCH('Project Costing'!#REF!,Services!I1995,1),""))</f>
        <v>0</v>
      </c>
      <c r="B1988" s="174" t="str">
        <f>IF(A1988=1,COUNTIF($A$8:A1988,1),"")</f>
        <v/>
      </c>
      <c r="C1988" s="174"/>
      <c r="D1988" s="157">
        <f>IFERROR($C$8:INDEX($C$8:$C$3000,COUNTIF($C$8:$C$3000,"?*")),"")</f>
        <v>0</v>
      </c>
      <c r="E1988" s="174"/>
      <c r="F1988" s="174">
        <f>--ISNUMBER(IFERROR(SEARCH('Project Costing'!#REF!,Services!I1995,1),""))</f>
        <v>0</v>
      </c>
      <c r="G1988" s="174" t="str">
        <f>IF(F1988=1,COUNTIF($F$8:F1988,1),"")</f>
        <v/>
      </c>
      <c r="H1988" s="174"/>
      <c r="I1988" s="157">
        <f>IFERROR($H$8:INDEX($H$8:$H$3000,COUNTIF($H$8:$H$3000,"?*")),"")</f>
        <v>0</v>
      </c>
    </row>
    <row r="1989" spans="1:9" x14ac:dyDescent="0.25">
      <c r="A1989" s="174">
        <f>--ISNUMBER(IFERROR(SEARCH('Project Costing'!#REF!,Services!I1996,1),""))</f>
        <v>0</v>
      </c>
      <c r="B1989" s="174" t="str">
        <f>IF(A1989=1,COUNTIF($A$8:A1989,1),"")</f>
        <v/>
      </c>
      <c r="C1989" s="174"/>
      <c r="D1989" s="157">
        <f>IFERROR($C$8:INDEX($C$8:$C$3000,COUNTIF($C$8:$C$3000,"?*")),"")</f>
        <v>0</v>
      </c>
      <c r="E1989" s="174"/>
      <c r="F1989" s="174">
        <f>--ISNUMBER(IFERROR(SEARCH('Project Costing'!#REF!,Services!I1996,1),""))</f>
        <v>0</v>
      </c>
      <c r="G1989" s="174" t="str">
        <f>IF(F1989=1,COUNTIF($F$8:F1989,1),"")</f>
        <v/>
      </c>
      <c r="H1989" s="174"/>
      <c r="I1989" s="157">
        <f>IFERROR($H$8:INDEX($H$8:$H$3000,COUNTIF($H$8:$H$3000,"?*")),"")</f>
        <v>0</v>
      </c>
    </row>
    <row r="1990" spans="1:9" x14ac:dyDescent="0.25">
      <c r="A1990" s="174">
        <f>--ISNUMBER(IFERROR(SEARCH('Project Costing'!#REF!,Services!I1997,1),""))</f>
        <v>0</v>
      </c>
      <c r="B1990" s="174" t="str">
        <f>IF(A1990=1,COUNTIF($A$8:A1990,1),"")</f>
        <v/>
      </c>
      <c r="C1990" s="174"/>
      <c r="D1990" s="157">
        <f>IFERROR($C$8:INDEX($C$8:$C$3000,COUNTIF($C$8:$C$3000,"?*")),"")</f>
        <v>0</v>
      </c>
      <c r="E1990" s="174"/>
      <c r="F1990" s="174">
        <f>--ISNUMBER(IFERROR(SEARCH('Project Costing'!#REF!,Services!I1997,1),""))</f>
        <v>0</v>
      </c>
      <c r="G1990" s="174" t="str">
        <f>IF(F1990=1,COUNTIF($F$8:F1990,1),"")</f>
        <v/>
      </c>
      <c r="H1990" s="174"/>
      <c r="I1990" s="157">
        <f>IFERROR($H$8:INDEX($H$8:$H$3000,COUNTIF($H$8:$H$3000,"?*")),"")</f>
        <v>0</v>
      </c>
    </row>
    <row r="1991" spans="1:9" x14ac:dyDescent="0.25">
      <c r="A1991" s="174">
        <f>--ISNUMBER(IFERROR(SEARCH('Project Costing'!#REF!,Services!I1998,1),""))</f>
        <v>0</v>
      </c>
      <c r="B1991" s="174" t="str">
        <f>IF(A1991=1,COUNTIF($A$8:A1991,1),"")</f>
        <v/>
      </c>
      <c r="C1991" s="174"/>
      <c r="D1991" s="157">
        <f>IFERROR($C$8:INDEX($C$8:$C$3000,COUNTIF($C$8:$C$3000,"?*")),"")</f>
        <v>0</v>
      </c>
      <c r="E1991" s="174"/>
      <c r="F1991" s="174">
        <f>--ISNUMBER(IFERROR(SEARCH('Project Costing'!#REF!,Services!I1998,1),""))</f>
        <v>0</v>
      </c>
      <c r="G1991" s="174" t="str">
        <f>IF(F1991=1,COUNTIF($F$8:F1991,1),"")</f>
        <v/>
      </c>
      <c r="H1991" s="174"/>
      <c r="I1991" s="157">
        <f>IFERROR($H$8:INDEX($H$8:$H$3000,COUNTIF($H$8:$H$3000,"?*")),"")</f>
        <v>0</v>
      </c>
    </row>
    <row r="1992" spans="1:9" x14ac:dyDescent="0.25">
      <c r="A1992" s="174">
        <f>--ISNUMBER(IFERROR(SEARCH('Project Costing'!#REF!,Services!I1999,1),""))</f>
        <v>0</v>
      </c>
      <c r="B1992" s="174" t="str">
        <f>IF(A1992=1,COUNTIF($A$8:A1992,1),"")</f>
        <v/>
      </c>
      <c r="C1992" s="174"/>
      <c r="D1992" s="157">
        <f>IFERROR($C$8:INDEX($C$8:$C$3000,COUNTIF($C$8:$C$3000,"?*")),"")</f>
        <v>0</v>
      </c>
      <c r="E1992" s="174"/>
      <c r="F1992" s="174">
        <f>--ISNUMBER(IFERROR(SEARCH('Project Costing'!#REF!,Services!I1999,1),""))</f>
        <v>0</v>
      </c>
      <c r="G1992" s="174" t="str">
        <f>IF(F1992=1,COUNTIF($F$8:F1992,1),"")</f>
        <v/>
      </c>
      <c r="H1992" s="174"/>
      <c r="I1992" s="157">
        <f>IFERROR($H$8:INDEX($H$8:$H$3000,COUNTIF($H$8:$H$3000,"?*")),"")</f>
        <v>0</v>
      </c>
    </row>
    <row r="1993" spans="1:9" x14ac:dyDescent="0.25">
      <c r="A1993" s="174">
        <f>--ISNUMBER(IFERROR(SEARCH('Project Costing'!#REF!,Services!I2000,1),""))</f>
        <v>0</v>
      </c>
      <c r="B1993" s="174" t="str">
        <f>IF(A1993=1,COUNTIF($A$8:A1993,1),"")</f>
        <v/>
      </c>
      <c r="C1993" s="174"/>
      <c r="D1993" s="157">
        <f>IFERROR($C$8:INDEX($C$8:$C$3000,COUNTIF($C$8:$C$3000,"?*")),"")</f>
        <v>0</v>
      </c>
      <c r="E1993" s="174"/>
      <c r="F1993" s="174">
        <f>--ISNUMBER(IFERROR(SEARCH('Project Costing'!#REF!,Services!I2000,1),""))</f>
        <v>0</v>
      </c>
      <c r="G1993" s="174" t="str">
        <f>IF(F1993=1,COUNTIF($F$8:F1993,1),"")</f>
        <v/>
      </c>
      <c r="H1993" s="174"/>
      <c r="I1993" s="157">
        <f>IFERROR($H$8:INDEX($H$8:$H$3000,COUNTIF($H$8:$H$3000,"?*")),"")</f>
        <v>0</v>
      </c>
    </row>
    <row r="1994" spans="1:9" x14ac:dyDescent="0.25">
      <c r="A1994" s="174">
        <f>--ISNUMBER(IFERROR(SEARCH('Project Costing'!#REF!,Services!I2001,1),""))</f>
        <v>0</v>
      </c>
      <c r="B1994" s="174" t="str">
        <f>IF(A1994=1,COUNTIF($A$8:A1994,1),"")</f>
        <v/>
      </c>
      <c r="C1994" s="174"/>
      <c r="D1994" s="157">
        <f>IFERROR($C$8:INDEX($C$8:$C$3000,COUNTIF($C$8:$C$3000,"?*")),"")</f>
        <v>0</v>
      </c>
      <c r="E1994" s="174"/>
      <c r="F1994" s="174">
        <f>--ISNUMBER(IFERROR(SEARCH('Project Costing'!#REF!,Services!I2001,1),""))</f>
        <v>0</v>
      </c>
      <c r="G1994" s="174" t="str">
        <f>IF(F1994=1,COUNTIF($F$8:F1994,1),"")</f>
        <v/>
      </c>
      <c r="H1994" s="174"/>
      <c r="I1994" s="157">
        <f>IFERROR($H$8:INDEX($H$8:$H$3000,COUNTIF($H$8:$H$3000,"?*")),"")</f>
        <v>0</v>
      </c>
    </row>
    <row r="1995" spans="1:9" x14ac:dyDescent="0.25">
      <c r="A1995" s="174">
        <f>--ISNUMBER(IFERROR(SEARCH('Project Costing'!#REF!,Services!I2002,1),""))</f>
        <v>0</v>
      </c>
      <c r="B1995" s="174" t="str">
        <f>IF(A1995=1,COUNTIF($A$8:A1995,1),"")</f>
        <v/>
      </c>
      <c r="C1995" s="174"/>
      <c r="D1995" s="157">
        <f>IFERROR($C$8:INDEX($C$8:$C$3000,COUNTIF($C$8:$C$3000,"?*")),"")</f>
        <v>0</v>
      </c>
      <c r="E1995" s="174"/>
      <c r="F1995" s="174">
        <f>--ISNUMBER(IFERROR(SEARCH('Project Costing'!#REF!,Services!I2002,1),""))</f>
        <v>0</v>
      </c>
      <c r="G1995" s="174" t="str">
        <f>IF(F1995=1,COUNTIF($F$8:F1995,1),"")</f>
        <v/>
      </c>
      <c r="H1995" s="174"/>
      <c r="I1995" s="157">
        <f>IFERROR($H$8:INDEX($H$8:$H$3000,COUNTIF($H$8:$H$3000,"?*")),"")</f>
        <v>0</v>
      </c>
    </row>
    <row r="1996" spans="1:9" x14ac:dyDescent="0.25">
      <c r="A1996" s="174">
        <f>--ISNUMBER(IFERROR(SEARCH('Project Costing'!#REF!,Services!I2003,1),""))</f>
        <v>0</v>
      </c>
      <c r="B1996" s="174" t="str">
        <f>IF(A1996=1,COUNTIF($A$8:A1996,1),"")</f>
        <v/>
      </c>
      <c r="C1996" s="174"/>
      <c r="D1996" s="157">
        <f>IFERROR($C$8:INDEX($C$8:$C$3000,COUNTIF($C$8:$C$3000,"?*")),"")</f>
        <v>0</v>
      </c>
      <c r="E1996" s="174"/>
      <c r="F1996" s="174">
        <f>--ISNUMBER(IFERROR(SEARCH('Project Costing'!#REF!,Services!I2003,1),""))</f>
        <v>0</v>
      </c>
      <c r="G1996" s="174" t="str">
        <f>IF(F1996=1,COUNTIF($F$8:F1996,1),"")</f>
        <v/>
      </c>
      <c r="H1996" s="174"/>
      <c r="I1996" s="157">
        <f>IFERROR($H$8:INDEX($H$8:$H$3000,COUNTIF($H$8:$H$3000,"?*")),"")</f>
        <v>0</v>
      </c>
    </row>
    <row r="1997" spans="1:9" x14ac:dyDescent="0.25">
      <c r="A1997" s="174">
        <f>--ISNUMBER(IFERROR(SEARCH('Project Costing'!#REF!,Services!I2004,1),""))</f>
        <v>0</v>
      </c>
      <c r="B1997" s="174" t="str">
        <f>IF(A1997=1,COUNTIF($A$8:A1997,1),"")</f>
        <v/>
      </c>
      <c r="C1997" s="174"/>
      <c r="D1997" s="157">
        <f>IFERROR($C$8:INDEX($C$8:$C$3000,COUNTIF($C$8:$C$3000,"?*")),"")</f>
        <v>0</v>
      </c>
      <c r="E1997" s="174"/>
      <c r="F1997" s="174">
        <f>--ISNUMBER(IFERROR(SEARCH('Project Costing'!#REF!,Services!I2004,1),""))</f>
        <v>0</v>
      </c>
      <c r="G1997" s="174" t="str">
        <f>IF(F1997=1,COUNTIF($F$8:F1997,1),"")</f>
        <v/>
      </c>
      <c r="H1997" s="174"/>
      <c r="I1997" s="157">
        <f>IFERROR($H$8:INDEX($H$8:$H$3000,COUNTIF($H$8:$H$3000,"?*")),"")</f>
        <v>0</v>
      </c>
    </row>
    <row r="1998" spans="1:9" x14ac:dyDescent="0.25">
      <c r="A1998" s="174">
        <f>--ISNUMBER(IFERROR(SEARCH('Project Costing'!#REF!,Services!I2005,1),""))</f>
        <v>0</v>
      </c>
      <c r="B1998" s="174" t="str">
        <f>IF(A1998=1,COUNTIF($A$8:A1998,1),"")</f>
        <v/>
      </c>
      <c r="C1998" s="174"/>
      <c r="D1998" s="157">
        <f>IFERROR($C$8:INDEX($C$8:$C$3000,COUNTIF($C$8:$C$3000,"?*")),"")</f>
        <v>0</v>
      </c>
      <c r="E1998" s="174"/>
      <c r="F1998" s="174">
        <f>--ISNUMBER(IFERROR(SEARCH('Project Costing'!#REF!,Services!I2005,1),""))</f>
        <v>0</v>
      </c>
      <c r="G1998" s="174" t="str">
        <f>IF(F1998=1,COUNTIF($F$8:F1998,1),"")</f>
        <v/>
      </c>
      <c r="H1998" s="174"/>
      <c r="I1998" s="157">
        <f>IFERROR($H$8:INDEX($H$8:$H$3000,COUNTIF($H$8:$H$3000,"?*")),"")</f>
        <v>0</v>
      </c>
    </row>
    <row r="1999" spans="1:9" x14ac:dyDescent="0.25">
      <c r="A1999" s="174">
        <f>--ISNUMBER(IFERROR(SEARCH('Project Costing'!#REF!,Services!I2006,1),""))</f>
        <v>0</v>
      </c>
      <c r="B1999" s="174" t="str">
        <f>IF(A1999=1,COUNTIF($A$8:A1999,1),"")</f>
        <v/>
      </c>
      <c r="C1999" s="174"/>
      <c r="D1999" s="157">
        <f>IFERROR($C$8:INDEX($C$8:$C$3000,COUNTIF($C$8:$C$3000,"?*")),"")</f>
        <v>0</v>
      </c>
      <c r="E1999" s="174"/>
      <c r="F1999" s="174">
        <f>--ISNUMBER(IFERROR(SEARCH('Project Costing'!#REF!,Services!I2006,1),""))</f>
        <v>0</v>
      </c>
      <c r="G1999" s="174" t="str">
        <f>IF(F1999=1,COUNTIF($F$8:F1999,1),"")</f>
        <v/>
      </c>
      <c r="H1999" s="174"/>
      <c r="I1999" s="157">
        <f>IFERROR($H$8:INDEX($H$8:$H$3000,COUNTIF($H$8:$H$3000,"?*")),"")</f>
        <v>0</v>
      </c>
    </row>
    <row r="2000" spans="1:9" x14ac:dyDescent="0.25">
      <c r="A2000" s="174">
        <f>--ISNUMBER(IFERROR(SEARCH('Project Costing'!#REF!,Services!I2007,1),""))</f>
        <v>0</v>
      </c>
      <c r="B2000" s="174" t="str">
        <f>IF(A2000=1,COUNTIF($A$8:A2000,1),"")</f>
        <v/>
      </c>
      <c r="C2000" s="174"/>
      <c r="D2000" s="157">
        <f>IFERROR($C$8:INDEX($C$8:$C$3000,COUNTIF($C$8:$C$3000,"?*")),"")</f>
        <v>0</v>
      </c>
      <c r="E2000" s="174"/>
      <c r="F2000" s="174">
        <f>--ISNUMBER(IFERROR(SEARCH('Project Costing'!#REF!,Services!I2007,1),""))</f>
        <v>0</v>
      </c>
      <c r="G2000" s="174" t="str">
        <f>IF(F2000=1,COUNTIF($F$8:F2000,1),"")</f>
        <v/>
      </c>
      <c r="H2000" s="174"/>
      <c r="I2000" s="157">
        <f>IFERROR($H$8:INDEX($H$8:$H$3000,COUNTIF($H$8:$H$3000,"?*")),"")</f>
        <v>0</v>
      </c>
    </row>
    <row r="2001" spans="1:9" x14ac:dyDescent="0.25">
      <c r="A2001" s="174">
        <f>--ISNUMBER(IFERROR(SEARCH('Project Costing'!#REF!,Services!I2008,1),""))</f>
        <v>0</v>
      </c>
      <c r="B2001" s="174" t="str">
        <f>IF(A2001=1,COUNTIF($A$8:A2001,1),"")</f>
        <v/>
      </c>
      <c r="C2001" s="174"/>
      <c r="D2001" s="157">
        <f>IFERROR($C$8:INDEX($C$8:$C$3000,COUNTIF($C$8:$C$3000,"?*")),"")</f>
        <v>0</v>
      </c>
      <c r="E2001" s="174"/>
      <c r="F2001" s="174">
        <f>--ISNUMBER(IFERROR(SEARCH('Project Costing'!#REF!,Services!I2008,1),""))</f>
        <v>0</v>
      </c>
      <c r="G2001" s="174" t="str">
        <f>IF(F2001=1,COUNTIF($F$8:F2001,1),"")</f>
        <v/>
      </c>
      <c r="H2001" s="174"/>
      <c r="I2001" s="157">
        <f>IFERROR($H$8:INDEX($H$8:$H$3000,COUNTIF($H$8:$H$3000,"?*")),"")</f>
        <v>0</v>
      </c>
    </row>
    <row r="2002" spans="1:9" x14ac:dyDescent="0.25">
      <c r="A2002" s="174">
        <f>--ISNUMBER(IFERROR(SEARCH('Project Costing'!#REF!,Services!I2009,1),""))</f>
        <v>0</v>
      </c>
      <c r="B2002" s="174" t="str">
        <f>IF(A2002=1,COUNTIF($A$8:A2002,1),"")</f>
        <v/>
      </c>
      <c r="C2002" s="174"/>
      <c r="D2002" s="157">
        <f>IFERROR($C$8:INDEX($C$8:$C$3000,COUNTIF($C$8:$C$3000,"?*")),"")</f>
        <v>0</v>
      </c>
      <c r="E2002" s="174"/>
      <c r="F2002" s="174">
        <f>--ISNUMBER(IFERROR(SEARCH('Project Costing'!#REF!,Services!I2009,1),""))</f>
        <v>0</v>
      </c>
      <c r="G2002" s="174" t="str">
        <f>IF(F2002=1,COUNTIF($F$8:F2002,1),"")</f>
        <v/>
      </c>
      <c r="H2002" s="174"/>
      <c r="I2002" s="157">
        <f>IFERROR($H$8:INDEX($H$8:$H$3000,COUNTIF($H$8:$H$3000,"?*")),"")</f>
        <v>0</v>
      </c>
    </row>
    <row r="2003" spans="1:9" x14ac:dyDescent="0.25">
      <c r="A2003" s="174">
        <f>--ISNUMBER(IFERROR(SEARCH('Project Costing'!#REF!,Services!I2010,1),""))</f>
        <v>0</v>
      </c>
      <c r="B2003" s="174" t="str">
        <f>IF(A2003=1,COUNTIF($A$8:A2003,1),"")</f>
        <v/>
      </c>
      <c r="C2003" s="174"/>
      <c r="D2003" s="157">
        <f>IFERROR($C$8:INDEX($C$8:$C$3000,COUNTIF($C$8:$C$3000,"?*")),"")</f>
        <v>0</v>
      </c>
      <c r="E2003" s="174"/>
      <c r="F2003" s="174">
        <f>--ISNUMBER(IFERROR(SEARCH('Project Costing'!#REF!,Services!I2010,1),""))</f>
        <v>0</v>
      </c>
      <c r="G2003" s="174" t="str">
        <f>IF(F2003=1,COUNTIF($F$8:F2003,1),"")</f>
        <v/>
      </c>
      <c r="H2003" s="174"/>
      <c r="I2003" s="157">
        <f>IFERROR($H$8:INDEX($H$8:$H$3000,COUNTIF($H$8:$H$3000,"?*")),"")</f>
        <v>0</v>
      </c>
    </row>
    <row r="2004" spans="1:9" x14ac:dyDescent="0.25">
      <c r="A2004" s="174">
        <f>--ISNUMBER(IFERROR(SEARCH('Project Costing'!#REF!,Services!I2011,1),""))</f>
        <v>0</v>
      </c>
      <c r="B2004" s="174" t="str">
        <f>IF(A2004=1,COUNTIF($A$8:A2004,1),"")</f>
        <v/>
      </c>
      <c r="C2004" s="174"/>
      <c r="D2004" s="157">
        <f>IFERROR($C$8:INDEX($C$8:$C$3000,COUNTIF($C$8:$C$3000,"?*")),"")</f>
        <v>0</v>
      </c>
      <c r="E2004" s="174"/>
      <c r="F2004" s="174">
        <f>--ISNUMBER(IFERROR(SEARCH('Project Costing'!#REF!,Services!I2011,1),""))</f>
        <v>0</v>
      </c>
      <c r="G2004" s="174" t="str">
        <f>IF(F2004=1,COUNTIF($F$8:F2004,1),"")</f>
        <v/>
      </c>
      <c r="H2004" s="174"/>
      <c r="I2004" s="157">
        <f>IFERROR($H$8:INDEX($H$8:$H$3000,COUNTIF($H$8:$H$3000,"?*")),"")</f>
        <v>0</v>
      </c>
    </row>
    <row r="2005" spans="1:9" x14ac:dyDescent="0.25">
      <c r="A2005" s="174">
        <f>--ISNUMBER(IFERROR(SEARCH('Project Costing'!#REF!,Services!I2012,1),""))</f>
        <v>0</v>
      </c>
      <c r="B2005" s="174" t="str">
        <f>IF(A2005=1,COUNTIF($A$8:A2005,1),"")</f>
        <v/>
      </c>
      <c r="C2005" s="174"/>
      <c r="D2005" s="157">
        <f>IFERROR($C$8:INDEX($C$8:$C$3000,COUNTIF($C$8:$C$3000,"?*")),"")</f>
        <v>0</v>
      </c>
      <c r="E2005" s="174"/>
      <c r="F2005" s="174">
        <f>--ISNUMBER(IFERROR(SEARCH('Project Costing'!#REF!,Services!I2012,1),""))</f>
        <v>0</v>
      </c>
      <c r="G2005" s="174" t="str">
        <f>IF(F2005=1,COUNTIF($F$8:F2005,1),"")</f>
        <v/>
      </c>
      <c r="H2005" s="174"/>
      <c r="I2005" s="157">
        <f>IFERROR($H$8:INDEX($H$8:$H$3000,COUNTIF($H$8:$H$3000,"?*")),"")</f>
        <v>0</v>
      </c>
    </row>
    <row r="2006" spans="1:9" x14ac:dyDescent="0.25">
      <c r="A2006" s="174">
        <f>--ISNUMBER(IFERROR(SEARCH('Project Costing'!#REF!,Services!I2013,1),""))</f>
        <v>0</v>
      </c>
      <c r="B2006" s="174" t="str">
        <f>IF(A2006=1,COUNTIF($A$8:A2006,1),"")</f>
        <v/>
      </c>
      <c r="C2006" s="174"/>
      <c r="D2006" s="157">
        <f>IFERROR($C$8:INDEX($C$8:$C$3000,COUNTIF($C$8:$C$3000,"?*")),"")</f>
        <v>0</v>
      </c>
      <c r="E2006" s="174"/>
      <c r="F2006" s="174">
        <f>--ISNUMBER(IFERROR(SEARCH('Project Costing'!#REF!,Services!I2013,1),""))</f>
        <v>0</v>
      </c>
      <c r="G2006" s="174" t="str">
        <f>IF(F2006=1,COUNTIF($F$8:F2006,1),"")</f>
        <v/>
      </c>
      <c r="H2006" s="174"/>
      <c r="I2006" s="157">
        <f>IFERROR($H$8:INDEX($H$8:$H$3000,COUNTIF($H$8:$H$3000,"?*")),"")</f>
        <v>0</v>
      </c>
    </row>
    <row r="2007" spans="1:9" x14ac:dyDescent="0.25">
      <c r="A2007" s="174">
        <f>--ISNUMBER(IFERROR(SEARCH('Project Costing'!#REF!,Services!I2014,1),""))</f>
        <v>0</v>
      </c>
      <c r="B2007" s="174" t="str">
        <f>IF(A2007=1,COUNTIF($A$8:A2007,1),"")</f>
        <v/>
      </c>
      <c r="C2007" s="174"/>
      <c r="D2007" s="157">
        <f>IFERROR($C$8:INDEX($C$8:$C$3000,COUNTIF($C$8:$C$3000,"?*")),"")</f>
        <v>0</v>
      </c>
      <c r="E2007" s="174"/>
      <c r="F2007" s="174">
        <f>--ISNUMBER(IFERROR(SEARCH('Project Costing'!#REF!,Services!I2014,1),""))</f>
        <v>0</v>
      </c>
      <c r="G2007" s="174" t="str">
        <f>IF(F2007=1,COUNTIF($F$8:F2007,1),"")</f>
        <v/>
      </c>
      <c r="H2007" s="174"/>
      <c r="I2007" s="157">
        <f>IFERROR($H$8:INDEX($H$8:$H$3000,COUNTIF($H$8:$H$3000,"?*")),"")</f>
        <v>0</v>
      </c>
    </row>
    <row r="2008" spans="1:9" x14ac:dyDescent="0.25">
      <c r="A2008" s="174">
        <f>--ISNUMBER(IFERROR(SEARCH('Project Costing'!#REF!,Services!I2015,1),""))</f>
        <v>0</v>
      </c>
      <c r="B2008" s="174" t="str">
        <f>IF(A2008=1,COUNTIF($A$8:A2008,1),"")</f>
        <v/>
      </c>
      <c r="C2008" s="174"/>
      <c r="D2008" s="157">
        <f>IFERROR($C$8:INDEX($C$8:$C$3000,COUNTIF($C$8:$C$3000,"?*")),"")</f>
        <v>0</v>
      </c>
      <c r="E2008" s="174"/>
      <c r="F2008" s="174">
        <f>--ISNUMBER(IFERROR(SEARCH('Project Costing'!#REF!,Services!I2015,1),""))</f>
        <v>0</v>
      </c>
      <c r="G2008" s="174" t="str">
        <f>IF(F2008=1,COUNTIF($F$8:F2008,1),"")</f>
        <v/>
      </c>
      <c r="H2008" s="174"/>
      <c r="I2008" s="157">
        <f>IFERROR($H$8:INDEX($H$8:$H$3000,COUNTIF($H$8:$H$3000,"?*")),"")</f>
        <v>0</v>
      </c>
    </row>
    <row r="2009" spans="1:9" x14ac:dyDescent="0.25">
      <c r="A2009" s="174">
        <f>--ISNUMBER(IFERROR(SEARCH('Project Costing'!#REF!,Services!I2016,1),""))</f>
        <v>0</v>
      </c>
      <c r="B2009" s="174" t="str">
        <f>IF(A2009=1,COUNTIF($A$8:A2009,1),"")</f>
        <v/>
      </c>
      <c r="C2009" s="174"/>
      <c r="D2009" s="157">
        <f>IFERROR($C$8:INDEX($C$8:$C$3000,COUNTIF($C$8:$C$3000,"?*")),"")</f>
        <v>0</v>
      </c>
      <c r="E2009" s="174"/>
      <c r="F2009" s="174">
        <f>--ISNUMBER(IFERROR(SEARCH('Project Costing'!#REF!,Services!I2016,1),""))</f>
        <v>0</v>
      </c>
      <c r="G2009" s="174" t="str">
        <f>IF(F2009=1,COUNTIF($F$8:F2009,1),"")</f>
        <v/>
      </c>
      <c r="H2009" s="174"/>
      <c r="I2009" s="157">
        <f>IFERROR($H$8:INDEX($H$8:$H$3000,COUNTIF($H$8:$H$3000,"?*")),"")</f>
        <v>0</v>
      </c>
    </row>
    <row r="2010" spans="1:9" x14ac:dyDescent="0.25">
      <c r="A2010" s="174">
        <f>--ISNUMBER(IFERROR(SEARCH('Project Costing'!#REF!,Services!I2017,1),""))</f>
        <v>0</v>
      </c>
      <c r="B2010" s="174" t="str">
        <f>IF(A2010=1,COUNTIF($A$8:A2010,1),"")</f>
        <v/>
      </c>
      <c r="C2010" s="174"/>
      <c r="D2010" s="157">
        <f>IFERROR($C$8:INDEX($C$8:$C$3000,COUNTIF($C$8:$C$3000,"?*")),"")</f>
        <v>0</v>
      </c>
      <c r="E2010" s="174"/>
      <c r="F2010" s="174">
        <f>--ISNUMBER(IFERROR(SEARCH('Project Costing'!#REF!,Services!I2017,1),""))</f>
        <v>0</v>
      </c>
      <c r="G2010" s="174" t="str">
        <f>IF(F2010=1,COUNTIF($F$8:F2010,1),"")</f>
        <v/>
      </c>
      <c r="H2010" s="174"/>
      <c r="I2010" s="157">
        <f>IFERROR($H$8:INDEX($H$8:$H$3000,COUNTIF($H$8:$H$3000,"?*")),"")</f>
        <v>0</v>
      </c>
    </row>
    <row r="2011" spans="1:9" x14ac:dyDescent="0.25">
      <c r="A2011" s="174">
        <f>--ISNUMBER(IFERROR(SEARCH('Project Costing'!#REF!,Services!I2018,1),""))</f>
        <v>0</v>
      </c>
      <c r="B2011" s="174" t="str">
        <f>IF(A2011=1,COUNTIF($A$8:A2011,1),"")</f>
        <v/>
      </c>
      <c r="C2011" s="174"/>
      <c r="D2011" s="157">
        <f>IFERROR($C$8:INDEX($C$8:$C$3000,COUNTIF($C$8:$C$3000,"?*")),"")</f>
        <v>0</v>
      </c>
      <c r="E2011" s="174"/>
      <c r="F2011" s="174">
        <f>--ISNUMBER(IFERROR(SEARCH('Project Costing'!#REF!,Services!I2018,1),""))</f>
        <v>0</v>
      </c>
      <c r="G2011" s="174" t="str">
        <f>IF(F2011=1,COUNTIF($F$8:F2011,1),"")</f>
        <v/>
      </c>
      <c r="H2011" s="174"/>
      <c r="I2011" s="157">
        <f>IFERROR($H$8:INDEX($H$8:$H$3000,COUNTIF($H$8:$H$3000,"?*")),"")</f>
        <v>0</v>
      </c>
    </row>
    <row r="2012" spans="1:9" x14ac:dyDescent="0.25">
      <c r="A2012" s="174">
        <f>--ISNUMBER(IFERROR(SEARCH('Project Costing'!#REF!,Services!I2019,1),""))</f>
        <v>0</v>
      </c>
      <c r="B2012" s="174" t="str">
        <f>IF(A2012=1,COUNTIF($A$8:A2012,1),"")</f>
        <v/>
      </c>
      <c r="C2012" s="174"/>
      <c r="D2012" s="157">
        <f>IFERROR($C$8:INDEX($C$8:$C$3000,COUNTIF($C$8:$C$3000,"?*")),"")</f>
        <v>0</v>
      </c>
      <c r="E2012" s="174"/>
      <c r="F2012" s="174">
        <f>--ISNUMBER(IFERROR(SEARCH('Project Costing'!#REF!,Services!I2019,1),""))</f>
        <v>0</v>
      </c>
      <c r="G2012" s="174" t="str">
        <f>IF(F2012=1,COUNTIF($F$8:F2012,1),"")</f>
        <v/>
      </c>
      <c r="H2012" s="174"/>
      <c r="I2012" s="157">
        <f>IFERROR($H$8:INDEX($H$8:$H$3000,COUNTIF($H$8:$H$3000,"?*")),"")</f>
        <v>0</v>
      </c>
    </row>
    <row r="2013" spans="1:9" x14ac:dyDescent="0.25">
      <c r="A2013" s="174">
        <f>--ISNUMBER(IFERROR(SEARCH('Project Costing'!#REF!,Services!I2020,1),""))</f>
        <v>0</v>
      </c>
      <c r="B2013" s="174" t="str">
        <f>IF(A2013=1,COUNTIF($A$8:A2013,1),"")</f>
        <v/>
      </c>
      <c r="C2013" s="174"/>
      <c r="D2013" s="157">
        <f>IFERROR($C$8:INDEX($C$8:$C$3000,COUNTIF($C$8:$C$3000,"?*")),"")</f>
        <v>0</v>
      </c>
      <c r="E2013" s="174"/>
      <c r="F2013" s="174">
        <f>--ISNUMBER(IFERROR(SEARCH('Project Costing'!#REF!,Services!I2020,1),""))</f>
        <v>0</v>
      </c>
      <c r="G2013" s="174" t="str">
        <f>IF(F2013=1,COUNTIF($F$8:F2013,1),"")</f>
        <v/>
      </c>
      <c r="H2013" s="174"/>
      <c r="I2013" s="157">
        <f>IFERROR($H$8:INDEX($H$8:$H$3000,COUNTIF($H$8:$H$3000,"?*")),"")</f>
        <v>0</v>
      </c>
    </row>
    <row r="2014" spans="1:9" x14ac:dyDescent="0.25">
      <c r="A2014" s="174">
        <f>--ISNUMBER(IFERROR(SEARCH('Project Costing'!#REF!,Services!I2021,1),""))</f>
        <v>0</v>
      </c>
      <c r="B2014" s="174" t="str">
        <f>IF(A2014=1,COUNTIF($A$8:A2014,1),"")</f>
        <v/>
      </c>
      <c r="C2014" s="174"/>
      <c r="D2014" s="157">
        <f>IFERROR($C$8:INDEX($C$8:$C$3000,COUNTIF($C$8:$C$3000,"?*")),"")</f>
        <v>0</v>
      </c>
      <c r="E2014" s="174"/>
      <c r="F2014" s="174">
        <f>--ISNUMBER(IFERROR(SEARCH('Project Costing'!#REF!,Services!I2021,1),""))</f>
        <v>0</v>
      </c>
      <c r="G2014" s="174" t="str">
        <f>IF(F2014=1,COUNTIF($F$8:F2014,1),"")</f>
        <v/>
      </c>
      <c r="H2014" s="174"/>
      <c r="I2014" s="157">
        <f>IFERROR($H$8:INDEX($H$8:$H$3000,COUNTIF($H$8:$H$3000,"?*")),"")</f>
        <v>0</v>
      </c>
    </row>
    <row r="2015" spans="1:9" x14ac:dyDescent="0.25">
      <c r="A2015" s="174">
        <f>--ISNUMBER(IFERROR(SEARCH('Project Costing'!#REF!,Services!I2022,1),""))</f>
        <v>0</v>
      </c>
      <c r="B2015" s="174" t="str">
        <f>IF(A2015=1,COUNTIF($A$8:A2015,1),"")</f>
        <v/>
      </c>
      <c r="C2015" s="174"/>
      <c r="D2015" s="157">
        <f>IFERROR($C$8:INDEX($C$8:$C$3000,COUNTIF($C$8:$C$3000,"?*")),"")</f>
        <v>0</v>
      </c>
      <c r="E2015" s="174"/>
      <c r="F2015" s="174">
        <f>--ISNUMBER(IFERROR(SEARCH('Project Costing'!#REF!,Services!I2022,1),""))</f>
        <v>0</v>
      </c>
      <c r="G2015" s="174" t="str">
        <f>IF(F2015=1,COUNTIF($F$8:F2015,1),"")</f>
        <v/>
      </c>
      <c r="H2015" s="174"/>
      <c r="I2015" s="157">
        <f>IFERROR($H$8:INDEX($H$8:$H$3000,COUNTIF($H$8:$H$3000,"?*")),"")</f>
        <v>0</v>
      </c>
    </row>
    <row r="2016" spans="1:9" x14ac:dyDescent="0.25">
      <c r="A2016" s="174">
        <f>--ISNUMBER(IFERROR(SEARCH('Project Costing'!#REF!,Services!I2023,1),""))</f>
        <v>0</v>
      </c>
      <c r="B2016" s="174" t="str">
        <f>IF(A2016=1,COUNTIF($A$8:A2016,1),"")</f>
        <v/>
      </c>
      <c r="C2016" s="174"/>
      <c r="D2016" s="157">
        <f>IFERROR($C$8:INDEX($C$8:$C$3000,COUNTIF($C$8:$C$3000,"?*")),"")</f>
        <v>0</v>
      </c>
      <c r="E2016" s="174"/>
      <c r="F2016" s="174">
        <f>--ISNUMBER(IFERROR(SEARCH('Project Costing'!#REF!,Services!I2023,1),""))</f>
        <v>0</v>
      </c>
      <c r="G2016" s="174" t="str">
        <f>IF(F2016=1,COUNTIF($F$8:F2016,1),"")</f>
        <v/>
      </c>
      <c r="H2016" s="174"/>
      <c r="I2016" s="157">
        <f>IFERROR($H$8:INDEX($H$8:$H$3000,COUNTIF($H$8:$H$3000,"?*")),"")</f>
        <v>0</v>
      </c>
    </row>
    <row r="2017" spans="1:9" x14ac:dyDescent="0.25">
      <c r="A2017" s="174">
        <f>--ISNUMBER(IFERROR(SEARCH('Project Costing'!#REF!,Services!I2024,1),""))</f>
        <v>0</v>
      </c>
      <c r="B2017" s="174" t="str">
        <f>IF(A2017=1,COUNTIF($A$8:A2017,1),"")</f>
        <v/>
      </c>
      <c r="C2017" s="174"/>
      <c r="D2017" s="157">
        <f>IFERROR($C$8:INDEX($C$8:$C$3000,COUNTIF($C$8:$C$3000,"?*")),"")</f>
        <v>0</v>
      </c>
      <c r="E2017" s="174"/>
      <c r="F2017" s="174">
        <f>--ISNUMBER(IFERROR(SEARCH('Project Costing'!#REF!,Services!I2024,1),""))</f>
        <v>0</v>
      </c>
      <c r="G2017" s="174" t="str">
        <f>IF(F2017=1,COUNTIF($F$8:F2017,1),"")</f>
        <v/>
      </c>
      <c r="H2017" s="174"/>
      <c r="I2017" s="157">
        <f>IFERROR($H$8:INDEX($H$8:$H$3000,COUNTIF($H$8:$H$3000,"?*")),"")</f>
        <v>0</v>
      </c>
    </row>
    <row r="2018" spans="1:9" x14ac:dyDescent="0.25">
      <c r="A2018" s="174">
        <f>--ISNUMBER(IFERROR(SEARCH('Project Costing'!#REF!,Services!I2025,1),""))</f>
        <v>0</v>
      </c>
      <c r="B2018" s="174" t="str">
        <f>IF(A2018=1,COUNTIF($A$8:A2018,1),"")</f>
        <v/>
      </c>
      <c r="C2018" s="174"/>
      <c r="D2018" s="157">
        <f>IFERROR($C$8:INDEX($C$8:$C$3000,COUNTIF($C$8:$C$3000,"?*")),"")</f>
        <v>0</v>
      </c>
      <c r="E2018" s="174"/>
      <c r="F2018" s="174">
        <f>--ISNUMBER(IFERROR(SEARCH('Project Costing'!#REF!,Services!I2025,1),""))</f>
        <v>0</v>
      </c>
      <c r="G2018" s="174" t="str">
        <f>IF(F2018=1,COUNTIF($F$8:F2018,1),"")</f>
        <v/>
      </c>
      <c r="H2018" s="174"/>
      <c r="I2018" s="157">
        <f>IFERROR($H$8:INDEX($H$8:$H$3000,COUNTIF($H$8:$H$3000,"?*")),"")</f>
        <v>0</v>
      </c>
    </row>
    <row r="2019" spans="1:9" x14ac:dyDescent="0.25">
      <c r="A2019" s="174">
        <f>--ISNUMBER(IFERROR(SEARCH('Project Costing'!#REF!,Services!I2026,1),""))</f>
        <v>0</v>
      </c>
      <c r="B2019" s="174" t="str">
        <f>IF(A2019=1,COUNTIF($A$8:A2019,1),"")</f>
        <v/>
      </c>
      <c r="C2019" s="174"/>
      <c r="D2019" s="157">
        <f>IFERROR($C$8:INDEX($C$8:$C$3000,COUNTIF($C$8:$C$3000,"?*")),"")</f>
        <v>0</v>
      </c>
      <c r="E2019" s="174"/>
      <c r="F2019" s="174">
        <f>--ISNUMBER(IFERROR(SEARCH('Project Costing'!#REF!,Services!I2026,1),""))</f>
        <v>0</v>
      </c>
      <c r="G2019" s="174" t="str">
        <f>IF(F2019=1,COUNTIF($F$8:F2019,1),"")</f>
        <v/>
      </c>
      <c r="H2019" s="174"/>
      <c r="I2019" s="157">
        <f>IFERROR($H$8:INDEX($H$8:$H$3000,COUNTIF($H$8:$H$3000,"?*")),"")</f>
        <v>0</v>
      </c>
    </row>
    <row r="2020" spans="1:9" x14ac:dyDescent="0.25">
      <c r="A2020" s="174">
        <f>--ISNUMBER(IFERROR(SEARCH('Project Costing'!#REF!,Services!I2027,1),""))</f>
        <v>0</v>
      </c>
      <c r="B2020" s="174" t="str">
        <f>IF(A2020=1,COUNTIF($A$8:A2020,1),"")</f>
        <v/>
      </c>
      <c r="C2020" s="174"/>
      <c r="D2020" s="157">
        <f>IFERROR($C$8:INDEX($C$8:$C$3000,COUNTIF($C$8:$C$3000,"?*")),"")</f>
        <v>0</v>
      </c>
      <c r="E2020" s="174"/>
      <c r="F2020" s="174">
        <f>--ISNUMBER(IFERROR(SEARCH('Project Costing'!#REF!,Services!I2027,1),""))</f>
        <v>0</v>
      </c>
      <c r="G2020" s="174" t="str">
        <f>IF(F2020=1,COUNTIF($F$8:F2020,1),"")</f>
        <v/>
      </c>
      <c r="H2020" s="174"/>
      <c r="I2020" s="157">
        <f>IFERROR($H$8:INDEX($H$8:$H$3000,COUNTIF($H$8:$H$3000,"?*")),"")</f>
        <v>0</v>
      </c>
    </row>
    <row r="2021" spans="1:9" x14ac:dyDescent="0.25">
      <c r="A2021" s="174">
        <f>--ISNUMBER(IFERROR(SEARCH('Project Costing'!#REF!,Services!I2028,1),""))</f>
        <v>0</v>
      </c>
      <c r="B2021" s="174" t="str">
        <f>IF(A2021=1,COUNTIF($A$8:A2021,1),"")</f>
        <v/>
      </c>
      <c r="C2021" s="174"/>
      <c r="D2021" s="157">
        <f>IFERROR($C$8:INDEX($C$8:$C$3000,COUNTIF($C$8:$C$3000,"?*")),"")</f>
        <v>0</v>
      </c>
      <c r="E2021" s="174"/>
      <c r="F2021" s="174">
        <f>--ISNUMBER(IFERROR(SEARCH('Project Costing'!#REF!,Services!I2028,1),""))</f>
        <v>0</v>
      </c>
      <c r="G2021" s="174" t="str">
        <f>IF(F2021=1,COUNTIF($F$8:F2021,1),"")</f>
        <v/>
      </c>
      <c r="H2021" s="174"/>
      <c r="I2021" s="157">
        <f>IFERROR($H$8:INDEX($H$8:$H$3000,COUNTIF($H$8:$H$3000,"?*")),"")</f>
        <v>0</v>
      </c>
    </row>
    <row r="2022" spans="1:9" x14ac:dyDescent="0.25">
      <c r="A2022" s="174">
        <f>--ISNUMBER(IFERROR(SEARCH('Project Costing'!#REF!,Services!I2029,1),""))</f>
        <v>0</v>
      </c>
      <c r="B2022" s="174" t="str">
        <f>IF(A2022=1,COUNTIF($A$8:A2022,1),"")</f>
        <v/>
      </c>
      <c r="C2022" s="174"/>
      <c r="D2022" s="157">
        <f>IFERROR($C$8:INDEX($C$8:$C$3000,COUNTIF($C$8:$C$3000,"?*")),"")</f>
        <v>0</v>
      </c>
      <c r="E2022" s="174"/>
      <c r="F2022" s="174">
        <f>--ISNUMBER(IFERROR(SEARCH('Project Costing'!#REF!,Services!I2029,1),""))</f>
        <v>0</v>
      </c>
      <c r="G2022" s="174" t="str">
        <f>IF(F2022=1,COUNTIF($F$8:F2022,1),"")</f>
        <v/>
      </c>
      <c r="H2022" s="174"/>
      <c r="I2022" s="157">
        <f>IFERROR($H$8:INDEX($H$8:$H$3000,COUNTIF($H$8:$H$3000,"?*")),"")</f>
        <v>0</v>
      </c>
    </row>
    <row r="2023" spans="1:9" x14ac:dyDescent="0.25">
      <c r="A2023" s="174">
        <f>--ISNUMBER(IFERROR(SEARCH('Project Costing'!#REF!,Services!I2030,1),""))</f>
        <v>0</v>
      </c>
      <c r="B2023" s="174" t="str">
        <f>IF(A2023=1,COUNTIF($A$8:A2023,1),"")</f>
        <v/>
      </c>
      <c r="C2023" s="174"/>
      <c r="D2023" s="157">
        <f>IFERROR($C$8:INDEX($C$8:$C$3000,COUNTIF($C$8:$C$3000,"?*")),"")</f>
        <v>0</v>
      </c>
      <c r="E2023" s="174"/>
      <c r="F2023" s="174">
        <f>--ISNUMBER(IFERROR(SEARCH('Project Costing'!#REF!,Services!I2030,1),""))</f>
        <v>0</v>
      </c>
      <c r="G2023" s="174" t="str">
        <f>IF(F2023=1,COUNTIF($F$8:F2023,1),"")</f>
        <v/>
      </c>
      <c r="H2023" s="174"/>
      <c r="I2023" s="157">
        <f>IFERROR($H$8:INDEX($H$8:$H$3000,COUNTIF($H$8:$H$3000,"?*")),"")</f>
        <v>0</v>
      </c>
    </row>
    <row r="2024" spans="1:9" x14ac:dyDescent="0.25">
      <c r="A2024" s="174">
        <f>--ISNUMBER(IFERROR(SEARCH('Project Costing'!#REF!,Services!I2031,1),""))</f>
        <v>0</v>
      </c>
      <c r="B2024" s="174" t="str">
        <f>IF(A2024=1,COUNTIF($A$8:A2024,1),"")</f>
        <v/>
      </c>
      <c r="C2024" s="174"/>
      <c r="D2024" s="157">
        <f>IFERROR($C$8:INDEX($C$8:$C$3000,COUNTIF($C$8:$C$3000,"?*")),"")</f>
        <v>0</v>
      </c>
      <c r="E2024" s="174"/>
      <c r="F2024" s="174">
        <f>--ISNUMBER(IFERROR(SEARCH('Project Costing'!#REF!,Services!I2031,1),""))</f>
        <v>0</v>
      </c>
      <c r="G2024" s="174" t="str">
        <f>IF(F2024=1,COUNTIF($F$8:F2024,1),"")</f>
        <v/>
      </c>
      <c r="H2024" s="174"/>
      <c r="I2024" s="157">
        <f>IFERROR($H$8:INDEX($H$8:$H$3000,COUNTIF($H$8:$H$3000,"?*")),"")</f>
        <v>0</v>
      </c>
    </row>
    <row r="2025" spans="1:9" x14ac:dyDescent="0.25">
      <c r="A2025" s="174">
        <f>--ISNUMBER(IFERROR(SEARCH('Project Costing'!#REF!,Services!I2032,1),""))</f>
        <v>0</v>
      </c>
      <c r="B2025" s="174" t="str">
        <f>IF(A2025=1,COUNTIF($A$8:A2025,1),"")</f>
        <v/>
      </c>
      <c r="C2025" s="174"/>
      <c r="D2025" s="157">
        <f>IFERROR($C$8:INDEX($C$8:$C$3000,COUNTIF($C$8:$C$3000,"?*")),"")</f>
        <v>0</v>
      </c>
      <c r="E2025" s="174"/>
      <c r="F2025" s="174">
        <f>--ISNUMBER(IFERROR(SEARCH('Project Costing'!#REF!,Services!I2032,1),""))</f>
        <v>0</v>
      </c>
      <c r="G2025" s="174" t="str">
        <f>IF(F2025=1,COUNTIF($F$8:F2025,1),"")</f>
        <v/>
      </c>
      <c r="H2025" s="174"/>
      <c r="I2025" s="157">
        <f>IFERROR($H$8:INDEX($H$8:$H$3000,COUNTIF($H$8:$H$3000,"?*")),"")</f>
        <v>0</v>
      </c>
    </row>
    <row r="2026" spans="1:9" x14ac:dyDescent="0.25">
      <c r="A2026" s="174">
        <f>--ISNUMBER(IFERROR(SEARCH('Project Costing'!#REF!,Services!I2033,1),""))</f>
        <v>0</v>
      </c>
      <c r="B2026" s="174" t="str">
        <f>IF(A2026=1,COUNTIF($A$8:A2026,1),"")</f>
        <v/>
      </c>
      <c r="C2026" s="174"/>
      <c r="D2026" s="157">
        <f>IFERROR($C$8:INDEX($C$8:$C$3000,COUNTIF($C$8:$C$3000,"?*")),"")</f>
        <v>0</v>
      </c>
      <c r="E2026" s="174"/>
      <c r="F2026" s="174">
        <f>--ISNUMBER(IFERROR(SEARCH('Project Costing'!#REF!,Services!I2033,1),""))</f>
        <v>0</v>
      </c>
      <c r="G2026" s="174" t="str">
        <f>IF(F2026=1,COUNTIF($F$8:F2026,1),"")</f>
        <v/>
      </c>
      <c r="H2026" s="174"/>
      <c r="I2026" s="157">
        <f>IFERROR($H$8:INDEX($H$8:$H$3000,COUNTIF($H$8:$H$3000,"?*")),"")</f>
        <v>0</v>
      </c>
    </row>
    <row r="2027" spans="1:9" x14ac:dyDescent="0.25">
      <c r="A2027" s="174">
        <f>--ISNUMBER(IFERROR(SEARCH('Project Costing'!#REF!,Services!I2034,1),""))</f>
        <v>0</v>
      </c>
      <c r="B2027" s="174" t="str">
        <f>IF(A2027=1,COUNTIF($A$8:A2027,1),"")</f>
        <v/>
      </c>
      <c r="C2027" s="174"/>
      <c r="D2027" s="157">
        <f>IFERROR($C$8:INDEX($C$8:$C$3000,COUNTIF($C$8:$C$3000,"?*")),"")</f>
        <v>0</v>
      </c>
      <c r="E2027" s="174"/>
      <c r="F2027" s="174">
        <f>--ISNUMBER(IFERROR(SEARCH('Project Costing'!#REF!,Services!I2034,1),""))</f>
        <v>0</v>
      </c>
      <c r="G2027" s="174" t="str">
        <f>IF(F2027=1,COUNTIF($F$8:F2027,1),"")</f>
        <v/>
      </c>
      <c r="H2027" s="174"/>
      <c r="I2027" s="157">
        <f>IFERROR($H$8:INDEX($H$8:$H$3000,COUNTIF($H$8:$H$3000,"?*")),"")</f>
        <v>0</v>
      </c>
    </row>
    <row r="2028" spans="1:9" x14ac:dyDescent="0.25">
      <c r="A2028" s="174">
        <f>--ISNUMBER(IFERROR(SEARCH('Project Costing'!#REF!,Services!I2035,1),""))</f>
        <v>0</v>
      </c>
      <c r="B2028" s="174" t="str">
        <f>IF(A2028=1,COUNTIF($A$8:A2028,1),"")</f>
        <v/>
      </c>
      <c r="C2028" s="174"/>
      <c r="D2028" s="157">
        <f>IFERROR($C$8:INDEX($C$8:$C$3000,COUNTIF($C$8:$C$3000,"?*")),"")</f>
        <v>0</v>
      </c>
      <c r="E2028" s="174"/>
      <c r="F2028" s="174">
        <f>--ISNUMBER(IFERROR(SEARCH('Project Costing'!#REF!,Services!I2035,1),""))</f>
        <v>0</v>
      </c>
      <c r="G2028" s="174" t="str">
        <f>IF(F2028=1,COUNTIF($F$8:F2028,1),"")</f>
        <v/>
      </c>
      <c r="H2028" s="174"/>
      <c r="I2028" s="157">
        <f>IFERROR($H$8:INDEX($H$8:$H$3000,COUNTIF($H$8:$H$3000,"?*")),"")</f>
        <v>0</v>
      </c>
    </row>
    <row r="2029" spans="1:9" x14ac:dyDescent="0.25">
      <c r="A2029" s="174">
        <f>--ISNUMBER(IFERROR(SEARCH('Project Costing'!#REF!,Services!I2036,1),""))</f>
        <v>0</v>
      </c>
      <c r="B2029" s="174" t="str">
        <f>IF(A2029=1,COUNTIF($A$8:A2029,1),"")</f>
        <v/>
      </c>
      <c r="C2029" s="174"/>
      <c r="D2029" s="157">
        <f>IFERROR($C$8:INDEX($C$8:$C$3000,COUNTIF($C$8:$C$3000,"?*")),"")</f>
        <v>0</v>
      </c>
      <c r="E2029" s="174"/>
      <c r="F2029" s="174">
        <f>--ISNUMBER(IFERROR(SEARCH('Project Costing'!#REF!,Services!I2036,1),""))</f>
        <v>0</v>
      </c>
      <c r="G2029" s="174" t="str">
        <f>IF(F2029=1,COUNTIF($F$8:F2029,1),"")</f>
        <v/>
      </c>
      <c r="H2029" s="174"/>
      <c r="I2029" s="157">
        <f>IFERROR($H$8:INDEX($H$8:$H$3000,COUNTIF($H$8:$H$3000,"?*")),"")</f>
        <v>0</v>
      </c>
    </row>
    <row r="2030" spans="1:9" x14ac:dyDescent="0.25">
      <c r="A2030" s="174">
        <f>--ISNUMBER(IFERROR(SEARCH('Project Costing'!#REF!,Services!I2037,1),""))</f>
        <v>0</v>
      </c>
      <c r="B2030" s="174" t="str">
        <f>IF(A2030=1,COUNTIF($A$8:A2030,1),"")</f>
        <v/>
      </c>
      <c r="C2030" s="174"/>
      <c r="D2030" s="157">
        <f>IFERROR($C$8:INDEX($C$8:$C$3000,COUNTIF($C$8:$C$3000,"?*")),"")</f>
        <v>0</v>
      </c>
      <c r="E2030" s="174"/>
      <c r="F2030" s="174">
        <f>--ISNUMBER(IFERROR(SEARCH('Project Costing'!#REF!,Services!I2037,1),""))</f>
        <v>0</v>
      </c>
      <c r="G2030" s="174" t="str">
        <f>IF(F2030=1,COUNTIF($F$8:F2030,1),"")</f>
        <v/>
      </c>
      <c r="H2030" s="174"/>
      <c r="I2030" s="157">
        <f>IFERROR($H$8:INDEX($H$8:$H$3000,COUNTIF($H$8:$H$3000,"?*")),"")</f>
        <v>0</v>
      </c>
    </row>
    <row r="2031" spans="1:9" x14ac:dyDescent="0.25">
      <c r="A2031" s="174">
        <f>--ISNUMBER(IFERROR(SEARCH('Project Costing'!#REF!,Services!I2038,1),""))</f>
        <v>0</v>
      </c>
      <c r="B2031" s="174" t="str">
        <f>IF(A2031=1,COUNTIF($A$8:A2031,1),"")</f>
        <v/>
      </c>
      <c r="C2031" s="174"/>
      <c r="D2031" s="157">
        <f>IFERROR($C$8:INDEX($C$8:$C$3000,COUNTIF($C$8:$C$3000,"?*")),"")</f>
        <v>0</v>
      </c>
      <c r="E2031" s="174"/>
      <c r="F2031" s="174">
        <f>--ISNUMBER(IFERROR(SEARCH('Project Costing'!#REF!,Services!I2038,1),""))</f>
        <v>0</v>
      </c>
      <c r="G2031" s="174" t="str">
        <f>IF(F2031=1,COUNTIF($F$8:F2031,1),"")</f>
        <v/>
      </c>
      <c r="H2031" s="174"/>
      <c r="I2031" s="157">
        <f>IFERROR($H$8:INDEX($H$8:$H$3000,COUNTIF($H$8:$H$3000,"?*")),"")</f>
        <v>0</v>
      </c>
    </row>
    <row r="2032" spans="1:9" x14ac:dyDescent="0.25">
      <c r="A2032" s="174">
        <f>--ISNUMBER(IFERROR(SEARCH('Project Costing'!#REF!,Services!I2039,1),""))</f>
        <v>0</v>
      </c>
      <c r="B2032" s="174" t="str">
        <f>IF(A2032=1,COUNTIF($A$8:A2032,1),"")</f>
        <v/>
      </c>
      <c r="C2032" s="174"/>
      <c r="D2032" s="157">
        <f>IFERROR($C$8:INDEX($C$8:$C$3000,COUNTIF($C$8:$C$3000,"?*")),"")</f>
        <v>0</v>
      </c>
      <c r="E2032" s="174"/>
      <c r="F2032" s="174">
        <f>--ISNUMBER(IFERROR(SEARCH('Project Costing'!#REF!,Services!I2039,1),""))</f>
        <v>0</v>
      </c>
      <c r="G2032" s="174" t="str">
        <f>IF(F2032=1,COUNTIF($F$8:F2032,1),"")</f>
        <v/>
      </c>
      <c r="H2032" s="174"/>
      <c r="I2032" s="157">
        <f>IFERROR($H$8:INDEX($H$8:$H$3000,COUNTIF($H$8:$H$3000,"?*")),"")</f>
        <v>0</v>
      </c>
    </row>
    <row r="2033" spans="1:9" x14ac:dyDescent="0.25">
      <c r="A2033" s="174">
        <f>--ISNUMBER(IFERROR(SEARCH('Project Costing'!#REF!,Services!I2040,1),""))</f>
        <v>0</v>
      </c>
      <c r="B2033" s="174" t="str">
        <f>IF(A2033=1,COUNTIF($A$8:A2033,1),"")</f>
        <v/>
      </c>
      <c r="C2033" s="174"/>
      <c r="D2033" s="157">
        <f>IFERROR($C$8:INDEX($C$8:$C$3000,COUNTIF($C$8:$C$3000,"?*")),"")</f>
        <v>0</v>
      </c>
      <c r="E2033" s="174"/>
      <c r="F2033" s="174">
        <f>--ISNUMBER(IFERROR(SEARCH('Project Costing'!#REF!,Services!I2040,1),""))</f>
        <v>0</v>
      </c>
      <c r="G2033" s="174" t="str">
        <f>IF(F2033=1,COUNTIF($F$8:F2033,1),"")</f>
        <v/>
      </c>
      <c r="H2033" s="174"/>
      <c r="I2033" s="157">
        <f>IFERROR($H$8:INDEX($H$8:$H$3000,COUNTIF($H$8:$H$3000,"?*")),"")</f>
        <v>0</v>
      </c>
    </row>
    <row r="2034" spans="1:9" x14ac:dyDescent="0.25">
      <c r="A2034" s="174">
        <f>--ISNUMBER(IFERROR(SEARCH('Project Costing'!#REF!,Services!I2041,1),""))</f>
        <v>0</v>
      </c>
      <c r="B2034" s="174" t="str">
        <f>IF(A2034=1,COUNTIF($A$8:A2034,1),"")</f>
        <v/>
      </c>
      <c r="C2034" s="174"/>
      <c r="D2034" s="157">
        <f>IFERROR($C$8:INDEX($C$8:$C$3000,COUNTIF($C$8:$C$3000,"?*")),"")</f>
        <v>0</v>
      </c>
      <c r="E2034" s="174"/>
      <c r="F2034" s="174">
        <f>--ISNUMBER(IFERROR(SEARCH('Project Costing'!#REF!,Services!I2041,1),""))</f>
        <v>0</v>
      </c>
      <c r="G2034" s="174" t="str">
        <f>IF(F2034=1,COUNTIF($F$8:F2034,1),"")</f>
        <v/>
      </c>
      <c r="H2034" s="174"/>
      <c r="I2034" s="157">
        <f>IFERROR($H$8:INDEX($H$8:$H$3000,COUNTIF($H$8:$H$3000,"?*")),"")</f>
        <v>0</v>
      </c>
    </row>
    <row r="2035" spans="1:9" x14ac:dyDescent="0.25">
      <c r="A2035" s="174">
        <f>--ISNUMBER(IFERROR(SEARCH('Project Costing'!#REF!,Services!I2042,1),""))</f>
        <v>0</v>
      </c>
      <c r="B2035" s="174" t="str">
        <f>IF(A2035=1,COUNTIF($A$8:A2035,1),"")</f>
        <v/>
      </c>
      <c r="C2035" s="174"/>
      <c r="D2035" s="157">
        <f>IFERROR($C$8:INDEX($C$8:$C$3000,COUNTIF($C$8:$C$3000,"?*")),"")</f>
        <v>0</v>
      </c>
      <c r="E2035" s="174"/>
      <c r="F2035" s="174">
        <f>--ISNUMBER(IFERROR(SEARCH('Project Costing'!#REF!,Services!I2042,1),""))</f>
        <v>0</v>
      </c>
      <c r="G2035" s="174" t="str">
        <f>IF(F2035=1,COUNTIF($F$8:F2035,1),"")</f>
        <v/>
      </c>
      <c r="H2035" s="174"/>
      <c r="I2035" s="157">
        <f>IFERROR($H$8:INDEX($H$8:$H$3000,COUNTIF($H$8:$H$3000,"?*")),"")</f>
        <v>0</v>
      </c>
    </row>
    <row r="2036" spans="1:9" x14ac:dyDescent="0.25">
      <c r="A2036" s="174">
        <f>--ISNUMBER(IFERROR(SEARCH('Project Costing'!#REF!,Services!I2043,1),""))</f>
        <v>0</v>
      </c>
      <c r="B2036" s="174" t="str">
        <f>IF(A2036=1,COUNTIF($A$8:A2036,1),"")</f>
        <v/>
      </c>
      <c r="C2036" s="174"/>
      <c r="D2036" s="157">
        <f>IFERROR($C$8:INDEX($C$8:$C$3000,COUNTIF($C$8:$C$3000,"?*")),"")</f>
        <v>0</v>
      </c>
      <c r="E2036" s="174"/>
      <c r="F2036" s="174">
        <f>--ISNUMBER(IFERROR(SEARCH('Project Costing'!#REF!,Services!I2043,1),""))</f>
        <v>0</v>
      </c>
      <c r="G2036" s="174" t="str">
        <f>IF(F2036=1,COUNTIF($F$8:F2036,1),"")</f>
        <v/>
      </c>
      <c r="H2036" s="174"/>
      <c r="I2036" s="157">
        <f>IFERROR($H$8:INDEX($H$8:$H$3000,COUNTIF($H$8:$H$3000,"?*")),"")</f>
        <v>0</v>
      </c>
    </row>
    <row r="2037" spans="1:9" x14ac:dyDescent="0.25">
      <c r="A2037" s="174">
        <f>--ISNUMBER(IFERROR(SEARCH('Project Costing'!#REF!,Services!I2044,1),""))</f>
        <v>0</v>
      </c>
      <c r="B2037" s="174" t="str">
        <f>IF(A2037=1,COUNTIF($A$8:A2037,1),"")</f>
        <v/>
      </c>
      <c r="C2037" s="174"/>
      <c r="D2037" s="157">
        <f>IFERROR($C$8:INDEX($C$8:$C$3000,COUNTIF($C$8:$C$3000,"?*")),"")</f>
        <v>0</v>
      </c>
      <c r="E2037" s="174"/>
      <c r="F2037" s="174">
        <f>--ISNUMBER(IFERROR(SEARCH('Project Costing'!#REF!,Services!I2044,1),""))</f>
        <v>0</v>
      </c>
      <c r="G2037" s="174" t="str">
        <f>IF(F2037=1,COUNTIF($F$8:F2037,1),"")</f>
        <v/>
      </c>
      <c r="H2037" s="174"/>
      <c r="I2037" s="157">
        <f>IFERROR($H$8:INDEX($H$8:$H$3000,COUNTIF($H$8:$H$3000,"?*")),"")</f>
        <v>0</v>
      </c>
    </row>
    <row r="2038" spans="1:9" x14ac:dyDescent="0.25">
      <c r="A2038" s="174">
        <f>--ISNUMBER(IFERROR(SEARCH('Project Costing'!#REF!,Services!I2045,1),""))</f>
        <v>0</v>
      </c>
      <c r="B2038" s="174" t="str">
        <f>IF(A2038=1,COUNTIF($A$8:A2038,1),"")</f>
        <v/>
      </c>
      <c r="C2038" s="174"/>
      <c r="D2038" s="157">
        <f>IFERROR($C$8:INDEX($C$8:$C$3000,COUNTIF($C$8:$C$3000,"?*")),"")</f>
        <v>0</v>
      </c>
      <c r="E2038" s="174"/>
      <c r="F2038" s="174">
        <f>--ISNUMBER(IFERROR(SEARCH('Project Costing'!#REF!,Services!I2045,1),""))</f>
        <v>0</v>
      </c>
      <c r="G2038" s="174" t="str">
        <f>IF(F2038=1,COUNTIF($F$8:F2038,1),"")</f>
        <v/>
      </c>
      <c r="H2038" s="174"/>
      <c r="I2038" s="157">
        <f>IFERROR($H$8:INDEX($H$8:$H$3000,COUNTIF($H$8:$H$3000,"?*")),"")</f>
        <v>0</v>
      </c>
    </row>
    <row r="2039" spans="1:9" x14ac:dyDescent="0.25">
      <c r="A2039" s="174">
        <f>--ISNUMBER(IFERROR(SEARCH('Project Costing'!#REF!,Services!I2046,1),""))</f>
        <v>0</v>
      </c>
      <c r="B2039" s="174" t="str">
        <f>IF(A2039=1,COUNTIF($A$8:A2039,1),"")</f>
        <v/>
      </c>
      <c r="C2039" s="174"/>
      <c r="D2039" s="157">
        <f>IFERROR($C$8:INDEX($C$8:$C$3000,COUNTIF($C$8:$C$3000,"?*")),"")</f>
        <v>0</v>
      </c>
      <c r="E2039" s="174"/>
      <c r="F2039" s="174">
        <f>--ISNUMBER(IFERROR(SEARCH('Project Costing'!#REF!,Services!I2046,1),""))</f>
        <v>0</v>
      </c>
      <c r="G2039" s="174" t="str">
        <f>IF(F2039=1,COUNTIF($F$8:F2039,1),"")</f>
        <v/>
      </c>
      <c r="H2039" s="174"/>
      <c r="I2039" s="157">
        <f>IFERROR($H$8:INDEX($H$8:$H$3000,COUNTIF($H$8:$H$3000,"?*")),"")</f>
        <v>0</v>
      </c>
    </row>
    <row r="2040" spans="1:9" x14ac:dyDescent="0.25">
      <c r="A2040" s="174">
        <f>--ISNUMBER(IFERROR(SEARCH('Project Costing'!#REF!,Services!I2047,1),""))</f>
        <v>0</v>
      </c>
      <c r="B2040" s="174" t="str">
        <f>IF(A2040=1,COUNTIF($A$8:A2040,1),"")</f>
        <v/>
      </c>
      <c r="C2040" s="174"/>
      <c r="D2040" s="157">
        <f>IFERROR($C$8:INDEX($C$8:$C$3000,COUNTIF($C$8:$C$3000,"?*")),"")</f>
        <v>0</v>
      </c>
      <c r="E2040" s="174"/>
      <c r="F2040" s="174">
        <f>--ISNUMBER(IFERROR(SEARCH('Project Costing'!#REF!,Services!I2047,1),""))</f>
        <v>0</v>
      </c>
      <c r="G2040" s="174" t="str">
        <f>IF(F2040=1,COUNTIF($F$8:F2040,1),"")</f>
        <v/>
      </c>
      <c r="H2040" s="174"/>
      <c r="I2040" s="157">
        <f>IFERROR($H$8:INDEX($H$8:$H$3000,COUNTIF($H$8:$H$3000,"?*")),"")</f>
        <v>0</v>
      </c>
    </row>
    <row r="2041" spans="1:9" x14ac:dyDescent="0.25">
      <c r="A2041" s="174">
        <f>--ISNUMBER(IFERROR(SEARCH('Project Costing'!#REF!,Services!I2048,1),""))</f>
        <v>0</v>
      </c>
      <c r="B2041" s="174" t="str">
        <f>IF(A2041=1,COUNTIF($A$8:A2041,1),"")</f>
        <v/>
      </c>
      <c r="C2041" s="174"/>
      <c r="D2041" s="157">
        <f>IFERROR($C$8:INDEX($C$8:$C$3000,COUNTIF($C$8:$C$3000,"?*")),"")</f>
        <v>0</v>
      </c>
      <c r="E2041" s="174"/>
      <c r="F2041" s="174">
        <f>--ISNUMBER(IFERROR(SEARCH('Project Costing'!#REF!,Services!I2048,1),""))</f>
        <v>0</v>
      </c>
      <c r="G2041" s="174" t="str">
        <f>IF(F2041=1,COUNTIF($F$8:F2041,1),"")</f>
        <v/>
      </c>
      <c r="H2041" s="174"/>
      <c r="I2041" s="157">
        <f>IFERROR($H$8:INDEX($H$8:$H$3000,COUNTIF($H$8:$H$3000,"?*")),"")</f>
        <v>0</v>
      </c>
    </row>
    <row r="2042" spans="1:9" x14ac:dyDescent="0.25">
      <c r="A2042" s="174">
        <f>--ISNUMBER(IFERROR(SEARCH('Project Costing'!#REF!,Services!I2049,1),""))</f>
        <v>0</v>
      </c>
      <c r="B2042" s="174" t="str">
        <f>IF(A2042=1,COUNTIF($A$8:A2042,1),"")</f>
        <v/>
      </c>
      <c r="C2042" s="174"/>
      <c r="D2042" s="157">
        <f>IFERROR($C$8:INDEX($C$8:$C$3000,COUNTIF($C$8:$C$3000,"?*")),"")</f>
        <v>0</v>
      </c>
      <c r="E2042" s="174"/>
      <c r="F2042" s="174">
        <f>--ISNUMBER(IFERROR(SEARCH('Project Costing'!#REF!,Services!I2049,1),""))</f>
        <v>0</v>
      </c>
      <c r="G2042" s="174" t="str">
        <f>IF(F2042=1,COUNTIF($F$8:F2042,1),"")</f>
        <v/>
      </c>
      <c r="H2042" s="174"/>
      <c r="I2042" s="157">
        <f>IFERROR($H$8:INDEX($H$8:$H$3000,COUNTIF($H$8:$H$3000,"?*")),"")</f>
        <v>0</v>
      </c>
    </row>
    <row r="2043" spans="1:9" x14ac:dyDescent="0.25">
      <c r="A2043" s="174">
        <f>--ISNUMBER(IFERROR(SEARCH('Project Costing'!#REF!,Services!I2050,1),""))</f>
        <v>0</v>
      </c>
      <c r="B2043" s="174" t="str">
        <f>IF(A2043=1,COUNTIF($A$8:A2043,1),"")</f>
        <v/>
      </c>
      <c r="C2043" s="174"/>
      <c r="D2043" s="157">
        <f>IFERROR($C$8:INDEX($C$8:$C$3000,COUNTIF($C$8:$C$3000,"?*")),"")</f>
        <v>0</v>
      </c>
      <c r="E2043" s="174"/>
      <c r="F2043" s="174">
        <f>--ISNUMBER(IFERROR(SEARCH('Project Costing'!#REF!,Services!I2050,1),""))</f>
        <v>0</v>
      </c>
      <c r="G2043" s="174" t="str">
        <f>IF(F2043=1,COUNTIF($F$8:F2043,1),"")</f>
        <v/>
      </c>
      <c r="H2043" s="174"/>
      <c r="I2043" s="157">
        <f>IFERROR($H$8:INDEX($H$8:$H$3000,COUNTIF($H$8:$H$3000,"?*")),"")</f>
        <v>0</v>
      </c>
    </row>
    <row r="2044" spans="1:9" x14ac:dyDescent="0.25">
      <c r="A2044" s="174">
        <f>--ISNUMBER(IFERROR(SEARCH('Project Costing'!#REF!,Services!I2051,1),""))</f>
        <v>0</v>
      </c>
      <c r="B2044" s="174" t="str">
        <f>IF(A2044=1,COUNTIF($A$8:A2044,1),"")</f>
        <v/>
      </c>
      <c r="C2044" s="174"/>
      <c r="D2044" s="157">
        <f>IFERROR($C$8:INDEX($C$8:$C$3000,COUNTIF($C$8:$C$3000,"?*")),"")</f>
        <v>0</v>
      </c>
      <c r="E2044" s="174"/>
      <c r="F2044" s="174">
        <f>--ISNUMBER(IFERROR(SEARCH('Project Costing'!#REF!,Services!I2051,1),""))</f>
        <v>0</v>
      </c>
      <c r="G2044" s="174" t="str">
        <f>IF(F2044=1,COUNTIF($F$8:F2044,1),"")</f>
        <v/>
      </c>
      <c r="H2044" s="174"/>
      <c r="I2044" s="157">
        <f>IFERROR($H$8:INDEX($H$8:$H$3000,COUNTIF($H$8:$H$3000,"?*")),"")</f>
        <v>0</v>
      </c>
    </row>
    <row r="2045" spans="1:9" x14ac:dyDescent="0.25">
      <c r="A2045" s="174">
        <f>--ISNUMBER(IFERROR(SEARCH('Project Costing'!#REF!,Services!I2052,1),""))</f>
        <v>0</v>
      </c>
      <c r="B2045" s="174" t="str">
        <f>IF(A2045=1,COUNTIF($A$8:A2045,1),"")</f>
        <v/>
      </c>
      <c r="C2045" s="174"/>
      <c r="D2045" s="157">
        <f>IFERROR($C$8:INDEX($C$8:$C$3000,COUNTIF($C$8:$C$3000,"?*")),"")</f>
        <v>0</v>
      </c>
      <c r="E2045" s="174"/>
      <c r="F2045" s="174">
        <f>--ISNUMBER(IFERROR(SEARCH('Project Costing'!#REF!,Services!I2052,1),""))</f>
        <v>0</v>
      </c>
      <c r="G2045" s="174" t="str">
        <f>IF(F2045=1,COUNTIF($F$8:F2045,1),"")</f>
        <v/>
      </c>
      <c r="H2045" s="174"/>
      <c r="I2045" s="157">
        <f>IFERROR($H$8:INDEX($H$8:$H$3000,COUNTIF($H$8:$H$3000,"?*")),"")</f>
        <v>0</v>
      </c>
    </row>
    <row r="2046" spans="1:9" x14ac:dyDescent="0.25">
      <c r="A2046" s="174">
        <f>--ISNUMBER(IFERROR(SEARCH('Project Costing'!#REF!,Services!I2053,1),""))</f>
        <v>0</v>
      </c>
      <c r="B2046" s="174" t="str">
        <f>IF(A2046=1,COUNTIF($A$8:A2046,1),"")</f>
        <v/>
      </c>
      <c r="C2046" s="174"/>
      <c r="D2046" s="157">
        <f>IFERROR($C$8:INDEX($C$8:$C$3000,COUNTIF($C$8:$C$3000,"?*")),"")</f>
        <v>0</v>
      </c>
      <c r="E2046" s="174"/>
      <c r="F2046" s="174">
        <f>--ISNUMBER(IFERROR(SEARCH('Project Costing'!#REF!,Services!I2053,1),""))</f>
        <v>0</v>
      </c>
      <c r="G2046" s="174" t="str">
        <f>IF(F2046=1,COUNTIF($F$8:F2046,1),"")</f>
        <v/>
      </c>
      <c r="H2046" s="174"/>
      <c r="I2046" s="157">
        <f>IFERROR($H$8:INDEX($H$8:$H$3000,COUNTIF($H$8:$H$3000,"?*")),"")</f>
        <v>0</v>
      </c>
    </row>
    <row r="2047" spans="1:9" x14ac:dyDescent="0.25">
      <c r="A2047" s="174">
        <f>--ISNUMBER(IFERROR(SEARCH('Project Costing'!#REF!,Services!I2054,1),""))</f>
        <v>0</v>
      </c>
      <c r="B2047" s="174" t="str">
        <f>IF(A2047=1,COUNTIF($A$8:A2047,1),"")</f>
        <v/>
      </c>
      <c r="C2047" s="174"/>
      <c r="D2047" s="157">
        <f>IFERROR($C$8:INDEX($C$8:$C$3000,COUNTIF($C$8:$C$3000,"?*")),"")</f>
        <v>0</v>
      </c>
      <c r="E2047" s="174"/>
      <c r="F2047" s="174">
        <f>--ISNUMBER(IFERROR(SEARCH('Project Costing'!#REF!,Services!I2054,1),""))</f>
        <v>0</v>
      </c>
      <c r="G2047" s="174" t="str">
        <f>IF(F2047=1,COUNTIF($F$8:F2047,1),"")</f>
        <v/>
      </c>
      <c r="H2047" s="174"/>
      <c r="I2047" s="157">
        <f>IFERROR($H$8:INDEX($H$8:$H$3000,COUNTIF($H$8:$H$3000,"?*")),"")</f>
        <v>0</v>
      </c>
    </row>
    <row r="2048" spans="1:9" x14ac:dyDescent="0.25">
      <c r="A2048" s="174">
        <f>--ISNUMBER(IFERROR(SEARCH('Project Costing'!#REF!,Services!I2055,1),""))</f>
        <v>0</v>
      </c>
      <c r="B2048" s="174" t="str">
        <f>IF(A2048=1,COUNTIF($A$8:A2048,1),"")</f>
        <v/>
      </c>
      <c r="C2048" s="174"/>
      <c r="D2048" s="157">
        <f>IFERROR($C$8:INDEX($C$8:$C$3000,COUNTIF($C$8:$C$3000,"?*")),"")</f>
        <v>0</v>
      </c>
      <c r="E2048" s="174"/>
      <c r="F2048" s="174">
        <f>--ISNUMBER(IFERROR(SEARCH('Project Costing'!#REF!,Services!I2055,1),""))</f>
        <v>0</v>
      </c>
      <c r="G2048" s="174" t="str">
        <f>IF(F2048=1,COUNTIF($F$8:F2048,1),"")</f>
        <v/>
      </c>
      <c r="H2048" s="174"/>
      <c r="I2048" s="157">
        <f>IFERROR($H$8:INDEX($H$8:$H$3000,COUNTIF($H$8:$H$3000,"?*")),"")</f>
        <v>0</v>
      </c>
    </row>
    <row r="2049" spans="1:9" x14ac:dyDescent="0.25">
      <c r="A2049" s="174">
        <f>--ISNUMBER(IFERROR(SEARCH('Project Costing'!#REF!,Services!I2056,1),""))</f>
        <v>0</v>
      </c>
      <c r="B2049" s="174" t="str">
        <f>IF(A2049=1,COUNTIF($A$8:A2049,1),"")</f>
        <v/>
      </c>
      <c r="C2049" s="174"/>
      <c r="D2049" s="157">
        <f>IFERROR($C$8:INDEX($C$8:$C$3000,COUNTIF($C$8:$C$3000,"?*")),"")</f>
        <v>0</v>
      </c>
      <c r="E2049" s="174"/>
      <c r="F2049" s="174">
        <f>--ISNUMBER(IFERROR(SEARCH('Project Costing'!#REF!,Services!I2056,1),""))</f>
        <v>0</v>
      </c>
      <c r="G2049" s="174" t="str">
        <f>IF(F2049=1,COUNTIF($F$8:F2049,1),"")</f>
        <v/>
      </c>
      <c r="H2049" s="174"/>
      <c r="I2049" s="157">
        <f>IFERROR($H$8:INDEX($H$8:$H$3000,COUNTIF($H$8:$H$3000,"?*")),"")</f>
        <v>0</v>
      </c>
    </row>
    <row r="2050" spans="1:9" x14ac:dyDescent="0.25">
      <c r="A2050" s="174">
        <f>--ISNUMBER(IFERROR(SEARCH('Project Costing'!#REF!,Services!I2057,1),""))</f>
        <v>0</v>
      </c>
      <c r="B2050" s="174" t="str">
        <f>IF(A2050=1,COUNTIF($A$8:A2050,1),"")</f>
        <v/>
      </c>
      <c r="C2050" s="174"/>
      <c r="D2050" s="157">
        <f>IFERROR($C$8:INDEX($C$8:$C$3000,COUNTIF($C$8:$C$3000,"?*")),"")</f>
        <v>0</v>
      </c>
      <c r="E2050" s="174"/>
      <c r="F2050" s="174">
        <f>--ISNUMBER(IFERROR(SEARCH('Project Costing'!#REF!,Services!I2057,1),""))</f>
        <v>0</v>
      </c>
      <c r="G2050" s="174" t="str">
        <f>IF(F2050=1,COUNTIF($F$8:F2050,1),"")</f>
        <v/>
      </c>
      <c r="H2050" s="174"/>
      <c r="I2050" s="157">
        <f>IFERROR($H$8:INDEX($H$8:$H$3000,COUNTIF($H$8:$H$3000,"?*")),"")</f>
        <v>0</v>
      </c>
    </row>
    <row r="2051" spans="1:9" x14ac:dyDescent="0.25">
      <c r="A2051" s="174">
        <f>--ISNUMBER(IFERROR(SEARCH('Project Costing'!#REF!,Services!I2058,1),""))</f>
        <v>0</v>
      </c>
      <c r="B2051" s="174" t="str">
        <f>IF(A2051=1,COUNTIF($A$8:A2051,1),"")</f>
        <v/>
      </c>
      <c r="C2051" s="174"/>
      <c r="D2051" s="157">
        <f>IFERROR($C$8:INDEX($C$8:$C$3000,COUNTIF($C$8:$C$3000,"?*")),"")</f>
        <v>0</v>
      </c>
      <c r="E2051" s="174"/>
      <c r="F2051" s="174">
        <f>--ISNUMBER(IFERROR(SEARCH('Project Costing'!#REF!,Services!I2058,1),""))</f>
        <v>0</v>
      </c>
      <c r="G2051" s="174" t="str">
        <f>IF(F2051=1,COUNTIF($F$8:F2051,1),"")</f>
        <v/>
      </c>
      <c r="H2051" s="174"/>
      <c r="I2051" s="157">
        <f>IFERROR($H$8:INDEX($H$8:$H$3000,COUNTIF($H$8:$H$3000,"?*")),"")</f>
        <v>0</v>
      </c>
    </row>
    <row r="2052" spans="1:9" x14ac:dyDescent="0.25">
      <c r="A2052" s="174">
        <f>--ISNUMBER(IFERROR(SEARCH('Project Costing'!#REF!,Services!I2059,1),""))</f>
        <v>0</v>
      </c>
      <c r="B2052" s="174" t="str">
        <f>IF(A2052=1,COUNTIF($A$8:A2052,1),"")</f>
        <v/>
      </c>
      <c r="C2052" s="174"/>
      <c r="D2052" s="157">
        <f>IFERROR($C$8:INDEX($C$8:$C$3000,COUNTIF($C$8:$C$3000,"?*")),"")</f>
        <v>0</v>
      </c>
      <c r="E2052" s="174"/>
      <c r="F2052" s="174">
        <f>--ISNUMBER(IFERROR(SEARCH('Project Costing'!#REF!,Services!I2059,1),""))</f>
        <v>0</v>
      </c>
      <c r="G2052" s="174" t="str">
        <f>IF(F2052=1,COUNTIF($F$8:F2052,1),"")</f>
        <v/>
      </c>
      <c r="H2052" s="174"/>
      <c r="I2052" s="157">
        <f>IFERROR($H$8:INDEX($H$8:$H$3000,COUNTIF($H$8:$H$3000,"?*")),"")</f>
        <v>0</v>
      </c>
    </row>
    <row r="2053" spans="1:9" x14ac:dyDescent="0.25">
      <c r="A2053" s="174">
        <f>--ISNUMBER(IFERROR(SEARCH('Project Costing'!#REF!,Services!I2060,1),""))</f>
        <v>0</v>
      </c>
      <c r="B2053" s="174" t="str">
        <f>IF(A2053=1,COUNTIF($A$8:A2053,1),"")</f>
        <v/>
      </c>
      <c r="C2053" s="174"/>
      <c r="D2053" s="157">
        <f>IFERROR($C$8:INDEX($C$8:$C$3000,COUNTIF($C$8:$C$3000,"?*")),"")</f>
        <v>0</v>
      </c>
      <c r="E2053" s="174"/>
      <c r="F2053" s="174">
        <f>--ISNUMBER(IFERROR(SEARCH('Project Costing'!#REF!,Services!I2060,1),""))</f>
        <v>0</v>
      </c>
      <c r="G2053" s="174" t="str">
        <f>IF(F2053=1,COUNTIF($F$8:F2053,1),"")</f>
        <v/>
      </c>
      <c r="H2053" s="174"/>
      <c r="I2053" s="157">
        <f>IFERROR($H$8:INDEX($H$8:$H$3000,COUNTIF($H$8:$H$3000,"?*")),"")</f>
        <v>0</v>
      </c>
    </row>
    <row r="2054" spans="1:9" x14ac:dyDescent="0.25">
      <c r="A2054" s="174">
        <f>--ISNUMBER(IFERROR(SEARCH('Project Costing'!#REF!,Services!I2061,1),""))</f>
        <v>0</v>
      </c>
      <c r="B2054" s="174" t="str">
        <f>IF(A2054=1,COUNTIF($A$8:A2054,1),"")</f>
        <v/>
      </c>
      <c r="C2054" s="174"/>
      <c r="D2054" s="157">
        <f>IFERROR($C$8:INDEX($C$8:$C$3000,COUNTIF($C$8:$C$3000,"?*")),"")</f>
        <v>0</v>
      </c>
      <c r="E2054" s="174"/>
      <c r="F2054" s="174">
        <f>--ISNUMBER(IFERROR(SEARCH('Project Costing'!#REF!,Services!I2061,1),""))</f>
        <v>0</v>
      </c>
      <c r="G2054" s="174" t="str">
        <f>IF(F2054=1,COUNTIF($F$8:F2054,1),"")</f>
        <v/>
      </c>
      <c r="H2054" s="174"/>
      <c r="I2054" s="157">
        <f>IFERROR($H$8:INDEX($H$8:$H$3000,COUNTIF($H$8:$H$3000,"?*")),"")</f>
        <v>0</v>
      </c>
    </row>
    <row r="2055" spans="1:9" x14ac:dyDescent="0.25">
      <c r="A2055" s="174">
        <f>--ISNUMBER(IFERROR(SEARCH('Project Costing'!#REF!,Services!I2062,1),""))</f>
        <v>0</v>
      </c>
      <c r="B2055" s="174" t="str">
        <f>IF(A2055=1,COUNTIF($A$8:A2055,1),"")</f>
        <v/>
      </c>
      <c r="C2055" s="174"/>
      <c r="D2055" s="157">
        <f>IFERROR($C$8:INDEX($C$8:$C$3000,COUNTIF($C$8:$C$3000,"?*")),"")</f>
        <v>0</v>
      </c>
      <c r="E2055" s="174"/>
      <c r="F2055" s="174">
        <f>--ISNUMBER(IFERROR(SEARCH('Project Costing'!#REF!,Services!I2062,1),""))</f>
        <v>0</v>
      </c>
      <c r="G2055" s="174" t="str">
        <f>IF(F2055=1,COUNTIF($F$8:F2055,1),"")</f>
        <v/>
      </c>
      <c r="H2055" s="174"/>
      <c r="I2055" s="157">
        <f>IFERROR($H$8:INDEX($H$8:$H$3000,COUNTIF($H$8:$H$3000,"?*")),"")</f>
        <v>0</v>
      </c>
    </row>
    <row r="2056" spans="1:9" x14ac:dyDescent="0.25">
      <c r="A2056" s="174">
        <f>--ISNUMBER(IFERROR(SEARCH('Project Costing'!#REF!,Services!I2063,1),""))</f>
        <v>0</v>
      </c>
      <c r="B2056" s="174" t="str">
        <f>IF(A2056=1,COUNTIF($A$8:A2056,1),"")</f>
        <v/>
      </c>
      <c r="C2056" s="174"/>
      <c r="D2056" s="157">
        <f>IFERROR($C$8:INDEX($C$8:$C$3000,COUNTIF($C$8:$C$3000,"?*")),"")</f>
        <v>0</v>
      </c>
      <c r="E2056" s="174"/>
      <c r="F2056" s="174">
        <f>--ISNUMBER(IFERROR(SEARCH('Project Costing'!#REF!,Services!I2063,1),""))</f>
        <v>0</v>
      </c>
      <c r="G2056" s="174" t="str">
        <f>IF(F2056=1,COUNTIF($F$8:F2056,1),"")</f>
        <v/>
      </c>
      <c r="H2056" s="174"/>
      <c r="I2056" s="157">
        <f>IFERROR($H$8:INDEX($H$8:$H$3000,COUNTIF($H$8:$H$3000,"?*")),"")</f>
        <v>0</v>
      </c>
    </row>
    <row r="2057" spans="1:9" x14ac:dyDescent="0.25">
      <c r="A2057" s="174">
        <f>--ISNUMBER(IFERROR(SEARCH('Project Costing'!#REF!,Services!I2064,1),""))</f>
        <v>0</v>
      </c>
      <c r="B2057" s="174" t="str">
        <f>IF(A2057=1,COUNTIF($A$8:A2057,1),"")</f>
        <v/>
      </c>
      <c r="C2057" s="174"/>
      <c r="D2057" s="157">
        <f>IFERROR($C$8:INDEX($C$8:$C$3000,COUNTIF($C$8:$C$3000,"?*")),"")</f>
        <v>0</v>
      </c>
      <c r="E2057" s="174"/>
      <c r="F2057" s="174">
        <f>--ISNUMBER(IFERROR(SEARCH('Project Costing'!#REF!,Services!I2064,1),""))</f>
        <v>0</v>
      </c>
      <c r="G2057" s="174" t="str">
        <f>IF(F2057=1,COUNTIF($F$8:F2057,1),"")</f>
        <v/>
      </c>
      <c r="H2057" s="174"/>
      <c r="I2057" s="157">
        <f>IFERROR($H$8:INDEX($H$8:$H$3000,COUNTIF($H$8:$H$3000,"?*")),"")</f>
        <v>0</v>
      </c>
    </row>
    <row r="2058" spans="1:9" x14ac:dyDescent="0.25">
      <c r="A2058" s="174">
        <f>--ISNUMBER(IFERROR(SEARCH('Project Costing'!#REF!,Services!I2065,1),""))</f>
        <v>0</v>
      </c>
      <c r="B2058" s="174" t="str">
        <f>IF(A2058=1,COUNTIF($A$8:A2058,1),"")</f>
        <v/>
      </c>
      <c r="C2058" s="174"/>
      <c r="D2058" s="157">
        <f>IFERROR($C$8:INDEX($C$8:$C$3000,COUNTIF($C$8:$C$3000,"?*")),"")</f>
        <v>0</v>
      </c>
      <c r="E2058" s="174"/>
      <c r="F2058" s="174">
        <f>--ISNUMBER(IFERROR(SEARCH('Project Costing'!#REF!,Services!I2065,1),""))</f>
        <v>0</v>
      </c>
      <c r="G2058" s="174" t="str">
        <f>IF(F2058=1,COUNTIF($F$8:F2058,1),"")</f>
        <v/>
      </c>
      <c r="H2058" s="174"/>
      <c r="I2058" s="157">
        <f>IFERROR($H$8:INDEX($H$8:$H$3000,COUNTIF($H$8:$H$3000,"?*")),"")</f>
        <v>0</v>
      </c>
    </row>
    <row r="2059" spans="1:9" x14ac:dyDescent="0.25">
      <c r="A2059" s="174">
        <f>--ISNUMBER(IFERROR(SEARCH('Project Costing'!#REF!,Services!I2066,1),""))</f>
        <v>0</v>
      </c>
      <c r="B2059" s="174" t="str">
        <f>IF(A2059=1,COUNTIF($A$8:A2059,1),"")</f>
        <v/>
      </c>
      <c r="C2059" s="174"/>
      <c r="D2059" s="157">
        <f>IFERROR($C$8:INDEX($C$8:$C$3000,COUNTIF($C$8:$C$3000,"?*")),"")</f>
        <v>0</v>
      </c>
      <c r="E2059" s="174"/>
      <c r="F2059" s="174">
        <f>--ISNUMBER(IFERROR(SEARCH('Project Costing'!#REF!,Services!I2066,1),""))</f>
        <v>0</v>
      </c>
      <c r="G2059" s="174" t="str">
        <f>IF(F2059=1,COUNTIF($F$8:F2059,1),"")</f>
        <v/>
      </c>
      <c r="H2059" s="174"/>
      <c r="I2059" s="157">
        <f>IFERROR($H$8:INDEX($H$8:$H$3000,COUNTIF($H$8:$H$3000,"?*")),"")</f>
        <v>0</v>
      </c>
    </row>
    <row r="2060" spans="1:9" x14ac:dyDescent="0.25">
      <c r="A2060" s="174">
        <f>--ISNUMBER(IFERROR(SEARCH('Project Costing'!#REF!,Services!I2067,1),""))</f>
        <v>0</v>
      </c>
      <c r="B2060" s="174" t="str">
        <f>IF(A2060=1,COUNTIF($A$8:A2060,1),"")</f>
        <v/>
      </c>
      <c r="C2060" s="174"/>
      <c r="D2060" s="157">
        <f>IFERROR($C$8:INDEX($C$8:$C$3000,COUNTIF($C$8:$C$3000,"?*")),"")</f>
        <v>0</v>
      </c>
      <c r="E2060" s="174"/>
      <c r="F2060" s="174">
        <f>--ISNUMBER(IFERROR(SEARCH('Project Costing'!#REF!,Services!I2067,1),""))</f>
        <v>0</v>
      </c>
      <c r="G2060" s="174" t="str">
        <f>IF(F2060=1,COUNTIF($F$8:F2060,1),"")</f>
        <v/>
      </c>
      <c r="H2060" s="174"/>
      <c r="I2060" s="157">
        <f>IFERROR($H$8:INDEX($H$8:$H$3000,COUNTIF($H$8:$H$3000,"?*")),"")</f>
        <v>0</v>
      </c>
    </row>
    <row r="2061" spans="1:9" x14ac:dyDescent="0.25">
      <c r="A2061" s="174">
        <f>--ISNUMBER(IFERROR(SEARCH('Project Costing'!#REF!,Services!I2068,1),""))</f>
        <v>0</v>
      </c>
      <c r="B2061" s="174" t="str">
        <f>IF(A2061=1,COUNTIF($A$8:A2061,1),"")</f>
        <v/>
      </c>
      <c r="C2061" s="174"/>
      <c r="D2061" s="157">
        <f>IFERROR($C$8:INDEX($C$8:$C$3000,COUNTIF($C$8:$C$3000,"?*")),"")</f>
        <v>0</v>
      </c>
      <c r="E2061" s="174"/>
      <c r="F2061" s="174">
        <f>--ISNUMBER(IFERROR(SEARCH('Project Costing'!#REF!,Services!I2068,1),""))</f>
        <v>0</v>
      </c>
      <c r="G2061" s="174" t="str">
        <f>IF(F2061=1,COUNTIF($F$8:F2061,1),"")</f>
        <v/>
      </c>
      <c r="H2061" s="174"/>
      <c r="I2061" s="157">
        <f>IFERROR($H$8:INDEX($H$8:$H$3000,COUNTIF($H$8:$H$3000,"?*")),"")</f>
        <v>0</v>
      </c>
    </row>
    <row r="2062" spans="1:9" x14ac:dyDescent="0.25">
      <c r="A2062" s="174">
        <f>--ISNUMBER(IFERROR(SEARCH('Project Costing'!#REF!,Services!I2069,1),""))</f>
        <v>0</v>
      </c>
      <c r="B2062" s="174" t="str">
        <f>IF(A2062=1,COUNTIF($A$8:A2062,1),"")</f>
        <v/>
      </c>
      <c r="C2062" s="174"/>
      <c r="D2062" s="157">
        <f>IFERROR($C$8:INDEX($C$8:$C$3000,COUNTIF($C$8:$C$3000,"?*")),"")</f>
        <v>0</v>
      </c>
      <c r="E2062" s="174"/>
      <c r="F2062" s="174">
        <f>--ISNUMBER(IFERROR(SEARCH('Project Costing'!#REF!,Services!I2069,1),""))</f>
        <v>0</v>
      </c>
      <c r="G2062" s="174" t="str">
        <f>IF(F2062=1,COUNTIF($F$8:F2062,1),"")</f>
        <v/>
      </c>
      <c r="H2062" s="174"/>
      <c r="I2062" s="157">
        <f>IFERROR($H$8:INDEX($H$8:$H$3000,COUNTIF($H$8:$H$3000,"?*")),"")</f>
        <v>0</v>
      </c>
    </row>
    <row r="2063" spans="1:9" x14ac:dyDescent="0.25">
      <c r="A2063" s="174">
        <f>--ISNUMBER(IFERROR(SEARCH('Project Costing'!#REF!,Services!I2070,1),""))</f>
        <v>0</v>
      </c>
      <c r="B2063" s="174" t="str">
        <f>IF(A2063=1,COUNTIF($A$8:A2063,1),"")</f>
        <v/>
      </c>
      <c r="C2063" s="174"/>
      <c r="D2063" s="157">
        <f>IFERROR($C$8:INDEX($C$8:$C$3000,COUNTIF($C$8:$C$3000,"?*")),"")</f>
        <v>0</v>
      </c>
      <c r="E2063" s="174"/>
      <c r="F2063" s="174">
        <f>--ISNUMBER(IFERROR(SEARCH('Project Costing'!#REF!,Services!I2070,1),""))</f>
        <v>0</v>
      </c>
      <c r="G2063" s="174" t="str">
        <f>IF(F2063=1,COUNTIF($F$8:F2063,1),"")</f>
        <v/>
      </c>
      <c r="H2063" s="174"/>
      <c r="I2063" s="157">
        <f>IFERROR($H$8:INDEX($H$8:$H$3000,COUNTIF($H$8:$H$3000,"?*")),"")</f>
        <v>0</v>
      </c>
    </row>
    <row r="2064" spans="1:9" x14ac:dyDescent="0.25">
      <c r="A2064" s="174">
        <f>--ISNUMBER(IFERROR(SEARCH('Project Costing'!#REF!,Services!I2071,1),""))</f>
        <v>0</v>
      </c>
      <c r="B2064" s="174" t="str">
        <f>IF(A2064=1,COUNTIF($A$8:A2064,1),"")</f>
        <v/>
      </c>
      <c r="C2064" s="174"/>
      <c r="D2064" s="157">
        <f>IFERROR($C$8:INDEX($C$8:$C$3000,COUNTIF($C$8:$C$3000,"?*")),"")</f>
        <v>0</v>
      </c>
      <c r="E2064" s="174"/>
      <c r="F2064" s="174">
        <f>--ISNUMBER(IFERROR(SEARCH('Project Costing'!#REF!,Services!I2071,1),""))</f>
        <v>0</v>
      </c>
      <c r="G2064" s="174" t="str">
        <f>IF(F2064=1,COUNTIF($F$8:F2064,1),"")</f>
        <v/>
      </c>
      <c r="H2064" s="174"/>
      <c r="I2064" s="157">
        <f>IFERROR($H$8:INDEX($H$8:$H$3000,COUNTIF($H$8:$H$3000,"?*")),"")</f>
        <v>0</v>
      </c>
    </row>
    <row r="2065" spans="1:9" x14ac:dyDescent="0.25">
      <c r="A2065" s="174">
        <f>--ISNUMBER(IFERROR(SEARCH('Project Costing'!#REF!,Services!I2072,1),""))</f>
        <v>0</v>
      </c>
      <c r="B2065" s="174" t="str">
        <f>IF(A2065=1,COUNTIF($A$8:A2065,1),"")</f>
        <v/>
      </c>
      <c r="C2065" s="174"/>
      <c r="D2065" s="157">
        <f>IFERROR($C$8:INDEX($C$8:$C$3000,COUNTIF($C$8:$C$3000,"?*")),"")</f>
        <v>0</v>
      </c>
      <c r="E2065" s="174"/>
      <c r="F2065" s="174">
        <f>--ISNUMBER(IFERROR(SEARCH('Project Costing'!#REF!,Services!I2072,1),""))</f>
        <v>0</v>
      </c>
      <c r="G2065" s="174" t="str">
        <f>IF(F2065=1,COUNTIF($F$8:F2065,1),"")</f>
        <v/>
      </c>
      <c r="H2065" s="174"/>
      <c r="I2065" s="157">
        <f>IFERROR($H$8:INDEX($H$8:$H$3000,COUNTIF($H$8:$H$3000,"?*")),"")</f>
        <v>0</v>
      </c>
    </row>
    <row r="2066" spans="1:9" x14ac:dyDescent="0.25">
      <c r="A2066" s="174">
        <f>--ISNUMBER(IFERROR(SEARCH('Project Costing'!#REF!,Services!I2073,1),""))</f>
        <v>0</v>
      </c>
      <c r="B2066" s="174" t="str">
        <f>IF(A2066=1,COUNTIF($A$8:A2066,1),"")</f>
        <v/>
      </c>
      <c r="C2066" s="174"/>
      <c r="D2066" s="157">
        <f>IFERROR($C$8:INDEX($C$8:$C$3000,COUNTIF($C$8:$C$3000,"?*")),"")</f>
        <v>0</v>
      </c>
      <c r="E2066" s="174"/>
      <c r="F2066" s="174">
        <f>--ISNUMBER(IFERROR(SEARCH('Project Costing'!#REF!,Services!I2073,1),""))</f>
        <v>0</v>
      </c>
      <c r="G2066" s="174" t="str">
        <f>IF(F2066=1,COUNTIF($F$8:F2066,1),"")</f>
        <v/>
      </c>
      <c r="H2066" s="174"/>
      <c r="I2066" s="157">
        <f>IFERROR($H$8:INDEX($H$8:$H$3000,COUNTIF($H$8:$H$3000,"?*")),"")</f>
        <v>0</v>
      </c>
    </row>
    <row r="2067" spans="1:9" x14ac:dyDescent="0.25">
      <c r="A2067" s="174">
        <f>--ISNUMBER(IFERROR(SEARCH('Project Costing'!#REF!,Services!I2074,1),""))</f>
        <v>0</v>
      </c>
      <c r="B2067" s="174" t="str">
        <f>IF(A2067=1,COUNTIF($A$8:A2067,1),"")</f>
        <v/>
      </c>
      <c r="C2067" s="174"/>
      <c r="D2067" s="157">
        <f>IFERROR($C$8:INDEX($C$8:$C$3000,COUNTIF($C$8:$C$3000,"?*")),"")</f>
        <v>0</v>
      </c>
      <c r="E2067" s="174"/>
      <c r="F2067" s="174">
        <f>--ISNUMBER(IFERROR(SEARCH('Project Costing'!#REF!,Services!I2074,1),""))</f>
        <v>0</v>
      </c>
      <c r="G2067" s="174" t="str">
        <f>IF(F2067=1,COUNTIF($F$8:F2067,1),"")</f>
        <v/>
      </c>
      <c r="H2067" s="174"/>
      <c r="I2067" s="157">
        <f>IFERROR($H$8:INDEX($H$8:$H$3000,COUNTIF($H$8:$H$3000,"?*")),"")</f>
        <v>0</v>
      </c>
    </row>
    <row r="2068" spans="1:9" x14ac:dyDescent="0.25">
      <c r="A2068" s="174">
        <f>--ISNUMBER(IFERROR(SEARCH('Project Costing'!#REF!,Services!I2075,1),""))</f>
        <v>0</v>
      </c>
      <c r="B2068" s="174" t="str">
        <f>IF(A2068=1,COUNTIF($A$8:A2068,1),"")</f>
        <v/>
      </c>
      <c r="C2068" s="174"/>
      <c r="D2068" s="157">
        <f>IFERROR($C$8:INDEX($C$8:$C$3000,COUNTIF($C$8:$C$3000,"?*")),"")</f>
        <v>0</v>
      </c>
      <c r="E2068" s="174"/>
      <c r="F2068" s="174">
        <f>--ISNUMBER(IFERROR(SEARCH('Project Costing'!#REF!,Services!I2075,1),""))</f>
        <v>0</v>
      </c>
      <c r="G2068" s="174" t="str">
        <f>IF(F2068=1,COUNTIF($F$8:F2068,1),"")</f>
        <v/>
      </c>
      <c r="H2068" s="174"/>
      <c r="I2068" s="157">
        <f>IFERROR($H$8:INDEX($H$8:$H$3000,COUNTIF($H$8:$H$3000,"?*")),"")</f>
        <v>0</v>
      </c>
    </row>
    <row r="2069" spans="1:9" x14ac:dyDescent="0.25">
      <c r="A2069" s="174">
        <f>--ISNUMBER(IFERROR(SEARCH('Project Costing'!#REF!,Services!I2076,1),""))</f>
        <v>0</v>
      </c>
      <c r="B2069" s="174" t="str">
        <f>IF(A2069=1,COUNTIF($A$8:A2069,1),"")</f>
        <v/>
      </c>
      <c r="C2069" s="174"/>
      <c r="D2069" s="157">
        <f>IFERROR($C$8:INDEX($C$8:$C$3000,COUNTIF($C$8:$C$3000,"?*")),"")</f>
        <v>0</v>
      </c>
      <c r="E2069" s="174"/>
      <c r="F2069" s="174">
        <f>--ISNUMBER(IFERROR(SEARCH('Project Costing'!#REF!,Services!I2076,1),""))</f>
        <v>0</v>
      </c>
      <c r="G2069" s="174" t="str">
        <f>IF(F2069=1,COUNTIF($F$8:F2069,1),"")</f>
        <v/>
      </c>
      <c r="H2069" s="174"/>
      <c r="I2069" s="157">
        <f>IFERROR($H$8:INDEX($H$8:$H$3000,COUNTIF($H$8:$H$3000,"?*")),"")</f>
        <v>0</v>
      </c>
    </row>
    <row r="2070" spans="1:9" x14ac:dyDescent="0.25">
      <c r="A2070" s="174">
        <f>--ISNUMBER(IFERROR(SEARCH('Project Costing'!#REF!,Services!I2077,1),""))</f>
        <v>0</v>
      </c>
      <c r="B2070" s="174" t="str">
        <f>IF(A2070=1,COUNTIF($A$8:A2070,1),"")</f>
        <v/>
      </c>
      <c r="C2070" s="174"/>
      <c r="D2070" s="157">
        <f>IFERROR($C$8:INDEX($C$8:$C$3000,COUNTIF($C$8:$C$3000,"?*")),"")</f>
        <v>0</v>
      </c>
      <c r="E2070" s="174"/>
      <c r="F2070" s="174">
        <f>--ISNUMBER(IFERROR(SEARCH('Project Costing'!#REF!,Services!I2077,1),""))</f>
        <v>0</v>
      </c>
      <c r="G2070" s="174" t="str">
        <f>IF(F2070=1,COUNTIF($F$8:F2070,1),"")</f>
        <v/>
      </c>
      <c r="H2070" s="174"/>
      <c r="I2070" s="157">
        <f>IFERROR($H$8:INDEX($H$8:$H$3000,COUNTIF($H$8:$H$3000,"?*")),"")</f>
        <v>0</v>
      </c>
    </row>
    <row r="2071" spans="1:9" x14ac:dyDescent="0.25">
      <c r="A2071" s="174">
        <f>--ISNUMBER(IFERROR(SEARCH('Project Costing'!#REF!,Services!I2078,1),""))</f>
        <v>0</v>
      </c>
      <c r="B2071" s="174" t="str">
        <f>IF(A2071=1,COUNTIF($A$8:A2071,1),"")</f>
        <v/>
      </c>
      <c r="C2071" s="174"/>
      <c r="D2071" s="157">
        <f>IFERROR($C$8:INDEX($C$8:$C$3000,COUNTIF($C$8:$C$3000,"?*")),"")</f>
        <v>0</v>
      </c>
      <c r="E2071" s="174"/>
      <c r="F2071" s="174">
        <f>--ISNUMBER(IFERROR(SEARCH('Project Costing'!#REF!,Services!I2078,1),""))</f>
        <v>0</v>
      </c>
      <c r="G2071" s="174" t="str">
        <f>IF(F2071=1,COUNTIF($F$8:F2071,1),"")</f>
        <v/>
      </c>
      <c r="H2071" s="174"/>
      <c r="I2071" s="157">
        <f>IFERROR($H$8:INDEX($H$8:$H$3000,COUNTIF($H$8:$H$3000,"?*")),"")</f>
        <v>0</v>
      </c>
    </row>
    <row r="2072" spans="1:9" x14ac:dyDescent="0.25">
      <c r="A2072" s="174">
        <f>--ISNUMBER(IFERROR(SEARCH('Project Costing'!#REF!,Services!I2079,1),""))</f>
        <v>0</v>
      </c>
      <c r="B2072" s="174" t="str">
        <f>IF(A2072=1,COUNTIF($A$8:A2072,1),"")</f>
        <v/>
      </c>
      <c r="C2072" s="174"/>
      <c r="D2072" s="157">
        <f>IFERROR($C$8:INDEX($C$8:$C$3000,COUNTIF($C$8:$C$3000,"?*")),"")</f>
        <v>0</v>
      </c>
      <c r="E2072" s="174"/>
      <c r="F2072" s="174">
        <f>--ISNUMBER(IFERROR(SEARCH('Project Costing'!#REF!,Services!I2079,1),""))</f>
        <v>0</v>
      </c>
      <c r="G2072" s="174" t="str">
        <f>IF(F2072=1,COUNTIF($F$8:F2072,1),"")</f>
        <v/>
      </c>
      <c r="H2072" s="174"/>
      <c r="I2072" s="157">
        <f>IFERROR($H$8:INDEX($H$8:$H$3000,COUNTIF($H$8:$H$3000,"?*")),"")</f>
        <v>0</v>
      </c>
    </row>
    <row r="2073" spans="1:9" x14ac:dyDescent="0.25">
      <c r="A2073" s="174">
        <f>--ISNUMBER(IFERROR(SEARCH('Project Costing'!#REF!,Services!I2080,1),""))</f>
        <v>0</v>
      </c>
      <c r="B2073" s="174" t="str">
        <f>IF(A2073=1,COUNTIF($A$8:A2073,1),"")</f>
        <v/>
      </c>
      <c r="C2073" s="174"/>
      <c r="D2073" s="157">
        <f>IFERROR($C$8:INDEX($C$8:$C$3000,COUNTIF($C$8:$C$3000,"?*")),"")</f>
        <v>0</v>
      </c>
      <c r="E2073" s="174"/>
      <c r="F2073" s="174">
        <f>--ISNUMBER(IFERROR(SEARCH('Project Costing'!#REF!,Services!I2080,1),""))</f>
        <v>0</v>
      </c>
      <c r="G2073" s="174" t="str">
        <f>IF(F2073=1,COUNTIF($F$8:F2073,1),"")</f>
        <v/>
      </c>
      <c r="H2073" s="174"/>
      <c r="I2073" s="157">
        <f>IFERROR($H$8:INDEX($H$8:$H$3000,COUNTIF($H$8:$H$3000,"?*")),"")</f>
        <v>0</v>
      </c>
    </row>
    <row r="2074" spans="1:9" x14ac:dyDescent="0.25">
      <c r="A2074" s="174">
        <f>--ISNUMBER(IFERROR(SEARCH('Project Costing'!#REF!,Services!I2081,1),""))</f>
        <v>0</v>
      </c>
      <c r="B2074" s="174" t="str">
        <f>IF(A2074=1,COUNTIF($A$8:A2074,1),"")</f>
        <v/>
      </c>
      <c r="C2074" s="174"/>
      <c r="D2074" s="157">
        <f>IFERROR($C$8:INDEX($C$8:$C$3000,COUNTIF($C$8:$C$3000,"?*")),"")</f>
        <v>0</v>
      </c>
      <c r="E2074" s="174"/>
      <c r="F2074" s="174">
        <f>--ISNUMBER(IFERROR(SEARCH('Project Costing'!#REF!,Services!I2081,1),""))</f>
        <v>0</v>
      </c>
      <c r="G2074" s="174" t="str">
        <f>IF(F2074=1,COUNTIF($F$8:F2074,1),"")</f>
        <v/>
      </c>
      <c r="H2074" s="174"/>
      <c r="I2074" s="157">
        <f>IFERROR($H$8:INDEX($H$8:$H$3000,COUNTIF($H$8:$H$3000,"?*")),"")</f>
        <v>0</v>
      </c>
    </row>
    <row r="2075" spans="1:9" x14ac:dyDescent="0.25">
      <c r="A2075" s="174">
        <f>--ISNUMBER(IFERROR(SEARCH('Project Costing'!#REF!,Services!I2082,1),""))</f>
        <v>0</v>
      </c>
      <c r="B2075" s="174" t="str">
        <f>IF(A2075=1,COUNTIF($A$8:A2075,1),"")</f>
        <v/>
      </c>
      <c r="C2075" s="174"/>
      <c r="D2075" s="157">
        <f>IFERROR($C$8:INDEX($C$8:$C$3000,COUNTIF($C$8:$C$3000,"?*")),"")</f>
        <v>0</v>
      </c>
      <c r="E2075" s="174"/>
      <c r="F2075" s="174">
        <f>--ISNUMBER(IFERROR(SEARCH('Project Costing'!#REF!,Services!I2082,1),""))</f>
        <v>0</v>
      </c>
      <c r="G2075" s="174" t="str">
        <f>IF(F2075=1,COUNTIF($F$8:F2075,1),"")</f>
        <v/>
      </c>
      <c r="H2075" s="174"/>
      <c r="I2075" s="157">
        <f>IFERROR($H$8:INDEX($H$8:$H$3000,COUNTIF($H$8:$H$3000,"?*")),"")</f>
        <v>0</v>
      </c>
    </row>
    <row r="2076" spans="1:9" x14ac:dyDescent="0.25">
      <c r="A2076" s="174">
        <f>--ISNUMBER(IFERROR(SEARCH('Project Costing'!#REF!,Services!I2083,1),""))</f>
        <v>0</v>
      </c>
      <c r="B2076" s="174" t="str">
        <f>IF(A2076=1,COUNTIF($A$8:A2076,1),"")</f>
        <v/>
      </c>
      <c r="C2076" s="174"/>
      <c r="D2076" s="157">
        <f>IFERROR($C$8:INDEX($C$8:$C$3000,COUNTIF($C$8:$C$3000,"?*")),"")</f>
        <v>0</v>
      </c>
      <c r="E2076" s="174"/>
      <c r="F2076" s="174">
        <f>--ISNUMBER(IFERROR(SEARCH('Project Costing'!#REF!,Services!I2083,1),""))</f>
        <v>0</v>
      </c>
      <c r="G2076" s="174" t="str">
        <f>IF(F2076=1,COUNTIF($F$8:F2076,1),"")</f>
        <v/>
      </c>
      <c r="H2076" s="174"/>
      <c r="I2076" s="157">
        <f>IFERROR($H$8:INDEX($H$8:$H$3000,COUNTIF($H$8:$H$3000,"?*")),"")</f>
        <v>0</v>
      </c>
    </row>
    <row r="2077" spans="1:9" x14ac:dyDescent="0.25">
      <c r="A2077" s="174">
        <f>--ISNUMBER(IFERROR(SEARCH('Project Costing'!#REF!,Services!I2084,1),""))</f>
        <v>0</v>
      </c>
      <c r="B2077" s="174" t="str">
        <f>IF(A2077=1,COUNTIF($A$8:A2077,1),"")</f>
        <v/>
      </c>
      <c r="C2077" s="174"/>
      <c r="D2077" s="157">
        <f>IFERROR($C$8:INDEX($C$8:$C$3000,COUNTIF($C$8:$C$3000,"?*")),"")</f>
        <v>0</v>
      </c>
      <c r="E2077" s="174"/>
      <c r="F2077" s="174">
        <f>--ISNUMBER(IFERROR(SEARCH('Project Costing'!#REF!,Services!I2084,1),""))</f>
        <v>0</v>
      </c>
      <c r="G2077" s="174" t="str">
        <f>IF(F2077=1,COUNTIF($F$8:F2077,1),"")</f>
        <v/>
      </c>
      <c r="H2077" s="174"/>
      <c r="I2077" s="157">
        <f>IFERROR($H$8:INDEX($H$8:$H$3000,COUNTIF($H$8:$H$3000,"?*")),"")</f>
        <v>0</v>
      </c>
    </row>
    <row r="2078" spans="1:9" x14ac:dyDescent="0.25">
      <c r="A2078" s="174">
        <f>--ISNUMBER(IFERROR(SEARCH('Project Costing'!#REF!,Services!I2085,1),""))</f>
        <v>0</v>
      </c>
      <c r="B2078" s="174" t="str">
        <f>IF(A2078=1,COUNTIF($A$8:A2078,1),"")</f>
        <v/>
      </c>
      <c r="C2078" s="174"/>
      <c r="D2078" s="157">
        <f>IFERROR($C$8:INDEX($C$8:$C$3000,COUNTIF($C$8:$C$3000,"?*")),"")</f>
        <v>0</v>
      </c>
      <c r="E2078" s="174"/>
      <c r="F2078" s="174">
        <f>--ISNUMBER(IFERROR(SEARCH('Project Costing'!#REF!,Services!I2085,1),""))</f>
        <v>0</v>
      </c>
      <c r="G2078" s="174" t="str">
        <f>IF(F2078=1,COUNTIF($F$8:F2078,1),"")</f>
        <v/>
      </c>
      <c r="H2078" s="174"/>
      <c r="I2078" s="157">
        <f>IFERROR($H$8:INDEX($H$8:$H$3000,COUNTIF($H$8:$H$3000,"?*")),"")</f>
        <v>0</v>
      </c>
    </row>
    <row r="2079" spans="1:9" x14ac:dyDescent="0.25">
      <c r="A2079" s="174">
        <f>--ISNUMBER(IFERROR(SEARCH('Project Costing'!#REF!,Services!I2086,1),""))</f>
        <v>0</v>
      </c>
      <c r="B2079" s="174" t="str">
        <f>IF(A2079=1,COUNTIF($A$8:A2079,1),"")</f>
        <v/>
      </c>
      <c r="C2079" s="174"/>
      <c r="D2079" s="157">
        <f>IFERROR($C$8:INDEX($C$8:$C$3000,COUNTIF($C$8:$C$3000,"?*")),"")</f>
        <v>0</v>
      </c>
      <c r="E2079" s="174"/>
      <c r="F2079" s="174">
        <f>--ISNUMBER(IFERROR(SEARCH('Project Costing'!#REF!,Services!I2086,1),""))</f>
        <v>0</v>
      </c>
      <c r="G2079" s="174" t="str">
        <f>IF(F2079=1,COUNTIF($F$8:F2079,1),"")</f>
        <v/>
      </c>
      <c r="H2079" s="174"/>
      <c r="I2079" s="157">
        <f>IFERROR($H$8:INDEX($H$8:$H$3000,COUNTIF($H$8:$H$3000,"?*")),"")</f>
        <v>0</v>
      </c>
    </row>
    <row r="2080" spans="1:9" x14ac:dyDescent="0.25">
      <c r="A2080" s="174">
        <f>--ISNUMBER(IFERROR(SEARCH('Project Costing'!#REF!,Services!I2087,1),""))</f>
        <v>0</v>
      </c>
      <c r="B2080" s="174" t="str">
        <f>IF(A2080=1,COUNTIF($A$8:A2080,1),"")</f>
        <v/>
      </c>
      <c r="C2080" s="174"/>
      <c r="D2080" s="157">
        <f>IFERROR($C$8:INDEX($C$8:$C$3000,COUNTIF($C$8:$C$3000,"?*")),"")</f>
        <v>0</v>
      </c>
      <c r="E2080" s="174"/>
      <c r="F2080" s="174">
        <f>--ISNUMBER(IFERROR(SEARCH('Project Costing'!#REF!,Services!I2087,1),""))</f>
        <v>0</v>
      </c>
      <c r="G2080" s="174" t="str">
        <f>IF(F2080=1,COUNTIF($F$8:F2080,1),"")</f>
        <v/>
      </c>
      <c r="H2080" s="174"/>
      <c r="I2080" s="157">
        <f>IFERROR($H$8:INDEX($H$8:$H$3000,COUNTIF($H$8:$H$3000,"?*")),"")</f>
        <v>0</v>
      </c>
    </row>
    <row r="2081" spans="1:9" x14ac:dyDescent="0.25">
      <c r="A2081" s="174">
        <f>--ISNUMBER(IFERROR(SEARCH('Project Costing'!#REF!,Services!I2088,1),""))</f>
        <v>0</v>
      </c>
      <c r="B2081" s="174" t="str">
        <f>IF(A2081=1,COUNTIF($A$8:A2081,1),"")</f>
        <v/>
      </c>
      <c r="C2081" s="174"/>
      <c r="D2081" s="157">
        <f>IFERROR($C$8:INDEX($C$8:$C$3000,COUNTIF($C$8:$C$3000,"?*")),"")</f>
        <v>0</v>
      </c>
      <c r="E2081" s="174"/>
      <c r="F2081" s="174">
        <f>--ISNUMBER(IFERROR(SEARCH('Project Costing'!#REF!,Services!I2088,1),""))</f>
        <v>0</v>
      </c>
      <c r="G2081" s="174" t="str">
        <f>IF(F2081=1,COUNTIF($F$8:F2081,1),"")</f>
        <v/>
      </c>
      <c r="H2081" s="174"/>
      <c r="I2081" s="157">
        <f>IFERROR($H$8:INDEX($H$8:$H$3000,COUNTIF($H$8:$H$3000,"?*")),"")</f>
        <v>0</v>
      </c>
    </row>
    <row r="2082" spans="1:9" x14ac:dyDescent="0.25">
      <c r="A2082" s="174">
        <f>--ISNUMBER(IFERROR(SEARCH('Project Costing'!#REF!,Services!I2089,1),""))</f>
        <v>0</v>
      </c>
      <c r="B2082" s="174" t="str">
        <f>IF(A2082=1,COUNTIF($A$8:A2082,1),"")</f>
        <v/>
      </c>
      <c r="C2082" s="174"/>
      <c r="D2082" s="157">
        <f>IFERROR($C$8:INDEX($C$8:$C$3000,COUNTIF($C$8:$C$3000,"?*")),"")</f>
        <v>0</v>
      </c>
      <c r="E2082" s="174"/>
      <c r="F2082" s="174">
        <f>--ISNUMBER(IFERROR(SEARCH('Project Costing'!#REF!,Services!I2089,1),""))</f>
        <v>0</v>
      </c>
      <c r="G2082" s="174" t="str">
        <f>IF(F2082=1,COUNTIF($F$8:F2082,1),"")</f>
        <v/>
      </c>
      <c r="H2082" s="174"/>
      <c r="I2082" s="157">
        <f>IFERROR($H$8:INDEX($H$8:$H$3000,COUNTIF($H$8:$H$3000,"?*")),"")</f>
        <v>0</v>
      </c>
    </row>
    <row r="2083" spans="1:9" x14ac:dyDescent="0.25">
      <c r="A2083" s="174">
        <f>--ISNUMBER(IFERROR(SEARCH('Project Costing'!#REF!,Services!I2090,1),""))</f>
        <v>0</v>
      </c>
      <c r="B2083" s="174" t="str">
        <f>IF(A2083=1,COUNTIF($A$8:A2083,1),"")</f>
        <v/>
      </c>
      <c r="C2083" s="174"/>
      <c r="D2083" s="157">
        <f>IFERROR($C$8:INDEX($C$8:$C$3000,COUNTIF($C$8:$C$3000,"?*")),"")</f>
        <v>0</v>
      </c>
      <c r="E2083" s="174"/>
      <c r="F2083" s="174">
        <f>--ISNUMBER(IFERROR(SEARCH('Project Costing'!#REF!,Services!I2090,1),""))</f>
        <v>0</v>
      </c>
      <c r="G2083" s="174" t="str">
        <f>IF(F2083=1,COUNTIF($F$8:F2083,1),"")</f>
        <v/>
      </c>
      <c r="H2083" s="174"/>
      <c r="I2083" s="157">
        <f>IFERROR($H$8:INDEX($H$8:$H$3000,COUNTIF($H$8:$H$3000,"?*")),"")</f>
        <v>0</v>
      </c>
    </row>
    <row r="2084" spans="1:9" x14ac:dyDescent="0.25">
      <c r="A2084" s="174">
        <f>--ISNUMBER(IFERROR(SEARCH('Project Costing'!#REF!,Services!I2091,1),""))</f>
        <v>0</v>
      </c>
      <c r="B2084" s="174" t="str">
        <f>IF(A2084=1,COUNTIF($A$8:A2084,1),"")</f>
        <v/>
      </c>
      <c r="C2084" s="174"/>
      <c r="D2084" s="157">
        <f>IFERROR($C$8:INDEX($C$8:$C$3000,COUNTIF($C$8:$C$3000,"?*")),"")</f>
        <v>0</v>
      </c>
      <c r="E2084" s="174"/>
      <c r="F2084" s="174">
        <f>--ISNUMBER(IFERROR(SEARCH('Project Costing'!#REF!,Services!I2091,1),""))</f>
        <v>0</v>
      </c>
      <c r="G2084" s="174" t="str">
        <f>IF(F2084=1,COUNTIF($F$8:F2084,1),"")</f>
        <v/>
      </c>
      <c r="H2084" s="174"/>
      <c r="I2084" s="157">
        <f>IFERROR($H$8:INDEX($H$8:$H$3000,COUNTIF($H$8:$H$3000,"?*")),"")</f>
        <v>0</v>
      </c>
    </row>
    <row r="2085" spans="1:9" x14ac:dyDescent="0.25">
      <c r="A2085" s="174">
        <f>--ISNUMBER(IFERROR(SEARCH('Project Costing'!#REF!,Services!I2092,1),""))</f>
        <v>0</v>
      </c>
      <c r="B2085" s="174" t="str">
        <f>IF(A2085=1,COUNTIF($A$8:A2085,1),"")</f>
        <v/>
      </c>
      <c r="C2085" s="174"/>
      <c r="D2085" s="157">
        <f>IFERROR($C$8:INDEX($C$8:$C$3000,COUNTIF($C$8:$C$3000,"?*")),"")</f>
        <v>0</v>
      </c>
      <c r="E2085" s="174"/>
      <c r="F2085" s="174">
        <f>--ISNUMBER(IFERROR(SEARCH('Project Costing'!#REF!,Services!I2092,1),""))</f>
        <v>0</v>
      </c>
      <c r="G2085" s="174" t="str">
        <f>IF(F2085=1,COUNTIF($F$8:F2085,1),"")</f>
        <v/>
      </c>
      <c r="H2085" s="174"/>
      <c r="I2085" s="157">
        <f>IFERROR($H$8:INDEX($H$8:$H$3000,COUNTIF($H$8:$H$3000,"?*")),"")</f>
        <v>0</v>
      </c>
    </row>
    <row r="2086" spans="1:9" x14ac:dyDescent="0.25">
      <c r="A2086" s="174">
        <f>--ISNUMBER(IFERROR(SEARCH('Project Costing'!#REF!,Services!I2093,1),""))</f>
        <v>0</v>
      </c>
      <c r="B2086" s="174" t="str">
        <f>IF(A2086=1,COUNTIF($A$8:A2086,1),"")</f>
        <v/>
      </c>
      <c r="C2086" s="174"/>
      <c r="D2086" s="157">
        <f>IFERROR($C$8:INDEX($C$8:$C$3000,COUNTIF($C$8:$C$3000,"?*")),"")</f>
        <v>0</v>
      </c>
      <c r="E2086" s="174"/>
      <c r="F2086" s="174">
        <f>--ISNUMBER(IFERROR(SEARCH('Project Costing'!#REF!,Services!I2093,1),""))</f>
        <v>0</v>
      </c>
      <c r="G2086" s="174" t="str">
        <f>IF(F2086=1,COUNTIF($F$8:F2086,1),"")</f>
        <v/>
      </c>
      <c r="H2086" s="174"/>
      <c r="I2086" s="157">
        <f>IFERROR($H$8:INDEX($H$8:$H$3000,COUNTIF($H$8:$H$3000,"?*")),"")</f>
        <v>0</v>
      </c>
    </row>
    <row r="2087" spans="1:9" x14ac:dyDescent="0.25">
      <c r="A2087" s="174">
        <f>--ISNUMBER(IFERROR(SEARCH('Project Costing'!#REF!,Services!I2094,1),""))</f>
        <v>0</v>
      </c>
      <c r="B2087" s="174" t="str">
        <f>IF(A2087=1,COUNTIF($A$8:A2087,1),"")</f>
        <v/>
      </c>
      <c r="C2087" s="174"/>
      <c r="D2087" s="157">
        <f>IFERROR($C$8:INDEX($C$8:$C$3000,COUNTIF($C$8:$C$3000,"?*")),"")</f>
        <v>0</v>
      </c>
      <c r="E2087" s="174"/>
      <c r="F2087" s="174">
        <f>--ISNUMBER(IFERROR(SEARCH('Project Costing'!#REF!,Services!I2094,1),""))</f>
        <v>0</v>
      </c>
      <c r="G2087" s="174" t="str">
        <f>IF(F2087=1,COUNTIF($F$8:F2087,1),"")</f>
        <v/>
      </c>
      <c r="H2087" s="174"/>
      <c r="I2087" s="157">
        <f>IFERROR($H$8:INDEX($H$8:$H$3000,COUNTIF($H$8:$H$3000,"?*")),"")</f>
        <v>0</v>
      </c>
    </row>
    <row r="2088" spans="1:9" x14ac:dyDescent="0.25">
      <c r="A2088" s="174">
        <f>--ISNUMBER(IFERROR(SEARCH('Project Costing'!#REF!,Services!I2095,1),""))</f>
        <v>0</v>
      </c>
      <c r="B2088" s="174" t="str">
        <f>IF(A2088=1,COUNTIF($A$8:A2088,1),"")</f>
        <v/>
      </c>
      <c r="C2088" s="174"/>
      <c r="D2088" s="157">
        <f>IFERROR($C$8:INDEX($C$8:$C$3000,COUNTIF($C$8:$C$3000,"?*")),"")</f>
        <v>0</v>
      </c>
      <c r="E2088" s="174"/>
      <c r="F2088" s="174">
        <f>--ISNUMBER(IFERROR(SEARCH('Project Costing'!#REF!,Services!I2095,1),""))</f>
        <v>0</v>
      </c>
      <c r="G2088" s="174" t="str">
        <f>IF(F2088=1,COUNTIF($F$8:F2088,1),"")</f>
        <v/>
      </c>
      <c r="H2088" s="174"/>
      <c r="I2088" s="157">
        <f>IFERROR($H$8:INDEX($H$8:$H$3000,COUNTIF($H$8:$H$3000,"?*")),"")</f>
        <v>0</v>
      </c>
    </row>
    <row r="2089" spans="1:9" x14ac:dyDescent="0.25">
      <c r="A2089" s="174">
        <f>--ISNUMBER(IFERROR(SEARCH('Project Costing'!#REF!,Services!I2096,1),""))</f>
        <v>0</v>
      </c>
      <c r="B2089" s="174" t="str">
        <f>IF(A2089=1,COUNTIF($A$8:A2089,1),"")</f>
        <v/>
      </c>
      <c r="C2089" s="174"/>
      <c r="D2089" s="157">
        <f>IFERROR($C$8:INDEX($C$8:$C$3000,COUNTIF($C$8:$C$3000,"?*")),"")</f>
        <v>0</v>
      </c>
      <c r="E2089" s="174"/>
      <c r="F2089" s="174">
        <f>--ISNUMBER(IFERROR(SEARCH('Project Costing'!#REF!,Services!I2096,1),""))</f>
        <v>0</v>
      </c>
      <c r="G2089" s="174" t="str">
        <f>IF(F2089=1,COUNTIF($F$8:F2089,1),"")</f>
        <v/>
      </c>
      <c r="H2089" s="174"/>
      <c r="I2089" s="157">
        <f>IFERROR($H$8:INDEX($H$8:$H$3000,COUNTIF($H$8:$H$3000,"?*")),"")</f>
        <v>0</v>
      </c>
    </row>
    <row r="2090" spans="1:9" x14ac:dyDescent="0.25">
      <c r="A2090" s="174">
        <f>--ISNUMBER(IFERROR(SEARCH('Project Costing'!#REF!,Services!I2097,1),""))</f>
        <v>0</v>
      </c>
      <c r="B2090" s="174" t="str">
        <f>IF(A2090=1,COUNTIF($A$8:A2090,1),"")</f>
        <v/>
      </c>
      <c r="C2090" s="174"/>
      <c r="D2090" s="157">
        <f>IFERROR($C$8:INDEX($C$8:$C$3000,COUNTIF($C$8:$C$3000,"?*")),"")</f>
        <v>0</v>
      </c>
      <c r="E2090" s="174"/>
      <c r="F2090" s="174">
        <f>--ISNUMBER(IFERROR(SEARCH('Project Costing'!#REF!,Services!I2097,1),""))</f>
        <v>0</v>
      </c>
      <c r="G2090" s="174" t="str">
        <f>IF(F2090=1,COUNTIF($F$8:F2090,1),"")</f>
        <v/>
      </c>
      <c r="H2090" s="174"/>
      <c r="I2090" s="157">
        <f>IFERROR($H$8:INDEX($H$8:$H$3000,COUNTIF($H$8:$H$3000,"?*")),"")</f>
        <v>0</v>
      </c>
    </row>
    <row r="2091" spans="1:9" x14ac:dyDescent="0.25">
      <c r="A2091" s="174">
        <f>--ISNUMBER(IFERROR(SEARCH('Project Costing'!#REF!,Services!I2098,1),""))</f>
        <v>0</v>
      </c>
      <c r="B2091" s="174" t="str">
        <f>IF(A2091=1,COUNTIF($A$8:A2091,1),"")</f>
        <v/>
      </c>
      <c r="C2091" s="174"/>
      <c r="D2091" s="157">
        <f>IFERROR($C$8:INDEX($C$8:$C$3000,COUNTIF($C$8:$C$3000,"?*")),"")</f>
        <v>0</v>
      </c>
      <c r="E2091" s="174"/>
      <c r="F2091" s="174">
        <f>--ISNUMBER(IFERROR(SEARCH('Project Costing'!#REF!,Services!I2098,1),""))</f>
        <v>0</v>
      </c>
      <c r="G2091" s="174" t="str">
        <f>IF(F2091=1,COUNTIF($F$8:F2091,1),"")</f>
        <v/>
      </c>
      <c r="H2091" s="174"/>
      <c r="I2091" s="157">
        <f>IFERROR($H$8:INDEX($H$8:$H$3000,COUNTIF($H$8:$H$3000,"?*")),"")</f>
        <v>0</v>
      </c>
    </row>
    <row r="2092" spans="1:9" x14ac:dyDescent="0.25">
      <c r="A2092" s="174">
        <f>--ISNUMBER(IFERROR(SEARCH('Project Costing'!#REF!,Services!I2099,1),""))</f>
        <v>0</v>
      </c>
      <c r="B2092" s="174" t="str">
        <f>IF(A2092=1,COUNTIF($A$8:A2092,1),"")</f>
        <v/>
      </c>
      <c r="C2092" s="174"/>
      <c r="D2092" s="157">
        <f>IFERROR($C$8:INDEX($C$8:$C$3000,COUNTIF($C$8:$C$3000,"?*")),"")</f>
        <v>0</v>
      </c>
      <c r="E2092" s="174"/>
      <c r="F2092" s="174">
        <f>--ISNUMBER(IFERROR(SEARCH('Project Costing'!#REF!,Services!I2099,1),""))</f>
        <v>0</v>
      </c>
      <c r="G2092" s="174" t="str">
        <f>IF(F2092=1,COUNTIF($F$8:F2092,1),"")</f>
        <v/>
      </c>
      <c r="H2092" s="174"/>
      <c r="I2092" s="157">
        <f>IFERROR($H$8:INDEX($H$8:$H$3000,COUNTIF($H$8:$H$3000,"?*")),"")</f>
        <v>0</v>
      </c>
    </row>
    <row r="2093" spans="1:9" x14ac:dyDescent="0.25">
      <c r="A2093" s="174">
        <f>--ISNUMBER(IFERROR(SEARCH('Project Costing'!#REF!,Services!I2100,1),""))</f>
        <v>0</v>
      </c>
      <c r="B2093" s="174" t="str">
        <f>IF(A2093=1,COUNTIF($A$8:A2093,1),"")</f>
        <v/>
      </c>
      <c r="C2093" s="174"/>
      <c r="D2093" s="157">
        <f>IFERROR($C$8:INDEX($C$8:$C$3000,COUNTIF($C$8:$C$3000,"?*")),"")</f>
        <v>0</v>
      </c>
      <c r="E2093" s="174"/>
      <c r="F2093" s="174">
        <f>--ISNUMBER(IFERROR(SEARCH('Project Costing'!#REF!,Services!I2100,1),""))</f>
        <v>0</v>
      </c>
      <c r="G2093" s="174" t="str">
        <f>IF(F2093=1,COUNTIF($F$8:F2093,1),"")</f>
        <v/>
      </c>
      <c r="H2093" s="174"/>
      <c r="I2093" s="157">
        <f>IFERROR($H$8:INDEX($H$8:$H$3000,COUNTIF($H$8:$H$3000,"?*")),"")</f>
        <v>0</v>
      </c>
    </row>
    <row r="2094" spans="1:9" x14ac:dyDescent="0.25">
      <c r="A2094" s="174">
        <f>--ISNUMBER(IFERROR(SEARCH('Project Costing'!#REF!,Services!I2101,1),""))</f>
        <v>0</v>
      </c>
      <c r="B2094" s="174" t="str">
        <f>IF(A2094=1,COUNTIF($A$8:A2094,1),"")</f>
        <v/>
      </c>
      <c r="C2094" s="174"/>
      <c r="D2094" s="157">
        <f>IFERROR($C$8:INDEX($C$8:$C$3000,COUNTIF($C$8:$C$3000,"?*")),"")</f>
        <v>0</v>
      </c>
      <c r="E2094" s="174"/>
      <c r="F2094" s="174">
        <f>--ISNUMBER(IFERROR(SEARCH('Project Costing'!#REF!,Services!I2101,1),""))</f>
        <v>0</v>
      </c>
      <c r="G2094" s="174" t="str">
        <f>IF(F2094=1,COUNTIF($F$8:F2094,1),"")</f>
        <v/>
      </c>
      <c r="H2094" s="174"/>
      <c r="I2094" s="157">
        <f>IFERROR($H$8:INDEX($H$8:$H$3000,COUNTIF($H$8:$H$3000,"?*")),"")</f>
        <v>0</v>
      </c>
    </row>
    <row r="2095" spans="1:9" x14ac:dyDescent="0.25">
      <c r="A2095" s="174">
        <f>--ISNUMBER(IFERROR(SEARCH('Project Costing'!#REF!,Services!I2102,1),""))</f>
        <v>0</v>
      </c>
      <c r="B2095" s="174" t="str">
        <f>IF(A2095=1,COUNTIF($A$8:A2095,1),"")</f>
        <v/>
      </c>
      <c r="C2095" s="174"/>
      <c r="D2095" s="157">
        <f>IFERROR($C$8:INDEX($C$8:$C$3000,COUNTIF($C$8:$C$3000,"?*")),"")</f>
        <v>0</v>
      </c>
      <c r="E2095" s="174"/>
      <c r="F2095" s="174">
        <f>--ISNUMBER(IFERROR(SEARCH('Project Costing'!#REF!,Services!I2102,1),""))</f>
        <v>0</v>
      </c>
      <c r="G2095" s="174" t="str">
        <f>IF(F2095=1,COUNTIF($F$8:F2095,1),"")</f>
        <v/>
      </c>
      <c r="H2095" s="174"/>
      <c r="I2095" s="157">
        <f>IFERROR($H$8:INDEX($H$8:$H$3000,COUNTIF($H$8:$H$3000,"?*")),"")</f>
        <v>0</v>
      </c>
    </row>
    <row r="2096" spans="1:9" x14ac:dyDescent="0.25">
      <c r="A2096" s="174">
        <f>--ISNUMBER(IFERROR(SEARCH('Project Costing'!#REF!,Services!I2103,1),""))</f>
        <v>0</v>
      </c>
      <c r="B2096" s="174" t="str">
        <f>IF(A2096=1,COUNTIF($A$8:A2096,1),"")</f>
        <v/>
      </c>
      <c r="C2096" s="174"/>
      <c r="D2096" s="157">
        <f>IFERROR($C$8:INDEX($C$8:$C$3000,COUNTIF($C$8:$C$3000,"?*")),"")</f>
        <v>0</v>
      </c>
      <c r="E2096" s="174"/>
      <c r="F2096" s="174">
        <f>--ISNUMBER(IFERROR(SEARCH('Project Costing'!#REF!,Services!I2103,1),""))</f>
        <v>0</v>
      </c>
      <c r="G2096" s="174" t="str">
        <f>IF(F2096=1,COUNTIF($F$8:F2096,1),"")</f>
        <v/>
      </c>
      <c r="H2096" s="174"/>
      <c r="I2096" s="157">
        <f>IFERROR($H$8:INDEX($H$8:$H$3000,COUNTIF($H$8:$H$3000,"?*")),"")</f>
        <v>0</v>
      </c>
    </row>
    <row r="2097" spans="1:9" x14ac:dyDescent="0.25">
      <c r="A2097" s="174">
        <f>--ISNUMBER(IFERROR(SEARCH('Project Costing'!#REF!,Services!I2104,1),""))</f>
        <v>0</v>
      </c>
      <c r="B2097" s="174" t="str">
        <f>IF(A2097=1,COUNTIF($A$8:A2097,1),"")</f>
        <v/>
      </c>
      <c r="C2097" s="174"/>
      <c r="D2097" s="157">
        <f>IFERROR($C$8:INDEX($C$8:$C$3000,COUNTIF($C$8:$C$3000,"?*")),"")</f>
        <v>0</v>
      </c>
      <c r="E2097" s="174"/>
      <c r="F2097" s="174">
        <f>--ISNUMBER(IFERROR(SEARCH('Project Costing'!#REF!,Services!I2104,1),""))</f>
        <v>0</v>
      </c>
      <c r="G2097" s="174" t="str">
        <f>IF(F2097=1,COUNTIF($F$8:F2097,1),"")</f>
        <v/>
      </c>
      <c r="H2097" s="174"/>
      <c r="I2097" s="157">
        <f>IFERROR($H$8:INDEX($H$8:$H$3000,COUNTIF($H$8:$H$3000,"?*")),"")</f>
        <v>0</v>
      </c>
    </row>
    <row r="2098" spans="1:9" x14ac:dyDescent="0.25">
      <c r="A2098" s="174">
        <f>--ISNUMBER(IFERROR(SEARCH('Project Costing'!#REF!,Services!I2105,1),""))</f>
        <v>0</v>
      </c>
      <c r="B2098" s="174" t="str">
        <f>IF(A2098=1,COUNTIF($A$8:A2098,1),"")</f>
        <v/>
      </c>
      <c r="C2098" s="174"/>
      <c r="D2098" s="157">
        <f>IFERROR($C$8:INDEX($C$8:$C$3000,COUNTIF($C$8:$C$3000,"?*")),"")</f>
        <v>0</v>
      </c>
      <c r="E2098" s="174"/>
      <c r="F2098" s="174">
        <f>--ISNUMBER(IFERROR(SEARCH('Project Costing'!#REF!,Services!I2105,1),""))</f>
        <v>0</v>
      </c>
      <c r="G2098" s="174" t="str">
        <f>IF(F2098=1,COUNTIF($F$8:F2098,1),"")</f>
        <v/>
      </c>
      <c r="H2098" s="174"/>
      <c r="I2098" s="157">
        <f>IFERROR($H$8:INDEX($H$8:$H$3000,COUNTIF($H$8:$H$3000,"?*")),"")</f>
        <v>0</v>
      </c>
    </row>
    <row r="2099" spans="1:9" x14ac:dyDescent="0.25">
      <c r="A2099" s="174">
        <f>--ISNUMBER(IFERROR(SEARCH('Project Costing'!#REF!,Services!I2106,1),""))</f>
        <v>0</v>
      </c>
      <c r="B2099" s="174" t="str">
        <f>IF(A2099=1,COUNTIF($A$8:A2099,1),"")</f>
        <v/>
      </c>
      <c r="C2099" s="174"/>
      <c r="D2099" s="157">
        <f>IFERROR($C$8:INDEX($C$8:$C$3000,COUNTIF($C$8:$C$3000,"?*")),"")</f>
        <v>0</v>
      </c>
      <c r="E2099" s="174"/>
      <c r="F2099" s="174">
        <f>--ISNUMBER(IFERROR(SEARCH('Project Costing'!#REF!,Services!I2106,1),""))</f>
        <v>0</v>
      </c>
      <c r="G2099" s="174" t="str">
        <f>IF(F2099=1,COUNTIF($F$8:F2099,1),"")</f>
        <v/>
      </c>
      <c r="H2099" s="174"/>
      <c r="I2099" s="157">
        <f>IFERROR($H$8:INDEX($H$8:$H$3000,COUNTIF($H$8:$H$3000,"?*")),"")</f>
        <v>0</v>
      </c>
    </row>
    <row r="2100" spans="1:9" x14ac:dyDescent="0.25">
      <c r="A2100" s="174">
        <f>--ISNUMBER(IFERROR(SEARCH('Project Costing'!#REF!,Services!I2107,1),""))</f>
        <v>0</v>
      </c>
      <c r="B2100" s="174" t="str">
        <f>IF(A2100=1,COUNTIF($A$8:A2100,1),"")</f>
        <v/>
      </c>
      <c r="C2100" s="174"/>
      <c r="D2100" s="157">
        <f>IFERROR($C$8:INDEX($C$8:$C$3000,COUNTIF($C$8:$C$3000,"?*")),"")</f>
        <v>0</v>
      </c>
      <c r="E2100" s="174"/>
      <c r="F2100" s="174">
        <f>--ISNUMBER(IFERROR(SEARCH('Project Costing'!#REF!,Services!I2107,1),""))</f>
        <v>0</v>
      </c>
      <c r="G2100" s="174" t="str">
        <f>IF(F2100=1,COUNTIF($F$8:F2100,1),"")</f>
        <v/>
      </c>
      <c r="H2100" s="174"/>
      <c r="I2100" s="157">
        <f>IFERROR($H$8:INDEX($H$8:$H$3000,COUNTIF($H$8:$H$3000,"?*")),"")</f>
        <v>0</v>
      </c>
    </row>
    <row r="2101" spans="1:9" x14ac:dyDescent="0.25">
      <c r="A2101" s="174">
        <f>--ISNUMBER(IFERROR(SEARCH('Project Costing'!#REF!,Services!I2108,1),""))</f>
        <v>0</v>
      </c>
      <c r="B2101" s="174" t="str">
        <f>IF(A2101=1,COUNTIF($A$8:A2101,1),"")</f>
        <v/>
      </c>
      <c r="C2101" s="174"/>
      <c r="D2101" s="157">
        <f>IFERROR($C$8:INDEX($C$8:$C$3000,COUNTIF($C$8:$C$3000,"?*")),"")</f>
        <v>0</v>
      </c>
      <c r="E2101" s="174"/>
      <c r="F2101" s="174">
        <f>--ISNUMBER(IFERROR(SEARCH('Project Costing'!#REF!,Services!I2108,1),""))</f>
        <v>0</v>
      </c>
      <c r="G2101" s="174" t="str">
        <f>IF(F2101=1,COUNTIF($F$8:F2101,1),"")</f>
        <v/>
      </c>
      <c r="H2101" s="174"/>
      <c r="I2101" s="157">
        <f>IFERROR($H$8:INDEX($H$8:$H$3000,COUNTIF($H$8:$H$3000,"?*")),"")</f>
        <v>0</v>
      </c>
    </row>
    <row r="2102" spans="1:9" x14ac:dyDescent="0.25">
      <c r="A2102" s="174">
        <f>--ISNUMBER(IFERROR(SEARCH('Project Costing'!#REF!,Services!I2109,1),""))</f>
        <v>0</v>
      </c>
      <c r="B2102" s="174" t="str">
        <f>IF(A2102=1,COUNTIF($A$8:A2102,1),"")</f>
        <v/>
      </c>
      <c r="C2102" s="174"/>
      <c r="D2102" s="157">
        <f>IFERROR($C$8:INDEX($C$8:$C$3000,COUNTIF($C$8:$C$3000,"?*")),"")</f>
        <v>0</v>
      </c>
      <c r="E2102" s="174"/>
      <c r="F2102" s="174">
        <f>--ISNUMBER(IFERROR(SEARCH('Project Costing'!#REF!,Services!I2109,1),""))</f>
        <v>0</v>
      </c>
      <c r="G2102" s="174" t="str">
        <f>IF(F2102=1,COUNTIF($F$8:F2102,1),"")</f>
        <v/>
      </c>
      <c r="H2102" s="174"/>
      <c r="I2102" s="157">
        <f>IFERROR($H$8:INDEX($H$8:$H$3000,COUNTIF($H$8:$H$3000,"?*")),"")</f>
        <v>0</v>
      </c>
    </row>
    <row r="2103" spans="1:9" x14ac:dyDescent="0.25">
      <c r="A2103" s="174">
        <f>--ISNUMBER(IFERROR(SEARCH('Project Costing'!#REF!,Services!I2110,1),""))</f>
        <v>0</v>
      </c>
      <c r="B2103" s="174" t="str">
        <f>IF(A2103=1,COUNTIF($A$8:A2103,1),"")</f>
        <v/>
      </c>
      <c r="C2103" s="174"/>
      <c r="D2103" s="157">
        <f>IFERROR($C$8:INDEX($C$8:$C$3000,COUNTIF($C$8:$C$3000,"?*")),"")</f>
        <v>0</v>
      </c>
      <c r="E2103" s="174"/>
      <c r="F2103" s="174">
        <f>--ISNUMBER(IFERROR(SEARCH('Project Costing'!#REF!,Services!I2110,1),""))</f>
        <v>0</v>
      </c>
      <c r="G2103" s="174" t="str">
        <f>IF(F2103=1,COUNTIF($F$8:F2103,1),"")</f>
        <v/>
      </c>
      <c r="H2103" s="174"/>
      <c r="I2103" s="157">
        <f>IFERROR($H$8:INDEX($H$8:$H$3000,COUNTIF($H$8:$H$3000,"?*")),"")</f>
        <v>0</v>
      </c>
    </row>
    <row r="2104" spans="1:9" x14ac:dyDescent="0.25">
      <c r="A2104" s="174">
        <f>--ISNUMBER(IFERROR(SEARCH('Project Costing'!#REF!,Services!I2111,1),""))</f>
        <v>0</v>
      </c>
      <c r="B2104" s="174" t="str">
        <f>IF(A2104=1,COUNTIF($A$8:A2104,1),"")</f>
        <v/>
      </c>
      <c r="C2104" s="174"/>
      <c r="D2104" s="157">
        <f>IFERROR($C$8:INDEX($C$8:$C$3000,COUNTIF($C$8:$C$3000,"?*")),"")</f>
        <v>0</v>
      </c>
      <c r="E2104" s="174"/>
      <c r="F2104" s="174">
        <f>--ISNUMBER(IFERROR(SEARCH('Project Costing'!#REF!,Services!I2111,1),""))</f>
        <v>0</v>
      </c>
      <c r="G2104" s="174" t="str">
        <f>IF(F2104=1,COUNTIF($F$8:F2104,1),"")</f>
        <v/>
      </c>
      <c r="H2104" s="174"/>
      <c r="I2104" s="157">
        <f>IFERROR($H$8:INDEX($H$8:$H$3000,COUNTIF($H$8:$H$3000,"?*")),"")</f>
        <v>0</v>
      </c>
    </row>
    <row r="2105" spans="1:9" x14ac:dyDescent="0.25">
      <c r="A2105" s="174">
        <f>--ISNUMBER(IFERROR(SEARCH('Project Costing'!#REF!,Services!I2112,1),""))</f>
        <v>0</v>
      </c>
      <c r="B2105" s="174" t="str">
        <f>IF(A2105=1,COUNTIF($A$8:A2105,1),"")</f>
        <v/>
      </c>
      <c r="C2105" s="174"/>
      <c r="D2105" s="157">
        <f>IFERROR($C$8:INDEX($C$8:$C$3000,COUNTIF($C$8:$C$3000,"?*")),"")</f>
        <v>0</v>
      </c>
      <c r="E2105" s="174"/>
      <c r="F2105" s="174">
        <f>--ISNUMBER(IFERROR(SEARCH('Project Costing'!#REF!,Services!I2112,1),""))</f>
        <v>0</v>
      </c>
      <c r="G2105" s="174" t="str">
        <f>IF(F2105=1,COUNTIF($F$8:F2105,1),"")</f>
        <v/>
      </c>
      <c r="H2105" s="174"/>
      <c r="I2105" s="157">
        <f>IFERROR($H$8:INDEX($H$8:$H$3000,COUNTIF($H$8:$H$3000,"?*")),"")</f>
        <v>0</v>
      </c>
    </row>
    <row r="2106" spans="1:9" x14ac:dyDescent="0.25">
      <c r="A2106" s="174">
        <f>--ISNUMBER(IFERROR(SEARCH('Project Costing'!#REF!,Services!I2113,1),""))</f>
        <v>0</v>
      </c>
      <c r="B2106" s="174" t="str">
        <f>IF(A2106=1,COUNTIF($A$8:A2106,1),"")</f>
        <v/>
      </c>
      <c r="C2106" s="174"/>
      <c r="D2106" s="157">
        <f>IFERROR($C$8:INDEX($C$8:$C$3000,COUNTIF($C$8:$C$3000,"?*")),"")</f>
        <v>0</v>
      </c>
      <c r="E2106" s="174"/>
      <c r="F2106" s="174">
        <f>--ISNUMBER(IFERROR(SEARCH('Project Costing'!#REF!,Services!I2113,1),""))</f>
        <v>0</v>
      </c>
      <c r="G2106" s="174" t="str">
        <f>IF(F2106=1,COUNTIF($F$8:F2106,1),"")</f>
        <v/>
      </c>
      <c r="H2106" s="174"/>
      <c r="I2106" s="157">
        <f>IFERROR($H$8:INDEX($H$8:$H$3000,COUNTIF($H$8:$H$3000,"?*")),"")</f>
        <v>0</v>
      </c>
    </row>
    <row r="2107" spans="1:9" x14ac:dyDescent="0.25">
      <c r="A2107" s="174">
        <f>--ISNUMBER(IFERROR(SEARCH('Project Costing'!#REF!,Services!I2114,1),""))</f>
        <v>0</v>
      </c>
      <c r="B2107" s="174" t="str">
        <f>IF(A2107=1,COUNTIF($A$8:A2107,1),"")</f>
        <v/>
      </c>
      <c r="C2107" s="174"/>
      <c r="D2107" s="157">
        <f>IFERROR($C$8:INDEX($C$8:$C$3000,COUNTIF($C$8:$C$3000,"?*")),"")</f>
        <v>0</v>
      </c>
      <c r="E2107" s="174"/>
      <c r="F2107" s="174">
        <f>--ISNUMBER(IFERROR(SEARCH('Project Costing'!#REF!,Services!I2114,1),""))</f>
        <v>0</v>
      </c>
      <c r="G2107" s="174" t="str">
        <f>IF(F2107=1,COUNTIF($F$8:F2107,1),"")</f>
        <v/>
      </c>
      <c r="H2107" s="174"/>
      <c r="I2107" s="157">
        <f>IFERROR($H$8:INDEX($H$8:$H$3000,COUNTIF($H$8:$H$3000,"?*")),"")</f>
        <v>0</v>
      </c>
    </row>
    <row r="2108" spans="1:9" x14ac:dyDescent="0.25">
      <c r="A2108" s="174">
        <f>--ISNUMBER(IFERROR(SEARCH('Project Costing'!#REF!,Services!I2115,1),""))</f>
        <v>0</v>
      </c>
      <c r="B2108" s="174" t="str">
        <f>IF(A2108=1,COUNTIF($A$8:A2108,1),"")</f>
        <v/>
      </c>
      <c r="C2108" s="174"/>
      <c r="D2108" s="157">
        <f>IFERROR($C$8:INDEX($C$8:$C$3000,COUNTIF($C$8:$C$3000,"?*")),"")</f>
        <v>0</v>
      </c>
      <c r="E2108" s="174"/>
      <c r="F2108" s="174">
        <f>--ISNUMBER(IFERROR(SEARCH('Project Costing'!#REF!,Services!I2115,1),""))</f>
        <v>0</v>
      </c>
      <c r="G2108" s="174" t="str">
        <f>IF(F2108=1,COUNTIF($F$8:F2108,1),"")</f>
        <v/>
      </c>
      <c r="H2108" s="174"/>
      <c r="I2108" s="157">
        <f>IFERROR($H$8:INDEX($H$8:$H$3000,COUNTIF($H$8:$H$3000,"?*")),"")</f>
        <v>0</v>
      </c>
    </row>
    <row r="2109" spans="1:9" x14ac:dyDescent="0.25">
      <c r="A2109" s="174">
        <f>--ISNUMBER(IFERROR(SEARCH('Project Costing'!#REF!,Services!I2116,1),""))</f>
        <v>0</v>
      </c>
      <c r="B2109" s="174" t="str">
        <f>IF(A2109=1,COUNTIF($A$8:A2109,1),"")</f>
        <v/>
      </c>
      <c r="C2109" s="174"/>
      <c r="D2109" s="157">
        <f>IFERROR($C$8:INDEX($C$8:$C$3000,COUNTIF($C$8:$C$3000,"?*")),"")</f>
        <v>0</v>
      </c>
      <c r="E2109" s="174"/>
      <c r="F2109" s="174">
        <f>--ISNUMBER(IFERROR(SEARCH('Project Costing'!#REF!,Services!I2116,1),""))</f>
        <v>0</v>
      </c>
      <c r="G2109" s="174" t="str">
        <f>IF(F2109=1,COUNTIF($F$8:F2109,1),"")</f>
        <v/>
      </c>
      <c r="H2109" s="174"/>
      <c r="I2109" s="157">
        <f>IFERROR($H$8:INDEX($H$8:$H$3000,COUNTIF($H$8:$H$3000,"?*")),"")</f>
        <v>0</v>
      </c>
    </row>
    <row r="2110" spans="1:9" x14ac:dyDescent="0.25">
      <c r="A2110" s="174">
        <f>--ISNUMBER(IFERROR(SEARCH('Project Costing'!#REF!,Services!I2117,1),""))</f>
        <v>0</v>
      </c>
      <c r="B2110" s="174" t="str">
        <f>IF(A2110=1,COUNTIF($A$8:A2110,1),"")</f>
        <v/>
      </c>
      <c r="C2110" s="174"/>
      <c r="D2110" s="157">
        <f>IFERROR($C$8:INDEX($C$8:$C$3000,COUNTIF($C$8:$C$3000,"?*")),"")</f>
        <v>0</v>
      </c>
      <c r="E2110" s="174"/>
      <c r="F2110" s="174">
        <f>--ISNUMBER(IFERROR(SEARCH('Project Costing'!#REF!,Services!I2117,1),""))</f>
        <v>0</v>
      </c>
      <c r="G2110" s="174" t="str">
        <f>IF(F2110=1,COUNTIF($F$8:F2110,1),"")</f>
        <v/>
      </c>
      <c r="H2110" s="174"/>
      <c r="I2110" s="157">
        <f>IFERROR($H$8:INDEX($H$8:$H$3000,COUNTIF($H$8:$H$3000,"?*")),"")</f>
        <v>0</v>
      </c>
    </row>
    <row r="2111" spans="1:9" x14ac:dyDescent="0.25">
      <c r="A2111" s="174">
        <f>--ISNUMBER(IFERROR(SEARCH('Project Costing'!#REF!,Services!I2118,1),""))</f>
        <v>0</v>
      </c>
      <c r="B2111" s="174" t="str">
        <f>IF(A2111=1,COUNTIF($A$8:A2111,1),"")</f>
        <v/>
      </c>
      <c r="C2111" s="174"/>
      <c r="D2111" s="157">
        <f>IFERROR($C$8:INDEX($C$8:$C$3000,COUNTIF($C$8:$C$3000,"?*")),"")</f>
        <v>0</v>
      </c>
      <c r="E2111" s="174"/>
      <c r="F2111" s="174">
        <f>--ISNUMBER(IFERROR(SEARCH('Project Costing'!#REF!,Services!I2118,1),""))</f>
        <v>0</v>
      </c>
      <c r="G2111" s="174" t="str">
        <f>IF(F2111=1,COUNTIF($F$8:F2111,1),"")</f>
        <v/>
      </c>
      <c r="H2111" s="174"/>
      <c r="I2111" s="157">
        <f>IFERROR($H$8:INDEX($H$8:$H$3000,COUNTIF($H$8:$H$3000,"?*")),"")</f>
        <v>0</v>
      </c>
    </row>
    <row r="2112" spans="1:9" x14ac:dyDescent="0.25">
      <c r="A2112" s="174">
        <f>--ISNUMBER(IFERROR(SEARCH('Project Costing'!#REF!,Services!I2119,1),""))</f>
        <v>0</v>
      </c>
      <c r="B2112" s="174" t="str">
        <f>IF(A2112=1,COUNTIF($A$8:A2112,1),"")</f>
        <v/>
      </c>
      <c r="C2112" s="174"/>
      <c r="D2112" s="157">
        <f>IFERROR($C$8:INDEX($C$8:$C$3000,COUNTIF($C$8:$C$3000,"?*")),"")</f>
        <v>0</v>
      </c>
      <c r="E2112" s="174"/>
      <c r="F2112" s="174">
        <f>--ISNUMBER(IFERROR(SEARCH('Project Costing'!#REF!,Services!I2119,1),""))</f>
        <v>0</v>
      </c>
      <c r="G2112" s="174" t="str">
        <f>IF(F2112=1,COUNTIF($F$8:F2112,1),"")</f>
        <v/>
      </c>
      <c r="H2112" s="174"/>
      <c r="I2112" s="157">
        <f>IFERROR($H$8:INDEX($H$8:$H$3000,COUNTIF($H$8:$H$3000,"?*")),"")</f>
        <v>0</v>
      </c>
    </row>
    <row r="2113" spans="1:9" x14ac:dyDescent="0.25">
      <c r="A2113" s="174">
        <f>--ISNUMBER(IFERROR(SEARCH('Project Costing'!#REF!,Services!I2120,1),""))</f>
        <v>0</v>
      </c>
      <c r="B2113" s="174" t="str">
        <f>IF(A2113=1,COUNTIF($A$8:A2113,1),"")</f>
        <v/>
      </c>
      <c r="C2113" s="174"/>
      <c r="D2113" s="157">
        <f>IFERROR($C$8:INDEX($C$8:$C$3000,COUNTIF($C$8:$C$3000,"?*")),"")</f>
        <v>0</v>
      </c>
      <c r="E2113" s="174"/>
      <c r="F2113" s="174">
        <f>--ISNUMBER(IFERROR(SEARCH('Project Costing'!#REF!,Services!I2120,1),""))</f>
        <v>0</v>
      </c>
      <c r="G2113" s="174" t="str">
        <f>IF(F2113=1,COUNTIF($F$8:F2113,1),"")</f>
        <v/>
      </c>
      <c r="H2113" s="174"/>
      <c r="I2113" s="157">
        <f>IFERROR($H$8:INDEX($H$8:$H$3000,COUNTIF($H$8:$H$3000,"?*")),"")</f>
        <v>0</v>
      </c>
    </row>
    <row r="2114" spans="1:9" x14ac:dyDescent="0.25">
      <c r="A2114" s="174">
        <f>--ISNUMBER(IFERROR(SEARCH('Project Costing'!#REF!,Services!I2121,1),""))</f>
        <v>0</v>
      </c>
      <c r="B2114" s="174" t="str">
        <f>IF(A2114=1,COUNTIF($A$8:A2114,1),"")</f>
        <v/>
      </c>
      <c r="C2114" s="174"/>
      <c r="D2114" s="157">
        <f>IFERROR($C$8:INDEX($C$8:$C$3000,COUNTIF($C$8:$C$3000,"?*")),"")</f>
        <v>0</v>
      </c>
      <c r="E2114" s="174"/>
      <c r="F2114" s="174">
        <f>--ISNUMBER(IFERROR(SEARCH('Project Costing'!#REF!,Services!I2121,1),""))</f>
        <v>0</v>
      </c>
      <c r="G2114" s="174" t="str">
        <f>IF(F2114=1,COUNTIF($F$8:F2114,1),"")</f>
        <v/>
      </c>
      <c r="H2114" s="174"/>
      <c r="I2114" s="157">
        <f>IFERROR($H$8:INDEX($H$8:$H$3000,COUNTIF($H$8:$H$3000,"?*")),"")</f>
        <v>0</v>
      </c>
    </row>
    <row r="2115" spans="1:9" x14ac:dyDescent="0.25">
      <c r="A2115" s="174">
        <f>--ISNUMBER(IFERROR(SEARCH('Project Costing'!#REF!,Services!I2122,1),""))</f>
        <v>0</v>
      </c>
      <c r="B2115" s="174" t="str">
        <f>IF(A2115=1,COUNTIF($A$8:A2115,1),"")</f>
        <v/>
      </c>
      <c r="C2115" s="174"/>
      <c r="D2115" s="157">
        <f>IFERROR($C$8:INDEX($C$8:$C$3000,COUNTIF($C$8:$C$3000,"?*")),"")</f>
        <v>0</v>
      </c>
      <c r="E2115" s="174"/>
      <c r="F2115" s="174">
        <f>--ISNUMBER(IFERROR(SEARCH('Project Costing'!#REF!,Services!I2122,1),""))</f>
        <v>0</v>
      </c>
      <c r="G2115" s="174" t="str">
        <f>IF(F2115=1,COUNTIF($F$8:F2115,1),"")</f>
        <v/>
      </c>
      <c r="H2115" s="174"/>
      <c r="I2115" s="157">
        <f>IFERROR($H$8:INDEX($H$8:$H$3000,COUNTIF($H$8:$H$3000,"?*")),"")</f>
        <v>0</v>
      </c>
    </row>
    <row r="2116" spans="1:9" x14ac:dyDescent="0.25">
      <c r="A2116" s="174">
        <f>--ISNUMBER(IFERROR(SEARCH('Project Costing'!#REF!,Services!I2123,1),""))</f>
        <v>0</v>
      </c>
      <c r="B2116" s="174" t="str">
        <f>IF(A2116=1,COUNTIF($A$8:A2116,1),"")</f>
        <v/>
      </c>
      <c r="C2116" s="174"/>
      <c r="D2116" s="157">
        <f>IFERROR($C$8:INDEX($C$8:$C$3000,COUNTIF($C$8:$C$3000,"?*")),"")</f>
        <v>0</v>
      </c>
      <c r="E2116" s="174"/>
      <c r="F2116" s="174">
        <f>--ISNUMBER(IFERROR(SEARCH('Project Costing'!#REF!,Services!I2123,1),""))</f>
        <v>0</v>
      </c>
      <c r="G2116" s="174" t="str">
        <f>IF(F2116=1,COUNTIF($F$8:F2116,1),"")</f>
        <v/>
      </c>
      <c r="H2116" s="174"/>
      <c r="I2116" s="157">
        <f>IFERROR($H$8:INDEX($H$8:$H$3000,COUNTIF($H$8:$H$3000,"?*")),"")</f>
        <v>0</v>
      </c>
    </row>
    <row r="2117" spans="1:9" x14ac:dyDescent="0.25">
      <c r="A2117" s="174">
        <f>--ISNUMBER(IFERROR(SEARCH('Project Costing'!#REF!,Services!I2124,1),""))</f>
        <v>0</v>
      </c>
      <c r="B2117" s="174" t="str">
        <f>IF(A2117=1,COUNTIF($A$8:A2117,1),"")</f>
        <v/>
      </c>
      <c r="C2117" s="174"/>
      <c r="D2117" s="157">
        <f>IFERROR($C$8:INDEX($C$8:$C$3000,COUNTIF($C$8:$C$3000,"?*")),"")</f>
        <v>0</v>
      </c>
      <c r="E2117" s="174"/>
      <c r="F2117" s="174">
        <f>--ISNUMBER(IFERROR(SEARCH('Project Costing'!#REF!,Services!I2124,1),""))</f>
        <v>0</v>
      </c>
      <c r="G2117" s="174" t="str">
        <f>IF(F2117=1,COUNTIF($F$8:F2117,1),"")</f>
        <v/>
      </c>
      <c r="H2117" s="174"/>
      <c r="I2117" s="157">
        <f>IFERROR($H$8:INDEX($H$8:$H$3000,COUNTIF($H$8:$H$3000,"?*")),"")</f>
        <v>0</v>
      </c>
    </row>
    <row r="2118" spans="1:9" x14ac:dyDescent="0.25">
      <c r="A2118" s="174">
        <f>--ISNUMBER(IFERROR(SEARCH('Project Costing'!#REF!,Services!I2125,1),""))</f>
        <v>0</v>
      </c>
      <c r="B2118" s="174" t="str">
        <f>IF(A2118=1,COUNTIF($A$8:A2118,1),"")</f>
        <v/>
      </c>
      <c r="C2118" s="174"/>
      <c r="D2118" s="157">
        <f>IFERROR($C$8:INDEX($C$8:$C$3000,COUNTIF($C$8:$C$3000,"?*")),"")</f>
        <v>0</v>
      </c>
      <c r="E2118" s="174"/>
      <c r="F2118" s="174">
        <f>--ISNUMBER(IFERROR(SEARCH('Project Costing'!#REF!,Services!I2125,1),""))</f>
        <v>0</v>
      </c>
      <c r="G2118" s="174" t="str">
        <f>IF(F2118=1,COUNTIF($F$8:F2118,1),"")</f>
        <v/>
      </c>
      <c r="H2118" s="174"/>
      <c r="I2118" s="157">
        <f>IFERROR($H$8:INDEX($H$8:$H$3000,COUNTIF($H$8:$H$3000,"?*")),"")</f>
        <v>0</v>
      </c>
    </row>
    <row r="2119" spans="1:9" x14ac:dyDescent="0.25">
      <c r="A2119" s="174">
        <f>--ISNUMBER(IFERROR(SEARCH('Project Costing'!#REF!,Services!I2126,1),""))</f>
        <v>0</v>
      </c>
      <c r="B2119" s="174" t="str">
        <f>IF(A2119=1,COUNTIF($A$8:A2119,1),"")</f>
        <v/>
      </c>
      <c r="C2119" s="174"/>
      <c r="D2119" s="157">
        <f>IFERROR($C$8:INDEX($C$8:$C$3000,COUNTIF($C$8:$C$3000,"?*")),"")</f>
        <v>0</v>
      </c>
      <c r="E2119" s="174"/>
      <c r="F2119" s="174">
        <f>--ISNUMBER(IFERROR(SEARCH('Project Costing'!#REF!,Services!I2126,1),""))</f>
        <v>0</v>
      </c>
      <c r="G2119" s="174" t="str">
        <f>IF(F2119=1,COUNTIF($F$8:F2119,1),"")</f>
        <v/>
      </c>
      <c r="H2119" s="174"/>
      <c r="I2119" s="157">
        <f>IFERROR($H$8:INDEX($H$8:$H$3000,COUNTIF($H$8:$H$3000,"?*")),"")</f>
        <v>0</v>
      </c>
    </row>
    <row r="2120" spans="1:9" x14ac:dyDescent="0.25">
      <c r="A2120" s="174">
        <f>--ISNUMBER(IFERROR(SEARCH('Project Costing'!#REF!,Services!I2127,1),""))</f>
        <v>0</v>
      </c>
      <c r="B2120" s="174" t="str">
        <f>IF(A2120=1,COUNTIF($A$8:A2120,1),"")</f>
        <v/>
      </c>
      <c r="C2120" s="174"/>
      <c r="D2120" s="157">
        <f>IFERROR($C$8:INDEX($C$8:$C$3000,COUNTIF($C$8:$C$3000,"?*")),"")</f>
        <v>0</v>
      </c>
      <c r="E2120" s="174"/>
      <c r="F2120" s="174">
        <f>--ISNUMBER(IFERROR(SEARCH('Project Costing'!#REF!,Services!I2127,1),""))</f>
        <v>0</v>
      </c>
      <c r="G2120" s="174" t="str">
        <f>IF(F2120=1,COUNTIF($F$8:F2120,1),"")</f>
        <v/>
      </c>
      <c r="H2120" s="174"/>
      <c r="I2120" s="157">
        <f>IFERROR($H$8:INDEX($H$8:$H$3000,COUNTIF($H$8:$H$3000,"?*")),"")</f>
        <v>0</v>
      </c>
    </row>
    <row r="2121" spans="1:9" x14ac:dyDescent="0.25">
      <c r="A2121" s="174">
        <f>--ISNUMBER(IFERROR(SEARCH('Project Costing'!#REF!,Services!I2128,1),""))</f>
        <v>0</v>
      </c>
      <c r="B2121" s="174" t="str">
        <f>IF(A2121=1,COUNTIF($A$8:A2121,1),"")</f>
        <v/>
      </c>
      <c r="C2121" s="174"/>
      <c r="D2121" s="157">
        <f>IFERROR($C$8:INDEX($C$8:$C$3000,COUNTIF($C$8:$C$3000,"?*")),"")</f>
        <v>0</v>
      </c>
      <c r="E2121" s="174"/>
      <c r="F2121" s="174">
        <f>--ISNUMBER(IFERROR(SEARCH('Project Costing'!#REF!,Services!I2128,1),""))</f>
        <v>0</v>
      </c>
      <c r="G2121" s="174" t="str">
        <f>IF(F2121=1,COUNTIF($F$8:F2121,1),"")</f>
        <v/>
      </c>
      <c r="H2121" s="174"/>
      <c r="I2121" s="157">
        <f>IFERROR($H$8:INDEX($H$8:$H$3000,COUNTIF($H$8:$H$3000,"?*")),"")</f>
        <v>0</v>
      </c>
    </row>
    <row r="2122" spans="1:9" x14ac:dyDescent="0.25">
      <c r="A2122" s="174">
        <f>--ISNUMBER(IFERROR(SEARCH('Project Costing'!#REF!,Services!I2129,1),""))</f>
        <v>0</v>
      </c>
      <c r="B2122" s="174" t="str">
        <f>IF(A2122=1,COUNTIF($A$8:A2122,1),"")</f>
        <v/>
      </c>
      <c r="C2122" s="174"/>
      <c r="D2122" s="157">
        <f>IFERROR($C$8:INDEX($C$8:$C$3000,COUNTIF($C$8:$C$3000,"?*")),"")</f>
        <v>0</v>
      </c>
      <c r="E2122" s="174"/>
      <c r="F2122" s="174">
        <f>--ISNUMBER(IFERROR(SEARCH('Project Costing'!#REF!,Services!I2129,1),""))</f>
        <v>0</v>
      </c>
      <c r="G2122" s="174" t="str">
        <f>IF(F2122=1,COUNTIF($F$8:F2122,1),"")</f>
        <v/>
      </c>
      <c r="H2122" s="174"/>
      <c r="I2122" s="157">
        <f>IFERROR($H$8:INDEX($H$8:$H$3000,COUNTIF($H$8:$H$3000,"?*")),"")</f>
        <v>0</v>
      </c>
    </row>
    <row r="2123" spans="1:9" x14ac:dyDescent="0.25">
      <c r="A2123" s="174">
        <f>--ISNUMBER(IFERROR(SEARCH('Project Costing'!#REF!,Services!I2130,1),""))</f>
        <v>0</v>
      </c>
      <c r="B2123" s="174" t="str">
        <f>IF(A2123=1,COUNTIF($A$8:A2123,1),"")</f>
        <v/>
      </c>
      <c r="C2123" s="174"/>
      <c r="D2123" s="157">
        <f>IFERROR($C$8:INDEX($C$8:$C$3000,COUNTIF($C$8:$C$3000,"?*")),"")</f>
        <v>0</v>
      </c>
      <c r="E2123" s="174"/>
      <c r="F2123" s="174">
        <f>--ISNUMBER(IFERROR(SEARCH('Project Costing'!#REF!,Services!I2130,1),""))</f>
        <v>0</v>
      </c>
      <c r="G2123" s="174" t="str">
        <f>IF(F2123=1,COUNTIF($F$8:F2123,1),"")</f>
        <v/>
      </c>
      <c r="H2123" s="174"/>
      <c r="I2123" s="157">
        <f>IFERROR($H$8:INDEX($H$8:$H$3000,COUNTIF($H$8:$H$3000,"?*")),"")</f>
        <v>0</v>
      </c>
    </row>
    <row r="2124" spans="1:9" x14ac:dyDescent="0.25">
      <c r="A2124" s="174">
        <f>--ISNUMBER(IFERROR(SEARCH('Project Costing'!#REF!,Services!I2131,1),""))</f>
        <v>0</v>
      </c>
      <c r="B2124" s="174" t="str">
        <f>IF(A2124=1,COUNTIF($A$8:A2124,1),"")</f>
        <v/>
      </c>
      <c r="C2124" s="174"/>
      <c r="D2124" s="157">
        <f>IFERROR($C$8:INDEX($C$8:$C$3000,COUNTIF($C$8:$C$3000,"?*")),"")</f>
        <v>0</v>
      </c>
      <c r="E2124" s="174"/>
      <c r="F2124" s="174">
        <f>--ISNUMBER(IFERROR(SEARCH('Project Costing'!#REF!,Services!I2131,1),""))</f>
        <v>0</v>
      </c>
      <c r="G2124" s="174" t="str">
        <f>IF(F2124=1,COUNTIF($F$8:F2124,1),"")</f>
        <v/>
      </c>
      <c r="H2124" s="174"/>
      <c r="I2124" s="157">
        <f>IFERROR($H$8:INDEX($H$8:$H$3000,COUNTIF($H$8:$H$3000,"?*")),"")</f>
        <v>0</v>
      </c>
    </row>
    <row r="2125" spans="1:9" x14ac:dyDescent="0.25">
      <c r="A2125" s="174">
        <f>--ISNUMBER(IFERROR(SEARCH('Project Costing'!#REF!,Services!I2132,1),""))</f>
        <v>0</v>
      </c>
      <c r="B2125" s="174" t="str">
        <f>IF(A2125=1,COUNTIF($A$8:A2125,1),"")</f>
        <v/>
      </c>
      <c r="C2125" s="174"/>
      <c r="D2125" s="157">
        <f>IFERROR($C$8:INDEX($C$8:$C$3000,COUNTIF($C$8:$C$3000,"?*")),"")</f>
        <v>0</v>
      </c>
      <c r="E2125" s="174"/>
      <c r="F2125" s="174">
        <f>--ISNUMBER(IFERROR(SEARCH('Project Costing'!#REF!,Services!I2132,1),""))</f>
        <v>0</v>
      </c>
      <c r="G2125" s="174" t="str">
        <f>IF(F2125=1,COUNTIF($F$8:F2125,1),"")</f>
        <v/>
      </c>
      <c r="H2125" s="174"/>
      <c r="I2125" s="157">
        <f>IFERROR($H$8:INDEX($H$8:$H$3000,COUNTIF($H$8:$H$3000,"?*")),"")</f>
        <v>0</v>
      </c>
    </row>
    <row r="2126" spans="1:9" x14ac:dyDescent="0.25">
      <c r="A2126" s="174">
        <f>--ISNUMBER(IFERROR(SEARCH('Project Costing'!#REF!,Services!I2133,1),""))</f>
        <v>0</v>
      </c>
      <c r="B2126" s="174" t="str">
        <f>IF(A2126=1,COUNTIF($A$8:A2126,1),"")</f>
        <v/>
      </c>
      <c r="C2126" s="174"/>
      <c r="D2126" s="157">
        <f>IFERROR($C$8:INDEX($C$8:$C$3000,COUNTIF($C$8:$C$3000,"?*")),"")</f>
        <v>0</v>
      </c>
      <c r="E2126" s="174"/>
      <c r="F2126" s="174">
        <f>--ISNUMBER(IFERROR(SEARCH('Project Costing'!#REF!,Services!I2133,1),""))</f>
        <v>0</v>
      </c>
      <c r="G2126" s="174" t="str">
        <f>IF(F2126=1,COUNTIF($F$8:F2126,1),"")</f>
        <v/>
      </c>
      <c r="H2126" s="174"/>
      <c r="I2126" s="157">
        <f>IFERROR($H$8:INDEX($H$8:$H$3000,COUNTIF($H$8:$H$3000,"?*")),"")</f>
        <v>0</v>
      </c>
    </row>
    <row r="2127" spans="1:9" x14ac:dyDescent="0.25">
      <c r="A2127" s="174">
        <f>--ISNUMBER(IFERROR(SEARCH('Project Costing'!#REF!,Services!I2134,1),""))</f>
        <v>0</v>
      </c>
      <c r="B2127" s="174" t="str">
        <f>IF(A2127=1,COUNTIF($A$8:A2127,1),"")</f>
        <v/>
      </c>
      <c r="C2127" s="174"/>
      <c r="D2127" s="157">
        <f>IFERROR($C$8:INDEX($C$8:$C$3000,COUNTIF($C$8:$C$3000,"?*")),"")</f>
        <v>0</v>
      </c>
      <c r="E2127" s="174"/>
      <c r="F2127" s="174">
        <f>--ISNUMBER(IFERROR(SEARCH('Project Costing'!#REF!,Services!I2134,1),""))</f>
        <v>0</v>
      </c>
      <c r="G2127" s="174" t="str">
        <f>IF(F2127=1,COUNTIF($F$8:F2127,1),"")</f>
        <v/>
      </c>
      <c r="H2127" s="174"/>
      <c r="I2127" s="157">
        <f>IFERROR($H$8:INDEX($H$8:$H$3000,COUNTIF($H$8:$H$3000,"?*")),"")</f>
        <v>0</v>
      </c>
    </row>
    <row r="2128" spans="1:9" x14ac:dyDescent="0.25">
      <c r="A2128" s="174">
        <f>--ISNUMBER(IFERROR(SEARCH('Project Costing'!#REF!,Services!I2135,1),""))</f>
        <v>0</v>
      </c>
      <c r="B2128" s="174" t="str">
        <f>IF(A2128=1,COUNTIF($A$8:A2128,1),"")</f>
        <v/>
      </c>
      <c r="C2128" s="174"/>
      <c r="D2128" s="157">
        <f>IFERROR($C$8:INDEX($C$8:$C$3000,COUNTIF($C$8:$C$3000,"?*")),"")</f>
        <v>0</v>
      </c>
      <c r="E2128" s="174"/>
      <c r="F2128" s="174">
        <f>--ISNUMBER(IFERROR(SEARCH('Project Costing'!#REF!,Services!I2135,1),""))</f>
        <v>0</v>
      </c>
      <c r="G2128" s="174" t="str">
        <f>IF(F2128=1,COUNTIF($F$8:F2128,1),"")</f>
        <v/>
      </c>
      <c r="H2128" s="174"/>
      <c r="I2128" s="157">
        <f>IFERROR($H$8:INDEX($H$8:$H$3000,COUNTIF($H$8:$H$3000,"?*")),"")</f>
        <v>0</v>
      </c>
    </row>
    <row r="2129" spans="1:9" x14ac:dyDescent="0.25">
      <c r="A2129" s="174">
        <f>--ISNUMBER(IFERROR(SEARCH('Project Costing'!#REF!,Services!I2136,1),""))</f>
        <v>0</v>
      </c>
      <c r="B2129" s="174" t="str">
        <f>IF(A2129=1,COUNTIF($A$8:A2129,1),"")</f>
        <v/>
      </c>
      <c r="C2129" s="174"/>
      <c r="D2129" s="157">
        <f>IFERROR($C$8:INDEX($C$8:$C$3000,COUNTIF($C$8:$C$3000,"?*")),"")</f>
        <v>0</v>
      </c>
      <c r="E2129" s="174"/>
      <c r="F2129" s="174">
        <f>--ISNUMBER(IFERROR(SEARCH('Project Costing'!#REF!,Services!I2136,1),""))</f>
        <v>0</v>
      </c>
      <c r="G2129" s="174" t="str">
        <f>IF(F2129=1,COUNTIF($F$8:F2129,1),"")</f>
        <v/>
      </c>
      <c r="H2129" s="174"/>
      <c r="I2129" s="157">
        <f>IFERROR($H$8:INDEX($H$8:$H$3000,COUNTIF($H$8:$H$3000,"?*")),"")</f>
        <v>0</v>
      </c>
    </row>
    <row r="2130" spans="1:9" x14ac:dyDescent="0.25">
      <c r="A2130" s="174">
        <f>--ISNUMBER(IFERROR(SEARCH('Project Costing'!#REF!,Services!I2137,1),""))</f>
        <v>0</v>
      </c>
      <c r="B2130" s="174" t="str">
        <f>IF(A2130=1,COUNTIF($A$8:A2130,1),"")</f>
        <v/>
      </c>
      <c r="C2130" s="174"/>
      <c r="D2130" s="157">
        <f>IFERROR($C$8:INDEX($C$8:$C$3000,COUNTIF($C$8:$C$3000,"?*")),"")</f>
        <v>0</v>
      </c>
      <c r="E2130" s="174"/>
      <c r="F2130" s="174">
        <f>--ISNUMBER(IFERROR(SEARCH('Project Costing'!#REF!,Services!I2137,1),""))</f>
        <v>0</v>
      </c>
      <c r="G2130" s="174" t="str">
        <f>IF(F2130=1,COUNTIF($F$8:F2130,1),"")</f>
        <v/>
      </c>
      <c r="H2130" s="174"/>
      <c r="I2130" s="157">
        <f>IFERROR($H$8:INDEX($H$8:$H$3000,COUNTIF($H$8:$H$3000,"?*")),"")</f>
        <v>0</v>
      </c>
    </row>
    <row r="2131" spans="1:9" x14ac:dyDescent="0.25">
      <c r="A2131" s="174">
        <f>--ISNUMBER(IFERROR(SEARCH('Project Costing'!#REF!,Services!I2138,1),""))</f>
        <v>0</v>
      </c>
      <c r="B2131" s="174" t="str">
        <f>IF(A2131=1,COUNTIF($A$8:A2131,1),"")</f>
        <v/>
      </c>
      <c r="C2131" s="174"/>
      <c r="D2131" s="157">
        <f>IFERROR($C$8:INDEX($C$8:$C$3000,COUNTIF($C$8:$C$3000,"?*")),"")</f>
        <v>0</v>
      </c>
      <c r="E2131" s="174"/>
      <c r="F2131" s="174">
        <f>--ISNUMBER(IFERROR(SEARCH('Project Costing'!#REF!,Services!I2138,1),""))</f>
        <v>0</v>
      </c>
      <c r="G2131" s="174" t="str">
        <f>IF(F2131=1,COUNTIF($F$8:F2131,1),"")</f>
        <v/>
      </c>
      <c r="H2131" s="174"/>
      <c r="I2131" s="157">
        <f>IFERROR($H$8:INDEX($H$8:$H$3000,COUNTIF($H$8:$H$3000,"?*")),"")</f>
        <v>0</v>
      </c>
    </row>
    <row r="2132" spans="1:9" x14ac:dyDescent="0.25">
      <c r="A2132" s="174">
        <f>--ISNUMBER(IFERROR(SEARCH('Project Costing'!#REF!,Services!I2139,1),""))</f>
        <v>0</v>
      </c>
      <c r="B2132" s="174" t="str">
        <f>IF(A2132=1,COUNTIF($A$8:A2132,1),"")</f>
        <v/>
      </c>
      <c r="C2132" s="174"/>
      <c r="D2132" s="157">
        <f>IFERROR($C$8:INDEX($C$8:$C$3000,COUNTIF($C$8:$C$3000,"?*")),"")</f>
        <v>0</v>
      </c>
      <c r="E2132" s="174"/>
      <c r="F2132" s="174">
        <f>--ISNUMBER(IFERROR(SEARCH('Project Costing'!#REF!,Services!I2139,1),""))</f>
        <v>0</v>
      </c>
      <c r="G2132" s="174" t="str">
        <f>IF(F2132=1,COUNTIF($F$8:F2132,1),"")</f>
        <v/>
      </c>
      <c r="H2132" s="174"/>
      <c r="I2132" s="157">
        <f>IFERROR($H$8:INDEX($H$8:$H$3000,COUNTIF($H$8:$H$3000,"?*")),"")</f>
        <v>0</v>
      </c>
    </row>
    <row r="2133" spans="1:9" x14ac:dyDescent="0.25">
      <c r="A2133" s="174">
        <f>--ISNUMBER(IFERROR(SEARCH('Project Costing'!#REF!,Services!I2140,1),""))</f>
        <v>0</v>
      </c>
      <c r="B2133" s="174" t="str">
        <f>IF(A2133=1,COUNTIF($A$8:A2133,1),"")</f>
        <v/>
      </c>
      <c r="C2133" s="174"/>
      <c r="D2133" s="157">
        <f>IFERROR($C$8:INDEX($C$8:$C$3000,COUNTIF($C$8:$C$3000,"?*")),"")</f>
        <v>0</v>
      </c>
      <c r="E2133" s="174"/>
      <c r="F2133" s="174">
        <f>--ISNUMBER(IFERROR(SEARCH('Project Costing'!#REF!,Services!I2140,1),""))</f>
        <v>0</v>
      </c>
      <c r="G2133" s="174" t="str">
        <f>IF(F2133=1,COUNTIF($F$8:F2133,1),"")</f>
        <v/>
      </c>
      <c r="H2133" s="174"/>
      <c r="I2133" s="157">
        <f>IFERROR($H$8:INDEX($H$8:$H$3000,COUNTIF($H$8:$H$3000,"?*")),"")</f>
        <v>0</v>
      </c>
    </row>
    <row r="2134" spans="1:9" x14ac:dyDescent="0.25">
      <c r="A2134" s="174">
        <f>--ISNUMBER(IFERROR(SEARCH('Project Costing'!#REF!,Services!I2141,1),""))</f>
        <v>0</v>
      </c>
      <c r="B2134" s="174" t="str">
        <f>IF(A2134=1,COUNTIF($A$8:A2134,1),"")</f>
        <v/>
      </c>
      <c r="C2134" s="174"/>
      <c r="D2134" s="157">
        <f>IFERROR($C$8:INDEX($C$8:$C$3000,COUNTIF($C$8:$C$3000,"?*")),"")</f>
        <v>0</v>
      </c>
      <c r="E2134" s="174"/>
      <c r="F2134" s="174">
        <f>--ISNUMBER(IFERROR(SEARCH('Project Costing'!#REF!,Services!I2141,1),""))</f>
        <v>0</v>
      </c>
      <c r="G2134" s="174" t="str">
        <f>IF(F2134=1,COUNTIF($F$8:F2134,1),"")</f>
        <v/>
      </c>
      <c r="H2134" s="174"/>
      <c r="I2134" s="157">
        <f>IFERROR($H$8:INDEX($H$8:$H$3000,COUNTIF($H$8:$H$3000,"?*")),"")</f>
        <v>0</v>
      </c>
    </row>
    <row r="2135" spans="1:9" x14ac:dyDescent="0.25">
      <c r="A2135" s="174">
        <f>--ISNUMBER(IFERROR(SEARCH('Project Costing'!#REF!,Services!I2142,1),""))</f>
        <v>0</v>
      </c>
      <c r="B2135" s="174" t="str">
        <f>IF(A2135=1,COUNTIF($A$8:A2135,1),"")</f>
        <v/>
      </c>
      <c r="C2135" s="174"/>
      <c r="D2135" s="157">
        <f>IFERROR($C$8:INDEX($C$8:$C$3000,COUNTIF($C$8:$C$3000,"?*")),"")</f>
        <v>0</v>
      </c>
      <c r="E2135" s="174"/>
      <c r="F2135" s="174">
        <f>--ISNUMBER(IFERROR(SEARCH('Project Costing'!#REF!,Services!I2142,1),""))</f>
        <v>0</v>
      </c>
      <c r="G2135" s="174" t="str">
        <f>IF(F2135=1,COUNTIF($F$8:F2135,1),"")</f>
        <v/>
      </c>
      <c r="H2135" s="174"/>
      <c r="I2135" s="157">
        <f>IFERROR($H$8:INDEX($H$8:$H$3000,COUNTIF($H$8:$H$3000,"?*")),"")</f>
        <v>0</v>
      </c>
    </row>
    <row r="2136" spans="1:9" x14ac:dyDescent="0.25">
      <c r="A2136" s="174">
        <f>--ISNUMBER(IFERROR(SEARCH('Project Costing'!#REF!,Services!I2143,1),""))</f>
        <v>0</v>
      </c>
      <c r="B2136" s="174" t="str">
        <f>IF(A2136=1,COUNTIF($A$8:A2136,1),"")</f>
        <v/>
      </c>
      <c r="C2136" s="174"/>
      <c r="D2136" s="157">
        <f>IFERROR($C$8:INDEX($C$8:$C$3000,COUNTIF($C$8:$C$3000,"?*")),"")</f>
        <v>0</v>
      </c>
      <c r="E2136" s="174"/>
      <c r="F2136" s="174">
        <f>--ISNUMBER(IFERROR(SEARCH('Project Costing'!#REF!,Services!I2143,1),""))</f>
        <v>0</v>
      </c>
      <c r="G2136" s="174" t="str">
        <f>IF(F2136=1,COUNTIF($F$8:F2136,1),"")</f>
        <v/>
      </c>
      <c r="H2136" s="174"/>
      <c r="I2136" s="157">
        <f>IFERROR($H$8:INDEX($H$8:$H$3000,COUNTIF($H$8:$H$3000,"?*")),"")</f>
        <v>0</v>
      </c>
    </row>
    <row r="2137" spans="1:9" x14ac:dyDescent="0.25">
      <c r="A2137" s="174">
        <f>--ISNUMBER(IFERROR(SEARCH('Project Costing'!#REF!,Services!I2144,1),""))</f>
        <v>0</v>
      </c>
      <c r="B2137" s="174" t="str">
        <f>IF(A2137=1,COUNTIF($A$8:A2137,1),"")</f>
        <v/>
      </c>
      <c r="C2137" s="174"/>
      <c r="D2137" s="157">
        <f>IFERROR($C$8:INDEX($C$8:$C$3000,COUNTIF($C$8:$C$3000,"?*")),"")</f>
        <v>0</v>
      </c>
      <c r="E2137" s="174"/>
      <c r="F2137" s="174">
        <f>--ISNUMBER(IFERROR(SEARCH('Project Costing'!#REF!,Services!I2144,1),""))</f>
        <v>0</v>
      </c>
      <c r="G2137" s="174" t="str">
        <f>IF(F2137=1,COUNTIF($F$8:F2137,1),"")</f>
        <v/>
      </c>
      <c r="H2137" s="174"/>
      <c r="I2137" s="157">
        <f>IFERROR($H$8:INDEX($H$8:$H$3000,COUNTIF($H$8:$H$3000,"?*")),"")</f>
        <v>0</v>
      </c>
    </row>
    <row r="2138" spans="1:9" x14ac:dyDescent="0.25">
      <c r="A2138" s="174">
        <f>--ISNUMBER(IFERROR(SEARCH('Project Costing'!#REF!,Services!I2145,1),""))</f>
        <v>0</v>
      </c>
      <c r="B2138" s="174" t="str">
        <f>IF(A2138=1,COUNTIF($A$8:A2138,1),"")</f>
        <v/>
      </c>
      <c r="C2138" s="174"/>
      <c r="D2138" s="157">
        <f>IFERROR($C$8:INDEX($C$8:$C$3000,COUNTIF($C$8:$C$3000,"?*")),"")</f>
        <v>0</v>
      </c>
      <c r="E2138" s="174"/>
      <c r="F2138" s="174">
        <f>--ISNUMBER(IFERROR(SEARCH('Project Costing'!#REF!,Services!I2145,1),""))</f>
        <v>0</v>
      </c>
      <c r="G2138" s="174" t="str">
        <f>IF(F2138=1,COUNTIF($F$8:F2138,1),"")</f>
        <v/>
      </c>
      <c r="H2138" s="174"/>
      <c r="I2138" s="157">
        <f>IFERROR($H$8:INDEX($H$8:$H$3000,COUNTIF($H$8:$H$3000,"?*")),"")</f>
        <v>0</v>
      </c>
    </row>
    <row r="2139" spans="1:9" x14ac:dyDescent="0.25">
      <c r="A2139" s="174">
        <f>--ISNUMBER(IFERROR(SEARCH('Project Costing'!#REF!,Services!I2146,1),""))</f>
        <v>0</v>
      </c>
      <c r="B2139" s="174" t="str">
        <f>IF(A2139=1,COUNTIF($A$8:A2139,1),"")</f>
        <v/>
      </c>
      <c r="C2139" s="174"/>
      <c r="D2139" s="157">
        <f>IFERROR($C$8:INDEX($C$8:$C$3000,COUNTIF($C$8:$C$3000,"?*")),"")</f>
        <v>0</v>
      </c>
      <c r="E2139" s="174"/>
      <c r="F2139" s="174">
        <f>--ISNUMBER(IFERROR(SEARCH('Project Costing'!#REF!,Services!I2146,1),""))</f>
        <v>0</v>
      </c>
      <c r="G2139" s="174" t="str">
        <f>IF(F2139=1,COUNTIF($F$8:F2139,1),"")</f>
        <v/>
      </c>
      <c r="H2139" s="174"/>
      <c r="I2139" s="157">
        <f>IFERROR($H$8:INDEX($H$8:$H$3000,COUNTIF($H$8:$H$3000,"?*")),"")</f>
        <v>0</v>
      </c>
    </row>
    <row r="2140" spans="1:9" x14ac:dyDescent="0.25">
      <c r="A2140" s="174">
        <f>--ISNUMBER(IFERROR(SEARCH('Project Costing'!#REF!,Services!I2147,1),""))</f>
        <v>0</v>
      </c>
      <c r="B2140" s="174" t="str">
        <f>IF(A2140=1,COUNTIF($A$8:A2140,1),"")</f>
        <v/>
      </c>
      <c r="C2140" s="174"/>
      <c r="D2140" s="157">
        <f>IFERROR($C$8:INDEX($C$8:$C$3000,COUNTIF($C$8:$C$3000,"?*")),"")</f>
        <v>0</v>
      </c>
      <c r="E2140" s="174"/>
      <c r="F2140" s="174">
        <f>--ISNUMBER(IFERROR(SEARCH('Project Costing'!#REF!,Services!I2147,1),""))</f>
        <v>0</v>
      </c>
      <c r="G2140" s="174" t="str">
        <f>IF(F2140=1,COUNTIF($F$8:F2140,1),"")</f>
        <v/>
      </c>
      <c r="H2140" s="174"/>
      <c r="I2140" s="157">
        <f>IFERROR($H$8:INDEX($H$8:$H$3000,COUNTIF($H$8:$H$3000,"?*")),"")</f>
        <v>0</v>
      </c>
    </row>
    <row r="2141" spans="1:9" x14ac:dyDescent="0.25">
      <c r="A2141" s="174">
        <f>--ISNUMBER(IFERROR(SEARCH('Project Costing'!#REF!,Services!I2148,1),""))</f>
        <v>0</v>
      </c>
      <c r="B2141" s="174" t="str">
        <f>IF(A2141=1,COUNTIF($A$8:A2141,1),"")</f>
        <v/>
      </c>
      <c r="C2141" s="174"/>
      <c r="D2141" s="157">
        <f>IFERROR($C$8:INDEX($C$8:$C$3000,COUNTIF($C$8:$C$3000,"?*")),"")</f>
        <v>0</v>
      </c>
      <c r="E2141" s="174"/>
      <c r="F2141" s="174">
        <f>--ISNUMBER(IFERROR(SEARCH('Project Costing'!#REF!,Services!I2148,1),""))</f>
        <v>0</v>
      </c>
      <c r="G2141" s="174" t="str">
        <f>IF(F2141=1,COUNTIF($F$8:F2141,1),"")</f>
        <v/>
      </c>
      <c r="H2141" s="174"/>
      <c r="I2141" s="157">
        <f>IFERROR($H$8:INDEX($H$8:$H$3000,COUNTIF($H$8:$H$3000,"?*")),"")</f>
        <v>0</v>
      </c>
    </row>
    <row r="2142" spans="1:9" x14ac:dyDescent="0.25">
      <c r="A2142" s="174">
        <f>--ISNUMBER(IFERROR(SEARCH('Project Costing'!#REF!,Services!I2149,1),""))</f>
        <v>0</v>
      </c>
      <c r="B2142" s="174" t="str">
        <f>IF(A2142=1,COUNTIF($A$8:A2142,1),"")</f>
        <v/>
      </c>
      <c r="C2142" s="174"/>
      <c r="D2142" s="157">
        <f>IFERROR($C$8:INDEX($C$8:$C$3000,COUNTIF($C$8:$C$3000,"?*")),"")</f>
        <v>0</v>
      </c>
      <c r="E2142" s="174"/>
      <c r="F2142" s="174">
        <f>--ISNUMBER(IFERROR(SEARCH('Project Costing'!#REF!,Services!I2149,1),""))</f>
        <v>0</v>
      </c>
      <c r="G2142" s="174" t="str">
        <f>IF(F2142=1,COUNTIF($F$8:F2142,1),"")</f>
        <v/>
      </c>
      <c r="H2142" s="174"/>
      <c r="I2142" s="157">
        <f>IFERROR($H$8:INDEX($H$8:$H$3000,COUNTIF($H$8:$H$3000,"?*")),"")</f>
        <v>0</v>
      </c>
    </row>
    <row r="2143" spans="1:9" x14ac:dyDescent="0.25">
      <c r="A2143" s="174">
        <f>--ISNUMBER(IFERROR(SEARCH('Project Costing'!#REF!,Services!I2150,1),""))</f>
        <v>0</v>
      </c>
      <c r="B2143" s="174" t="str">
        <f>IF(A2143=1,COUNTIF($A$8:A2143,1),"")</f>
        <v/>
      </c>
      <c r="C2143" s="174"/>
      <c r="D2143" s="157">
        <f>IFERROR($C$8:INDEX($C$8:$C$3000,COUNTIF($C$8:$C$3000,"?*")),"")</f>
        <v>0</v>
      </c>
      <c r="E2143" s="174"/>
      <c r="F2143" s="174">
        <f>--ISNUMBER(IFERROR(SEARCH('Project Costing'!#REF!,Services!I2150,1),""))</f>
        <v>0</v>
      </c>
      <c r="G2143" s="174" t="str">
        <f>IF(F2143=1,COUNTIF($F$8:F2143,1),"")</f>
        <v/>
      </c>
      <c r="H2143" s="174"/>
      <c r="I2143" s="157">
        <f>IFERROR($H$8:INDEX($H$8:$H$3000,COUNTIF($H$8:$H$3000,"?*")),"")</f>
        <v>0</v>
      </c>
    </row>
    <row r="2144" spans="1:9" x14ac:dyDescent="0.25">
      <c r="A2144" s="174">
        <f>--ISNUMBER(IFERROR(SEARCH('Project Costing'!#REF!,Services!I2151,1),""))</f>
        <v>0</v>
      </c>
      <c r="B2144" s="174" t="str">
        <f>IF(A2144=1,COUNTIF($A$8:A2144,1),"")</f>
        <v/>
      </c>
      <c r="C2144" s="174"/>
      <c r="D2144" s="157">
        <f>IFERROR($C$8:INDEX($C$8:$C$3000,COUNTIF($C$8:$C$3000,"?*")),"")</f>
        <v>0</v>
      </c>
      <c r="E2144" s="174"/>
      <c r="F2144" s="174">
        <f>--ISNUMBER(IFERROR(SEARCH('Project Costing'!#REF!,Services!I2151,1),""))</f>
        <v>0</v>
      </c>
      <c r="G2144" s="174" t="str">
        <f>IF(F2144=1,COUNTIF($F$8:F2144,1),"")</f>
        <v/>
      </c>
      <c r="H2144" s="174"/>
      <c r="I2144" s="157">
        <f>IFERROR($H$8:INDEX($H$8:$H$3000,COUNTIF($H$8:$H$3000,"?*")),"")</f>
        <v>0</v>
      </c>
    </row>
    <row r="2145" spans="1:9" x14ac:dyDescent="0.25">
      <c r="A2145" s="174">
        <f>--ISNUMBER(IFERROR(SEARCH('Project Costing'!#REF!,Services!I2152,1),""))</f>
        <v>0</v>
      </c>
      <c r="B2145" s="174" t="str">
        <f>IF(A2145=1,COUNTIF($A$8:A2145,1),"")</f>
        <v/>
      </c>
      <c r="C2145" s="174"/>
      <c r="D2145" s="157">
        <f>IFERROR($C$8:INDEX($C$8:$C$3000,COUNTIF($C$8:$C$3000,"?*")),"")</f>
        <v>0</v>
      </c>
      <c r="E2145" s="174"/>
      <c r="F2145" s="174">
        <f>--ISNUMBER(IFERROR(SEARCH('Project Costing'!#REF!,Services!I2152,1),""))</f>
        <v>0</v>
      </c>
      <c r="G2145" s="174" t="str">
        <f>IF(F2145=1,COUNTIF($F$8:F2145,1),"")</f>
        <v/>
      </c>
      <c r="H2145" s="174"/>
      <c r="I2145" s="157">
        <f>IFERROR($H$8:INDEX($H$8:$H$3000,COUNTIF($H$8:$H$3000,"?*")),"")</f>
        <v>0</v>
      </c>
    </row>
    <row r="2146" spans="1:9" x14ac:dyDescent="0.25">
      <c r="A2146" s="174">
        <f>--ISNUMBER(IFERROR(SEARCH('Project Costing'!#REF!,Services!I2153,1),""))</f>
        <v>0</v>
      </c>
      <c r="B2146" s="174" t="str">
        <f>IF(A2146=1,COUNTIF($A$8:A2146,1),"")</f>
        <v/>
      </c>
      <c r="C2146" s="174"/>
      <c r="D2146" s="157">
        <f>IFERROR($C$8:INDEX($C$8:$C$3000,COUNTIF($C$8:$C$3000,"?*")),"")</f>
        <v>0</v>
      </c>
      <c r="E2146" s="174"/>
      <c r="F2146" s="174">
        <f>--ISNUMBER(IFERROR(SEARCH('Project Costing'!#REF!,Services!I2153,1),""))</f>
        <v>0</v>
      </c>
      <c r="G2146" s="174" t="str">
        <f>IF(F2146=1,COUNTIF($F$8:F2146,1),"")</f>
        <v/>
      </c>
      <c r="H2146" s="174"/>
      <c r="I2146" s="157">
        <f>IFERROR($H$8:INDEX($H$8:$H$3000,COUNTIF($H$8:$H$3000,"?*")),"")</f>
        <v>0</v>
      </c>
    </row>
    <row r="2147" spans="1:9" x14ac:dyDescent="0.25">
      <c r="A2147" s="174">
        <f>--ISNUMBER(IFERROR(SEARCH('Project Costing'!#REF!,Services!I2154,1),""))</f>
        <v>0</v>
      </c>
      <c r="B2147" s="174" t="str">
        <f>IF(A2147=1,COUNTIF($A$8:A2147,1),"")</f>
        <v/>
      </c>
      <c r="C2147" s="174"/>
      <c r="D2147" s="157">
        <f>IFERROR($C$8:INDEX($C$8:$C$3000,COUNTIF($C$8:$C$3000,"?*")),"")</f>
        <v>0</v>
      </c>
      <c r="E2147" s="174"/>
      <c r="F2147" s="174">
        <f>--ISNUMBER(IFERROR(SEARCH('Project Costing'!#REF!,Services!I2154,1),""))</f>
        <v>0</v>
      </c>
      <c r="G2147" s="174" t="str">
        <f>IF(F2147=1,COUNTIF($F$8:F2147,1),"")</f>
        <v/>
      </c>
      <c r="H2147" s="174"/>
      <c r="I2147" s="157">
        <f>IFERROR($H$8:INDEX($H$8:$H$3000,COUNTIF($H$8:$H$3000,"?*")),"")</f>
        <v>0</v>
      </c>
    </row>
    <row r="2148" spans="1:9" x14ac:dyDescent="0.25">
      <c r="A2148" s="174">
        <f>--ISNUMBER(IFERROR(SEARCH('Project Costing'!#REF!,Services!I2155,1),""))</f>
        <v>0</v>
      </c>
      <c r="B2148" s="174" t="str">
        <f>IF(A2148=1,COUNTIF($A$8:A2148,1),"")</f>
        <v/>
      </c>
      <c r="C2148" s="174"/>
      <c r="D2148" s="157">
        <f>IFERROR($C$8:INDEX($C$8:$C$3000,COUNTIF($C$8:$C$3000,"?*")),"")</f>
        <v>0</v>
      </c>
      <c r="E2148" s="174"/>
      <c r="F2148" s="174">
        <f>--ISNUMBER(IFERROR(SEARCH('Project Costing'!#REF!,Services!I2155,1),""))</f>
        <v>0</v>
      </c>
      <c r="G2148" s="174" t="str">
        <f>IF(F2148=1,COUNTIF($F$8:F2148,1),"")</f>
        <v/>
      </c>
      <c r="H2148" s="174"/>
      <c r="I2148" s="157">
        <f>IFERROR($H$8:INDEX($H$8:$H$3000,COUNTIF($H$8:$H$3000,"?*")),"")</f>
        <v>0</v>
      </c>
    </row>
    <row r="2149" spans="1:9" x14ac:dyDescent="0.25">
      <c r="A2149" s="174">
        <f>--ISNUMBER(IFERROR(SEARCH('Project Costing'!#REF!,Services!I2156,1),""))</f>
        <v>0</v>
      </c>
      <c r="B2149" s="174" t="str">
        <f>IF(A2149=1,COUNTIF($A$8:A2149,1),"")</f>
        <v/>
      </c>
      <c r="C2149" s="174"/>
      <c r="D2149" s="157">
        <f>IFERROR($C$8:INDEX($C$8:$C$3000,COUNTIF($C$8:$C$3000,"?*")),"")</f>
        <v>0</v>
      </c>
      <c r="E2149" s="174"/>
      <c r="F2149" s="174">
        <f>--ISNUMBER(IFERROR(SEARCH('Project Costing'!#REF!,Services!I2156,1),""))</f>
        <v>0</v>
      </c>
      <c r="G2149" s="174" t="str">
        <f>IF(F2149=1,COUNTIF($F$8:F2149,1),"")</f>
        <v/>
      </c>
      <c r="H2149" s="174"/>
      <c r="I2149" s="157">
        <f>IFERROR($H$8:INDEX($H$8:$H$3000,COUNTIF($H$8:$H$3000,"?*")),"")</f>
        <v>0</v>
      </c>
    </row>
    <row r="2150" spans="1:9" x14ac:dyDescent="0.25">
      <c r="A2150" s="174">
        <f>--ISNUMBER(IFERROR(SEARCH('Project Costing'!#REF!,Services!I2157,1),""))</f>
        <v>0</v>
      </c>
      <c r="B2150" s="174" t="str">
        <f>IF(A2150=1,COUNTIF($A$8:A2150,1),"")</f>
        <v/>
      </c>
      <c r="C2150" s="174"/>
      <c r="D2150" s="157">
        <f>IFERROR($C$8:INDEX($C$8:$C$3000,COUNTIF($C$8:$C$3000,"?*")),"")</f>
        <v>0</v>
      </c>
      <c r="E2150" s="174"/>
      <c r="F2150" s="174">
        <f>--ISNUMBER(IFERROR(SEARCH('Project Costing'!#REF!,Services!I2157,1),""))</f>
        <v>0</v>
      </c>
      <c r="G2150" s="174" t="str">
        <f>IF(F2150=1,COUNTIF($F$8:F2150,1),"")</f>
        <v/>
      </c>
      <c r="H2150" s="174"/>
      <c r="I2150" s="157">
        <f>IFERROR($H$8:INDEX($H$8:$H$3000,COUNTIF($H$8:$H$3000,"?*")),"")</f>
        <v>0</v>
      </c>
    </row>
    <row r="2151" spans="1:9" x14ac:dyDescent="0.25">
      <c r="A2151" s="174">
        <f>--ISNUMBER(IFERROR(SEARCH('Project Costing'!#REF!,Services!I2158,1),""))</f>
        <v>0</v>
      </c>
      <c r="B2151" s="174" t="str">
        <f>IF(A2151=1,COUNTIF($A$8:A2151,1),"")</f>
        <v/>
      </c>
      <c r="C2151" s="174"/>
      <c r="D2151" s="157">
        <f>IFERROR($C$8:INDEX($C$8:$C$3000,COUNTIF($C$8:$C$3000,"?*")),"")</f>
        <v>0</v>
      </c>
      <c r="E2151" s="174"/>
      <c r="F2151" s="174">
        <f>--ISNUMBER(IFERROR(SEARCH('Project Costing'!#REF!,Services!I2158,1),""))</f>
        <v>0</v>
      </c>
      <c r="G2151" s="174" t="str">
        <f>IF(F2151=1,COUNTIF($F$8:F2151,1),"")</f>
        <v/>
      </c>
      <c r="H2151" s="174"/>
      <c r="I2151" s="157">
        <f>IFERROR($H$8:INDEX($H$8:$H$3000,COUNTIF($H$8:$H$3000,"?*")),"")</f>
        <v>0</v>
      </c>
    </row>
    <row r="2152" spans="1:9" x14ac:dyDescent="0.25">
      <c r="A2152" s="174">
        <f>--ISNUMBER(IFERROR(SEARCH('Project Costing'!#REF!,Services!I2159,1),""))</f>
        <v>0</v>
      </c>
      <c r="B2152" s="174" t="str">
        <f>IF(A2152=1,COUNTIF($A$8:A2152,1),"")</f>
        <v/>
      </c>
      <c r="C2152" s="174"/>
      <c r="D2152" s="157">
        <f>IFERROR($C$8:INDEX($C$8:$C$3000,COUNTIF($C$8:$C$3000,"?*")),"")</f>
        <v>0</v>
      </c>
      <c r="E2152" s="174"/>
      <c r="F2152" s="174">
        <f>--ISNUMBER(IFERROR(SEARCH('Project Costing'!#REF!,Services!I2159,1),""))</f>
        <v>0</v>
      </c>
      <c r="G2152" s="174" t="str">
        <f>IF(F2152=1,COUNTIF($F$8:F2152,1),"")</f>
        <v/>
      </c>
      <c r="H2152" s="174"/>
      <c r="I2152" s="157">
        <f>IFERROR($H$8:INDEX($H$8:$H$3000,COUNTIF($H$8:$H$3000,"?*")),"")</f>
        <v>0</v>
      </c>
    </row>
    <row r="2153" spans="1:9" x14ac:dyDescent="0.25">
      <c r="A2153" s="174">
        <f>--ISNUMBER(IFERROR(SEARCH('Project Costing'!#REF!,Services!I2160,1),""))</f>
        <v>0</v>
      </c>
      <c r="B2153" s="174" t="str">
        <f>IF(A2153=1,COUNTIF($A$8:A2153,1),"")</f>
        <v/>
      </c>
      <c r="C2153" s="174"/>
      <c r="D2153" s="157">
        <f>IFERROR($C$8:INDEX($C$8:$C$3000,COUNTIF($C$8:$C$3000,"?*")),"")</f>
        <v>0</v>
      </c>
      <c r="E2153" s="174"/>
      <c r="F2153" s="174">
        <f>--ISNUMBER(IFERROR(SEARCH('Project Costing'!#REF!,Services!I2160,1),""))</f>
        <v>0</v>
      </c>
      <c r="G2153" s="174" t="str">
        <f>IF(F2153=1,COUNTIF($F$8:F2153,1),"")</f>
        <v/>
      </c>
      <c r="H2153" s="174"/>
      <c r="I2153" s="157">
        <f>IFERROR($H$8:INDEX($H$8:$H$3000,COUNTIF($H$8:$H$3000,"?*")),"")</f>
        <v>0</v>
      </c>
    </row>
    <row r="2154" spans="1:9" x14ac:dyDescent="0.25">
      <c r="A2154" s="174">
        <f>--ISNUMBER(IFERROR(SEARCH('Project Costing'!#REF!,Services!I2161,1),""))</f>
        <v>0</v>
      </c>
      <c r="B2154" s="174" t="str">
        <f>IF(A2154=1,COUNTIF($A$8:A2154,1),"")</f>
        <v/>
      </c>
      <c r="C2154" s="174"/>
      <c r="D2154" s="157">
        <f>IFERROR($C$8:INDEX($C$8:$C$3000,COUNTIF($C$8:$C$3000,"?*")),"")</f>
        <v>0</v>
      </c>
      <c r="E2154" s="174"/>
      <c r="F2154" s="174">
        <f>--ISNUMBER(IFERROR(SEARCH('Project Costing'!#REF!,Services!I2161,1),""))</f>
        <v>0</v>
      </c>
      <c r="G2154" s="174" t="str">
        <f>IF(F2154=1,COUNTIF($F$8:F2154,1),"")</f>
        <v/>
      </c>
      <c r="H2154" s="174"/>
      <c r="I2154" s="157">
        <f>IFERROR($H$8:INDEX($H$8:$H$3000,COUNTIF($H$8:$H$3000,"?*")),"")</f>
        <v>0</v>
      </c>
    </row>
    <row r="2155" spans="1:9" x14ac:dyDescent="0.25">
      <c r="A2155" s="174">
        <f>--ISNUMBER(IFERROR(SEARCH('Project Costing'!#REF!,Services!I2162,1),""))</f>
        <v>0</v>
      </c>
      <c r="B2155" s="174" t="str">
        <f>IF(A2155=1,COUNTIF($A$8:A2155,1),"")</f>
        <v/>
      </c>
      <c r="C2155" s="174"/>
      <c r="D2155" s="157">
        <f>IFERROR($C$8:INDEX($C$8:$C$3000,COUNTIF($C$8:$C$3000,"?*")),"")</f>
        <v>0</v>
      </c>
      <c r="E2155" s="174"/>
      <c r="F2155" s="174">
        <f>--ISNUMBER(IFERROR(SEARCH('Project Costing'!#REF!,Services!I2162,1),""))</f>
        <v>0</v>
      </c>
      <c r="G2155" s="174" t="str">
        <f>IF(F2155=1,COUNTIF($F$8:F2155,1),"")</f>
        <v/>
      </c>
      <c r="H2155" s="174"/>
      <c r="I2155" s="157">
        <f>IFERROR($H$8:INDEX($H$8:$H$3000,COUNTIF($H$8:$H$3000,"?*")),"")</f>
        <v>0</v>
      </c>
    </row>
    <row r="2156" spans="1:9" x14ac:dyDescent="0.25">
      <c r="A2156" s="174">
        <f>--ISNUMBER(IFERROR(SEARCH('Project Costing'!#REF!,Services!I2163,1),""))</f>
        <v>0</v>
      </c>
      <c r="B2156" s="174" t="str">
        <f>IF(A2156=1,COUNTIF($A$8:A2156,1),"")</f>
        <v/>
      </c>
      <c r="C2156" s="174"/>
      <c r="D2156" s="157">
        <f>IFERROR($C$8:INDEX($C$8:$C$3000,COUNTIF($C$8:$C$3000,"?*")),"")</f>
        <v>0</v>
      </c>
      <c r="E2156" s="174"/>
      <c r="F2156" s="174">
        <f>--ISNUMBER(IFERROR(SEARCH('Project Costing'!#REF!,Services!I2163,1),""))</f>
        <v>0</v>
      </c>
      <c r="G2156" s="174" t="str">
        <f>IF(F2156=1,COUNTIF($F$8:F2156,1),"")</f>
        <v/>
      </c>
      <c r="H2156" s="174"/>
      <c r="I2156" s="157">
        <f>IFERROR($H$8:INDEX($H$8:$H$3000,COUNTIF($H$8:$H$3000,"?*")),"")</f>
        <v>0</v>
      </c>
    </row>
    <row r="2157" spans="1:9" x14ac:dyDescent="0.25">
      <c r="A2157" s="174">
        <f>--ISNUMBER(IFERROR(SEARCH('Project Costing'!#REF!,Services!I2164,1),""))</f>
        <v>0</v>
      </c>
      <c r="B2157" s="174" t="str">
        <f>IF(A2157=1,COUNTIF($A$8:A2157,1),"")</f>
        <v/>
      </c>
      <c r="C2157" s="174"/>
      <c r="D2157" s="157">
        <f>IFERROR($C$8:INDEX($C$8:$C$3000,COUNTIF($C$8:$C$3000,"?*")),"")</f>
        <v>0</v>
      </c>
      <c r="E2157" s="174"/>
      <c r="F2157" s="174">
        <f>--ISNUMBER(IFERROR(SEARCH('Project Costing'!#REF!,Services!I2164,1),""))</f>
        <v>0</v>
      </c>
      <c r="G2157" s="174" t="str">
        <f>IF(F2157=1,COUNTIF($F$8:F2157,1),"")</f>
        <v/>
      </c>
      <c r="H2157" s="174"/>
      <c r="I2157" s="157">
        <f>IFERROR($H$8:INDEX($H$8:$H$3000,COUNTIF($H$8:$H$3000,"?*")),"")</f>
        <v>0</v>
      </c>
    </row>
    <row r="2158" spans="1:9" x14ac:dyDescent="0.25">
      <c r="A2158" s="174">
        <f>--ISNUMBER(IFERROR(SEARCH('Project Costing'!#REF!,Services!I2165,1),""))</f>
        <v>0</v>
      </c>
      <c r="B2158" s="174" t="str">
        <f>IF(A2158=1,COUNTIF($A$8:A2158,1),"")</f>
        <v/>
      </c>
      <c r="C2158" s="174"/>
      <c r="D2158" s="157">
        <f>IFERROR($C$8:INDEX($C$8:$C$3000,COUNTIF($C$8:$C$3000,"?*")),"")</f>
        <v>0</v>
      </c>
      <c r="E2158" s="174"/>
      <c r="F2158" s="174">
        <f>--ISNUMBER(IFERROR(SEARCH('Project Costing'!#REF!,Services!I2165,1),""))</f>
        <v>0</v>
      </c>
      <c r="G2158" s="174" t="str">
        <f>IF(F2158=1,COUNTIF($F$8:F2158,1),"")</f>
        <v/>
      </c>
      <c r="H2158" s="174"/>
      <c r="I2158" s="157">
        <f>IFERROR($H$8:INDEX($H$8:$H$3000,COUNTIF($H$8:$H$3000,"?*")),"")</f>
        <v>0</v>
      </c>
    </row>
    <row r="2159" spans="1:9" x14ac:dyDescent="0.25">
      <c r="A2159" s="174">
        <f>--ISNUMBER(IFERROR(SEARCH('Project Costing'!#REF!,Services!I2166,1),""))</f>
        <v>0</v>
      </c>
      <c r="B2159" s="174" t="str">
        <f>IF(A2159=1,COUNTIF($A$8:A2159,1),"")</f>
        <v/>
      </c>
      <c r="C2159" s="174"/>
      <c r="D2159" s="157">
        <f>IFERROR($C$8:INDEX($C$8:$C$3000,COUNTIF($C$8:$C$3000,"?*")),"")</f>
        <v>0</v>
      </c>
      <c r="E2159" s="174"/>
      <c r="F2159" s="174">
        <f>--ISNUMBER(IFERROR(SEARCH('Project Costing'!#REF!,Services!I2166,1),""))</f>
        <v>0</v>
      </c>
      <c r="G2159" s="174" t="str">
        <f>IF(F2159=1,COUNTIF($F$8:F2159,1),"")</f>
        <v/>
      </c>
      <c r="H2159" s="174"/>
      <c r="I2159" s="157">
        <f>IFERROR($H$8:INDEX($H$8:$H$3000,COUNTIF($H$8:$H$3000,"?*")),"")</f>
        <v>0</v>
      </c>
    </row>
    <row r="2160" spans="1:9" x14ac:dyDescent="0.25">
      <c r="A2160" s="174">
        <f>--ISNUMBER(IFERROR(SEARCH('Project Costing'!#REF!,Services!I2167,1),""))</f>
        <v>0</v>
      </c>
      <c r="B2160" s="174" t="str">
        <f>IF(A2160=1,COUNTIF($A$8:A2160,1),"")</f>
        <v/>
      </c>
      <c r="C2160" s="174"/>
      <c r="D2160" s="157">
        <f>IFERROR($C$8:INDEX($C$8:$C$3000,COUNTIF($C$8:$C$3000,"?*")),"")</f>
        <v>0</v>
      </c>
      <c r="E2160" s="174"/>
      <c r="F2160" s="174">
        <f>--ISNUMBER(IFERROR(SEARCH('Project Costing'!#REF!,Services!I2167,1),""))</f>
        <v>0</v>
      </c>
      <c r="G2160" s="174" t="str">
        <f>IF(F2160=1,COUNTIF($F$8:F2160,1),"")</f>
        <v/>
      </c>
      <c r="H2160" s="174"/>
      <c r="I2160" s="157">
        <f>IFERROR($H$8:INDEX($H$8:$H$3000,COUNTIF($H$8:$H$3000,"?*")),"")</f>
        <v>0</v>
      </c>
    </row>
    <row r="2161" spans="1:9" x14ac:dyDescent="0.25">
      <c r="A2161" s="174">
        <f>--ISNUMBER(IFERROR(SEARCH('Project Costing'!#REF!,Services!I2168,1),""))</f>
        <v>0</v>
      </c>
      <c r="B2161" s="174" t="str">
        <f>IF(A2161=1,COUNTIF($A$8:A2161,1),"")</f>
        <v/>
      </c>
      <c r="C2161" s="174"/>
      <c r="D2161" s="157">
        <f>IFERROR($C$8:INDEX($C$8:$C$3000,COUNTIF($C$8:$C$3000,"?*")),"")</f>
        <v>0</v>
      </c>
      <c r="E2161" s="174"/>
      <c r="F2161" s="174">
        <f>--ISNUMBER(IFERROR(SEARCH('Project Costing'!#REF!,Services!I2168,1),""))</f>
        <v>0</v>
      </c>
      <c r="G2161" s="174" t="str">
        <f>IF(F2161=1,COUNTIF($F$8:F2161,1),"")</f>
        <v/>
      </c>
      <c r="H2161" s="174"/>
      <c r="I2161" s="157">
        <f>IFERROR($H$8:INDEX($H$8:$H$3000,COUNTIF($H$8:$H$3000,"?*")),"")</f>
        <v>0</v>
      </c>
    </row>
    <row r="2162" spans="1:9" x14ac:dyDescent="0.25">
      <c r="A2162" s="174">
        <f>--ISNUMBER(IFERROR(SEARCH('Project Costing'!#REF!,Services!I2169,1),""))</f>
        <v>0</v>
      </c>
      <c r="B2162" s="174" t="str">
        <f>IF(A2162=1,COUNTIF($A$8:A2162,1),"")</f>
        <v/>
      </c>
      <c r="C2162" s="174"/>
      <c r="D2162" s="157">
        <f>IFERROR($C$8:INDEX($C$8:$C$3000,COUNTIF($C$8:$C$3000,"?*")),"")</f>
        <v>0</v>
      </c>
      <c r="E2162" s="174"/>
      <c r="F2162" s="174">
        <f>--ISNUMBER(IFERROR(SEARCH('Project Costing'!#REF!,Services!I2169,1),""))</f>
        <v>0</v>
      </c>
      <c r="G2162" s="174" t="str">
        <f>IF(F2162=1,COUNTIF($F$8:F2162,1),"")</f>
        <v/>
      </c>
      <c r="H2162" s="174"/>
      <c r="I2162" s="157">
        <f>IFERROR($H$8:INDEX($H$8:$H$3000,COUNTIF($H$8:$H$3000,"?*")),"")</f>
        <v>0</v>
      </c>
    </row>
    <row r="2163" spans="1:9" x14ac:dyDescent="0.25">
      <c r="A2163" s="174">
        <f>--ISNUMBER(IFERROR(SEARCH('Project Costing'!#REF!,Services!I2170,1),""))</f>
        <v>0</v>
      </c>
      <c r="B2163" s="174" t="str">
        <f>IF(A2163=1,COUNTIF($A$8:A2163,1),"")</f>
        <v/>
      </c>
      <c r="C2163" s="174"/>
      <c r="D2163" s="157">
        <f>IFERROR($C$8:INDEX($C$8:$C$3000,COUNTIF($C$8:$C$3000,"?*")),"")</f>
        <v>0</v>
      </c>
      <c r="E2163" s="174"/>
      <c r="F2163" s="174">
        <f>--ISNUMBER(IFERROR(SEARCH('Project Costing'!#REF!,Services!I2170,1),""))</f>
        <v>0</v>
      </c>
      <c r="G2163" s="174" t="str">
        <f>IF(F2163=1,COUNTIF($F$8:F2163,1),"")</f>
        <v/>
      </c>
      <c r="H2163" s="174"/>
      <c r="I2163" s="157">
        <f>IFERROR($H$8:INDEX($H$8:$H$3000,COUNTIF($H$8:$H$3000,"?*")),"")</f>
        <v>0</v>
      </c>
    </row>
    <row r="2164" spans="1:9" x14ac:dyDescent="0.25">
      <c r="A2164" s="174">
        <f>--ISNUMBER(IFERROR(SEARCH('Project Costing'!#REF!,Services!I2171,1),""))</f>
        <v>0</v>
      </c>
      <c r="B2164" s="174" t="str">
        <f>IF(A2164=1,COUNTIF($A$8:A2164,1),"")</f>
        <v/>
      </c>
      <c r="C2164" s="174"/>
      <c r="D2164" s="157">
        <f>IFERROR($C$8:INDEX($C$8:$C$3000,COUNTIF($C$8:$C$3000,"?*")),"")</f>
        <v>0</v>
      </c>
      <c r="E2164" s="174"/>
      <c r="F2164" s="174">
        <f>--ISNUMBER(IFERROR(SEARCH('Project Costing'!#REF!,Services!I2171,1),""))</f>
        <v>0</v>
      </c>
      <c r="G2164" s="174" t="str">
        <f>IF(F2164=1,COUNTIF($F$8:F2164,1),"")</f>
        <v/>
      </c>
      <c r="H2164" s="174"/>
      <c r="I2164" s="157">
        <f>IFERROR($H$8:INDEX($H$8:$H$3000,COUNTIF($H$8:$H$3000,"?*")),"")</f>
        <v>0</v>
      </c>
    </row>
    <row r="2165" spans="1:9" x14ac:dyDescent="0.25">
      <c r="A2165" s="174">
        <f>--ISNUMBER(IFERROR(SEARCH('Project Costing'!#REF!,Services!I2172,1),""))</f>
        <v>0</v>
      </c>
      <c r="B2165" s="174" t="str">
        <f>IF(A2165=1,COUNTIF($A$8:A2165,1),"")</f>
        <v/>
      </c>
      <c r="C2165" s="174"/>
      <c r="D2165" s="157">
        <f>IFERROR($C$8:INDEX($C$8:$C$3000,COUNTIF($C$8:$C$3000,"?*")),"")</f>
        <v>0</v>
      </c>
      <c r="E2165" s="174"/>
      <c r="F2165" s="174">
        <f>--ISNUMBER(IFERROR(SEARCH('Project Costing'!#REF!,Services!I2172,1),""))</f>
        <v>0</v>
      </c>
      <c r="G2165" s="174" t="str">
        <f>IF(F2165=1,COUNTIF($F$8:F2165,1),"")</f>
        <v/>
      </c>
      <c r="H2165" s="174"/>
      <c r="I2165" s="157">
        <f>IFERROR($H$8:INDEX($H$8:$H$3000,COUNTIF($H$8:$H$3000,"?*")),"")</f>
        <v>0</v>
      </c>
    </row>
    <row r="2166" spans="1:9" x14ac:dyDescent="0.25">
      <c r="A2166" s="174">
        <f>--ISNUMBER(IFERROR(SEARCH('Project Costing'!#REF!,Services!I2173,1),""))</f>
        <v>0</v>
      </c>
      <c r="B2166" s="174" t="str">
        <f>IF(A2166=1,COUNTIF($A$8:A2166,1),"")</f>
        <v/>
      </c>
      <c r="C2166" s="174"/>
      <c r="D2166" s="157">
        <f>IFERROR($C$8:INDEX($C$8:$C$3000,COUNTIF($C$8:$C$3000,"?*")),"")</f>
        <v>0</v>
      </c>
      <c r="E2166" s="174"/>
      <c r="F2166" s="174">
        <f>--ISNUMBER(IFERROR(SEARCH('Project Costing'!#REF!,Services!I2173,1),""))</f>
        <v>0</v>
      </c>
      <c r="G2166" s="174" t="str">
        <f>IF(F2166=1,COUNTIF($F$8:F2166,1),"")</f>
        <v/>
      </c>
      <c r="H2166" s="174"/>
      <c r="I2166" s="157">
        <f>IFERROR($H$8:INDEX($H$8:$H$3000,COUNTIF($H$8:$H$3000,"?*")),"")</f>
        <v>0</v>
      </c>
    </row>
    <row r="2167" spans="1:9" x14ac:dyDescent="0.25">
      <c r="A2167" s="174">
        <f>--ISNUMBER(IFERROR(SEARCH('Project Costing'!#REF!,Services!I2174,1),""))</f>
        <v>0</v>
      </c>
      <c r="B2167" s="174" t="str">
        <f>IF(A2167=1,COUNTIF($A$8:A2167,1),"")</f>
        <v/>
      </c>
      <c r="C2167" s="174"/>
      <c r="D2167" s="157">
        <f>IFERROR($C$8:INDEX($C$8:$C$3000,COUNTIF($C$8:$C$3000,"?*")),"")</f>
        <v>0</v>
      </c>
      <c r="E2167" s="174"/>
      <c r="F2167" s="174">
        <f>--ISNUMBER(IFERROR(SEARCH('Project Costing'!#REF!,Services!I2174,1),""))</f>
        <v>0</v>
      </c>
      <c r="G2167" s="174" t="str">
        <f>IF(F2167=1,COUNTIF($F$8:F2167,1),"")</f>
        <v/>
      </c>
      <c r="H2167" s="174"/>
      <c r="I2167" s="157">
        <f>IFERROR($H$8:INDEX($H$8:$H$3000,COUNTIF($H$8:$H$3000,"?*")),"")</f>
        <v>0</v>
      </c>
    </row>
    <row r="2168" spans="1:9" x14ac:dyDescent="0.25">
      <c r="A2168" s="174">
        <f>--ISNUMBER(IFERROR(SEARCH('Project Costing'!#REF!,Services!I2175,1),""))</f>
        <v>0</v>
      </c>
      <c r="B2168" s="174" t="str">
        <f>IF(A2168=1,COUNTIF($A$8:A2168,1),"")</f>
        <v/>
      </c>
      <c r="C2168" s="174"/>
      <c r="D2168" s="157">
        <f>IFERROR($C$8:INDEX($C$8:$C$3000,COUNTIF($C$8:$C$3000,"?*")),"")</f>
        <v>0</v>
      </c>
      <c r="E2168" s="174"/>
      <c r="F2168" s="174">
        <f>--ISNUMBER(IFERROR(SEARCH('Project Costing'!#REF!,Services!I2175,1),""))</f>
        <v>0</v>
      </c>
      <c r="G2168" s="174" t="str">
        <f>IF(F2168=1,COUNTIF($F$8:F2168,1),"")</f>
        <v/>
      </c>
      <c r="H2168" s="174"/>
      <c r="I2168" s="157">
        <f>IFERROR($H$8:INDEX($H$8:$H$3000,COUNTIF($H$8:$H$3000,"?*")),"")</f>
        <v>0</v>
      </c>
    </row>
    <row r="2169" spans="1:9" x14ac:dyDescent="0.25">
      <c r="A2169" s="174">
        <f>--ISNUMBER(IFERROR(SEARCH('Project Costing'!#REF!,Services!I2176,1),""))</f>
        <v>0</v>
      </c>
      <c r="B2169" s="174" t="str">
        <f>IF(A2169=1,COUNTIF($A$8:A2169,1),"")</f>
        <v/>
      </c>
      <c r="C2169" s="174"/>
      <c r="D2169" s="157">
        <f>IFERROR($C$8:INDEX($C$8:$C$3000,COUNTIF($C$8:$C$3000,"?*")),"")</f>
        <v>0</v>
      </c>
      <c r="E2169" s="174"/>
      <c r="F2169" s="174">
        <f>--ISNUMBER(IFERROR(SEARCH('Project Costing'!#REF!,Services!I2176,1),""))</f>
        <v>0</v>
      </c>
      <c r="G2169" s="174" t="str">
        <f>IF(F2169=1,COUNTIF($F$8:F2169,1),"")</f>
        <v/>
      </c>
      <c r="H2169" s="174"/>
      <c r="I2169" s="157">
        <f>IFERROR($H$8:INDEX($H$8:$H$3000,COUNTIF($H$8:$H$3000,"?*")),"")</f>
        <v>0</v>
      </c>
    </row>
    <row r="2170" spans="1:9" x14ac:dyDescent="0.25">
      <c r="A2170" s="174">
        <f>--ISNUMBER(IFERROR(SEARCH('Project Costing'!#REF!,Services!I2177,1),""))</f>
        <v>0</v>
      </c>
      <c r="B2170" s="174" t="str">
        <f>IF(A2170=1,COUNTIF($A$8:A2170,1),"")</f>
        <v/>
      </c>
      <c r="C2170" s="174"/>
      <c r="D2170" s="157">
        <f>IFERROR($C$8:INDEX($C$8:$C$3000,COUNTIF($C$8:$C$3000,"?*")),"")</f>
        <v>0</v>
      </c>
      <c r="E2170" s="174"/>
      <c r="F2170" s="174">
        <f>--ISNUMBER(IFERROR(SEARCH('Project Costing'!#REF!,Services!I2177,1),""))</f>
        <v>0</v>
      </c>
      <c r="G2170" s="174" t="str">
        <f>IF(F2170=1,COUNTIF($F$8:F2170,1),"")</f>
        <v/>
      </c>
      <c r="H2170" s="174"/>
      <c r="I2170" s="157">
        <f>IFERROR($H$8:INDEX($H$8:$H$3000,COUNTIF($H$8:$H$3000,"?*")),"")</f>
        <v>0</v>
      </c>
    </row>
    <row r="2171" spans="1:9" x14ac:dyDescent="0.25">
      <c r="A2171" s="174">
        <f>--ISNUMBER(IFERROR(SEARCH('Project Costing'!#REF!,Services!I2178,1),""))</f>
        <v>0</v>
      </c>
      <c r="B2171" s="174" t="str">
        <f>IF(A2171=1,COUNTIF($A$8:A2171,1),"")</f>
        <v/>
      </c>
      <c r="C2171" s="174"/>
      <c r="D2171" s="157">
        <f>IFERROR($C$8:INDEX($C$8:$C$3000,COUNTIF($C$8:$C$3000,"?*")),"")</f>
        <v>0</v>
      </c>
      <c r="E2171" s="174"/>
      <c r="F2171" s="174">
        <f>--ISNUMBER(IFERROR(SEARCH('Project Costing'!#REF!,Services!I2178,1),""))</f>
        <v>0</v>
      </c>
      <c r="G2171" s="174" t="str">
        <f>IF(F2171=1,COUNTIF($F$8:F2171,1),"")</f>
        <v/>
      </c>
      <c r="H2171" s="174"/>
      <c r="I2171" s="157">
        <f>IFERROR($H$8:INDEX($H$8:$H$3000,COUNTIF($H$8:$H$3000,"?*")),"")</f>
        <v>0</v>
      </c>
    </row>
    <row r="2172" spans="1:9" x14ac:dyDescent="0.25">
      <c r="A2172" s="174">
        <f>--ISNUMBER(IFERROR(SEARCH('Project Costing'!#REF!,Services!I2179,1),""))</f>
        <v>0</v>
      </c>
      <c r="B2172" s="174" t="str">
        <f>IF(A2172=1,COUNTIF($A$8:A2172,1),"")</f>
        <v/>
      </c>
      <c r="C2172" s="174"/>
      <c r="D2172" s="157">
        <f>IFERROR($C$8:INDEX($C$8:$C$3000,COUNTIF($C$8:$C$3000,"?*")),"")</f>
        <v>0</v>
      </c>
      <c r="E2172" s="174"/>
      <c r="F2172" s="174">
        <f>--ISNUMBER(IFERROR(SEARCH('Project Costing'!#REF!,Services!I2179,1),""))</f>
        <v>0</v>
      </c>
      <c r="G2172" s="174" t="str">
        <f>IF(F2172=1,COUNTIF($F$8:F2172,1),"")</f>
        <v/>
      </c>
      <c r="H2172" s="174"/>
      <c r="I2172" s="157">
        <f>IFERROR($H$8:INDEX($H$8:$H$3000,COUNTIF($H$8:$H$3000,"?*")),"")</f>
        <v>0</v>
      </c>
    </row>
    <row r="2173" spans="1:9" x14ac:dyDescent="0.25">
      <c r="A2173" s="174">
        <f>--ISNUMBER(IFERROR(SEARCH('Project Costing'!#REF!,Services!I2180,1),""))</f>
        <v>0</v>
      </c>
      <c r="B2173" s="174" t="str">
        <f>IF(A2173=1,COUNTIF($A$8:A2173,1),"")</f>
        <v/>
      </c>
      <c r="C2173" s="174"/>
      <c r="D2173" s="157">
        <f>IFERROR($C$8:INDEX($C$8:$C$3000,COUNTIF($C$8:$C$3000,"?*")),"")</f>
        <v>0</v>
      </c>
      <c r="E2173" s="174"/>
      <c r="F2173" s="174">
        <f>--ISNUMBER(IFERROR(SEARCH('Project Costing'!#REF!,Services!I2180,1),""))</f>
        <v>0</v>
      </c>
      <c r="G2173" s="174" t="str">
        <f>IF(F2173=1,COUNTIF($F$8:F2173,1),"")</f>
        <v/>
      </c>
      <c r="H2173" s="174"/>
      <c r="I2173" s="157">
        <f>IFERROR($H$8:INDEX($H$8:$H$3000,COUNTIF($H$8:$H$3000,"?*")),"")</f>
        <v>0</v>
      </c>
    </row>
    <row r="2174" spans="1:9" x14ac:dyDescent="0.25">
      <c r="A2174" s="174">
        <f>--ISNUMBER(IFERROR(SEARCH('Project Costing'!#REF!,Services!I2181,1),""))</f>
        <v>0</v>
      </c>
      <c r="B2174" s="174" t="str">
        <f>IF(A2174=1,COUNTIF($A$8:A2174,1),"")</f>
        <v/>
      </c>
      <c r="C2174" s="174"/>
      <c r="D2174" s="157">
        <f>IFERROR($C$8:INDEX($C$8:$C$3000,COUNTIF($C$8:$C$3000,"?*")),"")</f>
        <v>0</v>
      </c>
      <c r="E2174" s="174"/>
      <c r="F2174" s="174">
        <f>--ISNUMBER(IFERROR(SEARCH('Project Costing'!#REF!,Services!I2181,1),""))</f>
        <v>0</v>
      </c>
      <c r="G2174" s="174" t="str">
        <f>IF(F2174=1,COUNTIF($F$8:F2174,1),"")</f>
        <v/>
      </c>
      <c r="H2174" s="174"/>
      <c r="I2174" s="157">
        <f>IFERROR($H$8:INDEX($H$8:$H$3000,COUNTIF($H$8:$H$3000,"?*")),"")</f>
        <v>0</v>
      </c>
    </row>
    <row r="2175" spans="1:9" x14ac:dyDescent="0.25">
      <c r="A2175" s="174">
        <f>--ISNUMBER(IFERROR(SEARCH('Project Costing'!#REF!,Services!I2182,1),""))</f>
        <v>0</v>
      </c>
      <c r="B2175" s="174" t="str">
        <f>IF(A2175=1,COUNTIF($A$8:A2175,1),"")</f>
        <v/>
      </c>
      <c r="C2175" s="174"/>
      <c r="D2175" s="157">
        <f>IFERROR($C$8:INDEX($C$8:$C$3000,COUNTIF($C$8:$C$3000,"?*")),"")</f>
        <v>0</v>
      </c>
      <c r="E2175" s="174"/>
      <c r="F2175" s="174">
        <f>--ISNUMBER(IFERROR(SEARCH('Project Costing'!#REF!,Services!I2182,1),""))</f>
        <v>0</v>
      </c>
      <c r="G2175" s="174" t="str">
        <f>IF(F2175=1,COUNTIF($F$8:F2175,1),"")</f>
        <v/>
      </c>
      <c r="H2175" s="174"/>
      <c r="I2175" s="157">
        <f>IFERROR($H$8:INDEX($H$8:$H$3000,COUNTIF($H$8:$H$3000,"?*")),"")</f>
        <v>0</v>
      </c>
    </row>
    <row r="2176" spans="1:9" x14ac:dyDescent="0.25">
      <c r="A2176" s="174">
        <f>--ISNUMBER(IFERROR(SEARCH('Project Costing'!#REF!,Services!I2183,1),""))</f>
        <v>0</v>
      </c>
      <c r="B2176" s="174" t="str">
        <f>IF(A2176=1,COUNTIF($A$8:A2176,1),"")</f>
        <v/>
      </c>
      <c r="C2176" s="174"/>
      <c r="D2176" s="157">
        <f>IFERROR($C$8:INDEX($C$8:$C$3000,COUNTIF($C$8:$C$3000,"?*")),"")</f>
        <v>0</v>
      </c>
      <c r="E2176" s="174"/>
      <c r="F2176" s="174">
        <f>--ISNUMBER(IFERROR(SEARCH('Project Costing'!#REF!,Services!I2183,1),""))</f>
        <v>0</v>
      </c>
      <c r="G2176" s="174" t="str">
        <f>IF(F2176=1,COUNTIF($F$8:F2176,1),"")</f>
        <v/>
      </c>
      <c r="H2176" s="174"/>
      <c r="I2176" s="157">
        <f>IFERROR($H$8:INDEX($H$8:$H$3000,COUNTIF($H$8:$H$3000,"?*")),"")</f>
        <v>0</v>
      </c>
    </row>
    <row r="2177" spans="1:9" x14ac:dyDescent="0.25">
      <c r="A2177" s="174">
        <f>--ISNUMBER(IFERROR(SEARCH('Project Costing'!#REF!,Services!I2184,1),""))</f>
        <v>0</v>
      </c>
      <c r="B2177" s="174" t="str">
        <f>IF(A2177=1,COUNTIF($A$8:A2177,1),"")</f>
        <v/>
      </c>
      <c r="C2177" s="174"/>
      <c r="D2177" s="157">
        <f>IFERROR($C$8:INDEX($C$8:$C$3000,COUNTIF($C$8:$C$3000,"?*")),"")</f>
        <v>0</v>
      </c>
      <c r="E2177" s="174"/>
      <c r="F2177" s="174">
        <f>--ISNUMBER(IFERROR(SEARCH('Project Costing'!#REF!,Services!I2184,1),""))</f>
        <v>0</v>
      </c>
      <c r="G2177" s="174" t="str">
        <f>IF(F2177=1,COUNTIF($F$8:F2177,1),"")</f>
        <v/>
      </c>
      <c r="H2177" s="174"/>
      <c r="I2177" s="157">
        <f>IFERROR($H$8:INDEX($H$8:$H$3000,COUNTIF($H$8:$H$3000,"?*")),"")</f>
        <v>0</v>
      </c>
    </row>
    <row r="2178" spans="1:9" x14ac:dyDescent="0.25">
      <c r="A2178" s="174">
        <f>--ISNUMBER(IFERROR(SEARCH('Project Costing'!#REF!,Services!I2185,1),""))</f>
        <v>0</v>
      </c>
      <c r="B2178" s="174" t="str">
        <f>IF(A2178=1,COUNTIF($A$8:A2178,1),"")</f>
        <v/>
      </c>
      <c r="C2178" s="174"/>
      <c r="D2178" s="157">
        <f>IFERROR($C$8:INDEX($C$8:$C$3000,COUNTIF($C$8:$C$3000,"?*")),"")</f>
        <v>0</v>
      </c>
      <c r="E2178" s="174"/>
      <c r="F2178" s="174">
        <f>--ISNUMBER(IFERROR(SEARCH('Project Costing'!#REF!,Services!I2185,1),""))</f>
        <v>0</v>
      </c>
      <c r="G2178" s="174" t="str">
        <f>IF(F2178=1,COUNTIF($F$8:F2178,1),"")</f>
        <v/>
      </c>
      <c r="H2178" s="174"/>
      <c r="I2178" s="157">
        <f>IFERROR($H$8:INDEX($H$8:$H$3000,COUNTIF($H$8:$H$3000,"?*")),"")</f>
        <v>0</v>
      </c>
    </row>
    <row r="2179" spans="1:9" x14ac:dyDescent="0.25">
      <c r="A2179" s="174">
        <f>--ISNUMBER(IFERROR(SEARCH('Project Costing'!#REF!,Services!I2186,1),""))</f>
        <v>0</v>
      </c>
      <c r="B2179" s="174" t="str">
        <f>IF(A2179=1,COUNTIF($A$8:A2179,1),"")</f>
        <v/>
      </c>
      <c r="C2179" s="174"/>
      <c r="D2179" s="157">
        <f>IFERROR($C$8:INDEX($C$8:$C$3000,COUNTIF($C$8:$C$3000,"?*")),"")</f>
        <v>0</v>
      </c>
      <c r="E2179" s="174"/>
      <c r="F2179" s="174">
        <f>--ISNUMBER(IFERROR(SEARCH('Project Costing'!#REF!,Services!I2186,1),""))</f>
        <v>0</v>
      </c>
      <c r="G2179" s="174" t="str">
        <f>IF(F2179=1,COUNTIF($F$8:F2179,1),"")</f>
        <v/>
      </c>
      <c r="H2179" s="174"/>
      <c r="I2179" s="157">
        <f>IFERROR($H$8:INDEX($H$8:$H$3000,COUNTIF($H$8:$H$3000,"?*")),"")</f>
        <v>0</v>
      </c>
    </row>
    <row r="2180" spans="1:9" x14ac:dyDescent="0.25">
      <c r="A2180" s="174">
        <f>--ISNUMBER(IFERROR(SEARCH('Project Costing'!#REF!,Services!I2187,1),""))</f>
        <v>0</v>
      </c>
      <c r="B2180" s="174" t="str">
        <f>IF(A2180=1,COUNTIF($A$8:A2180,1),"")</f>
        <v/>
      </c>
      <c r="C2180" s="174"/>
      <c r="D2180" s="157">
        <f>IFERROR($C$8:INDEX($C$8:$C$3000,COUNTIF($C$8:$C$3000,"?*")),"")</f>
        <v>0</v>
      </c>
      <c r="E2180" s="174"/>
      <c r="F2180" s="174">
        <f>--ISNUMBER(IFERROR(SEARCH('Project Costing'!#REF!,Services!I2187,1),""))</f>
        <v>0</v>
      </c>
      <c r="G2180" s="174" t="str">
        <f>IF(F2180=1,COUNTIF($F$8:F2180,1),"")</f>
        <v/>
      </c>
      <c r="H2180" s="174"/>
      <c r="I2180" s="157">
        <f>IFERROR($H$8:INDEX($H$8:$H$3000,COUNTIF($H$8:$H$3000,"?*")),"")</f>
        <v>0</v>
      </c>
    </row>
    <row r="2181" spans="1:9" x14ac:dyDescent="0.25">
      <c r="A2181" s="174">
        <f>--ISNUMBER(IFERROR(SEARCH('Project Costing'!#REF!,Services!I2188,1),""))</f>
        <v>0</v>
      </c>
      <c r="B2181" s="174" t="str">
        <f>IF(A2181=1,COUNTIF($A$8:A2181,1),"")</f>
        <v/>
      </c>
      <c r="C2181" s="174"/>
      <c r="D2181" s="157">
        <f>IFERROR($C$8:INDEX($C$8:$C$3000,COUNTIF($C$8:$C$3000,"?*")),"")</f>
        <v>0</v>
      </c>
      <c r="E2181" s="174"/>
      <c r="F2181" s="174">
        <f>--ISNUMBER(IFERROR(SEARCH('Project Costing'!#REF!,Services!I2188,1),""))</f>
        <v>0</v>
      </c>
      <c r="G2181" s="174" t="str">
        <f>IF(F2181=1,COUNTIF($F$8:F2181,1),"")</f>
        <v/>
      </c>
      <c r="H2181" s="174"/>
      <c r="I2181" s="157">
        <f>IFERROR($H$8:INDEX($H$8:$H$3000,COUNTIF($H$8:$H$3000,"?*")),"")</f>
        <v>0</v>
      </c>
    </row>
    <row r="2182" spans="1:9" x14ac:dyDescent="0.25">
      <c r="A2182" s="174">
        <f>--ISNUMBER(IFERROR(SEARCH('Project Costing'!#REF!,Services!I2189,1),""))</f>
        <v>0</v>
      </c>
      <c r="B2182" s="174" t="str">
        <f>IF(A2182=1,COUNTIF($A$8:A2182,1),"")</f>
        <v/>
      </c>
      <c r="C2182" s="174"/>
      <c r="D2182" s="157">
        <f>IFERROR($C$8:INDEX($C$8:$C$3000,COUNTIF($C$8:$C$3000,"?*")),"")</f>
        <v>0</v>
      </c>
      <c r="E2182" s="174"/>
      <c r="F2182" s="174">
        <f>--ISNUMBER(IFERROR(SEARCH('Project Costing'!#REF!,Services!I2189,1),""))</f>
        <v>0</v>
      </c>
      <c r="G2182" s="174" t="str">
        <f>IF(F2182=1,COUNTIF($F$8:F2182,1),"")</f>
        <v/>
      </c>
      <c r="H2182" s="174"/>
      <c r="I2182" s="157">
        <f>IFERROR($H$8:INDEX($H$8:$H$3000,COUNTIF($H$8:$H$3000,"?*")),"")</f>
        <v>0</v>
      </c>
    </row>
    <row r="2183" spans="1:9" x14ac:dyDescent="0.25">
      <c r="A2183" s="174">
        <f>--ISNUMBER(IFERROR(SEARCH('Project Costing'!#REF!,Services!I2190,1),""))</f>
        <v>0</v>
      </c>
      <c r="B2183" s="174" t="str">
        <f>IF(A2183=1,COUNTIF($A$8:A2183,1),"")</f>
        <v/>
      </c>
      <c r="C2183" s="174"/>
      <c r="D2183" s="157">
        <f>IFERROR($C$8:INDEX($C$8:$C$3000,COUNTIF($C$8:$C$3000,"?*")),"")</f>
        <v>0</v>
      </c>
      <c r="E2183" s="174"/>
      <c r="F2183" s="174">
        <f>--ISNUMBER(IFERROR(SEARCH('Project Costing'!#REF!,Services!I2190,1),""))</f>
        <v>0</v>
      </c>
      <c r="G2183" s="174" t="str">
        <f>IF(F2183=1,COUNTIF($F$8:F2183,1),"")</f>
        <v/>
      </c>
      <c r="H2183" s="174"/>
      <c r="I2183" s="157">
        <f>IFERROR($H$8:INDEX($H$8:$H$3000,COUNTIF($H$8:$H$3000,"?*")),"")</f>
        <v>0</v>
      </c>
    </row>
    <row r="2184" spans="1:9" x14ac:dyDescent="0.25">
      <c r="A2184" s="174">
        <f>--ISNUMBER(IFERROR(SEARCH('Project Costing'!#REF!,Services!I2191,1),""))</f>
        <v>0</v>
      </c>
      <c r="B2184" s="174" t="str">
        <f>IF(A2184=1,COUNTIF($A$8:A2184,1),"")</f>
        <v/>
      </c>
      <c r="C2184" s="174"/>
      <c r="D2184" s="157">
        <f>IFERROR($C$8:INDEX($C$8:$C$3000,COUNTIF($C$8:$C$3000,"?*")),"")</f>
        <v>0</v>
      </c>
      <c r="E2184" s="174"/>
      <c r="F2184" s="174">
        <f>--ISNUMBER(IFERROR(SEARCH('Project Costing'!#REF!,Services!I2191,1),""))</f>
        <v>0</v>
      </c>
      <c r="G2184" s="174" t="str">
        <f>IF(F2184=1,COUNTIF($F$8:F2184,1),"")</f>
        <v/>
      </c>
      <c r="H2184" s="174"/>
      <c r="I2184" s="157">
        <f>IFERROR($H$8:INDEX($H$8:$H$3000,COUNTIF($H$8:$H$3000,"?*")),"")</f>
        <v>0</v>
      </c>
    </row>
    <row r="2185" spans="1:9" x14ac:dyDescent="0.25">
      <c r="A2185" s="174">
        <f>--ISNUMBER(IFERROR(SEARCH('Project Costing'!#REF!,Services!I2192,1),""))</f>
        <v>0</v>
      </c>
      <c r="B2185" s="174" t="str">
        <f>IF(A2185=1,COUNTIF($A$8:A2185,1),"")</f>
        <v/>
      </c>
      <c r="C2185" s="174"/>
      <c r="D2185" s="157">
        <f>IFERROR($C$8:INDEX($C$8:$C$3000,COUNTIF($C$8:$C$3000,"?*")),"")</f>
        <v>0</v>
      </c>
      <c r="E2185" s="174"/>
      <c r="F2185" s="174">
        <f>--ISNUMBER(IFERROR(SEARCH('Project Costing'!#REF!,Services!I2192,1),""))</f>
        <v>0</v>
      </c>
      <c r="G2185" s="174" t="str">
        <f>IF(F2185=1,COUNTIF($F$8:F2185,1),"")</f>
        <v/>
      </c>
      <c r="H2185" s="174"/>
      <c r="I2185" s="157">
        <f>IFERROR($H$8:INDEX($H$8:$H$3000,COUNTIF($H$8:$H$3000,"?*")),"")</f>
        <v>0</v>
      </c>
    </row>
    <row r="2186" spans="1:9" x14ac:dyDescent="0.25">
      <c r="A2186" s="174">
        <f>--ISNUMBER(IFERROR(SEARCH('Project Costing'!#REF!,Services!I2193,1),""))</f>
        <v>0</v>
      </c>
      <c r="B2186" s="174" t="str">
        <f>IF(A2186=1,COUNTIF($A$8:A2186,1),"")</f>
        <v/>
      </c>
      <c r="C2186" s="174"/>
      <c r="D2186" s="157">
        <f>IFERROR($C$8:INDEX($C$8:$C$3000,COUNTIF($C$8:$C$3000,"?*")),"")</f>
        <v>0</v>
      </c>
      <c r="E2186" s="174"/>
      <c r="F2186" s="174">
        <f>--ISNUMBER(IFERROR(SEARCH('Project Costing'!#REF!,Services!I2193,1),""))</f>
        <v>0</v>
      </c>
      <c r="G2186" s="174" t="str">
        <f>IF(F2186=1,COUNTIF($F$8:F2186,1),"")</f>
        <v/>
      </c>
      <c r="H2186" s="174"/>
      <c r="I2186" s="157">
        <f>IFERROR($H$8:INDEX($H$8:$H$3000,COUNTIF($H$8:$H$3000,"?*")),"")</f>
        <v>0</v>
      </c>
    </row>
    <row r="2187" spans="1:9" x14ac:dyDescent="0.25">
      <c r="A2187" s="174">
        <f>--ISNUMBER(IFERROR(SEARCH('Project Costing'!#REF!,Services!I2194,1),""))</f>
        <v>0</v>
      </c>
      <c r="B2187" s="174" t="str">
        <f>IF(A2187=1,COUNTIF($A$8:A2187,1),"")</f>
        <v/>
      </c>
      <c r="C2187" s="174"/>
      <c r="D2187" s="157">
        <f>IFERROR($C$8:INDEX($C$8:$C$3000,COUNTIF($C$8:$C$3000,"?*")),"")</f>
        <v>0</v>
      </c>
      <c r="E2187" s="174"/>
      <c r="F2187" s="174">
        <f>--ISNUMBER(IFERROR(SEARCH('Project Costing'!#REF!,Services!I2194,1),""))</f>
        <v>0</v>
      </c>
      <c r="G2187" s="174" t="str">
        <f>IF(F2187=1,COUNTIF($F$8:F2187,1),"")</f>
        <v/>
      </c>
      <c r="H2187" s="174"/>
      <c r="I2187" s="157">
        <f>IFERROR($H$8:INDEX($H$8:$H$3000,COUNTIF($H$8:$H$3000,"?*")),"")</f>
        <v>0</v>
      </c>
    </row>
    <row r="2188" spans="1:9" x14ac:dyDescent="0.25">
      <c r="A2188" s="174">
        <f>--ISNUMBER(IFERROR(SEARCH('Project Costing'!#REF!,Services!I2195,1),""))</f>
        <v>0</v>
      </c>
      <c r="B2188" s="174" t="str">
        <f>IF(A2188=1,COUNTIF($A$8:A2188,1),"")</f>
        <v/>
      </c>
      <c r="C2188" s="174"/>
      <c r="D2188" s="157">
        <f>IFERROR($C$8:INDEX($C$8:$C$3000,COUNTIF($C$8:$C$3000,"?*")),"")</f>
        <v>0</v>
      </c>
      <c r="E2188" s="174"/>
      <c r="F2188" s="174">
        <f>--ISNUMBER(IFERROR(SEARCH('Project Costing'!#REF!,Services!I2195,1),""))</f>
        <v>0</v>
      </c>
      <c r="G2188" s="174" t="str">
        <f>IF(F2188=1,COUNTIF($F$8:F2188,1),"")</f>
        <v/>
      </c>
      <c r="H2188" s="174"/>
      <c r="I2188" s="157">
        <f>IFERROR($H$8:INDEX($H$8:$H$3000,COUNTIF($H$8:$H$3000,"?*")),"")</f>
        <v>0</v>
      </c>
    </row>
    <row r="2189" spans="1:9" x14ac:dyDescent="0.25">
      <c r="A2189" s="174">
        <f>--ISNUMBER(IFERROR(SEARCH('Project Costing'!#REF!,Services!I2196,1),""))</f>
        <v>0</v>
      </c>
      <c r="B2189" s="174" t="str">
        <f>IF(A2189=1,COUNTIF($A$8:A2189,1),"")</f>
        <v/>
      </c>
      <c r="C2189" s="174"/>
      <c r="D2189" s="157">
        <f>IFERROR($C$8:INDEX($C$8:$C$3000,COUNTIF($C$8:$C$3000,"?*")),"")</f>
        <v>0</v>
      </c>
      <c r="E2189" s="174"/>
      <c r="F2189" s="174">
        <f>--ISNUMBER(IFERROR(SEARCH('Project Costing'!#REF!,Services!I2196,1),""))</f>
        <v>0</v>
      </c>
      <c r="G2189" s="174" t="str">
        <f>IF(F2189=1,COUNTIF($F$8:F2189,1),"")</f>
        <v/>
      </c>
      <c r="H2189" s="174"/>
      <c r="I2189" s="157">
        <f>IFERROR($H$8:INDEX($H$8:$H$3000,COUNTIF($H$8:$H$3000,"?*")),"")</f>
        <v>0</v>
      </c>
    </row>
    <row r="2190" spans="1:9" x14ac:dyDescent="0.25">
      <c r="A2190" s="174">
        <f>--ISNUMBER(IFERROR(SEARCH('Project Costing'!#REF!,Services!I2197,1),""))</f>
        <v>0</v>
      </c>
      <c r="B2190" s="174" t="str">
        <f>IF(A2190=1,COUNTIF($A$8:A2190,1),"")</f>
        <v/>
      </c>
      <c r="C2190" s="174"/>
      <c r="D2190" s="157">
        <f>IFERROR($C$8:INDEX($C$8:$C$3000,COUNTIF($C$8:$C$3000,"?*")),"")</f>
        <v>0</v>
      </c>
      <c r="E2190" s="174"/>
      <c r="F2190" s="174">
        <f>--ISNUMBER(IFERROR(SEARCH('Project Costing'!#REF!,Services!I2197,1),""))</f>
        <v>0</v>
      </c>
      <c r="G2190" s="174" t="str">
        <f>IF(F2190=1,COUNTIF($F$8:F2190,1),"")</f>
        <v/>
      </c>
      <c r="H2190" s="174"/>
      <c r="I2190" s="157">
        <f>IFERROR($H$8:INDEX($H$8:$H$3000,COUNTIF($H$8:$H$3000,"?*")),"")</f>
        <v>0</v>
      </c>
    </row>
    <row r="2191" spans="1:9" x14ac:dyDescent="0.25">
      <c r="A2191" s="174">
        <f>--ISNUMBER(IFERROR(SEARCH('Project Costing'!#REF!,Services!I2198,1),""))</f>
        <v>0</v>
      </c>
      <c r="B2191" s="174" t="str">
        <f>IF(A2191=1,COUNTIF($A$8:A2191,1),"")</f>
        <v/>
      </c>
      <c r="C2191" s="174"/>
      <c r="D2191" s="157">
        <f>IFERROR($C$8:INDEX($C$8:$C$3000,COUNTIF($C$8:$C$3000,"?*")),"")</f>
        <v>0</v>
      </c>
      <c r="E2191" s="174"/>
      <c r="F2191" s="174">
        <f>--ISNUMBER(IFERROR(SEARCH('Project Costing'!#REF!,Services!I2198,1),""))</f>
        <v>0</v>
      </c>
      <c r="G2191" s="174" t="str">
        <f>IF(F2191=1,COUNTIF($F$8:F2191,1),"")</f>
        <v/>
      </c>
      <c r="H2191" s="174"/>
      <c r="I2191" s="157">
        <f>IFERROR($H$8:INDEX($H$8:$H$3000,COUNTIF($H$8:$H$3000,"?*")),"")</f>
        <v>0</v>
      </c>
    </row>
    <row r="2192" spans="1:9" x14ac:dyDescent="0.25">
      <c r="A2192" s="174">
        <f>--ISNUMBER(IFERROR(SEARCH('Project Costing'!#REF!,Services!I2199,1),""))</f>
        <v>0</v>
      </c>
      <c r="B2192" s="174" t="str">
        <f>IF(A2192=1,COUNTIF($A$8:A2192,1),"")</f>
        <v/>
      </c>
      <c r="C2192" s="174"/>
      <c r="D2192" s="157">
        <f>IFERROR($C$8:INDEX($C$8:$C$3000,COUNTIF($C$8:$C$3000,"?*")),"")</f>
        <v>0</v>
      </c>
      <c r="E2192" s="174"/>
      <c r="F2192" s="174">
        <f>--ISNUMBER(IFERROR(SEARCH('Project Costing'!#REF!,Services!I2199,1),""))</f>
        <v>0</v>
      </c>
      <c r="G2192" s="174" t="str">
        <f>IF(F2192=1,COUNTIF($F$8:F2192,1),"")</f>
        <v/>
      </c>
      <c r="H2192" s="174"/>
      <c r="I2192" s="157">
        <f>IFERROR($H$8:INDEX($H$8:$H$3000,COUNTIF($H$8:$H$3000,"?*")),"")</f>
        <v>0</v>
      </c>
    </row>
    <row r="2193" spans="1:9" x14ac:dyDescent="0.25">
      <c r="A2193" s="174">
        <f>--ISNUMBER(IFERROR(SEARCH('Project Costing'!#REF!,Services!I2200,1),""))</f>
        <v>0</v>
      </c>
      <c r="B2193" s="174" t="str">
        <f>IF(A2193=1,COUNTIF($A$8:A2193,1),"")</f>
        <v/>
      </c>
      <c r="C2193" s="174"/>
      <c r="D2193" s="157">
        <f>IFERROR($C$8:INDEX($C$8:$C$3000,COUNTIF($C$8:$C$3000,"?*")),"")</f>
        <v>0</v>
      </c>
      <c r="E2193" s="174"/>
      <c r="F2193" s="174">
        <f>--ISNUMBER(IFERROR(SEARCH('Project Costing'!#REF!,Services!I2200,1),""))</f>
        <v>0</v>
      </c>
      <c r="G2193" s="174" t="str">
        <f>IF(F2193=1,COUNTIF($F$8:F2193,1),"")</f>
        <v/>
      </c>
      <c r="H2193" s="174"/>
      <c r="I2193" s="157">
        <f>IFERROR($H$8:INDEX($H$8:$H$3000,COUNTIF($H$8:$H$3000,"?*")),"")</f>
        <v>0</v>
      </c>
    </row>
    <row r="2194" spans="1:9" x14ac:dyDescent="0.25">
      <c r="A2194" s="174">
        <f>--ISNUMBER(IFERROR(SEARCH('Project Costing'!#REF!,Services!I2201,1),""))</f>
        <v>0</v>
      </c>
      <c r="B2194" s="174" t="str">
        <f>IF(A2194=1,COUNTIF($A$8:A2194,1),"")</f>
        <v/>
      </c>
      <c r="C2194" s="174"/>
      <c r="D2194" s="157">
        <f>IFERROR($C$8:INDEX($C$8:$C$3000,COUNTIF($C$8:$C$3000,"?*")),"")</f>
        <v>0</v>
      </c>
      <c r="E2194" s="174"/>
      <c r="F2194" s="174">
        <f>--ISNUMBER(IFERROR(SEARCH('Project Costing'!#REF!,Services!I2201,1),""))</f>
        <v>0</v>
      </c>
      <c r="G2194" s="174" t="str">
        <f>IF(F2194=1,COUNTIF($F$8:F2194,1),"")</f>
        <v/>
      </c>
      <c r="H2194" s="174"/>
      <c r="I2194" s="157">
        <f>IFERROR($H$8:INDEX($H$8:$H$3000,COUNTIF($H$8:$H$3000,"?*")),"")</f>
        <v>0</v>
      </c>
    </row>
    <row r="2195" spans="1:9" x14ac:dyDescent="0.25">
      <c r="A2195" s="174">
        <f>--ISNUMBER(IFERROR(SEARCH('Project Costing'!#REF!,Services!I2202,1),""))</f>
        <v>0</v>
      </c>
      <c r="B2195" s="174" t="str">
        <f>IF(A2195=1,COUNTIF($A$8:A2195,1),"")</f>
        <v/>
      </c>
      <c r="C2195" s="174"/>
      <c r="D2195" s="157">
        <f>IFERROR($C$8:INDEX($C$8:$C$3000,COUNTIF($C$8:$C$3000,"?*")),"")</f>
        <v>0</v>
      </c>
      <c r="E2195" s="174"/>
      <c r="F2195" s="174">
        <f>--ISNUMBER(IFERROR(SEARCH('Project Costing'!#REF!,Services!I2202,1),""))</f>
        <v>0</v>
      </c>
      <c r="G2195" s="174" t="str">
        <f>IF(F2195=1,COUNTIF($F$8:F2195,1),"")</f>
        <v/>
      </c>
      <c r="H2195" s="174"/>
      <c r="I2195" s="157">
        <f>IFERROR($H$8:INDEX($H$8:$H$3000,COUNTIF($H$8:$H$3000,"?*")),"")</f>
        <v>0</v>
      </c>
    </row>
    <row r="2196" spans="1:9" x14ac:dyDescent="0.25">
      <c r="A2196" s="174">
        <f>--ISNUMBER(IFERROR(SEARCH('Project Costing'!#REF!,Services!I2203,1),""))</f>
        <v>0</v>
      </c>
      <c r="B2196" s="174" t="str">
        <f>IF(A2196=1,COUNTIF($A$8:A2196,1),"")</f>
        <v/>
      </c>
      <c r="C2196" s="174"/>
      <c r="D2196" s="157">
        <f>IFERROR($C$8:INDEX($C$8:$C$3000,COUNTIF($C$8:$C$3000,"?*")),"")</f>
        <v>0</v>
      </c>
      <c r="E2196" s="174"/>
      <c r="F2196" s="174">
        <f>--ISNUMBER(IFERROR(SEARCH('Project Costing'!#REF!,Services!I2203,1),""))</f>
        <v>0</v>
      </c>
      <c r="G2196" s="174" t="str">
        <f>IF(F2196=1,COUNTIF($F$8:F2196,1),"")</f>
        <v/>
      </c>
      <c r="H2196" s="174"/>
      <c r="I2196" s="157">
        <f>IFERROR($H$8:INDEX($H$8:$H$3000,COUNTIF($H$8:$H$3000,"?*")),"")</f>
        <v>0</v>
      </c>
    </row>
    <row r="2197" spans="1:9" x14ac:dyDescent="0.25">
      <c r="A2197" s="174">
        <f>--ISNUMBER(IFERROR(SEARCH('Project Costing'!#REF!,Services!I2204,1),""))</f>
        <v>0</v>
      </c>
      <c r="B2197" s="174" t="str">
        <f>IF(A2197=1,COUNTIF($A$8:A2197,1),"")</f>
        <v/>
      </c>
      <c r="C2197" s="174"/>
      <c r="D2197" s="157">
        <f>IFERROR($C$8:INDEX($C$8:$C$3000,COUNTIF($C$8:$C$3000,"?*")),"")</f>
        <v>0</v>
      </c>
      <c r="E2197" s="174"/>
      <c r="F2197" s="174">
        <f>--ISNUMBER(IFERROR(SEARCH('Project Costing'!#REF!,Services!I2204,1),""))</f>
        <v>0</v>
      </c>
      <c r="G2197" s="174" t="str">
        <f>IF(F2197=1,COUNTIF($F$8:F2197,1),"")</f>
        <v/>
      </c>
      <c r="H2197" s="174"/>
      <c r="I2197" s="157">
        <f>IFERROR($H$8:INDEX($H$8:$H$3000,COUNTIF($H$8:$H$3000,"?*")),"")</f>
        <v>0</v>
      </c>
    </row>
    <row r="2198" spans="1:9" x14ac:dyDescent="0.25">
      <c r="A2198" s="174">
        <f>--ISNUMBER(IFERROR(SEARCH('Project Costing'!#REF!,Services!I2205,1),""))</f>
        <v>0</v>
      </c>
      <c r="B2198" s="174" t="str">
        <f>IF(A2198=1,COUNTIF($A$8:A2198,1),"")</f>
        <v/>
      </c>
      <c r="C2198" s="174"/>
      <c r="D2198" s="157">
        <f>IFERROR($C$8:INDEX($C$8:$C$3000,COUNTIF($C$8:$C$3000,"?*")),"")</f>
        <v>0</v>
      </c>
      <c r="E2198" s="174"/>
      <c r="F2198" s="174">
        <f>--ISNUMBER(IFERROR(SEARCH('Project Costing'!#REF!,Services!I2205,1),""))</f>
        <v>0</v>
      </c>
      <c r="G2198" s="174" t="str">
        <f>IF(F2198=1,COUNTIF($F$8:F2198,1),"")</f>
        <v/>
      </c>
      <c r="H2198" s="174"/>
      <c r="I2198" s="157">
        <f>IFERROR($H$8:INDEX($H$8:$H$3000,COUNTIF($H$8:$H$3000,"?*")),"")</f>
        <v>0</v>
      </c>
    </row>
    <row r="2199" spans="1:9" x14ac:dyDescent="0.25">
      <c r="A2199" s="174">
        <f>--ISNUMBER(IFERROR(SEARCH('Project Costing'!#REF!,Services!I2206,1),""))</f>
        <v>0</v>
      </c>
      <c r="B2199" s="174" t="str">
        <f>IF(A2199=1,COUNTIF($A$8:A2199,1),"")</f>
        <v/>
      </c>
      <c r="C2199" s="174"/>
      <c r="D2199" s="157">
        <f>IFERROR($C$8:INDEX($C$8:$C$3000,COUNTIF($C$8:$C$3000,"?*")),"")</f>
        <v>0</v>
      </c>
      <c r="E2199" s="174"/>
      <c r="F2199" s="174">
        <f>--ISNUMBER(IFERROR(SEARCH('Project Costing'!#REF!,Services!I2206,1),""))</f>
        <v>0</v>
      </c>
      <c r="G2199" s="174" t="str">
        <f>IF(F2199=1,COUNTIF($F$8:F2199,1),"")</f>
        <v/>
      </c>
      <c r="H2199" s="174"/>
      <c r="I2199" s="157">
        <f>IFERROR($H$8:INDEX($H$8:$H$3000,COUNTIF($H$8:$H$3000,"?*")),"")</f>
        <v>0</v>
      </c>
    </row>
    <row r="2200" spans="1:9" x14ac:dyDescent="0.25">
      <c r="A2200" s="174">
        <f>--ISNUMBER(IFERROR(SEARCH('Project Costing'!#REF!,Services!I2207,1),""))</f>
        <v>0</v>
      </c>
      <c r="B2200" s="174" t="str">
        <f>IF(A2200=1,COUNTIF($A$8:A2200,1),"")</f>
        <v/>
      </c>
      <c r="C2200" s="174"/>
      <c r="D2200" s="157">
        <f>IFERROR($C$8:INDEX($C$8:$C$3000,COUNTIF($C$8:$C$3000,"?*")),"")</f>
        <v>0</v>
      </c>
      <c r="E2200" s="174"/>
      <c r="F2200" s="174">
        <f>--ISNUMBER(IFERROR(SEARCH('Project Costing'!#REF!,Services!I2207,1),""))</f>
        <v>0</v>
      </c>
      <c r="G2200" s="174" t="str">
        <f>IF(F2200=1,COUNTIF($F$8:F2200,1),"")</f>
        <v/>
      </c>
      <c r="H2200" s="174"/>
      <c r="I2200" s="157">
        <f>IFERROR($H$8:INDEX($H$8:$H$3000,COUNTIF($H$8:$H$3000,"?*")),"")</f>
        <v>0</v>
      </c>
    </row>
    <row r="2201" spans="1:9" x14ac:dyDescent="0.25">
      <c r="A2201" s="174">
        <f>--ISNUMBER(IFERROR(SEARCH('Project Costing'!#REF!,Services!I2208,1),""))</f>
        <v>0</v>
      </c>
      <c r="B2201" s="174" t="str">
        <f>IF(A2201=1,COUNTIF($A$8:A2201,1),"")</f>
        <v/>
      </c>
      <c r="C2201" s="174"/>
      <c r="D2201" s="157">
        <f>IFERROR($C$8:INDEX($C$8:$C$3000,COUNTIF($C$8:$C$3000,"?*")),"")</f>
        <v>0</v>
      </c>
      <c r="E2201" s="174"/>
      <c r="F2201" s="174">
        <f>--ISNUMBER(IFERROR(SEARCH('Project Costing'!#REF!,Services!I2208,1),""))</f>
        <v>0</v>
      </c>
      <c r="G2201" s="174" t="str">
        <f>IF(F2201=1,COUNTIF($F$8:F2201,1),"")</f>
        <v/>
      </c>
      <c r="H2201" s="174"/>
      <c r="I2201" s="157">
        <f>IFERROR($H$8:INDEX($H$8:$H$3000,COUNTIF($H$8:$H$3000,"?*")),"")</f>
        <v>0</v>
      </c>
    </row>
    <row r="2202" spans="1:9" x14ac:dyDescent="0.25">
      <c r="A2202" s="174">
        <f>--ISNUMBER(IFERROR(SEARCH('Project Costing'!#REF!,Services!I2209,1),""))</f>
        <v>0</v>
      </c>
      <c r="B2202" s="174" t="str">
        <f>IF(A2202=1,COUNTIF($A$8:A2202,1),"")</f>
        <v/>
      </c>
      <c r="C2202" s="174"/>
      <c r="D2202" s="157">
        <f>IFERROR($C$8:INDEX($C$8:$C$3000,COUNTIF($C$8:$C$3000,"?*")),"")</f>
        <v>0</v>
      </c>
      <c r="E2202" s="174"/>
      <c r="F2202" s="174">
        <f>--ISNUMBER(IFERROR(SEARCH('Project Costing'!#REF!,Services!I2209,1),""))</f>
        <v>0</v>
      </c>
      <c r="G2202" s="174" t="str">
        <f>IF(F2202=1,COUNTIF($F$8:F2202,1),"")</f>
        <v/>
      </c>
      <c r="H2202" s="174"/>
      <c r="I2202" s="157">
        <f>IFERROR($H$8:INDEX($H$8:$H$3000,COUNTIF($H$8:$H$3000,"?*")),"")</f>
        <v>0</v>
      </c>
    </row>
    <row r="2203" spans="1:9" x14ac:dyDescent="0.25">
      <c r="A2203" s="174">
        <f>--ISNUMBER(IFERROR(SEARCH('Project Costing'!#REF!,Services!I2210,1),""))</f>
        <v>0</v>
      </c>
      <c r="B2203" s="174" t="str">
        <f>IF(A2203=1,COUNTIF($A$8:A2203,1),"")</f>
        <v/>
      </c>
      <c r="C2203" s="174"/>
      <c r="D2203" s="157">
        <f>IFERROR($C$8:INDEX($C$8:$C$3000,COUNTIF($C$8:$C$3000,"?*")),"")</f>
        <v>0</v>
      </c>
      <c r="E2203" s="174"/>
      <c r="F2203" s="174">
        <f>--ISNUMBER(IFERROR(SEARCH('Project Costing'!#REF!,Services!I2210,1),""))</f>
        <v>0</v>
      </c>
      <c r="G2203" s="174" t="str">
        <f>IF(F2203=1,COUNTIF($F$8:F2203,1),"")</f>
        <v/>
      </c>
      <c r="H2203" s="174"/>
      <c r="I2203" s="157">
        <f>IFERROR($H$8:INDEX($H$8:$H$3000,COUNTIF($H$8:$H$3000,"?*")),"")</f>
        <v>0</v>
      </c>
    </row>
    <row r="2204" spans="1:9" x14ac:dyDescent="0.25">
      <c r="A2204" s="174">
        <f>--ISNUMBER(IFERROR(SEARCH('Project Costing'!#REF!,Services!I2211,1),""))</f>
        <v>0</v>
      </c>
      <c r="B2204" s="174" t="str">
        <f>IF(A2204=1,COUNTIF($A$8:A2204,1),"")</f>
        <v/>
      </c>
      <c r="C2204" s="174"/>
      <c r="D2204" s="157">
        <f>IFERROR($C$8:INDEX($C$8:$C$3000,COUNTIF($C$8:$C$3000,"?*")),"")</f>
        <v>0</v>
      </c>
      <c r="E2204" s="174"/>
      <c r="F2204" s="174">
        <f>--ISNUMBER(IFERROR(SEARCH('Project Costing'!#REF!,Services!I2211,1),""))</f>
        <v>0</v>
      </c>
      <c r="G2204" s="174" t="str">
        <f>IF(F2204=1,COUNTIF($F$8:F2204,1),"")</f>
        <v/>
      </c>
      <c r="H2204" s="174"/>
      <c r="I2204" s="157">
        <f>IFERROR($H$8:INDEX($H$8:$H$3000,COUNTIF($H$8:$H$3000,"?*")),"")</f>
        <v>0</v>
      </c>
    </row>
    <row r="2205" spans="1:9" x14ac:dyDescent="0.25">
      <c r="A2205" s="174">
        <f>--ISNUMBER(IFERROR(SEARCH('Project Costing'!#REF!,Services!I2212,1),""))</f>
        <v>0</v>
      </c>
      <c r="B2205" s="174" t="str">
        <f>IF(A2205=1,COUNTIF($A$8:A2205,1),"")</f>
        <v/>
      </c>
      <c r="C2205" s="174"/>
      <c r="D2205" s="157">
        <f>IFERROR($C$8:INDEX($C$8:$C$3000,COUNTIF($C$8:$C$3000,"?*")),"")</f>
        <v>0</v>
      </c>
      <c r="E2205" s="174"/>
      <c r="F2205" s="174">
        <f>--ISNUMBER(IFERROR(SEARCH('Project Costing'!#REF!,Services!I2212,1),""))</f>
        <v>0</v>
      </c>
      <c r="G2205" s="174" t="str">
        <f>IF(F2205=1,COUNTIF($F$8:F2205,1),"")</f>
        <v/>
      </c>
      <c r="H2205" s="174"/>
      <c r="I2205" s="157">
        <f>IFERROR($H$8:INDEX($H$8:$H$3000,COUNTIF($H$8:$H$3000,"?*")),"")</f>
        <v>0</v>
      </c>
    </row>
    <row r="2206" spans="1:9" x14ac:dyDescent="0.25">
      <c r="A2206" s="174">
        <f>--ISNUMBER(IFERROR(SEARCH('Project Costing'!#REF!,Services!I2213,1),""))</f>
        <v>0</v>
      </c>
      <c r="B2206" s="174" t="str">
        <f>IF(A2206=1,COUNTIF($A$8:A2206,1),"")</f>
        <v/>
      </c>
      <c r="C2206" s="174"/>
      <c r="D2206" s="157">
        <f>IFERROR($C$8:INDEX($C$8:$C$3000,COUNTIF($C$8:$C$3000,"?*")),"")</f>
        <v>0</v>
      </c>
      <c r="E2206" s="174"/>
      <c r="F2206" s="174">
        <f>--ISNUMBER(IFERROR(SEARCH('Project Costing'!#REF!,Services!I2213,1),""))</f>
        <v>0</v>
      </c>
      <c r="G2206" s="174" t="str">
        <f>IF(F2206=1,COUNTIF($F$8:F2206,1),"")</f>
        <v/>
      </c>
      <c r="H2206" s="174"/>
      <c r="I2206" s="157">
        <f>IFERROR($H$8:INDEX($H$8:$H$3000,COUNTIF($H$8:$H$3000,"?*")),"")</f>
        <v>0</v>
      </c>
    </row>
    <row r="2207" spans="1:9" x14ac:dyDescent="0.25">
      <c r="A2207" s="174">
        <f>--ISNUMBER(IFERROR(SEARCH('Project Costing'!#REF!,Services!I2214,1),""))</f>
        <v>0</v>
      </c>
      <c r="B2207" s="174" t="str">
        <f>IF(A2207=1,COUNTIF($A$8:A2207,1),"")</f>
        <v/>
      </c>
      <c r="C2207" s="174"/>
      <c r="D2207" s="157">
        <f>IFERROR($C$8:INDEX($C$8:$C$3000,COUNTIF($C$8:$C$3000,"?*")),"")</f>
        <v>0</v>
      </c>
      <c r="E2207" s="174"/>
      <c r="F2207" s="174">
        <f>--ISNUMBER(IFERROR(SEARCH('Project Costing'!#REF!,Services!I2214,1),""))</f>
        <v>0</v>
      </c>
      <c r="G2207" s="174" t="str">
        <f>IF(F2207=1,COUNTIF($F$8:F2207,1),"")</f>
        <v/>
      </c>
      <c r="H2207" s="174"/>
      <c r="I2207" s="157">
        <f>IFERROR($H$8:INDEX($H$8:$H$3000,COUNTIF($H$8:$H$3000,"?*")),"")</f>
        <v>0</v>
      </c>
    </row>
    <row r="2208" spans="1:9" x14ac:dyDescent="0.25">
      <c r="A2208" s="174">
        <f>--ISNUMBER(IFERROR(SEARCH('Project Costing'!#REF!,Services!I2215,1),""))</f>
        <v>0</v>
      </c>
      <c r="B2208" s="174" t="str">
        <f>IF(A2208=1,COUNTIF($A$8:A2208,1),"")</f>
        <v/>
      </c>
      <c r="C2208" s="174"/>
      <c r="D2208" s="157">
        <f>IFERROR($C$8:INDEX($C$8:$C$3000,COUNTIF($C$8:$C$3000,"?*")),"")</f>
        <v>0</v>
      </c>
      <c r="E2208" s="174"/>
      <c r="F2208" s="174">
        <f>--ISNUMBER(IFERROR(SEARCH('Project Costing'!#REF!,Services!I2215,1),""))</f>
        <v>0</v>
      </c>
      <c r="G2208" s="174" t="str">
        <f>IF(F2208=1,COUNTIF($F$8:F2208,1),"")</f>
        <v/>
      </c>
      <c r="H2208" s="174"/>
      <c r="I2208" s="157">
        <f>IFERROR($H$8:INDEX($H$8:$H$3000,COUNTIF($H$8:$H$3000,"?*")),"")</f>
        <v>0</v>
      </c>
    </row>
    <row r="2209" spans="1:9" x14ac:dyDescent="0.25">
      <c r="A2209" s="174">
        <f>--ISNUMBER(IFERROR(SEARCH('Project Costing'!#REF!,Services!I2216,1),""))</f>
        <v>0</v>
      </c>
      <c r="B2209" s="174" t="str">
        <f>IF(A2209=1,COUNTIF($A$8:A2209,1),"")</f>
        <v/>
      </c>
      <c r="C2209" s="174"/>
      <c r="D2209" s="157">
        <f>IFERROR($C$8:INDEX($C$8:$C$3000,COUNTIF($C$8:$C$3000,"?*")),"")</f>
        <v>0</v>
      </c>
      <c r="E2209" s="174"/>
      <c r="F2209" s="174">
        <f>--ISNUMBER(IFERROR(SEARCH('Project Costing'!#REF!,Services!I2216,1),""))</f>
        <v>0</v>
      </c>
      <c r="G2209" s="174" t="str">
        <f>IF(F2209=1,COUNTIF($F$8:F2209,1),"")</f>
        <v/>
      </c>
      <c r="H2209" s="174"/>
      <c r="I2209" s="157">
        <f>IFERROR($H$8:INDEX($H$8:$H$3000,COUNTIF($H$8:$H$3000,"?*")),"")</f>
        <v>0</v>
      </c>
    </row>
    <row r="2210" spans="1:9" x14ac:dyDescent="0.25">
      <c r="A2210" s="174">
        <f>--ISNUMBER(IFERROR(SEARCH('Project Costing'!#REF!,Services!I2217,1),""))</f>
        <v>0</v>
      </c>
      <c r="B2210" s="174" t="str">
        <f>IF(A2210=1,COUNTIF($A$8:A2210,1),"")</f>
        <v/>
      </c>
      <c r="C2210" s="174"/>
      <c r="D2210" s="157">
        <f>IFERROR($C$8:INDEX($C$8:$C$3000,COUNTIF($C$8:$C$3000,"?*")),"")</f>
        <v>0</v>
      </c>
      <c r="E2210" s="174"/>
      <c r="F2210" s="174">
        <f>--ISNUMBER(IFERROR(SEARCH('Project Costing'!#REF!,Services!I2217,1),""))</f>
        <v>0</v>
      </c>
      <c r="G2210" s="174" t="str">
        <f>IF(F2210=1,COUNTIF($F$8:F2210,1),"")</f>
        <v/>
      </c>
      <c r="H2210" s="174"/>
      <c r="I2210" s="157">
        <f>IFERROR($H$8:INDEX($H$8:$H$3000,COUNTIF($H$8:$H$3000,"?*")),"")</f>
        <v>0</v>
      </c>
    </row>
    <row r="2211" spans="1:9" x14ac:dyDescent="0.25">
      <c r="A2211" s="174">
        <f>--ISNUMBER(IFERROR(SEARCH('Project Costing'!#REF!,Services!I2218,1),""))</f>
        <v>0</v>
      </c>
      <c r="B2211" s="174" t="str">
        <f>IF(A2211=1,COUNTIF($A$8:A2211,1),"")</f>
        <v/>
      </c>
      <c r="C2211" s="174"/>
      <c r="D2211" s="157">
        <f>IFERROR($C$8:INDEX($C$8:$C$3000,COUNTIF($C$8:$C$3000,"?*")),"")</f>
        <v>0</v>
      </c>
      <c r="E2211" s="174"/>
      <c r="F2211" s="174">
        <f>--ISNUMBER(IFERROR(SEARCH('Project Costing'!#REF!,Services!I2218,1),""))</f>
        <v>0</v>
      </c>
      <c r="G2211" s="174" t="str">
        <f>IF(F2211=1,COUNTIF($F$8:F2211,1),"")</f>
        <v/>
      </c>
      <c r="H2211" s="174"/>
      <c r="I2211" s="157">
        <f>IFERROR($H$8:INDEX($H$8:$H$3000,COUNTIF($H$8:$H$3000,"?*")),"")</f>
        <v>0</v>
      </c>
    </row>
    <row r="2212" spans="1:9" x14ac:dyDescent="0.25">
      <c r="A2212" s="174">
        <f>--ISNUMBER(IFERROR(SEARCH('Project Costing'!#REF!,Services!I2219,1),""))</f>
        <v>0</v>
      </c>
      <c r="B2212" s="174" t="str">
        <f>IF(A2212=1,COUNTIF($A$8:A2212,1),"")</f>
        <v/>
      </c>
      <c r="C2212" s="174"/>
      <c r="D2212" s="157">
        <f>IFERROR($C$8:INDEX($C$8:$C$3000,COUNTIF($C$8:$C$3000,"?*")),"")</f>
        <v>0</v>
      </c>
      <c r="E2212" s="174"/>
      <c r="F2212" s="174">
        <f>--ISNUMBER(IFERROR(SEARCH('Project Costing'!#REF!,Services!I2219,1),""))</f>
        <v>0</v>
      </c>
      <c r="G2212" s="174" t="str">
        <f>IF(F2212=1,COUNTIF($F$8:F2212,1),"")</f>
        <v/>
      </c>
      <c r="H2212" s="174"/>
      <c r="I2212" s="157">
        <f>IFERROR($H$8:INDEX($H$8:$H$3000,COUNTIF($H$8:$H$3000,"?*")),"")</f>
        <v>0</v>
      </c>
    </row>
    <row r="2213" spans="1:9" x14ac:dyDescent="0.25">
      <c r="A2213" s="174">
        <f>--ISNUMBER(IFERROR(SEARCH('Project Costing'!#REF!,Services!I2220,1),""))</f>
        <v>0</v>
      </c>
      <c r="B2213" s="174" t="str">
        <f>IF(A2213=1,COUNTIF($A$8:A2213,1),"")</f>
        <v/>
      </c>
      <c r="C2213" s="174"/>
      <c r="D2213" s="157">
        <f>IFERROR($C$8:INDEX($C$8:$C$3000,COUNTIF($C$8:$C$3000,"?*")),"")</f>
        <v>0</v>
      </c>
      <c r="E2213" s="174"/>
      <c r="F2213" s="174">
        <f>--ISNUMBER(IFERROR(SEARCH('Project Costing'!#REF!,Services!I2220,1),""))</f>
        <v>0</v>
      </c>
      <c r="G2213" s="174" t="str">
        <f>IF(F2213=1,COUNTIF($F$8:F2213,1),"")</f>
        <v/>
      </c>
      <c r="H2213" s="174"/>
      <c r="I2213" s="157">
        <f>IFERROR($H$8:INDEX($H$8:$H$3000,COUNTIF($H$8:$H$3000,"?*")),"")</f>
        <v>0</v>
      </c>
    </row>
    <row r="2214" spans="1:9" x14ac:dyDescent="0.25">
      <c r="A2214" s="174">
        <f>--ISNUMBER(IFERROR(SEARCH('Project Costing'!#REF!,Services!I2221,1),""))</f>
        <v>0</v>
      </c>
      <c r="B2214" s="174" t="str">
        <f>IF(A2214=1,COUNTIF($A$8:A2214,1),"")</f>
        <v/>
      </c>
      <c r="C2214" s="174"/>
      <c r="D2214" s="157">
        <f>IFERROR($C$8:INDEX($C$8:$C$3000,COUNTIF($C$8:$C$3000,"?*")),"")</f>
        <v>0</v>
      </c>
      <c r="E2214" s="174"/>
      <c r="F2214" s="174">
        <f>--ISNUMBER(IFERROR(SEARCH('Project Costing'!#REF!,Services!I2221,1),""))</f>
        <v>0</v>
      </c>
      <c r="G2214" s="174" t="str">
        <f>IF(F2214=1,COUNTIF($F$8:F2214,1),"")</f>
        <v/>
      </c>
      <c r="H2214" s="174"/>
      <c r="I2214" s="157">
        <f>IFERROR($H$8:INDEX($H$8:$H$3000,COUNTIF($H$8:$H$3000,"?*")),"")</f>
        <v>0</v>
      </c>
    </row>
    <row r="2215" spans="1:9" x14ac:dyDescent="0.25">
      <c r="A2215" s="174">
        <f>--ISNUMBER(IFERROR(SEARCH('Project Costing'!#REF!,Services!I2222,1),""))</f>
        <v>0</v>
      </c>
      <c r="B2215" s="174" t="str">
        <f>IF(A2215=1,COUNTIF($A$8:A2215,1),"")</f>
        <v/>
      </c>
      <c r="C2215" s="174"/>
      <c r="D2215" s="157">
        <f>IFERROR($C$8:INDEX($C$8:$C$3000,COUNTIF($C$8:$C$3000,"?*")),"")</f>
        <v>0</v>
      </c>
      <c r="E2215" s="174"/>
      <c r="F2215" s="174">
        <f>--ISNUMBER(IFERROR(SEARCH('Project Costing'!#REF!,Services!I2222,1),""))</f>
        <v>0</v>
      </c>
      <c r="G2215" s="174" t="str">
        <f>IF(F2215=1,COUNTIF($F$8:F2215,1),"")</f>
        <v/>
      </c>
      <c r="H2215" s="174"/>
      <c r="I2215" s="157">
        <f>IFERROR($H$8:INDEX($H$8:$H$3000,COUNTIF($H$8:$H$3000,"?*")),"")</f>
        <v>0</v>
      </c>
    </row>
    <row r="2216" spans="1:9" x14ac:dyDescent="0.25">
      <c r="A2216" s="174">
        <f>--ISNUMBER(IFERROR(SEARCH('Project Costing'!#REF!,Services!I2223,1),""))</f>
        <v>0</v>
      </c>
      <c r="B2216" s="174" t="str">
        <f>IF(A2216=1,COUNTIF($A$8:A2216,1),"")</f>
        <v/>
      </c>
      <c r="C2216" s="174"/>
      <c r="D2216" s="157">
        <f>IFERROR($C$8:INDEX($C$8:$C$3000,COUNTIF($C$8:$C$3000,"?*")),"")</f>
        <v>0</v>
      </c>
      <c r="E2216" s="174"/>
      <c r="F2216" s="174">
        <f>--ISNUMBER(IFERROR(SEARCH('Project Costing'!#REF!,Services!I2223,1),""))</f>
        <v>0</v>
      </c>
      <c r="G2216" s="174" t="str">
        <f>IF(F2216=1,COUNTIF($F$8:F2216,1),"")</f>
        <v/>
      </c>
      <c r="H2216" s="174"/>
      <c r="I2216" s="157">
        <f>IFERROR($H$8:INDEX($H$8:$H$3000,COUNTIF($H$8:$H$3000,"?*")),"")</f>
        <v>0</v>
      </c>
    </row>
    <row r="2217" spans="1:9" x14ac:dyDescent="0.25">
      <c r="A2217" s="174">
        <f>--ISNUMBER(IFERROR(SEARCH('Project Costing'!#REF!,Services!I2224,1),""))</f>
        <v>0</v>
      </c>
      <c r="B2217" s="174" t="str">
        <f>IF(A2217=1,COUNTIF($A$8:A2217,1),"")</f>
        <v/>
      </c>
      <c r="C2217" s="174"/>
      <c r="D2217" s="157">
        <f>IFERROR($C$8:INDEX($C$8:$C$3000,COUNTIF($C$8:$C$3000,"?*")),"")</f>
        <v>0</v>
      </c>
      <c r="E2217" s="174"/>
      <c r="F2217" s="174">
        <f>--ISNUMBER(IFERROR(SEARCH('Project Costing'!#REF!,Services!I2224,1),""))</f>
        <v>0</v>
      </c>
      <c r="G2217" s="174" t="str">
        <f>IF(F2217=1,COUNTIF($F$8:F2217,1),"")</f>
        <v/>
      </c>
      <c r="H2217" s="174"/>
      <c r="I2217" s="157">
        <f>IFERROR($H$8:INDEX($H$8:$H$3000,COUNTIF($H$8:$H$3000,"?*")),"")</f>
        <v>0</v>
      </c>
    </row>
    <row r="2218" spans="1:9" x14ac:dyDescent="0.25">
      <c r="A2218" s="174">
        <f>--ISNUMBER(IFERROR(SEARCH('Project Costing'!#REF!,Services!I2225,1),""))</f>
        <v>0</v>
      </c>
      <c r="B2218" s="174" t="str">
        <f>IF(A2218=1,COUNTIF($A$8:A2218,1),"")</f>
        <v/>
      </c>
      <c r="C2218" s="174"/>
      <c r="D2218" s="157">
        <f>IFERROR($C$8:INDEX($C$8:$C$3000,COUNTIF($C$8:$C$3000,"?*")),"")</f>
        <v>0</v>
      </c>
      <c r="E2218" s="174"/>
      <c r="F2218" s="174">
        <f>--ISNUMBER(IFERROR(SEARCH('Project Costing'!#REF!,Services!I2225,1),""))</f>
        <v>0</v>
      </c>
      <c r="G2218" s="174" t="str">
        <f>IF(F2218=1,COUNTIF($F$8:F2218,1),"")</f>
        <v/>
      </c>
      <c r="H2218" s="174"/>
      <c r="I2218" s="157">
        <f>IFERROR($H$8:INDEX($H$8:$H$3000,COUNTIF($H$8:$H$3000,"?*")),"")</f>
        <v>0</v>
      </c>
    </row>
    <row r="2219" spans="1:9" x14ac:dyDescent="0.25">
      <c r="A2219" s="174">
        <f>--ISNUMBER(IFERROR(SEARCH('Project Costing'!#REF!,Services!I2226,1),""))</f>
        <v>0</v>
      </c>
      <c r="B2219" s="174" t="str">
        <f>IF(A2219=1,COUNTIF($A$8:A2219,1),"")</f>
        <v/>
      </c>
      <c r="C2219" s="174"/>
      <c r="D2219" s="157">
        <f>IFERROR($C$8:INDEX($C$8:$C$3000,COUNTIF($C$8:$C$3000,"?*")),"")</f>
        <v>0</v>
      </c>
      <c r="E2219" s="174"/>
      <c r="F2219" s="174">
        <f>--ISNUMBER(IFERROR(SEARCH('Project Costing'!#REF!,Services!I2226,1),""))</f>
        <v>0</v>
      </c>
      <c r="G2219" s="174" t="str">
        <f>IF(F2219=1,COUNTIF($F$8:F2219,1),"")</f>
        <v/>
      </c>
      <c r="H2219" s="174"/>
      <c r="I2219" s="157">
        <f>IFERROR($H$8:INDEX($H$8:$H$3000,COUNTIF($H$8:$H$3000,"?*")),"")</f>
        <v>0</v>
      </c>
    </row>
    <row r="2220" spans="1:9" x14ac:dyDescent="0.25">
      <c r="A2220" s="174">
        <f>--ISNUMBER(IFERROR(SEARCH('Project Costing'!#REF!,Services!I2227,1),""))</f>
        <v>0</v>
      </c>
      <c r="B2220" s="174" t="str">
        <f>IF(A2220=1,COUNTIF($A$8:A2220,1),"")</f>
        <v/>
      </c>
      <c r="C2220" s="174"/>
      <c r="D2220" s="157">
        <f>IFERROR($C$8:INDEX($C$8:$C$3000,COUNTIF($C$8:$C$3000,"?*")),"")</f>
        <v>0</v>
      </c>
      <c r="E2220" s="174"/>
      <c r="F2220" s="174">
        <f>--ISNUMBER(IFERROR(SEARCH('Project Costing'!#REF!,Services!I2227,1),""))</f>
        <v>0</v>
      </c>
      <c r="G2220" s="174" t="str">
        <f>IF(F2220=1,COUNTIF($F$8:F2220,1),"")</f>
        <v/>
      </c>
      <c r="H2220" s="174"/>
      <c r="I2220" s="157">
        <f>IFERROR($H$8:INDEX($H$8:$H$3000,COUNTIF($H$8:$H$3000,"?*")),"")</f>
        <v>0</v>
      </c>
    </row>
    <row r="2221" spans="1:9" x14ac:dyDescent="0.25">
      <c r="A2221" s="174">
        <f>--ISNUMBER(IFERROR(SEARCH('Project Costing'!#REF!,Services!I2228,1),""))</f>
        <v>0</v>
      </c>
      <c r="B2221" s="174" t="str">
        <f>IF(A2221=1,COUNTIF($A$8:A2221,1),"")</f>
        <v/>
      </c>
      <c r="C2221" s="174"/>
      <c r="D2221" s="157">
        <f>IFERROR($C$8:INDEX($C$8:$C$3000,COUNTIF($C$8:$C$3000,"?*")),"")</f>
        <v>0</v>
      </c>
      <c r="E2221" s="174"/>
      <c r="F2221" s="174">
        <f>--ISNUMBER(IFERROR(SEARCH('Project Costing'!#REF!,Services!I2228,1),""))</f>
        <v>0</v>
      </c>
      <c r="G2221" s="174" t="str">
        <f>IF(F2221=1,COUNTIF($F$8:F2221,1),"")</f>
        <v/>
      </c>
      <c r="H2221" s="174"/>
      <c r="I2221" s="157">
        <f>IFERROR($H$8:INDEX($H$8:$H$3000,COUNTIF($H$8:$H$3000,"?*")),"")</f>
        <v>0</v>
      </c>
    </row>
    <row r="2222" spans="1:9" x14ac:dyDescent="0.25">
      <c r="A2222" s="174">
        <f>--ISNUMBER(IFERROR(SEARCH('Project Costing'!#REF!,Services!I2229,1),""))</f>
        <v>0</v>
      </c>
      <c r="B2222" s="174" t="str">
        <f>IF(A2222=1,COUNTIF($A$8:A2222,1),"")</f>
        <v/>
      </c>
      <c r="C2222" s="174"/>
      <c r="D2222" s="157">
        <f>IFERROR($C$8:INDEX($C$8:$C$3000,COUNTIF($C$8:$C$3000,"?*")),"")</f>
        <v>0</v>
      </c>
      <c r="E2222" s="174"/>
      <c r="F2222" s="174">
        <f>--ISNUMBER(IFERROR(SEARCH('Project Costing'!#REF!,Services!I2229,1),""))</f>
        <v>0</v>
      </c>
      <c r="G2222" s="174" t="str">
        <f>IF(F2222=1,COUNTIF($F$8:F2222,1),"")</f>
        <v/>
      </c>
      <c r="H2222" s="174"/>
      <c r="I2222" s="157">
        <f>IFERROR($H$8:INDEX($H$8:$H$3000,COUNTIF($H$8:$H$3000,"?*")),"")</f>
        <v>0</v>
      </c>
    </row>
    <row r="2223" spans="1:9" x14ac:dyDescent="0.25">
      <c r="A2223" s="174">
        <f>--ISNUMBER(IFERROR(SEARCH('Project Costing'!#REF!,Services!I2230,1),""))</f>
        <v>0</v>
      </c>
      <c r="B2223" s="174" t="str">
        <f>IF(A2223=1,COUNTIF($A$8:A2223,1),"")</f>
        <v/>
      </c>
      <c r="C2223" s="174"/>
      <c r="D2223" s="157">
        <f>IFERROR($C$8:INDEX($C$8:$C$3000,COUNTIF($C$8:$C$3000,"?*")),"")</f>
        <v>0</v>
      </c>
      <c r="E2223" s="174"/>
      <c r="F2223" s="174">
        <f>--ISNUMBER(IFERROR(SEARCH('Project Costing'!#REF!,Services!I2230,1),""))</f>
        <v>0</v>
      </c>
      <c r="G2223" s="174" t="str">
        <f>IF(F2223=1,COUNTIF($F$8:F2223,1),"")</f>
        <v/>
      </c>
      <c r="H2223" s="174"/>
      <c r="I2223" s="157">
        <f>IFERROR($H$8:INDEX($H$8:$H$3000,COUNTIF($H$8:$H$3000,"?*")),"")</f>
        <v>0</v>
      </c>
    </row>
    <row r="2224" spans="1:9" x14ac:dyDescent="0.25">
      <c r="A2224" s="174">
        <f>--ISNUMBER(IFERROR(SEARCH('Project Costing'!#REF!,Services!I2231,1),""))</f>
        <v>0</v>
      </c>
      <c r="B2224" s="174" t="str">
        <f>IF(A2224=1,COUNTIF($A$8:A2224,1),"")</f>
        <v/>
      </c>
      <c r="C2224" s="174"/>
      <c r="D2224" s="157">
        <f>IFERROR($C$8:INDEX($C$8:$C$3000,COUNTIF($C$8:$C$3000,"?*")),"")</f>
        <v>0</v>
      </c>
      <c r="E2224" s="174"/>
      <c r="F2224" s="174">
        <f>--ISNUMBER(IFERROR(SEARCH('Project Costing'!#REF!,Services!I2231,1),""))</f>
        <v>0</v>
      </c>
      <c r="G2224" s="174" t="str">
        <f>IF(F2224=1,COUNTIF($F$8:F2224,1),"")</f>
        <v/>
      </c>
      <c r="H2224" s="174"/>
      <c r="I2224" s="157">
        <f>IFERROR($H$8:INDEX($H$8:$H$3000,COUNTIF($H$8:$H$3000,"?*")),"")</f>
        <v>0</v>
      </c>
    </row>
    <row r="2225" spans="1:9" x14ac:dyDescent="0.25">
      <c r="A2225" s="174">
        <f>--ISNUMBER(IFERROR(SEARCH('Project Costing'!#REF!,Services!I2232,1),""))</f>
        <v>0</v>
      </c>
      <c r="B2225" s="174" t="str">
        <f>IF(A2225=1,COUNTIF($A$8:A2225,1),"")</f>
        <v/>
      </c>
      <c r="C2225" s="174"/>
      <c r="D2225" s="157">
        <f>IFERROR($C$8:INDEX($C$8:$C$3000,COUNTIF($C$8:$C$3000,"?*")),"")</f>
        <v>0</v>
      </c>
      <c r="E2225" s="174"/>
      <c r="F2225" s="174">
        <f>--ISNUMBER(IFERROR(SEARCH('Project Costing'!#REF!,Services!I2232,1),""))</f>
        <v>0</v>
      </c>
      <c r="G2225" s="174" t="str">
        <f>IF(F2225=1,COUNTIF($F$8:F2225,1),"")</f>
        <v/>
      </c>
      <c r="H2225" s="174"/>
      <c r="I2225" s="157">
        <f>IFERROR($H$8:INDEX($H$8:$H$3000,COUNTIF($H$8:$H$3000,"?*")),"")</f>
        <v>0</v>
      </c>
    </row>
    <row r="2226" spans="1:9" x14ac:dyDescent="0.25">
      <c r="A2226" s="174">
        <f>--ISNUMBER(IFERROR(SEARCH('Project Costing'!#REF!,Services!I2233,1),""))</f>
        <v>0</v>
      </c>
      <c r="B2226" s="174" t="str">
        <f>IF(A2226=1,COUNTIF($A$8:A2226,1),"")</f>
        <v/>
      </c>
      <c r="C2226" s="174"/>
      <c r="D2226" s="157">
        <f>IFERROR($C$8:INDEX($C$8:$C$3000,COUNTIF($C$8:$C$3000,"?*")),"")</f>
        <v>0</v>
      </c>
      <c r="E2226" s="174"/>
      <c r="F2226" s="174">
        <f>--ISNUMBER(IFERROR(SEARCH('Project Costing'!#REF!,Services!I2233,1),""))</f>
        <v>0</v>
      </c>
      <c r="G2226" s="174" t="str">
        <f>IF(F2226=1,COUNTIF($F$8:F2226,1),"")</f>
        <v/>
      </c>
      <c r="H2226" s="174"/>
      <c r="I2226" s="157">
        <f>IFERROR($H$8:INDEX($H$8:$H$3000,COUNTIF($H$8:$H$3000,"?*")),"")</f>
        <v>0</v>
      </c>
    </row>
    <row r="2227" spans="1:9" x14ac:dyDescent="0.25">
      <c r="A2227" s="174">
        <f>--ISNUMBER(IFERROR(SEARCH('Project Costing'!#REF!,Services!I2234,1),""))</f>
        <v>0</v>
      </c>
      <c r="B2227" s="174" t="str">
        <f>IF(A2227=1,COUNTIF($A$8:A2227,1),"")</f>
        <v/>
      </c>
      <c r="C2227" s="174"/>
      <c r="D2227" s="157">
        <f>IFERROR($C$8:INDEX($C$8:$C$3000,COUNTIF($C$8:$C$3000,"?*")),"")</f>
        <v>0</v>
      </c>
      <c r="E2227" s="174"/>
      <c r="F2227" s="174">
        <f>--ISNUMBER(IFERROR(SEARCH('Project Costing'!#REF!,Services!I2234,1),""))</f>
        <v>0</v>
      </c>
      <c r="G2227" s="174" t="str">
        <f>IF(F2227=1,COUNTIF($F$8:F2227,1),"")</f>
        <v/>
      </c>
      <c r="H2227" s="174"/>
      <c r="I2227" s="157">
        <f>IFERROR($H$8:INDEX($H$8:$H$3000,COUNTIF($H$8:$H$3000,"?*")),"")</f>
        <v>0</v>
      </c>
    </row>
    <row r="2228" spans="1:9" x14ac:dyDescent="0.25">
      <c r="A2228" s="174">
        <f>--ISNUMBER(IFERROR(SEARCH('Project Costing'!#REF!,Services!I2235,1),""))</f>
        <v>0</v>
      </c>
      <c r="B2228" s="174" t="str">
        <f>IF(A2228=1,COUNTIF($A$8:A2228,1),"")</f>
        <v/>
      </c>
      <c r="C2228" s="174"/>
      <c r="D2228" s="157">
        <f>IFERROR($C$8:INDEX($C$8:$C$3000,COUNTIF($C$8:$C$3000,"?*")),"")</f>
        <v>0</v>
      </c>
      <c r="E2228" s="174"/>
      <c r="F2228" s="174">
        <f>--ISNUMBER(IFERROR(SEARCH('Project Costing'!#REF!,Services!I2235,1),""))</f>
        <v>0</v>
      </c>
      <c r="G2228" s="174" t="str">
        <f>IF(F2228=1,COUNTIF($F$8:F2228,1),"")</f>
        <v/>
      </c>
      <c r="H2228" s="174"/>
      <c r="I2228" s="157">
        <f>IFERROR($H$8:INDEX($H$8:$H$3000,COUNTIF($H$8:$H$3000,"?*")),"")</f>
        <v>0</v>
      </c>
    </row>
    <row r="2229" spans="1:9" x14ac:dyDescent="0.25">
      <c r="A2229" s="174">
        <f>--ISNUMBER(IFERROR(SEARCH('Project Costing'!#REF!,Services!I2236,1),""))</f>
        <v>0</v>
      </c>
      <c r="B2229" s="174" t="str">
        <f>IF(A2229=1,COUNTIF($A$8:A2229,1),"")</f>
        <v/>
      </c>
      <c r="C2229" s="174"/>
      <c r="D2229" s="157">
        <f>IFERROR($C$8:INDEX($C$8:$C$3000,COUNTIF($C$8:$C$3000,"?*")),"")</f>
        <v>0</v>
      </c>
      <c r="E2229" s="174"/>
      <c r="F2229" s="174">
        <f>--ISNUMBER(IFERROR(SEARCH('Project Costing'!#REF!,Services!I2236,1),""))</f>
        <v>0</v>
      </c>
      <c r="G2229" s="174" t="str">
        <f>IF(F2229=1,COUNTIF($F$8:F2229,1),"")</f>
        <v/>
      </c>
      <c r="H2229" s="174"/>
      <c r="I2229" s="157">
        <f>IFERROR($H$8:INDEX($H$8:$H$3000,COUNTIF($H$8:$H$3000,"?*")),"")</f>
        <v>0</v>
      </c>
    </row>
    <row r="2230" spans="1:9" x14ac:dyDescent="0.25">
      <c r="A2230" s="174">
        <f>--ISNUMBER(IFERROR(SEARCH('Project Costing'!#REF!,Services!I2237,1),""))</f>
        <v>0</v>
      </c>
      <c r="B2230" s="174" t="str">
        <f>IF(A2230=1,COUNTIF($A$8:A2230,1),"")</f>
        <v/>
      </c>
      <c r="C2230" s="174"/>
      <c r="D2230" s="157">
        <f>IFERROR($C$8:INDEX($C$8:$C$3000,COUNTIF($C$8:$C$3000,"?*")),"")</f>
        <v>0</v>
      </c>
      <c r="E2230" s="174"/>
      <c r="F2230" s="174">
        <f>--ISNUMBER(IFERROR(SEARCH('Project Costing'!#REF!,Services!I2237,1),""))</f>
        <v>0</v>
      </c>
      <c r="G2230" s="174" t="str">
        <f>IF(F2230=1,COUNTIF($F$8:F2230,1),"")</f>
        <v/>
      </c>
      <c r="H2230" s="174"/>
      <c r="I2230" s="157">
        <f>IFERROR($H$8:INDEX($H$8:$H$3000,COUNTIF($H$8:$H$3000,"?*")),"")</f>
        <v>0</v>
      </c>
    </row>
    <row r="2231" spans="1:9" x14ac:dyDescent="0.25">
      <c r="A2231" s="174">
        <f>--ISNUMBER(IFERROR(SEARCH('Project Costing'!#REF!,Services!I2238,1),""))</f>
        <v>0</v>
      </c>
      <c r="B2231" s="174" t="str">
        <f>IF(A2231=1,COUNTIF($A$8:A2231,1),"")</f>
        <v/>
      </c>
      <c r="C2231" s="174"/>
      <c r="D2231" s="157">
        <f>IFERROR($C$8:INDEX($C$8:$C$3000,COUNTIF($C$8:$C$3000,"?*")),"")</f>
        <v>0</v>
      </c>
      <c r="E2231" s="174"/>
      <c r="F2231" s="174">
        <f>--ISNUMBER(IFERROR(SEARCH('Project Costing'!#REF!,Services!I2238,1),""))</f>
        <v>0</v>
      </c>
      <c r="G2231" s="174" t="str">
        <f>IF(F2231=1,COUNTIF($F$8:F2231,1),"")</f>
        <v/>
      </c>
      <c r="H2231" s="174"/>
      <c r="I2231" s="157">
        <f>IFERROR($H$8:INDEX($H$8:$H$3000,COUNTIF($H$8:$H$3000,"?*")),"")</f>
        <v>0</v>
      </c>
    </row>
    <row r="2232" spans="1:9" x14ac:dyDescent="0.25">
      <c r="A2232" s="174">
        <f>--ISNUMBER(IFERROR(SEARCH('Project Costing'!#REF!,Services!I2239,1),""))</f>
        <v>0</v>
      </c>
      <c r="B2232" s="174" t="str">
        <f>IF(A2232=1,COUNTIF($A$8:A2232,1),"")</f>
        <v/>
      </c>
      <c r="C2232" s="174"/>
      <c r="D2232" s="157">
        <f>IFERROR($C$8:INDEX($C$8:$C$3000,COUNTIF($C$8:$C$3000,"?*")),"")</f>
        <v>0</v>
      </c>
      <c r="E2232" s="174"/>
      <c r="F2232" s="174">
        <f>--ISNUMBER(IFERROR(SEARCH('Project Costing'!#REF!,Services!I2239,1),""))</f>
        <v>0</v>
      </c>
      <c r="G2232" s="174" t="str">
        <f>IF(F2232=1,COUNTIF($F$8:F2232,1),"")</f>
        <v/>
      </c>
      <c r="H2232" s="174"/>
      <c r="I2232" s="157">
        <f>IFERROR($H$8:INDEX($H$8:$H$3000,COUNTIF($H$8:$H$3000,"?*")),"")</f>
        <v>0</v>
      </c>
    </row>
    <row r="2233" spans="1:9" x14ac:dyDescent="0.25">
      <c r="A2233" s="174">
        <f>--ISNUMBER(IFERROR(SEARCH('Project Costing'!#REF!,Services!I2240,1),""))</f>
        <v>0</v>
      </c>
      <c r="B2233" s="174" t="str">
        <f>IF(A2233=1,COUNTIF($A$8:A2233,1),"")</f>
        <v/>
      </c>
      <c r="C2233" s="174"/>
      <c r="D2233" s="157">
        <f>IFERROR($C$8:INDEX($C$8:$C$3000,COUNTIF($C$8:$C$3000,"?*")),"")</f>
        <v>0</v>
      </c>
      <c r="E2233" s="174"/>
      <c r="F2233" s="174">
        <f>--ISNUMBER(IFERROR(SEARCH('Project Costing'!#REF!,Services!I2240,1),""))</f>
        <v>0</v>
      </c>
      <c r="G2233" s="174" t="str">
        <f>IF(F2233=1,COUNTIF($F$8:F2233,1),"")</f>
        <v/>
      </c>
      <c r="H2233" s="174"/>
      <c r="I2233" s="157">
        <f>IFERROR($H$8:INDEX($H$8:$H$3000,COUNTIF($H$8:$H$3000,"?*")),"")</f>
        <v>0</v>
      </c>
    </row>
    <row r="2234" spans="1:9" x14ac:dyDescent="0.25">
      <c r="A2234" s="174">
        <f>--ISNUMBER(IFERROR(SEARCH('Project Costing'!#REF!,Services!I2241,1),""))</f>
        <v>0</v>
      </c>
      <c r="B2234" s="174" t="str">
        <f>IF(A2234=1,COUNTIF($A$8:A2234,1),"")</f>
        <v/>
      </c>
      <c r="C2234" s="174"/>
      <c r="D2234" s="157">
        <f>IFERROR($C$8:INDEX($C$8:$C$3000,COUNTIF($C$8:$C$3000,"?*")),"")</f>
        <v>0</v>
      </c>
      <c r="E2234" s="174"/>
      <c r="F2234" s="174">
        <f>--ISNUMBER(IFERROR(SEARCH('Project Costing'!#REF!,Services!I2241,1),""))</f>
        <v>0</v>
      </c>
      <c r="G2234" s="174" t="str">
        <f>IF(F2234=1,COUNTIF($F$8:F2234,1),"")</f>
        <v/>
      </c>
      <c r="H2234" s="174"/>
      <c r="I2234" s="157">
        <f>IFERROR($H$8:INDEX($H$8:$H$3000,COUNTIF($H$8:$H$3000,"?*")),"")</f>
        <v>0</v>
      </c>
    </row>
    <row r="2235" spans="1:9" x14ac:dyDescent="0.25">
      <c r="A2235" s="174">
        <f>--ISNUMBER(IFERROR(SEARCH('Project Costing'!#REF!,Services!I2242,1),""))</f>
        <v>0</v>
      </c>
      <c r="B2235" s="174" t="str">
        <f>IF(A2235=1,COUNTIF($A$8:A2235,1),"")</f>
        <v/>
      </c>
      <c r="C2235" s="174"/>
      <c r="D2235" s="157">
        <f>IFERROR($C$8:INDEX($C$8:$C$3000,COUNTIF($C$8:$C$3000,"?*")),"")</f>
        <v>0</v>
      </c>
      <c r="E2235" s="174"/>
      <c r="F2235" s="174">
        <f>--ISNUMBER(IFERROR(SEARCH('Project Costing'!#REF!,Services!I2242,1),""))</f>
        <v>0</v>
      </c>
      <c r="G2235" s="174" t="str">
        <f>IF(F2235=1,COUNTIF($F$8:F2235,1),"")</f>
        <v/>
      </c>
      <c r="H2235" s="174"/>
      <c r="I2235" s="157">
        <f>IFERROR($H$8:INDEX($H$8:$H$3000,COUNTIF($H$8:$H$3000,"?*")),"")</f>
        <v>0</v>
      </c>
    </row>
    <row r="2236" spans="1:9" x14ac:dyDescent="0.25">
      <c r="A2236" s="174">
        <f>--ISNUMBER(IFERROR(SEARCH('Project Costing'!#REF!,Services!I2243,1),""))</f>
        <v>0</v>
      </c>
      <c r="B2236" s="174" t="str">
        <f>IF(A2236=1,COUNTIF($A$8:A2236,1),"")</f>
        <v/>
      </c>
      <c r="C2236" s="174"/>
      <c r="D2236" s="157">
        <f>IFERROR($C$8:INDEX($C$8:$C$3000,COUNTIF($C$8:$C$3000,"?*")),"")</f>
        <v>0</v>
      </c>
      <c r="E2236" s="174"/>
      <c r="F2236" s="174">
        <f>--ISNUMBER(IFERROR(SEARCH('Project Costing'!#REF!,Services!I2243,1),""))</f>
        <v>0</v>
      </c>
      <c r="G2236" s="174" t="str">
        <f>IF(F2236=1,COUNTIF($F$8:F2236,1),"")</f>
        <v/>
      </c>
      <c r="H2236" s="174"/>
      <c r="I2236" s="157">
        <f>IFERROR($H$8:INDEX($H$8:$H$3000,COUNTIF($H$8:$H$3000,"?*")),"")</f>
        <v>0</v>
      </c>
    </row>
    <row r="2237" spans="1:9" x14ac:dyDescent="0.25">
      <c r="A2237" s="174">
        <f>--ISNUMBER(IFERROR(SEARCH('Project Costing'!#REF!,Services!I2244,1),""))</f>
        <v>0</v>
      </c>
      <c r="B2237" s="174" t="str">
        <f>IF(A2237=1,COUNTIF($A$8:A2237,1),"")</f>
        <v/>
      </c>
      <c r="C2237" s="174"/>
      <c r="D2237" s="157">
        <f>IFERROR($C$8:INDEX($C$8:$C$3000,COUNTIF($C$8:$C$3000,"?*")),"")</f>
        <v>0</v>
      </c>
      <c r="E2237" s="174"/>
      <c r="F2237" s="174">
        <f>--ISNUMBER(IFERROR(SEARCH('Project Costing'!#REF!,Services!I2244,1),""))</f>
        <v>0</v>
      </c>
      <c r="G2237" s="174" t="str">
        <f>IF(F2237=1,COUNTIF($F$8:F2237,1),"")</f>
        <v/>
      </c>
      <c r="H2237" s="174"/>
      <c r="I2237" s="157">
        <f>IFERROR($H$8:INDEX($H$8:$H$3000,COUNTIF($H$8:$H$3000,"?*")),"")</f>
        <v>0</v>
      </c>
    </row>
    <row r="2238" spans="1:9" x14ac:dyDescent="0.25">
      <c r="A2238" s="174">
        <f>--ISNUMBER(IFERROR(SEARCH('Project Costing'!#REF!,Services!I2245,1),""))</f>
        <v>0</v>
      </c>
      <c r="B2238" s="174" t="str">
        <f>IF(A2238=1,COUNTIF($A$8:A2238,1),"")</f>
        <v/>
      </c>
      <c r="C2238" s="174"/>
      <c r="D2238" s="157">
        <f>IFERROR($C$8:INDEX($C$8:$C$3000,COUNTIF($C$8:$C$3000,"?*")),"")</f>
        <v>0</v>
      </c>
      <c r="E2238" s="174"/>
      <c r="F2238" s="174">
        <f>--ISNUMBER(IFERROR(SEARCH('Project Costing'!#REF!,Services!I2245,1),""))</f>
        <v>0</v>
      </c>
      <c r="G2238" s="174" t="str">
        <f>IF(F2238=1,COUNTIF($F$8:F2238,1),"")</f>
        <v/>
      </c>
      <c r="H2238" s="174"/>
      <c r="I2238" s="157">
        <f>IFERROR($H$8:INDEX($H$8:$H$3000,COUNTIF($H$8:$H$3000,"?*")),"")</f>
        <v>0</v>
      </c>
    </row>
    <row r="2239" spans="1:9" x14ac:dyDescent="0.25">
      <c r="A2239" s="174">
        <f>--ISNUMBER(IFERROR(SEARCH('Project Costing'!#REF!,Services!I2246,1),""))</f>
        <v>0</v>
      </c>
      <c r="B2239" s="174" t="str">
        <f>IF(A2239=1,COUNTIF($A$8:A2239,1),"")</f>
        <v/>
      </c>
      <c r="C2239" s="174"/>
      <c r="D2239" s="157">
        <f>IFERROR($C$8:INDEX($C$8:$C$3000,COUNTIF($C$8:$C$3000,"?*")),"")</f>
        <v>0</v>
      </c>
      <c r="E2239" s="174"/>
      <c r="F2239" s="174">
        <f>--ISNUMBER(IFERROR(SEARCH('Project Costing'!#REF!,Services!I2246,1),""))</f>
        <v>0</v>
      </c>
      <c r="G2239" s="174" t="str">
        <f>IF(F2239=1,COUNTIF($F$8:F2239,1),"")</f>
        <v/>
      </c>
      <c r="H2239" s="174"/>
      <c r="I2239" s="157">
        <f>IFERROR($H$8:INDEX($H$8:$H$3000,COUNTIF($H$8:$H$3000,"?*")),"")</f>
        <v>0</v>
      </c>
    </row>
    <row r="2240" spans="1:9" x14ac:dyDescent="0.25">
      <c r="A2240" s="174">
        <f>--ISNUMBER(IFERROR(SEARCH('Project Costing'!#REF!,Services!I2247,1),""))</f>
        <v>0</v>
      </c>
      <c r="B2240" s="174" t="str">
        <f>IF(A2240=1,COUNTIF($A$8:A2240,1),"")</f>
        <v/>
      </c>
      <c r="C2240" s="174"/>
      <c r="D2240" s="157">
        <f>IFERROR($C$8:INDEX($C$8:$C$3000,COUNTIF($C$8:$C$3000,"?*")),"")</f>
        <v>0</v>
      </c>
      <c r="E2240" s="174"/>
      <c r="F2240" s="174">
        <f>--ISNUMBER(IFERROR(SEARCH('Project Costing'!#REF!,Services!I2247,1),""))</f>
        <v>0</v>
      </c>
      <c r="G2240" s="174" t="str">
        <f>IF(F2240=1,COUNTIF($F$8:F2240,1),"")</f>
        <v/>
      </c>
      <c r="H2240" s="174"/>
      <c r="I2240" s="157">
        <f>IFERROR($H$8:INDEX($H$8:$H$3000,COUNTIF($H$8:$H$3000,"?*")),"")</f>
        <v>0</v>
      </c>
    </row>
    <row r="2241" spans="1:9" x14ac:dyDescent="0.25">
      <c r="A2241" s="174">
        <f>--ISNUMBER(IFERROR(SEARCH('Project Costing'!#REF!,Services!I2248,1),""))</f>
        <v>0</v>
      </c>
      <c r="B2241" s="174" t="str">
        <f>IF(A2241=1,COUNTIF($A$8:A2241,1),"")</f>
        <v/>
      </c>
      <c r="C2241" s="174"/>
      <c r="D2241" s="157">
        <f>IFERROR($C$8:INDEX($C$8:$C$3000,COUNTIF($C$8:$C$3000,"?*")),"")</f>
        <v>0</v>
      </c>
      <c r="E2241" s="174"/>
      <c r="F2241" s="174">
        <f>--ISNUMBER(IFERROR(SEARCH('Project Costing'!#REF!,Services!I2248,1),""))</f>
        <v>0</v>
      </c>
      <c r="G2241" s="174" t="str">
        <f>IF(F2241=1,COUNTIF($F$8:F2241,1),"")</f>
        <v/>
      </c>
      <c r="H2241" s="174"/>
      <c r="I2241" s="157">
        <f>IFERROR($H$8:INDEX($H$8:$H$3000,COUNTIF($H$8:$H$3000,"?*")),"")</f>
        <v>0</v>
      </c>
    </row>
    <row r="2242" spans="1:9" x14ac:dyDescent="0.25">
      <c r="A2242" s="174">
        <f>--ISNUMBER(IFERROR(SEARCH('Project Costing'!#REF!,Services!I2249,1),""))</f>
        <v>0</v>
      </c>
      <c r="B2242" s="174" t="str">
        <f>IF(A2242=1,COUNTIF($A$8:A2242,1),"")</f>
        <v/>
      </c>
      <c r="C2242" s="174"/>
      <c r="D2242" s="157">
        <f>IFERROR($C$8:INDEX($C$8:$C$3000,COUNTIF($C$8:$C$3000,"?*")),"")</f>
        <v>0</v>
      </c>
      <c r="E2242" s="174"/>
      <c r="F2242" s="174">
        <f>--ISNUMBER(IFERROR(SEARCH('Project Costing'!#REF!,Services!I2249,1),""))</f>
        <v>0</v>
      </c>
      <c r="G2242" s="174" t="str">
        <f>IF(F2242=1,COUNTIF($F$8:F2242,1),"")</f>
        <v/>
      </c>
      <c r="H2242" s="174"/>
      <c r="I2242" s="157">
        <f>IFERROR($H$8:INDEX($H$8:$H$3000,COUNTIF($H$8:$H$3000,"?*")),"")</f>
        <v>0</v>
      </c>
    </row>
    <row r="2243" spans="1:9" x14ac:dyDescent="0.25">
      <c r="A2243" s="174">
        <f>--ISNUMBER(IFERROR(SEARCH('Project Costing'!#REF!,Services!I2250,1),""))</f>
        <v>0</v>
      </c>
      <c r="B2243" s="174" t="str">
        <f>IF(A2243=1,COUNTIF($A$8:A2243,1),"")</f>
        <v/>
      </c>
      <c r="C2243" s="174"/>
      <c r="D2243" s="157">
        <f>IFERROR($C$8:INDEX($C$8:$C$3000,COUNTIF($C$8:$C$3000,"?*")),"")</f>
        <v>0</v>
      </c>
      <c r="E2243" s="174"/>
      <c r="F2243" s="174">
        <f>--ISNUMBER(IFERROR(SEARCH('Project Costing'!#REF!,Services!I2250,1),""))</f>
        <v>0</v>
      </c>
      <c r="G2243" s="174" t="str">
        <f>IF(F2243=1,COUNTIF($F$8:F2243,1),"")</f>
        <v/>
      </c>
      <c r="H2243" s="174"/>
      <c r="I2243" s="157">
        <f>IFERROR($H$8:INDEX($H$8:$H$3000,COUNTIF($H$8:$H$3000,"?*")),"")</f>
        <v>0</v>
      </c>
    </row>
    <row r="2244" spans="1:9" x14ac:dyDescent="0.25">
      <c r="A2244" s="174">
        <f>--ISNUMBER(IFERROR(SEARCH('Project Costing'!#REF!,Services!I2251,1),""))</f>
        <v>0</v>
      </c>
      <c r="B2244" s="174" t="str">
        <f>IF(A2244=1,COUNTIF($A$8:A2244,1),"")</f>
        <v/>
      </c>
      <c r="C2244" s="174"/>
      <c r="D2244" s="157">
        <f>IFERROR($C$8:INDEX($C$8:$C$3000,COUNTIF($C$8:$C$3000,"?*")),"")</f>
        <v>0</v>
      </c>
      <c r="E2244" s="174"/>
      <c r="F2244" s="174">
        <f>--ISNUMBER(IFERROR(SEARCH('Project Costing'!#REF!,Services!I2251,1),""))</f>
        <v>0</v>
      </c>
      <c r="G2244" s="174" t="str">
        <f>IF(F2244=1,COUNTIF($F$8:F2244,1),"")</f>
        <v/>
      </c>
      <c r="H2244" s="174"/>
      <c r="I2244" s="157">
        <f>IFERROR($H$8:INDEX($H$8:$H$3000,COUNTIF($H$8:$H$3000,"?*")),"")</f>
        <v>0</v>
      </c>
    </row>
    <row r="2245" spans="1:9" x14ac:dyDescent="0.25">
      <c r="A2245" s="174">
        <f>--ISNUMBER(IFERROR(SEARCH('Project Costing'!#REF!,Services!I2252,1),""))</f>
        <v>0</v>
      </c>
      <c r="B2245" s="174" t="str">
        <f>IF(A2245=1,COUNTIF($A$8:A2245,1),"")</f>
        <v/>
      </c>
      <c r="C2245" s="174"/>
      <c r="D2245" s="157">
        <f>IFERROR($C$8:INDEX($C$8:$C$3000,COUNTIF($C$8:$C$3000,"?*")),"")</f>
        <v>0</v>
      </c>
      <c r="E2245" s="174"/>
      <c r="F2245" s="174">
        <f>--ISNUMBER(IFERROR(SEARCH('Project Costing'!#REF!,Services!I2252,1),""))</f>
        <v>0</v>
      </c>
      <c r="G2245" s="174" t="str">
        <f>IF(F2245=1,COUNTIF($F$8:F2245,1),"")</f>
        <v/>
      </c>
      <c r="H2245" s="174"/>
      <c r="I2245" s="157">
        <f>IFERROR($H$8:INDEX($H$8:$H$3000,COUNTIF($H$8:$H$3000,"?*")),"")</f>
        <v>0</v>
      </c>
    </row>
    <row r="2246" spans="1:9" x14ac:dyDescent="0.25">
      <c r="A2246" s="174">
        <f>--ISNUMBER(IFERROR(SEARCH('Project Costing'!#REF!,Services!I2253,1),""))</f>
        <v>0</v>
      </c>
      <c r="B2246" s="174" t="str">
        <f>IF(A2246=1,COUNTIF($A$8:A2246,1),"")</f>
        <v/>
      </c>
      <c r="C2246" s="174"/>
      <c r="D2246" s="157">
        <f>IFERROR($C$8:INDEX($C$8:$C$3000,COUNTIF($C$8:$C$3000,"?*")),"")</f>
        <v>0</v>
      </c>
      <c r="E2246" s="174"/>
      <c r="F2246" s="174">
        <f>--ISNUMBER(IFERROR(SEARCH('Project Costing'!#REF!,Services!I2253,1),""))</f>
        <v>0</v>
      </c>
      <c r="G2246" s="174" t="str">
        <f>IF(F2246=1,COUNTIF($F$8:F2246,1),"")</f>
        <v/>
      </c>
      <c r="H2246" s="174"/>
      <c r="I2246" s="157">
        <f>IFERROR($H$8:INDEX($H$8:$H$3000,COUNTIF($H$8:$H$3000,"?*")),"")</f>
        <v>0</v>
      </c>
    </row>
    <row r="2247" spans="1:9" x14ac:dyDescent="0.25">
      <c r="A2247" s="174">
        <f>--ISNUMBER(IFERROR(SEARCH('Project Costing'!#REF!,Services!I2254,1),""))</f>
        <v>0</v>
      </c>
      <c r="B2247" s="174" t="str">
        <f>IF(A2247=1,COUNTIF($A$8:A2247,1),"")</f>
        <v/>
      </c>
      <c r="C2247" s="174"/>
      <c r="D2247" s="157">
        <f>IFERROR($C$8:INDEX($C$8:$C$3000,COUNTIF($C$8:$C$3000,"?*")),"")</f>
        <v>0</v>
      </c>
      <c r="E2247" s="174"/>
      <c r="F2247" s="174">
        <f>--ISNUMBER(IFERROR(SEARCH('Project Costing'!#REF!,Services!I2254,1),""))</f>
        <v>0</v>
      </c>
      <c r="G2247" s="174" t="str">
        <f>IF(F2247=1,COUNTIF($F$8:F2247,1),"")</f>
        <v/>
      </c>
      <c r="H2247" s="174"/>
      <c r="I2247" s="157">
        <f>IFERROR($H$8:INDEX($H$8:$H$3000,COUNTIF($H$8:$H$3000,"?*")),"")</f>
        <v>0</v>
      </c>
    </row>
    <row r="2248" spans="1:9" x14ac:dyDescent="0.25">
      <c r="A2248" s="174">
        <f>--ISNUMBER(IFERROR(SEARCH('Project Costing'!#REF!,Services!I2255,1),""))</f>
        <v>0</v>
      </c>
      <c r="B2248" s="174" t="str">
        <f>IF(A2248=1,COUNTIF($A$8:A2248,1),"")</f>
        <v/>
      </c>
      <c r="C2248" s="174"/>
      <c r="D2248" s="157">
        <f>IFERROR($C$8:INDEX($C$8:$C$3000,COUNTIF($C$8:$C$3000,"?*")),"")</f>
        <v>0</v>
      </c>
      <c r="E2248" s="174"/>
      <c r="F2248" s="174">
        <f>--ISNUMBER(IFERROR(SEARCH('Project Costing'!#REF!,Services!I2255,1),""))</f>
        <v>0</v>
      </c>
      <c r="G2248" s="174" t="str">
        <f>IF(F2248=1,COUNTIF($F$8:F2248,1),"")</f>
        <v/>
      </c>
      <c r="H2248" s="174"/>
      <c r="I2248" s="157">
        <f>IFERROR($H$8:INDEX($H$8:$H$3000,COUNTIF($H$8:$H$3000,"?*")),"")</f>
        <v>0</v>
      </c>
    </row>
    <row r="2249" spans="1:9" x14ac:dyDescent="0.25">
      <c r="A2249" s="174">
        <f>--ISNUMBER(IFERROR(SEARCH('Project Costing'!#REF!,Services!I2256,1),""))</f>
        <v>0</v>
      </c>
      <c r="B2249" s="174" t="str">
        <f>IF(A2249=1,COUNTIF($A$8:A2249,1),"")</f>
        <v/>
      </c>
      <c r="C2249" s="174"/>
      <c r="D2249" s="157">
        <f>IFERROR($C$8:INDEX($C$8:$C$3000,COUNTIF($C$8:$C$3000,"?*")),"")</f>
        <v>0</v>
      </c>
      <c r="E2249" s="174"/>
      <c r="F2249" s="174">
        <f>--ISNUMBER(IFERROR(SEARCH('Project Costing'!#REF!,Services!I2256,1),""))</f>
        <v>0</v>
      </c>
      <c r="G2249" s="174" t="str">
        <f>IF(F2249=1,COUNTIF($F$8:F2249,1),"")</f>
        <v/>
      </c>
      <c r="H2249" s="174"/>
      <c r="I2249" s="157">
        <f>IFERROR($H$8:INDEX($H$8:$H$3000,COUNTIF($H$8:$H$3000,"?*")),"")</f>
        <v>0</v>
      </c>
    </row>
    <row r="2250" spans="1:9" x14ac:dyDescent="0.25">
      <c r="A2250" s="174">
        <f>--ISNUMBER(IFERROR(SEARCH('Project Costing'!#REF!,Services!I2257,1),""))</f>
        <v>0</v>
      </c>
      <c r="B2250" s="174" t="str">
        <f>IF(A2250=1,COUNTIF($A$8:A2250,1),"")</f>
        <v/>
      </c>
      <c r="C2250" s="174"/>
      <c r="D2250" s="157">
        <f>IFERROR($C$8:INDEX($C$8:$C$3000,COUNTIF($C$8:$C$3000,"?*")),"")</f>
        <v>0</v>
      </c>
      <c r="E2250" s="174"/>
      <c r="F2250" s="174">
        <f>--ISNUMBER(IFERROR(SEARCH('Project Costing'!#REF!,Services!I2257,1),""))</f>
        <v>0</v>
      </c>
      <c r="G2250" s="174" t="str">
        <f>IF(F2250=1,COUNTIF($F$8:F2250,1),"")</f>
        <v/>
      </c>
      <c r="H2250" s="174"/>
      <c r="I2250" s="157">
        <f>IFERROR($H$8:INDEX($H$8:$H$3000,COUNTIF($H$8:$H$3000,"?*")),"")</f>
        <v>0</v>
      </c>
    </row>
    <row r="2251" spans="1:9" x14ac:dyDescent="0.25">
      <c r="A2251" s="174">
        <f>--ISNUMBER(IFERROR(SEARCH('Project Costing'!#REF!,Services!I2258,1),""))</f>
        <v>0</v>
      </c>
      <c r="B2251" s="174" t="str">
        <f>IF(A2251=1,COUNTIF($A$8:A2251,1),"")</f>
        <v/>
      </c>
      <c r="C2251" s="174"/>
      <c r="D2251" s="157">
        <f>IFERROR($C$8:INDEX($C$8:$C$3000,COUNTIF($C$8:$C$3000,"?*")),"")</f>
        <v>0</v>
      </c>
      <c r="E2251" s="174"/>
      <c r="F2251" s="174">
        <f>--ISNUMBER(IFERROR(SEARCH('Project Costing'!#REF!,Services!I2258,1),""))</f>
        <v>0</v>
      </c>
      <c r="G2251" s="174" t="str">
        <f>IF(F2251=1,COUNTIF($F$8:F2251,1),"")</f>
        <v/>
      </c>
      <c r="H2251" s="174"/>
      <c r="I2251" s="157">
        <f>IFERROR($H$8:INDEX($H$8:$H$3000,COUNTIF($H$8:$H$3000,"?*")),"")</f>
        <v>0</v>
      </c>
    </row>
    <row r="2252" spans="1:9" x14ac:dyDescent="0.25">
      <c r="A2252" s="174">
        <f>--ISNUMBER(IFERROR(SEARCH('Project Costing'!#REF!,Services!I2259,1),""))</f>
        <v>0</v>
      </c>
      <c r="B2252" s="174" t="str">
        <f>IF(A2252=1,COUNTIF($A$8:A2252,1),"")</f>
        <v/>
      </c>
      <c r="C2252" s="174"/>
      <c r="D2252" s="157">
        <f>IFERROR($C$8:INDEX($C$8:$C$3000,COUNTIF($C$8:$C$3000,"?*")),"")</f>
        <v>0</v>
      </c>
      <c r="E2252" s="174"/>
      <c r="F2252" s="174">
        <f>--ISNUMBER(IFERROR(SEARCH('Project Costing'!#REF!,Services!I2259,1),""))</f>
        <v>0</v>
      </c>
      <c r="G2252" s="174" t="str">
        <f>IF(F2252=1,COUNTIF($F$8:F2252,1),"")</f>
        <v/>
      </c>
      <c r="H2252" s="174"/>
      <c r="I2252" s="157">
        <f>IFERROR($H$8:INDEX($H$8:$H$3000,COUNTIF($H$8:$H$3000,"?*")),"")</f>
        <v>0</v>
      </c>
    </row>
    <row r="2253" spans="1:9" x14ac:dyDescent="0.25">
      <c r="A2253" s="174">
        <f>--ISNUMBER(IFERROR(SEARCH('Project Costing'!#REF!,Services!I2260,1),""))</f>
        <v>0</v>
      </c>
      <c r="B2253" s="174" t="str">
        <f>IF(A2253=1,COUNTIF($A$8:A2253,1),"")</f>
        <v/>
      </c>
      <c r="C2253" s="174"/>
      <c r="D2253" s="157">
        <f>IFERROR($C$8:INDEX($C$8:$C$3000,COUNTIF($C$8:$C$3000,"?*")),"")</f>
        <v>0</v>
      </c>
      <c r="E2253" s="174"/>
      <c r="F2253" s="174">
        <f>--ISNUMBER(IFERROR(SEARCH('Project Costing'!#REF!,Services!I2260,1),""))</f>
        <v>0</v>
      </c>
      <c r="G2253" s="174" t="str">
        <f>IF(F2253=1,COUNTIF($F$8:F2253,1),"")</f>
        <v/>
      </c>
      <c r="H2253" s="174"/>
      <c r="I2253" s="157">
        <f>IFERROR($H$8:INDEX($H$8:$H$3000,COUNTIF($H$8:$H$3000,"?*")),"")</f>
        <v>0</v>
      </c>
    </row>
    <row r="2254" spans="1:9" x14ac:dyDescent="0.25">
      <c r="A2254" s="174">
        <f>--ISNUMBER(IFERROR(SEARCH('Project Costing'!#REF!,Services!I2261,1),""))</f>
        <v>0</v>
      </c>
      <c r="B2254" s="174" t="str">
        <f>IF(A2254=1,COUNTIF($A$8:A2254,1),"")</f>
        <v/>
      </c>
      <c r="C2254" s="174"/>
      <c r="D2254" s="157">
        <f>IFERROR($C$8:INDEX($C$8:$C$3000,COUNTIF($C$8:$C$3000,"?*")),"")</f>
        <v>0</v>
      </c>
      <c r="E2254" s="174"/>
      <c r="F2254" s="174">
        <f>--ISNUMBER(IFERROR(SEARCH('Project Costing'!#REF!,Services!I2261,1),""))</f>
        <v>0</v>
      </c>
      <c r="G2254" s="174" t="str">
        <f>IF(F2254=1,COUNTIF($F$8:F2254,1),"")</f>
        <v/>
      </c>
      <c r="H2254" s="174"/>
      <c r="I2254" s="157">
        <f>IFERROR($H$8:INDEX($H$8:$H$3000,COUNTIF($H$8:$H$3000,"?*")),"")</f>
        <v>0</v>
      </c>
    </row>
    <row r="2255" spans="1:9" x14ac:dyDescent="0.25">
      <c r="A2255" s="174">
        <f>--ISNUMBER(IFERROR(SEARCH('Project Costing'!#REF!,Services!I2262,1),""))</f>
        <v>0</v>
      </c>
      <c r="B2255" s="174" t="str">
        <f>IF(A2255=1,COUNTIF($A$8:A2255,1),"")</f>
        <v/>
      </c>
      <c r="C2255" s="174"/>
      <c r="D2255" s="157">
        <f>IFERROR($C$8:INDEX($C$8:$C$3000,COUNTIF($C$8:$C$3000,"?*")),"")</f>
        <v>0</v>
      </c>
      <c r="E2255" s="174"/>
      <c r="F2255" s="174">
        <f>--ISNUMBER(IFERROR(SEARCH('Project Costing'!#REF!,Services!I2262,1),""))</f>
        <v>0</v>
      </c>
      <c r="G2255" s="174" t="str">
        <f>IF(F2255=1,COUNTIF($F$8:F2255,1),"")</f>
        <v/>
      </c>
      <c r="H2255" s="174"/>
      <c r="I2255" s="157">
        <f>IFERROR($H$8:INDEX($H$8:$H$3000,COUNTIF($H$8:$H$3000,"?*")),"")</f>
        <v>0</v>
      </c>
    </row>
    <row r="2256" spans="1:9" x14ac:dyDescent="0.25">
      <c r="A2256" s="174">
        <f>--ISNUMBER(IFERROR(SEARCH('Project Costing'!#REF!,Services!I2263,1),""))</f>
        <v>0</v>
      </c>
      <c r="B2256" s="174" t="str">
        <f>IF(A2256=1,COUNTIF($A$8:A2256,1),"")</f>
        <v/>
      </c>
      <c r="C2256" s="174"/>
      <c r="D2256" s="157">
        <f>IFERROR($C$8:INDEX($C$8:$C$3000,COUNTIF($C$8:$C$3000,"?*")),"")</f>
        <v>0</v>
      </c>
      <c r="E2256" s="174"/>
      <c r="F2256" s="174">
        <f>--ISNUMBER(IFERROR(SEARCH('Project Costing'!#REF!,Services!I2263,1),""))</f>
        <v>0</v>
      </c>
      <c r="G2256" s="174" t="str">
        <f>IF(F2256=1,COUNTIF($F$8:F2256,1),"")</f>
        <v/>
      </c>
      <c r="H2256" s="174"/>
      <c r="I2256" s="157">
        <f>IFERROR($H$8:INDEX($H$8:$H$3000,COUNTIF($H$8:$H$3000,"?*")),"")</f>
        <v>0</v>
      </c>
    </row>
    <row r="2257" spans="1:9" x14ac:dyDescent="0.25">
      <c r="A2257" s="174">
        <f>--ISNUMBER(IFERROR(SEARCH('Project Costing'!#REF!,Services!I2264,1),""))</f>
        <v>0</v>
      </c>
      <c r="B2257" s="174" t="str">
        <f>IF(A2257=1,COUNTIF($A$8:A2257,1),"")</f>
        <v/>
      </c>
      <c r="C2257" s="174"/>
      <c r="D2257" s="157">
        <f>IFERROR($C$8:INDEX($C$8:$C$3000,COUNTIF($C$8:$C$3000,"?*")),"")</f>
        <v>0</v>
      </c>
      <c r="E2257" s="174"/>
      <c r="F2257" s="174">
        <f>--ISNUMBER(IFERROR(SEARCH('Project Costing'!#REF!,Services!I2264,1),""))</f>
        <v>0</v>
      </c>
      <c r="G2257" s="174" t="str">
        <f>IF(F2257=1,COUNTIF($F$8:F2257,1),"")</f>
        <v/>
      </c>
      <c r="H2257" s="174"/>
      <c r="I2257" s="157">
        <f>IFERROR($H$8:INDEX($H$8:$H$3000,COUNTIF($H$8:$H$3000,"?*")),"")</f>
        <v>0</v>
      </c>
    </row>
    <row r="2258" spans="1:9" x14ac:dyDescent="0.25">
      <c r="A2258" s="174">
        <f>--ISNUMBER(IFERROR(SEARCH('Project Costing'!#REF!,Services!I2265,1),""))</f>
        <v>0</v>
      </c>
      <c r="B2258" s="174" t="str">
        <f>IF(A2258=1,COUNTIF($A$8:A2258,1),"")</f>
        <v/>
      </c>
      <c r="C2258" s="174"/>
      <c r="D2258" s="157">
        <f>IFERROR($C$8:INDEX($C$8:$C$3000,COUNTIF($C$8:$C$3000,"?*")),"")</f>
        <v>0</v>
      </c>
      <c r="E2258" s="174"/>
      <c r="F2258" s="174">
        <f>--ISNUMBER(IFERROR(SEARCH('Project Costing'!#REF!,Services!I2265,1),""))</f>
        <v>0</v>
      </c>
      <c r="G2258" s="174" t="str">
        <f>IF(F2258=1,COUNTIF($F$8:F2258,1),"")</f>
        <v/>
      </c>
      <c r="H2258" s="174"/>
      <c r="I2258" s="157">
        <f>IFERROR($H$8:INDEX($H$8:$H$3000,COUNTIF($H$8:$H$3000,"?*")),"")</f>
        <v>0</v>
      </c>
    </row>
    <row r="2259" spans="1:9" x14ac:dyDescent="0.25">
      <c r="A2259" s="174">
        <f>--ISNUMBER(IFERROR(SEARCH('Project Costing'!#REF!,Services!I2266,1),""))</f>
        <v>0</v>
      </c>
      <c r="B2259" s="174" t="str">
        <f>IF(A2259=1,COUNTIF($A$8:A2259,1),"")</f>
        <v/>
      </c>
      <c r="C2259" s="174"/>
      <c r="D2259" s="157">
        <f>IFERROR($C$8:INDEX($C$8:$C$3000,COUNTIF($C$8:$C$3000,"?*")),"")</f>
        <v>0</v>
      </c>
      <c r="E2259" s="174"/>
      <c r="F2259" s="174">
        <f>--ISNUMBER(IFERROR(SEARCH('Project Costing'!#REF!,Services!I2266,1),""))</f>
        <v>0</v>
      </c>
      <c r="G2259" s="174" t="str">
        <f>IF(F2259=1,COUNTIF($F$8:F2259,1),"")</f>
        <v/>
      </c>
      <c r="H2259" s="174"/>
      <c r="I2259" s="157">
        <f>IFERROR($H$8:INDEX($H$8:$H$3000,COUNTIF($H$8:$H$3000,"?*")),"")</f>
        <v>0</v>
      </c>
    </row>
    <row r="2260" spans="1:9" x14ac:dyDescent="0.25">
      <c r="A2260" s="174">
        <f>--ISNUMBER(IFERROR(SEARCH('Project Costing'!#REF!,Services!I2267,1),""))</f>
        <v>0</v>
      </c>
      <c r="B2260" s="174" t="str">
        <f>IF(A2260=1,COUNTIF($A$8:A2260,1),"")</f>
        <v/>
      </c>
      <c r="C2260" s="174"/>
      <c r="D2260" s="157">
        <f>IFERROR($C$8:INDEX($C$8:$C$3000,COUNTIF($C$8:$C$3000,"?*")),"")</f>
        <v>0</v>
      </c>
      <c r="E2260" s="174"/>
      <c r="F2260" s="174">
        <f>--ISNUMBER(IFERROR(SEARCH('Project Costing'!#REF!,Services!I2267,1),""))</f>
        <v>0</v>
      </c>
      <c r="G2260" s="174" t="str">
        <f>IF(F2260=1,COUNTIF($F$8:F2260,1),"")</f>
        <v/>
      </c>
      <c r="H2260" s="174"/>
      <c r="I2260" s="157">
        <f>IFERROR($H$8:INDEX($H$8:$H$3000,COUNTIF($H$8:$H$3000,"?*")),"")</f>
        <v>0</v>
      </c>
    </row>
    <row r="2261" spans="1:9" x14ac:dyDescent="0.25">
      <c r="A2261" s="174">
        <f>--ISNUMBER(IFERROR(SEARCH('Project Costing'!#REF!,Services!I2268,1),""))</f>
        <v>0</v>
      </c>
      <c r="B2261" s="174" t="str">
        <f>IF(A2261=1,COUNTIF($A$8:A2261,1),"")</f>
        <v/>
      </c>
      <c r="C2261" s="174"/>
      <c r="D2261" s="157">
        <f>IFERROR($C$8:INDEX($C$8:$C$3000,COUNTIF($C$8:$C$3000,"?*")),"")</f>
        <v>0</v>
      </c>
      <c r="E2261" s="174"/>
      <c r="F2261" s="174">
        <f>--ISNUMBER(IFERROR(SEARCH('Project Costing'!#REF!,Services!I2268,1),""))</f>
        <v>0</v>
      </c>
      <c r="G2261" s="174" t="str">
        <f>IF(F2261=1,COUNTIF($F$8:F2261,1),"")</f>
        <v/>
      </c>
      <c r="H2261" s="174"/>
      <c r="I2261" s="157">
        <f>IFERROR($H$8:INDEX($H$8:$H$3000,COUNTIF($H$8:$H$3000,"?*")),"")</f>
        <v>0</v>
      </c>
    </row>
    <row r="2262" spans="1:9" x14ac:dyDescent="0.25">
      <c r="A2262" s="174">
        <f>--ISNUMBER(IFERROR(SEARCH('Project Costing'!#REF!,Services!I2269,1),""))</f>
        <v>0</v>
      </c>
      <c r="B2262" s="174" t="str">
        <f>IF(A2262=1,COUNTIF($A$8:A2262,1),"")</f>
        <v/>
      </c>
      <c r="C2262" s="174"/>
      <c r="D2262" s="157">
        <f>IFERROR($C$8:INDEX($C$8:$C$3000,COUNTIF($C$8:$C$3000,"?*")),"")</f>
        <v>0</v>
      </c>
      <c r="E2262" s="174"/>
      <c r="F2262" s="174">
        <f>--ISNUMBER(IFERROR(SEARCH('Project Costing'!#REF!,Services!I2269,1),""))</f>
        <v>0</v>
      </c>
      <c r="G2262" s="174" t="str">
        <f>IF(F2262=1,COUNTIF($F$8:F2262,1),"")</f>
        <v/>
      </c>
      <c r="H2262" s="174"/>
      <c r="I2262" s="157">
        <f>IFERROR($H$8:INDEX($H$8:$H$3000,COUNTIF($H$8:$H$3000,"?*")),"")</f>
        <v>0</v>
      </c>
    </row>
    <row r="2263" spans="1:9" x14ac:dyDescent="0.25">
      <c r="A2263" s="174">
        <f>--ISNUMBER(IFERROR(SEARCH('Project Costing'!#REF!,Services!I2270,1),""))</f>
        <v>0</v>
      </c>
      <c r="B2263" s="174" t="str">
        <f>IF(A2263=1,COUNTIF($A$8:A2263,1),"")</f>
        <v/>
      </c>
      <c r="C2263" s="174"/>
      <c r="D2263" s="157">
        <f>IFERROR($C$8:INDEX($C$8:$C$3000,COUNTIF($C$8:$C$3000,"?*")),"")</f>
        <v>0</v>
      </c>
      <c r="E2263" s="174"/>
      <c r="F2263" s="174">
        <f>--ISNUMBER(IFERROR(SEARCH('Project Costing'!#REF!,Services!I2270,1),""))</f>
        <v>0</v>
      </c>
      <c r="G2263" s="174" t="str">
        <f>IF(F2263=1,COUNTIF($F$8:F2263,1),"")</f>
        <v/>
      </c>
      <c r="H2263" s="174"/>
      <c r="I2263" s="157">
        <f>IFERROR($H$8:INDEX($H$8:$H$3000,COUNTIF($H$8:$H$3000,"?*")),"")</f>
        <v>0</v>
      </c>
    </row>
    <row r="2264" spans="1:9" x14ac:dyDescent="0.25">
      <c r="A2264" s="174">
        <f>--ISNUMBER(IFERROR(SEARCH('Project Costing'!#REF!,Services!I2271,1),""))</f>
        <v>0</v>
      </c>
      <c r="B2264" s="174" t="str">
        <f>IF(A2264=1,COUNTIF($A$8:A2264,1),"")</f>
        <v/>
      </c>
      <c r="C2264" s="174"/>
      <c r="D2264" s="157">
        <f>IFERROR($C$8:INDEX($C$8:$C$3000,COUNTIF($C$8:$C$3000,"?*")),"")</f>
        <v>0</v>
      </c>
      <c r="E2264" s="174"/>
      <c r="F2264" s="174">
        <f>--ISNUMBER(IFERROR(SEARCH('Project Costing'!#REF!,Services!I2271,1),""))</f>
        <v>0</v>
      </c>
      <c r="G2264" s="174" t="str">
        <f>IF(F2264=1,COUNTIF($F$8:F2264,1),"")</f>
        <v/>
      </c>
      <c r="H2264" s="174"/>
      <c r="I2264" s="157">
        <f>IFERROR($H$8:INDEX($H$8:$H$3000,COUNTIF($H$8:$H$3000,"?*")),"")</f>
        <v>0</v>
      </c>
    </row>
    <row r="2265" spans="1:9" x14ac:dyDescent="0.25">
      <c r="A2265" s="174">
        <f>--ISNUMBER(IFERROR(SEARCH('Project Costing'!#REF!,Services!I2272,1),""))</f>
        <v>0</v>
      </c>
      <c r="B2265" s="174" t="str">
        <f>IF(A2265=1,COUNTIF($A$8:A2265,1),"")</f>
        <v/>
      </c>
      <c r="C2265" s="174"/>
      <c r="D2265" s="157">
        <f>IFERROR($C$8:INDEX($C$8:$C$3000,COUNTIF($C$8:$C$3000,"?*")),"")</f>
        <v>0</v>
      </c>
      <c r="E2265" s="174"/>
      <c r="F2265" s="174">
        <f>--ISNUMBER(IFERROR(SEARCH('Project Costing'!#REF!,Services!I2272,1),""))</f>
        <v>0</v>
      </c>
      <c r="G2265" s="174" t="str">
        <f>IF(F2265=1,COUNTIF($F$8:F2265,1),"")</f>
        <v/>
      </c>
      <c r="H2265" s="174"/>
      <c r="I2265" s="157">
        <f>IFERROR($H$8:INDEX($H$8:$H$3000,COUNTIF($H$8:$H$3000,"?*")),"")</f>
        <v>0</v>
      </c>
    </row>
    <row r="2266" spans="1:9" x14ac:dyDescent="0.25">
      <c r="A2266" s="174">
        <f>--ISNUMBER(IFERROR(SEARCH('Project Costing'!#REF!,Services!I2273,1),""))</f>
        <v>0</v>
      </c>
      <c r="B2266" s="174" t="str">
        <f>IF(A2266=1,COUNTIF($A$8:A2266,1),"")</f>
        <v/>
      </c>
      <c r="C2266" s="174"/>
      <c r="D2266" s="157">
        <f>IFERROR($C$8:INDEX($C$8:$C$3000,COUNTIF($C$8:$C$3000,"?*")),"")</f>
        <v>0</v>
      </c>
      <c r="E2266" s="174"/>
      <c r="F2266" s="174">
        <f>--ISNUMBER(IFERROR(SEARCH('Project Costing'!#REF!,Services!I2273,1),""))</f>
        <v>0</v>
      </c>
      <c r="G2266" s="174" t="str">
        <f>IF(F2266=1,COUNTIF($F$8:F2266,1),"")</f>
        <v/>
      </c>
      <c r="H2266" s="174"/>
      <c r="I2266" s="157">
        <f>IFERROR($H$8:INDEX($H$8:$H$3000,COUNTIF($H$8:$H$3000,"?*")),"")</f>
        <v>0</v>
      </c>
    </row>
    <row r="2267" spans="1:9" x14ac:dyDescent="0.25">
      <c r="A2267" s="174">
        <f>--ISNUMBER(IFERROR(SEARCH('Project Costing'!#REF!,Services!I2274,1),""))</f>
        <v>0</v>
      </c>
      <c r="B2267" s="174" t="str">
        <f>IF(A2267=1,COUNTIF($A$8:A2267,1),"")</f>
        <v/>
      </c>
      <c r="C2267" s="174"/>
      <c r="D2267" s="157">
        <f>IFERROR($C$8:INDEX($C$8:$C$3000,COUNTIF($C$8:$C$3000,"?*")),"")</f>
        <v>0</v>
      </c>
      <c r="E2267" s="174"/>
      <c r="F2267" s="174">
        <f>--ISNUMBER(IFERROR(SEARCH('Project Costing'!#REF!,Services!I2274,1),""))</f>
        <v>0</v>
      </c>
      <c r="G2267" s="174" t="str">
        <f>IF(F2267=1,COUNTIF($F$8:F2267,1),"")</f>
        <v/>
      </c>
      <c r="H2267" s="174"/>
      <c r="I2267" s="157">
        <f>IFERROR($H$8:INDEX($H$8:$H$3000,COUNTIF($H$8:$H$3000,"?*")),"")</f>
        <v>0</v>
      </c>
    </row>
    <row r="2268" spans="1:9" x14ac:dyDescent="0.25">
      <c r="A2268" s="174">
        <f>--ISNUMBER(IFERROR(SEARCH('Project Costing'!#REF!,Services!I2275,1),""))</f>
        <v>0</v>
      </c>
      <c r="B2268" s="174" t="str">
        <f>IF(A2268=1,COUNTIF($A$8:A2268,1),"")</f>
        <v/>
      </c>
      <c r="C2268" s="174"/>
      <c r="D2268" s="157">
        <f>IFERROR($C$8:INDEX($C$8:$C$3000,COUNTIF($C$8:$C$3000,"?*")),"")</f>
        <v>0</v>
      </c>
      <c r="E2268" s="174"/>
      <c r="F2268" s="174">
        <f>--ISNUMBER(IFERROR(SEARCH('Project Costing'!#REF!,Services!I2275,1),""))</f>
        <v>0</v>
      </c>
      <c r="G2268" s="174" t="str">
        <f>IF(F2268=1,COUNTIF($F$8:F2268,1),"")</f>
        <v/>
      </c>
      <c r="H2268" s="174"/>
      <c r="I2268" s="157">
        <f>IFERROR($H$8:INDEX($H$8:$H$3000,COUNTIF($H$8:$H$3000,"?*")),"")</f>
        <v>0</v>
      </c>
    </row>
    <row r="2269" spans="1:9" x14ac:dyDescent="0.25">
      <c r="A2269" s="174">
        <f>--ISNUMBER(IFERROR(SEARCH('Project Costing'!#REF!,Services!I2276,1),""))</f>
        <v>0</v>
      </c>
      <c r="B2269" s="174" t="str">
        <f>IF(A2269=1,COUNTIF($A$8:A2269,1),"")</f>
        <v/>
      </c>
      <c r="C2269" s="174"/>
      <c r="D2269" s="157">
        <f>IFERROR($C$8:INDEX($C$8:$C$3000,COUNTIF($C$8:$C$3000,"?*")),"")</f>
        <v>0</v>
      </c>
      <c r="E2269" s="174"/>
      <c r="F2269" s="174">
        <f>--ISNUMBER(IFERROR(SEARCH('Project Costing'!#REF!,Services!I2276,1),""))</f>
        <v>0</v>
      </c>
      <c r="G2269" s="174" t="str">
        <f>IF(F2269=1,COUNTIF($F$8:F2269,1),"")</f>
        <v/>
      </c>
      <c r="H2269" s="174"/>
      <c r="I2269" s="157">
        <f>IFERROR($H$8:INDEX($H$8:$H$3000,COUNTIF($H$8:$H$3000,"?*")),"")</f>
        <v>0</v>
      </c>
    </row>
    <row r="2270" spans="1:9" x14ac:dyDescent="0.25">
      <c r="A2270" s="174">
        <f>--ISNUMBER(IFERROR(SEARCH('Project Costing'!#REF!,Services!I2277,1),""))</f>
        <v>0</v>
      </c>
      <c r="B2270" s="174" t="str">
        <f>IF(A2270=1,COUNTIF($A$8:A2270,1),"")</f>
        <v/>
      </c>
      <c r="C2270" s="174"/>
      <c r="D2270" s="157">
        <f>IFERROR($C$8:INDEX($C$8:$C$3000,COUNTIF($C$8:$C$3000,"?*")),"")</f>
        <v>0</v>
      </c>
      <c r="E2270" s="174"/>
      <c r="F2270" s="174">
        <f>--ISNUMBER(IFERROR(SEARCH('Project Costing'!#REF!,Services!I2277,1),""))</f>
        <v>0</v>
      </c>
      <c r="G2270" s="174" t="str">
        <f>IF(F2270=1,COUNTIF($F$8:F2270,1),"")</f>
        <v/>
      </c>
      <c r="H2270" s="174"/>
      <c r="I2270" s="157">
        <f>IFERROR($H$8:INDEX($H$8:$H$3000,COUNTIF($H$8:$H$3000,"?*")),"")</f>
        <v>0</v>
      </c>
    </row>
    <row r="2271" spans="1:9" x14ac:dyDescent="0.25">
      <c r="A2271" s="174">
        <f>--ISNUMBER(IFERROR(SEARCH('Project Costing'!#REF!,Services!I2278,1),""))</f>
        <v>0</v>
      </c>
      <c r="B2271" s="174" t="str">
        <f>IF(A2271=1,COUNTIF($A$8:A2271,1),"")</f>
        <v/>
      </c>
      <c r="C2271" s="174"/>
      <c r="D2271" s="157">
        <f>IFERROR($C$8:INDEX($C$8:$C$3000,COUNTIF($C$8:$C$3000,"?*")),"")</f>
        <v>0</v>
      </c>
      <c r="E2271" s="174"/>
      <c r="F2271" s="174">
        <f>--ISNUMBER(IFERROR(SEARCH('Project Costing'!#REF!,Services!I2278,1),""))</f>
        <v>0</v>
      </c>
      <c r="G2271" s="174" t="str">
        <f>IF(F2271=1,COUNTIF($F$8:F2271,1),"")</f>
        <v/>
      </c>
      <c r="H2271" s="174"/>
      <c r="I2271" s="157">
        <f>IFERROR($H$8:INDEX($H$8:$H$3000,COUNTIF($H$8:$H$3000,"?*")),"")</f>
        <v>0</v>
      </c>
    </row>
    <row r="2272" spans="1:9" x14ac:dyDescent="0.25">
      <c r="A2272" s="174">
        <f>--ISNUMBER(IFERROR(SEARCH('Project Costing'!#REF!,Services!I2279,1),""))</f>
        <v>0</v>
      </c>
      <c r="B2272" s="174" t="str">
        <f>IF(A2272=1,COUNTIF($A$8:A2272,1),"")</f>
        <v/>
      </c>
      <c r="C2272" s="174"/>
      <c r="D2272" s="157">
        <f>IFERROR($C$8:INDEX($C$8:$C$3000,COUNTIF($C$8:$C$3000,"?*")),"")</f>
        <v>0</v>
      </c>
      <c r="E2272" s="174"/>
      <c r="F2272" s="174">
        <f>--ISNUMBER(IFERROR(SEARCH('Project Costing'!#REF!,Services!I2279,1),""))</f>
        <v>0</v>
      </c>
      <c r="G2272" s="174" t="str">
        <f>IF(F2272=1,COUNTIF($F$8:F2272,1),"")</f>
        <v/>
      </c>
      <c r="H2272" s="174"/>
      <c r="I2272" s="157">
        <f>IFERROR($H$8:INDEX($H$8:$H$3000,COUNTIF($H$8:$H$3000,"?*")),"")</f>
        <v>0</v>
      </c>
    </row>
    <row r="2273" spans="1:9" x14ac:dyDescent="0.25">
      <c r="A2273" s="174">
        <f>--ISNUMBER(IFERROR(SEARCH('Project Costing'!#REF!,Services!I2280,1),""))</f>
        <v>0</v>
      </c>
      <c r="B2273" s="174" t="str">
        <f>IF(A2273=1,COUNTIF($A$8:A2273,1),"")</f>
        <v/>
      </c>
      <c r="C2273" s="174"/>
      <c r="D2273" s="157">
        <f>IFERROR($C$8:INDEX($C$8:$C$3000,COUNTIF($C$8:$C$3000,"?*")),"")</f>
        <v>0</v>
      </c>
      <c r="E2273" s="174"/>
      <c r="F2273" s="174">
        <f>--ISNUMBER(IFERROR(SEARCH('Project Costing'!#REF!,Services!I2280,1),""))</f>
        <v>0</v>
      </c>
      <c r="G2273" s="174" t="str">
        <f>IF(F2273=1,COUNTIF($F$8:F2273,1),"")</f>
        <v/>
      </c>
      <c r="H2273" s="174"/>
      <c r="I2273" s="157">
        <f>IFERROR($H$8:INDEX($H$8:$H$3000,COUNTIF($H$8:$H$3000,"?*")),"")</f>
        <v>0</v>
      </c>
    </row>
    <row r="2274" spans="1:9" x14ac:dyDescent="0.25">
      <c r="A2274" s="174">
        <f>--ISNUMBER(IFERROR(SEARCH('Project Costing'!#REF!,Services!I2281,1),""))</f>
        <v>0</v>
      </c>
      <c r="B2274" s="174" t="str">
        <f>IF(A2274=1,COUNTIF($A$8:A2274,1),"")</f>
        <v/>
      </c>
      <c r="C2274" s="174"/>
      <c r="D2274" s="157">
        <f>IFERROR($C$8:INDEX($C$8:$C$3000,COUNTIF($C$8:$C$3000,"?*")),"")</f>
        <v>0</v>
      </c>
      <c r="E2274" s="174"/>
      <c r="F2274" s="174">
        <f>--ISNUMBER(IFERROR(SEARCH('Project Costing'!#REF!,Services!I2281,1),""))</f>
        <v>0</v>
      </c>
      <c r="G2274" s="174" t="str">
        <f>IF(F2274=1,COUNTIF($F$8:F2274,1),"")</f>
        <v/>
      </c>
      <c r="H2274" s="174"/>
      <c r="I2274" s="157">
        <f>IFERROR($H$8:INDEX($H$8:$H$3000,COUNTIF($H$8:$H$3000,"?*")),"")</f>
        <v>0</v>
      </c>
    </row>
    <row r="2275" spans="1:9" x14ac:dyDescent="0.25">
      <c r="A2275" s="174">
        <f>--ISNUMBER(IFERROR(SEARCH('Project Costing'!#REF!,Services!I2282,1),""))</f>
        <v>0</v>
      </c>
      <c r="B2275" s="174" t="str">
        <f>IF(A2275=1,COUNTIF($A$8:A2275,1),"")</f>
        <v/>
      </c>
      <c r="C2275" s="174"/>
      <c r="D2275" s="157">
        <f>IFERROR($C$8:INDEX($C$8:$C$3000,COUNTIF($C$8:$C$3000,"?*")),"")</f>
        <v>0</v>
      </c>
      <c r="E2275" s="174"/>
      <c r="F2275" s="174">
        <f>--ISNUMBER(IFERROR(SEARCH('Project Costing'!#REF!,Services!I2282,1),""))</f>
        <v>0</v>
      </c>
      <c r="G2275" s="174" t="str">
        <f>IF(F2275=1,COUNTIF($F$8:F2275,1),"")</f>
        <v/>
      </c>
      <c r="H2275" s="174"/>
      <c r="I2275" s="157">
        <f>IFERROR($H$8:INDEX($H$8:$H$3000,COUNTIF($H$8:$H$3000,"?*")),"")</f>
        <v>0</v>
      </c>
    </row>
    <row r="2276" spans="1:9" x14ac:dyDescent="0.25">
      <c r="A2276" s="174">
        <f>--ISNUMBER(IFERROR(SEARCH('Project Costing'!#REF!,Services!I2283,1),""))</f>
        <v>0</v>
      </c>
      <c r="B2276" s="174" t="str">
        <f>IF(A2276=1,COUNTIF($A$8:A2276,1),"")</f>
        <v/>
      </c>
      <c r="C2276" s="174"/>
      <c r="D2276" s="157">
        <f>IFERROR($C$8:INDEX($C$8:$C$3000,COUNTIF($C$8:$C$3000,"?*")),"")</f>
        <v>0</v>
      </c>
      <c r="E2276" s="174"/>
      <c r="F2276" s="174">
        <f>--ISNUMBER(IFERROR(SEARCH('Project Costing'!#REF!,Services!I2283,1),""))</f>
        <v>0</v>
      </c>
      <c r="G2276" s="174" t="str">
        <f>IF(F2276=1,COUNTIF($F$8:F2276,1),"")</f>
        <v/>
      </c>
      <c r="H2276" s="174"/>
      <c r="I2276" s="157">
        <f>IFERROR($H$8:INDEX($H$8:$H$3000,COUNTIF($H$8:$H$3000,"?*")),"")</f>
        <v>0</v>
      </c>
    </row>
    <row r="2277" spans="1:9" x14ac:dyDescent="0.25">
      <c r="A2277" s="174">
        <f>--ISNUMBER(IFERROR(SEARCH('Project Costing'!#REF!,Services!I2284,1),""))</f>
        <v>0</v>
      </c>
      <c r="B2277" s="174" t="str">
        <f>IF(A2277=1,COUNTIF($A$8:A2277,1),"")</f>
        <v/>
      </c>
      <c r="C2277" s="174"/>
      <c r="D2277" s="157">
        <f>IFERROR($C$8:INDEX($C$8:$C$3000,COUNTIF($C$8:$C$3000,"?*")),"")</f>
        <v>0</v>
      </c>
      <c r="E2277" s="174"/>
      <c r="F2277" s="174">
        <f>--ISNUMBER(IFERROR(SEARCH('Project Costing'!#REF!,Services!I2284,1),""))</f>
        <v>0</v>
      </c>
      <c r="G2277" s="174" t="str">
        <f>IF(F2277=1,COUNTIF($F$8:F2277,1),"")</f>
        <v/>
      </c>
      <c r="H2277" s="174"/>
      <c r="I2277" s="157">
        <f>IFERROR($H$8:INDEX($H$8:$H$3000,COUNTIF($H$8:$H$3000,"?*")),"")</f>
        <v>0</v>
      </c>
    </row>
    <row r="2278" spans="1:9" x14ac:dyDescent="0.25">
      <c r="A2278" s="174">
        <f>--ISNUMBER(IFERROR(SEARCH('Project Costing'!#REF!,Services!I2285,1),""))</f>
        <v>0</v>
      </c>
      <c r="B2278" s="174" t="str">
        <f>IF(A2278=1,COUNTIF($A$8:A2278,1),"")</f>
        <v/>
      </c>
      <c r="C2278" s="174"/>
      <c r="D2278" s="157">
        <f>IFERROR($C$8:INDEX($C$8:$C$3000,COUNTIF($C$8:$C$3000,"?*")),"")</f>
        <v>0</v>
      </c>
      <c r="E2278" s="174"/>
      <c r="F2278" s="174">
        <f>--ISNUMBER(IFERROR(SEARCH('Project Costing'!#REF!,Services!I2285,1),""))</f>
        <v>0</v>
      </c>
      <c r="G2278" s="174" t="str">
        <f>IF(F2278=1,COUNTIF($F$8:F2278,1),"")</f>
        <v/>
      </c>
      <c r="H2278" s="174"/>
      <c r="I2278" s="157">
        <f>IFERROR($H$8:INDEX($H$8:$H$3000,COUNTIF($H$8:$H$3000,"?*")),"")</f>
        <v>0</v>
      </c>
    </row>
    <row r="2279" spans="1:9" x14ac:dyDescent="0.25">
      <c r="A2279" s="174">
        <f>--ISNUMBER(IFERROR(SEARCH('Project Costing'!#REF!,Services!I2286,1),""))</f>
        <v>0</v>
      </c>
      <c r="B2279" s="174" t="str">
        <f>IF(A2279=1,COUNTIF($A$8:A2279,1),"")</f>
        <v/>
      </c>
      <c r="C2279" s="174"/>
      <c r="D2279" s="157">
        <f>IFERROR($C$8:INDEX($C$8:$C$3000,COUNTIF($C$8:$C$3000,"?*")),"")</f>
        <v>0</v>
      </c>
      <c r="E2279" s="174"/>
      <c r="F2279" s="174">
        <f>--ISNUMBER(IFERROR(SEARCH('Project Costing'!#REF!,Services!I2286,1),""))</f>
        <v>0</v>
      </c>
      <c r="G2279" s="174" t="str">
        <f>IF(F2279=1,COUNTIF($F$8:F2279,1),"")</f>
        <v/>
      </c>
      <c r="H2279" s="174"/>
      <c r="I2279" s="157">
        <f>IFERROR($H$8:INDEX($H$8:$H$3000,COUNTIF($H$8:$H$3000,"?*")),"")</f>
        <v>0</v>
      </c>
    </row>
    <row r="2280" spans="1:9" x14ac:dyDescent="0.25">
      <c r="A2280" s="174">
        <f>--ISNUMBER(IFERROR(SEARCH('Project Costing'!#REF!,Services!I2287,1),""))</f>
        <v>0</v>
      </c>
      <c r="B2280" s="174" t="str">
        <f>IF(A2280=1,COUNTIF($A$8:A2280,1),"")</f>
        <v/>
      </c>
      <c r="C2280" s="174"/>
      <c r="D2280" s="157">
        <f>IFERROR($C$8:INDEX($C$8:$C$3000,COUNTIF($C$8:$C$3000,"?*")),"")</f>
        <v>0</v>
      </c>
      <c r="E2280" s="174"/>
      <c r="F2280" s="174">
        <f>--ISNUMBER(IFERROR(SEARCH('Project Costing'!#REF!,Services!I2287,1),""))</f>
        <v>0</v>
      </c>
      <c r="G2280" s="174" t="str">
        <f>IF(F2280=1,COUNTIF($F$8:F2280,1),"")</f>
        <v/>
      </c>
      <c r="H2280" s="174"/>
      <c r="I2280" s="157">
        <f>IFERROR($H$8:INDEX($H$8:$H$3000,COUNTIF($H$8:$H$3000,"?*")),"")</f>
        <v>0</v>
      </c>
    </row>
    <row r="2281" spans="1:9" x14ac:dyDescent="0.25">
      <c r="A2281" s="174">
        <f>--ISNUMBER(IFERROR(SEARCH('Project Costing'!#REF!,Services!I2288,1),""))</f>
        <v>0</v>
      </c>
      <c r="B2281" s="174" t="str">
        <f>IF(A2281=1,COUNTIF($A$8:A2281,1),"")</f>
        <v/>
      </c>
      <c r="C2281" s="174"/>
      <c r="D2281" s="157">
        <f>IFERROR($C$8:INDEX($C$8:$C$3000,COUNTIF($C$8:$C$3000,"?*")),"")</f>
        <v>0</v>
      </c>
      <c r="E2281" s="174"/>
      <c r="F2281" s="174">
        <f>--ISNUMBER(IFERROR(SEARCH('Project Costing'!#REF!,Services!I2288,1),""))</f>
        <v>0</v>
      </c>
      <c r="G2281" s="174" t="str">
        <f>IF(F2281=1,COUNTIF($F$8:F2281,1),"")</f>
        <v/>
      </c>
      <c r="H2281" s="174"/>
      <c r="I2281" s="157">
        <f>IFERROR($H$8:INDEX($H$8:$H$3000,COUNTIF($H$8:$H$3000,"?*")),"")</f>
        <v>0</v>
      </c>
    </row>
    <row r="2282" spans="1:9" x14ac:dyDescent="0.25">
      <c r="A2282" s="174">
        <f>--ISNUMBER(IFERROR(SEARCH('Project Costing'!#REF!,Services!I2289,1),""))</f>
        <v>0</v>
      </c>
      <c r="B2282" s="174" t="str">
        <f>IF(A2282=1,COUNTIF($A$8:A2282,1),"")</f>
        <v/>
      </c>
      <c r="C2282" s="174"/>
      <c r="D2282" s="157">
        <f>IFERROR($C$8:INDEX($C$8:$C$3000,COUNTIF($C$8:$C$3000,"?*")),"")</f>
        <v>0</v>
      </c>
      <c r="E2282" s="174"/>
      <c r="F2282" s="174">
        <f>--ISNUMBER(IFERROR(SEARCH('Project Costing'!#REF!,Services!I2289,1),""))</f>
        <v>0</v>
      </c>
      <c r="G2282" s="174" t="str">
        <f>IF(F2282=1,COUNTIF($F$8:F2282,1),"")</f>
        <v/>
      </c>
      <c r="H2282" s="174"/>
      <c r="I2282" s="157">
        <f>IFERROR($H$8:INDEX($H$8:$H$3000,COUNTIF($H$8:$H$3000,"?*")),"")</f>
        <v>0</v>
      </c>
    </row>
    <row r="2283" spans="1:9" x14ac:dyDescent="0.25">
      <c r="A2283" s="174">
        <f>--ISNUMBER(IFERROR(SEARCH('Project Costing'!#REF!,Services!I2290,1),""))</f>
        <v>0</v>
      </c>
      <c r="B2283" s="174" t="str">
        <f>IF(A2283=1,COUNTIF($A$8:A2283,1),"")</f>
        <v/>
      </c>
      <c r="C2283" s="174"/>
      <c r="D2283" s="157">
        <f>IFERROR($C$8:INDEX($C$8:$C$3000,COUNTIF($C$8:$C$3000,"?*")),"")</f>
        <v>0</v>
      </c>
      <c r="E2283" s="174"/>
      <c r="F2283" s="174">
        <f>--ISNUMBER(IFERROR(SEARCH('Project Costing'!#REF!,Services!I2290,1),""))</f>
        <v>0</v>
      </c>
      <c r="G2283" s="174" t="str">
        <f>IF(F2283=1,COUNTIF($F$8:F2283,1),"")</f>
        <v/>
      </c>
      <c r="H2283" s="174"/>
      <c r="I2283" s="157">
        <f>IFERROR($H$8:INDEX($H$8:$H$3000,COUNTIF($H$8:$H$3000,"?*")),"")</f>
        <v>0</v>
      </c>
    </row>
    <row r="2284" spans="1:9" x14ac:dyDescent="0.25">
      <c r="A2284" s="174">
        <f>--ISNUMBER(IFERROR(SEARCH('Project Costing'!#REF!,Services!I2291,1),""))</f>
        <v>0</v>
      </c>
      <c r="B2284" s="174" t="str">
        <f>IF(A2284=1,COUNTIF($A$8:A2284,1),"")</f>
        <v/>
      </c>
      <c r="C2284" s="174"/>
      <c r="D2284" s="157">
        <f>IFERROR($C$8:INDEX($C$8:$C$3000,COUNTIF($C$8:$C$3000,"?*")),"")</f>
        <v>0</v>
      </c>
      <c r="E2284" s="174"/>
      <c r="F2284" s="174">
        <f>--ISNUMBER(IFERROR(SEARCH('Project Costing'!#REF!,Services!I2291,1),""))</f>
        <v>0</v>
      </c>
      <c r="G2284" s="174" t="str">
        <f>IF(F2284=1,COUNTIF($F$8:F2284,1),"")</f>
        <v/>
      </c>
      <c r="H2284" s="174"/>
      <c r="I2284" s="157">
        <f>IFERROR($H$8:INDEX($H$8:$H$3000,COUNTIF($H$8:$H$3000,"?*")),"")</f>
        <v>0</v>
      </c>
    </row>
    <row r="2285" spans="1:9" x14ac:dyDescent="0.25">
      <c r="A2285" s="174">
        <f>--ISNUMBER(IFERROR(SEARCH('Project Costing'!#REF!,Services!I2292,1),""))</f>
        <v>0</v>
      </c>
      <c r="B2285" s="174" t="str">
        <f>IF(A2285=1,COUNTIF($A$8:A2285,1),"")</f>
        <v/>
      </c>
      <c r="C2285" s="174"/>
      <c r="D2285" s="157">
        <f>IFERROR($C$8:INDEX($C$8:$C$3000,COUNTIF($C$8:$C$3000,"?*")),"")</f>
        <v>0</v>
      </c>
      <c r="E2285" s="174"/>
      <c r="F2285" s="174">
        <f>--ISNUMBER(IFERROR(SEARCH('Project Costing'!#REF!,Services!I2292,1),""))</f>
        <v>0</v>
      </c>
      <c r="G2285" s="174" t="str">
        <f>IF(F2285=1,COUNTIF($F$8:F2285,1),"")</f>
        <v/>
      </c>
      <c r="H2285" s="174"/>
      <c r="I2285" s="157">
        <f>IFERROR($H$8:INDEX($H$8:$H$3000,COUNTIF($H$8:$H$3000,"?*")),"")</f>
        <v>0</v>
      </c>
    </row>
    <row r="2286" spans="1:9" x14ac:dyDescent="0.25">
      <c r="A2286" s="174">
        <f>--ISNUMBER(IFERROR(SEARCH('Project Costing'!#REF!,Services!I2293,1),""))</f>
        <v>0</v>
      </c>
      <c r="B2286" s="174" t="str">
        <f>IF(A2286=1,COUNTIF($A$8:A2286,1),"")</f>
        <v/>
      </c>
      <c r="C2286" s="174"/>
      <c r="D2286" s="157">
        <f>IFERROR($C$8:INDEX($C$8:$C$3000,COUNTIF($C$8:$C$3000,"?*")),"")</f>
        <v>0</v>
      </c>
      <c r="E2286" s="174"/>
      <c r="F2286" s="174">
        <f>--ISNUMBER(IFERROR(SEARCH('Project Costing'!#REF!,Services!I2293,1),""))</f>
        <v>0</v>
      </c>
      <c r="G2286" s="174" t="str">
        <f>IF(F2286=1,COUNTIF($F$8:F2286,1),"")</f>
        <v/>
      </c>
      <c r="H2286" s="174"/>
      <c r="I2286" s="157">
        <f>IFERROR($H$8:INDEX($H$8:$H$3000,COUNTIF($H$8:$H$3000,"?*")),"")</f>
        <v>0</v>
      </c>
    </row>
    <row r="2287" spans="1:9" x14ac:dyDescent="0.25">
      <c r="A2287" s="174">
        <f>--ISNUMBER(IFERROR(SEARCH('Project Costing'!#REF!,Services!I2294,1),""))</f>
        <v>0</v>
      </c>
      <c r="B2287" s="174" t="str">
        <f>IF(A2287=1,COUNTIF($A$8:A2287,1),"")</f>
        <v/>
      </c>
      <c r="C2287" s="174"/>
      <c r="D2287" s="157">
        <f>IFERROR($C$8:INDEX($C$8:$C$3000,COUNTIF($C$8:$C$3000,"?*")),"")</f>
        <v>0</v>
      </c>
      <c r="E2287" s="174"/>
      <c r="F2287" s="174">
        <f>--ISNUMBER(IFERROR(SEARCH('Project Costing'!#REF!,Services!I2294,1),""))</f>
        <v>0</v>
      </c>
      <c r="G2287" s="174" t="str">
        <f>IF(F2287=1,COUNTIF($F$8:F2287,1),"")</f>
        <v/>
      </c>
      <c r="H2287" s="174"/>
      <c r="I2287" s="157">
        <f>IFERROR($H$8:INDEX($H$8:$H$3000,COUNTIF($H$8:$H$3000,"?*")),"")</f>
        <v>0</v>
      </c>
    </row>
    <row r="2288" spans="1:9" x14ac:dyDescent="0.25">
      <c r="A2288" s="174">
        <f>--ISNUMBER(IFERROR(SEARCH('Project Costing'!#REF!,Services!I2295,1),""))</f>
        <v>0</v>
      </c>
      <c r="B2288" s="174" t="str">
        <f>IF(A2288=1,COUNTIF($A$8:A2288,1),"")</f>
        <v/>
      </c>
      <c r="C2288" s="174"/>
      <c r="D2288" s="157">
        <f>IFERROR($C$8:INDEX($C$8:$C$3000,COUNTIF($C$8:$C$3000,"?*")),"")</f>
        <v>0</v>
      </c>
      <c r="E2288" s="174"/>
      <c r="F2288" s="174">
        <f>--ISNUMBER(IFERROR(SEARCH('Project Costing'!#REF!,Services!I2295,1),""))</f>
        <v>0</v>
      </c>
      <c r="G2288" s="174" t="str">
        <f>IF(F2288=1,COUNTIF($F$8:F2288,1),"")</f>
        <v/>
      </c>
      <c r="H2288" s="174"/>
      <c r="I2288" s="157">
        <f>IFERROR($H$8:INDEX($H$8:$H$3000,COUNTIF($H$8:$H$3000,"?*")),"")</f>
        <v>0</v>
      </c>
    </row>
    <row r="2289" spans="1:9" x14ac:dyDescent="0.25">
      <c r="A2289" s="174">
        <f>--ISNUMBER(IFERROR(SEARCH('Project Costing'!#REF!,Services!I2296,1),""))</f>
        <v>0</v>
      </c>
      <c r="B2289" s="174" t="str">
        <f>IF(A2289=1,COUNTIF($A$8:A2289,1),"")</f>
        <v/>
      </c>
      <c r="C2289" s="174"/>
      <c r="D2289" s="157">
        <f>IFERROR($C$8:INDEX($C$8:$C$3000,COUNTIF($C$8:$C$3000,"?*")),"")</f>
        <v>0</v>
      </c>
      <c r="E2289" s="174"/>
      <c r="F2289" s="174">
        <f>--ISNUMBER(IFERROR(SEARCH('Project Costing'!#REF!,Services!I2296,1),""))</f>
        <v>0</v>
      </c>
      <c r="G2289" s="174" t="str">
        <f>IF(F2289=1,COUNTIF($F$8:F2289,1),"")</f>
        <v/>
      </c>
      <c r="H2289" s="174"/>
      <c r="I2289" s="157">
        <f>IFERROR($H$8:INDEX($H$8:$H$3000,COUNTIF($H$8:$H$3000,"?*")),"")</f>
        <v>0</v>
      </c>
    </row>
    <row r="2290" spans="1:9" x14ac:dyDescent="0.25">
      <c r="A2290" s="174">
        <f>--ISNUMBER(IFERROR(SEARCH('Project Costing'!#REF!,Services!I2297,1),""))</f>
        <v>0</v>
      </c>
      <c r="B2290" s="174" t="str">
        <f>IF(A2290=1,COUNTIF($A$8:A2290,1),"")</f>
        <v/>
      </c>
      <c r="C2290" s="174"/>
      <c r="D2290" s="157">
        <f>IFERROR($C$8:INDEX($C$8:$C$3000,COUNTIF($C$8:$C$3000,"?*")),"")</f>
        <v>0</v>
      </c>
      <c r="E2290" s="174"/>
      <c r="F2290" s="174">
        <f>--ISNUMBER(IFERROR(SEARCH('Project Costing'!#REF!,Services!I2297,1),""))</f>
        <v>0</v>
      </c>
      <c r="G2290" s="174" t="str">
        <f>IF(F2290=1,COUNTIF($F$8:F2290,1),"")</f>
        <v/>
      </c>
      <c r="H2290" s="174"/>
      <c r="I2290" s="157">
        <f>IFERROR($H$8:INDEX($H$8:$H$3000,COUNTIF($H$8:$H$3000,"?*")),"")</f>
        <v>0</v>
      </c>
    </row>
    <row r="2291" spans="1:9" x14ac:dyDescent="0.25">
      <c r="A2291" s="174">
        <f>--ISNUMBER(IFERROR(SEARCH('Project Costing'!#REF!,Services!I2298,1),""))</f>
        <v>0</v>
      </c>
      <c r="B2291" s="174" t="str">
        <f>IF(A2291=1,COUNTIF($A$8:A2291,1),"")</f>
        <v/>
      </c>
      <c r="C2291" s="174"/>
      <c r="D2291" s="157">
        <f>IFERROR($C$8:INDEX($C$8:$C$3000,COUNTIF($C$8:$C$3000,"?*")),"")</f>
        <v>0</v>
      </c>
      <c r="E2291" s="174"/>
      <c r="F2291" s="174">
        <f>--ISNUMBER(IFERROR(SEARCH('Project Costing'!#REF!,Services!I2298,1),""))</f>
        <v>0</v>
      </c>
      <c r="G2291" s="174" t="str">
        <f>IF(F2291=1,COUNTIF($F$8:F2291,1),"")</f>
        <v/>
      </c>
      <c r="H2291" s="174"/>
      <c r="I2291" s="157">
        <f>IFERROR($H$8:INDEX($H$8:$H$3000,COUNTIF($H$8:$H$3000,"?*")),"")</f>
        <v>0</v>
      </c>
    </row>
    <row r="2292" spans="1:9" x14ac:dyDescent="0.25">
      <c r="A2292" s="174">
        <f>--ISNUMBER(IFERROR(SEARCH('Project Costing'!#REF!,Services!I2299,1),""))</f>
        <v>0</v>
      </c>
      <c r="B2292" s="174" t="str">
        <f>IF(A2292=1,COUNTIF($A$8:A2292,1),"")</f>
        <v/>
      </c>
      <c r="C2292" s="174"/>
      <c r="D2292" s="157">
        <f>IFERROR($C$8:INDEX($C$8:$C$3000,COUNTIF($C$8:$C$3000,"?*")),"")</f>
        <v>0</v>
      </c>
      <c r="E2292" s="174"/>
      <c r="F2292" s="174">
        <f>--ISNUMBER(IFERROR(SEARCH('Project Costing'!#REF!,Services!I2299,1),""))</f>
        <v>0</v>
      </c>
      <c r="G2292" s="174" t="str">
        <f>IF(F2292=1,COUNTIF($F$8:F2292,1),"")</f>
        <v/>
      </c>
      <c r="H2292" s="174"/>
      <c r="I2292" s="157">
        <f>IFERROR($H$8:INDEX($H$8:$H$3000,COUNTIF($H$8:$H$3000,"?*")),"")</f>
        <v>0</v>
      </c>
    </row>
    <row r="2293" spans="1:9" x14ac:dyDescent="0.25">
      <c r="A2293" s="174">
        <f>--ISNUMBER(IFERROR(SEARCH('Project Costing'!#REF!,Services!I2300,1),""))</f>
        <v>0</v>
      </c>
      <c r="B2293" s="174" t="str">
        <f>IF(A2293=1,COUNTIF($A$8:A2293,1),"")</f>
        <v/>
      </c>
      <c r="C2293" s="174"/>
      <c r="D2293" s="157">
        <f>IFERROR($C$8:INDEX($C$8:$C$3000,COUNTIF($C$8:$C$3000,"?*")),"")</f>
        <v>0</v>
      </c>
      <c r="E2293" s="174"/>
      <c r="F2293" s="174">
        <f>--ISNUMBER(IFERROR(SEARCH('Project Costing'!#REF!,Services!I2300,1),""))</f>
        <v>0</v>
      </c>
      <c r="G2293" s="174" t="str">
        <f>IF(F2293=1,COUNTIF($F$8:F2293,1),"")</f>
        <v/>
      </c>
      <c r="H2293" s="174"/>
      <c r="I2293" s="157">
        <f>IFERROR($H$8:INDEX($H$8:$H$3000,COUNTIF($H$8:$H$3000,"?*")),"")</f>
        <v>0</v>
      </c>
    </row>
    <row r="2294" spans="1:9" x14ac:dyDescent="0.25">
      <c r="A2294" s="174">
        <f>--ISNUMBER(IFERROR(SEARCH('Project Costing'!#REF!,Services!I2301,1),""))</f>
        <v>0</v>
      </c>
      <c r="B2294" s="174" t="str">
        <f>IF(A2294=1,COUNTIF($A$8:A2294,1),"")</f>
        <v/>
      </c>
      <c r="C2294" s="174"/>
      <c r="D2294" s="157">
        <f>IFERROR($C$8:INDEX($C$8:$C$3000,COUNTIF($C$8:$C$3000,"?*")),"")</f>
        <v>0</v>
      </c>
      <c r="E2294" s="174"/>
      <c r="F2294" s="174">
        <f>--ISNUMBER(IFERROR(SEARCH('Project Costing'!#REF!,Services!I2301,1),""))</f>
        <v>0</v>
      </c>
      <c r="G2294" s="174" t="str">
        <f>IF(F2294=1,COUNTIF($F$8:F2294,1),"")</f>
        <v/>
      </c>
      <c r="H2294" s="174"/>
      <c r="I2294" s="157">
        <f>IFERROR($H$8:INDEX($H$8:$H$3000,COUNTIF($H$8:$H$3000,"?*")),"")</f>
        <v>0</v>
      </c>
    </row>
    <row r="2295" spans="1:9" x14ac:dyDescent="0.25">
      <c r="A2295" s="174">
        <f>--ISNUMBER(IFERROR(SEARCH('Project Costing'!#REF!,Services!I2302,1),""))</f>
        <v>0</v>
      </c>
      <c r="B2295" s="174" t="str">
        <f>IF(A2295=1,COUNTIF($A$8:A2295,1),"")</f>
        <v/>
      </c>
      <c r="C2295" s="174"/>
      <c r="D2295" s="157">
        <f>IFERROR($C$8:INDEX($C$8:$C$3000,COUNTIF($C$8:$C$3000,"?*")),"")</f>
        <v>0</v>
      </c>
      <c r="E2295" s="174"/>
      <c r="F2295" s="174">
        <f>--ISNUMBER(IFERROR(SEARCH('Project Costing'!#REF!,Services!I2302,1),""))</f>
        <v>0</v>
      </c>
      <c r="G2295" s="174" t="str">
        <f>IF(F2295=1,COUNTIF($F$8:F2295,1),"")</f>
        <v/>
      </c>
      <c r="H2295" s="174"/>
      <c r="I2295" s="157">
        <f>IFERROR($H$8:INDEX($H$8:$H$3000,COUNTIF($H$8:$H$3000,"?*")),"")</f>
        <v>0</v>
      </c>
    </row>
    <row r="2296" spans="1:9" x14ac:dyDescent="0.25">
      <c r="A2296" s="174">
        <f>--ISNUMBER(IFERROR(SEARCH('Project Costing'!#REF!,Services!I2303,1),""))</f>
        <v>0</v>
      </c>
      <c r="B2296" s="174" t="str">
        <f>IF(A2296=1,COUNTIF($A$8:A2296,1),"")</f>
        <v/>
      </c>
      <c r="C2296" s="174"/>
      <c r="D2296" s="157">
        <f>IFERROR($C$8:INDEX($C$8:$C$3000,COUNTIF($C$8:$C$3000,"?*")),"")</f>
        <v>0</v>
      </c>
      <c r="E2296" s="174"/>
      <c r="F2296" s="174">
        <f>--ISNUMBER(IFERROR(SEARCH('Project Costing'!#REF!,Services!I2303,1),""))</f>
        <v>0</v>
      </c>
      <c r="G2296" s="174" t="str">
        <f>IF(F2296=1,COUNTIF($F$8:F2296,1),"")</f>
        <v/>
      </c>
      <c r="H2296" s="174"/>
      <c r="I2296" s="157">
        <f>IFERROR($H$8:INDEX($H$8:$H$3000,COUNTIF($H$8:$H$3000,"?*")),"")</f>
        <v>0</v>
      </c>
    </row>
    <row r="2297" spans="1:9" x14ac:dyDescent="0.25">
      <c r="A2297" s="174">
        <f>--ISNUMBER(IFERROR(SEARCH('Project Costing'!#REF!,Services!I2304,1),""))</f>
        <v>0</v>
      </c>
      <c r="B2297" s="174" t="str">
        <f>IF(A2297=1,COUNTIF($A$8:A2297,1),"")</f>
        <v/>
      </c>
      <c r="C2297" s="174"/>
      <c r="D2297" s="157">
        <f>IFERROR($C$8:INDEX($C$8:$C$3000,COUNTIF($C$8:$C$3000,"?*")),"")</f>
        <v>0</v>
      </c>
      <c r="E2297" s="174"/>
      <c r="F2297" s="174">
        <f>--ISNUMBER(IFERROR(SEARCH('Project Costing'!#REF!,Services!I2304,1),""))</f>
        <v>0</v>
      </c>
      <c r="G2297" s="174" t="str">
        <f>IF(F2297=1,COUNTIF($F$8:F2297,1),"")</f>
        <v/>
      </c>
      <c r="H2297" s="174"/>
      <c r="I2297" s="157">
        <f>IFERROR($H$8:INDEX($H$8:$H$3000,COUNTIF($H$8:$H$3000,"?*")),"")</f>
        <v>0</v>
      </c>
    </row>
    <row r="2298" spans="1:9" x14ac:dyDescent="0.25">
      <c r="A2298" s="174">
        <f>--ISNUMBER(IFERROR(SEARCH('Project Costing'!#REF!,Services!I2305,1),""))</f>
        <v>0</v>
      </c>
      <c r="B2298" s="174" t="str">
        <f>IF(A2298=1,COUNTIF($A$8:A2298,1),"")</f>
        <v/>
      </c>
      <c r="C2298" s="174"/>
      <c r="D2298" s="157">
        <f>IFERROR($C$8:INDEX($C$8:$C$3000,COUNTIF($C$8:$C$3000,"?*")),"")</f>
        <v>0</v>
      </c>
      <c r="E2298" s="174"/>
      <c r="F2298" s="174">
        <f>--ISNUMBER(IFERROR(SEARCH('Project Costing'!#REF!,Services!I2305,1),""))</f>
        <v>0</v>
      </c>
      <c r="G2298" s="174" t="str">
        <f>IF(F2298=1,COUNTIF($F$8:F2298,1),"")</f>
        <v/>
      </c>
      <c r="H2298" s="174"/>
      <c r="I2298" s="157">
        <f>IFERROR($H$8:INDEX($H$8:$H$3000,COUNTIF($H$8:$H$3000,"?*")),"")</f>
        <v>0</v>
      </c>
    </row>
    <row r="2299" spans="1:9" x14ac:dyDescent="0.25">
      <c r="A2299" s="174">
        <f>--ISNUMBER(IFERROR(SEARCH('Project Costing'!#REF!,Services!I2306,1),""))</f>
        <v>0</v>
      </c>
      <c r="B2299" s="174" t="str">
        <f>IF(A2299=1,COUNTIF($A$8:A2299,1),"")</f>
        <v/>
      </c>
      <c r="C2299" s="174"/>
      <c r="D2299" s="157">
        <f>IFERROR($C$8:INDEX($C$8:$C$3000,COUNTIF($C$8:$C$3000,"?*")),"")</f>
        <v>0</v>
      </c>
      <c r="E2299" s="174"/>
      <c r="F2299" s="174">
        <f>--ISNUMBER(IFERROR(SEARCH('Project Costing'!#REF!,Services!I2306,1),""))</f>
        <v>0</v>
      </c>
      <c r="G2299" s="174" t="str">
        <f>IF(F2299=1,COUNTIF($F$8:F2299,1),"")</f>
        <v/>
      </c>
      <c r="H2299" s="174"/>
      <c r="I2299" s="157">
        <f>IFERROR($H$8:INDEX($H$8:$H$3000,COUNTIF($H$8:$H$3000,"?*")),"")</f>
        <v>0</v>
      </c>
    </row>
    <row r="2300" spans="1:9" x14ac:dyDescent="0.25">
      <c r="A2300" s="174">
        <f>--ISNUMBER(IFERROR(SEARCH('Project Costing'!#REF!,Services!I2307,1),""))</f>
        <v>0</v>
      </c>
      <c r="B2300" s="174" t="str">
        <f>IF(A2300=1,COUNTIF($A$8:A2300,1),"")</f>
        <v/>
      </c>
      <c r="C2300" s="174"/>
      <c r="D2300" s="157">
        <f>IFERROR($C$8:INDEX($C$8:$C$3000,COUNTIF($C$8:$C$3000,"?*")),"")</f>
        <v>0</v>
      </c>
      <c r="E2300" s="174"/>
      <c r="F2300" s="174">
        <f>--ISNUMBER(IFERROR(SEARCH('Project Costing'!#REF!,Services!I2307,1),""))</f>
        <v>0</v>
      </c>
      <c r="G2300" s="174" t="str">
        <f>IF(F2300=1,COUNTIF($F$8:F2300,1),"")</f>
        <v/>
      </c>
      <c r="H2300" s="174"/>
      <c r="I2300" s="157">
        <f>IFERROR($H$8:INDEX($H$8:$H$3000,COUNTIF($H$8:$H$3000,"?*")),"")</f>
        <v>0</v>
      </c>
    </row>
    <row r="2301" spans="1:9" x14ac:dyDescent="0.25">
      <c r="A2301" s="174">
        <f>--ISNUMBER(IFERROR(SEARCH('Project Costing'!#REF!,Services!I2308,1),""))</f>
        <v>0</v>
      </c>
      <c r="B2301" s="174" t="str">
        <f>IF(A2301=1,COUNTIF($A$8:A2301,1),"")</f>
        <v/>
      </c>
      <c r="C2301" s="174"/>
      <c r="D2301" s="157">
        <f>IFERROR($C$8:INDEX($C$8:$C$3000,COUNTIF($C$8:$C$3000,"?*")),"")</f>
        <v>0</v>
      </c>
      <c r="E2301" s="174"/>
      <c r="F2301" s="174">
        <f>--ISNUMBER(IFERROR(SEARCH('Project Costing'!#REF!,Services!I2308,1),""))</f>
        <v>0</v>
      </c>
      <c r="G2301" s="174" t="str">
        <f>IF(F2301=1,COUNTIF($F$8:F2301,1),"")</f>
        <v/>
      </c>
      <c r="H2301" s="174"/>
      <c r="I2301" s="157">
        <f>IFERROR($H$8:INDEX($H$8:$H$3000,COUNTIF($H$8:$H$3000,"?*")),"")</f>
        <v>0</v>
      </c>
    </row>
    <row r="2302" spans="1:9" x14ac:dyDescent="0.25">
      <c r="A2302" s="174">
        <f>--ISNUMBER(IFERROR(SEARCH('Project Costing'!#REF!,Services!I2309,1),""))</f>
        <v>0</v>
      </c>
      <c r="B2302" s="174" t="str">
        <f>IF(A2302=1,COUNTIF($A$8:A2302,1),"")</f>
        <v/>
      </c>
      <c r="C2302" s="174"/>
      <c r="D2302" s="157">
        <f>IFERROR($C$8:INDEX($C$8:$C$3000,COUNTIF($C$8:$C$3000,"?*")),"")</f>
        <v>0</v>
      </c>
      <c r="E2302" s="174"/>
      <c r="F2302" s="174">
        <f>--ISNUMBER(IFERROR(SEARCH('Project Costing'!#REF!,Services!I2309,1),""))</f>
        <v>0</v>
      </c>
      <c r="G2302" s="174" t="str">
        <f>IF(F2302=1,COUNTIF($F$8:F2302,1),"")</f>
        <v/>
      </c>
      <c r="H2302" s="174"/>
      <c r="I2302" s="157">
        <f>IFERROR($H$8:INDEX($H$8:$H$3000,COUNTIF($H$8:$H$3000,"?*")),"")</f>
        <v>0</v>
      </c>
    </row>
    <row r="2303" spans="1:9" x14ac:dyDescent="0.25">
      <c r="A2303" s="174">
        <f>--ISNUMBER(IFERROR(SEARCH('Project Costing'!#REF!,Services!I2310,1),""))</f>
        <v>0</v>
      </c>
      <c r="B2303" s="174" t="str">
        <f>IF(A2303=1,COUNTIF($A$8:A2303,1),"")</f>
        <v/>
      </c>
      <c r="C2303" s="174"/>
      <c r="D2303" s="157">
        <f>IFERROR($C$8:INDEX($C$8:$C$3000,COUNTIF($C$8:$C$3000,"?*")),"")</f>
        <v>0</v>
      </c>
      <c r="E2303" s="174"/>
      <c r="F2303" s="174">
        <f>--ISNUMBER(IFERROR(SEARCH('Project Costing'!#REF!,Services!I2310,1),""))</f>
        <v>0</v>
      </c>
      <c r="G2303" s="174" t="str">
        <f>IF(F2303=1,COUNTIF($F$8:F2303,1),"")</f>
        <v/>
      </c>
      <c r="H2303" s="174"/>
      <c r="I2303" s="157">
        <f>IFERROR($H$8:INDEX($H$8:$H$3000,COUNTIF($H$8:$H$3000,"?*")),"")</f>
        <v>0</v>
      </c>
    </row>
    <row r="2304" spans="1:9" x14ac:dyDescent="0.25">
      <c r="A2304" s="174">
        <f>--ISNUMBER(IFERROR(SEARCH('Project Costing'!#REF!,Services!I2311,1),""))</f>
        <v>0</v>
      </c>
      <c r="B2304" s="174" t="str">
        <f>IF(A2304=1,COUNTIF($A$8:A2304,1),"")</f>
        <v/>
      </c>
      <c r="C2304" s="174"/>
      <c r="D2304" s="157">
        <f>IFERROR($C$8:INDEX($C$8:$C$3000,COUNTIF($C$8:$C$3000,"?*")),"")</f>
        <v>0</v>
      </c>
      <c r="E2304" s="174"/>
      <c r="F2304" s="174">
        <f>--ISNUMBER(IFERROR(SEARCH('Project Costing'!#REF!,Services!I2311,1),""))</f>
        <v>0</v>
      </c>
      <c r="G2304" s="174" t="str">
        <f>IF(F2304=1,COUNTIF($F$8:F2304,1),"")</f>
        <v/>
      </c>
      <c r="H2304" s="174"/>
      <c r="I2304" s="157">
        <f>IFERROR($H$8:INDEX($H$8:$H$3000,COUNTIF($H$8:$H$3000,"?*")),"")</f>
        <v>0</v>
      </c>
    </row>
    <row r="2305" spans="1:9" x14ac:dyDescent="0.25">
      <c r="A2305" s="174">
        <f>--ISNUMBER(IFERROR(SEARCH('Project Costing'!#REF!,Services!I2312,1),""))</f>
        <v>0</v>
      </c>
      <c r="B2305" s="174" t="str">
        <f>IF(A2305=1,COUNTIF($A$8:A2305,1),"")</f>
        <v/>
      </c>
      <c r="C2305" s="174"/>
      <c r="D2305" s="157">
        <f>IFERROR($C$8:INDEX($C$8:$C$3000,COUNTIF($C$8:$C$3000,"?*")),"")</f>
        <v>0</v>
      </c>
      <c r="E2305" s="174"/>
      <c r="F2305" s="174">
        <f>--ISNUMBER(IFERROR(SEARCH('Project Costing'!#REF!,Services!I2312,1),""))</f>
        <v>0</v>
      </c>
      <c r="G2305" s="174" t="str">
        <f>IF(F2305=1,COUNTIF($F$8:F2305,1),"")</f>
        <v/>
      </c>
      <c r="H2305" s="174"/>
      <c r="I2305" s="157">
        <f>IFERROR($H$8:INDEX($H$8:$H$3000,COUNTIF($H$8:$H$3000,"?*")),"")</f>
        <v>0</v>
      </c>
    </row>
    <row r="2306" spans="1:9" x14ac:dyDescent="0.25">
      <c r="A2306" s="174">
        <f>--ISNUMBER(IFERROR(SEARCH('Project Costing'!#REF!,Services!I2313,1),""))</f>
        <v>0</v>
      </c>
      <c r="B2306" s="174" t="str">
        <f>IF(A2306=1,COUNTIF($A$8:A2306,1),"")</f>
        <v/>
      </c>
      <c r="C2306" s="174"/>
      <c r="D2306" s="157">
        <f>IFERROR($C$8:INDEX($C$8:$C$3000,COUNTIF($C$8:$C$3000,"?*")),"")</f>
        <v>0</v>
      </c>
      <c r="E2306" s="174"/>
      <c r="F2306" s="174">
        <f>--ISNUMBER(IFERROR(SEARCH('Project Costing'!#REF!,Services!I2313,1),""))</f>
        <v>0</v>
      </c>
      <c r="G2306" s="174" t="str">
        <f>IF(F2306=1,COUNTIF($F$8:F2306,1),"")</f>
        <v/>
      </c>
      <c r="H2306" s="174"/>
      <c r="I2306" s="157">
        <f>IFERROR($H$8:INDEX($H$8:$H$3000,COUNTIF($H$8:$H$3000,"?*")),"")</f>
        <v>0</v>
      </c>
    </row>
    <row r="2307" spans="1:9" x14ac:dyDescent="0.25">
      <c r="A2307" s="174">
        <f>--ISNUMBER(IFERROR(SEARCH('Project Costing'!#REF!,Services!I2314,1),""))</f>
        <v>0</v>
      </c>
      <c r="B2307" s="174" t="str">
        <f>IF(A2307=1,COUNTIF($A$8:A2307,1),"")</f>
        <v/>
      </c>
      <c r="C2307" s="174"/>
      <c r="D2307" s="157">
        <f>IFERROR($C$8:INDEX($C$8:$C$3000,COUNTIF($C$8:$C$3000,"?*")),"")</f>
        <v>0</v>
      </c>
      <c r="E2307" s="174"/>
      <c r="F2307" s="174">
        <f>--ISNUMBER(IFERROR(SEARCH('Project Costing'!#REF!,Services!I2314,1),""))</f>
        <v>0</v>
      </c>
      <c r="G2307" s="174" t="str">
        <f>IF(F2307=1,COUNTIF($F$8:F2307,1),"")</f>
        <v/>
      </c>
      <c r="H2307" s="174"/>
      <c r="I2307" s="157">
        <f>IFERROR($H$8:INDEX($H$8:$H$3000,COUNTIF($H$8:$H$3000,"?*")),"")</f>
        <v>0</v>
      </c>
    </row>
    <row r="2308" spans="1:9" x14ac:dyDescent="0.25">
      <c r="A2308" s="174">
        <f>--ISNUMBER(IFERROR(SEARCH('Project Costing'!#REF!,Services!I2315,1),""))</f>
        <v>0</v>
      </c>
      <c r="B2308" s="174" t="str">
        <f>IF(A2308=1,COUNTIF($A$8:A2308,1),"")</f>
        <v/>
      </c>
      <c r="C2308" s="174"/>
      <c r="D2308" s="157">
        <f>IFERROR($C$8:INDEX($C$8:$C$3000,COUNTIF($C$8:$C$3000,"?*")),"")</f>
        <v>0</v>
      </c>
      <c r="E2308" s="174"/>
      <c r="F2308" s="174">
        <f>--ISNUMBER(IFERROR(SEARCH('Project Costing'!#REF!,Services!I2315,1),""))</f>
        <v>0</v>
      </c>
      <c r="G2308" s="174" t="str">
        <f>IF(F2308=1,COUNTIF($F$8:F2308,1),"")</f>
        <v/>
      </c>
      <c r="H2308" s="174"/>
      <c r="I2308" s="157">
        <f>IFERROR($H$8:INDEX($H$8:$H$3000,COUNTIF($H$8:$H$3000,"?*")),"")</f>
        <v>0</v>
      </c>
    </row>
    <row r="2309" spans="1:9" x14ac:dyDescent="0.25">
      <c r="A2309" s="174">
        <f>--ISNUMBER(IFERROR(SEARCH('Project Costing'!#REF!,Services!I2316,1),""))</f>
        <v>0</v>
      </c>
      <c r="B2309" s="174" t="str">
        <f>IF(A2309=1,COUNTIF($A$8:A2309,1),"")</f>
        <v/>
      </c>
      <c r="C2309" s="174"/>
      <c r="D2309" s="157">
        <f>IFERROR($C$8:INDEX($C$8:$C$3000,COUNTIF($C$8:$C$3000,"?*")),"")</f>
        <v>0</v>
      </c>
      <c r="E2309" s="174"/>
      <c r="F2309" s="174">
        <f>--ISNUMBER(IFERROR(SEARCH('Project Costing'!#REF!,Services!I2316,1),""))</f>
        <v>0</v>
      </c>
      <c r="G2309" s="174" t="str">
        <f>IF(F2309=1,COUNTIF($F$8:F2309,1),"")</f>
        <v/>
      </c>
      <c r="H2309" s="174"/>
      <c r="I2309" s="157">
        <f>IFERROR($H$8:INDEX($H$8:$H$3000,COUNTIF($H$8:$H$3000,"?*")),"")</f>
        <v>0</v>
      </c>
    </row>
    <row r="2310" spans="1:9" x14ac:dyDescent="0.25">
      <c r="A2310" s="174">
        <f>--ISNUMBER(IFERROR(SEARCH('Project Costing'!#REF!,Services!I2317,1),""))</f>
        <v>0</v>
      </c>
      <c r="B2310" s="174" t="str">
        <f>IF(A2310=1,COUNTIF($A$8:A2310,1),"")</f>
        <v/>
      </c>
      <c r="C2310" s="174"/>
      <c r="D2310" s="157">
        <f>IFERROR($C$8:INDEX($C$8:$C$3000,COUNTIF($C$8:$C$3000,"?*")),"")</f>
        <v>0</v>
      </c>
      <c r="E2310" s="174"/>
      <c r="F2310" s="174">
        <f>--ISNUMBER(IFERROR(SEARCH('Project Costing'!#REF!,Services!I2317,1),""))</f>
        <v>0</v>
      </c>
      <c r="G2310" s="174" t="str">
        <f>IF(F2310=1,COUNTIF($F$8:F2310,1),"")</f>
        <v/>
      </c>
      <c r="H2310" s="174"/>
      <c r="I2310" s="157">
        <f>IFERROR($H$8:INDEX($H$8:$H$3000,COUNTIF($H$8:$H$3000,"?*")),"")</f>
        <v>0</v>
      </c>
    </row>
    <row r="2311" spans="1:9" x14ac:dyDescent="0.25">
      <c r="A2311" s="174">
        <f>--ISNUMBER(IFERROR(SEARCH('Project Costing'!#REF!,Services!I2318,1),""))</f>
        <v>0</v>
      </c>
      <c r="B2311" s="174" t="str">
        <f>IF(A2311=1,COUNTIF($A$8:A2311,1),"")</f>
        <v/>
      </c>
      <c r="C2311" s="174"/>
      <c r="D2311" s="157">
        <f>IFERROR($C$8:INDEX($C$8:$C$3000,COUNTIF($C$8:$C$3000,"?*")),"")</f>
        <v>0</v>
      </c>
      <c r="E2311" s="174"/>
      <c r="F2311" s="174">
        <f>--ISNUMBER(IFERROR(SEARCH('Project Costing'!#REF!,Services!I2318,1),""))</f>
        <v>0</v>
      </c>
      <c r="G2311" s="174" t="str">
        <f>IF(F2311=1,COUNTIF($F$8:F2311,1),"")</f>
        <v/>
      </c>
      <c r="H2311" s="174"/>
      <c r="I2311" s="157">
        <f>IFERROR($H$8:INDEX($H$8:$H$3000,COUNTIF($H$8:$H$3000,"?*")),"")</f>
        <v>0</v>
      </c>
    </row>
    <row r="2312" spans="1:9" x14ac:dyDescent="0.25">
      <c r="A2312" s="174">
        <f>--ISNUMBER(IFERROR(SEARCH('Project Costing'!#REF!,Services!I2319,1),""))</f>
        <v>0</v>
      </c>
      <c r="B2312" s="174" t="str">
        <f>IF(A2312=1,COUNTIF($A$8:A2312,1),"")</f>
        <v/>
      </c>
      <c r="C2312" s="174"/>
      <c r="D2312" s="157">
        <f>IFERROR($C$8:INDEX($C$8:$C$3000,COUNTIF($C$8:$C$3000,"?*")),"")</f>
        <v>0</v>
      </c>
      <c r="E2312" s="174"/>
      <c r="F2312" s="174">
        <f>--ISNUMBER(IFERROR(SEARCH('Project Costing'!#REF!,Services!I2319,1),""))</f>
        <v>0</v>
      </c>
      <c r="G2312" s="174" t="str">
        <f>IF(F2312=1,COUNTIF($F$8:F2312,1),"")</f>
        <v/>
      </c>
      <c r="H2312" s="174"/>
      <c r="I2312" s="157">
        <f>IFERROR($H$8:INDEX($H$8:$H$3000,COUNTIF($H$8:$H$3000,"?*")),"")</f>
        <v>0</v>
      </c>
    </row>
    <row r="2313" spans="1:9" x14ac:dyDescent="0.25">
      <c r="A2313" s="174">
        <f>--ISNUMBER(IFERROR(SEARCH('Project Costing'!#REF!,Services!I2320,1),""))</f>
        <v>0</v>
      </c>
      <c r="B2313" s="174" t="str">
        <f>IF(A2313=1,COUNTIF($A$8:A2313,1),"")</f>
        <v/>
      </c>
      <c r="C2313" s="174"/>
      <c r="D2313" s="157">
        <f>IFERROR($C$8:INDEX($C$8:$C$3000,COUNTIF($C$8:$C$3000,"?*")),"")</f>
        <v>0</v>
      </c>
      <c r="E2313" s="174"/>
      <c r="F2313" s="174">
        <f>--ISNUMBER(IFERROR(SEARCH('Project Costing'!#REF!,Services!I2320,1),""))</f>
        <v>0</v>
      </c>
      <c r="G2313" s="174" t="str">
        <f>IF(F2313=1,COUNTIF($F$8:F2313,1),"")</f>
        <v/>
      </c>
      <c r="H2313" s="174"/>
      <c r="I2313" s="157">
        <f>IFERROR($H$8:INDEX($H$8:$H$3000,COUNTIF($H$8:$H$3000,"?*")),"")</f>
        <v>0</v>
      </c>
    </row>
    <row r="2314" spans="1:9" x14ac:dyDescent="0.25">
      <c r="A2314" s="174">
        <f>--ISNUMBER(IFERROR(SEARCH('Project Costing'!#REF!,Services!I2321,1),""))</f>
        <v>0</v>
      </c>
      <c r="B2314" s="174" t="str">
        <f>IF(A2314=1,COUNTIF($A$8:A2314,1),"")</f>
        <v/>
      </c>
      <c r="C2314" s="174"/>
      <c r="D2314" s="157">
        <f>IFERROR($C$8:INDEX($C$8:$C$3000,COUNTIF($C$8:$C$3000,"?*")),"")</f>
        <v>0</v>
      </c>
      <c r="E2314" s="174"/>
      <c r="F2314" s="174">
        <f>--ISNUMBER(IFERROR(SEARCH('Project Costing'!#REF!,Services!I2321,1),""))</f>
        <v>0</v>
      </c>
      <c r="G2314" s="174" t="str">
        <f>IF(F2314=1,COUNTIF($F$8:F2314,1),"")</f>
        <v/>
      </c>
      <c r="H2314" s="174"/>
      <c r="I2314" s="157">
        <f>IFERROR($H$8:INDEX($H$8:$H$3000,COUNTIF($H$8:$H$3000,"?*")),"")</f>
        <v>0</v>
      </c>
    </row>
    <row r="2315" spans="1:9" x14ac:dyDescent="0.25">
      <c r="A2315" s="174">
        <f>--ISNUMBER(IFERROR(SEARCH('Project Costing'!#REF!,Services!I2322,1),""))</f>
        <v>0</v>
      </c>
      <c r="B2315" s="174" t="str">
        <f>IF(A2315=1,COUNTIF($A$8:A2315,1),"")</f>
        <v/>
      </c>
      <c r="C2315" s="174"/>
      <c r="D2315" s="157">
        <f>IFERROR($C$8:INDEX($C$8:$C$3000,COUNTIF($C$8:$C$3000,"?*")),"")</f>
        <v>0</v>
      </c>
      <c r="E2315" s="174"/>
      <c r="F2315" s="174">
        <f>--ISNUMBER(IFERROR(SEARCH('Project Costing'!#REF!,Services!I2322,1),""))</f>
        <v>0</v>
      </c>
      <c r="G2315" s="174" t="str">
        <f>IF(F2315=1,COUNTIF($F$8:F2315,1),"")</f>
        <v/>
      </c>
      <c r="H2315" s="174"/>
      <c r="I2315" s="157">
        <f>IFERROR($H$8:INDEX($H$8:$H$3000,COUNTIF($H$8:$H$3000,"?*")),"")</f>
        <v>0</v>
      </c>
    </row>
    <row r="2316" spans="1:9" x14ac:dyDescent="0.25">
      <c r="A2316" s="174">
        <f>--ISNUMBER(IFERROR(SEARCH('Project Costing'!#REF!,Services!I2323,1),""))</f>
        <v>0</v>
      </c>
      <c r="B2316" s="174" t="str">
        <f>IF(A2316=1,COUNTIF($A$8:A2316,1),"")</f>
        <v/>
      </c>
      <c r="C2316" s="174"/>
      <c r="D2316" s="157">
        <f>IFERROR($C$8:INDEX($C$8:$C$3000,COUNTIF($C$8:$C$3000,"?*")),"")</f>
        <v>0</v>
      </c>
      <c r="E2316" s="174"/>
      <c r="F2316" s="174">
        <f>--ISNUMBER(IFERROR(SEARCH('Project Costing'!#REF!,Services!I2323,1),""))</f>
        <v>0</v>
      </c>
      <c r="G2316" s="174" t="str">
        <f>IF(F2316=1,COUNTIF($F$8:F2316,1),"")</f>
        <v/>
      </c>
      <c r="H2316" s="174"/>
      <c r="I2316" s="157">
        <f>IFERROR($H$8:INDEX($H$8:$H$3000,COUNTIF($H$8:$H$3000,"?*")),"")</f>
        <v>0</v>
      </c>
    </row>
    <row r="2317" spans="1:9" x14ac:dyDescent="0.25">
      <c r="A2317" s="174">
        <f>--ISNUMBER(IFERROR(SEARCH('Project Costing'!#REF!,Services!I2324,1),""))</f>
        <v>0</v>
      </c>
      <c r="B2317" s="174" t="str">
        <f>IF(A2317=1,COUNTIF($A$8:A2317,1),"")</f>
        <v/>
      </c>
      <c r="C2317" s="174"/>
      <c r="D2317" s="157">
        <f>IFERROR($C$8:INDEX($C$8:$C$3000,COUNTIF($C$8:$C$3000,"?*")),"")</f>
        <v>0</v>
      </c>
      <c r="E2317" s="174"/>
      <c r="F2317" s="174">
        <f>--ISNUMBER(IFERROR(SEARCH('Project Costing'!#REF!,Services!I2324,1),""))</f>
        <v>0</v>
      </c>
      <c r="G2317" s="174" t="str">
        <f>IF(F2317=1,COUNTIF($F$8:F2317,1),"")</f>
        <v/>
      </c>
      <c r="H2317" s="174"/>
      <c r="I2317" s="157">
        <f>IFERROR($H$8:INDEX($H$8:$H$3000,COUNTIF($H$8:$H$3000,"?*")),"")</f>
        <v>0</v>
      </c>
    </row>
    <row r="2318" spans="1:9" x14ac:dyDescent="0.25">
      <c r="A2318" s="174">
        <f>--ISNUMBER(IFERROR(SEARCH('Project Costing'!#REF!,Services!I2325,1),""))</f>
        <v>0</v>
      </c>
      <c r="B2318" s="174" t="str">
        <f>IF(A2318=1,COUNTIF($A$8:A2318,1),"")</f>
        <v/>
      </c>
      <c r="C2318" s="174"/>
      <c r="D2318" s="157">
        <f>IFERROR($C$8:INDEX($C$8:$C$3000,COUNTIF($C$8:$C$3000,"?*")),"")</f>
        <v>0</v>
      </c>
      <c r="E2318" s="174"/>
      <c r="F2318" s="174">
        <f>--ISNUMBER(IFERROR(SEARCH('Project Costing'!#REF!,Services!I2325,1),""))</f>
        <v>0</v>
      </c>
      <c r="G2318" s="174" t="str">
        <f>IF(F2318=1,COUNTIF($F$8:F2318,1),"")</f>
        <v/>
      </c>
      <c r="H2318" s="174"/>
      <c r="I2318" s="157">
        <f>IFERROR($H$8:INDEX($H$8:$H$3000,COUNTIF($H$8:$H$3000,"?*")),"")</f>
        <v>0</v>
      </c>
    </row>
    <row r="2319" spans="1:9" x14ac:dyDescent="0.25">
      <c r="A2319" s="174">
        <f>--ISNUMBER(IFERROR(SEARCH('Project Costing'!#REF!,Services!I2326,1),""))</f>
        <v>0</v>
      </c>
      <c r="B2319" s="174" t="str">
        <f>IF(A2319=1,COUNTIF($A$8:A2319,1),"")</f>
        <v/>
      </c>
      <c r="C2319" s="174"/>
      <c r="D2319" s="157">
        <f>IFERROR($C$8:INDEX($C$8:$C$3000,COUNTIF($C$8:$C$3000,"?*")),"")</f>
        <v>0</v>
      </c>
      <c r="E2319" s="174"/>
      <c r="F2319" s="174">
        <f>--ISNUMBER(IFERROR(SEARCH('Project Costing'!#REF!,Services!I2326,1),""))</f>
        <v>0</v>
      </c>
      <c r="G2319" s="174" t="str">
        <f>IF(F2319=1,COUNTIF($F$8:F2319,1),"")</f>
        <v/>
      </c>
      <c r="H2319" s="174"/>
      <c r="I2319" s="157">
        <f>IFERROR($H$8:INDEX($H$8:$H$3000,COUNTIF($H$8:$H$3000,"?*")),"")</f>
        <v>0</v>
      </c>
    </row>
    <row r="2320" spans="1:9" x14ac:dyDescent="0.25">
      <c r="A2320" s="174">
        <f>--ISNUMBER(IFERROR(SEARCH('Project Costing'!#REF!,Services!I2327,1),""))</f>
        <v>0</v>
      </c>
      <c r="B2320" s="174" t="str">
        <f>IF(A2320=1,COUNTIF($A$8:A2320,1),"")</f>
        <v/>
      </c>
      <c r="C2320" s="174"/>
      <c r="D2320" s="157">
        <f>IFERROR($C$8:INDEX($C$8:$C$3000,COUNTIF($C$8:$C$3000,"?*")),"")</f>
        <v>0</v>
      </c>
      <c r="E2320" s="174"/>
      <c r="F2320" s="174">
        <f>--ISNUMBER(IFERROR(SEARCH('Project Costing'!#REF!,Services!I2327,1),""))</f>
        <v>0</v>
      </c>
      <c r="G2320" s="174" t="str">
        <f>IF(F2320=1,COUNTIF($F$8:F2320,1),"")</f>
        <v/>
      </c>
      <c r="H2320" s="174"/>
      <c r="I2320" s="157">
        <f>IFERROR($H$8:INDEX($H$8:$H$3000,COUNTIF($H$8:$H$3000,"?*")),"")</f>
        <v>0</v>
      </c>
    </row>
    <row r="2321" spans="1:9" x14ac:dyDescent="0.25">
      <c r="A2321" s="174">
        <f>--ISNUMBER(IFERROR(SEARCH('Project Costing'!#REF!,Services!I2328,1),""))</f>
        <v>0</v>
      </c>
      <c r="B2321" s="174" t="str">
        <f>IF(A2321=1,COUNTIF($A$8:A2321,1),"")</f>
        <v/>
      </c>
      <c r="C2321" s="174"/>
      <c r="D2321" s="157">
        <f>IFERROR($C$8:INDEX($C$8:$C$3000,COUNTIF($C$8:$C$3000,"?*")),"")</f>
        <v>0</v>
      </c>
      <c r="E2321" s="174"/>
      <c r="F2321" s="174">
        <f>--ISNUMBER(IFERROR(SEARCH('Project Costing'!#REF!,Services!I2328,1),""))</f>
        <v>0</v>
      </c>
      <c r="G2321" s="174" t="str">
        <f>IF(F2321=1,COUNTIF($F$8:F2321,1),"")</f>
        <v/>
      </c>
      <c r="H2321" s="174"/>
      <c r="I2321" s="157">
        <f>IFERROR($H$8:INDEX($H$8:$H$3000,COUNTIF($H$8:$H$3000,"?*")),"")</f>
        <v>0</v>
      </c>
    </row>
    <row r="2322" spans="1:9" x14ac:dyDescent="0.25">
      <c r="A2322" s="174">
        <f>--ISNUMBER(IFERROR(SEARCH('Project Costing'!#REF!,Services!I2329,1),""))</f>
        <v>0</v>
      </c>
      <c r="B2322" s="174" t="str">
        <f>IF(A2322=1,COUNTIF($A$8:A2322,1),"")</f>
        <v/>
      </c>
      <c r="C2322" s="174"/>
      <c r="D2322" s="157">
        <f>IFERROR($C$8:INDEX($C$8:$C$3000,COUNTIF($C$8:$C$3000,"?*")),"")</f>
        <v>0</v>
      </c>
      <c r="E2322" s="174"/>
      <c r="F2322" s="174">
        <f>--ISNUMBER(IFERROR(SEARCH('Project Costing'!#REF!,Services!I2329,1),""))</f>
        <v>0</v>
      </c>
      <c r="G2322" s="174" t="str">
        <f>IF(F2322=1,COUNTIF($F$8:F2322,1),"")</f>
        <v/>
      </c>
      <c r="H2322" s="174"/>
      <c r="I2322" s="157">
        <f>IFERROR($H$8:INDEX($H$8:$H$3000,COUNTIF($H$8:$H$3000,"?*")),"")</f>
        <v>0</v>
      </c>
    </row>
    <row r="2323" spans="1:9" x14ac:dyDescent="0.25">
      <c r="A2323" s="174">
        <f>--ISNUMBER(IFERROR(SEARCH('Project Costing'!#REF!,Services!I2330,1),""))</f>
        <v>0</v>
      </c>
      <c r="B2323" s="174" t="str">
        <f>IF(A2323=1,COUNTIF($A$8:A2323,1),"")</f>
        <v/>
      </c>
      <c r="C2323" s="174"/>
      <c r="D2323" s="157">
        <f>IFERROR($C$8:INDEX($C$8:$C$3000,COUNTIF($C$8:$C$3000,"?*")),"")</f>
        <v>0</v>
      </c>
      <c r="E2323" s="174"/>
      <c r="F2323" s="174">
        <f>--ISNUMBER(IFERROR(SEARCH('Project Costing'!#REF!,Services!I2330,1),""))</f>
        <v>0</v>
      </c>
      <c r="G2323" s="174" t="str">
        <f>IF(F2323=1,COUNTIF($F$8:F2323,1),"")</f>
        <v/>
      </c>
      <c r="H2323" s="174"/>
      <c r="I2323" s="157">
        <f>IFERROR($H$8:INDEX($H$8:$H$3000,COUNTIF($H$8:$H$3000,"?*")),"")</f>
        <v>0</v>
      </c>
    </row>
    <row r="2324" spans="1:9" x14ac:dyDescent="0.25">
      <c r="A2324" s="174">
        <f>--ISNUMBER(IFERROR(SEARCH('Project Costing'!#REF!,Services!I2331,1),""))</f>
        <v>0</v>
      </c>
      <c r="B2324" s="174" t="str">
        <f>IF(A2324=1,COUNTIF($A$8:A2324,1),"")</f>
        <v/>
      </c>
      <c r="C2324" s="174"/>
      <c r="D2324" s="157">
        <f>IFERROR($C$8:INDEX($C$8:$C$3000,COUNTIF($C$8:$C$3000,"?*")),"")</f>
        <v>0</v>
      </c>
      <c r="E2324" s="174"/>
      <c r="F2324" s="174">
        <f>--ISNUMBER(IFERROR(SEARCH('Project Costing'!#REF!,Services!I2331,1),""))</f>
        <v>0</v>
      </c>
      <c r="G2324" s="174" t="str">
        <f>IF(F2324=1,COUNTIF($F$8:F2324,1),"")</f>
        <v/>
      </c>
      <c r="H2324" s="174"/>
      <c r="I2324" s="157">
        <f>IFERROR($H$8:INDEX($H$8:$H$3000,COUNTIF($H$8:$H$3000,"?*")),"")</f>
        <v>0</v>
      </c>
    </row>
    <row r="2325" spans="1:9" x14ac:dyDescent="0.25">
      <c r="A2325" s="174">
        <f>--ISNUMBER(IFERROR(SEARCH('Project Costing'!#REF!,Services!I2332,1),""))</f>
        <v>0</v>
      </c>
      <c r="B2325" s="174" t="str">
        <f>IF(A2325=1,COUNTIF($A$8:A2325,1),"")</f>
        <v/>
      </c>
      <c r="C2325" s="174"/>
      <c r="D2325" s="157">
        <f>IFERROR($C$8:INDEX($C$8:$C$3000,COUNTIF($C$8:$C$3000,"?*")),"")</f>
        <v>0</v>
      </c>
      <c r="E2325" s="174"/>
      <c r="F2325" s="174">
        <f>--ISNUMBER(IFERROR(SEARCH('Project Costing'!#REF!,Services!I2332,1),""))</f>
        <v>0</v>
      </c>
      <c r="G2325" s="174" t="str">
        <f>IF(F2325=1,COUNTIF($F$8:F2325,1),"")</f>
        <v/>
      </c>
      <c r="H2325" s="174"/>
      <c r="I2325" s="157">
        <f>IFERROR($H$8:INDEX($H$8:$H$3000,COUNTIF($H$8:$H$3000,"?*")),"")</f>
        <v>0</v>
      </c>
    </row>
    <row r="2326" spans="1:9" x14ac:dyDescent="0.25">
      <c r="A2326" s="174">
        <f>--ISNUMBER(IFERROR(SEARCH('Project Costing'!#REF!,Services!I2333,1),""))</f>
        <v>0</v>
      </c>
      <c r="B2326" s="174" t="str">
        <f>IF(A2326=1,COUNTIF($A$8:A2326,1),"")</f>
        <v/>
      </c>
      <c r="C2326" s="174"/>
      <c r="D2326" s="157">
        <f>IFERROR($C$8:INDEX($C$8:$C$3000,COUNTIF($C$8:$C$3000,"?*")),"")</f>
        <v>0</v>
      </c>
      <c r="E2326" s="174"/>
      <c r="F2326" s="174">
        <f>--ISNUMBER(IFERROR(SEARCH('Project Costing'!#REF!,Services!I2333,1),""))</f>
        <v>0</v>
      </c>
      <c r="G2326" s="174" t="str">
        <f>IF(F2326=1,COUNTIF($F$8:F2326,1),"")</f>
        <v/>
      </c>
      <c r="H2326" s="174"/>
      <c r="I2326" s="157">
        <f>IFERROR($H$8:INDEX($H$8:$H$3000,COUNTIF($H$8:$H$3000,"?*")),"")</f>
        <v>0</v>
      </c>
    </row>
    <row r="2327" spans="1:9" x14ac:dyDescent="0.25">
      <c r="A2327" s="174">
        <f>--ISNUMBER(IFERROR(SEARCH('Project Costing'!#REF!,Services!I2334,1),""))</f>
        <v>0</v>
      </c>
      <c r="B2327" s="174" t="str">
        <f>IF(A2327=1,COUNTIF($A$8:A2327,1),"")</f>
        <v/>
      </c>
      <c r="C2327" s="174"/>
      <c r="D2327" s="157">
        <f>IFERROR($C$8:INDEX($C$8:$C$3000,COUNTIF($C$8:$C$3000,"?*")),"")</f>
        <v>0</v>
      </c>
      <c r="E2327" s="174"/>
      <c r="F2327" s="174">
        <f>--ISNUMBER(IFERROR(SEARCH('Project Costing'!#REF!,Services!I2334,1),""))</f>
        <v>0</v>
      </c>
      <c r="G2327" s="174" t="str">
        <f>IF(F2327=1,COUNTIF($F$8:F2327,1),"")</f>
        <v/>
      </c>
      <c r="H2327" s="174"/>
      <c r="I2327" s="157">
        <f>IFERROR($H$8:INDEX($H$8:$H$3000,COUNTIF($H$8:$H$3000,"?*")),"")</f>
        <v>0</v>
      </c>
    </row>
    <row r="2328" spans="1:9" x14ac:dyDescent="0.25">
      <c r="A2328" s="174">
        <f>--ISNUMBER(IFERROR(SEARCH('Project Costing'!#REF!,Services!I2335,1),""))</f>
        <v>0</v>
      </c>
      <c r="B2328" s="174" t="str">
        <f>IF(A2328=1,COUNTIF($A$8:A2328,1),"")</f>
        <v/>
      </c>
      <c r="C2328" s="174"/>
      <c r="D2328" s="157">
        <f>IFERROR($C$8:INDEX($C$8:$C$3000,COUNTIF($C$8:$C$3000,"?*")),"")</f>
        <v>0</v>
      </c>
      <c r="E2328" s="174"/>
      <c r="F2328" s="174">
        <f>--ISNUMBER(IFERROR(SEARCH('Project Costing'!#REF!,Services!I2335,1),""))</f>
        <v>0</v>
      </c>
      <c r="G2328" s="174" t="str">
        <f>IF(F2328=1,COUNTIF($F$8:F2328,1),"")</f>
        <v/>
      </c>
      <c r="H2328" s="174"/>
      <c r="I2328" s="157">
        <f>IFERROR($H$8:INDEX($H$8:$H$3000,COUNTIF($H$8:$H$3000,"?*")),"")</f>
        <v>0</v>
      </c>
    </row>
    <row r="2329" spans="1:9" x14ac:dyDescent="0.25">
      <c r="A2329" s="174">
        <f>--ISNUMBER(IFERROR(SEARCH('Project Costing'!#REF!,Services!I2336,1),""))</f>
        <v>0</v>
      </c>
      <c r="B2329" s="174" t="str">
        <f>IF(A2329=1,COUNTIF($A$8:A2329,1),"")</f>
        <v/>
      </c>
      <c r="C2329" s="174"/>
      <c r="D2329" s="157">
        <f>IFERROR($C$8:INDEX($C$8:$C$3000,COUNTIF($C$8:$C$3000,"?*")),"")</f>
        <v>0</v>
      </c>
      <c r="E2329" s="174"/>
      <c r="F2329" s="174">
        <f>--ISNUMBER(IFERROR(SEARCH('Project Costing'!#REF!,Services!I2336,1),""))</f>
        <v>0</v>
      </c>
      <c r="G2329" s="174" t="str">
        <f>IF(F2329=1,COUNTIF($F$8:F2329,1),"")</f>
        <v/>
      </c>
      <c r="H2329" s="174"/>
      <c r="I2329" s="157">
        <f>IFERROR($H$8:INDEX($H$8:$H$3000,COUNTIF($H$8:$H$3000,"?*")),"")</f>
        <v>0</v>
      </c>
    </row>
    <row r="2330" spans="1:9" x14ac:dyDescent="0.25">
      <c r="A2330" s="174">
        <f>--ISNUMBER(IFERROR(SEARCH('Project Costing'!#REF!,Services!I2337,1),""))</f>
        <v>0</v>
      </c>
      <c r="B2330" s="174" t="str">
        <f>IF(A2330=1,COUNTIF($A$8:A2330,1),"")</f>
        <v/>
      </c>
      <c r="C2330" s="174"/>
      <c r="D2330" s="157">
        <f>IFERROR($C$8:INDEX($C$8:$C$3000,COUNTIF($C$8:$C$3000,"?*")),"")</f>
        <v>0</v>
      </c>
      <c r="E2330" s="174"/>
      <c r="F2330" s="174">
        <f>--ISNUMBER(IFERROR(SEARCH('Project Costing'!#REF!,Services!I2337,1),""))</f>
        <v>0</v>
      </c>
      <c r="G2330" s="174" t="str">
        <f>IF(F2330=1,COUNTIF($F$8:F2330,1),"")</f>
        <v/>
      </c>
      <c r="H2330" s="174"/>
      <c r="I2330" s="157">
        <f>IFERROR($H$8:INDEX($H$8:$H$3000,COUNTIF($H$8:$H$3000,"?*")),"")</f>
        <v>0</v>
      </c>
    </row>
    <row r="2331" spans="1:9" x14ac:dyDescent="0.25">
      <c r="A2331" s="174">
        <f>--ISNUMBER(IFERROR(SEARCH('Project Costing'!#REF!,Services!I2338,1),""))</f>
        <v>0</v>
      </c>
      <c r="B2331" s="174" t="str">
        <f>IF(A2331=1,COUNTIF($A$8:A2331,1),"")</f>
        <v/>
      </c>
      <c r="C2331" s="174"/>
      <c r="D2331" s="157">
        <f>IFERROR($C$8:INDEX($C$8:$C$3000,COUNTIF($C$8:$C$3000,"?*")),"")</f>
        <v>0</v>
      </c>
      <c r="E2331" s="174"/>
      <c r="F2331" s="174">
        <f>--ISNUMBER(IFERROR(SEARCH('Project Costing'!#REF!,Services!I2338,1),""))</f>
        <v>0</v>
      </c>
      <c r="G2331" s="174" t="str">
        <f>IF(F2331=1,COUNTIF($F$8:F2331,1),"")</f>
        <v/>
      </c>
      <c r="H2331" s="174"/>
      <c r="I2331" s="157">
        <f>IFERROR($H$8:INDEX($H$8:$H$3000,COUNTIF($H$8:$H$3000,"?*")),"")</f>
        <v>0</v>
      </c>
    </row>
    <row r="2332" spans="1:9" x14ac:dyDescent="0.25">
      <c r="A2332" s="174">
        <f>--ISNUMBER(IFERROR(SEARCH('Project Costing'!#REF!,Services!I2339,1),""))</f>
        <v>0</v>
      </c>
      <c r="B2332" s="174" t="str">
        <f>IF(A2332=1,COUNTIF($A$8:A2332,1),"")</f>
        <v/>
      </c>
      <c r="C2332" s="174"/>
      <c r="D2332" s="157">
        <f>IFERROR($C$8:INDEX($C$8:$C$3000,COUNTIF($C$8:$C$3000,"?*")),"")</f>
        <v>0</v>
      </c>
      <c r="E2332" s="174"/>
      <c r="F2332" s="174">
        <f>--ISNUMBER(IFERROR(SEARCH('Project Costing'!#REF!,Services!I2339,1),""))</f>
        <v>0</v>
      </c>
      <c r="G2332" s="174" t="str">
        <f>IF(F2332=1,COUNTIF($F$8:F2332,1),"")</f>
        <v/>
      </c>
      <c r="H2332" s="174"/>
      <c r="I2332" s="157">
        <f>IFERROR($H$8:INDEX($H$8:$H$3000,COUNTIF($H$8:$H$3000,"?*")),"")</f>
        <v>0</v>
      </c>
    </row>
    <row r="2333" spans="1:9" x14ac:dyDescent="0.25">
      <c r="A2333" s="174">
        <f>--ISNUMBER(IFERROR(SEARCH('Project Costing'!#REF!,Services!I2340,1),""))</f>
        <v>0</v>
      </c>
      <c r="B2333" s="174" t="str">
        <f>IF(A2333=1,COUNTIF($A$8:A2333,1),"")</f>
        <v/>
      </c>
      <c r="C2333" s="174"/>
      <c r="D2333" s="157">
        <f>IFERROR($C$8:INDEX($C$8:$C$3000,COUNTIF($C$8:$C$3000,"?*")),"")</f>
        <v>0</v>
      </c>
      <c r="E2333" s="174"/>
      <c r="F2333" s="174">
        <f>--ISNUMBER(IFERROR(SEARCH('Project Costing'!#REF!,Services!I2340,1),""))</f>
        <v>0</v>
      </c>
      <c r="G2333" s="174" t="str">
        <f>IF(F2333=1,COUNTIF($F$8:F2333,1),"")</f>
        <v/>
      </c>
      <c r="H2333" s="174"/>
      <c r="I2333" s="157">
        <f>IFERROR($H$8:INDEX($H$8:$H$3000,COUNTIF($H$8:$H$3000,"?*")),"")</f>
        <v>0</v>
      </c>
    </row>
    <row r="2334" spans="1:9" x14ac:dyDescent="0.25">
      <c r="A2334" s="174">
        <f>--ISNUMBER(IFERROR(SEARCH('Project Costing'!#REF!,Services!I2341,1),""))</f>
        <v>0</v>
      </c>
      <c r="B2334" s="174" t="str">
        <f>IF(A2334=1,COUNTIF($A$8:A2334,1),"")</f>
        <v/>
      </c>
      <c r="C2334" s="174"/>
      <c r="D2334" s="157">
        <f>IFERROR($C$8:INDEX($C$8:$C$3000,COUNTIF($C$8:$C$3000,"?*")),"")</f>
        <v>0</v>
      </c>
      <c r="E2334" s="174"/>
      <c r="F2334" s="174">
        <f>--ISNUMBER(IFERROR(SEARCH('Project Costing'!#REF!,Services!I2341,1),""))</f>
        <v>0</v>
      </c>
      <c r="G2334" s="174" t="str">
        <f>IF(F2334=1,COUNTIF($F$8:F2334,1),"")</f>
        <v/>
      </c>
      <c r="H2334" s="174"/>
      <c r="I2334" s="157">
        <f>IFERROR($H$8:INDEX($H$8:$H$3000,COUNTIF($H$8:$H$3000,"?*")),"")</f>
        <v>0</v>
      </c>
    </row>
    <row r="2335" spans="1:9" x14ac:dyDescent="0.25">
      <c r="A2335" s="174">
        <f>--ISNUMBER(IFERROR(SEARCH('Project Costing'!#REF!,Services!I2342,1),""))</f>
        <v>0</v>
      </c>
      <c r="B2335" s="174" t="str">
        <f>IF(A2335=1,COUNTIF($A$8:A2335,1),"")</f>
        <v/>
      </c>
      <c r="C2335" s="174"/>
      <c r="D2335" s="157">
        <f>IFERROR($C$8:INDEX($C$8:$C$3000,COUNTIF($C$8:$C$3000,"?*")),"")</f>
        <v>0</v>
      </c>
      <c r="E2335" s="174"/>
      <c r="F2335" s="174">
        <f>--ISNUMBER(IFERROR(SEARCH('Project Costing'!#REF!,Services!I2342,1),""))</f>
        <v>0</v>
      </c>
      <c r="G2335" s="174" t="str">
        <f>IF(F2335=1,COUNTIF($F$8:F2335,1),"")</f>
        <v/>
      </c>
      <c r="H2335" s="174"/>
      <c r="I2335" s="157">
        <f>IFERROR($H$8:INDEX($H$8:$H$3000,COUNTIF($H$8:$H$3000,"?*")),"")</f>
        <v>0</v>
      </c>
    </row>
    <row r="2336" spans="1:9" x14ac:dyDescent="0.25">
      <c r="A2336" s="174">
        <f>--ISNUMBER(IFERROR(SEARCH('Project Costing'!#REF!,Services!I2343,1),""))</f>
        <v>0</v>
      </c>
      <c r="B2336" s="174" t="str">
        <f>IF(A2336=1,COUNTIF($A$8:A2336,1),"")</f>
        <v/>
      </c>
      <c r="C2336" s="174"/>
      <c r="D2336" s="157">
        <f>IFERROR($C$8:INDEX($C$8:$C$3000,COUNTIF($C$8:$C$3000,"?*")),"")</f>
        <v>0</v>
      </c>
      <c r="E2336" s="174"/>
      <c r="F2336" s="174">
        <f>--ISNUMBER(IFERROR(SEARCH('Project Costing'!#REF!,Services!I2343,1),""))</f>
        <v>0</v>
      </c>
      <c r="G2336" s="174" t="str">
        <f>IF(F2336=1,COUNTIF($F$8:F2336,1),"")</f>
        <v/>
      </c>
      <c r="H2336" s="174"/>
      <c r="I2336" s="157">
        <f>IFERROR($H$8:INDEX($H$8:$H$3000,COUNTIF($H$8:$H$3000,"?*")),"")</f>
        <v>0</v>
      </c>
    </row>
    <row r="2337" spans="1:9" x14ac:dyDescent="0.25">
      <c r="A2337" s="174">
        <f>--ISNUMBER(IFERROR(SEARCH('Project Costing'!#REF!,Services!I2344,1),""))</f>
        <v>0</v>
      </c>
      <c r="B2337" s="174" t="str">
        <f>IF(A2337=1,COUNTIF($A$8:A2337,1),"")</f>
        <v/>
      </c>
      <c r="C2337" s="174"/>
      <c r="D2337" s="157">
        <f>IFERROR($C$8:INDEX($C$8:$C$3000,COUNTIF($C$8:$C$3000,"?*")),"")</f>
        <v>0</v>
      </c>
      <c r="E2337" s="174"/>
      <c r="F2337" s="174">
        <f>--ISNUMBER(IFERROR(SEARCH('Project Costing'!#REF!,Services!I2344,1),""))</f>
        <v>0</v>
      </c>
      <c r="G2337" s="174" t="str">
        <f>IF(F2337=1,COUNTIF($F$8:F2337,1),"")</f>
        <v/>
      </c>
      <c r="H2337" s="174"/>
      <c r="I2337" s="157">
        <f>IFERROR($H$8:INDEX($H$8:$H$3000,COUNTIF($H$8:$H$3000,"?*")),"")</f>
        <v>0</v>
      </c>
    </row>
    <row r="2338" spans="1:9" x14ac:dyDescent="0.25">
      <c r="A2338" s="174">
        <f>--ISNUMBER(IFERROR(SEARCH('Project Costing'!#REF!,Services!I2345,1),""))</f>
        <v>0</v>
      </c>
      <c r="B2338" s="174" t="str">
        <f>IF(A2338=1,COUNTIF($A$8:A2338,1),"")</f>
        <v/>
      </c>
      <c r="C2338" s="174"/>
      <c r="D2338" s="157">
        <f>IFERROR($C$8:INDEX($C$8:$C$3000,COUNTIF($C$8:$C$3000,"?*")),"")</f>
        <v>0</v>
      </c>
      <c r="E2338" s="174"/>
      <c r="F2338" s="174">
        <f>--ISNUMBER(IFERROR(SEARCH('Project Costing'!#REF!,Services!I2345,1),""))</f>
        <v>0</v>
      </c>
      <c r="G2338" s="174" t="str">
        <f>IF(F2338=1,COUNTIF($F$8:F2338,1),"")</f>
        <v/>
      </c>
      <c r="H2338" s="174"/>
      <c r="I2338" s="157">
        <f>IFERROR($H$8:INDEX($H$8:$H$3000,COUNTIF($H$8:$H$3000,"?*")),"")</f>
        <v>0</v>
      </c>
    </row>
    <row r="2339" spans="1:9" x14ac:dyDescent="0.25">
      <c r="A2339" s="174">
        <f>--ISNUMBER(IFERROR(SEARCH('Project Costing'!#REF!,Services!I2346,1),""))</f>
        <v>0</v>
      </c>
      <c r="B2339" s="174" t="str">
        <f>IF(A2339=1,COUNTIF($A$8:A2339,1),"")</f>
        <v/>
      </c>
      <c r="C2339" s="174"/>
      <c r="D2339" s="157">
        <f>IFERROR($C$8:INDEX($C$8:$C$3000,COUNTIF($C$8:$C$3000,"?*")),"")</f>
        <v>0</v>
      </c>
      <c r="E2339" s="174"/>
      <c r="F2339" s="174">
        <f>--ISNUMBER(IFERROR(SEARCH('Project Costing'!#REF!,Services!I2346,1),""))</f>
        <v>0</v>
      </c>
      <c r="G2339" s="174" t="str">
        <f>IF(F2339=1,COUNTIF($F$8:F2339,1),"")</f>
        <v/>
      </c>
      <c r="H2339" s="174"/>
      <c r="I2339" s="157">
        <f>IFERROR($H$8:INDEX($H$8:$H$3000,COUNTIF($H$8:$H$3000,"?*")),"")</f>
        <v>0</v>
      </c>
    </row>
    <row r="2340" spans="1:9" x14ac:dyDescent="0.25">
      <c r="A2340" s="174">
        <f>--ISNUMBER(IFERROR(SEARCH('Project Costing'!#REF!,Services!I2347,1),""))</f>
        <v>0</v>
      </c>
      <c r="B2340" s="174" t="str">
        <f>IF(A2340=1,COUNTIF($A$8:A2340,1),"")</f>
        <v/>
      </c>
      <c r="C2340" s="174"/>
      <c r="D2340" s="157">
        <f>IFERROR($C$8:INDEX($C$8:$C$3000,COUNTIF($C$8:$C$3000,"?*")),"")</f>
        <v>0</v>
      </c>
      <c r="E2340" s="174"/>
      <c r="F2340" s="174">
        <f>--ISNUMBER(IFERROR(SEARCH('Project Costing'!#REF!,Services!I2347,1),""))</f>
        <v>0</v>
      </c>
      <c r="G2340" s="174" t="str">
        <f>IF(F2340=1,COUNTIF($F$8:F2340,1),"")</f>
        <v/>
      </c>
      <c r="H2340" s="174"/>
      <c r="I2340" s="157">
        <f>IFERROR($H$8:INDEX($H$8:$H$3000,COUNTIF($H$8:$H$3000,"?*")),"")</f>
        <v>0</v>
      </c>
    </row>
    <row r="2341" spans="1:9" x14ac:dyDescent="0.25">
      <c r="A2341" s="174">
        <f>--ISNUMBER(IFERROR(SEARCH('Project Costing'!#REF!,Services!I2348,1),""))</f>
        <v>0</v>
      </c>
      <c r="B2341" s="174" t="str">
        <f>IF(A2341=1,COUNTIF($A$8:A2341,1),"")</f>
        <v/>
      </c>
      <c r="C2341" s="174"/>
      <c r="D2341" s="157">
        <f>IFERROR($C$8:INDEX($C$8:$C$3000,COUNTIF($C$8:$C$3000,"?*")),"")</f>
        <v>0</v>
      </c>
      <c r="E2341" s="174"/>
      <c r="F2341" s="174">
        <f>--ISNUMBER(IFERROR(SEARCH('Project Costing'!#REF!,Services!I2348,1),""))</f>
        <v>0</v>
      </c>
      <c r="G2341" s="174" t="str">
        <f>IF(F2341=1,COUNTIF($F$8:F2341,1),"")</f>
        <v/>
      </c>
      <c r="H2341" s="174"/>
      <c r="I2341" s="157">
        <f>IFERROR($H$8:INDEX($H$8:$H$3000,COUNTIF($H$8:$H$3000,"?*")),"")</f>
        <v>0</v>
      </c>
    </row>
    <row r="2342" spans="1:9" x14ac:dyDescent="0.25">
      <c r="A2342" s="174">
        <f>--ISNUMBER(IFERROR(SEARCH('Project Costing'!#REF!,Services!I2349,1),""))</f>
        <v>0</v>
      </c>
      <c r="B2342" s="174" t="str">
        <f>IF(A2342=1,COUNTIF($A$8:A2342,1),"")</f>
        <v/>
      </c>
      <c r="C2342" s="174"/>
      <c r="D2342" s="157">
        <f>IFERROR($C$8:INDEX($C$8:$C$3000,COUNTIF($C$8:$C$3000,"?*")),"")</f>
        <v>0</v>
      </c>
      <c r="E2342" s="174"/>
      <c r="F2342" s="174">
        <f>--ISNUMBER(IFERROR(SEARCH('Project Costing'!#REF!,Services!I2349,1),""))</f>
        <v>0</v>
      </c>
      <c r="G2342" s="174" t="str">
        <f>IF(F2342=1,COUNTIF($F$8:F2342,1),"")</f>
        <v/>
      </c>
      <c r="H2342" s="174"/>
      <c r="I2342" s="157">
        <f>IFERROR($H$8:INDEX($H$8:$H$3000,COUNTIF($H$8:$H$3000,"?*")),"")</f>
        <v>0</v>
      </c>
    </row>
    <row r="2343" spans="1:9" x14ac:dyDescent="0.25">
      <c r="A2343" s="174">
        <f>--ISNUMBER(IFERROR(SEARCH('Project Costing'!#REF!,Services!I2350,1),""))</f>
        <v>0</v>
      </c>
      <c r="B2343" s="174" t="str">
        <f>IF(A2343=1,COUNTIF($A$8:A2343,1),"")</f>
        <v/>
      </c>
      <c r="C2343" s="174"/>
      <c r="D2343" s="157">
        <f>IFERROR($C$8:INDEX($C$8:$C$3000,COUNTIF($C$8:$C$3000,"?*")),"")</f>
        <v>0</v>
      </c>
      <c r="E2343" s="174"/>
      <c r="F2343" s="174">
        <f>--ISNUMBER(IFERROR(SEARCH('Project Costing'!#REF!,Services!I2350,1),""))</f>
        <v>0</v>
      </c>
      <c r="G2343" s="174" t="str">
        <f>IF(F2343=1,COUNTIF($F$8:F2343,1),"")</f>
        <v/>
      </c>
      <c r="H2343" s="174"/>
      <c r="I2343" s="157">
        <f>IFERROR($H$8:INDEX($H$8:$H$3000,COUNTIF($H$8:$H$3000,"?*")),"")</f>
        <v>0</v>
      </c>
    </row>
    <row r="2344" spans="1:9" x14ac:dyDescent="0.25">
      <c r="A2344" s="174">
        <f>--ISNUMBER(IFERROR(SEARCH('Project Costing'!#REF!,Services!I2351,1),""))</f>
        <v>0</v>
      </c>
      <c r="B2344" s="174" t="str">
        <f>IF(A2344=1,COUNTIF($A$8:A2344,1),"")</f>
        <v/>
      </c>
      <c r="C2344" s="174"/>
      <c r="D2344" s="157">
        <f>IFERROR($C$8:INDEX($C$8:$C$3000,COUNTIF($C$8:$C$3000,"?*")),"")</f>
        <v>0</v>
      </c>
      <c r="E2344" s="174"/>
      <c r="F2344" s="174">
        <f>--ISNUMBER(IFERROR(SEARCH('Project Costing'!#REF!,Services!I2351,1),""))</f>
        <v>0</v>
      </c>
      <c r="G2344" s="174" t="str">
        <f>IF(F2344=1,COUNTIF($F$8:F2344,1),"")</f>
        <v/>
      </c>
      <c r="H2344" s="174"/>
      <c r="I2344" s="157">
        <f>IFERROR($H$8:INDEX($H$8:$H$3000,COUNTIF($H$8:$H$3000,"?*")),"")</f>
        <v>0</v>
      </c>
    </row>
    <row r="2345" spans="1:9" x14ac:dyDescent="0.25">
      <c r="A2345" s="174">
        <f>--ISNUMBER(IFERROR(SEARCH('Project Costing'!#REF!,Services!I2352,1),""))</f>
        <v>0</v>
      </c>
      <c r="B2345" s="174" t="str">
        <f>IF(A2345=1,COUNTIF($A$8:A2345,1),"")</f>
        <v/>
      </c>
      <c r="C2345" s="174"/>
      <c r="D2345" s="157">
        <f>IFERROR($C$8:INDEX($C$8:$C$3000,COUNTIF($C$8:$C$3000,"?*")),"")</f>
        <v>0</v>
      </c>
      <c r="E2345" s="174"/>
      <c r="F2345" s="174">
        <f>--ISNUMBER(IFERROR(SEARCH('Project Costing'!#REF!,Services!I2352,1),""))</f>
        <v>0</v>
      </c>
      <c r="G2345" s="174" t="str">
        <f>IF(F2345=1,COUNTIF($F$8:F2345,1),"")</f>
        <v/>
      </c>
      <c r="H2345" s="174"/>
      <c r="I2345" s="157">
        <f>IFERROR($H$8:INDEX($H$8:$H$3000,COUNTIF($H$8:$H$3000,"?*")),"")</f>
        <v>0</v>
      </c>
    </row>
    <row r="2346" spans="1:9" x14ac:dyDescent="0.25">
      <c r="A2346" s="174">
        <f>--ISNUMBER(IFERROR(SEARCH('Project Costing'!#REF!,Services!I2353,1),""))</f>
        <v>0</v>
      </c>
      <c r="B2346" s="174" t="str">
        <f>IF(A2346=1,COUNTIF($A$8:A2346,1),"")</f>
        <v/>
      </c>
      <c r="C2346" s="174"/>
      <c r="D2346" s="157">
        <f>IFERROR($C$8:INDEX($C$8:$C$3000,COUNTIF($C$8:$C$3000,"?*")),"")</f>
        <v>0</v>
      </c>
      <c r="E2346" s="174"/>
      <c r="F2346" s="174">
        <f>--ISNUMBER(IFERROR(SEARCH('Project Costing'!#REF!,Services!I2353,1),""))</f>
        <v>0</v>
      </c>
      <c r="G2346" s="174" t="str">
        <f>IF(F2346=1,COUNTIF($F$8:F2346,1),"")</f>
        <v/>
      </c>
      <c r="H2346" s="174"/>
      <c r="I2346" s="157">
        <f>IFERROR($H$8:INDEX($H$8:$H$3000,COUNTIF($H$8:$H$3000,"?*")),"")</f>
        <v>0</v>
      </c>
    </row>
    <row r="2347" spans="1:9" x14ac:dyDescent="0.25">
      <c r="A2347" s="174">
        <f>--ISNUMBER(IFERROR(SEARCH('Project Costing'!#REF!,Services!I2354,1),""))</f>
        <v>0</v>
      </c>
      <c r="B2347" s="174" t="str">
        <f>IF(A2347=1,COUNTIF($A$8:A2347,1),"")</f>
        <v/>
      </c>
      <c r="C2347" s="174"/>
      <c r="D2347" s="157">
        <f>IFERROR($C$8:INDEX($C$8:$C$3000,COUNTIF($C$8:$C$3000,"?*")),"")</f>
        <v>0</v>
      </c>
      <c r="E2347" s="174"/>
      <c r="F2347" s="174">
        <f>--ISNUMBER(IFERROR(SEARCH('Project Costing'!#REF!,Services!I2354,1),""))</f>
        <v>0</v>
      </c>
      <c r="G2347" s="174" t="str">
        <f>IF(F2347=1,COUNTIF($F$8:F2347,1),"")</f>
        <v/>
      </c>
      <c r="H2347" s="174"/>
      <c r="I2347" s="157">
        <f>IFERROR($H$8:INDEX($H$8:$H$3000,COUNTIF($H$8:$H$3000,"?*")),"")</f>
        <v>0</v>
      </c>
    </row>
    <row r="2348" spans="1:9" x14ac:dyDescent="0.25">
      <c r="A2348" s="174">
        <f>--ISNUMBER(IFERROR(SEARCH('Project Costing'!#REF!,Services!I2355,1),""))</f>
        <v>0</v>
      </c>
      <c r="B2348" s="174" t="str">
        <f>IF(A2348=1,COUNTIF($A$8:A2348,1),"")</f>
        <v/>
      </c>
      <c r="C2348" s="174"/>
      <c r="D2348" s="157">
        <f>IFERROR($C$8:INDEX($C$8:$C$3000,COUNTIF($C$8:$C$3000,"?*")),"")</f>
        <v>0</v>
      </c>
      <c r="E2348" s="174"/>
      <c r="F2348" s="174">
        <f>--ISNUMBER(IFERROR(SEARCH('Project Costing'!#REF!,Services!I2355,1),""))</f>
        <v>0</v>
      </c>
      <c r="G2348" s="174" t="str">
        <f>IF(F2348=1,COUNTIF($F$8:F2348,1),"")</f>
        <v/>
      </c>
      <c r="H2348" s="174"/>
      <c r="I2348" s="157">
        <f>IFERROR($H$8:INDEX($H$8:$H$3000,COUNTIF($H$8:$H$3000,"?*")),"")</f>
        <v>0</v>
      </c>
    </row>
    <row r="2349" spans="1:9" x14ac:dyDescent="0.25">
      <c r="A2349" s="174">
        <f>--ISNUMBER(IFERROR(SEARCH('Project Costing'!#REF!,Services!I2356,1),""))</f>
        <v>0</v>
      </c>
      <c r="B2349" s="174" t="str">
        <f>IF(A2349=1,COUNTIF($A$8:A2349,1),"")</f>
        <v/>
      </c>
      <c r="C2349" s="174"/>
      <c r="D2349" s="157">
        <f>IFERROR($C$8:INDEX($C$8:$C$3000,COUNTIF($C$8:$C$3000,"?*")),"")</f>
        <v>0</v>
      </c>
      <c r="E2349" s="174"/>
      <c r="F2349" s="174">
        <f>--ISNUMBER(IFERROR(SEARCH('Project Costing'!#REF!,Services!I2356,1),""))</f>
        <v>0</v>
      </c>
      <c r="G2349" s="174" t="str">
        <f>IF(F2349=1,COUNTIF($F$8:F2349,1),"")</f>
        <v/>
      </c>
      <c r="H2349" s="174"/>
      <c r="I2349" s="157">
        <f>IFERROR($H$8:INDEX($H$8:$H$3000,COUNTIF($H$8:$H$3000,"?*")),"")</f>
        <v>0</v>
      </c>
    </row>
    <row r="2350" spans="1:9" x14ac:dyDescent="0.25">
      <c r="A2350" s="174">
        <f>--ISNUMBER(IFERROR(SEARCH('Project Costing'!#REF!,Services!I2357,1),""))</f>
        <v>0</v>
      </c>
      <c r="B2350" s="174" t="str">
        <f>IF(A2350=1,COUNTIF($A$8:A2350,1),"")</f>
        <v/>
      </c>
      <c r="C2350" s="174"/>
      <c r="D2350" s="157">
        <f>IFERROR($C$8:INDEX($C$8:$C$3000,COUNTIF($C$8:$C$3000,"?*")),"")</f>
        <v>0</v>
      </c>
      <c r="E2350" s="174"/>
      <c r="F2350" s="174">
        <f>--ISNUMBER(IFERROR(SEARCH('Project Costing'!#REF!,Services!I2357,1),""))</f>
        <v>0</v>
      </c>
      <c r="G2350" s="174" t="str">
        <f>IF(F2350=1,COUNTIF($F$8:F2350,1),"")</f>
        <v/>
      </c>
      <c r="H2350" s="174"/>
      <c r="I2350" s="157">
        <f>IFERROR($H$8:INDEX($H$8:$H$3000,COUNTIF($H$8:$H$3000,"?*")),"")</f>
        <v>0</v>
      </c>
    </row>
    <row r="2351" spans="1:9" x14ac:dyDescent="0.25">
      <c r="A2351" s="174">
        <f>--ISNUMBER(IFERROR(SEARCH('Project Costing'!#REF!,Services!I2358,1),""))</f>
        <v>0</v>
      </c>
      <c r="B2351" s="174" t="str">
        <f>IF(A2351=1,COUNTIF($A$8:A2351,1),"")</f>
        <v/>
      </c>
      <c r="C2351" s="174"/>
      <c r="D2351" s="157">
        <f>IFERROR($C$8:INDEX($C$8:$C$3000,COUNTIF($C$8:$C$3000,"?*")),"")</f>
        <v>0</v>
      </c>
      <c r="E2351" s="174"/>
      <c r="F2351" s="174">
        <f>--ISNUMBER(IFERROR(SEARCH('Project Costing'!#REF!,Services!I2358,1),""))</f>
        <v>0</v>
      </c>
      <c r="G2351" s="174" t="str">
        <f>IF(F2351=1,COUNTIF($F$8:F2351,1),"")</f>
        <v/>
      </c>
      <c r="H2351" s="174"/>
      <c r="I2351" s="157">
        <f>IFERROR($H$8:INDEX($H$8:$H$3000,COUNTIF($H$8:$H$3000,"?*")),"")</f>
        <v>0</v>
      </c>
    </row>
    <row r="2352" spans="1:9" x14ac:dyDescent="0.25">
      <c r="A2352" s="174">
        <f>--ISNUMBER(IFERROR(SEARCH('Project Costing'!#REF!,Services!I2359,1),""))</f>
        <v>0</v>
      </c>
      <c r="B2352" s="174" t="str">
        <f>IF(A2352=1,COUNTIF($A$8:A2352,1),"")</f>
        <v/>
      </c>
      <c r="C2352" s="174"/>
      <c r="D2352" s="157">
        <f>IFERROR($C$8:INDEX($C$8:$C$3000,COUNTIF($C$8:$C$3000,"?*")),"")</f>
        <v>0</v>
      </c>
      <c r="E2352" s="174"/>
      <c r="F2352" s="174">
        <f>--ISNUMBER(IFERROR(SEARCH('Project Costing'!#REF!,Services!I2359,1),""))</f>
        <v>0</v>
      </c>
      <c r="G2352" s="174" t="str">
        <f>IF(F2352=1,COUNTIF($F$8:F2352,1),"")</f>
        <v/>
      </c>
      <c r="H2352" s="174"/>
      <c r="I2352" s="157">
        <f>IFERROR($H$8:INDEX($H$8:$H$3000,COUNTIF($H$8:$H$3000,"?*")),"")</f>
        <v>0</v>
      </c>
    </row>
    <row r="2353" spans="1:9" x14ac:dyDescent="0.25">
      <c r="A2353" s="174">
        <f>--ISNUMBER(IFERROR(SEARCH('Project Costing'!#REF!,Services!I2360,1),""))</f>
        <v>0</v>
      </c>
      <c r="B2353" s="174" t="str">
        <f>IF(A2353=1,COUNTIF($A$8:A2353,1),"")</f>
        <v/>
      </c>
      <c r="C2353" s="174"/>
      <c r="D2353" s="157">
        <f>IFERROR($C$8:INDEX($C$8:$C$3000,COUNTIF($C$8:$C$3000,"?*")),"")</f>
        <v>0</v>
      </c>
      <c r="E2353" s="174"/>
      <c r="F2353" s="174">
        <f>--ISNUMBER(IFERROR(SEARCH('Project Costing'!#REF!,Services!I2360,1),""))</f>
        <v>0</v>
      </c>
      <c r="G2353" s="174" t="str">
        <f>IF(F2353=1,COUNTIF($F$8:F2353,1),"")</f>
        <v/>
      </c>
      <c r="H2353" s="174"/>
      <c r="I2353" s="157">
        <f>IFERROR($H$8:INDEX($H$8:$H$3000,COUNTIF($H$8:$H$3000,"?*")),"")</f>
        <v>0</v>
      </c>
    </row>
    <row r="2354" spans="1:9" x14ac:dyDescent="0.25">
      <c r="A2354" s="174">
        <f>--ISNUMBER(IFERROR(SEARCH('Project Costing'!#REF!,Services!I2361,1),""))</f>
        <v>0</v>
      </c>
      <c r="B2354" s="174" t="str">
        <f>IF(A2354=1,COUNTIF($A$8:A2354,1),"")</f>
        <v/>
      </c>
      <c r="C2354" s="174"/>
      <c r="D2354" s="157">
        <f>IFERROR($C$8:INDEX($C$8:$C$3000,COUNTIF($C$8:$C$3000,"?*")),"")</f>
        <v>0</v>
      </c>
      <c r="E2354" s="174"/>
      <c r="F2354" s="174">
        <f>--ISNUMBER(IFERROR(SEARCH('Project Costing'!#REF!,Services!I2361,1),""))</f>
        <v>0</v>
      </c>
      <c r="G2354" s="174" t="str">
        <f>IF(F2354=1,COUNTIF($F$8:F2354,1),"")</f>
        <v/>
      </c>
      <c r="H2354" s="174"/>
      <c r="I2354" s="157">
        <f>IFERROR($H$8:INDEX($H$8:$H$3000,COUNTIF($H$8:$H$3000,"?*")),"")</f>
        <v>0</v>
      </c>
    </row>
    <row r="2355" spans="1:9" x14ac:dyDescent="0.25">
      <c r="A2355" s="174">
        <f>--ISNUMBER(IFERROR(SEARCH('Project Costing'!#REF!,Services!I2362,1),""))</f>
        <v>0</v>
      </c>
      <c r="B2355" s="174" t="str">
        <f>IF(A2355=1,COUNTIF($A$8:A2355,1),"")</f>
        <v/>
      </c>
      <c r="C2355" s="174"/>
      <c r="D2355" s="157">
        <f>IFERROR($C$8:INDEX($C$8:$C$3000,COUNTIF($C$8:$C$3000,"?*")),"")</f>
        <v>0</v>
      </c>
      <c r="E2355" s="174"/>
      <c r="F2355" s="174">
        <f>--ISNUMBER(IFERROR(SEARCH('Project Costing'!#REF!,Services!I2362,1),""))</f>
        <v>0</v>
      </c>
      <c r="G2355" s="174" t="str">
        <f>IF(F2355=1,COUNTIF($F$8:F2355,1),"")</f>
        <v/>
      </c>
      <c r="H2355" s="174"/>
      <c r="I2355" s="157">
        <f>IFERROR($H$8:INDEX($H$8:$H$3000,COUNTIF($H$8:$H$3000,"?*")),"")</f>
        <v>0</v>
      </c>
    </row>
    <row r="2356" spans="1:9" x14ac:dyDescent="0.25">
      <c r="A2356" s="174">
        <f>--ISNUMBER(IFERROR(SEARCH('Project Costing'!#REF!,Services!I2363,1),""))</f>
        <v>0</v>
      </c>
      <c r="B2356" s="174" t="str">
        <f>IF(A2356=1,COUNTIF($A$8:A2356,1),"")</f>
        <v/>
      </c>
      <c r="C2356" s="174"/>
      <c r="D2356" s="157">
        <f>IFERROR($C$8:INDEX($C$8:$C$3000,COUNTIF($C$8:$C$3000,"?*")),"")</f>
        <v>0</v>
      </c>
      <c r="E2356" s="174"/>
      <c r="F2356" s="174">
        <f>--ISNUMBER(IFERROR(SEARCH('Project Costing'!#REF!,Services!I2363,1),""))</f>
        <v>0</v>
      </c>
      <c r="G2356" s="174" t="str">
        <f>IF(F2356=1,COUNTIF($F$8:F2356,1),"")</f>
        <v/>
      </c>
      <c r="H2356" s="174"/>
      <c r="I2356" s="157">
        <f>IFERROR($H$8:INDEX($H$8:$H$3000,COUNTIF($H$8:$H$3000,"?*")),"")</f>
        <v>0</v>
      </c>
    </row>
    <row r="2357" spans="1:9" x14ac:dyDescent="0.25">
      <c r="A2357" s="174">
        <f>--ISNUMBER(IFERROR(SEARCH('Project Costing'!#REF!,Services!I2364,1),""))</f>
        <v>0</v>
      </c>
      <c r="B2357" s="174" t="str">
        <f>IF(A2357=1,COUNTIF($A$8:A2357,1),"")</f>
        <v/>
      </c>
      <c r="C2357" s="174"/>
      <c r="D2357" s="157">
        <f>IFERROR($C$8:INDEX($C$8:$C$3000,COUNTIF($C$8:$C$3000,"?*")),"")</f>
        <v>0</v>
      </c>
      <c r="E2357" s="174"/>
      <c r="F2357" s="174">
        <f>--ISNUMBER(IFERROR(SEARCH('Project Costing'!#REF!,Services!I2364,1),""))</f>
        <v>0</v>
      </c>
      <c r="G2357" s="174" t="str">
        <f>IF(F2357=1,COUNTIF($F$8:F2357,1),"")</f>
        <v/>
      </c>
      <c r="H2357" s="174"/>
      <c r="I2357" s="157">
        <f>IFERROR($H$8:INDEX($H$8:$H$3000,COUNTIF($H$8:$H$3000,"?*")),"")</f>
        <v>0</v>
      </c>
    </row>
    <row r="2358" spans="1:9" x14ac:dyDescent="0.25">
      <c r="A2358" s="174">
        <f>--ISNUMBER(IFERROR(SEARCH('Project Costing'!#REF!,Services!I2365,1),""))</f>
        <v>0</v>
      </c>
      <c r="B2358" s="174" t="str">
        <f>IF(A2358=1,COUNTIF($A$8:A2358,1),"")</f>
        <v/>
      </c>
      <c r="C2358" s="174"/>
      <c r="D2358" s="157">
        <f>IFERROR($C$8:INDEX($C$8:$C$3000,COUNTIF($C$8:$C$3000,"?*")),"")</f>
        <v>0</v>
      </c>
      <c r="E2358" s="174"/>
      <c r="F2358" s="174">
        <f>--ISNUMBER(IFERROR(SEARCH('Project Costing'!#REF!,Services!I2365,1),""))</f>
        <v>0</v>
      </c>
      <c r="G2358" s="174" t="str">
        <f>IF(F2358=1,COUNTIF($F$8:F2358,1),"")</f>
        <v/>
      </c>
      <c r="H2358" s="174"/>
      <c r="I2358" s="157">
        <f>IFERROR($H$8:INDEX($H$8:$H$3000,COUNTIF($H$8:$H$3000,"?*")),"")</f>
        <v>0</v>
      </c>
    </row>
    <row r="2359" spans="1:9" x14ac:dyDescent="0.25">
      <c r="A2359" s="174">
        <f>--ISNUMBER(IFERROR(SEARCH('Project Costing'!#REF!,Services!I2366,1),""))</f>
        <v>0</v>
      </c>
      <c r="B2359" s="174" t="str">
        <f>IF(A2359=1,COUNTIF($A$8:A2359,1),"")</f>
        <v/>
      </c>
      <c r="C2359" s="174"/>
      <c r="D2359" s="157">
        <f>IFERROR($C$8:INDEX($C$8:$C$3000,COUNTIF($C$8:$C$3000,"?*")),"")</f>
        <v>0</v>
      </c>
      <c r="E2359" s="174"/>
      <c r="F2359" s="174">
        <f>--ISNUMBER(IFERROR(SEARCH('Project Costing'!#REF!,Services!I2366,1),""))</f>
        <v>0</v>
      </c>
      <c r="G2359" s="174" t="str">
        <f>IF(F2359=1,COUNTIF($F$8:F2359,1),"")</f>
        <v/>
      </c>
      <c r="H2359" s="174"/>
      <c r="I2359" s="157">
        <f>IFERROR($H$8:INDEX($H$8:$H$3000,COUNTIF($H$8:$H$3000,"?*")),"")</f>
        <v>0</v>
      </c>
    </row>
    <row r="2360" spans="1:9" x14ac:dyDescent="0.25">
      <c r="A2360" s="174">
        <f>--ISNUMBER(IFERROR(SEARCH('Project Costing'!#REF!,Services!I2367,1),""))</f>
        <v>0</v>
      </c>
      <c r="B2360" s="174" t="str">
        <f>IF(A2360=1,COUNTIF($A$8:A2360,1),"")</f>
        <v/>
      </c>
      <c r="C2360" s="174"/>
      <c r="D2360" s="157">
        <f>IFERROR($C$8:INDEX($C$8:$C$3000,COUNTIF($C$8:$C$3000,"?*")),"")</f>
        <v>0</v>
      </c>
      <c r="E2360" s="174"/>
      <c r="F2360" s="174">
        <f>--ISNUMBER(IFERROR(SEARCH('Project Costing'!#REF!,Services!I2367,1),""))</f>
        <v>0</v>
      </c>
      <c r="G2360" s="174" t="str">
        <f>IF(F2360=1,COUNTIF($F$8:F2360,1),"")</f>
        <v/>
      </c>
      <c r="H2360" s="174"/>
      <c r="I2360" s="157">
        <f>IFERROR($H$8:INDEX($H$8:$H$3000,COUNTIF($H$8:$H$3000,"?*")),"")</f>
        <v>0</v>
      </c>
    </row>
    <row r="2361" spans="1:9" x14ac:dyDescent="0.25">
      <c r="A2361" s="174">
        <f>--ISNUMBER(IFERROR(SEARCH('Project Costing'!#REF!,Services!I2368,1),""))</f>
        <v>0</v>
      </c>
      <c r="B2361" s="174" t="str">
        <f>IF(A2361=1,COUNTIF($A$8:A2361,1),"")</f>
        <v/>
      </c>
      <c r="C2361" s="174"/>
      <c r="D2361" s="157">
        <f>IFERROR($C$8:INDEX($C$8:$C$3000,COUNTIF($C$8:$C$3000,"?*")),"")</f>
        <v>0</v>
      </c>
      <c r="E2361" s="174"/>
      <c r="F2361" s="174">
        <f>--ISNUMBER(IFERROR(SEARCH('Project Costing'!#REF!,Services!I2368,1),""))</f>
        <v>0</v>
      </c>
      <c r="G2361" s="174" t="str">
        <f>IF(F2361=1,COUNTIF($F$8:F2361,1),"")</f>
        <v/>
      </c>
      <c r="H2361" s="174"/>
      <c r="I2361" s="157">
        <f>IFERROR($H$8:INDEX($H$8:$H$3000,COUNTIF($H$8:$H$3000,"?*")),"")</f>
        <v>0</v>
      </c>
    </row>
    <row r="2362" spans="1:9" x14ac:dyDescent="0.25">
      <c r="A2362" s="174">
        <f>--ISNUMBER(IFERROR(SEARCH('Project Costing'!#REF!,Services!I2369,1),""))</f>
        <v>0</v>
      </c>
      <c r="B2362" s="174" t="str">
        <f>IF(A2362=1,COUNTIF($A$8:A2362,1),"")</f>
        <v/>
      </c>
      <c r="C2362" s="174"/>
      <c r="D2362" s="157">
        <f>IFERROR($C$8:INDEX($C$8:$C$3000,COUNTIF($C$8:$C$3000,"?*")),"")</f>
        <v>0</v>
      </c>
      <c r="E2362" s="174"/>
      <c r="F2362" s="174">
        <f>--ISNUMBER(IFERROR(SEARCH('Project Costing'!#REF!,Services!I2369,1),""))</f>
        <v>0</v>
      </c>
      <c r="G2362" s="174" t="str">
        <f>IF(F2362=1,COUNTIF($F$8:F2362,1),"")</f>
        <v/>
      </c>
      <c r="H2362" s="174"/>
      <c r="I2362" s="157">
        <f>IFERROR($H$8:INDEX($H$8:$H$3000,COUNTIF($H$8:$H$3000,"?*")),"")</f>
        <v>0</v>
      </c>
    </row>
    <row r="2363" spans="1:9" x14ac:dyDescent="0.25">
      <c r="A2363" s="174">
        <f>--ISNUMBER(IFERROR(SEARCH('Project Costing'!#REF!,Services!I2370,1),""))</f>
        <v>0</v>
      </c>
      <c r="B2363" s="174" t="str">
        <f>IF(A2363=1,COUNTIF($A$8:A2363,1),"")</f>
        <v/>
      </c>
      <c r="C2363" s="174"/>
      <c r="D2363" s="157">
        <f>IFERROR($C$8:INDEX($C$8:$C$3000,COUNTIF($C$8:$C$3000,"?*")),"")</f>
        <v>0</v>
      </c>
      <c r="E2363" s="174"/>
      <c r="F2363" s="174">
        <f>--ISNUMBER(IFERROR(SEARCH('Project Costing'!#REF!,Services!I2370,1),""))</f>
        <v>0</v>
      </c>
      <c r="G2363" s="174" t="str">
        <f>IF(F2363=1,COUNTIF($F$8:F2363,1),"")</f>
        <v/>
      </c>
      <c r="H2363" s="174"/>
      <c r="I2363" s="157">
        <f>IFERROR($H$8:INDEX($H$8:$H$3000,COUNTIF($H$8:$H$3000,"?*")),"")</f>
        <v>0</v>
      </c>
    </row>
    <row r="2364" spans="1:9" x14ac:dyDescent="0.25">
      <c r="A2364" s="174">
        <f>--ISNUMBER(IFERROR(SEARCH('Project Costing'!#REF!,Services!I2371,1),""))</f>
        <v>0</v>
      </c>
      <c r="B2364" s="174" t="str">
        <f>IF(A2364=1,COUNTIF($A$8:A2364,1),"")</f>
        <v/>
      </c>
      <c r="C2364" s="174"/>
      <c r="D2364" s="157">
        <f>IFERROR($C$8:INDEX($C$8:$C$3000,COUNTIF($C$8:$C$3000,"?*")),"")</f>
        <v>0</v>
      </c>
      <c r="E2364" s="174"/>
      <c r="F2364" s="174">
        <f>--ISNUMBER(IFERROR(SEARCH('Project Costing'!#REF!,Services!I2371,1),""))</f>
        <v>0</v>
      </c>
      <c r="G2364" s="174" t="str">
        <f>IF(F2364=1,COUNTIF($F$8:F2364,1),"")</f>
        <v/>
      </c>
      <c r="H2364" s="174"/>
      <c r="I2364" s="157">
        <f>IFERROR($H$8:INDEX($H$8:$H$3000,COUNTIF($H$8:$H$3000,"?*")),"")</f>
        <v>0</v>
      </c>
    </row>
    <row r="2365" spans="1:9" x14ac:dyDescent="0.25">
      <c r="A2365" s="174">
        <f>--ISNUMBER(IFERROR(SEARCH('Project Costing'!#REF!,Services!I2372,1),""))</f>
        <v>0</v>
      </c>
      <c r="B2365" s="174" t="str">
        <f>IF(A2365=1,COUNTIF($A$8:A2365,1),"")</f>
        <v/>
      </c>
      <c r="C2365" s="174"/>
      <c r="D2365" s="157">
        <f>IFERROR($C$8:INDEX($C$8:$C$3000,COUNTIF($C$8:$C$3000,"?*")),"")</f>
        <v>0</v>
      </c>
      <c r="E2365" s="174"/>
      <c r="F2365" s="174">
        <f>--ISNUMBER(IFERROR(SEARCH('Project Costing'!#REF!,Services!I2372,1),""))</f>
        <v>0</v>
      </c>
      <c r="G2365" s="174" t="str">
        <f>IF(F2365=1,COUNTIF($F$8:F2365,1),"")</f>
        <v/>
      </c>
      <c r="H2365" s="174"/>
      <c r="I2365" s="157">
        <f>IFERROR($H$8:INDEX($H$8:$H$3000,COUNTIF($H$8:$H$3000,"?*")),"")</f>
        <v>0</v>
      </c>
    </row>
    <row r="2366" spans="1:9" x14ac:dyDescent="0.25">
      <c r="A2366" s="174">
        <f>--ISNUMBER(IFERROR(SEARCH('Project Costing'!#REF!,Services!I2373,1),""))</f>
        <v>0</v>
      </c>
      <c r="B2366" s="174" t="str">
        <f>IF(A2366=1,COUNTIF($A$8:A2366,1),"")</f>
        <v/>
      </c>
      <c r="C2366" s="174"/>
      <c r="D2366" s="157">
        <f>IFERROR($C$8:INDEX($C$8:$C$3000,COUNTIF($C$8:$C$3000,"?*")),"")</f>
        <v>0</v>
      </c>
      <c r="E2366" s="174"/>
      <c r="F2366" s="174">
        <f>--ISNUMBER(IFERROR(SEARCH('Project Costing'!#REF!,Services!I2373,1),""))</f>
        <v>0</v>
      </c>
      <c r="G2366" s="174" t="str">
        <f>IF(F2366=1,COUNTIF($F$8:F2366,1),"")</f>
        <v/>
      </c>
      <c r="H2366" s="174"/>
      <c r="I2366" s="157">
        <f>IFERROR($H$8:INDEX($H$8:$H$3000,COUNTIF($H$8:$H$3000,"?*")),"")</f>
        <v>0</v>
      </c>
    </row>
    <row r="2367" spans="1:9" x14ac:dyDescent="0.25">
      <c r="A2367" s="174">
        <f>--ISNUMBER(IFERROR(SEARCH('Project Costing'!#REF!,Services!I2374,1),""))</f>
        <v>0</v>
      </c>
      <c r="B2367" s="174" t="str">
        <f>IF(A2367=1,COUNTIF($A$8:A2367,1),"")</f>
        <v/>
      </c>
      <c r="C2367" s="174"/>
      <c r="D2367" s="157">
        <f>IFERROR($C$8:INDEX($C$8:$C$3000,COUNTIF($C$8:$C$3000,"?*")),"")</f>
        <v>0</v>
      </c>
      <c r="E2367" s="174"/>
      <c r="F2367" s="174">
        <f>--ISNUMBER(IFERROR(SEARCH('Project Costing'!#REF!,Services!I2374,1),""))</f>
        <v>0</v>
      </c>
      <c r="G2367" s="174" t="str">
        <f>IF(F2367=1,COUNTIF($F$8:F2367,1),"")</f>
        <v/>
      </c>
      <c r="H2367" s="174"/>
      <c r="I2367" s="157">
        <f>IFERROR($H$8:INDEX($H$8:$H$3000,COUNTIF($H$8:$H$3000,"?*")),"")</f>
        <v>0</v>
      </c>
    </row>
    <row r="2368" spans="1:9" x14ac:dyDescent="0.25">
      <c r="A2368" s="174">
        <f>--ISNUMBER(IFERROR(SEARCH('Project Costing'!#REF!,Services!I2375,1),""))</f>
        <v>0</v>
      </c>
      <c r="B2368" s="174" t="str">
        <f>IF(A2368=1,COUNTIF($A$8:A2368,1),"")</f>
        <v/>
      </c>
      <c r="C2368" s="174"/>
      <c r="D2368" s="157">
        <f>IFERROR($C$8:INDEX($C$8:$C$3000,COUNTIF($C$8:$C$3000,"?*")),"")</f>
        <v>0</v>
      </c>
      <c r="E2368" s="174"/>
      <c r="F2368" s="174">
        <f>--ISNUMBER(IFERROR(SEARCH('Project Costing'!#REF!,Services!I2375,1),""))</f>
        <v>0</v>
      </c>
      <c r="G2368" s="174" t="str">
        <f>IF(F2368=1,COUNTIF($F$8:F2368,1),"")</f>
        <v/>
      </c>
      <c r="H2368" s="174"/>
      <c r="I2368" s="157">
        <f>IFERROR($H$8:INDEX($H$8:$H$3000,COUNTIF($H$8:$H$3000,"?*")),"")</f>
        <v>0</v>
      </c>
    </row>
    <row r="2369" spans="1:9" x14ac:dyDescent="0.25">
      <c r="A2369" s="174">
        <f>--ISNUMBER(IFERROR(SEARCH('Project Costing'!#REF!,Services!I2376,1),""))</f>
        <v>0</v>
      </c>
      <c r="B2369" s="174" t="str">
        <f>IF(A2369=1,COUNTIF($A$8:A2369,1),"")</f>
        <v/>
      </c>
      <c r="C2369" s="174"/>
      <c r="D2369" s="157">
        <f>IFERROR($C$8:INDEX($C$8:$C$3000,COUNTIF($C$8:$C$3000,"?*")),"")</f>
        <v>0</v>
      </c>
      <c r="E2369" s="174"/>
      <c r="F2369" s="174">
        <f>--ISNUMBER(IFERROR(SEARCH('Project Costing'!#REF!,Services!I2376,1),""))</f>
        <v>0</v>
      </c>
      <c r="G2369" s="174" t="str">
        <f>IF(F2369=1,COUNTIF($F$8:F2369,1),"")</f>
        <v/>
      </c>
      <c r="H2369" s="174"/>
      <c r="I2369" s="157">
        <f>IFERROR($H$8:INDEX($H$8:$H$3000,COUNTIF($H$8:$H$3000,"?*")),"")</f>
        <v>0</v>
      </c>
    </row>
    <row r="2370" spans="1:9" x14ac:dyDescent="0.25">
      <c r="A2370" s="174">
        <f>--ISNUMBER(IFERROR(SEARCH('Project Costing'!#REF!,Services!I2377,1),""))</f>
        <v>0</v>
      </c>
      <c r="B2370" s="174" t="str">
        <f>IF(A2370=1,COUNTIF($A$8:A2370,1),"")</f>
        <v/>
      </c>
      <c r="C2370" s="174"/>
      <c r="D2370" s="157">
        <f>IFERROR($C$8:INDEX($C$8:$C$3000,COUNTIF($C$8:$C$3000,"?*")),"")</f>
        <v>0</v>
      </c>
      <c r="E2370" s="174"/>
      <c r="F2370" s="174">
        <f>--ISNUMBER(IFERROR(SEARCH('Project Costing'!#REF!,Services!I2377,1),""))</f>
        <v>0</v>
      </c>
      <c r="G2370" s="174" t="str">
        <f>IF(F2370=1,COUNTIF($F$8:F2370,1),"")</f>
        <v/>
      </c>
      <c r="H2370" s="174"/>
      <c r="I2370" s="157">
        <f>IFERROR($H$8:INDEX($H$8:$H$3000,COUNTIF($H$8:$H$3000,"?*")),"")</f>
        <v>0</v>
      </c>
    </row>
    <row r="2371" spans="1:9" x14ac:dyDescent="0.25">
      <c r="A2371" s="174">
        <f>--ISNUMBER(IFERROR(SEARCH('Project Costing'!#REF!,Services!I2378,1),""))</f>
        <v>0</v>
      </c>
      <c r="B2371" s="174" t="str">
        <f>IF(A2371=1,COUNTIF($A$8:A2371,1),"")</f>
        <v/>
      </c>
      <c r="C2371" s="174"/>
      <c r="D2371" s="157">
        <f>IFERROR($C$8:INDEX($C$8:$C$3000,COUNTIF($C$8:$C$3000,"?*")),"")</f>
        <v>0</v>
      </c>
      <c r="E2371" s="174"/>
      <c r="F2371" s="174">
        <f>--ISNUMBER(IFERROR(SEARCH('Project Costing'!#REF!,Services!I2378,1),""))</f>
        <v>0</v>
      </c>
      <c r="G2371" s="174" t="str">
        <f>IF(F2371=1,COUNTIF($F$8:F2371,1),"")</f>
        <v/>
      </c>
      <c r="H2371" s="174"/>
      <c r="I2371" s="157">
        <f>IFERROR($H$8:INDEX($H$8:$H$3000,COUNTIF($H$8:$H$3000,"?*")),"")</f>
        <v>0</v>
      </c>
    </row>
    <row r="2372" spans="1:9" x14ac:dyDescent="0.25">
      <c r="A2372" s="174">
        <f>--ISNUMBER(IFERROR(SEARCH('Project Costing'!#REF!,Services!I2379,1),""))</f>
        <v>0</v>
      </c>
      <c r="B2372" s="174" t="str">
        <f>IF(A2372=1,COUNTIF($A$8:A2372,1),"")</f>
        <v/>
      </c>
      <c r="C2372" s="174"/>
      <c r="D2372" s="157">
        <f>IFERROR($C$8:INDEX($C$8:$C$3000,COUNTIF($C$8:$C$3000,"?*")),"")</f>
        <v>0</v>
      </c>
      <c r="E2372" s="174"/>
      <c r="F2372" s="174">
        <f>--ISNUMBER(IFERROR(SEARCH('Project Costing'!#REF!,Services!I2379,1),""))</f>
        <v>0</v>
      </c>
      <c r="G2372" s="174" t="str">
        <f>IF(F2372=1,COUNTIF($F$8:F2372,1),"")</f>
        <v/>
      </c>
      <c r="H2372" s="174"/>
      <c r="I2372" s="157">
        <f>IFERROR($H$8:INDEX($H$8:$H$3000,COUNTIF($H$8:$H$3000,"?*")),"")</f>
        <v>0</v>
      </c>
    </row>
    <row r="2373" spans="1:9" x14ac:dyDescent="0.25">
      <c r="A2373" s="174">
        <f>--ISNUMBER(IFERROR(SEARCH('Project Costing'!#REF!,Services!I2380,1),""))</f>
        <v>0</v>
      </c>
      <c r="B2373" s="174" t="str">
        <f>IF(A2373=1,COUNTIF($A$8:A2373,1),"")</f>
        <v/>
      </c>
      <c r="C2373" s="174"/>
      <c r="D2373" s="157">
        <f>IFERROR($C$8:INDEX($C$8:$C$3000,COUNTIF($C$8:$C$3000,"?*")),"")</f>
        <v>0</v>
      </c>
      <c r="E2373" s="174"/>
      <c r="F2373" s="174">
        <f>--ISNUMBER(IFERROR(SEARCH('Project Costing'!#REF!,Services!I2380,1),""))</f>
        <v>0</v>
      </c>
      <c r="G2373" s="174" t="str">
        <f>IF(F2373=1,COUNTIF($F$8:F2373,1),"")</f>
        <v/>
      </c>
      <c r="H2373" s="174"/>
      <c r="I2373" s="157">
        <f>IFERROR($H$8:INDEX($H$8:$H$3000,COUNTIF($H$8:$H$3000,"?*")),"")</f>
        <v>0</v>
      </c>
    </row>
    <row r="2374" spans="1:9" x14ac:dyDescent="0.25">
      <c r="A2374" s="174">
        <f>--ISNUMBER(IFERROR(SEARCH('Project Costing'!#REF!,Services!I2381,1),""))</f>
        <v>0</v>
      </c>
      <c r="B2374" s="174" t="str">
        <f>IF(A2374=1,COUNTIF($A$8:A2374,1),"")</f>
        <v/>
      </c>
      <c r="C2374" s="174"/>
      <c r="D2374" s="157">
        <f>IFERROR($C$8:INDEX($C$8:$C$3000,COUNTIF($C$8:$C$3000,"?*")),"")</f>
        <v>0</v>
      </c>
      <c r="E2374" s="174"/>
      <c r="F2374" s="174">
        <f>--ISNUMBER(IFERROR(SEARCH('Project Costing'!#REF!,Services!I2381,1),""))</f>
        <v>0</v>
      </c>
      <c r="G2374" s="174" t="str">
        <f>IF(F2374=1,COUNTIF($F$8:F2374,1),"")</f>
        <v/>
      </c>
      <c r="H2374" s="174"/>
      <c r="I2374" s="157">
        <f>IFERROR($H$8:INDEX($H$8:$H$3000,COUNTIF($H$8:$H$3000,"?*")),"")</f>
        <v>0</v>
      </c>
    </row>
    <row r="2375" spans="1:9" x14ac:dyDescent="0.25">
      <c r="A2375" s="174">
        <f>--ISNUMBER(IFERROR(SEARCH('Project Costing'!#REF!,Services!I2382,1),""))</f>
        <v>0</v>
      </c>
      <c r="B2375" s="174" t="str">
        <f>IF(A2375=1,COUNTIF($A$8:A2375,1),"")</f>
        <v/>
      </c>
      <c r="C2375" s="174"/>
      <c r="D2375" s="157">
        <f>IFERROR($C$8:INDEX($C$8:$C$3000,COUNTIF($C$8:$C$3000,"?*")),"")</f>
        <v>0</v>
      </c>
      <c r="E2375" s="174"/>
      <c r="F2375" s="174">
        <f>--ISNUMBER(IFERROR(SEARCH('Project Costing'!#REF!,Services!I2382,1),""))</f>
        <v>0</v>
      </c>
      <c r="G2375" s="174" t="str">
        <f>IF(F2375=1,COUNTIF($F$8:F2375,1),"")</f>
        <v/>
      </c>
      <c r="H2375" s="174"/>
      <c r="I2375" s="157">
        <f>IFERROR($H$8:INDEX($H$8:$H$3000,COUNTIF($H$8:$H$3000,"?*")),"")</f>
        <v>0</v>
      </c>
    </row>
    <row r="2376" spans="1:9" x14ac:dyDescent="0.25">
      <c r="A2376" s="174">
        <f>--ISNUMBER(IFERROR(SEARCH('Project Costing'!#REF!,Services!I2383,1),""))</f>
        <v>0</v>
      </c>
      <c r="B2376" s="174" t="str">
        <f>IF(A2376=1,COUNTIF($A$8:A2376,1),"")</f>
        <v/>
      </c>
      <c r="C2376" s="174"/>
      <c r="D2376" s="157">
        <f>IFERROR($C$8:INDEX($C$8:$C$3000,COUNTIF($C$8:$C$3000,"?*")),"")</f>
        <v>0</v>
      </c>
      <c r="E2376" s="174"/>
      <c r="F2376" s="174">
        <f>--ISNUMBER(IFERROR(SEARCH('Project Costing'!#REF!,Services!I2383,1),""))</f>
        <v>0</v>
      </c>
      <c r="G2376" s="174" t="str">
        <f>IF(F2376=1,COUNTIF($F$8:F2376,1),"")</f>
        <v/>
      </c>
      <c r="H2376" s="174"/>
      <c r="I2376" s="157">
        <f>IFERROR($H$8:INDEX($H$8:$H$3000,COUNTIF($H$8:$H$3000,"?*")),"")</f>
        <v>0</v>
      </c>
    </row>
    <row r="2377" spans="1:9" x14ac:dyDescent="0.25">
      <c r="A2377" s="174">
        <f>--ISNUMBER(IFERROR(SEARCH('Project Costing'!#REF!,Services!I2384,1),""))</f>
        <v>0</v>
      </c>
      <c r="B2377" s="174" t="str">
        <f>IF(A2377=1,COUNTIF($A$8:A2377,1),"")</f>
        <v/>
      </c>
      <c r="C2377" s="174"/>
      <c r="D2377" s="157">
        <f>IFERROR($C$8:INDEX($C$8:$C$3000,COUNTIF($C$8:$C$3000,"?*")),"")</f>
        <v>0</v>
      </c>
      <c r="E2377" s="174"/>
      <c r="F2377" s="174">
        <f>--ISNUMBER(IFERROR(SEARCH('Project Costing'!#REF!,Services!I2384,1),""))</f>
        <v>0</v>
      </c>
      <c r="G2377" s="174" t="str">
        <f>IF(F2377=1,COUNTIF($F$8:F2377,1),"")</f>
        <v/>
      </c>
      <c r="H2377" s="174"/>
      <c r="I2377" s="157">
        <f>IFERROR($H$8:INDEX($H$8:$H$3000,COUNTIF($H$8:$H$3000,"?*")),"")</f>
        <v>0</v>
      </c>
    </row>
    <row r="2378" spans="1:9" x14ac:dyDescent="0.25">
      <c r="A2378" s="174">
        <f>--ISNUMBER(IFERROR(SEARCH('Project Costing'!#REF!,Services!I2385,1),""))</f>
        <v>0</v>
      </c>
      <c r="B2378" s="174" t="str">
        <f>IF(A2378=1,COUNTIF($A$8:A2378,1),"")</f>
        <v/>
      </c>
      <c r="C2378" s="174"/>
      <c r="D2378" s="157">
        <f>IFERROR($C$8:INDEX($C$8:$C$3000,COUNTIF($C$8:$C$3000,"?*")),"")</f>
        <v>0</v>
      </c>
      <c r="E2378" s="174"/>
      <c r="F2378" s="174">
        <f>--ISNUMBER(IFERROR(SEARCH('Project Costing'!#REF!,Services!I2385,1),""))</f>
        <v>0</v>
      </c>
      <c r="G2378" s="174" t="str">
        <f>IF(F2378=1,COUNTIF($F$8:F2378,1),"")</f>
        <v/>
      </c>
      <c r="H2378" s="174"/>
      <c r="I2378" s="157">
        <f>IFERROR($H$8:INDEX($H$8:$H$3000,COUNTIF($H$8:$H$3000,"?*")),"")</f>
        <v>0</v>
      </c>
    </row>
    <row r="2379" spans="1:9" x14ac:dyDescent="0.25">
      <c r="A2379" s="174">
        <f>--ISNUMBER(IFERROR(SEARCH('Project Costing'!#REF!,Services!I2386,1),""))</f>
        <v>0</v>
      </c>
      <c r="B2379" s="174" t="str">
        <f>IF(A2379=1,COUNTIF($A$8:A2379,1),"")</f>
        <v/>
      </c>
      <c r="C2379" s="174"/>
      <c r="D2379" s="157">
        <f>IFERROR($C$8:INDEX($C$8:$C$3000,COUNTIF($C$8:$C$3000,"?*")),"")</f>
        <v>0</v>
      </c>
      <c r="E2379" s="174"/>
      <c r="F2379" s="174">
        <f>--ISNUMBER(IFERROR(SEARCH('Project Costing'!#REF!,Services!I2386,1),""))</f>
        <v>0</v>
      </c>
      <c r="G2379" s="174" t="str">
        <f>IF(F2379=1,COUNTIF($F$8:F2379,1),"")</f>
        <v/>
      </c>
      <c r="H2379" s="174"/>
      <c r="I2379" s="157">
        <f>IFERROR($H$8:INDEX($H$8:$H$3000,COUNTIF($H$8:$H$3000,"?*")),"")</f>
        <v>0</v>
      </c>
    </row>
    <row r="2380" spans="1:9" x14ac:dyDescent="0.25">
      <c r="A2380" s="174">
        <f>--ISNUMBER(IFERROR(SEARCH('Project Costing'!#REF!,Services!I2387,1),""))</f>
        <v>0</v>
      </c>
      <c r="B2380" s="174" t="str">
        <f>IF(A2380=1,COUNTIF($A$8:A2380,1),"")</f>
        <v/>
      </c>
      <c r="C2380" s="174"/>
      <c r="D2380" s="157">
        <f>IFERROR($C$8:INDEX($C$8:$C$3000,COUNTIF($C$8:$C$3000,"?*")),"")</f>
        <v>0</v>
      </c>
      <c r="E2380" s="174"/>
      <c r="F2380" s="174">
        <f>--ISNUMBER(IFERROR(SEARCH('Project Costing'!#REF!,Services!I2387,1),""))</f>
        <v>0</v>
      </c>
      <c r="G2380" s="174" t="str">
        <f>IF(F2380=1,COUNTIF($F$8:F2380,1),"")</f>
        <v/>
      </c>
      <c r="H2380" s="174"/>
      <c r="I2380" s="157">
        <f>IFERROR($H$8:INDEX($H$8:$H$3000,COUNTIF($H$8:$H$3000,"?*")),"")</f>
        <v>0</v>
      </c>
    </row>
    <row r="2381" spans="1:9" x14ac:dyDescent="0.25">
      <c r="A2381" s="174">
        <f>--ISNUMBER(IFERROR(SEARCH('Project Costing'!#REF!,Services!I2388,1),""))</f>
        <v>0</v>
      </c>
      <c r="B2381" s="174" t="str">
        <f>IF(A2381=1,COUNTIF($A$8:A2381,1),"")</f>
        <v/>
      </c>
      <c r="C2381" s="174"/>
      <c r="D2381" s="157">
        <f>IFERROR($C$8:INDEX($C$8:$C$3000,COUNTIF($C$8:$C$3000,"?*")),"")</f>
        <v>0</v>
      </c>
      <c r="E2381" s="174"/>
      <c r="F2381" s="174">
        <f>--ISNUMBER(IFERROR(SEARCH('Project Costing'!#REF!,Services!I2388,1),""))</f>
        <v>0</v>
      </c>
      <c r="G2381" s="174" t="str">
        <f>IF(F2381=1,COUNTIF($F$8:F2381,1),"")</f>
        <v/>
      </c>
      <c r="H2381" s="174"/>
      <c r="I2381" s="157">
        <f>IFERROR($H$8:INDEX($H$8:$H$3000,COUNTIF($H$8:$H$3000,"?*")),"")</f>
        <v>0</v>
      </c>
    </row>
    <row r="2382" spans="1:9" x14ac:dyDescent="0.25">
      <c r="A2382" s="174">
        <f>--ISNUMBER(IFERROR(SEARCH('Project Costing'!#REF!,Services!I2389,1),""))</f>
        <v>0</v>
      </c>
      <c r="B2382" s="174" t="str">
        <f>IF(A2382=1,COUNTIF($A$8:A2382,1),"")</f>
        <v/>
      </c>
      <c r="C2382" s="174"/>
      <c r="D2382" s="157">
        <f>IFERROR($C$8:INDEX($C$8:$C$3000,COUNTIF($C$8:$C$3000,"?*")),"")</f>
        <v>0</v>
      </c>
      <c r="E2382" s="174"/>
      <c r="F2382" s="174">
        <f>--ISNUMBER(IFERROR(SEARCH('Project Costing'!#REF!,Services!I2389,1),""))</f>
        <v>0</v>
      </c>
      <c r="G2382" s="174" t="str">
        <f>IF(F2382=1,COUNTIF($F$8:F2382,1),"")</f>
        <v/>
      </c>
      <c r="H2382" s="174"/>
      <c r="I2382" s="157">
        <f>IFERROR($H$8:INDEX($H$8:$H$3000,COUNTIF($H$8:$H$3000,"?*")),"")</f>
        <v>0</v>
      </c>
    </row>
    <row r="2383" spans="1:9" x14ac:dyDescent="0.25">
      <c r="A2383" s="174">
        <f>--ISNUMBER(IFERROR(SEARCH('Project Costing'!#REF!,Services!I2390,1),""))</f>
        <v>0</v>
      </c>
      <c r="B2383" s="174" t="str">
        <f>IF(A2383=1,COUNTIF($A$8:A2383,1),"")</f>
        <v/>
      </c>
      <c r="C2383" s="174"/>
      <c r="D2383" s="157">
        <f>IFERROR($C$8:INDEX($C$8:$C$3000,COUNTIF($C$8:$C$3000,"?*")),"")</f>
        <v>0</v>
      </c>
      <c r="E2383" s="174"/>
      <c r="F2383" s="174">
        <f>--ISNUMBER(IFERROR(SEARCH('Project Costing'!#REF!,Services!I2390,1),""))</f>
        <v>0</v>
      </c>
      <c r="G2383" s="174" t="str">
        <f>IF(F2383=1,COUNTIF($F$8:F2383,1),"")</f>
        <v/>
      </c>
      <c r="H2383" s="174"/>
      <c r="I2383" s="157">
        <f>IFERROR($H$8:INDEX($H$8:$H$3000,COUNTIF($H$8:$H$3000,"?*")),"")</f>
        <v>0</v>
      </c>
    </row>
    <row r="2384" spans="1:9" x14ac:dyDescent="0.25">
      <c r="A2384" s="174">
        <f>--ISNUMBER(IFERROR(SEARCH('Project Costing'!#REF!,Services!I2391,1),""))</f>
        <v>0</v>
      </c>
      <c r="B2384" s="174" t="str">
        <f>IF(A2384=1,COUNTIF($A$8:A2384,1),"")</f>
        <v/>
      </c>
      <c r="C2384" s="174"/>
      <c r="D2384" s="157">
        <f>IFERROR($C$8:INDEX($C$8:$C$3000,COUNTIF($C$8:$C$3000,"?*")),"")</f>
        <v>0</v>
      </c>
      <c r="E2384" s="174"/>
      <c r="F2384" s="174">
        <f>--ISNUMBER(IFERROR(SEARCH('Project Costing'!#REF!,Services!I2391,1),""))</f>
        <v>0</v>
      </c>
      <c r="G2384" s="174" t="str">
        <f>IF(F2384=1,COUNTIF($F$8:F2384,1),"")</f>
        <v/>
      </c>
      <c r="H2384" s="174"/>
      <c r="I2384" s="157">
        <f>IFERROR($H$8:INDEX($H$8:$H$3000,COUNTIF($H$8:$H$3000,"?*")),"")</f>
        <v>0</v>
      </c>
    </row>
    <row r="2385" spans="1:9" x14ac:dyDescent="0.25">
      <c r="A2385" s="174">
        <f>--ISNUMBER(IFERROR(SEARCH('Project Costing'!#REF!,Services!I2392,1),""))</f>
        <v>0</v>
      </c>
      <c r="B2385" s="174" t="str">
        <f>IF(A2385=1,COUNTIF($A$8:A2385,1),"")</f>
        <v/>
      </c>
      <c r="C2385" s="174"/>
      <c r="D2385" s="157">
        <f>IFERROR($C$8:INDEX($C$8:$C$3000,COUNTIF($C$8:$C$3000,"?*")),"")</f>
        <v>0</v>
      </c>
      <c r="E2385" s="174"/>
      <c r="F2385" s="174">
        <f>--ISNUMBER(IFERROR(SEARCH('Project Costing'!#REF!,Services!I2392,1),""))</f>
        <v>0</v>
      </c>
      <c r="G2385" s="174" t="str">
        <f>IF(F2385=1,COUNTIF($F$8:F2385,1),"")</f>
        <v/>
      </c>
      <c r="H2385" s="174"/>
      <c r="I2385" s="157">
        <f>IFERROR($H$8:INDEX($H$8:$H$3000,COUNTIF($H$8:$H$3000,"?*")),"")</f>
        <v>0</v>
      </c>
    </row>
    <row r="2386" spans="1:9" x14ac:dyDescent="0.25">
      <c r="A2386" s="174">
        <f>--ISNUMBER(IFERROR(SEARCH('Project Costing'!#REF!,Services!I2393,1),""))</f>
        <v>0</v>
      </c>
      <c r="B2386" s="174" t="str">
        <f>IF(A2386=1,COUNTIF($A$8:A2386,1),"")</f>
        <v/>
      </c>
      <c r="C2386" s="174"/>
      <c r="D2386" s="157">
        <f>IFERROR($C$8:INDEX($C$8:$C$3000,COUNTIF($C$8:$C$3000,"?*")),"")</f>
        <v>0</v>
      </c>
      <c r="E2386" s="174"/>
      <c r="F2386" s="174">
        <f>--ISNUMBER(IFERROR(SEARCH('Project Costing'!#REF!,Services!I2393,1),""))</f>
        <v>0</v>
      </c>
      <c r="G2386" s="174" t="str">
        <f>IF(F2386=1,COUNTIF($F$8:F2386,1),"")</f>
        <v/>
      </c>
      <c r="H2386" s="174"/>
      <c r="I2386" s="157">
        <f>IFERROR($H$8:INDEX($H$8:$H$3000,COUNTIF($H$8:$H$3000,"?*")),"")</f>
        <v>0</v>
      </c>
    </row>
    <row r="2387" spans="1:9" x14ac:dyDescent="0.25">
      <c r="A2387" s="174">
        <f>--ISNUMBER(IFERROR(SEARCH('Project Costing'!#REF!,Services!I2394,1),""))</f>
        <v>0</v>
      </c>
      <c r="B2387" s="174" t="str">
        <f>IF(A2387=1,COUNTIF($A$8:A2387,1),"")</f>
        <v/>
      </c>
      <c r="C2387" s="174"/>
      <c r="D2387" s="157">
        <f>IFERROR($C$8:INDEX($C$8:$C$3000,COUNTIF($C$8:$C$3000,"?*")),"")</f>
        <v>0</v>
      </c>
      <c r="E2387" s="174"/>
      <c r="F2387" s="174">
        <f>--ISNUMBER(IFERROR(SEARCH('Project Costing'!#REF!,Services!I2394,1),""))</f>
        <v>0</v>
      </c>
      <c r="G2387" s="174" t="str">
        <f>IF(F2387=1,COUNTIF($F$8:F2387,1),"")</f>
        <v/>
      </c>
      <c r="H2387" s="174"/>
      <c r="I2387" s="157">
        <f>IFERROR($H$8:INDEX($H$8:$H$3000,COUNTIF($H$8:$H$3000,"?*")),"")</f>
        <v>0</v>
      </c>
    </row>
    <row r="2388" spans="1:9" x14ac:dyDescent="0.25">
      <c r="A2388" s="174">
        <f>--ISNUMBER(IFERROR(SEARCH('Project Costing'!#REF!,Services!I2395,1),""))</f>
        <v>0</v>
      </c>
      <c r="B2388" s="174" t="str">
        <f>IF(A2388=1,COUNTIF($A$8:A2388,1),"")</f>
        <v/>
      </c>
      <c r="C2388" s="174"/>
      <c r="D2388" s="157">
        <f>IFERROR($C$8:INDEX($C$8:$C$3000,COUNTIF($C$8:$C$3000,"?*")),"")</f>
        <v>0</v>
      </c>
      <c r="E2388" s="174"/>
      <c r="F2388" s="174">
        <f>--ISNUMBER(IFERROR(SEARCH('Project Costing'!#REF!,Services!I2395,1),""))</f>
        <v>0</v>
      </c>
      <c r="G2388" s="174" t="str">
        <f>IF(F2388=1,COUNTIF($F$8:F2388,1),"")</f>
        <v/>
      </c>
      <c r="H2388" s="174"/>
      <c r="I2388" s="157">
        <f>IFERROR($H$8:INDEX($H$8:$H$3000,COUNTIF($H$8:$H$3000,"?*")),"")</f>
        <v>0</v>
      </c>
    </row>
    <row r="2389" spans="1:9" x14ac:dyDescent="0.25">
      <c r="A2389" s="174">
        <f>--ISNUMBER(IFERROR(SEARCH('Project Costing'!#REF!,Services!I2396,1),""))</f>
        <v>0</v>
      </c>
      <c r="B2389" s="174" t="str">
        <f>IF(A2389=1,COUNTIF($A$8:A2389,1),"")</f>
        <v/>
      </c>
      <c r="C2389" s="174"/>
      <c r="D2389" s="157">
        <f>IFERROR($C$8:INDEX($C$8:$C$3000,COUNTIF($C$8:$C$3000,"?*")),"")</f>
        <v>0</v>
      </c>
      <c r="E2389" s="174"/>
      <c r="F2389" s="174">
        <f>--ISNUMBER(IFERROR(SEARCH('Project Costing'!#REF!,Services!I2396,1),""))</f>
        <v>0</v>
      </c>
      <c r="G2389" s="174" t="str">
        <f>IF(F2389=1,COUNTIF($F$8:F2389,1),"")</f>
        <v/>
      </c>
      <c r="H2389" s="174"/>
      <c r="I2389" s="157">
        <f>IFERROR($H$8:INDEX($H$8:$H$3000,COUNTIF($H$8:$H$3000,"?*")),"")</f>
        <v>0</v>
      </c>
    </row>
    <row r="2390" spans="1:9" x14ac:dyDescent="0.25">
      <c r="A2390" s="174">
        <f>--ISNUMBER(IFERROR(SEARCH('Project Costing'!#REF!,Services!I2397,1),""))</f>
        <v>0</v>
      </c>
      <c r="B2390" s="174" t="str">
        <f>IF(A2390=1,COUNTIF($A$8:A2390,1),"")</f>
        <v/>
      </c>
      <c r="C2390" s="174"/>
      <c r="D2390" s="157">
        <f>IFERROR($C$8:INDEX($C$8:$C$3000,COUNTIF($C$8:$C$3000,"?*")),"")</f>
        <v>0</v>
      </c>
      <c r="E2390" s="174"/>
      <c r="F2390" s="174">
        <f>--ISNUMBER(IFERROR(SEARCH('Project Costing'!#REF!,Services!I2397,1),""))</f>
        <v>0</v>
      </c>
      <c r="G2390" s="174" t="str">
        <f>IF(F2390=1,COUNTIF($F$8:F2390,1),"")</f>
        <v/>
      </c>
      <c r="H2390" s="174"/>
      <c r="I2390" s="157">
        <f>IFERROR($H$8:INDEX($H$8:$H$3000,COUNTIF($H$8:$H$3000,"?*")),"")</f>
        <v>0</v>
      </c>
    </row>
    <row r="2391" spans="1:9" x14ac:dyDescent="0.25">
      <c r="A2391" s="174">
        <f>--ISNUMBER(IFERROR(SEARCH('Project Costing'!#REF!,Services!I2398,1),""))</f>
        <v>0</v>
      </c>
      <c r="B2391" s="174" t="str">
        <f>IF(A2391=1,COUNTIF($A$8:A2391,1),"")</f>
        <v/>
      </c>
      <c r="C2391" s="174"/>
      <c r="D2391" s="157">
        <f>IFERROR($C$8:INDEX($C$8:$C$3000,COUNTIF($C$8:$C$3000,"?*")),"")</f>
        <v>0</v>
      </c>
      <c r="E2391" s="174"/>
      <c r="F2391" s="174">
        <f>--ISNUMBER(IFERROR(SEARCH('Project Costing'!#REF!,Services!I2398,1),""))</f>
        <v>0</v>
      </c>
      <c r="G2391" s="174" t="str">
        <f>IF(F2391=1,COUNTIF($F$8:F2391,1),"")</f>
        <v/>
      </c>
      <c r="H2391" s="174"/>
      <c r="I2391" s="157">
        <f>IFERROR($H$8:INDEX($H$8:$H$3000,COUNTIF($H$8:$H$3000,"?*")),"")</f>
        <v>0</v>
      </c>
    </row>
    <row r="2392" spans="1:9" x14ac:dyDescent="0.25">
      <c r="A2392" s="174">
        <f>--ISNUMBER(IFERROR(SEARCH('Project Costing'!#REF!,Services!I2399,1),""))</f>
        <v>0</v>
      </c>
      <c r="B2392" s="174" t="str">
        <f>IF(A2392=1,COUNTIF($A$8:A2392,1),"")</f>
        <v/>
      </c>
      <c r="C2392" s="174"/>
      <c r="D2392" s="157">
        <f>IFERROR($C$8:INDEX($C$8:$C$3000,COUNTIF($C$8:$C$3000,"?*")),"")</f>
        <v>0</v>
      </c>
      <c r="E2392" s="174"/>
      <c r="F2392" s="174">
        <f>--ISNUMBER(IFERROR(SEARCH('Project Costing'!#REF!,Services!I2399,1),""))</f>
        <v>0</v>
      </c>
      <c r="G2392" s="174" t="str">
        <f>IF(F2392=1,COUNTIF($F$8:F2392,1),"")</f>
        <v/>
      </c>
      <c r="H2392" s="174"/>
      <c r="I2392" s="157">
        <f>IFERROR($H$8:INDEX($H$8:$H$3000,COUNTIF($H$8:$H$3000,"?*")),"")</f>
        <v>0</v>
      </c>
    </row>
    <row r="2393" spans="1:9" x14ac:dyDescent="0.25">
      <c r="A2393" s="174">
        <f>--ISNUMBER(IFERROR(SEARCH('Project Costing'!#REF!,Services!I2400,1),""))</f>
        <v>0</v>
      </c>
      <c r="B2393" s="174" t="str">
        <f>IF(A2393=1,COUNTIF($A$8:A2393,1),"")</f>
        <v/>
      </c>
      <c r="C2393" s="174"/>
      <c r="D2393" s="157">
        <f>IFERROR($C$8:INDEX($C$8:$C$3000,COUNTIF($C$8:$C$3000,"?*")),"")</f>
        <v>0</v>
      </c>
      <c r="E2393" s="174"/>
      <c r="F2393" s="174">
        <f>--ISNUMBER(IFERROR(SEARCH('Project Costing'!#REF!,Services!I2400,1),""))</f>
        <v>0</v>
      </c>
      <c r="G2393" s="174" t="str">
        <f>IF(F2393=1,COUNTIF($F$8:F2393,1),"")</f>
        <v/>
      </c>
      <c r="H2393" s="174"/>
      <c r="I2393" s="157">
        <f>IFERROR($H$8:INDEX($H$8:$H$3000,COUNTIF($H$8:$H$3000,"?*")),"")</f>
        <v>0</v>
      </c>
    </row>
    <row r="2394" spans="1:9" x14ac:dyDescent="0.25">
      <c r="A2394" s="174">
        <f>--ISNUMBER(IFERROR(SEARCH('Project Costing'!#REF!,Services!I2401,1),""))</f>
        <v>0</v>
      </c>
      <c r="B2394" s="174" t="str">
        <f>IF(A2394=1,COUNTIF($A$8:A2394,1),"")</f>
        <v/>
      </c>
      <c r="C2394" s="174"/>
      <c r="D2394" s="157">
        <f>IFERROR($C$8:INDEX($C$8:$C$3000,COUNTIF($C$8:$C$3000,"?*")),"")</f>
        <v>0</v>
      </c>
      <c r="E2394" s="174"/>
      <c r="F2394" s="174">
        <f>--ISNUMBER(IFERROR(SEARCH('Project Costing'!#REF!,Services!I2401,1),""))</f>
        <v>0</v>
      </c>
      <c r="G2394" s="174" t="str">
        <f>IF(F2394=1,COUNTIF($F$8:F2394,1),"")</f>
        <v/>
      </c>
      <c r="H2394" s="174"/>
      <c r="I2394" s="157">
        <f>IFERROR($H$8:INDEX($H$8:$H$3000,COUNTIF($H$8:$H$3000,"?*")),"")</f>
        <v>0</v>
      </c>
    </row>
    <row r="2395" spans="1:9" x14ac:dyDescent="0.25">
      <c r="A2395" s="174">
        <f>--ISNUMBER(IFERROR(SEARCH('Project Costing'!#REF!,Services!I2402,1),""))</f>
        <v>0</v>
      </c>
      <c r="B2395" s="174" t="str">
        <f>IF(A2395=1,COUNTIF($A$8:A2395,1),"")</f>
        <v/>
      </c>
      <c r="C2395" s="174"/>
      <c r="D2395" s="157">
        <f>IFERROR($C$8:INDEX($C$8:$C$3000,COUNTIF($C$8:$C$3000,"?*")),"")</f>
        <v>0</v>
      </c>
      <c r="E2395" s="174"/>
      <c r="F2395" s="174">
        <f>--ISNUMBER(IFERROR(SEARCH('Project Costing'!#REF!,Services!I2402,1),""))</f>
        <v>0</v>
      </c>
      <c r="G2395" s="174" t="str">
        <f>IF(F2395=1,COUNTIF($F$8:F2395,1),"")</f>
        <v/>
      </c>
      <c r="H2395" s="174"/>
      <c r="I2395" s="157">
        <f>IFERROR($H$8:INDEX($H$8:$H$3000,COUNTIF($H$8:$H$3000,"?*")),"")</f>
        <v>0</v>
      </c>
    </row>
    <row r="2396" spans="1:9" x14ac:dyDescent="0.25">
      <c r="A2396" s="174">
        <f>--ISNUMBER(IFERROR(SEARCH('Project Costing'!#REF!,Services!I2403,1),""))</f>
        <v>0</v>
      </c>
      <c r="B2396" s="174" t="str">
        <f>IF(A2396=1,COUNTIF($A$8:A2396,1),"")</f>
        <v/>
      </c>
      <c r="C2396" s="174"/>
      <c r="D2396" s="157">
        <f>IFERROR($C$8:INDEX($C$8:$C$3000,COUNTIF($C$8:$C$3000,"?*")),"")</f>
        <v>0</v>
      </c>
      <c r="E2396" s="174"/>
      <c r="F2396" s="174">
        <f>--ISNUMBER(IFERROR(SEARCH('Project Costing'!#REF!,Services!I2403,1),""))</f>
        <v>0</v>
      </c>
      <c r="G2396" s="174" t="str">
        <f>IF(F2396=1,COUNTIF($F$8:F2396,1),"")</f>
        <v/>
      </c>
      <c r="H2396" s="174"/>
      <c r="I2396" s="157">
        <f>IFERROR($H$8:INDEX($H$8:$H$3000,COUNTIF($H$8:$H$3000,"?*")),"")</f>
        <v>0</v>
      </c>
    </row>
    <row r="2397" spans="1:9" x14ac:dyDescent="0.25">
      <c r="A2397" s="174">
        <f>--ISNUMBER(IFERROR(SEARCH('Project Costing'!#REF!,Services!I2404,1),""))</f>
        <v>0</v>
      </c>
      <c r="B2397" s="174" t="str">
        <f>IF(A2397=1,COUNTIF($A$8:A2397,1),"")</f>
        <v/>
      </c>
      <c r="C2397" s="174"/>
      <c r="D2397" s="157">
        <f>IFERROR($C$8:INDEX($C$8:$C$3000,COUNTIF($C$8:$C$3000,"?*")),"")</f>
        <v>0</v>
      </c>
      <c r="E2397" s="174"/>
      <c r="F2397" s="174">
        <f>--ISNUMBER(IFERROR(SEARCH('Project Costing'!#REF!,Services!I2404,1),""))</f>
        <v>0</v>
      </c>
      <c r="G2397" s="174" t="str">
        <f>IF(F2397=1,COUNTIF($F$8:F2397,1),"")</f>
        <v/>
      </c>
      <c r="H2397" s="174"/>
      <c r="I2397" s="157">
        <f>IFERROR($H$8:INDEX($H$8:$H$3000,COUNTIF($H$8:$H$3000,"?*")),"")</f>
        <v>0</v>
      </c>
    </row>
    <row r="2398" spans="1:9" x14ac:dyDescent="0.25">
      <c r="A2398" s="174">
        <f>--ISNUMBER(IFERROR(SEARCH('Project Costing'!#REF!,Services!I2405,1),""))</f>
        <v>0</v>
      </c>
      <c r="B2398" s="174" t="str">
        <f>IF(A2398=1,COUNTIF($A$8:A2398,1),"")</f>
        <v/>
      </c>
      <c r="C2398" s="174"/>
      <c r="D2398" s="157">
        <f>IFERROR($C$8:INDEX($C$8:$C$3000,COUNTIF($C$8:$C$3000,"?*")),"")</f>
        <v>0</v>
      </c>
      <c r="E2398" s="174"/>
      <c r="F2398" s="174">
        <f>--ISNUMBER(IFERROR(SEARCH('Project Costing'!#REF!,Services!I2405,1),""))</f>
        <v>0</v>
      </c>
      <c r="G2398" s="174" t="str">
        <f>IF(F2398=1,COUNTIF($F$8:F2398,1),"")</f>
        <v/>
      </c>
      <c r="H2398" s="174"/>
      <c r="I2398" s="157">
        <f>IFERROR($H$8:INDEX($H$8:$H$3000,COUNTIF($H$8:$H$3000,"?*")),"")</f>
        <v>0</v>
      </c>
    </row>
    <row r="2399" spans="1:9" x14ac:dyDescent="0.25">
      <c r="A2399" s="174">
        <f>--ISNUMBER(IFERROR(SEARCH('Project Costing'!#REF!,Services!I2406,1),""))</f>
        <v>0</v>
      </c>
      <c r="B2399" s="174" t="str">
        <f>IF(A2399=1,COUNTIF($A$8:A2399,1),"")</f>
        <v/>
      </c>
      <c r="C2399" s="174"/>
      <c r="D2399" s="157">
        <f>IFERROR($C$8:INDEX($C$8:$C$3000,COUNTIF($C$8:$C$3000,"?*")),"")</f>
        <v>0</v>
      </c>
      <c r="E2399" s="174"/>
      <c r="F2399" s="174">
        <f>--ISNUMBER(IFERROR(SEARCH('Project Costing'!#REF!,Services!I2406,1),""))</f>
        <v>0</v>
      </c>
      <c r="G2399" s="174" t="str">
        <f>IF(F2399=1,COUNTIF($F$8:F2399,1),"")</f>
        <v/>
      </c>
      <c r="H2399" s="174"/>
      <c r="I2399" s="157">
        <f>IFERROR($H$8:INDEX($H$8:$H$3000,COUNTIF($H$8:$H$3000,"?*")),"")</f>
        <v>0</v>
      </c>
    </row>
    <row r="2400" spans="1:9" x14ac:dyDescent="0.25">
      <c r="A2400" s="174">
        <f>--ISNUMBER(IFERROR(SEARCH('Project Costing'!#REF!,Services!I2407,1),""))</f>
        <v>0</v>
      </c>
      <c r="B2400" s="174" t="str">
        <f>IF(A2400=1,COUNTIF($A$8:A2400,1),"")</f>
        <v/>
      </c>
      <c r="C2400" s="174"/>
      <c r="D2400" s="157">
        <f>IFERROR($C$8:INDEX($C$8:$C$3000,COUNTIF($C$8:$C$3000,"?*")),"")</f>
        <v>0</v>
      </c>
      <c r="E2400" s="174"/>
      <c r="F2400" s="174">
        <f>--ISNUMBER(IFERROR(SEARCH('Project Costing'!#REF!,Services!I2407,1),""))</f>
        <v>0</v>
      </c>
      <c r="G2400" s="174" t="str">
        <f>IF(F2400=1,COUNTIF($F$8:F2400,1),"")</f>
        <v/>
      </c>
      <c r="H2400" s="174"/>
      <c r="I2400" s="157">
        <f>IFERROR($H$8:INDEX($H$8:$H$3000,COUNTIF($H$8:$H$3000,"?*")),"")</f>
        <v>0</v>
      </c>
    </row>
    <row r="2401" spans="1:9" x14ac:dyDescent="0.25">
      <c r="A2401" s="174">
        <f>--ISNUMBER(IFERROR(SEARCH('Project Costing'!#REF!,Services!I2408,1),""))</f>
        <v>0</v>
      </c>
      <c r="B2401" s="174" t="str">
        <f>IF(A2401=1,COUNTIF($A$8:A2401,1),"")</f>
        <v/>
      </c>
      <c r="C2401" s="174"/>
      <c r="D2401" s="157">
        <f>IFERROR($C$8:INDEX($C$8:$C$3000,COUNTIF($C$8:$C$3000,"?*")),"")</f>
        <v>0</v>
      </c>
      <c r="E2401" s="174"/>
      <c r="F2401" s="174">
        <f>--ISNUMBER(IFERROR(SEARCH('Project Costing'!#REF!,Services!I2408,1),""))</f>
        <v>0</v>
      </c>
      <c r="G2401" s="174" t="str">
        <f>IF(F2401=1,COUNTIF($F$8:F2401,1),"")</f>
        <v/>
      </c>
      <c r="H2401" s="174"/>
      <c r="I2401" s="157">
        <f>IFERROR($H$8:INDEX($H$8:$H$3000,COUNTIF($H$8:$H$3000,"?*")),"")</f>
        <v>0</v>
      </c>
    </row>
    <row r="2402" spans="1:9" x14ac:dyDescent="0.25">
      <c r="A2402" s="174">
        <f>--ISNUMBER(IFERROR(SEARCH('Project Costing'!#REF!,Services!I2409,1),""))</f>
        <v>0</v>
      </c>
      <c r="B2402" s="174" t="str">
        <f>IF(A2402=1,COUNTIF($A$8:A2402,1),"")</f>
        <v/>
      </c>
      <c r="C2402" s="174"/>
      <c r="D2402" s="157">
        <f>IFERROR($C$8:INDEX($C$8:$C$3000,COUNTIF($C$8:$C$3000,"?*")),"")</f>
        <v>0</v>
      </c>
      <c r="E2402" s="174"/>
      <c r="F2402" s="174">
        <f>--ISNUMBER(IFERROR(SEARCH('Project Costing'!#REF!,Services!I2409,1),""))</f>
        <v>0</v>
      </c>
      <c r="G2402" s="174" t="str">
        <f>IF(F2402=1,COUNTIF($F$8:F2402,1),"")</f>
        <v/>
      </c>
      <c r="H2402" s="174"/>
      <c r="I2402" s="157">
        <f>IFERROR($H$8:INDEX($H$8:$H$3000,COUNTIF($H$8:$H$3000,"?*")),"")</f>
        <v>0</v>
      </c>
    </row>
    <row r="2403" spans="1:9" x14ac:dyDescent="0.25">
      <c r="A2403" s="174">
        <f>--ISNUMBER(IFERROR(SEARCH('Project Costing'!#REF!,Services!I2410,1),""))</f>
        <v>0</v>
      </c>
      <c r="B2403" s="174" t="str">
        <f>IF(A2403=1,COUNTIF($A$8:A2403,1),"")</f>
        <v/>
      </c>
      <c r="C2403" s="174"/>
      <c r="D2403" s="157">
        <f>IFERROR($C$8:INDEX($C$8:$C$3000,COUNTIF($C$8:$C$3000,"?*")),"")</f>
        <v>0</v>
      </c>
      <c r="E2403" s="174"/>
      <c r="F2403" s="174">
        <f>--ISNUMBER(IFERROR(SEARCH('Project Costing'!#REF!,Services!I2410,1),""))</f>
        <v>0</v>
      </c>
      <c r="G2403" s="174" t="str">
        <f>IF(F2403=1,COUNTIF($F$8:F2403,1),"")</f>
        <v/>
      </c>
      <c r="H2403" s="174"/>
      <c r="I2403" s="157">
        <f>IFERROR($H$8:INDEX($H$8:$H$3000,COUNTIF($H$8:$H$3000,"?*")),"")</f>
        <v>0</v>
      </c>
    </row>
    <row r="2404" spans="1:9" x14ac:dyDescent="0.25">
      <c r="A2404" s="174">
        <f>--ISNUMBER(IFERROR(SEARCH('Project Costing'!#REF!,Services!I2411,1),""))</f>
        <v>0</v>
      </c>
      <c r="B2404" s="174" t="str">
        <f>IF(A2404=1,COUNTIF($A$8:A2404,1),"")</f>
        <v/>
      </c>
      <c r="C2404" s="174"/>
      <c r="D2404" s="157">
        <f>IFERROR($C$8:INDEX($C$8:$C$3000,COUNTIF($C$8:$C$3000,"?*")),"")</f>
        <v>0</v>
      </c>
      <c r="E2404" s="174"/>
      <c r="F2404" s="174">
        <f>--ISNUMBER(IFERROR(SEARCH('Project Costing'!#REF!,Services!I2411,1),""))</f>
        <v>0</v>
      </c>
      <c r="G2404" s="174" t="str">
        <f>IF(F2404=1,COUNTIF($F$8:F2404,1),"")</f>
        <v/>
      </c>
      <c r="H2404" s="174"/>
      <c r="I2404" s="157">
        <f>IFERROR($H$8:INDEX($H$8:$H$3000,COUNTIF($H$8:$H$3000,"?*")),"")</f>
        <v>0</v>
      </c>
    </row>
    <row r="2405" spans="1:9" x14ac:dyDescent="0.25">
      <c r="A2405" s="174">
        <f>--ISNUMBER(IFERROR(SEARCH('Project Costing'!#REF!,Services!I2412,1),""))</f>
        <v>0</v>
      </c>
      <c r="B2405" s="174" t="str">
        <f>IF(A2405=1,COUNTIF($A$8:A2405,1),"")</f>
        <v/>
      </c>
      <c r="C2405" s="174"/>
      <c r="D2405" s="157">
        <f>IFERROR($C$8:INDEX($C$8:$C$3000,COUNTIF($C$8:$C$3000,"?*")),"")</f>
        <v>0</v>
      </c>
      <c r="E2405" s="174"/>
      <c r="F2405" s="174">
        <f>--ISNUMBER(IFERROR(SEARCH('Project Costing'!#REF!,Services!I2412,1),""))</f>
        <v>0</v>
      </c>
      <c r="G2405" s="174" t="str">
        <f>IF(F2405=1,COUNTIF($F$8:F2405,1),"")</f>
        <v/>
      </c>
      <c r="H2405" s="174"/>
      <c r="I2405" s="157">
        <f>IFERROR($H$8:INDEX($H$8:$H$3000,COUNTIF($H$8:$H$3000,"?*")),"")</f>
        <v>0</v>
      </c>
    </row>
    <row r="2406" spans="1:9" x14ac:dyDescent="0.25">
      <c r="A2406" s="174">
        <f>--ISNUMBER(IFERROR(SEARCH('Project Costing'!#REF!,Services!I2413,1),""))</f>
        <v>0</v>
      </c>
      <c r="B2406" s="174" t="str">
        <f>IF(A2406=1,COUNTIF($A$8:A2406,1),"")</f>
        <v/>
      </c>
      <c r="C2406" s="174"/>
      <c r="D2406" s="157">
        <f>IFERROR($C$8:INDEX($C$8:$C$3000,COUNTIF($C$8:$C$3000,"?*")),"")</f>
        <v>0</v>
      </c>
      <c r="E2406" s="174"/>
      <c r="F2406" s="174">
        <f>--ISNUMBER(IFERROR(SEARCH('Project Costing'!#REF!,Services!I2413,1),""))</f>
        <v>0</v>
      </c>
      <c r="G2406" s="174" t="str">
        <f>IF(F2406=1,COUNTIF($F$8:F2406,1),"")</f>
        <v/>
      </c>
      <c r="H2406" s="174"/>
      <c r="I2406" s="157">
        <f>IFERROR($H$8:INDEX($H$8:$H$3000,COUNTIF($H$8:$H$3000,"?*")),"")</f>
        <v>0</v>
      </c>
    </row>
    <row r="2407" spans="1:9" x14ac:dyDescent="0.25">
      <c r="A2407" s="174">
        <f>--ISNUMBER(IFERROR(SEARCH('Project Costing'!#REF!,Services!I2414,1),""))</f>
        <v>0</v>
      </c>
      <c r="B2407" s="174" t="str">
        <f>IF(A2407=1,COUNTIF($A$8:A2407,1),"")</f>
        <v/>
      </c>
      <c r="C2407" s="174"/>
      <c r="D2407" s="157">
        <f>IFERROR($C$8:INDEX($C$8:$C$3000,COUNTIF($C$8:$C$3000,"?*")),"")</f>
        <v>0</v>
      </c>
      <c r="E2407" s="174"/>
      <c r="F2407" s="174">
        <f>--ISNUMBER(IFERROR(SEARCH('Project Costing'!#REF!,Services!I2414,1),""))</f>
        <v>0</v>
      </c>
      <c r="G2407" s="174" t="str">
        <f>IF(F2407=1,COUNTIF($F$8:F2407,1),"")</f>
        <v/>
      </c>
      <c r="H2407" s="174"/>
      <c r="I2407" s="157">
        <f>IFERROR($H$8:INDEX($H$8:$H$3000,COUNTIF($H$8:$H$3000,"?*")),"")</f>
        <v>0</v>
      </c>
    </row>
    <row r="2408" spans="1:9" x14ac:dyDescent="0.25">
      <c r="A2408" s="174">
        <f>--ISNUMBER(IFERROR(SEARCH('Project Costing'!#REF!,Services!I2415,1),""))</f>
        <v>0</v>
      </c>
      <c r="B2408" s="174" t="str">
        <f>IF(A2408=1,COUNTIF($A$8:A2408,1),"")</f>
        <v/>
      </c>
      <c r="C2408" s="174"/>
      <c r="D2408" s="157">
        <f>IFERROR($C$8:INDEX($C$8:$C$3000,COUNTIF($C$8:$C$3000,"?*")),"")</f>
        <v>0</v>
      </c>
      <c r="E2408" s="174"/>
      <c r="F2408" s="174">
        <f>--ISNUMBER(IFERROR(SEARCH('Project Costing'!#REF!,Services!I2415,1),""))</f>
        <v>0</v>
      </c>
      <c r="G2408" s="174" t="str">
        <f>IF(F2408=1,COUNTIF($F$8:F2408,1),"")</f>
        <v/>
      </c>
      <c r="H2408" s="174"/>
      <c r="I2408" s="157">
        <f>IFERROR($H$8:INDEX($H$8:$H$3000,COUNTIF($H$8:$H$3000,"?*")),"")</f>
        <v>0</v>
      </c>
    </row>
    <row r="2409" spans="1:9" x14ac:dyDescent="0.25">
      <c r="A2409" s="174">
        <f>--ISNUMBER(IFERROR(SEARCH('Project Costing'!#REF!,Services!I2416,1),""))</f>
        <v>0</v>
      </c>
      <c r="B2409" s="174" t="str">
        <f>IF(A2409=1,COUNTIF($A$8:A2409,1),"")</f>
        <v/>
      </c>
      <c r="C2409" s="174"/>
      <c r="D2409" s="157">
        <f>IFERROR($C$8:INDEX($C$8:$C$3000,COUNTIF($C$8:$C$3000,"?*")),"")</f>
        <v>0</v>
      </c>
      <c r="E2409" s="174"/>
      <c r="F2409" s="174">
        <f>--ISNUMBER(IFERROR(SEARCH('Project Costing'!#REF!,Services!I2416,1),""))</f>
        <v>0</v>
      </c>
      <c r="G2409" s="174" t="str">
        <f>IF(F2409=1,COUNTIF($F$8:F2409,1),"")</f>
        <v/>
      </c>
      <c r="H2409" s="174"/>
      <c r="I2409" s="157">
        <f>IFERROR($H$8:INDEX($H$8:$H$3000,COUNTIF($H$8:$H$3000,"?*")),"")</f>
        <v>0</v>
      </c>
    </row>
    <row r="2410" spans="1:9" x14ac:dyDescent="0.25">
      <c r="A2410" s="174">
        <f>--ISNUMBER(IFERROR(SEARCH('Project Costing'!#REF!,Services!I2417,1),""))</f>
        <v>0</v>
      </c>
      <c r="B2410" s="174" t="str">
        <f>IF(A2410=1,COUNTIF($A$8:A2410,1),"")</f>
        <v/>
      </c>
      <c r="C2410" s="174"/>
      <c r="D2410" s="157">
        <f>IFERROR($C$8:INDEX($C$8:$C$3000,COUNTIF($C$8:$C$3000,"?*")),"")</f>
        <v>0</v>
      </c>
      <c r="E2410" s="174"/>
      <c r="F2410" s="174">
        <f>--ISNUMBER(IFERROR(SEARCH('Project Costing'!#REF!,Services!I2417,1),""))</f>
        <v>0</v>
      </c>
      <c r="G2410" s="174" t="str">
        <f>IF(F2410=1,COUNTIF($F$8:F2410,1),"")</f>
        <v/>
      </c>
      <c r="H2410" s="174"/>
      <c r="I2410" s="157">
        <f>IFERROR($H$8:INDEX($H$8:$H$3000,COUNTIF($H$8:$H$3000,"?*")),"")</f>
        <v>0</v>
      </c>
    </row>
    <row r="2411" spans="1:9" x14ac:dyDescent="0.25">
      <c r="A2411" s="174">
        <f>--ISNUMBER(IFERROR(SEARCH('Project Costing'!#REF!,Services!I2418,1),""))</f>
        <v>0</v>
      </c>
      <c r="B2411" s="174" t="str">
        <f>IF(A2411=1,COUNTIF($A$8:A2411,1),"")</f>
        <v/>
      </c>
      <c r="C2411" s="174"/>
      <c r="D2411" s="157">
        <f>IFERROR($C$8:INDEX($C$8:$C$3000,COUNTIF($C$8:$C$3000,"?*")),"")</f>
        <v>0</v>
      </c>
      <c r="E2411" s="174"/>
      <c r="F2411" s="174">
        <f>--ISNUMBER(IFERROR(SEARCH('Project Costing'!#REF!,Services!I2418,1),""))</f>
        <v>0</v>
      </c>
      <c r="G2411" s="174" t="str">
        <f>IF(F2411=1,COUNTIF($F$8:F2411,1),"")</f>
        <v/>
      </c>
      <c r="H2411" s="174"/>
      <c r="I2411" s="157">
        <f>IFERROR($H$8:INDEX($H$8:$H$3000,COUNTIF($H$8:$H$3000,"?*")),"")</f>
        <v>0</v>
      </c>
    </row>
    <row r="2412" spans="1:9" x14ac:dyDescent="0.25">
      <c r="A2412" s="174">
        <f>--ISNUMBER(IFERROR(SEARCH('Project Costing'!#REF!,Services!I2419,1),""))</f>
        <v>0</v>
      </c>
      <c r="B2412" s="174" t="str">
        <f>IF(A2412=1,COUNTIF($A$8:A2412,1),"")</f>
        <v/>
      </c>
      <c r="C2412" s="174"/>
      <c r="D2412" s="157">
        <f>IFERROR($C$8:INDEX($C$8:$C$3000,COUNTIF($C$8:$C$3000,"?*")),"")</f>
        <v>0</v>
      </c>
      <c r="E2412" s="174"/>
      <c r="F2412" s="174">
        <f>--ISNUMBER(IFERROR(SEARCH('Project Costing'!#REF!,Services!I2419,1),""))</f>
        <v>0</v>
      </c>
      <c r="G2412" s="174" t="str">
        <f>IF(F2412=1,COUNTIF($F$8:F2412,1),"")</f>
        <v/>
      </c>
      <c r="H2412" s="174"/>
      <c r="I2412" s="157">
        <f>IFERROR($H$8:INDEX($H$8:$H$3000,COUNTIF($H$8:$H$3000,"?*")),"")</f>
        <v>0</v>
      </c>
    </row>
    <row r="2413" spans="1:9" x14ac:dyDescent="0.25">
      <c r="A2413" s="174">
        <f>--ISNUMBER(IFERROR(SEARCH('Project Costing'!#REF!,Services!I2420,1),""))</f>
        <v>0</v>
      </c>
      <c r="B2413" s="174" t="str">
        <f>IF(A2413=1,COUNTIF($A$8:A2413,1),"")</f>
        <v/>
      </c>
      <c r="C2413" s="174"/>
      <c r="D2413" s="157">
        <f>IFERROR($C$8:INDEX($C$8:$C$3000,COUNTIF($C$8:$C$3000,"?*")),"")</f>
        <v>0</v>
      </c>
      <c r="E2413" s="174"/>
      <c r="F2413" s="174">
        <f>--ISNUMBER(IFERROR(SEARCH('Project Costing'!#REF!,Services!I2420,1),""))</f>
        <v>0</v>
      </c>
      <c r="G2413" s="174" t="str">
        <f>IF(F2413=1,COUNTIF($F$8:F2413,1),"")</f>
        <v/>
      </c>
      <c r="H2413" s="174"/>
      <c r="I2413" s="157">
        <f>IFERROR($H$8:INDEX($H$8:$H$3000,COUNTIF($H$8:$H$3000,"?*")),"")</f>
        <v>0</v>
      </c>
    </row>
    <row r="2414" spans="1:9" x14ac:dyDescent="0.25">
      <c r="A2414" s="174">
        <f>--ISNUMBER(IFERROR(SEARCH('Project Costing'!#REF!,Services!I2421,1),""))</f>
        <v>0</v>
      </c>
      <c r="B2414" s="174" t="str">
        <f>IF(A2414=1,COUNTIF($A$8:A2414,1),"")</f>
        <v/>
      </c>
      <c r="C2414" s="174"/>
      <c r="D2414" s="157">
        <f>IFERROR($C$8:INDEX($C$8:$C$3000,COUNTIF($C$8:$C$3000,"?*")),"")</f>
        <v>0</v>
      </c>
      <c r="E2414" s="174"/>
      <c r="F2414" s="174">
        <f>--ISNUMBER(IFERROR(SEARCH('Project Costing'!#REF!,Services!I2421,1),""))</f>
        <v>0</v>
      </c>
      <c r="G2414" s="174" t="str">
        <f>IF(F2414=1,COUNTIF($F$8:F2414,1),"")</f>
        <v/>
      </c>
      <c r="H2414" s="174"/>
      <c r="I2414" s="157">
        <f>IFERROR($H$8:INDEX($H$8:$H$3000,COUNTIF($H$8:$H$3000,"?*")),"")</f>
        <v>0</v>
      </c>
    </row>
    <row r="2415" spans="1:9" x14ac:dyDescent="0.25">
      <c r="A2415" s="174">
        <f>--ISNUMBER(IFERROR(SEARCH('Project Costing'!#REF!,Services!I2422,1),""))</f>
        <v>0</v>
      </c>
      <c r="B2415" s="174" t="str">
        <f>IF(A2415=1,COUNTIF($A$8:A2415,1),"")</f>
        <v/>
      </c>
      <c r="C2415" s="174"/>
      <c r="D2415" s="157">
        <f>IFERROR($C$8:INDEX($C$8:$C$3000,COUNTIF($C$8:$C$3000,"?*")),"")</f>
        <v>0</v>
      </c>
      <c r="E2415" s="174"/>
      <c r="F2415" s="174">
        <f>--ISNUMBER(IFERROR(SEARCH('Project Costing'!#REF!,Services!I2422,1),""))</f>
        <v>0</v>
      </c>
      <c r="G2415" s="174" t="str">
        <f>IF(F2415=1,COUNTIF($F$8:F2415,1),"")</f>
        <v/>
      </c>
      <c r="H2415" s="174"/>
      <c r="I2415" s="157">
        <f>IFERROR($H$8:INDEX($H$8:$H$3000,COUNTIF($H$8:$H$3000,"?*")),"")</f>
        <v>0</v>
      </c>
    </row>
    <row r="2416" spans="1:9" x14ac:dyDescent="0.25">
      <c r="A2416" s="174">
        <f>--ISNUMBER(IFERROR(SEARCH('Project Costing'!#REF!,Services!I2423,1),""))</f>
        <v>0</v>
      </c>
      <c r="B2416" s="174" t="str">
        <f>IF(A2416=1,COUNTIF($A$8:A2416,1),"")</f>
        <v/>
      </c>
      <c r="C2416" s="174"/>
      <c r="D2416" s="157">
        <f>IFERROR($C$8:INDEX($C$8:$C$3000,COUNTIF($C$8:$C$3000,"?*")),"")</f>
        <v>0</v>
      </c>
      <c r="E2416" s="174"/>
      <c r="F2416" s="174">
        <f>--ISNUMBER(IFERROR(SEARCH('Project Costing'!#REF!,Services!I2423,1),""))</f>
        <v>0</v>
      </c>
      <c r="G2416" s="174" t="str">
        <f>IF(F2416=1,COUNTIF($F$8:F2416,1),"")</f>
        <v/>
      </c>
      <c r="H2416" s="174"/>
      <c r="I2416" s="157">
        <f>IFERROR($H$8:INDEX($H$8:$H$3000,COUNTIF($H$8:$H$3000,"?*")),"")</f>
        <v>0</v>
      </c>
    </row>
    <row r="2417" spans="1:9" x14ac:dyDescent="0.25">
      <c r="A2417" s="174">
        <f>--ISNUMBER(IFERROR(SEARCH('Project Costing'!#REF!,Services!I2424,1),""))</f>
        <v>0</v>
      </c>
      <c r="B2417" s="174" t="str">
        <f>IF(A2417=1,COUNTIF($A$8:A2417,1),"")</f>
        <v/>
      </c>
      <c r="C2417" s="174"/>
      <c r="D2417" s="157">
        <f>IFERROR($C$8:INDEX($C$8:$C$3000,COUNTIF($C$8:$C$3000,"?*")),"")</f>
        <v>0</v>
      </c>
      <c r="E2417" s="174"/>
      <c r="F2417" s="174">
        <f>--ISNUMBER(IFERROR(SEARCH('Project Costing'!#REF!,Services!I2424,1),""))</f>
        <v>0</v>
      </c>
      <c r="G2417" s="174" t="str">
        <f>IF(F2417=1,COUNTIF($F$8:F2417,1),"")</f>
        <v/>
      </c>
      <c r="H2417" s="174"/>
      <c r="I2417" s="157">
        <f>IFERROR($H$8:INDEX($H$8:$H$3000,COUNTIF($H$8:$H$3000,"?*")),"")</f>
        <v>0</v>
      </c>
    </row>
    <row r="2418" spans="1:9" x14ac:dyDescent="0.25">
      <c r="A2418" s="174">
        <f>--ISNUMBER(IFERROR(SEARCH('Project Costing'!#REF!,Services!I2425,1),""))</f>
        <v>0</v>
      </c>
      <c r="B2418" s="174" t="str">
        <f>IF(A2418=1,COUNTIF($A$8:A2418,1),"")</f>
        <v/>
      </c>
      <c r="C2418" s="174"/>
      <c r="D2418" s="157">
        <f>IFERROR($C$8:INDEX($C$8:$C$3000,COUNTIF($C$8:$C$3000,"?*")),"")</f>
        <v>0</v>
      </c>
      <c r="E2418" s="174"/>
      <c r="F2418" s="174">
        <f>--ISNUMBER(IFERROR(SEARCH('Project Costing'!#REF!,Services!I2425,1),""))</f>
        <v>0</v>
      </c>
      <c r="G2418" s="174" t="str">
        <f>IF(F2418=1,COUNTIF($F$8:F2418,1),"")</f>
        <v/>
      </c>
      <c r="H2418" s="174"/>
      <c r="I2418" s="157">
        <f>IFERROR($H$8:INDEX($H$8:$H$3000,COUNTIF($H$8:$H$3000,"?*")),"")</f>
        <v>0</v>
      </c>
    </row>
    <row r="2419" spans="1:9" x14ac:dyDescent="0.25">
      <c r="A2419" s="174">
        <f>--ISNUMBER(IFERROR(SEARCH('Project Costing'!#REF!,Services!I2426,1),""))</f>
        <v>0</v>
      </c>
      <c r="B2419" s="174" t="str">
        <f>IF(A2419=1,COUNTIF($A$8:A2419,1),"")</f>
        <v/>
      </c>
      <c r="C2419" s="174"/>
      <c r="D2419" s="157">
        <f>IFERROR($C$8:INDEX($C$8:$C$3000,COUNTIF($C$8:$C$3000,"?*")),"")</f>
        <v>0</v>
      </c>
      <c r="E2419" s="174"/>
      <c r="F2419" s="174">
        <f>--ISNUMBER(IFERROR(SEARCH('Project Costing'!#REF!,Services!I2426,1),""))</f>
        <v>0</v>
      </c>
      <c r="G2419" s="174" t="str">
        <f>IF(F2419=1,COUNTIF($F$8:F2419,1),"")</f>
        <v/>
      </c>
      <c r="H2419" s="174"/>
      <c r="I2419" s="157">
        <f>IFERROR($H$8:INDEX($H$8:$H$3000,COUNTIF($H$8:$H$3000,"?*")),"")</f>
        <v>0</v>
      </c>
    </row>
    <row r="2420" spans="1:9" x14ac:dyDescent="0.25">
      <c r="A2420" s="174">
        <f>--ISNUMBER(IFERROR(SEARCH('Project Costing'!#REF!,Services!I2427,1),""))</f>
        <v>0</v>
      </c>
      <c r="B2420" s="174" t="str">
        <f>IF(A2420=1,COUNTIF($A$8:A2420,1),"")</f>
        <v/>
      </c>
      <c r="C2420" s="174"/>
      <c r="D2420" s="157">
        <f>IFERROR($C$8:INDEX($C$8:$C$3000,COUNTIF($C$8:$C$3000,"?*")),"")</f>
        <v>0</v>
      </c>
      <c r="E2420" s="174"/>
      <c r="F2420" s="174">
        <f>--ISNUMBER(IFERROR(SEARCH('Project Costing'!#REF!,Services!I2427,1),""))</f>
        <v>0</v>
      </c>
      <c r="G2420" s="174" t="str">
        <f>IF(F2420=1,COUNTIF($F$8:F2420,1),"")</f>
        <v/>
      </c>
      <c r="H2420" s="174"/>
      <c r="I2420" s="157">
        <f>IFERROR($H$8:INDEX($H$8:$H$3000,COUNTIF($H$8:$H$3000,"?*")),"")</f>
        <v>0</v>
      </c>
    </row>
    <row r="2421" spans="1:9" x14ac:dyDescent="0.25">
      <c r="A2421" s="174">
        <f>--ISNUMBER(IFERROR(SEARCH('Project Costing'!#REF!,Services!I2428,1),""))</f>
        <v>0</v>
      </c>
      <c r="B2421" s="174" t="str">
        <f>IF(A2421=1,COUNTIF($A$8:A2421,1),"")</f>
        <v/>
      </c>
      <c r="C2421" s="174"/>
      <c r="D2421" s="157">
        <f>IFERROR($C$8:INDEX($C$8:$C$3000,COUNTIF($C$8:$C$3000,"?*")),"")</f>
        <v>0</v>
      </c>
      <c r="E2421" s="174"/>
      <c r="F2421" s="174">
        <f>--ISNUMBER(IFERROR(SEARCH('Project Costing'!#REF!,Services!I2428,1),""))</f>
        <v>0</v>
      </c>
      <c r="G2421" s="174" t="str">
        <f>IF(F2421=1,COUNTIF($F$8:F2421,1),"")</f>
        <v/>
      </c>
      <c r="H2421" s="174"/>
      <c r="I2421" s="157">
        <f>IFERROR($H$8:INDEX($H$8:$H$3000,COUNTIF($H$8:$H$3000,"?*")),"")</f>
        <v>0</v>
      </c>
    </row>
    <row r="2422" spans="1:9" x14ac:dyDescent="0.25">
      <c r="A2422" s="174">
        <f>--ISNUMBER(IFERROR(SEARCH('Project Costing'!#REF!,Services!I2429,1),""))</f>
        <v>0</v>
      </c>
      <c r="B2422" s="174" t="str">
        <f>IF(A2422=1,COUNTIF($A$8:A2422,1),"")</f>
        <v/>
      </c>
      <c r="C2422" s="174"/>
      <c r="D2422" s="157">
        <f>IFERROR($C$8:INDEX($C$8:$C$3000,COUNTIF($C$8:$C$3000,"?*")),"")</f>
        <v>0</v>
      </c>
      <c r="E2422" s="174"/>
      <c r="F2422" s="174">
        <f>--ISNUMBER(IFERROR(SEARCH('Project Costing'!#REF!,Services!I2429,1),""))</f>
        <v>0</v>
      </c>
      <c r="G2422" s="174" t="str">
        <f>IF(F2422=1,COUNTIF($F$8:F2422,1),"")</f>
        <v/>
      </c>
      <c r="H2422" s="174"/>
      <c r="I2422" s="157">
        <f>IFERROR($H$8:INDEX($H$8:$H$3000,COUNTIF($H$8:$H$3000,"?*")),"")</f>
        <v>0</v>
      </c>
    </row>
    <row r="2423" spans="1:9" x14ac:dyDescent="0.25">
      <c r="A2423" s="174">
        <f>--ISNUMBER(IFERROR(SEARCH('Project Costing'!#REF!,Services!I2430,1),""))</f>
        <v>0</v>
      </c>
      <c r="B2423" s="174" t="str">
        <f>IF(A2423=1,COUNTIF($A$8:A2423,1),"")</f>
        <v/>
      </c>
      <c r="C2423" s="174"/>
      <c r="D2423" s="157">
        <f>IFERROR($C$8:INDEX($C$8:$C$3000,COUNTIF($C$8:$C$3000,"?*")),"")</f>
        <v>0</v>
      </c>
      <c r="E2423" s="174"/>
      <c r="F2423" s="174">
        <f>--ISNUMBER(IFERROR(SEARCH('Project Costing'!#REF!,Services!I2430,1),""))</f>
        <v>0</v>
      </c>
      <c r="G2423" s="174" t="str">
        <f>IF(F2423=1,COUNTIF($F$8:F2423,1),"")</f>
        <v/>
      </c>
      <c r="H2423" s="174"/>
      <c r="I2423" s="157">
        <f>IFERROR($H$8:INDEX($H$8:$H$3000,COUNTIF($H$8:$H$3000,"?*")),"")</f>
        <v>0</v>
      </c>
    </row>
    <row r="2424" spans="1:9" x14ac:dyDescent="0.25">
      <c r="A2424" s="174">
        <f>--ISNUMBER(IFERROR(SEARCH('Project Costing'!#REF!,Services!I2431,1),""))</f>
        <v>0</v>
      </c>
      <c r="B2424" s="174" t="str">
        <f>IF(A2424=1,COUNTIF($A$8:A2424,1),"")</f>
        <v/>
      </c>
      <c r="C2424" s="174"/>
      <c r="D2424" s="157">
        <f>IFERROR($C$8:INDEX($C$8:$C$3000,COUNTIF($C$8:$C$3000,"?*")),"")</f>
        <v>0</v>
      </c>
      <c r="E2424" s="174"/>
      <c r="F2424" s="174">
        <f>--ISNUMBER(IFERROR(SEARCH('Project Costing'!#REF!,Services!I2431,1),""))</f>
        <v>0</v>
      </c>
      <c r="G2424" s="174" t="str">
        <f>IF(F2424=1,COUNTIF($F$8:F2424,1),"")</f>
        <v/>
      </c>
      <c r="H2424" s="174"/>
      <c r="I2424" s="157">
        <f>IFERROR($H$8:INDEX($H$8:$H$3000,COUNTIF($H$8:$H$3000,"?*")),"")</f>
        <v>0</v>
      </c>
    </row>
    <row r="2425" spans="1:9" x14ac:dyDescent="0.25">
      <c r="A2425" s="174">
        <f>--ISNUMBER(IFERROR(SEARCH('Project Costing'!#REF!,Services!I2432,1),""))</f>
        <v>0</v>
      </c>
      <c r="B2425" s="174" t="str">
        <f>IF(A2425=1,COUNTIF($A$8:A2425,1),"")</f>
        <v/>
      </c>
      <c r="C2425" s="174"/>
      <c r="D2425" s="157">
        <f>IFERROR($C$8:INDEX($C$8:$C$3000,COUNTIF($C$8:$C$3000,"?*")),"")</f>
        <v>0</v>
      </c>
      <c r="E2425" s="174"/>
      <c r="F2425" s="174">
        <f>--ISNUMBER(IFERROR(SEARCH('Project Costing'!#REF!,Services!I2432,1),""))</f>
        <v>0</v>
      </c>
      <c r="G2425" s="174" t="str">
        <f>IF(F2425=1,COUNTIF($F$8:F2425,1),"")</f>
        <v/>
      </c>
      <c r="H2425" s="174"/>
      <c r="I2425" s="157">
        <f>IFERROR($H$8:INDEX($H$8:$H$3000,COUNTIF($H$8:$H$3000,"?*")),"")</f>
        <v>0</v>
      </c>
    </row>
    <row r="2426" spans="1:9" x14ac:dyDescent="0.25">
      <c r="A2426" s="174">
        <f>--ISNUMBER(IFERROR(SEARCH('Project Costing'!#REF!,Services!I2433,1),""))</f>
        <v>0</v>
      </c>
      <c r="B2426" s="174" t="str">
        <f>IF(A2426=1,COUNTIF($A$8:A2426,1),"")</f>
        <v/>
      </c>
      <c r="C2426" s="174"/>
      <c r="D2426" s="157">
        <f>IFERROR($C$8:INDEX($C$8:$C$3000,COUNTIF($C$8:$C$3000,"?*")),"")</f>
        <v>0</v>
      </c>
      <c r="E2426" s="174"/>
      <c r="F2426" s="174">
        <f>--ISNUMBER(IFERROR(SEARCH('Project Costing'!#REF!,Services!I2433,1),""))</f>
        <v>0</v>
      </c>
      <c r="G2426" s="174" t="str">
        <f>IF(F2426=1,COUNTIF($F$8:F2426,1),"")</f>
        <v/>
      </c>
      <c r="H2426" s="174"/>
      <c r="I2426" s="157">
        <f>IFERROR($H$8:INDEX($H$8:$H$3000,COUNTIF($H$8:$H$3000,"?*")),"")</f>
        <v>0</v>
      </c>
    </row>
    <row r="2427" spans="1:9" x14ac:dyDescent="0.25">
      <c r="A2427" s="174">
        <f>--ISNUMBER(IFERROR(SEARCH('Project Costing'!#REF!,Services!I2434,1),""))</f>
        <v>0</v>
      </c>
      <c r="B2427" s="174" t="str">
        <f>IF(A2427=1,COUNTIF($A$8:A2427,1),"")</f>
        <v/>
      </c>
      <c r="C2427" s="174"/>
      <c r="D2427" s="157">
        <f>IFERROR($C$8:INDEX($C$8:$C$3000,COUNTIF($C$8:$C$3000,"?*")),"")</f>
        <v>0</v>
      </c>
      <c r="E2427" s="174"/>
      <c r="F2427" s="174">
        <f>--ISNUMBER(IFERROR(SEARCH('Project Costing'!#REF!,Services!I2434,1),""))</f>
        <v>0</v>
      </c>
      <c r="G2427" s="174" t="str">
        <f>IF(F2427=1,COUNTIF($F$8:F2427,1),"")</f>
        <v/>
      </c>
      <c r="H2427" s="174"/>
      <c r="I2427" s="157">
        <f>IFERROR($H$8:INDEX($H$8:$H$3000,COUNTIF($H$8:$H$3000,"?*")),"")</f>
        <v>0</v>
      </c>
    </row>
    <row r="2428" spans="1:9" x14ac:dyDescent="0.25">
      <c r="A2428" s="174">
        <f>--ISNUMBER(IFERROR(SEARCH('Project Costing'!#REF!,Services!I2435,1),""))</f>
        <v>0</v>
      </c>
      <c r="B2428" s="174" t="str">
        <f>IF(A2428=1,COUNTIF($A$8:A2428,1),"")</f>
        <v/>
      </c>
      <c r="C2428" s="174"/>
      <c r="D2428" s="157">
        <f>IFERROR($C$8:INDEX($C$8:$C$3000,COUNTIF($C$8:$C$3000,"?*")),"")</f>
        <v>0</v>
      </c>
      <c r="E2428" s="174"/>
      <c r="F2428" s="174">
        <f>--ISNUMBER(IFERROR(SEARCH('Project Costing'!#REF!,Services!I2435,1),""))</f>
        <v>0</v>
      </c>
      <c r="G2428" s="174" t="str">
        <f>IF(F2428=1,COUNTIF($F$8:F2428,1),"")</f>
        <v/>
      </c>
      <c r="H2428" s="174"/>
      <c r="I2428" s="157">
        <f>IFERROR($H$8:INDEX($H$8:$H$3000,COUNTIF($H$8:$H$3000,"?*")),"")</f>
        <v>0</v>
      </c>
    </row>
    <row r="2429" spans="1:9" x14ac:dyDescent="0.25">
      <c r="A2429" s="174">
        <f>--ISNUMBER(IFERROR(SEARCH('Project Costing'!#REF!,Services!I2436,1),""))</f>
        <v>0</v>
      </c>
      <c r="B2429" s="174" t="str">
        <f>IF(A2429=1,COUNTIF($A$8:A2429,1),"")</f>
        <v/>
      </c>
      <c r="C2429" s="174"/>
      <c r="D2429" s="157">
        <f>IFERROR($C$8:INDEX($C$8:$C$3000,COUNTIF($C$8:$C$3000,"?*")),"")</f>
        <v>0</v>
      </c>
      <c r="E2429" s="174"/>
      <c r="F2429" s="174">
        <f>--ISNUMBER(IFERROR(SEARCH('Project Costing'!#REF!,Services!I2436,1),""))</f>
        <v>0</v>
      </c>
      <c r="G2429" s="174" t="str">
        <f>IF(F2429=1,COUNTIF($F$8:F2429,1),"")</f>
        <v/>
      </c>
      <c r="H2429" s="174"/>
      <c r="I2429" s="157">
        <f>IFERROR($H$8:INDEX($H$8:$H$3000,COUNTIF($H$8:$H$3000,"?*")),"")</f>
        <v>0</v>
      </c>
    </row>
    <row r="2430" spans="1:9" x14ac:dyDescent="0.25">
      <c r="A2430" s="174">
        <f>--ISNUMBER(IFERROR(SEARCH('Project Costing'!#REF!,Services!I2437,1),""))</f>
        <v>0</v>
      </c>
      <c r="B2430" s="174" t="str">
        <f>IF(A2430=1,COUNTIF($A$8:A2430,1),"")</f>
        <v/>
      </c>
      <c r="C2430" s="174"/>
      <c r="D2430" s="157">
        <f>IFERROR($C$8:INDEX($C$8:$C$3000,COUNTIF($C$8:$C$3000,"?*")),"")</f>
        <v>0</v>
      </c>
      <c r="E2430" s="174"/>
      <c r="F2430" s="174">
        <f>--ISNUMBER(IFERROR(SEARCH('Project Costing'!#REF!,Services!I2437,1),""))</f>
        <v>0</v>
      </c>
      <c r="G2430" s="174" t="str">
        <f>IF(F2430=1,COUNTIF($F$8:F2430,1),"")</f>
        <v/>
      </c>
      <c r="H2430" s="174"/>
      <c r="I2430" s="157">
        <f>IFERROR($H$8:INDEX($H$8:$H$3000,COUNTIF($H$8:$H$3000,"?*")),"")</f>
        <v>0</v>
      </c>
    </row>
    <row r="2431" spans="1:9" x14ac:dyDescent="0.25">
      <c r="A2431" s="174">
        <f>--ISNUMBER(IFERROR(SEARCH('Project Costing'!#REF!,Services!I2438,1),""))</f>
        <v>0</v>
      </c>
      <c r="B2431" s="174" t="str">
        <f>IF(A2431=1,COUNTIF($A$8:A2431,1),"")</f>
        <v/>
      </c>
      <c r="C2431" s="174"/>
      <c r="D2431" s="157">
        <f>IFERROR($C$8:INDEX($C$8:$C$3000,COUNTIF($C$8:$C$3000,"?*")),"")</f>
        <v>0</v>
      </c>
      <c r="E2431" s="174"/>
      <c r="F2431" s="174">
        <f>--ISNUMBER(IFERROR(SEARCH('Project Costing'!#REF!,Services!I2438,1),""))</f>
        <v>0</v>
      </c>
      <c r="G2431" s="174" t="str">
        <f>IF(F2431=1,COUNTIF($F$8:F2431,1),"")</f>
        <v/>
      </c>
      <c r="H2431" s="174"/>
      <c r="I2431" s="157">
        <f>IFERROR($H$8:INDEX($H$8:$H$3000,COUNTIF($H$8:$H$3000,"?*")),"")</f>
        <v>0</v>
      </c>
    </row>
    <row r="2432" spans="1:9" x14ac:dyDescent="0.25">
      <c r="A2432" s="174">
        <f>--ISNUMBER(IFERROR(SEARCH('Project Costing'!#REF!,Services!I2439,1),""))</f>
        <v>0</v>
      </c>
      <c r="B2432" s="174" t="str">
        <f>IF(A2432=1,COUNTIF($A$8:A2432,1),"")</f>
        <v/>
      </c>
      <c r="C2432" s="174"/>
      <c r="D2432" s="157">
        <f>IFERROR($C$8:INDEX($C$8:$C$3000,COUNTIF($C$8:$C$3000,"?*")),"")</f>
        <v>0</v>
      </c>
      <c r="E2432" s="174"/>
      <c r="F2432" s="174">
        <f>--ISNUMBER(IFERROR(SEARCH('Project Costing'!#REF!,Services!I2439,1),""))</f>
        <v>0</v>
      </c>
      <c r="G2432" s="174" t="str">
        <f>IF(F2432=1,COUNTIF($F$8:F2432,1),"")</f>
        <v/>
      </c>
      <c r="H2432" s="174"/>
      <c r="I2432" s="157">
        <f>IFERROR($H$8:INDEX($H$8:$H$3000,COUNTIF($H$8:$H$3000,"?*")),"")</f>
        <v>0</v>
      </c>
    </row>
    <row r="2433" spans="1:9" x14ac:dyDescent="0.25">
      <c r="A2433" s="174">
        <f>--ISNUMBER(IFERROR(SEARCH('Project Costing'!#REF!,Services!I2440,1),""))</f>
        <v>0</v>
      </c>
      <c r="B2433" s="174" t="str">
        <f>IF(A2433=1,COUNTIF($A$8:A2433,1),"")</f>
        <v/>
      </c>
      <c r="C2433" s="174"/>
      <c r="D2433" s="157">
        <f>IFERROR($C$8:INDEX($C$8:$C$3000,COUNTIF($C$8:$C$3000,"?*")),"")</f>
        <v>0</v>
      </c>
      <c r="E2433" s="174"/>
      <c r="F2433" s="174">
        <f>--ISNUMBER(IFERROR(SEARCH('Project Costing'!#REF!,Services!I2440,1),""))</f>
        <v>0</v>
      </c>
      <c r="G2433" s="174" t="str">
        <f>IF(F2433=1,COUNTIF($F$8:F2433,1),"")</f>
        <v/>
      </c>
      <c r="H2433" s="174"/>
      <c r="I2433" s="157">
        <f>IFERROR($H$8:INDEX($H$8:$H$3000,COUNTIF($H$8:$H$3000,"?*")),"")</f>
        <v>0</v>
      </c>
    </row>
    <row r="2434" spans="1:9" x14ac:dyDescent="0.25">
      <c r="A2434" s="174">
        <f>--ISNUMBER(IFERROR(SEARCH('Project Costing'!#REF!,Services!I2441,1),""))</f>
        <v>0</v>
      </c>
      <c r="B2434" s="174" t="str">
        <f>IF(A2434=1,COUNTIF($A$8:A2434,1),"")</f>
        <v/>
      </c>
      <c r="C2434" s="174"/>
      <c r="D2434" s="157">
        <f>IFERROR($C$8:INDEX($C$8:$C$3000,COUNTIF($C$8:$C$3000,"?*")),"")</f>
        <v>0</v>
      </c>
      <c r="E2434" s="174"/>
      <c r="F2434" s="174">
        <f>--ISNUMBER(IFERROR(SEARCH('Project Costing'!#REF!,Services!I2441,1),""))</f>
        <v>0</v>
      </c>
      <c r="G2434" s="174" t="str">
        <f>IF(F2434=1,COUNTIF($F$8:F2434,1),"")</f>
        <v/>
      </c>
      <c r="H2434" s="174"/>
      <c r="I2434" s="157">
        <f>IFERROR($H$8:INDEX($H$8:$H$3000,COUNTIF($H$8:$H$3000,"?*")),"")</f>
        <v>0</v>
      </c>
    </row>
    <row r="2435" spans="1:9" x14ac:dyDescent="0.25">
      <c r="A2435" s="174">
        <f>--ISNUMBER(IFERROR(SEARCH('Project Costing'!#REF!,Services!I2442,1),""))</f>
        <v>0</v>
      </c>
      <c r="B2435" s="174" t="str">
        <f>IF(A2435=1,COUNTIF($A$8:A2435,1),"")</f>
        <v/>
      </c>
      <c r="C2435" s="174"/>
      <c r="D2435" s="157">
        <f>IFERROR($C$8:INDEX($C$8:$C$3000,COUNTIF($C$8:$C$3000,"?*")),"")</f>
        <v>0</v>
      </c>
      <c r="E2435" s="174"/>
      <c r="F2435" s="174">
        <f>--ISNUMBER(IFERROR(SEARCH('Project Costing'!#REF!,Services!I2442,1),""))</f>
        <v>0</v>
      </c>
      <c r="G2435" s="174" t="str">
        <f>IF(F2435=1,COUNTIF($F$8:F2435,1),"")</f>
        <v/>
      </c>
      <c r="H2435" s="174"/>
      <c r="I2435" s="157">
        <f>IFERROR($H$8:INDEX($H$8:$H$3000,COUNTIF($H$8:$H$3000,"?*")),"")</f>
        <v>0</v>
      </c>
    </row>
    <row r="2436" spans="1:9" x14ac:dyDescent="0.25">
      <c r="A2436" s="174">
        <f>--ISNUMBER(IFERROR(SEARCH('Project Costing'!#REF!,Services!I2443,1),""))</f>
        <v>0</v>
      </c>
      <c r="B2436" s="174" t="str">
        <f>IF(A2436=1,COUNTIF($A$8:A2436,1),"")</f>
        <v/>
      </c>
      <c r="C2436" s="174"/>
      <c r="D2436" s="157">
        <f>IFERROR($C$8:INDEX($C$8:$C$3000,COUNTIF($C$8:$C$3000,"?*")),"")</f>
        <v>0</v>
      </c>
      <c r="E2436" s="174"/>
      <c r="F2436" s="174">
        <f>--ISNUMBER(IFERROR(SEARCH('Project Costing'!#REF!,Services!I2443,1),""))</f>
        <v>0</v>
      </c>
      <c r="G2436" s="174" t="str">
        <f>IF(F2436=1,COUNTIF($F$8:F2436,1),"")</f>
        <v/>
      </c>
      <c r="H2436" s="174"/>
      <c r="I2436" s="157">
        <f>IFERROR($H$8:INDEX($H$8:$H$3000,COUNTIF($H$8:$H$3000,"?*")),"")</f>
        <v>0</v>
      </c>
    </row>
    <row r="2437" spans="1:9" x14ac:dyDescent="0.25">
      <c r="A2437" s="174">
        <f>--ISNUMBER(IFERROR(SEARCH('Project Costing'!#REF!,Services!I2444,1),""))</f>
        <v>0</v>
      </c>
      <c r="B2437" s="174" t="str">
        <f>IF(A2437=1,COUNTIF($A$8:A2437,1),"")</f>
        <v/>
      </c>
      <c r="C2437" s="174"/>
      <c r="D2437" s="157">
        <f>IFERROR($C$8:INDEX($C$8:$C$3000,COUNTIF($C$8:$C$3000,"?*")),"")</f>
        <v>0</v>
      </c>
      <c r="E2437" s="174"/>
      <c r="F2437" s="174">
        <f>--ISNUMBER(IFERROR(SEARCH('Project Costing'!#REF!,Services!I2444,1),""))</f>
        <v>0</v>
      </c>
      <c r="G2437" s="174" t="str">
        <f>IF(F2437=1,COUNTIF($F$8:F2437,1),"")</f>
        <v/>
      </c>
      <c r="H2437" s="174"/>
      <c r="I2437" s="157">
        <f>IFERROR($H$8:INDEX($H$8:$H$3000,COUNTIF($H$8:$H$3000,"?*")),"")</f>
        <v>0</v>
      </c>
    </row>
    <row r="2438" spans="1:9" x14ac:dyDescent="0.25">
      <c r="A2438" s="174">
        <f>--ISNUMBER(IFERROR(SEARCH('Project Costing'!#REF!,Services!I2445,1),""))</f>
        <v>0</v>
      </c>
      <c r="B2438" s="174" t="str">
        <f>IF(A2438=1,COUNTIF($A$8:A2438,1),"")</f>
        <v/>
      </c>
      <c r="C2438" s="174"/>
      <c r="D2438" s="157">
        <f>IFERROR($C$8:INDEX($C$8:$C$3000,COUNTIF($C$8:$C$3000,"?*")),"")</f>
        <v>0</v>
      </c>
      <c r="E2438" s="174"/>
      <c r="F2438" s="174">
        <f>--ISNUMBER(IFERROR(SEARCH('Project Costing'!#REF!,Services!I2445,1),""))</f>
        <v>0</v>
      </c>
      <c r="G2438" s="174" t="str">
        <f>IF(F2438=1,COUNTIF($F$8:F2438,1),"")</f>
        <v/>
      </c>
      <c r="H2438" s="174"/>
      <c r="I2438" s="157">
        <f>IFERROR($H$8:INDEX($H$8:$H$3000,COUNTIF($H$8:$H$3000,"?*")),"")</f>
        <v>0</v>
      </c>
    </row>
    <row r="2439" spans="1:9" x14ac:dyDescent="0.25">
      <c r="A2439" s="174">
        <f>--ISNUMBER(IFERROR(SEARCH('Project Costing'!#REF!,Services!I2446,1),""))</f>
        <v>0</v>
      </c>
      <c r="B2439" s="174" t="str">
        <f>IF(A2439=1,COUNTIF($A$8:A2439,1),"")</f>
        <v/>
      </c>
      <c r="C2439" s="174"/>
      <c r="D2439" s="157">
        <f>IFERROR($C$8:INDEX($C$8:$C$3000,COUNTIF($C$8:$C$3000,"?*")),"")</f>
        <v>0</v>
      </c>
      <c r="E2439" s="174"/>
      <c r="F2439" s="174">
        <f>--ISNUMBER(IFERROR(SEARCH('Project Costing'!#REF!,Services!I2446,1),""))</f>
        <v>0</v>
      </c>
      <c r="G2439" s="174" t="str">
        <f>IF(F2439=1,COUNTIF($F$8:F2439,1),"")</f>
        <v/>
      </c>
      <c r="H2439" s="174"/>
      <c r="I2439" s="157">
        <f>IFERROR($H$8:INDEX($H$8:$H$3000,COUNTIF($H$8:$H$3000,"?*")),"")</f>
        <v>0</v>
      </c>
    </row>
    <row r="2440" spans="1:9" x14ac:dyDescent="0.25">
      <c r="A2440" s="174">
        <f>--ISNUMBER(IFERROR(SEARCH('Project Costing'!#REF!,Services!I2447,1),""))</f>
        <v>0</v>
      </c>
      <c r="B2440" s="174" t="str">
        <f>IF(A2440=1,COUNTIF($A$8:A2440,1),"")</f>
        <v/>
      </c>
      <c r="C2440" s="174"/>
      <c r="D2440" s="157">
        <f>IFERROR($C$8:INDEX($C$8:$C$3000,COUNTIF($C$8:$C$3000,"?*")),"")</f>
        <v>0</v>
      </c>
      <c r="E2440" s="174"/>
      <c r="F2440" s="174">
        <f>--ISNUMBER(IFERROR(SEARCH('Project Costing'!#REF!,Services!I2447,1),""))</f>
        <v>0</v>
      </c>
      <c r="G2440" s="174" t="str">
        <f>IF(F2440=1,COUNTIF($F$8:F2440,1),"")</f>
        <v/>
      </c>
      <c r="H2440" s="174"/>
      <c r="I2440" s="157">
        <f>IFERROR($H$8:INDEX($H$8:$H$3000,COUNTIF($H$8:$H$3000,"?*")),"")</f>
        <v>0</v>
      </c>
    </row>
    <row r="2441" spans="1:9" x14ac:dyDescent="0.25">
      <c r="A2441" s="174">
        <f>--ISNUMBER(IFERROR(SEARCH('Project Costing'!#REF!,Services!I2448,1),""))</f>
        <v>0</v>
      </c>
      <c r="B2441" s="174" t="str">
        <f>IF(A2441=1,COUNTIF($A$8:A2441,1),"")</f>
        <v/>
      </c>
      <c r="C2441" s="174"/>
      <c r="D2441" s="157">
        <f>IFERROR($C$8:INDEX($C$8:$C$3000,COUNTIF($C$8:$C$3000,"?*")),"")</f>
        <v>0</v>
      </c>
      <c r="E2441" s="174"/>
      <c r="F2441" s="174">
        <f>--ISNUMBER(IFERROR(SEARCH('Project Costing'!#REF!,Services!I2448,1),""))</f>
        <v>0</v>
      </c>
      <c r="G2441" s="174" t="str">
        <f>IF(F2441=1,COUNTIF($F$8:F2441,1),"")</f>
        <v/>
      </c>
      <c r="H2441" s="174"/>
      <c r="I2441" s="157">
        <f>IFERROR($H$8:INDEX($H$8:$H$3000,COUNTIF($H$8:$H$3000,"?*")),"")</f>
        <v>0</v>
      </c>
    </row>
    <row r="2442" spans="1:9" x14ac:dyDescent="0.25">
      <c r="A2442" s="174">
        <f>--ISNUMBER(IFERROR(SEARCH('Project Costing'!#REF!,Services!I2449,1),""))</f>
        <v>0</v>
      </c>
      <c r="B2442" s="174" t="str">
        <f>IF(A2442=1,COUNTIF($A$8:A2442,1),"")</f>
        <v/>
      </c>
      <c r="C2442" s="174"/>
      <c r="D2442" s="157">
        <f>IFERROR($C$8:INDEX($C$8:$C$3000,COUNTIF($C$8:$C$3000,"?*")),"")</f>
        <v>0</v>
      </c>
      <c r="E2442" s="174"/>
      <c r="F2442" s="174">
        <f>--ISNUMBER(IFERROR(SEARCH('Project Costing'!#REF!,Services!I2449,1),""))</f>
        <v>0</v>
      </c>
      <c r="G2442" s="174" t="str">
        <f>IF(F2442=1,COUNTIF($F$8:F2442,1),"")</f>
        <v/>
      </c>
      <c r="H2442" s="174"/>
      <c r="I2442" s="157">
        <f>IFERROR($H$8:INDEX($H$8:$H$3000,COUNTIF($H$8:$H$3000,"?*")),"")</f>
        <v>0</v>
      </c>
    </row>
    <row r="2443" spans="1:9" x14ac:dyDescent="0.25">
      <c r="A2443" s="174">
        <f>--ISNUMBER(IFERROR(SEARCH('Project Costing'!#REF!,Services!I2450,1),""))</f>
        <v>0</v>
      </c>
      <c r="B2443" s="174" t="str">
        <f>IF(A2443=1,COUNTIF($A$8:A2443,1),"")</f>
        <v/>
      </c>
      <c r="C2443" s="174"/>
      <c r="D2443" s="157">
        <f>IFERROR($C$8:INDEX($C$8:$C$3000,COUNTIF($C$8:$C$3000,"?*")),"")</f>
        <v>0</v>
      </c>
      <c r="E2443" s="174"/>
      <c r="F2443" s="174">
        <f>--ISNUMBER(IFERROR(SEARCH('Project Costing'!#REF!,Services!I2450,1),""))</f>
        <v>0</v>
      </c>
      <c r="G2443" s="174" t="str">
        <f>IF(F2443=1,COUNTIF($F$8:F2443,1),"")</f>
        <v/>
      </c>
      <c r="H2443" s="174"/>
      <c r="I2443" s="157">
        <f>IFERROR($H$8:INDEX($H$8:$H$3000,COUNTIF($H$8:$H$3000,"?*")),"")</f>
        <v>0</v>
      </c>
    </row>
    <row r="2444" spans="1:9" x14ac:dyDescent="0.25">
      <c r="A2444" s="174">
        <f>--ISNUMBER(IFERROR(SEARCH('Project Costing'!#REF!,Services!I2451,1),""))</f>
        <v>0</v>
      </c>
      <c r="B2444" s="174" t="str">
        <f>IF(A2444=1,COUNTIF($A$8:A2444,1),"")</f>
        <v/>
      </c>
      <c r="C2444" s="174"/>
      <c r="D2444" s="157">
        <f>IFERROR($C$8:INDEX($C$8:$C$3000,COUNTIF($C$8:$C$3000,"?*")),"")</f>
        <v>0</v>
      </c>
      <c r="E2444" s="174"/>
      <c r="F2444" s="174">
        <f>--ISNUMBER(IFERROR(SEARCH('Project Costing'!#REF!,Services!I2451,1),""))</f>
        <v>0</v>
      </c>
      <c r="G2444" s="174" t="str">
        <f>IF(F2444=1,COUNTIF($F$8:F2444,1),"")</f>
        <v/>
      </c>
      <c r="H2444" s="174"/>
      <c r="I2444" s="157">
        <f>IFERROR($H$8:INDEX($H$8:$H$3000,COUNTIF($H$8:$H$3000,"?*")),"")</f>
        <v>0</v>
      </c>
    </row>
    <row r="2445" spans="1:9" x14ac:dyDescent="0.25">
      <c r="A2445" s="174">
        <f>--ISNUMBER(IFERROR(SEARCH('Project Costing'!#REF!,Services!I2452,1),""))</f>
        <v>0</v>
      </c>
      <c r="B2445" s="174" t="str">
        <f>IF(A2445=1,COUNTIF($A$8:A2445,1),"")</f>
        <v/>
      </c>
      <c r="C2445" s="174"/>
      <c r="D2445" s="157">
        <f>IFERROR($C$8:INDEX($C$8:$C$3000,COUNTIF($C$8:$C$3000,"?*")),"")</f>
        <v>0</v>
      </c>
      <c r="E2445" s="174"/>
      <c r="F2445" s="174">
        <f>--ISNUMBER(IFERROR(SEARCH('Project Costing'!#REF!,Services!I2452,1),""))</f>
        <v>0</v>
      </c>
      <c r="G2445" s="174" t="str">
        <f>IF(F2445=1,COUNTIF($F$8:F2445,1),"")</f>
        <v/>
      </c>
      <c r="H2445" s="174"/>
      <c r="I2445" s="157">
        <f>IFERROR($H$8:INDEX($H$8:$H$3000,COUNTIF($H$8:$H$3000,"?*")),"")</f>
        <v>0</v>
      </c>
    </row>
    <row r="2446" spans="1:9" x14ac:dyDescent="0.25">
      <c r="A2446" s="174">
        <f>--ISNUMBER(IFERROR(SEARCH('Project Costing'!#REF!,Services!I2453,1),""))</f>
        <v>0</v>
      </c>
      <c r="B2446" s="174" t="str">
        <f>IF(A2446=1,COUNTIF($A$8:A2446,1),"")</f>
        <v/>
      </c>
      <c r="C2446" s="174"/>
      <c r="D2446" s="157">
        <f>IFERROR($C$8:INDEX($C$8:$C$3000,COUNTIF($C$8:$C$3000,"?*")),"")</f>
        <v>0</v>
      </c>
      <c r="E2446" s="174"/>
      <c r="F2446" s="174">
        <f>--ISNUMBER(IFERROR(SEARCH('Project Costing'!#REF!,Services!I2453,1),""))</f>
        <v>0</v>
      </c>
      <c r="G2446" s="174" t="str">
        <f>IF(F2446=1,COUNTIF($F$8:F2446,1),"")</f>
        <v/>
      </c>
      <c r="H2446" s="174"/>
      <c r="I2446" s="157">
        <f>IFERROR($H$8:INDEX($H$8:$H$3000,COUNTIF($H$8:$H$3000,"?*")),"")</f>
        <v>0</v>
      </c>
    </row>
    <row r="2447" spans="1:9" x14ac:dyDescent="0.25">
      <c r="A2447" s="174">
        <f>--ISNUMBER(IFERROR(SEARCH('Project Costing'!#REF!,Services!I2454,1),""))</f>
        <v>0</v>
      </c>
      <c r="B2447" s="174" t="str">
        <f>IF(A2447=1,COUNTIF($A$8:A2447,1),"")</f>
        <v/>
      </c>
      <c r="C2447" s="174"/>
      <c r="D2447" s="157">
        <f>IFERROR($C$8:INDEX($C$8:$C$3000,COUNTIF($C$8:$C$3000,"?*")),"")</f>
        <v>0</v>
      </c>
      <c r="E2447" s="174"/>
      <c r="F2447" s="174">
        <f>--ISNUMBER(IFERROR(SEARCH('Project Costing'!#REF!,Services!I2454,1),""))</f>
        <v>0</v>
      </c>
      <c r="G2447" s="174" t="str">
        <f>IF(F2447=1,COUNTIF($F$8:F2447,1),"")</f>
        <v/>
      </c>
      <c r="H2447" s="174"/>
      <c r="I2447" s="157">
        <f>IFERROR($H$8:INDEX($H$8:$H$3000,COUNTIF($H$8:$H$3000,"?*")),"")</f>
        <v>0</v>
      </c>
    </row>
    <row r="2448" spans="1:9" x14ac:dyDescent="0.25">
      <c r="A2448" s="174">
        <f>--ISNUMBER(IFERROR(SEARCH('Project Costing'!#REF!,Services!I2455,1),""))</f>
        <v>0</v>
      </c>
      <c r="B2448" s="174" t="str">
        <f>IF(A2448=1,COUNTIF($A$8:A2448,1),"")</f>
        <v/>
      </c>
      <c r="C2448" s="174"/>
      <c r="D2448" s="157">
        <f>IFERROR($C$8:INDEX($C$8:$C$3000,COUNTIF($C$8:$C$3000,"?*")),"")</f>
        <v>0</v>
      </c>
      <c r="E2448" s="174"/>
      <c r="F2448" s="174">
        <f>--ISNUMBER(IFERROR(SEARCH('Project Costing'!#REF!,Services!I2455,1),""))</f>
        <v>0</v>
      </c>
      <c r="G2448" s="174" t="str">
        <f>IF(F2448=1,COUNTIF($F$8:F2448,1),"")</f>
        <v/>
      </c>
      <c r="H2448" s="174"/>
      <c r="I2448" s="157">
        <f>IFERROR($H$8:INDEX($H$8:$H$3000,COUNTIF($H$8:$H$3000,"?*")),"")</f>
        <v>0</v>
      </c>
    </row>
    <row r="2449" spans="1:9" x14ac:dyDescent="0.25">
      <c r="A2449" s="174">
        <f>--ISNUMBER(IFERROR(SEARCH('Project Costing'!#REF!,Services!I2456,1),""))</f>
        <v>0</v>
      </c>
      <c r="B2449" s="174" t="str">
        <f>IF(A2449=1,COUNTIF($A$8:A2449,1),"")</f>
        <v/>
      </c>
      <c r="C2449" s="174"/>
      <c r="D2449" s="157">
        <f>IFERROR($C$8:INDEX($C$8:$C$3000,COUNTIF($C$8:$C$3000,"?*")),"")</f>
        <v>0</v>
      </c>
      <c r="E2449" s="174"/>
      <c r="F2449" s="174">
        <f>--ISNUMBER(IFERROR(SEARCH('Project Costing'!#REF!,Services!I2456,1),""))</f>
        <v>0</v>
      </c>
      <c r="G2449" s="174" t="str">
        <f>IF(F2449=1,COUNTIF($F$8:F2449,1),"")</f>
        <v/>
      </c>
      <c r="H2449" s="174"/>
      <c r="I2449" s="157">
        <f>IFERROR($H$8:INDEX($H$8:$H$3000,COUNTIF($H$8:$H$3000,"?*")),"")</f>
        <v>0</v>
      </c>
    </row>
    <row r="2450" spans="1:9" x14ac:dyDescent="0.25">
      <c r="A2450" s="174">
        <f>--ISNUMBER(IFERROR(SEARCH('Project Costing'!#REF!,Services!I2457,1),""))</f>
        <v>0</v>
      </c>
      <c r="B2450" s="174" t="str">
        <f>IF(A2450=1,COUNTIF($A$8:A2450,1),"")</f>
        <v/>
      </c>
      <c r="C2450" s="174"/>
      <c r="D2450" s="157">
        <f>IFERROR($C$8:INDEX($C$8:$C$3000,COUNTIF($C$8:$C$3000,"?*")),"")</f>
        <v>0</v>
      </c>
      <c r="E2450" s="174"/>
      <c r="F2450" s="174">
        <f>--ISNUMBER(IFERROR(SEARCH('Project Costing'!#REF!,Services!I2457,1),""))</f>
        <v>0</v>
      </c>
      <c r="G2450" s="174" t="str">
        <f>IF(F2450=1,COUNTIF($F$8:F2450,1),"")</f>
        <v/>
      </c>
      <c r="H2450" s="174"/>
      <c r="I2450" s="157">
        <f>IFERROR($H$8:INDEX($H$8:$H$3000,COUNTIF($H$8:$H$3000,"?*")),"")</f>
        <v>0</v>
      </c>
    </row>
    <row r="2451" spans="1:9" x14ac:dyDescent="0.25">
      <c r="A2451" s="174">
        <f>--ISNUMBER(IFERROR(SEARCH('Project Costing'!#REF!,Services!I2458,1),""))</f>
        <v>0</v>
      </c>
      <c r="B2451" s="174" t="str">
        <f>IF(A2451=1,COUNTIF($A$8:A2451,1),"")</f>
        <v/>
      </c>
      <c r="C2451" s="174"/>
      <c r="D2451" s="157">
        <f>IFERROR($C$8:INDEX($C$8:$C$3000,COUNTIF($C$8:$C$3000,"?*")),"")</f>
        <v>0</v>
      </c>
      <c r="E2451" s="174"/>
      <c r="F2451" s="174">
        <f>--ISNUMBER(IFERROR(SEARCH('Project Costing'!#REF!,Services!I2458,1),""))</f>
        <v>0</v>
      </c>
      <c r="G2451" s="174" t="str">
        <f>IF(F2451=1,COUNTIF($F$8:F2451,1),"")</f>
        <v/>
      </c>
      <c r="H2451" s="174"/>
      <c r="I2451" s="157">
        <f>IFERROR($H$8:INDEX($H$8:$H$3000,COUNTIF($H$8:$H$3000,"?*")),"")</f>
        <v>0</v>
      </c>
    </row>
    <row r="2452" spans="1:9" x14ac:dyDescent="0.25">
      <c r="A2452" s="174">
        <f>--ISNUMBER(IFERROR(SEARCH('Project Costing'!#REF!,Services!I2459,1),""))</f>
        <v>0</v>
      </c>
      <c r="B2452" s="174" t="str">
        <f>IF(A2452=1,COUNTIF($A$8:A2452,1),"")</f>
        <v/>
      </c>
      <c r="C2452" s="174"/>
      <c r="D2452" s="157">
        <f>IFERROR($C$8:INDEX($C$8:$C$3000,COUNTIF($C$8:$C$3000,"?*")),"")</f>
        <v>0</v>
      </c>
      <c r="E2452" s="174"/>
      <c r="F2452" s="174">
        <f>--ISNUMBER(IFERROR(SEARCH('Project Costing'!#REF!,Services!I2459,1),""))</f>
        <v>0</v>
      </c>
      <c r="G2452" s="174" t="str">
        <f>IF(F2452=1,COUNTIF($F$8:F2452,1),"")</f>
        <v/>
      </c>
      <c r="H2452" s="174"/>
      <c r="I2452" s="157">
        <f>IFERROR($H$8:INDEX($H$8:$H$3000,COUNTIF($H$8:$H$3000,"?*")),"")</f>
        <v>0</v>
      </c>
    </row>
    <row r="2453" spans="1:9" x14ac:dyDescent="0.25">
      <c r="A2453" s="174">
        <f>--ISNUMBER(IFERROR(SEARCH('Project Costing'!#REF!,Services!I2460,1),""))</f>
        <v>0</v>
      </c>
      <c r="B2453" s="174" t="str">
        <f>IF(A2453=1,COUNTIF($A$8:A2453,1),"")</f>
        <v/>
      </c>
      <c r="C2453" s="174"/>
      <c r="D2453" s="157">
        <f>IFERROR($C$8:INDEX($C$8:$C$3000,COUNTIF($C$8:$C$3000,"?*")),"")</f>
        <v>0</v>
      </c>
      <c r="E2453" s="174"/>
      <c r="F2453" s="174">
        <f>--ISNUMBER(IFERROR(SEARCH('Project Costing'!#REF!,Services!I2460,1),""))</f>
        <v>0</v>
      </c>
      <c r="G2453" s="174" t="str">
        <f>IF(F2453=1,COUNTIF($F$8:F2453,1),"")</f>
        <v/>
      </c>
      <c r="H2453" s="174"/>
      <c r="I2453" s="157">
        <f>IFERROR($H$8:INDEX($H$8:$H$3000,COUNTIF($H$8:$H$3000,"?*")),"")</f>
        <v>0</v>
      </c>
    </row>
    <row r="2454" spans="1:9" x14ac:dyDescent="0.25">
      <c r="A2454" s="174">
        <f>--ISNUMBER(IFERROR(SEARCH('Project Costing'!#REF!,Services!I2461,1),""))</f>
        <v>0</v>
      </c>
      <c r="B2454" s="174" t="str">
        <f>IF(A2454=1,COUNTIF($A$8:A2454,1),"")</f>
        <v/>
      </c>
      <c r="C2454" s="174"/>
      <c r="D2454" s="157">
        <f>IFERROR($C$8:INDEX($C$8:$C$3000,COUNTIF($C$8:$C$3000,"?*")),"")</f>
        <v>0</v>
      </c>
      <c r="E2454" s="174"/>
      <c r="F2454" s="174">
        <f>--ISNUMBER(IFERROR(SEARCH('Project Costing'!#REF!,Services!I2461,1),""))</f>
        <v>0</v>
      </c>
      <c r="G2454" s="174" t="str">
        <f>IF(F2454=1,COUNTIF($F$8:F2454,1),"")</f>
        <v/>
      </c>
      <c r="H2454" s="174"/>
      <c r="I2454" s="157">
        <f>IFERROR($H$8:INDEX($H$8:$H$3000,COUNTIF($H$8:$H$3000,"?*")),"")</f>
        <v>0</v>
      </c>
    </row>
    <row r="2455" spans="1:9" x14ac:dyDescent="0.25">
      <c r="A2455" s="174">
        <f>--ISNUMBER(IFERROR(SEARCH('Project Costing'!#REF!,Services!I2462,1),""))</f>
        <v>0</v>
      </c>
      <c r="B2455" s="174" t="str">
        <f>IF(A2455=1,COUNTIF($A$8:A2455,1),"")</f>
        <v/>
      </c>
      <c r="C2455" s="174"/>
      <c r="D2455" s="157">
        <f>IFERROR($C$8:INDEX($C$8:$C$3000,COUNTIF($C$8:$C$3000,"?*")),"")</f>
        <v>0</v>
      </c>
      <c r="E2455" s="174"/>
      <c r="F2455" s="174">
        <f>--ISNUMBER(IFERROR(SEARCH('Project Costing'!#REF!,Services!I2462,1),""))</f>
        <v>0</v>
      </c>
      <c r="G2455" s="174" t="str">
        <f>IF(F2455=1,COUNTIF($F$8:F2455,1),"")</f>
        <v/>
      </c>
      <c r="H2455" s="174"/>
      <c r="I2455" s="157">
        <f>IFERROR($H$8:INDEX($H$8:$H$3000,COUNTIF($H$8:$H$3000,"?*")),"")</f>
        <v>0</v>
      </c>
    </row>
    <row r="2456" spans="1:9" x14ac:dyDescent="0.25">
      <c r="A2456" s="174">
        <f>--ISNUMBER(IFERROR(SEARCH('Project Costing'!#REF!,Services!I2463,1),""))</f>
        <v>0</v>
      </c>
      <c r="B2456" s="174" t="str">
        <f>IF(A2456=1,COUNTIF($A$8:A2456,1),"")</f>
        <v/>
      </c>
      <c r="C2456" s="174"/>
      <c r="D2456" s="157">
        <f>IFERROR($C$8:INDEX($C$8:$C$3000,COUNTIF($C$8:$C$3000,"?*")),"")</f>
        <v>0</v>
      </c>
      <c r="E2456" s="174"/>
      <c r="F2456" s="174">
        <f>--ISNUMBER(IFERROR(SEARCH('Project Costing'!#REF!,Services!I2463,1),""))</f>
        <v>0</v>
      </c>
      <c r="G2456" s="174" t="str">
        <f>IF(F2456=1,COUNTIF($F$8:F2456,1),"")</f>
        <v/>
      </c>
      <c r="H2456" s="174"/>
      <c r="I2456" s="157">
        <f>IFERROR($H$8:INDEX($H$8:$H$3000,COUNTIF($H$8:$H$3000,"?*")),"")</f>
        <v>0</v>
      </c>
    </row>
    <row r="2457" spans="1:9" x14ac:dyDescent="0.25">
      <c r="A2457" s="174">
        <f>--ISNUMBER(IFERROR(SEARCH('Project Costing'!#REF!,Services!I2464,1),""))</f>
        <v>0</v>
      </c>
      <c r="B2457" s="174" t="str">
        <f>IF(A2457=1,COUNTIF($A$8:A2457,1),"")</f>
        <v/>
      </c>
      <c r="C2457" s="174"/>
      <c r="D2457" s="157">
        <f>IFERROR($C$8:INDEX($C$8:$C$3000,COUNTIF($C$8:$C$3000,"?*")),"")</f>
        <v>0</v>
      </c>
      <c r="E2457" s="174"/>
      <c r="F2457" s="174">
        <f>--ISNUMBER(IFERROR(SEARCH('Project Costing'!#REF!,Services!I2464,1),""))</f>
        <v>0</v>
      </c>
      <c r="G2457" s="174" t="str">
        <f>IF(F2457=1,COUNTIF($F$8:F2457,1),"")</f>
        <v/>
      </c>
      <c r="H2457" s="174"/>
      <c r="I2457" s="157">
        <f>IFERROR($H$8:INDEX($H$8:$H$3000,COUNTIF($H$8:$H$3000,"?*")),"")</f>
        <v>0</v>
      </c>
    </row>
    <row r="2458" spans="1:9" x14ac:dyDescent="0.25">
      <c r="A2458" s="174">
        <f>--ISNUMBER(IFERROR(SEARCH('Project Costing'!#REF!,Services!I2465,1),""))</f>
        <v>0</v>
      </c>
      <c r="B2458" s="174" t="str">
        <f>IF(A2458=1,COUNTIF($A$8:A2458,1),"")</f>
        <v/>
      </c>
      <c r="C2458" s="174"/>
      <c r="D2458" s="157">
        <f>IFERROR($C$8:INDEX($C$8:$C$3000,COUNTIF($C$8:$C$3000,"?*")),"")</f>
        <v>0</v>
      </c>
      <c r="E2458" s="174"/>
      <c r="F2458" s="174">
        <f>--ISNUMBER(IFERROR(SEARCH('Project Costing'!#REF!,Services!I2465,1),""))</f>
        <v>0</v>
      </c>
      <c r="G2458" s="174" t="str">
        <f>IF(F2458=1,COUNTIF($F$8:F2458,1),"")</f>
        <v/>
      </c>
      <c r="H2458" s="174"/>
      <c r="I2458" s="157">
        <f>IFERROR($H$8:INDEX($H$8:$H$3000,COUNTIF($H$8:$H$3000,"?*")),"")</f>
        <v>0</v>
      </c>
    </row>
    <row r="2459" spans="1:9" x14ac:dyDescent="0.25">
      <c r="A2459" s="174">
        <f>--ISNUMBER(IFERROR(SEARCH('Project Costing'!#REF!,Services!I2466,1),""))</f>
        <v>0</v>
      </c>
      <c r="B2459" s="174" t="str">
        <f>IF(A2459=1,COUNTIF($A$8:A2459,1),"")</f>
        <v/>
      </c>
      <c r="C2459" s="174"/>
      <c r="D2459" s="157">
        <f>IFERROR($C$8:INDEX($C$8:$C$3000,COUNTIF($C$8:$C$3000,"?*")),"")</f>
        <v>0</v>
      </c>
      <c r="E2459" s="174"/>
      <c r="F2459" s="174">
        <f>--ISNUMBER(IFERROR(SEARCH('Project Costing'!#REF!,Services!I2466,1),""))</f>
        <v>0</v>
      </c>
      <c r="G2459" s="174" t="str">
        <f>IF(F2459=1,COUNTIF($F$8:F2459,1),"")</f>
        <v/>
      </c>
      <c r="H2459" s="174"/>
      <c r="I2459" s="157">
        <f>IFERROR($H$8:INDEX($H$8:$H$3000,COUNTIF($H$8:$H$3000,"?*")),"")</f>
        <v>0</v>
      </c>
    </row>
    <row r="2460" spans="1:9" x14ac:dyDescent="0.25">
      <c r="A2460" s="174">
        <f>--ISNUMBER(IFERROR(SEARCH('Project Costing'!#REF!,Services!I2467,1),""))</f>
        <v>0</v>
      </c>
      <c r="B2460" s="174" t="str">
        <f>IF(A2460=1,COUNTIF($A$8:A2460,1),"")</f>
        <v/>
      </c>
      <c r="C2460" s="174"/>
      <c r="D2460" s="157">
        <f>IFERROR($C$8:INDEX($C$8:$C$3000,COUNTIF($C$8:$C$3000,"?*")),"")</f>
        <v>0</v>
      </c>
      <c r="E2460" s="174"/>
      <c r="F2460" s="174">
        <f>--ISNUMBER(IFERROR(SEARCH('Project Costing'!#REF!,Services!I2467,1),""))</f>
        <v>0</v>
      </c>
      <c r="G2460" s="174" t="str">
        <f>IF(F2460=1,COUNTIF($F$8:F2460,1),"")</f>
        <v/>
      </c>
      <c r="H2460" s="174"/>
      <c r="I2460" s="157">
        <f>IFERROR($H$8:INDEX($H$8:$H$3000,COUNTIF($H$8:$H$3000,"?*")),"")</f>
        <v>0</v>
      </c>
    </row>
    <row r="2461" spans="1:9" x14ac:dyDescent="0.25">
      <c r="A2461" s="174">
        <f>--ISNUMBER(IFERROR(SEARCH('Project Costing'!#REF!,Services!I2468,1),""))</f>
        <v>0</v>
      </c>
      <c r="B2461" s="174" t="str">
        <f>IF(A2461=1,COUNTIF($A$8:A2461,1),"")</f>
        <v/>
      </c>
      <c r="C2461" s="174"/>
      <c r="D2461" s="157">
        <f>IFERROR($C$8:INDEX($C$8:$C$3000,COUNTIF($C$8:$C$3000,"?*")),"")</f>
        <v>0</v>
      </c>
      <c r="E2461" s="174"/>
      <c r="F2461" s="174">
        <f>--ISNUMBER(IFERROR(SEARCH('Project Costing'!#REF!,Services!I2468,1),""))</f>
        <v>0</v>
      </c>
      <c r="G2461" s="174" t="str">
        <f>IF(F2461=1,COUNTIF($F$8:F2461,1),"")</f>
        <v/>
      </c>
      <c r="H2461" s="174"/>
      <c r="I2461" s="157">
        <f>IFERROR($H$8:INDEX($H$8:$H$3000,COUNTIF($H$8:$H$3000,"?*")),"")</f>
        <v>0</v>
      </c>
    </row>
    <row r="2462" spans="1:9" x14ac:dyDescent="0.25">
      <c r="A2462" s="174">
        <f>--ISNUMBER(IFERROR(SEARCH('Project Costing'!#REF!,Services!I2469,1),""))</f>
        <v>0</v>
      </c>
      <c r="B2462" s="174" t="str">
        <f>IF(A2462=1,COUNTIF($A$8:A2462,1),"")</f>
        <v/>
      </c>
      <c r="C2462" s="174"/>
      <c r="D2462" s="157">
        <f>IFERROR($C$8:INDEX($C$8:$C$3000,COUNTIF($C$8:$C$3000,"?*")),"")</f>
        <v>0</v>
      </c>
      <c r="E2462" s="174"/>
      <c r="F2462" s="174">
        <f>--ISNUMBER(IFERROR(SEARCH('Project Costing'!#REF!,Services!I2469,1),""))</f>
        <v>0</v>
      </c>
      <c r="G2462" s="174" t="str">
        <f>IF(F2462=1,COUNTIF($F$8:F2462,1),"")</f>
        <v/>
      </c>
      <c r="H2462" s="174"/>
      <c r="I2462" s="157">
        <f>IFERROR($H$8:INDEX($H$8:$H$3000,COUNTIF($H$8:$H$3000,"?*")),"")</f>
        <v>0</v>
      </c>
    </row>
    <row r="2463" spans="1:9" x14ac:dyDescent="0.25">
      <c r="A2463" s="174">
        <f>--ISNUMBER(IFERROR(SEARCH('Project Costing'!#REF!,Services!I2470,1),""))</f>
        <v>0</v>
      </c>
      <c r="B2463" s="174" t="str">
        <f>IF(A2463=1,COUNTIF($A$8:A2463,1),"")</f>
        <v/>
      </c>
      <c r="C2463" s="174"/>
      <c r="D2463" s="157">
        <f>IFERROR($C$8:INDEX($C$8:$C$3000,COUNTIF($C$8:$C$3000,"?*")),"")</f>
        <v>0</v>
      </c>
      <c r="E2463" s="174"/>
      <c r="F2463" s="174">
        <f>--ISNUMBER(IFERROR(SEARCH('Project Costing'!#REF!,Services!I2470,1),""))</f>
        <v>0</v>
      </c>
      <c r="G2463" s="174" t="str">
        <f>IF(F2463=1,COUNTIF($F$8:F2463,1),"")</f>
        <v/>
      </c>
      <c r="H2463" s="174"/>
      <c r="I2463" s="157">
        <f>IFERROR($H$8:INDEX($H$8:$H$3000,COUNTIF($H$8:$H$3000,"?*")),"")</f>
        <v>0</v>
      </c>
    </row>
    <row r="2464" spans="1:9" x14ac:dyDescent="0.25">
      <c r="A2464" s="174">
        <f>--ISNUMBER(IFERROR(SEARCH('Project Costing'!#REF!,Services!I2471,1),""))</f>
        <v>0</v>
      </c>
      <c r="B2464" s="174" t="str">
        <f>IF(A2464=1,COUNTIF($A$8:A2464,1),"")</f>
        <v/>
      </c>
      <c r="C2464" s="174"/>
      <c r="D2464" s="157">
        <f>IFERROR($C$8:INDEX($C$8:$C$3000,COUNTIF($C$8:$C$3000,"?*")),"")</f>
        <v>0</v>
      </c>
      <c r="E2464" s="174"/>
      <c r="F2464" s="174">
        <f>--ISNUMBER(IFERROR(SEARCH('Project Costing'!#REF!,Services!I2471,1),""))</f>
        <v>0</v>
      </c>
      <c r="G2464" s="174" t="str">
        <f>IF(F2464=1,COUNTIF($F$8:F2464,1),"")</f>
        <v/>
      </c>
      <c r="H2464" s="174"/>
      <c r="I2464" s="157">
        <f>IFERROR($H$8:INDEX($H$8:$H$3000,COUNTIF($H$8:$H$3000,"?*")),"")</f>
        <v>0</v>
      </c>
    </row>
    <row r="2465" spans="1:9" x14ac:dyDescent="0.25">
      <c r="A2465" s="174">
        <f>--ISNUMBER(IFERROR(SEARCH('Project Costing'!#REF!,Services!I2472,1),""))</f>
        <v>0</v>
      </c>
      <c r="B2465" s="174" t="str">
        <f>IF(A2465=1,COUNTIF($A$8:A2465,1),"")</f>
        <v/>
      </c>
      <c r="C2465" s="174"/>
      <c r="D2465" s="157">
        <f>IFERROR($C$8:INDEX($C$8:$C$3000,COUNTIF($C$8:$C$3000,"?*")),"")</f>
        <v>0</v>
      </c>
      <c r="E2465" s="174"/>
      <c r="F2465" s="174">
        <f>--ISNUMBER(IFERROR(SEARCH('Project Costing'!#REF!,Services!I2472,1),""))</f>
        <v>0</v>
      </c>
      <c r="G2465" s="174" t="str">
        <f>IF(F2465=1,COUNTIF($F$8:F2465,1),"")</f>
        <v/>
      </c>
      <c r="H2465" s="174"/>
      <c r="I2465" s="157">
        <f>IFERROR($H$8:INDEX($H$8:$H$3000,COUNTIF($H$8:$H$3000,"?*")),"")</f>
        <v>0</v>
      </c>
    </row>
    <row r="2466" spans="1:9" x14ac:dyDescent="0.25">
      <c r="A2466" s="174">
        <f>--ISNUMBER(IFERROR(SEARCH('Project Costing'!#REF!,Services!I2473,1),""))</f>
        <v>0</v>
      </c>
      <c r="B2466" s="174" t="str">
        <f>IF(A2466=1,COUNTIF($A$8:A2466,1),"")</f>
        <v/>
      </c>
      <c r="C2466" s="174"/>
      <c r="D2466" s="157">
        <f>IFERROR($C$8:INDEX($C$8:$C$3000,COUNTIF($C$8:$C$3000,"?*")),"")</f>
        <v>0</v>
      </c>
      <c r="E2466" s="174"/>
      <c r="F2466" s="174">
        <f>--ISNUMBER(IFERROR(SEARCH('Project Costing'!#REF!,Services!I2473,1),""))</f>
        <v>0</v>
      </c>
      <c r="G2466" s="174" t="str">
        <f>IF(F2466=1,COUNTIF($F$8:F2466,1),"")</f>
        <v/>
      </c>
      <c r="H2466" s="174"/>
      <c r="I2466" s="157">
        <f>IFERROR($H$8:INDEX($H$8:$H$3000,COUNTIF($H$8:$H$3000,"?*")),"")</f>
        <v>0</v>
      </c>
    </row>
    <row r="2467" spans="1:9" x14ac:dyDescent="0.25">
      <c r="A2467" s="174">
        <f>--ISNUMBER(IFERROR(SEARCH('Project Costing'!#REF!,Services!I2474,1),""))</f>
        <v>0</v>
      </c>
      <c r="B2467" s="174" t="str">
        <f>IF(A2467=1,COUNTIF($A$8:A2467,1),"")</f>
        <v/>
      </c>
      <c r="C2467" s="174"/>
      <c r="D2467" s="157">
        <f>IFERROR($C$8:INDEX($C$8:$C$3000,COUNTIF($C$8:$C$3000,"?*")),"")</f>
        <v>0</v>
      </c>
      <c r="E2467" s="174"/>
      <c r="F2467" s="174">
        <f>--ISNUMBER(IFERROR(SEARCH('Project Costing'!#REF!,Services!I2474,1),""))</f>
        <v>0</v>
      </c>
      <c r="G2467" s="174" t="str">
        <f>IF(F2467=1,COUNTIF($F$8:F2467,1),"")</f>
        <v/>
      </c>
      <c r="H2467" s="174"/>
      <c r="I2467" s="157">
        <f>IFERROR($H$8:INDEX($H$8:$H$3000,COUNTIF($H$8:$H$3000,"?*")),"")</f>
        <v>0</v>
      </c>
    </row>
    <row r="2468" spans="1:9" x14ac:dyDescent="0.25">
      <c r="A2468" s="174">
        <f>--ISNUMBER(IFERROR(SEARCH('Project Costing'!#REF!,Services!I2475,1),""))</f>
        <v>0</v>
      </c>
      <c r="B2468" s="174" t="str">
        <f>IF(A2468=1,COUNTIF($A$8:A2468,1),"")</f>
        <v/>
      </c>
      <c r="C2468" s="174"/>
      <c r="D2468" s="157">
        <f>IFERROR($C$8:INDEX($C$8:$C$3000,COUNTIF($C$8:$C$3000,"?*")),"")</f>
        <v>0</v>
      </c>
      <c r="E2468" s="174"/>
      <c r="F2468" s="174">
        <f>--ISNUMBER(IFERROR(SEARCH('Project Costing'!#REF!,Services!I2475,1),""))</f>
        <v>0</v>
      </c>
      <c r="G2468" s="174" t="str">
        <f>IF(F2468=1,COUNTIF($F$8:F2468,1),"")</f>
        <v/>
      </c>
      <c r="H2468" s="174"/>
      <c r="I2468" s="157">
        <f>IFERROR($H$8:INDEX($H$8:$H$3000,COUNTIF($H$8:$H$3000,"?*")),"")</f>
        <v>0</v>
      </c>
    </row>
    <row r="2469" spans="1:9" x14ac:dyDescent="0.25">
      <c r="A2469" s="174">
        <f>--ISNUMBER(IFERROR(SEARCH('Project Costing'!#REF!,Services!I2476,1),""))</f>
        <v>0</v>
      </c>
      <c r="B2469" s="174" t="str">
        <f>IF(A2469=1,COUNTIF($A$8:A2469,1),"")</f>
        <v/>
      </c>
      <c r="C2469" s="174"/>
      <c r="D2469" s="157">
        <f>IFERROR($C$8:INDEX($C$8:$C$3000,COUNTIF($C$8:$C$3000,"?*")),"")</f>
        <v>0</v>
      </c>
      <c r="E2469" s="174"/>
      <c r="F2469" s="174">
        <f>--ISNUMBER(IFERROR(SEARCH('Project Costing'!#REF!,Services!I2476,1),""))</f>
        <v>0</v>
      </c>
      <c r="G2469" s="174" t="str">
        <f>IF(F2469=1,COUNTIF($F$8:F2469,1),"")</f>
        <v/>
      </c>
      <c r="H2469" s="174"/>
      <c r="I2469" s="157">
        <f>IFERROR($H$8:INDEX($H$8:$H$3000,COUNTIF($H$8:$H$3000,"?*")),"")</f>
        <v>0</v>
      </c>
    </row>
    <row r="2470" spans="1:9" x14ac:dyDescent="0.25">
      <c r="A2470" s="174">
        <f>--ISNUMBER(IFERROR(SEARCH('Project Costing'!#REF!,Services!I2477,1),""))</f>
        <v>0</v>
      </c>
      <c r="B2470" s="174" t="str">
        <f>IF(A2470=1,COUNTIF($A$8:A2470,1),"")</f>
        <v/>
      </c>
      <c r="C2470" s="174"/>
      <c r="D2470" s="157">
        <f>IFERROR($C$8:INDEX($C$8:$C$3000,COUNTIF($C$8:$C$3000,"?*")),"")</f>
        <v>0</v>
      </c>
      <c r="E2470" s="174"/>
      <c r="F2470" s="174">
        <f>--ISNUMBER(IFERROR(SEARCH('Project Costing'!#REF!,Services!I2477,1),""))</f>
        <v>0</v>
      </c>
      <c r="G2470" s="174" t="str">
        <f>IF(F2470=1,COUNTIF($F$8:F2470,1),"")</f>
        <v/>
      </c>
      <c r="H2470" s="174"/>
      <c r="I2470" s="157">
        <f>IFERROR($H$8:INDEX($H$8:$H$3000,COUNTIF($H$8:$H$3000,"?*")),"")</f>
        <v>0</v>
      </c>
    </row>
    <row r="2471" spans="1:9" x14ac:dyDescent="0.25">
      <c r="A2471" s="174">
        <f>--ISNUMBER(IFERROR(SEARCH('Project Costing'!#REF!,Services!I2478,1),""))</f>
        <v>0</v>
      </c>
      <c r="B2471" s="174" t="str">
        <f>IF(A2471=1,COUNTIF($A$8:A2471,1),"")</f>
        <v/>
      </c>
      <c r="C2471" s="174"/>
      <c r="D2471" s="157">
        <f>IFERROR($C$8:INDEX($C$8:$C$3000,COUNTIF($C$8:$C$3000,"?*")),"")</f>
        <v>0</v>
      </c>
      <c r="E2471" s="174"/>
      <c r="F2471" s="174">
        <f>--ISNUMBER(IFERROR(SEARCH('Project Costing'!#REF!,Services!I2478,1),""))</f>
        <v>0</v>
      </c>
      <c r="G2471" s="174" t="str">
        <f>IF(F2471=1,COUNTIF($F$8:F2471,1),"")</f>
        <v/>
      </c>
      <c r="H2471" s="174"/>
      <c r="I2471" s="157">
        <f>IFERROR($H$8:INDEX($H$8:$H$3000,COUNTIF($H$8:$H$3000,"?*")),"")</f>
        <v>0</v>
      </c>
    </row>
    <row r="2472" spans="1:9" x14ac:dyDescent="0.25">
      <c r="A2472" s="174">
        <f>--ISNUMBER(IFERROR(SEARCH('Project Costing'!#REF!,Services!I2479,1),""))</f>
        <v>0</v>
      </c>
      <c r="B2472" s="174" t="str">
        <f>IF(A2472=1,COUNTIF($A$8:A2472,1),"")</f>
        <v/>
      </c>
      <c r="C2472" s="174"/>
      <c r="D2472" s="157">
        <f>IFERROR($C$8:INDEX($C$8:$C$3000,COUNTIF($C$8:$C$3000,"?*")),"")</f>
        <v>0</v>
      </c>
      <c r="E2472" s="174"/>
      <c r="F2472" s="174">
        <f>--ISNUMBER(IFERROR(SEARCH('Project Costing'!#REF!,Services!I2479,1),""))</f>
        <v>0</v>
      </c>
      <c r="G2472" s="174" t="str">
        <f>IF(F2472=1,COUNTIF($F$8:F2472,1),"")</f>
        <v/>
      </c>
      <c r="H2472" s="174"/>
      <c r="I2472" s="157">
        <f>IFERROR($H$8:INDEX($H$8:$H$3000,COUNTIF($H$8:$H$3000,"?*")),"")</f>
        <v>0</v>
      </c>
    </row>
    <row r="2473" spans="1:9" x14ac:dyDescent="0.25">
      <c r="A2473" s="174">
        <f>--ISNUMBER(IFERROR(SEARCH('Project Costing'!#REF!,Services!I2480,1),""))</f>
        <v>0</v>
      </c>
      <c r="B2473" s="174" t="str">
        <f>IF(A2473=1,COUNTIF($A$8:A2473,1),"")</f>
        <v/>
      </c>
      <c r="C2473" s="174"/>
      <c r="D2473" s="157">
        <f>IFERROR($C$8:INDEX($C$8:$C$3000,COUNTIF($C$8:$C$3000,"?*")),"")</f>
        <v>0</v>
      </c>
      <c r="E2473" s="174"/>
      <c r="F2473" s="174">
        <f>--ISNUMBER(IFERROR(SEARCH('Project Costing'!#REF!,Services!I2480,1),""))</f>
        <v>0</v>
      </c>
      <c r="G2473" s="174" t="str">
        <f>IF(F2473=1,COUNTIF($F$8:F2473,1),"")</f>
        <v/>
      </c>
      <c r="H2473" s="174"/>
      <c r="I2473" s="157">
        <f>IFERROR($H$8:INDEX($H$8:$H$3000,COUNTIF($H$8:$H$3000,"?*")),"")</f>
        <v>0</v>
      </c>
    </row>
    <row r="2474" spans="1:9" x14ac:dyDescent="0.25">
      <c r="A2474" s="174">
        <f>--ISNUMBER(IFERROR(SEARCH('Project Costing'!#REF!,Services!I2481,1),""))</f>
        <v>0</v>
      </c>
      <c r="B2474" s="174" t="str">
        <f>IF(A2474=1,COUNTIF($A$8:A2474,1),"")</f>
        <v/>
      </c>
      <c r="C2474" s="174"/>
      <c r="D2474" s="157">
        <f>IFERROR($C$8:INDEX($C$8:$C$3000,COUNTIF($C$8:$C$3000,"?*")),"")</f>
        <v>0</v>
      </c>
      <c r="E2474" s="174"/>
      <c r="F2474" s="174">
        <f>--ISNUMBER(IFERROR(SEARCH('Project Costing'!#REF!,Services!I2481,1),""))</f>
        <v>0</v>
      </c>
      <c r="G2474" s="174" t="str">
        <f>IF(F2474=1,COUNTIF($F$8:F2474,1),"")</f>
        <v/>
      </c>
      <c r="H2474" s="174"/>
      <c r="I2474" s="157">
        <f>IFERROR($H$8:INDEX($H$8:$H$3000,COUNTIF($H$8:$H$3000,"?*")),"")</f>
        <v>0</v>
      </c>
    </row>
    <row r="2475" spans="1:9" x14ac:dyDescent="0.25">
      <c r="A2475" s="174">
        <f>--ISNUMBER(IFERROR(SEARCH('Project Costing'!#REF!,Services!I2482,1),""))</f>
        <v>0</v>
      </c>
      <c r="B2475" s="174" t="str">
        <f>IF(A2475=1,COUNTIF($A$8:A2475,1),"")</f>
        <v/>
      </c>
      <c r="C2475" s="174"/>
      <c r="D2475" s="157">
        <f>IFERROR($C$8:INDEX($C$8:$C$3000,COUNTIF($C$8:$C$3000,"?*")),"")</f>
        <v>0</v>
      </c>
      <c r="E2475" s="174"/>
      <c r="F2475" s="174">
        <f>--ISNUMBER(IFERROR(SEARCH('Project Costing'!#REF!,Services!I2482,1),""))</f>
        <v>0</v>
      </c>
      <c r="G2475" s="174" t="str">
        <f>IF(F2475=1,COUNTIF($F$8:F2475,1),"")</f>
        <v/>
      </c>
      <c r="H2475" s="174"/>
      <c r="I2475" s="157">
        <f>IFERROR($H$8:INDEX($H$8:$H$3000,COUNTIF($H$8:$H$3000,"?*")),"")</f>
        <v>0</v>
      </c>
    </row>
    <row r="2476" spans="1:9" x14ac:dyDescent="0.25">
      <c r="A2476" s="174">
        <f>--ISNUMBER(IFERROR(SEARCH('Project Costing'!#REF!,Services!I2483,1),""))</f>
        <v>0</v>
      </c>
      <c r="B2476" s="174" t="str">
        <f>IF(A2476=1,COUNTIF($A$8:A2476,1),"")</f>
        <v/>
      </c>
      <c r="C2476" s="174"/>
      <c r="D2476" s="157">
        <f>IFERROR($C$8:INDEX($C$8:$C$3000,COUNTIF($C$8:$C$3000,"?*")),"")</f>
        <v>0</v>
      </c>
      <c r="E2476" s="174"/>
      <c r="F2476" s="174">
        <f>--ISNUMBER(IFERROR(SEARCH('Project Costing'!#REF!,Services!I2483,1),""))</f>
        <v>0</v>
      </c>
      <c r="G2476" s="174" t="str">
        <f>IF(F2476=1,COUNTIF($F$8:F2476,1),"")</f>
        <v/>
      </c>
      <c r="H2476" s="174"/>
      <c r="I2476" s="157">
        <f>IFERROR($H$8:INDEX($H$8:$H$3000,COUNTIF($H$8:$H$3000,"?*")),"")</f>
        <v>0</v>
      </c>
    </row>
    <row r="2477" spans="1:9" x14ac:dyDescent="0.25">
      <c r="A2477" s="174">
        <f>--ISNUMBER(IFERROR(SEARCH('Project Costing'!#REF!,Services!I2484,1),""))</f>
        <v>0</v>
      </c>
      <c r="B2477" s="174" t="str">
        <f>IF(A2477=1,COUNTIF($A$8:A2477,1),"")</f>
        <v/>
      </c>
      <c r="C2477" s="174"/>
      <c r="D2477" s="157">
        <f>IFERROR($C$8:INDEX($C$8:$C$3000,COUNTIF($C$8:$C$3000,"?*")),"")</f>
        <v>0</v>
      </c>
      <c r="E2477" s="174"/>
      <c r="F2477" s="174">
        <f>--ISNUMBER(IFERROR(SEARCH('Project Costing'!#REF!,Services!I2484,1),""))</f>
        <v>0</v>
      </c>
      <c r="G2477" s="174" t="str">
        <f>IF(F2477=1,COUNTIF($F$8:F2477,1),"")</f>
        <v/>
      </c>
      <c r="H2477" s="174"/>
      <c r="I2477" s="157">
        <f>IFERROR($H$8:INDEX($H$8:$H$3000,COUNTIF($H$8:$H$3000,"?*")),"")</f>
        <v>0</v>
      </c>
    </row>
    <row r="2478" spans="1:9" x14ac:dyDescent="0.25">
      <c r="A2478" s="174">
        <f>--ISNUMBER(IFERROR(SEARCH('Project Costing'!#REF!,Services!I2485,1),""))</f>
        <v>0</v>
      </c>
      <c r="B2478" s="174" t="str">
        <f>IF(A2478=1,COUNTIF($A$8:A2478,1),"")</f>
        <v/>
      </c>
      <c r="C2478" s="174"/>
      <c r="D2478" s="157">
        <f>IFERROR($C$8:INDEX($C$8:$C$3000,COUNTIF($C$8:$C$3000,"?*")),"")</f>
        <v>0</v>
      </c>
      <c r="E2478" s="174"/>
      <c r="F2478" s="174">
        <f>--ISNUMBER(IFERROR(SEARCH('Project Costing'!#REF!,Services!I2485,1),""))</f>
        <v>0</v>
      </c>
      <c r="G2478" s="174" t="str">
        <f>IF(F2478=1,COUNTIF($F$8:F2478,1),"")</f>
        <v/>
      </c>
      <c r="H2478" s="174"/>
      <c r="I2478" s="157">
        <f>IFERROR($H$8:INDEX($H$8:$H$3000,COUNTIF($H$8:$H$3000,"?*")),"")</f>
        <v>0</v>
      </c>
    </row>
    <row r="2479" spans="1:9" x14ac:dyDescent="0.25">
      <c r="A2479" s="174">
        <f>--ISNUMBER(IFERROR(SEARCH('Project Costing'!#REF!,Services!I2486,1),""))</f>
        <v>0</v>
      </c>
      <c r="B2479" s="174" t="str">
        <f>IF(A2479=1,COUNTIF($A$8:A2479,1),"")</f>
        <v/>
      </c>
      <c r="C2479" s="174"/>
      <c r="D2479" s="157">
        <f>IFERROR($C$8:INDEX($C$8:$C$3000,COUNTIF($C$8:$C$3000,"?*")),"")</f>
        <v>0</v>
      </c>
      <c r="E2479" s="174"/>
      <c r="F2479" s="174">
        <f>--ISNUMBER(IFERROR(SEARCH('Project Costing'!#REF!,Services!I2486,1),""))</f>
        <v>0</v>
      </c>
      <c r="G2479" s="174" t="str">
        <f>IF(F2479=1,COUNTIF($F$8:F2479,1),"")</f>
        <v/>
      </c>
      <c r="H2479" s="174"/>
      <c r="I2479" s="157">
        <f>IFERROR($H$8:INDEX($H$8:$H$3000,COUNTIF($H$8:$H$3000,"?*")),"")</f>
        <v>0</v>
      </c>
    </row>
    <row r="2480" spans="1:9" x14ac:dyDescent="0.25">
      <c r="A2480" s="174">
        <f>--ISNUMBER(IFERROR(SEARCH('Project Costing'!#REF!,Services!I2487,1),""))</f>
        <v>0</v>
      </c>
      <c r="B2480" s="174" t="str">
        <f>IF(A2480=1,COUNTIF($A$8:A2480,1),"")</f>
        <v/>
      </c>
      <c r="C2480" s="174"/>
      <c r="D2480" s="157">
        <f>IFERROR($C$8:INDEX($C$8:$C$3000,COUNTIF($C$8:$C$3000,"?*")),"")</f>
        <v>0</v>
      </c>
      <c r="E2480" s="174"/>
      <c r="F2480" s="174">
        <f>--ISNUMBER(IFERROR(SEARCH('Project Costing'!#REF!,Services!I2487,1),""))</f>
        <v>0</v>
      </c>
      <c r="G2480" s="174" t="str">
        <f>IF(F2480=1,COUNTIF($F$8:F2480,1),"")</f>
        <v/>
      </c>
      <c r="H2480" s="174"/>
      <c r="I2480" s="157">
        <f>IFERROR($H$8:INDEX($H$8:$H$3000,COUNTIF($H$8:$H$3000,"?*")),"")</f>
        <v>0</v>
      </c>
    </row>
    <row r="2481" spans="1:9" x14ac:dyDescent="0.25">
      <c r="A2481" s="174">
        <f>--ISNUMBER(IFERROR(SEARCH('Project Costing'!#REF!,Services!I2488,1),""))</f>
        <v>0</v>
      </c>
      <c r="B2481" s="174" t="str">
        <f>IF(A2481=1,COUNTIF($A$8:A2481,1),"")</f>
        <v/>
      </c>
      <c r="C2481" s="174"/>
      <c r="D2481" s="157">
        <f>IFERROR($C$8:INDEX($C$8:$C$3000,COUNTIF($C$8:$C$3000,"?*")),"")</f>
        <v>0</v>
      </c>
      <c r="E2481" s="174"/>
      <c r="F2481" s="174">
        <f>--ISNUMBER(IFERROR(SEARCH('Project Costing'!#REF!,Services!I2488,1),""))</f>
        <v>0</v>
      </c>
      <c r="G2481" s="174" t="str">
        <f>IF(F2481=1,COUNTIF($F$8:F2481,1),"")</f>
        <v/>
      </c>
      <c r="H2481" s="174"/>
      <c r="I2481" s="157">
        <f>IFERROR($H$8:INDEX($H$8:$H$3000,COUNTIF($H$8:$H$3000,"?*")),"")</f>
        <v>0</v>
      </c>
    </row>
    <row r="2482" spans="1:9" x14ac:dyDescent="0.25">
      <c r="A2482" s="174">
        <f>--ISNUMBER(IFERROR(SEARCH('Project Costing'!#REF!,Services!I2489,1),""))</f>
        <v>0</v>
      </c>
      <c r="B2482" s="174" t="str">
        <f>IF(A2482=1,COUNTIF($A$8:A2482,1),"")</f>
        <v/>
      </c>
      <c r="C2482" s="174"/>
      <c r="D2482" s="157">
        <f>IFERROR($C$8:INDEX($C$8:$C$3000,COUNTIF($C$8:$C$3000,"?*")),"")</f>
        <v>0</v>
      </c>
      <c r="E2482" s="174"/>
      <c r="F2482" s="174">
        <f>--ISNUMBER(IFERROR(SEARCH('Project Costing'!#REF!,Services!I2489,1),""))</f>
        <v>0</v>
      </c>
      <c r="G2482" s="174" t="str">
        <f>IF(F2482=1,COUNTIF($F$8:F2482,1),"")</f>
        <v/>
      </c>
      <c r="H2482" s="174"/>
      <c r="I2482" s="157">
        <f>IFERROR($H$8:INDEX($H$8:$H$3000,COUNTIF($H$8:$H$3000,"?*")),"")</f>
        <v>0</v>
      </c>
    </row>
    <row r="2483" spans="1:9" x14ac:dyDescent="0.25">
      <c r="A2483" s="174">
        <f>--ISNUMBER(IFERROR(SEARCH('Project Costing'!#REF!,Services!I2490,1),""))</f>
        <v>0</v>
      </c>
      <c r="B2483" s="174" t="str">
        <f>IF(A2483=1,COUNTIF($A$8:A2483,1),"")</f>
        <v/>
      </c>
      <c r="C2483" s="174"/>
      <c r="D2483" s="157">
        <f>IFERROR($C$8:INDEX($C$8:$C$3000,COUNTIF($C$8:$C$3000,"?*")),"")</f>
        <v>0</v>
      </c>
      <c r="E2483" s="174"/>
      <c r="F2483" s="174">
        <f>--ISNUMBER(IFERROR(SEARCH('Project Costing'!#REF!,Services!I2490,1),""))</f>
        <v>0</v>
      </c>
      <c r="G2483" s="174" t="str">
        <f>IF(F2483=1,COUNTIF($F$8:F2483,1),"")</f>
        <v/>
      </c>
      <c r="H2483" s="174"/>
      <c r="I2483" s="157">
        <f>IFERROR($H$8:INDEX($H$8:$H$3000,COUNTIF($H$8:$H$3000,"?*")),"")</f>
        <v>0</v>
      </c>
    </row>
    <row r="2484" spans="1:9" x14ac:dyDescent="0.25">
      <c r="A2484" s="174">
        <f>--ISNUMBER(IFERROR(SEARCH('Project Costing'!#REF!,Services!I2491,1),""))</f>
        <v>0</v>
      </c>
      <c r="B2484" s="174" t="str">
        <f>IF(A2484=1,COUNTIF($A$8:A2484,1),"")</f>
        <v/>
      </c>
      <c r="C2484" s="174"/>
      <c r="D2484" s="157">
        <f>IFERROR($C$8:INDEX($C$8:$C$3000,COUNTIF($C$8:$C$3000,"?*")),"")</f>
        <v>0</v>
      </c>
      <c r="E2484" s="174"/>
      <c r="F2484" s="174">
        <f>--ISNUMBER(IFERROR(SEARCH('Project Costing'!#REF!,Services!I2491,1),""))</f>
        <v>0</v>
      </c>
      <c r="G2484" s="174" t="str">
        <f>IF(F2484=1,COUNTIF($F$8:F2484,1),"")</f>
        <v/>
      </c>
      <c r="H2484" s="174"/>
      <c r="I2484" s="157">
        <f>IFERROR($H$8:INDEX($H$8:$H$3000,COUNTIF($H$8:$H$3000,"?*")),"")</f>
        <v>0</v>
      </c>
    </row>
    <row r="2485" spans="1:9" x14ac:dyDescent="0.25">
      <c r="A2485" s="174">
        <f>--ISNUMBER(IFERROR(SEARCH('Project Costing'!#REF!,Services!I2492,1),""))</f>
        <v>0</v>
      </c>
      <c r="B2485" s="174" t="str">
        <f>IF(A2485=1,COUNTIF($A$8:A2485,1),"")</f>
        <v/>
      </c>
      <c r="C2485" s="174"/>
      <c r="D2485" s="157">
        <f>IFERROR($C$8:INDEX($C$8:$C$3000,COUNTIF($C$8:$C$3000,"?*")),"")</f>
        <v>0</v>
      </c>
      <c r="E2485" s="174"/>
      <c r="F2485" s="174">
        <f>--ISNUMBER(IFERROR(SEARCH('Project Costing'!#REF!,Services!I2492,1),""))</f>
        <v>0</v>
      </c>
      <c r="G2485" s="174" t="str">
        <f>IF(F2485=1,COUNTIF($F$8:F2485,1),"")</f>
        <v/>
      </c>
      <c r="H2485" s="174"/>
      <c r="I2485" s="157">
        <f>IFERROR($H$8:INDEX($H$8:$H$3000,COUNTIF($H$8:$H$3000,"?*")),"")</f>
        <v>0</v>
      </c>
    </row>
    <row r="2486" spans="1:9" x14ac:dyDescent="0.25">
      <c r="A2486" s="174">
        <f>--ISNUMBER(IFERROR(SEARCH('Project Costing'!#REF!,Services!I2493,1),""))</f>
        <v>0</v>
      </c>
      <c r="B2486" s="174" t="str">
        <f>IF(A2486=1,COUNTIF($A$8:A2486,1),"")</f>
        <v/>
      </c>
      <c r="C2486" s="174"/>
      <c r="D2486" s="157">
        <f>IFERROR($C$8:INDEX($C$8:$C$3000,COUNTIF($C$8:$C$3000,"?*")),"")</f>
        <v>0</v>
      </c>
      <c r="E2486" s="174"/>
      <c r="F2486" s="174">
        <f>--ISNUMBER(IFERROR(SEARCH('Project Costing'!#REF!,Services!I2493,1),""))</f>
        <v>0</v>
      </c>
      <c r="G2486" s="174" t="str">
        <f>IF(F2486=1,COUNTIF($F$8:F2486,1),"")</f>
        <v/>
      </c>
      <c r="H2486" s="174"/>
      <c r="I2486" s="157">
        <f>IFERROR($H$8:INDEX($H$8:$H$3000,COUNTIF($H$8:$H$3000,"?*")),"")</f>
        <v>0</v>
      </c>
    </row>
    <row r="2487" spans="1:9" x14ac:dyDescent="0.25">
      <c r="A2487" s="174">
        <f>--ISNUMBER(IFERROR(SEARCH('Project Costing'!#REF!,Services!I2494,1),""))</f>
        <v>0</v>
      </c>
      <c r="B2487" s="174" t="str">
        <f>IF(A2487=1,COUNTIF($A$8:A2487,1),"")</f>
        <v/>
      </c>
      <c r="C2487" s="174"/>
      <c r="D2487" s="157">
        <f>IFERROR($C$8:INDEX($C$8:$C$3000,COUNTIF($C$8:$C$3000,"?*")),"")</f>
        <v>0</v>
      </c>
      <c r="E2487" s="174"/>
      <c r="F2487" s="174">
        <f>--ISNUMBER(IFERROR(SEARCH('Project Costing'!#REF!,Services!I2494,1),""))</f>
        <v>0</v>
      </c>
      <c r="G2487" s="174" t="str">
        <f>IF(F2487=1,COUNTIF($F$8:F2487,1),"")</f>
        <v/>
      </c>
      <c r="H2487" s="174"/>
      <c r="I2487" s="157">
        <f>IFERROR($H$8:INDEX($H$8:$H$3000,COUNTIF($H$8:$H$3000,"?*")),"")</f>
        <v>0</v>
      </c>
    </row>
    <row r="2488" spans="1:9" x14ac:dyDescent="0.25">
      <c r="A2488" s="174">
        <f>--ISNUMBER(IFERROR(SEARCH('Project Costing'!#REF!,Services!I2495,1),""))</f>
        <v>0</v>
      </c>
      <c r="B2488" s="174" t="str">
        <f>IF(A2488=1,COUNTIF($A$8:A2488,1),"")</f>
        <v/>
      </c>
      <c r="C2488" s="174"/>
      <c r="D2488" s="157">
        <f>IFERROR($C$8:INDEX($C$8:$C$3000,COUNTIF($C$8:$C$3000,"?*")),"")</f>
        <v>0</v>
      </c>
      <c r="E2488" s="174"/>
      <c r="F2488" s="174">
        <f>--ISNUMBER(IFERROR(SEARCH('Project Costing'!#REF!,Services!I2495,1),""))</f>
        <v>0</v>
      </c>
      <c r="G2488" s="174" t="str">
        <f>IF(F2488=1,COUNTIF($F$8:F2488,1),"")</f>
        <v/>
      </c>
      <c r="H2488" s="174"/>
      <c r="I2488" s="157">
        <f>IFERROR($H$8:INDEX($H$8:$H$3000,COUNTIF($H$8:$H$3000,"?*")),"")</f>
        <v>0</v>
      </c>
    </row>
    <row r="2489" spans="1:9" x14ac:dyDescent="0.25">
      <c r="A2489" s="174">
        <f>--ISNUMBER(IFERROR(SEARCH('Project Costing'!#REF!,Services!I2496,1),""))</f>
        <v>0</v>
      </c>
      <c r="B2489" s="174" t="str">
        <f>IF(A2489=1,COUNTIF($A$8:A2489,1),"")</f>
        <v/>
      </c>
      <c r="C2489" s="174"/>
      <c r="D2489" s="157">
        <f>IFERROR($C$8:INDEX($C$8:$C$3000,COUNTIF($C$8:$C$3000,"?*")),"")</f>
        <v>0</v>
      </c>
      <c r="E2489" s="174"/>
      <c r="F2489" s="174">
        <f>--ISNUMBER(IFERROR(SEARCH('Project Costing'!#REF!,Services!I2496,1),""))</f>
        <v>0</v>
      </c>
      <c r="G2489" s="174" t="str">
        <f>IF(F2489=1,COUNTIF($F$8:F2489,1),"")</f>
        <v/>
      </c>
      <c r="H2489" s="174"/>
      <c r="I2489" s="157">
        <f>IFERROR($H$8:INDEX($H$8:$H$3000,COUNTIF($H$8:$H$3000,"?*")),"")</f>
        <v>0</v>
      </c>
    </row>
    <row r="2490" spans="1:9" x14ac:dyDescent="0.25">
      <c r="A2490" s="174">
        <f>--ISNUMBER(IFERROR(SEARCH('Project Costing'!#REF!,Services!I2497,1),""))</f>
        <v>0</v>
      </c>
      <c r="B2490" s="174" t="str">
        <f>IF(A2490=1,COUNTIF($A$8:A2490,1),"")</f>
        <v/>
      </c>
      <c r="C2490" s="174"/>
      <c r="D2490" s="157">
        <f>IFERROR($C$8:INDEX($C$8:$C$3000,COUNTIF($C$8:$C$3000,"?*")),"")</f>
        <v>0</v>
      </c>
      <c r="E2490" s="174"/>
      <c r="F2490" s="174">
        <f>--ISNUMBER(IFERROR(SEARCH('Project Costing'!#REF!,Services!I2497,1),""))</f>
        <v>0</v>
      </c>
      <c r="G2490" s="174" t="str">
        <f>IF(F2490=1,COUNTIF($F$8:F2490,1),"")</f>
        <v/>
      </c>
      <c r="H2490" s="174"/>
      <c r="I2490" s="157">
        <f>IFERROR($H$8:INDEX($H$8:$H$3000,COUNTIF($H$8:$H$3000,"?*")),"")</f>
        <v>0</v>
      </c>
    </row>
    <row r="2491" spans="1:9" x14ac:dyDescent="0.25">
      <c r="A2491" s="174">
        <f>--ISNUMBER(IFERROR(SEARCH('Project Costing'!#REF!,Services!I2498,1),""))</f>
        <v>0</v>
      </c>
      <c r="B2491" s="174" t="str">
        <f>IF(A2491=1,COUNTIF($A$8:A2491,1),"")</f>
        <v/>
      </c>
      <c r="C2491" s="174"/>
      <c r="D2491" s="157">
        <f>IFERROR($C$8:INDEX($C$8:$C$3000,COUNTIF($C$8:$C$3000,"?*")),"")</f>
        <v>0</v>
      </c>
      <c r="E2491" s="174"/>
      <c r="F2491" s="174">
        <f>--ISNUMBER(IFERROR(SEARCH('Project Costing'!#REF!,Services!I2498,1),""))</f>
        <v>0</v>
      </c>
      <c r="G2491" s="174" t="str">
        <f>IF(F2491=1,COUNTIF($F$8:F2491,1),"")</f>
        <v/>
      </c>
      <c r="H2491" s="174"/>
      <c r="I2491" s="157">
        <f>IFERROR($H$8:INDEX($H$8:$H$3000,COUNTIF($H$8:$H$3000,"?*")),"")</f>
        <v>0</v>
      </c>
    </row>
    <row r="2492" spans="1:9" x14ac:dyDescent="0.25">
      <c r="A2492" s="174">
        <f>--ISNUMBER(IFERROR(SEARCH('Project Costing'!#REF!,Services!I2499,1),""))</f>
        <v>0</v>
      </c>
      <c r="B2492" s="174" t="str">
        <f>IF(A2492=1,COUNTIF($A$8:A2492,1),"")</f>
        <v/>
      </c>
      <c r="C2492" s="174"/>
      <c r="D2492" s="157">
        <f>IFERROR($C$8:INDEX($C$8:$C$3000,COUNTIF($C$8:$C$3000,"?*")),"")</f>
        <v>0</v>
      </c>
      <c r="E2492" s="174"/>
      <c r="F2492" s="174">
        <f>--ISNUMBER(IFERROR(SEARCH('Project Costing'!#REF!,Services!I2499,1),""))</f>
        <v>0</v>
      </c>
      <c r="G2492" s="174" t="str">
        <f>IF(F2492=1,COUNTIF($F$8:F2492,1),"")</f>
        <v/>
      </c>
      <c r="H2492" s="174"/>
      <c r="I2492" s="157">
        <f>IFERROR($H$8:INDEX($H$8:$H$3000,COUNTIF($H$8:$H$3000,"?*")),"")</f>
        <v>0</v>
      </c>
    </row>
    <row r="2493" spans="1:9" x14ac:dyDescent="0.25">
      <c r="A2493" s="174">
        <f>--ISNUMBER(IFERROR(SEARCH('Project Costing'!#REF!,Services!I2500,1),""))</f>
        <v>0</v>
      </c>
      <c r="B2493" s="174" t="str">
        <f>IF(A2493=1,COUNTIF($A$8:A2493,1),"")</f>
        <v/>
      </c>
      <c r="C2493" s="174"/>
      <c r="D2493" s="157">
        <f>IFERROR($C$8:INDEX($C$8:$C$3000,COUNTIF($C$8:$C$3000,"?*")),"")</f>
        <v>0</v>
      </c>
      <c r="E2493" s="174"/>
      <c r="F2493" s="174">
        <f>--ISNUMBER(IFERROR(SEARCH('Project Costing'!#REF!,Services!I2500,1),""))</f>
        <v>0</v>
      </c>
      <c r="G2493" s="174" t="str">
        <f>IF(F2493=1,COUNTIF($F$8:F2493,1),"")</f>
        <v/>
      </c>
      <c r="H2493" s="174"/>
      <c r="I2493" s="157">
        <f>IFERROR($H$8:INDEX($H$8:$H$3000,COUNTIF($H$8:$H$3000,"?*")),"")</f>
        <v>0</v>
      </c>
    </row>
    <row r="2494" spans="1:9" x14ac:dyDescent="0.25">
      <c r="A2494" s="174">
        <f>--ISNUMBER(IFERROR(SEARCH('Project Costing'!#REF!,Services!I2501,1),""))</f>
        <v>0</v>
      </c>
      <c r="B2494" s="174" t="str">
        <f>IF(A2494=1,COUNTIF($A$8:A2494,1),"")</f>
        <v/>
      </c>
      <c r="C2494" s="174"/>
      <c r="D2494" s="157">
        <f>IFERROR($C$8:INDEX($C$8:$C$3000,COUNTIF($C$8:$C$3000,"?*")),"")</f>
        <v>0</v>
      </c>
      <c r="E2494" s="174"/>
      <c r="F2494" s="174">
        <f>--ISNUMBER(IFERROR(SEARCH('Project Costing'!#REF!,Services!I2501,1),""))</f>
        <v>0</v>
      </c>
      <c r="G2494" s="174" t="str">
        <f>IF(F2494=1,COUNTIF($F$8:F2494,1),"")</f>
        <v/>
      </c>
      <c r="H2494" s="174"/>
      <c r="I2494" s="157">
        <f>IFERROR($H$8:INDEX($H$8:$H$3000,COUNTIF($H$8:$H$3000,"?*")),"")</f>
        <v>0</v>
      </c>
    </row>
    <row r="2495" spans="1:9" x14ac:dyDescent="0.25">
      <c r="A2495" s="174">
        <f>--ISNUMBER(IFERROR(SEARCH('Project Costing'!#REF!,Services!I2502,1),""))</f>
        <v>0</v>
      </c>
      <c r="B2495" s="174" t="str">
        <f>IF(A2495=1,COUNTIF($A$8:A2495,1),"")</f>
        <v/>
      </c>
      <c r="C2495" s="174"/>
      <c r="D2495" s="157">
        <f>IFERROR($C$8:INDEX($C$8:$C$3000,COUNTIF($C$8:$C$3000,"?*")),"")</f>
        <v>0</v>
      </c>
      <c r="E2495" s="174"/>
      <c r="F2495" s="174">
        <f>--ISNUMBER(IFERROR(SEARCH('Project Costing'!#REF!,Services!I2502,1),""))</f>
        <v>0</v>
      </c>
      <c r="G2495" s="174" t="str">
        <f>IF(F2495=1,COUNTIF($F$8:F2495,1),"")</f>
        <v/>
      </c>
      <c r="H2495" s="174"/>
      <c r="I2495" s="157">
        <f>IFERROR($H$8:INDEX($H$8:$H$3000,COUNTIF($H$8:$H$3000,"?*")),"")</f>
        <v>0</v>
      </c>
    </row>
    <row r="2496" spans="1:9" x14ac:dyDescent="0.25">
      <c r="A2496" s="174">
        <f>--ISNUMBER(IFERROR(SEARCH('Project Costing'!#REF!,Services!I2503,1),""))</f>
        <v>0</v>
      </c>
      <c r="B2496" s="174" t="str">
        <f>IF(A2496=1,COUNTIF($A$8:A2496,1),"")</f>
        <v/>
      </c>
      <c r="C2496" s="174"/>
      <c r="D2496" s="157">
        <f>IFERROR($C$8:INDEX($C$8:$C$3000,COUNTIF($C$8:$C$3000,"?*")),"")</f>
        <v>0</v>
      </c>
      <c r="E2496" s="174"/>
      <c r="F2496" s="174">
        <f>--ISNUMBER(IFERROR(SEARCH('Project Costing'!#REF!,Services!I2503,1),""))</f>
        <v>0</v>
      </c>
      <c r="G2496" s="174" t="str">
        <f>IF(F2496=1,COUNTIF($F$8:F2496,1),"")</f>
        <v/>
      </c>
      <c r="H2496" s="174"/>
      <c r="I2496" s="157">
        <f>IFERROR($H$8:INDEX($H$8:$H$3000,COUNTIF($H$8:$H$3000,"?*")),"")</f>
        <v>0</v>
      </c>
    </row>
    <row r="2497" spans="1:9" x14ac:dyDescent="0.25">
      <c r="A2497" s="174">
        <f>--ISNUMBER(IFERROR(SEARCH('Project Costing'!#REF!,Services!I2504,1),""))</f>
        <v>0</v>
      </c>
      <c r="B2497" s="174" t="str">
        <f>IF(A2497=1,COUNTIF($A$8:A2497,1),"")</f>
        <v/>
      </c>
      <c r="C2497" s="174"/>
      <c r="D2497" s="157">
        <f>IFERROR($C$8:INDEX($C$8:$C$3000,COUNTIF($C$8:$C$3000,"?*")),"")</f>
        <v>0</v>
      </c>
      <c r="E2497" s="174"/>
      <c r="F2497" s="174">
        <f>--ISNUMBER(IFERROR(SEARCH('Project Costing'!#REF!,Services!I2504,1),""))</f>
        <v>0</v>
      </c>
      <c r="G2497" s="174" t="str">
        <f>IF(F2497=1,COUNTIF($F$8:F2497,1),"")</f>
        <v/>
      </c>
      <c r="H2497" s="174"/>
      <c r="I2497" s="157">
        <f>IFERROR($H$8:INDEX($H$8:$H$3000,COUNTIF($H$8:$H$3000,"?*")),"")</f>
        <v>0</v>
      </c>
    </row>
    <row r="2498" spans="1:9" x14ac:dyDescent="0.25">
      <c r="A2498" s="174">
        <f>--ISNUMBER(IFERROR(SEARCH('Project Costing'!#REF!,Services!I2505,1),""))</f>
        <v>0</v>
      </c>
      <c r="B2498" s="174" t="str">
        <f>IF(A2498=1,COUNTIF($A$8:A2498,1),"")</f>
        <v/>
      </c>
      <c r="C2498" s="174"/>
      <c r="D2498" s="157">
        <f>IFERROR($C$8:INDEX($C$8:$C$3000,COUNTIF($C$8:$C$3000,"?*")),"")</f>
        <v>0</v>
      </c>
      <c r="E2498" s="174"/>
      <c r="F2498" s="174">
        <f>--ISNUMBER(IFERROR(SEARCH('Project Costing'!#REF!,Services!I2505,1),""))</f>
        <v>0</v>
      </c>
      <c r="G2498" s="174" t="str">
        <f>IF(F2498=1,COUNTIF($F$8:F2498,1),"")</f>
        <v/>
      </c>
      <c r="H2498" s="174"/>
      <c r="I2498" s="157">
        <f>IFERROR($H$8:INDEX($H$8:$H$3000,COUNTIF($H$8:$H$3000,"?*")),"")</f>
        <v>0</v>
      </c>
    </row>
    <row r="2499" spans="1:9" x14ac:dyDescent="0.25">
      <c r="A2499" s="174">
        <f>--ISNUMBER(IFERROR(SEARCH('Project Costing'!#REF!,Services!I2506,1),""))</f>
        <v>0</v>
      </c>
      <c r="B2499" s="174" t="str">
        <f>IF(A2499=1,COUNTIF($A$8:A2499,1),"")</f>
        <v/>
      </c>
      <c r="C2499" s="174"/>
      <c r="D2499" s="157">
        <f>IFERROR($C$8:INDEX($C$8:$C$3000,COUNTIF($C$8:$C$3000,"?*")),"")</f>
        <v>0</v>
      </c>
      <c r="E2499" s="174"/>
      <c r="F2499" s="174">
        <f>--ISNUMBER(IFERROR(SEARCH('Project Costing'!#REF!,Services!I2506,1),""))</f>
        <v>0</v>
      </c>
      <c r="G2499" s="174" t="str">
        <f>IF(F2499=1,COUNTIF($F$8:F2499,1),"")</f>
        <v/>
      </c>
      <c r="H2499" s="174"/>
      <c r="I2499" s="157">
        <f>IFERROR($H$8:INDEX($H$8:$H$3000,COUNTIF($H$8:$H$3000,"?*")),"")</f>
        <v>0</v>
      </c>
    </row>
    <row r="2500" spans="1:9" x14ac:dyDescent="0.25">
      <c r="A2500" s="174">
        <f>--ISNUMBER(IFERROR(SEARCH('Project Costing'!#REF!,Services!I2507,1),""))</f>
        <v>0</v>
      </c>
      <c r="B2500" s="174" t="str">
        <f>IF(A2500=1,COUNTIF($A$8:A2500,1),"")</f>
        <v/>
      </c>
      <c r="C2500" s="174"/>
      <c r="D2500" s="157">
        <f>IFERROR($C$8:INDEX($C$8:$C$3000,COUNTIF($C$8:$C$3000,"?*")),"")</f>
        <v>0</v>
      </c>
      <c r="E2500" s="174"/>
      <c r="F2500" s="174">
        <f>--ISNUMBER(IFERROR(SEARCH('Project Costing'!#REF!,Services!I2507,1),""))</f>
        <v>0</v>
      </c>
      <c r="G2500" s="174" t="str">
        <f>IF(F2500=1,COUNTIF($F$8:F2500,1),"")</f>
        <v/>
      </c>
      <c r="H2500" s="174"/>
      <c r="I2500" s="157">
        <f>IFERROR($H$8:INDEX($H$8:$H$3000,COUNTIF($H$8:$H$3000,"?*")),"")</f>
        <v>0</v>
      </c>
    </row>
    <row r="2501" spans="1:9" x14ac:dyDescent="0.25">
      <c r="A2501" s="174">
        <f>--ISNUMBER(IFERROR(SEARCH('Project Costing'!#REF!,Services!I2508,1),""))</f>
        <v>0</v>
      </c>
      <c r="B2501" s="174" t="str">
        <f>IF(A2501=1,COUNTIF($A$8:A2501,1),"")</f>
        <v/>
      </c>
      <c r="C2501" s="174"/>
      <c r="D2501" s="157">
        <f>IFERROR($C$8:INDEX($C$8:$C$3000,COUNTIF($C$8:$C$3000,"?*")),"")</f>
        <v>0</v>
      </c>
      <c r="E2501" s="174"/>
      <c r="F2501" s="174">
        <f>--ISNUMBER(IFERROR(SEARCH('Project Costing'!#REF!,Services!I2508,1),""))</f>
        <v>0</v>
      </c>
      <c r="G2501" s="174" t="str">
        <f>IF(F2501=1,COUNTIF($F$8:F2501,1),"")</f>
        <v/>
      </c>
      <c r="H2501" s="174"/>
      <c r="I2501" s="157">
        <f>IFERROR($H$8:INDEX($H$8:$H$3000,COUNTIF($H$8:$H$3000,"?*")),"")</f>
        <v>0</v>
      </c>
    </row>
    <row r="2502" spans="1:9" x14ac:dyDescent="0.25">
      <c r="A2502" s="174">
        <f>--ISNUMBER(IFERROR(SEARCH('Project Costing'!#REF!,Services!I2509,1),""))</f>
        <v>0</v>
      </c>
      <c r="B2502" s="174" t="str">
        <f>IF(A2502=1,COUNTIF($A$8:A2502,1),"")</f>
        <v/>
      </c>
      <c r="C2502" s="174"/>
      <c r="D2502" s="157">
        <f>IFERROR($C$8:INDEX($C$8:$C$3000,COUNTIF($C$8:$C$3000,"?*")),"")</f>
        <v>0</v>
      </c>
      <c r="E2502" s="174"/>
      <c r="F2502" s="174">
        <f>--ISNUMBER(IFERROR(SEARCH('Project Costing'!#REF!,Services!I2509,1),""))</f>
        <v>0</v>
      </c>
      <c r="G2502" s="174" t="str">
        <f>IF(F2502=1,COUNTIF($F$8:F2502,1),"")</f>
        <v/>
      </c>
      <c r="H2502" s="174"/>
      <c r="I2502" s="157">
        <f>IFERROR($H$8:INDEX($H$8:$H$3000,COUNTIF($H$8:$H$3000,"?*")),"")</f>
        <v>0</v>
      </c>
    </row>
    <row r="2503" spans="1:9" x14ac:dyDescent="0.25">
      <c r="A2503" s="174">
        <f>--ISNUMBER(IFERROR(SEARCH('Project Costing'!#REF!,Services!I2510,1),""))</f>
        <v>0</v>
      </c>
      <c r="B2503" s="174" t="str">
        <f>IF(A2503=1,COUNTIF($A$8:A2503,1),"")</f>
        <v/>
      </c>
      <c r="C2503" s="174"/>
      <c r="D2503" s="157">
        <f>IFERROR($C$8:INDEX($C$8:$C$3000,COUNTIF($C$8:$C$3000,"?*")),"")</f>
        <v>0</v>
      </c>
      <c r="E2503" s="174"/>
      <c r="F2503" s="174">
        <f>--ISNUMBER(IFERROR(SEARCH('Project Costing'!#REF!,Services!I2510,1),""))</f>
        <v>0</v>
      </c>
      <c r="G2503" s="174" t="str">
        <f>IF(F2503=1,COUNTIF($F$8:F2503,1),"")</f>
        <v/>
      </c>
      <c r="H2503" s="174"/>
      <c r="I2503" s="157">
        <f>IFERROR($H$8:INDEX($H$8:$H$3000,COUNTIF($H$8:$H$3000,"?*")),"")</f>
        <v>0</v>
      </c>
    </row>
    <row r="2504" spans="1:9" x14ac:dyDescent="0.25">
      <c r="A2504" s="174">
        <f>--ISNUMBER(IFERROR(SEARCH('Project Costing'!#REF!,Services!I2511,1),""))</f>
        <v>0</v>
      </c>
      <c r="B2504" s="174" t="str">
        <f>IF(A2504=1,COUNTIF($A$8:A2504,1),"")</f>
        <v/>
      </c>
      <c r="C2504" s="174"/>
      <c r="D2504" s="157">
        <f>IFERROR($C$8:INDEX($C$8:$C$3000,COUNTIF($C$8:$C$3000,"?*")),"")</f>
        <v>0</v>
      </c>
      <c r="E2504" s="174"/>
      <c r="F2504" s="174">
        <f>--ISNUMBER(IFERROR(SEARCH('Project Costing'!#REF!,Services!I2511,1),""))</f>
        <v>0</v>
      </c>
      <c r="G2504" s="174" t="str">
        <f>IF(F2504=1,COUNTIF($F$8:F2504,1),"")</f>
        <v/>
      </c>
      <c r="H2504" s="174"/>
      <c r="I2504" s="157">
        <f>IFERROR($H$8:INDEX($H$8:$H$3000,COUNTIF($H$8:$H$3000,"?*")),"")</f>
        <v>0</v>
      </c>
    </row>
    <row r="2505" spans="1:9" x14ac:dyDescent="0.25">
      <c r="A2505" s="174">
        <f>--ISNUMBER(IFERROR(SEARCH('Project Costing'!#REF!,Services!I2512,1),""))</f>
        <v>0</v>
      </c>
      <c r="B2505" s="174" t="str">
        <f>IF(A2505=1,COUNTIF($A$8:A2505,1),"")</f>
        <v/>
      </c>
      <c r="C2505" s="174"/>
      <c r="D2505" s="157">
        <f>IFERROR($C$8:INDEX($C$8:$C$3000,COUNTIF($C$8:$C$3000,"?*")),"")</f>
        <v>0</v>
      </c>
      <c r="E2505" s="174"/>
      <c r="F2505" s="174">
        <f>--ISNUMBER(IFERROR(SEARCH('Project Costing'!#REF!,Services!I2512,1),""))</f>
        <v>0</v>
      </c>
      <c r="G2505" s="174" t="str">
        <f>IF(F2505=1,COUNTIF($F$8:F2505,1),"")</f>
        <v/>
      </c>
      <c r="H2505" s="174"/>
      <c r="I2505" s="157">
        <f>IFERROR($H$8:INDEX($H$8:$H$3000,COUNTIF($H$8:$H$3000,"?*")),"")</f>
        <v>0</v>
      </c>
    </row>
    <row r="2506" spans="1:9" x14ac:dyDescent="0.25">
      <c r="A2506" s="174">
        <f>--ISNUMBER(IFERROR(SEARCH('Project Costing'!#REF!,Services!I2513,1),""))</f>
        <v>0</v>
      </c>
      <c r="B2506" s="174" t="str">
        <f>IF(A2506=1,COUNTIF($A$8:A2506,1),"")</f>
        <v/>
      </c>
      <c r="C2506" s="174"/>
      <c r="D2506" s="157">
        <f>IFERROR($C$8:INDEX($C$8:$C$3000,COUNTIF($C$8:$C$3000,"?*")),"")</f>
        <v>0</v>
      </c>
      <c r="E2506" s="174"/>
      <c r="F2506" s="174">
        <f>--ISNUMBER(IFERROR(SEARCH('Project Costing'!#REF!,Services!I2513,1),""))</f>
        <v>0</v>
      </c>
      <c r="G2506" s="174" t="str">
        <f>IF(F2506=1,COUNTIF($F$8:F2506,1),"")</f>
        <v/>
      </c>
      <c r="H2506" s="174"/>
      <c r="I2506" s="157">
        <f>IFERROR($H$8:INDEX($H$8:$H$3000,COUNTIF($H$8:$H$3000,"?*")),"")</f>
        <v>0</v>
      </c>
    </row>
    <row r="2507" spans="1:9" x14ac:dyDescent="0.25">
      <c r="A2507" s="174">
        <f>--ISNUMBER(IFERROR(SEARCH('Project Costing'!#REF!,Services!I2514,1),""))</f>
        <v>0</v>
      </c>
      <c r="B2507" s="174" t="str">
        <f>IF(A2507=1,COUNTIF($A$8:A2507,1),"")</f>
        <v/>
      </c>
      <c r="C2507" s="174"/>
      <c r="D2507" s="157">
        <f>IFERROR($C$8:INDEX($C$8:$C$3000,COUNTIF($C$8:$C$3000,"?*")),"")</f>
        <v>0</v>
      </c>
      <c r="E2507" s="174"/>
      <c r="F2507" s="174">
        <f>--ISNUMBER(IFERROR(SEARCH('Project Costing'!#REF!,Services!I2514,1),""))</f>
        <v>0</v>
      </c>
      <c r="G2507" s="174" t="str">
        <f>IF(F2507=1,COUNTIF($F$8:F2507,1),"")</f>
        <v/>
      </c>
      <c r="H2507" s="174"/>
      <c r="I2507" s="157">
        <f>IFERROR($H$8:INDEX($H$8:$H$3000,COUNTIF($H$8:$H$3000,"?*")),"")</f>
        <v>0</v>
      </c>
    </row>
    <row r="2508" spans="1:9" x14ac:dyDescent="0.25">
      <c r="A2508" s="174">
        <f>--ISNUMBER(IFERROR(SEARCH('Project Costing'!#REF!,Services!I2515,1),""))</f>
        <v>0</v>
      </c>
      <c r="B2508" s="174" t="str">
        <f>IF(A2508=1,COUNTIF($A$8:A2508,1),"")</f>
        <v/>
      </c>
      <c r="C2508" s="174"/>
      <c r="D2508" s="157">
        <f>IFERROR($C$8:INDEX($C$8:$C$3000,COUNTIF($C$8:$C$3000,"?*")),"")</f>
        <v>0</v>
      </c>
      <c r="E2508" s="174"/>
      <c r="F2508" s="174">
        <f>--ISNUMBER(IFERROR(SEARCH('Project Costing'!#REF!,Services!I2515,1),""))</f>
        <v>0</v>
      </c>
      <c r="G2508" s="174" t="str">
        <f>IF(F2508=1,COUNTIF($F$8:F2508,1),"")</f>
        <v/>
      </c>
      <c r="H2508" s="174"/>
      <c r="I2508" s="157">
        <f>IFERROR($H$8:INDEX($H$8:$H$3000,COUNTIF($H$8:$H$3000,"?*")),"")</f>
        <v>0</v>
      </c>
    </row>
    <row r="2509" spans="1:9" x14ac:dyDescent="0.25">
      <c r="A2509" s="174">
        <f>--ISNUMBER(IFERROR(SEARCH('Project Costing'!#REF!,Services!I2516,1),""))</f>
        <v>0</v>
      </c>
      <c r="B2509" s="174" t="str">
        <f>IF(A2509=1,COUNTIF($A$8:A2509,1),"")</f>
        <v/>
      </c>
      <c r="C2509" s="174"/>
      <c r="D2509" s="157">
        <f>IFERROR($C$8:INDEX($C$8:$C$3000,COUNTIF($C$8:$C$3000,"?*")),"")</f>
        <v>0</v>
      </c>
      <c r="E2509" s="174"/>
      <c r="F2509" s="174">
        <f>--ISNUMBER(IFERROR(SEARCH('Project Costing'!#REF!,Services!I2516,1),""))</f>
        <v>0</v>
      </c>
      <c r="G2509" s="174" t="str">
        <f>IF(F2509=1,COUNTIF($F$8:F2509,1),"")</f>
        <v/>
      </c>
      <c r="H2509" s="174"/>
      <c r="I2509" s="157">
        <f>IFERROR($H$8:INDEX($H$8:$H$3000,COUNTIF($H$8:$H$3000,"?*")),"")</f>
        <v>0</v>
      </c>
    </row>
    <row r="2510" spans="1:9" x14ac:dyDescent="0.25">
      <c r="A2510" s="174">
        <f>--ISNUMBER(IFERROR(SEARCH('Project Costing'!#REF!,Services!I2517,1),""))</f>
        <v>0</v>
      </c>
      <c r="B2510" s="174" t="str">
        <f>IF(A2510=1,COUNTIF($A$8:A2510,1),"")</f>
        <v/>
      </c>
      <c r="C2510" s="174"/>
      <c r="D2510" s="157">
        <f>IFERROR($C$8:INDEX($C$8:$C$3000,COUNTIF($C$8:$C$3000,"?*")),"")</f>
        <v>0</v>
      </c>
      <c r="E2510" s="174"/>
      <c r="F2510" s="174">
        <f>--ISNUMBER(IFERROR(SEARCH('Project Costing'!#REF!,Services!I2517,1),""))</f>
        <v>0</v>
      </c>
      <c r="G2510" s="174" t="str">
        <f>IF(F2510=1,COUNTIF($F$8:F2510,1),"")</f>
        <v/>
      </c>
      <c r="H2510" s="174"/>
      <c r="I2510" s="157">
        <f>IFERROR($H$8:INDEX($H$8:$H$3000,COUNTIF($H$8:$H$3000,"?*")),"")</f>
        <v>0</v>
      </c>
    </row>
    <row r="2511" spans="1:9" x14ac:dyDescent="0.25">
      <c r="A2511" s="174">
        <f>--ISNUMBER(IFERROR(SEARCH('Project Costing'!#REF!,Services!I2518,1),""))</f>
        <v>0</v>
      </c>
      <c r="B2511" s="174" t="str">
        <f>IF(A2511=1,COUNTIF($A$8:A2511,1),"")</f>
        <v/>
      </c>
      <c r="C2511" s="174"/>
      <c r="D2511" s="157">
        <f>IFERROR($C$8:INDEX($C$8:$C$3000,COUNTIF($C$8:$C$3000,"?*")),"")</f>
        <v>0</v>
      </c>
      <c r="E2511" s="174"/>
      <c r="F2511" s="174">
        <f>--ISNUMBER(IFERROR(SEARCH('Project Costing'!#REF!,Services!I2518,1),""))</f>
        <v>0</v>
      </c>
      <c r="G2511" s="174" t="str">
        <f>IF(F2511=1,COUNTIF($F$8:F2511,1),"")</f>
        <v/>
      </c>
      <c r="H2511" s="174"/>
      <c r="I2511" s="157">
        <f>IFERROR($H$8:INDEX($H$8:$H$3000,COUNTIF($H$8:$H$3000,"?*")),"")</f>
        <v>0</v>
      </c>
    </row>
    <row r="2512" spans="1:9" x14ac:dyDescent="0.25">
      <c r="A2512" s="174">
        <f>--ISNUMBER(IFERROR(SEARCH('Project Costing'!#REF!,Services!I2519,1),""))</f>
        <v>0</v>
      </c>
      <c r="B2512" s="174" t="str">
        <f>IF(A2512=1,COUNTIF($A$8:A2512,1),"")</f>
        <v/>
      </c>
      <c r="C2512" s="174"/>
      <c r="D2512" s="157">
        <f>IFERROR($C$8:INDEX($C$8:$C$3000,COUNTIF($C$8:$C$3000,"?*")),"")</f>
        <v>0</v>
      </c>
      <c r="E2512" s="174"/>
      <c r="F2512" s="174">
        <f>--ISNUMBER(IFERROR(SEARCH('Project Costing'!#REF!,Services!I2519,1),""))</f>
        <v>0</v>
      </c>
      <c r="G2512" s="174" t="str">
        <f>IF(F2512=1,COUNTIF($F$8:F2512,1),"")</f>
        <v/>
      </c>
      <c r="H2512" s="174"/>
      <c r="I2512" s="157">
        <f>IFERROR($H$8:INDEX($H$8:$H$3000,COUNTIF($H$8:$H$3000,"?*")),"")</f>
        <v>0</v>
      </c>
    </row>
    <row r="2513" spans="1:9" x14ac:dyDescent="0.25">
      <c r="A2513" s="174">
        <f>--ISNUMBER(IFERROR(SEARCH('Project Costing'!#REF!,Services!I2520,1),""))</f>
        <v>0</v>
      </c>
      <c r="B2513" s="174" t="str">
        <f>IF(A2513=1,COUNTIF($A$8:A2513,1),"")</f>
        <v/>
      </c>
      <c r="C2513" s="174"/>
      <c r="D2513" s="157">
        <f>IFERROR($C$8:INDEX($C$8:$C$3000,COUNTIF($C$8:$C$3000,"?*")),"")</f>
        <v>0</v>
      </c>
      <c r="E2513" s="174"/>
      <c r="F2513" s="174">
        <f>--ISNUMBER(IFERROR(SEARCH('Project Costing'!#REF!,Services!I2520,1),""))</f>
        <v>0</v>
      </c>
      <c r="G2513" s="174" t="str">
        <f>IF(F2513=1,COUNTIF($F$8:F2513,1),"")</f>
        <v/>
      </c>
      <c r="H2513" s="174"/>
      <c r="I2513" s="157">
        <f>IFERROR($H$8:INDEX($H$8:$H$3000,COUNTIF($H$8:$H$3000,"?*")),"")</f>
        <v>0</v>
      </c>
    </row>
    <row r="2514" spans="1:9" x14ac:dyDescent="0.25">
      <c r="A2514" s="174">
        <f>--ISNUMBER(IFERROR(SEARCH('Project Costing'!#REF!,Services!I2521,1),""))</f>
        <v>0</v>
      </c>
      <c r="B2514" s="174" t="str">
        <f>IF(A2514=1,COUNTIF($A$8:A2514,1),"")</f>
        <v/>
      </c>
      <c r="C2514" s="174"/>
      <c r="D2514" s="157">
        <f>IFERROR($C$8:INDEX($C$8:$C$3000,COUNTIF($C$8:$C$3000,"?*")),"")</f>
        <v>0</v>
      </c>
      <c r="E2514" s="174"/>
      <c r="F2514" s="174">
        <f>--ISNUMBER(IFERROR(SEARCH('Project Costing'!#REF!,Services!I2521,1),""))</f>
        <v>0</v>
      </c>
      <c r="G2514" s="174" t="str">
        <f>IF(F2514=1,COUNTIF($F$8:F2514,1),"")</f>
        <v/>
      </c>
      <c r="H2514" s="174"/>
      <c r="I2514" s="157">
        <f>IFERROR($H$8:INDEX($H$8:$H$3000,COUNTIF($H$8:$H$3000,"?*")),"")</f>
        <v>0</v>
      </c>
    </row>
    <row r="2515" spans="1:9" x14ac:dyDescent="0.25">
      <c r="A2515" s="174">
        <f>--ISNUMBER(IFERROR(SEARCH('Project Costing'!#REF!,Services!I2522,1),""))</f>
        <v>0</v>
      </c>
      <c r="B2515" s="174" t="str">
        <f>IF(A2515=1,COUNTIF($A$8:A2515,1),"")</f>
        <v/>
      </c>
      <c r="C2515" s="174"/>
      <c r="D2515" s="157">
        <f>IFERROR($C$8:INDEX($C$8:$C$3000,COUNTIF($C$8:$C$3000,"?*")),"")</f>
        <v>0</v>
      </c>
      <c r="E2515" s="174"/>
      <c r="F2515" s="174">
        <f>--ISNUMBER(IFERROR(SEARCH('Project Costing'!#REF!,Services!I2522,1),""))</f>
        <v>0</v>
      </c>
      <c r="G2515" s="174" t="str">
        <f>IF(F2515=1,COUNTIF($F$8:F2515,1),"")</f>
        <v/>
      </c>
      <c r="H2515" s="174"/>
      <c r="I2515" s="157">
        <f>IFERROR($H$8:INDEX($H$8:$H$3000,COUNTIF($H$8:$H$3000,"?*")),"")</f>
        <v>0</v>
      </c>
    </row>
    <row r="2516" spans="1:9" x14ac:dyDescent="0.25">
      <c r="A2516" s="174">
        <f>--ISNUMBER(IFERROR(SEARCH('Project Costing'!#REF!,Services!I2523,1),""))</f>
        <v>0</v>
      </c>
      <c r="B2516" s="174" t="str">
        <f>IF(A2516=1,COUNTIF($A$8:A2516,1),"")</f>
        <v/>
      </c>
      <c r="C2516" s="174"/>
      <c r="D2516" s="157">
        <f>IFERROR($C$8:INDEX($C$8:$C$3000,COUNTIF($C$8:$C$3000,"?*")),"")</f>
        <v>0</v>
      </c>
      <c r="E2516" s="174"/>
      <c r="F2516" s="174">
        <f>--ISNUMBER(IFERROR(SEARCH('Project Costing'!#REF!,Services!I2523,1),""))</f>
        <v>0</v>
      </c>
      <c r="G2516" s="174" t="str">
        <f>IF(F2516=1,COUNTIF($F$8:F2516,1),"")</f>
        <v/>
      </c>
      <c r="H2516" s="174"/>
      <c r="I2516" s="157">
        <f>IFERROR($H$8:INDEX($H$8:$H$3000,COUNTIF($H$8:$H$3000,"?*")),"")</f>
        <v>0</v>
      </c>
    </row>
    <row r="2517" spans="1:9" x14ac:dyDescent="0.25">
      <c r="A2517" s="174">
        <f>--ISNUMBER(IFERROR(SEARCH('Project Costing'!#REF!,Services!I2524,1),""))</f>
        <v>0</v>
      </c>
      <c r="B2517" s="174" t="str">
        <f>IF(A2517=1,COUNTIF($A$8:A2517,1),"")</f>
        <v/>
      </c>
      <c r="C2517" s="174"/>
      <c r="D2517" s="157">
        <f>IFERROR($C$8:INDEX($C$8:$C$3000,COUNTIF($C$8:$C$3000,"?*")),"")</f>
        <v>0</v>
      </c>
      <c r="E2517" s="174"/>
      <c r="F2517" s="174">
        <f>--ISNUMBER(IFERROR(SEARCH('Project Costing'!#REF!,Services!I2524,1),""))</f>
        <v>0</v>
      </c>
      <c r="G2517" s="174" t="str">
        <f>IF(F2517=1,COUNTIF($F$8:F2517,1),"")</f>
        <v/>
      </c>
      <c r="H2517" s="174"/>
      <c r="I2517" s="157">
        <f>IFERROR($H$8:INDEX($H$8:$H$3000,COUNTIF($H$8:$H$3000,"?*")),"")</f>
        <v>0</v>
      </c>
    </row>
    <row r="2518" spans="1:9" x14ac:dyDescent="0.25">
      <c r="A2518" s="174">
        <f>--ISNUMBER(IFERROR(SEARCH('Project Costing'!#REF!,Services!I2525,1),""))</f>
        <v>0</v>
      </c>
      <c r="B2518" s="174" t="str">
        <f>IF(A2518=1,COUNTIF($A$8:A2518,1),"")</f>
        <v/>
      </c>
      <c r="C2518" s="174"/>
      <c r="D2518" s="157">
        <f>IFERROR($C$8:INDEX($C$8:$C$3000,COUNTIF($C$8:$C$3000,"?*")),"")</f>
        <v>0</v>
      </c>
      <c r="E2518" s="174"/>
      <c r="F2518" s="174">
        <f>--ISNUMBER(IFERROR(SEARCH('Project Costing'!#REF!,Services!I2525,1),""))</f>
        <v>0</v>
      </c>
      <c r="G2518" s="174" t="str">
        <f>IF(F2518=1,COUNTIF($F$8:F2518,1),"")</f>
        <v/>
      </c>
      <c r="H2518" s="174"/>
      <c r="I2518" s="157">
        <f>IFERROR($H$8:INDEX($H$8:$H$3000,COUNTIF($H$8:$H$3000,"?*")),"")</f>
        <v>0</v>
      </c>
    </row>
    <row r="2519" spans="1:9" x14ac:dyDescent="0.25">
      <c r="A2519" s="174">
        <f>--ISNUMBER(IFERROR(SEARCH('Project Costing'!#REF!,Services!I2526,1),""))</f>
        <v>0</v>
      </c>
      <c r="B2519" s="174" t="str">
        <f>IF(A2519=1,COUNTIF($A$8:A2519,1),"")</f>
        <v/>
      </c>
      <c r="C2519" s="174"/>
      <c r="D2519" s="157">
        <f>IFERROR($C$8:INDEX($C$8:$C$3000,COUNTIF($C$8:$C$3000,"?*")),"")</f>
        <v>0</v>
      </c>
      <c r="E2519" s="174"/>
      <c r="F2519" s="174">
        <f>--ISNUMBER(IFERROR(SEARCH('Project Costing'!#REF!,Services!I2526,1),""))</f>
        <v>0</v>
      </c>
      <c r="G2519" s="174" t="str">
        <f>IF(F2519=1,COUNTIF($F$8:F2519,1),"")</f>
        <v/>
      </c>
      <c r="H2519" s="174"/>
      <c r="I2519" s="157">
        <f>IFERROR($H$8:INDEX($H$8:$H$3000,COUNTIF($H$8:$H$3000,"?*")),"")</f>
        <v>0</v>
      </c>
    </row>
    <row r="2520" spans="1:9" x14ac:dyDescent="0.25">
      <c r="A2520" s="174">
        <f>--ISNUMBER(IFERROR(SEARCH('Project Costing'!#REF!,Services!I2527,1),""))</f>
        <v>0</v>
      </c>
      <c r="B2520" s="174" t="str">
        <f>IF(A2520=1,COUNTIF($A$8:A2520,1),"")</f>
        <v/>
      </c>
      <c r="C2520" s="174"/>
      <c r="D2520" s="157">
        <f>IFERROR($C$8:INDEX($C$8:$C$3000,COUNTIF($C$8:$C$3000,"?*")),"")</f>
        <v>0</v>
      </c>
      <c r="E2520" s="174"/>
      <c r="F2520" s="174">
        <f>--ISNUMBER(IFERROR(SEARCH('Project Costing'!#REF!,Services!I2527,1),""))</f>
        <v>0</v>
      </c>
      <c r="G2520" s="174" t="str">
        <f>IF(F2520=1,COUNTIF($F$8:F2520,1),"")</f>
        <v/>
      </c>
      <c r="H2520" s="174"/>
      <c r="I2520" s="157">
        <f>IFERROR($H$8:INDEX($H$8:$H$3000,COUNTIF($H$8:$H$3000,"?*")),"")</f>
        <v>0</v>
      </c>
    </row>
    <row r="2521" spans="1:9" x14ac:dyDescent="0.25">
      <c r="A2521" s="174">
        <f>--ISNUMBER(IFERROR(SEARCH('Project Costing'!#REF!,Services!I2528,1),""))</f>
        <v>0</v>
      </c>
      <c r="B2521" s="174" t="str">
        <f>IF(A2521=1,COUNTIF($A$8:A2521,1),"")</f>
        <v/>
      </c>
      <c r="C2521" s="174"/>
      <c r="D2521" s="157">
        <f>IFERROR($C$8:INDEX($C$8:$C$3000,COUNTIF($C$8:$C$3000,"?*")),"")</f>
        <v>0</v>
      </c>
      <c r="E2521" s="174"/>
      <c r="F2521" s="174">
        <f>--ISNUMBER(IFERROR(SEARCH('Project Costing'!#REF!,Services!I2528,1),""))</f>
        <v>0</v>
      </c>
      <c r="G2521" s="174" t="str">
        <f>IF(F2521=1,COUNTIF($F$8:F2521,1),"")</f>
        <v/>
      </c>
      <c r="H2521" s="174"/>
      <c r="I2521" s="157">
        <f>IFERROR($H$8:INDEX($H$8:$H$3000,COUNTIF($H$8:$H$3000,"?*")),"")</f>
        <v>0</v>
      </c>
    </row>
    <row r="2522" spans="1:9" x14ac:dyDescent="0.25">
      <c r="A2522" s="174">
        <f>--ISNUMBER(IFERROR(SEARCH('Project Costing'!#REF!,Services!I2529,1),""))</f>
        <v>0</v>
      </c>
      <c r="B2522" s="174" t="str">
        <f>IF(A2522=1,COUNTIF($A$8:A2522,1),"")</f>
        <v/>
      </c>
      <c r="C2522" s="174"/>
      <c r="D2522" s="157">
        <f>IFERROR($C$8:INDEX($C$8:$C$3000,COUNTIF($C$8:$C$3000,"?*")),"")</f>
        <v>0</v>
      </c>
      <c r="E2522" s="174"/>
      <c r="F2522" s="174">
        <f>--ISNUMBER(IFERROR(SEARCH('Project Costing'!#REF!,Services!I2529,1),""))</f>
        <v>0</v>
      </c>
      <c r="G2522" s="174" t="str">
        <f>IF(F2522=1,COUNTIF($F$8:F2522,1),"")</f>
        <v/>
      </c>
      <c r="H2522" s="174"/>
      <c r="I2522" s="157">
        <f>IFERROR($H$8:INDEX($H$8:$H$3000,COUNTIF($H$8:$H$3000,"?*")),"")</f>
        <v>0</v>
      </c>
    </row>
    <row r="2523" spans="1:9" x14ac:dyDescent="0.25">
      <c r="A2523" s="174">
        <f>--ISNUMBER(IFERROR(SEARCH('Project Costing'!#REF!,Services!I2530,1),""))</f>
        <v>0</v>
      </c>
      <c r="B2523" s="174" t="str">
        <f>IF(A2523=1,COUNTIF($A$8:A2523,1),"")</f>
        <v/>
      </c>
      <c r="C2523" s="174"/>
      <c r="D2523" s="157">
        <f>IFERROR($C$8:INDEX($C$8:$C$3000,COUNTIF($C$8:$C$3000,"?*")),"")</f>
        <v>0</v>
      </c>
      <c r="E2523" s="174"/>
      <c r="F2523" s="174">
        <f>--ISNUMBER(IFERROR(SEARCH('Project Costing'!#REF!,Services!I2530,1),""))</f>
        <v>0</v>
      </c>
      <c r="G2523" s="174" t="str">
        <f>IF(F2523=1,COUNTIF($F$8:F2523,1),"")</f>
        <v/>
      </c>
      <c r="H2523" s="174"/>
      <c r="I2523" s="157">
        <f>IFERROR($H$8:INDEX($H$8:$H$3000,COUNTIF($H$8:$H$3000,"?*")),"")</f>
        <v>0</v>
      </c>
    </row>
    <row r="2524" spans="1:9" x14ac:dyDescent="0.25">
      <c r="A2524" s="174">
        <f>--ISNUMBER(IFERROR(SEARCH('Project Costing'!#REF!,Services!I2531,1),""))</f>
        <v>0</v>
      </c>
      <c r="B2524" s="174" t="str">
        <f>IF(A2524=1,COUNTIF($A$8:A2524,1),"")</f>
        <v/>
      </c>
      <c r="C2524" s="174"/>
      <c r="D2524" s="157">
        <f>IFERROR($C$8:INDEX($C$8:$C$3000,COUNTIF($C$8:$C$3000,"?*")),"")</f>
        <v>0</v>
      </c>
      <c r="E2524" s="174"/>
      <c r="F2524" s="174">
        <f>--ISNUMBER(IFERROR(SEARCH('Project Costing'!#REF!,Services!I2531,1),""))</f>
        <v>0</v>
      </c>
      <c r="G2524" s="174" t="str">
        <f>IF(F2524=1,COUNTIF($F$8:F2524,1),"")</f>
        <v/>
      </c>
      <c r="H2524" s="174"/>
      <c r="I2524" s="157">
        <f>IFERROR($H$8:INDEX($H$8:$H$3000,COUNTIF($H$8:$H$3000,"?*")),"")</f>
        <v>0</v>
      </c>
    </row>
    <row r="2525" spans="1:9" x14ac:dyDescent="0.25">
      <c r="A2525" s="174">
        <f>--ISNUMBER(IFERROR(SEARCH('Project Costing'!#REF!,Services!I2532,1),""))</f>
        <v>0</v>
      </c>
      <c r="B2525" s="174" t="str">
        <f>IF(A2525=1,COUNTIF($A$8:A2525,1),"")</f>
        <v/>
      </c>
      <c r="C2525" s="174"/>
      <c r="D2525" s="157">
        <f>IFERROR($C$8:INDEX($C$8:$C$3000,COUNTIF($C$8:$C$3000,"?*")),"")</f>
        <v>0</v>
      </c>
      <c r="E2525" s="174"/>
      <c r="F2525" s="174">
        <f>--ISNUMBER(IFERROR(SEARCH('Project Costing'!#REF!,Services!I2532,1),""))</f>
        <v>0</v>
      </c>
      <c r="G2525" s="174" t="str">
        <f>IF(F2525=1,COUNTIF($F$8:F2525,1),"")</f>
        <v/>
      </c>
      <c r="H2525" s="174"/>
      <c r="I2525" s="157">
        <f>IFERROR($H$8:INDEX($H$8:$H$3000,COUNTIF($H$8:$H$3000,"?*")),"")</f>
        <v>0</v>
      </c>
    </row>
    <row r="2526" spans="1:9" x14ac:dyDescent="0.25">
      <c r="A2526" s="174">
        <f>--ISNUMBER(IFERROR(SEARCH('Project Costing'!#REF!,Services!I2533,1),""))</f>
        <v>0</v>
      </c>
      <c r="B2526" s="174" t="str">
        <f>IF(A2526=1,COUNTIF($A$8:A2526,1),"")</f>
        <v/>
      </c>
      <c r="C2526" s="174"/>
      <c r="D2526" s="157">
        <f>IFERROR($C$8:INDEX($C$8:$C$3000,COUNTIF($C$8:$C$3000,"?*")),"")</f>
        <v>0</v>
      </c>
      <c r="E2526" s="174"/>
      <c r="F2526" s="174">
        <f>--ISNUMBER(IFERROR(SEARCH('Project Costing'!#REF!,Services!I2533,1),""))</f>
        <v>0</v>
      </c>
      <c r="G2526" s="174" t="str">
        <f>IF(F2526=1,COUNTIF($F$8:F2526,1),"")</f>
        <v/>
      </c>
      <c r="H2526" s="174"/>
      <c r="I2526" s="157">
        <f>IFERROR($H$8:INDEX($H$8:$H$3000,COUNTIF($H$8:$H$3000,"?*")),"")</f>
        <v>0</v>
      </c>
    </row>
    <row r="2527" spans="1:9" x14ac:dyDescent="0.25">
      <c r="A2527" s="174">
        <f>--ISNUMBER(IFERROR(SEARCH('Project Costing'!#REF!,Services!I2534,1),""))</f>
        <v>0</v>
      </c>
      <c r="B2527" s="174" t="str">
        <f>IF(A2527=1,COUNTIF($A$8:A2527,1),"")</f>
        <v/>
      </c>
      <c r="C2527" s="174"/>
      <c r="D2527" s="157">
        <f>IFERROR($C$8:INDEX($C$8:$C$3000,COUNTIF($C$8:$C$3000,"?*")),"")</f>
        <v>0</v>
      </c>
      <c r="E2527" s="174"/>
      <c r="F2527" s="174">
        <f>--ISNUMBER(IFERROR(SEARCH('Project Costing'!#REF!,Services!I2534,1),""))</f>
        <v>0</v>
      </c>
      <c r="G2527" s="174" t="str">
        <f>IF(F2527=1,COUNTIF($F$8:F2527,1),"")</f>
        <v/>
      </c>
      <c r="H2527" s="174"/>
      <c r="I2527" s="157">
        <f>IFERROR($H$8:INDEX($H$8:$H$3000,COUNTIF($H$8:$H$3000,"?*")),"")</f>
        <v>0</v>
      </c>
    </row>
    <row r="2528" spans="1:9" x14ac:dyDescent="0.25">
      <c r="A2528" s="174">
        <f>--ISNUMBER(IFERROR(SEARCH('Project Costing'!#REF!,Services!I2535,1),""))</f>
        <v>0</v>
      </c>
      <c r="B2528" s="174" t="str">
        <f>IF(A2528=1,COUNTIF($A$8:A2528,1),"")</f>
        <v/>
      </c>
      <c r="C2528" s="174"/>
      <c r="D2528" s="157">
        <f>IFERROR($C$8:INDEX($C$8:$C$3000,COUNTIF($C$8:$C$3000,"?*")),"")</f>
        <v>0</v>
      </c>
      <c r="E2528" s="174"/>
      <c r="F2528" s="174">
        <f>--ISNUMBER(IFERROR(SEARCH('Project Costing'!#REF!,Services!I2535,1),""))</f>
        <v>0</v>
      </c>
      <c r="G2528" s="174" t="str">
        <f>IF(F2528=1,COUNTIF($F$8:F2528,1),"")</f>
        <v/>
      </c>
      <c r="H2528" s="174"/>
      <c r="I2528" s="157">
        <f>IFERROR($H$8:INDEX($H$8:$H$3000,COUNTIF($H$8:$H$3000,"?*")),"")</f>
        <v>0</v>
      </c>
    </row>
    <row r="2529" spans="1:9" x14ac:dyDescent="0.25">
      <c r="A2529" s="174">
        <f>--ISNUMBER(IFERROR(SEARCH('Project Costing'!#REF!,Services!I2536,1),""))</f>
        <v>0</v>
      </c>
      <c r="B2529" s="174" t="str">
        <f>IF(A2529=1,COUNTIF($A$8:A2529,1),"")</f>
        <v/>
      </c>
      <c r="C2529" s="174"/>
      <c r="D2529" s="157">
        <f>IFERROR($C$8:INDEX($C$8:$C$3000,COUNTIF($C$8:$C$3000,"?*")),"")</f>
        <v>0</v>
      </c>
      <c r="E2529" s="174"/>
      <c r="F2529" s="174">
        <f>--ISNUMBER(IFERROR(SEARCH('Project Costing'!#REF!,Services!I2536,1),""))</f>
        <v>0</v>
      </c>
      <c r="G2529" s="174" t="str">
        <f>IF(F2529=1,COUNTIF($F$8:F2529,1),"")</f>
        <v/>
      </c>
      <c r="H2529" s="174"/>
      <c r="I2529" s="157">
        <f>IFERROR($H$8:INDEX($H$8:$H$3000,COUNTIF($H$8:$H$3000,"?*")),"")</f>
        <v>0</v>
      </c>
    </row>
    <row r="2530" spans="1:9" x14ac:dyDescent="0.25">
      <c r="A2530" s="174">
        <f>--ISNUMBER(IFERROR(SEARCH('Project Costing'!#REF!,Services!I2537,1),""))</f>
        <v>0</v>
      </c>
      <c r="B2530" s="174" t="str">
        <f>IF(A2530=1,COUNTIF($A$8:A2530,1),"")</f>
        <v/>
      </c>
      <c r="C2530" s="174"/>
      <c r="D2530" s="157">
        <f>IFERROR($C$8:INDEX($C$8:$C$3000,COUNTIF($C$8:$C$3000,"?*")),"")</f>
        <v>0</v>
      </c>
      <c r="E2530" s="174"/>
      <c r="F2530" s="174">
        <f>--ISNUMBER(IFERROR(SEARCH('Project Costing'!#REF!,Services!I2537,1),""))</f>
        <v>0</v>
      </c>
      <c r="G2530" s="174" t="str">
        <f>IF(F2530=1,COUNTIF($F$8:F2530,1),"")</f>
        <v/>
      </c>
      <c r="H2530" s="174"/>
      <c r="I2530" s="157">
        <f>IFERROR($H$8:INDEX($H$8:$H$3000,COUNTIF($H$8:$H$3000,"?*")),"")</f>
        <v>0</v>
      </c>
    </row>
    <row r="2531" spans="1:9" x14ac:dyDescent="0.25">
      <c r="A2531" s="174">
        <f>--ISNUMBER(IFERROR(SEARCH('Project Costing'!#REF!,Services!I2538,1),""))</f>
        <v>0</v>
      </c>
      <c r="B2531" s="174" t="str">
        <f>IF(A2531=1,COUNTIF($A$8:A2531,1),"")</f>
        <v/>
      </c>
      <c r="C2531" s="174"/>
      <c r="D2531" s="157">
        <f>IFERROR($C$8:INDEX($C$8:$C$3000,COUNTIF($C$8:$C$3000,"?*")),"")</f>
        <v>0</v>
      </c>
      <c r="E2531" s="174"/>
      <c r="F2531" s="174">
        <f>--ISNUMBER(IFERROR(SEARCH('Project Costing'!#REF!,Services!I2538,1),""))</f>
        <v>0</v>
      </c>
      <c r="G2531" s="174" t="str">
        <f>IF(F2531=1,COUNTIF($F$8:F2531,1),"")</f>
        <v/>
      </c>
      <c r="H2531" s="174"/>
      <c r="I2531" s="157">
        <f>IFERROR($H$8:INDEX($H$8:$H$3000,COUNTIF($H$8:$H$3000,"?*")),"")</f>
        <v>0</v>
      </c>
    </row>
    <row r="2532" spans="1:9" x14ac:dyDescent="0.25">
      <c r="A2532" s="174">
        <f>--ISNUMBER(IFERROR(SEARCH('Project Costing'!#REF!,Services!I2539,1),""))</f>
        <v>0</v>
      </c>
      <c r="B2532" s="174" t="str">
        <f>IF(A2532=1,COUNTIF($A$8:A2532,1),"")</f>
        <v/>
      </c>
      <c r="C2532" s="174"/>
      <c r="D2532" s="157">
        <f>IFERROR($C$8:INDEX($C$8:$C$3000,COUNTIF($C$8:$C$3000,"?*")),"")</f>
        <v>0</v>
      </c>
      <c r="E2532" s="174"/>
      <c r="F2532" s="174">
        <f>--ISNUMBER(IFERROR(SEARCH('Project Costing'!#REF!,Services!I2539,1),""))</f>
        <v>0</v>
      </c>
      <c r="G2532" s="174" t="str">
        <f>IF(F2532=1,COUNTIF($F$8:F2532,1),"")</f>
        <v/>
      </c>
      <c r="H2532" s="174"/>
      <c r="I2532" s="157">
        <f>IFERROR($H$8:INDEX($H$8:$H$3000,COUNTIF($H$8:$H$3000,"?*")),"")</f>
        <v>0</v>
      </c>
    </row>
    <row r="2533" spans="1:9" x14ac:dyDescent="0.25">
      <c r="A2533" s="174">
        <f>--ISNUMBER(IFERROR(SEARCH('Project Costing'!#REF!,Services!I2540,1),""))</f>
        <v>0</v>
      </c>
      <c r="B2533" s="174" t="str">
        <f>IF(A2533=1,COUNTIF($A$8:A2533,1),"")</f>
        <v/>
      </c>
      <c r="C2533" s="174"/>
      <c r="D2533" s="157">
        <f>IFERROR($C$8:INDEX($C$8:$C$3000,COUNTIF($C$8:$C$3000,"?*")),"")</f>
        <v>0</v>
      </c>
      <c r="E2533" s="174"/>
      <c r="F2533" s="174">
        <f>--ISNUMBER(IFERROR(SEARCH('Project Costing'!#REF!,Services!I2540,1),""))</f>
        <v>0</v>
      </c>
      <c r="G2533" s="174" t="str">
        <f>IF(F2533=1,COUNTIF($F$8:F2533,1),"")</f>
        <v/>
      </c>
      <c r="H2533" s="174"/>
      <c r="I2533" s="157">
        <f>IFERROR($H$8:INDEX($H$8:$H$3000,COUNTIF($H$8:$H$3000,"?*")),"")</f>
        <v>0</v>
      </c>
    </row>
    <row r="2534" spans="1:9" x14ac:dyDescent="0.25">
      <c r="A2534" s="174">
        <f>--ISNUMBER(IFERROR(SEARCH('Project Costing'!#REF!,Services!I2541,1),""))</f>
        <v>0</v>
      </c>
      <c r="B2534" s="174" t="str">
        <f>IF(A2534=1,COUNTIF($A$8:A2534,1),"")</f>
        <v/>
      </c>
      <c r="C2534" s="174"/>
      <c r="D2534" s="157">
        <f>IFERROR($C$8:INDEX($C$8:$C$3000,COUNTIF($C$8:$C$3000,"?*")),"")</f>
        <v>0</v>
      </c>
      <c r="E2534" s="174"/>
      <c r="F2534" s="174">
        <f>--ISNUMBER(IFERROR(SEARCH('Project Costing'!#REF!,Services!I2541,1),""))</f>
        <v>0</v>
      </c>
      <c r="G2534" s="174" t="str">
        <f>IF(F2534=1,COUNTIF($F$8:F2534,1),"")</f>
        <v/>
      </c>
      <c r="H2534" s="174"/>
      <c r="I2534" s="157">
        <f>IFERROR($H$8:INDEX($H$8:$H$3000,COUNTIF($H$8:$H$3000,"?*")),"")</f>
        <v>0</v>
      </c>
    </row>
    <row r="2535" spans="1:9" x14ac:dyDescent="0.25">
      <c r="A2535" s="174">
        <f>--ISNUMBER(IFERROR(SEARCH('Project Costing'!#REF!,Services!I2542,1),""))</f>
        <v>0</v>
      </c>
      <c r="B2535" s="174" t="str">
        <f>IF(A2535=1,COUNTIF($A$8:A2535,1),"")</f>
        <v/>
      </c>
      <c r="C2535" s="174"/>
      <c r="D2535" s="157">
        <f>IFERROR($C$8:INDEX($C$8:$C$3000,COUNTIF($C$8:$C$3000,"?*")),"")</f>
        <v>0</v>
      </c>
      <c r="E2535" s="174"/>
      <c r="F2535" s="174">
        <f>--ISNUMBER(IFERROR(SEARCH('Project Costing'!#REF!,Services!I2542,1),""))</f>
        <v>0</v>
      </c>
      <c r="G2535" s="174" t="str">
        <f>IF(F2535=1,COUNTIF($F$8:F2535,1),"")</f>
        <v/>
      </c>
      <c r="H2535" s="174"/>
      <c r="I2535" s="157">
        <f>IFERROR($H$8:INDEX($H$8:$H$3000,COUNTIF($H$8:$H$3000,"?*")),"")</f>
        <v>0</v>
      </c>
    </row>
    <row r="2536" spans="1:9" x14ac:dyDescent="0.25">
      <c r="A2536" s="174">
        <f>--ISNUMBER(IFERROR(SEARCH('Project Costing'!#REF!,Services!I2543,1),""))</f>
        <v>0</v>
      </c>
      <c r="B2536" s="174" t="str">
        <f>IF(A2536=1,COUNTIF($A$8:A2536,1),"")</f>
        <v/>
      </c>
      <c r="C2536" s="174"/>
      <c r="D2536" s="157">
        <f>IFERROR($C$8:INDEX($C$8:$C$3000,COUNTIF($C$8:$C$3000,"?*")),"")</f>
        <v>0</v>
      </c>
      <c r="E2536" s="174"/>
      <c r="F2536" s="174">
        <f>--ISNUMBER(IFERROR(SEARCH('Project Costing'!#REF!,Services!I2543,1),""))</f>
        <v>0</v>
      </c>
      <c r="G2536" s="174" t="str">
        <f>IF(F2536=1,COUNTIF($F$8:F2536,1),"")</f>
        <v/>
      </c>
      <c r="H2536" s="174"/>
      <c r="I2536" s="157">
        <f>IFERROR($H$8:INDEX($H$8:$H$3000,COUNTIF($H$8:$H$3000,"?*")),"")</f>
        <v>0</v>
      </c>
    </row>
    <row r="2537" spans="1:9" x14ac:dyDescent="0.25">
      <c r="A2537" s="174">
        <f>--ISNUMBER(IFERROR(SEARCH('Project Costing'!#REF!,Services!I2544,1),""))</f>
        <v>0</v>
      </c>
      <c r="B2537" s="174" t="str">
        <f>IF(A2537=1,COUNTIF($A$8:A2537,1),"")</f>
        <v/>
      </c>
      <c r="C2537" s="174"/>
      <c r="D2537" s="157">
        <f>IFERROR($C$8:INDEX($C$8:$C$3000,COUNTIF($C$8:$C$3000,"?*")),"")</f>
        <v>0</v>
      </c>
      <c r="E2537" s="174"/>
      <c r="F2537" s="174">
        <f>--ISNUMBER(IFERROR(SEARCH('Project Costing'!#REF!,Services!I2544,1),""))</f>
        <v>0</v>
      </c>
      <c r="G2537" s="174" t="str">
        <f>IF(F2537=1,COUNTIF($F$8:F2537,1),"")</f>
        <v/>
      </c>
      <c r="H2537" s="174"/>
      <c r="I2537" s="157">
        <f>IFERROR($H$8:INDEX($H$8:$H$3000,COUNTIF($H$8:$H$3000,"?*")),"")</f>
        <v>0</v>
      </c>
    </row>
    <row r="2538" spans="1:9" x14ac:dyDescent="0.25">
      <c r="A2538" s="174">
        <f>--ISNUMBER(IFERROR(SEARCH('Project Costing'!#REF!,Services!I2545,1),""))</f>
        <v>0</v>
      </c>
      <c r="B2538" s="174" t="str">
        <f>IF(A2538=1,COUNTIF($A$8:A2538,1),"")</f>
        <v/>
      </c>
      <c r="C2538" s="174"/>
      <c r="D2538" s="157">
        <f>IFERROR($C$8:INDEX($C$8:$C$3000,COUNTIF($C$8:$C$3000,"?*")),"")</f>
        <v>0</v>
      </c>
      <c r="E2538" s="174"/>
      <c r="F2538" s="174">
        <f>--ISNUMBER(IFERROR(SEARCH('Project Costing'!#REF!,Services!I2545,1),""))</f>
        <v>0</v>
      </c>
      <c r="G2538" s="174" t="str">
        <f>IF(F2538=1,COUNTIF($F$8:F2538,1),"")</f>
        <v/>
      </c>
      <c r="H2538" s="174"/>
      <c r="I2538" s="157">
        <f>IFERROR($H$8:INDEX($H$8:$H$3000,COUNTIF($H$8:$H$3000,"?*")),"")</f>
        <v>0</v>
      </c>
    </row>
    <row r="2539" spans="1:9" x14ac:dyDescent="0.25">
      <c r="A2539" s="174">
        <f>--ISNUMBER(IFERROR(SEARCH('Project Costing'!#REF!,Services!I2546,1),""))</f>
        <v>0</v>
      </c>
      <c r="B2539" s="174" t="str">
        <f>IF(A2539=1,COUNTIF($A$8:A2539,1),"")</f>
        <v/>
      </c>
      <c r="C2539" s="174"/>
      <c r="D2539" s="157">
        <f>IFERROR($C$8:INDEX($C$8:$C$3000,COUNTIF($C$8:$C$3000,"?*")),"")</f>
        <v>0</v>
      </c>
      <c r="E2539" s="174"/>
      <c r="F2539" s="174">
        <f>--ISNUMBER(IFERROR(SEARCH('Project Costing'!#REF!,Services!I2546,1),""))</f>
        <v>0</v>
      </c>
      <c r="G2539" s="174" t="str">
        <f>IF(F2539=1,COUNTIF($F$8:F2539,1),"")</f>
        <v/>
      </c>
      <c r="H2539" s="174"/>
      <c r="I2539" s="157">
        <f>IFERROR($H$8:INDEX($H$8:$H$3000,COUNTIF($H$8:$H$3000,"?*")),"")</f>
        <v>0</v>
      </c>
    </row>
    <row r="2540" spans="1:9" x14ac:dyDescent="0.25">
      <c r="A2540" s="174">
        <f>--ISNUMBER(IFERROR(SEARCH('Project Costing'!#REF!,Services!I2547,1),""))</f>
        <v>0</v>
      </c>
      <c r="B2540" s="174" t="str">
        <f>IF(A2540=1,COUNTIF($A$8:A2540,1),"")</f>
        <v/>
      </c>
      <c r="C2540" s="174"/>
      <c r="D2540" s="157">
        <f>IFERROR($C$8:INDEX($C$8:$C$3000,COUNTIF($C$8:$C$3000,"?*")),"")</f>
        <v>0</v>
      </c>
      <c r="E2540" s="174"/>
      <c r="F2540" s="174">
        <f>--ISNUMBER(IFERROR(SEARCH('Project Costing'!#REF!,Services!I2547,1),""))</f>
        <v>0</v>
      </c>
      <c r="G2540" s="174" t="str">
        <f>IF(F2540=1,COUNTIF($F$8:F2540,1),"")</f>
        <v/>
      </c>
      <c r="H2540" s="174"/>
      <c r="I2540" s="157">
        <f>IFERROR($H$8:INDEX($H$8:$H$3000,COUNTIF($H$8:$H$3000,"?*")),"")</f>
        <v>0</v>
      </c>
    </row>
    <row r="2541" spans="1:9" x14ac:dyDescent="0.25">
      <c r="A2541" s="174">
        <f>--ISNUMBER(IFERROR(SEARCH('Project Costing'!#REF!,Services!I2548,1),""))</f>
        <v>0</v>
      </c>
      <c r="B2541" s="174" t="str">
        <f>IF(A2541=1,COUNTIF($A$8:A2541,1),"")</f>
        <v/>
      </c>
      <c r="C2541" s="174"/>
      <c r="D2541" s="157">
        <f>IFERROR($C$8:INDEX($C$8:$C$3000,COUNTIF($C$8:$C$3000,"?*")),"")</f>
        <v>0</v>
      </c>
      <c r="E2541" s="174"/>
      <c r="F2541" s="174">
        <f>--ISNUMBER(IFERROR(SEARCH('Project Costing'!#REF!,Services!I2548,1),""))</f>
        <v>0</v>
      </c>
      <c r="G2541" s="174" t="str">
        <f>IF(F2541=1,COUNTIF($F$8:F2541,1),"")</f>
        <v/>
      </c>
      <c r="H2541" s="174"/>
      <c r="I2541" s="157">
        <f>IFERROR($H$8:INDEX($H$8:$H$3000,COUNTIF($H$8:$H$3000,"?*")),"")</f>
        <v>0</v>
      </c>
    </row>
    <row r="2542" spans="1:9" x14ac:dyDescent="0.25">
      <c r="A2542" s="174">
        <f>--ISNUMBER(IFERROR(SEARCH('Project Costing'!#REF!,Services!I2549,1),""))</f>
        <v>0</v>
      </c>
      <c r="B2542" s="174" t="str">
        <f>IF(A2542=1,COUNTIF($A$8:A2542,1),"")</f>
        <v/>
      </c>
      <c r="C2542" s="174"/>
      <c r="D2542" s="157">
        <f>IFERROR($C$8:INDEX($C$8:$C$3000,COUNTIF($C$8:$C$3000,"?*")),"")</f>
        <v>0</v>
      </c>
      <c r="E2542" s="174"/>
      <c r="F2542" s="174">
        <f>--ISNUMBER(IFERROR(SEARCH('Project Costing'!#REF!,Services!I2549,1),""))</f>
        <v>0</v>
      </c>
      <c r="G2542" s="174" t="str">
        <f>IF(F2542=1,COUNTIF($F$8:F2542,1),"")</f>
        <v/>
      </c>
      <c r="H2542" s="174"/>
      <c r="I2542" s="157">
        <f>IFERROR($H$8:INDEX($H$8:$H$3000,COUNTIF($H$8:$H$3000,"?*")),"")</f>
        <v>0</v>
      </c>
    </row>
    <row r="2543" spans="1:9" x14ac:dyDescent="0.25">
      <c r="A2543" s="174">
        <f>--ISNUMBER(IFERROR(SEARCH('Project Costing'!#REF!,Services!I2550,1),""))</f>
        <v>0</v>
      </c>
      <c r="B2543" s="174" t="str">
        <f>IF(A2543=1,COUNTIF($A$8:A2543,1),"")</f>
        <v/>
      </c>
      <c r="C2543" s="174"/>
      <c r="D2543" s="157">
        <f>IFERROR($C$8:INDEX($C$8:$C$3000,COUNTIF($C$8:$C$3000,"?*")),"")</f>
        <v>0</v>
      </c>
      <c r="E2543" s="174"/>
      <c r="F2543" s="174">
        <f>--ISNUMBER(IFERROR(SEARCH('Project Costing'!#REF!,Services!I2550,1),""))</f>
        <v>0</v>
      </c>
      <c r="G2543" s="174" t="str">
        <f>IF(F2543=1,COUNTIF($F$8:F2543,1),"")</f>
        <v/>
      </c>
      <c r="H2543" s="174"/>
      <c r="I2543" s="157">
        <f>IFERROR($H$8:INDEX($H$8:$H$3000,COUNTIF($H$8:$H$3000,"?*")),"")</f>
        <v>0</v>
      </c>
    </row>
    <row r="2544" spans="1:9" x14ac:dyDescent="0.25">
      <c r="A2544" s="174">
        <f>--ISNUMBER(IFERROR(SEARCH('Project Costing'!#REF!,Services!I2551,1),""))</f>
        <v>0</v>
      </c>
      <c r="B2544" s="174" t="str">
        <f>IF(A2544=1,COUNTIF($A$8:A2544,1),"")</f>
        <v/>
      </c>
      <c r="C2544" s="174"/>
      <c r="D2544" s="157">
        <f>IFERROR($C$8:INDEX($C$8:$C$3000,COUNTIF($C$8:$C$3000,"?*")),"")</f>
        <v>0</v>
      </c>
      <c r="E2544" s="174"/>
      <c r="F2544" s="174">
        <f>--ISNUMBER(IFERROR(SEARCH('Project Costing'!#REF!,Services!I2551,1),""))</f>
        <v>0</v>
      </c>
      <c r="G2544" s="174" t="str">
        <f>IF(F2544=1,COUNTIF($F$8:F2544,1),"")</f>
        <v/>
      </c>
      <c r="H2544" s="174"/>
      <c r="I2544" s="157">
        <f>IFERROR($H$8:INDEX($H$8:$H$3000,COUNTIF($H$8:$H$3000,"?*")),"")</f>
        <v>0</v>
      </c>
    </row>
    <row r="2545" spans="1:9" x14ac:dyDescent="0.25">
      <c r="A2545" s="174">
        <f>--ISNUMBER(IFERROR(SEARCH('Project Costing'!#REF!,Services!I2552,1),""))</f>
        <v>0</v>
      </c>
      <c r="B2545" s="174" t="str">
        <f>IF(A2545=1,COUNTIF($A$8:A2545,1),"")</f>
        <v/>
      </c>
      <c r="C2545" s="174"/>
      <c r="D2545" s="157">
        <f>IFERROR($C$8:INDEX($C$8:$C$3000,COUNTIF($C$8:$C$3000,"?*")),"")</f>
        <v>0</v>
      </c>
      <c r="E2545" s="174"/>
      <c r="F2545" s="174">
        <f>--ISNUMBER(IFERROR(SEARCH('Project Costing'!#REF!,Services!I2552,1),""))</f>
        <v>0</v>
      </c>
      <c r="G2545" s="174" t="str">
        <f>IF(F2545=1,COUNTIF($F$8:F2545,1),"")</f>
        <v/>
      </c>
      <c r="H2545" s="174"/>
      <c r="I2545" s="157">
        <f>IFERROR($H$8:INDEX($H$8:$H$3000,COUNTIF($H$8:$H$3000,"?*")),"")</f>
        <v>0</v>
      </c>
    </row>
    <row r="2546" spans="1:9" x14ac:dyDescent="0.25">
      <c r="A2546" s="174">
        <f>--ISNUMBER(IFERROR(SEARCH('Project Costing'!#REF!,Services!I2553,1),""))</f>
        <v>0</v>
      </c>
      <c r="B2546" s="174" t="str">
        <f>IF(A2546=1,COUNTIF($A$8:A2546,1),"")</f>
        <v/>
      </c>
      <c r="C2546" s="174"/>
      <c r="D2546" s="157">
        <f>IFERROR($C$8:INDEX($C$8:$C$3000,COUNTIF($C$8:$C$3000,"?*")),"")</f>
        <v>0</v>
      </c>
      <c r="E2546" s="174"/>
      <c r="F2546" s="174">
        <f>--ISNUMBER(IFERROR(SEARCH('Project Costing'!#REF!,Services!I2553,1),""))</f>
        <v>0</v>
      </c>
      <c r="G2546" s="174" t="str">
        <f>IF(F2546=1,COUNTIF($F$8:F2546,1),"")</f>
        <v/>
      </c>
      <c r="H2546" s="174"/>
      <c r="I2546" s="157">
        <f>IFERROR($H$8:INDEX($H$8:$H$3000,COUNTIF($H$8:$H$3000,"?*")),"")</f>
        <v>0</v>
      </c>
    </row>
    <row r="2547" spans="1:9" x14ac:dyDescent="0.25">
      <c r="A2547" s="174">
        <f>--ISNUMBER(IFERROR(SEARCH('Project Costing'!#REF!,Services!I2554,1),""))</f>
        <v>0</v>
      </c>
      <c r="B2547" s="174" t="str">
        <f>IF(A2547=1,COUNTIF($A$8:A2547,1),"")</f>
        <v/>
      </c>
      <c r="C2547" s="174"/>
      <c r="D2547" s="157">
        <f>IFERROR($C$8:INDEX($C$8:$C$3000,COUNTIF($C$8:$C$3000,"?*")),"")</f>
        <v>0</v>
      </c>
      <c r="E2547" s="174"/>
      <c r="F2547" s="174">
        <f>--ISNUMBER(IFERROR(SEARCH('Project Costing'!#REF!,Services!I2554,1),""))</f>
        <v>0</v>
      </c>
      <c r="G2547" s="174" t="str">
        <f>IF(F2547=1,COUNTIF($F$8:F2547,1),"")</f>
        <v/>
      </c>
      <c r="H2547" s="174"/>
      <c r="I2547" s="157">
        <f>IFERROR($H$8:INDEX($H$8:$H$3000,COUNTIF($H$8:$H$3000,"?*")),"")</f>
        <v>0</v>
      </c>
    </row>
    <row r="2548" spans="1:9" x14ac:dyDescent="0.25">
      <c r="A2548" s="174">
        <f>--ISNUMBER(IFERROR(SEARCH('Project Costing'!#REF!,Services!I2555,1),""))</f>
        <v>0</v>
      </c>
      <c r="B2548" s="174" t="str">
        <f>IF(A2548=1,COUNTIF($A$8:A2548,1),"")</f>
        <v/>
      </c>
      <c r="C2548" s="174"/>
      <c r="D2548" s="157">
        <f>IFERROR($C$8:INDEX($C$8:$C$3000,COUNTIF($C$8:$C$3000,"?*")),"")</f>
        <v>0</v>
      </c>
      <c r="E2548" s="174"/>
      <c r="F2548" s="174">
        <f>--ISNUMBER(IFERROR(SEARCH('Project Costing'!#REF!,Services!I2555,1),""))</f>
        <v>0</v>
      </c>
      <c r="G2548" s="174" t="str">
        <f>IF(F2548=1,COUNTIF($F$8:F2548,1),"")</f>
        <v/>
      </c>
      <c r="H2548" s="174"/>
      <c r="I2548" s="157">
        <f>IFERROR($H$8:INDEX($H$8:$H$3000,COUNTIF($H$8:$H$3000,"?*")),"")</f>
        <v>0</v>
      </c>
    </row>
    <row r="2549" spans="1:9" x14ac:dyDescent="0.25">
      <c r="A2549" s="174">
        <f>--ISNUMBER(IFERROR(SEARCH('Project Costing'!#REF!,Services!I2556,1),""))</f>
        <v>0</v>
      </c>
      <c r="B2549" s="174" t="str">
        <f>IF(A2549=1,COUNTIF($A$8:A2549,1),"")</f>
        <v/>
      </c>
      <c r="C2549" s="174"/>
      <c r="D2549" s="157">
        <f>IFERROR($C$8:INDEX($C$8:$C$3000,COUNTIF($C$8:$C$3000,"?*")),"")</f>
        <v>0</v>
      </c>
      <c r="E2549" s="174"/>
      <c r="F2549" s="174">
        <f>--ISNUMBER(IFERROR(SEARCH('Project Costing'!#REF!,Services!I2556,1),""))</f>
        <v>0</v>
      </c>
      <c r="G2549" s="174" t="str">
        <f>IF(F2549=1,COUNTIF($F$8:F2549,1),"")</f>
        <v/>
      </c>
      <c r="H2549" s="174"/>
      <c r="I2549" s="157">
        <f>IFERROR($H$8:INDEX($H$8:$H$3000,COUNTIF($H$8:$H$3000,"?*")),"")</f>
        <v>0</v>
      </c>
    </row>
    <row r="2550" spans="1:9" x14ac:dyDescent="0.25">
      <c r="A2550" s="174">
        <f>--ISNUMBER(IFERROR(SEARCH('Project Costing'!#REF!,Services!I2557,1),""))</f>
        <v>0</v>
      </c>
      <c r="B2550" s="174" t="str">
        <f>IF(A2550=1,COUNTIF($A$8:A2550,1),"")</f>
        <v/>
      </c>
      <c r="C2550" s="174"/>
      <c r="D2550" s="157">
        <f>IFERROR($C$8:INDEX($C$8:$C$3000,COUNTIF($C$8:$C$3000,"?*")),"")</f>
        <v>0</v>
      </c>
      <c r="E2550" s="174"/>
      <c r="F2550" s="174">
        <f>--ISNUMBER(IFERROR(SEARCH('Project Costing'!#REF!,Services!I2557,1),""))</f>
        <v>0</v>
      </c>
      <c r="G2550" s="174" t="str">
        <f>IF(F2550=1,COUNTIF($F$8:F2550,1),"")</f>
        <v/>
      </c>
      <c r="H2550" s="174"/>
      <c r="I2550" s="157">
        <f>IFERROR($H$8:INDEX($H$8:$H$3000,COUNTIF($H$8:$H$3000,"?*")),"")</f>
        <v>0</v>
      </c>
    </row>
    <row r="2551" spans="1:9" x14ac:dyDescent="0.25">
      <c r="A2551" s="174">
        <f>--ISNUMBER(IFERROR(SEARCH('Project Costing'!#REF!,Services!I2558,1),""))</f>
        <v>0</v>
      </c>
      <c r="B2551" s="174" t="str">
        <f>IF(A2551=1,COUNTIF($A$8:A2551,1),"")</f>
        <v/>
      </c>
      <c r="C2551" s="174"/>
      <c r="D2551" s="157">
        <f>IFERROR($C$8:INDEX($C$8:$C$3000,COUNTIF($C$8:$C$3000,"?*")),"")</f>
        <v>0</v>
      </c>
      <c r="E2551" s="174"/>
      <c r="F2551" s="174">
        <f>--ISNUMBER(IFERROR(SEARCH('Project Costing'!#REF!,Services!I2558,1),""))</f>
        <v>0</v>
      </c>
      <c r="G2551" s="174" t="str">
        <f>IF(F2551=1,COUNTIF($F$8:F2551,1),"")</f>
        <v/>
      </c>
      <c r="H2551" s="174"/>
      <c r="I2551" s="157">
        <f>IFERROR($H$8:INDEX($H$8:$H$3000,COUNTIF($H$8:$H$3000,"?*")),"")</f>
        <v>0</v>
      </c>
    </row>
    <row r="2552" spans="1:9" x14ac:dyDescent="0.25">
      <c r="A2552" s="174">
        <f>--ISNUMBER(IFERROR(SEARCH('Project Costing'!#REF!,Services!I2559,1),""))</f>
        <v>0</v>
      </c>
      <c r="B2552" s="174" t="str">
        <f>IF(A2552=1,COUNTIF($A$8:A2552,1),"")</f>
        <v/>
      </c>
      <c r="C2552" s="174"/>
      <c r="D2552" s="157">
        <f>IFERROR($C$8:INDEX($C$8:$C$3000,COUNTIF($C$8:$C$3000,"?*")),"")</f>
        <v>0</v>
      </c>
      <c r="E2552" s="174"/>
      <c r="F2552" s="174">
        <f>--ISNUMBER(IFERROR(SEARCH('Project Costing'!#REF!,Services!I2559,1),""))</f>
        <v>0</v>
      </c>
      <c r="G2552" s="174" t="str">
        <f>IF(F2552=1,COUNTIF($F$8:F2552,1),"")</f>
        <v/>
      </c>
      <c r="H2552" s="174"/>
      <c r="I2552" s="157">
        <f>IFERROR($H$8:INDEX($H$8:$H$3000,COUNTIF($H$8:$H$3000,"?*")),"")</f>
        <v>0</v>
      </c>
    </row>
    <row r="2553" spans="1:9" x14ac:dyDescent="0.25">
      <c r="A2553" s="174">
        <f>--ISNUMBER(IFERROR(SEARCH('Project Costing'!#REF!,Services!I2560,1),""))</f>
        <v>0</v>
      </c>
      <c r="B2553" s="174" t="str">
        <f>IF(A2553=1,COUNTIF($A$8:A2553,1),"")</f>
        <v/>
      </c>
      <c r="C2553" s="174"/>
      <c r="D2553" s="157">
        <f>IFERROR($C$8:INDEX($C$8:$C$3000,COUNTIF($C$8:$C$3000,"?*")),"")</f>
        <v>0</v>
      </c>
      <c r="E2553" s="174"/>
      <c r="F2553" s="174">
        <f>--ISNUMBER(IFERROR(SEARCH('Project Costing'!#REF!,Services!I2560,1),""))</f>
        <v>0</v>
      </c>
      <c r="G2553" s="174" t="str">
        <f>IF(F2553=1,COUNTIF($F$8:F2553,1),"")</f>
        <v/>
      </c>
      <c r="H2553" s="174"/>
      <c r="I2553" s="157">
        <f>IFERROR($H$8:INDEX($H$8:$H$3000,COUNTIF($H$8:$H$3000,"?*")),"")</f>
        <v>0</v>
      </c>
    </row>
    <row r="2554" spans="1:9" x14ac:dyDescent="0.25">
      <c r="A2554" s="174">
        <f>--ISNUMBER(IFERROR(SEARCH('Project Costing'!#REF!,Services!I2561,1),""))</f>
        <v>0</v>
      </c>
      <c r="B2554" s="174" t="str">
        <f>IF(A2554=1,COUNTIF($A$8:A2554,1),"")</f>
        <v/>
      </c>
      <c r="C2554" s="174"/>
      <c r="D2554" s="157">
        <f>IFERROR($C$8:INDEX($C$8:$C$3000,COUNTIF($C$8:$C$3000,"?*")),"")</f>
        <v>0</v>
      </c>
      <c r="E2554" s="174"/>
      <c r="F2554" s="174">
        <f>--ISNUMBER(IFERROR(SEARCH('Project Costing'!#REF!,Services!I2561,1),""))</f>
        <v>0</v>
      </c>
      <c r="G2554" s="174" t="str">
        <f>IF(F2554=1,COUNTIF($F$8:F2554,1),"")</f>
        <v/>
      </c>
      <c r="H2554" s="174"/>
      <c r="I2554" s="157">
        <f>IFERROR($H$8:INDEX($H$8:$H$3000,COUNTIF($H$8:$H$3000,"?*")),"")</f>
        <v>0</v>
      </c>
    </row>
    <row r="2555" spans="1:9" x14ac:dyDescent="0.25">
      <c r="A2555" s="174">
        <f>--ISNUMBER(IFERROR(SEARCH('Project Costing'!#REF!,Services!I2562,1),""))</f>
        <v>0</v>
      </c>
      <c r="B2555" s="174" t="str">
        <f>IF(A2555=1,COUNTIF($A$8:A2555,1),"")</f>
        <v/>
      </c>
      <c r="C2555" s="174"/>
      <c r="D2555" s="157">
        <f>IFERROR($C$8:INDEX($C$8:$C$3000,COUNTIF($C$8:$C$3000,"?*")),"")</f>
        <v>0</v>
      </c>
      <c r="E2555" s="174"/>
      <c r="F2555" s="174">
        <f>--ISNUMBER(IFERROR(SEARCH('Project Costing'!#REF!,Services!I2562,1),""))</f>
        <v>0</v>
      </c>
      <c r="G2555" s="174" t="str">
        <f>IF(F2555=1,COUNTIF($F$8:F2555,1),"")</f>
        <v/>
      </c>
      <c r="H2555" s="174"/>
      <c r="I2555" s="157">
        <f>IFERROR($H$8:INDEX($H$8:$H$3000,COUNTIF($H$8:$H$3000,"?*")),"")</f>
        <v>0</v>
      </c>
    </row>
    <row r="2556" spans="1:9" x14ac:dyDescent="0.25">
      <c r="A2556" s="174">
        <f>--ISNUMBER(IFERROR(SEARCH('Project Costing'!#REF!,Services!I2563,1),""))</f>
        <v>0</v>
      </c>
      <c r="B2556" s="174" t="str">
        <f>IF(A2556=1,COUNTIF($A$8:A2556,1),"")</f>
        <v/>
      </c>
      <c r="C2556" s="174"/>
      <c r="D2556" s="157">
        <f>IFERROR($C$8:INDEX($C$8:$C$3000,COUNTIF($C$8:$C$3000,"?*")),"")</f>
        <v>0</v>
      </c>
      <c r="E2556" s="174"/>
      <c r="F2556" s="174">
        <f>--ISNUMBER(IFERROR(SEARCH('Project Costing'!#REF!,Services!I2563,1),""))</f>
        <v>0</v>
      </c>
      <c r="G2556" s="174" t="str">
        <f>IF(F2556=1,COUNTIF($F$8:F2556,1),"")</f>
        <v/>
      </c>
      <c r="H2556" s="174"/>
      <c r="I2556" s="157">
        <f>IFERROR($H$8:INDEX($H$8:$H$3000,COUNTIF($H$8:$H$3000,"?*")),"")</f>
        <v>0</v>
      </c>
    </row>
    <row r="2557" spans="1:9" x14ac:dyDescent="0.25">
      <c r="A2557" s="174">
        <f>--ISNUMBER(IFERROR(SEARCH('Project Costing'!#REF!,Services!I2564,1),""))</f>
        <v>0</v>
      </c>
      <c r="B2557" s="174" t="str">
        <f>IF(A2557=1,COUNTIF($A$8:A2557,1),"")</f>
        <v/>
      </c>
      <c r="C2557" s="174"/>
      <c r="D2557" s="157">
        <f>IFERROR($C$8:INDEX($C$8:$C$3000,COUNTIF($C$8:$C$3000,"?*")),"")</f>
        <v>0</v>
      </c>
      <c r="E2557" s="174"/>
      <c r="F2557" s="174">
        <f>--ISNUMBER(IFERROR(SEARCH('Project Costing'!#REF!,Services!I2564,1),""))</f>
        <v>0</v>
      </c>
      <c r="G2557" s="174" t="str">
        <f>IF(F2557=1,COUNTIF($F$8:F2557,1),"")</f>
        <v/>
      </c>
      <c r="H2557" s="174"/>
      <c r="I2557" s="157">
        <f>IFERROR($H$8:INDEX($H$8:$H$3000,COUNTIF($H$8:$H$3000,"?*")),"")</f>
        <v>0</v>
      </c>
    </row>
    <row r="2558" spans="1:9" x14ac:dyDescent="0.25">
      <c r="A2558" s="174">
        <f>--ISNUMBER(IFERROR(SEARCH('Project Costing'!#REF!,Services!I2565,1),""))</f>
        <v>0</v>
      </c>
      <c r="B2558" s="174" t="str">
        <f>IF(A2558=1,COUNTIF($A$8:A2558,1),"")</f>
        <v/>
      </c>
      <c r="C2558" s="174"/>
      <c r="D2558" s="157">
        <f>IFERROR($C$8:INDEX($C$8:$C$3000,COUNTIF($C$8:$C$3000,"?*")),"")</f>
        <v>0</v>
      </c>
      <c r="E2558" s="174"/>
      <c r="F2558" s="174">
        <f>--ISNUMBER(IFERROR(SEARCH('Project Costing'!#REF!,Services!I2565,1),""))</f>
        <v>0</v>
      </c>
      <c r="G2558" s="174" t="str">
        <f>IF(F2558=1,COUNTIF($F$8:F2558,1),"")</f>
        <v/>
      </c>
      <c r="H2558" s="174"/>
      <c r="I2558" s="157">
        <f>IFERROR($H$8:INDEX($H$8:$H$3000,COUNTIF($H$8:$H$3000,"?*")),"")</f>
        <v>0</v>
      </c>
    </row>
    <row r="2559" spans="1:9" x14ac:dyDescent="0.25">
      <c r="A2559" s="174">
        <f>--ISNUMBER(IFERROR(SEARCH('Project Costing'!#REF!,Services!I2566,1),""))</f>
        <v>0</v>
      </c>
      <c r="B2559" s="174" t="str">
        <f>IF(A2559=1,COUNTIF($A$8:A2559,1),"")</f>
        <v/>
      </c>
      <c r="C2559" s="174"/>
      <c r="D2559" s="157">
        <f>IFERROR($C$8:INDEX($C$8:$C$3000,COUNTIF($C$8:$C$3000,"?*")),"")</f>
        <v>0</v>
      </c>
      <c r="E2559" s="174"/>
      <c r="F2559" s="174">
        <f>--ISNUMBER(IFERROR(SEARCH('Project Costing'!#REF!,Services!I2566,1),""))</f>
        <v>0</v>
      </c>
      <c r="G2559" s="174" t="str">
        <f>IF(F2559=1,COUNTIF($F$8:F2559,1),"")</f>
        <v/>
      </c>
      <c r="H2559" s="174"/>
      <c r="I2559" s="157">
        <f>IFERROR($H$8:INDEX($H$8:$H$3000,COUNTIF($H$8:$H$3000,"?*")),"")</f>
        <v>0</v>
      </c>
    </row>
    <row r="2560" spans="1:9" x14ac:dyDescent="0.25">
      <c r="A2560" s="174">
        <f>--ISNUMBER(IFERROR(SEARCH('Project Costing'!#REF!,Services!I2567,1),""))</f>
        <v>0</v>
      </c>
      <c r="B2560" s="174" t="str">
        <f>IF(A2560=1,COUNTIF($A$8:A2560,1),"")</f>
        <v/>
      </c>
      <c r="C2560" s="174"/>
      <c r="D2560" s="157">
        <f>IFERROR($C$8:INDEX($C$8:$C$3000,COUNTIF($C$8:$C$3000,"?*")),"")</f>
        <v>0</v>
      </c>
      <c r="E2560" s="174"/>
      <c r="F2560" s="174">
        <f>--ISNUMBER(IFERROR(SEARCH('Project Costing'!#REF!,Services!I2567,1),""))</f>
        <v>0</v>
      </c>
      <c r="G2560" s="174" t="str">
        <f>IF(F2560=1,COUNTIF($F$8:F2560,1),"")</f>
        <v/>
      </c>
      <c r="H2560" s="174"/>
      <c r="I2560" s="157">
        <f>IFERROR($H$8:INDEX($H$8:$H$3000,COUNTIF($H$8:$H$3000,"?*")),"")</f>
        <v>0</v>
      </c>
    </row>
    <row r="2561" spans="1:9" x14ac:dyDescent="0.25">
      <c r="A2561" s="174">
        <f>--ISNUMBER(IFERROR(SEARCH('Project Costing'!#REF!,Services!I2568,1),""))</f>
        <v>0</v>
      </c>
      <c r="B2561" s="174" t="str">
        <f>IF(A2561=1,COUNTIF($A$8:A2561,1),"")</f>
        <v/>
      </c>
      <c r="C2561" s="174"/>
      <c r="D2561" s="157">
        <f>IFERROR($C$8:INDEX($C$8:$C$3000,COUNTIF($C$8:$C$3000,"?*")),"")</f>
        <v>0</v>
      </c>
      <c r="E2561" s="174"/>
      <c r="F2561" s="174">
        <f>--ISNUMBER(IFERROR(SEARCH('Project Costing'!#REF!,Services!I2568,1),""))</f>
        <v>0</v>
      </c>
      <c r="G2561" s="174" t="str">
        <f>IF(F2561=1,COUNTIF($F$8:F2561,1),"")</f>
        <v/>
      </c>
      <c r="H2561" s="174"/>
      <c r="I2561" s="157">
        <f>IFERROR($H$8:INDEX($H$8:$H$3000,COUNTIF($H$8:$H$3000,"?*")),"")</f>
        <v>0</v>
      </c>
    </row>
    <row r="2562" spans="1:9" x14ac:dyDescent="0.25">
      <c r="A2562" s="174">
        <f>--ISNUMBER(IFERROR(SEARCH('Project Costing'!#REF!,Services!I2569,1),""))</f>
        <v>0</v>
      </c>
      <c r="B2562" s="174" t="str">
        <f>IF(A2562=1,COUNTIF($A$8:A2562,1),"")</f>
        <v/>
      </c>
      <c r="C2562" s="174"/>
      <c r="D2562" s="157">
        <f>IFERROR($C$8:INDEX($C$8:$C$3000,COUNTIF($C$8:$C$3000,"?*")),"")</f>
        <v>0</v>
      </c>
      <c r="E2562" s="174"/>
      <c r="F2562" s="174">
        <f>--ISNUMBER(IFERROR(SEARCH('Project Costing'!#REF!,Services!I2569,1),""))</f>
        <v>0</v>
      </c>
      <c r="G2562" s="174" t="str">
        <f>IF(F2562=1,COUNTIF($F$8:F2562,1),"")</f>
        <v/>
      </c>
      <c r="H2562" s="174"/>
      <c r="I2562" s="157">
        <f>IFERROR($H$8:INDEX($H$8:$H$3000,COUNTIF($H$8:$H$3000,"?*")),"")</f>
        <v>0</v>
      </c>
    </row>
    <row r="2563" spans="1:9" x14ac:dyDescent="0.25">
      <c r="A2563" s="174">
        <f>--ISNUMBER(IFERROR(SEARCH('Project Costing'!#REF!,Services!I2570,1),""))</f>
        <v>0</v>
      </c>
      <c r="B2563" s="174" t="str">
        <f>IF(A2563=1,COUNTIF($A$8:A2563,1),"")</f>
        <v/>
      </c>
      <c r="C2563" s="174"/>
      <c r="D2563" s="157">
        <f>IFERROR($C$8:INDEX($C$8:$C$3000,COUNTIF($C$8:$C$3000,"?*")),"")</f>
        <v>0</v>
      </c>
      <c r="E2563" s="174"/>
      <c r="F2563" s="174">
        <f>--ISNUMBER(IFERROR(SEARCH('Project Costing'!#REF!,Services!I2570,1),""))</f>
        <v>0</v>
      </c>
      <c r="G2563" s="174" t="str">
        <f>IF(F2563=1,COUNTIF($F$8:F2563,1),"")</f>
        <v/>
      </c>
      <c r="H2563" s="174"/>
      <c r="I2563" s="157">
        <f>IFERROR($H$8:INDEX($H$8:$H$3000,COUNTIF($H$8:$H$3000,"?*")),"")</f>
        <v>0</v>
      </c>
    </row>
    <row r="2564" spans="1:9" x14ac:dyDescent="0.25">
      <c r="A2564" s="174">
        <f>--ISNUMBER(IFERROR(SEARCH('Project Costing'!#REF!,Services!I2571,1),""))</f>
        <v>0</v>
      </c>
      <c r="B2564" s="174" t="str">
        <f>IF(A2564=1,COUNTIF($A$8:A2564,1),"")</f>
        <v/>
      </c>
      <c r="C2564" s="174"/>
      <c r="D2564" s="157">
        <f>IFERROR($C$8:INDEX($C$8:$C$3000,COUNTIF($C$8:$C$3000,"?*")),"")</f>
        <v>0</v>
      </c>
      <c r="E2564" s="174"/>
      <c r="F2564" s="174">
        <f>--ISNUMBER(IFERROR(SEARCH('Project Costing'!#REF!,Services!I2571,1),""))</f>
        <v>0</v>
      </c>
      <c r="G2564" s="174" t="str">
        <f>IF(F2564=1,COUNTIF($F$8:F2564,1),"")</f>
        <v/>
      </c>
      <c r="H2564" s="174"/>
      <c r="I2564" s="157">
        <f>IFERROR($H$8:INDEX($H$8:$H$3000,COUNTIF($H$8:$H$3000,"?*")),"")</f>
        <v>0</v>
      </c>
    </row>
    <row r="2565" spans="1:9" x14ac:dyDescent="0.25">
      <c r="A2565" s="174">
        <f>--ISNUMBER(IFERROR(SEARCH('Project Costing'!#REF!,Services!I2572,1),""))</f>
        <v>0</v>
      </c>
      <c r="B2565" s="174" t="str">
        <f>IF(A2565=1,COUNTIF($A$8:A2565,1),"")</f>
        <v/>
      </c>
      <c r="C2565" s="174"/>
      <c r="D2565" s="157">
        <f>IFERROR($C$8:INDEX($C$8:$C$3000,COUNTIF($C$8:$C$3000,"?*")),"")</f>
        <v>0</v>
      </c>
      <c r="E2565" s="174"/>
      <c r="F2565" s="174">
        <f>--ISNUMBER(IFERROR(SEARCH('Project Costing'!#REF!,Services!I2572,1),""))</f>
        <v>0</v>
      </c>
      <c r="G2565" s="174" t="str">
        <f>IF(F2565=1,COUNTIF($F$8:F2565,1),"")</f>
        <v/>
      </c>
      <c r="H2565" s="174"/>
      <c r="I2565" s="157">
        <f>IFERROR($H$8:INDEX($H$8:$H$3000,COUNTIF($H$8:$H$3000,"?*")),"")</f>
        <v>0</v>
      </c>
    </row>
    <row r="2566" spans="1:9" x14ac:dyDescent="0.25">
      <c r="A2566" s="174">
        <f>--ISNUMBER(IFERROR(SEARCH('Project Costing'!#REF!,Services!I2573,1),""))</f>
        <v>0</v>
      </c>
      <c r="B2566" s="174" t="str">
        <f>IF(A2566=1,COUNTIF($A$8:A2566,1),"")</f>
        <v/>
      </c>
      <c r="C2566" s="174"/>
      <c r="D2566" s="157">
        <f>IFERROR($C$8:INDEX($C$8:$C$3000,COUNTIF($C$8:$C$3000,"?*")),"")</f>
        <v>0</v>
      </c>
      <c r="E2566" s="174"/>
      <c r="F2566" s="174">
        <f>--ISNUMBER(IFERROR(SEARCH('Project Costing'!#REF!,Services!I2573,1),""))</f>
        <v>0</v>
      </c>
      <c r="G2566" s="174" t="str">
        <f>IF(F2566=1,COUNTIF($F$8:F2566,1),"")</f>
        <v/>
      </c>
      <c r="H2566" s="174"/>
      <c r="I2566" s="157">
        <f>IFERROR($H$8:INDEX($H$8:$H$3000,COUNTIF($H$8:$H$3000,"?*")),"")</f>
        <v>0</v>
      </c>
    </row>
    <row r="2567" spans="1:9" x14ac:dyDescent="0.25">
      <c r="A2567" s="174">
        <f>--ISNUMBER(IFERROR(SEARCH('Project Costing'!#REF!,Services!I2574,1),""))</f>
        <v>0</v>
      </c>
      <c r="B2567" s="174" t="str">
        <f>IF(A2567=1,COUNTIF($A$8:A2567,1),"")</f>
        <v/>
      </c>
      <c r="C2567" s="174"/>
      <c r="D2567" s="157">
        <f>IFERROR($C$8:INDEX($C$8:$C$3000,COUNTIF($C$8:$C$3000,"?*")),"")</f>
        <v>0</v>
      </c>
      <c r="E2567" s="174"/>
      <c r="F2567" s="174">
        <f>--ISNUMBER(IFERROR(SEARCH('Project Costing'!#REF!,Services!I2574,1),""))</f>
        <v>0</v>
      </c>
      <c r="G2567" s="174" t="str">
        <f>IF(F2567=1,COUNTIF($F$8:F2567,1),"")</f>
        <v/>
      </c>
      <c r="H2567" s="174"/>
      <c r="I2567" s="157">
        <f>IFERROR($H$8:INDEX($H$8:$H$3000,COUNTIF($H$8:$H$3000,"?*")),"")</f>
        <v>0</v>
      </c>
    </row>
    <row r="2568" spans="1:9" x14ac:dyDescent="0.25">
      <c r="A2568" s="174">
        <f>--ISNUMBER(IFERROR(SEARCH('Project Costing'!#REF!,Services!I2575,1),""))</f>
        <v>0</v>
      </c>
      <c r="B2568" s="174" t="str">
        <f>IF(A2568=1,COUNTIF($A$8:A2568,1),"")</f>
        <v/>
      </c>
      <c r="C2568" s="174"/>
      <c r="D2568" s="157">
        <f>IFERROR($C$8:INDEX($C$8:$C$3000,COUNTIF($C$8:$C$3000,"?*")),"")</f>
        <v>0</v>
      </c>
      <c r="E2568" s="174"/>
      <c r="F2568" s="174">
        <f>--ISNUMBER(IFERROR(SEARCH('Project Costing'!#REF!,Services!I2575,1),""))</f>
        <v>0</v>
      </c>
      <c r="G2568" s="174" t="str">
        <f>IF(F2568=1,COUNTIF($F$8:F2568,1),"")</f>
        <v/>
      </c>
      <c r="H2568" s="174"/>
      <c r="I2568" s="157">
        <f>IFERROR($H$8:INDEX($H$8:$H$3000,COUNTIF($H$8:$H$3000,"?*")),"")</f>
        <v>0</v>
      </c>
    </row>
    <row r="2569" spans="1:9" x14ac:dyDescent="0.25">
      <c r="A2569" s="174">
        <f>--ISNUMBER(IFERROR(SEARCH('Project Costing'!#REF!,Services!I2576,1),""))</f>
        <v>0</v>
      </c>
      <c r="B2569" s="174" t="str">
        <f>IF(A2569=1,COUNTIF($A$8:A2569,1),"")</f>
        <v/>
      </c>
      <c r="C2569" s="174"/>
      <c r="D2569" s="157">
        <f>IFERROR($C$8:INDEX($C$8:$C$3000,COUNTIF($C$8:$C$3000,"?*")),"")</f>
        <v>0</v>
      </c>
      <c r="E2569" s="174"/>
      <c r="F2569" s="174">
        <f>--ISNUMBER(IFERROR(SEARCH('Project Costing'!#REF!,Services!I2576,1),""))</f>
        <v>0</v>
      </c>
      <c r="G2569" s="174" t="str">
        <f>IF(F2569=1,COUNTIF($F$8:F2569,1),"")</f>
        <v/>
      </c>
      <c r="H2569" s="174"/>
      <c r="I2569" s="157">
        <f>IFERROR($H$8:INDEX($H$8:$H$3000,COUNTIF($H$8:$H$3000,"?*")),"")</f>
        <v>0</v>
      </c>
    </row>
    <row r="2570" spans="1:9" x14ac:dyDescent="0.25">
      <c r="A2570" s="174">
        <f>--ISNUMBER(IFERROR(SEARCH('Project Costing'!#REF!,Services!I2577,1),""))</f>
        <v>0</v>
      </c>
      <c r="B2570" s="174" t="str">
        <f>IF(A2570=1,COUNTIF($A$8:A2570,1),"")</f>
        <v/>
      </c>
      <c r="C2570" s="174"/>
      <c r="D2570" s="157">
        <f>IFERROR($C$8:INDEX($C$8:$C$3000,COUNTIF($C$8:$C$3000,"?*")),"")</f>
        <v>0</v>
      </c>
      <c r="E2570" s="174"/>
      <c r="F2570" s="174">
        <f>--ISNUMBER(IFERROR(SEARCH('Project Costing'!#REF!,Services!I2577,1),""))</f>
        <v>0</v>
      </c>
      <c r="G2570" s="174" t="str">
        <f>IF(F2570=1,COUNTIF($F$8:F2570,1),"")</f>
        <v/>
      </c>
      <c r="H2570" s="174"/>
      <c r="I2570" s="157">
        <f>IFERROR($H$8:INDEX($H$8:$H$3000,COUNTIF($H$8:$H$3000,"?*")),"")</f>
        <v>0</v>
      </c>
    </row>
    <row r="2571" spans="1:9" x14ac:dyDescent="0.25">
      <c r="A2571" s="174">
        <f>--ISNUMBER(IFERROR(SEARCH('Project Costing'!#REF!,Services!I2578,1),""))</f>
        <v>0</v>
      </c>
      <c r="B2571" s="174" t="str">
        <f>IF(A2571=1,COUNTIF($A$8:A2571,1),"")</f>
        <v/>
      </c>
      <c r="C2571" s="174"/>
      <c r="D2571" s="157">
        <f>IFERROR($C$8:INDEX($C$8:$C$3000,COUNTIF($C$8:$C$3000,"?*")),"")</f>
        <v>0</v>
      </c>
      <c r="E2571" s="174"/>
      <c r="F2571" s="174">
        <f>--ISNUMBER(IFERROR(SEARCH('Project Costing'!#REF!,Services!I2578,1),""))</f>
        <v>0</v>
      </c>
      <c r="G2571" s="174" t="str">
        <f>IF(F2571=1,COUNTIF($F$8:F2571,1),"")</f>
        <v/>
      </c>
      <c r="H2571" s="174"/>
      <c r="I2571" s="157">
        <f>IFERROR($H$8:INDEX($H$8:$H$3000,COUNTIF($H$8:$H$3000,"?*")),"")</f>
        <v>0</v>
      </c>
    </row>
    <row r="2572" spans="1:9" x14ac:dyDescent="0.25">
      <c r="A2572" s="174">
        <f>--ISNUMBER(IFERROR(SEARCH('Project Costing'!#REF!,Services!I2579,1),""))</f>
        <v>0</v>
      </c>
      <c r="B2572" s="174" t="str">
        <f>IF(A2572=1,COUNTIF($A$8:A2572,1),"")</f>
        <v/>
      </c>
      <c r="C2572" s="174"/>
      <c r="D2572" s="157">
        <f>IFERROR($C$8:INDEX($C$8:$C$3000,COUNTIF($C$8:$C$3000,"?*")),"")</f>
        <v>0</v>
      </c>
      <c r="E2572" s="174"/>
      <c r="F2572" s="174">
        <f>--ISNUMBER(IFERROR(SEARCH('Project Costing'!#REF!,Services!I2579,1),""))</f>
        <v>0</v>
      </c>
      <c r="G2572" s="174" t="str">
        <f>IF(F2572=1,COUNTIF($F$8:F2572,1),"")</f>
        <v/>
      </c>
      <c r="H2572" s="174"/>
      <c r="I2572" s="157">
        <f>IFERROR($H$8:INDEX($H$8:$H$3000,COUNTIF($H$8:$H$3000,"?*")),"")</f>
        <v>0</v>
      </c>
    </row>
    <row r="2573" spans="1:9" x14ac:dyDescent="0.25">
      <c r="A2573" s="174">
        <f>--ISNUMBER(IFERROR(SEARCH('Project Costing'!#REF!,Services!I2580,1),""))</f>
        <v>0</v>
      </c>
      <c r="B2573" s="174" t="str">
        <f>IF(A2573=1,COUNTIF($A$8:A2573,1),"")</f>
        <v/>
      </c>
      <c r="C2573" s="174"/>
      <c r="D2573" s="157">
        <f>IFERROR($C$8:INDEX($C$8:$C$3000,COUNTIF($C$8:$C$3000,"?*")),"")</f>
        <v>0</v>
      </c>
      <c r="E2573" s="174"/>
      <c r="F2573" s="174">
        <f>--ISNUMBER(IFERROR(SEARCH('Project Costing'!#REF!,Services!I2580,1),""))</f>
        <v>0</v>
      </c>
      <c r="G2573" s="174" t="str">
        <f>IF(F2573=1,COUNTIF($F$8:F2573,1),"")</f>
        <v/>
      </c>
      <c r="H2573" s="174"/>
      <c r="I2573" s="157">
        <f>IFERROR($H$8:INDEX($H$8:$H$3000,COUNTIF($H$8:$H$3000,"?*")),"")</f>
        <v>0</v>
      </c>
    </row>
    <row r="2574" spans="1:9" x14ac:dyDescent="0.25">
      <c r="A2574" s="174">
        <f>--ISNUMBER(IFERROR(SEARCH('Project Costing'!#REF!,Services!I2581,1),""))</f>
        <v>0</v>
      </c>
      <c r="B2574" s="174" t="str">
        <f>IF(A2574=1,COUNTIF($A$8:A2574,1),"")</f>
        <v/>
      </c>
      <c r="C2574" s="174"/>
      <c r="D2574" s="157">
        <f>IFERROR($C$8:INDEX($C$8:$C$3000,COUNTIF($C$8:$C$3000,"?*")),"")</f>
        <v>0</v>
      </c>
      <c r="E2574" s="174"/>
      <c r="F2574" s="174">
        <f>--ISNUMBER(IFERROR(SEARCH('Project Costing'!#REF!,Services!I2581,1),""))</f>
        <v>0</v>
      </c>
      <c r="G2574" s="174" t="str">
        <f>IF(F2574=1,COUNTIF($F$8:F2574,1),"")</f>
        <v/>
      </c>
      <c r="H2574" s="174"/>
      <c r="I2574" s="157">
        <f>IFERROR($H$8:INDEX($H$8:$H$3000,COUNTIF($H$8:$H$3000,"?*")),"")</f>
        <v>0</v>
      </c>
    </row>
    <row r="2575" spans="1:9" x14ac:dyDescent="0.25">
      <c r="A2575" s="174">
        <f>--ISNUMBER(IFERROR(SEARCH('Project Costing'!#REF!,Services!I2582,1),""))</f>
        <v>0</v>
      </c>
      <c r="B2575" s="174" t="str">
        <f>IF(A2575=1,COUNTIF($A$8:A2575,1),"")</f>
        <v/>
      </c>
      <c r="C2575" s="174"/>
      <c r="D2575" s="157">
        <f>IFERROR($C$8:INDEX($C$8:$C$3000,COUNTIF($C$8:$C$3000,"?*")),"")</f>
        <v>0</v>
      </c>
      <c r="E2575" s="174"/>
      <c r="F2575" s="174">
        <f>--ISNUMBER(IFERROR(SEARCH('Project Costing'!#REF!,Services!I2582,1),""))</f>
        <v>0</v>
      </c>
      <c r="G2575" s="174" t="str">
        <f>IF(F2575=1,COUNTIF($F$8:F2575,1),"")</f>
        <v/>
      </c>
      <c r="H2575" s="174"/>
      <c r="I2575" s="157">
        <f>IFERROR($H$8:INDEX($H$8:$H$3000,COUNTIF($H$8:$H$3000,"?*")),"")</f>
        <v>0</v>
      </c>
    </row>
    <row r="2576" spans="1:9" x14ac:dyDescent="0.25">
      <c r="A2576" s="174">
        <f>--ISNUMBER(IFERROR(SEARCH('Project Costing'!#REF!,Services!I2583,1),""))</f>
        <v>0</v>
      </c>
      <c r="B2576" s="174" t="str">
        <f>IF(A2576=1,COUNTIF($A$8:A2576,1),"")</f>
        <v/>
      </c>
      <c r="C2576" s="174"/>
      <c r="D2576" s="157">
        <f>IFERROR($C$8:INDEX($C$8:$C$3000,COUNTIF($C$8:$C$3000,"?*")),"")</f>
        <v>0</v>
      </c>
      <c r="E2576" s="174"/>
      <c r="F2576" s="174">
        <f>--ISNUMBER(IFERROR(SEARCH('Project Costing'!#REF!,Services!I2583,1),""))</f>
        <v>0</v>
      </c>
      <c r="G2576" s="174" t="str">
        <f>IF(F2576=1,COUNTIF($F$8:F2576,1),"")</f>
        <v/>
      </c>
      <c r="H2576" s="174"/>
      <c r="I2576" s="157">
        <f>IFERROR($H$8:INDEX($H$8:$H$3000,COUNTIF($H$8:$H$3000,"?*")),"")</f>
        <v>0</v>
      </c>
    </row>
    <row r="2577" spans="1:9" x14ac:dyDescent="0.25">
      <c r="A2577" s="174">
        <f>--ISNUMBER(IFERROR(SEARCH('Project Costing'!#REF!,Services!I2584,1),""))</f>
        <v>0</v>
      </c>
      <c r="B2577" s="174" t="str">
        <f>IF(A2577=1,COUNTIF($A$8:A2577,1),"")</f>
        <v/>
      </c>
      <c r="C2577" s="174"/>
      <c r="D2577" s="157">
        <f>IFERROR($C$8:INDEX($C$8:$C$3000,COUNTIF($C$8:$C$3000,"?*")),"")</f>
        <v>0</v>
      </c>
      <c r="E2577" s="174"/>
      <c r="F2577" s="174">
        <f>--ISNUMBER(IFERROR(SEARCH('Project Costing'!#REF!,Services!I2584,1),""))</f>
        <v>0</v>
      </c>
      <c r="G2577" s="174" t="str">
        <f>IF(F2577=1,COUNTIF($F$8:F2577,1),"")</f>
        <v/>
      </c>
      <c r="H2577" s="174"/>
      <c r="I2577" s="157">
        <f>IFERROR($H$8:INDEX($H$8:$H$3000,COUNTIF($H$8:$H$3000,"?*")),"")</f>
        <v>0</v>
      </c>
    </row>
    <row r="2578" spans="1:9" x14ac:dyDescent="0.25">
      <c r="A2578" s="174">
        <f>--ISNUMBER(IFERROR(SEARCH('Project Costing'!#REF!,Services!I2585,1),""))</f>
        <v>0</v>
      </c>
      <c r="B2578" s="174" t="str">
        <f>IF(A2578=1,COUNTIF($A$8:A2578,1),"")</f>
        <v/>
      </c>
      <c r="C2578" s="174"/>
      <c r="D2578" s="157">
        <f>IFERROR($C$8:INDEX($C$8:$C$3000,COUNTIF($C$8:$C$3000,"?*")),"")</f>
        <v>0</v>
      </c>
      <c r="E2578" s="174"/>
      <c r="F2578" s="174">
        <f>--ISNUMBER(IFERROR(SEARCH('Project Costing'!#REF!,Services!I2585,1),""))</f>
        <v>0</v>
      </c>
      <c r="G2578" s="174" t="str">
        <f>IF(F2578=1,COUNTIF($F$8:F2578,1),"")</f>
        <v/>
      </c>
      <c r="H2578" s="174"/>
      <c r="I2578" s="157">
        <f>IFERROR($H$8:INDEX($H$8:$H$3000,COUNTIF($H$8:$H$3000,"?*")),"")</f>
        <v>0</v>
      </c>
    </row>
    <row r="2579" spans="1:9" x14ac:dyDescent="0.25">
      <c r="A2579" s="174">
        <f>--ISNUMBER(IFERROR(SEARCH('Project Costing'!#REF!,Services!I2586,1),""))</f>
        <v>0</v>
      </c>
      <c r="B2579" s="174" t="str">
        <f>IF(A2579=1,COUNTIF($A$8:A2579,1),"")</f>
        <v/>
      </c>
      <c r="C2579" s="174"/>
      <c r="D2579" s="157">
        <f>IFERROR($C$8:INDEX($C$8:$C$3000,COUNTIF($C$8:$C$3000,"?*")),"")</f>
        <v>0</v>
      </c>
      <c r="E2579" s="174"/>
      <c r="F2579" s="174">
        <f>--ISNUMBER(IFERROR(SEARCH('Project Costing'!#REF!,Services!I2586,1),""))</f>
        <v>0</v>
      </c>
      <c r="G2579" s="174" t="str">
        <f>IF(F2579=1,COUNTIF($F$8:F2579,1),"")</f>
        <v/>
      </c>
      <c r="H2579" s="174"/>
      <c r="I2579" s="157">
        <f>IFERROR($H$8:INDEX($H$8:$H$3000,COUNTIF($H$8:$H$3000,"?*")),"")</f>
        <v>0</v>
      </c>
    </row>
    <row r="2580" spans="1:9" x14ac:dyDescent="0.25">
      <c r="A2580" s="174">
        <f>--ISNUMBER(IFERROR(SEARCH('Project Costing'!#REF!,Services!I2587,1),""))</f>
        <v>0</v>
      </c>
      <c r="B2580" s="174" t="str">
        <f>IF(A2580=1,COUNTIF($A$8:A2580,1),"")</f>
        <v/>
      </c>
      <c r="C2580" s="174"/>
      <c r="D2580" s="157">
        <f>IFERROR($C$8:INDEX($C$8:$C$3000,COUNTIF($C$8:$C$3000,"?*")),"")</f>
        <v>0</v>
      </c>
      <c r="E2580" s="174"/>
      <c r="F2580" s="174">
        <f>--ISNUMBER(IFERROR(SEARCH('Project Costing'!#REF!,Services!I2587,1),""))</f>
        <v>0</v>
      </c>
      <c r="G2580" s="174" t="str">
        <f>IF(F2580=1,COUNTIF($F$8:F2580,1),"")</f>
        <v/>
      </c>
      <c r="H2580" s="174"/>
      <c r="I2580" s="157">
        <f>IFERROR($H$8:INDEX($H$8:$H$3000,COUNTIF($H$8:$H$3000,"?*")),"")</f>
        <v>0</v>
      </c>
    </row>
    <row r="2581" spans="1:9" x14ac:dyDescent="0.25">
      <c r="A2581" s="174">
        <f>--ISNUMBER(IFERROR(SEARCH('Project Costing'!#REF!,Services!I2588,1),""))</f>
        <v>0</v>
      </c>
      <c r="B2581" s="174" t="str">
        <f>IF(A2581=1,COUNTIF($A$8:A2581,1),"")</f>
        <v/>
      </c>
      <c r="C2581" s="174"/>
      <c r="D2581" s="157">
        <f>IFERROR($C$8:INDEX($C$8:$C$3000,COUNTIF($C$8:$C$3000,"?*")),"")</f>
        <v>0</v>
      </c>
      <c r="E2581" s="174"/>
      <c r="F2581" s="174">
        <f>--ISNUMBER(IFERROR(SEARCH('Project Costing'!#REF!,Services!I2588,1),""))</f>
        <v>0</v>
      </c>
      <c r="G2581" s="174" t="str">
        <f>IF(F2581=1,COUNTIF($F$8:F2581,1),"")</f>
        <v/>
      </c>
      <c r="H2581" s="174"/>
      <c r="I2581" s="157">
        <f>IFERROR($H$8:INDEX($H$8:$H$3000,COUNTIF($H$8:$H$3000,"?*")),"")</f>
        <v>0</v>
      </c>
    </row>
    <row r="2582" spans="1:9" x14ac:dyDescent="0.25">
      <c r="A2582" s="174">
        <f>--ISNUMBER(IFERROR(SEARCH('Project Costing'!#REF!,Services!I2589,1),""))</f>
        <v>0</v>
      </c>
      <c r="B2582" s="174" t="str">
        <f>IF(A2582=1,COUNTIF($A$8:A2582,1),"")</f>
        <v/>
      </c>
      <c r="C2582" s="174"/>
      <c r="D2582" s="157">
        <f>IFERROR($C$8:INDEX($C$8:$C$3000,COUNTIF($C$8:$C$3000,"?*")),"")</f>
        <v>0</v>
      </c>
      <c r="E2582" s="174"/>
      <c r="F2582" s="174">
        <f>--ISNUMBER(IFERROR(SEARCH('Project Costing'!#REF!,Services!I2589,1),""))</f>
        <v>0</v>
      </c>
      <c r="G2582" s="174" t="str">
        <f>IF(F2582=1,COUNTIF($F$8:F2582,1),"")</f>
        <v/>
      </c>
      <c r="H2582" s="174"/>
      <c r="I2582" s="157">
        <f>IFERROR($H$8:INDEX($H$8:$H$3000,COUNTIF($H$8:$H$3000,"?*")),"")</f>
        <v>0</v>
      </c>
    </row>
    <row r="2583" spans="1:9" x14ac:dyDescent="0.25">
      <c r="A2583" s="174">
        <f>--ISNUMBER(IFERROR(SEARCH('Project Costing'!#REF!,Services!I2590,1),""))</f>
        <v>0</v>
      </c>
      <c r="B2583" s="174" t="str">
        <f>IF(A2583=1,COUNTIF($A$8:A2583,1),"")</f>
        <v/>
      </c>
      <c r="C2583" s="174"/>
      <c r="D2583" s="157">
        <f>IFERROR($C$8:INDEX($C$8:$C$3000,COUNTIF($C$8:$C$3000,"?*")),"")</f>
        <v>0</v>
      </c>
      <c r="E2583" s="174"/>
      <c r="F2583" s="174">
        <f>--ISNUMBER(IFERROR(SEARCH('Project Costing'!#REF!,Services!I2590,1),""))</f>
        <v>0</v>
      </c>
      <c r="G2583" s="174" t="str">
        <f>IF(F2583=1,COUNTIF($F$8:F2583,1),"")</f>
        <v/>
      </c>
      <c r="H2583" s="174"/>
      <c r="I2583" s="157">
        <f>IFERROR($H$8:INDEX($H$8:$H$3000,COUNTIF($H$8:$H$3000,"?*")),"")</f>
        <v>0</v>
      </c>
    </row>
    <row r="2584" spans="1:9" x14ac:dyDescent="0.25">
      <c r="A2584" s="174">
        <f>--ISNUMBER(IFERROR(SEARCH('Project Costing'!#REF!,Services!I2591,1),""))</f>
        <v>0</v>
      </c>
      <c r="B2584" s="174" t="str">
        <f>IF(A2584=1,COUNTIF($A$8:A2584,1),"")</f>
        <v/>
      </c>
      <c r="C2584" s="174"/>
      <c r="D2584" s="157">
        <f>IFERROR($C$8:INDEX($C$8:$C$3000,COUNTIF($C$8:$C$3000,"?*")),"")</f>
        <v>0</v>
      </c>
      <c r="E2584" s="174"/>
      <c r="F2584" s="174">
        <f>--ISNUMBER(IFERROR(SEARCH('Project Costing'!#REF!,Services!I2591,1),""))</f>
        <v>0</v>
      </c>
      <c r="G2584" s="174" t="str">
        <f>IF(F2584=1,COUNTIF($F$8:F2584,1),"")</f>
        <v/>
      </c>
      <c r="H2584" s="174"/>
      <c r="I2584" s="157">
        <f>IFERROR($H$8:INDEX($H$8:$H$3000,COUNTIF($H$8:$H$3000,"?*")),"")</f>
        <v>0</v>
      </c>
    </row>
    <row r="2585" spans="1:9" x14ac:dyDescent="0.25">
      <c r="A2585" s="174">
        <f>--ISNUMBER(IFERROR(SEARCH('Project Costing'!#REF!,Services!I2592,1),""))</f>
        <v>0</v>
      </c>
      <c r="B2585" s="174" t="str">
        <f>IF(A2585=1,COUNTIF($A$8:A2585,1),"")</f>
        <v/>
      </c>
      <c r="C2585" s="174"/>
      <c r="D2585" s="157">
        <f>IFERROR($C$8:INDEX($C$8:$C$3000,COUNTIF($C$8:$C$3000,"?*")),"")</f>
        <v>0</v>
      </c>
      <c r="E2585" s="174"/>
      <c r="F2585" s="174">
        <f>--ISNUMBER(IFERROR(SEARCH('Project Costing'!#REF!,Services!I2592,1),""))</f>
        <v>0</v>
      </c>
      <c r="G2585" s="174" t="str">
        <f>IF(F2585=1,COUNTIF($F$8:F2585,1),"")</f>
        <v/>
      </c>
      <c r="H2585" s="174"/>
      <c r="I2585" s="157">
        <f>IFERROR($H$8:INDEX($H$8:$H$3000,COUNTIF($H$8:$H$3000,"?*")),"")</f>
        <v>0</v>
      </c>
    </row>
    <row r="2586" spans="1:9" x14ac:dyDescent="0.25">
      <c r="A2586" s="174">
        <f>--ISNUMBER(IFERROR(SEARCH('Project Costing'!#REF!,Services!I2593,1),""))</f>
        <v>0</v>
      </c>
      <c r="B2586" s="174" t="str">
        <f>IF(A2586=1,COUNTIF($A$8:A2586,1),"")</f>
        <v/>
      </c>
      <c r="C2586" s="174"/>
      <c r="D2586" s="157">
        <f>IFERROR($C$8:INDEX($C$8:$C$3000,COUNTIF($C$8:$C$3000,"?*")),"")</f>
        <v>0</v>
      </c>
      <c r="E2586" s="174"/>
      <c r="F2586" s="174">
        <f>--ISNUMBER(IFERROR(SEARCH('Project Costing'!#REF!,Services!I2593,1),""))</f>
        <v>0</v>
      </c>
      <c r="G2586" s="174" t="str">
        <f>IF(F2586=1,COUNTIF($F$8:F2586,1),"")</f>
        <v/>
      </c>
      <c r="H2586" s="174"/>
      <c r="I2586" s="157">
        <f>IFERROR($H$8:INDEX($H$8:$H$3000,COUNTIF($H$8:$H$3000,"?*")),"")</f>
        <v>0</v>
      </c>
    </row>
    <row r="2587" spans="1:9" x14ac:dyDescent="0.25">
      <c r="A2587" s="174">
        <f>--ISNUMBER(IFERROR(SEARCH('Project Costing'!#REF!,Services!I2594,1),""))</f>
        <v>0</v>
      </c>
      <c r="B2587" s="174" t="str">
        <f>IF(A2587=1,COUNTIF($A$8:A2587,1),"")</f>
        <v/>
      </c>
      <c r="C2587" s="174"/>
      <c r="D2587" s="157">
        <f>IFERROR($C$8:INDEX($C$8:$C$3000,COUNTIF($C$8:$C$3000,"?*")),"")</f>
        <v>0</v>
      </c>
      <c r="E2587" s="174"/>
      <c r="F2587" s="174">
        <f>--ISNUMBER(IFERROR(SEARCH('Project Costing'!#REF!,Services!I2594,1),""))</f>
        <v>0</v>
      </c>
      <c r="G2587" s="174" t="str">
        <f>IF(F2587=1,COUNTIF($F$8:F2587,1),"")</f>
        <v/>
      </c>
      <c r="H2587" s="174"/>
      <c r="I2587" s="157">
        <f>IFERROR($H$8:INDEX($H$8:$H$3000,COUNTIF($H$8:$H$3000,"?*")),"")</f>
        <v>0</v>
      </c>
    </row>
    <row r="2588" spans="1:9" x14ac:dyDescent="0.25">
      <c r="A2588" s="174">
        <f>--ISNUMBER(IFERROR(SEARCH('Project Costing'!#REF!,Services!I2595,1),""))</f>
        <v>0</v>
      </c>
      <c r="B2588" s="174" t="str">
        <f>IF(A2588=1,COUNTIF($A$8:A2588,1),"")</f>
        <v/>
      </c>
      <c r="C2588" s="174"/>
      <c r="D2588" s="157">
        <f>IFERROR($C$8:INDEX($C$8:$C$3000,COUNTIF($C$8:$C$3000,"?*")),"")</f>
        <v>0</v>
      </c>
      <c r="E2588" s="174"/>
      <c r="F2588" s="174">
        <f>--ISNUMBER(IFERROR(SEARCH('Project Costing'!#REF!,Services!I2595,1),""))</f>
        <v>0</v>
      </c>
      <c r="G2588" s="174" t="str">
        <f>IF(F2588=1,COUNTIF($F$8:F2588,1),"")</f>
        <v/>
      </c>
      <c r="H2588" s="174"/>
      <c r="I2588" s="157">
        <f>IFERROR($H$8:INDEX($H$8:$H$3000,COUNTIF($H$8:$H$3000,"?*")),"")</f>
        <v>0</v>
      </c>
    </row>
    <row r="2589" spans="1:9" x14ac:dyDescent="0.25">
      <c r="A2589" s="174">
        <f>--ISNUMBER(IFERROR(SEARCH('Project Costing'!#REF!,Services!I2596,1),""))</f>
        <v>0</v>
      </c>
      <c r="B2589" s="174" t="str">
        <f>IF(A2589=1,COUNTIF($A$8:A2589,1),"")</f>
        <v/>
      </c>
      <c r="C2589" s="174"/>
      <c r="D2589" s="157">
        <f>IFERROR($C$8:INDEX($C$8:$C$3000,COUNTIF($C$8:$C$3000,"?*")),"")</f>
        <v>0</v>
      </c>
      <c r="E2589" s="174"/>
      <c r="F2589" s="174">
        <f>--ISNUMBER(IFERROR(SEARCH('Project Costing'!#REF!,Services!I2596,1),""))</f>
        <v>0</v>
      </c>
      <c r="G2589" s="174" t="str">
        <f>IF(F2589=1,COUNTIF($F$8:F2589,1),"")</f>
        <v/>
      </c>
      <c r="H2589" s="174"/>
      <c r="I2589" s="157">
        <f>IFERROR($H$8:INDEX($H$8:$H$3000,COUNTIF($H$8:$H$3000,"?*")),"")</f>
        <v>0</v>
      </c>
    </row>
    <row r="2590" spans="1:9" x14ac:dyDescent="0.25">
      <c r="A2590" s="174">
        <f>--ISNUMBER(IFERROR(SEARCH('Project Costing'!#REF!,Services!I2597,1),""))</f>
        <v>0</v>
      </c>
      <c r="B2590" s="174" t="str">
        <f>IF(A2590=1,COUNTIF($A$8:A2590,1),"")</f>
        <v/>
      </c>
      <c r="C2590" s="174"/>
      <c r="D2590" s="157">
        <f>IFERROR($C$8:INDEX($C$8:$C$3000,COUNTIF($C$8:$C$3000,"?*")),"")</f>
        <v>0</v>
      </c>
      <c r="E2590" s="174"/>
      <c r="F2590" s="174">
        <f>--ISNUMBER(IFERROR(SEARCH('Project Costing'!#REF!,Services!I2597,1),""))</f>
        <v>0</v>
      </c>
      <c r="G2590" s="174" t="str">
        <f>IF(F2590=1,COUNTIF($F$8:F2590,1),"")</f>
        <v/>
      </c>
      <c r="H2590" s="174"/>
      <c r="I2590" s="157">
        <f>IFERROR($H$8:INDEX($H$8:$H$3000,COUNTIF($H$8:$H$3000,"?*")),"")</f>
        <v>0</v>
      </c>
    </row>
    <row r="2591" spans="1:9" x14ac:dyDescent="0.25">
      <c r="A2591" s="174">
        <f>--ISNUMBER(IFERROR(SEARCH('Project Costing'!#REF!,Services!I2598,1),""))</f>
        <v>0</v>
      </c>
      <c r="B2591" s="174" t="str">
        <f>IF(A2591=1,COUNTIF($A$8:A2591,1),"")</f>
        <v/>
      </c>
      <c r="C2591" s="174"/>
      <c r="D2591" s="157">
        <f>IFERROR($C$8:INDEX($C$8:$C$3000,COUNTIF($C$8:$C$3000,"?*")),"")</f>
        <v>0</v>
      </c>
      <c r="E2591" s="174"/>
      <c r="F2591" s="174">
        <f>--ISNUMBER(IFERROR(SEARCH('Project Costing'!#REF!,Services!I2598,1),""))</f>
        <v>0</v>
      </c>
      <c r="G2591" s="174" t="str">
        <f>IF(F2591=1,COUNTIF($F$8:F2591,1),"")</f>
        <v/>
      </c>
      <c r="H2591" s="174"/>
      <c r="I2591" s="157">
        <f>IFERROR($H$8:INDEX($H$8:$H$3000,COUNTIF($H$8:$H$3000,"?*")),"")</f>
        <v>0</v>
      </c>
    </row>
    <row r="2592" spans="1:9" x14ac:dyDescent="0.25">
      <c r="A2592" s="174">
        <f>--ISNUMBER(IFERROR(SEARCH('Project Costing'!#REF!,Services!I2599,1),""))</f>
        <v>0</v>
      </c>
      <c r="B2592" s="174" t="str">
        <f>IF(A2592=1,COUNTIF($A$8:A2592,1),"")</f>
        <v/>
      </c>
      <c r="C2592" s="174"/>
      <c r="D2592" s="157">
        <f>IFERROR($C$8:INDEX($C$8:$C$3000,COUNTIF($C$8:$C$3000,"?*")),"")</f>
        <v>0</v>
      </c>
      <c r="E2592" s="174"/>
      <c r="F2592" s="174">
        <f>--ISNUMBER(IFERROR(SEARCH('Project Costing'!#REF!,Services!I2599,1),""))</f>
        <v>0</v>
      </c>
      <c r="G2592" s="174" t="str">
        <f>IF(F2592=1,COUNTIF($F$8:F2592,1),"")</f>
        <v/>
      </c>
      <c r="H2592" s="174"/>
      <c r="I2592" s="157">
        <f>IFERROR($H$8:INDEX($H$8:$H$3000,COUNTIF($H$8:$H$3000,"?*")),"")</f>
        <v>0</v>
      </c>
    </row>
    <row r="2593" spans="1:9" x14ac:dyDescent="0.25">
      <c r="A2593" s="174">
        <f>--ISNUMBER(IFERROR(SEARCH('Project Costing'!#REF!,Services!I2600,1),""))</f>
        <v>0</v>
      </c>
      <c r="B2593" s="174" t="str">
        <f>IF(A2593=1,COUNTIF($A$8:A2593,1),"")</f>
        <v/>
      </c>
      <c r="C2593" s="174"/>
      <c r="D2593" s="157">
        <f>IFERROR($C$8:INDEX($C$8:$C$3000,COUNTIF($C$8:$C$3000,"?*")),"")</f>
        <v>0</v>
      </c>
      <c r="E2593" s="174"/>
      <c r="F2593" s="174">
        <f>--ISNUMBER(IFERROR(SEARCH('Project Costing'!#REF!,Services!I2600,1),""))</f>
        <v>0</v>
      </c>
      <c r="G2593" s="174" t="str">
        <f>IF(F2593=1,COUNTIF($F$8:F2593,1),"")</f>
        <v/>
      </c>
      <c r="H2593" s="174"/>
      <c r="I2593" s="157">
        <f>IFERROR($H$8:INDEX($H$8:$H$3000,COUNTIF($H$8:$H$3000,"?*")),"")</f>
        <v>0</v>
      </c>
    </row>
    <row r="2594" spans="1:9" x14ac:dyDescent="0.25">
      <c r="A2594" s="174">
        <f>--ISNUMBER(IFERROR(SEARCH('Project Costing'!#REF!,Services!I2601,1),""))</f>
        <v>0</v>
      </c>
      <c r="B2594" s="174" t="str">
        <f>IF(A2594=1,COUNTIF($A$8:A2594,1),"")</f>
        <v/>
      </c>
      <c r="C2594" s="174"/>
      <c r="D2594" s="157">
        <f>IFERROR($C$8:INDEX($C$8:$C$3000,COUNTIF($C$8:$C$3000,"?*")),"")</f>
        <v>0</v>
      </c>
      <c r="E2594" s="174"/>
      <c r="F2594" s="174">
        <f>--ISNUMBER(IFERROR(SEARCH('Project Costing'!#REF!,Services!I2601,1),""))</f>
        <v>0</v>
      </c>
      <c r="G2594" s="174" t="str">
        <f>IF(F2594=1,COUNTIF($F$8:F2594,1),"")</f>
        <v/>
      </c>
      <c r="H2594" s="174"/>
      <c r="I2594" s="157">
        <f>IFERROR($H$8:INDEX($H$8:$H$3000,COUNTIF($H$8:$H$3000,"?*")),"")</f>
        <v>0</v>
      </c>
    </row>
    <row r="2595" spans="1:9" x14ac:dyDescent="0.25">
      <c r="A2595" s="174">
        <f>--ISNUMBER(IFERROR(SEARCH('Project Costing'!#REF!,Services!I2602,1),""))</f>
        <v>0</v>
      </c>
      <c r="B2595" s="174" t="str">
        <f>IF(A2595=1,COUNTIF($A$8:A2595,1),"")</f>
        <v/>
      </c>
      <c r="C2595" s="174"/>
      <c r="D2595" s="157">
        <f>IFERROR($C$8:INDEX($C$8:$C$3000,COUNTIF($C$8:$C$3000,"?*")),"")</f>
        <v>0</v>
      </c>
      <c r="E2595" s="174"/>
      <c r="F2595" s="174">
        <f>--ISNUMBER(IFERROR(SEARCH('Project Costing'!#REF!,Services!I2602,1),""))</f>
        <v>0</v>
      </c>
      <c r="G2595" s="174" t="str">
        <f>IF(F2595=1,COUNTIF($F$8:F2595,1),"")</f>
        <v/>
      </c>
      <c r="H2595" s="174"/>
      <c r="I2595" s="157">
        <f>IFERROR($H$8:INDEX($H$8:$H$3000,COUNTIF($H$8:$H$3000,"?*")),"")</f>
        <v>0</v>
      </c>
    </row>
    <row r="2596" spans="1:9" x14ac:dyDescent="0.25">
      <c r="A2596" s="174">
        <f>--ISNUMBER(IFERROR(SEARCH('Project Costing'!#REF!,Services!I2603,1),""))</f>
        <v>0</v>
      </c>
      <c r="B2596" s="174" t="str">
        <f>IF(A2596=1,COUNTIF($A$8:A2596,1),"")</f>
        <v/>
      </c>
      <c r="C2596" s="174"/>
      <c r="D2596" s="157">
        <f>IFERROR($C$8:INDEX($C$8:$C$3000,COUNTIF($C$8:$C$3000,"?*")),"")</f>
        <v>0</v>
      </c>
      <c r="E2596" s="174"/>
      <c r="F2596" s="174">
        <f>--ISNUMBER(IFERROR(SEARCH('Project Costing'!#REF!,Services!I2603,1),""))</f>
        <v>0</v>
      </c>
      <c r="G2596" s="174" t="str">
        <f>IF(F2596=1,COUNTIF($F$8:F2596,1),"")</f>
        <v/>
      </c>
      <c r="H2596" s="174"/>
      <c r="I2596" s="157">
        <f>IFERROR($H$8:INDEX($H$8:$H$3000,COUNTIF($H$8:$H$3000,"?*")),"")</f>
        <v>0</v>
      </c>
    </row>
    <row r="2597" spans="1:9" x14ac:dyDescent="0.25">
      <c r="A2597" s="174">
        <f>--ISNUMBER(IFERROR(SEARCH('Project Costing'!#REF!,Services!I2604,1),""))</f>
        <v>0</v>
      </c>
      <c r="B2597" s="174" t="str">
        <f>IF(A2597=1,COUNTIF($A$8:A2597,1),"")</f>
        <v/>
      </c>
      <c r="C2597" s="174"/>
      <c r="D2597" s="157">
        <f>IFERROR($C$8:INDEX($C$8:$C$3000,COUNTIF($C$8:$C$3000,"?*")),"")</f>
        <v>0</v>
      </c>
      <c r="E2597" s="174"/>
      <c r="F2597" s="174">
        <f>--ISNUMBER(IFERROR(SEARCH('Project Costing'!#REF!,Services!I2604,1),""))</f>
        <v>0</v>
      </c>
      <c r="G2597" s="174" t="str">
        <f>IF(F2597=1,COUNTIF($F$8:F2597,1),"")</f>
        <v/>
      </c>
      <c r="H2597" s="174"/>
      <c r="I2597" s="157">
        <f>IFERROR($H$8:INDEX($H$8:$H$3000,COUNTIF($H$8:$H$3000,"?*")),"")</f>
        <v>0</v>
      </c>
    </row>
    <row r="2598" spans="1:9" x14ac:dyDescent="0.25">
      <c r="A2598" s="174">
        <f>--ISNUMBER(IFERROR(SEARCH('Project Costing'!#REF!,Services!I2605,1),""))</f>
        <v>0</v>
      </c>
      <c r="B2598" s="174" t="str">
        <f>IF(A2598=1,COUNTIF($A$8:A2598,1),"")</f>
        <v/>
      </c>
      <c r="C2598" s="174"/>
      <c r="D2598" s="157">
        <f>IFERROR($C$8:INDEX($C$8:$C$3000,COUNTIF($C$8:$C$3000,"?*")),"")</f>
        <v>0</v>
      </c>
      <c r="E2598" s="174"/>
      <c r="F2598" s="174">
        <f>--ISNUMBER(IFERROR(SEARCH('Project Costing'!#REF!,Services!I2605,1),""))</f>
        <v>0</v>
      </c>
      <c r="G2598" s="174" t="str">
        <f>IF(F2598=1,COUNTIF($F$8:F2598,1),"")</f>
        <v/>
      </c>
      <c r="H2598" s="174"/>
      <c r="I2598" s="157">
        <f>IFERROR($H$8:INDEX($H$8:$H$3000,COUNTIF($H$8:$H$3000,"?*")),"")</f>
        <v>0</v>
      </c>
    </row>
    <row r="2599" spans="1:9" x14ac:dyDescent="0.25">
      <c r="A2599" s="174">
        <f>--ISNUMBER(IFERROR(SEARCH('Project Costing'!#REF!,Services!I2606,1),""))</f>
        <v>0</v>
      </c>
      <c r="B2599" s="174" t="str">
        <f>IF(A2599=1,COUNTIF($A$8:A2599,1),"")</f>
        <v/>
      </c>
      <c r="C2599" s="174"/>
      <c r="D2599" s="157">
        <f>IFERROR($C$8:INDEX($C$8:$C$3000,COUNTIF($C$8:$C$3000,"?*")),"")</f>
        <v>0</v>
      </c>
      <c r="E2599" s="174"/>
      <c r="F2599" s="174">
        <f>--ISNUMBER(IFERROR(SEARCH('Project Costing'!#REF!,Services!I2606,1),""))</f>
        <v>0</v>
      </c>
      <c r="G2599" s="174" t="str">
        <f>IF(F2599=1,COUNTIF($F$8:F2599,1),"")</f>
        <v/>
      </c>
      <c r="H2599" s="174"/>
      <c r="I2599" s="157">
        <f>IFERROR($H$8:INDEX($H$8:$H$3000,COUNTIF($H$8:$H$3000,"?*")),"")</f>
        <v>0</v>
      </c>
    </row>
    <row r="2600" spans="1:9" x14ac:dyDescent="0.25">
      <c r="A2600" s="174">
        <f>--ISNUMBER(IFERROR(SEARCH('Project Costing'!#REF!,Services!I2607,1),""))</f>
        <v>0</v>
      </c>
      <c r="B2600" s="174" t="str">
        <f>IF(A2600=1,COUNTIF($A$8:A2600,1),"")</f>
        <v/>
      </c>
      <c r="C2600" s="174"/>
      <c r="D2600" s="157">
        <f>IFERROR($C$8:INDEX($C$8:$C$3000,COUNTIF($C$8:$C$3000,"?*")),"")</f>
        <v>0</v>
      </c>
      <c r="E2600" s="174"/>
      <c r="F2600" s="174">
        <f>--ISNUMBER(IFERROR(SEARCH('Project Costing'!#REF!,Services!I2607,1),""))</f>
        <v>0</v>
      </c>
      <c r="G2600" s="174" t="str">
        <f>IF(F2600=1,COUNTIF($F$8:F2600,1),"")</f>
        <v/>
      </c>
      <c r="H2600" s="174"/>
      <c r="I2600" s="157">
        <f>IFERROR($H$8:INDEX($H$8:$H$3000,COUNTIF($H$8:$H$3000,"?*")),"")</f>
        <v>0</v>
      </c>
    </row>
    <row r="2601" spans="1:9" x14ac:dyDescent="0.25">
      <c r="A2601" s="174">
        <f>--ISNUMBER(IFERROR(SEARCH('Project Costing'!#REF!,Services!I2608,1),""))</f>
        <v>0</v>
      </c>
      <c r="B2601" s="174" t="str">
        <f>IF(A2601=1,COUNTIF($A$8:A2601,1),"")</f>
        <v/>
      </c>
      <c r="C2601" s="174"/>
      <c r="D2601" s="157">
        <f>IFERROR($C$8:INDEX($C$8:$C$3000,COUNTIF($C$8:$C$3000,"?*")),"")</f>
        <v>0</v>
      </c>
      <c r="E2601" s="174"/>
      <c r="F2601" s="174">
        <f>--ISNUMBER(IFERROR(SEARCH('Project Costing'!#REF!,Services!I2608,1),""))</f>
        <v>0</v>
      </c>
      <c r="G2601" s="174" t="str">
        <f>IF(F2601=1,COUNTIF($F$8:F2601,1),"")</f>
        <v/>
      </c>
      <c r="H2601" s="174"/>
      <c r="I2601" s="157">
        <f>IFERROR($H$8:INDEX($H$8:$H$3000,COUNTIF($H$8:$H$3000,"?*")),"")</f>
        <v>0</v>
      </c>
    </row>
    <row r="2602" spans="1:9" x14ac:dyDescent="0.25">
      <c r="A2602" s="174">
        <f>--ISNUMBER(IFERROR(SEARCH('Project Costing'!#REF!,Services!I2609,1),""))</f>
        <v>0</v>
      </c>
      <c r="B2602" s="174" t="str">
        <f>IF(A2602=1,COUNTIF($A$8:A2602,1),"")</f>
        <v/>
      </c>
      <c r="C2602" s="174"/>
      <c r="D2602" s="157">
        <f>IFERROR($C$8:INDEX($C$8:$C$3000,COUNTIF($C$8:$C$3000,"?*")),"")</f>
        <v>0</v>
      </c>
      <c r="E2602" s="174"/>
      <c r="F2602" s="174">
        <f>--ISNUMBER(IFERROR(SEARCH('Project Costing'!#REF!,Services!I2609,1),""))</f>
        <v>0</v>
      </c>
      <c r="G2602" s="174" t="str">
        <f>IF(F2602=1,COUNTIF($F$8:F2602,1),"")</f>
        <v/>
      </c>
      <c r="H2602" s="174"/>
      <c r="I2602" s="157">
        <f>IFERROR($H$8:INDEX($H$8:$H$3000,COUNTIF($H$8:$H$3000,"?*")),"")</f>
        <v>0</v>
      </c>
    </row>
    <row r="2603" spans="1:9" x14ac:dyDescent="0.25">
      <c r="A2603" s="174">
        <f>--ISNUMBER(IFERROR(SEARCH('Project Costing'!#REF!,Services!I2610,1),""))</f>
        <v>0</v>
      </c>
      <c r="B2603" s="174" t="str">
        <f>IF(A2603=1,COUNTIF($A$8:A2603,1),"")</f>
        <v/>
      </c>
      <c r="C2603" s="174"/>
      <c r="D2603" s="157">
        <f>IFERROR($C$8:INDEX($C$8:$C$3000,COUNTIF($C$8:$C$3000,"?*")),"")</f>
        <v>0</v>
      </c>
      <c r="E2603" s="174"/>
      <c r="F2603" s="174">
        <f>--ISNUMBER(IFERROR(SEARCH('Project Costing'!#REF!,Services!I2610,1),""))</f>
        <v>0</v>
      </c>
      <c r="G2603" s="174" t="str">
        <f>IF(F2603=1,COUNTIF($F$8:F2603,1),"")</f>
        <v/>
      </c>
      <c r="H2603" s="174"/>
      <c r="I2603" s="157">
        <f>IFERROR($H$8:INDEX($H$8:$H$3000,COUNTIF($H$8:$H$3000,"?*")),"")</f>
        <v>0</v>
      </c>
    </row>
    <row r="2604" spans="1:9" x14ac:dyDescent="0.25">
      <c r="A2604" s="174">
        <f>--ISNUMBER(IFERROR(SEARCH('Project Costing'!#REF!,Services!I2611,1),""))</f>
        <v>0</v>
      </c>
      <c r="B2604" s="174" t="str">
        <f>IF(A2604=1,COUNTIF($A$8:A2604,1),"")</f>
        <v/>
      </c>
      <c r="C2604" s="174"/>
      <c r="D2604" s="157">
        <f>IFERROR($C$8:INDEX($C$8:$C$3000,COUNTIF($C$8:$C$3000,"?*")),"")</f>
        <v>0</v>
      </c>
      <c r="E2604" s="174"/>
      <c r="F2604" s="174">
        <f>--ISNUMBER(IFERROR(SEARCH('Project Costing'!#REF!,Services!I2611,1),""))</f>
        <v>0</v>
      </c>
      <c r="G2604" s="174" t="str">
        <f>IF(F2604=1,COUNTIF($F$8:F2604,1),"")</f>
        <v/>
      </c>
      <c r="H2604" s="174"/>
      <c r="I2604" s="157">
        <f>IFERROR($H$8:INDEX($H$8:$H$3000,COUNTIF($H$8:$H$3000,"?*")),"")</f>
        <v>0</v>
      </c>
    </row>
    <row r="2605" spans="1:9" x14ac:dyDescent="0.25">
      <c r="A2605" s="174">
        <f>--ISNUMBER(IFERROR(SEARCH('Project Costing'!#REF!,Services!I2612,1),""))</f>
        <v>0</v>
      </c>
      <c r="B2605" s="174" t="str">
        <f>IF(A2605=1,COUNTIF($A$8:A2605,1),"")</f>
        <v/>
      </c>
      <c r="C2605" s="174"/>
      <c r="D2605" s="157">
        <f>IFERROR($C$8:INDEX($C$8:$C$3000,COUNTIF($C$8:$C$3000,"?*")),"")</f>
        <v>0</v>
      </c>
      <c r="E2605" s="174"/>
      <c r="F2605" s="174">
        <f>--ISNUMBER(IFERROR(SEARCH('Project Costing'!#REF!,Services!I2612,1),""))</f>
        <v>0</v>
      </c>
      <c r="G2605" s="174" t="str">
        <f>IF(F2605=1,COUNTIF($F$8:F2605,1),"")</f>
        <v/>
      </c>
      <c r="H2605" s="174"/>
      <c r="I2605" s="157">
        <f>IFERROR($H$8:INDEX($H$8:$H$3000,COUNTIF($H$8:$H$3000,"?*")),"")</f>
        <v>0</v>
      </c>
    </row>
    <row r="2606" spans="1:9" x14ac:dyDescent="0.25">
      <c r="A2606" s="174">
        <f>--ISNUMBER(IFERROR(SEARCH('Project Costing'!#REF!,Services!I2613,1),""))</f>
        <v>0</v>
      </c>
      <c r="B2606" s="174" t="str">
        <f>IF(A2606=1,COUNTIF($A$8:A2606,1),"")</f>
        <v/>
      </c>
      <c r="C2606" s="174"/>
      <c r="D2606" s="157">
        <f>IFERROR($C$8:INDEX($C$8:$C$3000,COUNTIF($C$8:$C$3000,"?*")),"")</f>
        <v>0</v>
      </c>
      <c r="E2606" s="174"/>
      <c r="F2606" s="174">
        <f>--ISNUMBER(IFERROR(SEARCH('Project Costing'!#REF!,Services!I2613,1),""))</f>
        <v>0</v>
      </c>
      <c r="G2606" s="174" t="str">
        <f>IF(F2606=1,COUNTIF($F$8:F2606,1),"")</f>
        <v/>
      </c>
      <c r="H2606" s="174"/>
      <c r="I2606" s="157">
        <f>IFERROR($H$8:INDEX($H$8:$H$3000,COUNTIF($H$8:$H$3000,"?*")),"")</f>
        <v>0</v>
      </c>
    </row>
    <row r="2607" spans="1:9" x14ac:dyDescent="0.25">
      <c r="A2607" s="174">
        <f>--ISNUMBER(IFERROR(SEARCH('Project Costing'!#REF!,Services!I2614,1),""))</f>
        <v>0</v>
      </c>
      <c r="B2607" s="174" t="str">
        <f>IF(A2607=1,COUNTIF($A$8:A2607,1),"")</f>
        <v/>
      </c>
      <c r="C2607" s="174"/>
      <c r="D2607" s="157">
        <f>IFERROR($C$8:INDEX($C$8:$C$3000,COUNTIF($C$8:$C$3000,"?*")),"")</f>
        <v>0</v>
      </c>
      <c r="E2607" s="174"/>
      <c r="F2607" s="174">
        <f>--ISNUMBER(IFERROR(SEARCH('Project Costing'!#REF!,Services!I2614,1),""))</f>
        <v>0</v>
      </c>
      <c r="G2607" s="174" t="str">
        <f>IF(F2607=1,COUNTIF($F$8:F2607,1),"")</f>
        <v/>
      </c>
      <c r="H2607" s="174"/>
      <c r="I2607" s="157">
        <f>IFERROR($H$8:INDEX($H$8:$H$3000,COUNTIF($H$8:$H$3000,"?*")),"")</f>
        <v>0</v>
      </c>
    </row>
    <row r="2608" spans="1:9" x14ac:dyDescent="0.25">
      <c r="A2608" s="174">
        <f>--ISNUMBER(IFERROR(SEARCH('Project Costing'!#REF!,Services!I2615,1),""))</f>
        <v>0</v>
      </c>
      <c r="B2608" s="174" t="str">
        <f>IF(A2608=1,COUNTIF($A$8:A2608,1),"")</f>
        <v/>
      </c>
      <c r="C2608" s="174"/>
      <c r="D2608" s="157">
        <f>IFERROR($C$8:INDEX($C$8:$C$3000,COUNTIF($C$8:$C$3000,"?*")),"")</f>
        <v>0</v>
      </c>
      <c r="E2608" s="174"/>
      <c r="F2608" s="174">
        <f>--ISNUMBER(IFERROR(SEARCH('Project Costing'!#REF!,Services!I2615,1),""))</f>
        <v>0</v>
      </c>
      <c r="G2608" s="174" t="str">
        <f>IF(F2608=1,COUNTIF($F$8:F2608,1),"")</f>
        <v/>
      </c>
      <c r="H2608" s="174"/>
      <c r="I2608" s="157">
        <f>IFERROR($H$8:INDEX($H$8:$H$3000,COUNTIF($H$8:$H$3000,"?*")),"")</f>
        <v>0</v>
      </c>
    </row>
    <row r="2609" spans="1:9" x14ac:dyDescent="0.25">
      <c r="A2609" s="174">
        <f>--ISNUMBER(IFERROR(SEARCH('Project Costing'!#REF!,Services!I2616,1),""))</f>
        <v>0</v>
      </c>
      <c r="B2609" s="174" t="str">
        <f>IF(A2609=1,COUNTIF($A$8:A2609,1),"")</f>
        <v/>
      </c>
      <c r="C2609" s="174"/>
      <c r="D2609" s="157">
        <f>IFERROR($C$8:INDEX($C$8:$C$3000,COUNTIF($C$8:$C$3000,"?*")),"")</f>
        <v>0</v>
      </c>
      <c r="E2609" s="174"/>
      <c r="F2609" s="174">
        <f>--ISNUMBER(IFERROR(SEARCH('Project Costing'!#REF!,Services!I2616,1),""))</f>
        <v>0</v>
      </c>
      <c r="G2609" s="174" t="str">
        <f>IF(F2609=1,COUNTIF($F$8:F2609,1),"")</f>
        <v/>
      </c>
      <c r="H2609" s="174"/>
      <c r="I2609" s="157">
        <f>IFERROR($H$8:INDEX($H$8:$H$3000,COUNTIF($H$8:$H$3000,"?*")),"")</f>
        <v>0</v>
      </c>
    </row>
    <row r="2610" spans="1:9" x14ac:dyDescent="0.25">
      <c r="A2610" s="174">
        <f>--ISNUMBER(IFERROR(SEARCH('Project Costing'!#REF!,Services!I2617,1),""))</f>
        <v>0</v>
      </c>
      <c r="B2610" s="174" t="str">
        <f>IF(A2610=1,COUNTIF($A$8:A2610,1),"")</f>
        <v/>
      </c>
      <c r="C2610" s="174"/>
      <c r="D2610" s="157">
        <f>IFERROR($C$8:INDEX($C$8:$C$3000,COUNTIF($C$8:$C$3000,"?*")),"")</f>
        <v>0</v>
      </c>
      <c r="E2610" s="174"/>
      <c r="F2610" s="174">
        <f>--ISNUMBER(IFERROR(SEARCH('Project Costing'!#REF!,Services!I2617,1),""))</f>
        <v>0</v>
      </c>
      <c r="G2610" s="174" t="str">
        <f>IF(F2610=1,COUNTIF($F$8:F2610,1),"")</f>
        <v/>
      </c>
      <c r="H2610" s="174"/>
      <c r="I2610" s="157">
        <f>IFERROR($H$8:INDEX($H$8:$H$3000,COUNTIF($H$8:$H$3000,"?*")),"")</f>
        <v>0</v>
      </c>
    </row>
    <row r="2611" spans="1:9" x14ac:dyDescent="0.25">
      <c r="A2611" s="174">
        <f>--ISNUMBER(IFERROR(SEARCH('Project Costing'!#REF!,Services!I2618,1),""))</f>
        <v>0</v>
      </c>
      <c r="B2611" s="174" t="str">
        <f>IF(A2611=1,COUNTIF($A$8:A2611,1),"")</f>
        <v/>
      </c>
      <c r="C2611" s="174"/>
      <c r="D2611" s="157">
        <f>IFERROR($C$8:INDEX($C$8:$C$3000,COUNTIF($C$8:$C$3000,"?*")),"")</f>
        <v>0</v>
      </c>
      <c r="E2611" s="174"/>
      <c r="F2611" s="174">
        <f>--ISNUMBER(IFERROR(SEARCH('Project Costing'!#REF!,Services!I2618,1),""))</f>
        <v>0</v>
      </c>
      <c r="G2611" s="174" t="str">
        <f>IF(F2611=1,COUNTIF($F$8:F2611,1),"")</f>
        <v/>
      </c>
      <c r="H2611" s="174"/>
      <c r="I2611" s="157">
        <f>IFERROR($H$8:INDEX($H$8:$H$3000,COUNTIF($H$8:$H$3000,"?*")),"")</f>
        <v>0</v>
      </c>
    </row>
    <row r="2612" spans="1:9" x14ac:dyDescent="0.25">
      <c r="A2612" s="174">
        <f>--ISNUMBER(IFERROR(SEARCH('Project Costing'!#REF!,Services!I2619,1),""))</f>
        <v>0</v>
      </c>
      <c r="B2612" s="174" t="str">
        <f>IF(A2612=1,COUNTIF($A$8:A2612,1),"")</f>
        <v/>
      </c>
      <c r="C2612" s="174"/>
      <c r="D2612" s="157">
        <f>IFERROR($C$8:INDEX($C$8:$C$3000,COUNTIF($C$8:$C$3000,"?*")),"")</f>
        <v>0</v>
      </c>
      <c r="E2612" s="174"/>
      <c r="F2612" s="174">
        <f>--ISNUMBER(IFERROR(SEARCH('Project Costing'!#REF!,Services!I2619,1),""))</f>
        <v>0</v>
      </c>
      <c r="G2612" s="174" t="str">
        <f>IF(F2612=1,COUNTIF($F$8:F2612,1),"")</f>
        <v/>
      </c>
      <c r="H2612" s="174"/>
      <c r="I2612" s="157">
        <f>IFERROR($H$8:INDEX($H$8:$H$3000,COUNTIF($H$8:$H$3000,"?*")),"")</f>
        <v>0</v>
      </c>
    </row>
    <row r="2613" spans="1:9" x14ac:dyDescent="0.25">
      <c r="A2613" s="174">
        <f>--ISNUMBER(IFERROR(SEARCH('Project Costing'!#REF!,Services!I2620,1),""))</f>
        <v>0</v>
      </c>
      <c r="B2613" s="174" t="str">
        <f>IF(A2613=1,COUNTIF($A$8:A2613,1),"")</f>
        <v/>
      </c>
      <c r="C2613" s="174"/>
      <c r="D2613" s="157">
        <f>IFERROR($C$8:INDEX($C$8:$C$3000,COUNTIF($C$8:$C$3000,"?*")),"")</f>
        <v>0</v>
      </c>
      <c r="E2613" s="174"/>
      <c r="F2613" s="174">
        <f>--ISNUMBER(IFERROR(SEARCH('Project Costing'!#REF!,Services!I2620,1),""))</f>
        <v>0</v>
      </c>
      <c r="G2613" s="174" t="str">
        <f>IF(F2613=1,COUNTIF($F$8:F2613,1),"")</f>
        <v/>
      </c>
      <c r="H2613" s="174"/>
      <c r="I2613" s="157">
        <f>IFERROR($H$8:INDEX($H$8:$H$3000,COUNTIF($H$8:$H$3000,"?*")),"")</f>
        <v>0</v>
      </c>
    </row>
    <row r="2614" spans="1:9" x14ac:dyDescent="0.25">
      <c r="A2614" s="174">
        <f>--ISNUMBER(IFERROR(SEARCH('Project Costing'!#REF!,Services!I2621,1),""))</f>
        <v>0</v>
      </c>
      <c r="B2614" s="174" t="str">
        <f>IF(A2614=1,COUNTIF($A$8:A2614,1),"")</f>
        <v/>
      </c>
      <c r="C2614" s="174"/>
      <c r="D2614" s="157">
        <f>IFERROR($C$8:INDEX($C$8:$C$3000,COUNTIF($C$8:$C$3000,"?*")),"")</f>
        <v>0</v>
      </c>
      <c r="E2614" s="174"/>
      <c r="F2614" s="174">
        <f>--ISNUMBER(IFERROR(SEARCH('Project Costing'!#REF!,Services!I2621,1),""))</f>
        <v>0</v>
      </c>
      <c r="G2614" s="174" t="str">
        <f>IF(F2614=1,COUNTIF($F$8:F2614,1),"")</f>
        <v/>
      </c>
      <c r="H2614" s="174"/>
      <c r="I2614" s="157">
        <f>IFERROR($H$8:INDEX($H$8:$H$3000,COUNTIF($H$8:$H$3000,"?*")),"")</f>
        <v>0</v>
      </c>
    </row>
    <row r="2615" spans="1:9" x14ac:dyDescent="0.25">
      <c r="A2615" s="174">
        <f>--ISNUMBER(IFERROR(SEARCH('Project Costing'!#REF!,Services!I2622,1),""))</f>
        <v>0</v>
      </c>
      <c r="B2615" s="174" t="str">
        <f>IF(A2615=1,COUNTIF($A$8:A2615,1),"")</f>
        <v/>
      </c>
      <c r="C2615" s="174"/>
      <c r="D2615" s="157">
        <f>IFERROR($C$8:INDEX($C$8:$C$3000,COUNTIF($C$8:$C$3000,"?*")),"")</f>
        <v>0</v>
      </c>
      <c r="E2615" s="174"/>
      <c r="F2615" s="174">
        <f>--ISNUMBER(IFERROR(SEARCH('Project Costing'!#REF!,Services!I2622,1),""))</f>
        <v>0</v>
      </c>
      <c r="G2615" s="174" t="str">
        <f>IF(F2615=1,COUNTIF($F$8:F2615,1),"")</f>
        <v/>
      </c>
      <c r="H2615" s="174"/>
      <c r="I2615" s="157">
        <f>IFERROR($H$8:INDEX($H$8:$H$3000,COUNTIF($H$8:$H$3000,"?*")),"")</f>
        <v>0</v>
      </c>
    </row>
    <row r="2616" spans="1:9" x14ac:dyDescent="0.25">
      <c r="A2616" s="174">
        <f>--ISNUMBER(IFERROR(SEARCH('Project Costing'!#REF!,Services!I2623,1),""))</f>
        <v>0</v>
      </c>
      <c r="B2616" s="174" t="str">
        <f>IF(A2616=1,COUNTIF($A$8:A2616,1),"")</f>
        <v/>
      </c>
      <c r="C2616" s="174"/>
      <c r="D2616" s="157">
        <f>IFERROR($C$8:INDEX($C$8:$C$3000,COUNTIF($C$8:$C$3000,"?*")),"")</f>
        <v>0</v>
      </c>
      <c r="E2616" s="174"/>
      <c r="F2616" s="174">
        <f>--ISNUMBER(IFERROR(SEARCH('Project Costing'!#REF!,Services!I2623,1),""))</f>
        <v>0</v>
      </c>
      <c r="G2616" s="174" t="str">
        <f>IF(F2616=1,COUNTIF($F$8:F2616,1),"")</f>
        <v/>
      </c>
      <c r="H2616" s="174"/>
      <c r="I2616" s="157">
        <f>IFERROR($H$8:INDEX($H$8:$H$3000,COUNTIF($H$8:$H$3000,"?*")),"")</f>
        <v>0</v>
      </c>
    </row>
    <row r="2617" spans="1:9" x14ac:dyDescent="0.25">
      <c r="A2617" s="174">
        <f>--ISNUMBER(IFERROR(SEARCH('Project Costing'!#REF!,Services!I2624,1),""))</f>
        <v>0</v>
      </c>
      <c r="B2617" s="174" t="str">
        <f>IF(A2617=1,COUNTIF($A$8:A2617,1),"")</f>
        <v/>
      </c>
      <c r="C2617" s="174"/>
      <c r="D2617" s="157">
        <f>IFERROR($C$8:INDEX($C$8:$C$3000,COUNTIF($C$8:$C$3000,"?*")),"")</f>
        <v>0</v>
      </c>
      <c r="E2617" s="174"/>
      <c r="F2617" s="174">
        <f>--ISNUMBER(IFERROR(SEARCH('Project Costing'!#REF!,Services!I2624,1),""))</f>
        <v>0</v>
      </c>
      <c r="G2617" s="174" t="str">
        <f>IF(F2617=1,COUNTIF($F$8:F2617,1),"")</f>
        <v/>
      </c>
      <c r="H2617" s="174"/>
      <c r="I2617" s="157">
        <f>IFERROR($H$8:INDEX($H$8:$H$3000,COUNTIF($H$8:$H$3000,"?*")),"")</f>
        <v>0</v>
      </c>
    </row>
    <row r="2618" spans="1:9" x14ac:dyDescent="0.25">
      <c r="A2618" s="174">
        <f>--ISNUMBER(IFERROR(SEARCH('Project Costing'!#REF!,Services!I2625,1),""))</f>
        <v>0</v>
      </c>
      <c r="B2618" s="174" t="str">
        <f>IF(A2618=1,COUNTIF($A$8:A2618,1),"")</f>
        <v/>
      </c>
      <c r="C2618" s="174"/>
      <c r="D2618" s="157">
        <f>IFERROR($C$8:INDEX($C$8:$C$3000,COUNTIF($C$8:$C$3000,"?*")),"")</f>
        <v>0</v>
      </c>
      <c r="E2618" s="174"/>
      <c r="F2618" s="174">
        <f>--ISNUMBER(IFERROR(SEARCH('Project Costing'!#REF!,Services!I2625,1),""))</f>
        <v>0</v>
      </c>
      <c r="G2618" s="174" t="str">
        <f>IF(F2618=1,COUNTIF($F$8:F2618,1),"")</f>
        <v/>
      </c>
      <c r="H2618" s="174"/>
      <c r="I2618" s="157">
        <f>IFERROR($H$8:INDEX($H$8:$H$3000,COUNTIF($H$8:$H$3000,"?*")),"")</f>
        <v>0</v>
      </c>
    </row>
    <row r="2619" spans="1:9" x14ac:dyDescent="0.25">
      <c r="A2619" s="174">
        <f>--ISNUMBER(IFERROR(SEARCH('Project Costing'!#REF!,Services!I2626,1),""))</f>
        <v>0</v>
      </c>
      <c r="B2619" s="174" t="str">
        <f>IF(A2619=1,COUNTIF($A$8:A2619,1),"")</f>
        <v/>
      </c>
      <c r="C2619" s="174"/>
      <c r="D2619" s="157">
        <f>IFERROR($C$8:INDEX($C$8:$C$3000,COUNTIF($C$8:$C$3000,"?*")),"")</f>
        <v>0</v>
      </c>
      <c r="E2619" s="174"/>
      <c r="F2619" s="174">
        <f>--ISNUMBER(IFERROR(SEARCH('Project Costing'!#REF!,Services!I2626,1),""))</f>
        <v>0</v>
      </c>
      <c r="G2619" s="174" t="str">
        <f>IF(F2619=1,COUNTIF($F$8:F2619,1),"")</f>
        <v/>
      </c>
      <c r="H2619" s="174"/>
      <c r="I2619" s="157">
        <f>IFERROR($H$8:INDEX($H$8:$H$3000,COUNTIF($H$8:$H$3000,"?*")),"")</f>
        <v>0</v>
      </c>
    </row>
    <row r="2620" spans="1:9" x14ac:dyDescent="0.25">
      <c r="A2620" s="174">
        <f>--ISNUMBER(IFERROR(SEARCH('Project Costing'!#REF!,Services!I2627,1),""))</f>
        <v>0</v>
      </c>
      <c r="B2620" s="174" t="str">
        <f>IF(A2620=1,COUNTIF($A$8:A2620,1),"")</f>
        <v/>
      </c>
      <c r="C2620" s="174"/>
      <c r="D2620" s="157">
        <f>IFERROR($C$8:INDEX($C$8:$C$3000,COUNTIF($C$8:$C$3000,"?*")),"")</f>
        <v>0</v>
      </c>
      <c r="E2620" s="174"/>
      <c r="F2620" s="174">
        <f>--ISNUMBER(IFERROR(SEARCH('Project Costing'!#REF!,Services!I2627,1),""))</f>
        <v>0</v>
      </c>
      <c r="G2620" s="174" t="str">
        <f>IF(F2620=1,COUNTIF($F$8:F2620,1),"")</f>
        <v/>
      </c>
      <c r="H2620" s="174"/>
      <c r="I2620" s="157">
        <f>IFERROR($H$8:INDEX($H$8:$H$3000,COUNTIF($H$8:$H$3000,"?*")),"")</f>
        <v>0</v>
      </c>
    </row>
    <row r="2621" spans="1:9" x14ac:dyDescent="0.25">
      <c r="A2621" s="174">
        <f>--ISNUMBER(IFERROR(SEARCH('Project Costing'!#REF!,Services!I2628,1),""))</f>
        <v>0</v>
      </c>
      <c r="B2621" s="174" t="str">
        <f>IF(A2621=1,COUNTIF($A$8:A2621,1),"")</f>
        <v/>
      </c>
      <c r="C2621" s="174"/>
      <c r="D2621" s="157">
        <f>IFERROR($C$8:INDEX($C$8:$C$3000,COUNTIF($C$8:$C$3000,"?*")),"")</f>
        <v>0</v>
      </c>
      <c r="E2621" s="174"/>
      <c r="F2621" s="174">
        <f>--ISNUMBER(IFERROR(SEARCH('Project Costing'!#REF!,Services!I2628,1),""))</f>
        <v>0</v>
      </c>
      <c r="G2621" s="174" t="str">
        <f>IF(F2621=1,COUNTIF($F$8:F2621,1),"")</f>
        <v/>
      </c>
      <c r="H2621" s="174"/>
      <c r="I2621" s="157">
        <f>IFERROR($H$8:INDEX($H$8:$H$3000,COUNTIF($H$8:$H$3000,"?*")),"")</f>
        <v>0</v>
      </c>
    </row>
    <row r="2622" spans="1:9" x14ac:dyDescent="0.25">
      <c r="A2622" s="174">
        <f>--ISNUMBER(IFERROR(SEARCH('Project Costing'!#REF!,Services!I2629,1),""))</f>
        <v>0</v>
      </c>
      <c r="B2622" s="174" t="str">
        <f>IF(A2622=1,COUNTIF($A$8:A2622,1),"")</f>
        <v/>
      </c>
      <c r="C2622" s="174"/>
      <c r="D2622" s="157">
        <f>IFERROR($C$8:INDEX($C$8:$C$3000,COUNTIF($C$8:$C$3000,"?*")),"")</f>
        <v>0</v>
      </c>
      <c r="E2622" s="174"/>
      <c r="F2622" s="174">
        <f>--ISNUMBER(IFERROR(SEARCH('Project Costing'!#REF!,Services!I2629,1),""))</f>
        <v>0</v>
      </c>
      <c r="G2622" s="174" t="str">
        <f>IF(F2622=1,COUNTIF($F$8:F2622,1),"")</f>
        <v/>
      </c>
      <c r="H2622" s="174"/>
      <c r="I2622" s="157">
        <f>IFERROR($H$8:INDEX($H$8:$H$3000,COUNTIF($H$8:$H$3000,"?*")),"")</f>
        <v>0</v>
      </c>
    </row>
    <row r="2623" spans="1:9" x14ac:dyDescent="0.25">
      <c r="A2623" s="174">
        <f>--ISNUMBER(IFERROR(SEARCH('Project Costing'!#REF!,Services!I2630,1),""))</f>
        <v>0</v>
      </c>
      <c r="B2623" s="174" t="str">
        <f>IF(A2623=1,COUNTIF($A$8:A2623,1),"")</f>
        <v/>
      </c>
      <c r="C2623" s="174"/>
      <c r="D2623" s="157">
        <f>IFERROR($C$8:INDEX($C$8:$C$3000,COUNTIF($C$8:$C$3000,"?*")),"")</f>
        <v>0</v>
      </c>
      <c r="E2623" s="174"/>
      <c r="F2623" s="174">
        <f>--ISNUMBER(IFERROR(SEARCH('Project Costing'!#REF!,Services!I2630,1),""))</f>
        <v>0</v>
      </c>
      <c r="G2623" s="174" t="str">
        <f>IF(F2623=1,COUNTIF($F$8:F2623,1),"")</f>
        <v/>
      </c>
      <c r="H2623" s="174"/>
      <c r="I2623" s="157">
        <f>IFERROR($H$8:INDEX($H$8:$H$3000,COUNTIF($H$8:$H$3000,"?*")),"")</f>
        <v>0</v>
      </c>
    </row>
    <row r="2624" spans="1:9" x14ac:dyDescent="0.25">
      <c r="A2624" s="174">
        <f>--ISNUMBER(IFERROR(SEARCH('Project Costing'!#REF!,Services!I2631,1),""))</f>
        <v>0</v>
      </c>
      <c r="B2624" s="174" t="str">
        <f>IF(A2624=1,COUNTIF($A$8:A2624,1),"")</f>
        <v/>
      </c>
      <c r="C2624" s="174"/>
      <c r="D2624" s="157">
        <f>IFERROR($C$8:INDEX($C$8:$C$3000,COUNTIF($C$8:$C$3000,"?*")),"")</f>
        <v>0</v>
      </c>
      <c r="E2624" s="174"/>
      <c r="F2624" s="174">
        <f>--ISNUMBER(IFERROR(SEARCH('Project Costing'!#REF!,Services!I2631,1),""))</f>
        <v>0</v>
      </c>
      <c r="G2624" s="174" t="str">
        <f>IF(F2624=1,COUNTIF($F$8:F2624,1),"")</f>
        <v/>
      </c>
      <c r="H2624" s="174"/>
      <c r="I2624" s="157">
        <f>IFERROR($H$8:INDEX($H$8:$H$3000,COUNTIF($H$8:$H$3000,"?*")),"")</f>
        <v>0</v>
      </c>
    </row>
    <row r="2625" spans="1:9" x14ac:dyDescent="0.25">
      <c r="A2625" s="174">
        <f>--ISNUMBER(IFERROR(SEARCH('Project Costing'!#REF!,Services!I2632,1),""))</f>
        <v>0</v>
      </c>
      <c r="B2625" s="174" t="str">
        <f>IF(A2625=1,COUNTIF($A$8:A2625,1),"")</f>
        <v/>
      </c>
      <c r="C2625" s="174"/>
      <c r="D2625" s="157">
        <f>IFERROR($C$8:INDEX($C$8:$C$3000,COUNTIF($C$8:$C$3000,"?*")),"")</f>
        <v>0</v>
      </c>
      <c r="E2625" s="174"/>
      <c r="F2625" s="174">
        <f>--ISNUMBER(IFERROR(SEARCH('Project Costing'!#REF!,Services!I2632,1),""))</f>
        <v>0</v>
      </c>
      <c r="G2625" s="174" t="str">
        <f>IF(F2625=1,COUNTIF($F$8:F2625,1),"")</f>
        <v/>
      </c>
      <c r="H2625" s="174"/>
      <c r="I2625" s="157">
        <f>IFERROR($H$8:INDEX($H$8:$H$3000,COUNTIF($H$8:$H$3000,"?*")),"")</f>
        <v>0</v>
      </c>
    </row>
    <row r="2626" spans="1:9" x14ac:dyDescent="0.25">
      <c r="A2626" s="174">
        <f>--ISNUMBER(IFERROR(SEARCH('Project Costing'!#REF!,Services!I2633,1),""))</f>
        <v>0</v>
      </c>
      <c r="B2626" s="174" t="str">
        <f>IF(A2626=1,COUNTIF($A$8:A2626,1),"")</f>
        <v/>
      </c>
      <c r="C2626" s="174"/>
      <c r="D2626" s="157">
        <f>IFERROR($C$8:INDEX($C$8:$C$3000,COUNTIF($C$8:$C$3000,"?*")),"")</f>
        <v>0</v>
      </c>
      <c r="E2626" s="174"/>
      <c r="F2626" s="174">
        <f>--ISNUMBER(IFERROR(SEARCH('Project Costing'!#REF!,Services!I2633,1),""))</f>
        <v>0</v>
      </c>
      <c r="G2626" s="174" t="str">
        <f>IF(F2626=1,COUNTIF($F$8:F2626,1),"")</f>
        <v/>
      </c>
      <c r="H2626" s="174"/>
      <c r="I2626" s="157">
        <f>IFERROR($H$8:INDEX($H$8:$H$3000,COUNTIF($H$8:$H$3000,"?*")),"")</f>
        <v>0</v>
      </c>
    </row>
    <row r="2627" spans="1:9" x14ac:dyDescent="0.25">
      <c r="A2627" s="174">
        <f>--ISNUMBER(IFERROR(SEARCH('Project Costing'!#REF!,Services!I2634,1),""))</f>
        <v>0</v>
      </c>
      <c r="B2627" s="174" t="str">
        <f>IF(A2627=1,COUNTIF($A$8:A2627,1),"")</f>
        <v/>
      </c>
      <c r="C2627" s="174"/>
      <c r="D2627" s="157">
        <f>IFERROR($C$8:INDEX($C$8:$C$3000,COUNTIF($C$8:$C$3000,"?*")),"")</f>
        <v>0</v>
      </c>
      <c r="E2627" s="174"/>
      <c r="F2627" s="174">
        <f>--ISNUMBER(IFERROR(SEARCH('Project Costing'!#REF!,Services!I2634,1),""))</f>
        <v>0</v>
      </c>
      <c r="G2627" s="174" t="str">
        <f>IF(F2627=1,COUNTIF($F$8:F2627,1),"")</f>
        <v/>
      </c>
      <c r="H2627" s="174"/>
      <c r="I2627" s="157">
        <f>IFERROR($H$8:INDEX($H$8:$H$3000,COUNTIF($H$8:$H$3000,"?*")),"")</f>
        <v>0</v>
      </c>
    </row>
    <row r="2628" spans="1:9" x14ac:dyDescent="0.25">
      <c r="A2628" s="174">
        <f>--ISNUMBER(IFERROR(SEARCH('Project Costing'!#REF!,Services!I2635,1),""))</f>
        <v>0</v>
      </c>
      <c r="B2628" s="174" t="str">
        <f>IF(A2628=1,COUNTIF($A$8:A2628,1),"")</f>
        <v/>
      </c>
      <c r="C2628" s="174"/>
      <c r="D2628" s="157">
        <f>IFERROR($C$8:INDEX($C$8:$C$3000,COUNTIF($C$8:$C$3000,"?*")),"")</f>
        <v>0</v>
      </c>
      <c r="E2628" s="174"/>
      <c r="F2628" s="174">
        <f>--ISNUMBER(IFERROR(SEARCH('Project Costing'!#REF!,Services!I2635,1),""))</f>
        <v>0</v>
      </c>
      <c r="G2628" s="174" t="str">
        <f>IF(F2628=1,COUNTIF($F$8:F2628,1),"")</f>
        <v/>
      </c>
      <c r="H2628" s="174"/>
      <c r="I2628" s="157">
        <f>IFERROR($H$8:INDEX($H$8:$H$3000,COUNTIF($H$8:$H$3000,"?*")),"")</f>
        <v>0</v>
      </c>
    </row>
    <row r="2629" spans="1:9" x14ac:dyDescent="0.25">
      <c r="A2629" s="174">
        <f>--ISNUMBER(IFERROR(SEARCH('Project Costing'!#REF!,Services!I2636,1),""))</f>
        <v>0</v>
      </c>
      <c r="B2629" s="174" t="str">
        <f>IF(A2629=1,COUNTIF($A$8:A2629,1),"")</f>
        <v/>
      </c>
      <c r="C2629" s="174"/>
      <c r="D2629" s="157">
        <f>IFERROR($C$8:INDEX($C$8:$C$3000,COUNTIF($C$8:$C$3000,"?*")),"")</f>
        <v>0</v>
      </c>
      <c r="E2629" s="174"/>
      <c r="F2629" s="174">
        <f>--ISNUMBER(IFERROR(SEARCH('Project Costing'!#REF!,Services!I2636,1),""))</f>
        <v>0</v>
      </c>
      <c r="G2629" s="174" t="str">
        <f>IF(F2629=1,COUNTIF($F$8:F2629,1),"")</f>
        <v/>
      </c>
      <c r="H2629" s="174"/>
      <c r="I2629" s="157">
        <f>IFERROR($H$8:INDEX($H$8:$H$3000,COUNTIF($H$8:$H$3000,"?*")),"")</f>
        <v>0</v>
      </c>
    </row>
    <row r="2630" spans="1:9" x14ac:dyDescent="0.25">
      <c r="A2630" s="174">
        <f>--ISNUMBER(IFERROR(SEARCH('Project Costing'!#REF!,Services!I2637,1),""))</f>
        <v>0</v>
      </c>
      <c r="B2630" s="174" t="str">
        <f>IF(A2630=1,COUNTIF($A$8:A2630,1),"")</f>
        <v/>
      </c>
      <c r="C2630" s="174"/>
      <c r="D2630" s="157">
        <f>IFERROR($C$8:INDEX($C$8:$C$3000,COUNTIF($C$8:$C$3000,"?*")),"")</f>
        <v>0</v>
      </c>
      <c r="E2630" s="174"/>
      <c r="F2630" s="174">
        <f>--ISNUMBER(IFERROR(SEARCH('Project Costing'!#REF!,Services!I2637,1),""))</f>
        <v>0</v>
      </c>
      <c r="G2630" s="174" t="str">
        <f>IF(F2630=1,COUNTIF($F$8:F2630,1),"")</f>
        <v/>
      </c>
      <c r="H2630" s="174"/>
      <c r="I2630" s="157">
        <f>IFERROR($H$8:INDEX($H$8:$H$3000,COUNTIF($H$8:$H$3000,"?*")),"")</f>
        <v>0</v>
      </c>
    </row>
    <row r="2631" spans="1:9" x14ac:dyDescent="0.25">
      <c r="A2631" s="174">
        <f>--ISNUMBER(IFERROR(SEARCH('Project Costing'!#REF!,Services!I2638,1),""))</f>
        <v>0</v>
      </c>
      <c r="B2631" s="174" t="str">
        <f>IF(A2631=1,COUNTIF($A$8:A2631,1),"")</f>
        <v/>
      </c>
      <c r="C2631" s="174"/>
      <c r="D2631" s="157">
        <f>IFERROR($C$8:INDEX($C$8:$C$3000,COUNTIF($C$8:$C$3000,"?*")),"")</f>
        <v>0</v>
      </c>
      <c r="E2631" s="174"/>
      <c r="F2631" s="174">
        <f>--ISNUMBER(IFERROR(SEARCH('Project Costing'!#REF!,Services!I2638,1),""))</f>
        <v>0</v>
      </c>
      <c r="G2631" s="174" t="str">
        <f>IF(F2631=1,COUNTIF($F$8:F2631,1),"")</f>
        <v/>
      </c>
      <c r="H2631" s="174"/>
      <c r="I2631" s="157">
        <f>IFERROR($H$8:INDEX($H$8:$H$3000,COUNTIF($H$8:$H$3000,"?*")),"")</f>
        <v>0</v>
      </c>
    </row>
    <row r="2632" spans="1:9" x14ac:dyDescent="0.25">
      <c r="A2632" s="174">
        <f>--ISNUMBER(IFERROR(SEARCH('Project Costing'!#REF!,Services!I2639,1),""))</f>
        <v>0</v>
      </c>
      <c r="B2632" s="174" t="str">
        <f>IF(A2632=1,COUNTIF($A$8:A2632,1),"")</f>
        <v/>
      </c>
      <c r="C2632" s="174"/>
      <c r="D2632" s="157">
        <f>IFERROR($C$8:INDEX($C$8:$C$3000,COUNTIF($C$8:$C$3000,"?*")),"")</f>
        <v>0</v>
      </c>
      <c r="E2632" s="174"/>
      <c r="F2632" s="174">
        <f>--ISNUMBER(IFERROR(SEARCH('Project Costing'!#REF!,Services!I2639,1),""))</f>
        <v>0</v>
      </c>
      <c r="G2632" s="174" t="str">
        <f>IF(F2632=1,COUNTIF($F$8:F2632,1),"")</f>
        <v/>
      </c>
      <c r="H2632" s="174"/>
      <c r="I2632" s="157">
        <f>IFERROR($H$8:INDEX($H$8:$H$3000,COUNTIF($H$8:$H$3000,"?*")),"")</f>
        <v>0</v>
      </c>
    </row>
    <row r="2633" spans="1:9" x14ac:dyDescent="0.25">
      <c r="A2633" s="174">
        <f>--ISNUMBER(IFERROR(SEARCH('Project Costing'!#REF!,Services!I2640,1),""))</f>
        <v>0</v>
      </c>
      <c r="B2633" s="174" t="str">
        <f>IF(A2633=1,COUNTIF($A$8:A2633,1),"")</f>
        <v/>
      </c>
      <c r="C2633" s="174"/>
      <c r="D2633" s="157">
        <f>IFERROR($C$8:INDEX($C$8:$C$3000,COUNTIF($C$8:$C$3000,"?*")),"")</f>
        <v>0</v>
      </c>
      <c r="E2633" s="174"/>
      <c r="F2633" s="174">
        <f>--ISNUMBER(IFERROR(SEARCH('Project Costing'!#REF!,Services!I2640,1),""))</f>
        <v>0</v>
      </c>
      <c r="G2633" s="174" t="str">
        <f>IF(F2633=1,COUNTIF($F$8:F2633,1),"")</f>
        <v/>
      </c>
      <c r="H2633" s="174"/>
      <c r="I2633" s="157">
        <f>IFERROR($H$8:INDEX($H$8:$H$3000,COUNTIF($H$8:$H$3000,"?*")),"")</f>
        <v>0</v>
      </c>
    </row>
    <row r="2634" spans="1:9" x14ac:dyDescent="0.25">
      <c r="A2634" s="174">
        <f>--ISNUMBER(IFERROR(SEARCH('Project Costing'!#REF!,Services!I2641,1),""))</f>
        <v>0</v>
      </c>
      <c r="B2634" s="174" t="str">
        <f>IF(A2634=1,COUNTIF($A$8:A2634,1),"")</f>
        <v/>
      </c>
      <c r="C2634" s="174"/>
      <c r="D2634" s="157">
        <f>IFERROR($C$8:INDEX($C$8:$C$3000,COUNTIF($C$8:$C$3000,"?*")),"")</f>
        <v>0</v>
      </c>
      <c r="E2634" s="174"/>
      <c r="F2634" s="174">
        <f>--ISNUMBER(IFERROR(SEARCH('Project Costing'!#REF!,Services!I2641,1),""))</f>
        <v>0</v>
      </c>
      <c r="G2634" s="174" t="str">
        <f>IF(F2634=1,COUNTIF($F$8:F2634,1),"")</f>
        <v/>
      </c>
      <c r="H2634" s="174"/>
      <c r="I2634" s="157">
        <f>IFERROR($H$8:INDEX($H$8:$H$3000,COUNTIF($H$8:$H$3000,"?*")),"")</f>
        <v>0</v>
      </c>
    </row>
    <row r="2635" spans="1:9" x14ac:dyDescent="0.25">
      <c r="A2635" s="174">
        <f>--ISNUMBER(IFERROR(SEARCH('Project Costing'!#REF!,Services!I2642,1),""))</f>
        <v>0</v>
      </c>
      <c r="B2635" s="174" t="str">
        <f>IF(A2635=1,COUNTIF($A$8:A2635,1),"")</f>
        <v/>
      </c>
      <c r="C2635" s="174"/>
      <c r="D2635" s="157">
        <f>IFERROR($C$8:INDEX($C$8:$C$3000,COUNTIF($C$8:$C$3000,"?*")),"")</f>
        <v>0</v>
      </c>
      <c r="E2635" s="174"/>
      <c r="F2635" s="174">
        <f>--ISNUMBER(IFERROR(SEARCH('Project Costing'!#REF!,Services!I2642,1),""))</f>
        <v>0</v>
      </c>
      <c r="G2635" s="174" t="str">
        <f>IF(F2635=1,COUNTIF($F$8:F2635,1),"")</f>
        <v/>
      </c>
      <c r="H2635" s="174"/>
      <c r="I2635" s="157">
        <f>IFERROR($H$8:INDEX($H$8:$H$3000,COUNTIF($H$8:$H$3000,"?*")),"")</f>
        <v>0</v>
      </c>
    </row>
    <row r="2636" spans="1:9" x14ac:dyDescent="0.25">
      <c r="A2636" s="174">
        <f>--ISNUMBER(IFERROR(SEARCH('Project Costing'!#REF!,Services!I2643,1),""))</f>
        <v>0</v>
      </c>
      <c r="B2636" s="174" t="str">
        <f>IF(A2636=1,COUNTIF($A$8:A2636,1),"")</f>
        <v/>
      </c>
      <c r="C2636" s="174"/>
      <c r="D2636" s="157">
        <f>IFERROR($C$8:INDEX($C$8:$C$3000,COUNTIF($C$8:$C$3000,"?*")),"")</f>
        <v>0</v>
      </c>
      <c r="E2636" s="174"/>
      <c r="F2636" s="174">
        <f>--ISNUMBER(IFERROR(SEARCH('Project Costing'!#REF!,Services!I2643,1),""))</f>
        <v>0</v>
      </c>
      <c r="G2636" s="174" t="str">
        <f>IF(F2636=1,COUNTIF($F$8:F2636,1),"")</f>
        <v/>
      </c>
      <c r="H2636" s="174"/>
      <c r="I2636" s="157">
        <f>IFERROR($H$8:INDEX($H$8:$H$3000,COUNTIF($H$8:$H$3000,"?*")),"")</f>
        <v>0</v>
      </c>
    </row>
    <row r="2637" spans="1:9" x14ac:dyDescent="0.25">
      <c r="A2637" s="174">
        <f>--ISNUMBER(IFERROR(SEARCH('Project Costing'!#REF!,Services!I2644,1),""))</f>
        <v>0</v>
      </c>
      <c r="B2637" s="174" t="str">
        <f>IF(A2637=1,COUNTIF($A$8:A2637,1),"")</f>
        <v/>
      </c>
      <c r="C2637" s="174"/>
      <c r="D2637" s="157">
        <f>IFERROR($C$8:INDEX($C$8:$C$3000,COUNTIF($C$8:$C$3000,"?*")),"")</f>
        <v>0</v>
      </c>
      <c r="E2637" s="174"/>
      <c r="F2637" s="174">
        <f>--ISNUMBER(IFERROR(SEARCH('Project Costing'!#REF!,Services!I2644,1),""))</f>
        <v>0</v>
      </c>
      <c r="G2637" s="174" t="str">
        <f>IF(F2637=1,COUNTIF($F$8:F2637,1),"")</f>
        <v/>
      </c>
      <c r="H2637" s="174"/>
      <c r="I2637" s="157">
        <f>IFERROR($H$8:INDEX($H$8:$H$3000,COUNTIF($H$8:$H$3000,"?*")),"")</f>
        <v>0</v>
      </c>
    </row>
    <row r="2638" spans="1:9" x14ac:dyDescent="0.25">
      <c r="A2638" s="174">
        <f>--ISNUMBER(IFERROR(SEARCH('Project Costing'!#REF!,Services!I2645,1),""))</f>
        <v>0</v>
      </c>
      <c r="B2638" s="174" t="str">
        <f>IF(A2638=1,COUNTIF($A$8:A2638,1),"")</f>
        <v/>
      </c>
      <c r="C2638" s="174"/>
      <c r="D2638" s="157">
        <f>IFERROR($C$8:INDEX($C$8:$C$3000,COUNTIF($C$8:$C$3000,"?*")),"")</f>
        <v>0</v>
      </c>
      <c r="E2638" s="174"/>
      <c r="F2638" s="174">
        <f>--ISNUMBER(IFERROR(SEARCH('Project Costing'!#REF!,Services!I2645,1),""))</f>
        <v>0</v>
      </c>
      <c r="G2638" s="174" t="str">
        <f>IF(F2638=1,COUNTIF($F$8:F2638,1),"")</f>
        <v/>
      </c>
      <c r="H2638" s="174"/>
      <c r="I2638" s="157">
        <f>IFERROR($H$8:INDEX($H$8:$H$3000,COUNTIF($H$8:$H$3000,"?*")),"")</f>
        <v>0</v>
      </c>
    </row>
    <row r="2639" spans="1:9" x14ac:dyDescent="0.25">
      <c r="A2639" s="174">
        <f>--ISNUMBER(IFERROR(SEARCH('Project Costing'!#REF!,Services!I2646,1),""))</f>
        <v>0</v>
      </c>
      <c r="B2639" s="174" t="str">
        <f>IF(A2639=1,COUNTIF($A$8:A2639,1),"")</f>
        <v/>
      </c>
      <c r="C2639" s="174"/>
      <c r="D2639" s="157">
        <f>IFERROR($C$8:INDEX($C$8:$C$3000,COUNTIF($C$8:$C$3000,"?*")),"")</f>
        <v>0</v>
      </c>
      <c r="E2639" s="174"/>
      <c r="F2639" s="174">
        <f>--ISNUMBER(IFERROR(SEARCH('Project Costing'!#REF!,Services!I2646,1),""))</f>
        <v>0</v>
      </c>
      <c r="G2639" s="174" t="str">
        <f>IF(F2639=1,COUNTIF($F$8:F2639,1),"")</f>
        <v/>
      </c>
      <c r="H2639" s="174"/>
      <c r="I2639" s="157">
        <f>IFERROR($H$8:INDEX($H$8:$H$3000,COUNTIF($H$8:$H$3000,"?*")),"")</f>
        <v>0</v>
      </c>
    </row>
    <row r="2640" spans="1:9" x14ac:dyDescent="0.25">
      <c r="A2640" s="174">
        <f>--ISNUMBER(IFERROR(SEARCH('Project Costing'!#REF!,Services!I2647,1),""))</f>
        <v>0</v>
      </c>
      <c r="B2640" s="174" t="str">
        <f>IF(A2640=1,COUNTIF($A$8:A2640,1),"")</f>
        <v/>
      </c>
      <c r="C2640" s="174"/>
      <c r="D2640" s="157">
        <f>IFERROR($C$8:INDEX($C$8:$C$3000,COUNTIF($C$8:$C$3000,"?*")),"")</f>
        <v>0</v>
      </c>
      <c r="E2640" s="174"/>
      <c r="F2640" s="174">
        <f>--ISNUMBER(IFERROR(SEARCH('Project Costing'!#REF!,Services!I2647,1),""))</f>
        <v>0</v>
      </c>
      <c r="G2640" s="174" t="str">
        <f>IF(F2640=1,COUNTIF($F$8:F2640,1),"")</f>
        <v/>
      </c>
      <c r="H2640" s="174"/>
      <c r="I2640" s="157">
        <f>IFERROR($H$8:INDEX($H$8:$H$3000,COUNTIF($H$8:$H$3000,"?*")),"")</f>
        <v>0</v>
      </c>
    </row>
    <row r="2641" spans="1:9" x14ac:dyDescent="0.25">
      <c r="A2641" s="174">
        <f>--ISNUMBER(IFERROR(SEARCH('Project Costing'!#REF!,Services!I2648,1),""))</f>
        <v>0</v>
      </c>
      <c r="B2641" s="174" t="str">
        <f>IF(A2641=1,COUNTIF($A$8:A2641,1),"")</f>
        <v/>
      </c>
      <c r="C2641" s="174"/>
      <c r="D2641" s="157">
        <f>IFERROR($C$8:INDEX($C$8:$C$3000,COUNTIF($C$8:$C$3000,"?*")),"")</f>
        <v>0</v>
      </c>
      <c r="E2641" s="174"/>
      <c r="F2641" s="174">
        <f>--ISNUMBER(IFERROR(SEARCH('Project Costing'!#REF!,Services!I2648,1),""))</f>
        <v>0</v>
      </c>
      <c r="G2641" s="174" t="str">
        <f>IF(F2641=1,COUNTIF($F$8:F2641,1),"")</f>
        <v/>
      </c>
      <c r="H2641" s="174"/>
      <c r="I2641" s="157">
        <f>IFERROR($H$8:INDEX($H$8:$H$3000,COUNTIF($H$8:$H$3000,"?*")),"")</f>
        <v>0</v>
      </c>
    </row>
    <row r="2642" spans="1:9" x14ac:dyDescent="0.25">
      <c r="A2642" s="174">
        <f>--ISNUMBER(IFERROR(SEARCH('Project Costing'!#REF!,Services!I2649,1),""))</f>
        <v>0</v>
      </c>
      <c r="B2642" s="174" t="str">
        <f>IF(A2642=1,COUNTIF($A$8:A2642,1),"")</f>
        <v/>
      </c>
      <c r="C2642" s="174"/>
      <c r="D2642" s="157">
        <f>IFERROR($C$8:INDEX($C$8:$C$3000,COUNTIF($C$8:$C$3000,"?*")),"")</f>
        <v>0</v>
      </c>
      <c r="E2642" s="174"/>
      <c r="F2642" s="174">
        <f>--ISNUMBER(IFERROR(SEARCH('Project Costing'!#REF!,Services!I2649,1),""))</f>
        <v>0</v>
      </c>
      <c r="G2642" s="174" t="str">
        <f>IF(F2642=1,COUNTIF($F$8:F2642,1),"")</f>
        <v/>
      </c>
      <c r="H2642" s="174"/>
      <c r="I2642" s="157">
        <f>IFERROR($H$8:INDEX($H$8:$H$3000,COUNTIF($H$8:$H$3000,"?*")),"")</f>
        <v>0</v>
      </c>
    </row>
    <row r="2643" spans="1:9" x14ac:dyDescent="0.25">
      <c r="A2643" s="174">
        <f>--ISNUMBER(IFERROR(SEARCH('Project Costing'!#REF!,Services!I2650,1),""))</f>
        <v>0</v>
      </c>
      <c r="B2643" s="174" t="str">
        <f>IF(A2643=1,COUNTIF($A$8:A2643,1),"")</f>
        <v/>
      </c>
      <c r="C2643" s="174"/>
      <c r="D2643" s="157">
        <f>IFERROR($C$8:INDEX($C$8:$C$3000,COUNTIF($C$8:$C$3000,"?*")),"")</f>
        <v>0</v>
      </c>
      <c r="E2643" s="174"/>
      <c r="F2643" s="174">
        <f>--ISNUMBER(IFERROR(SEARCH('Project Costing'!#REF!,Services!I2650,1),""))</f>
        <v>0</v>
      </c>
      <c r="G2643" s="174" t="str">
        <f>IF(F2643=1,COUNTIF($F$8:F2643,1),"")</f>
        <v/>
      </c>
      <c r="H2643" s="174"/>
      <c r="I2643" s="157">
        <f>IFERROR($H$8:INDEX($H$8:$H$3000,COUNTIF($H$8:$H$3000,"?*")),"")</f>
        <v>0</v>
      </c>
    </row>
    <row r="2644" spans="1:9" x14ac:dyDescent="0.25">
      <c r="A2644" s="174">
        <f>--ISNUMBER(IFERROR(SEARCH('Project Costing'!#REF!,Services!I2651,1),""))</f>
        <v>0</v>
      </c>
      <c r="B2644" s="174" t="str">
        <f>IF(A2644=1,COUNTIF($A$8:A2644,1),"")</f>
        <v/>
      </c>
      <c r="C2644" s="174"/>
      <c r="D2644" s="157">
        <f>IFERROR($C$8:INDEX($C$8:$C$3000,COUNTIF($C$8:$C$3000,"?*")),"")</f>
        <v>0</v>
      </c>
      <c r="E2644" s="174"/>
      <c r="F2644" s="174">
        <f>--ISNUMBER(IFERROR(SEARCH('Project Costing'!#REF!,Services!I2651,1),""))</f>
        <v>0</v>
      </c>
      <c r="G2644" s="174" t="str">
        <f>IF(F2644=1,COUNTIF($F$8:F2644,1),"")</f>
        <v/>
      </c>
      <c r="H2644" s="174"/>
      <c r="I2644" s="157">
        <f>IFERROR($H$8:INDEX($H$8:$H$3000,COUNTIF($H$8:$H$3000,"?*")),"")</f>
        <v>0</v>
      </c>
    </row>
    <row r="2645" spans="1:9" x14ac:dyDescent="0.25">
      <c r="A2645" s="174">
        <f>--ISNUMBER(IFERROR(SEARCH('Project Costing'!#REF!,Services!I2652,1),""))</f>
        <v>0</v>
      </c>
      <c r="B2645" s="174" t="str">
        <f>IF(A2645=1,COUNTIF($A$8:A2645,1),"")</f>
        <v/>
      </c>
      <c r="C2645" s="174"/>
      <c r="D2645" s="157">
        <f>IFERROR($C$8:INDEX($C$8:$C$3000,COUNTIF($C$8:$C$3000,"?*")),"")</f>
        <v>0</v>
      </c>
      <c r="E2645" s="174"/>
      <c r="F2645" s="174">
        <f>--ISNUMBER(IFERROR(SEARCH('Project Costing'!#REF!,Services!I2652,1),""))</f>
        <v>0</v>
      </c>
      <c r="G2645" s="174" t="str">
        <f>IF(F2645=1,COUNTIF($F$8:F2645,1),"")</f>
        <v/>
      </c>
      <c r="H2645" s="174"/>
      <c r="I2645" s="157">
        <f>IFERROR($H$8:INDEX($H$8:$H$3000,COUNTIF($H$8:$H$3000,"?*")),"")</f>
        <v>0</v>
      </c>
    </row>
    <row r="2646" spans="1:9" x14ac:dyDescent="0.25">
      <c r="A2646" s="174">
        <f>--ISNUMBER(IFERROR(SEARCH('Project Costing'!#REF!,Services!I2653,1),""))</f>
        <v>0</v>
      </c>
      <c r="B2646" s="174" t="str">
        <f>IF(A2646=1,COUNTIF($A$8:A2646,1),"")</f>
        <v/>
      </c>
      <c r="C2646" s="174"/>
      <c r="D2646" s="157">
        <f>IFERROR($C$8:INDEX($C$8:$C$3000,COUNTIF($C$8:$C$3000,"?*")),"")</f>
        <v>0</v>
      </c>
      <c r="E2646" s="174"/>
      <c r="F2646" s="174">
        <f>--ISNUMBER(IFERROR(SEARCH('Project Costing'!#REF!,Services!I2653,1),""))</f>
        <v>0</v>
      </c>
      <c r="G2646" s="174" t="str">
        <f>IF(F2646=1,COUNTIF($F$8:F2646,1),"")</f>
        <v/>
      </c>
      <c r="H2646" s="174"/>
      <c r="I2646" s="157">
        <f>IFERROR($H$8:INDEX($H$8:$H$3000,COUNTIF($H$8:$H$3000,"?*")),"")</f>
        <v>0</v>
      </c>
    </row>
    <row r="2647" spans="1:9" x14ac:dyDescent="0.25">
      <c r="A2647" s="174">
        <f>--ISNUMBER(IFERROR(SEARCH('Project Costing'!#REF!,Services!I2654,1),""))</f>
        <v>0</v>
      </c>
      <c r="B2647" s="174" t="str">
        <f>IF(A2647=1,COUNTIF($A$8:A2647,1),"")</f>
        <v/>
      </c>
      <c r="C2647" s="174"/>
      <c r="D2647" s="157">
        <f>IFERROR($C$8:INDEX($C$8:$C$3000,COUNTIF($C$8:$C$3000,"?*")),"")</f>
        <v>0</v>
      </c>
      <c r="E2647" s="174"/>
      <c r="F2647" s="174">
        <f>--ISNUMBER(IFERROR(SEARCH('Project Costing'!#REF!,Services!I2654,1),""))</f>
        <v>0</v>
      </c>
      <c r="G2647" s="174" t="str">
        <f>IF(F2647=1,COUNTIF($F$8:F2647,1),"")</f>
        <v/>
      </c>
      <c r="H2647" s="174"/>
      <c r="I2647" s="157">
        <f>IFERROR($H$8:INDEX($H$8:$H$3000,COUNTIF($H$8:$H$3000,"?*")),"")</f>
        <v>0</v>
      </c>
    </row>
    <row r="2648" spans="1:9" x14ac:dyDescent="0.25">
      <c r="A2648" s="174">
        <f>--ISNUMBER(IFERROR(SEARCH('Project Costing'!#REF!,Services!I2655,1),""))</f>
        <v>0</v>
      </c>
      <c r="B2648" s="174" t="str">
        <f>IF(A2648=1,COUNTIF($A$8:A2648,1),"")</f>
        <v/>
      </c>
      <c r="C2648" s="174"/>
      <c r="D2648" s="157">
        <f>IFERROR($C$8:INDEX($C$8:$C$3000,COUNTIF($C$8:$C$3000,"?*")),"")</f>
        <v>0</v>
      </c>
      <c r="E2648" s="174"/>
      <c r="F2648" s="174">
        <f>--ISNUMBER(IFERROR(SEARCH('Project Costing'!#REF!,Services!I2655,1),""))</f>
        <v>0</v>
      </c>
      <c r="G2648" s="174" t="str">
        <f>IF(F2648=1,COUNTIF($F$8:F2648,1),"")</f>
        <v/>
      </c>
      <c r="H2648" s="174"/>
      <c r="I2648" s="157">
        <f>IFERROR($H$8:INDEX($H$8:$H$3000,COUNTIF($H$8:$H$3000,"?*")),"")</f>
        <v>0</v>
      </c>
    </row>
    <row r="2649" spans="1:9" x14ac:dyDescent="0.25">
      <c r="A2649" s="174">
        <f>--ISNUMBER(IFERROR(SEARCH('Project Costing'!#REF!,Services!I2656,1),""))</f>
        <v>0</v>
      </c>
      <c r="B2649" s="174" t="str">
        <f>IF(A2649=1,COUNTIF($A$8:A2649,1),"")</f>
        <v/>
      </c>
      <c r="C2649" s="174"/>
      <c r="D2649" s="157">
        <f>IFERROR($C$8:INDEX($C$8:$C$3000,COUNTIF($C$8:$C$3000,"?*")),"")</f>
        <v>0</v>
      </c>
      <c r="E2649" s="174"/>
      <c r="F2649" s="174">
        <f>--ISNUMBER(IFERROR(SEARCH('Project Costing'!#REF!,Services!I2656,1),""))</f>
        <v>0</v>
      </c>
      <c r="G2649" s="174" t="str">
        <f>IF(F2649=1,COUNTIF($F$8:F2649,1),"")</f>
        <v/>
      </c>
      <c r="H2649" s="174"/>
      <c r="I2649" s="157">
        <f>IFERROR($H$8:INDEX($H$8:$H$3000,COUNTIF($H$8:$H$3000,"?*")),"")</f>
        <v>0</v>
      </c>
    </row>
    <row r="2650" spans="1:9" x14ac:dyDescent="0.25">
      <c r="A2650" s="174">
        <f>--ISNUMBER(IFERROR(SEARCH('Project Costing'!#REF!,Services!I2657,1),""))</f>
        <v>0</v>
      </c>
      <c r="B2650" s="174" t="str">
        <f>IF(A2650=1,COUNTIF($A$8:A2650,1),"")</f>
        <v/>
      </c>
      <c r="C2650" s="174"/>
      <c r="D2650" s="157">
        <f>IFERROR($C$8:INDEX($C$8:$C$3000,COUNTIF($C$8:$C$3000,"?*")),"")</f>
        <v>0</v>
      </c>
      <c r="E2650" s="174"/>
      <c r="F2650" s="174">
        <f>--ISNUMBER(IFERROR(SEARCH('Project Costing'!#REF!,Services!I2657,1),""))</f>
        <v>0</v>
      </c>
      <c r="G2650" s="174" t="str">
        <f>IF(F2650=1,COUNTIF($F$8:F2650,1),"")</f>
        <v/>
      </c>
      <c r="H2650" s="174"/>
      <c r="I2650" s="157">
        <f>IFERROR($H$8:INDEX($H$8:$H$3000,COUNTIF($H$8:$H$3000,"?*")),"")</f>
        <v>0</v>
      </c>
    </row>
    <row r="2651" spans="1:9" x14ac:dyDescent="0.25">
      <c r="A2651" s="174">
        <f>--ISNUMBER(IFERROR(SEARCH('Project Costing'!#REF!,Services!I2658,1),""))</f>
        <v>0</v>
      </c>
      <c r="B2651" s="174" t="str">
        <f>IF(A2651=1,COUNTIF($A$8:A2651,1),"")</f>
        <v/>
      </c>
      <c r="C2651" s="174"/>
      <c r="D2651" s="157">
        <f>IFERROR($C$8:INDEX($C$8:$C$3000,COUNTIF($C$8:$C$3000,"?*")),"")</f>
        <v>0</v>
      </c>
      <c r="E2651" s="174"/>
      <c r="F2651" s="174">
        <f>--ISNUMBER(IFERROR(SEARCH('Project Costing'!#REF!,Services!I2658,1),""))</f>
        <v>0</v>
      </c>
      <c r="G2651" s="174" t="str">
        <f>IF(F2651=1,COUNTIF($F$8:F2651,1),"")</f>
        <v/>
      </c>
      <c r="H2651" s="174"/>
      <c r="I2651" s="157">
        <f>IFERROR($H$8:INDEX($H$8:$H$3000,COUNTIF($H$8:$H$3000,"?*")),"")</f>
        <v>0</v>
      </c>
    </row>
    <row r="2652" spans="1:9" x14ac:dyDescent="0.25">
      <c r="A2652" s="174">
        <f>--ISNUMBER(IFERROR(SEARCH('Project Costing'!#REF!,Services!I2659,1),""))</f>
        <v>0</v>
      </c>
      <c r="B2652" s="174" t="str">
        <f>IF(A2652=1,COUNTIF($A$8:A2652,1),"")</f>
        <v/>
      </c>
      <c r="C2652" s="174"/>
      <c r="D2652" s="157">
        <f>IFERROR($C$8:INDEX($C$8:$C$3000,COUNTIF($C$8:$C$3000,"?*")),"")</f>
        <v>0</v>
      </c>
      <c r="E2652" s="174"/>
      <c r="F2652" s="174">
        <f>--ISNUMBER(IFERROR(SEARCH('Project Costing'!#REF!,Services!I2659,1),""))</f>
        <v>0</v>
      </c>
      <c r="G2652" s="174" t="str">
        <f>IF(F2652=1,COUNTIF($F$8:F2652,1),"")</f>
        <v/>
      </c>
      <c r="H2652" s="174"/>
      <c r="I2652" s="157">
        <f>IFERROR($H$8:INDEX($H$8:$H$3000,COUNTIF($H$8:$H$3000,"?*")),"")</f>
        <v>0</v>
      </c>
    </row>
    <row r="2653" spans="1:9" x14ac:dyDescent="0.25">
      <c r="A2653" s="174">
        <f>--ISNUMBER(IFERROR(SEARCH('Project Costing'!#REF!,Services!I2660,1),""))</f>
        <v>0</v>
      </c>
      <c r="B2653" s="174" t="str">
        <f>IF(A2653=1,COUNTIF($A$8:A2653,1),"")</f>
        <v/>
      </c>
      <c r="C2653" s="174"/>
      <c r="D2653" s="157">
        <f>IFERROR($C$8:INDEX($C$8:$C$3000,COUNTIF($C$8:$C$3000,"?*")),"")</f>
        <v>0</v>
      </c>
      <c r="E2653" s="174"/>
      <c r="F2653" s="174">
        <f>--ISNUMBER(IFERROR(SEARCH('Project Costing'!#REF!,Services!I2660,1),""))</f>
        <v>0</v>
      </c>
      <c r="G2653" s="174" t="str">
        <f>IF(F2653=1,COUNTIF($F$8:F2653,1),"")</f>
        <v/>
      </c>
      <c r="H2653" s="174"/>
      <c r="I2653" s="157">
        <f>IFERROR($H$8:INDEX($H$8:$H$3000,COUNTIF($H$8:$H$3000,"?*")),"")</f>
        <v>0</v>
      </c>
    </row>
    <row r="2654" spans="1:9" x14ac:dyDescent="0.25">
      <c r="A2654" s="174">
        <f>--ISNUMBER(IFERROR(SEARCH('Project Costing'!#REF!,Services!I2661,1),""))</f>
        <v>0</v>
      </c>
      <c r="B2654" s="174" t="str">
        <f>IF(A2654=1,COUNTIF($A$8:A2654,1),"")</f>
        <v/>
      </c>
      <c r="C2654" s="174"/>
      <c r="D2654" s="157">
        <f>IFERROR($C$8:INDEX($C$8:$C$3000,COUNTIF($C$8:$C$3000,"?*")),"")</f>
        <v>0</v>
      </c>
      <c r="E2654" s="174"/>
      <c r="F2654" s="174">
        <f>--ISNUMBER(IFERROR(SEARCH('Project Costing'!#REF!,Services!I2661,1),""))</f>
        <v>0</v>
      </c>
      <c r="G2654" s="174" t="str">
        <f>IF(F2654=1,COUNTIF($F$8:F2654,1),"")</f>
        <v/>
      </c>
      <c r="H2654" s="174"/>
      <c r="I2654" s="157">
        <f>IFERROR($H$8:INDEX($H$8:$H$3000,COUNTIF($H$8:$H$3000,"?*")),"")</f>
        <v>0</v>
      </c>
    </row>
    <row r="2655" spans="1:9" x14ac:dyDescent="0.25">
      <c r="A2655" s="174">
        <f>--ISNUMBER(IFERROR(SEARCH('Project Costing'!#REF!,Services!I2662,1),""))</f>
        <v>0</v>
      </c>
      <c r="B2655" s="174" t="str">
        <f>IF(A2655=1,COUNTIF($A$8:A2655,1),"")</f>
        <v/>
      </c>
      <c r="C2655" s="174"/>
      <c r="D2655" s="157">
        <f>IFERROR($C$8:INDEX($C$8:$C$3000,COUNTIF($C$8:$C$3000,"?*")),"")</f>
        <v>0</v>
      </c>
      <c r="E2655" s="174"/>
      <c r="F2655" s="174">
        <f>--ISNUMBER(IFERROR(SEARCH('Project Costing'!#REF!,Services!I2662,1),""))</f>
        <v>0</v>
      </c>
      <c r="G2655" s="174" t="str">
        <f>IF(F2655=1,COUNTIF($F$8:F2655,1),"")</f>
        <v/>
      </c>
      <c r="H2655" s="174"/>
      <c r="I2655" s="157">
        <f>IFERROR($H$8:INDEX($H$8:$H$3000,COUNTIF($H$8:$H$3000,"?*")),"")</f>
        <v>0</v>
      </c>
    </row>
    <row r="2656" spans="1:9" x14ac:dyDescent="0.25">
      <c r="A2656" s="174">
        <f>--ISNUMBER(IFERROR(SEARCH('Project Costing'!#REF!,Services!I2663,1),""))</f>
        <v>0</v>
      </c>
      <c r="B2656" s="174" t="str">
        <f>IF(A2656=1,COUNTIF($A$8:A2656,1),"")</f>
        <v/>
      </c>
      <c r="C2656" s="174"/>
      <c r="D2656" s="157">
        <f>IFERROR($C$8:INDEX($C$8:$C$3000,COUNTIF($C$8:$C$3000,"?*")),"")</f>
        <v>0</v>
      </c>
      <c r="E2656" s="174"/>
      <c r="F2656" s="174">
        <f>--ISNUMBER(IFERROR(SEARCH('Project Costing'!#REF!,Services!I2663,1),""))</f>
        <v>0</v>
      </c>
      <c r="G2656" s="174" t="str">
        <f>IF(F2656=1,COUNTIF($F$8:F2656,1),"")</f>
        <v/>
      </c>
      <c r="H2656" s="174"/>
      <c r="I2656" s="157">
        <f>IFERROR($H$8:INDEX($H$8:$H$3000,COUNTIF($H$8:$H$3000,"?*")),"")</f>
        <v>0</v>
      </c>
    </row>
    <row r="2657" spans="1:9" x14ac:dyDescent="0.25">
      <c r="A2657" s="174">
        <f>--ISNUMBER(IFERROR(SEARCH('Project Costing'!#REF!,Services!I2664,1),""))</f>
        <v>0</v>
      </c>
      <c r="B2657" s="174" t="str">
        <f>IF(A2657=1,COUNTIF($A$8:A2657,1),"")</f>
        <v/>
      </c>
      <c r="C2657" s="174"/>
      <c r="D2657" s="157">
        <f>IFERROR($C$8:INDEX($C$8:$C$3000,COUNTIF($C$8:$C$3000,"?*")),"")</f>
        <v>0</v>
      </c>
      <c r="E2657" s="174"/>
      <c r="F2657" s="174">
        <f>--ISNUMBER(IFERROR(SEARCH('Project Costing'!#REF!,Services!I2664,1),""))</f>
        <v>0</v>
      </c>
      <c r="G2657" s="174" t="str">
        <f>IF(F2657=1,COUNTIF($F$8:F2657,1),"")</f>
        <v/>
      </c>
      <c r="H2657" s="174"/>
      <c r="I2657" s="157">
        <f>IFERROR($H$8:INDEX($H$8:$H$3000,COUNTIF($H$8:$H$3000,"?*")),"")</f>
        <v>0</v>
      </c>
    </row>
    <row r="2658" spans="1:9" x14ac:dyDescent="0.25">
      <c r="A2658" s="174">
        <f>--ISNUMBER(IFERROR(SEARCH('Project Costing'!#REF!,Services!I2665,1),""))</f>
        <v>0</v>
      </c>
      <c r="B2658" s="174" t="str">
        <f>IF(A2658=1,COUNTIF($A$8:A2658,1),"")</f>
        <v/>
      </c>
      <c r="C2658" s="174"/>
      <c r="D2658" s="157">
        <f>IFERROR($C$8:INDEX($C$8:$C$3000,COUNTIF($C$8:$C$3000,"?*")),"")</f>
        <v>0</v>
      </c>
      <c r="E2658" s="174"/>
      <c r="F2658" s="174">
        <f>--ISNUMBER(IFERROR(SEARCH('Project Costing'!#REF!,Services!I2665,1),""))</f>
        <v>0</v>
      </c>
      <c r="G2658" s="174" t="str">
        <f>IF(F2658=1,COUNTIF($F$8:F2658,1),"")</f>
        <v/>
      </c>
      <c r="H2658" s="174"/>
      <c r="I2658" s="157">
        <f>IFERROR($H$8:INDEX($H$8:$H$3000,COUNTIF($H$8:$H$3000,"?*")),"")</f>
        <v>0</v>
      </c>
    </row>
    <row r="2659" spans="1:9" x14ac:dyDescent="0.25">
      <c r="A2659" s="174">
        <f>--ISNUMBER(IFERROR(SEARCH('Project Costing'!#REF!,Services!I2666,1),""))</f>
        <v>0</v>
      </c>
      <c r="B2659" s="174" t="str">
        <f>IF(A2659=1,COUNTIF($A$8:A2659,1),"")</f>
        <v/>
      </c>
      <c r="C2659" s="174"/>
      <c r="D2659" s="157">
        <f>IFERROR($C$8:INDEX($C$8:$C$3000,COUNTIF($C$8:$C$3000,"?*")),"")</f>
        <v>0</v>
      </c>
      <c r="E2659" s="174"/>
      <c r="F2659" s="174">
        <f>--ISNUMBER(IFERROR(SEARCH('Project Costing'!#REF!,Services!I2666,1),""))</f>
        <v>0</v>
      </c>
      <c r="G2659" s="174" t="str">
        <f>IF(F2659=1,COUNTIF($F$8:F2659,1),"")</f>
        <v/>
      </c>
      <c r="H2659" s="174"/>
      <c r="I2659" s="157">
        <f>IFERROR($H$8:INDEX($H$8:$H$3000,COUNTIF($H$8:$H$3000,"?*")),"")</f>
        <v>0</v>
      </c>
    </row>
    <row r="2660" spans="1:9" x14ac:dyDescent="0.25">
      <c r="A2660" s="174">
        <f>--ISNUMBER(IFERROR(SEARCH('Project Costing'!#REF!,Services!I2667,1),""))</f>
        <v>0</v>
      </c>
      <c r="B2660" s="174" t="str">
        <f>IF(A2660=1,COUNTIF($A$8:A2660,1),"")</f>
        <v/>
      </c>
      <c r="C2660" s="174"/>
      <c r="D2660" s="157">
        <f>IFERROR($C$8:INDEX($C$8:$C$3000,COUNTIF($C$8:$C$3000,"?*")),"")</f>
        <v>0</v>
      </c>
      <c r="E2660" s="174"/>
      <c r="F2660" s="174">
        <f>--ISNUMBER(IFERROR(SEARCH('Project Costing'!#REF!,Services!I2667,1),""))</f>
        <v>0</v>
      </c>
      <c r="G2660" s="174" t="str">
        <f>IF(F2660=1,COUNTIF($F$8:F2660,1),"")</f>
        <v/>
      </c>
      <c r="H2660" s="174"/>
      <c r="I2660" s="157">
        <f>IFERROR($H$8:INDEX($H$8:$H$3000,COUNTIF($H$8:$H$3000,"?*")),"")</f>
        <v>0</v>
      </c>
    </row>
    <row r="2661" spans="1:9" x14ac:dyDescent="0.25">
      <c r="A2661" s="174">
        <f>--ISNUMBER(IFERROR(SEARCH('Project Costing'!#REF!,Services!I2668,1),""))</f>
        <v>0</v>
      </c>
      <c r="B2661" s="174" t="str">
        <f>IF(A2661=1,COUNTIF($A$8:A2661,1),"")</f>
        <v/>
      </c>
      <c r="C2661" s="174"/>
      <c r="D2661" s="157">
        <f>IFERROR($C$8:INDEX($C$8:$C$3000,COUNTIF($C$8:$C$3000,"?*")),"")</f>
        <v>0</v>
      </c>
      <c r="E2661" s="174"/>
      <c r="F2661" s="174">
        <f>--ISNUMBER(IFERROR(SEARCH('Project Costing'!#REF!,Services!I2668,1),""))</f>
        <v>0</v>
      </c>
      <c r="G2661" s="174" t="str">
        <f>IF(F2661=1,COUNTIF($F$8:F2661,1),"")</f>
        <v/>
      </c>
      <c r="H2661" s="174"/>
      <c r="I2661" s="157">
        <f>IFERROR($H$8:INDEX($H$8:$H$3000,COUNTIF($H$8:$H$3000,"?*")),"")</f>
        <v>0</v>
      </c>
    </row>
    <row r="2662" spans="1:9" x14ac:dyDescent="0.25">
      <c r="A2662" s="174">
        <f>--ISNUMBER(IFERROR(SEARCH('Project Costing'!#REF!,Services!I2669,1),""))</f>
        <v>0</v>
      </c>
      <c r="B2662" s="174" t="str">
        <f>IF(A2662=1,COUNTIF($A$8:A2662,1),"")</f>
        <v/>
      </c>
      <c r="C2662" s="174"/>
      <c r="D2662" s="157">
        <f>IFERROR($C$8:INDEX($C$8:$C$3000,COUNTIF($C$8:$C$3000,"?*")),"")</f>
        <v>0</v>
      </c>
      <c r="E2662" s="174"/>
      <c r="F2662" s="174">
        <f>--ISNUMBER(IFERROR(SEARCH('Project Costing'!#REF!,Services!I2669,1),""))</f>
        <v>0</v>
      </c>
      <c r="G2662" s="174" t="str">
        <f>IF(F2662=1,COUNTIF($F$8:F2662,1),"")</f>
        <v/>
      </c>
      <c r="H2662" s="174"/>
      <c r="I2662" s="157">
        <f>IFERROR($H$8:INDEX($H$8:$H$3000,COUNTIF($H$8:$H$3000,"?*")),"")</f>
        <v>0</v>
      </c>
    </row>
    <row r="2663" spans="1:9" x14ac:dyDescent="0.25">
      <c r="A2663" s="174">
        <f>--ISNUMBER(IFERROR(SEARCH('Project Costing'!#REF!,Services!I2670,1),""))</f>
        <v>0</v>
      </c>
      <c r="B2663" s="174" t="str">
        <f>IF(A2663=1,COUNTIF($A$8:A2663,1),"")</f>
        <v/>
      </c>
      <c r="C2663" s="174"/>
      <c r="D2663" s="157">
        <f>IFERROR($C$8:INDEX($C$8:$C$3000,COUNTIF($C$8:$C$3000,"?*")),"")</f>
        <v>0</v>
      </c>
      <c r="E2663" s="174"/>
      <c r="F2663" s="174">
        <f>--ISNUMBER(IFERROR(SEARCH('Project Costing'!#REF!,Services!I2670,1),""))</f>
        <v>0</v>
      </c>
      <c r="G2663" s="174" t="str">
        <f>IF(F2663=1,COUNTIF($F$8:F2663,1),"")</f>
        <v/>
      </c>
      <c r="H2663" s="174"/>
      <c r="I2663" s="157">
        <f>IFERROR($H$8:INDEX($H$8:$H$3000,COUNTIF($H$8:$H$3000,"?*")),"")</f>
        <v>0</v>
      </c>
    </row>
    <row r="2664" spans="1:9" x14ac:dyDescent="0.25">
      <c r="A2664" s="174">
        <f>--ISNUMBER(IFERROR(SEARCH('Project Costing'!#REF!,Services!I2671,1),""))</f>
        <v>0</v>
      </c>
      <c r="B2664" s="174" t="str">
        <f>IF(A2664=1,COUNTIF($A$8:A2664,1),"")</f>
        <v/>
      </c>
      <c r="C2664" s="174"/>
      <c r="D2664" s="157">
        <f>IFERROR($C$8:INDEX($C$8:$C$3000,COUNTIF($C$8:$C$3000,"?*")),"")</f>
        <v>0</v>
      </c>
      <c r="E2664" s="174"/>
      <c r="F2664" s="174">
        <f>--ISNUMBER(IFERROR(SEARCH('Project Costing'!#REF!,Services!I2671,1),""))</f>
        <v>0</v>
      </c>
      <c r="G2664" s="174" t="str">
        <f>IF(F2664=1,COUNTIF($F$8:F2664,1),"")</f>
        <v/>
      </c>
      <c r="H2664" s="174"/>
      <c r="I2664" s="157">
        <f>IFERROR($H$8:INDEX($H$8:$H$3000,COUNTIF($H$8:$H$3000,"?*")),"")</f>
        <v>0</v>
      </c>
    </row>
    <row r="2665" spans="1:9" x14ac:dyDescent="0.25">
      <c r="A2665" s="174">
        <f>--ISNUMBER(IFERROR(SEARCH('Project Costing'!#REF!,Services!I2672,1),""))</f>
        <v>0</v>
      </c>
      <c r="B2665" s="174" t="str">
        <f>IF(A2665=1,COUNTIF($A$8:A2665,1),"")</f>
        <v/>
      </c>
      <c r="C2665" s="174"/>
      <c r="D2665" s="157">
        <f>IFERROR($C$8:INDEX($C$8:$C$3000,COUNTIF($C$8:$C$3000,"?*")),"")</f>
        <v>0</v>
      </c>
      <c r="E2665" s="174"/>
      <c r="F2665" s="174">
        <f>--ISNUMBER(IFERROR(SEARCH('Project Costing'!#REF!,Services!I2672,1),""))</f>
        <v>0</v>
      </c>
      <c r="G2665" s="174" t="str">
        <f>IF(F2665=1,COUNTIF($F$8:F2665,1),"")</f>
        <v/>
      </c>
      <c r="H2665" s="174"/>
      <c r="I2665" s="157">
        <f>IFERROR($H$8:INDEX($H$8:$H$3000,COUNTIF($H$8:$H$3000,"?*")),"")</f>
        <v>0</v>
      </c>
    </row>
    <row r="2666" spans="1:9" x14ac:dyDescent="0.25">
      <c r="A2666" s="174">
        <f>--ISNUMBER(IFERROR(SEARCH('Project Costing'!#REF!,Services!I2673,1),""))</f>
        <v>0</v>
      </c>
      <c r="B2666" s="174" t="str">
        <f>IF(A2666=1,COUNTIF($A$8:A2666,1),"")</f>
        <v/>
      </c>
      <c r="C2666" s="174"/>
      <c r="D2666" s="157">
        <f>IFERROR($C$8:INDEX($C$8:$C$3000,COUNTIF($C$8:$C$3000,"?*")),"")</f>
        <v>0</v>
      </c>
      <c r="E2666" s="174"/>
      <c r="F2666" s="174">
        <f>--ISNUMBER(IFERROR(SEARCH('Project Costing'!#REF!,Services!I2673,1),""))</f>
        <v>0</v>
      </c>
      <c r="G2666" s="174" t="str">
        <f>IF(F2666=1,COUNTIF($F$8:F2666,1),"")</f>
        <v/>
      </c>
      <c r="H2666" s="174"/>
      <c r="I2666" s="157">
        <f>IFERROR($H$8:INDEX($H$8:$H$3000,COUNTIF($H$8:$H$3000,"?*")),"")</f>
        <v>0</v>
      </c>
    </row>
    <row r="2667" spans="1:9" x14ac:dyDescent="0.25">
      <c r="A2667" s="174">
        <f>--ISNUMBER(IFERROR(SEARCH('Project Costing'!#REF!,Services!I2674,1),""))</f>
        <v>0</v>
      </c>
      <c r="B2667" s="174" t="str">
        <f>IF(A2667=1,COUNTIF($A$8:A2667,1),"")</f>
        <v/>
      </c>
      <c r="C2667" s="174"/>
      <c r="D2667" s="157">
        <f>IFERROR($C$8:INDEX($C$8:$C$3000,COUNTIF($C$8:$C$3000,"?*")),"")</f>
        <v>0</v>
      </c>
      <c r="E2667" s="174"/>
      <c r="F2667" s="174">
        <f>--ISNUMBER(IFERROR(SEARCH('Project Costing'!#REF!,Services!I2674,1),""))</f>
        <v>0</v>
      </c>
      <c r="G2667" s="174" t="str">
        <f>IF(F2667=1,COUNTIF($F$8:F2667,1),"")</f>
        <v/>
      </c>
      <c r="H2667" s="174"/>
      <c r="I2667" s="157">
        <f>IFERROR($H$8:INDEX($H$8:$H$3000,COUNTIF($H$8:$H$3000,"?*")),"")</f>
        <v>0</v>
      </c>
    </row>
    <row r="2668" spans="1:9" x14ac:dyDescent="0.25">
      <c r="A2668" s="174">
        <f>--ISNUMBER(IFERROR(SEARCH('Project Costing'!#REF!,Services!I2675,1),""))</f>
        <v>0</v>
      </c>
      <c r="B2668" s="174" t="str">
        <f>IF(A2668=1,COUNTIF($A$8:A2668,1),"")</f>
        <v/>
      </c>
      <c r="C2668" s="174"/>
      <c r="D2668" s="157">
        <f>IFERROR($C$8:INDEX($C$8:$C$3000,COUNTIF($C$8:$C$3000,"?*")),"")</f>
        <v>0</v>
      </c>
      <c r="E2668" s="174"/>
      <c r="F2668" s="174">
        <f>--ISNUMBER(IFERROR(SEARCH('Project Costing'!#REF!,Services!I2675,1),""))</f>
        <v>0</v>
      </c>
      <c r="G2668" s="174" t="str">
        <f>IF(F2668=1,COUNTIF($F$8:F2668,1),"")</f>
        <v/>
      </c>
      <c r="H2668" s="174"/>
      <c r="I2668" s="157">
        <f>IFERROR($H$8:INDEX($H$8:$H$3000,COUNTIF($H$8:$H$3000,"?*")),"")</f>
        <v>0</v>
      </c>
    </row>
    <row r="2669" spans="1:9" x14ac:dyDescent="0.25">
      <c r="A2669" s="174">
        <f>--ISNUMBER(IFERROR(SEARCH('Project Costing'!#REF!,Services!I2676,1),""))</f>
        <v>0</v>
      </c>
      <c r="B2669" s="174" t="str">
        <f>IF(A2669=1,COUNTIF($A$8:A2669,1),"")</f>
        <v/>
      </c>
      <c r="C2669" s="174"/>
      <c r="D2669" s="157">
        <f>IFERROR($C$8:INDEX($C$8:$C$3000,COUNTIF($C$8:$C$3000,"?*")),"")</f>
        <v>0</v>
      </c>
      <c r="E2669" s="174"/>
      <c r="F2669" s="174">
        <f>--ISNUMBER(IFERROR(SEARCH('Project Costing'!#REF!,Services!I2676,1),""))</f>
        <v>0</v>
      </c>
      <c r="G2669" s="174" t="str">
        <f>IF(F2669=1,COUNTIF($F$8:F2669,1),"")</f>
        <v/>
      </c>
      <c r="H2669" s="174"/>
      <c r="I2669" s="157">
        <f>IFERROR($H$8:INDEX($H$8:$H$3000,COUNTIF($H$8:$H$3000,"?*")),"")</f>
        <v>0</v>
      </c>
    </row>
    <row r="2670" spans="1:9" x14ac:dyDescent="0.25">
      <c r="A2670" s="174">
        <f>--ISNUMBER(IFERROR(SEARCH('Project Costing'!#REF!,Services!I2677,1),""))</f>
        <v>0</v>
      </c>
      <c r="B2670" s="174" t="str">
        <f>IF(A2670=1,COUNTIF($A$8:A2670,1),"")</f>
        <v/>
      </c>
      <c r="C2670" s="174"/>
      <c r="D2670" s="157">
        <f>IFERROR($C$8:INDEX($C$8:$C$3000,COUNTIF($C$8:$C$3000,"?*")),"")</f>
        <v>0</v>
      </c>
      <c r="E2670" s="174"/>
      <c r="F2670" s="174">
        <f>--ISNUMBER(IFERROR(SEARCH('Project Costing'!#REF!,Services!I2677,1),""))</f>
        <v>0</v>
      </c>
      <c r="G2670" s="174" t="str">
        <f>IF(F2670=1,COUNTIF($F$8:F2670,1),"")</f>
        <v/>
      </c>
      <c r="H2670" s="174"/>
      <c r="I2670" s="157">
        <f>IFERROR($H$8:INDEX($H$8:$H$3000,COUNTIF($H$8:$H$3000,"?*")),"")</f>
        <v>0</v>
      </c>
    </row>
    <row r="2671" spans="1:9" x14ac:dyDescent="0.25">
      <c r="A2671" s="174">
        <f>--ISNUMBER(IFERROR(SEARCH('Project Costing'!#REF!,Services!I2678,1),""))</f>
        <v>0</v>
      </c>
      <c r="B2671" s="174" t="str">
        <f>IF(A2671=1,COUNTIF($A$8:A2671,1),"")</f>
        <v/>
      </c>
      <c r="C2671" s="174"/>
      <c r="D2671" s="157">
        <f>IFERROR($C$8:INDEX($C$8:$C$3000,COUNTIF($C$8:$C$3000,"?*")),"")</f>
        <v>0</v>
      </c>
      <c r="E2671" s="174"/>
      <c r="F2671" s="174">
        <f>--ISNUMBER(IFERROR(SEARCH('Project Costing'!#REF!,Services!I2678,1),""))</f>
        <v>0</v>
      </c>
      <c r="G2671" s="174" t="str">
        <f>IF(F2671=1,COUNTIF($F$8:F2671,1),"")</f>
        <v/>
      </c>
      <c r="H2671" s="174"/>
      <c r="I2671" s="157">
        <f>IFERROR($H$8:INDEX($H$8:$H$3000,COUNTIF($H$8:$H$3000,"?*")),"")</f>
        <v>0</v>
      </c>
    </row>
    <row r="2672" spans="1:9" x14ac:dyDescent="0.25">
      <c r="A2672" s="174">
        <f>--ISNUMBER(IFERROR(SEARCH('Project Costing'!#REF!,Services!I2679,1),""))</f>
        <v>0</v>
      </c>
      <c r="B2672" s="174" t="str">
        <f>IF(A2672=1,COUNTIF($A$8:A2672,1),"")</f>
        <v/>
      </c>
      <c r="C2672" s="174"/>
      <c r="D2672" s="157">
        <f>IFERROR($C$8:INDEX($C$8:$C$3000,COUNTIF($C$8:$C$3000,"?*")),"")</f>
        <v>0</v>
      </c>
      <c r="E2672" s="174"/>
      <c r="F2672" s="174">
        <f>--ISNUMBER(IFERROR(SEARCH('Project Costing'!#REF!,Services!I2679,1),""))</f>
        <v>0</v>
      </c>
      <c r="G2672" s="174" t="str">
        <f>IF(F2672=1,COUNTIF($F$8:F2672,1),"")</f>
        <v/>
      </c>
      <c r="H2672" s="174"/>
      <c r="I2672" s="157">
        <f>IFERROR($H$8:INDEX($H$8:$H$3000,COUNTIF($H$8:$H$3000,"?*")),"")</f>
        <v>0</v>
      </c>
    </row>
    <row r="2673" spans="1:9" x14ac:dyDescent="0.25">
      <c r="A2673" s="174">
        <f>--ISNUMBER(IFERROR(SEARCH('Project Costing'!#REF!,Services!I2680,1),""))</f>
        <v>0</v>
      </c>
      <c r="B2673" s="174" t="str">
        <f>IF(A2673=1,COUNTIF($A$8:A2673,1),"")</f>
        <v/>
      </c>
      <c r="C2673" s="174"/>
      <c r="D2673" s="157">
        <f>IFERROR($C$8:INDEX($C$8:$C$3000,COUNTIF($C$8:$C$3000,"?*")),"")</f>
        <v>0</v>
      </c>
      <c r="E2673" s="174"/>
      <c r="F2673" s="174">
        <f>--ISNUMBER(IFERROR(SEARCH('Project Costing'!#REF!,Services!I2680,1),""))</f>
        <v>0</v>
      </c>
      <c r="G2673" s="174" t="str">
        <f>IF(F2673=1,COUNTIF($F$8:F2673,1),"")</f>
        <v/>
      </c>
      <c r="H2673" s="174"/>
      <c r="I2673" s="157">
        <f>IFERROR($H$8:INDEX($H$8:$H$3000,COUNTIF($H$8:$H$3000,"?*")),"")</f>
        <v>0</v>
      </c>
    </row>
    <row r="2674" spans="1:9" x14ac:dyDescent="0.25">
      <c r="A2674" s="174">
        <f>--ISNUMBER(IFERROR(SEARCH('Project Costing'!#REF!,Services!I2681,1),""))</f>
        <v>0</v>
      </c>
      <c r="B2674" s="174" t="str">
        <f>IF(A2674=1,COUNTIF($A$8:A2674,1),"")</f>
        <v/>
      </c>
      <c r="C2674" s="174"/>
      <c r="D2674" s="157">
        <f>IFERROR($C$8:INDEX($C$8:$C$3000,COUNTIF($C$8:$C$3000,"?*")),"")</f>
        <v>0</v>
      </c>
      <c r="E2674" s="174"/>
      <c r="F2674" s="174">
        <f>--ISNUMBER(IFERROR(SEARCH('Project Costing'!#REF!,Services!I2681,1),""))</f>
        <v>0</v>
      </c>
      <c r="G2674" s="174" t="str">
        <f>IF(F2674=1,COUNTIF($F$8:F2674,1),"")</f>
        <v/>
      </c>
      <c r="H2674" s="174"/>
      <c r="I2674" s="157">
        <f>IFERROR($H$8:INDEX($H$8:$H$3000,COUNTIF($H$8:$H$3000,"?*")),"")</f>
        <v>0</v>
      </c>
    </row>
    <row r="2675" spans="1:9" x14ac:dyDescent="0.25">
      <c r="A2675" s="174">
        <f>--ISNUMBER(IFERROR(SEARCH('Project Costing'!#REF!,Services!I2682,1),""))</f>
        <v>0</v>
      </c>
      <c r="B2675" s="174" t="str">
        <f>IF(A2675=1,COUNTIF($A$8:A2675,1),"")</f>
        <v/>
      </c>
      <c r="C2675" s="174"/>
      <c r="D2675" s="157">
        <f>IFERROR($C$8:INDEX($C$8:$C$3000,COUNTIF($C$8:$C$3000,"?*")),"")</f>
        <v>0</v>
      </c>
      <c r="E2675" s="174"/>
      <c r="F2675" s="174">
        <f>--ISNUMBER(IFERROR(SEARCH('Project Costing'!#REF!,Services!I2682,1),""))</f>
        <v>0</v>
      </c>
      <c r="G2675" s="174" t="str">
        <f>IF(F2675=1,COUNTIF($F$8:F2675,1),"")</f>
        <v/>
      </c>
      <c r="H2675" s="174"/>
      <c r="I2675" s="157">
        <f>IFERROR($H$8:INDEX($H$8:$H$3000,COUNTIF($H$8:$H$3000,"?*")),"")</f>
        <v>0</v>
      </c>
    </row>
    <row r="2676" spans="1:9" x14ac:dyDescent="0.25">
      <c r="A2676" s="174">
        <f>--ISNUMBER(IFERROR(SEARCH('Project Costing'!#REF!,Services!I2683,1),""))</f>
        <v>0</v>
      </c>
      <c r="B2676" s="174" t="str">
        <f>IF(A2676=1,COUNTIF($A$8:A2676,1),"")</f>
        <v/>
      </c>
      <c r="C2676" s="174"/>
      <c r="D2676" s="157">
        <f>IFERROR($C$8:INDEX($C$8:$C$3000,COUNTIF($C$8:$C$3000,"?*")),"")</f>
        <v>0</v>
      </c>
      <c r="E2676" s="174"/>
      <c r="F2676" s="174">
        <f>--ISNUMBER(IFERROR(SEARCH('Project Costing'!#REF!,Services!I2683,1),""))</f>
        <v>0</v>
      </c>
      <c r="G2676" s="174" t="str">
        <f>IF(F2676=1,COUNTIF($F$8:F2676,1),"")</f>
        <v/>
      </c>
      <c r="H2676" s="174"/>
      <c r="I2676" s="157">
        <f>IFERROR($H$8:INDEX($H$8:$H$3000,COUNTIF($H$8:$H$3000,"?*")),"")</f>
        <v>0</v>
      </c>
    </row>
    <row r="2677" spans="1:9" x14ac:dyDescent="0.25">
      <c r="A2677" s="174">
        <f>--ISNUMBER(IFERROR(SEARCH('Project Costing'!#REF!,Services!I2684,1),""))</f>
        <v>0</v>
      </c>
      <c r="B2677" s="174" t="str">
        <f>IF(A2677=1,COUNTIF($A$8:A2677,1),"")</f>
        <v/>
      </c>
      <c r="C2677" s="174"/>
      <c r="D2677" s="157">
        <f>IFERROR($C$8:INDEX($C$8:$C$3000,COUNTIF($C$8:$C$3000,"?*")),"")</f>
        <v>0</v>
      </c>
      <c r="E2677" s="174"/>
      <c r="F2677" s="174">
        <f>--ISNUMBER(IFERROR(SEARCH('Project Costing'!#REF!,Services!I2684,1),""))</f>
        <v>0</v>
      </c>
      <c r="G2677" s="174" t="str">
        <f>IF(F2677=1,COUNTIF($F$8:F2677,1),"")</f>
        <v/>
      </c>
      <c r="H2677" s="174"/>
      <c r="I2677" s="157">
        <f>IFERROR($H$8:INDEX($H$8:$H$3000,COUNTIF($H$8:$H$3000,"?*")),"")</f>
        <v>0</v>
      </c>
    </row>
    <row r="2678" spans="1:9" x14ac:dyDescent="0.25">
      <c r="A2678" s="174">
        <f>--ISNUMBER(IFERROR(SEARCH('Project Costing'!#REF!,Services!I2685,1),""))</f>
        <v>0</v>
      </c>
      <c r="B2678" s="174" t="str">
        <f>IF(A2678=1,COUNTIF($A$8:A2678,1),"")</f>
        <v/>
      </c>
      <c r="C2678" s="174"/>
      <c r="D2678" s="157">
        <f>IFERROR($C$8:INDEX($C$8:$C$3000,COUNTIF($C$8:$C$3000,"?*")),"")</f>
        <v>0</v>
      </c>
      <c r="E2678" s="174"/>
      <c r="F2678" s="174">
        <f>--ISNUMBER(IFERROR(SEARCH('Project Costing'!#REF!,Services!I2685,1),""))</f>
        <v>0</v>
      </c>
      <c r="G2678" s="174" t="str">
        <f>IF(F2678=1,COUNTIF($F$8:F2678,1),"")</f>
        <v/>
      </c>
      <c r="H2678" s="174"/>
      <c r="I2678" s="157">
        <f>IFERROR($H$8:INDEX($H$8:$H$3000,COUNTIF($H$8:$H$3000,"?*")),"")</f>
        <v>0</v>
      </c>
    </row>
    <row r="2679" spans="1:9" x14ac:dyDescent="0.25">
      <c r="A2679" s="174">
        <f>--ISNUMBER(IFERROR(SEARCH('Project Costing'!#REF!,Services!I2686,1),""))</f>
        <v>0</v>
      </c>
      <c r="B2679" s="174" t="str">
        <f>IF(A2679=1,COUNTIF($A$8:A2679,1),"")</f>
        <v/>
      </c>
      <c r="C2679" s="174"/>
      <c r="D2679" s="157">
        <f>IFERROR($C$8:INDEX($C$8:$C$3000,COUNTIF($C$8:$C$3000,"?*")),"")</f>
        <v>0</v>
      </c>
      <c r="E2679" s="174"/>
      <c r="F2679" s="174">
        <f>--ISNUMBER(IFERROR(SEARCH('Project Costing'!#REF!,Services!I2686,1),""))</f>
        <v>0</v>
      </c>
      <c r="G2679" s="174" t="str">
        <f>IF(F2679=1,COUNTIF($F$8:F2679,1),"")</f>
        <v/>
      </c>
      <c r="H2679" s="174"/>
      <c r="I2679" s="157">
        <f>IFERROR($H$8:INDEX($H$8:$H$3000,COUNTIF($H$8:$H$3000,"?*")),"")</f>
        <v>0</v>
      </c>
    </row>
    <row r="2680" spans="1:9" x14ac:dyDescent="0.25">
      <c r="A2680" s="174">
        <f>--ISNUMBER(IFERROR(SEARCH('Project Costing'!#REF!,Services!I2687,1),""))</f>
        <v>0</v>
      </c>
      <c r="B2680" s="174" t="str">
        <f>IF(A2680=1,COUNTIF($A$8:A2680,1),"")</f>
        <v/>
      </c>
      <c r="C2680" s="174"/>
      <c r="D2680" s="157">
        <f>IFERROR($C$8:INDEX($C$8:$C$3000,COUNTIF($C$8:$C$3000,"?*")),"")</f>
        <v>0</v>
      </c>
      <c r="E2680" s="174"/>
      <c r="F2680" s="174">
        <f>--ISNUMBER(IFERROR(SEARCH('Project Costing'!#REF!,Services!I2687,1),""))</f>
        <v>0</v>
      </c>
      <c r="G2680" s="174" t="str">
        <f>IF(F2680=1,COUNTIF($F$8:F2680,1),"")</f>
        <v/>
      </c>
      <c r="H2680" s="174"/>
      <c r="I2680" s="157">
        <f>IFERROR($H$8:INDEX($H$8:$H$3000,COUNTIF($H$8:$H$3000,"?*")),"")</f>
        <v>0</v>
      </c>
    </row>
    <row r="2681" spans="1:9" x14ac:dyDescent="0.25">
      <c r="A2681" s="174">
        <f>--ISNUMBER(IFERROR(SEARCH('Project Costing'!#REF!,Services!I2688,1),""))</f>
        <v>0</v>
      </c>
      <c r="B2681" s="174" t="str">
        <f>IF(A2681=1,COUNTIF($A$8:A2681,1),"")</f>
        <v/>
      </c>
      <c r="C2681" s="174"/>
      <c r="D2681" s="157">
        <f>IFERROR($C$8:INDEX($C$8:$C$3000,COUNTIF($C$8:$C$3000,"?*")),"")</f>
        <v>0</v>
      </c>
      <c r="E2681" s="174"/>
      <c r="F2681" s="174">
        <f>--ISNUMBER(IFERROR(SEARCH('Project Costing'!#REF!,Services!I2688,1),""))</f>
        <v>0</v>
      </c>
      <c r="G2681" s="174" t="str">
        <f>IF(F2681=1,COUNTIF($F$8:F2681,1),"")</f>
        <v/>
      </c>
      <c r="H2681" s="174"/>
      <c r="I2681" s="157">
        <f>IFERROR($H$8:INDEX($H$8:$H$3000,COUNTIF($H$8:$H$3000,"?*")),"")</f>
        <v>0</v>
      </c>
    </row>
    <row r="2682" spans="1:9" x14ac:dyDescent="0.25">
      <c r="A2682" s="174">
        <f>--ISNUMBER(IFERROR(SEARCH('Project Costing'!#REF!,Services!I2689,1),""))</f>
        <v>0</v>
      </c>
      <c r="B2682" s="174" t="str">
        <f>IF(A2682=1,COUNTIF($A$8:A2682,1),"")</f>
        <v/>
      </c>
      <c r="C2682" s="174"/>
      <c r="D2682" s="157">
        <f>IFERROR($C$8:INDEX($C$8:$C$3000,COUNTIF($C$8:$C$3000,"?*")),"")</f>
        <v>0</v>
      </c>
      <c r="E2682" s="174"/>
      <c r="F2682" s="174">
        <f>--ISNUMBER(IFERROR(SEARCH('Project Costing'!#REF!,Services!I2689,1),""))</f>
        <v>0</v>
      </c>
      <c r="G2682" s="174" t="str">
        <f>IF(F2682=1,COUNTIF($F$8:F2682,1),"")</f>
        <v/>
      </c>
      <c r="H2682" s="174"/>
      <c r="I2682" s="157">
        <f>IFERROR($H$8:INDEX($H$8:$H$3000,COUNTIF($H$8:$H$3000,"?*")),"")</f>
        <v>0</v>
      </c>
    </row>
    <row r="2683" spans="1:9" x14ac:dyDescent="0.25">
      <c r="A2683" s="174">
        <f>--ISNUMBER(IFERROR(SEARCH('Project Costing'!#REF!,Services!I2690,1),""))</f>
        <v>0</v>
      </c>
      <c r="B2683" s="174" t="str">
        <f>IF(A2683=1,COUNTIF($A$8:A2683,1),"")</f>
        <v/>
      </c>
      <c r="C2683" s="174"/>
      <c r="D2683" s="157">
        <f>IFERROR($C$8:INDEX($C$8:$C$3000,COUNTIF($C$8:$C$3000,"?*")),"")</f>
        <v>0</v>
      </c>
      <c r="E2683" s="174"/>
      <c r="F2683" s="174">
        <f>--ISNUMBER(IFERROR(SEARCH('Project Costing'!#REF!,Services!I2690,1),""))</f>
        <v>0</v>
      </c>
      <c r="G2683" s="174" t="str">
        <f>IF(F2683=1,COUNTIF($F$8:F2683,1),"")</f>
        <v/>
      </c>
      <c r="H2683" s="174"/>
      <c r="I2683" s="157">
        <f>IFERROR($H$8:INDEX($H$8:$H$3000,COUNTIF($H$8:$H$3000,"?*")),"")</f>
        <v>0</v>
      </c>
    </row>
    <row r="2684" spans="1:9" x14ac:dyDescent="0.25">
      <c r="A2684" s="174">
        <f>--ISNUMBER(IFERROR(SEARCH('Project Costing'!#REF!,Services!I2691,1),""))</f>
        <v>0</v>
      </c>
      <c r="B2684" s="174" t="str">
        <f>IF(A2684=1,COUNTIF($A$8:A2684,1),"")</f>
        <v/>
      </c>
      <c r="C2684" s="174"/>
      <c r="D2684" s="157">
        <f>IFERROR($C$8:INDEX($C$8:$C$3000,COUNTIF($C$8:$C$3000,"?*")),"")</f>
        <v>0</v>
      </c>
      <c r="E2684" s="174"/>
      <c r="F2684" s="174">
        <f>--ISNUMBER(IFERROR(SEARCH('Project Costing'!#REF!,Services!I2691,1),""))</f>
        <v>0</v>
      </c>
      <c r="G2684" s="174" t="str">
        <f>IF(F2684=1,COUNTIF($F$8:F2684,1),"")</f>
        <v/>
      </c>
      <c r="H2684" s="174"/>
      <c r="I2684" s="157">
        <f>IFERROR($H$8:INDEX($H$8:$H$3000,COUNTIF($H$8:$H$3000,"?*")),"")</f>
        <v>0</v>
      </c>
    </row>
    <row r="2685" spans="1:9" x14ac:dyDescent="0.25">
      <c r="A2685" s="174">
        <f>--ISNUMBER(IFERROR(SEARCH('Project Costing'!#REF!,Services!I2692,1),""))</f>
        <v>0</v>
      </c>
      <c r="B2685" s="174" t="str">
        <f>IF(A2685=1,COUNTIF($A$8:A2685,1),"")</f>
        <v/>
      </c>
      <c r="C2685" s="174"/>
      <c r="D2685" s="157">
        <f>IFERROR($C$8:INDEX($C$8:$C$3000,COUNTIF($C$8:$C$3000,"?*")),"")</f>
        <v>0</v>
      </c>
      <c r="E2685" s="174"/>
      <c r="F2685" s="174">
        <f>--ISNUMBER(IFERROR(SEARCH('Project Costing'!#REF!,Services!I2692,1),""))</f>
        <v>0</v>
      </c>
      <c r="G2685" s="174" t="str">
        <f>IF(F2685=1,COUNTIF($F$8:F2685,1),"")</f>
        <v/>
      </c>
      <c r="H2685" s="174"/>
      <c r="I2685" s="157">
        <f>IFERROR($H$8:INDEX($H$8:$H$3000,COUNTIF($H$8:$H$3000,"?*")),"")</f>
        <v>0</v>
      </c>
    </row>
    <row r="2686" spans="1:9" x14ac:dyDescent="0.25">
      <c r="A2686" s="174">
        <f>--ISNUMBER(IFERROR(SEARCH('Project Costing'!#REF!,Services!I2693,1),""))</f>
        <v>0</v>
      </c>
      <c r="B2686" s="174" t="str">
        <f>IF(A2686=1,COUNTIF($A$8:A2686,1),"")</f>
        <v/>
      </c>
      <c r="C2686" s="174"/>
      <c r="D2686" s="157">
        <f>IFERROR($C$8:INDEX($C$8:$C$3000,COUNTIF($C$8:$C$3000,"?*")),"")</f>
        <v>0</v>
      </c>
      <c r="E2686" s="174"/>
      <c r="F2686" s="174">
        <f>--ISNUMBER(IFERROR(SEARCH('Project Costing'!#REF!,Services!I2693,1),""))</f>
        <v>0</v>
      </c>
      <c r="G2686" s="174" t="str">
        <f>IF(F2686=1,COUNTIF($F$8:F2686,1),"")</f>
        <v/>
      </c>
      <c r="H2686" s="174"/>
      <c r="I2686" s="157">
        <f>IFERROR($H$8:INDEX($H$8:$H$3000,COUNTIF($H$8:$H$3000,"?*")),"")</f>
        <v>0</v>
      </c>
    </row>
    <row r="2687" spans="1:9" x14ac:dyDescent="0.25">
      <c r="A2687" s="174">
        <f>--ISNUMBER(IFERROR(SEARCH('Project Costing'!#REF!,Services!I2694,1),""))</f>
        <v>0</v>
      </c>
      <c r="B2687" s="174" t="str">
        <f>IF(A2687=1,COUNTIF($A$8:A2687,1),"")</f>
        <v/>
      </c>
      <c r="C2687" s="174"/>
      <c r="D2687" s="157">
        <f>IFERROR($C$8:INDEX($C$8:$C$3000,COUNTIF($C$8:$C$3000,"?*")),"")</f>
        <v>0</v>
      </c>
      <c r="E2687" s="174"/>
      <c r="F2687" s="174">
        <f>--ISNUMBER(IFERROR(SEARCH('Project Costing'!#REF!,Services!I2694,1),""))</f>
        <v>0</v>
      </c>
      <c r="G2687" s="174" t="str">
        <f>IF(F2687=1,COUNTIF($F$8:F2687,1),"")</f>
        <v/>
      </c>
      <c r="H2687" s="174"/>
      <c r="I2687" s="157">
        <f>IFERROR($H$8:INDEX($H$8:$H$3000,COUNTIF($H$8:$H$3000,"?*")),"")</f>
        <v>0</v>
      </c>
    </row>
    <row r="2688" spans="1:9" x14ac:dyDescent="0.25">
      <c r="A2688" s="174">
        <f>--ISNUMBER(IFERROR(SEARCH('Project Costing'!#REF!,Services!I2695,1),""))</f>
        <v>0</v>
      </c>
      <c r="B2688" s="174" t="str">
        <f>IF(A2688=1,COUNTIF($A$8:A2688,1),"")</f>
        <v/>
      </c>
      <c r="C2688" s="174"/>
      <c r="D2688" s="157">
        <f>IFERROR($C$8:INDEX($C$8:$C$3000,COUNTIF($C$8:$C$3000,"?*")),"")</f>
        <v>0</v>
      </c>
      <c r="E2688" s="174"/>
      <c r="F2688" s="174">
        <f>--ISNUMBER(IFERROR(SEARCH('Project Costing'!#REF!,Services!I2695,1),""))</f>
        <v>0</v>
      </c>
      <c r="G2688" s="174" t="str">
        <f>IF(F2688=1,COUNTIF($F$8:F2688,1),"")</f>
        <v/>
      </c>
      <c r="H2688" s="174"/>
      <c r="I2688" s="157">
        <f>IFERROR($H$8:INDEX($H$8:$H$3000,COUNTIF($H$8:$H$3000,"?*")),"")</f>
        <v>0</v>
      </c>
    </row>
    <row r="2689" spans="1:9" x14ac:dyDescent="0.25">
      <c r="A2689" s="174">
        <f>--ISNUMBER(IFERROR(SEARCH('Project Costing'!#REF!,Services!I2696,1),""))</f>
        <v>0</v>
      </c>
      <c r="B2689" s="174" t="str">
        <f>IF(A2689=1,COUNTIF($A$8:A2689,1),"")</f>
        <v/>
      </c>
      <c r="C2689" s="174"/>
      <c r="D2689" s="157">
        <f>IFERROR($C$8:INDEX($C$8:$C$3000,COUNTIF($C$8:$C$3000,"?*")),"")</f>
        <v>0</v>
      </c>
      <c r="E2689" s="174"/>
      <c r="F2689" s="174">
        <f>--ISNUMBER(IFERROR(SEARCH('Project Costing'!#REF!,Services!I2696,1),""))</f>
        <v>0</v>
      </c>
      <c r="G2689" s="174" t="str">
        <f>IF(F2689=1,COUNTIF($F$8:F2689,1),"")</f>
        <v/>
      </c>
      <c r="H2689" s="174"/>
      <c r="I2689" s="157">
        <f>IFERROR($H$8:INDEX($H$8:$H$3000,COUNTIF($H$8:$H$3000,"?*")),"")</f>
        <v>0</v>
      </c>
    </row>
    <row r="2690" spans="1:9" x14ac:dyDescent="0.25">
      <c r="A2690" s="174">
        <f>--ISNUMBER(IFERROR(SEARCH('Project Costing'!#REF!,Services!I2697,1),""))</f>
        <v>0</v>
      </c>
      <c r="B2690" s="174" t="str">
        <f>IF(A2690=1,COUNTIF($A$8:A2690,1),"")</f>
        <v/>
      </c>
      <c r="C2690" s="174"/>
      <c r="D2690" s="157">
        <f>IFERROR($C$8:INDEX($C$8:$C$3000,COUNTIF($C$8:$C$3000,"?*")),"")</f>
        <v>0</v>
      </c>
      <c r="E2690" s="174"/>
      <c r="F2690" s="174">
        <f>--ISNUMBER(IFERROR(SEARCH('Project Costing'!#REF!,Services!I2697,1),""))</f>
        <v>0</v>
      </c>
      <c r="G2690" s="174" t="str">
        <f>IF(F2690=1,COUNTIF($F$8:F2690,1),"")</f>
        <v/>
      </c>
      <c r="H2690" s="174"/>
      <c r="I2690" s="157">
        <f>IFERROR($H$8:INDEX($H$8:$H$3000,COUNTIF($H$8:$H$3000,"?*")),"")</f>
        <v>0</v>
      </c>
    </row>
    <row r="2691" spans="1:9" x14ac:dyDescent="0.25">
      <c r="A2691" s="174">
        <f>--ISNUMBER(IFERROR(SEARCH('Project Costing'!#REF!,Services!I2698,1),""))</f>
        <v>0</v>
      </c>
      <c r="B2691" s="174" t="str">
        <f>IF(A2691=1,COUNTIF($A$8:A2691,1),"")</f>
        <v/>
      </c>
      <c r="C2691" s="174"/>
      <c r="D2691" s="157">
        <f>IFERROR($C$8:INDEX($C$8:$C$3000,COUNTIF($C$8:$C$3000,"?*")),"")</f>
        <v>0</v>
      </c>
      <c r="E2691" s="174"/>
      <c r="F2691" s="174">
        <f>--ISNUMBER(IFERROR(SEARCH('Project Costing'!#REF!,Services!I2698,1),""))</f>
        <v>0</v>
      </c>
      <c r="G2691" s="174" t="str">
        <f>IF(F2691=1,COUNTIF($F$8:F2691,1),"")</f>
        <v/>
      </c>
      <c r="H2691" s="174"/>
      <c r="I2691" s="157">
        <f>IFERROR($H$8:INDEX($H$8:$H$3000,COUNTIF($H$8:$H$3000,"?*")),"")</f>
        <v>0</v>
      </c>
    </row>
    <row r="2692" spans="1:9" x14ac:dyDescent="0.25">
      <c r="A2692" s="174">
        <f>--ISNUMBER(IFERROR(SEARCH('Project Costing'!#REF!,Services!I2699,1),""))</f>
        <v>0</v>
      </c>
      <c r="B2692" s="174" t="str">
        <f>IF(A2692=1,COUNTIF($A$8:A2692,1),"")</f>
        <v/>
      </c>
      <c r="C2692" s="174"/>
      <c r="D2692" s="157">
        <f>IFERROR($C$8:INDEX($C$8:$C$3000,COUNTIF($C$8:$C$3000,"?*")),"")</f>
        <v>0</v>
      </c>
      <c r="E2692" s="174"/>
      <c r="F2692" s="174">
        <f>--ISNUMBER(IFERROR(SEARCH('Project Costing'!#REF!,Services!I2699,1),""))</f>
        <v>0</v>
      </c>
      <c r="G2692" s="174" t="str">
        <f>IF(F2692=1,COUNTIF($F$8:F2692,1),"")</f>
        <v/>
      </c>
      <c r="H2692" s="174"/>
      <c r="I2692" s="157">
        <f>IFERROR($H$8:INDEX($H$8:$H$3000,COUNTIF($H$8:$H$3000,"?*")),"")</f>
        <v>0</v>
      </c>
    </row>
    <row r="2693" spans="1:9" x14ac:dyDescent="0.25">
      <c r="A2693" s="174">
        <f>--ISNUMBER(IFERROR(SEARCH('Project Costing'!#REF!,Services!I2700,1),""))</f>
        <v>0</v>
      </c>
      <c r="B2693" s="174" t="str">
        <f>IF(A2693=1,COUNTIF($A$8:A2693,1),"")</f>
        <v/>
      </c>
      <c r="C2693" s="174"/>
      <c r="D2693" s="157">
        <f>IFERROR($C$8:INDEX($C$8:$C$3000,COUNTIF($C$8:$C$3000,"?*")),"")</f>
        <v>0</v>
      </c>
      <c r="E2693" s="174"/>
      <c r="F2693" s="174">
        <f>--ISNUMBER(IFERROR(SEARCH('Project Costing'!#REF!,Services!I2700,1),""))</f>
        <v>0</v>
      </c>
      <c r="G2693" s="174" t="str">
        <f>IF(F2693=1,COUNTIF($F$8:F2693,1),"")</f>
        <v/>
      </c>
      <c r="H2693" s="174"/>
      <c r="I2693" s="157">
        <f>IFERROR($H$8:INDEX($H$8:$H$3000,COUNTIF($H$8:$H$3000,"?*")),"")</f>
        <v>0</v>
      </c>
    </row>
    <row r="2694" spans="1:9" x14ac:dyDescent="0.25">
      <c r="A2694" s="174">
        <f>--ISNUMBER(IFERROR(SEARCH('Project Costing'!#REF!,Services!I2701,1),""))</f>
        <v>0</v>
      </c>
      <c r="B2694" s="174" t="str">
        <f>IF(A2694=1,COUNTIF($A$8:A2694,1),"")</f>
        <v/>
      </c>
      <c r="C2694" s="174"/>
      <c r="D2694" s="157">
        <f>IFERROR($C$8:INDEX($C$8:$C$3000,COUNTIF($C$8:$C$3000,"?*")),"")</f>
        <v>0</v>
      </c>
      <c r="E2694" s="174"/>
      <c r="F2694" s="174">
        <f>--ISNUMBER(IFERROR(SEARCH('Project Costing'!#REF!,Services!I2701,1),""))</f>
        <v>0</v>
      </c>
      <c r="G2694" s="174" t="str">
        <f>IF(F2694=1,COUNTIF($F$8:F2694,1),"")</f>
        <v/>
      </c>
      <c r="H2694" s="174"/>
      <c r="I2694" s="157">
        <f>IFERROR($H$8:INDEX($H$8:$H$3000,COUNTIF($H$8:$H$3000,"?*")),"")</f>
        <v>0</v>
      </c>
    </row>
    <row r="2695" spans="1:9" x14ac:dyDescent="0.25">
      <c r="A2695" s="174">
        <f>--ISNUMBER(IFERROR(SEARCH('Project Costing'!#REF!,Services!I2702,1),""))</f>
        <v>0</v>
      </c>
      <c r="B2695" s="174" t="str">
        <f>IF(A2695=1,COUNTIF($A$8:A2695,1),"")</f>
        <v/>
      </c>
      <c r="C2695" s="174"/>
      <c r="D2695" s="157">
        <f>IFERROR($C$8:INDEX($C$8:$C$3000,COUNTIF($C$8:$C$3000,"?*")),"")</f>
        <v>0</v>
      </c>
      <c r="E2695" s="174"/>
      <c r="F2695" s="174">
        <f>--ISNUMBER(IFERROR(SEARCH('Project Costing'!#REF!,Services!I2702,1),""))</f>
        <v>0</v>
      </c>
      <c r="G2695" s="174" t="str">
        <f>IF(F2695=1,COUNTIF($F$8:F2695,1),"")</f>
        <v/>
      </c>
      <c r="H2695" s="174"/>
      <c r="I2695" s="157">
        <f>IFERROR($H$8:INDEX($H$8:$H$3000,COUNTIF($H$8:$H$3000,"?*")),"")</f>
        <v>0</v>
      </c>
    </row>
    <row r="2696" spans="1:9" x14ac:dyDescent="0.25">
      <c r="A2696" s="174">
        <f>--ISNUMBER(IFERROR(SEARCH('Project Costing'!#REF!,Services!I2703,1),""))</f>
        <v>0</v>
      </c>
      <c r="B2696" s="174" t="str">
        <f>IF(A2696=1,COUNTIF($A$8:A2696,1),"")</f>
        <v/>
      </c>
      <c r="C2696" s="174"/>
      <c r="D2696" s="157">
        <f>IFERROR($C$8:INDEX($C$8:$C$3000,COUNTIF($C$8:$C$3000,"?*")),"")</f>
        <v>0</v>
      </c>
      <c r="E2696" s="174"/>
      <c r="F2696" s="174">
        <f>--ISNUMBER(IFERROR(SEARCH('Project Costing'!#REF!,Services!I2703,1),""))</f>
        <v>0</v>
      </c>
      <c r="G2696" s="174" t="str">
        <f>IF(F2696=1,COUNTIF($F$8:F2696,1),"")</f>
        <v/>
      </c>
      <c r="H2696" s="174"/>
      <c r="I2696" s="157">
        <f>IFERROR($H$8:INDEX($H$8:$H$3000,COUNTIF($H$8:$H$3000,"?*")),"")</f>
        <v>0</v>
      </c>
    </row>
    <row r="2697" spans="1:9" x14ac:dyDescent="0.25">
      <c r="A2697" s="174">
        <f>--ISNUMBER(IFERROR(SEARCH('Project Costing'!#REF!,Services!I2704,1),""))</f>
        <v>0</v>
      </c>
      <c r="B2697" s="174" t="str">
        <f>IF(A2697=1,COUNTIF($A$8:A2697,1),"")</f>
        <v/>
      </c>
      <c r="C2697" s="174"/>
      <c r="D2697" s="157">
        <f>IFERROR($C$8:INDEX($C$8:$C$3000,COUNTIF($C$8:$C$3000,"?*")),"")</f>
        <v>0</v>
      </c>
      <c r="E2697" s="174"/>
      <c r="F2697" s="174">
        <f>--ISNUMBER(IFERROR(SEARCH('Project Costing'!#REF!,Services!I2704,1),""))</f>
        <v>0</v>
      </c>
      <c r="G2697" s="174" t="str">
        <f>IF(F2697=1,COUNTIF($F$8:F2697,1),"")</f>
        <v/>
      </c>
      <c r="H2697" s="174"/>
      <c r="I2697" s="157">
        <f>IFERROR($H$8:INDEX($H$8:$H$3000,COUNTIF($H$8:$H$3000,"?*")),"")</f>
        <v>0</v>
      </c>
    </row>
    <row r="2698" spans="1:9" x14ac:dyDescent="0.25">
      <c r="A2698" s="174">
        <f>--ISNUMBER(IFERROR(SEARCH('Project Costing'!#REF!,Services!I2705,1),""))</f>
        <v>0</v>
      </c>
      <c r="B2698" s="174" t="str">
        <f>IF(A2698=1,COUNTIF($A$8:A2698,1),"")</f>
        <v/>
      </c>
      <c r="C2698" s="174"/>
      <c r="D2698" s="157">
        <f>IFERROR($C$8:INDEX($C$8:$C$3000,COUNTIF($C$8:$C$3000,"?*")),"")</f>
        <v>0</v>
      </c>
      <c r="E2698" s="174"/>
      <c r="F2698" s="174">
        <f>--ISNUMBER(IFERROR(SEARCH('Project Costing'!#REF!,Services!I2705,1),""))</f>
        <v>0</v>
      </c>
      <c r="G2698" s="174" t="str">
        <f>IF(F2698=1,COUNTIF($F$8:F2698,1),"")</f>
        <v/>
      </c>
      <c r="H2698" s="174"/>
      <c r="I2698" s="157">
        <f>IFERROR($H$8:INDEX($H$8:$H$3000,COUNTIF($H$8:$H$3000,"?*")),"")</f>
        <v>0</v>
      </c>
    </row>
    <row r="2699" spans="1:9" x14ac:dyDescent="0.25">
      <c r="A2699" s="174">
        <f>--ISNUMBER(IFERROR(SEARCH('Project Costing'!#REF!,Services!I2706,1),""))</f>
        <v>0</v>
      </c>
      <c r="B2699" s="174" t="str">
        <f>IF(A2699=1,COUNTIF($A$8:A2699,1),"")</f>
        <v/>
      </c>
      <c r="C2699" s="174"/>
      <c r="D2699" s="157">
        <f>IFERROR($C$8:INDEX($C$8:$C$3000,COUNTIF($C$8:$C$3000,"?*")),"")</f>
        <v>0</v>
      </c>
      <c r="E2699" s="174"/>
      <c r="F2699" s="174">
        <f>--ISNUMBER(IFERROR(SEARCH('Project Costing'!#REF!,Services!I2706,1),""))</f>
        <v>0</v>
      </c>
      <c r="G2699" s="174" t="str">
        <f>IF(F2699=1,COUNTIF($F$8:F2699,1),"")</f>
        <v/>
      </c>
      <c r="H2699" s="174"/>
      <c r="I2699" s="157">
        <f>IFERROR($H$8:INDEX($H$8:$H$3000,COUNTIF($H$8:$H$3000,"?*")),"")</f>
        <v>0</v>
      </c>
    </row>
    <row r="2700" spans="1:9" x14ac:dyDescent="0.25">
      <c r="A2700" s="174">
        <f>--ISNUMBER(IFERROR(SEARCH('Project Costing'!#REF!,Services!I2707,1),""))</f>
        <v>0</v>
      </c>
      <c r="B2700" s="174" t="str">
        <f>IF(A2700=1,COUNTIF($A$8:A2700,1),"")</f>
        <v/>
      </c>
      <c r="C2700" s="174"/>
      <c r="D2700" s="157">
        <f>IFERROR($C$8:INDEX($C$8:$C$3000,COUNTIF($C$8:$C$3000,"?*")),"")</f>
        <v>0</v>
      </c>
      <c r="E2700" s="174"/>
      <c r="F2700" s="174">
        <f>--ISNUMBER(IFERROR(SEARCH('Project Costing'!#REF!,Services!I2707,1),""))</f>
        <v>0</v>
      </c>
      <c r="G2700" s="174" t="str">
        <f>IF(F2700=1,COUNTIF($F$8:F2700,1),"")</f>
        <v/>
      </c>
      <c r="H2700" s="174"/>
      <c r="I2700" s="157">
        <f>IFERROR($H$8:INDEX($H$8:$H$3000,COUNTIF($H$8:$H$3000,"?*")),"")</f>
        <v>0</v>
      </c>
    </row>
    <row r="2701" spans="1:9" x14ac:dyDescent="0.25">
      <c r="A2701" s="174">
        <f>--ISNUMBER(IFERROR(SEARCH('Project Costing'!#REF!,Services!I2708,1),""))</f>
        <v>0</v>
      </c>
      <c r="B2701" s="174" t="str">
        <f>IF(A2701=1,COUNTIF($A$8:A2701,1),"")</f>
        <v/>
      </c>
      <c r="C2701" s="174"/>
      <c r="D2701" s="157">
        <f>IFERROR($C$8:INDEX($C$8:$C$3000,COUNTIF($C$8:$C$3000,"?*")),"")</f>
        <v>0</v>
      </c>
      <c r="E2701" s="174"/>
      <c r="F2701" s="174">
        <f>--ISNUMBER(IFERROR(SEARCH('Project Costing'!#REF!,Services!I2708,1),""))</f>
        <v>0</v>
      </c>
      <c r="G2701" s="174" t="str">
        <f>IF(F2701=1,COUNTIF($F$8:F2701,1),"")</f>
        <v/>
      </c>
      <c r="H2701" s="174"/>
      <c r="I2701" s="157">
        <f>IFERROR($H$8:INDEX($H$8:$H$3000,COUNTIF($H$8:$H$3000,"?*")),"")</f>
        <v>0</v>
      </c>
    </row>
    <row r="2702" spans="1:9" x14ac:dyDescent="0.25">
      <c r="A2702" s="174">
        <f>--ISNUMBER(IFERROR(SEARCH('Project Costing'!#REF!,Services!I2709,1),""))</f>
        <v>0</v>
      </c>
      <c r="B2702" s="174" t="str">
        <f>IF(A2702=1,COUNTIF($A$8:A2702,1),"")</f>
        <v/>
      </c>
      <c r="C2702" s="174"/>
      <c r="D2702" s="157">
        <f>IFERROR($C$8:INDEX($C$8:$C$3000,COUNTIF($C$8:$C$3000,"?*")),"")</f>
        <v>0</v>
      </c>
      <c r="E2702" s="174"/>
      <c r="F2702" s="174">
        <f>--ISNUMBER(IFERROR(SEARCH('Project Costing'!#REF!,Services!I2709,1),""))</f>
        <v>0</v>
      </c>
      <c r="G2702" s="174" t="str">
        <f>IF(F2702=1,COUNTIF($F$8:F2702,1),"")</f>
        <v/>
      </c>
      <c r="H2702" s="174"/>
      <c r="I2702" s="157">
        <f>IFERROR($H$8:INDEX($H$8:$H$3000,COUNTIF($H$8:$H$3000,"?*")),"")</f>
        <v>0</v>
      </c>
    </row>
    <row r="2703" spans="1:9" x14ac:dyDescent="0.25">
      <c r="A2703" s="174">
        <f>--ISNUMBER(IFERROR(SEARCH('Project Costing'!#REF!,Services!I2710,1),""))</f>
        <v>0</v>
      </c>
      <c r="B2703" s="174" t="str">
        <f>IF(A2703=1,COUNTIF($A$8:A2703,1),"")</f>
        <v/>
      </c>
      <c r="C2703" s="174"/>
      <c r="D2703" s="157">
        <f>IFERROR($C$8:INDEX($C$8:$C$3000,COUNTIF($C$8:$C$3000,"?*")),"")</f>
        <v>0</v>
      </c>
      <c r="E2703" s="174"/>
      <c r="F2703" s="174">
        <f>--ISNUMBER(IFERROR(SEARCH('Project Costing'!#REF!,Services!I2710,1),""))</f>
        <v>0</v>
      </c>
      <c r="G2703" s="174" t="str">
        <f>IF(F2703=1,COUNTIF($F$8:F2703,1),"")</f>
        <v/>
      </c>
      <c r="H2703" s="174"/>
      <c r="I2703" s="157">
        <f>IFERROR($H$8:INDEX($H$8:$H$3000,COUNTIF($H$8:$H$3000,"?*")),"")</f>
        <v>0</v>
      </c>
    </row>
    <row r="2704" spans="1:9" x14ac:dyDescent="0.25">
      <c r="A2704" s="174">
        <f>--ISNUMBER(IFERROR(SEARCH('Project Costing'!#REF!,Services!I2711,1),""))</f>
        <v>0</v>
      </c>
      <c r="B2704" s="174" t="str">
        <f>IF(A2704=1,COUNTIF($A$8:A2704,1),"")</f>
        <v/>
      </c>
      <c r="C2704" s="174"/>
      <c r="D2704" s="157">
        <f>IFERROR($C$8:INDEX($C$8:$C$3000,COUNTIF($C$8:$C$3000,"?*")),"")</f>
        <v>0</v>
      </c>
      <c r="E2704" s="174"/>
      <c r="F2704" s="174">
        <f>--ISNUMBER(IFERROR(SEARCH('Project Costing'!#REF!,Services!I2711,1),""))</f>
        <v>0</v>
      </c>
      <c r="G2704" s="174" t="str">
        <f>IF(F2704=1,COUNTIF($F$8:F2704,1),"")</f>
        <v/>
      </c>
      <c r="H2704" s="174"/>
      <c r="I2704" s="157">
        <f>IFERROR($H$8:INDEX($H$8:$H$3000,COUNTIF($H$8:$H$3000,"?*")),"")</f>
        <v>0</v>
      </c>
    </row>
    <row r="2705" spans="1:9" x14ac:dyDescent="0.25">
      <c r="A2705" s="174">
        <f>--ISNUMBER(IFERROR(SEARCH('Project Costing'!#REF!,Services!I2712,1),""))</f>
        <v>0</v>
      </c>
      <c r="B2705" s="174" t="str">
        <f>IF(A2705=1,COUNTIF($A$8:A2705,1),"")</f>
        <v/>
      </c>
      <c r="C2705" s="174"/>
      <c r="D2705" s="157">
        <f>IFERROR($C$8:INDEX($C$8:$C$3000,COUNTIF($C$8:$C$3000,"?*")),"")</f>
        <v>0</v>
      </c>
      <c r="E2705" s="174"/>
      <c r="F2705" s="174">
        <f>--ISNUMBER(IFERROR(SEARCH('Project Costing'!#REF!,Services!I2712,1),""))</f>
        <v>0</v>
      </c>
      <c r="G2705" s="174" t="str">
        <f>IF(F2705=1,COUNTIF($F$8:F2705,1),"")</f>
        <v/>
      </c>
      <c r="H2705" s="174"/>
      <c r="I2705" s="157">
        <f>IFERROR($H$8:INDEX($H$8:$H$3000,COUNTIF($H$8:$H$3000,"?*")),"")</f>
        <v>0</v>
      </c>
    </row>
    <row r="2706" spans="1:9" x14ac:dyDescent="0.25">
      <c r="A2706" s="174">
        <f>--ISNUMBER(IFERROR(SEARCH('Project Costing'!#REF!,Services!I2713,1),""))</f>
        <v>0</v>
      </c>
      <c r="B2706" s="174" t="str">
        <f>IF(A2706=1,COUNTIF($A$8:A2706,1),"")</f>
        <v/>
      </c>
      <c r="C2706" s="174"/>
      <c r="D2706" s="157">
        <f>IFERROR($C$8:INDEX($C$8:$C$3000,COUNTIF($C$8:$C$3000,"?*")),"")</f>
        <v>0</v>
      </c>
      <c r="E2706" s="174"/>
      <c r="F2706" s="174">
        <f>--ISNUMBER(IFERROR(SEARCH('Project Costing'!#REF!,Services!I2713,1),""))</f>
        <v>0</v>
      </c>
      <c r="G2706" s="174" t="str">
        <f>IF(F2706=1,COUNTIF($F$8:F2706,1),"")</f>
        <v/>
      </c>
      <c r="H2706" s="174"/>
      <c r="I2706" s="157">
        <f>IFERROR($H$8:INDEX($H$8:$H$3000,COUNTIF($H$8:$H$3000,"?*")),"")</f>
        <v>0</v>
      </c>
    </row>
    <row r="2707" spans="1:9" x14ac:dyDescent="0.25">
      <c r="A2707" s="174">
        <f>--ISNUMBER(IFERROR(SEARCH('Project Costing'!#REF!,Services!I2714,1),""))</f>
        <v>0</v>
      </c>
      <c r="B2707" s="174" t="str">
        <f>IF(A2707=1,COUNTIF($A$8:A2707,1),"")</f>
        <v/>
      </c>
      <c r="C2707" s="174"/>
      <c r="D2707" s="157">
        <f>IFERROR($C$8:INDEX($C$8:$C$3000,COUNTIF($C$8:$C$3000,"?*")),"")</f>
        <v>0</v>
      </c>
      <c r="E2707" s="174"/>
      <c r="F2707" s="174">
        <f>--ISNUMBER(IFERROR(SEARCH('Project Costing'!#REF!,Services!I2714,1),""))</f>
        <v>0</v>
      </c>
      <c r="G2707" s="174" t="str">
        <f>IF(F2707=1,COUNTIF($F$8:F2707,1),"")</f>
        <v/>
      </c>
      <c r="H2707" s="174"/>
      <c r="I2707" s="157">
        <f>IFERROR($H$8:INDEX($H$8:$H$3000,COUNTIF($H$8:$H$3000,"?*")),"")</f>
        <v>0</v>
      </c>
    </row>
    <row r="2708" spans="1:9" x14ac:dyDescent="0.25">
      <c r="A2708" s="174">
        <f>--ISNUMBER(IFERROR(SEARCH('Project Costing'!#REF!,Services!I2715,1),""))</f>
        <v>0</v>
      </c>
      <c r="B2708" s="174" t="str">
        <f>IF(A2708=1,COUNTIF($A$8:A2708,1),"")</f>
        <v/>
      </c>
      <c r="C2708" s="174"/>
      <c r="D2708" s="157">
        <f>IFERROR($C$8:INDEX($C$8:$C$3000,COUNTIF($C$8:$C$3000,"?*")),"")</f>
        <v>0</v>
      </c>
      <c r="E2708" s="174"/>
      <c r="F2708" s="174">
        <f>--ISNUMBER(IFERROR(SEARCH('Project Costing'!#REF!,Services!I2715,1),""))</f>
        <v>0</v>
      </c>
      <c r="G2708" s="174" t="str">
        <f>IF(F2708=1,COUNTIF($F$8:F2708,1),"")</f>
        <v/>
      </c>
      <c r="H2708" s="174"/>
      <c r="I2708" s="157">
        <f>IFERROR($H$8:INDEX($H$8:$H$3000,COUNTIF($H$8:$H$3000,"?*")),"")</f>
        <v>0</v>
      </c>
    </row>
    <row r="2709" spans="1:9" x14ac:dyDescent="0.25">
      <c r="A2709" s="174">
        <f>--ISNUMBER(IFERROR(SEARCH('Project Costing'!#REF!,Services!I2716,1),""))</f>
        <v>0</v>
      </c>
      <c r="B2709" s="174" t="str">
        <f>IF(A2709=1,COUNTIF($A$8:A2709,1),"")</f>
        <v/>
      </c>
      <c r="C2709" s="174"/>
      <c r="D2709" s="157">
        <f>IFERROR($C$8:INDEX($C$8:$C$3000,COUNTIF($C$8:$C$3000,"?*")),"")</f>
        <v>0</v>
      </c>
      <c r="E2709" s="174"/>
      <c r="F2709" s="174">
        <f>--ISNUMBER(IFERROR(SEARCH('Project Costing'!#REF!,Services!I2716,1),""))</f>
        <v>0</v>
      </c>
      <c r="G2709" s="174" t="str">
        <f>IF(F2709=1,COUNTIF($F$8:F2709,1),"")</f>
        <v/>
      </c>
      <c r="H2709" s="174"/>
      <c r="I2709" s="157">
        <f>IFERROR($H$8:INDEX($H$8:$H$3000,COUNTIF($H$8:$H$3000,"?*")),"")</f>
        <v>0</v>
      </c>
    </row>
    <row r="2710" spans="1:9" x14ac:dyDescent="0.25">
      <c r="A2710" s="174">
        <f>--ISNUMBER(IFERROR(SEARCH('Project Costing'!#REF!,Services!I2717,1),""))</f>
        <v>0</v>
      </c>
      <c r="B2710" s="174" t="str">
        <f>IF(A2710=1,COUNTIF($A$8:A2710,1),"")</f>
        <v/>
      </c>
      <c r="C2710" s="174"/>
      <c r="D2710" s="157">
        <f>IFERROR($C$8:INDEX($C$8:$C$3000,COUNTIF($C$8:$C$3000,"?*")),"")</f>
        <v>0</v>
      </c>
      <c r="E2710" s="174"/>
      <c r="F2710" s="174">
        <f>--ISNUMBER(IFERROR(SEARCH('Project Costing'!#REF!,Services!I2717,1),""))</f>
        <v>0</v>
      </c>
      <c r="G2710" s="174" t="str">
        <f>IF(F2710=1,COUNTIF($F$8:F2710,1),"")</f>
        <v/>
      </c>
      <c r="H2710" s="174"/>
      <c r="I2710" s="157">
        <f>IFERROR($H$8:INDEX($H$8:$H$3000,COUNTIF($H$8:$H$3000,"?*")),"")</f>
        <v>0</v>
      </c>
    </row>
    <row r="2711" spans="1:9" x14ac:dyDescent="0.25">
      <c r="A2711" s="174">
        <f>--ISNUMBER(IFERROR(SEARCH('Project Costing'!#REF!,Services!I2718,1),""))</f>
        <v>0</v>
      </c>
      <c r="B2711" s="174" t="str">
        <f>IF(A2711=1,COUNTIF($A$8:A2711,1),"")</f>
        <v/>
      </c>
      <c r="C2711" s="174"/>
      <c r="D2711" s="157">
        <f>IFERROR($C$8:INDEX($C$8:$C$3000,COUNTIF($C$8:$C$3000,"?*")),"")</f>
        <v>0</v>
      </c>
      <c r="E2711" s="174"/>
      <c r="F2711" s="174">
        <f>--ISNUMBER(IFERROR(SEARCH('Project Costing'!#REF!,Services!I2718,1),""))</f>
        <v>0</v>
      </c>
      <c r="G2711" s="174" t="str">
        <f>IF(F2711=1,COUNTIF($F$8:F2711,1),"")</f>
        <v/>
      </c>
      <c r="H2711" s="174"/>
      <c r="I2711" s="157">
        <f>IFERROR($H$8:INDEX($H$8:$H$3000,COUNTIF($H$8:$H$3000,"?*")),"")</f>
        <v>0</v>
      </c>
    </row>
    <row r="2712" spans="1:9" x14ac:dyDescent="0.25">
      <c r="A2712" s="174">
        <f>--ISNUMBER(IFERROR(SEARCH('Project Costing'!#REF!,Services!I2719,1),""))</f>
        <v>0</v>
      </c>
      <c r="B2712" s="174" t="str">
        <f>IF(A2712=1,COUNTIF($A$8:A2712,1),"")</f>
        <v/>
      </c>
      <c r="C2712" s="174"/>
      <c r="D2712" s="157">
        <f>IFERROR($C$8:INDEX($C$8:$C$3000,COUNTIF($C$8:$C$3000,"?*")),"")</f>
        <v>0</v>
      </c>
      <c r="E2712" s="174"/>
      <c r="F2712" s="174">
        <f>--ISNUMBER(IFERROR(SEARCH('Project Costing'!#REF!,Services!I2719,1),""))</f>
        <v>0</v>
      </c>
      <c r="G2712" s="174" t="str">
        <f>IF(F2712=1,COUNTIF($F$8:F2712,1),"")</f>
        <v/>
      </c>
      <c r="H2712" s="174"/>
      <c r="I2712" s="157">
        <f>IFERROR($H$8:INDEX($H$8:$H$3000,COUNTIF($H$8:$H$3000,"?*")),"")</f>
        <v>0</v>
      </c>
    </row>
    <row r="2713" spans="1:9" x14ac:dyDescent="0.25">
      <c r="A2713" s="174">
        <f>--ISNUMBER(IFERROR(SEARCH('Project Costing'!#REF!,Services!I2720,1),""))</f>
        <v>0</v>
      </c>
      <c r="B2713" s="174" t="str">
        <f>IF(A2713=1,COUNTIF($A$8:A2713,1),"")</f>
        <v/>
      </c>
      <c r="C2713" s="174"/>
      <c r="D2713" s="157">
        <f>IFERROR($C$8:INDEX($C$8:$C$3000,COUNTIF($C$8:$C$3000,"?*")),"")</f>
        <v>0</v>
      </c>
      <c r="E2713" s="174"/>
      <c r="F2713" s="174">
        <f>--ISNUMBER(IFERROR(SEARCH('Project Costing'!#REF!,Services!I2720,1),""))</f>
        <v>0</v>
      </c>
      <c r="G2713" s="174" t="str">
        <f>IF(F2713=1,COUNTIF($F$8:F2713,1),"")</f>
        <v/>
      </c>
      <c r="H2713" s="174"/>
      <c r="I2713" s="157">
        <f>IFERROR($H$8:INDEX($H$8:$H$3000,COUNTIF($H$8:$H$3000,"?*")),"")</f>
        <v>0</v>
      </c>
    </row>
    <row r="2714" spans="1:9" x14ac:dyDescent="0.25">
      <c r="A2714" s="174">
        <f>--ISNUMBER(IFERROR(SEARCH('Project Costing'!#REF!,Services!I2721,1),""))</f>
        <v>0</v>
      </c>
      <c r="B2714" s="174" t="str">
        <f>IF(A2714=1,COUNTIF($A$8:A2714,1),"")</f>
        <v/>
      </c>
      <c r="C2714" s="174"/>
      <c r="D2714" s="157">
        <f>IFERROR($C$8:INDEX($C$8:$C$3000,COUNTIF($C$8:$C$3000,"?*")),"")</f>
        <v>0</v>
      </c>
      <c r="E2714" s="174"/>
      <c r="F2714" s="174">
        <f>--ISNUMBER(IFERROR(SEARCH('Project Costing'!#REF!,Services!I2721,1),""))</f>
        <v>0</v>
      </c>
      <c r="G2714" s="174" t="str">
        <f>IF(F2714=1,COUNTIF($F$8:F2714,1),"")</f>
        <v/>
      </c>
      <c r="H2714" s="174"/>
      <c r="I2714" s="157">
        <f>IFERROR($H$8:INDEX($H$8:$H$3000,COUNTIF($H$8:$H$3000,"?*")),"")</f>
        <v>0</v>
      </c>
    </row>
    <row r="2715" spans="1:9" x14ac:dyDescent="0.25">
      <c r="A2715" s="174">
        <f>--ISNUMBER(IFERROR(SEARCH('Project Costing'!#REF!,Services!I2722,1),""))</f>
        <v>0</v>
      </c>
      <c r="B2715" s="174" t="str">
        <f>IF(A2715=1,COUNTIF($A$8:A2715,1),"")</f>
        <v/>
      </c>
      <c r="C2715" s="174"/>
      <c r="D2715" s="157">
        <f>IFERROR($C$8:INDEX($C$8:$C$3000,COUNTIF($C$8:$C$3000,"?*")),"")</f>
        <v>0</v>
      </c>
      <c r="E2715" s="174"/>
      <c r="F2715" s="174">
        <f>--ISNUMBER(IFERROR(SEARCH('Project Costing'!#REF!,Services!I2722,1),""))</f>
        <v>0</v>
      </c>
      <c r="G2715" s="174" t="str">
        <f>IF(F2715=1,COUNTIF($F$8:F2715,1),"")</f>
        <v/>
      </c>
      <c r="H2715" s="174"/>
      <c r="I2715" s="157">
        <f>IFERROR($H$8:INDEX($H$8:$H$3000,COUNTIF($H$8:$H$3000,"?*")),"")</f>
        <v>0</v>
      </c>
    </row>
    <row r="2716" spans="1:9" x14ac:dyDescent="0.25">
      <c r="A2716" s="174">
        <f>--ISNUMBER(IFERROR(SEARCH('Project Costing'!#REF!,Services!I2723,1),""))</f>
        <v>0</v>
      </c>
      <c r="B2716" s="174" t="str">
        <f>IF(A2716=1,COUNTIF($A$8:A2716,1),"")</f>
        <v/>
      </c>
      <c r="C2716" s="174"/>
      <c r="D2716" s="157">
        <f>IFERROR($C$8:INDEX($C$8:$C$3000,COUNTIF($C$8:$C$3000,"?*")),"")</f>
        <v>0</v>
      </c>
      <c r="E2716" s="174"/>
      <c r="F2716" s="174">
        <f>--ISNUMBER(IFERROR(SEARCH('Project Costing'!#REF!,Services!I2723,1),""))</f>
        <v>0</v>
      </c>
      <c r="G2716" s="174" t="str">
        <f>IF(F2716=1,COUNTIF($F$8:F2716,1),"")</f>
        <v/>
      </c>
      <c r="H2716" s="174"/>
      <c r="I2716" s="157">
        <f>IFERROR($H$8:INDEX($H$8:$H$3000,COUNTIF($H$8:$H$3000,"?*")),"")</f>
        <v>0</v>
      </c>
    </row>
    <row r="2717" spans="1:9" x14ac:dyDescent="0.25">
      <c r="A2717" s="174">
        <f>--ISNUMBER(IFERROR(SEARCH('Project Costing'!#REF!,Services!I2724,1),""))</f>
        <v>0</v>
      </c>
      <c r="B2717" s="174" t="str">
        <f>IF(A2717=1,COUNTIF($A$8:A2717,1),"")</f>
        <v/>
      </c>
      <c r="C2717" s="174"/>
      <c r="D2717" s="157">
        <f>IFERROR($C$8:INDEX($C$8:$C$3000,COUNTIF($C$8:$C$3000,"?*")),"")</f>
        <v>0</v>
      </c>
      <c r="E2717" s="174"/>
      <c r="F2717" s="174">
        <f>--ISNUMBER(IFERROR(SEARCH('Project Costing'!#REF!,Services!I2724,1),""))</f>
        <v>0</v>
      </c>
      <c r="G2717" s="174" t="str">
        <f>IF(F2717=1,COUNTIF($F$8:F2717,1),"")</f>
        <v/>
      </c>
      <c r="H2717" s="174"/>
      <c r="I2717" s="157">
        <f>IFERROR($H$8:INDEX($H$8:$H$3000,COUNTIF($H$8:$H$3000,"?*")),"")</f>
        <v>0</v>
      </c>
    </row>
    <row r="2718" spans="1:9" x14ac:dyDescent="0.25">
      <c r="A2718" s="174">
        <f>--ISNUMBER(IFERROR(SEARCH('Project Costing'!#REF!,Services!I2725,1),""))</f>
        <v>0</v>
      </c>
      <c r="B2718" s="174" t="str">
        <f>IF(A2718=1,COUNTIF($A$8:A2718,1),"")</f>
        <v/>
      </c>
      <c r="C2718" s="174"/>
      <c r="D2718" s="157">
        <f>IFERROR($C$8:INDEX($C$8:$C$3000,COUNTIF($C$8:$C$3000,"?*")),"")</f>
        <v>0</v>
      </c>
      <c r="E2718" s="174"/>
      <c r="F2718" s="174">
        <f>--ISNUMBER(IFERROR(SEARCH('Project Costing'!#REF!,Services!I2725,1),""))</f>
        <v>0</v>
      </c>
      <c r="G2718" s="174" t="str">
        <f>IF(F2718=1,COUNTIF($F$8:F2718,1),"")</f>
        <v/>
      </c>
      <c r="H2718" s="174"/>
      <c r="I2718" s="157">
        <f>IFERROR($H$8:INDEX($H$8:$H$3000,COUNTIF($H$8:$H$3000,"?*")),"")</f>
        <v>0</v>
      </c>
    </row>
    <row r="2719" spans="1:9" x14ac:dyDescent="0.25">
      <c r="A2719" s="174">
        <f>--ISNUMBER(IFERROR(SEARCH('Project Costing'!#REF!,Services!I2726,1),""))</f>
        <v>0</v>
      </c>
      <c r="B2719" s="174" t="str">
        <f>IF(A2719=1,COUNTIF($A$8:A2719,1),"")</f>
        <v/>
      </c>
      <c r="C2719" s="174"/>
      <c r="D2719" s="157">
        <f>IFERROR($C$8:INDEX($C$8:$C$3000,COUNTIF($C$8:$C$3000,"?*")),"")</f>
        <v>0</v>
      </c>
      <c r="E2719" s="174"/>
      <c r="F2719" s="174">
        <f>--ISNUMBER(IFERROR(SEARCH('Project Costing'!#REF!,Services!I2726,1),""))</f>
        <v>0</v>
      </c>
      <c r="G2719" s="174" t="str">
        <f>IF(F2719=1,COUNTIF($F$8:F2719,1),"")</f>
        <v/>
      </c>
      <c r="H2719" s="174"/>
      <c r="I2719" s="157">
        <f>IFERROR($H$8:INDEX($H$8:$H$3000,COUNTIF($H$8:$H$3000,"?*")),"")</f>
        <v>0</v>
      </c>
    </row>
    <row r="2720" spans="1:9" x14ac:dyDescent="0.25">
      <c r="A2720" s="174">
        <f>--ISNUMBER(IFERROR(SEARCH('Project Costing'!#REF!,Services!I2727,1),""))</f>
        <v>0</v>
      </c>
      <c r="B2720" s="174" t="str">
        <f>IF(A2720=1,COUNTIF($A$8:A2720,1),"")</f>
        <v/>
      </c>
      <c r="C2720" s="174"/>
      <c r="D2720" s="157">
        <f>IFERROR($C$8:INDEX($C$8:$C$3000,COUNTIF($C$8:$C$3000,"?*")),"")</f>
        <v>0</v>
      </c>
      <c r="E2720" s="174"/>
      <c r="F2720" s="174">
        <f>--ISNUMBER(IFERROR(SEARCH('Project Costing'!#REF!,Services!I2727,1),""))</f>
        <v>0</v>
      </c>
      <c r="G2720" s="174" t="str">
        <f>IF(F2720=1,COUNTIF($F$8:F2720,1),"")</f>
        <v/>
      </c>
      <c r="H2720" s="174"/>
      <c r="I2720" s="157">
        <f>IFERROR($H$8:INDEX($H$8:$H$3000,COUNTIF($H$8:$H$3000,"?*")),"")</f>
        <v>0</v>
      </c>
    </row>
    <row r="2721" spans="1:9" x14ac:dyDescent="0.25">
      <c r="A2721" s="174">
        <f>--ISNUMBER(IFERROR(SEARCH('Project Costing'!#REF!,Services!I2728,1),""))</f>
        <v>0</v>
      </c>
      <c r="B2721" s="174" t="str">
        <f>IF(A2721=1,COUNTIF($A$8:A2721,1),"")</f>
        <v/>
      </c>
      <c r="C2721" s="174"/>
      <c r="D2721" s="157">
        <f>IFERROR($C$8:INDEX($C$8:$C$3000,COUNTIF($C$8:$C$3000,"?*")),"")</f>
        <v>0</v>
      </c>
      <c r="E2721" s="174"/>
      <c r="F2721" s="174">
        <f>--ISNUMBER(IFERROR(SEARCH('Project Costing'!#REF!,Services!I2728,1),""))</f>
        <v>0</v>
      </c>
      <c r="G2721" s="174" t="str">
        <f>IF(F2721=1,COUNTIF($F$8:F2721,1),"")</f>
        <v/>
      </c>
      <c r="H2721" s="174"/>
      <c r="I2721" s="157">
        <f>IFERROR($H$8:INDEX($H$8:$H$3000,COUNTIF($H$8:$H$3000,"?*")),"")</f>
        <v>0</v>
      </c>
    </row>
    <row r="2722" spans="1:9" x14ac:dyDescent="0.25">
      <c r="A2722" s="174">
        <f>--ISNUMBER(IFERROR(SEARCH('Project Costing'!#REF!,Services!I2729,1),""))</f>
        <v>0</v>
      </c>
      <c r="B2722" s="174" t="str">
        <f>IF(A2722=1,COUNTIF($A$8:A2722,1),"")</f>
        <v/>
      </c>
      <c r="C2722" s="174"/>
      <c r="D2722" s="157">
        <f>IFERROR($C$8:INDEX($C$8:$C$3000,COUNTIF($C$8:$C$3000,"?*")),"")</f>
        <v>0</v>
      </c>
      <c r="E2722" s="174"/>
      <c r="F2722" s="174">
        <f>--ISNUMBER(IFERROR(SEARCH('Project Costing'!#REF!,Services!I2729,1),""))</f>
        <v>0</v>
      </c>
      <c r="G2722" s="174" t="str">
        <f>IF(F2722=1,COUNTIF($F$8:F2722,1),"")</f>
        <v/>
      </c>
      <c r="H2722" s="174"/>
      <c r="I2722" s="157">
        <f>IFERROR($H$8:INDEX($H$8:$H$3000,COUNTIF($H$8:$H$3000,"?*")),"")</f>
        <v>0</v>
      </c>
    </row>
    <row r="2723" spans="1:9" x14ac:dyDescent="0.25">
      <c r="A2723" s="174">
        <f>--ISNUMBER(IFERROR(SEARCH('Project Costing'!#REF!,Services!I2730,1),""))</f>
        <v>0</v>
      </c>
      <c r="B2723" s="174" t="str">
        <f>IF(A2723=1,COUNTIF($A$8:A2723,1),"")</f>
        <v/>
      </c>
      <c r="C2723" s="174"/>
      <c r="D2723" s="157">
        <f>IFERROR($C$8:INDEX($C$8:$C$3000,COUNTIF($C$8:$C$3000,"?*")),"")</f>
        <v>0</v>
      </c>
      <c r="E2723" s="174"/>
      <c r="F2723" s="174">
        <f>--ISNUMBER(IFERROR(SEARCH('Project Costing'!#REF!,Services!I2730,1),""))</f>
        <v>0</v>
      </c>
      <c r="G2723" s="174" t="str">
        <f>IF(F2723=1,COUNTIF($F$8:F2723,1),"")</f>
        <v/>
      </c>
      <c r="H2723" s="174"/>
      <c r="I2723" s="157">
        <f>IFERROR($H$8:INDEX($H$8:$H$3000,COUNTIF($H$8:$H$3000,"?*")),"")</f>
        <v>0</v>
      </c>
    </row>
    <row r="2724" spans="1:9" x14ac:dyDescent="0.25">
      <c r="A2724" s="174">
        <f>--ISNUMBER(IFERROR(SEARCH('Project Costing'!#REF!,Services!I2731,1),""))</f>
        <v>0</v>
      </c>
      <c r="B2724" s="174" t="str">
        <f>IF(A2724=1,COUNTIF($A$8:A2724,1),"")</f>
        <v/>
      </c>
      <c r="C2724" s="174"/>
      <c r="D2724" s="157">
        <f>IFERROR($C$8:INDEX($C$8:$C$3000,COUNTIF($C$8:$C$3000,"?*")),"")</f>
        <v>0</v>
      </c>
      <c r="E2724" s="174"/>
      <c r="F2724" s="174">
        <f>--ISNUMBER(IFERROR(SEARCH('Project Costing'!#REF!,Services!I2731,1),""))</f>
        <v>0</v>
      </c>
      <c r="G2724" s="174" t="str">
        <f>IF(F2724=1,COUNTIF($F$8:F2724,1),"")</f>
        <v/>
      </c>
      <c r="H2724" s="174"/>
      <c r="I2724" s="157">
        <f>IFERROR($H$8:INDEX($H$8:$H$3000,COUNTIF($H$8:$H$3000,"?*")),"")</f>
        <v>0</v>
      </c>
    </row>
    <row r="2725" spans="1:9" x14ac:dyDescent="0.25">
      <c r="A2725" s="174">
        <f>--ISNUMBER(IFERROR(SEARCH('Project Costing'!#REF!,Services!I2732,1),""))</f>
        <v>0</v>
      </c>
      <c r="B2725" s="174" t="str">
        <f>IF(A2725=1,COUNTIF($A$8:A2725,1),"")</f>
        <v/>
      </c>
      <c r="C2725" s="174"/>
      <c r="D2725" s="157">
        <f>IFERROR($C$8:INDEX($C$8:$C$3000,COUNTIF($C$8:$C$3000,"?*")),"")</f>
        <v>0</v>
      </c>
      <c r="E2725" s="174"/>
      <c r="F2725" s="174">
        <f>--ISNUMBER(IFERROR(SEARCH('Project Costing'!#REF!,Services!I2732,1),""))</f>
        <v>0</v>
      </c>
      <c r="G2725" s="174" t="str">
        <f>IF(F2725=1,COUNTIF($F$8:F2725,1),"")</f>
        <v/>
      </c>
      <c r="H2725" s="174"/>
      <c r="I2725" s="157">
        <f>IFERROR($H$8:INDEX($H$8:$H$3000,COUNTIF($H$8:$H$3000,"?*")),"")</f>
        <v>0</v>
      </c>
    </row>
    <row r="2726" spans="1:9" x14ac:dyDescent="0.25">
      <c r="A2726" s="174">
        <f>--ISNUMBER(IFERROR(SEARCH('Project Costing'!#REF!,Services!I2733,1),""))</f>
        <v>0</v>
      </c>
      <c r="B2726" s="174" t="str">
        <f>IF(A2726=1,COUNTIF($A$8:A2726,1),"")</f>
        <v/>
      </c>
      <c r="C2726" s="174"/>
      <c r="D2726" s="157">
        <f>IFERROR($C$8:INDEX($C$8:$C$3000,COUNTIF($C$8:$C$3000,"?*")),"")</f>
        <v>0</v>
      </c>
      <c r="E2726" s="174"/>
      <c r="F2726" s="174">
        <f>--ISNUMBER(IFERROR(SEARCH('Project Costing'!#REF!,Services!I2733,1),""))</f>
        <v>0</v>
      </c>
      <c r="G2726" s="174" t="str">
        <f>IF(F2726=1,COUNTIF($F$8:F2726,1),"")</f>
        <v/>
      </c>
      <c r="H2726" s="174"/>
      <c r="I2726" s="157">
        <f>IFERROR($H$8:INDEX($H$8:$H$3000,COUNTIF($H$8:$H$3000,"?*")),"")</f>
        <v>0</v>
      </c>
    </row>
    <row r="2727" spans="1:9" x14ac:dyDescent="0.25">
      <c r="A2727" s="174">
        <f>--ISNUMBER(IFERROR(SEARCH('Project Costing'!#REF!,Services!I2734,1),""))</f>
        <v>0</v>
      </c>
      <c r="B2727" s="174" t="str">
        <f>IF(A2727=1,COUNTIF($A$8:A2727,1),"")</f>
        <v/>
      </c>
      <c r="C2727" s="174"/>
      <c r="D2727" s="157">
        <f>IFERROR($C$8:INDEX($C$8:$C$3000,COUNTIF($C$8:$C$3000,"?*")),"")</f>
        <v>0</v>
      </c>
      <c r="E2727" s="174"/>
      <c r="F2727" s="174">
        <f>--ISNUMBER(IFERROR(SEARCH('Project Costing'!#REF!,Services!I2734,1),""))</f>
        <v>0</v>
      </c>
      <c r="G2727" s="174" t="str">
        <f>IF(F2727=1,COUNTIF($F$8:F2727,1),"")</f>
        <v/>
      </c>
      <c r="H2727" s="174"/>
      <c r="I2727" s="157">
        <f>IFERROR($H$8:INDEX($H$8:$H$3000,COUNTIF($H$8:$H$3000,"?*")),"")</f>
        <v>0</v>
      </c>
    </row>
    <row r="2728" spans="1:9" x14ac:dyDescent="0.25">
      <c r="A2728" s="174">
        <f>--ISNUMBER(IFERROR(SEARCH('Project Costing'!#REF!,Services!I2735,1),""))</f>
        <v>0</v>
      </c>
      <c r="B2728" s="174" t="str">
        <f>IF(A2728=1,COUNTIF($A$8:A2728,1),"")</f>
        <v/>
      </c>
      <c r="C2728" s="174"/>
      <c r="D2728" s="157">
        <f>IFERROR($C$8:INDEX($C$8:$C$3000,COUNTIF($C$8:$C$3000,"?*")),"")</f>
        <v>0</v>
      </c>
      <c r="E2728" s="174"/>
      <c r="F2728" s="174">
        <f>--ISNUMBER(IFERROR(SEARCH('Project Costing'!#REF!,Services!I2735,1),""))</f>
        <v>0</v>
      </c>
      <c r="G2728" s="174" t="str">
        <f>IF(F2728=1,COUNTIF($F$8:F2728,1),"")</f>
        <v/>
      </c>
      <c r="H2728" s="174"/>
      <c r="I2728" s="157">
        <f>IFERROR($H$8:INDEX($H$8:$H$3000,COUNTIF($H$8:$H$3000,"?*")),"")</f>
        <v>0</v>
      </c>
    </row>
    <row r="2729" spans="1:9" x14ac:dyDescent="0.25">
      <c r="A2729" s="174">
        <f>--ISNUMBER(IFERROR(SEARCH('Project Costing'!#REF!,Services!I2736,1),""))</f>
        <v>0</v>
      </c>
      <c r="B2729" s="174" t="str">
        <f>IF(A2729=1,COUNTIF($A$8:A2729,1),"")</f>
        <v/>
      </c>
      <c r="C2729" s="174"/>
      <c r="D2729" s="157">
        <f>IFERROR($C$8:INDEX($C$8:$C$3000,COUNTIF($C$8:$C$3000,"?*")),"")</f>
        <v>0</v>
      </c>
      <c r="E2729" s="174"/>
      <c r="F2729" s="174">
        <f>--ISNUMBER(IFERROR(SEARCH('Project Costing'!#REF!,Services!I2736,1),""))</f>
        <v>0</v>
      </c>
      <c r="G2729" s="174" t="str">
        <f>IF(F2729=1,COUNTIF($F$8:F2729,1),"")</f>
        <v/>
      </c>
      <c r="H2729" s="174"/>
      <c r="I2729" s="157">
        <f>IFERROR($H$8:INDEX($H$8:$H$3000,COUNTIF($H$8:$H$3000,"?*")),"")</f>
        <v>0</v>
      </c>
    </row>
    <row r="2730" spans="1:9" x14ac:dyDescent="0.25">
      <c r="A2730" s="174">
        <f>--ISNUMBER(IFERROR(SEARCH('Project Costing'!#REF!,Services!I2737,1),""))</f>
        <v>0</v>
      </c>
      <c r="B2730" s="174" t="str">
        <f>IF(A2730=1,COUNTIF($A$8:A2730,1),"")</f>
        <v/>
      </c>
      <c r="C2730" s="174"/>
      <c r="D2730" s="157">
        <f>IFERROR($C$8:INDEX($C$8:$C$3000,COUNTIF($C$8:$C$3000,"?*")),"")</f>
        <v>0</v>
      </c>
      <c r="E2730" s="174"/>
      <c r="F2730" s="174">
        <f>--ISNUMBER(IFERROR(SEARCH('Project Costing'!#REF!,Services!I2737,1),""))</f>
        <v>0</v>
      </c>
      <c r="G2730" s="174" t="str">
        <f>IF(F2730=1,COUNTIF($F$8:F2730,1),"")</f>
        <v/>
      </c>
      <c r="H2730" s="174"/>
      <c r="I2730" s="157">
        <f>IFERROR($H$8:INDEX($H$8:$H$3000,COUNTIF($H$8:$H$3000,"?*")),"")</f>
        <v>0</v>
      </c>
    </row>
    <row r="2731" spans="1:9" x14ac:dyDescent="0.25">
      <c r="A2731" s="174">
        <f>--ISNUMBER(IFERROR(SEARCH('Project Costing'!#REF!,Services!I2738,1),""))</f>
        <v>0</v>
      </c>
      <c r="B2731" s="174" t="str">
        <f>IF(A2731=1,COUNTIF($A$8:A2731,1),"")</f>
        <v/>
      </c>
      <c r="C2731" s="174"/>
      <c r="D2731" s="157">
        <f>IFERROR($C$8:INDEX($C$8:$C$3000,COUNTIF($C$8:$C$3000,"?*")),"")</f>
        <v>0</v>
      </c>
      <c r="E2731" s="174"/>
      <c r="F2731" s="174">
        <f>--ISNUMBER(IFERROR(SEARCH('Project Costing'!#REF!,Services!I2738,1),""))</f>
        <v>0</v>
      </c>
      <c r="G2731" s="174" t="str">
        <f>IF(F2731=1,COUNTIF($F$8:F2731,1),"")</f>
        <v/>
      </c>
      <c r="H2731" s="174"/>
      <c r="I2731" s="157">
        <f>IFERROR($H$8:INDEX($H$8:$H$3000,COUNTIF($H$8:$H$3000,"?*")),"")</f>
        <v>0</v>
      </c>
    </row>
    <row r="2732" spans="1:9" x14ac:dyDescent="0.25">
      <c r="A2732" s="174">
        <f>--ISNUMBER(IFERROR(SEARCH('Project Costing'!#REF!,Services!I2739,1),""))</f>
        <v>0</v>
      </c>
      <c r="B2732" s="174" t="str">
        <f>IF(A2732=1,COUNTIF($A$8:A2732,1),"")</f>
        <v/>
      </c>
      <c r="C2732" s="174"/>
      <c r="D2732" s="157">
        <f>IFERROR($C$8:INDEX($C$8:$C$3000,COUNTIF($C$8:$C$3000,"?*")),"")</f>
        <v>0</v>
      </c>
      <c r="E2732" s="174"/>
      <c r="F2732" s="174">
        <f>--ISNUMBER(IFERROR(SEARCH('Project Costing'!#REF!,Services!I2739,1),""))</f>
        <v>0</v>
      </c>
      <c r="G2732" s="174" t="str">
        <f>IF(F2732=1,COUNTIF($F$8:F2732,1),"")</f>
        <v/>
      </c>
      <c r="H2732" s="174"/>
      <c r="I2732" s="157">
        <f>IFERROR($H$8:INDEX($H$8:$H$3000,COUNTIF($H$8:$H$3000,"?*")),"")</f>
        <v>0</v>
      </c>
    </row>
    <row r="2733" spans="1:9" x14ac:dyDescent="0.25">
      <c r="A2733" s="174">
        <f>--ISNUMBER(IFERROR(SEARCH('Project Costing'!#REF!,Services!I2740,1),""))</f>
        <v>0</v>
      </c>
      <c r="B2733" s="174" t="str">
        <f>IF(A2733=1,COUNTIF($A$8:A2733,1),"")</f>
        <v/>
      </c>
      <c r="C2733" s="174"/>
      <c r="D2733" s="157">
        <f>IFERROR($C$8:INDEX($C$8:$C$3000,COUNTIF($C$8:$C$3000,"?*")),"")</f>
        <v>0</v>
      </c>
      <c r="E2733" s="174"/>
      <c r="F2733" s="174">
        <f>--ISNUMBER(IFERROR(SEARCH('Project Costing'!#REF!,Services!I2740,1),""))</f>
        <v>0</v>
      </c>
      <c r="G2733" s="174" t="str">
        <f>IF(F2733=1,COUNTIF($F$8:F2733,1),"")</f>
        <v/>
      </c>
      <c r="H2733" s="174"/>
      <c r="I2733" s="157">
        <f>IFERROR($H$8:INDEX($H$8:$H$3000,COUNTIF($H$8:$H$3000,"?*")),"")</f>
        <v>0</v>
      </c>
    </row>
    <row r="2734" spans="1:9" x14ac:dyDescent="0.25">
      <c r="A2734" s="174">
        <f>--ISNUMBER(IFERROR(SEARCH('Project Costing'!#REF!,Services!I2741,1),""))</f>
        <v>0</v>
      </c>
      <c r="B2734" s="174" t="str">
        <f>IF(A2734=1,COUNTIF($A$8:A2734,1),"")</f>
        <v/>
      </c>
      <c r="C2734" s="174"/>
      <c r="D2734" s="157">
        <f>IFERROR($C$8:INDEX($C$8:$C$3000,COUNTIF($C$8:$C$3000,"?*")),"")</f>
        <v>0</v>
      </c>
      <c r="E2734" s="174"/>
      <c r="F2734" s="174">
        <f>--ISNUMBER(IFERROR(SEARCH('Project Costing'!#REF!,Services!I2741,1),""))</f>
        <v>0</v>
      </c>
      <c r="G2734" s="174" t="str">
        <f>IF(F2734=1,COUNTIF($F$8:F2734,1),"")</f>
        <v/>
      </c>
      <c r="H2734" s="174"/>
      <c r="I2734" s="157">
        <f>IFERROR($H$8:INDEX($H$8:$H$3000,COUNTIF($H$8:$H$3000,"?*")),"")</f>
        <v>0</v>
      </c>
    </row>
    <row r="2735" spans="1:9" x14ac:dyDescent="0.25">
      <c r="A2735" s="174">
        <f>--ISNUMBER(IFERROR(SEARCH('Project Costing'!#REF!,Services!I2742,1),""))</f>
        <v>0</v>
      </c>
      <c r="B2735" s="174" t="str">
        <f>IF(A2735=1,COUNTIF($A$8:A2735,1),"")</f>
        <v/>
      </c>
      <c r="C2735" s="174"/>
      <c r="D2735" s="157">
        <f>IFERROR($C$8:INDEX($C$8:$C$3000,COUNTIF($C$8:$C$3000,"?*")),"")</f>
        <v>0</v>
      </c>
      <c r="E2735" s="174"/>
      <c r="F2735" s="174">
        <f>--ISNUMBER(IFERROR(SEARCH('Project Costing'!#REF!,Services!I2742,1),""))</f>
        <v>0</v>
      </c>
      <c r="G2735" s="174" t="str">
        <f>IF(F2735=1,COUNTIF($F$8:F2735,1),"")</f>
        <v/>
      </c>
      <c r="H2735" s="174"/>
      <c r="I2735" s="157">
        <f>IFERROR($H$8:INDEX($H$8:$H$3000,COUNTIF($H$8:$H$3000,"?*")),"")</f>
        <v>0</v>
      </c>
    </row>
    <row r="2736" spans="1:9" x14ac:dyDescent="0.25">
      <c r="A2736" s="174">
        <f>--ISNUMBER(IFERROR(SEARCH('Project Costing'!#REF!,Services!I2743,1),""))</f>
        <v>0</v>
      </c>
      <c r="B2736" s="174" t="str">
        <f>IF(A2736=1,COUNTIF($A$8:A2736,1),"")</f>
        <v/>
      </c>
      <c r="C2736" s="174"/>
      <c r="D2736" s="157">
        <f>IFERROR($C$8:INDEX($C$8:$C$3000,COUNTIF($C$8:$C$3000,"?*")),"")</f>
        <v>0</v>
      </c>
      <c r="E2736" s="174"/>
      <c r="F2736" s="174">
        <f>--ISNUMBER(IFERROR(SEARCH('Project Costing'!#REF!,Services!I2743,1),""))</f>
        <v>0</v>
      </c>
      <c r="G2736" s="174" t="str">
        <f>IF(F2736=1,COUNTIF($F$8:F2736,1),"")</f>
        <v/>
      </c>
      <c r="H2736" s="174"/>
      <c r="I2736" s="157">
        <f>IFERROR($H$8:INDEX($H$8:$H$3000,COUNTIF($H$8:$H$3000,"?*")),"")</f>
        <v>0</v>
      </c>
    </row>
    <row r="2737" spans="1:9" x14ac:dyDescent="0.25">
      <c r="A2737" s="174">
        <f>--ISNUMBER(IFERROR(SEARCH('Project Costing'!#REF!,Services!I2744,1),""))</f>
        <v>0</v>
      </c>
      <c r="B2737" s="174" t="str">
        <f>IF(A2737=1,COUNTIF($A$8:A2737,1),"")</f>
        <v/>
      </c>
      <c r="C2737" s="174"/>
      <c r="D2737" s="157">
        <f>IFERROR($C$8:INDEX($C$8:$C$3000,COUNTIF($C$8:$C$3000,"?*")),"")</f>
        <v>0</v>
      </c>
      <c r="E2737" s="174"/>
      <c r="F2737" s="174">
        <f>--ISNUMBER(IFERROR(SEARCH('Project Costing'!#REF!,Services!I2744,1),""))</f>
        <v>0</v>
      </c>
      <c r="G2737" s="174" t="str">
        <f>IF(F2737=1,COUNTIF($F$8:F2737,1),"")</f>
        <v/>
      </c>
      <c r="H2737" s="174"/>
      <c r="I2737" s="157">
        <f>IFERROR($H$8:INDEX($H$8:$H$3000,COUNTIF($H$8:$H$3000,"?*")),"")</f>
        <v>0</v>
      </c>
    </row>
    <row r="2738" spans="1:9" x14ac:dyDescent="0.25">
      <c r="A2738" s="174">
        <f>--ISNUMBER(IFERROR(SEARCH('Project Costing'!#REF!,Services!I2745,1),""))</f>
        <v>0</v>
      </c>
      <c r="B2738" s="174" t="str">
        <f>IF(A2738=1,COUNTIF($A$8:A2738,1),"")</f>
        <v/>
      </c>
      <c r="C2738" s="174"/>
      <c r="D2738" s="157">
        <f>IFERROR($C$8:INDEX($C$8:$C$3000,COUNTIF($C$8:$C$3000,"?*")),"")</f>
        <v>0</v>
      </c>
      <c r="E2738" s="174"/>
      <c r="F2738" s="174">
        <f>--ISNUMBER(IFERROR(SEARCH('Project Costing'!#REF!,Services!I2745,1),""))</f>
        <v>0</v>
      </c>
      <c r="G2738" s="174" t="str">
        <f>IF(F2738=1,COUNTIF($F$8:F2738,1),"")</f>
        <v/>
      </c>
      <c r="H2738" s="174"/>
      <c r="I2738" s="157">
        <f>IFERROR($H$8:INDEX($H$8:$H$3000,COUNTIF($H$8:$H$3000,"?*")),"")</f>
        <v>0</v>
      </c>
    </row>
    <row r="2739" spans="1:9" x14ac:dyDescent="0.25">
      <c r="A2739" s="174">
        <f>--ISNUMBER(IFERROR(SEARCH('Project Costing'!#REF!,Services!I2746,1),""))</f>
        <v>0</v>
      </c>
      <c r="B2739" s="174" t="str">
        <f>IF(A2739=1,COUNTIF($A$8:A2739,1),"")</f>
        <v/>
      </c>
      <c r="C2739" s="174"/>
      <c r="D2739" s="157">
        <f>IFERROR($C$8:INDEX($C$8:$C$3000,COUNTIF($C$8:$C$3000,"?*")),"")</f>
        <v>0</v>
      </c>
      <c r="E2739" s="174"/>
      <c r="F2739" s="174">
        <f>--ISNUMBER(IFERROR(SEARCH('Project Costing'!#REF!,Services!I2746,1),""))</f>
        <v>0</v>
      </c>
      <c r="G2739" s="174" t="str">
        <f>IF(F2739=1,COUNTIF($F$8:F2739,1),"")</f>
        <v/>
      </c>
      <c r="H2739" s="174"/>
      <c r="I2739" s="157">
        <f>IFERROR($H$8:INDEX($H$8:$H$3000,COUNTIF($H$8:$H$3000,"?*")),"")</f>
        <v>0</v>
      </c>
    </row>
    <row r="2740" spans="1:9" x14ac:dyDescent="0.25">
      <c r="A2740" s="174">
        <f>--ISNUMBER(IFERROR(SEARCH('Project Costing'!#REF!,Services!I2747,1),""))</f>
        <v>0</v>
      </c>
      <c r="B2740" s="174" t="str">
        <f>IF(A2740=1,COUNTIF($A$8:A2740,1),"")</f>
        <v/>
      </c>
      <c r="C2740" s="174"/>
      <c r="D2740" s="157">
        <f>IFERROR($C$8:INDEX($C$8:$C$3000,COUNTIF($C$8:$C$3000,"?*")),"")</f>
        <v>0</v>
      </c>
      <c r="E2740" s="174"/>
      <c r="F2740" s="174">
        <f>--ISNUMBER(IFERROR(SEARCH('Project Costing'!#REF!,Services!I2747,1),""))</f>
        <v>0</v>
      </c>
      <c r="G2740" s="174" t="str">
        <f>IF(F2740=1,COUNTIF($F$8:F2740,1),"")</f>
        <v/>
      </c>
      <c r="H2740" s="174"/>
      <c r="I2740" s="157">
        <f>IFERROR($H$8:INDEX($H$8:$H$3000,COUNTIF($H$8:$H$3000,"?*")),"")</f>
        <v>0</v>
      </c>
    </row>
    <row r="2741" spans="1:9" x14ac:dyDescent="0.25">
      <c r="A2741" s="174">
        <f>--ISNUMBER(IFERROR(SEARCH('Project Costing'!#REF!,Services!I2748,1),""))</f>
        <v>0</v>
      </c>
      <c r="B2741" s="174" t="str">
        <f>IF(A2741=1,COUNTIF($A$8:A2741,1),"")</f>
        <v/>
      </c>
      <c r="C2741" s="174"/>
      <c r="D2741" s="157">
        <f>IFERROR($C$8:INDEX($C$8:$C$3000,COUNTIF($C$8:$C$3000,"?*")),"")</f>
        <v>0</v>
      </c>
      <c r="E2741" s="174"/>
      <c r="F2741" s="174">
        <f>--ISNUMBER(IFERROR(SEARCH('Project Costing'!#REF!,Services!I2748,1),""))</f>
        <v>0</v>
      </c>
      <c r="G2741" s="174" t="str">
        <f>IF(F2741=1,COUNTIF($F$8:F2741,1),"")</f>
        <v/>
      </c>
      <c r="H2741" s="174"/>
      <c r="I2741" s="157">
        <f>IFERROR($H$8:INDEX($H$8:$H$3000,COUNTIF($H$8:$H$3000,"?*")),"")</f>
        <v>0</v>
      </c>
    </row>
    <row r="2742" spans="1:9" x14ac:dyDescent="0.25">
      <c r="A2742" s="174">
        <f>--ISNUMBER(IFERROR(SEARCH('Project Costing'!#REF!,Services!I2749,1),""))</f>
        <v>0</v>
      </c>
      <c r="B2742" s="174" t="str">
        <f>IF(A2742=1,COUNTIF($A$8:A2742,1),"")</f>
        <v/>
      </c>
      <c r="C2742" s="174"/>
      <c r="D2742" s="157">
        <f>IFERROR($C$8:INDEX($C$8:$C$3000,COUNTIF($C$8:$C$3000,"?*")),"")</f>
        <v>0</v>
      </c>
      <c r="E2742" s="174"/>
      <c r="F2742" s="174">
        <f>--ISNUMBER(IFERROR(SEARCH('Project Costing'!#REF!,Services!I2749,1),""))</f>
        <v>0</v>
      </c>
      <c r="G2742" s="174" t="str">
        <f>IF(F2742=1,COUNTIF($F$8:F2742,1),"")</f>
        <v/>
      </c>
      <c r="H2742" s="174"/>
      <c r="I2742" s="157">
        <f>IFERROR($H$8:INDEX($H$8:$H$3000,COUNTIF($H$8:$H$3000,"?*")),"")</f>
        <v>0</v>
      </c>
    </row>
    <row r="2743" spans="1:9" x14ac:dyDescent="0.25">
      <c r="A2743" s="174">
        <f>--ISNUMBER(IFERROR(SEARCH('Project Costing'!#REF!,Services!I2750,1),""))</f>
        <v>0</v>
      </c>
      <c r="B2743" s="174" t="str">
        <f>IF(A2743=1,COUNTIF($A$8:A2743,1),"")</f>
        <v/>
      </c>
      <c r="C2743" s="174"/>
      <c r="D2743" s="157">
        <f>IFERROR($C$8:INDEX($C$8:$C$3000,COUNTIF($C$8:$C$3000,"?*")),"")</f>
        <v>0</v>
      </c>
      <c r="E2743" s="174"/>
      <c r="F2743" s="174">
        <f>--ISNUMBER(IFERROR(SEARCH('Project Costing'!#REF!,Services!I2750,1),""))</f>
        <v>0</v>
      </c>
      <c r="G2743" s="174" t="str">
        <f>IF(F2743=1,COUNTIF($F$8:F2743,1),"")</f>
        <v/>
      </c>
      <c r="H2743" s="174"/>
      <c r="I2743" s="157">
        <f>IFERROR($H$8:INDEX($H$8:$H$3000,COUNTIF($H$8:$H$3000,"?*")),"")</f>
        <v>0</v>
      </c>
    </row>
    <row r="2744" spans="1:9" x14ac:dyDescent="0.25">
      <c r="A2744" s="174">
        <f>--ISNUMBER(IFERROR(SEARCH('Project Costing'!#REF!,Services!I2751,1),""))</f>
        <v>0</v>
      </c>
      <c r="B2744" s="174" t="str">
        <f>IF(A2744=1,COUNTIF($A$8:A2744,1),"")</f>
        <v/>
      </c>
      <c r="C2744" s="174"/>
      <c r="D2744" s="157">
        <f>IFERROR($C$8:INDEX($C$8:$C$3000,COUNTIF($C$8:$C$3000,"?*")),"")</f>
        <v>0</v>
      </c>
      <c r="E2744" s="174"/>
      <c r="F2744" s="174">
        <f>--ISNUMBER(IFERROR(SEARCH('Project Costing'!#REF!,Services!I2751,1),""))</f>
        <v>0</v>
      </c>
      <c r="G2744" s="174" t="str">
        <f>IF(F2744=1,COUNTIF($F$8:F2744,1),"")</f>
        <v/>
      </c>
      <c r="H2744" s="174"/>
      <c r="I2744" s="157">
        <f>IFERROR($H$8:INDEX($H$8:$H$3000,COUNTIF($H$8:$H$3000,"?*")),"")</f>
        <v>0</v>
      </c>
    </row>
    <row r="2745" spans="1:9" x14ac:dyDescent="0.25">
      <c r="A2745" s="174">
        <f>--ISNUMBER(IFERROR(SEARCH('Project Costing'!#REF!,Services!I2752,1),""))</f>
        <v>0</v>
      </c>
      <c r="B2745" s="174" t="str">
        <f>IF(A2745=1,COUNTIF($A$8:A2745,1),"")</f>
        <v/>
      </c>
      <c r="C2745" s="174"/>
      <c r="D2745" s="157">
        <f>IFERROR($C$8:INDEX($C$8:$C$3000,COUNTIF($C$8:$C$3000,"?*")),"")</f>
        <v>0</v>
      </c>
      <c r="E2745" s="174"/>
      <c r="F2745" s="174">
        <f>--ISNUMBER(IFERROR(SEARCH('Project Costing'!#REF!,Services!I2752,1),""))</f>
        <v>0</v>
      </c>
      <c r="G2745" s="174" t="str">
        <f>IF(F2745=1,COUNTIF($F$8:F2745,1),"")</f>
        <v/>
      </c>
      <c r="H2745" s="174"/>
      <c r="I2745" s="157">
        <f>IFERROR($H$8:INDEX($H$8:$H$3000,COUNTIF($H$8:$H$3000,"?*")),"")</f>
        <v>0</v>
      </c>
    </row>
    <row r="2746" spans="1:9" x14ac:dyDescent="0.25">
      <c r="A2746" s="174">
        <f>--ISNUMBER(IFERROR(SEARCH('Project Costing'!#REF!,Services!I2753,1),""))</f>
        <v>0</v>
      </c>
      <c r="B2746" s="174" t="str">
        <f>IF(A2746=1,COUNTIF($A$8:A2746,1),"")</f>
        <v/>
      </c>
      <c r="C2746" s="174"/>
      <c r="D2746" s="157">
        <f>IFERROR($C$8:INDEX($C$8:$C$3000,COUNTIF($C$8:$C$3000,"?*")),"")</f>
        <v>0</v>
      </c>
      <c r="E2746" s="174"/>
      <c r="F2746" s="174">
        <f>--ISNUMBER(IFERROR(SEARCH('Project Costing'!#REF!,Services!I2753,1),""))</f>
        <v>0</v>
      </c>
      <c r="G2746" s="174" t="str">
        <f>IF(F2746=1,COUNTIF($F$8:F2746,1),"")</f>
        <v/>
      </c>
      <c r="H2746" s="174"/>
      <c r="I2746" s="157">
        <f>IFERROR($H$8:INDEX($H$8:$H$3000,COUNTIF($H$8:$H$3000,"?*")),"")</f>
        <v>0</v>
      </c>
    </row>
    <row r="2747" spans="1:9" x14ac:dyDescent="0.25">
      <c r="A2747" s="174">
        <f>--ISNUMBER(IFERROR(SEARCH('Project Costing'!#REF!,Services!I2754,1),""))</f>
        <v>0</v>
      </c>
      <c r="B2747" s="174" t="str">
        <f>IF(A2747=1,COUNTIF($A$8:A2747,1),"")</f>
        <v/>
      </c>
      <c r="C2747" s="174"/>
      <c r="D2747" s="157">
        <f>IFERROR($C$8:INDEX($C$8:$C$3000,COUNTIF($C$8:$C$3000,"?*")),"")</f>
        <v>0</v>
      </c>
      <c r="E2747" s="174"/>
      <c r="F2747" s="174">
        <f>--ISNUMBER(IFERROR(SEARCH('Project Costing'!#REF!,Services!I2754,1),""))</f>
        <v>0</v>
      </c>
      <c r="G2747" s="174" t="str">
        <f>IF(F2747=1,COUNTIF($F$8:F2747,1),"")</f>
        <v/>
      </c>
      <c r="H2747" s="174"/>
      <c r="I2747" s="157">
        <f>IFERROR($H$8:INDEX($H$8:$H$3000,COUNTIF($H$8:$H$3000,"?*")),"")</f>
        <v>0</v>
      </c>
    </row>
    <row r="2748" spans="1:9" x14ac:dyDescent="0.25">
      <c r="A2748" s="174">
        <f>--ISNUMBER(IFERROR(SEARCH('Project Costing'!#REF!,Services!I2755,1),""))</f>
        <v>0</v>
      </c>
      <c r="B2748" s="174" t="str">
        <f>IF(A2748=1,COUNTIF($A$8:A2748,1),"")</f>
        <v/>
      </c>
      <c r="C2748" s="174"/>
      <c r="D2748" s="157">
        <f>IFERROR($C$8:INDEX($C$8:$C$3000,COUNTIF($C$8:$C$3000,"?*")),"")</f>
        <v>0</v>
      </c>
      <c r="E2748" s="174"/>
      <c r="F2748" s="174">
        <f>--ISNUMBER(IFERROR(SEARCH('Project Costing'!#REF!,Services!I2755,1),""))</f>
        <v>0</v>
      </c>
      <c r="G2748" s="174" t="str">
        <f>IF(F2748=1,COUNTIF($F$8:F2748,1),"")</f>
        <v/>
      </c>
      <c r="H2748" s="174"/>
      <c r="I2748" s="157">
        <f>IFERROR($H$8:INDEX($H$8:$H$3000,COUNTIF($H$8:$H$3000,"?*")),"")</f>
        <v>0</v>
      </c>
    </row>
    <row r="2749" spans="1:9" x14ac:dyDescent="0.25">
      <c r="A2749" s="174">
        <f>--ISNUMBER(IFERROR(SEARCH('Project Costing'!#REF!,Services!I2756,1),""))</f>
        <v>0</v>
      </c>
      <c r="B2749" s="174" t="str">
        <f>IF(A2749=1,COUNTIF($A$8:A2749,1),"")</f>
        <v/>
      </c>
      <c r="C2749" s="174"/>
      <c r="D2749" s="157">
        <f>IFERROR($C$8:INDEX($C$8:$C$3000,COUNTIF($C$8:$C$3000,"?*")),"")</f>
        <v>0</v>
      </c>
      <c r="E2749" s="174"/>
      <c r="F2749" s="174">
        <f>--ISNUMBER(IFERROR(SEARCH('Project Costing'!#REF!,Services!I2756,1),""))</f>
        <v>0</v>
      </c>
      <c r="G2749" s="174" t="str">
        <f>IF(F2749=1,COUNTIF($F$8:F2749,1),"")</f>
        <v/>
      </c>
      <c r="H2749" s="174"/>
      <c r="I2749" s="157">
        <f>IFERROR($H$8:INDEX($H$8:$H$3000,COUNTIF($H$8:$H$3000,"?*")),"")</f>
        <v>0</v>
      </c>
    </row>
    <row r="2750" spans="1:9" x14ac:dyDescent="0.25">
      <c r="A2750" s="174">
        <f>--ISNUMBER(IFERROR(SEARCH('Project Costing'!#REF!,Services!I2757,1),""))</f>
        <v>0</v>
      </c>
      <c r="B2750" s="174" t="str">
        <f>IF(A2750=1,COUNTIF($A$8:A2750,1),"")</f>
        <v/>
      </c>
      <c r="C2750" s="174"/>
      <c r="D2750" s="157">
        <f>IFERROR($C$8:INDEX($C$8:$C$3000,COUNTIF($C$8:$C$3000,"?*")),"")</f>
        <v>0</v>
      </c>
      <c r="E2750" s="174"/>
      <c r="F2750" s="174">
        <f>--ISNUMBER(IFERROR(SEARCH('Project Costing'!#REF!,Services!I2757,1),""))</f>
        <v>0</v>
      </c>
      <c r="G2750" s="174" t="str">
        <f>IF(F2750=1,COUNTIF($F$8:F2750,1),"")</f>
        <v/>
      </c>
      <c r="H2750" s="174"/>
      <c r="I2750" s="157">
        <f>IFERROR($H$8:INDEX($H$8:$H$3000,COUNTIF($H$8:$H$3000,"?*")),"")</f>
        <v>0</v>
      </c>
    </row>
    <row r="2751" spans="1:9" x14ac:dyDescent="0.25">
      <c r="A2751" s="174">
        <f>--ISNUMBER(IFERROR(SEARCH('Project Costing'!#REF!,Services!I2758,1),""))</f>
        <v>0</v>
      </c>
      <c r="B2751" s="174" t="str">
        <f>IF(A2751=1,COUNTIF($A$8:A2751,1),"")</f>
        <v/>
      </c>
      <c r="C2751" s="174"/>
      <c r="D2751" s="157">
        <f>IFERROR($C$8:INDEX($C$8:$C$3000,COUNTIF($C$8:$C$3000,"?*")),"")</f>
        <v>0</v>
      </c>
      <c r="E2751" s="174"/>
      <c r="F2751" s="174">
        <f>--ISNUMBER(IFERROR(SEARCH('Project Costing'!#REF!,Services!I2758,1),""))</f>
        <v>0</v>
      </c>
      <c r="G2751" s="174" t="str">
        <f>IF(F2751=1,COUNTIF($F$8:F2751,1),"")</f>
        <v/>
      </c>
      <c r="H2751" s="174"/>
      <c r="I2751" s="157">
        <f>IFERROR($H$8:INDEX($H$8:$H$3000,COUNTIF($H$8:$H$3000,"?*")),"")</f>
        <v>0</v>
      </c>
    </row>
    <row r="2752" spans="1:9" x14ac:dyDescent="0.25">
      <c r="A2752" s="174">
        <f>--ISNUMBER(IFERROR(SEARCH('Project Costing'!#REF!,Services!I2759,1),""))</f>
        <v>0</v>
      </c>
      <c r="B2752" s="174" t="str">
        <f>IF(A2752=1,COUNTIF($A$8:A2752,1),"")</f>
        <v/>
      </c>
      <c r="C2752" s="174"/>
      <c r="D2752" s="157">
        <f>IFERROR($C$8:INDEX($C$8:$C$3000,COUNTIF($C$8:$C$3000,"?*")),"")</f>
        <v>0</v>
      </c>
      <c r="E2752" s="174"/>
      <c r="F2752" s="174">
        <f>--ISNUMBER(IFERROR(SEARCH('Project Costing'!#REF!,Services!I2759,1),""))</f>
        <v>0</v>
      </c>
      <c r="G2752" s="174" t="str">
        <f>IF(F2752=1,COUNTIF($F$8:F2752,1),"")</f>
        <v/>
      </c>
      <c r="H2752" s="174"/>
      <c r="I2752" s="157">
        <f>IFERROR($H$8:INDEX($H$8:$H$3000,COUNTIF($H$8:$H$3000,"?*")),"")</f>
        <v>0</v>
      </c>
    </row>
    <row r="2753" spans="1:9" x14ac:dyDescent="0.25">
      <c r="A2753" s="174">
        <f>--ISNUMBER(IFERROR(SEARCH('Project Costing'!#REF!,Services!I2760,1),""))</f>
        <v>0</v>
      </c>
      <c r="B2753" s="174" t="str">
        <f>IF(A2753=1,COUNTIF($A$8:A2753,1),"")</f>
        <v/>
      </c>
      <c r="C2753" s="174"/>
      <c r="D2753" s="157">
        <f>IFERROR($C$8:INDEX($C$8:$C$3000,COUNTIF($C$8:$C$3000,"?*")),"")</f>
        <v>0</v>
      </c>
      <c r="E2753" s="174"/>
      <c r="F2753" s="174">
        <f>--ISNUMBER(IFERROR(SEARCH('Project Costing'!#REF!,Services!I2760,1),""))</f>
        <v>0</v>
      </c>
      <c r="G2753" s="174" t="str">
        <f>IF(F2753=1,COUNTIF($F$8:F2753,1),"")</f>
        <v/>
      </c>
      <c r="H2753" s="174"/>
      <c r="I2753" s="157">
        <f>IFERROR($H$8:INDEX($H$8:$H$3000,COUNTIF($H$8:$H$3000,"?*")),"")</f>
        <v>0</v>
      </c>
    </row>
    <row r="2754" spans="1:9" x14ac:dyDescent="0.25">
      <c r="A2754" s="174">
        <f>--ISNUMBER(IFERROR(SEARCH('Project Costing'!#REF!,Services!I2761,1),""))</f>
        <v>0</v>
      </c>
      <c r="B2754" s="174" t="str">
        <f>IF(A2754=1,COUNTIF($A$8:A2754,1),"")</f>
        <v/>
      </c>
      <c r="C2754" s="174"/>
      <c r="D2754" s="157">
        <f>IFERROR($C$8:INDEX($C$8:$C$3000,COUNTIF($C$8:$C$3000,"?*")),"")</f>
        <v>0</v>
      </c>
      <c r="E2754" s="174"/>
      <c r="F2754" s="174">
        <f>--ISNUMBER(IFERROR(SEARCH('Project Costing'!#REF!,Services!I2761,1),""))</f>
        <v>0</v>
      </c>
      <c r="G2754" s="174" t="str">
        <f>IF(F2754=1,COUNTIF($F$8:F2754,1),"")</f>
        <v/>
      </c>
      <c r="H2754" s="174"/>
      <c r="I2754" s="157">
        <f>IFERROR($H$8:INDEX($H$8:$H$3000,COUNTIF($H$8:$H$3000,"?*")),"")</f>
        <v>0</v>
      </c>
    </row>
    <row r="2755" spans="1:9" x14ac:dyDescent="0.25">
      <c r="A2755" s="174">
        <f>--ISNUMBER(IFERROR(SEARCH('Project Costing'!#REF!,Services!I2762,1),""))</f>
        <v>0</v>
      </c>
      <c r="B2755" s="174" t="str">
        <f>IF(A2755=1,COUNTIF($A$8:A2755,1),"")</f>
        <v/>
      </c>
      <c r="C2755" s="174"/>
      <c r="D2755" s="157">
        <f>IFERROR($C$8:INDEX($C$8:$C$3000,COUNTIF($C$8:$C$3000,"?*")),"")</f>
        <v>0</v>
      </c>
      <c r="E2755" s="174"/>
      <c r="F2755" s="174">
        <f>--ISNUMBER(IFERROR(SEARCH('Project Costing'!#REF!,Services!I2762,1),""))</f>
        <v>0</v>
      </c>
      <c r="G2755" s="174" t="str">
        <f>IF(F2755=1,COUNTIF($F$8:F2755,1),"")</f>
        <v/>
      </c>
      <c r="H2755" s="174"/>
      <c r="I2755" s="157">
        <f>IFERROR($H$8:INDEX($H$8:$H$3000,COUNTIF($H$8:$H$3000,"?*")),"")</f>
        <v>0</v>
      </c>
    </row>
    <row r="2756" spans="1:9" x14ac:dyDescent="0.25">
      <c r="A2756" s="174">
        <f>--ISNUMBER(IFERROR(SEARCH('Project Costing'!#REF!,Services!I2763,1),""))</f>
        <v>0</v>
      </c>
      <c r="B2756" s="174" t="str">
        <f>IF(A2756=1,COUNTIF($A$8:A2756,1),"")</f>
        <v/>
      </c>
      <c r="C2756" s="174"/>
      <c r="D2756" s="157">
        <f>IFERROR($C$8:INDEX($C$8:$C$3000,COUNTIF($C$8:$C$3000,"?*")),"")</f>
        <v>0</v>
      </c>
      <c r="E2756" s="174"/>
      <c r="F2756" s="174">
        <f>--ISNUMBER(IFERROR(SEARCH('Project Costing'!#REF!,Services!I2763,1),""))</f>
        <v>0</v>
      </c>
      <c r="G2756" s="174" t="str">
        <f>IF(F2756=1,COUNTIF($F$8:F2756,1),"")</f>
        <v/>
      </c>
      <c r="H2756" s="174"/>
      <c r="I2756" s="157">
        <f>IFERROR($H$8:INDEX($H$8:$H$3000,COUNTIF($H$8:$H$3000,"?*")),"")</f>
        <v>0</v>
      </c>
    </row>
    <row r="2757" spans="1:9" x14ac:dyDescent="0.25">
      <c r="A2757" s="174">
        <f>--ISNUMBER(IFERROR(SEARCH('Project Costing'!#REF!,Services!I2764,1),""))</f>
        <v>0</v>
      </c>
      <c r="B2757" s="174" t="str">
        <f>IF(A2757=1,COUNTIF($A$8:A2757,1),"")</f>
        <v/>
      </c>
      <c r="C2757" s="174"/>
      <c r="D2757" s="157">
        <f>IFERROR($C$8:INDEX($C$8:$C$3000,COUNTIF($C$8:$C$3000,"?*")),"")</f>
        <v>0</v>
      </c>
      <c r="E2757" s="174"/>
      <c r="F2757" s="174">
        <f>--ISNUMBER(IFERROR(SEARCH('Project Costing'!#REF!,Services!I2764,1),""))</f>
        <v>0</v>
      </c>
      <c r="G2757" s="174" t="str">
        <f>IF(F2757=1,COUNTIF($F$8:F2757,1),"")</f>
        <v/>
      </c>
      <c r="H2757" s="174"/>
      <c r="I2757" s="157">
        <f>IFERROR($H$8:INDEX($H$8:$H$3000,COUNTIF($H$8:$H$3000,"?*")),"")</f>
        <v>0</v>
      </c>
    </row>
    <row r="2758" spans="1:9" x14ac:dyDescent="0.25">
      <c r="A2758" s="174">
        <f>--ISNUMBER(IFERROR(SEARCH('Project Costing'!#REF!,Services!I2765,1),""))</f>
        <v>0</v>
      </c>
      <c r="B2758" s="174" t="str">
        <f>IF(A2758=1,COUNTIF($A$8:A2758,1),"")</f>
        <v/>
      </c>
      <c r="C2758" s="174"/>
      <c r="D2758" s="157">
        <f>IFERROR($C$8:INDEX($C$8:$C$3000,COUNTIF($C$8:$C$3000,"?*")),"")</f>
        <v>0</v>
      </c>
      <c r="E2758" s="174"/>
      <c r="F2758" s="174">
        <f>--ISNUMBER(IFERROR(SEARCH('Project Costing'!#REF!,Services!I2765,1),""))</f>
        <v>0</v>
      </c>
      <c r="G2758" s="174" t="str">
        <f>IF(F2758=1,COUNTIF($F$8:F2758,1),"")</f>
        <v/>
      </c>
      <c r="H2758" s="174"/>
      <c r="I2758" s="157">
        <f>IFERROR($H$8:INDEX($H$8:$H$3000,COUNTIF($H$8:$H$3000,"?*")),"")</f>
        <v>0</v>
      </c>
    </row>
    <row r="2759" spans="1:9" x14ac:dyDescent="0.25">
      <c r="A2759" s="174">
        <f>--ISNUMBER(IFERROR(SEARCH('Project Costing'!#REF!,Services!I2766,1),""))</f>
        <v>0</v>
      </c>
      <c r="B2759" s="174" t="str">
        <f>IF(A2759=1,COUNTIF($A$8:A2759,1),"")</f>
        <v/>
      </c>
      <c r="C2759" s="174"/>
      <c r="D2759" s="157">
        <f>IFERROR($C$8:INDEX($C$8:$C$3000,COUNTIF($C$8:$C$3000,"?*")),"")</f>
        <v>0</v>
      </c>
      <c r="E2759" s="174"/>
      <c r="F2759" s="174">
        <f>--ISNUMBER(IFERROR(SEARCH('Project Costing'!#REF!,Services!I2766,1),""))</f>
        <v>0</v>
      </c>
      <c r="G2759" s="174" t="str">
        <f>IF(F2759=1,COUNTIF($F$8:F2759,1),"")</f>
        <v/>
      </c>
      <c r="H2759" s="174"/>
      <c r="I2759" s="157">
        <f>IFERROR($H$8:INDEX($H$8:$H$3000,COUNTIF($H$8:$H$3000,"?*")),"")</f>
        <v>0</v>
      </c>
    </row>
    <row r="2760" spans="1:9" x14ac:dyDescent="0.25">
      <c r="A2760" s="174">
        <f>--ISNUMBER(IFERROR(SEARCH('Project Costing'!#REF!,Services!I2767,1),""))</f>
        <v>0</v>
      </c>
      <c r="B2760" s="174" t="str">
        <f>IF(A2760=1,COUNTIF($A$8:A2760,1),"")</f>
        <v/>
      </c>
      <c r="C2760" s="174"/>
      <c r="D2760" s="157">
        <f>IFERROR($C$8:INDEX($C$8:$C$3000,COUNTIF($C$8:$C$3000,"?*")),"")</f>
        <v>0</v>
      </c>
      <c r="E2760" s="174"/>
      <c r="F2760" s="174">
        <f>--ISNUMBER(IFERROR(SEARCH('Project Costing'!#REF!,Services!I2767,1),""))</f>
        <v>0</v>
      </c>
      <c r="G2760" s="174" t="str">
        <f>IF(F2760=1,COUNTIF($F$8:F2760,1),"")</f>
        <v/>
      </c>
      <c r="H2760" s="174"/>
      <c r="I2760" s="157">
        <f>IFERROR($H$8:INDEX($H$8:$H$3000,COUNTIF($H$8:$H$3000,"?*")),"")</f>
        <v>0</v>
      </c>
    </row>
    <row r="2761" spans="1:9" x14ac:dyDescent="0.25">
      <c r="A2761" s="174">
        <f>--ISNUMBER(IFERROR(SEARCH('Project Costing'!#REF!,Services!I2768,1),""))</f>
        <v>0</v>
      </c>
      <c r="B2761" s="174" t="str">
        <f>IF(A2761=1,COUNTIF($A$8:A2761,1),"")</f>
        <v/>
      </c>
      <c r="C2761" s="174"/>
      <c r="D2761" s="157">
        <f>IFERROR($C$8:INDEX($C$8:$C$3000,COUNTIF($C$8:$C$3000,"?*")),"")</f>
        <v>0</v>
      </c>
      <c r="E2761" s="174"/>
      <c r="F2761" s="174">
        <f>--ISNUMBER(IFERROR(SEARCH('Project Costing'!#REF!,Services!I2768,1),""))</f>
        <v>0</v>
      </c>
      <c r="G2761" s="174" t="str">
        <f>IF(F2761=1,COUNTIF($F$8:F2761,1),"")</f>
        <v/>
      </c>
      <c r="H2761" s="174"/>
      <c r="I2761" s="157">
        <f>IFERROR($H$8:INDEX($H$8:$H$3000,COUNTIF($H$8:$H$3000,"?*")),"")</f>
        <v>0</v>
      </c>
    </row>
    <row r="2762" spans="1:9" x14ac:dyDescent="0.25">
      <c r="A2762" s="174">
        <f>--ISNUMBER(IFERROR(SEARCH('Project Costing'!#REF!,Services!I2769,1),""))</f>
        <v>0</v>
      </c>
      <c r="B2762" s="174" t="str">
        <f>IF(A2762=1,COUNTIF($A$8:A2762,1),"")</f>
        <v/>
      </c>
      <c r="C2762" s="174"/>
      <c r="D2762" s="157">
        <f>IFERROR($C$8:INDEX($C$8:$C$3000,COUNTIF($C$8:$C$3000,"?*")),"")</f>
        <v>0</v>
      </c>
      <c r="E2762" s="174"/>
      <c r="F2762" s="174">
        <f>--ISNUMBER(IFERROR(SEARCH('Project Costing'!#REF!,Services!I2769,1),""))</f>
        <v>0</v>
      </c>
      <c r="G2762" s="174" t="str">
        <f>IF(F2762=1,COUNTIF($F$8:F2762,1),"")</f>
        <v/>
      </c>
      <c r="H2762" s="174"/>
      <c r="I2762" s="157">
        <f>IFERROR($H$8:INDEX($H$8:$H$3000,COUNTIF($H$8:$H$3000,"?*")),"")</f>
        <v>0</v>
      </c>
    </row>
    <row r="2763" spans="1:9" x14ac:dyDescent="0.25">
      <c r="A2763" s="174">
        <f>--ISNUMBER(IFERROR(SEARCH('Project Costing'!#REF!,Services!I2770,1),""))</f>
        <v>0</v>
      </c>
      <c r="B2763" s="174" t="str">
        <f>IF(A2763=1,COUNTIF($A$8:A2763,1),"")</f>
        <v/>
      </c>
      <c r="C2763" s="174"/>
      <c r="D2763" s="157">
        <f>IFERROR($C$8:INDEX($C$8:$C$3000,COUNTIF($C$8:$C$3000,"?*")),"")</f>
        <v>0</v>
      </c>
      <c r="E2763" s="174"/>
      <c r="F2763" s="174">
        <f>--ISNUMBER(IFERROR(SEARCH('Project Costing'!#REF!,Services!I2770,1),""))</f>
        <v>0</v>
      </c>
      <c r="G2763" s="174" t="str">
        <f>IF(F2763=1,COUNTIF($F$8:F2763,1),"")</f>
        <v/>
      </c>
      <c r="H2763" s="174"/>
      <c r="I2763" s="157">
        <f>IFERROR($H$8:INDEX($H$8:$H$3000,COUNTIF($H$8:$H$3000,"?*")),"")</f>
        <v>0</v>
      </c>
    </row>
    <row r="2764" spans="1:9" x14ac:dyDescent="0.25">
      <c r="A2764" s="174">
        <f>--ISNUMBER(IFERROR(SEARCH('Project Costing'!#REF!,Services!I2771,1),""))</f>
        <v>0</v>
      </c>
      <c r="B2764" s="174" t="str">
        <f>IF(A2764=1,COUNTIF($A$8:A2764,1),"")</f>
        <v/>
      </c>
      <c r="C2764" s="174"/>
      <c r="D2764" s="157">
        <f>IFERROR($C$8:INDEX($C$8:$C$3000,COUNTIF($C$8:$C$3000,"?*")),"")</f>
        <v>0</v>
      </c>
      <c r="E2764" s="174"/>
      <c r="F2764" s="174">
        <f>--ISNUMBER(IFERROR(SEARCH('Project Costing'!#REF!,Services!I2771,1),""))</f>
        <v>0</v>
      </c>
      <c r="G2764" s="174" t="str">
        <f>IF(F2764=1,COUNTIF($F$8:F2764,1),"")</f>
        <v/>
      </c>
      <c r="H2764" s="174"/>
      <c r="I2764" s="157">
        <f>IFERROR($H$8:INDEX($H$8:$H$3000,COUNTIF($H$8:$H$3000,"?*")),"")</f>
        <v>0</v>
      </c>
    </row>
    <row r="2765" spans="1:9" x14ac:dyDescent="0.25">
      <c r="A2765" s="174">
        <f>--ISNUMBER(IFERROR(SEARCH('Project Costing'!#REF!,Services!I2772,1),""))</f>
        <v>0</v>
      </c>
      <c r="B2765" s="174" t="str">
        <f>IF(A2765=1,COUNTIF($A$8:A2765,1),"")</f>
        <v/>
      </c>
      <c r="C2765" s="174"/>
      <c r="D2765" s="157">
        <f>IFERROR($C$8:INDEX($C$8:$C$3000,COUNTIF($C$8:$C$3000,"?*")),"")</f>
        <v>0</v>
      </c>
      <c r="E2765" s="174"/>
      <c r="F2765" s="174">
        <f>--ISNUMBER(IFERROR(SEARCH('Project Costing'!#REF!,Services!I2772,1),""))</f>
        <v>0</v>
      </c>
      <c r="G2765" s="174" t="str">
        <f>IF(F2765=1,COUNTIF($F$8:F2765,1),"")</f>
        <v/>
      </c>
      <c r="H2765" s="174"/>
      <c r="I2765" s="157">
        <f>IFERROR($H$8:INDEX($H$8:$H$3000,COUNTIF($H$8:$H$3000,"?*")),"")</f>
        <v>0</v>
      </c>
    </row>
    <row r="2766" spans="1:9" x14ac:dyDescent="0.25">
      <c r="A2766" s="174">
        <f>--ISNUMBER(IFERROR(SEARCH('Project Costing'!#REF!,Services!I2773,1),""))</f>
        <v>0</v>
      </c>
      <c r="B2766" s="174" t="str">
        <f>IF(A2766=1,COUNTIF($A$8:A2766,1),"")</f>
        <v/>
      </c>
      <c r="C2766" s="174"/>
      <c r="D2766" s="157">
        <f>IFERROR($C$8:INDEX($C$8:$C$3000,COUNTIF($C$8:$C$3000,"?*")),"")</f>
        <v>0</v>
      </c>
      <c r="E2766" s="174"/>
      <c r="F2766" s="174">
        <f>--ISNUMBER(IFERROR(SEARCH('Project Costing'!#REF!,Services!I2773,1),""))</f>
        <v>0</v>
      </c>
      <c r="G2766" s="174" t="str">
        <f>IF(F2766=1,COUNTIF($F$8:F2766,1),"")</f>
        <v/>
      </c>
      <c r="H2766" s="174"/>
      <c r="I2766" s="157">
        <f>IFERROR($H$8:INDEX($H$8:$H$3000,COUNTIF($H$8:$H$3000,"?*")),"")</f>
        <v>0</v>
      </c>
    </row>
    <row r="2767" spans="1:9" x14ac:dyDescent="0.25">
      <c r="A2767" s="174">
        <f>--ISNUMBER(IFERROR(SEARCH('Project Costing'!#REF!,Services!I2774,1),""))</f>
        <v>0</v>
      </c>
      <c r="B2767" s="174" t="str">
        <f>IF(A2767=1,COUNTIF($A$8:A2767,1),"")</f>
        <v/>
      </c>
      <c r="C2767" s="174"/>
      <c r="D2767" s="157">
        <f>IFERROR($C$8:INDEX($C$8:$C$3000,COUNTIF($C$8:$C$3000,"?*")),"")</f>
        <v>0</v>
      </c>
      <c r="E2767" s="174"/>
      <c r="F2767" s="174">
        <f>--ISNUMBER(IFERROR(SEARCH('Project Costing'!#REF!,Services!I2774,1),""))</f>
        <v>0</v>
      </c>
      <c r="G2767" s="174" t="str">
        <f>IF(F2767=1,COUNTIF($F$8:F2767,1),"")</f>
        <v/>
      </c>
      <c r="H2767" s="174"/>
      <c r="I2767" s="157">
        <f>IFERROR($H$8:INDEX($H$8:$H$3000,COUNTIF($H$8:$H$3000,"?*")),"")</f>
        <v>0</v>
      </c>
    </row>
    <row r="2768" spans="1:9" x14ac:dyDescent="0.25">
      <c r="A2768" s="174">
        <f>--ISNUMBER(IFERROR(SEARCH('Project Costing'!#REF!,Services!I2775,1),""))</f>
        <v>0</v>
      </c>
      <c r="B2768" s="174" t="str">
        <f>IF(A2768=1,COUNTIF($A$8:A2768,1),"")</f>
        <v/>
      </c>
      <c r="C2768" s="174"/>
      <c r="D2768" s="157">
        <f>IFERROR($C$8:INDEX($C$8:$C$3000,COUNTIF($C$8:$C$3000,"?*")),"")</f>
        <v>0</v>
      </c>
      <c r="E2768" s="174"/>
      <c r="F2768" s="174">
        <f>--ISNUMBER(IFERROR(SEARCH('Project Costing'!#REF!,Services!I2775,1),""))</f>
        <v>0</v>
      </c>
      <c r="G2768" s="174" t="str">
        <f>IF(F2768=1,COUNTIF($F$8:F2768,1),"")</f>
        <v/>
      </c>
      <c r="H2768" s="174"/>
      <c r="I2768" s="157">
        <f>IFERROR($H$8:INDEX($H$8:$H$3000,COUNTIF($H$8:$H$3000,"?*")),"")</f>
        <v>0</v>
      </c>
    </row>
    <row r="2769" spans="1:9" x14ac:dyDescent="0.25">
      <c r="A2769" s="174">
        <f>--ISNUMBER(IFERROR(SEARCH('Project Costing'!#REF!,Services!I2776,1),""))</f>
        <v>0</v>
      </c>
      <c r="B2769" s="174" t="str">
        <f>IF(A2769=1,COUNTIF($A$8:A2769,1),"")</f>
        <v/>
      </c>
      <c r="C2769" s="174"/>
      <c r="D2769" s="157">
        <f>IFERROR($C$8:INDEX($C$8:$C$3000,COUNTIF($C$8:$C$3000,"?*")),"")</f>
        <v>0</v>
      </c>
      <c r="E2769" s="174"/>
      <c r="F2769" s="174">
        <f>--ISNUMBER(IFERROR(SEARCH('Project Costing'!#REF!,Services!I2776,1),""))</f>
        <v>0</v>
      </c>
      <c r="G2769" s="174" t="str">
        <f>IF(F2769=1,COUNTIF($F$8:F2769,1),"")</f>
        <v/>
      </c>
      <c r="H2769" s="174"/>
      <c r="I2769" s="157">
        <f>IFERROR($H$8:INDEX($H$8:$H$3000,COUNTIF($H$8:$H$3000,"?*")),"")</f>
        <v>0</v>
      </c>
    </row>
    <row r="2770" spans="1:9" x14ac:dyDescent="0.25">
      <c r="A2770" s="174">
        <f>--ISNUMBER(IFERROR(SEARCH('Project Costing'!#REF!,Services!I2777,1),""))</f>
        <v>0</v>
      </c>
      <c r="B2770" s="174" t="str">
        <f>IF(A2770=1,COUNTIF($A$8:A2770,1),"")</f>
        <v/>
      </c>
      <c r="C2770" s="174"/>
      <c r="D2770" s="157">
        <f>IFERROR($C$8:INDEX($C$8:$C$3000,COUNTIF($C$8:$C$3000,"?*")),"")</f>
        <v>0</v>
      </c>
      <c r="E2770" s="174"/>
      <c r="F2770" s="174">
        <f>--ISNUMBER(IFERROR(SEARCH('Project Costing'!#REF!,Services!I2777,1),""))</f>
        <v>0</v>
      </c>
      <c r="G2770" s="174" t="str">
        <f>IF(F2770=1,COUNTIF($F$8:F2770,1),"")</f>
        <v/>
      </c>
      <c r="H2770" s="174"/>
      <c r="I2770" s="157">
        <f>IFERROR($H$8:INDEX($H$8:$H$3000,COUNTIF($H$8:$H$3000,"?*")),"")</f>
        <v>0</v>
      </c>
    </row>
    <row r="2771" spans="1:9" x14ac:dyDescent="0.25">
      <c r="A2771" s="174">
        <f>--ISNUMBER(IFERROR(SEARCH('Project Costing'!#REF!,Services!I2778,1),""))</f>
        <v>0</v>
      </c>
      <c r="B2771" s="174" t="str">
        <f>IF(A2771=1,COUNTIF($A$8:A2771,1),"")</f>
        <v/>
      </c>
      <c r="C2771" s="174"/>
      <c r="D2771" s="157">
        <f>IFERROR($C$8:INDEX($C$8:$C$3000,COUNTIF($C$8:$C$3000,"?*")),"")</f>
        <v>0</v>
      </c>
      <c r="E2771" s="174"/>
      <c r="F2771" s="174">
        <f>--ISNUMBER(IFERROR(SEARCH('Project Costing'!#REF!,Services!I2778,1),""))</f>
        <v>0</v>
      </c>
      <c r="G2771" s="174" t="str">
        <f>IF(F2771=1,COUNTIF($F$8:F2771,1),"")</f>
        <v/>
      </c>
      <c r="H2771" s="174"/>
      <c r="I2771" s="157">
        <f>IFERROR($H$8:INDEX($H$8:$H$3000,COUNTIF($H$8:$H$3000,"?*")),"")</f>
        <v>0</v>
      </c>
    </row>
    <row r="2772" spans="1:9" x14ac:dyDescent="0.25">
      <c r="A2772" s="174">
        <f>--ISNUMBER(IFERROR(SEARCH('Project Costing'!#REF!,Services!I2779,1),""))</f>
        <v>0</v>
      </c>
      <c r="B2772" s="174" t="str">
        <f>IF(A2772=1,COUNTIF($A$8:A2772,1),"")</f>
        <v/>
      </c>
      <c r="C2772" s="174"/>
      <c r="D2772" s="157">
        <f>IFERROR($C$8:INDEX($C$8:$C$3000,COUNTIF($C$8:$C$3000,"?*")),"")</f>
        <v>0</v>
      </c>
      <c r="E2772" s="174"/>
      <c r="F2772" s="174">
        <f>--ISNUMBER(IFERROR(SEARCH('Project Costing'!#REF!,Services!I2779,1),""))</f>
        <v>0</v>
      </c>
      <c r="G2772" s="174" t="str">
        <f>IF(F2772=1,COUNTIF($F$8:F2772,1),"")</f>
        <v/>
      </c>
      <c r="H2772" s="174"/>
      <c r="I2772" s="157">
        <f>IFERROR($H$8:INDEX($H$8:$H$3000,COUNTIF($H$8:$H$3000,"?*")),"")</f>
        <v>0</v>
      </c>
    </row>
    <row r="2773" spans="1:9" x14ac:dyDescent="0.25">
      <c r="A2773" s="174">
        <f>--ISNUMBER(IFERROR(SEARCH('Project Costing'!#REF!,Services!I2780,1),""))</f>
        <v>0</v>
      </c>
      <c r="B2773" s="174" t="str">
        <f>IF(A2773=1,COUNTIF($A$8:A2773,1),"")</f>
        <v/>
      </c>
      <c r="C2773" s="174"/>
      <c r="D2773" s="157">
        <f>IFERROR($C$8:INDEX($C$8:$C$3000,COUNTIF($C$8:$C$3000,"?*")),"")</f>
        <v>0</v>
      </c>
      <c r="E2773" s="174"/>
      <c r="F2773" s="174">
        <f>--ISNUMBER(IFERROR(SEARCH('Project Costing'!#REF!,Services!I2780,1),""))</f>
        <v>0</v>
      </c>
      <c r="G2773" s="174" t="str">
        <f>IF(F2773=1,COUNTIF($F$8:F2773,1),"")</f>
        <v/>
      </c>
      <c r="H2773" s="174"/>
      <c r="I2773" s="157">
        <f>IFERROR($H$8:INDEX($H$8:$H$3000,COUNTIF($H$8:$H$3000,"?*")),"")</f>
        <v>0</v>
      </c>
    </row>
    <row r="2774" spans="1:9" x14ac:dyDescent="0.25">
      <c r="A2774" s="174">
        <f>--ISNUMBER(IFERROR(SEARCH('Project Costing'!#REF!,Services!I2781,1),""))</f>
        <v>0</v>
      </c>
      <c r="B2774" s="174" t="str">
        <f>IF(A2774=1,COUNTIF($A$8:A2774,1),"")</f>
        <v/>
      </c>
      <c r="C2774" s="174"/>
      <c r="D2774" s="157">
        <f>IFERROR($C$8:INDEX($C$8:$C$3000,COUNTIF($C$8:$C$3000,"?*")),"")</f>
        <v>0</v>
      </c>
      <c r="E2774" s="174"/>
      <c r="F2774" s="174">
        <f>--ISNUMBER(IFERROR(SEARCH('Project Costing'!#REF!,Services!I2781,1),""))</f>
        <v>0</v>
      </c>
      <c r="G2774" s="174" t="str">
        <f>IF(F2774=1,COUNTIF($F$8:F2774,1),"")</f>
        <v/>
      </c>
      <c r="H2774" s="174"/>
      <c r="I2774" s="157">
        <f>IFERROR($H$8:INDEX($H$8:$H$3000,COUNTIF($H$8:$H$3000,"?*")),"")</f>
        <v>0</v>
      </c>
    </row>
    <row r="2775" spans="1:9" x14ac:dyDescent="0.25">
      <c r="A2775" s="174">
        <f>--ISNUMBER(IFERROR(SEARCH('Project Costing'!#REF!,Services!I2782,1),""))</f>
        <v>0</v>
      </c>
      <c r="B2775" s="174" t="str">
        <f>IF(A2775=1,COUNTIF($A$8:A2775,1),"")</f>
        <v/>
      </c>
      <c r="C2775" s="174"/>
      <c r="D2775" s="157">
        <f>IFERROR($C$8:INDEX($C$8:$C$3000,COUNTIF($C$8:$C$3000,"?*")),"")</f>
        <v>0</v>
      </c>
      <c r="E2775" s="174"/>
      <c r="F2775" s="174">
        <f>--ISNUMBER(IFERROR(SEARCH('Project Costing'!#REF!,Services!I2782,1),""))</f>
        <v>0</v>
      </c>
      <c r="G2775" s="174" t="str">
        <f>IF(F2775=1,COUNTIF($F$8:F2775,1),"")</f>
        <v/>
      </c>
      <c r="H2775" s="174"/>
      <c r="I2775" s="157">
        <f>IFERROR($H$8:INDEX($H$8:$H$3000,COUNTIF($H$8:$H$3000,"?*")),"")</f>
        <v>0</v>
      </c>
    </row>
    <row r="2776" spans="1:9" x14ac:dyDescent="0.25">
      <c r="A2776" s="174">
        <f>--ISNUMBER(IFERROR(SEARCH('Project Costing'!#REF!,Services!I2783,1),""))</f>
        <v>0</v>
      </c>
      <c r="B2776" s="174" t="str">
        <f>IF(A2776=1,COUNTIF($A$8:A2776,1),"")</f>
        <v/>
      </c>
      <c r="C2776" s="174"/>
      <c r="D2776" s="157">
        <f>IFERROR($C$8:INDEX($C$8:$C$3000,COUNTIF($C$8:$C$3000,"?*")),"")</f>
        <v>0</v>
      </c>
      <c r="E2776" s="174"/>
      <c r="F2776" s="174">
        <f>--ISNUMBER(IFERROR(SEARCH('Project Costing'!#REF!,Services!I2783,1),""))</f>
        <v>0</v>
      </c>
      <c r="G2776" s="174" t="str">
        <f>IF(F2776=1,COUNTIF($F$8:F2776,1),"")</f>
        <v/>
      </c>
      <c r="H2776" s="174"/>
      <c r="I2776" s="157">
        <f>IFERROR($H$8:INDEX($H$8:$H$3000,COUNTIF($H$8:$H$3000,"?*")),"")</f>
        <v>0</v>
      </c>
    </row>
    <row r="2777" spans="1:9" x14ac:dyDescent="0.25">
      <c r="A2777" s="174">
        <f>--ISNUMBER(IFERROR(SEARCH('Project Costing'!#REF!,Services!I2784,1),""))</f>
        <v>0</v>
      </c>
      <c r="B2777" s="174" t="str">
        <f>IF(A2777=1,COUNTIF($A$8:A2777,1),"")</f>
        <v/>
      </c>
      <c r="C2777" s="174"/>
      <c r="D2777" s="157">
        <f>IFERROR($C$8:INDEX($C$8:$C$3000,COUNTIF($C$8:$C$3000,"?*")),"")</f>
        <v>0</v>
      </c>
      <c r="E2777" s="174"/>
      <c r="F2777" s="174">
        <f>--ISNUMBER(IFERROR(SEARCH('Project Costing'!#REF!,Services!I2784,1),""))</f>
        <v>0</v>
      </c>
      <c r="G2777" s="174" t="str">
        <f>IF(F2777=1,COUNTIF($F$8:F2777,1),"")</f>
        <v/>
      </c>
      <c r="H2777" s="174"/>
      <c r="I2777" s="157">
        <f>IFERROR($H$8:INDEX($H$8:$H$3000,COUNTIF($H$8:$H$3000,"?*")),"")</f>
        <v>0</v>
      </c>
    </row>
    <row r="2778" spans="1:9" x14ac:dyDescent="0.25">
      <c r="A2778" s="174">
        <f>--ISNUMBER(IFERROR(SEARCH('Project Costing'!#REF!,Services!I2785,1),""))</f>
        <v>0</v>
      </c>
      <c r="B2778" s="174" t="str">
        <f>IF(A2778=1,COUNTIF($A$8:A2778,1),"")</f>
        <v/>
      </c>
      <c r="C2778" s="174"/>
      <c r="D2778" s="157">
        <f>IFERROR($C$8:INDEX($C$8:$C$3000,COUNTIF($C$8:$C$3000,"?*")),"")</f>
        <v>0</v>
      </c>
      <c r="E2778" s="174"/>
      <c r="F2778" s="174">
        <f>--ISNUMBER(IFERROR(SEARCH('Project Costing'!#REF!,Services!I2785,1),""))</f>
        <v>0</v>
      </c>
      <c r="G2778" s="174" t="str">
        <f>IF(F2778=1,COUNTIF($F$8:F2778,1),"")</f>
        <v/>
      </c>
      <c r="H2778" s="174"/>
      <c r="I2778" s="157">
        <f>IFERROR($H$8:INDEX($H$8:$H$3000,COUNTIF($H$8:$H$3000,"?*")),"")</f>
        <v>0</v>
      </c>
    </row>
    <row r="2779" spans="1:9" x14ac:dyDescent="0.25">
      <c r="A2779" s="174">
        <f>--ISNUMBER(IFERROR(SEARCH('Project Costing'!#REF!,Services!I2786,1),""))</f>
        <v>0</v>
      </c>
      <c r="B2779" s="174" t="str">
        <f>IF(A2779=1,COUNTIF($A$8:A2779,1),"")</f>
        <v/>
      </c>
      <c r="C2779" s="174"/>
      <c r="D2779" s="157">
        <f>IFERROR($C$8:INDEX($C$8:$C$3000,COUNTIF($C$8:$C$3000,"?*")),"")</f>
        <v>0</v>
      </c>
      <c r="E2779" s="174"/>
      <c r="F2779" s="174">
        <f>--ISNUMBER(IFERROR(SEARCH('Project Costing'!#REF!,Services!I2786,1),""))</f>
        <v>0</v>
      </c>
      <c r="G2779" s="174" t="str">
        <f>IF(F2779=1,COUNTIF($F$8:F2779,1),"")</f>
        <v/>
      </c>
      <c r="H2779" s="174"/>
      <c r="I2779" s="157">
        <f>IFERROR($H$8:INDEX($H$8:$H$3000,COUNTIF($H$8:$H$3000,"?*")),"")</f>
        <v>0</v>
      </c>
    </row>
    <row r="2780" spans="1:9" x14ac:dyDescent="0.25">
      <c r="A2780" s="174">
        <f>--ISNUMBER(IFERROR(SEARCH('Project Costing'!#REF!,Services!I2787,1),""))</f>
        <v>0</v>
      </c>
      <c r="B2780" s="174" t="str">
        <f>IF(A2780=1,COUNTIF($A$8:A2780,1),"")</f>
        <v/>
      </c>
      <c r="C2780" s="174"/>
      <c r="D2780" s="157">
        <f>IFERROR($C$8:INDEX($C$8:$C$3000,COUNTIF($C$8:$C$3000,"?*")),"")</f>
        <v>0</v>
      </c>
      <c r="E2780" s="174"/>
      <c r="F2780" s="174">
        <f>--ISNUMBER(IFERROR(SEARCH('Project Costing'!#REF!,Services!I2787,1),""))</f>
        <v>0</v>
      </c>
      <c r="G2780" s="174" t="str">
        <f>IF(F2780=1,COUNTIF($F$8:F2780,1),"")</f>
        <v/>
      </c>
      <c r="H2780" s="174"/>
      <c r="I2780" s="157">
        <f>IFERROR($H$8:INDEX($H$8:$H$3000,COUNTIF($H$8:$H$3000,"?*")),"")</f>
        <v>0</v>
      </c>
    </row>
    <row r="2781" spans="1:9" x14ac:dyDescent="0.25">
      <c r="A2781" s="174">
        <f>--ISNUMBER(IFERROR(SEARCH('Project Costing'!#REF!,Services!I2788,1),""))</f>
        <v>0</v>
      </c>
      <c r="B2781" s="174" t="str">
        <f>IF(A2781=1,COUNTIF($A$8:A2781,1),"")</f>
        <v/>
      </c>
      <c r="C2781" s="174"/>
      <c r="D2781" s="157">
        <f>IFERROR($C$8:INDEX($C$8:$C$3000,COUNTIF($C$8:$C$3000,"?*")),"")</f>
        <v>0</v>
      </c>
      <c r="E2781" s="174"/>
      <c r="F2781" s="174">
        <f>--ISNUMBER(IFERROR(SEARCH('Project Costing'!#REF!,Services!I2788,1),""))</f>
        <v>0</v>
      </c>
      <c r="G2781" s="174" t="str">
        <f>IF(F2781=1,COUNTIF($F$8:F2781,1),"")</f>
        <v/>
      </c>
      <c r="H2781" s="174"/>
      <c r="I2781" s="157">
        <f>IFERROR($H$8:INDEX($H$8:$H$3000,COUNTIF($H$8:$H$3000,"?*")),"")</f>
        <v>0</v>
      </c>
    </row>
    <row r="2782" spans="1:9" x14ac:dyDescent="0.25">
      <c r="A2782" s="174">
        <f>--ISNUMBER(IFERROR(SEARCH('Project Costing'!#REF!,Services!I2789,1),""))</f>
        <v>0</v>
      </c>
      <c r="B2782" s="174" t="str">
        <f>IF(A2782=1,COUNTIF($A$8:A2782,1),"")</f>
        <v/>
      </c>
      <c r="C2782" s="174"/>
      <c r="D2782" s="157">
        <f>IFERROR($C$8:INDEX($C$8:$C$3000,COUNTIF($C$8:$C$3000,"?*")),"")</f>
        <v>0</v>
      </c>
      <c r="E2782" s="174"/>
      <c r="F2782" s="174">
        <f>--ISNUMBER(IFERROR(SEARCH('Project Costing'!#REF!,Services!I2789,1),""))</f>
        <v>0</v>
      </c>
      <c r="G2782" s="174" t="str">
        <f>IF(F2782=1,COUNTIF($F$8:F2782,1),"")</f>
        <v/>
      </c>
      <c r="H2782" s="174"/>
      <c r="I2782" s="157">
        <f>IFERROR($H$8:INDEX($H$8:$H$3000,COUNTIF($H$8:$H$3000,"?*")),"")</f>
        <v>0</v>
      </c>
    </row>
    <row r="2783" spans="1:9" x14ac:dyDescent="0.25">
      <c r="A2783" s="174">
        <f>--ISNUMBER(IFERROR(SEARCH('Project Costing'!#REF!,Services!I2790,1),""))</f>
        <v>0</v>
      </c>
      <c r="B2783" s="174" t="str">
        <f>IF(A2783=1,COUNTIF($A$8:A2783,1),"")</f>
        <v/>
      </c>
      <c r="C2783" s="174"/>
      <c r="D2783" s="157">
        <f>IFERROR($C$8:INDEX($C$8:$C$3000,COUNTIF($C$8:$C$3000,"?*")),"")</f>
        <v>0</v>
      </c>
      <c r="E2783" s="174"/>
      <c r="F2783" s="174">
        <f>--ISNUMBER(IFERROR(SEARCH('Project Costing'!#REF!,Services!I2790,1),""))</f>
        <v>0</v>
      </c>
      <c r="G2783" s="174" t="str">
        <f>IF(F2783=1,COUNTIF($F$8:F2783,1),"")</f>
        <v/>
      </c>
      <c r="H2783" s="174"/>
      <c r="I2783" s="157">
        <f>IFERROR($H$8:INDEX($H$8:$H$3000,COUNTIF($H$8:$H$3000,"?*")),"")</f>
        <v>0</v>
      </c>
    </row>
    <row r="2784" spans="1:9" x14ac:dyDescent="0.25">
      <c r="A2784" s="174">
        <f>--ISNUMBER(IFERROR(SEARCH('Project Costing'!#REF!,Services!I2791,1),""))</f>
        <v>0</v>
      </c>
      <c r="B2784" s="174" t="str">
        <f>IF(A2784=1,COUNTIF($A$8:A2784,1),"")</f>
        <v/>
      </c>
      <c r="C2784" s="174"/>
      <c r="D2784" s="157">
        <f>IFERROR($C$8:INDEX($C$8:$C$3000,COUNTIF($C$8:$C$3000,"?*")),"")</f>
        <v>0</v>
      </c>
      <c r="E2784" s="174"/>
      <c r="F2784" s="174">
        <f>--ISNUMBER(IFERROR(SEARCH('Project Costing'!#REF!,Services!I2791,1),""))</f>
        <v>0</v>
      </c>
      <c r="G2784" s="174" t="str">
        <f>IF(F2784=1,COUNTIF($F$8:F2784,1),"")</f>
        <v/>
      </c>
      <c r="H2784" s="174"/>
      <c r="I2784" s="157">
        <f>IFERROR($H$8:INDEX($H$8:$H$3000,COUNTIF($H$8:$H$3000,"?*")),"")</f>
        <v>0</v>
      </c>
    </row>
    <row r="2785" spans="1:9" x14ac:dyDescent="0.25">
      <c r="A2785" s="174">
        <f>--ISNUMBER(IFERROR(SEARCH('Project Costing'!#REF!,Services!I2792,1),""))</f>
        <v>0</v>
      </c>
      <c r="B2785" s="174" t="str">
        <f>IF(A2785=1,COUNTIF($A$8:A2785,1),"")</f>
        <v/>
      </c>
      <c r="C2785" s="174"/>
      <c r="D2785" s="157">
        <f>IFERROR($C$8:INDEX($C$8:$C$3000,COUNTIF($C$8:$C$3000,"?*")),"")</f>
        <v>0</v>
      </c>
      <c r="E2785" s="174"/>
      <c r="F2785" s="174">
        <f>--ISNUMBER(IFERROR(SEARCH('Project Costing'!#REF!,Services!I2792,1),""))</f>
        <v>0</v>
      </c>
      <c r="G2785" s="174" t="str">
        <f>IF(F2785=1,COUNTIF($F$8:F2785,1),"")</f>
        <v/>
      </c>
      <c r="H2785" s="174"/>
      <c r="I2785" s="157">
        <f>IFERROR($H$8:INDEX($H$8:$H$3000,COUNTIF($H$8:$H$3000,"?*")),"")</f>
        <v>0</v>
      </c>
    </row>
    <row r="2786" spans="1:9" x14ac:dyDescent="0.25">
      <c r="A2786" s="174">
        <f>--ISNUMBER(IFERROR(SEARCH('Project Costing'!#REF!,Services!I2793,1),""))</f>
        <v>0</v>
      </c>
      <c r="B2786" s="174" t="str">
        <f>IF(A2786=1,COUNTIF($A$8:A2786,1),"")</f>
        <v/>
      </c>
      <c r="C2786" s="174"/>
      <c r="D2786" s="157">
        <f>IFERROR($C$8:INDEX($C$8:$C$3000,COUNTIF($C$8:$C$3000,"?*")),"")</f>
        <v>0</v>
      </c>
      <c r="E2786" s="174"/>
      <c r="F2786" s="174">
        <f>--ISNUMBER(IFERROR(SEARCH('Project Costing'!#REF!,Services!I2793,1),""))</f>
        <v>0</v>
      </c>
      <c r="G2786" s="174" t="str">
        <f>IF(F2786=1,COUNTIF($F$8:F2786,1),"")</f>
        <v/>
      </c>
      <c r="H2786" s="174"/>
      <c r="I2786" s="157">
        <f>IFERROR($H$8:INDEX($H$8:$H$3000,COUNTIF($H$8:$H$3000,"?*")),"")</f>
        <v>0</v>
      </c>
    </row>
    <row r="2787" spans="1:9" x14ac:dyDescent="0.25">
      <c r="A2787" s="174">
        <f>--ISNUMBER(IFERROR(SEARCH('Project Costing'!#REF!,Services!I2794,1),""))</f>
        <v>0</v>
      </c>
      <c r="B2787" s="174" t="str">
        <f>IF(A2787=1,COUNTIF($A$8:A2787,1),"")</f>
        <v/>
      </c>
      <c r="C2787" s="174"/>
      <c r="D2787" s="157">
        <f>IFERROR($C$8:INDEX($C$8:$C$3000,COUNTIF($C$8:$C$3000,"?*")),"")</f>
        <v>0</v>
      </c>
      <c r="E2787" s="174"/>
      <c r="F2787" s="174">
        <f>--ISNUMBER(IFERROR(SEARCH('Project Costing'!#REF!,Services!I2794,1),""))</f>
        <v>0</v>
      </c>
      <c r="G2787" s="174" t="str">
        <f>IF(F2787=1,COUNTIF($F$8:F2787,1),"")</f>
        <v/>
      </c>
      <c r="H2787" s="174"/>
      <c r="I2787" s="157">
        <f>IFERROR($H$8:INDEX($H$8:$H$3000,COUNTIF($H$8:$H$3000,"?*")),"")</f>
        <v>0</v>
      </c>
    </row>
    <row r="2788" spans="1:9" x14ac:dyDescent="0.25">
      <c r="A2788" s="174">
        <f>--ISNUMBER(IFERROR(SEARCH('Project Costing'!#REF!,Services!I2795,1),""))</f>
        <v>0</v>
      </c>
      <c r="B2788" s="174" t="str">
        <f>IF(A2788=1,COUNTIF($A$8:A2788,1),"")</f>
        <v/>
      </c>
      <c r="C2788" s="174"/>
      <c r="D2788" s="157">
        <f>IFERROR($C$8:INDEX($C$8:$C$3000,COUNTIF($C$8:$C$3000,"?*")),"")</f>
        <v>0</v>
      </c>
      <c r="E2788" s="174"/>
      <c r="F2788" s="174">
        <f>--ISNUMBER(IFERROR(SEARCH('Project Costing'!#REF!,Services!I2795,1),""))</f>
        <v>0</v>
      </c>
      <c r="G2788" s="174" t="str">
        <f>IF(F2788=1,COUNTIF($F$8:F2788,1),"")</f>
        <v/>
      </c>
      <c r="H2788" s="174"/>
      <c r="I2788" s="157">
        <f>IFERROR($H$8:INDEX($H$8:$H$3000,COUNTIF($H$8:$H$3000,"?*")),"")</f>
        <v>0</v>
      </c>
    </row>
    <row r="2789" spans="1:9" x14ac:dyDescent="0.25">
      <c r="A2789" s="174">
        <f>--ISNUMBER(IFERROR(SEARCH('Project Costing'!#REF!,Services!I2796,1),""))</f>
        <v>0</v>
      </c>
      <c r="B2789" s="174" t="str">
        <f>IF(A2789=1,COUNTIF($A$8:A2789,1),"")</f>
        <v/>
      </c>
      <c r="C2789" s="174"/>
      <c r="D2789" s="157">
        <f>IFERROR($C$8:INDEX($C$8:$C$3000,COUNTIF($C$8:$C$3000,"?*")),"")</f>
        <v>0</v>
      </c>
      <c r="E2789" s="174"/>
      <c r="F2789" s="174">
        <f>--ISNUMBER(IFERROR(SEARCH('Project Costing'!#REF!,Services!I2796,1),""))</f>
        <v>0</v>
      </c>
      <c r="G2789" s="174" t="str">
        <f>IF(F2789=1,COUNTIF($F$8:F2789,1),"")</f>
        <v/>
      </c>
      <c r="H2789" s="174"/>
      <c r="I2789" s="157">
        <f>IFERROR($H$8:INDEX($H$8:$H$3000,COUNTIF($H$8:$H$3000,"?*")),"")</f>
        <v>0</v>
      </c>
    </row>
    <row r="2790" spans="1:9" x14ac:dyDescent="0.25">
      <c r="A2790" s="174">
        <f>--ISNUMBER(IFERROR(SEARCH('Project Costing'!#REF!,Services!I2797,1),""))</f>
        <v>0</v>
      </c>
      <c r="B2790" s="174" t="str">
        <f>IF(A2790=1,COUNTIF($A$8:A2790,1),"")</f>
        <v/>
      </c>
      <c r="C2790" s="174"/>
      <c r="D2790" s="157">
        <f>IFERROR($C$8:INDEX($C$8:$C$3000,COUNTIF($C$8:$C$3000,"?*")),"")</f>
        <v>0</v>
      </c>
      <c r="E2790" s="174"/>
      <c r="F2790" s="174">
        <f>--ISNUMBER(IFERROR(SEARCH('Project Costing'!#REF!,Services!I2797,1),""))</f>
        <v>0</v>
      </c>
      <c r="G2790" s="174" t="str">
        <f>IF(F2790=1,COUNTIF($F$8:F2790,1),"")</f>
        <v/>
      </c>
      <c r="H2790" s="174"/>
      <c r="I2790" s="157">
        <f>IFERROR($H$8:INDEX($H$8:$H$3000,COUNTIF($H$8:$H$3000,"?*")),"")</f>
        <v>0</v>
      </c>
    </row>
    <row r="2791" spans="1:9" x14ac:dyDescent="0.25">
      <c r="A2791" s="174">
        <f>--ISNUMBER(IFERROR(SEARCH('Project Costing'!#REF!,Services!I2798,1),""))</f>
        <v>0</v>
      </c>
      <c r="B2791" s="174" t="str">
        <f>IF(A2791=1,COUNTIF($A$8:A2791,1),"")</f>
        <v/>
      </c>
      <c r="C2791" s="174"/>
      <c r="D2791" s="157">
        <f>IFERROR($C$8:INDEX($C$8:$C$3000,COUNTIF($C$8:$C$3000,"?*")),"")</f>
        <v>0</v>
      </c>
      <c r="E2791" s="174"/>
      <c r="F2791" s="174">
        <f>--ISNUMBER(IFERROR(SEARCH('Project Costing'!#REF!,Services!I2798,1),""))</f>
        <v>0</v>
      </c>
      <c r="G2791" s="174" t="str">
        <f>IF(F2791=1,COUNTIF($F$8:F2791,1),"")</f>
        <v/>
      </c>
      <c r="H2791" s="174"/>
      <c r="I2791" s="157">
        <f>IFERROR($H$8:INDEX($H$8:$H$3000,COUNTIF($H$8:$H$3000,"?*")),"")</f>
        <v>0</v>
      </c>
    </row>
    <row r="2792" spans="1:9" x14ac:dyDescent="0.25">
      <c r="A2792" s="174">
        <f>--ISNUMBER(IFERROR(SEARCH('Project Costing'!#REF!,Services!I2799,1),""))</f>
        <v>0</v>
      </c>
      <c r="B2792" s="174" t="str">
        <f>IF(A2792=1,COUNTIF($A$8:A2792,1),"")</f>
        <v/>
      </c>
      <c r="C2792" s="174"/>
      <c r="D2792" s="157">
        <f>IFERROR($C$8:INDEX($C$8:$C$3000,COUNTIF($C$8:$C$3000,"?*")),"")</f>
        <v>0</v>
      </c>
      <c r="E2792" s="174"/>
      <c r="F2792" s="174">
        <f>--ISNUMBER(IFERROR(SEARCH('Project Costing'!#REF!,Services!I2799,1),""))</f>
        <v>0</v>
      </c>
      <c r="G2792" s="174" t="str">
        <f>IF(F2792=1,COUNTIF($F$8:F2792,1),"")</f>
        <v/>
      </c>
      <c r="H2792" s="174"/>
      <c r="I2792" s="157">
        <f>IFERROR($H$8:INDEX($H$8:$H$3000,COUNTIF($H$8:$H$3000,"?*")),"")</f>
        <v>0</v>
      </c>
    </row>
    <row r="2793" spans="1:9" x14ac:dyDescent="0.25">
      <c r="A2793" s="174">
        <f>--ISNUMBER(IFERROR(SEARCH('Project Costing'!#REF!,Services!I2800,1),""))</f>
        <v>0</v>
      </c>
      <c r="B2793" s="174" t="str">
        <f>IF(A2793=1,COUNTIF($A$8:A2793,1),"")</f>
        <v/>
      </c>
      <c r="C2793" s="174"/>
      <c r="D2793" s="157">
        <f>IFERROR($C$8:INDEX($C$8:$C$3000,COUNTIF($C$8:$C$3000,"?*")),"")</f>
        <v>0</v>
      </c>
      <c r="E2793" s="174"/>
      <c r="F2793" s="174">
        <f>--ISNUMBER(IFERROR(SEARCH('Project Costing'!#REF!,Services!I2800,1),""))</f>
        <v>0</v>
      </c>
      <c r="G2793" s="174" t="str">
        <f>IF(F2793=1,COUNTIF($F$8:F2793,1),"")</f>
        <v/>
      </c>
      <c r="H2793" s="174"/>
      <c r="I2793" s="157">
        <f>IFERROR($H$8:INDEX($H$8:$H$3000,COUNTIF($H$8:$H$3000,"?*")),"")</f>
        <v>0</v>
      </c>
    </row>
    <row r="2794" spans="1:9" x14ac:dyDescent="0.25">
      <c r="A2794" s="174">
        <f>--ISNUMBER(IFERROR(SEARCH('Project Costing'!#REF!,Services!I2801,1),""))</f>
        <v>0</v>
      </c>
      <c r="B2794" s="174" t="str">
        <f>IF(A2794=1,COUNTIF($A$8:A2794,1),"")</f>
        <v/>
      </c>
      <c r="C2794" s="174"/>
      <c r="D2794" s="157">
        <f>IFERROR($C$8:INDEX($C$8:$C$3000,COUNTIF($C$8:$C$3000,"?*")),"")</f>
        <v>0</v>
      </c>
      <c r="E2794" s="174"/>
      <c r="F2794" s="174">
        <f>--ISNUMBER(IFERROR(SEARCH('Project Costing'!#REF!,Services!I2801,1),""))</f>
        <v>0</v>
      </c>
      <c r="G2794" s="174" t="str">
        <f>IF(F2794=1,COUNTIF($F$8:F2794,1),"")</f>
        <v/>
      </c>
      <c r="H2794" s="174"/>
      <c r="I2794" s="157">
        <f>IFERROR($H$8:INDEX($H$8:$H$3000,COUNTIF($H$8:$H$3000,"?*")),"")</f>
        <v>0</v>
      </c>
    </row>
    <row r="2795" spans="1:9" x14ac:dyDescent="0.25">
      <c r="A2795" s="174">
        <f>--ISNUMBER(IFERROR(SEARCH('Project Costing'!#REF!,Services!I2802,1),""))</f>
        <v>0</v>
      </c>
      <c r="B2795" s="174" t="str">
        <f>IF(A2795=1,COUNTIF($A$8:A2795,1),"")</f>
        <v/>
      </c>
      <c r="C2795" s="174"/>
      <c r="D2795" s="157">
        <f>IFERROR($C$8:INDEX($C$8:$C$3000,COUNTIF($C$8:$C$3000,"?*")),"")</f>
        <v>0</v>
      </c>
      <c r="E2795" s="174"/>
      <c r="F2795" s="174">
        <f>--ISNUMBER(IFERROR(SEARCH('Project Costing'!#REF!,Services!I2802,1),""))</f>
        <v>0</v>
      </c>
      <c r="G2795" s="174" t="str">
        <f>IF(F2795=1,COUNTIF($F$8:F2795,1),"")</f>
        <v/>
      </c>
      <c r="H2795" s="174"/>
      <c r="I2795" s="157">
        <f>IFERROR($H$8:INDEX($H$8:$H$3000,COUNTIF($H$8:$H$3000,"?*")),"")</f>
        <v>0</v>
      </c>
    </row>
    <row r="2796" spans="1:9" x14ac:dyDescent="0.25">
      <c r="A2796" s="174">
        <f>--ISNUMBER(IFERROR(SEARCH('Project Costing'!#REF!,Services!I2803,1),""))</f>
        <v>0</v>
      </c>
      <c r="B2796" s="174" t="str">
        <f>IF(A2796=1,COUNTIF($A$8:A2796,1),"")</f>
        <v/>
      </c>
      <c r="C2796" s="174"/>
      <c r="D2796" s="157">
        <f>IFERROR($C$8:INDEX($C$8:$C$3000,COUNTIF($C$8:$C$3000,"?*")),"")</f>
        <v>0</v>
      </c>
      <c r="E2796" s="174"/>
      <c r="F2796" s="174">
        <f>--ISNUMBER(IFERROR(SEARCH('Project Costing'!#REF!,Services!I2803,1),""))</f>
        <v>0</v>
      </c>
      <c r="G2796" s="174" t="str">
        <f>IF(F2796=1,COUNTIF($F$8:F2796,1),"")</f>
        <v/>
      </c>
      <c r="H2796" s="174"/>
      <c r="I2796" s="157">
        <f>IFERROR($H$8:INDEX($H$8:$H$3000,COUNTIF($H$8:$H$3000,"?*")),"")</f>
        <v>0</v>
      </c>
    </row>
    <row r="2797" spans="1:9" x14ac:dyDescent="0.25">
      <c r="A2797" s="174">
        <f>--ISNUMBER(IFERROR(SEARCH('Project Costing'!#REF!,Services!I2804,1),""))</f>
        <v>0</v>
      </c>
      <c r="B2797" s="174" t="str">
        <f>IF(A2797=1,COUNTIF($A$8:A2797,1),"")</f>
        <v/>
      </c>
      <c r="C2797" s="174"/>
      <c r="D2797" s="157">
        <f>IFERROR($C$8:INDEX($C$8:$C$3000,COUNTIF($C$8:$C$3000,"?*")),"")</f>
        <v>0</v>
      </c>
      <c r="E2797" s="174"/>
      <c r="F2797" s="174">
        <f>--ISNUMBER(IFERROR(SEARCH('Project Costing'!#REF!,Services!I2804,1),""))</f>
        <v>0</v>
      </c>
      <c r="G2797" s="174" t="str">
        <f>IF(F2797=1,COUNTIF($F$8:F2797,1),"")</f>
        <v/>
      </c>
      <c r="H2797" s="174"/>
      <c r="I2797" s="157">
        <f>IFERROR($H$8:INDEX($H$8:$H$3000,COUNTIF($H$8:$H$3000,"?*")),"")</f>
        <v>0</v>
      </c>
    </row>
    <row r="2798" spans="1:9" x14ac:dyDescent="0.25">
      <c r="A2798" s="174">
        <f>--ISNUMBER(IFERROR(SEARCH('Project Costing'!#REF!,Services!I2805,1),""))</f>
        <v>0</v>
      </c>
      <c r="B2798" s="174" t="str">
        <f>IF(A2798=1,COUNTIF($A$8:A2798,1),"")</f>
        <v/>
      </c>
      <c r="C2798" s="174"/>
      <c r="D2798" s="157">
        <f>IFERROR($C$8:INDEX($C$8:$C$3000,COUNTIF($C$8:$C$3000,"?*")),"")</f>
        <v>0</v>
      </c>
      <c r="E2798" s="174"/>
      <c r="F2798" s="174">
        <f>--ISNUMBER(IFERROR(SEARCH('Project Costing'!#REF!,Services!I2805,1),""))</f>
        <v>0</v>
      </c>
      <c r="G2798" s="174" t="str">
        <f>IF(F2798=1,COUNTIF($F$8:F2798,1),"")</f>
        <v/>
      </c>
      <c r="H2798" s="174"/>
      <c r="I2798" s="157">
        <f>IFERROR($H$8:INDEX($H$8:$H$3000,COUNTIF($H$8:$H$3000,"?*")),"")</f>
        <v>0</v>
      </c>
    </row>
    <row r="2799" spans="1:9" x14ac:dyDescent="0.25">
      <c r="A2799" s="174">
        <f>--ISNUMBER(IFERROR(SEARCH('Project Costing'!#REF!,Services!I2806,1),""))</f>
        <v>0</v>
      </c>
      <c r="B2799" s="174" t="str">
        <f>IF(A2799=1,COUNTIF($A$8:A2799,1),"")</f>
        <v/>
      </c>
      <c r="C2799" s="174"/>
      <c r="D2799" s="157">
        <f>IFERROR($C$8:INDEX($C$8:$C$3000,COUNTIF($C$8:$C$3000,"?*")),"")</f>
        <v>0</v>
      </c>
      <c r="E2799" s="174"/>
      <c r="F2799" s="174">
        <f>--ISNUMBER(IFERROR(SEARCH('Project Costing'!#REF!,Services!I2806,1),""))</f>
        <v>0</v>
      </c>
      <c r="G2799" s="174" t="str">
        <f>IF(F2799=1,COUNTIF($F$8:F2799,1),"")</f>
        <v/>
      </c>
      <c r="H2799" s="174"/>
      <c r="I2799" s="157">
        <f>IFERROR($H$8:INDEX($H$8:$H$3000,COUNTIF($H$8:$H$3000,"?*")),"")</f>
        <v>0</v>
      </c>
    </row>
    <row r="2800" spans="1:9" x14ac:dyDescent="0.25">
      <c r="A2800" s="174">
        <f>--ISNUMBER(IFERROR(SEARCH('Project Costing'!#REF!,Services!I2807,1),""))</f>
        <v>0</v>
      </c>
      <c r="B2800" s="174" t="str">
        <f>IF(A2800=1,COUNTIF($A$8:A2800,1),"")</f>
        <v/>
      </c>
      <c r="C2800" s="174"/>
      <c r="D2800" s="157">
        <f>IFERROR($C$8:INDEX($C$8:$C$3000,COUNTIF($C$8:$C$3000,"?*")),"")</f>
        <v>0</v>
      </c>
      <c r="E2800" s="174"/>
      <c r="F2800" s="174">
        <f>--ISNUMBER(IFERROR(SEARCH('Project Costing'!#REF!,Services!I2807,1),""))</f>
        <v>0</v>
      </c>
      <c r="G2800" s="174" t="str">
        <f>IF(F2800=1,COUNTIF($F$8:F2800,1),"")</f>
        <v/>
      </c>
      <c r="H2800" s="174"/>
      <c r="I2800" s="157">
        <f>IFERROR($H$8:INDEX($H$8:$H$3000,COUNTIF($H$8:$H$3000,"?*")),"")</f>
        <v>0</v>
      </c>
    </row>
    <row r="2801" spans="1:9" x14ac:dyDescent="0.25">
      <c r="A2801" s="174">
        <f>--ISNUMBER(IFERROR(SEARCH('Project Costing'!#REF!,Services!I2808,1),""))</f>
        <v>0</v>
      </c>
      <c r="B2801" s="174" t="str">
        <f>IF(A2801=1,COUNTIF($A$8:A2801,1),"")</f>
        <v/>
      </c>
      <c r="C2801" s="174"/>
      <c r="D2801" s="157">
        <f>IFERROR($C$8:INDEX($C$8:$C$3000,COUNTIF($C$8:$C$3000,"?*")),"")</f>
        <v>0</v>
      </c>
      <c r="E2801" s="174"/>
      <c r="F2801" s="174">
        <f>--ISNUMBER(IFERROR(SEARCH('Project Costing'!#REF!,Services!I2808,1),""))</f>
        <v>0</v>
      </c>
      <c r="G2801" s="174" t="str">
        <f>IF(F2801=1,COUNTIF($F$8:F2801,1),"")</f>
        <v/>
      </c>
      <c r="H2801" s="174"/>
      <c r="I2801" s="157">
        <f>IFERROR($H$8:INDEX($H$8:$H$3000,COUNTIF($H$8:$H$3000,"?*")),"")</f>
        <v>0</v>
      </c>
    </row>
    <row r="2802" spans="1:9" x14ac:dyDescent="0.25">
      <c r="A2802" s="174">
        <f>--ISNUMBER(IFERROR(SEARCH('Project Costing'!#REF!,Services!I2809,1),""))</f>
        <v>0</v>
      </c>
      <c r="B2802" s="174" t="str">
        <f>IF(A2802=1,COUNTIF($A$8:A2802,1),"")</f>
        <v/>
      </c>
      <c r="C2802" s="174"/>
      <c r="D2802" s="157">
        <f>IFERROR($C$8:INDEX($C$8:$C$3000,COUNTIF($C$8:$C$3000,"?*")),"")</f>
        <v>0</v>
      </c>
      <c r="E2802" s="174"/>
      <c r="F2802" s="174">
        <f>--ISNUMBER(IFERROR(SEARCH('Project Costing'!#REF!,Services!I2809,1),""))</f>
        <v>0</v>
      </c>
      <c r="G2802" s="174" t="str">
        <f>IF(F2802=1,COUNTIF($F$8:F2802,1),"")</f>
        <v/>
      </c>
      <c r="H2802" s="174"/>
      <c r="I2802" s="157">
        <f>IFERROR($H$8:INDEX($H$8:$H$3000,COUNTIF($H$8:$H$3000,"?*")),"")</f>
        <v>0</v>
      </c>
    </row>
    <row r="2803" spans="1:9" x14ac:dyDescent="0.25">
      <c r="A2803" s="174">
        <f>--ISNUMBER(IFERROR(SEARCH('Project Costing'!#REF!,Services!I2810,1),""))</f>
        <v>0</v>
      </c>
      <c r="B2803" s="174" t="str">
        <f>IF(A2803=1,COUNTIF($A$8:A2803,1),"")</f>
        <v/>
      </c>
      <c r="C2803" s="174"/>
      <c r="D2803" s="157">
        <f>IFERROR($C$8:INDEX($C$8:$C$3000,COUNTIF($C$8:$C$3000,"?*")),"")</f>
        <v>0</v>
      </c>
      <c r="E2803" s="174"/>
      <c r="F2803" s="174">
        <f>--ISNUMBER(IFERROR(SEARCH('Project Costing'!#REF!,Services!I2810,1),""))</f>
        <v>0</v>
      </c>
      <c r="G2803" s="174" t="str">
        <f>IF(F2803=1,COUNTIF($F$8:F2803,1),"")</f>
        <v/>
      </c>
      <c r="H2803" s="174"/>
      <c r="I2803" s="157">
        <f>IFERROR($H$8:INDEX($H$8:$H$3000,COUNTIF($H$8:$H$3000,"?*")),"")</f>
        <v>0</v>
      </c>
    </row>
    <row r="2804" spans="1:9" x14ac:dyDescent="0.25">
      <c r="A2804" s="174">
        <f>--ISNUMBER(IFERROR(SEARCH('Project Costing'!#REF!,Services!I2811,1),""))</f>
        <v>0</v>
      </c>
      <c r="B2804" s="174" t="str">
        <f>IF(A2804=1,COUNTIF($A$8:A2804,1),"")</f>
        <v/>
      </c>
      <c r="C2804" s="174"/>
      <c r="D2804" s="157">
        <f>IFERROR($C$8:INDEX($C$8:$C$3000,COUNTIF($C$8:$C$3000,"?*")),"")</f>
        <v>0</v>
      </c>
      <c r="E2804" s="174"/>
      <c r="F2804" s="174">
        <f>--ISNUMBER(IFERROR(SEARCH('Project Costing'!#REF!,Services!I2811,1),""))</f>
        <v>0</v>
      </c>
      <c r="G2804" s="174" t="str">
        <f>IF(F2804=1,COUNTIF($F$8:F2804,1),"")</f>
        <v/>
      </c>
      <c r="H2804" s="174"/>
      <c r="I2804" s="157">
        <f>IFERROR($H$8:INDEX($H$8:$H$3000,COUNTIF($H$8:$H$3000,"?*")),"")</f>
        <v>0</v>
      </c>
    </row>
    <row r="2805" spans="1:9" x14ac:dyDescent="0.25">
      <c r="A2805" s="174">
        <f>--ISNUMBER(IFERROR(SEARCH('Project Costing'!#REF!,Services!I2812,1),""))</f>
        <v>0</v>
      </c>
      <c r="B2805" s="174" t="str">
        <f>IF(A2805=1,COUNTIF($A$8:A2805,1),"")</f>
        <v/>
      </c>
      <c r="C2805" s="174"/>
      <c r="D2805" s="157">
        <f>IFERROR($C$8:INDEX($C$8:$C$3000,COUNTIF($C$8:$C$3000,"?*")),"")</f>
        <v>0</v>
      </c>
      <c r="E2805" s="174"/>
      <c r="F2805" s="174">
        <f>--ISNUMBER(IFERROR(SEARCH('Project Costing'!#REF!,Services!I2812,1),""))</f>
        <v>0</v>
      </c>
      <c r="G2805" s="174" t="str">
        <f>IF(F2805=1,COUNTIF($F$8:F2805,1),"")</f>
        <v/>
      </c>
      <c r="H2805" s="174"/>
      <c r="I2805" s="157">
        <f>IFERROR($H$8:INDEX($H$8:$H$3000,COUNTIF($H$8:$H$3000,"?*")),"")</f>
        <v>0</v>
      </c>
    </row>
    <row r="2806" spans="1:9" x14ac:dyDescent="0.25">
      <c r="A2806" s="174">
        <f>--ISNUMBER(IFERROR(SEARCH('Project Costing'!#REF!,Services!I2813,1),""))</f>
        <v>0</v>
      </c>
      <c r="B2806" s="174" t="str">
        <f>IF(A2806=1,COUNTIF($A$8:A2806,1),"")</f>
        <v/>
      </c>
      <c r="C2806" s="174"/>
      <c r="D2806" s="157">
        <f>IFERROR($C$8:INDEX($C$8:$C$3000,COUNTIF($C$8:$C$3000,"?*")),"")</f>
        <v>0</v>
      </c>
      <c r="E2806" s="174"/>
      <c r="F2806" s="174">
        <f>--ISNUMBER(IFERROR(SEARCH('Project Costing'!#REF!,Services!I2813,1),""))</f>
        <v>0</v>
      </c>
      <c r="G2806" s="174" t="str">
        <f>IF(F2806=1,COUNTIF($F$8:F2806,1),"")</f>
        <v/>
      </c>
      <c r="H2806" s="174"/>
      <c r="I2806" s="157">
        <f>IFERROR($H$8:INDEX($H$8:$H$3000,COUNTIF($H$8:$H$3000,"?*")),"")</f>
        <v>0</v>
      </c>
    </row>
    <row r="2807" spans="1:9" x14ac:dyDescent="0.25">
      <c r="A2807" s="174">
        <f>--ISNUMBER(IFERROR(SEARCH('Project Costing'!#REF!,Services!I2814,1),""))</f>
        <v>0</v>
      </c>
      <c r="B2807" s="174" t="str">
        <f>IF(A2807=1,COUNTIF($A$8:A2807,1),"")</f>
        <v/>
      </c>
      <c r="C2807" s="174"/>
      <c r="D2807" s="157">
        <f>IFERROR($C$8:INDEX($C$8:$C$3000,COUNTIF($C$8:$C$3000,"?*")),"")</f>
        <v>0</v>
      </c>
      <c r="E2807" s="174"/>
      <c r="F2807" s="174">
        <f>--ISNUMBER(IFERROR(SEARCH('Project Costing'!#REF!,Services!I2814,1),""))</f>
        <v>0</v>
      </c>
      <c r="G2807" s="174" t="str">
        <f>IF(F2807=1,COUNTIF($F$8:F2807,1),"")</f>
        <v/>
      </c>
      <c r="H2807" s="174"/>
      <c r="I2807" s="157">
        <f>IFERROR($H$8:INDEX($H$8:$H$3000,COUNTIF($H$8:$H$3000,"?*")),"")</f>
        <v>0</v>
      </c>
    </row>
    <row r="2808" spans="1:9" x14ac:dyDescent="0.25">
      <c r="A2808" s="174">
        <f>--ISNUMBER(IFERROR(SEARCH('Project Costing'!#REF!,Services!I2815,1),""))</f>
        <v>0</v>
      </c>
      <c r="B2808" s="174" t="str">
        <f>IF(A2808=1,COUNTIF($A$8:A2808,1),"")</f>
        <v/>
      </c>
      <c r="C2808" s="174"/>
      <c r="D2808" s="157">
        <f>IFERROR($C$8:INDEX($C$8:$C$3000,COUNTIF($C$8:$C$3000,"?*")),"")</f>
        <v>0</v>
      </c>
      <c r="E2808" s="174"/>
      <c r="F2808" s="174">
        <f>--ISNUMBER(IFERROR(SEARCH('Project Costing'!#REF!,Services!I2815,1),""))</f>
        <v>0</v>
      </c>
      <c r="G2808" s="174" t="str">
        <f>IF(F2808=1,COUNTIF($F$8:F2808,1),"")</f>
        <v/>
      </c>
      <c r="H2808" s="174"/>
      <c r="I2808" s="157">
        <f>IFERROR($H$8:INDEX($H$8:$H$3000,COUNTIF($H$8:$H$3000,"?*")),"")</f>
        <v>0</v>
      </c>
    </row>
    <row r="2809" spans="1:9" x14ac:dyDescent="0.25">
      <c r="A2809" s="174">
        <f>--ISNUMBER(IFERROR(SEARCH('Project Costing'!#REF!,Services!I2816,1),""))</f>
        <v>0</v>
      </c>
      <c r="B2809" s="174" t="str">
        <f>IF(A2809=1,COUNTIF($A$8:A2809,1),"")</f>
        <v/>
      </c>
      <c r="C2809" s="174"/>
      <c r="D2809" s="157">
        <f>IFERROR($C$8:INDEX($C$8:$C$3000,COUNTIF($C$8:$C$3000,"?*")),"")</f>
        <v>0</v>
      </c>
      <c r="E2809" s="174"/>
      <c r="F2809" s="174">
        <f>--ISNUMBER(IFERROR(SEARCH('Project Costing'!#REF!,Services!I2816,1),""))</f>
        <v>0</v>
      </c>
      <c r="G2809" s="174" t="str">
        <f>IF(F2809=1,COUNTIF($F$8:F2809,1),"")</f>
        <v/>
      </c>
      <c r="H2809" s="174"/>
      <c r="I2809" s="157">
        <f>IFERROR($H$8:INDEX($H$8:$H$3000,COUNTIF($H$8:$H$3000,"?*")),"")</f>
        <v>0</v>
      </c>
    </row>
    <row r="2810" spans="1:9" x14ac:dyDescent="0.25">
      <c r="A2810" s="174">
        <f>--ISNUMBER(IFERROR(SEARCH('Project Costing'!#REF!,Services!I2817,1),""))</f>
        <v>0</v>
      </c>
      <c r="B2810" s="174" t="str">
        <f>IF(A2810=1,COUNTIF($A$8:A2810,1),"")</f>
        <v/>
      </c>
      <c r="C2810" s="174"/>
      <c r="D2810" s="157">
        <f>IFERROR($C$8:INDEX($C$8:$C$3000,COUNTIF($C$8:$C$3000,"?*")),"")</f>
        <v>0</v>
      </c>
      <c r="E2810" s="174"/>
      <c r="F2810" s="174">
        <f>--ISNUMBER(IFERROR(SEARCH('Project Costing'!#REF!,Services!I2817,1),""))</f>
        <v>0</v>
      </c>
      <c r="G2810" s="174" t="str">
        <f>IF(F2810=1,COUNTIF($F$8:F2810,1),"")</f>
        <v/>
      </c>
      <c r="H2810" s="174"/>
      <c r="I2810" s="157">
        <f>IFERROR($H$8:INDEX($H$8:$H$3000,COUNTIF($H$8:$H$3000,"?*")),"")</f>
        <v>0</v>
      </c>
    </row>
    <row r="2811" spans="1:9" x14ac:dyDescent="0.25">
      <c r="A2811" s="174">
        <f>--ISNUMBER(IFERROR(SEARCH('Project Costing'!#REF!,Services!I2818,1),""))</f>
        <v>0</v>
      </c>
      <c r="B2811" s="174" t="str">
        <f>IF(A2811=1,COUNTIF($A$8:A2811,1),"")</f>
        <v/>
      </c>
      <c r="C2811" s="174"/>
      <c r="D2811" s="157">
        <f>IFERROR($C$8:INDEX($C$8:$C$3000,COUNTIF($C$8:$C$3000,"?*")),"")</f>
        <v>0</v>
      </c>
      <c r="E2811" s="174"/>
      <c r="F2811" s="174">
        <f>--ISNUMBER(IFERROR(SEARCH('Project Costing'!#REF!,Services!I2818,1),""))</f>
        <v>0</v>
      </c>
      <c r="G2811" s="174" t="str">
        <f>IF(F2811=1,COUNTIF($F$8:F2811,1),"")</f>
        <v/>
      </c>
      <c r="H2811" s="174"/>
      <c r="I2811" s="157">
        <f>IFERROR($H$8:INDEX($H$8:$H$3000,COUNTIF($H$8:$H$3000,"?*")),"")</f>
        <v>0</v>
      </c>
    </row>
    <row r="2812" spans="1:9" x14ac:dyDescent="0.25">
      <c r="A2812" s="174">
        <f>--ISNUMBER(IFERROR(SEARCH('Project Costing'!#REF!,Services!I2819,1),""))</f>
        <v>0</v>
      </c>
      <c r="B2812" s="174" t="str">
        <f>IF(A2812=1,COUNTIF($A$8:A2812,1),"")</f>
        <v/>
      </c>
      <c r="C2812" s="174"/>
      <c r="D2812" s="157">
        <f>IFERROR($C$8:INDEX($C$8:$C$3000,COUNTIF($C$8:$C$3000,"?*")),"")</f>
        <v>0</v>
      </c>
      <c r="E2812" s="174"/>
      <c r="F2812" s="174">
        <f>--ISNUMBER(IFERROR(SEARCH('Project Costing'!#REF!,Services!I2819,1),""))</f>
        <v>0</v>
      </c>
      <c r="G2812" s="174" t="str">
        <f>IF(F2812=1,COUNTIF($F$8:F2812,1),"")</f>
        <v/>
      </c>
      <c r="H2812" s="174"/>
      <c r="I2812" s="157">
        <f>IFERROR($H$8:INDEX($H$8:$H$3000,COUNTIF($H$8:$H$3000,"?*")),"")</f>
        <v>0</v>
      </c>
    </row>
    <row r="2813" spans="1:9" x14ac:dyDescent="0.25">
      <c r="A2813" s="174">
        <f>--ISNUMBER(IFERROR(SEARCH('Project Costing'!#REF!,Services!I2820,1),""))</f>
        <v>0</v>
      </c>
      <c r="B2813" s="174" t="str">
        <f>IF(A2813=1,COUNTIF($A$8:A2813,1),"")</f>
        <v/>
      </c>
      <c r="C2813" s="174"/>
      <c r="D2813" s="157">
        <f>IFERROR($C$8:INDEX($C$8:$C$3000,COUNTIF($C$8:$C$3000,"?*")),"")</f>
        <v>0</v>
      </c>
      <c r="E2813" s="174"/>
      <c r="F2813" s="174">
        <f>--ISNUMBER(IFERROR(SEARCH('Project Costing'!#REF!,Services!I2820,1),""))</f>
        <v>0</v>
      </c>
      <c r="G2813" s="174" t="str">
        <f>IF(F2813=1,COUNTIF($F$8:F2813,1),"")</f>
        <v/>
      </c>
      <c r="H2813" s="174"/>
      <c r="I2813" s="157">
        <f>IFERROR($H$8:INDEX($H$8:$H$3000,COUNTIF($H$8:$H$3000,"?*")),"")</f>
        <v>0</v>
      </c>
    </row>
    <row r="2814" spans="1:9" x14ac:dyDescent="0.25">
      <c r="A2814" s="174">
        <f>--ISNUMBER(IFERROR(SEARCH('Project Costing'!#REF!,Services!I2821,1),""))</f>
        <v>0</v>
      </c>
      <c r="B2814" s="174" t="str">
        <f>IF(A2814=1,COUNTIF($A$8:A2814,1),"")</f>
        <v/>
      </c>
      <c r="C2814" s="174"/>
      <c r="D2814" s="157">
        <f>IFERROR($C$8:INDEX($C$8:$C$3000,COUNTIF($C$8:$C$3000,"?*")),"")</f>
        <v>0</v>
      </c>
      <c r="E2814" s="174"/>
      <c r="F2814" s="174">
        <f>--ISNUMBER(IFERROR(SEARCH('Project Costing'!#REF!,Services!I2821,1),""))</f>
        <v>0</v>
      </c>
      <c r="G2814" s="174" t="str">
        <f>IF(F2814=1,COUNTIF($F$8:F2814,1),"")</f>
        <v/>
      </c>
      <c r="H2814" s="174"/>
      <c r="I2814" s="157">
        <f>IFERROR($H$8:INDEX($H$8:$H$3000,COUNTIF($H$8:$H$3000,"?*")),"")</f>
        <v>0</v>
      </c>
    </row>
    <row r="2815" spans="1:9" x14ac:dyDescent="0.25">
      <c r="A2815" s="174">
        <f>--ISNUMBER(IFERROR(SEARCH('Project Costing'!#REF!,Services!I2822,1),""))</f>
        <v>0</v>
      </c>
      <c r="B2815" s="174" t="str">
        <f>IF(A2815=1,COUNTIF($A$8:A2815,1),"")</f>
        <v/>
      </c>
      <c r="C2815" s="174"/>
      <c r="D2815" s="157">
        <f>IFERROR($C$8:INDEX($C$8:$C$3000,COUNTIF($C$8:$C$3000,"?*")),"")</f>
        <v>0</v>
      </c>
      <c r="E2815" s="174"/>
      <c r="F2815" s="174">
        <f>--ISNUMBER(IFERROR(SEARCH('Project Costing'!#REF!,Services!I2822,1),""))</f>
        <v>0</v>
      </c>
      <c r="G2815" s="174" t="str">
        <f>IF(F2815=1,COUNTIF($F$8:F2815,1),"")</f>
        <v/>
      </c>
      <c r="H2815" s="174"/>
      <c r="I2815" s="157">
        <f>IFERROR($H$8:INDEX($H$8:$H$3000,COUNTIF($H$8:$H$3000,"?*")),"")</f>
        <v>0</v>
      </c>
    </row>
    <row r="2816" spans="1:9" x14ac:dyDescent="0.25">
      <c r="A2816" s="174">
        <f>--ISNUMBER(IFERROR(SEARCH('Project Costing'!#REF!,Services!I2823,1),""))</f>
        <v>0</v>
      </c>
      <c r="B2816" s="174" t="str">
        <f>IF(A2816=1,COUNTIF($A$8:A2816,1),"")</f>
        <v/>
      </c>
      <c r="C2816" s="174"/>
      <c r="D2816" s="157">
        <f>IFERROR($C$8:INDEX($C$8:$C$3000,COUNTIF($C$8:$C$3000,"?*")),"")</f>
        <v>0</v>
      </c>
      <c r="E2816" s="174"/>
      <c r="F2816" s="174">
        <f>--ISNUMBER(IFERROR(SEARCH('Project Costing'!#REF!,Services!I2823,1),""))</f>
        <v>0</v>
      </c>
      <c r="G2816" s="174" t="str">
        <f>IF(F2816=1,COUNTIF($F$8:F2816,1),"")</f>
        <v/>
      </c>
      <c r="H2816" s="174"/>
      <c r="I2816" s="157">
        <f>IFERROR($H$8:INDEX($H$8:$H$3000,COUNTIF($H$8:$H$3000,"?*")),"")</f>
        <v>0</v>
      </c>
    </row>
    <row r="2817" spans="1:9" x14ac:dyDescent="0.25">
      <c r="A2817" s="174">
        <f>--ISNUMBER(IFERROR(SEARCH('Project Costing'!#REF!,Services!I2824,1),""))</f>
        <v>0</v>
      </c>
      <c r="B2817" s="174" t="str">
        <f>IF(A2817=1,COUNTIF($A$8:A2817,1),"")</f>
        <v/>
      </c>
      <c r="C2817" s="174"/>
      <c r="D2817" s="157">
        <f>IFERROR($C$8:INDEX($C$8:$C$3000,COUNTIF($C$8:$C$3000,"?*")),"")</f>
        <v>0</v>
      </c>
      <c r="E2817" s="174"/>
      <c r="F2817" s="174">
        <f>--ISNUMBER(IFERROR(SEARCH('Project Costing'!#REF!,Services!I2824,1),""))</f>
        <v>0</v>
      </c>
      <c r="G2817" s="174" t="str">
        <f>IF(F2817=1,COUNTIF($F$8:F2817,1),"")</f>
        <v/>
      </c>
      <c r="H2817" s="174"/>
      <c r="I2817" s="157">
        <f>IFERROR($H$8:INDEX($H$8:$H$3000,COUNTIF($H$8:$H$3000,"?*")),"")</f>
        <v>0</v>
      </c>
    </row>
    <row r="2818" spans="1:9" x14ac:dyDescent="0.25">
      <c r="A2818" s="174">
        <f>--ISNUMBER(IFERROR(SEARCH('Project Costing'!#REF!,Services!I2825,1),""))</f>
        <v>0</v>
      </c>
      <c r="B2818" s="174" t="str">
        <f>IF(A2818=1,COUNTIF($A$8:A2818,1),"")</f>
        <v/>
      </c>
      <c r="C2818" s="174"/>
      <c r="D2818" s="157">
        <f>IFERROR($C$8:INDEX($C$8:$C$3000,COUNTIF($C$8:$C$3000,"?*")),"")</f>
        <v>0</v>
      </c>
      <c r="E2818" s="174"/>
      <c r="F2818" s="174">
        <f>--ISNUMBER(IFERROR(SEARCH('Project Costing'!#REF!,Services!I2825,1),""))</f>
        <v>0</v>
      </c>
      <c r="G2818" s="174" t="str">
        <f>IF(F2818=1,COUNTIF($F$8:F2818,1),"")</f>
        <v/>
      </c>
      <c r="H2818" s="174"/>
      <c r="I2818" s="157">
        <f>IFERROR($H$8:INDEX($H$8:$H$3000,COUNTIF($H$8:$H$3000,"?*")),"")</f>
        <v>0</v>
      </c>
    </row>
    <row r="2819" spans="1:9" x14ac:dyDescent="0.25">
      <c r="A2819" s="174">
        <f>--ISNUMBER(IFERROR(SEARCH('Project Costing'!#REF!,Services!I2826,1),""))</f>
        <v>0</v>
      </c>
      <c r="B2819" s="174" t="str">
        <f>IF(A2819=1,COUNTIF($A$8:A2819,1),"")</f>
        <v/>
      </c>
      <c r="C2819" s="174"/>
      <c r="D2819" s="157">
        <f>IFERROR($C$8:INDEX($C$8:$C$3000,COUNTIF($C$8:$C$3000,"?*")),"")</f>
        <v>0</v>
      </c>
      <c r="E2819" s="174"/>
      <c r="F2819" s="174">
        <f>--ISNUMBER(IFERROR(SEARCH('Project Costing'!#REF!,Services!I2826,1),""))</f>
        <v>0</v>
      </c>
      <c r="G2819" s="174" t="str">
        <f>IF(F2819=1,COUNTIF($F$8:F2819,1),"")</f>
        <v/>
      </c>
      <c r="H2819" s="174"/>
      <c r="I2819" s="157">
        <f>IFERROR($H$8:INDEX($H$8:$H$3000,COUNTIF($H$8:$H$3000,"?*")),"")</f>
        <v>0</v>
      </c>
    </row>
    <row r="2820" spans="1:9" x14ac:dyDescent="0.25">
      <c r="A2820" s="174">
        <f>--ISNUMBER(IFERROR(SEARCH('Project Costing'!#REF!,Services!I2827,1),""))</f>
        <v>0</v>
      </c>
      <c r="B2820" s="174" t="str">
        <f>IF(A2820=1,COUNTIF($A$8:A2820,1),"")</f>
        <v/>
      </c>
      <c r="C2820" s="174"/>
      <c r="D2820" s="157">
        <f>IFERROR($C$8:INDEX($C$8:$C$3000,COUNTIF($C$8:$C$3000,"?*")),"")</f>
        <v>0</v>
      </c>
      <c r="E2820" s="174"/>
      <c r="F2820" s="174">
        <f>--ISNUMBER(IFERROR(SEARCH('Project Costing'!#REF!,Services!I2827,1),""))</f>
        <v>0</v>
      </c>
      <c r="G2820" s="174" t="str">
        <f>IF(F2820=1,COUNTIF($F$8:F2820,1),"")</f>
        <v/>
      </c>
      <c r="H2820" s="174"/>
      <c r="I2820" s="157">
        <f>IFERROR($H$8:INDEX($H$8:$H$3000,COUNTIF($H$8:$H$3000,"?*")),"")</f>
        <v>0</v>
      </c>
    </row>
    <row r="2821" spans="1:9" x14ac:dyDescent="0.25">
      <c r="A2821" s="174">
        <f>--ISNUMBER(IFERROR(SEARCH('Project Costing'!#REF!,Services!I2828,1),""))</f>
        <v>0</v>
      </c>
      <c r="B2821" s="174" t="str">
        <f>IF(A2821=1,COUNTIF($A$8:A2821,1),"")</f>
        <v/>
      </c>
      <c r="C2821" s="174"/>
      <c r="D2821" s="157">
        <f>IFERROR($C$8:INDEX($C$8:$C$3000,COUNTIF($C$8:$C$3000,"?*")),"")</f>
        <v>0</v>
      </c>
      <c r="E2821" s="174"/>
      <c r="F2821" s="174">
        <f>--ISNUMBER(IFERROR(SEARCH('Project Costing'!#REF!,Services!I2828,1),""))</f>
        <v>0</v>
      </c>
      <c r="G2821" s="174" t="str">
        <f>IF(F2821=1,COUNTIF($F$8:F2821,1),"")</f>
        <v/>
      </c>
      <c r="H2821" s="174"/>
      <c r="I2821" s="157">
        <f>IFERROR($H$8:INDEX($H$8:$H$3000,COUNTIF($H$8:$H$3000,"?*")),"")</f>
        <v>0</v>
      </c>
    </row>
    <row r="2822" spans="1:9" x14ac:dyDescent="0.25">
      <c r="A2822" s="174">
        <f>--ISNUMBER(IFERROR(SEARCH('Project Costing'!#REF!,Services!I2829,1),""))</f>
        <v>0</v>
      </c>
      <c r="B2822" s="174" t="str">
        <f>IF(A2822=1,COUNTIF($A$8:A2822,1),"")</f>
        <v/>
      </c>
      <c r="C2822" s="174"/>
      <c r="D2822" s="157">
        <f>IFERROR($C$8:INDEX($C$8:$C$3000,COUNTIF($C$8:$C$3000,"?*")),"")</f>
        <v>0</v>
      </c>
      <c r="E2822" s="174"/>
      <c r="F2822" s="174">
        <f>--ISNUMBER(IFERROR(SEARCH('Project Costing'!#REF!,Services!I2829,1),""))</f>
        <v>0</v>
      </c>
      <c r="G2822" s="174" t="str">
        <f>IF(F2822=1,COUNTIF($F$8:F2822,1),"")</f>
        <v/>
      </c>
      <c r="H2822" s="174"/>
      <c r="I2822" s="157">
        <f>IFERROR($H$8:INDEX($H$8:$H$3000,COUNTIF($H$8:$H$3000,"?*")),"")</f>
        <v>0</v>
      </c>
    </row>
    <row r="2823" spans="1:9" x14ac:dyDescent="0.25">
      <c r="A2823" s="174">
        <f>--ISNUMBER(IFERROR(SEARCH('Project Costing'!#REF!,Services!I2830,1),""))</f>
        <v>0</v>
      </c>
      <c r="B2823" s="174" t="str">
        <f>IF(A2823=1,COUNTIF($A$8:A2823,1),"")</f>
        <v/>
      </c>
      <c r="C2823" s="174"/>
      <c r="D2823" s="157">
        <f>IFERROR($C$8:INDEX($C$8:$C$3000,COUNTIF($C$8:$C$3000,"?*")),"")</f>
        <v>0</v>
      </c>
      <c r="E2823" s="174"/>
      <c r="F2823" s="174">
        <f>--ISNUMBER(IFERROR(SEARCH('Project Costing'!#REF!,Services!I2830,1),""))</f>
        <v>0</v>
      </c>
      <c r="G2823" s="174" t="str">
        <f>IF(F2823=1,COUNTIF($F$8:F2823,1),"")</f>
        <v/>
      </c>
      <c r="H2823" s="174"/>
      <c r="I2823" s="157">
        <f>IFERROR($H$8:INDEX($H$8:$H$3000,COUNTIF($H$8:$H$3000,"?*")),"")</f>
        <v>0</v>
      </c>
    </row>
    <row r="2824" spans="1:9" x14ac:dyDescent="0.25">
      <c r="A2824" s="174">
        <f>--ISNUMBER(IFERROR(SEARCH('Project Costing'!#REF!,Services!I2831,1),""))</f>
        <v>0</v>
      </c>
      <c r="B2824" s="174" t="str">
        <f>IF(A2824=1,COUNTIF($A$8:A2824,1),"")</f>
        <v/>
      </c>
      <c r="C2824" s="174"/>
      <c r="D2824" s="157">
        <f>IFERROR($C$8:INDEX($C$8:$C$3000,COUNTIF($C$8:$C$3000,"?*")),"")</f>
        <v>0</v>
      </c>
      <c r="E2824" s="174"/>
      <c r="F2824" s="174">
        <f>--ISNUMBER(IFERROR(SEARCH('Project Costing'!#REF!,Services!I2831,1),""))</f>
        <v>0</v>
      </c>
      <c r="G2824" s="174" t="str">
        <f>IF(F2824=1,COUNTIF($F$8:F2824,1),"")</f>
        <v/>
      </c>
      <c r="H2824" s="174"/>
      <c r="I2824" s="157">
        <f>IFERROR($H$8:INDEX($H$8:$H$3000,COUNTIF($H$8:$H$3000,"?*")),"")</f>
        <v>0</v>
      </c>
    </row>
    <row r="2825" spans="1:9" x14ac:dyDescent="0.25">
      <c r="A2825" s="174">
        <f>--ISNUMBER(IFERROR(SEARCH('Project Costing'!#REF!,Services!I2832,1),""))</f>
        <v>0</v>
      </c>
      <c r="B2825" s="174" t="str">
        <f>IF(A2825=1,COUNTIF($A$8:A2825,1),"")</f>
        <v/>
      </c>
      <c r="C2825" s="174"/>
      <c r="D2825" s="157">
        <f>IFERROR($C$8:INDEX($C$8:$C$3000,COUNTIF($C$8:$C$3000,"?*")),"")</f>
        <v>0</v>
      </c>
      <c r="E2825" s="174"/>
      <c r="F2825" s="174">
        <f>--ISNUMBER(IFERROR(SEARCH('Project Costing'!#REF!,Services!I2832,1),""))</f>
        <v>0</v>
      </c>
      <c r="G2825" s="174" t="str">
        <f>IF(F2825=1,COUNTIF($F$8:F2825,1),"")</f>
        <v/>
      </c>
      <c r="H2825" s="174"/>
      <c r="I2825" s="157">
        <f>IFERROR($H$8:INDEX($H$8:$H$3000,COUNTIF($H$8:$H$3000,"?*")),"")</f>
        <v>0</v>
      </c>
    </row>
    <row r="2826" spans="1:9" x14ac:dyDescent="0.25">
      <c r="A2826" s="174">
        <f>--ISNUMBER(IFERROR(SEARCH('Project Costing'!#REF!,Services!I2833,1),""))</f>
        <v>0</v>
      </c>
      <c r="B2826" s="174" t="str">
        <f>IF(A2826=1,COUNTIF($A$8:A2826,1),"")</f>
        <v/>
      </c>
      <c r="C2826" s="174"/>
      <c r="D2826" s="157">
        <f>IFERROR($C$8:INDEX($C$8:$C$3000,COUNTIF($C$8:$C$3000,"?*")),"")</f>
        <v>0</v>
      </c>
      <c r="E2826" s="174"/>
      <c r="F2826" s="174">
        <f>--ISNUMBER(IFERROR(SEARCH('Project Costing'!#REF!,Services!I2833,1),""))</f>
        <v>0</v>
      </c>
      <c r="G2826" s="174" t="str">
        <f>IF(F2826=1,COUNTIF($F$8:F2826,1),"")</f>
        <v/>
      </c>
      <c r="H2826" s="174"/>
      <c r="I2826" s="157">
        <f>IFERROR($H$8:INDEX($H$8:$H$3000,COUNTIF($H$8:$H$3000,"?*")),"")</f>
        <v>0</v>
      </c>
    </row>
    <row r="2827" spans="1:9" x14ac:dyDescent="0.25">
      <c r="A2827" s="174">
        <f>--ISNUMBER(IFERROR(SEARCH('Project Costing'!#REF!,Services!I2834,1),""))</f>
        <v>0</v>
      </c>
      <c r="B2827" s="174" t="str">
        <f>IF(A2827=1,COUNTIF($A$8:A2827,1),"")</f>
        <v/>
      </c>
      <c r="C2827" s="174"/>
      <c r="D2827" s="157">
        <f>IFERROR($C$8:INDEX($C$8:$C$3000,COUNTIF($C$8:$C$3000,"?*")),"")</f>
        <v>0</v>
      </c>
      <c r="E2827" s="174"/>
      <c r="F2827" s="174">
        <f>--ISNUMBER(IFERROR(SEARCH('Project Costing'!#REF!,Services!I2834,1),""))</f>
        <v>0</v>
      </c>
      <c r="G2827" s="174" t="str">
        <f>IF(F2827=1,COUNTIF($F$8:F2827,1),"")</f>
        <v/>
      </c>
      <c r="H2827" s="174"/>
      <c r="I2827" s="157">
        <f>IFERROR($H$8:INDEX($H$8:$H$3000,COUNTIF($H$8:$H$3000,"?*")),"")</f>
        <v>0</v>
      </c>
    </row>
    <row r="2828" spans="1:9" x14ac:dyDescent="0.25">
      <c r="A2828" s="174">
        <f>--ISNUMBER(IFERROR(SEARCH('Project Costing'!#REF!,Services!I2835,1),""))</f>
        <v>0</v>
      </c>
      <c r="B2828" s="174" t="str">
        <f>IF(A2828=1,COUNTIF($A$8:A2828,1),"")</f>
        <v/>
      </c>
      <c r="C2828" s="174"/>
      <c r="D2828" s="157">
        <f>IFERROR($C$8:INDEX($C$8:$C$3000,COUNTIF($C$8:$C$3000,"?*")),"")</f>
        <v>0</v>
      </c>
      <c r="E2828" s="174"/>
      <c r="F2828" s="174">
        <f>--ISNUMBER(IFERROR(SEARCH('Project Costing'!#REF!,Services!I2835,1),""))</f>
        <v>0</v>
      </c>
      <c r="G2828" s="174" t="str">
        <f>IF(F2828=1,COUNTIF($F$8:F2828,1),"")</f>
        <v/>
      </c>
      <c r="H2828" s="174"/>
      <c r="I2828" s="157">
        <f>IFERROR($H$8:INDEX($H$8:$H$3000,COUNTIF($H$8:$H$3000,"?*")),"")</f>
        <v>0</v>
      </c>
    </row>
    <row r="2829" spans="1:9" x14ac:dyDescent="0.25">
      <c r="A2829" s="174">
        <f>--ISNUMBER(IFERROR(SEARCH('Project Costing'!#REF!,Services!I2836,1),""))</f>
        <v>0</v>
      </c>
      <c r="B2829" s="174" t="str">
        <f>IF(A2829=1,COUNTIF($A$8:A2829,1),"")</f>
        <v/>
      </c>
      <c r="C2829" s="174"/>
      <c r="D2829" s="157">
        <f>IFERROR($C$8:INDEX($C$8:$C$3000,COUNTIF($C$8:$C$3000,"?*")),"")</f>
        <v>0</v>
      </c>
      <c r="E2829" s="174"/>
      <c r="F2829" s="174">
        <f>--ISNUMBER(IFERROR(SEARCH('Project Costing'!#REF!,Services!I2836,1),""))</f>
        <v>0</v>
      </c>
      <c r="G2829" s="174" t="str">
        <f>IF(F2829=1,COUNTIF($F$8:F2829,1),"")</f>
        <v/>
      </c>
      <c r="H2829" s="174"/>
      <c r="I2829" s="157">
        <f>IFERROR($H$8:INDEX($H$8:$H$3000,COUNTIF($H$8:$H$3000,"?*")),"")</f>
        <v>0</v>
      </c>
    </row>
    <row r="2830" spans="1:9" x14ac:dyDescent="0.25">
      <c r="A2830" s="174">
        <f>--ISNUMBER(IFERROR(SEARCH('Project Costing'!#REF!,Services!I2837,1),""))</f>
        <v>0</v>
      </c>
      <c r="B2830" s="174" t="str">
        <f>IF(A2830=1,COUNTIF($A$8:A2830,1),"")</f>
        <v/>
      </c>
      <c r="C2830" s="174"/>
      <c r="D2830" s="157">
        <f>IFERROR($C$8:INDEX($C$8:$C$3000,COUNTIF($C$8:$C$3000,"?*")),"")</f>
        <v>0</v>
      </c>
      <c r="E2830" s="174"/>
      <c r="F2830" s="174">
        <f>--ISNUMBER(IFERROR(SEARCH('Project Costing'!#REF!,Services!I2837,1),""))</f>
        <v>0</v>
      </c>
      <c r="G2830" s="174" t="str">
        <f>IF(F2830=1,COUNTIF($F$8:F2830,1),"")</f>
        <v/>
      </c>
      <c r="H2830" s="174"/>
      <c r="I2830" s="157">
        <f>IFERROR($H$8:INDEX($H$8:$H$3000,COUNTIF($H$8:$H$3000,"?*")),"")</f>
        <v>0</v>
      </c>
    </row>
    <row r="2831" spans="1:9" x14ac:dyDescent="0.25">
      <c r="A2831" s="174">
        <f>--ISNUMBER(IFERROR(SEARCH('Project Costing'!#REF!,Services!I2838,1),""))</f>
        <v>0</v>
      </c>
      <c r="B2831" s="174" t="str">
        <f>IF(A2831=1,COUNTIF($A$8:A2831,1),"")</f>
        <v/>
      </c>
      <c r="C2831" s="174"/>
      <c r="D2831" s="157">
        <f>IFERROR($C$8:INDEX($C$8:$C$3000,COUNTIF($C$8:$C$3000,"?*")),"")</f>
        <v>0</v>
      </c>
      <c r="E2831" s="174"/>
      <c r="F2831" s="174">
        <f>--ISNUMBER(IFERROR(SEARCH('Project Costing'!#REF!,Services!I2838,1),""))</f>
        <v>0</v>
      </c>
      <c r="G2831" s="174" t="str">
        <f>IF(F2831=1,COUNTIF($F$8:F2831,1),"")</f>
        <v/>
      </c>
      <c r="H2831" s="174"/>
      <c r="I2831" s="157">
        <f>IFERROR($H$8:INDEX($H$8:$H$3000,COUNTIF($H$8:$H$3000,"?*")),"")</f>
        <v>0</v>
      </c>
    </row>
    <row r="2832" spans="1:9" x14ac:dyDescent="0.25">
      <c r="A2832" s="174">
        <f>--ISNUMBER(IFERROR(SEARCH('Project Costing'!#REF!,Services!I2839,1),""))</f>
        <v>0</v>
      </c>
      <c r="B2832" s="174" t="str">
        <f>IF(A2832=1,COUNTIF($A$8:A2832,1),"")</f>
        <v/>
      </c>
      <c r="C2832" s="174"/>
      <c r="D2832" s="157">
        <f>IFERROR($C$8:INDEX($C$8:$C$3000,COUNTIF($C$8:$C$3000,"?*")),"")</f>
        <v>0</v>
      </c>
      <c r="E2832" s="174"/>
      <c r="F2832" s="174">
        <f>--ISNUMBER(IFERROR(SEARCH('Project Costing'!#REF!,Services!I2839,1),""))</f>
        <v>0</v>
      </c>
      <c r="G2832" s="174" t="str">
        <f>IF(F2832=1,COUNTIF($F$8:F2832,1),"")</f>
        <v/>
      </c>
      <c r="H2832" s="174"/>
      <c r="I2832" s="157">
        <f>IFERROR($H$8:INDEX($H$8:$H$3000,COUNTIF($H$8:$H$3000,"?*")),"")</f>
        <v>0</v>
      </c>
    </row>
    <row r="2833" spans="1:9" x14ac:dyDescent="0.25">
      <c r="A2833" s="174">
        <f>--ISNUMBER(IFERROR(SEARCH('Project Costing'!#REF!,Services!I2840,1),""))</f>
        <v>0</v>
      </c>
      <c r="B2833" s="174" t="str">
        <f>IF(A2833=1,COUNTIF($A$8:A2833,1),"")</f>
        <v/>
      </c>
      <c r="C2833" s="174"/>
      <c r="D2833" s="157">
        <f>IFERROR($C$8:INDEX($C$8:$C$3000,COUNTIF($C$8:$C$3000,"?*")),"")</f>
        <v>0</v>
      </c>
      <c r="E2833" s="174"/>
      <c r="F2833" s="174">
        <f>--ISNUMBER(IFERROR(SEARCH('Project Costing'!#REF!,Services!I2840,1),""))</f>
        <v>0</v>
      </c>
      <c r="G2833" s="174" t="str">
        <f>IF(F2833=1,COUNTIF($F$8:F2833,1),"")</f>
        <v/>
      </c>
      <c r="H2833" s="174"/>
      <c r="I2833" s="157">
        <f>IFERROR($H$8:INDEX($H$8:$H$3000,COUNTIF($H$8:$H$3000,"?*")),"")</f>
        <v>0</v>
      </c>
    </row>
    <row r="2834" spans="1:9" x14ac:dyDescent="0.25">
      <c r="A2834" s="174">
        <f>--ISNUMBER(IFERROR(SEARCH('Project Costing'!#REF!,Services!I2841,1),""))</f>
        <v>0</v>
      </c>
      <c r="B2834" s="174" t="str">
        <f>IF(A2834=1,COUNTIF($A$8:A2834,1),"")</f>
        <v/>
      </c>
      <c r="C2834" s="174"/>
      <c r="D2834" s="157">
        <f>IFERROR($C$8:INDEX($C$8:$C$3000,COUNTIF($C$8:$C$3000,"?*")),"")</f>
        <v>0</v>
      </c>
      <c r="E2834" s="174"/>
      <c r="F2834" s="174">
        <f>--ISNUMBER(IFERROR(SEARCH('Project Costing'!#REF!,Services!I2841,1),""))</f>
        <v>0</v>
      </c>
      <c r="G2834" s="174" t="str">
        <f>IF(F2834=1,COUNTIF($F$8:F2834,1),"")</f>
        <v/>
      </c>
      <c r="H2834" s="174"/>
      <c r="I2834" s="157">
        <f>IFERROR($H$8:INDEX($H$8:$H$3000,COUNTIF($H$8:$H$3000,"?*")),"")</f>
        <v>0</v>
      </c>
    </row>
    <row r="2835" spans="1:9" x14ac:dyDescent="0.25">
      <c r="A2835" s="174">
        <f>--ISNUMBER(IFERROR(SEARCH('Project Costing'!#REF!,Services!I2842,1),""))</f>
        <v>0</v>
      </c>
      <c r="B2835" s="174" t="str">
        <f>IF(A2835=1,COUNTIF($A$8:A2835,1),"")</f>
        <v/>
      </c>
      <c r="C2835" s="174"/>
      <c r="D2835" s="157">
        <f>IFERROR($C$8:INDEX($C$8:$C$3000,COUNTIF($C$8:$C$3000,"?*")),"")</f>
        <v>0</v>
      </c>
      <c r="E2835" s="174"/>
      <c r="F2835" s="174">
        <f>--ISNUMBER(IFERROR(SEARCH('Project Costing'!#REF!,Services!I2842,1),""))</f>
        <v>0</v>
      </c>
      <c r="G2835" s="174" t="str">
        <f>IF(F2835=1,COUNTIF($F$8:F2835,1),"")</f>
        <v/>
      </c>
      <c r="H2835" s="174"/>
      <c r="I2835" s="157">
        <f>IFERROR($H$8:INDEX($H$8:$H$3000,COUNTIF($H$8:$H$3000,"?*")),"")</f>
        <v>0</v>
      </c>
    </row>
    <row r="2836" spans="1:9" x14ac:dyDescent="0.25">
      <c r="A2836" s="174">
        <f>--ISNUMBER(IFERROR(SEARCH('Project Costing'!#REF!,Services!I2843,1),""))</f>
        <v>0</v>
      </c>
      <c r="B2836" s="174" t="str">
        <f>IF(A2836=1,COUNTIF($A$8:A2836,1),"")</f>
        <v/>
      </c>
      <c r="C2836" s="174"/>
      <c r="D2836" s="157">
        <f>IFERROR($C$8:INDEX($C$8:$C$3000,COUNTIF($C$8:$C$3000,"?*")),"")</f>
        <v>0</v>
      </c>
      <c r="E2836" s="174"/>
      <c r="F2836" s="174">
        <f>--ISNUMBER(IFERROR(SEARCH('Project Costing'!#REF!,Services!I2843,1),""))</f>
        <v>0</v>
      </c>
      <c r="G2836" s="174" t="str">
        <f>IF(F2836=1,COUNTIF($F$8:F2836,1),"")</f>
        <v/>
      </c>
      <c r="H2836" s="174"/>
      <c r="I2836" s="157">
        <f>IFERROR($H$8:INDEX($H$8:$H$3000,COUNTIF($H$8:$H$3000,"?*")),"")</f>
        <v>0</v>
      </c>
    </row>
    <row r="2837" spans="1:9" x14ac:dyDescent="0.25">
      <c r="A2837" s="174">
        <f>--ISNUMBER(IFERROR(SEARCH('Project Costing'!#REF!,Services!I2844,1),""))</f>
        <v>0</v>
      </c>
      <c r="B2837" s="174" t="str">
        <f>IF(A2837=1,COUNTIF($A$8:A2837,1),"")</f>
        <v/>
      </c>
      <c r="C2837" s="174"/>
      <c r="D2837" s="157">
        <f>IFERROR($C$8:INDEX($C$8:$C$3000,COUNTIF($C$8:$C$3000,"?*")),"")</f>
        <v>0</v>
      </c>
      <c r="E2837" s="174"/>
      <c r="F2837" s="174">
        <f>--ISNUMBER(IFERROR(SEARCH('Project Costing'!#REF!,Services!I2844,1),""))</f>
        <v>0</v>
      </c>
      <c r="G2837" s="174" t="str">
        <f>IF(F2837=1,COUNTIF($F$8:F2837,1),"")</f>
        <v/>
      </c>
      <c r="H2837" s="174"/>
      <c r="I2837" s="157">
        <f>IFERROR($H$8:INDEX($H$8:$H$3000,COUNTIF($H$8:$H$3000,"?*")),"")</f>
        <v>0</v>
      </c>
    </row>
    <row r="2838" spans="1:9" x14ac:dyDescent="0.25">
      <c r="A2838" s="174">
        <f>--ISNUMBER(IFERROR(SEARCH('Project Costing'!#REF!,Services!I2845,1),""))</f>
        <v>0</v>
      </c>
      <c r="B2838" s="174" t="str">
        <f>IF(A2838=1,COUNTIF($A$8:A2838,1),"")</f>
        <v/>
      </c>
      <c r="C2838" s="174"/>
      <c r="D2838" s="157">
        <f>IFERROR($C$8:INDEX($C$8:$C$3000,COUNTIF($C$8:$C$3000,"?*")),"")</f>
        <v>0</v>
      </c>
      <c r="E2838" s="174"/>
      <c r="F2838" s="174">
        <f>--ISNUMBER(IFERROR(SEARCH('Project Costing'!#REF!,Services!I2845,1),""))</f>
        <v>0</v>
      </c>
      <c r="G2838" s="174" t="str">
        <f>IF(F2838=1,COUNTIF($F$8:F2838,1),"")</f>
        <v/>
      </c>
      <c r="H2838" s="174"/>
      <c r="I2838" s="157">
        <f>IFERROR($H$8:INDEX($H$8:$H$3000,COUNTIF($H$8:$H$3000,"?*")),"")</f>
        <v>0</v>
      </c>
    </row>
    <row r="2839" spans="1:9" x14ac:dyDescent="0.25">
      <c r="A2839" s="174">
        <f>--ISNUMBER(IFERROR(SEARCH('Project Costing'!#REF!,Services!I2846,1),""))</f>
        <v>0</v>
      </c>
      <c r="B2839" s="174" t="str">
        <f>IF(A2839=1,COUNTIF($A$8:A2839,1),"")</f>
        <v/>
      </c>
      <c r="C2839" s="174"/>
      <c r="D2839" s="157">
        <f>IFERROR($C$8:INDEX($C$8:$C$3000,COUNTIF($C$8:$C$3000,"?*")),"")</f>
        <v>0</v>
      </c>
      <c r="E2839" s="174"/>
      <c r="F2839" s="174">
        <f>--ISNUMBER(IFERROR(SEARCH('Project Costing'!#REF!,Services!I2846,1),""))</f>
        <v>0</v>
      </c>
      <c r="G2839" s="174" t="str">
        <f>IF(F2839=1,COUNTIF($F$8:F2839,1),"")</f>
        <v/>
      </c>
      <c r="H2839" s="174"/>
      <c r="I2839" s="157">
        <f>IFERROR($H$8:INDEX($H$8:$H$3000,COUNTIF($H$8:$H$3000,"?*")),"")</f>
        <v>0</v>
      </c>
    </row>
    <row r="2840" spans="1:9" x14ac:dyDescent="0.25">
      <c r="A2840" s="174">
        <f>--ISNUMBER(IFERROR(SEARCH('Project Costing'!#REF!,Services!I2847,1),""))</f>
        <v>0</v>
      </c>
      <c r="B2840" s="174" t="str">
        <f>IF(A2840=1,COUNTIF($A$8:A2840,1),"")</f>
        <v/>
      </c>
      <c r="C2840" s="174"/>
      <c r="D2840" s="157">
        <f>IFERROR($C$8:INDEX($C$8:$C$3000,COUNTIF($C$8:$C$3000,"?*")),"")</f>
        <v>0</v>
      </c>
      <c r="E2840" s="174"/>
      <c r="F2840" s="174">
        <f>--ISNUMBER(IFERROR(SEARCH('Project Costing'!#REF!,Services!I2847,1),""))</f>
        <v>0</v>
      </c>
      <c r="G2840" s="174" t="str">
        <f>IF(F2840=1,COUNTIF($F$8:F2840,1),"")</f>
        <v/>
      </c>
      <c r="H2840" s="174"/>
      <c r="I2840" s="157">
        <f>IFERROR($H$8:INDEX($H$8:$H$3000,COUNTIF($H$8:$H$3000,"?*")),"")</f>
        <v>0</v>
      </c>
    </row>
    <row r="2841" spans="1:9" x14ac:dyDescent="0.25">
      <c r="A2841" s="174">
        <f>--ISNUMBER(IFERROR(SEARCH('Project Costing'!#REF!,Services!I2848,1),""))</f>
        <v>0</v>
      </c>
      <c r="B2841" s="174" t="str">
        <f>IF(A2841=1,COUNTIF($A$8:A2841,1),"")</f>
        <v/>
      </c>
      <c r="C2841" s="174"/>
      <c r="D2841" s="157">
        <f>IFERROR($C$8:INDEX($C$8:$C$3000,COUNTIF($C$8:$C$3000,"?*")),"")</f>
        <v>0</v>
      </c>
      <c r="E2841" s="174"/>
      <c r="F2841" s="174">
        <f>--ISNUMBER(IFERROR(SEARCH('Project Costing'!#REF!,Services!I2848,1),""))</f>
        <v>0</v>
      </c>
      <c r="G2841" s="174" t="str">
        <f>IF(F2841=1,COUNTIF($F$8:F2841,1),"")</f>
        <v/>
      </c>
      <c r="H2841" s="174"/>
      <c r="I2841" s="157">
        <f>IFERROR($H$8:INDEX($H$8:$H$3000,COUNTIF($H$8:$H$3000,"?*")),"")</f>
        <v>0</v>
      </c>
    </row>
    <row r="2842" spans="1:9" x14ac:dyDescent="0.25">
      <c r="A2842" s="174">
        <f>--ISNUMBER(IFERROR(SEARCH('Project Costing'!#REF!,Services!I2849,1),""))</f>
        <v>0</v>
      </c>
      <c r="B2842" s="174" t="str">
        <f>IF(A2842=1,COUNTIF($A$8:A2842,1),"")</f>
        <v/>
      </c>
      <c r="C2842" s="174"/>
      <c r="D2842" s="157">
        <f>IFERROR($C$8:INDEX($C$8:$C$3000,COUNTIF($C$8:$C$3000,"?*")),"")</f>
        <v>0</v>
      </c>
      <c r="E2842" s="174"/>
      <c r="F2842" s="174">
        <f>--ISNUMBER(IFERROR(SEARCH('Project Costing'!#REF!,Services!I2849,1),""))</f>
        <v>0</v>
      </c>
      <c r="G2842" s="174" t="str">
        <f>IF(F2842=1,COUNTIF($F$8:F2842,1),"")</f>
        <v/>
      </c>
      <c r="H2842" s="174"/>
      <c r="I2842" s="157">
        <f>IFERROR($H$8:INDEX($H$8:$H$3000,COUNTIF($H$8:$H$3000,"?*")),"")</f>
        <v>0</v>
      </c>
    </row>
    <row r="2843" spans="1:9" x14ac:dyDescent="0.25">
      <c r="A2843" s="174">
        <f>--ISNUMBER(IFERROR(SEARCH('Project Costing'!#REF!,Services!I2850,1),""))</f>
        <v>0</v>
      </c>
      <c r="B2843" s="174" t="str">
        <f>IF(A2843=1,COUNTIF($A$8:A2843,1),"")</f>
        <v/>
      </c>
      <c r="C2843" s="174"/>
      <c r="D2843" s="157">
        <f>IFERROR($C$8:INDEX($C$8:$C$3000,COUNTIF($C$8:$C$3000,"?*")),"")</f>
        <v>0</v>
      </c>
      <c r="E2843" s="174"/>
      <c r="F2843" s="174">
        <f>--ISNUMBER(IFERROR(SEARCH('Project Costing'!#REF!,Services!I2850,1),""))</f>
        <v>0</v>
      </c>
      <c r="G2843" s="174" t="str">
        <f>IF(F2843=1,COUNTIF($F$8:F2843,1),"")</f>
        <v/>
      </c>
      <c r="H2843" s="174"/>
      <c r="I2843" s="157">
        <f>IFERROR($H$8:INDEX($H$8:$H$3000,COUNTIF($H$8:$H$3000,"?*")),"")</f>
        <v>0</v>
      </c>
    </row>
    <row r="2844" spans="1:9" x14ac:dyDescent="0.25">
      <c r="A2844" s="174">
        <f>--ISNUMBER(IFERROR(SEARCH('Project Costing'!#REF!,Services!I2851,1),""))</f>
        <v>0</v>
      </c>
      <c r="B2844" s="174" t="str">
        <f>IF(A2844=1,COUNTIF($A$8:A2844,1),"")</f>
        <v/>
      </c>
      <c r="C2844" s="174"/>
      <c r="D2844" s="157">
        <f>IFERROR($C$8:INDEX($C$8:$C$3000,COUNTIF($C$8:$C$3000,"?*")),"")</f>
        <v>0</v>
      </c>
      <c r="E2844" s="174"/>
      <c r="F2844" s="174">
        <f>--ISNUMBER(IFERROR(SEARCH('Project Costing'!#REF!,Services!I2851,1),""))</f>
        <v>0</v>
      </c>
      <c r="G2844" s="174" t="str">
        <f>IF(F2844=1,COUNTIF($F$8:F2844,1),"")</f>
        <v/>
      </c>
      <c r="H2844" s="174"/>
      <c r="I2844" s="157">
        <f>IFERROR($H$8:INDEX($H$8:$H$3000,COUNTIF($H$8:$H$3000,"?*")),"")</f>
        <v>0</v>
      </c>
    </row>
    <row r="2845" spans="1:9" x14ac:dyDescent="0.25">
      <c r="A2845" s="174">
        <f>--ISNUMBER(IFERROR(SEARCH('Project Costing'!#REF!,Services!I2852,1),""))</f>
        <v>0</v>
      </c>
      <c r="B2845" s="174" t="str">
        <f>IF(A2845=1,COUNTIF($A$8:A2845,1),"")</f>
        <v/>
      </c>
      <c r="C2845" s="174"/>
      <c r="D2845" s="157">
        <f>IFERROR($C$8:INDEX($C$8:$C$3000,COUNTIF($C$8:$C$3000,"?*")),"")</f>
        <v>0</v>
      </c>
      <c r="E2845" s="174"/>
      <c r="F2845" s="174">
        <f>--ISNUMBER(IFERROR(SEARCH('Project Costing'!#REF!,Services!I2852,1),""))</f>
        <v>0</v>
      </c>
      <c r="G2845" s="174" t="str">
        <f>IF(F2845=1,COUNTIF($F$8:F2845,1),"")</f>
        <v/>
      </c>
      <c r="H2845" s="174"/>
      <c r="I2845" s="157">
        <f>IFERROR($H$8:INDEX($H$8:$H$3000,COUNTIF($H$8:$H$3000,"?*")),"")</f>
        <v>0</v>
      </c>
    </row>
    <row r="2846" spans="1:9" x14ac:dyDescent="0.25">
      <c r="A2846" s="174">
        <f>--ISNUMBER(IFERROR(SEARCH('Project Costing'!#REF!,Services!I2853,1),""))</f>
        <v>0</v>
      </c>
      <c r="B2846" s="174" t="str">
        <f>IF(A2846=1,COUNTIF($A$8:A2846,1),"")</f>
        <v/>
      </c>
      <c r="C2846" s="174"/>
      <c r="D2846" s="157">
        <f>IFERROR($C$8:INDEX($C$8:$C$3000,COUNTIF($C$8:$C$3000,"?*")),"")</f>
        <v>0</v>
      </c>
      <c r="E2846" s="174"/>
      <c r="F2846" s="174">
        <f>--ISNUMBER(IFERROR(SEARCH('Project Costing'!#REF!,Services!I2853,1),""))</f>
        <v>0</v>
      </c>
      <c r="G2846" s="174" t="str">
        <f>IF(F2846=1,COUNTIF($F$8:F2846,1),"")</f>
        <v/>
      </c>
      <c r="H2846" s="174"/>
      <c r="I2846" s="157">
        <f>IFERROR($H$8:INDEX($H$8:$H$3000,COUNTIF($H$8:$H$3000,"?*")),"")</f>
        <v>0</v>
      </c>
    </row>
    <row r="2847" spans="1:9" x14ac:dyDescent="0.25">
      <c r="A2847" s="174">
        <f>--ISNUMBER(IFERROR(SEARCH('Project Costing'!#REF!,Services!I2854,1),""))</f>
        <v>0</v>
      </c>
      <c r="B2847" s="174" t="str">
        <f>IF(A2847=1,COUNTIF($A$8:A2847,1),"")</f>
        <v/>
      </c>
      <c r="C2847" s="174"/>
      <c r="D2847" s="157">
        <f>IFERROR($C$8:INDEX($C$8:$C$3000,COUNTIF($C$8:$C$3000,"?*")),"")</f>
        <v>0</v>
      </c>
      <c r="E2847" s="174"/>
      <c r="F2847" s="174">
        <f>--ISNUMBER(IFERROR(SEARCH('Project Costing'!#REF!,Services!I2854,1),""))</f>
        <v>0</v>
      </c>
      <c r="G2847" s="174" t="str">
        <f>IF(F2847=1,COUNTIF($F$8:F2847,1),"")</f>
        <v/>
      </c>
      <c r="H2847" s="174"/>
      <c r="I2847" s="157">
        <f>IFERROR($H$8:INDEX($H$8:$H$3000,COUNTIF($H$8:$H$3000,"?*")),"")</f>
        <v>0</v>
      </c>
    </row>
    <row r="2848" spans="1:9" x14ac:dyDescent="0.25">
      <c r="A2848" s="174">
        <f>--ISNUMBER(IFERROR(SEARCH('Project Costing'!#REF!,Services!I2855,1),""))</f>
        <v>0</v>
      </c>
      <c r="B2848" s="174" t="str">
        <f>IF(A2848=1,COUNTIF($A$8:A2848,1),"")</f>
        <v/>
      </c>
      <c r="C2848" s="174"/>
      <c r="D2848" s="157">
        <f>IFERROR($C$8:INDEX($C$8:$C$3000,COUNTIF($C$8:$C$3000,"?*")),"")</f>
        <v>0</v>
      </c>
      <c r="E2848" s="174"/>
      <c r="F2848" s="174">
        <f>--ISNUMBER(IFERROR(SEARCH('Project Costing'!#REF!,Services!I2855,1),""))</f>
        <v>0</v>
      </c>
      <c r="G2848" s="174" t="str">
        <f>IF(F2848=1,COUNTIF($F$8:F2848,1),"")</f>
        <v/>
      </c>
      <c r="H2848" s="174"/>
      <c r="I2848" s="157">
        <f>IFERROR($H$8:INDEX($H$8:$H$3000,COUNTIF($H$8:$H$3000,"?*")),"")</f>
        <v>0</v>
      </c>
    </row>
    <row r="2849" spans="1:9" x14ac:dyDescent="0.25">
      <c r="A2849" s="174">
        <f>--ISNUMBER(IFERROR(SEARCH('Project Costing'!#REF!,Services!I2856,1),""))</f>
        <v>0</v>
      </c>
      <c r="B2849" s="174" t="str">
        <f>IF(A2849=1,COUNTIF($A$8:A2849,1),"")</f>
        <v/>
      </c>
      <c r="C2849" s="174"/>
      <c r="D2849" s="157">
        <f>IFERROR($C$8:INDEX($C$8:$C$3000,COUNTIF($C$8:$C$3000,"?*")),"")</f>
        <v>0</v>
      </c>
      <c r="E2849" s="174"/>
      <c r="F2849" s="174">
        <f>--ISNUMBER(IFERROR(SEARCH('Project Costing'!#REF!,Services!I2856,1),""))</f>
        <v>0</v>
      </c>
      <c r="G2849" s="174" t="str">
        <f>IF(F2849=1,COUNTIF($F$8:F2849,1),"")</f>
        <v/>
      </c>
      <c r="H2849" s="174"/>
      <c r="I2849" s="157">
        <f>IFERROR($H$8:INDEX($H$8:$H$3000,COUNTIF($H$8:$H$3000,"?*")),"")</f>
        <v>0</v>
      </c>
    </row>
    <row r="2850" spans="1:9" x14ac:dyDescent="0.25">
      <c r="A2850" s="174">
        <f>--ISNUMBER(IFERROR(SEARCH('Project Costing'!#REF!,Services!I2857,1),""))</f>
        <v>0</v>
      </c>
      <c r="B2850" s="174" t="str">
        <f>IF(A2850=1,COUNTIF($A$8:A2850,1),"")</f>
        <v/>
      </c>
      <c r="C2850" s="174"/>
      <c r="D2850" s="157">
        <f>IFERROR($C$8:INDEX($C$8:$C$3000,COUNTIF($C$8:$C$3000,"?*")),"")</f>
        <v>0</v>
      </c>
      <c r="E2850" s="174"/>
      <c r="F2850" s="174">
        <f>--ISNUMBER(IFERROR(SEARCH('Project Costing'!#REF!,Services!I2857,1),""))</f>
        <v>0</v>
      </c>
      <c r="G2850" s="174" t="str">
        <f>IF(F2850=1,COUNTIF($F$8:F2850,1),"")</f>
        <v/>
      </c>
      <c r="H2850" s="174"/>
      <c r="I2850" s="157">
        <f>IFERROR($H$8:INDEX($H$8:$H$3000,COUNTIF($H$8:$H$3000,"?*")),"")</f>
        <v>0</v>
      </c>
    </row>
    <row r="2851" spans="1:9" x14ac:dyDescent="0.25">
      <c r="A2851" s="174">
        <f>--ISNUMBER(IFERROR(SEARCH('Project Costing'!#REF!,Services!I2858,1),""))</f>
        <v>0</v>
      </c>
      <c r="B2851" s="174" t="str">
        <f>IF(A2851=1,COUNTIF($A$8:A2851,1),"")</f>
        <v/>
      </c>
      <c r="C2851" s="174"/>
      <c r="D2851" s="157">
        <f>IFERROR($C$8:INDEX($C$8:$C$3000,COUNTIF($C$8:$C$3000,"?*")),"")</f>
        <v>0</v>
      </c>
      <c r="E2851" s="174"/>
      <c r="F2851" s="174">
        <f>--ISNUMBER(IFERROR(SEARCH('Project Costing'!#REF!,Services!I2858,1),""))</f>
        <v>0</v>
      </c>
      <c r="G2851" s="174" t="str">
        <f>IF(F2851=1,COUNTIF($F$8:F2851,1),"")</f>
        <v/>
      </c>
      <c r="H2851" s="174"/>
      <c r="I2851" s="157">
        <f>IFERROR($H$8:INDEX($H$8:$H$3000,COUNTIF($H$8:$H$3000,"?*")),"")</f>
        <v>0</v>
      </c>
    </row>
    <row r="2852" spans="1:9" x14ac:dyDescent="0.25">
      <c r="A2852" s="174">
        <f>--ISNUMBER(IFERROR(SEARCH('Project Costing'!#REF!,Services!I2859,1),""))</f>
        <v>0</v>
      </c>
      <c r="B2852" s="174" t="str">
        <f>IF(A2852=1,COUNTIF($A$8:A2852,1),"")</f>
        <v/>
      </c>
      <c r="C2852" s="174"/>
      <c r="D2852" s="157">
        <f>IFERROR($C$8:INDEX($C$8:$C$3000,COUNTIF($C$8:$C$3000,"?*")),"")</f>
        <v>0</v>
      </c>
      <c r="E2852" s="174"/>
      <c r="F2852" s="174">
        <f>--ISNUMBER(IFERROR(SEARCH('Project Costing'!#REF!,Services!I2859,1),""))</f>
        <v>0</v>
      </c>
      <c r="G2852" s="174" t="str">
        <f>IF(F2852=1,COUNTIF($F$8:F2852,1),"")</f>
        <v/>
      </c>
      <c r="H2852" s="174"/>
      <c r="I2852" s="157">
        <f>IFERROR($H$8:INDEX($H$8:$H$3000,COUNTIF($H$8:$H$3000,"?*")),"")</f>
        <v>0</v>
      </c>
    </row>
    <row r="2853" spans="1:9" x14ac:dyDescent="0.25">
      <c r="A2853" s="174">
        <f>--ISNUMBER(IFERROR(SEARCH('Project Costing'!#REF!,Services!I2860,1),""))</f>
        <v>0</v>
      </c>
      <c r="B2853" s="174" t="str">
        <f>IF(A2853=1,COUNTIF($A$8:A2853,1),"")</f>
        <v/>
      </c>
      <c r="C2853" s="174"/>
      <c r="D2853" s="157">
        <f>IFERROR($C$8:INDEX($C$8:$C$3000,COUNTIF($C$8:$C$3000,"?*")),"")</f>
        <v>0</v>
      </c>
      <c r="E2853" s="174"/>
      <c r="F2853" s="174">
        <f>--ISNUMBER(IFERROR(SEARCH('Project Costing'!#REF!,Services!I2860,1),""))</f>
        <v>0</v>
      </c>
      <c r="G2853" s="174" t="str">
        <f>IF(F2853=1,COUNTIF($F$8:F2853,1),"")</f>
        <v/>
      </c>
      <c r="H2853" s="174"/>
      <c r="I2853" s="157">
        <f>IFERROR($H$8:INDEX($H$8:$H$3000,COUNTIF($H$8:$H$3000,"?*")),"")</f>
        <v>0</v>
      </c>
    </row>
    <row r="2854" spans="1:9" x14ac:dyDescent="0.25">
      <c r="A2854" s="174">
        <f>--ISNUMBER(IFERROR(SEARCH('Project Costing'!#REF!,Services!I2861,1),""))</f>
        <v>0</v>
      </c>
      <c r="B2854" s="174" t="str">
        <f>IF(A2854=1,COUNTIF($A$8:A2854,1),"")</f>
        <v/>
      </c>
      <c r="C2854" s="174"/>
      <c r="D2854" s="157">
        <f>IFERROR($C$8:INDEX($C$8:$C$3000,COUNTIF($C$8:$C$3000,"?*")),"")</f>
        <v>0</v>
      </c>
      <c r="E2854" s="174"/>
      <c r="F2854" s="174">
        <f>--ISNUMBER(IFERROR(SEARCH('Project Costing'!#REF!,Services!I2861,1),""))</f>
        <v>0</v>
      </c>
      <c r="G2854" s="174" t="str">
        <f>IF(F2854=1,COUNTIF($F$8:F2854,1),"")</f>
        <v/>
      </c>
      <c r="H2854" s="174"/>
      <c r="I2854" s="157">
        <f>IFERROR($H$8:INDEX($H$8:$H$3000,COUNTIF($H$8:$H$3000,"?*")),"")</f>
        <v>0</v>
      </c>
    </row>
    <row r="2855" spans="1:9" x14ac:dyDescent="0.25">
      <c r="A2855" s="174">
        <f>--ISNUMBER(IFERROR(SEARCH('Project Costing'!#REF!,Services!I2862,1),""))</f>
        <v>0</v>
      </c>
      <c r="B2855" s="174" t="str">
        <f>IF(A2855=1,COUNTIF($A$8:A2855,1),"")</f>
        <v/>
      </c>
      <c r="C2855" s="174"/>
      <c r="D2855" s="157">
        <f>IFERROR($C$8:INDEX($C$8:$C$3000,COUNTIF($C$8:$C$3000,"?*")),"")</f>
        <v>0</v>
      </c>
      <c r="E2855" s="174"/>
      <c r="F2855" s="174">
        <f>--ISNUMBER(IFERROR(SEARCH('Project Costing'!#REF!,Services!I2862,1),""))</f>
        <v>0</v>
      </c>
      <c r="G2855" s="174" t="str">
        <f>IF(F2855=1,COUNTIF($F$8:F2855,1),"")</f>
        <v/>
      </c>
      <c r="H2855" s="174"/>
      <c r="I2855" s="157">
        <f>IFERROR($H$8:INDEX($H$8:$H$3000,COUNTIF($H$8:$H$3000,"?*")),"")</f>
        <v>0</v>
      </c>
    </row>
    <row r="2856" spans="1:9" x14ac:dyDescent="0.25">
      <c r="A2856" s="174">
        <f>--ISNUMBER(IFERROR(SEARCH('Project Costing'!#REF!,Services!I2863,1),""))</f>
        <v>0</v>
      </c>
      <c r="B2856" s="174" t="str">
        <f>IF(A2856=1,COUNTIF($A$8:A2856,1),"")</f>
        <v/>
      </c>
      <c r="C2856" s="174"/>
      <c r="D2856" s="157">
        <f>IFERROR($C$8:INDEX($C$8:$C$3000,COUNTIF($C$8:$C$3000,"?*")),"")</f>
        <v>0</v>
      </c>
      <c r="E2856" s="174"/>
      <c r="F2856" s="174">
        <f>--ISNUMBER(IFERROR(SEARCH('Project Costing'!#REF!,Services!I2863,1),""))</f>
        <v>0</v>
      </c>
      <c r="G2856" s="174" t="str">
        <f>IF(F2856=1,COUNTIF($F$8:F2856,1),"")</f>
        <v/>
      </c>
      <c r="H2856" s="174"/>
      <c r="I2856" s="157">
        <f>IFERROR($H$8:INDEX($H$8:$H$3000,COUNTIF($H$8:$H$3000,"?*")),"")</f>
        <v>0</v>
      </c>
    </row>
    <row r="2857" spans="1:9" x14ac:dyDescent="0.25">
      <c r="A2857" s="174">
        <f>--ISNUMBER(IFERROR(SEARCH('Project Costing'!#REF!,Services!I2864,1),""))</f>
        <v>0</v>
      </c>
      <c r="B2857" s="174" t="str">
        <f>IF(A2857=1,COUNTIF($A$8:A2857,1),"")</f>
        <v/>
      </c>
      <c r="C2857" s="174"/>
      <c r="D2857" s="157">
        <f>IFERROR($C$8:INDEX($C$8:$C$3000,COUNTIF($C$8:$C$3000,"?*")),"")</f>
        <v>0</v>
      </c>
      <c r="E2857" s="174"/>
      <c r="F2857" s="174">
        <f>--ISNUMBER(IFERROR(SEARCH('Project Costing'!#REF!,Services!I2864,1),""))</f>
        <v>0</v>
      </c>
      <c r="G2857" s="174" t="str">
        <f>IF(F2857=1,COUNTIF($F$8:F2857,1),"")</f>
        <v/>
      </c>
      <c r="H2857" s="174"/>
      <c r="I2857" s="157">
        <f>IFERROR($H$8:INDEX($H$8:$H$3000,COUNTIF($H$8:$H$3000,"?*")),"")</f>
        <v>0</v>
      </c>
    </row>
    <row r="2858" spans="1:9" x14ac:dyDescent="0.25">
      <c r="A2858" s="174">
        <f>--ISNUMBER(IFERROR(SEARCH('Project Costing'!#REF!,Services!I2865,1),""))</f>
        <v>0</v>
      </c>
      <c r="B2858" s="174" t="str">
        <f>IF(A2858=1,COUNTIF($A$8:A2858,1),"")</f>
        <v/>
      </c>
      <c r="C2858" s="174"/>
      <c r="D2858" s="157">
        <f>IFERROR($C$8:INDEX($C$8:$C$3000,COUNTIF($C$8:$C$3000,"?*")),"")</f>
        <v>0</v>
      </c>
      <c r="E2858" s="174"/>
      <c r="F2858" s="174">
        <f>--ISNUMBER(IFERROR(SEARCH('Project Costing'!#REF!,Services!I2865,1),""))</f>
        <v>0</v>
      </c>
      <c r="G2858" s="174" t="str">
        <f>IF(F2858=1,COUNTIF($F$8:F2858,1),"")</f>
        <v/>
      </c>
      <c r="H2858" s="174"/>
      <c r="I2858" s="157">
        <f>IFERROR($H$8:INDEX($H$8:$H$3000,COUNTIF($H$8:$H$3000,"?*")),"")</f>
        <v>0</v>
      </c>
    </row>
    <row r="2859" spans="1:9" x14ac:dyDescent="0.25">
      <c r="A2859" s="174">
        <f>--ISNUMBER(IFERROR(SEARCH('Project Costing'!#REF!,Services!I2866,1),""))</f>
        <v>0</v>
      </c>
      <c r="B2859" s="174" t="str">
        <f>IF(A2859=1,COUNTIF($A$8:A2859,1),"")</f>
        <v/>
      </c>
      <c r="C2859" s="174"/>
      <c r="D2859" s="157">
        <f>IFERROR($C$8:INDEX($C$8:$C$3000,COUNTIF($C$8:$C$3000,"?*")),"")</f>
        <v>0</v>
      </c>
      <c r="E2859" s="174"/>
      <c r="F2859" s="174">
        <f>--ISNUMBER(IFERROR(SEARCH('Project Costing'!#REF!,Services!I2866,1),""))</f>
        <v>0</v>
      </c>
      <c r="G2859" s="174" t="str">
        <f>IF(F2859=1,COUNTIF($F$8:F2859,1),"")</f>
        <v/>
      </c>
      <c r="H2859" s="174"/>
      <c r="I2859" s="157">
        <f>IFERROR($H$8:INDEX($H$8:$H$3000,COUNTIF($H$8:$H$3000,"?*")),"")</f>
        <v>0</v>
      </c>
    </row>
    <row r="2860" spans="1:9" x14ac:dyDescent="0.25">
      <c r="A2860" s="174">
        <f>--ISNUMBER(IFERROR(SEARCH('Project Costing'!#REF!,Services!I2867,1),""))</f>
        <v>0</v>
      </c>
      <c r="B2860" s="174" t="str">
        <f>IF(A2860=1,COUNTIF($A$8:A2860,1),"")</f>
        <v/>
      </c>
      <c r="C2860" s="174"/>
      <c r="D2860" s="157">
        <f>IFERROR($C$8:INDEX($C$8:$C$3000,COUNTIF($C$8:$C$3000,"?*")),"")</f>
        <v>0</v>
      </c>
      <c r="E2860" s="174"/>
      <c r="F2860" s="174">
        <f>--ISNUMBER(IFERROR(SEARCH('Project Costing'!#REF!,Services!I2867,1),""))</f>
        <v>0</v>
      </c>
      <c r="G2860" s="174" t="str">
        <f>IF(F2860=1,COUNTIF($F$8:F2860,1),"")</f>
        <v/>
      </c>
      <c r="H2860" s="174"/>
      <c r="I2860" s="157">
        <f>IFERROR($H$8:INDEX($H$8:$H$3000,COUNTIF($H$8:$H$3000,"?*")),"")</f>
        <v>0</v>
      </c>
    </row>
    <row r="2861" spans="1:9" x14ac:dyDescent="0.25">
      <c r="A2861" s="174">
        <f>--ISNUMBER(IFERROR(SEARCH('Project Costing'!#REF!,Services!I2868,1),""))</f>
        <v>0</v>
      </c>
      <c r="B2861" s="174" t="str">
        <f>IF(A2861=1,COUNTIF($A$8:A2861,1),"")</f>
        <v/>
      </c>
      <c r="C2861" s="174"/>
      <c r="D2861" s="157">
        <f>IFERROR($C$8:INDEX($C$8:$C$3000,COUNTIF($C$8:$C$3000,"?*")),"")</f>
        <v>0</v>
      </c>
      <c r="E2861" s="174"/>
      <c r="F2861" s="174">
        <f>--ISNUMBER(IFERROR(SEARCH('Project Costing'!#REF!,Services!I2868,1),""))</f>
        <v>0</v>
      </c>
      <c r="G2861" s="174" t="str">
        <f>IF(F2861=1,COUNTIF($F$8:F2861,1),"")</f>
        <v/>
      </c>
      <c r="H2861" s="174"/>
      <c r="I2861" s="157">
        <f>IFERROR($H$8:INDEX($H$8:$H$3000,COUNTIF($H$8:$H$3000,"?*")),"")</f>
        <v>0</v>
      </c>
    </row>
    <row r="2862" spans="1:9" x14ac:dyDescent="0.25">
      <c r="A2862" s="174">
        <f>--ISNUMBER(IFERROR(SEARCH('Project Costing'!#REF!,Services!I2869,1),""))</f>
        <v>0</v>
      </c>
      <c r="B2862" s="174" t="str">
        <f>IF(A2862=1,COUNTIF($A$8:A2862,1),"")</f>
        <v/>
      </c>
      <c r="C2862" s="174"/>
      <c r="D2862" s="157">
        <f>IFERROR($C$8:INDEX($C$8:$C$3000,COUNTIF($C$8:$C$3000,"?*")),"")</f>
        <v>0</v>
      </c>
      <c r="E2862" s="174"/>
      <c r="F2862" s="174">
        <f>--ISNUMBER(IFERROR(SEARCH('Project Costing'!#REF!,Services!I2869,1),""))</f>
        <v>0</v>
      </c>
      <c r="G2862" s="174" t="str">
        <f>IF(F2862=1,COUNTIF($F$8:F2862,1),"")</f>
        <v/>
      </c>
      <c r="H2862" s="174"/>
      <c r="I2862" s="157">
        <f>IFERROR($H$8:INDEX($H$8:$H$3000,COUNTIF($H$8:$H$3000,"?*")),"")</f>
        <v>0</v>
      </c>
    </row>
    <row r="2863" spans="1:9" x14ac:dyDescent="0.25">
      <c r="A2863" s="174">
        <f>--ISNUMBER(IFERROR(SEARCH('Project Costing'!#REF!,Services!I2870,1),""))</f>
        <v>0</v>
      </c>
      <c r="B2863" s="174" t="str">
        <f>IF(A2863=1,COUNTIF($A$8:A2863,1),"")</f>
        <v/>
      </c>
      <c r="C2863" s="174"/>
      <c r="D2863" s="157">
        <f>IFERROR($C$8:INDEX($C$8:$C$3000,COUNTIF($C$8:$C$3000,"?*")),"")</f>
        <v>0</v>
      </c>
      <c r="E2863" s="174"/>
      <c r="F2863" s="174">
        <f>--ISNUMBER(IFERROR(SEARCH('Project Costing'!#REF!,Services!I2870,1),""))</f>
        <v>0</v>
      </c>
      <c r="G2863" s="174" t="str">
        <f>IF(F2863=1,COUNTIF($F$8:F2863,1),"")</f>
        <v/>
      </c>
      <c r="H2863" s="174"/>
      <c r="I2863" s="157">
        <f>IFERROR($H$8:INDEX($H$8:$H$3000,COUNTIF($H$8:$H$3000,"?*")),"")</f>
        <v>0</v>
      </c>
    </row>
    <row r="2864" spans="1:9" x14ac:dyDescent="0.25">
      <c r="A2864" s="174">
        <f>--ISNUMBER(IFERROR(SEARCH('Project Costing'!#REF!,Services!I2871,1),""))</f>
        <v>0</v>
      </c>
      <c r="B2864" s="174" t="str">
        <f>IF(A2864=1,COUNTIF($A$8:A2864,1),"")</f>
        <v/>
      </c>
      <c r="C2864" s="174"/>
      <c r="D2864" s="157">
        <f>IFERROR($C$8:INDEX($C$8:$C$3000,COUNTIF($C$8:$C$3000,"?*")),"")</f>
        <v>0</v>
      </c>
      <c r="E2864" s="174"/>
      <c r="F2864" s="174">
        <f>--ISNUMBER(IFERROR(SEARCH('Project Costing'!#REF!,Services!I2871,1),""))</f>
        <v>0</v>
      </c>
      <c r="G2864" s="174" t="str">
        <f>IF(F2864=1,COUNTIF($F$8:F2864,1),"")</f>
        <v/>
      </c>
      <c r="H2864" s="174"/>
      <c r="I2864" s="157">
        <f>IFERROR($H$8:INDEX($H$8:$H$3000,COUNTIF($H$8:$H$3000,"?*")),"")</f>
        <v>0</v>
      </c>
    </row>
    <row r="2865" spans="1:9" x14ac:dyDescent="0.25">
      <c r="A2865" s="174">
        <f>--ISNUMBER(IFERROR(SEARCH('Project Costing'!#REF!,Services!I2872,1),""))</f>
        <v>0</v>
      </c>
      <c r="B2865" s="174" t="str">
        <f>IF(A2865=1,COUNTIF($A$8:A2865,1),"")</f>
        <v/>
      </c>
      <c r="C2865" s="174"/>
      <c r="D2865" s="157">
        <f>IFERROR($C$8:INDEX($C$8:$C$3000,COUNTIF($C$8:$C$3000,"?*")),"")</f>
        <v>0</v>
      </c>
      <c r="E2865" s="174"/>
      <c r="F2865" s="174">
        <f>--ISNUMBER(IFERROR(SEARCH('Project Costing'!#REF!,Services!I2872,1),""))</f>
        <v>0</v>
      </c>
      <c r="G2865" s="174" t="str">
        <f>IF(F2865=1,COUNTIF($F$8:F2865,1),"")</f>
        <v/>
      </c>
      <c r="H2865" s="174"/>
      <c r="I2865" s="157">
        <f>IFERROR($H$8:INDEX($H$8:$H$3000,COUNTIF($H$8:$H$3000,"?*")),"")</f>
        <v>0</v>
      </c>
    </row>
    <row r="2866" spans="1:9" x14ac:dyDescent="0.25">
      <c r="A2866" s="174">
        <f>--ISNUMBER(IFERROR(SEARCH('Project Costing'!#REF!,Services!I2873,1),""))</f>
        <v>0</v>
      </c>
      <c r="B2866" s="174" t="str">
        <f>IF(A2866=1,COUNTIF($A$8:A2866,1),"")</f>
        <v/>
      </c>
      <c r="C2866" s="174"/>
      <c r="D2866" s="157">
        <f>IFERROR($C$8:INDEX($C$8:$C$3000,COUNTIF($C$8:$C$3000,"?*")),"")</f>
        <v>0</v>
      </c>
      <c r="E2866" s="174"/>
      <c r="F2866" s="174">
        <f>--ISNUMBER(IFERROR(SEARCH('Project Costing'!#REF!,Services!I2873,1),""))</f>
        <v>0</v>
      </c>
      <c r="G2866" s="174" t="str">
        <f>IF(F2866=1,COUNTIF($F$8:F2866,1),"")</f>
        <v/>
      </c>
      <c r="H2866" s="174"/>
      <c r="I2866" s="157">
        <f>IFERROR($H$8:INDEX($H$8:$H$3000,COUNTIF($H$8:$H$3000,"?*")),"")</f>
        <v>0</v>
      </c>
    </row>
    <row r="2867" spans="1:9" x14ac:dyDescent="0.25">
      <c r="A2867" s="174">
        <f>--ISNUMBER(IFERROR(SEARCH('Project Costing'!#REF!,Services!I2874,1),""))</f>
        <v>0</v>
      </c>
      <c r="B2867" s="174" t="str">
        <f>IF(A2867=1,COUNTIF($A$8:A2867,1),"")</f>
        <v/>
      </c>
      <c r="C2867" s="174"/>
      <c r="D2867" s="157">
        <f>IFERROR($C$8:INDEX($C$8:$C$3000,COUNTIF($C$8:$C$3000,"?*")),"")</f>
        <v>0</v>
      </c>
      <c r="E2867" s="174"/>
      <c r="F2867" s="174">
        <f>--ISNUMBER(IFERROR(SEARCH('Project Costing'!#REF!,Services!I2874,1),""))</f>
        <v>0</v>
      </c>
      <c r="G2867" s="174" t="str">
        <f>IF(F2867=1,COUNTIF($F$8:F2867,1),"")</f>
        <v/>
      </c>
      <c r="H2867" s="174"/>
      <c r="I2867" s="157">
        <f>IFERROR($H$8:INDEX($H$8:$H$3000,COUNTIF($H$8:$H$3000,"?*")),"")</f>
        <v>0</v>
      </c>
    </row>
    <row r="2868" spans="1:9" x14ac:dyDescent="0.25">
      <c r="A2868" s="174">
        <f>--ISNUMBER(IFERROR(SEARCH('Project Costing'!#REF!,Services!I2875,1),""))</f>
        <v>0</v>
      </c>
      <c r="B2868" s="174" t="str">
        <f>IF(A2868=1,COUNTIF($A$8:A2868,1),"")</f>
        <v/>
      </c>
      <c r="C2868" s="174"/>
      <c r="D2868" s="157">
        <f>IFERROR($C$8:INDEX($C$8:$C$3000,COUNTIF($C$8:$C$3000,"?*")),"")</f>
        <v>0</v>
      </c>
      <c r="E2868" s="174"/>
      <c r="F2868" s="174">
        <f>--ISNUMBER(IFERROR(SEARCH('Project Costing'!#REF!,Services!I2875,1),""))</f>
        <v>0</v>
      </c>
      <c r="G2868" s="174" t="str">
        <f>IF(F2868=1,COUNTIF($F$8:F2868,1),"")</f>
        <v/>
      </c>
      <c r="H2868" s="174"/>
      <c r="I2868" s="157">
        <f>IFERROR($H$8:INDEX($H$8:$H$3000,COUNTIF($H$8:$H$3000,"?*")),"")</f>
        <v>0</v>
      </c>
    </row>
    <row r="2869" spans="1:9" x14ac:dyDescent="0.25">
      <c r="A2869" s="174">
        <f>--ISNUMBER(IFERROR(SEARCH('Project Costing'!#REF!,Services!I2876,1),""))</f>
        <v>0</v>
      </c>
      <c r="B2869" s="174" t="str">
        <f>IF(A2869=1,COUNTIF($A$8:A2869,1),"")</f>
        <v/>
      </c>
      <c r="C2869" s="174"/>
      <c r="D2869" s="157">
        <f>IFERROR($C$8:INDEX($C$8:$C$3000,COUNTIF($C$8:$C$3000,"?*")),"")</f>
        <v>0</v>
      </c>
      <c r="E2869" s="174"/>
      <c r="F2869" s="174">
        <f>--ISNUMBER(IFERROR(SEARCH('Project Costing'!#REF!,Services!I2876,1),""))</f>
        <v>0</v>
      </c>
      <c r="G2869" s="174" t="str">
        <f>IF(F2869=1,COUNTIF($F$8:F2869,1),"")</f>
        <v/>
      </c>
      <c r="H2869" s="174"/>
      <c r="I2869" s="157">
        <f>IFERROR($H$8:INDEX($H$8:$H$3000,COUNTIF($H$8:$H$3000,"?*")),"")</f>
        <v>0</v>
      </c>
    </row>
    <row r="2870" spans="1:9" x14ac:dyDescent="0.25">
      <c r="A2870" s="174">
        <f>--ISNUMBER(IFERROR(SEARCH('Project Costing'!#REF!,Services!I2877,1),""))</f>
        <v>0</v>
      </c>
      <c r="B2870" s="174" t="str">
        <f>IF(A2870=1,COUNTIF($A$8:A2870,1),"")</f>
        <v/>
      </c>
      <c r="C2870" s="174"/>
      <c r="D2870" s="157">
        <f>IFERROR($C$8:INDEX($C$8:$C$3000,COUNTIF($C$8:$C$3000,"?*")),"")</f>
        <v>0</v>
      </c>
      <c r="E2870" s="174"/>
      <c r="F2870" s="174">
        <f>--ISNUMBER(IFERROR(SEARCH('Project Costing'!#REF!,Services!I2877,1),""))</f>
        <v>0</v>
      </c>
      <c r="G2870" s="174" t="str">
        <f>IF(F2870=1,COUNTIF($F$8:F2870,1),"")</f>
        <v/>
      </c>
      <c r="H2870" s="174"/>
      <c r="I2870" s="157">
        <f>IFERROR($H$8:INDEX($H$8:$H$3000,COUNTIF($H$8:$H$3000,"?*")),"")</f>
        <v>0</v>
      </c>
    </row>
    <row r="2871" spans="1:9" x14ac:dyDescent="0.25">
      <c r="A2871" s="174">
        <f>--ISNUMBER(IFERROR(SEARCH('Project Costing'!#REF!,Services!I2878,1),""))</f>
        <v>0</v>
      </c>
      <c r="B2871" s="174" t="str">
        <f>IF(A2871=1,COUNTIF($A$8:A2871,1),"")</f>
        <v/>
      </c>
      <c r="C2871" s="174"/>
      <c r="D2871" s="157">
        <f>IFERROR($C$8:INDEX($C$8:$C$3000,COUNTIF($C$8:$C$3000,"?*")),"")</f>
        <v>0</v>
      </c>
      <c r="E2871" s="174"/>
      <c r="F2871" s="174">
        <f>--ISNUMBER(IFERROR(SEARCH('Project Costing'!#REF!,Services!I2878,1),""))</f>
        <v>0</v>
      </c>
      <c r="G2871" s="174" t="str">
        <f>IF(F2871=1,COUNTIF($F$8:F2871,1),"")</f>
        <v/>
      </c>
      <c r="H2871" s="174"/>
      <c r="I2871" s="157">
        <f>IFERROR($H$8:INDEX($H$8:$H$3000,COUNTIF($H$8:$H$3000,"?*")),"")</f>
        <v>0</v>
      </c>
    </row>
    <row r="2872" spans="1:9" x14ac:dyDescent="0.25">
      <c r="A2872" s="174">
        <f>--ISNUMBER(IFERROR(SEARCH('Project Costing'!#REF!,Services!I2879,1),""))</f>
        <v>0</v>
      </c>
      <c r="B2872" s="174" t="str">
        <f>IF(A2872=1,COUNTIF($A$8:A2872,1),"")</f>
        <v/>
      </c>
      <c r="C2872" s="174"/>
      <c r="D2872" s="157">
        <f>IFERROR($C$8:INDEX($C$8:$C$3000,COUNTIF($C$8:$C$3000,"?*")),"")</f>
        <v>0</v>
      </c>
      <c r="E2872" s="174"/>
      <c r="F2872" s="174">
        <f>--ISNUMBER(IFERROR(SEARCH('Project Costing'!#REF!,Services!I2879,1),""))</f>
        <v>0</v>
      </c>
      <c r="G2872" s="174" t="str">
        <f>IF(F2872=1,COUNTIF($F$8:F2872,1),"")</f>
        <v/>
      </c>
      <c r="H2872" s="174"/>
      <c r="I2872" s="157">
        <f>IFERROR($H$8:INDEX($H$8:$H$3000,COUNTIF($H$8:$H$3000,"?*")),"")</f>
        <v>0</v>
      </c>
    </row>
    <row r="2873" spans="1:9" x14ac:dyDescent="0.25">
      <c r="A2873" s="174">
        <f>--ISNUMBER(IFERROR(SEARCH('Project Costing'!#REF!,Services!I2880,1),""))</f>
        <v>0</v>
      </c>
      <c r="B2873" s="174" t="str">
        <f>IF(A2873=1,COUNTIF($A$8:A2873,1),"")</f>
        <v/>
      </c>
      <c r="C2873" s="174"/>
      <c r="D2873" s="157">
        <f>IFERROR($C$8:INDEX($C$8:$C$3000,COUNTIF($C$8:$C$3000,"?*")),"")</f>
        <v>0</v>
      </c>
      <c r="E2873" s="174"/>
      <c r="F2873" s="174">
        <f>--ISNUMBER(IFERROR(SEARCH('Project Costing'!#REF!,Services!I2880,1),""))</f>
        <v>0</v>
      </c>
      <c r="G2873" s="174" t="str">
        <f>IF(F2873=1,COUNTIF($F$8:F2873,1),"")</f>
        <v/>
      </c>
      <c r="H2873" s="174"/>
      <c r="I2873" s="157">
        <f>IFERROR($H$8:INDEX($H$8:$H$3000,COUNTIF($H$8:$H$3000,"?*")),"")</f>
        <v>0</v>
      </c>
    </row>
    <row r="2874" spans="1:9" x14ac:dyDescent="0.25">
      <c r="A2874" s="174">
        <f>--ISNUMBER(IFERROR(SEARCH('Project Costing'!#REF!,Services!I2881,1),""))</f>
        <v>0</v>
      </c>
      <c r="B2874" s="174" t="str">
        <f>IF(A2874=1,COUNTIF($A$8:A2874,1),"")</f>
        <v/>
      </c>
      <c r="C2874" s="174"/>
      <c r="D2874" s="157">
        <f>IFERROR($C$8:INDEX($C$8:$C$3000,COUNTIF($C$8:$C$3000,"?*")),"")</f>
        <v>0</v>
      </c>
      <c r="E2874" s="174"/>
      <c r="F2874" s="174">
        <f>--ISNUMBER(IFERROR(SEARCH('Project Costing'!#REF!,Services!I2881,1),""))</f>
        <v>0</v>
      </c>
      <c r="G2874" s="174" t="str">
        <f>IF(F2874=1,COUNTIF($F$8:F2874,1),"")</f>
        <v/>
      </c>
      <c r="H2874" s="174"/>
      <c r="I2874" s="157">
        <f>IFERROR($H$8:INDEX($H$8:$H$3000,COUNTIF($H$8:$H$3000,"?*")),"")</f>
        <v>0</v>
      </c>
    </row>
    <row r="2875" spans="1:9" x14ac:dyDescent="0.25">
      <c r="A2875" s="174">
        <f>--ISNUMBER(IFERROR(SEARCH('Project Costing'!#REF!,Services!I2882,1),""))</f>
        <v>0</v>
      </c>
      <c r="B2875" s="174" t="str">
        <f>IF(A2875=1,COUNTIF($A$8:A2875,1),"")</f>
        <v/>
      </c>
      <c r="C2875" s="174"/>
      <c r="D2875" s="157">
        <f>IFERROR($C$8:INDEX($C$8:$C$3000,COUNTIF($C$8:$C$3000,"?*")),"")</f>
        <v>0</v>
      </c>
      <c r="E2875" s="174"/>
      <c r="F2875" s="174">
        <f>--ISNUMBER(IFERROR(SEARCH('Project Costing'!#REF!,Services!I2882,1),""))</f>
        <v>0</v>
      </c>
      <c r="G2875" s="174" t="str">
        <f>IF(F2875=1,COUNTIF($F$8:F2875,1),"")</f>
        <v/>
      </c>
      <c r="H2875" s="174"/>
      <c r="I2875" s="157">
        <f>IFERROR($H$8:INDEX($H$8:$H$3000,COUNTIF($H$8:$H$3000,"?*")),"")</f>
        <v>0</v>
      </c>
    </row>
    <row r="2876" spans="1:9" x14ac:dyDescent="0.25">
      <c r="A2876" s="174">
        <f>--ISNUMBER(IFERROR(SEARCH('Project Costing'!#REF!,Services!I2883,1),""))</f>
        <v>0</v>
      </c>
      <c r="B2876" s="174" t="str">
        <f>IF(A2876=1,COUNTIF($A$8:A2876,1),"")</f>
        <v/>
      </c>
      <c r="C2876" s="174"/>
      <c r="D2876" s="157">
        <f>IFERROR($C$8:INDEX($C$8:$C$3000,COUNTIF($C$8:$C$3000,"?*")),"")</f>
        <v>0</v>
      </c>
      <c r="E2876" s="174"/>
      <c r="F2876" s="174">
        <f>--ISNUMBER(IFERROR(SEARCH('Project Costing'!#REF!,Services!I2883,1),""))</f>
        <v>0</v>
      </c>
      <c r="G2876" s="174" t="str">
        <f>IF(F2876=1,COUNTIF($F$8:F2876,1),"")</f>
        <v/>
      </c>
      <c r="H2876" s="174"/>
      <c r="I2876" s="157">
        <f>IFERROR($H$8:INDEX($H$8:$H$3000,COUNTIF($H$8:$H$3000,"?*")),"")</f>
        <v>0</v>
      </c>
    </row>
    <row r="2877" spans="1:9" x14ac:dyDescent="0.25">
      <c r="A2877" s="174">
        <f>--ISNUMBER(IFERROR(SEARCH('Project Costing'!#REF!,Services!I2884,1),""))</f>
        <v>0</v>
      </c>
      <c r="B2877" s="174" t="str">
        <f>IF(A2877=1,COUNTIF($A$8:A2877,1),"")</f>
        <v/>
      </c>
      <c r="C2877" s="174"/>
      <c r="D2877" s="157">
        <f>IFERROR($C$8:INDEX($C$8:$C$3000,COUNTIF($C$8:$C$3000,"?*")),"")</f>
        <v>0</v>
      </c>
      <c r="E2877" s="174"/>
      <c r="F2877" s="174">
        <f>--ISNUMBER(IFERROR(SEARCH('Project Costing'!#REF!,Services!I2884,1),""))</f>
        <v>0</v>
      </c>
      <c r="G2877" s="174" t="str">
        <f>IF(F2877=1,COUNTIF($F$8:F2877,1),"")</f>
        <v/>
      </c>
      <c r="H2877" s="174"/>
      <c r="I2877" s="157">
        <f>IFERROR($H$8:INDEX($H$8:$H$3000,COUNTIF($H$8:$H$3000,"?*")),"")</f>
        <v>0</v>
      </c>
    </row>
    <row r="2878" spans="1:9" x14ac:dyDescent="0.25">
      <c r="A2878" s="174">
        <f>--ISNUMBER(IFERROR(SEARCH('Project Costing'!#REF!,Services!I2885,1),""))</f>
        <v>0</v>
      </c>
      <c r="B2878" s="174" t="str">
        <f>IF(A2878=1,COUNTIF($A$8:A2878,1),"")</f>
        <v/>
      </c>
      <c r="C2878" s="174"/>
      <c r="D2878" s="157">
        <f>IFERROR($C$8:INDEX($C$8:$C$3000,COUNTIF($C$8:$C$3000,"?*")),"")</f>
        <v>0</v>
      </c>
      <c r="E2878" s="174"/>
      <c r="F2878" s="174">
        <f>--ISNUMBER(IFERROR(SEARCH('Project Costing'!#REF!,Services!I2885,1),""))</f>
        <v>0</v>
      </c>
      <c r="G2878" s="174" t="str">
        <f>IF(F2878=1,COUNTIF($F$8:F2878,1),"")</f>
        <v/>
      </c>
      <c r="H2878" s="174"/>
      <c r="I2878" s="157">
        <f>IFERROR($H$8:INDEX($H$8:$H$3000,COUNTIF($H$8:$H$3000,"?*")),"")</f>
        <v>0</v>
      </c>
    </row>
    <row r="2879" spans="1:9" x14ac:dyDescent="0.25">
      <c r="A2879" s="174">
        <f>--ISNUMBER(IFERROR(SEARCH('Project Costing'!#REF!,Services!I2886,1),""))</f>
        <v>0</v>
      </c>
      <c r="B2879" s="174" t="str">
        <f>IF(A2879=1,COUNTIF($A$8:A2879,1),"")</f>
        <v/>
      </c>
      <c r="C2879" s="174"/>
      <c r="D2879" s="157">
        <f>IFERROR($C$8:INDEX($C$8:$C$3000,COUNTIF($C$8:$C$3000,"?*")),"")</f>
        <v>0</v>
      </c>
      <c r="E2879" s="174"/>
      <c r="F2879" s="174">
        <f>--ISNUMBER(IFERROR(SEARCH('Project Costing'!#REF!,Services!I2886,1),""))</f>
        <v>0</v>
      </c>
      <c r="G2879" s="174" t="str">
        <f>IF(F2879=1,COUNTIF($F$8:F2879,1),"")</f>
        <v/>
      </c>
      <c r="H2879" s="174"/>
      <c r="I2879" s="157">
        <f>IFERROR($H$8:INDEX($H$8:$H$3000,COUNTIF($H$8:$H$3000,"?*")),"")</f>
        <v>0</v>
      </c>
    </row>
    <row r="2880" spans="1:9" x14ac:dyDescent="0.25">
      <c r="A2880" s="174">
        <f>--ISNUMBER(IFERROR(SEARCH('Project Costing'!#REF!,Services!I2887,1),""))</f>
        <v>0</v>
      </c>
      <c r="B2880" s="174" t="str">
        <f>IF(A2880=1,COUNTIF($A$8:A2880,1),"")</f>
        <v/>
      </c>
      <c r="C2880" s="174"/>
      <c r="D2880" s="157">
        <f>IFERROR($C$8:INDEX($C$8:$C$3000,COUNTIF($C$8:$C$3000,"?*")),"")</f>
        <v>0</v>
      </c>
      <c r="E2880" s="174"/>
      <c r="F2880" s="174">
        <f>--ISNUMBER(IFERROR(SEARCH('Project Costing'!#REF!,Services!I2887,1),""))</f>
        <v>0</v>
      </c>
      <c r="G2880" s="174" t="str">
        <f>IF(F2880=1,COUNTIF($F$8:F2880,1),"")</f>
        <v/>
      </c>
      <c r="H2880" s="174"/>
      <c r="I2880" s="157">
        <f>IFERROR($H$8:INDEX($H$8:$H$3000,COUNTIF($H$8:$H$3000,"?*")),"")</f>
        <v>0</v>
      </c>
    </row>
    <row r="2881" spans="1:9" x14ac:dyDescent="0.25">
      <c r="A2881" s="174">
        <f>--ISNUMBER(IFERROR(SEARCH('Project Costing'!#REF!,Services!I2888,1),""))</f>
        <v>0</v>
      </c>
      <c r="B2881" s="174" t="str">
        <f>IF(A2881=1,COUNTIF($A$8:A2881,1),"")</f>
        <v/>
      </c>
      <c r="C2881" s="174"/>
      <c r="D2881" s="157">
        <f>IFERROR($C$8:INDEX($C$8:$C$3000,COUNTIF($C$8:$C$3000,"?*")),"")</f>
        <v>0</v>
      </c>
      <c r="E2881" s="174"/>
      <c r="F2881" s="174">
        <f>--ISNUMBER(IFERROR(SEARCH('Project Costing'!#REF!,Services!I2888,1),""))</f>
        <v>0</v>
      </c>
      <c r="G2881" s="174" t="str">
        <f>IF(F2881=1,COUNTIF($F$8:F2881,1),"")</f>
        <v/>
      </c>
      <c r="H2881" s="174"/>
      <c r="I2881" s="157">
        <f>IFERROR($H$8:INDEX($H$8:$H$3000,COUNTIF($H$8:$H$3000,"?*")),"")</f>
        <v>0</v>
      </c>
    </row>
    <row r="2882" spans="1:9" x14ac:dyDescent="0.25">
      <c r="A2882" s="174">
        <f>--ISNUMBER(IFERROR(SEARCH('Project Costing'!#REF!,Services!I2889,1),""))</f>
        <v>0</v>
      </c>
      <c r="B2882" s="174" t="str">
        <f>IF(A2882=1,COUNTIF($A$8:A2882,1),"")</f>
        <v/>
      </c>
      <c r="C2882" s="174"/>
      <c r="D2882" s="157">
        <f>IFERROR($C$8:INDEX($C$8:$C$3000,COUNTIF($C$8:$C$3000,"?*")),"")</f>
        <v>0</v>
      </c>
      <c r="E2882" s="174"/>
      <c r="F2882" s="174">
        <f>--ISNUMBER(IFERROR(SEARCH('Project Costing'!#REF!,Services!I2889,1),""))</f>
        <v>0</v>
      </c>
      <c r="G2882" s="174" t="str">
        <f>IF(F2882=1,COUNTIF($F$8:F2882,1),"")</f>
        <v/>
      </c>
      <c r="H2882" s="174"/>
      <c r="I2882" s="157">
        <f>IFERROR($H$8:INDEX($H$8:$H$3000,COUNTIF($H$8:$H$3000,"?*")),"")</f>
        <v>0</v>
      </c>
    </row>
    <row r="2883" spans="1:9" x14ac:dyDescent="0.25">
      <c r="A2883" s="174">
        <f>--ISNUMBER(IFERROR(SEARCH('Project Costing'!#REF!,Services!I2890,1),""))</f>
        <v>0</v>
      </c>
      <c r="B2883" s="174" t="str">
        <f>IF(A2883=1,COUNTIF($A$8:A2883,1),"")</f>
        <v/>
      </c>
      <c r="C2883" s="174"/>
      <c r="D2883" s="157">
        <f>IFERROR($C$8:INDEX($C$8:$C$3000,COUNTIF($C$8:$C$3000,"?*")),"")</f>
        <v>0</v>
      </c>
      <c r="E2883" s="174"/>
      <c r="F2883" s="174">
        <f>--ISNUMBER(IFERROR(SEARCH('Project Costing'!#REF!,Services!I2890,1),""))</f>
        <v>0</v>
      </c>
      <c r="G2883" s="174" t="str">
        <f>IF(F2883=1,COUNTIF($F$8:F2883,1),"")</f>
        <v/>
      </c>
      <c r="H2883" s="174"/>
      <c r="I2883" s="157">
        <f>IFERROR($H$8:INDEX($H$8:$H$3000,COUNTIF($H$8:$H$3000,"?*")),"")</f>
        <v>0</v>
      </c>
    </row>
    <row r="2884" spans="1:9" x14ac:dyDescent="0.25">
      <c r="A2884" s="174">
        <f>--ISNUMBER(IFERROR(SEARCH('Project Costing'!#REF!,Services!I2891,1),""))</f>
        <v>0</v>
      </c>
      <c r="B2884" s="174" t="str">
        <f>IF(A2884=1,COUNTIF($A$8:A2884,1),"")</f>
        <v/>
      </c>
      <c r="C2884" s="174"/>
      <c r="D2884" s="157">
        <f>IFERROR($C$8:INDEX($C$8:$C$3000,COUNTIF($C$8:$C$3000,"?*")),"")</f>
        <v>0</v>
      </c>
      <c r="E2884" s="174"/>
      <c r="F2884" s="174">
        <f>--ISNUMBER(IFERROR(SEARCH('Project Costing'!#REF!,Services!I2891,1),""))</f>
        <v>0</v>
      </c>
      <c r="G2884" s="174" t="str">
        <f>IF(F2884=1,COUNTIF($F$8:F2884,1),"")</f>
        <v/>
      </c>
      <c r="H2884" s="174"/>
      <c r="I2884" s="157">
        <f>IFERROR($H$8:INDEX($H$8:$H$3000,COUNTIF($H$8:$H$3000,"?*")),"")</f>
        <v>0</v>
      </c>
    </row>
    <row r="2885" spans="1:9" x14ac:dyDescent="0.25">
      <c r="A2885" s="174">
        <f>--ISNUMBER(IFERROR(SEARCH('Project Costing'!#REF!,Services!I2892,1),""))</f>
        <v>0</v>
      </c>
      <c r="B2885" s="174" t="str">
        <f>IF(A2885=1,COUNTIF($A$8:A2885,1),"")</f>
        <v/>
      </c>
      <c r="C2885" s="174"/>
      <c r="D2885" s="157">
        <f>IFERROR($C$8:INDEX($C$8:$C$3000,COUNTIF($C$8:$C$3000,"?*")),"")</f>
        <v>0</v>
      </c>
      <c r="E2885" s="174"/>
      <c r="F2885" s="174">
        <f>--ISNUMBER(IFERROR(SEARCH('Project Costing'!#REF!,Services!I2892,1),""))</f>
        <v>0</v>
      </c>
      <c r="G2885" s="174" t="str">
        <f>IF(F2885=1,COUNTIF($F$8:F2885,1),"")</f>
        <v/>
      </c>
      <c r="H2885" s="174"/>
      <c r="I2885" s="157">
        <f>IFERROR($H$8:INDEX($H$8:$H$3000,COUNTIF($H$8:$H$3000,"?*")),"")</f>
        <v>0</v>
      </c>
    </row>
    <row r="2886" spans="1:9" x14ac:dyDescent="0.25">
      <c r="A2886" s="174">
        <f>--ISNUMBER(IFERROR(SEARCH('Project Costing'!#REF!,Services!I2893,1),""))</f>
        <v>0</v>
      </c>
      <c r="B2886" s="174" t="str">
        <f>IF(A2886=1,COUNTIF($A$8:A2886,1),"")</f>
        <v/>
      </c>
      <c r="C2886" s="174"/>
      <c r="D2886" s="157">
        <f>IFERROR($C$8:INDEX($C$8:$C$3000,COUNTIF($C$8:$C$3000,"?*")),"")</f>
        <v>0</v>
      </c>
      <c r="E2886" s="174"/>
      <c r="F2886" s="174">
        <f>--ISNUMBER(IFERROR(SEARCH('Project Costing'!#REF!,Services!I2893,1),""))</f>
        <v>0</v>
      </c>
      <c r="G2886" s="174" t="str">
        <f>IF(F2886=1,COUNTIF($F$8:F2886,1),"")</f>
        <v/>
      </c>
      <c r="H2886" s="174"/>
      <c r="I2886" s="157">
        <f>IFERROR($H$8:INDEX($H$8:$H$3000,COUNTIF($H$8:$H$3000,"?*")),"")</f>
        <v>0</v>
      </c>
    </row>
    <row r="2887" spans="1:9" x14ac:dyDescent="0.25">
      <c r="A2887" s="174">
        <f>--ISNUMBER(IFERROR(SEARCH('Project Costing'!#REF!,Services!I2894,1),""))</f>
        <v>0</v>
      </c>
      <c r="B2887" s="174" t="str">
        <f>IF(A2887=1,COUNTIF($A$8:A2887,1),"")</f>
        <v/>
      </c>
      <c r="C2887" s="174"/>
      <c r="D2887" s="157">
        <f>IFERROR($C$8:INDEX($C$8:$C$3000,COUNTIF($C$8:$C$3000,"?*")),"")</f>
        <v>0</v>
      </c>
      <c r="E2887" s="174"/>
      <c r="F2887" s="174">
        <f>--ISNUMBER(IFERROR(SEARCH('Project Costing'!#REF!,Services!I2894,1),""))</f>
        <v>0</v>
      </c>
      <c r="G2887" s="174" t="str">
        <f>IF(F2887=1,COUNTIF($F$8:F2887,1),"")</f>
        <v/>
      </c>
      <c r="H2887" s="174"/>
      <c r="I2887" s="157">
        <f>IFERROR($H$8:INDEX($H$8:$H$3000,COUNTIF($H$8:$H$3000,"?*")),"")</f>
        <v>0</v>
      </c>
    </row>
    <row r="2888" spans="1:9" x14ac:dyDescent="0.25">
      <c r="A2888" s="174">
        <f>--ISNUMBER(IFERROR(SEARCH('Project Costing'!#REF!,Services!I2895,1),""))</f>
        <v>0</v>
      </c>
      <c r="B2888" s="174" t="str">
        <f>IF(A2888=1,COUNTIF($A$8:A2888,1),"")</f>
        <v/>
      </c>
      <c r="C2888" s="174"/>
      <c r="D2888" s="157">
        <f>IFERROR($C$8:INDEX($C$8:$C$3000,COUNTIF($C$8:$C$3000,"?*")),"")</f>
        <v>0</v>
      </c>
      <c r="E2888" s="174"/>
      <c r="F2888" s="174">
        <f>--ISNUMBER(IFERROR(SEARCH('Project Costing'!#REF!,Services!I2895,1),""))</f>
        <v>0</v>
      </c>
      <c r="G2888" s="174" t="str">
        <f>IF(F2888=1,COUNTIF($F$8:F2888,1),"")</f>
        <v/>
      </c>
      <c r="H2888" s="174"/>
      <c r="I2888" s="157">
        <f>IFERROR($H$8:INDEX($H$8:$H$3000,COUNTIF($H$8:$H$3000,"?*")),"")</f>
        <v>0</v>
      </c>
    </row>
    <row r="2889" spans="1:9" x14ac:dyDescent="0.25">
      <c r="A2889" s="174">
        <f>--ISNUMBER(IFERROR(SEARCH('Project Costing'!#REF!,Services!I2896,1),""))</f>
        <v>0</v>
      </c>
      <c r="B2889" s="174" t="str">
        <f>IF(A2889=1,COUNTIF($A$8:A2889,1),"")</f>
        <v/>
      </c>
      <c r="C2889" s="174"/>
      <c r="D2889" s="157">
        <f>IFERROR($C$8:INDEX($C$8:$C$3000,COUNTIF($C$8:$C$3000,"?*")),"")</f>
        <v>0</v>
      </c>
      <c r="E2889" s="174"/>
      <c r="F2889" s="174">
        <f>--ISNUMBER(IFERROR(SEARCH('Project Costing'!#REF!,Services!I2896,1),""))</f>
        <v>0</v>
      </c>
      <c r="G2889" s="174" t="str">
        <f>IF(F2889=1,COUNTIF($F$8:F2889,1),"")</f>
        <v/>
      </c>
      <c r="H2889" s="174"/>
      <c r="I2889" s="157">
        <f>IFERROR($H$8:INDEX($H$8:$H$3000,COUNTIF($H$8:$H$3000,"?*")),"")</f>
        <v>0</v>
      </c>
    </row>
    <row r="2890" spans="1:9" x14ac:dyDescent="0.25">
      <c r="A2890" s="174">
        <f>--ISNUMBER(IFERROR(SEARCH('Project Costing'!#REF!,Services!I2897,1),""))</f>
        <v>0</v>
      </c>
      <c r="B2890" s="174" t="str">
        <f>IF(A2890=1,COUNTIF($A$8:A2890,1),"")</f>
        <v/>
      </c>
      <c r="C2890" s="174"/>
      <c r="D2890" s="157">
        <f>IFERROR($C$8:INDEX($C$8:$C$3000,COUNTIF($C$8:$C$3000,"?*")),"")</f>
        <v>0</v>
      </c>
      <c r="E2890" s="174"/>
      <c r="F2890" s="174">
        <f>--ISNUMBER(IFERROR(SEARCH('Project Costing'!#REF!,Services!I2897,1),""))</f>
        <v>0</v>
      </c>
      <c r="G2890" s="174" t="str">
        <f>IF(F2890=1,COUNTIF($F$8:F2890,1),"")</f>
        <v/>
      </c>
      <c r="H2890" s="174"/>
      <c r="I2890" s="157">
        <f>IFERROR($H$8:INDEX($H$8:$H$3000,COUNTIF($H$8:$H$3000,"?*")),"")</f>
        <v>0</v>
      </c>
    </row>
    <row r="2891" spans="1:9" x14ac:dyDescent="0.25">
      <c r="A2891" s="174">
        <f>--ISNUMBER(IFERROR(SEARCH('Project Costing'!#REF!,Services!I2898,1),""))</f>
        <v>0</v>
      </c>
      <c r="B2891" s="174" t="str">
        <f>IF(A2891=1,COUNTIF($A$8:A2891,1),"")</f>
        <v/>
      </c>
      <c r="C2891" s="174"/>
      <c r="D2891" s="157">
        <f>IFERROR($C$8:INDEX($C$8:$C$3000,COUNTIF($C$8:$C$3000,"?*")),"")</f>
        <v>0</v>
      </c>
      <c r="E2891" s="174"/>
      <c r="F2891" s="174">
        <f>--ISNUMBER(IFERROR(SEARCH('Project Costing'!#REF!,Services!I2898,1),""))</f>
        <v>0</v>
      </c>
      <c r="G2891" s="174" t="str">
        <f>IF(F2891=1,COUNTIF($F$8:F2891,1),"")</f>
        <v/>
      </c>
      <c r="H2891" s="174"/>
      <c r="I2891" s="157">
        <f>IFERROR($H$8:INDEX($H$8:$H$3000,COUNTIF($H$8:$H$3000,"?*")),"")</f>
        <v>0</v>
      </c>
    </row>
    <row r="2892" spans="1:9" x14ac:dyDescent="0.25">
      <c r="A2892" s="174">
        <f>--ISNUMBER(IFERROR(SEARCH('Project Costing'!#REF!,Services!I2899,1),""))</f>
        <v>0</v>
      </c>
      <c r="B2892" s="174" t="str">
        <f>IF(A2892=1,COUNTIF($A$8:A2892,1),"")</f>
        <v/>
      </c>
      <c r="C2892" s="174"/>
      <c r="D2892" s="157">
        <f>IFERROR($C$8:INDEX($C$8:$C$3000,COUNTIF($C$8:$C$3000,"?*")),"")</f>
        <v>0</v>
      </c>
      <c r="E2892" s="174"/>
      <c r="F2892" s="174">
        <f>--ISNUMBER(IFERROR(SEARCH('Project Costing'!#REF!,Services!I2899,1),""))</f>
        <v>0</v>
      </c>
      <c r="G2892" s="174" t="str">
        <f>IF(F2892=1,COUNTIF($F$8:F2892,1),"")</f>
        <v/>
      </c>
      <c r="H2892" s="174"/>
      <c r="I2892" s="157">
        <f>IFERROR($H$8:INDEX($H$8:$H$3000,COUNTIF($H$8:$H$3000,"?*")),"")</f>
        <v>0</v>
      </c>
    </row>
    <row r="2893" spans="1:9" x14ac:dyDescent="0.25">
      <c r="A2893" s="174">
        <f>--ISNUMBER(IFERROR(SEARCH('Project Costing'!#REF!,Services!I2900,1),""))</f>
        <v>0</v>
      </c>
      <c r="B2893" s="174" t="str">
        <f>IF(A2893=1,COUNTIF($A$8:A2893,1),"")</f>
        <v/>
      </c>
      <c r="C2893" s="174"/>
      <c r="D2893" s="157">
        <f>IFERROR($C$8:INDEX($C$8:$C$3000,COUNTIF($C$8:$C$3000,"?*")),"")</f>
        <v>0</v>
      </c>
      <c r="E2893" s="174"/>
      <c r="F2893" s="174">
        <f>--ISNUMBER(IFERROR(SEARCH('Project Costing'!#REF!,Services!I2900,1),""))</f>
        <v>0</v>
      </c>
      <c r="G2893" s="174" t="str">
        <f>IF(F2893=1,COUNTIF($F$8:F2893,1),"")</f>
        <v/>
      </c>
      <c r="H2893" s="174"/>
      <c r="I2893" s="157">
        <f>IFERROR($H$8:INDEX($H$8:$H$3000,COUNTIF($H$8:$H$3000,"?*")),"")</f>
        <v>0</v>
      </c>
    </row>
    <row r="2894" spans="1:9" x14ac:dyDescent="0.25">
      <c r="A2894" s="174">
        <f>--ISNUMBER(IFERROR(SEARCH('Project Costing'!#REF!,Services!I2901,1),""))</f>
        <v>0</v>
      </c>
      <c r="B2894" s="174" t="str">
        <f>IF(A2894=1,COUNTIF($A$8:A2894,1),"")</f>
        <v/>
      </c>
      <c r="C2894" s="174"/>
      <c r="D2894" s="157">
        <f>IFERROR($C$8:INDEX($C$8:$C$3000,COUNTIF($C$8:$C$3000,"?*")),"")</f>
        <v>0</v>
      </c>
      <c r="E2894" s="174"/>
      <c r="F2894" s="174">
        <f>--ISNUMBER(IFERROR(SEARCH('Project Costing'!#REF!,Services!I2901,1),""))</f>
        <v>0</v>
      </c>
      <c r="G2894" s="174" t="str">
        <f>IF(F2894=1,COUNTIF($F$8:F2894,1),"")</f>
        <v/>
      </c>
      <c r="H2894" s="174"/>
      <c r="I2894" s="157">
        <f>IFERROR($H$8:INDEX($H$8:$H$3000,COUNTIF($H$8:$H$3000,"?*")),"")</f>
        <v>0</v>
      </c>
    </row>
    <row r="2895" spans="1:9" x14ac:dyDescent="0.25">
      <c r="A2895" s="174">
        <f>--ISNUMBER(IFERROR(SEARCH('Project Costing'!#REF!,Services!I2902,1),""))</f>
        <v>0</v>
      </c>
      <c r="B2895" s="174" t="str">
        <f>IF(A2895=1,COUNTIF($A$8:A2895,1),"")</f>
        <v/>
      </c>
      <c r="C2895" s="174"/>
      <c r="D2895" s="157">
        <f>IFERROR($C$8:INDEX($C$8:$C$3000,COUNTIF($C$8:$C$3000,"?*")),"")</f>
        <v>0</v>
      </c>
      <c r="E2895" s="174"/>
      <c r="F2895" s="174">
        <f>--ISNUMBER(IFERROR(SEARCH('Project Costing'!#REF!,Services!I2902,1),""))</f>
        <v>0</v>
      </c>
      <c r="G2895" s="174" t="str">
        <f>IF(F2895=1,COUNTIF($F$8:F2895,1),"")</f>
        <v/>
      </c>
      <c r="H2895" s="174"/>
      <c r="I2895" s="157">
        <f>IFERROR($H$8:INDEX($H$8:$H$3000,COUNTIF($H$8:$H$3000,"?*")),"")</f>
        <v>0</v>
      </c>
    </row>
    <row r="2896" spans="1:9" x14ac:dyDescent="0.25">
      <c r="A2896" s="174">
        <f>--ISNUMBER(IFERROR(SEARCH('Project Costing'!#REF!,Services!I2903,1),""))</f>
        <v>0</v>
      </c>
      <c r="B2896" s="174" t="str">
        <f>IF(A2896=1,COUNTIF($A$8:A2896,1),"")</f>
        <v/>
      </c>
      <c r="C2896" s="174"/>
      <c r="D2896" s="157">
        <f>IFERROR($C$8:INDEX($C$8:$C$3000,COUNTIF($C$8:$C$3000,"?*")),"")</f>
        <v>0</v>
      </c>
      <c r="E2896" s="174"/>
      <c r="F2896" s="174">
        <f>--ISNUMBER(IFERROR(SEARCH('Project Costing'!#REF!,Services!I2903,1),""))</f>
        <v>0</v>
      </c>
      <c r="G2896" s="174" t="str">
        <f>IF(F2896=1,COUNTIF($F$8:F2896,1),"")</f>
        <v/>
      </c>
      <c r="H2896" s="174"/>
      <c r="I2896" s="157">
        <f>IFERROR($H$8:INDEX($H$8:$H$3000,COUNTIF($H$8:$H$3000,"?*")),"")</f>
        <v>0</v>
      </c>
    </row>
    <row r="2897" spans="1:9" x14ac:dyDescent="0.25">
      <c r="A2897" s="174">
        <f>--ISNUMBER(IFERROR(SEARCH('Project Costing'!#REF!,Services!I2904,1),""))</f>
        <v>0</v>
      </c>
      <c r="B2897" s="174" t="str">
        <f>IF(A2897=1,COUNTIF($A$8:A2897,1),"")</f>
        <v/>
      </c>
      <c r="C2897" s="174"/>
      <c r="D2897" s="157">
        <f>IFERROR($C$8:INDEX($C$8:$C$3000,COUNTIF($C$8:$C$3000,"?*")),"")</f>
        <v>0</v>
      </c>
      <c r="E2897" s="174"/>
      <c r="F2897" s="174">
        <f>--ISNUMBER(IFERROR(SEARCH('Project Costing'!#REF!,Services!I2904,1),""))</f>
        <v>0</v>
      </c>
      <c r="G2897" s="174" t="str">
        <f>IF(F2897=1,COUNTIF($F$8:F2897,1),"")</f>
        <v/>
      </c>
      <c r="H2897" s="174"/>
      <c r="I2897" s="157">
        <f>IFERROR($H$8:INDEX($H$8:$H$3000,COUNTIF($H$8:$H$3000,"?*")),"")</f>
        <v>0</v>
      </c>
    </row>
    <row r="2898" spans="1:9" x14ac:dyDescent="0.25">
      <c r="A2898" s="174">
        <f>--ISNUMBER(IFERROR(SEARCH('Project Costing'!#REF!,Services!I2905,1),""))</f>
        <v>0</v>
      </c>
      <c r="B2898" s="174" t="str">
        <f>IF(A2898=1,COUNTIF($A$8:A2898,1),"")</f>
        <v/>
      </c>
      <c r="C2898" s="174"/>
      <c r="D2898" s="157">
        <f>IFERROR($C$8:INDEX($C$8:$C$3000,COUNTIF($C$8:$C$3000,"?*")),"")</f>
        <v>0</v>
      </c>
      <c r="E2898" s="174"/>
      <c r="F2898" s="174">
        <f>--ISNUMBER(IFERROR(SEARCH('Project Costing'!#REF!,Services!I2905,1),""))</f>
        <v>0</v>
      </c>
      <c r="G2898" s="174" t="str">
        <f>IF(F2898=1,COUNTIF($F$8:F2898,1),"")</f>
        <v/>
      </c>
      <c r="H2898" s="174"/>
      <c r="I2898" s="157">
        <f>IFERROR($H$8:INDEX($H$8:$H$3000,COUNTIF($H$8:$H$3000,"?*")),"")</f>
        <v>0</v>
      </c>
    </row>
    <row r="2899" spans="1:9" x14ac:dyDescent="0.25">
      <c r="A2899" s="174">
        <f>--ISNUMBER(IFERROR(SEARCH('Project Costing'!#REF!,Services!I2906,1),""))</f>
        <v>0</v>
      </c>
      <c r="B2899" s="174" t="str">
        <f>IF(A2899=1,COUNTIF($A$8:A2899,1),"")</f>
        <v/>
      </c>
      <c r="C2899" s="174"/>
      <c r="D2899" s="157">
        <f>IFERROR($C$8:INDEX($C$8:$C$3000,COUNTIF($C$8:$C$3000,"?*")),"")</f>
        <v>0</v>
      </c>
      <c r="E2899" s="174"/>
      <c r="F2899" s="174">
        <f>--ISNUMBER(IFERROR(SEARCH('Project Costing'!#REF!,Services!I2906,1),""))</f>
        <v>0</v>
      </c>
      <c r="G2899" s="174" t="str">
        <f>IF(F2899=1,COUNTIF($F$8:F2899,1),"")</f>
        <v/>
      </c>
      <c r="H2899" s="174"/>
      <c r="I2899" s="157">
        <f>IFERROR($H$8:INDEX($H$8:$H$3000,COUNTIF($H$8:$H$3000,"?*")),"")</f>
        <v>0</v>
      </c>
    </row>
    <row r="2900" spans="1:9" x14ac:dyDescent="0.25">
      <c r="A2900" s="174">
        <f>--ISNUMBER(IFERROR(SEARCH('Project Costing'!#REF!,Services!I2907,1),""))</f>
        <v>0</v>
      </c>
      <c r="B2900" s="174" t="str">
        <f>IF(A2900=1,COUNTIF($A$8:A2900,1),"")</f>
        <v/>
      </c>
      <c r="C2900" s="174"/>
      <c r="D2900" s="157">
        <f>IFERROR($C$8:INDEX($C$8:$C$3000,COUNTIF($C$8:$C$3000,"?*")),"")</f>
        <v>0</v>
      </c>
      <c r="E2900" s="174"/>
      <c r="F2900" s="174">
        <f>--ISNUMBER(IFERROR(SEARCH('Project Costing'!#REF!,Services!I2907,1),""))</f>
        <v>0</v>
      </c>
      <c r="G2900" s="174" t="str">
        <f>IF(F2900=1,COUNTIF($F$8:F2900,1),"")</f>
        <v/>
      </c>
      <c r="H2900" s="174"/>
      <c r="I2900" s="157">
        <f>IFERROR($H$8:INDEX($H$8:$H$3000,COUNTIF($H$8:$H$3000,"?*")),"")</f>
        <v>0</v>
      </c>
    </row>
    <row r="2901" spans="1:9" x14ac:dyDescent="0.25">
      <c r="A2901" s="174">
        <f>--ISNUMBER(IFERROR(SEARCH('Project Costing'!#REF!,Services!I2908,1),""))</f>
        <v>0</v>
      </c>
      <c r="B2901" s="174" t="str">
        <f>IF(A2901=1,COUNTIF($A$8:A2901,1),"")</f>
        <v/>
      </c>
      <c r="C2901" s="174"/>
      <c r="D2901" s="157">
        <f>IFERROR($C$8:INDEX($C$8:$C$3000,COUNTIF($C$8:$C$3000,"?*")),"")</f>
        <v>0</v>
      </c>
      <c r="E2901" s="174"/>
      <c r="F2901" s="174">
        <f>--ISNUMBER(IFERROR(SEARCH('Project Costing'!#REF!,Services!I2908,1),""))</f>
        <v>0</v>
      </c>
      <c r="G2901" s="174" t="str">
        <f>IF(F2901=1,COUNTIF($F$8:F2901,1),"")</f>
        <v/>
      </c>
      <c r="H2901" s="174"/>
      <c r="I2901" s="157">
        <f>IFERROR($H$8:INDEX($H$8:$H$3000,COUNTIF($H$8:$H$3000,"?*")),"")</f>
        <v>0</v>
      </c>
    </row>
    <row r="2902" spans="1:9" x14ac:dyDescent="0.25">
      <c r="A2902" s="174">
        <f>--ISNUMBER(IFERROR(SEARCH('Project Costing'!#REF!,Services!I2909,1),""))</f>
        <v>0</v>
      </c>
      <c r="B2902" s="174" t="str">
        <f>IF(A2902=1,COUNTIF($A$8:A2902,1),"")</f>
        <v/>
      </c>
      <c r="C2902" s="174"/>
      <c r="D2902" s="157">
        <f>IFERROR($C$8:INDEX($C$8:$C$3000,COUNTIF($C$8:$C$3000,"?*")),"")</f>
        <v>0</v>
      </c>
      <c r="E2902" s="174"/>
      <c r="F2902" s="174">
        <f>--ISNUMBER(IFERROR(SEARCH('Project Costing'!#REF!,Services!I2909,1),""))</f>
        <v>0</v>
      </c>
      <c r="G2902" s="174" t="str">
        <f>IF(F2902=1,COUNTIF($F$8:F2902,1),"")</f>
        <v/>
      </c>
      <c r="H2902" s="174"/>
      <c r="I2902" s="157">
        <f>IFERROR($H$8:INDEX($H$8:$H$3000,COUNTIF($H$8:$H$3000,"?*")),"")</f>
        <v>0</v>
      </c>
    </row>
    <row r="2903" spans="1:9" x14ac:dyDescent="0.25">
      <c r="A2903" s="174">
        <f>--ISNUMBER(IFERROR(SEARCH('Project Costing'!#REF!,Services!I2910,1),""))</f>
        <v>0</v>
      </c>
      <c r="B2903" s="174" t="str">
        <f>IF(A2903=1,COUNTIF($A$8:A2903,1),"")</f>
        <v/>
      </c>
      <c r="C2903" s="174"/>
      <c r="D2903" s="157">
        <f>IFERROR($C$8:INDEX($C$8:$C$3000,COUNTIF($C$8:$C$3000,"?*")),"")</f>
        <v>0</v>
      </c>
      <c r="E2903" s="174"/>
      <c r="F2903" s="174">
        <f>--ISNUMBER(IFERROR(SEARCH('Project Costing'!#REF!,Services!I2910,1),""))</f>
        <v>0</v>
      </c>
      <c r="G2903" s="174" t="str">
        <f>IF(F2903=1,COUNTIF($F$8:F2903,1),"")</f>
        <v/>
      </c>
      <c r="H2903" s="174"/>
      <c r="I2903" s="157">
        <f>IFERROR($H$8:INDEX($H$8:$H$3000,COUNTIF($H$8:$H$3000,"?*")),"")</f>
        <v>0</v>
      </c>
    </row>
    <row r="2904" spans="1:9" x14ac:dyDescent="0.25">
      <c r="A2904" s="174">
        <f>--ISNUMBER(IFERROR(SEARCH('Project Costing'!#REF!,Services!I2911,1),""))</f>
        <v>0</v>
      </c>
      <c r="B2904" s="174" t="str">
        <f>IF(A2904=1,COUNTIF($A$8:A2904,1),"")</f>
        <v/>
      </c>
      <c r="C2904" s="174"/>
      <c r="D2904" s="157">
        <f>IFERROR($C$8:INDEX($C$8:$C$3000,COUNTIF($C$8:$C$3000,"?*")),"")</f>
        <v>0</v>
      </c>
      <c r="E2904" s="174"/>
      <c r="F2904" s="174">
        <f>--ISNUMBER(IFERROR(SEARCH('Project Costing'!#REF!,Services!I2911,1),""))</f>
        <v>0</v>
      </c>
      <c r="G2904" s="174" t="str">
        <f>IF(F2904=1,COUNTIF($F$8:F2904,1),"")</f>
        <v/>
      </c>
      <c r="H2904" s="174"/>
      <c r="I2904" s="157">
        <f>IFERROR($H$8:INDEX($H$8:$H$3000,COUNTIF($H$8:$H$3000,"?*")),"")</f>
        <v>0</v>
      </c>
    </row>
    <row r="2905" spans="1:9" x14ac:dyDescent="0.25">
      <c r="A2905" s="174">
        <f>--ISNUMBER(IFERROR(SEARCH('Project Costing'!#REF!,Services!I2912,1),""))</f>
        <v>0</v>
      </c>
      <c r="B2905" s="174" t="str">
        <f>IF(A2905=1,COUNTIF($A$8:A2905,1),"")</f>
        <v/>
      </c>
      <c r="C2905" s="174"/>
      <c r="D2905" s="157">
        <f>IFERROR($C$8:INDEX($C$8:$C$3000,COUNTIF($C$8:$C$3000,"?*")),"")</f>
        <v>0</v>
      </c>
      <c r="E2905" s="174"/>
      <c r="F2905" s="174">
        <f>--ISNUMBER(IFERROR(SEARCH('Project Costing'!#REF!,Services!I2912,1),""))</f>
        <v>0</v>
      </c>
      <c r="G2905" s="174" t="str">
        <f>IF(F2905=1,COUNTIF($F$8:F2905,1),"")</f>
        <v/>
      </c>
      <c r="H2905" s="174"/>
      <c r="I2905" s="157">
        <f>IFERROR($H$8:INDEX($H$8:$H$3000,COUNTIF($H$8:$H$3000,"?*")),"")</f>
        <v>0</v>
      </c>
    </row>
    <row r="2906" spans="1:9" x14ac:dyDescent="0.25">
      <c r="A2906" s="174">
        <f>--ISNUMBER(IFERROR(SEARCH('Project Costing'!#REF!,Services!I2913,1),""))</f>
        <v>0</v>
      </c>
      <c r="B2906" s="174" t="str">
        <f>IF(A2906=1,COUNTIF($A$8:A2906,1),"")</f>
        <v/>
      </c>
      <c r="C2906" s="174"/>
      <c r="D2906" s="157">
        <f>IFERROR($C$8:INDEX($C$8:$C$3000,COUNTIF($C$8:$C$3000,"?*")),"")</f>
        <v>0</v>
      </c>
      <c r="E2906" s="174"/>
      <c r="F2906" s="174">
        <f>--ISNUMBER(IFERROR(SEARCH('Project Costing'!#REF!,Services!I2913,1),""))</f>
        <v>0</v>
      </c>
      <c r="G2906" s="174" t="str">
        <f>IF(F2906=1,COUNTIF($F$8:F2906,1),"")</f>
        <v/>
      </c>
      <c r="H2906" s="174"/>
      <c r="I2906" s="157">
        <f>IFERROR($H$8:INDEX($H$8:$H$3000,COUNTIF($H$8:$H$3000,"?*")),"")</f>
        <v>0</v>
      </c>
    </row>
    <row r="2907" spans="1:9" x14ac:dyDescent="0.25">
      <c r="A2907" s="174">
        <f>--ISNUMBER(IFERROR(SEARCH('Project Costing'!#REF!,Services!I2914,1),""))</f>
        <v>0</v>
      </c>
      <c r="B2907" s="174" t="str">
        <f>IF(A2907=1,COUNTIF($A$8:A2907,1),"")</f>
        <v/>
      </c>
      <c r="C2907" s="174"/>
      <c r="D2907" s="157">
        <f>IFERROR($C$8:INDEX($C$8:$C$3000,COUNTIF($C$8:$C$3000,"?*")),"")</f>
        <v>0</v>
      </c>
      <c r="E2907" s="174"/>
      <c r="F2907" s="174">
        <f>--ISNUMBER(IFERROR(SEARCH('Project Costing'!#REF!,Services!I2914,1),""))</f>
        <v>0</v>
      </c>
      <c r="G2907" s="174" t="str">
        <f>IF(F2907=1,COUNTIF($F$8:F2907,1),"")</f>
        <v/>
      </c>
      <c r="H2907" s="174"/>
      <c r="I2907" s="157">
        <f>IFERROR($H$8:INDEX($H$8:$H$3000,COUNTIF($H$8:$H$3000,"?*")),"")</f>
        <v>0</v>
      </c>
    </row>
    <row r="2908" spans="1:9" x14ac:dyDescent="0.25">
      <c r="A2908" s="174">
        <f>--ISNUMBER(IFERROR(SEARCH('Project Costing'!#REF!,Services!I2915,1),""))</f>
        <v>0</v>
      </c>
      <c r="B2908" s="174" t="str">
        <f>IF(A2908=1,COUNTIF($A$8:A2908,1),"")</f>
        <v/>
      </c>
      <c r="C2908" s="174"/>
      <c r="D2908" s="157">
        <f>IFERROR($C$8:INDEX($C$8:$C$3000,COUNTIF($C$8:$C$3000,"?*")),"")</f>
        <v>0</v>
      </c>
      <c r="E2908" s="174"/>
      <c r="F2908" s="174">
        <f>--ISNUMBER(IFERROR(SEARCH('Project Costing'!#REF!,Services!I2915,1),""))</f>
        <v>0</v>
      </c>
      <c r="G2908" s="174" t="str">
        <f>IF(F2908=1,COUNTIF($F$8:F2908,1),"")</f>
        <v/>
      </c>
      <c r="H2908" s="174"/>
      <c r="I2908" s="157">
        <f>IFERROR($H$8:INDEX($H$8:$H$3000,COUNTIF($H$8:$H$3000,"?*")),"")</f>
        <v>0</v>
      </c>
    </row>
    <row r="2909" spans="1:9" x14ac:dyDescent="0.25">
      <c r="A2909" s="174">
        <f>--ISNUMBER(IFERROR(SEARCH('Project Costing'!#REF!,Services!I2916,1),""))</f>
        <v>0</v>
      </c>
      <c r="B2909" s="174" t="str">
        <f>IF(A2909=1,COUNTIF($A$8:A2909,1),"")</f>
        <v/>
      </c>
      <c r="C2909" s="174"/>
      <c r="D2909" s="157">
        <f>IFERROR($C$8:INDEX($C$8:$C$3000,COUNTIF($C$8:$C$3000,"?*")),"")</f>
        <v>0</v>
      </c>
      <c r="E2909" s="174"/>
      <c r="F2909" s="174">
        <f>--ISNUMBER(IFERROR(SEARCH('Project Costing'!#REF!,Services!I2916,1),""))</f>
        <v>0</v>
      </c>
      <c r="G2909" s="174" t="str">
        <f>IF(F2909=1,COUNTIF($F$8:F2909,1),"")</f>
        <v/>
      </c>
      <c r="H2909" s="174"/>
      <c r="I2909" s="157">
        <f>IFERROR($H$8:INDEX($H$8:$H$3000,COUNTIF($H$8:$H$3000,"?*")),"")</f>
        <v>0</v>
      </c>
    </row>
    <row r="2910" spans="1:9" x14ac:dyDescent="0.25">
      <c r="A2910" s="174">
        <f>--ISNUMBER(IFERROR(SEARCH('Project Costing'!#REF!,Services!I2917,1),""))</f>
        <v>0</v>
      </c>
      <c r="B2910" s="174" t="str">
        <f>IF(A2910=1,COUNTIF($A$8:A2910,1),"")</f>
        <v/>
      </c>
      <c r="C2910" s="174"/>
      <c r="D2910" s="157">
        <f>IFERROR($C$8:INDEX($C$8:$C$3000,COUNTIF($C$8:$C$3000,"?*")),"")</f>
        <v>0</v>
      </c>
      <c r="E2910" s="174"/>
      <c r="F2910" s="174">
        <f>--ISNUMBER(IFERROR(SEARCH('Project Costing'!#REF!,Services!I2917,1),""))</f>
        <v>0</v>
      </c>
      <c r="G2910" s="174" t="str">
        <f>IF(F2910=1,COUNTIF($F$8:F2910,1),"")</f>
        <v/>
      </c>
      <c r="H2910" s="174"/>
      <c r="I2910" s="157">
        <f>IFERROR($H$8:INDEX($H$8:$H$3000,COUNTIF($H$8:$H$3000,"?*")),"")</f>
        <v>0</v>
      </c>
    </row>
    <row r="2911" spans="1:9" x14ac:dyDescent="0.25">
      <c r="A2911" s="174">
        <f>--ISNUMBER(IFERROR(SEARCH('Project Costing'!#REF!,Services!I2918,1),""))</f>
        <v>0</v>
      </c>
      <c r="B2911" s="174" t="str">
        <f>IF(A2911=1,COUNTIF($A$8:A2911,1),"")</f>
        <v/>
      </c>
      <c r="C2911" s="174"/>
      <c r="D2911" s="157">
        <f>IFERROR($C$8:INDEX($C$8:$C$3000,COUNTIF($C$8:$C$3000,"?*")),"")</f>
        <v>0</v>
      </c>
      <c r="E2911" s="174"/>
      <c r="F2911" s="174">
        <f>--ISNUMBER(IFERROR(SEARCH('Project Costing'!#REF!,Services!I2918,1),""))</f>
        <v>0</v>
      </c>
      <c r="G2911" s="174" t="str">
        <f>IF(F2911=1,COUNTIF($F$8:F2911,1),"")</f>
        <v/>
      </c>
      <c r="H2911" s="174"/>
      <c r="I2911" s="157">
        <f>IFERROR($H$8:INDEX($H$8:$H$3000,COUNTIF($H$8:$H$3000,"?*")),"")</f>
        <v>0</v>
      </c>
    </row>
    <row r="2912" spans="1:9" x14ac:dyDescent="0.25">
      <c r="A2912" s="174">
        <f>--ISNUMBER(IFERROR(SEARCH('Project Costing'!#REF!,Services!I2919,1),""))</f>
        <v>0</v>
      </c>
      <c r="B2912" s="174" t="str">
        <f>IF(A2912=1,COUNTIF($A$8:A2912,1),"")</f>
        <v/>
      </c>
      <c r="C2912" s="174"/>
      <c r="D2912" s="157">
        <f>IFERROR($C$8:INDEX($C$8:$C$3000,COUNTIF($C$8:$C$3000,"?*")),"")</f>
        <v>0</v>
      </c>
      <c r="E2912" s="174"/>
      <c r="F2912" s="174">
        <f>--ISNUMBER(IFERROR(SEARCH('Project Costing'!#REF!,Services!I2919,1),""))</f>
        <v>0</v>
      </c>
      <c r="G2912" s="174" t="str">
        <f>IF(F2912=1,COUNTIF($F$8:F2912,1),"")</f>
        <v/>
      </c>
      <c r="H2912" s="174"/>
      <c r="I2912" s="157">
        <f>IFERROR($H$8:INDEX($H$8:$H$3000,COUNTIF($H$8:$H$3000,"?*")),"")</f>
        <v>0</v>
      </c>
    </row>
    <row r="2913" spans="1:9" x14ac:dyDescent="0.25">
      <c r="A2913" s="174">
        <f>--ISNUMBER(IFERROR(SEARCH('Project Costing'!#REF!,Services!I2920,1),""))</f>
        <v>0</v>
      </c>
      <c r="B2913" s="174" t="str">
        <f>IF(A2913=1,COUNTIF($A$8:A2913,1),"")</f>
        <v/>
      </c>
      <c r="C2913" s="174"/>
      <c r="D2913" s="157">
        <f>IFERROR($C$8:INDEX($C$8:$C$3000,COUNTIF($C$8:$C$3000,"?*")),"")</f>
        <v>0</v>
      </c>
      <c r="E2913" s="174"/>
      <c r="F2913" s="174">
        <f>--ISNUMBER(IFERROR(SEARCH('Project Costing'!#REF!,Services!I2920,1),""))</f>
        <v>0</v>
      </c>
      <c r="G2913" s="174" t="str">
        <f>IF(F2913=1,COUNTIF($F$8:F2913,1),"")</f>
        <v/>
      </c>
      <c r="H2913" s="174"/>
      <c r="I2913" s="157">
        <f>IFERROR($H$8:INDEX($H$8:$H$3000,COUNTIF($H$8:$H$3000,"?*")),"")</f>
        <v>0</v>
      </c>
    </row>
    <row r="2914" spans="1:9" x14ac:dyDescent="0.25">
      <c r="A2914" s="174">
        <f>--ISNUMBER(IFERROR(SEARCH('Project Costing'!#REF!,Services!I2921,1),""))</f>
        <v>0</v>
      </c>
      <c r="B2914" s="174" t="str">
        <f>IF(A2914=1,COUNTIF($A$8:A2914,1),"")</f>
        <v/>
      </c>
      <c r="C2914" s="174"/>
      <c r="D2914" s="157">
        <f>IFERROR($C$8:INDEX($C$8:$C$3000,COUNTIF($C$8:$C$3000,"?*")),"")</f>
        <v>0</v>
      </c>
      <c r="E2914" s="174"/>
      <c r="F2914" s="174">
        <f>--ISNUMBER(IFERROR(SEARCH('Project Costing'!#REF!,Services!I2921,1),""))</f>
        <v>0</v>
      </c>
      <c r="G2914" s="174" t="str">
        <f>IF(F2914=1,COUNTIF($F$8:F2914,1),"")</f>
        <v/>
      </c>
      <c r="H2914" s="174"/>
      <c r="I2914" s="157">
        <f>IFERROR($H$8:INDEX($H$8:$H$3000,COUNTIF($H$8:$H$3000,"?*")),"")</f>
        <v>0</v>
      </c>
    </row>
    <row r="2915" spans="1:9" x14ac:dyDescent="0.25">
      <c r="A2915" s="174">
        <f>--ISNUMBER(IFERROR(SEARCH('Project Costing'!#REF!,Services!I2922,1),""))</f>
        <v>0</v>
      </c>
      <c r="B2915" s="174" t="str">
        <f>IF(A2915=1,COUNTIF($A$8:A2915,1),"")</f>
        <v/>
      </c>
      <c r="C2915" s="174"/>
      <c r="D2915" s="157">
        <f>IFERROR($C$8:INDEX($C$8:$C$3000,COUNTIF($C$8:$C$3000,"?*")),"")</f>
        <v>0</v>
      </c>
      <c r="E2915" s="174"/>
      <c r="F2915" s="174">
        <f>--ISNUMBER(IFERROR(SEARCH('Project Costing'!#REF!,Services!I2922,1),""))</f>
        <v>0</v>
      </c>
      <c r="G2915" s="174" t="str">
        <f>IF(F2915=1,COUNTIF($F$8:F2915,1),"")</f>
        <v/>
      </c>
      <c r="H2915" s="174"/>
      <c r="I2915" s="157">
        <f>IFERROR($H$8:INDEX($H$8:$H$3000,COUNTIF($H$8:$H$3000,"?*")),"")</f>
        <v>0</v>
      </c>
    </row>
    <row r="2916" spans="1:9" x14ac:dyDescent="0.25">
      <c r="A2916" s="174">
        <f>--ISNUMBER(IFERROR(SEARCH('Project Costing'!#REF!,Services!I2923,1),""))</f>
        <v>0</v>
      </c>
      <c r="B2916" s="174" t="str">
        <f>IF(A2916=1,COUNTIF($A$8:A2916,1),"")</f>
        <v/>
      </c>
      <c r="C2916" s="174"/>
      <c r="D2916" s="157">
        <f>IFERROR($C$8:INDEX($C$8:$C$3000,COUNTIF($C$8:$C$3000,"?*")),"")</f>
        <v>0</v>
      </c>
      <c r="E2916" s="174"/>
      <c r="F2916" s="174">
        <f>--ISNUMBER(IFERROR(SEARCH('Project Costing'!#REF!,Services!I2923,1),""))</f>
        <v>0</v>
      </c>
      <c r="G2916" s="174" t="str">
        <f>IF(F2916=1,COUNTIF($F$8:F2916,1),"")</f>
        <v/>
      </c>
      <c r="H2916" s="174"/>
      <c r="I2916" s="157">
        <f>IFERROR($H$8:INDEX($H$8:$H$3000,COUNTIF($H$8:$H$3000,"?*")),"")</f>
        <v>0</v>
      </c>
    </row>
    <row r="2917" spans="1:9" x14ac:dyDescent="0.25">
      <c r="A2917" s="174">
        <f>--ISNUMBER(IFERROR(SEARCH('Project Costing'!#REF!,Services!I2924,1),""))</f>
        <v>0</v>
      </c>
      <c r="B2917" s="174" t="str">
        <f>IF(A2917=1,COUNTIF($A$8:A2917,1),"")</f>
        <v/>
      </c>
      <c r="C2917" s="174"/>
      <c r="D2917" s="157">
        <f>IFERROR($C$8:INDEX($C$8:$C$3000,COUNTIF($C$8:$C$3000,"?*")),"")</f>
        <v>0</v>
      </c>
      <c r="E2917" s="174"/>
      <c r="F2917" s="174">
        <f>--ISNUMBER(IFERROR(SEARCH('Project Costing'!#REF!,Services!I2924,1),""))</f>
        <v>0</v>
      </c>
      <c r="G2917" s="174" t="str">
        <f>IF(F2917=1,COUNTIF($F$8:F2917,1),"")</f>
        <v/>
      </c>
      <c r="H2917" s="174"/>
      <c r="I2917" s="157">
        <f>IFERROR($H$8:INDEX($H$8:$H$3000,COUNTIF($H$8:$H$3000,"?*")),"")</f>
        <v>0</v>
      </c>
    </row>
    <row r="2918" spans="1:9" x14ac:dyDescent="0.25">
      <c r="A2918" s="174">
        <f>--ISNUMBER(IFERROR(SEARCH('Project Costing'!#REF!,Services!I2925,1),""))</f>
        <v>0</v>
      </c>
      <c r="B2918" s="174" t="str">
        <f>IF(A2918=1,COUNTIF($A$8:A2918,1),"")</f>
        <v/>
      </c>
      <c r="C2918" s="174"/>
      <c r="D2918" s="157">
        <f>IFERROR($C$8:INDEX($C$8:$C$3000,COUNTIF($C$8:$C$3000,"?*")),"")</f>
        <v>0</v>
      </c>
      <c r="E2918" s="174"/>
      <c r="F2918" s="174">
        <f>--ISNUMBER(IFERROR(SEARCH('Project Costing'!#REF!,Services!I2925,1),""))</f>
        <v>0</v>
      </c>
      <c r="G2918" s="174" t="str">
        <f>IF(F2918=1,COUNTIF($F$8:F2918,1),"")</f>
        <v/>
      </c>
      <c r="H2918" s="174"/>
      <c r="I2918" s="157">
        <f>IFERROR($H$8:INDEX($H$8:$H$3000,COUNTIF($H$8:$H$3000,"?*")),"")</f>
        <v>0</v>
      </c>
    </row>
    <row r="2919" spans="1:9" x14ac:dyDescent="0.25">
      <c r="A2919" s="174">
        <f>--ISNUMBER(IFERROR(SEARCH('Project Costing'!#REF!,Services!I2926,1),""))</f>
        <v>0</v>
      </c>
      <c r="B2919" s="174" t="str">
        <f>IF(A2919=1,COUNTIF($A$8:A2919,1),"")</f>
        <v/>
      </c>
      <c r="C2919" s="174"/>
      <c r="D2919" s="157">
        <f>IFERROR($C$8:INDEX($C$8:$C$3000,COUNTIF($C$8:$C$3000,"?*")),"")</f>
        <v>0</v>
      </c>
      <c r="E2919" s="174"/>
      <c r="F2919" s="174">
        <f>--ISNUMBER(IFERROR(SEARCH('Project Costing'!#REF!,Services!I2926,1),""))</f>
        <v>0</v>
      </c>
      <c r="G2919" s="174" t="str">
        <f>IF(F2919=1,COUNTIF($F$8:F2919,1),"")</f>
        <v/>
      </c>
      <c r="H2919" s="174"/>
      <c r="I2919" s="157">
        <f>IFERROR($H$8:INDEX($H$8:$H$3000,COUNTIF($H$8:$H$3000,"?*")),"")</f>
        <v>0</v>
      </c>
    </row>
    <row r="2920" spans="1:9" x14ac:dyDescent="0.25">
      <c r="A2920" s="174">
        <f>--ISNUMBER(IFERROR(SEARCH('Project Costing'!#REF!,Services!I2927,1),""))</f>
        <v>0</v>
      </c>
      <c r="B2920" s="174" t="str">
        <f>IF(A2920=1,COUNTIF($A$8:A2920,1),"")</f>
        <v/>
      </c>
      <c r="C2920" s="174"/>
      <c r="D2920" s="157">
        <f>IFERROR($C$8:INDEX($C$8:$C$3000,COUNTIF($C$8:$C$3000,"?*")),"")</f>
        <v>0</v>
      </c>
      <c r="E2920" s="174"/>
      <c r="F2920" s="174">
        <f>--ISNUMBER(IFERROR(SEARCH('Project Costing'!#REF!,Services!I2927,1),""))</f>
        <v>0</v>
      </c>
      <c r="G2920" s="174" t="str">
        <f>IF(F2920=1,COUNTIF($F$8:F2920,1),"")</f>
        <v/>
      </c>
      <c r="H2920" s="174"/>
      <c r="I2920" s="157">
        <f>IFERROR($H$8:INDEX($H$8:$H$3000,COUNTIF($H$8:$H$3000,"?*")),"")</f>
        <v>0</v>
      </c>
    </row>
    <row r="2921" spans="1:9" x14ac:dyDescent="0.25">
      <c r="A2921" s="174">
        <f>--ISNUMBER(IFERROR(SEARCH('Project Costing'!#REF!,Services!I2928,1),""))</f>
        <v>0</v>
      </c>
      <c r="B2921" s="174" t="str">
        <f>IF(A2921=1,COUNTIF($A$8:A2921,1),"")</f>
        <v/>
      </c>
      <c r="C2921" s="174"/>
      <c r="D2921" s="157">
        <f>IFERROR($C$8:INDEX($C$8:$C$3000,COUNTIF($C$8:$C$3000,"?*")),"")</f>
        <v>0</v>
      </c>
      <c r="E2921" s="174"/>
      <c r="F2921" s="174">
        <f>--ISNUMBER(IFERROR(SEARCH('Project Costing'!#REF!,Services!I2928,1),""))</f>
        <v>0</v>
      </c>
      <c r="G2921" s="174" t="str">
        <f>IF(F2921=1,COUNTIF($F$8:F2921,1),"")</f>
        <v/>
      </c>
      <c r="H2921" s="174"/>
      <c r="I2921" s="157">
        <f>IFERROR($H$8:INDEX($H$8:$H$3000,COUNTIF($H$8:$H$3000,"?*")),"")</f>
        <v>0</v>
      </c>
    </row>
    <row r="2922" spans="1:9" x14ac:dyDescent="0.25">
      <c r="A2922" s="174">
        <f>--ISNUMBER(IFERROR(SEARCH('Project Costing'!#REF!,Services!I2929,1),""))</f>
        <v>0</v>
      </c>
      <c r="B2922" s="174" t="str">
        <f>IF(A2922=1,COUNTIF($A$8:A2922,1),"")</f>
        <v/>
      </c>
      <c r="C2922" s="174"/>
      <c r="D2922" s="157">
        <f>IFERROR($C$8:INDEX($C$8:$C$3000,COUNTIF($C$8:$C$3000,"?*")),"")</f>
        <v>0</v>
      </c>
      <c r="E2922" s="174"/>
      <c r="F2922" s="174">
        <f>--ISNUMBER(IFERROR(SEARCH('Project Costing'!#REF!,Services!I2929,1),""))</f>
        <v>0</v>
      </c>
      <c r="G2922" s="174" t="str">
        <f>IF(F2922=1,COUNTIF($F$8:F2922,1),"")</f>
        <v/>
      </c>
      <c r="H2922" s="174"/>
      <c r="I2922" s="157">
        <f>IFERROR($H$8:INDEX($H$8:$H$3000,COUNTIF($H$8:$H$3000,"?*")),"")</f>
        <v>0</v>
      </c>
    </row>
    <row r="2923" spans="1:9" x14ac:dyDescent="0.25">
      <c r="A2923" s="174">
        <f>--ISNUMBER(IFERROR(SEARCH('Project Costing'!#REF!,Services!I2930,1),""))</f>
        <v>0</v>
      </c>
      <c r="B2923" s="174" t="str">
        <f>IF(A2923=1,COUNTIF($A$8:A2923,1),"")</f>
        <v/>
      </c>
      <c r="C2923" s="174"/>
      <c r="D2923" s="157">
        <f>IFERROR($C$8:INDEX($C$8:$C$3000,COUNTIF($C$8:$C$3000,"?*")),"")</f>
        <v>0</v>
      </c>
      <c r="E2923" s="174"/>
      <c r="F2923" s="174">
        <f>--ISNUMBER(IFERROR(SEARCH('Project Costing'!#REF!,Services!I2930,1),""))</f>
        <v>0</v>
      </c>
      <c r="G2923" s="174" t="str">
        <f>IF(F2923=1,COUNTIF($F$8:F2923,1),"")</f>
        <v/>
      </c>
      <c r="H2923" s="174"/>
      <c r="I2923" s="157">
        <f>IFERROR($H$8:INDEX($H$8:$H$3000,COUNTIF($H$8:$H$3000,"?*")),"")</f>
        <v>0</v>
      </c>
    </row>
    <row r="2924" spans="1:9" x14ac:dyDescent="0.25">
      <c r="A2924" s="174">
        <f>--ISNUMBER(IFERROR(SEARCH('Project Costing'!#REF!,Services!I2931,1),""))</f>
        <v>0</v>
      </c>
      <c r="B2924" s="174" t="str">
        <f>IF(A2924=1,COUNTIF($A$8:A2924,1),"")</f>
        <v/>
      </c>
      <c r="C2924" s="174"/>
      <c r="D2924" s="157">
        <f>IFERROR($C$8:INDEX($C$8:$C$3000,COUNTIF($C$8:$C$3000,"?*")),"")</f>
        <v>0</v>
      </c>
      <c r="E2924" s="174"/>
      <c r="F2924" s="174">
        <f>--ISNUMBER(IFERROR(SEARCH('Project Costing'!#REF!,Services!I2931,1),""))</f>
        <v>0</v>
      </c>
      <c r="G2924" s="174" t="str">
        <f>IF(F2924=1,COUNTIF($F$8:F2924,1),"")</f>
        <v/>
      </c>
      <c r="H2924" s="174"/>
      <c r="I2924" s="157">
        <f>IFERROR($H$8:INDEX($H$8:$H$3000,COUNTIF($H$8:$H$3000,"?*")),"")</f>
        <v>0</v>
      </c>
    </row>
    <row r="2925" spans="1:9" x14ac:dyDescent="0.25">
      <c r="A2925" s="174">
        <f>--ISNUMBER(IFERROR(SEARCH('Project Costing'!#REF!,Services!I2932,1),""))</f>
        <v>0</v>
      </c>
      <c r="B2925" s="174" t="str">
        <f>IF(A2925=1,COUNTIF($A$8:A2925,1),"")</f>
        <v/>
      </c>
      <c r="C2925" s="174"/>
      <c r="D2925" s="157">
        <f>IFERROR($C$8:INDEX($C$8:$C$3000,COUNTIF($C$8:$C$3000,"?*")),"")</f>
        <v>0</v>
      </c>
      <c r="E2925" s="174"/>
      <c r="F2925" s="174">
        <f>--ISNUMBER(IFERROR(SEARCH('Project Costing'!#REF!,Services!I2932,1),""))</f>
        <v>0</v>
      </c>
      <c r="G2925" s="174" t="str">
        <f>IF(F2925=1,COUNTIF($F$8:F2925,1),"")</f>
        <v/>
      </c>
      <c r="H2925" s="174"/>
      <c r="I2925" s="157">
        <f>IFERROR($H$8:INDEX($H$8:$H$3000,COUNTIF($H$8:$H$3000,"?*")),"")</f>
        <v>0</v>
      </c>
    </row>
    <row r="2926" spans="1:9" x14ac:dyDescent="0.25">
      <c r="A2926" s="174">
        <f>--ISNUMBER(IFERROR(SEARCH('Project Costing'!#REF!,Services!I2933,1),""))</f>
        <v>0</v>
      </c>
      <c r="B2926" s="174" t="str">
        <f>IF(A2926=1,COUNTIF($A$8:A2926,1),"")</f>
        <v/>
      </c>
      <c r="C2926" s="174"/>
      <c r="D2926" s="157">
        <f>IFERROR($C$8:INDEX($C$8:$C$3000,COUNTIF($C$8:$C$3000,"?*")),"")</f>
        <v>0</v>
      </c>
      <c r="E2926" s="174"/>
      <c r="F2926" s="174">
        <f>--ISNUMBER(IFERROR(SEARCH('Project Costing'!#REF!,Services!I2933,1),""))</f>
        <v>0</v>
      </c>
      <c r="G2926" s="174" t="str">
        <f>IF(F2926=1,COUNTIF($F$8:F2926,1),"")</f>
        <v/>
      </c>
      <c r="H2926" s="174"/>
      <c r="I2926" s="157">
        <f>IFERROR($H$8:INDEX($H$8:$H$3000,COUNTIF($H$8:$H$3000,"?*")),"")</f>
        <v>0</v>
      </c>
    </row>
    <row r="2927" spans="1:9" x14ac:dyDescent="0.25">
      <c r="A2927" s="174">
        <f>--ISNUMBER(IFERROR(SEARCH('Project Costing'!#REF!,Services!I2934,1),""))</f>
        <v>0</v>
      </c>
      <c r="B2927" s="174" t="str">
        <f>IF(A2927=1,COUNTIF($A$8:A2927,1),"")</f>
        <v/>
      </c>
      <c r="C2927" s="174"/>
      <c r="D2927" s="157">
        <f>IFERROR($C$8:INDEX($C$8:$C$3000,COUNTIF($C$8:$C$3000,"?*")),"")</f>
        <v>0</v>
      </c>
      <c r="E2927" s="174"/>
      <c r="F2927" s="174">
        <f>--ISNUMBER(IFERROR(SEARCH('Project Costing'!#REF!,Services!I2934,1),""))</f>
        <v>0</v>
      </c>
      <c r="G2927" s="174" t="str">
        <f>IF(F2927=1,COUNTIF($F$8:F2927,1),"")</f>
        <v/>
      </c>
      <c r="H2927" s="174"/>
      <c r="I2927" s="157">
        <f>IFERROR($H$8:INDEX($H$8:$H$3000,COUNTIF($H$8:$H$3000,"?*")),"")</f>
        <v>0</v>
      </c>
    </row>
    <row r="2928" spans="1:9" x14ac:dyDescent="0.25">
      <c r="A2928" s="174">
        <f>--ISNUMBER(IFERROR(SEARCH('Project Costing'!#REF!,Services!I2935,1),""))</f>
        <v>0</v>
      </c>
      <c r="B2928" s="174" t="str">
        <f>IF(A2928=1,COUNTIF($A$8:A2928,1),"")</f>
        <v/>
      </c>
      <c r="C2928" s="174"/>
      <c r="D2928" s="157">
        <f>IFERROR($C$8:INDEX($C$8:$C$3000,COUNTIF($C$8:$C$3000,"?*")),"")</f>
        <v>0</v>
      </c>
      <c r="E2928" s="174"/>
      <c r="F2928" s="174">
        <f>--ISNUMBER(IFERROR(SEARCH('Project Costing'!#REF!,Services!I2935,1),""))</f>
        <v>0</v>
      </c>
      <c r="G2928" s="174" t="str">
        <f>IF(F2928=1,COUNTIF($F$8:F2928,1),"")</f>
        <v/>
      </c>
      <c r="H2928" s="174"/>
      <c r="I2928" s="157">
        <f>IFERROR($H$8:INDEX($H$8:$H$3000,COUNTIF($H$8:$H$3000,"?*")),"")</f>
        <v>0</v>
      </c>
    </row>
    <row r="2929" spans="1:9" x14ac:dyDescent="0.25">
      <c r="A2929" s="174">
        <f>--ISNUMBER(IFERROR(SEARCH('Project Costing'!#REF!,Services!I2936,1),""))</f>
        <v>0</v>
      </c>
      <c r="B2929" s="174" t="str">
        <f>IF(A2929=1,COUNTIF($A$8:A2929,1),"")</f>
        <v/>
      </c>
      <c r="C2929" s="174"/>
      <c r="D2929" s="157">
        <f>IFERROR($C$8:INDEX($C$8:$C$3000,COUNTIF($C$8:$C$3000,"?*")),"")</f>
        <v>0</v>
      </c>
      <c r="E2929" s="174"/>
      <c r="F2929" s="174">
        <f>--ISNUMBER(IFERROR(SEARCH('Project Costing'!#REF!,Services!I2936,1),""))</f>
        <v>0</v>
      </c>
      <c r="G2929" s="174" t="str">
        <f>IF(F2929=1,COUNTIF($F$8:F2929,1),"")</f>
        <v/>
      </c>
      <c r="H2929" s="174"/>
      <c r="I2929" s="157">
        <f>IFERROR($H$8:INDEX($H$8:$H$3000,COUNTIF($H$8:$H$3000,"?*")),"")</f>
        <v>0</v>
      </c>
    </row>
    <row r="2930" spans="1:9" x14ac:dyDescent="0.25">
      <c r="A2930" s="174">
        <f>--ISNUMBER(IFERROR(SEARCH('Project Costing'!#REF!,Services!I2937,1),""))</f>
        <v>0</v>
      </c>
      <c r="B2930" s="174" t="str">
        <f>IF(A2930=1,COUNTIF($A$8:A2930,1),"")</f>
        <v/>
      </c>
      <c r="C2930" s="174"/>
      <c r="D2930" s="157">
        <f>IFERROR($C$8:INDEX($C$8:$C$3000,COUNTIF($C$8:$C$3000,"?*")),"")</f>
        <v>0</v>
      </c>
      <c r="E2930" s="174"/>
      <c r="F2930" s="174">
        <f>--ISNUMBER(IFERROR(SEARCH('Project Costing'!#REF!,Services!I2937,1),""))</f>
        <v>0</v>
      </c>
      <c r="G2930" s="174" t="str">
        <f>IF(F2930=1,COUNTIF($F$8:F2930,1),"")</f>
        <v/>
      </c>
      <c r="H2930" s="174"/>
      <c r="I2930" s="157">
        <f>IFERROR($H$8:INDEX($H$8:$H$3000,COUNTIF($H$8:$H$3000,"?*")),"")</f>
        <v>0</v>
      </c>
    </row>
    <row r="2931" spans="1:9" x14ac:dyDescent="0.25">
      <c r="A2931" s="174">
        <f>--ISNUMBER(IFERROR(SEARCH('Project Costing'!#REF!,Services!I2938,1),""))</f>
        <v>0</v>
      </c>
      <c r="B2931" s="174" t="str">
        <f>IF(A2931=1,COUNTIF($A$8:A2931,1),"")</f>
        <v/>
      </c>
      <c r="C2931" s="174"/>
      <c r="D2931" s="157">
        <f>IFERROR($C$8:INDEX($C$8:$C$3000,COUNTIF($C$8:$C$3000,"?*")),"")</f>
        <v>0</v>
      </c>
      <c r="E2931" s="174"/>
      <c r="F2931" s="174">
        <f>--ISNUMBER(IFERROR(SEARCH('Project Costing'!#REF!,Services!I2938,1),""))</f>
        <v>0</v>
      </c>
      <c r="G2931" s="174" t="str">
        <f>IF(F2931=1,COUNTIF($F$8:F2931,1),"")</f>
        <v/>
      </c>
      <c r="H2931" s="174"/>
      <c r="I2931" s="157">
        <f>IFERROR($H$8:INDEX($H$8:$H$3000,COUNTIF($H$8:$H$3000,"?*")),"")</f>
        <v>0</v>
      </c>
    </row>
    <row r="2932" spans="1:9" x14ac:dyDescent="0.25">
      <c r="A2932" s="174">
        <f>--ISNUMBER(IFERROR(SEARCH('Project Costing'!#REF!,Services!I2939,1),""))</f>
        <v>0</v>
      </c>
      <c r="B2932" s="174" t="str">
        <f>IF(A2932=1,COUNTIF($A$8:A2932,1),"")</f>
        <v/>
      </c>
      <c r="C2932" s="174"/>
      <c r="D2932" s="157">
        <f>IFERROR($C$8:INDEX($C$8:$C$3000,COUNTIF($C$8:$C$3000,"?*")),"")</f>
        <v>0</v>
      </c>
      <c r="E2932" s="174"/>
      <c r="F2932" s="174">
        <f>--ISNUMBER(IFERROR(SEARCH('Project Costing'!#REF!,Services!I2939,1),""))</f>
        <v>0</v>
      </c>
      <c r="G2932" s="174" t="str">
        <f>IF(F2932=1,COUNTIF($F$8:F2932,1),"")</f>
        <v/>
      </c>
      <c r="H2932" s="174"/>
      <c r="I2932" s="157">
        <f>IFERROR($H$8:INDEX($H$8:$H$3000,COUNTIF($H$8:$H$3000,"?*")),"")</f>
        <v>0</v>
      </c>
    </row>
    <row r="2933" spans="1:9" x14ac:dyDescent="0.25">
      <c r="A2933" s="174">
        <f>--ISNUMBER(IFERROR(SEARCH('Project Costing'!#REF!,Services!I2940,1),""))</f>
        <v>0</v>
      </c>
      <c r="B2933" s="174" t="str">
        <f>IF(A2933=1,COUNTIF($A$8:A2933,1),"")</f>
        <v/>
      </c>
      <c r="C2933" s="174"/>
      <c r="D2933" s="157">
        <f>IFERROR($C$8:INDEX($C$8:$C$3000,COUNTIF($C$8:$C$3000,"?*")),"")</f>
        <v>0</v>
      </c>
      <c r="E2933" s="174"/>
      <c r="F2933" s="174">
        <f>--ISNUMBER(IFERROR(SEARCH('Project Costing'!#REF!,Services!I2940,1),""))</f>
        <v>0</v>
      </c>
      <c r="G2933" s="174" t="str">
        <f>IF(F2933=1,COUNTIF($F$8:F2933,1),"")</f>
        <v/>
      </c>
      <c r="H2933" s="174"/>
      <c r="I2933" s="157">
        <f>IFERROR($H$8:INDEX($H$8:$H$3000,COUNTIF($H$8:$H$3000,"?*")),"")</f>
        <v>0</v>
      </c>
    </row>
    <row r="2934" spans="1:9" x14ac:dyDescent="0.25">
      <c r="A2934" s="174">
        <f>--ISNUMBER(IFERROR(SEARCH('Project Costing'!#REF!,Services!I2941,1),""))</f>
        <v>0</v>
      </c>
      <c r="B2934" s="174" t="str">
        <f>IF(A2934=1,COUNTIF($A$8:A2934,1),"")</f>
        <v/>
      </c>
      <c r="C2934" s="174"/>
      <c r="D2934" s="157">
        <f>IFERROR($C$8:INDEX($C$8:$C$3000,COUNTIF($C$8:$C$3000,"?*")),"")</f>
        <v>0</v>
      </c>
      <c r="E2934" s="174"/>
      <c r="F2934" s="174">
        <f>--ISNUMBER(IFERROR(SEARCH('Project Costing'!#REF!,Services!I2941,1),""))</f>
        <v>0</v>
      </c>
      <c r="G2934" s="174" t="str">
        <f>IF(F2934=1,COUNTIF($F$8:F2934,1),"")</f>
        <v/>
      </c>
      <c r="H2934" s="174"/>
      <c r="I2934" s="157">
        <f>IFERROR($H$8:INDEX($H$8:$H$3000,COUNTIF($H$8:$H$3000,"?*")),"")</f>
        <v>0</v>
      </c>
    </row>
    <row r="2935" spans="1:9" x14ac:dyDescent="0.25">
      <c r="A2935" s="174">
        <f>--ISNUMBER(IFERROR(SEARCH('Project Costing'!#REF!,Services!I2942,1),""))</f>
        <v>0</v>
      </c>
      <c r="B2935" s="174" t="str">
        <f>IF(A2935=1,COUNTIF($A$8:A2935,1),"")</f>
        <v/>
      </c>
      <c r="C2935" s="174"/>
      <c r="D2935" s="157">
        <f>IFERROR($C$8:INDEX($C$8:$C$3000,COUNTIF($C$8:$C$3000,"?*")),"")</f>
        <v>0</v>
      </c>
      <c r="E2935" s="174"/>
      <c r="F2935" s="174">
        <f>--ISNUMBER(IFERROR(SEARCH('Project Costing'!#REF!,Services!I2942,1),""))</f>
        <v>0</v>
      </c>
      <c r="G2935" s="174" t="str">
        <f>IF(F2935=1,COUNTIF($F$8:F2935,1),"")</f>
        <v/>
      </c>
      <c r="H2935" s="174"/>
      <c r="I2935" s="157">
        <f>IFERROR($H$8:INDEX($H$8:$H$3000,COUNTIF($H$8:$H$3000,"?*")),"")</f>
        <v>0</v>
      </c>
    </row>
    <row r="2936" spans="1:9" x14ac:dyDescent="0.25">
      <c r="A2936" s="174">
        <f>--ISNUMBER(IFERROR(SEARCH('Project Costing'!#REF!,Services!I2943,1),""))</f>
        <v>0</v>
      </c>
      <c r="B2936" s="174" t="str">
        <f>IF(A2936=1,COUNTIF($A$8:A2936,1),"")</f>
        <v/>
      </c>
      <c r="C2936" s="174"/>
      <c r="D2936" s="157">
        <f>IFERROR($C$8:INDEX($C$8:$C$3000,COUNTIF($C$8:$C$3000,"?*")),"")</f>
        <v>0</v>
      </c>
      <c r="E2936" s="174"/>
      <c r="F2936" s="174">
        <f>--ISNUMBER(IFERROR(SEARCH('Project Costing'!#REF!,Services!I2943,1),""))</f>
        <v>0</v>
      </c>
      <c r="G2936" s="174" t="str">
        <f>IF(F2936=1,COUNTIF($F$8:F2936,1),"")</f>
        <v/>
      </c>
      <c r="H2936" s="174"/>
      <c r="I2936" s="157">
        <f>IFERROR($H$8:INDEX($H$8:$H$3000,COUNTIF($H$8:$H$3000,"?*")),"")</f>
        <v>0</v>
      </c>
    </row>
    <row r="2937" spans="1:9" x14ac:dyDescent="0.25">
      <c r="A2937" s="174">
        <f>--ISNUMBER(IFERROR(SEARCH('Project Costing'!#REF!,Services!I2944,1),""))</f>
        <v>0</v>
      </c>
      <c r="B2937" s="174" t="str">
        <f>IF(A2937=1,COUNTIF($A$8:A2937,1),"")</f>
        <v/>
      </c>
      <c r="C2937" s="174"/>
      <c r="D2937" s="157">
        <f>IFERROR($C$8:INDEX($C$8:$C$3000,COUNTIF($C$8:$C$3000,"?*")),"")</f>
        <v>0</v>
      </c>
      <c r="E2937" s="174"/>
      <c r="F2937" s="174">
        <f>--ISNUMBER(IFERROR(SEARCH('Project Costing'!#REF!,Services!I2944,1),""))</f>
        <v>0</v>
      </c>
      <c r="G2937" s="174" t="str">
        <f>IF(F2937=1,COUNTIF($F$8:F2937,1),"")</f>
        <v/>
      </c>
      <c r="H2937" s="174"/>
      <c r="I2937" s="157">
        <f>IFERROR($H$8:INDEX($H$8:$H$3000,COUNTIF($H$8:$H$3000,"?*")),"")</f>
        <v>0</v>
      </c>
    </row>
    <row r="2938" spans="1:9" x14ac:dyDescent="0.25">
      <c r="A2938" s="174">
        <f>--ISNUMBER(IFERROR(SEARCH('Project Costing'!#REF!,Services!I2945,1),""))</f>
        <v>0</v>
      </c>
      <c r="B2938" s="174" t="str">
        <f>IF(A2938=1,COUNTIF($A$8:A2938,1),"")</f>
        <v/>
      </c>
      <c r="C2938" s="174"/>
      <c r="D2938" s="157">
        <f>IFERROR($C$8:INDEX($C$8:$C$3000,COUNTIF($C$8:$C$3000,"?*")),"")</f>
        <v>0</v>
      </c>
      <c r="E2938" s="174"/>
      <c r="F2938" s="174">
        <f>--ISNUMBER(IFERROR(SEARCH('Project Costing'!#REF!,Services!I2945,1),""))</f>
        <v>0</v>
      </c>
      <c r="G2938" s="174" t="str">
        <f>IF(F2938=1,COUNTIF($F$8:F2938,1),"")</f>
        <v/>
      </c>
      <c r="H2938" s="174"/>
      <c r="I2938" s="157">
        <f>IFERROR($H$8:INDEX($H$8:$H$3000,COUNTIF($H$8:$H$3000,"?*")),"")</f>
        <v>0</v>
      </c>
    </row>
    <row r="2939" spans="1:9" x14ac:dyDescent="0.25">
      <c r="A2939" s="174">
        <f>--ISNUMBER(IFERROR(SEARCH('Project Costing'!#REF!,Services!I2946,1),""))</f>
        <v>0</v>
      </c>
      <c r="B2939" s="174" t="str">
        <f>IF(A2939=1,COUNTIF($A$8:A2939,1),"")</f>
        <v/>
      </c>
      <c r="C2939" s="174"/>
      <c r="D2939" s="157">
        <f>IFERROR($C$8:INDEX($C$8:$C$3000,COUNTIF($C$8:$C$3000,"?*")),"")</f>
        <v>0</v>
      </c>
      <c r="E2939" s="174"/>
      <c r="F2939" s="174">
        <f>--ISNUMBER(IFERROR(SEARCH('Project Costing'!#REF!,Services!I2946,1),""))</f>
        <v>0</v>
      </c>
      <c r="G2939" s="174" t="str">
        <f>IF(F2939=1,COUNTIF($F$8:F2939,1),"")</f>
        <v/>
      </c>
      <c r="H2939" s="174"/>
      <c r="I2939" s="157">
        <f>IFERROR($H$8:INDEX($H$8:$H$3000,COUNTIF($H$8:$H$3000,"?*")),"")</f>
        <v>0</v>
      </c>
    </row>
    <row r="2940" spans="1:9" x14ac:dyDescent="0.25">
      <c r="A2940" s="174">
        <f>--ISNUMBER(IFERROR(SEARCH('Project Costing'!#REF!,Services!I2947,1),""))</f>
        <v>0</v>
      </c>
      <c r="B2940" s="174" t="str">
        <f>IF(A2940=1,COUNTIF($A$8:A2940,1),"")</f>
        <v/>
      </c>
      <c r="C2940" s="174"/>
      <c r="D2940" s="157">
        <f>IFERROR($C$8:INDEX($C$8:$C$3000,COUNTIF($C$8:$C$3000,"?*")),"")</f>
        <v>0</v>
      </c>
      <c r="E2940" s="174"/>
      <c r="F2940" s="174">
        <f>--ISNUMBER(IFERROR(SEARCH('Project Costing'!#REF!,Services!I2947,1),""))</f>
        <v>0</v>
      </c>
      <c r="G2940" s="174" t="str">
        <f>IF(F2940=1,COUNTIF($F$8:F2940,1),"")</f>
        <v/>
      </c>
      <c r="H2940" s="174"/>
      <c r="I2940" s="157">
        <f>IFERROR($H$8:INDEX($H$8:$H$3000,COUNTIF($H$8:$H$3000,"?*")),"")</f>
        <v>0</v>
      </c>
    </row>
    <row r="2941" spans="1:9" x14ac:dyDescent="0.25">
      <c r="A2941" s="174">
        <f>--ISNUMBER(IFERROR(SEARCH('Project Costing'!#REF!,Services!I2948,1),""))</f>
        <v>0</v>
      </c>
      <c r="B2941" s="174" t="str">
        <f>IF(A2941=1,COUNTIF($A$8:A2941,1),"")</f>
        <v/>
      </c>
      <c r="C2941" s="174"/>
      <c r="D2941" s="157">
        <f>IFERROR($C$8:INDEX($C$8:$C$3000,COUNTIF($C$8:$C$3000,"?*")),"")</f>
        <v>0</v>
      </c>
      <c r="E2941" s="174"/>
      <c r="F2941" s="174">
        <f>--ISNUMBER(IFERROR(SEARCH('Project Costing'!#REF!,Services!I2948,1),""))</f>
        <v>0</v>
      </c>
      <c r="G2941" s="174" t="str">
        <f>IF(F2941=1,COUNTIF($F$8:F2941,1),"")</f>
        <v/>
      </c>
      <c r="H2941" s="174"/>
      <c r="I2941" s="157">
        <f>IFERROR($H$8:INDEX($H$8:$H$3000,COUNTIF($H$8:$H$3000,"?*")),"")</f>
        <v>0</v>
      </c>
    </row>
    <row r="2942" spans="1:9" x14ac:dyDescent="0.25">
      <c r="A2942" s="174">
        <f>--ISNUMBER(IFERROR(SEARCH('Project Costing'!#REF!,Services!I2949,1),""))</f>
        <v>0</v>
      </c>
      <c r="B2942" s="174" t="str">
        <f>IF(A2942=1,COUNTIF($A$8:A2942,1),"")</f>
        <v/>
      </c>
      <c r="C2942" s="174"/>
      <c r="D2942" s="157">
        <f>IFERROR($C$8:INDEX($C$8:$C$3000,COUNTIF($C$8:$C$3000,"?*")),"")</f>
        <v>0</v>
      </c>
      <c r="E2942" s="174"/>
      <c r="F2942" s="174">
        <f>--ISNUMBER(IFERROR(SEARCH('Project Costing'!#REF!,Services!I2949,1),""))</f>
        <v>0</v>
      </c>
      <c r="G2942" s="174" t="str">
        <f>IF(F2942=1,COUNTIF($F$8:F2942,1),"")</f>
        <v/>
      </c>
      <c r="H2942" s="174"/>
      <c r="I2942" s="157">
        <f>IFERROR($H$8:INDEX($H$8:$H$3000,COUNTIF($H$8:$H$3000,"?*")),"")</f>
        <v>0</v>
      </c>
    </row>
    <row r="2943" spans="1:9" x14ac:dyDescent="0.25">
      <c r="A2943" s="174">
        <f>--ISNUMBER(IFERROR(SEARCH('Project Costing'!#REF!,Services!I2950,1),""))</f>
        <v>0</v>
      </c>
      <c r="B2943" s="174" t="str">
        <f>IF(A2943=1,COUNTIF($A$8:A2943,1),"")</f>
        <v/>
      </c>
      <c r="C2943" s="174"/>
      <c r="D2943" s="157">
        <f>IFERROR($C$8:INDEX($C$8:$C$3000,COUNTIF($C$8:$C$3000,"?*")),"")</f>
        <v>0</v>
      </c>
      <c r="E2943" s="174"/>
      <c r="F2943" s="174">
        <f>--ISNUMBER(IFERROR(SEARCH('Project Costing'!#REF!,Services!I2950,1),""))</f>
        <v>0</v>
      </c>
      <c r="G2943" s="174" t="str">
        <f>IF(F2943=1,COUNTIF($F$8:F2943,1),"")</f>
        <v/>
      </c>
      <c r="H2943" s="174"/>
      <c r="I2943" s="157">
        <f>IFERROR($H$8:INDEX($H$8:$H$3000,COUNTIF($H$8:$H$3000,"?*")),"")</f>
        <v>0</v>
      </c>
    </row>
    <row r="2944" spans="1:9" x14ac:dyDescent="0.25">
      <c r="A2944" s="174">
        <f>--ISNUMBER(IFERROR(SEARCH('Project Costing'!#REF!,Services!I2951,1),""))</f>
        <v>0</v>
      </c>
      <c r="B2944" s="174" t="str">
        <f>IF(A2944=1,COUNTIF($A$8:A2944,1),"")</f>
        <v/>
      </c>
      <c r="C2944" s="174"/>
      <c r="D2944" s="157">
        <f>IFERROR($C$8:INDEX($C$8:$C$3000,COUNTIF($C$8:$C$3000,"?*")),"")</f>
        <v>0</v>
      </c>
      <c r="E2944" s="174"/>
      <c r="F2944" s="174">
        <f>--ISNUMBER(IFERROR(SEARCH('Project Costing'!#REF!,Services!I2951,1),""))</f>
        <v>0</v>
      </c>
      <c r="G2944" s="174" t="str">
        <f>IF(F2944=1,COUNTIF($F$8:F2944,1),"")</f>
        <v/>
      </c>
      <c r="H2944" s="174"/>
      <c r="I2944" s="157">
        <f>IFERROR($H$8:INDEX($H$8:$H$3000,COUNTIF($H$8:$H$3000,"?*")),"")</f>
        <v>0</v>
      </c>
    </row>
    <row r="2945" spans="1:9" x14ac:dyDescent="0.25">
      <c r="A2945" s="174">
        <f>--ISNUMBER(IFERROR(SEARCH('Project Costing'!#REF!,Services!I2952,1),""))</f>
        <v>0</v>
      </c>
      <c r="B2945" s="174" t="str">
        <f>IF(A2945=1,COUNTIF($A$8:A2945,1),"")</f>
        <v/>
      </c>
      <c r="C2945" s="174"/>
      <c r="D2945" s="157">
        <f>IFERROR($C$8:INDEX($C$8:$C$3000,COUNTIF($C$8:$C$3000,"?*")),"")</f>
        <v>0</v>
      </c>
      <c r="E2945" s="174"/>
      <c r="F2945" s="174">
        <f>--ISNUMBER(IFERROR(SEARCH('Project Costing'!#REF!,Services!I2952,1),""))</f>
        <v>0</v>
      </c>
      <c r="G2945" s="174" t="str">
        <f>IF(F2945=1,COUNTIF($F$8:F2945,1),"")</f>
        <v/>
      </c>
      <c r="H2945" s="174"/>
      <c r="I2945" s="157">
        <f>IFERROR($H$8:INDEX($H$8:$H$3000,COUNTIF($H$8:$H$3000,"?*")),"")</f>
        <v>0</v>
      </c>
    </row>
    <row r="2946" spans="1:9" x14ac:dyDescent="0.25">
      <c r="A2946" s="174">
        <f>--ISNUMBER(IFERROR(SEARCH('Project Costing'!#REF!,Services!I2953,1),""))</f>
        <v>0</v>
      </c>
      <c r="B2946" s="174" t="str">
        <f>IF(A2946=1,COUNTIF($A$8:A2946,1),"")</f>
        <v/>
      </c>
      <c r="C2946" s="174"/>
      <c r="D2946" s="157">
        <f>IFERROR($C$8:INDEX($C$8:$C$3000,COUNTIF($C$8:$C$3000,"?*")),"")</f>
        <v>0</v>
      </c>
      <c r="E2946" s="174"/>
      <c r="F2946" s="174">
        <f>--ISNUMBER(IFERROR(SEARCH('Project Costing'!#REF!,Services!I2953,1),""))</f>
        <v>0</v>
      </c>
      <c r="G2946" s="174" t="str">
        <f>IF(F2946=1,COUNTIF($F$8:F2946,1),"")</f>
        <v/>
      </c>
      <c r="H2946" s="174"/>
      <c r="I2946" s="157">
        <f>IFERROR($H$8:INDEX($H$8:$H$3000,COUNTIF($H$8:$H$3000,"?*")),"")</f>
        <v>0</v>
      </c>
    </row>
    <row r="2947" spans="1:9" x14ac:dyDescent="0.25">
      <c r="A2947" s="174">
        <f>--ISNUMBER(IFERROR(SEARCH('Project Costing'!#REF!,Services!I2954,1),""))</f>
        <v>0</v>
      </c>
      <c r="B2947" s="174" t="str">
        <f>IF(A2947=1,COUNTIF($A$8:A2947,1),"")</f>
        <v/>
      </c>
      <c r="C2947" s="174"/>
      <c r="D2947" s="157">
        <f>IFERROR($C$8:INDEX($C$8:$C$3000,COUNTIF($C$8:$C$3000,"?*")),"")</f>
        <v>0</v>
      </c>
      <c r="E2947" s="174"/>
      <c r="F2947" s="174">
        <f>--ISNUMBER(IFERROR(SEARCH('Project Costing'!#REF!,Services!I2954,1),""))</f>
        <v>0</v>
      </c>
      <c r="G2947" s="174" t="str">
        <f>IF(F2947=1,COUNTIF($F$8:F2947,1),"")</f>
        <v/>
      </c>
      <c r="H2947" s="174"/>
      <c r="I2947" s="157">
        <f>IFERROR($H$8:INDEX($H$8:$H$3000,COUNTIF($H$8:$H$3000,"?*")),"")</f>
        <v>0</v>
      </c>
    </row>
    <row r="2948" spans="1:9" x14ac:dyDescent="0.25">
      <c r="A2948" s="174">
        <f>--ISNUMBER(IFERROR(SEARCH('Project Costing'!#REF!,Services!I2955,1),""))</f>
        <v>0</v>
      </c>
      <c r="B2948" s="174" t="str">
        <f>IF(A2948=1,COUNTIF($A$8:A2948,1),"")</f>
        <v/>
      </c>
      <c r="C2948" s="174"/>
      <c r="D2948" s="157">
        <f>IFERROR($C$8:INDEX($C$8:$C$3000,COUNTIF($C$8:$C$3000,"?*")),"")</f>
        <v>0</v>
      </c>
      <c r="E2948" s="174"/>
      <c r="F2948" s="174">
        <f>--ISNUMBER(IFERROR(SEARCH('Project Costing'!#REF!,Services!I2955,1),""))</f>
        <v>0</v>
      </c>
      <c r="G2948" s="174" t="str">
        <f>IF(F2948=1,COUNTIF($F$8:F2948,1),"")</f>
        <v/>
      </c>
      <c r="H2948" s="174"/>
      <c r="I2948" s="157">
        <f>IFERROR($H$8:INDEX($H$8:$H$3000,COUNTIF($H$8:$H$3000,"?*")),"")</f>
        <v>0</v>
      </c>
    </row>
    <row r="2949" spans="1:9" x14ac:dyDescent="0.25">
      <c r="A2949" s="174">
        <f>--ISNUMBER(IFERROR(SEARCH('Project Costing'!#REF!,Services!I2956,1),""))</f>
        <v>0</v>
      </c>
      <c r="B2949" s="174" t="str">
        <f>IF(A2949=1,COUNTIF($A$8:A2949,1),"")</f>
        <v/>
      </c>
      <c r="C2949" s="174"/>
      <c r="D2949" s="157">
        <f>IFERROR($C$8:INDEX($C$8:$C$3000,COUNTIF($C$8:$C$3000,"?*")),"")</f>
        <v>0</v>
      </c>
      <c r="E2949" s="174"/>
      <c r="F2949" s="174">
        <f>--ISNUMBER(IFERROR(SEARCH('Project Costing'!#REF!,Services!I2956,1),""))</f>
        <v>0</v>
      </c>
      <c r="G2949" s="174" t="str">
        <f>IF(F2949=1,COUNTIF($F$8:F2949,1),"")</f>
        <v/>
      </c>
      <c r="H2949" s="174"/>
      <c r="I2949" s="157">
        <f>IFERROR($H$8:INDEX($H$8:$H$3000,COUNTIF($H$8:$H$3000,"?*")),"")</f>
        <v>0</v>
      </c>
    </row>
    <row r="2950" spans="1:9" x14ac:dyDescent="0.25">
      <c r="A2950" s="174">
        <f>--ISNUMBER(IFERROR(SEARCH('Project Costing'!#REF!,Services!I2957,1),""))</f>
        <v>0</v>
      </c>
      <c r="B2950" s="174" t="str">
        <f>IF(A2950=1,COUNTIF($A$8:A2950,1),"")</f>
        <v/>
      </c>
      <c r="C2950" s="174"/>
      <c r="D2950" s="157">
        <f>IFERROR($C$8:INDEX($C$8:$C$3000,COUNTIF($C$8:$C$3000,"?*")),"")</f>
        <v>0</v>
      </c>
      <c r="E2950" s="174"/>
      <c r="F2950" s="174">
        <f>--ISNUMBER(IFERROR(SEARCH('Project Costing'!#REF!,Services!I2957,1),""))</f>
        <v>0</v>
      </c>
      <c r="G2950" s="174" t="str">
        <f>IF(F2950=1,COUNTIF($F$8:F2950,1),"")</f>
        <v/>
      </c>
      <c r="H2950" s="174"/>
      <c r="I2950" s="157">
        <f>IFERROR($H$8:INDEX($H$8:$H$3000,COUNTIF($H$8:$H$3000,"?*")),"")</f>
        <v>0</v>
      </c>
    </row>
    <row r="2951" spans="1:9" x14ac:dyDescent="0.25">
      <c r="A2951" s="174">
        <f>--ISNUMBER(IFERROR(SEARCH('Project Costing'!#REF!,Services!I2958,1),""))</f>
        <v>0</v>
      </c>
      <c r="B2951" s="174" t="str">
        <f>IF(A2951=1,COUNTIF($A$8:A2951,1),"")</f>
        <v/>
      </c>
      <c r="C2951" s="174"/>
      <c r="D2951" s="157">
        <f>IFERROR($C$8:INDEX($C$8:$C$3000,COUNTIF($C$8:$C$3000,"?*")),"")</f>
        <v>0</v>
      </c>
      <c r="E2951" s="174"/>
      <c r="F2951" s="174">
        <f>--ISNUMBER(IFERROR(SEARCH('Project Costing'!#REF!,Services!I2958,1),""))</f>
        <v>0</v>
      </c>
      <c r="G2951" s="174" t="str">
        <f>IF(F2951=1,COUNTIF($F$8:F2951,1),"")</f>
        <v/>
      </c>
      <c r="H2951" s="174"/>
      <c r="I2951" s="157">
        <f>IFERROR($H$8:INDEX($H$8:$H$3000,COUNTIF($H$8:$H$3000,"?*")),"")</f>
        <v>0</v>
      </c>
    </row>
    <row r="2952" spans="1:9" x14ac:dyDescent="0.25">
      <c r="A2952" s="174">
        <f>--ISNUMBER(IFERROR(SEARCH('Project Costing'!#REF!,Services!I2959,1),""))</f>
        <v>0</v>
      </c>
      <c r="B2952" s="174" t="str">
        <f>IF(A2952=1,COUNTIF($A$8:A2952,1),"")</f>
        <v/>
      </c>
      <c r="C2952" s="174"/>
      <c r="D2952" s="157">
        <f>IFERROR($C$8:INDEX($C$8:$C$3000,COUNTIF($C$8:$C$3000,"?*")),"")</f>
        <v>0</v>
      </c>
      <c r="E2952" s="174"/>
      <c r="F2952" s="174">
        <f>--ISNUMBER(IFERROR(SEARCH('Project Costing'!#REF!,Services!I2959,1),""))</f>
        <v>0</v>
      </c>
      <c r="G2952" s="174" t="str">
        <f>IF(F2952=1,COUNTIF($F$8:F2952,1),"")</f>
        <v/>
      </c>
      <c r="H2952" s="174"/>
      <c r="I2952" s="157">
        <f>IFERROR($H$8:INDEX($H$8:$H$3000,COUNTIF($H$8:$H$3000,"?*")),"")</f>
        <v>0</v>
      </c>
    </row>
    <row r="2953" spans="1:9" x14ac:dyDescent="0.25">
      <c r="A2953" s="174">
        <f>--ISNUMBER(IFERROR(SEARCH('Project Costing'!#REF!,Services!I2960,1),""))</f>
        <v>0</v>
      </c>
      <c r="B2953" s="174" t="str">
        <f>IF(A2953=1,COUNTIF($A$8:A2953,1),"")</f>
        <v/>
      </c>
      <c r="C2953" s="174"/>
      <c r="D2953" s="157">
        <f>IFERROR($C$8:INDEX($C$8:$C$3000,COUNTIF($C$8:$C$3000,"?*")),"")</f>
        <v>0</v>
      </c>
      <c r="E2953" s="174"/>
      <c r="F2953" s="174">
        <f>--ISNUMBER(IFERROR(SEARCH('Project Costing'!#REF!,Services!I2960,1),""))</f>
        <v>0</v>
      </c>
      <c r="G2953" s="174" t="str">
        <f>IF(F2953=1,COUNTIF($F$8:F2953,1),"")</f>
        <v/>
      </c>
      <c r="H2953" s="174"/>
      <c r="I2953" s="157">
        <f>IFERROR($H$8:INDEX($H$8:$H$3000,COUNTIF($H$8:$H$3000,"?*")),"")</f>
        <v>0</v>
      </c>
    </row>
    <row r="2954" spans="1:9" x14ac:dyDescent="0.25">
      <c r="A2954" s="174">
        <f>--ISNUMBER(IFERROR(SEARCH('Project Costing'!#REF!,Services!I2961,1),""))</f>
        <v>0</v>
      </c>
      <c r="B2954" s="174" t="str">
        <f>IF(A2954=1,COUNTIF($A$8:A2954,1),"")</f>
        <v/>
      </c>
      <c r="C2954" s="174"/>
      <c r="D2954" s="157">
        <f>IFERROR($C$8:INDEX($C$8:$C$3000,COUNTIF($C$8:$C$3000,"?*")),"")</f>
        <v>0</v>
      </c>
      <c r="E2954" s="174"/>
      <c r="F2954" s="174">
        <f>--ISNUMBER(IFERROR(SEARCH('Project Costing'!#REF!,Services!I2961,1),""))</f>
        <v>0</v>
      </c>
      <c r="G2954" s="174" t="str">
        <f>IF(F2954=1,COUNTIF($F$8:F2954,1),"")</f>
        <v/>
      </c>
      <c r="H2954" s="174"/>
      <c r="I2954" s="157">
        <f>IFERROR($H$8:INDEX($H$8:$H$3000,COUNTIF($H$8:$H$3000,"?*")),"")</f>
        <v>0</v>
      </c>
    </row>
    <row r="2955" spans="1:9" x14ac:dyDescent="0.25">
      <c r="A2955" s="174">
        <f>--ISNUMBER(IFERROR(SEARCH('Project Costing'!#REF!,Services!I2962,1),""))</f>
        <v>0</v>
      </c>
      <c r="B2955" s="174" t="str">
        <f>IF(A2955=1,COUNTIF($A$8:A2955,1),"")</f>
        <v/>
      </c>
      <c r="C2955" s="174"/>
      <c r="D2955" s="157">
        <f>IFERROR($C$8:INDEX($C$8:$C$3000,COUNTIF($C$8:$C$3000,"?*")),"")</f>
        <v>0</v>
      </c>
      <c r="E2955" s="174"/>
      <c r="F2955" s="174">
        <f>--ISNUMBER(IFERROR(SEARCH('Project Costing'!#REF!,Services!I2962,1),""))</f>
        <v>0</v>
      </c>
      <c r="G2955" s="174" t="str">
        <f>IF(F2955=1,COUNTIF($F$8:F2955,1),"")</f>
        <v/>
      </c>
      <c r="H2955" s="174"/>
      <c r="I2955" s="157">
        <f>IFERROR($H$8:INDEX($H$8:$H$3000,COUNTIF($H$8:$H$3000,"?*")),"")</f>
        <v>0</v>
      </c>
    </row>
    <row r="2956" spans="1:9" x14ac:dyDescent="0.25">
      <c r="A2956" s="174">
        <f>--ISNUMBER(IFERROR(SEARCH('Project Costing'!#REF!,Services!I2963,1),""))</f>
        <v>0</v>
      </c>
      <c r="B2956" s="174" t="str">
        <f>IF(A2956=1,COUNTIF($A$8:A2956,1),"")</f>
        <v/>
      </c>
      <c r="C2956" s="174"/>
      <c r="D2956" s="157">
        <f>IFERROR($C$8:INDEX($C$8:$C$3000,COUNTIF($C$8:$C$3000,"?*")),"")</f>
        <v>0</v>
      </c>
      <c r="E2956" s="174"/>
      <c r="F2956" s="174">
        <f>--ISNUMBER(IFERROR(SEARCH('Project Costing'!#REF!,Services!I2963,1),""))</f>
        <v>0</v>
      </c>
      <c r="G2956" s="174" t="str">
        <f>IF(F2956=1,COUNTIF($F$8:F2956,1),"")</f>
        <v/>
      </c>
      <c r="H2956" s="174"/>
      <c r="I2956" s="157">
        <f>IFERROR($H$8:INDEX($H$8:$H$3000,COUNTIF($H$8:$H$3000,"?*")),"")</f>
        <v>0</v>
      </c>
    </row>
    <row r="2957" spans="1:9" x14ac:dyDescent="0.25">
      <c r="A2957" s="174">
        <f>--ISNUMBER(IFERROR(SEARCH('Project Costing'!#REF!,Services!I2964,1),""))</f>
        <v>0</v>
      </c>
      <c r="B2957" s="174" t="str">
        <f>IF(A2957=1,COUNTIF($A$8:A2957,1),"")</f>
        <v/>
      </c>
      <c r="C2957" s="174"/>
      <c r="D2957" s="157">
        <f>IFERROR($C$8:INDEX($C$8:$C$3000,COUNTIF($C$8:$C$3000,"?*")),"")</f>
        <v>0</v>
      </c>
      <c r="E2957" s="174"/>
      <c r="F2957" s="174">
        <f>--ISNUMBER(IFERROR(SEARCH('Project Costing'!#REF!,Services!I2964,1),""))</f>
        <v>0</v>
      </c>
      <c r="G2957" s="174" t="str">
        <f>IF(F2957=1,COUNTIF($F$8:F2957,1),"")</f>
        <v/>
      </c>
      <c r="H2957" s="174"/>
      <c r="I2957" s="157">
        <f>IFERROR($H$8:INDEX($H$8:$H$3000,COUNTIF($H$8:$H$3000,"?*")),"")</f>
        <v>0</v>
      </c>
    </row>
    <row r="2958" spans="1:9" x14ac:dyDescent="0.25">
      <c r="A2958" s="174">
        <f>--ISNUMBER(IFERROR(SEARCH('Project Costing'!#REF!,Services!I2965,1),""))</f>
        <v>0</v>
      </c>
      <c r="B2958" s="174" t="str">
        <f>IF(A2958=1,COUNTIF($A$8:A2958,1),"")</f>
        <v/>
      </c>
      <c r="C2958" s="174"/>
      <c r="D2958" s="157">
        <f>IFERROR($C$8:INDEX($C$8:$C$3000,COUNTIF($C$8:$C$3000,"?*")),"")</f>
        <v>0</v>
      </c>
      <c r="E2958" s="174"/>
      <c r="F2958" s="174">
        <f>--ISNUMBER(IFERROR(SEARCH('Project Costing'!#REF!,Services!I2965,1),""))</f>
        <v>0</v>
      </c>
      <c r="G2958" s="174" t="str">
        <f>IF(F2958=1,COUNTIF($F$8:F2958,1),"")</f>
        <v/>
      </c>
      <c r="H2958" s="174"/>
      <c r="I2958" s="157">
        <f>IFERROR($H$8:INDEX($H$8:$H$3000,COUNTIF($H$8:$H$3000,"?*")),"")</f>
        <v>0</v>
      </c>
    </row>
    <row r="2959" spans="1:9" x14ac:dyDescent="0.25">
      <c r="A2959" s="174">
        <f>--ISNUMBER(IFERROR(SEARCH('Project Costing'!#REF!,Services!I2966,1),""))</f>
        <v>0</v>
      </c>
      <c r="B2959" s="174" t="str">
        <f>IF(A2959=1,COUNTIF($A$8:A2959,1),"")</f>
        <v/>
      </c>
      <c r="C2959" s="174"/>
      <c r="D2959" s="157">
        <f>IFERROR($C$8:INDEX($C$8:$C$3000,COUNTIF($C$8:$C$3000,"?*")),"")</f>
        <v>0</v>
      </c>
      <c r="E2959" s="174"/>
      <c r="F2959" s="174">
        <f>--ISNUMBER(IFERROR(SEARCH('Project Costing'!#REF!,Services!I2966,1),""))</f>
        <v>0</v>
      </c>
      <c r="G2959" s="174" t="str">
        <f>IF(F2959=1,COUNTIF($F$8:F2959,1),"")</f>
        <v/>
      </c>
      <c r="H2959" s="174"/>
      <c r="I2959" s="157">
        <f>IFERROR($H$8:INDEX($H$8:$H$3000,COUNTIF($H$8:$H$3000,"?*")),"")</f>
        <v>0</v>
      </c>
    </row>
    <row r="2960" spans="1:9" x14ac:dyDescent="0.25">
      <c r="A2960" s="174">
        <f>--ISNUMBER(IFERROR(SEARCH('Project Costing'!#REF!,Services!I2967,1),""))</f>
        <v>0</v>
      </c>
      <c r="B2960" s="174" t="str">
        <f>IF(A2960=1,COUNTIF($A$8:A2960,1),"")</f>
        <v/>
      </c>
      <c r="C2960" s="174"/>
      <c r="D2960" s="157">
        <f>IFERROR($C$8:INDEX($C$8:$C$3000,COUNTIF($C$8:$C$3000,"?*")),"")</f>
        <v>0</v>
      </c>
      <c r="E2960" s="174"/>
      <c r="F2960" s="174">
        <f>--ISNUMBER(IFERROR(SEARCH('Project Costing'!#REF!,Services!I2967,1),""))</f>
        <v>0</v>
      </c>
      <c r="G2960" s="174" t="str">
        <f>IF(F2960=1,COUNTIF($F$8:F2960,1),"")</f>
        <v/>
      </c>
      <c r="H2960" s="174"/>
      <c r="I2960" s="157">
        <f>IFERROR($H$8:INDEX($H$8:$H$3000,COUNTIF($H$8:$H$3000,"?*")),"")</f>
        <v>0</v>
      </c>
    </row>
    <row r="2961" spans="1:9" x14ac:dyDescent="0.25">
      <c r="A2961" s="174">
        <f>--ISNUMBER(IFERROR(SEARCH('Project Costing'!#REF!,Services!I2968,1),""))</f>
        <v>0</v>
      </c>
      <c r="B2961" s="174" t="str">
        <f>IF(A2961=1,COUNTIF($A$8:A2961,1),"")</f>
        <v/>
      </c>
      <c r="C2961" s="174"/>
      <c r="D2961" s="157">
        <f>IFERROR($C$8:INDEX($C$8:$C$3000,COUNTIF($C$8:$C$3000,"?*")),"")</f>
        <v>0</v>
      </c>
      <c r="E2961" s="174"/>
      <c r="F2961" s="174">
        <f>--ISNUMBER(IFERROR(SEARCH('Project Costing'!#REF!,Services!I2968,1),""))</f>
        <v>0</v>
      </c>
      <c r="G2961" s="174" t="str">
        <f>IF(F2961=1,COUNTIF($F$8:F2961,1),"")</f>
        <v/>
      </c>
      <c r="H2961" s="174"/>
      <c r="I2961" s="157">
        <f>IFERROR($H$8:INDEX($H$8:$H$3000,COUNTIF($H$8:$H$3000,"?*")),"")</f>
        <v>0</v>
      </c>
    </row>
    <row r="2962" spans="1:9" x14ac:dyDescent="0.25">
      <c r="A2962" s="174">
        <f>--ISNUMBER(IFERROR(SEARCH('Project Costing'!#REF!,Services!I2969,1),""))</f>
        <v>0</v>
      </c>
      <c r="B2962" s="174" t="str">
        <f>IF(A2962=1,COUNTIF($A$8:A2962,1),"")</f>
        <v/>
      </c>
      <c r="C2962" s="174"/>
      <c r="D2962" s="157">
        <f>IFERROR($C$8:INDEX($C$8:$C$3000,COUNTIF($C$8:$C$3000,"?*")),"")</f>
        <v>0</v>
      </c>
      <c r="E2962" s="174"/>
      <c r="F2962" s="174">
        <f>--ISNUMBER(IFERROR(SEARCH('Project Costing'!#REF!,Services!I2969,1),""))</f>
        <v>0</v>
      </c>
      <c r="G2962" s="174" t="str">
        <f>IF(F2962=1,COUNTIF($F$8:F2962,1),"")</f>
        <v/>
      </c>
      <c r="H2962" s="174"/>
      <c r="I2962" s="157">
        <f>IFERROR($H$8:INDEX($H$8:$H$3000,COUNTIF($H$8:$H$3000,"?*")),"")</f>
        <v>0</v>
      </c>
    </row>
    <row r="2963" spans="1:9" x14ac:dyDescent="0.25">
      <c r="A2963" s="174">
        <f>--ISNUMBER(IFERROR(SEARCH('Project Costing'!#REF!,Services!I2970,1),""))</f>
        <v>0</v>
      </c>
      <c r="B2963" s="174" t="str">
        <f>IF(A2963=1,COUNTIF($A$8:A2963,1),"")</f>
        <v/>
      </c>
      <c r="C2963" s="174"/>
      <c r="D2963" s="157">
        <f>IFERROR($C$8:INDEX($C$8:$C$3000,COUNTIF($C$8:$C$3000,"?*")),"")</f>
        <v>0</v>
      </c>
      <c r="E2963" s="174"/>
      <c r="F2963" s="174">
        <f>--ISNUMBER(IFERROR(SEARCH('Project Costing'!#REF!,Services!I2970,1),""))</f>
        <v>0</v>
      </c>
      <c r="G2963" s="174" t="str">
        <f>IF(F2963=1,COUNTIF($F$8:F2963,1),"")</f>
        <v/>
      </c>
      <c r="H2963" s="174"/>
      <c r="I2963" s="157">
        <f>IFERROR($H$8:INDEX($H$8:$H$3000,COUNTIF($H$8:$H$3000,"?*")),"")</f>
        <v>0</v>
      </c>
    </row>
    <row r="2964" spans="1:9" x14ac:dyDescent="0.25">
      <c r="A2964" s="174">
        <f>--ISNUMBER(IFERROR(SEARCH('Project Costing'!#REF!,Services!I2971,1),""))</f>
        <v>0</v>
      </c>
      <c r="B2964" s="174" t="str">
        <f>IF(A2964=1,COUNTIF($A$8:A2964,1),"")</f>
        <v/>
      </c>
      <c r="C2964" s="174"/>
      <c r="D2964" s="157">
        <f>IFERROR($C$8:INDEX($C$8:$C$3000,COUNTIF($C$8:$C$3000,"?*")),"")</f>
        <v>0</v>
      </c>
      <c r="E2964" s="174"/>
      <c r="F2964" s="174">
        <f>--ISNUMBER(IFERROR(SEARCH('Project Costing'!#REF!,Services!I2971,1),""))</f>
        <v>0</v>
      </c>
      <c r="G2964" s="174" t="str">
        <f>IF(F2964=1,COUNTIF($F$8:F2964,1),"")</f>
        <v/>
      </c>
      <c r="H2964" s="174"/>
      <c r="I2964" s="157">
        <f>IFERROR($H$8:INDEX($H$8:$H$3000,COUNTIF($H$8:$H$3000,"?*")),"")</f>
        <v>0</v>
      </c>
    </row>
    <row r="2965" spans="1:9" x14ac:dyDescent="0.25">
      <c r="A2965" s="174">
        <f>--ISNUMBER(IFERROR(SEARCH('Project Costing'!#REF!,Services!I2972,1),""))</f>
        <v>0</v>
      </c>
      <c r="B2965" s="174" t="str">
        <f>IF(A2965=1,COUNTIF($A$8:A2965,1),"")</f>
        <v/>
      </c>
      <c r="C2965" s="174"/>
      <c r="D2965" s="157">
        <f>IFERROR($C$8:INDEX($C$8:$C$3000,COUNTIF($C$8:$C$3000,"?*")),"")</f>
        <v>0</v>
      </c>
      <c r="E2965" s="174"/>
      <c r="F2965" s="174">
        <f>--ISNUMBER(IFERROR(SEARCH('Project Costing'!#REF!,Services!I2972,1),""))</f>
        <v>0</v>
      </c>
      <c r="G2965" s="174" t="str">
        <f>IF(F2965=1,COUNTIF($F$8:F2965,1),"")</f>
        <v/>
      </c>
      <c r="H2965" s="174"/>
      <c r="I2965" s="157">
        <f>IFERROR($H$8:INDEX($H$8:$H$3000,COUNTIF($H$8:$H$3000,"?*")),"")</f>
        <v>0</v>
      </c>
    </row>
    <row r="2966" spans="1:9" x14ac:dyDescent="0.25">
      <c r="A2966" s="174">
        <f>--ISNUMBER(IFERROR(SEARCH('Project Costing'!#REF!,Services!I2973,1),""))</f>
        <v>0</v>
      </c>
      <c r="B2966" s="174" t="str">
        <f>IF(A2966=1,COUNTIF($A$8:A2966,1),"")</f>
        <v/>
      </c>
      <c r="C2966" s="174"/>
      <c r="D2966" s="157">
        <f>IFERROR($C$8:INDEX($C$8:$C$3000,COUNTIF($C$8:$C$3000,"?*")),"")</f>
        <v>0</v>
      </c>
      <c r="E2966" s="174"/>
      <c r="F2966" s="174">
        <f>--ISNUMBER(IFERROR(SEARCH('Project Costing'!#REF!,Services!I2973,1),""))</f>
        <v>0</v>
      </c>
      <c r="G2966" s="174" t="str">
        <f>IF(F2966=1,COUNTIF($F$8:F2966,1),"")</f>
        <v/>
      </c>
      <c r="H2966" s="174"/>
      <c r="I2966" s="157">
        <f>IFERROR($H$8:INDEX($H$8:$H$3000,COUNTIF($H$8:$H$3000,"?*")),"")</f>
        <v>0</v>
      </c>
    </row>
    <row r="2967" spans="1:9" x14ac:dyDescent="0.25">
      <c r="A2967" s="174">
        <f>--ISNUMBER(IFERROR(SEARCH('Project Costing'!#REF!,Services!I2974,1),""))</f>
        <v>0</v>
      </c>
      <c r="B2967" s="174" t="str">
        <f>IF(A2967=1,COUNTIF($A$8:A2967,1),"")</f>
        <v/>
      </c>
      <c r="C2967" s="174"/>
      <c r="D2967" s="157">
        <f>IFERROR($C$8:INDEX($C$8:$C$3000,COUNTIF($C$8:$C$3000,"?*")),"")</f>
        <v>0</v>
      </c>
      <c r="E2967" s="174"/>
      <c r="F2967" s="174">
        <f>--ISNUMBER(IFERROR(SEARCH('Project Costing'!#REF!,Services!I2974,1),""))</f>
        <v>0</v>
      </c>
      <c r="G2967" s="174" t="str">
        <f>IF(F2967=1,COUNTIF($F$8:F2967,1),"")</f>
        <v/>
      </c>
      <c r="H2967" s="174"/>
      <c r="I2967" s="157">
        <f>IFERROR($H$8:INDEX($H$8:$H$3000,COUNTIF($H$8:$H$3000,"?*")),"")</f>
        <v>0</v>
      </c>
    </row>
    <row r="2968" spans="1:9" x14ac:dyDescent="0.25">
      <c r="A2968" s="174">
        <f>--ISNUMBER(IFERROR(SEARCH('Project Costing'!#REF!,Services!I2975,1),""))</f>
        <v>0</v>
      </c>
      <c r="B2968" s="174" t="str">
        <f>IF(A2968=1,COUNTIF($A$8:A2968,1),"")</f>
        <v/>
      </c>
      <c r="C2968" s="174"/>
      <c r="D2968" s="157">
        <f>IFERROR($C$8:INDEX($C$8:$C$3000,COUNTIF($C$8:$C$3000,"?*")),"")</f>
        <v>0</v>
      </c>
      <c r="E2968" s="174"/>
      <c r="F2968" s="174">
        <f>--ISNUMBER(IFERROR(SEARCH('Project Costing'!#REF!,Services!I2975,1),""))</f>
        <v>0</v>
      </c>
      <c r="G2968" s="174" t="str">
        <f>IF(F2968=1,COUNTIF($F$8:F2968,1),"")</f>
        <v/>
      </c>
      <c r="H2968" s="174"/>
      <c r="I2968" s="157">
        <f>IFERROR($H$8:INDEX($H$8:$H$3000,COUNTIF($H$8:$H$3000,"?*")),"")</f>
        <v>0</v>
      </c>
    </row>
    <row r="2969" spans="1:9" x14ac:dyDescent="0.25">
      <c r="A2969" s="174">
        <f>--ISNUMBER(IFERROR(SEARCH('Project Costing'!#REF!,Services!I2976,1),""))</f>
        <v>0</v>
      </c>
      <c r="B2969" s="174" t="str">
        <f>IF(A2969=1,COUNTIF($A$8:A2969,1),"")</f>
        <v/>
      </c>
      <c r="C2969" s="174"/>
      <c r="D2969" s="157">
        <f>IFERROR($C$8:INDEX($C$8:$C$3000,COUNTIF($C$8:$C$3000,"?*")),"")</f>
        <v>0</v>
      </c>
      <c r="E2969" s="174"/>
      <c r="F2969" s="174">
        <f>--ISNUMBER(IFERROR(SEARCH('Project Costing'!#REF!,Services!I2976,1),""))</f>
        <v>0</v>
      </c>
      <c r="G2969" s="174" t="str">
        <f>IF(F2969=1,COUNTIF($F$8:F2969,1),"")</f>
        <v/>
      </c>
      <c r="H2969" s="174"/>
      <c r="I2969" s="157">
        <f>IFERROR($H$8:INDEX($H$8:$H$3000,COUNTIF($H$8:$H$3000,"?*")),"")</f>
        <v>0</v>
      </c>
    </row>
    <row r="2970" spans="1:9" x14ac:dyDescent="0.25">
      <c r="A2970" s="174">
        <f>--ISNUMBER(IFERROR(SEARCH('Project Costing'!#REF!,Services!I2977,1),""))</f>
        <v>0</v>
      </c>
      <c r="B2970" s="174" t="str">
        <f>IF(A2970=1,COUNTIF($A$8:A2970,1),"")</f>
        <v/>
      </c>
      <c r="C2970" s="174"/>
      <c r="D2970" s="157">
        <f>IFERROR($C$8:INDEX($C$8:$C$3000,COUNTIF($C$8:$C$3000,"?*")),"")</f>
        <v>0</v>
      </c>
      <c r="E2970" s="174"/>
      <c r="F2970" s="174">
        <f>--ISNUMBER(IFERROR(SEARCH('Project Costing'!#REF!,Services!I2977,1),""))</f>
        <v>0</v>
      </c>
      <c r="G2970" s="174" t="str">
        <f>IF(F2970=1,COUNTIF($F$8:F2970,1),"")</f>
        <v/>
      </c>
      <c r="H2970" s="174"/>
      <c r="I2970" s="157">
        <f>IFERROR($H$8:INDEX($H$8:$H$3000,COUNTIF($H$8:$H$3000,"?*")),"")</f>
        <v>0</v>
      </c>
    </row>
    <row r="2971" spans="1:9" x14ac:dyDescent="0.25">
      <c r="A2971" s="174">
        <f>--ISNUMBER(IFERROR(SEARCH('Project Costing'!#REF!,Services!I2978,1),""))</f>
        <v>0</v>
      </c>
      <c r="B2971" s="174" t="str">
        <f>IF(A2971=1,COUNTIF($A$8:A2971,1),"")</f>
        <v/>
      </c>
      <c r="C2971" s="174"/>
      <c r="D2971" s="157">
        <f>IFERROR($C$8:INDEX($C$8:$C$3000,COUNTIF($C$8:$C$3000,"?*")),"")</f>
        <v>0</v>
      </c>
      <c r="E2971" s="174"/>
      <c r="F2971" s="174">
        <f>--ISNUMBER(IFERROR(SEARCH('Project Costing'!#REF!,Services!I2978,1),""))</f>
        <v>0</v>
      </c>
      <c r="G2971" s="174" t="str">
        <f>IF(F2971=1,COUNTIF($F$8:F2971,1),"")</f>
        <v/>
      </c>
      <c r="H2971" s="174"/>
      <c r="I2971" s="157">
        <f>IFERROR($H$8:INDEX($H$8:$H$3000,COUNTIF($H$8:$H$3000,"?*")),"")</f>
        <v>0</v>
      </c>
    </row>
    <row r="2972" spans="1:9" x14ac:dyDescent="0.25">
      <c r="A2972" s="174">
        <f>--ISNUMBER(IFERROR(SEARCH('Project Costing'!#REF!,Services!I2979,1),""))</f>
        <v>0</v>
      </c>
      <c r="B2972" s="174" t="str">
        <f>IF(A2972=1,COUNTIF($A$8:A2972,1),"")</f>
        <v/>
      </c>
      <c r="C2972" s="174"/>
      <c r="D2972" s="157">
        <f>IFERROR($C$8:INDEX($C$8:$C$3000,COUNTIF($C$8:$C$3000,"?*")),"")</f>
        <v>0</v>
      </c>
      <c r="E2972" s="174"/>
      <c r="F2972" s="174">
        <f>--ISNUMBER(IFERROR(SEARCH('Project Costing'!#REF!,Services!I2979,1),""))</f>
        <v>0</v>
      </c>
      <c r="G2972" s="174" t="str">
        <f>IF(F2972=1,COUNTIF($F$8:F2972,1),"")</f>
        <v/>
      </c>
      <c r="H2972" s="174"/>
      <c r="I2972" s="157">
        <f>IFERROR($H$8:INDEX($H$8:$H$3000,COUNTIF($H$8:$H$3000,"?*")),"")</f>
        <v>0</v>
      </c>
    </row>
    <row r="2973" spans="1:9" x14ac:dyDescent="0.25">
      <c r="A2973" s="174">
        <f>--ISNUMBER(IFERROR(SEARCH('Project Costing'!#REF!,Services!I2980,1),""))</f>
        <v>0</v>
      </c>
      <c r="B2973" s="174" t="str">
        <f>IF(A2973=1,COUNTIF($A$8:A2973,1),"")</f>
        <v/>
      </c>
      <c r="C2973" s="174"/>
      <c r="D2973" s="157">
        <f>IFERROR($C$8:INDEX($C$8:$C$3000,COUNTIF($C$8:$C$3000,"?*")),"")</f>
        <v>0</v>
      </c>
      <c r="E2973" s="174"/>
      <c r="F2973" s="174">
        <f>--ISNUMBER(IFERROR(SEARCH('Project Costing'!#REF!,Services!I2980,1),""))</f>
        <v>0</v>
      </c>
      <c r="G2973" s="174" t="str">
        <f>IF(F2973=1,COUNTIF($F$8:F2973,1),"")</f>
        <v/>
      </c>
      <c r="H2973" s="174"/>
      <c r="I2973" s="157">
        <f>IFERROR($H$8:INDEX($H$8:$H$3000,COUNTIF($H$8:$H$3000,"?*")),"")</f>
        <v>0</v>
      </c>
    </row>
    <row r="2974" spans="1:9" x14ac:dyDescent="0.25">
      <c r="A2974" s="174">
        <f>--ISNUMBER(IFERROR(SEARCH('Project Costing'!#REF!,Services!I2981,1),""))</f>
        <v>0</v>
      </c>
      <c r="B2974" s="174" t="str">
        <f>IF(A2974=1,COUNTIF($A$8:A2974,1),"")</f>
        <v/>
      </c>
      <c r="C2974" s="174"/>
      <c r="D2974" s="157">
        <f>IFERROR($C$8:INDEX($C$8:$C$3000,COUNTIF($C$8:$C$3000,"?*")),"")</f>
        <v>0</v>
      </c>
      <c r="E2974" s="174"/>
      <c r="F2974" s="174">
        <f>--ISNUMBER(IFERROR(SEARCH('Project Costing'!#REF!,Services!I2981,1),""))</f>
        <v>0</v>
      </c>
      <c r="G2974" s="174" t="str">
        <f>IF(F2974=1,COUNTIF($F$8:F2974,1),"")</f>
        <v/>
      </c>
      <c r="H2974" s="174"/>
      <c r="I2974" s="157">
        <f>IFERROR($H$8:INDEX($H$8:$H$3000,COUNTIF($H$8:$H$3000,"?*")),"")</f>
        <v>0</v>
      </c>
    </row>
    <row r="2975" spans="1:9" x14ac:dyDescent="0.25">
      <c r="A2975" s="174">
        <f>--ISNUMBER(IFERROR(SEARCH('Project Costing'!#REF!,Services!I2982,1),""))</f>
        <v>0</v>
      </c>
      <c r="B2975" s="174" t="str">
        <f>IF(A2975=1,COUNTIF($A$8:A2975,1),"")</f>
        <v/>
      </c>
      <c r="C2975" s="174"/>
      <c r="D2975" s="157">
        <f>IFERROR($C$8:INDEX($C$8:$C$3000,COUNTIF($C$8:$C$3000,"?*")),"")</f>
        <v>0</v>
      </c>
      <c r="E2975" s="174"/>
      <c r="F2975" s="174">
        <f>--ISNUMBER(IFERROR(SEARCH('Project Costing'!#REF!,Services!I2982,1),""))</f>
        <v>0</v>
      </c>
      <c r="G2975" s="174" t="str">
        <f>IF(F2975=1,COUNTIF($F$8:F2975,1),"")</f>
        <v/>
      </c>
      <c r="H2975" s="174"/>
      <c r="I2975" s="157">
        <f>IFERROR($H$8:INDEX($H$8:$H$3000,COUNTIF($H$8:$H$3000,"?*")),"")</f>
        <v>0</v>
      </c>
    </row>
    <row r="2976" spans="1:9" x14ac:dyDescent="0.25">
      <c r="A2976" s="174">
        <f>--ISNUMBER(IFERROR(SEARCH('Project Costing'!#REF!,Services!I2983,1),""))</f>
        <v>0</v>
      </c>
      <c r="B2976" s="174" t="str">
        <f>IF(A2976=1,COUNTIF($A$8:A2976,1),"")</f>
        <v/>
      </c>
      <c r="C2976" s="174"/>
      <c r="D2976" s="157">
        <f>IFERROR($C$8:INDEX($C$8:$C$3000,COUNTIF($C$8:$C$3000,"?*")),"")</f>
        <v>0</v>
      </c>
      <c r="E2976" s="174"/>
      <c r="F2976" s="174">
        <f>--ISNUMBER(IFERROR(SEARCH('Project Costing'!#REF!,Services!I2983,1),""))</f>
        <v>0</v>
      </c>
      <c r="G2976" s="174" t="str">
        <f>IF(F2976=1,COUNTIF($F$8:F2976,1),"")</f>
        <v/>
      </c>
      <c r="H2976" s="174"/>
      <c r="I2976" s="157">
        <f>IFERROR($H$8:INDEX($H$8:$H$3000,COUNTIF($H$8:$H$3000,"?*")),"")</f>
        <v>0</v>
      </c>
    </row>
    <row r="2977" spans="1:9" x14ac:dyDescent="0.25">
      <c r="A2977" s="174">
        <f>--ISNUMBER(IFERROR(SEARCH('Project Costing'!#REF!,Services!I2984,1),""))</f>
        <v>0</v>
      </c>
      <c r="B2977" s="174" t="str">
        <f>IF(A2977=1,COUNTIF($A$8:A2977,1),"")</f>
        <v/>
      </c>
      <c r="C2977" s="174"/>
      <c r="D2977" s="157">
        <f>IFERROR($C$8:INDEX($C$8:$C$3000,COUNTIF($C$8:$C$3000,"?*")),"")</f>
        <v>0</v>
      </c>
      <c r="E2977" s="174"/>
      <c r="F2977" s="174">
        <f>--ISNUMBER(IFERROR(SEARCH('Project Costing'!#REF!,Services!I2984,1),""))</f>
        <v>0</v>
      </c>
      <c r="G2977" s="174" t="str">
        <f>IF(F2977=1,COUNTIF($F$8:F2977,1),"")</f>
        <v/>
      </c>
      <c r="H2977" s="174"/>
      <c r="I2977" s="157">
        <f>IFERROR($H$8:INDEX($H$8:$H$3000,COUNTIF($H$8:$H$3000,"?*")),"")</f>
        <v>0</v>
      </c>
    </row>
    <row r="2978" spans="1:9" x14ac:dyDescent="0.25">
      <c r="A2978" s="174">
        <f>--ISNUMBER(IFERROR(SEARCH('Project Costing'!#REF!,Services!I2985,1),""))</f>
        <v>0</v>
      </c>
      <c r="B2978" s="174" t="str">
        <f>IF(A2978=1,COUNTIF($A$8:A2978,1),"")</f>
        <v/>
      </c>
      <c r="C2978" s="174"/>
      <c r="D2978" s="157">
        <f>IFERROR($C$8:INDEX($C$8:$C$3000,COUNTIF($C$8:$C$3000,"?*")),"")</f>
        <v>0</v>
      </c>
      <c r="E2978" s="174"/>
      <c r="F2978" s="174">
        <f>--ISNUMBER(IFERROR(SEARCH('Project Costing'!#REF!,Services!I2985,1),""))</f>
        <v>0</v>
      </c>
      <c r="G2978" s="174" t="str">
        <f>IF(F2978=1,COUNTIF($F$8:F2978,1),"")</f>
        <v/>
      </c>
      <c r="H2978" s="174"/>
      <c r="I2978" s="157">
        <f>IFERROR($H$8:INDEX($H$8:$H$3000,COUNTIF($H$8:$H$3000,"?*")),"")</f>
        <v>0</v>
      </c>
    </row>
    <row r="2979" spans="1:9" x14ac:dyDescent="0.25">
      <c r="A2979" s="174">
        <f>--ISNUMBER(IFERROR(SEARCH('Project Costing'!#REF!,Services!I2986,1),""))</f>
        <v>0</v>
      </c>
      <c r="B2979" s="174" t="str">
        <f>IF(A2979=1,COUNTIF($A$8:A2979,1),"")</f>
        <v/>
      </c>
      <c r="C2979" s="174"/>
      <c r="D2979" s="157">
        <f>IFERROR($C$8:INDEX($C$8:$C$3000,COUNTIF($C$8:$C$3000,"?*")),"")</f>
        <v>0</v>
      </c>
      <c r="E2979" s="174"/>
      <c r="F2979" s="174">
        <f>--ISNUMBER(IFERROR(SEARCH('Project Costing'!#REF!,Services!I2986,1),""))</f>
        <v>0</v>
      </c>
      <c r="G2979" s="174" t="str">
        <f>IF(F2979=1,COUNTIF($F$8:F2979,1),"")</f>
        <v/>
      </c>
      <c r="H2979" s="174"/>
      <c r="I2979" s="157">
        <f>IFERROR($H$8:INDEX($H$8:$H$3000,COUNTIF($H$8:$H$3000,"?*")),"")</f>
        <v>0</v>
      </c>
    </row>
    <row r="2980" spans="1:9" x14ac:dyDescent="0.25">
      <c r="A2980" s="174">
        <f>--ISNUMBER(IFERROR(SEARCH('Project Costing'!#REF!,Services!I2987,1),""))</f>
        <v>0</v>
      </c>
      <c r="B2980" s="174" t="str">
        <f>IF(A2980=1,COUNTIF($A$8:A2980,1),"")</f>
        <v/>
      </c>
      <c r="C2980" s="174"/>
      <c r="D2980" s="157">
        <f>IFERROR($C$8:INDEX($C$8:$C$3000,COUNTIF($C$8:$C$3000,"?*")),"")</f>
        <v>0</v>
      </c>
      <c r="E2980" s="174"/>
      <c r="F2980" s="174">
        <f>--ISNUMBER(IFERROR(SEARCH('Project Costing'!#REF!,Services!I2987,1),""))</f>
        <v>0</v>
      </c>
      <c r="G2980" s="174" t="str">
        <f>IF(F2980=1,COUNTIF($F$8:F2980,1),"")</f>
        <v/>
      </c>
      <c r="H2980" s="174"/>
      <c r="I2980" s="157">
        <f>IFERROR($H$8:INDEX($H$8:$H$3000,COUNTIF($H$8:$H$3000,"?*")),"")</f>
        <v>0</v>
      </c>
    </row>
    <row r="2981" spans="1:9" x14ac:dyDescent="0.25">
      <c r="A2981" s="174">
        <f>--ISNUMBER(IFERROR(SEARCH('Project Costing'!#REF!,Services!I2988,1),""))</f>
        <v>0</v>
      </c>
      <c r="B2981" s="174" t="str">
        <f>IF(A2981=1,COUNTIF($A$8:A2981,1),"")</f>
        <v/>
      </c>
      <c r="C2981" s="174"/>
      <c r="D2981" s="157">
        <f>IFERROR($C$8:INDEX($C$8:$C$3000,COUNTIF($C$8:$C$3000,"?*")),"")</f>
        <v>0</v>
      </c>
      <c r="E2981" s="174"/>
      <c r="F2981" s="174">
        <f>--ISNUMBER(IFERROR(SEARCH('Project Costing'!#REF!,Services!I2988,1),""))</f>
        <v>0</v>
      </c>
      <c r="G2981" s="174" t="str">
        <f>IF(F2981=1,COUNTIF($F$8:F2981,1),"")</f>
        <v/>
      </c>
      <c r="H2981" s="174"/>
      <c r="I2981" s="157">
        <f>IFERROR($H$8:INDEX($H$8:$H$3000,COUNTIF($H$8:$H$3000,"?*")),"")</f>
        <v>0</v>
      </c>
    </row>
    <row r="2982" spans="1:9" x14ac:dyDescent="0.25">
      <c r="A2982" s="174">
        <f>--ISNUMBER(IFERROR(SEARCH('Project Costing'!#REF!,Services!I2989,1),""))</f>
        <v>0</v>
      </c>
      <c r="B2982" s="174" t="str">
        <f>IF(A2982=1,COUNTIF($A$8:A2982,1),"")</f>
        <v/>
      </c>
      <c r="C2982" s="174"/>
      <c r="D2982" s="157">
        <f>IFERROR($C$8:INDEX($C$8:$C$3000,COUNTIF($C$8:$C$3000,"?*")),"")</f>
        <v>0</v>
      </c>
      <c r="E2982" s="174"/>
      <c r="F2982" s="174">
        <f>--ISNUMBER(IFERROR(SEARCH('Project Costing'!#REF!,Services!I2989,1),""))</f>
        <v>0</v>
      </c>
      <c r="G2982" s="174" t="str">
        <f>IF(F2982=1,COUNTIF($F$8:F2982,1),"")</f>
        <v/>
      </c>
      <c r="H2982" s="174"/>
      <c r="I2982" s="157">
        <f>IFERROR($H$8:INDEX($H$8:$H$3000,COUNTIF($H$8:$H$3000,"?*")),"")</f>
        <v>0</v>
      </c>
    </row>
    <row r="2983" spans="1:9" x14ac:dyDescent="0.25">
      <c r="A2983" s="174">
        <f>--ISNUMBER(IFERROR(SEARCH('Project Costing'!#REF!,Services!I2990,1),""))</f>
        <v>0</v>
      </c>
      <c r="B2983" s="174" t="str">
        <f>IF(A2983=1,COUNTIF($A$8:A2983,1),"")</f>
        <v/>
      </c>
      <c r="C2983" s="174"/>
      <c r="D2983" s="157">
        <f>IFERROR($C$8:INDEX($C$8:$C$3000,COUNTIF($C$8:$C$3000,"?*")),"")</f>
        <v>0</v>
      </c>
      <c r="E2983" s="174"/>
      <c r="F2983" s="174">
        <f>--ISNUMBER(IFERROR(SEARCH('Project Costing'!#REF!,Services!I2990,1),""))</f>
        <v>0</v>
      </c>
      <c r="G2983" s="174" t="str">
        <f>IF(F2983=1,COUNTIF($F$8:F2983,1),"")</f>
        <v/>
      </c>
      <c r="H2983" s="174"/>
      <c r="I2983" s="157">
        <f>IFERROR($H$8:INDEX($H$8:$H$3000,COUNTIF($H$8:$H$3000,"?*")),"")</f>
        <v>0</v>
      </c>
    </row>
    <row r="2984" spans="1:9" x14ac:dyDescent="0.25">
      <c r="A2984" s="174">
        <f>--ISNUMBER(IFERROR(SEARCH('Project Costing'!#REF!,Services!I2991,1),""))</f>
        <v>0</v>
      </c>
      <c r="B2984" s="174" t="str">
        <f>IF(A2984=1,COUNTIF($A$8:A2984,1),"")</f>
        <v/>
      </c>
      <c r="C2984" s="174"/>
      <c r="D2984" s="157">
        <f>IFERROR($C$8:INDEX($C$8:$C$3000,COUNTIF($C$8:$C$3000,"?*")),"")</f>
        <v>0</v>
      </c>
      <c r="E2984" s="174"/>
      <c r="F2984" s="174">
        <f>--ISNUMBER(IFERROR(SEARCH('Project Costing'!#REF!,Services!I2991,1),""))</f>
        <v>0</v>
      </c>
      <c r="G2984" s="174" t="str">
        <f>IF(F2984=1,COUNTIF($F$8:F2984,1),"")</f>
        <v/>
      </c>
      <c r="H2984" s="174"/>
      <c r="I2984" s="157">
        <f>IFERROR($H$8:INDEX($H$8:$H$3000,COUNTIF($H$8:$H$3000,"?*")),"")</f>
        <v>0</v>
      </c>
    </row>
    <row r="2985" spans="1:9" x14ac:dyDescent="0.25">
      <c r="A2985" s="174">
        <f>--ISNUMBER(IFERROR(SEARCH('Project Costing'!#REF!,Services!I2992,1),""))</f>
        <v>0</v>
      </c>
      <c r="B2985" s="174" t="str">
        <f>IF(A2985=1,COUNTIF($A$8:A2985,1),"")</f>
        <v/>
      </c>
      <c r="C2985" s="174"/>
      <c r="D2985" s="157">
        <f>IFERROR($C$8:INDEX($C$8:$C$3000,COUNTIF($C$8:$C$3000,"?*")),"")</f>
        <v>0</v>
      </c>
      <c r="E2985" s="174"/>
      <c r="F2985" s="174">
        <f>--ISNUMBER(IFERROR(SEARCH('Project Costing'!#REF!,Services!I2992,1),""))</f>
        <v>0</v>
      </c>
      <c r="G2985" s="174" t="str">
        <f>IF(F2985=1,COUNTIF($F$8:F2985,1),"")</f>
        <v/>
      </c>
      <c r="H2985" s="174"/>
      <c r="I2985" s="157">
        <f>IFERROR($H$8:INDEX($H$8:$H$3000,COUNTIF($H$8:$H$3000,"?*")),"")</f>
        <v>0</v>
      </c>
    </row>
    <row r="2986" spans="1:9" x14ac:dyDescent="0.25">
      <c r="A2986" s="174">
        <f>--ISNUMBER(IFERROR(SEARCH('Project Costing'!#REF!,Services!I2993,1),""))</f>
        <v>0</v>
      </c>
      <c r="B2986" s="174" t="str">
        <f>IF(A2986=1,COUNTIF($A$8:A2986,1),"")</f>
        <v/>
      </c>
      <c r="C2986" s="174"/>
      <c r="D2986" s="157">
        <f>IFERROR($C$8:INDEX($C$8:$C$3000,COUNTIF($C$8:$C$3000,"?*")),"")</f>
        <v>0</v>
      </c>
      <c r="E2986" s="174"/>
      <c r="F2986" s="174">
        <f>--ISNUMBER(IFERROR(SEARCH('Project Costing'!#REF!,Services!I2993,1),""))</f>
        <v>0</v>
      </c>
      <c r="G2986" s="174" t="str">
        <f>IF(F2986=1,COUNTIF($F$8:F2986,1),"")</f>
        <v/>
      </c>
      <c r="H2986" s="174"/>
      <c r="I2986" s="157">
        <f>IFERROR($H$8:INDEX($H$8:$H$3000,COUNTIF($H$8:$H$3000,"?*")),"")</f>
        <v>0</v>
      </c>
    </row>
    <row r="2987" spans="1:9" x14ac:dyDescent="0.25">
      <c r="A2987" s="174">
        <f>--ISNUMBER(IFERROR(SEARCH('Project Costing'!#REF!,Services!I2994,1),""))</f>
        <v>0</v>
      </c>
      <c r="B2987" s="174" t="str">
        <f>IF(A2987=1,COUNTIF($A$8:A2987,1),"")</f>
        <v/>
      </c>
      <c r="C2987" s="174"/>
      <c r="D2987" s="157">
        <f>IFERROR($C$8:INDEX($C$8:$C$3000,COUNTIF($C$8:$C$3000,"?*")),"")</f>
        <v>0</v>
      </c>
      <c r="E2987" s="174"/>
      <c r="F2987" s="174">
        <f>--ISNUMBER(IFERROR(SEARCH('Project Costing'!#REF!,Services!I2994,1),""))</f>
        <v>0</v>
      </c>
      <c r="G2987" s="174" t="str">
        <f>IF(F2987=1,COUNTIF($F$8:F2987,1),"")</f>
        <v/>
      </c>
      <c r="H2987" s="174"/>
      <c r="I2987" s="157">
        <f>IFERROR($H$8:INDEX($H$8:$H$3000,COUNTIF($H$8:$H$3000,"?*")),"")</f>
        <v>0</v>
      </c>
    </row>
    <row r="2988" spans="1:9" x14ac:dyDescent="0.25">
      <c r="A2988" s="174">
        <f>--ISNUMBER(IFERROR(SEARCH('Project Costing'!#REF!,Services!I2995,1),""))</f>
        <v>0</v>
      </c>
      <c r="B2988" s="174" t="str">
        <f>IF(A2988=1,COUNTIF($A$8:A2988,1),"")</f>
        <v/>
      </c>
      <c r="C2988" s="174"/>
      <c r="D2988" s="157">
        <f>IFERROR($C$8:INDEX($C$8:$C$3000,COUNTIF($C$8:$C$3000,"?*")),"")</f>
        <v>0</v>
      </c>
      <c r="E2988" s="174"/>
      <c r="F2988" s="174">
        <f>--ISNUMBER(IFERROR(SEARCH('Project Costing'!#REF!,Services!I2995,1),""))</f>
        <v>0</v>
      </c>
      <c r="G2988" s="174" t="str">
        <f>IF(F2988=1,COUNTIF($F$8:F2988,1),"")</f>
        <v/>
      </c>
      <c r="H2988" s="174"/>
      <c r="I2988" s="157">
        <f>IFERROR($H$8:INDEX($H$8:$H$3000,COUNTIF($H$8:$H$3000,"?*")),"")</f>
        <v>0</v>
      </c>
    </row>
    <row r="2989" spans="1:9" x14ac:dyDescent="0.25">
      <c r="A2989" s="174">
        <f>--ISNUMBER(IFERROR(SEARCH('Project Costing'!#REF!,Services!I2996,1),""))</f>
        <v>0</v>
      </c>
      <c r="B2989" s="174" t="str">
        <f>IF(A2989=1,COUNTIF($A$8:A2989,1),"")</f>
        <v/>
      </c>
      <c r="C2989" s="174"/>
      <c r="D2989" s="157">
        <f>IFERROR($C$8:INDEX($C$8:$C$3000,COUNTIF($C$8:$C$3000,"?*")),"")</f>
        <v>0</v>
      </c>
      <c r="E2989" s="174"/>
      <c r="F2989" s="174">
        <f>--ISNUMBER(IFERROR(SEARCH('Project Costing'!#REF!,Services!I2996,1),""))</f>
        <v>0</v>
      </c>
      <c r="G2989" s="174" t="str">
        <f>IF(F2989=1,COUNTIF($F$8:F2989,1),"")</f>
        <v/>
      </c>
      <c r="H2989" s="174"/>
      <c r="I2989" s="157">
        <f>IFERROR($H$8:INDEX($H$8:$H$3000,COUNTIF($H$8:$H$3000,"?*")),"")</f>
        <v>0</v>
      </c>
    </row>
    <row r="2990" spans="1:9" x14ac:dyDescent="0.25">
      <c r="A2990" s="174">
        <f>--ISNUMBER(IFERROR(SEARCH('Project Costing'!#REF!,Services!I2997,1),""))</f>
        <v>0</v>
      </c>
      <c r="B2990" s="174" t="str">
        <f>IF(A2990=1,COUNTIF($A$8:A2990,1),"")</f>
        <v/>
      </c>
      <c r="C2990" s="174"/>
      <c r="D2990" s="157">
        <f>IFERROR($C$8:INDEX($C$8:$C$3000,COUNTIF($C$8:$C$3000,"?*")),"")</f>
        <v>0</v>
      </c>
      <c r="E2990" s="174"/>
      <c r="F2990" s="174">
        <f>--ISNUMBER(IFERROR(SEARCH('Project Costing'!#REF!,Services!I2997,1),""))</f>
        <v>0</v>
      </c>
      <c r="G2990" s="174" t="str">
        <f>IF(F2990=1,COUNTIF($F$8:F2990,1),"")</f>
        <v/>
      </c>
      <c r="H2990" s="174"/>
      <c r="I2990" s="157">
        <f>IFERROR($H$8:INDEX($H$8:$H$3000,COUNTIF($H$8:$H$3000,"?*")),"")</f>
        <v>0</v>
      </c>
    </row>
    <row r="2991" spans="1:9" x14ac:dyDescent="0.25">
      <c r="A2991" s="174">
        <f>--ISNUMBER(IFERROR(SEARCH('Project Costing'!#REF!,Services!I2998,1),""))</f>
        <v>0</v>
      </c>
      <c r="B2991" s="174" t="str">
        <f>IF(A2991=1,COUNTIF($A$8:A2991,1),"")</f>
        <v/>
      </c>
      <c r="C2991" s="174"/>
      <c r="D2991" s="157">
        <f>IFERROR($C$8:INDEX($C$8:$C$3000,COUNTIF($C$8:$C$3000,"?*")),"")</f>
        <v>0</v>
      </c>
      <c r="E2991" s="174"/>
      <c r="F2991" s="174">
        <f>--ISNUMBER(IFERROR(SEARCH('Project Costing'!#REF!,Services!I2998,1),""))</f>
        <v>0</v>
      </c>
      <c r="G2991" s="174" t="str">
        <f>IF(F2991=1,COUNTIF($F$8:F2991,1),"")</f>
        <v/>
      </c>
      <c r="H2991" s="174"/>
      <c r="I2991" s="157">
        <f>IFERROR($H$8:INDEX($H$8:$H$3000,COUNTIF($H$8:$H$3000,"?*")),"")</f>
        <v>0</v>
      </c>
    </row>
    <row r="2992" spans="1:9" x14ac:dyDescent="0.25">
      <c r="A2992" s="174">
        <f>--ISNUMBER(IFERROR(SEARCH('Project Costing'!#REF!,Services!I2999,1),""))</f>
        <v>0</v>
      </c>
      <c r="B2992" s="174" t="str">
        <f>IF(A2992=1,COUNTIF($A$8:A2992,1),"")</f>
        <v/>
      </c>
      <c r="C2992" s="174"/>
      <c r="D2992" s="157">
        <f>IFERROR($C$8:INDEX($C$8:$C$3000,COUNTIF($C$8:$C$3000,"?*")),"")</f>
        <v>0</v>
      </c>
      <c r="E2992" s="174"/>
      <c r="F2992" s="174">
        <f>--ISNUMBER(IFERROR(SEARCH('Project Costing'!#REF!,Services!I2999,1),""))</f>
        <v>0</v>
      </c>
      <c r="G2992" s="174" t="str">
        <f>IF(F2992=1,COUNTIF($F$8:F2992,1),"")</f>
        <v/>
      </c>
      <c r="H2992" s="174"/>
      <c r="I2992" s="157">
        <f>IFERROR($H$8:INDEX($H$8:$H$3000,COUNTIF($H$8:$H$3000,"?*")),"")</f>
        <v>0</v>
      </c>
    </row>
    <row r="2993" spans="1:9" x14ac:dyDescent="0.25">
      <c r="A2993" s="174">
        <f>--ISNUMBER(IFERROR(SEARCH('Project Costing'!#REF!,Services!I3000,1),""))</f>
        <v>0</v>
      </c>
      <c r="B2993" s="174" t="str">
        <f>IF(A2993=1,COUNTIF($A$8:A2993,1),"")</f>
        <v/>
      </c>
      <c r="C2993" s="174"/>
      <c r="D2993" s="157">
        <f>IFERROR($C$8:INDEX($C$8:$C$3000,COUNTIF($C$8:$C$3000,"?*")),"")</f>
        <v>0</v>
      </c>
      <c r="E2993" s="174"/>
      <c r="F2993" s="174">
        <f>--ISNUMBER(IFERROR(SEARCH('Project Costing'!#REF!,Services!I3000,1),""))</f>
        <v>0</v>
      </c>
      <c r="G2993" s="174" t="str">
        <f>IF(F2993=1,COUNTIF($F$8:F2993,1),"")</f>
        <v/>
      </c>
      <c r="H2993" s="174"/>
      <c r="I2993" s="157">
        <f>IFERROR($H$8:INDEX($H$8:$H$3000,COUNTIF($H$8:$H$3000,"?*")),"")</f>
        <v>0</v>
      </c>
    </row>
    <row r="2994" spans="1:9" x14ac:dyDescent="0.25">
      <c r="A2994" s="174">
        <f>--ISNUMBER(IFERROR(SEARCH('Project Costing'!#REF!,Services!I3001,1),""))</f>
        <v>0</v>
      </c>
      <c r="B2994" s="174" t="str">
        <f>IF(A2994=1,COUNTIF($A$8:A2994,1),"")</f>
        <v/>
      </c>
      <c r="C2994" s="174"/>
      <c r="D2994" s="157">
        <f>IFERROR($C$8:INDEX($C$8:$C$3000,COUNTIF($C$8:$C$3000,"?*")),"")</f>
        <v>0</v>
      </c>
      <c r="E2994" s="174"/>
      <c r="F2994" s="174">
        <f>--ISNUMBER(IFERROR(SEARCH('Project Costing'!#REF!,Services!I3001,1),""))</f>
        <v>0</v>
      </c>
      <c r="G2994" s="174" t="str">
        <f>IF(F2994=1,COUNTIF($F$8:F2994,1),"")</f>
        <v/>
      </c>
      <c r="H2994" s="174"/>
      <c r="I2994" s="157">
        <f>IFERROR($H$8:INDEX($H$8:$H$3000,COUNTIF($H$8:$H$3000,"?*")),"")</f>
        <v>0</v>
      </c>
    </row>
    <row r="2995" spans="1:9" x14ac:dyDescent="0.25">
      <c r="A2995" s="174">
        <f>--ISNUMBER(IFERROR(SEARCH('Project Costing'!#REF!,Services!I3002,1),""))</f>
        <v>0</v>
      </c>
      <c r="B2995" s="174" t="str">
        <f>IF(A2995=1,COUNTIF($A$8:A2995,1),"")</f>
        <v/>
      </c>
      <c r="C2995" s="174"/>
      <c r="D2995" s="157">
        <f>IFERROR($C$8:INDEX($C$8:$C$3000,COUNTIF($C$8:$C$3000,"?*")),"")</f>
        <v>0</v>
      </c>
      <c r="E2995" s="174"/>
      <c r="F2995" s="174">
        <f>--ISNUMBER(IFERROR(SEARCH('Project Costing'!#REF!,Services!I3002,1),""))</f>
        <v>0</v>
      </c>
      <c r="G2995" s="174" t="str">
        <f>IF(F2995=1,COUNTIF($F$8:F2995,1),"")</f>
        <v/>
      </c>
      <c r="H2995" s="174"/>
      <c r="I2995" s="157">
        <f>IFERROR($H$8:INDEX($H$8:$H$3000,COUNTIF($H$8:$H$3000,"?*")),"")</f>
        <v>0</v>
      </c>
    </row>
    <row r="2996" spans="1:9" x14ac:dyDescent="0.25">
      <c r="A2996" s="174">
        <f>--ISNUMBER(IFERROR(SEARCH('Project Costing'!#REF!,Services!I3003,1),""))</f>
        <v>0</v>
      </c>
      <c r="B2996" s="174" t="str">
        <f>IF(A2996=1,COUNTIF($A$8:A2996,1),"")</f>
        <v/>
      </c>
      <c r="C2996" s="174"/>
      <c r="D2996" s="157">
        <f>IFERROR($C$8:INDEX($C$8:$C$3000,COUNTIF($C$8:$C$3000,"?*")),"")</f>
        <v>0</v>
      </c>
      <c r="E2996" s="174"/>
      <c r="F2996" s="174">
        <f>--ISNUMBER(IFERROR(SEARCH('Project Costing'!#REF!,Services!I3003,1),""))</f>
        <v>0</v>
      </c>
      <c r="G2996" s="174" t="str">
        <f>IF(F2996=1,COUNTIF($F$8:F2996,1),"")</f>
        <v/>
      </c>
      <c r="H2996" s="174"/>
      <c r="I2996" s="157">
        <f>IFERROR($H$8:INDEX($H$8:$H$3000,COUNTIF($H$8:$H$3000,"?*")),"")</f>
        <v>0</v>
      </c>
    </row>
    <row r="2997" spans="1:9" x14ac:dyDescent="0.25">
      <c r="A2997" s="174">
        <f>--ISNUMBER(IFERROR(SEARCH('Project Costing'!#REF!,Services!I3004,1),""))</f>
        <v>0</v>
      </c>
      <c r="B2997" s="174" t="str">
        <f>IF(A2997=1,COUNTIF($A$8:A2997,1),"")</f>
        <v/>
      </c>
      <c r="C2997" s="174"/>
      <c r="D2997" s="157">
        <f>IFERROR($C$8:INDEX($C$8:$C$3000,COUNTIF($C$8:$C$3000,"?*")),"")</f>
        <v>0</v>
      </c>
      <c r="E2997" s="174"/>
      <c r="F2997" s="174">
        <f>--ISNUMBER(IFERROR(SEARCH('Project Costing'!#REF!,Services!I3004,1),""))</f>
        <v>0</v>
      </c>
      <c r="G2997" s="174" t="str">
        <f>IF(F2997=1,COUNTIF($F$8:F2997,1),"")</f>
        <v/>
      </c>
      <c r="H2997" s="174"/>
      <c r="I2997" s="157">
        <f>IFERROR($H$8:INDEX($H$8:$H$3000,COUNTIF($H$8:$H$3000,"?*")),"")</f>
        <v>0</v>
      </c>
    </row>
    <row r="2998" spans="1:9" x14ac:dyDescent="0.25">
      <c r="A2998" s="174">
        <f>--ISNUMBER(IFERROR(SEARCH('Project Costing'!#REF!,Services!I3005,1),""))</f>
        <v>0</v>
      </c>
      <c r="B2998" s="174" t="str">
        <f>IF(A2998=1,COUNTIF($A$8:A2998,1),"")</f>
        <v/>
      </c>
      <c r="C2998" s="174"/>
      <c r="D2998" s="157">
        <f>IFERROR($C$8:INDEX($C$8:$C$3000,COUNTIF($C$8:$C$3000,"?*")),"")</f>
        <v>0</v>
      </c>
      <c r="E2998" s="174"/>
      <c r="F2998" s="174">
        <f>--ISNUMBER(IFERROR(SEARCH('Project Costing'!#REF!,Services!I3005,1),""))</f>
        <v>0</v>
      </c>
      <c r="G2998" s="174" t="str">
        <f>IF(F2998=1,COUNTIF($F$8:F2998,1),"")</f>
        <v/>
      </c>
      <c r="H2998" s="174"/>
      <c r="I2998" s="157">
        <f>IFERROR($H$8:INDEX($H$8:$H$3000,COUNTIF($H$8:$H$3000,"?*")),"")</f>
        <v>0</v>
      </c>
    </row>
    <row r="2999" spans="1:9" x14ac:dyDescent="0.25">
      <c r="A2999" s="174">
        <f>--ISNUMBER(IFERROR(SEARCH('Project Costing'!#REF!,Services!I3006,1),""))</f>
        <v>0</v>
      </c>
      <c r="B2999" s="174" t="str">
        <f>IF(A2999=1,COUNTIF($A$8:A2999,1),"")</f>
        <v/>
      </c>
      <c r="C2999" s="174"/>
      <c r="D2999" s="157">
        <f>IFERROR($C$8:INDEX($C$8:$C$3000,COUNTIF($C$8:$C$3000,"?*")),"")</f>
        <v>0</v>
      </c>
      <c r="E2999" s="174"/>
      <c r="F2999" s="174">
        <f>--ISNUMBER(IFERROR(SEARCH('Project Costing'!#REF!,Services!I3006,1),""))</f>
        <v>0</v>
      </c>
      <c r="G2999" s="174" t="str">
        <f>IF(F2999=1,COUNTIF($F$8:F2999,1),"")</f>
        <v/>
      </c>
      <c r="H2999" s="174"/>
      <c r="I2999" s="157">
        <f>IFERROR($H$8:INDEX($H$8:$H$3000,COUNTIF($H$8:$H$3000,"?*")),"")</f>
        <v>0</v>
      </c>
    </row>
    <row r="3000" spans="1:9" x14ac:dyDescent="0.25">
      <c r="A3000" s="174">
        <f>--ISNUMBER(IFERROR(SEARCH('Project Costing'!#REF!,Services!I3007,1),""))</f>
        <v>0</v>
      </c>
      <c r="B3000" s="174" t="str">
        <f>IF(A3000=1,COUNTIF($A$8:A3000,1),"")</f>
        <v/>
      </c>
      <c r="C3000" s="174"/>
      <c r="D3000" s="157">
        <f>IFERROR($C$8:INDEX($C$8:$C$3000,COUNTIF($C$8:$C$3000,"?*")),"")</f>
        <v>0</v>
      </c>
      <c r="E3000" s="174"/>
      <c r="F3000" s="174">
        <f>--ISNUMBER(IFERROR(SEARCH('Project Costing'!#REF!,Services!I3007,1),""))</f>
        <v>0</v>
      </c>
      <c r="G3000" s="174" t="str">
        <f>IF(F3000=1,COUNTIF($F$8:F3000,1),"")</f>
        <v/>
      </c>
      <c r="H3000" s="174"/>
      <c r="I3000" s="157">
        <f>IFERROR($H$8:INDEX($H$8:$H$3000,COUNTIF($H$8:$H$3000,"?*")),"")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18</vt:i4>
      </vt:variant>
    </vt:vector>
  </HeadingPairs>
  <TitlesOfParts>
    <vt:vector size="32" baseType="lpstr">
      <vt:lpstr>Executive Summary</vt:lpstr>
      <vt:lpstr>Engineering Summary</vt:lpstr>
      <vt:lpstr>Engineering_Sum_Two</vt:lpstr>
      <vt:lpstr>Project Costing</vt:lpstr>
      <vt:lpstr>Pipes &amp; Fittings</vt:lpstr>
      <vt:lpstr>Sheet1</vt:lpstr>
      <vt:lpstr>Equipment &amp; Materials</vt:lpstr>
      <vt:lpstr>Sheet2</vt:lpstr>
      <vt:lpstr>Services</vt:lpstr>
      <vt:lpstr>Sheet3</vt:lpstr>
      <vt:lpstr>Labor</vt:lpstr>
      <vt:lpstr>Sheet4</vt:lpstr>
      <vt:lpstr>Land &amp; ROW</vt:lpstr>
      <vt:lpstr>Sheet5</vt:lpstr>
      <vt:lpstr>Equipment_and_Materials</vt:lpstr>
      <vt:lpstr>ItemDepart</vt:lpstr>
      <vt:lpstr>Labor</vt:lpstr>
      <vt:lpstr>Land_and_ROW</vt:lpstr>
      <vt:lpstr>Pipes_and_Fittings</vt:lpstr>
      <vt:lpstr>Services</vt:lpstr>
      <vt:lpstr>sixteen</vt:lpstr>
      <vt:lpstr>ThreeInchPipe</vt:lpstr>
      <vt:lpstr>ThreeInchPipeDescriptn</vt:lpstr>
      <vt:lpstr>ThreeInchPipeGrade</vt:lpstr>
      <vt:lpstr>ThreeInchPipeSize</vt:lpstr>
      <vt:lpstr>ThreeInchPipeThick</vt:lpstr>
      <vt:lpstr>TwentyInch</vt:lpstr>
      <vt:lpstr>TwoInchPipe</vt:lpstr>
      <vt:lpstr>TwoInchPipeDescriptn</vt:lpstr>
      <vt:lpstr>TwoInchPipeGrade</vt:lpstr>
      <vt:lpstr>TwoInchPipeSize</vt:lpstr>
      <vt:lpstr>TwoIncPipeThick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Oluwafemi Oyedokun</dc:creator>
  <cp:lastModifiedBy>User</cp:lastModifiedBy>
  <cp:lastPrinted>2017-09-07T23:35:11Z</cp:lastPrinted>
  <dcterms:created xsi:type="dcterms:W3CDTF">2017-06-09T20:11:36Z</dcterms:created>
  <dcterms:modified xsi:type="dcterms:W3CDTF">2020-06-19T22:56:07Z</dcterms:modified>
</cp:coreProperties>
</file>